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rene\Downloads\Shopping Cart Project Excel\"/>
    </mc:Choice>
  </mc:AlternateContent>
  <xr:revisionPtr revIDLastSave="0" documentId="13_ncr:1_{EFDA83E4-A2BF-4304-B6F8-EA25B2FB8EDA}" xr6:coauthVersionLast="47" xr6:coauthVersionMax="47" xr10:uidLastSave="{00000000-0000-0000-0000-000000000000}"/>
  <bookViews>
    <workbookView xWindow="-120" yWindow="-120" windowWidth="23280" windowHeight="14880" xr2:uid="{8178E5EF-CBB1-4033-AC92-2573B5CC323B}"/>
  </bookViews>
  <sheets>
    <sheet name="Dashboard" sheetId="6" r:id="rId1"/>
    <sheet name="FINAL TABLE" sheetId="1" r:id="rId2"/>
    <sheet name="Raw -Sales" sheetId="5" r:id="rId3"/>
    <sheet name="Raw-products" sheetId="2" r:id="rId4"/>
    <sheet name="Raw -orders" sheetId="3" r:id="rId5"/>
    <sheet name="Raw - customers" sheetId="4" r:id="rId6"/>
  </sheets>
  <definedNames>
    <definedName name="_xlnm._FilterDatabase" localSheetId="1" hidden="1">'FINAL TABLE'!$R$1:$R$5083</definedName>
    <definedName name="_xlnm._FilterDatabase" localSheetId="4" hidden="1">'Raw -orders'!$B$1:$B$1001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6" i="1" l="1"/>
  <c r="AN25" i="1" a="1"/>
  <c r="AN25" i="1" s="1"/>
  <c r="AM25" i="1" a="1"/>
  <c r="AM25" i="1" s="1"/>
  <c r="AS2" i="1" a="1"/>
  <c r="AS2" i="1" s="1"/>
  <c r="N3" i="1" l="1" a="1"/>
  <c r="AA3" i="1" s="1"/>
  <c r="N4" i="1" a="1"/>
  <c r="AA4" i="1" s="1"/>
  <c r="N5" i="1" a="1"/>
  <c r="AA5" i="1" s="1"/>
  <c r="N6" i="1" a="1"/>
  <c r="AA6" i="1" s="1"/>
  <c r="N7" i="1" a="1"/>
  <c r="AA7" i="1" s="1"/>
  <c r="N8" i="1" a="1"/>
  <c r="AA8" i="1" s="1"/>
  <c r="N9" i="1" a="1"/>
  <c r="AA9" i="1" s="1"/>
  <c r="N10" i="1" a="1"/>
  <c r="AA10" i="1" s="1"/>
  <c r="N11" i="1" a="1"/>
  <c r="AA11" i="1" s="1"/>
  <c r="N12" i="1" a="1"/>
  <c r="AA12" i="1" s="1"/>
  <c r="N13" i="1" a="1"/>
  <c r="AA13" i="1" s="1"/>
  <c r="N14" i="1" a="1"/>
  <c r="AA14" i="1" s="1"/>
  <c r="N15" i="1" a="1"/>
  <c r="AA15" i="1" s="1"/>
  <c r="N16" i="1" a="1"/>
  <c r="AA16" i="1" s="1"/>
  <c r="N17" i="1" a="1"/>
  <c r="AA17" i="1" s="1"/>
  <c r="N18" i="1" a="1"/>
  <c r="AA18" i="1" s="1"/>
  <c r="N19" i="1" a="1"/>
  <c r="AA19" i="1" s="1"/>
  <c r="N20" i="1" a="1"/>
  <c r="AA20" i="1" s="1"/>
  <c r="N21" i="1" a="1"/>
  <c r="AA21" i="1" s="1"/>
  <c r="N22" i="1" a="1"/>
  <c r="AA22" i="1" s="1"/>
  <c r="N23" i="1" a="1"/>
  <c r="AA23" i="1" s="1"/>
  <c r="N24" i="1" a="1"/>
  <c r="AA24" i="1" s="1"/>
  <c r="N25" i="1" a="1"/>
  <c r="AA25" i="1" s="1"/>
  <c r="N26" i="1" a="1"/>
  <c r="AA26" i="1" s="1"/>
  <c r="N27" i="1" a="1"/>
  <c r="AA27" i="1" s="1"/>
  <c r="N28" i="1" a="1"/>
  <c r="AA28" i="1" s="1"/>
  <c r="N29" i="1" a="1"/>
  <c r="AA29" i="1" s="1"/>
  <c r="N30" i="1" a="1"/>
  <c r="AA30" i="1" s="1"/>
  <c r="N31" i="1" a="1"/>
  <c r="AA31" i="1" s="1"/>
  <c r="N32" i="1" a="1"/>
  <c r="AA32" i="1" s="1"/>
  <c r="N33" i="1" a="1"/>
  <c r="AA33" i="1" s="1"/>
  <c r="N34" i="1" a="1"/>
  <c r="AA34" i="1" s="1"/>
  <c r="N35" i="1" a="1"/>
  <c r="AA35" i="1" s="1"/>
  <c r="N36" i="1" a="1"/>
  <c r="AA36" i="1" s="1"/>
  <c r="N37" i="1" a="1"/>
  <c r="AA37" i="1" s="1"/>
  <c r="N38" i="1" a="1"/>
  <c r="AA38" i="1" s="1"/>
  <c r="N39" i="1" a="1"/>
  <c r="AA39" i="1" s="1"/>
  <c r="N40" i="1" a="1"/>
  <c r="AA40" i="1" s="1"/>
  <c r="N41" i="1" a="1"/>
  <c r="AA41" i="1" s="1"/>
  <c r="N42" i="1" a="1"/>
  <c r="AA42" i="1" s="1"/>
  <c r="N43" i="1" a="1"/>
  <c r="AA43" i="1" s="1"/>
  <c r="N44" i="1" a="1"/>
  <c r="AA44" i="1" s="1"/>
  <c r="N45" i="1" a="1"/>
  <c r="AA45" i="1" s="1"/>
  <c r="N46" i="1" a="1"/>
  <c r="AA46" i="1" s="1"/>
  <c r="N47" i="1" a="1"/>
  <c r="AA47" i="1" s="1"/>
  <c r="N48" i="1" a="1"/>
  <c r="AA48" i="1" s="1"/>
  <c r="N49" i="1" a="1"/>
  <c r="AA49" i="1" s="1"/>
  <c r="N50" i="1" a="1"/>
  <c r="AA50" i="1" s="1"/>
  <c r="N51" i="1" a="1"/>
  <c r="AA51" i="1" s="1"/>
  <c r="N52" i="1" a="1"/>
  <c r="AA52" i="1" s="1"/>
  <c r="N53" i="1" a="1"/>
  <c r="AA53" i="1" s="1"/>
  <c r="N54" i="1" a="1"/>
  <c r="AA54" i="1" s="1"/>
  <c r="N55" i="1" a="1"/>
  <c r="AA55" i="1" s="1"/>
  <c r="N56" i="1" a="1"/>
  <c r="AA56" i="1" s="1"/>
  <c r="N57" i="1" a="1"/>
  <c r="AA57" i="1" s="1"/>
  <c r="N58" i="1" a="1"/>
  <c r="AA58" i="1" s="1"/>
  <c r="N59" i="1" a="1"/>
  <c r="AA59" i="1" s="1"/>
  <c r="N60" i="1" a="1"/>
  <c r="AA60" i="1" s="1"/>
  <c r="N61" i="1" a="1"/>
  <c r="AA61" i="1" s="1"/>
  <c r="N62" i="1" a="1"/>
  <c r="AA62" i="1" s="1"/>
  <c r="N63" i="1" a="1"/>
  <c r="AA63" i="1" s="1"/>
  <c r="N64" i="1" a="1"/>
  <c r="AA64" i="1" s="1"/>
  <c r="N65" i="1" a="1"/>
  <c r="AA65" i="1" s="1"/>
  <c r="N66" i="1" a="1"/>
  <c r="AA66" i="1" s="1"/>
  <c r="N67" i="1" a="1"/>
  <c r="AA67" i="1" s="1"/>
  <c r="N68" i="1" a="1"/>
  <c r="AA68" i="1" s="1"/>
  <c r="N69" i="1" a="1"/>
  <c r="AA69" i="1" s="1"/>
  <c r="N70" i="1" a="1"/>
  <c r="AA70" i="1" s="1"/>
  <c r="N71" i="1" a="1"/>
  <c r="AA71" i="1" s="1"/>
  <c r="N72" i="1" a="1"/>
  <c r="AA72" i="1" s="1"/>
  <c r="N73" i="1" a="1"/>
  <c r="AA73" i="1" s="1"/>
  <c r="N74" i="1" a="1"/>
  <c r="AA74" i="1" s="1"/>
  <c r="N75" i="1" a="1"/>
  <c r="AA75" i="1" s="1"/>
  <c r="N76" i="1" a="1"/>
  <c r="AA76" i="1" s="1"/>
  <c r="N77" i="1" a="1"/>
  <c r="AA77" i="1" s="1"/>
  <c r="N78" i="1" a="1"/>
  <c r="AA78" i="1" s="1"/>
  <c r="N79" i="1" a="1"/>
  <c r="AA79" i="1" s="1"/>
  <c r="N80" i="1" a="1"/>
  <c r="AA80" i="1" s="1"/>
  <c r="N81" i="1" a="1"/>
  <c r="AA81" i="1" s="1"/>
  <c r="N82" i="1" a="1"/>
  <c r="AA82" i="1" s="1"/>
  <c r="N83" i="1" a="1"/>
  <c r="AA83" i="1" s="1"/>
  <c r="N84" i="1" a="1"/>
  <c r="AA84" i="1" s="1"/>
  <c r="N85" i="1" a="1"/>
  <c r="AA85" i="1" s="1"/>
  <c r="N86" i="1" a="1"/>
  <c r="AA86" i="1" s="1"/>
  <c r="N87" i="1" a="1"/>
  <c r="AA87" i="1" s="1"/>
  <c r="N88" i="1" a="1"/>
  <c r="AA88" i="1" s="1"/>
  <c r="N89" i="1" a="1"/>
  <c r="AA89" i="1" s="1"/>
  <c r="N90" i="1" a="1"/>
  <c r="AA90" i="1" s="1"/>
  <c r="N91" i="1" a="1"/>
  <c r="AA91" i="1" s="1"/>
  <c r="N92" i="1" a="1"/>
  <c r="AA92" i="1" s="1"/>
  <c r="N93" i="1" a="1"/>
  <c r="AA93" i="1" s="1"/>
  <c r="N94" i="1" a="1"/>
  <c r="AA94" i="1" s="1"/>
  <c r="N95" i="1" a="1"/>
  <c r="AA95" i="1" s="1"/>
  <c r="N96" i="1" a="1"/>
  <c r="AA96" i="1" s="1"/>
  <c r="N97" i="1" a="1"/>
  <c r="AA97" i="1" s="1"/>
  <c r="N98" i="1" a="1"/>
  <c r="AA98" i="1" s="1"/>
  <c r="N99" i="1" a="1"/>
  <c r="AA99" i="1" s="1"/>
  <c r="N100" i="1" a="1"/>
  <c r="AA100" i="1" s="1"/>
  <c r="N101" i="1" a="1"/>
  <c r="AA101" i="1" s="1"/>
  <c r="N102" i="1" a="1"/>
  <c r="AA102" i="1" s="1"/>
  <c r="N103" i="1" a="1"/>
  <c r="AA103" i="1" s="1"/>
  <c r="N104" i="1" a="1"/>
  <c r="AA104" i="1" s="1"/>
  <c r="N105" i="1" a="1"/>
  <c r="AA105" i="1" s="1"/>
  <c r="N106" i="1" a="1"/>
  <c r="AA106" i="1" s="1"/>
  <c r="N107" i="1" a="1"/>
  <c r="AA107" i="1" s="1"/>
  <c r="N108" i="1" a="1"/>
  <c r="AA108" i="1" s="1"/>
  <c r="N109" i="1" a="1"/>
  <c r="AA109" i="1" s="1"/>
  <c r="N110" i="1" a="1"/>
  <c r="AA110" i="1" s="1"/>
  <c r="N111" i="1" a="1"/>
  <c r="AA111" i="1" s="1"/>
  <c r="N112" i="1" a="1"/>
  <c r="AA112" i="1" s="1"/>
  <c r="N113" i="1" a="1"/>
  <c r="AA113" i="1" s="1"/>
  <c r="N114" i="1" a="1"/>
  <c r="AA114" i="1" s="1"/>
  <c r="N115" i="1" a="1"/>
  <c r="AA115" i="1" s="1"/>
  <c r="N116" i="1" a="1"/>
  <c r="AA116" i="1" s="1"/>
  <c r="N117" i="1" a="1"/>
  <c r="AA117" i="1" s="1"/>
  <c r="N118" i="1" a="1"/>
  <c r="AA118" i="1" s="1"/>
  <c r="N119" i="1" a="1"/>
  <c r="AA119" i="1" s="1"/>
  <c r="N120" i="1" a="1"/>
  <c r="AA120" i="1" s="1"/>
  <c r="N121" i="1" a="1"/>
  <c r="AA121" i="1" s="1"/>
  <c r="N122" i="1" a="1"/>
  <c r="AA122" i="1" s="1"/>
  <c r="N123" i="1" a="1"/>
  <c r="AA123" i="1" s="1"/>
  <c r="N124" i="1" a="1"/>
  <c r="AA124" i="1" s="1"/>
  <c r="N125" i="1" a="1"/>
  <c r="AA125" i="1" s="1"/>
  <c r="N126" i="1" a="1"/>
  <c r="AA126" i="1" s="1"/>
  <c r="N127" i="1" a="1"/>
  <c r="AA127" i="1" s="1"/>
  <c r="N128" i="1" a="1"/>
  <c r="AA128" i="1" s="1"/>
  <c r="N129" i="1" a="1"/>
  <c r="AA129" i="1" s="1"/>
  <c r="N130" i="1" a="1"/>
  <c r="AA130" i="1" s="1"/>
  <c r="N131" i="1" a="1"/>
  <c r="AA131" i="1" s="1"/>
  <c r="N132" i="1" a="1"/>
  <c r="AA132" i="1" s="1"/>
  <c r="N133" i="1" a="1"/>
  <c r="AA133" i="1" s="1"/>
  <c r="N134" i="1" a="1"/>
  <c r="AA134" i="1" s="1"/>
  <c r="N135" i="1" a="1"/>
  <c r="AA135" i="1" s="1"/>
  <c r="N136" i="1" a="1"/>
  <c r="AA136" i="1" s="1"/>
  <c r="N137" i="1" a="1"/>
  <c r="AA137" i="1" s="1"/>
  <c r="N138" i="1" a="1"/>
  <c r="AA138" i="1" s="1"/>
  <c r="N139" i="1" a="1"/>
  <c r="AA139" i="1" s="1"/>
  <c r="N140" i="1" a="1"/>
  <c r="AA140" i="1" s="1"/>
  <c r="N141" i="1" a="1"/>
  <c r="AA141" i="1" s="1"/>
  <c r="N142" i="1" a="1"/>
  <c r="AA142" i="1" s="1"/>
  <c r="N143" i="1" a="1"/>
  <c r="AA143" i="1" s="1"/>
  <c r="N144" i="1" a="1"/>
  <c r="AA144" i="1" s="1"/>
  <c r="N145" i="1" a="1"/>
  <c r="AA145" i="1" s="1"/>
  <c r="N146" i="1" a="1"/>
  <c r="AA146" i="1" s="1"/>
  <c r="N147" i="1" a="1"/>
  <c r="AA147" i="1" s="1"/>
  <c r="N148" i="1" a="1"/>
  <c r="AA148" i="1" s="1"/>
  <c r="N149" i="1" a="1"/>
  <c r="AA149" i="1" s="1"/>
  <c r="N150" i="1" a="1"/>
  <c r="AA150" i="1" s="1"/>
  <c r="N151" i="1" a="1"/>
  <c r="AA151" i="1" s="1"/>
  <c r="N152" i="1" a="1"/>
  <c r="AA152" i="1" s="1"/>
  <c r="N153" i="1" a="1"/>
  <c r="AA153" i="1" s="1"/>
  <c r="N154" i="1" a="1"/>
  <c r="AA154" i="1" s="1"/>
  <c r="N155" i="1" a="1"/>
  <c r="AA155" i="1" s="1"/>
  <c r="N156" i="1" a="1"/>
  <c r="AA156" i="1" s="1"/>
  <c r="N157" i="1" a="1"/>
  <c r="AA157" i="1" s="1"/>
  <c r="N158" i="1" a="1"/>
  <c r="AA158" i="1" s="1"/>
  <c r="N159" i="1" a="1"/>
  <c r="AA159" i="1" s="1"/>
  <c r="N160" i="1" a="1"/>
  <c r="AA160" i="1" s="1"/>
  <c r="N161" i="1" a="1"/>
  <c r="AA161" i="1" s="1"/>
  <c r="N162" i="1" a="1"/>
  <c r="AA162" i="1" s="1"/>
  <c r="N163" i="1" a="1"/>
  <c r="AA163" i="1" s="1"/>
  <c r="N164" i="1" a="1"/>
  <c r="AA164" i="1" s="1"/>
  <c r="N165" i="1" a="1"/>
  <c r="AA165" i="1" s="1"/>
  <c r="N166" i="1" a="1"/>
  <c r="AA166" i="1" s="1"/>
  <c r="N167" i="1" a="1"/>
  <c r="AA167" i="1" s="1"/>
  <c r="N168" i="1" a="1"/>
  <c r="AA168" i="1" s="1"/>
  <c r="N169" i="1" a="1"/>
  <c r="AA169" i="1" s="1"/>
  <c r="N170" i="1" a="1"/>
  <c r="AA170" i="1" s="1"/>
  <c r="N171" i="1" a="1"/>
  <c r="AA171" i="1" s="1"/>
  <c r="N172" i="1" a="1"/>
  <c r="AA172" i="1" s="1"/>
  <c r="N173" i="1" a="1"/>
  <c r="AA173" i="1" s="1"/>
  <c r="N174" i="1" a="1"/>
  <c r="AA174" i="1" s="1"/>
  <c r="N175" i="1" a="1"/>
  <c r="AA175" i="1" s="1"/>
  <c r="N176" i="1" a="1"/>
  <c r="AA176" i="1" s="1"/>
  <c r="N177" i="1" a="1"/>
  <c r="AA177" i="1" s="1"/>
  <c r="N178" i="1" a="1"/>
  <c r="AA178" i="1" s="1"/>
  <c r="N179" i="1" a="1"/>
  <c r="AA179" i="1" s="1"/>
  <c r="N180" i="1" a="1"/>
  <c r="AA180" i="1" s="1"/>
  <c r="N181" i="1" a="1"/>
  <c r="AA181" i="1" s="1"/>
  <c r="N182" i="1" a="1"/>
  <c r="AA182" i="1" s="1"/>
  <c r="N183" i="1" a="1"/>
  <c r="AA183" i="1" s="1"/>
  <c r="N184" i="1" a="1"/>
  <c r="AA184" i="1" s="1"/>
  <c r="N185" i="1" a="1"/>
  <c r="AA185" i="1" s="1"/>
  <c r="N186" i="1" a="1"/>
  <c r="AA186" i="1" s="1"/>
  <c r="N187" i="1" a="1"/>
  <c r="AA187" i="1" s="1"/>
  <c r="N188" i="1" a="1"/>
  <c r="AA188" i="1" s="1"/>
  <c r="N189" i="1" a="1"/>
  <c r="AA189" i="1" s="1"/>
  <c r="N190" i="1" a="1"/>
  <c r="AA190" i="1" s="1"/>
  <c r="N191" i="1" a="1"/>
  <c r="AA191" i="1" s="1"/>
  <c r="N192" i="1" a="1"/>
  <c r="AA192" i="1" s="1"/>
  <c r="N193" i="1" a="1"/>
  <c r="AA193" i="1" s="1"/>
  <c r="N194" i="1" a="1"/>
  <c r="AA194" i="1" s="1"/>
  <c r="N195" i="1" a="1"/>
  <c r="AA195" i="1" s="1"/>
  <c r="N196" i="1" a="1"/>
  <c r="AA196" i="1" s="1"/>
  <c r="N197" i="1" a="1"/>
  <c r="AA197" i="1" s="1"/>
  <c r="N198" i="1" a="1"/>
  <c r="AA198" i="1" s="1"/>
  <c r="N199" i="1" a="1"/>
  <c r="AA199" i="1" s="1"/>
  <c r="N200" i="1" a="1"/>
  <c r="AA200" i="1" s="1"/>
  <c r="N201" i="1" a="1"/>
  <c r="AA201" i="1" s="1"/>
  <c r="N202" i="1" a="1"/>
  <c r="AA202" i="1" s="1"/>
  <c r="N203" i="1" a="1"/>
  <c r="AA203" i="1" s="1"/>
  <c r="N204" i="1" a="1"/>
  <c r="AA204" i="1" s="1"/>
  <c r="N205" i="1" a="1"/>
  <c r="AA205" i="1" s="1"/>
  <c r="N206" i="1" a="1"/>
  <c r="AA206" i="1" s="1"/>
  <c r="N207" i="1" a="1"/>
  <c r="AA207" i="1" s="1"/>
  <c r="N208" i="1" a="1"/>
  <c r="AA208" i="1" s="1"/>
  <c r="N209" i="1" a="1"/>
  <c r="AA209" i="1" s="1"/>
  <c r="N210" i="1" a="1"/>
  <c r="AA210" i="1" s="1"/>
  <c r="N211" i="1" a="1"/>
  <c r="AA211" i="1" s="1"/>
  <c r="N212" i="1" a="1"/>
  <c r="AA212" i="1" s="1"/>
  <c r="N213" i="1" a="1"/>
  <c r="AA213" i="1" s="1"/>
  <c r="N214" i="1" a="1"/>
  <c r="AA214" i="1" s="1"/>
  <c r="N215" i="1" a="1"/>
  <c r="AA215" i="1" s="1"/>
  <c r="N216" i="1" a="1"/>
  <c r="AA216" i="1" s="1"/>
  <c r="N217" i="1" a="1"/>
  <c r="AA217" i="1" s="1"/>
  <c r="N218" i="1" a="1"/>
  <c r="AA218" i="1" s="1"/>
  <c r="N219" i="1" a="1"/>
  <c r="AA219" i="1" s="1"/>
  <c r="N220" i="1" a="1"/>
  <c r="AA220" i="1" s="1"/>
  <c r="N221" i="1" a="1"/>
  <c r="AA221" i="1" s="1"/>
  <c r="N222" i="1" a="1"/>
  <c r="AA222" i="1" s="1"/>
  <c r="N223" i="1" a="1"/>
  <c r="AA223" i="1" s="1"/>
  <c r="N224" i="1" a="1"/>
  <c r="AA224" i="1" s="1"/>
  <c r="N225" i="1" a="1"/>
  <c r="AA225" i="1" s="1"/>
  <c r="N226" i="1" a="1"/>
  <c r="AA226" i="1" s="1"/>
  <c r="N227" i="1" a="1"/>
  <c r="AA227" i="1" s="1"/>
  <c r="N228" i="1" a="1"/>
  <c r="AA228" i="1" s="1"/>
  <c r="N229" i="1" a="1"/>
  <c r="AA229" i="1" s="1"/>
  <c r="N230" i="1" a="1"/>
  <c r="AA230" i="1" s="1"/>
  <c r="N231" i="1" a="1"/>
  <c r="AA231" i="1" s="1"/>
  <c r="N232" i="1" a="1"/>
  <c r="AA232" i="1" s="1"/>
  <c r="N233" i="1" a="1"/>
  <c r="AA233" i="1" s="1"/>
  <c r="N234" i="1" a="1"/>
  <c r="AA234" i="1" s="1"/>
  <c r="N235" i="1" a="1"/>
  <c r="AA235" i="1" s="1"/>
  <c r="N236" i="1" a="1"/>
  <c r="AA236" i="1" s="1"/>
  <c r="N237" i="1" a="1"/>
  <c r="AA237" i="1" s="1"/>
  <c r="N238" i="1" a="1"/>
  <c r="AA238" i="1" s="1"/>
  <c r="N239" i="1" a="1"/>
  <c r="AA239" i="1" s="1"/>
  <c r="N240" i="1" a="1"/>
  <c r="AA240" i="1" s="1"/>
  <c r="N241" i="1" a="1"/>
  <c r="AA241" i="1" s="1"/>
  <c r="N242" i="1" a="1"/>
  <c r="AA242" i="1" s="1"/>
  <c r="N243" i="1" a="1"/>
  <c r="AA243" i="1" s="1"/>
  <c r="N244" i="1" a="1"/>
  <c r="AA244" i="1" s="1"/>
  <c r="N245" i="1" a="1"/>
  <c r="AA245" i="1" s="1"/>
  <c r="N246" i="1" a="1"/>
  <c r="AA246" i="1" s="1"/>
  <c r="N247" i="1" a="1"/>
  <c r="AA247" i="1" s="1"/>
  <c r="N248" i="1" a="1"/>
  <c r="AA248" i="1" s="1"/>
  <c r="N249" i="1" a="1"/>
  <c r="AA249" i="1" s="1"/>
  <c r="N250" i="1" a="1"/>
  <c r="AA250" i="1" s="1"/>
  <c r="N251" i="1" a="1"/>
  <c r="AA251" i="1" s="1"/>
  <c r="N252" i="1" a="1"/>
  <c r="AA252" i="1" s="1"/>
  <c r="N253" i="1" a="1"/>
  <c r="AA253" i="1" s="1"/>
  <c r="N254" i="1" a="1"/>
  <c r="AA254" i="1" s="1"/>
  <c r="N255" i="1" a="1"/>
  <c r="AA255" i="1" s="1"/>
  <c r="N256" i="1" a="1"/>
  <c r="AA256" i="1" s="1"/>
  <c r="N257" i="1" a="1"/>
  <c r="AA257" i="1" s="1"/>
  <c r="N258" i="1" a="1"/>
  <c r="AA258" i="1" s="1"/>
  <c r="N259" i="1" a="1"/>
  <c r="AA259" i="1" s="1"/>
  <c r="N260" i="1" a="1"/>
  <c r="AA260" i="1" s="1"/>
  <c r="N261" i="1" a="1"/>
  <c r="AA261" i="1" s="1"/>
  <c r="N262" i="1" a="1"/>
  <c r="AA262" i="1" s="1"/>
  <c r="N263" i="1" a="1"/>
  <c r="AA263" i="1" s="1"/>
  <c r="N264" i="1" a="1"/>
  <c r="AA264" i="1" s="1"/>
  <c r="N265" i="1" a="1"/>
  <c r="AA265" i="1" s="1"/>
  <c r="N266" i="1" a="1"/>
  <c r="AA266" i="1" s="1"/>
  <c r="N267" i="1" a="1"/>
  <c r="AA267" i="1" s="1"/>
  <c r="N268" i="1" a="1"/>
  <c r="AA268" i="1" s="1"/>
  <c r="N269" i="1" a="1"/>
  <c r="AA269" i="1" s="1"/>
  <c r="N270" i="1" a="1"/>
  <c r="AA270" i="1" s="1"/>
  <c r="N271" i="1" a="1"/>
  <c r="AA271" i="1" s="1"/>
  <c r="N272" i="1" a="1"/>
  <c r="AA272" i="1" s="1"/>
  <c r="N273" i="1" a="1"/>
  <c r="AA273" i="1" s="1"/>
  <c r="N274" i="1" a="1"/>
  <c r="AA274" i="1" s="1"/>
  <c r="N275" i="1" a="1"/>
  <c r="AA275" i="1" s="1"/>
  <c r="N276" i="1" a="1"/>
  <c r="AA276" i="1" s="1"/>
  <c r="N277" i="1" a="1"/>
  <c r="AA277" i="1" s="1"/>
  <c r="N278" i="1" a="1"/>
  <c r="AA278" i="1" s="1"/>
  <c r="N279" i="1" a="1"/>
  <c r="AA279" i="1" s="1"/>
  <c r="N280" i="1" a="1"/>
  <c r="AA280" i="1" s="1"/>
  <c r="N281" i="1" a="1"/>
  <c r="AA281" i="1" s="1"/>
  <c r="N282" i="1" a="1"/>
  <c r="AA282" i="1" s="1"/>
  <c r="N283" i="1" a="1"/>
  <c r="AA283" i="1" s="1"/>
  <c r="N284" i="1" a="1"/>
  <c r="AA284" i="1" s="1"/>
  <c r="N285" i="1" a="1"/>
  <c r="AA285" i="1" s="1"/>
  <c r="N286" i="1" a="1"/>
  <c r="AA286" i="1" s="1"/>
  <c r="N287" i="1" a="1"/>
  <c r="AA287" i="1" s="1"/>
  <c r="N288" i="1" a="1"/>
  <c r="AA288" i="1" s="1"/>
  <c r="N289" i="1" a="1"/>
  <c r="AA289" i="1" s="1"/>
  <c r="N290" i="1" a="1"/>
  <c r="AA290" i="1" s="1"/>
  <c r="N291" i="1" a="1"/>
  <c r="AA291" i="1" s="1"/>
  <c r="N292" i="1" a="1"/>
  <c r="AA292" i="1" s="1"/>
  <c r="N293" i="1" a="1"/>
  <c r="AA293" i="1" s="1"/>
  <c r="N294" i="1" a="1"/>
  <c r="AA294" i="1" s="1"/>
  <c r="N295" i="1" a="1"/>
  <c r="AA295" i="1" s="1"/>
  <c r="N296" i="1" a="1"/>
  <c r="AA296" i="1" s="1"/>
  <c r="N297" i="1" a="1"/>
  <c r="AA297" i="1" s="1"/>
  <c r="N298" i="1" a="1"/>
  <c r="AA298" i="1" s="1"/>
  <c r="N299" i="1" a="1"/>
  <c r="AA299" i="1" s="1"/>
  <c r="N300" i="1" a="1"/>
  <c r="AA300" i="1" s="1"/>
  <c r="N301" i="1" a="1"/>
  <c r="AA301" i="1" s="1"/>
  <c r="N302" i="1" a="1"/>
  <c r="AA302" i="1" s="1"/>
  <c r="N303" i="1" a="1"/>
  <c r="AA303" i="1" s="1"/>
  <c r="N304" i="1" a="1"/>
  <c r="AA304" i="1" s="1"/>
  <c r="N305" i="1" a="1"/>
  <c r="AA305" i="1" s="1"/>
  <c r="N306" i="1" a="1"/>
  <c r="AA306" i="1" s="1"/>
  <c r="N307" i="1" a="1"/>
  <c r="AA307" i="1" s="1"/>
  <c r="N308" i="1" a="1"/>
  <c r="AA308" i="1" s="1"/>
  <c r="N309" i="1" a="1"/>
  <c r="AA309" i="1" s="1"/>
  <c r="N310" i="1" a="1"/>
  <c r="AA310" i="1" s="1"/>
  <c r="N311" i="1" a="1"/>
  <c r="AA311" i="1" s="1"/>
  <c r="N312" i="1" a="1"/>
  <c r="AA312" i="1" s="1"/>
  <c r="N313" i="1" a="1"/>
  <c r="AA313" i="1" s="1"/>
  <c r="N314" i="1" a="1"/>
  <c r="AA314" i="1" s="1"/>
  <c r="N315" i="1" a="1"/>
  <c r="AA315" i="1" s="1"/>
  <c r="N316" i="1" a="1"/>
  <c r="AA316" i="1" s="1"/>
  <c r="N317" i="1" a="1"/>
  <c r="AA317" i="1" s="1"/>
  <c r="N318" i="1" a="1"/>
  <c r="AA318" i="1" s="1"/>
  <c r="N319" i="1" a="1"/>
  <c r="AA319" i="1" s="1"/>
  <c r="N320" i="1" a="1"/>
  <c r="AA320" i="1" s="1"/>
  <c r="N321" i="1" a="1"/>
  <c r="AA321" i="1" s="1"/>
  <c r="N322" i="1" a="1"/>
  <c r="AA322" i="1" s="1"/>
  <c r="N323" i="1" a="1"/>
  <c r="AA323" i="1" s="1"/>
  <c r="N324" i="1" a="1"/>
  <c r="AA324" i="1" s="1"/>
  <c r="N325" i="1" a="1"/>
  <c r="AA325" i="1" s="1"/>
  <c r="N326" i="1" a="1"/>
  <c r="AA326" i="1" s="1"/>
  <c r="N327" i="1" a="1"/>
  <c r="AA327" i="1" s="1"/>
  <c r="N328" i="1" a="1"/>
  <c r="AA328" i="1" s="1"/>
  <c r="N329" i="1" a="1"/>
  <c r="AA329" i="1" s="1"/>
  <c r="N330" i="1" a="1"/>
  <c r="AA330" i="1" s="1"/>
  <c r="N331" i="1" a="1"/>
  <c r="AA331" i="1" s="1"/>
  <c r="N332" i="1" a="1"/>
  <c r="AA332" i="1" s="1"/>
  <c r="N333" i="1" a="1"/>
  <c r="AA333" i="1" s="1"/>
  <c r="N334" i="1" a="1"/>
  <c r="AA334" i="1" s="1"/>
  <c r="N335" i="1" a="1"/>
  <c r="AA335" i="1" s="1"/>
  <c r="N336" i="1" a="1"/>
  <c r="AA336" i="1" s="1"/>
  <c r="N337" i="1" a="1"/>
  <c r="AA337" i="1" s="1"/>
  <c r="N338" i="1" a="1"/>
  <c r="AA338" i="1" s="1"/>
  <c r="N339" i="1" a="1"/>
  <c r="AA339" i="1" s="1"/>
  <c r="N340" i="1" a="1"/>
  <c r="AA340" i="1" s="1"/>
  <c r="N341" i="1" a="1"/>
  <c r="AA341" i="1" s="1"/>
  <c r="N342" i="1" a="1"/>
  <c r="AA342" i="1" s="1"/>
  <c r="N343" i="1" a="1"/>
  <c r="AA343" i="1" s="1"/>
  <c r="N344" i="1" a="1"/>
  <c r="AA344" i="1" s="1"/>
  <c r="N345" i="1" a="1"/>
  <c r="AA345" i="1" s="1"/>
  <c r="N346" i="1" a="1"/>
  <c r="AA346" i="1" s="1"/>
  <c r="N347" i="1" a="1"/>
  <c r="AA347" i="1" s="1"/>
  <c r="N348" i="1" a="1"/>
  <c r="AA348" i="1" s="1"/>
  <c r="N349" i="1" a="1"/>
  <c r="AA349" i="1" s="1"/>
  <c r="N350" i="1" a="1"/>
  <c r="AA350" i="1" s="1"/>
  <c r="N351" i="1" a="1"/>
  <c r="AA351" i="1" s="1"/>
  <c r="N352" i="1" a="1"/>
  <c r="AA352" i="1" s="1"/>
  <c r="N353" i="1" a="1"/>
  <c r="AA353" i="1" s="1"/>
  <c r="N354" i="1" a="1"/>
  <c r="AA354" i="1" s="1"/>
  <c r="N355" i="1" a="1"/>
  <c r="AA355" i="1" s="1"/>
  <c r="N356" i="1" a="1"/>
  <c r="AA356" i="1" s="1"/>
  <c r="N357" i="1" a="1"/>
  <c r="AA357" i="1" s="1"/>
  <c r="N358" i="1" a="1"/>
  <c r="AA358" i="1" s="1"/>
  <c r="N359" i="1" a="1"/>
  <c r="AA359" i="1" s="1"/>
  <c r="N360" i="1" a="1"/>
  <c r="AA360" i="1" s="1"/>
  <c r="N361" i="1" a="1"/>
  <c r="AA361" i="1" s="1"/>
  <c r="N362" i="1" a="1"/>
  <c r="AA362" i="1" s="1"/>
  <c r="N363" i="1" a="1"/>
  <c r="AA363" i="1" s="1"/>
  <c r="N364" i="1" a="1"/>
  <c r="AA364" i="1" s="1"/>
  <c r="N365" i="1" a="1"/>
  <c r="AA365" i="1" s="1"/>
  <c r="N366" i="1" a="1"/>
  <c r="AA366" i="1" s="1"/>
  <c r="N367" i="1" a="1"/>
  <c r="AA367" i="1" s="1"/>
  <c r="N368" i="1" a="1"/>
  <c r="AA368" i="1" s="1"/>
  <c r="N369" i="1" a="1"/>
  <c r="AA369" i="1" s="1"/>
  <c r="N370" i="1" a="1"/>
  <c r="AA370" i="1" s="1"/>
  <c r="N371" i="1" a="1"/>
  <c r="AA371" i="1" s="1"/>
  <c r="N372" i="1" a="1"/>
  <c r="AA372" i="1" s="1"/>
  <c r="N373" i="1" a="1"/>
  <c r="AA373" i="1" s="1"/>
  <c r="N374" i="1" a="1"/>
  <c r="AA374" i="1" s="1"/>
  <c r="N375" i="1" a="1"/>
  <c r="AA375" i="1" s="1"/>
  <c r="N376" i="1" a="1"/>
  <c r="AA376" i="1" s="1"/>
  <c r="N377" i="1" a="1"/>
  <c r="AA377" i="1" s="1"/>
  <c r="N378" i="1" a="1"/>
  <c r="AA378" i="1" s="1"/>
  <c r="N379" i="1" a="1"/>
  <c r="AA379" i="1" s="1"/>
  <c r="N380" i="1" a="1"/>
  <c r="AA380" i="1" s="1"/>
  <c r="N381" i="1" a="1"/>
  <c r="AA381" i="1" s="1"/>
  <c r="N382" i="1" a="1"/>
  <c r="AA382" i="1" s="1"/>
  <c r="N383" i="1" a="1"/>
  <c r="AA383" i="1" s="1"/>
  <c r="N384" i="1" a="1"/>
  <c r="AA384" i="1" s="1"/>
  <c r="N385" i="1" a="1"/>
  <c r="AA385" i="1" s="1"/>
  <c r="N386" i="1" a="1"/>
  <c r="AA386" i="1" s="1"/>
  <c r="N387" i="1" a="1"/>
  <c r="AA387" i="1" s="1"/>
  <c r="N388" i="1" a="1"/>
  <c r="AA388" i="1" s="1"/>
  <c r="N389" i="1" a="1"/>
  <c r="AA389" i="1" s="1"/>
  <c r="N390" i="1" a="1"/>
  <c r="AA390" i="1" s="1"/>
  <c r="N391" i="1" a="1"/>
  <c r="AA391" i="1" s="1"/>
  <c r="N392" i="1" a="1"/>
  <c r="AA392" i="1" s="1"/>
  <c r="N393" i="1" a="1"/>
  <c r="AA393" i="1" s="1"/>
  <c r="N394" i="1" a="1"/>
  <c r="AA394" i="1" s="1"/>
  <c r="N395" i="1" a="1"/>
  <c r="AA395" i="1" s="1"/>
  <c r="N396" i="1" a="1"/>
  <c r="AA396" i="1" s="1"/>
  <c r="N397" i="1" a="1"/>
  <c r="AA397" i="1" s="1"/>
  <c r="N398" i="1" a="1"/>
  <c r="AA398" i="1" s="1"/>
  <c r="N399" i="1" a="1"/>
  <c r="AA399" i="1" s="1"/>
  <c r="N400" i="1" a="1"/>
  <c r="AA400" i="1" s="1"/>
  <c r="N401" i="1" a="1"/>
  <c r="AA401" i="1" s="1"/>
  <c r="N402" i="1" a="1"/>
  <c r="AA402" i="1" s="1"/>
  <c r="N403" i="1" a="1"/>
  <c r="AA403" i="1" s="1"/>
  <c r="N404" i="1" a="1"/>
  <c r="AA404" i="1" s="1"/>
  <c r="N405" i="1" a="1"/>
  <c r="AA405" i="1" s="1"/>
  <c r="N406" i="1" a="1"/>
  <c r="AA406" i="1" s="1"/>
  <c r="N407" i="1" a="1"/>
  <c r="AA407" i="1" s="1"/>
  <c r="N408" i="1" a="1"/>
  <c r="AA408" i="1" s="1"/>
  <c r="N409" i="1" a="1"/>
  <c r="AA409" i="1" s="1"/>
  <c r="N410" i="1" a="1"/>
  <c r="AA410" i="1" s="1"/>
  <c r="N411" i="1" a="1"/>
  <c r="AA411" i="1" s="1"/>
  <c r="N412" i="1" a="1"/>
  <c r="AA412" i="1" s="1"/>
  <c r="N413" i="1" a="1"/>
  <c r="AA413" i="1" s="1"/>
  <c r="N414" i="1" a="1"/>
  <c r="AA414" i="1" s="1"/>
  <c r="N415" i="1" a="1"/>
  <c r="AA415" i="1" s="1"/>
  <c r="N416" i="1" a="1"/>
  <c r="AA416" i="1" s="1"/>
  <c r="N417" i="1" a="1"/>
  <c r="AA417" i="1" s="1"/>
  <c r="N418" i="1" a="1"/>
  <c r="AA418" i="1" s="1"/>
  <c r="N419" i="1" a="1"/>
  <c r="AA419" i="1" s="1"/>
  <c r="N420" i="1" a="1"/>
  <c r="AA420" i="1" s="1"/>
  <c r="N421" i="1" a="1"/>
  <c r="AA421" i="1" s="1"/>
  <c r="N422" i="1" a="1"/>
  <c r="AA422" i="1" s="1"/>
  <c r="N423" i="1" a="1"/>
  <c r="AA423" i="1" s="1"/>
  <c r="N424" i="1" a="1"/>
  <c r="AA424" i="1" s="1"/>
  <c r="N425" i="1" a="1"/>
  <c r="AA425" i="1" s="1"/>
  <c r="N426" i="1" a="1"/>
  <c r="AA426" i="1" s="1"/>
  <c r="N427" i="1" a="1"/>
  <c r="AA427" i="1" s="1"/>
  <c r="N428" i="1" a="1"/>
  <c r="AA428" i="1" s="1"/>
  <c r="N429" i="1" a="1"/>
  <c r="AA429" i="1" s="1"/>
  <c r="N430" i="1" a="1"/>
  <c r="AA430" i="1" s="1"/>
  <c r="N431" i="1" a="1"/>
  <c r="AA431" i="1" s="1"/>
  <c r="N432" i="1" a="1"/>
  <c r="AA432" i="1" s="1"/>
  <c r="N433" i="1" a="1"/>
  <c r="AA433" i="1" s="1"/>
  <c r="N434" i="1" a="1"/>
  <c r="AA434" i="1" s="1"/>
  <c r="N435" i="1" a="1"/>
  <c r="AA435" i="1" s="1"/>
  <c r="N436" i="1" a="1"/>
  <c r="AA436" i="1" s="1"/>
  <c r="N437" i="1" a="1"/>
  <c r="AA437" i="1" s="1"/>
  <c r="N438" i="1" a="1"/>
  <c r="AA438" i="1" s="1"/>
  <c r="N439" i="1" a="1"/>
  <c r="AA439" i="1" s="1"/>
  <c r="N440" i="1" a="1"/>
  <c r="AA440" i="1" s="1"/>
  <c r="N441" i="1" a="1"/>
  <c r="AA441" i="1" s="1"/>
  <c r="N442" i="1" a="1"/>
  <c r="AA442" i="1" s="1"/>
  <c r="N443" i="1" a="1"/>
  <c r="AA443" i="1" s="1"/>
  <c r="N444" i="1" a="1"/>
  <c r="AA444" i="1" s="1"/>
  <c r="N445" i="1" a="1"/>
  <c r="AA445" i="1" s="1"/>
  <c r="N446" i="1" a="1"/>
  <c r="AA446" i="1" s="1"/>
  <c r="N447" i="1" a="1"/>
  <c r="AA447" i="1" s="1"/>
  <c r="N448" i="1" a="1"/>
  <c r="AA448" i="1" s="1"/>
  <c r="N449" i="1" a="1"/>
  <c r="AA449" i="1" s="1"/>
  <c r="N450" i="1" a="1"/>
  <c r="AA450" i="1" s="1"/>
  <c r="N451" i="1" a="1"/>
  <c r="AA451" i="1" s="1"/>
  <c r="N452" i="1" a="1"/>
  <c r="AA452" i="1" s="1"/>
  <c r="N453" i="1" a="1"/>
  <c r="AA453" i="1" s="1"/>
  <c r="N454" i="1" a="1"/>
  <c r="AA454" i="1" s="1"/>
  <c r="N455" i="1" a="1"/>
  <c r="AA455" i="1" s="1"/>
  <c r="N456" i="1" a="1"/>
  <c r="AA456" i="1" s="1"/>
  <c r="N457" i="1" a="1"/>
  <c r="AA457" i="1" s="1"/>
  <c r="N458" i="1" a="1"/>
  <c r="AA458" i="1" s="1"/>
  <c r="N459" i="1" a="1"/>
  <c r="AA459" i="1" s="1"/>
  <c r="N460" i="1" a="1"/>
  <c r="AA460" i="1" s="1"/>
  <c r="N461" i="1" a="1"/>
  <c r="AA461" i="1" s="1"/>
  <c r="N462" i="1" a="1"/>
  <c r="AA462" i="1" s="1"/>
  <c r="N463" i="1" a="1"/>
  <c r="AA463" i="1" s="1"/>
  <c r="N464" i="1" a="1"/>
  <c r="AA464" i="1" s="1"/>
  <c r="N465" i="1" a="1"/>
  <c r="AA465" i="1" s="1"/>
  <c r="N466" i="1" a="1"/>
  <c r="AA466" i="1" s="1"/>
  <c r="N467" i="1" a="1"/>
  <c r="AA467" i="1" s="1"/>
  <c r="N468" i="1" a="1"/>
  <c r="AA468" i="1" s="1"/>
  <c r="N469" i="1" a="1"/>
  <c r="AA469" i="1" s="1"/>
  <c r="N470" i="1" a="1"/>
  <c r="AA470" i="1" s="1"/>
  <c r="N471" i="1" a="1"/>
  <c r="AA471" i="1" s="1"/>
  <c r="N472" i="1" a="1"/>
  <c r="AA472" i="1" s="1"/>
  <c r="N473" i="1" a="1"/>
  <c r="AA473" i="1" s="1"/>
  <c r="N474" i="1" a="1"/>
  <c r="AA474" i="1" s="1"/>
  <c r="N475" i="1" a="1"/>
  <c r="AA475" i="1" s="1"/>
  <c r="N476" i="1" a="1"/>
  <c r="AA476" i="1" s="1"/>
  <c r="N477" i="1" a="1"/>
  <c r="AA477" i="1" s="1"/>
  <c r="N478" i="1" a="1"/>
  <c r="AA478" i="1" s="1"/>
  <c r="N479" i="1" a="1"/>
  <c r="AA479" i="1" s="1"/>
  <c r="N480" i="1" a="1"/>
  <c r="AA480" i="1" s="1"/>
  <c r="N481" i="1" a="1"/>
  <c r="AA481" i="1" s="1"/>
  <c r="N482" i="1" a="1"/>
  <c r="AA482" i="1" s="1"/>
  <c r="N483" i="1" a="1"/>
  <c r="AA483" i="1" s="1"/>
  <c r="N484" i="1" a="1"/>
  <c r="AA484" i="1" s="1"/>
  <c r="N485" i="1" a="1"/>
  <c r="AA485" i="1" s="1"/>
  <c r="N486" i="1" a="1"/>
  <c r="AA486" i="1" s="1"/>
  <c r="N487" i="1" a="1"/>
  <c r="AA487" i="1" s="1"/>
  <c r="N488" i="1" a="1"/>
  <c r="AA488" i="1" s="1"/>
  <c r="N489" i="1" a="1"/>
  <c r="AA489" i="1" s="1"/>
  <c r="N490" i="1" a="1"/>
  <c r="AA490" i="1" s="1"/>
  <c r="N491" i="1" a="1"/>
  <c r="AA491" i="1" s="1"/>
  <c r="N492" i="1" a="1"/>
  <c r="AA492" i="1" s="1"/>
  <c r="N493" i="1" a="1"/>
  <c r="AA493" i="1" s="1"/>
  <c r="N494" i="1" a="1"/>
  <c r="AA494" i="1" s="1"/>
  <c r="N495" i="1" a="1"/>
  <c r="AA495" i="1" s="1"/>
  <c r="N496" i="1" a="1"/>
  <c r="AA496" i="1" s="1"/>
  <c r="N497" i="1" a="1"/>
  <c r="AA497" i="1" s="1"/>
  <c r="N498" i="1" a="1"/>
  <c r="AA498" i="1" s="1"/>
  <c r="N499" i="1" a="1"/>
  <c r="AA499" i="1" s="1"/>
  <c r="N500" i="1" a="1"/>
  <c r="AA500" i="1" s="1"/>
  <c r="N501" i="1" a="1"/>
  <c r="AA501" i="1" s="1"/>
  <c r="N502" i="1" a="1"/>
  <c r="AA502" i="1" s="1"/>
  <c r="N503" i="1" a="1"/>
  <c r="AA503" i="1" s="1"/>
  <c r="N504" i="1" a="1"/>
  <c r="AA504" i="1" s="1"/>
  <c r="N505" i="1" a="1"/>
  <c r="AA505" i="1" s="1"/>
  <c r="N506" i="1" a="1"/>
  <c r="AA506" i="1" s="1"/>
  <c r="N507" i="1" a="1"/>
  <c r="AA507" i="1" s="1"/>
  <c r="N508" i="1" a="1"/>
  <c r="AA508" i="1" s="1"/>
  <c r="N509" i="1" a="1"/>
  <c r="AA509" i="1" s="1"/>
  <c r="N510" i="1" a="1"/>
  <c r="AA510" i="1" s="1"/>
  <c r="N511" i="1" a="1"/>
  <c r="AA511" i="1" s="1"/>
  <c r="N512" i="1" a="1"/>
  <c r="AA512" i="1" s="1"/>
  <c r="N513" i="1" a="1"/>
  <c r="AA513" i="1" s="1"/>
  <c r="N514" i="1" a="1"/>
  <c r="AA514" i="1" s="1"/>
  <c r="N515" i="1" a="1"/>
  <c r="AA515" i="1" s="1"/>
  <c r="N516" i="1" a="1"/>
  <c r="AA516" i="1" s="1"/>
  <c r="N517" i="1" a="1"/>
  <c r="AA517" i="1" s="1"/>
  <c r="N518" i="1" a="1"/>
  <c r="AA518" i="1" s="1"/>
  <c r="N519" i="1" a="1"/>
  <c r="AA519" i="1" s="1"/>
  <c r="N520" i="1" a="1"/>
  <c r="AA520" i="1" s="1"/>
  <c r="N521" i="1" a="1"/>
  <c r="AA521" i="1" s="1"/>
  <c r="N522" i="1" a="1"/>
  <c r="AA522" i="1" s="1"/>
  <c r="N523" i="1" a="1"/>
  <c r="AA523" i="1" s="1"/>
  <c r="N524" i="1" a="1"/>
  <c r="AA524" i="1" s="1"/>
  <c r="N525" i="1" a="1"/>
  <c r="AA525" i="1" s="1"/>
  <c r="N526" i="1" a="1"/>
  <c r="AA526" i="1" s="1"/>
  <c r="N527" i="1" a="1"/>
  <c r="AA527" i="1" s="1"/>
  <c r="N528" i="1" a="1"/>
  <c r="AA528" i="1" s="1"/>
  <c r="N529" i="1" a="1"/>
  <c r="AA529" i="1" s="1"/>
  <c r="N530" i="1" a="1"/>
  <c r="AA530" i="1" s="1"/>
  <c r="N531" i="1" a="1"/>
  <c r="AA531" i="1" s="1"/>
  <c r="N532" i="1" a="1"/>
  <c r="AA532" i="1" s="1"/>
  <c r="N533" i="1" a="1"/>
  <c r="AA533" i="1" s="1"/>
  <c r="N534" i="1" a="1"/>
  <c r="AA534" i="1" s="1"/>
  <c r="N535" i="1" a="1"/>
  <c r="AA535" i="1" s="1"/>
  <c r="N536" i="1" a="1"/>
  <c r="AA536" i="1" s="1"/>
  <c r="N537" i="1" a="1"/>
  <c r="AA537" i="1" s="1"/>
  <c r="N538" i="1" a="1"/>
  <c r="AA538" i="1" s="1"/>
  <c r="N539" i="1" a="1"/>
  <c r="AA539" i="1" s="1"/>
  <c r="N540" i="1" a="1"/>
  <c r="AA540" i="1" s="1"/>
  <c r="N541" i="1" a="1"/>
  <c r="AA541" i="1" s="1"/>
  <c r="N542" i="1" a="1"/>
  <c r="AA542" i="1" s="1"/>
  <c r="N543" i="1" a="1"/>
  <c r="AA543" i="1" s="1"/>
  <c r="N544" i="1" a="1"/>
  <c r="AA544" i="1" s="1"/>
  <c r="N545" i="1" a="1"/>
  <c r="AA545" i="1" s="1"/>
  <c r="N546" i="1" a="1"/>
  <c r="AA546" i="1" s="1"/>
  <c r="N547" i="1" a="1"/>
  <c r="AA547" i="1" s="1"/>
  <c r="N548" i="1" a="1"/>
  <c r="AA548" i="1" s="1"/>
  <c r="N549" i="1" a="1"/>
  <c r="AA549" i="1" s="1"/>
  <c r="N550" i="1" a="1"/>
  <c r="AA550" i="1" s="1"/>
  <c r="N551" i="1" a="1"/>
  <c r="AA551" i="1" s="1"/>
  <c r="N552" i="1" a="1"/>
  <c r="AA552" i="1" s="1"/>
  <c r="N553" i="1" a="1"/>
  <c r="AA553" i="1" s="1"/>
  <c r="N554" i="1" a="1"/>
  <c r="AA554" i="1" s="1"/>
  <c r="N555" i="1" a="1"/>
  <c r="AA555" i="1" s="1"/>
  <c r="N556" i="1" a="1"/>
  <c r="AA556" i="1" s="1"/>
  <c r="N557" i="1" a="1"/>
  <c r="AA557" i="1" s="1"/>
  <c r="N558" i="1" a="1"/>
  <c r="AA558" i="1" s="1"/>
  <c r="N559" i="1" a="1"/>
  <c r="AA559" i="1" s="1"/>
  <c r="N560" i="1" a="1"/>
  <c r="AA560" i="1" s="1"/>
  <c r="N561" i="1" a="1"/>
  <c r="AA561" i="1" s="1"/>
  <c r="N562" i="1" a="1"/>
  <c r="AA562" i="1" s="1"/>
  <c r="N563" i="1" a="1"/>
  <c r="AA563" i="1" s="1"/>
  <c r="N564" i="1" a="1"/>
  <c r="AA564" i="1" s="1"/>
  <c r="N565" i="1" a="1"/>
  <c r="AA565" i="1" s="1"/>
  <c r="N566" i="1" a="1"/>
  <c r="AA566" i="1" s="1"/>
  <c r="N567" i="1" a="1"/>
  <c r="AA567" i="1" s="1"/>
  <c r="N568" i="1" a="1"/>
  <c r="AA568" i="1" s="1"/>
  <c r="N569" i="1" a="1"/>
  <c r="AA569" i="1" s="1"/>
  <c r="N570" i="1" a="1"/>
  <c r="AA570" i="1" s="1"/>
  <c r="N571" i="1" a="1"/>
  <c r="AA571" i="1" s="1"/>
  <c r="N572" i="1" a="1"/>
  <c r="AA572" i="1" s="1"/>
  <c r="N573" i="1" a="1"/>
  <c r="AA573" i="1" s="1"/>
  <c r="N574" i="1" a="1"/>
  <c r="AA574" i="1" s="1"/>
  <c r="N575" i="1" a="1"/>
  <c r="AA575" i="1" s="1"/>
  <c r="N576" i="1" a="1"/>
  <c r="AA576" i="1" s="1"/>
  <c r="N577" i="1" a="1"/>
  <c r="AA577" i="1" s="1"/>
  <c r="N578" i="1" a="1"/>
  <c r="AA578" i="1" s="1"/>
  <c r="N579" i="1" a="1"/>
  <c r="AA579" i="1" s="1"/>
  <c r="N580" i="1" a="1"/>
  <c r="AA580" i="1" s="1"/>
  <c r="N581" i="1" a="1"/>
  <c r="AA581" i="1" s="1"/>
  <c r="N582" i="1" a="1"/>
  <c r="AA582" i="1" s="1"/>
  <c r="N583" i="1" a="1"/>
  <c r="AA583" i="1" s="1"/>
  <c r="N584" i="1" a="1"/>
  <c r="AA584" i="1" s="1"/>
  <c r="N585" i="1" a="1"/>
  <c r="AA585" i="1" s="1"/>
  <c r="N586" i="1" a="1"/>
  <c r="AA586" i="1" s="1"/>
  <c r="N587" i="1" a="1"/>
  <c r="AA587" i="1" s="1"/>
  <c r="N588" i="1" a="1"/>
  <c r="AA588" i="1" s="1"/>
  <c r="N589" i="1" a="1"/>
  <c r="AA589" i="1" s="1"/>
  <c r="N590" i="1" a="1"/>
  <c r="AA590" i="1" s="1"/>
  <c r="N591" i="1" a="1"/>
  <c r="AA591" i="1" s="1"/>
  <c r="N592" i="1" a="1"/>
  <c r="AA592" i="1" s="1"/>
  <c r="N593" i="1" a="1"/>
  <c r="AA593" i="1" s="1"/>
  <c r="N594" i="1" a="1"/>
  <c r="AA594" i="1" s="1"/>
  <c r="N595" i="1" a="1"/>
  <c r="AA595" i="1" s="1"/>
  <c r="N596" i="1" a="1"/>
  <c r="AA596" i="1" s="1"/>
  <c r="N597" i="1" a="1"/>
  <c r="AA597" i="1" s="1"/>
  <c r="N598" i="1" a="1"/>
  <c r="AA598" i="1" s="1"/>
  <c r="N599" i="1" a="1"/>
  <c r="AA599" i="1" s="1"/>
  <c r="N600" i="1" a="1"/>
  <c r="AA600" i="1" s="1"/>
  <c r="N601" i="1" a="1"/>
  <c r="AA601" i="1" s="1"/>
  <c r="N602" i="1" a="1"/>
  <c r="AA602" i="1" s="1"/>
  <c r="N603" i="1" a="1"/>
  <c r="AA603" i="1" s="1"/>
  <c r="N604" i="1" a="1"/>
  <c r="AA604" i="1" s="1"/>
  <c r="N605" i="1" a="1"/>
  <c r="AA605" i="1" s="1"/>
  <c r="N606" i="1" a="1"/>
  <c r="AA606" i="1" s="1"/>
  <c r="N607" i="1" a="1"/>
  <c r="AA607" i="1" s="1"/>
  <c r="N608" i="1" a="1"/>
  <c r="AA608" i="1" s="1"/>
  <c r="N609" i="1" a="1"/>
  <c r="AA609" i="1" s="1"/>
  <c r="N610" i="1" a="1"/>
  <c r="AA610" i="1" s="1"/>
  <c r="N611" i="1" a="1"/>
  <c r="AA611" i="1" s="1"/>
  <c r="N612" i="1" a="1"/>
  <c r="AA612" i="1" s="1"/>
  <c r="N613" i="1" a="1"/>
  <c r="AA613" i="1" s="1"/>
  <c r="N614" i="1" a="1"/>
  <c r="AA614" i="1" s="1"/>
  <c r="N615" i="1" a="1"/>
  <c r="AA615" i="1" s="1"/>
  <c r="N616" i="1" a="1"/>
  <c r="AA616" i="1" s="1"/>
  <c r="N617" i="1" a="1"/>
  <c r="AA617" i="1" s="1"/>
  <c r="N618" i="1" a="1"/>
  <c r="AA618" i="1" s="1"/>
  <c r="N619" i="1" a="1"/>
  <c r="AA619" i="1" s="1"/>
  <c r="N620" i="1" a="1"/>
  <c r="AA620" i="1" s="1"/>
  <c r="N621" i="1" a="1"/>
  <c r="AA621" i="1" s="1"/>
  <c r="N622" i="1" a="1"/>
  <c r="AA622" i="1" s="1"/>
  <c r="N623" i="1" a="1"/>
  <c r="AA623" i="1" s="1"/>
  <c r="N624" i="1" a="1"/>
  <c r="AA624" i="1" s="1"/>
  <c r="N625" i="1" a="1"/>
  <c r="AA625" i="1" s="1"/>
  <c r="N626" i="1" a="1"/>
  <c r="AA626" i="1" s="1"/>
  <c r="N627" i="1" a="1"/>
  <c r="AA627" i="1" s="1"/>
  <c r="N628" i="1" a="1"/>
  <c r="AA628" i="1" s="1"/>
  <c r="N629" i="1" a="1"/>
  <c r="AA629" i="1" s="1"/>
  <c r="N630" i="1" a="1"/>
  <c r="AA630" i="1" s="1"/>
  <c r="N631" i="1" a="1"/>
  <c r="AA631" i="1" s="1"/>
  <c r="N632" i="1" a="1"/>
  <c r="AA632" i="1" s="1"/>
  <c r="N633" i="1" a="1"/>
  <c r="AA633" i="1" s="1"/>
  <c r="N634" i="1" a="1"/>
  <c r="AA634" i="1" s="1"/>
  <c r="N635" i="1" a="1"/>
  <c r="AA635" i="1" s="1"/>
  <c r="N636" i="1" a="1"/>
  <c r="AA636" i="1" s="1"/>
  <c r="N637" i="1" a="1"/>
  <c r="AA637" i="1" s="1"/>
  <c r="N638" i="1" a="1"/>
  <c r="AA638" i="1" s="1"/>
  <c r="N639" i="1" a="1"/>
  <c r="AA639" i="1" s="1"/>
  <c r="N640" i="1" a="1"/>
  <c r="AA640" i="1" s="1"/>
  <c r="N641" i="1" a="1"/>
  <c r="AA641" i="1" s="1"/>
  <c r="N642" i="1" a="1"/>
  <c r="AA642" i="1" s="1"/>
  <c r="N643" i="1" a="1"/>
  <c r="AA643" i="1" s="1"/>
  <c r="N644" i="1" a="1"/>
  <c r="AA644" i="1" s="1"/>
  <c r="N645" i="1" a="1"/>
  <c r="AA645" i="1" s="1"/>
  <c r="N646" i="1" a="1"/>
  <c r="AA646" i="1" s="1"/>
  <c r="N647" i="1" a="1"/>
  <c r="AA647" i="1" s="1"/>
  <c r="N648" i="1" a="1"/>
  <c r="AA648" i="1" s="1"/>
  <c r="N649" i="1" a="1"/>
  <c r="AA649" i="1" s="1"/>
  <c r="N650" i="1" a="1"/>
  <c r="AA650" i="1" s="1"/>
  <c r="N651" i="1" a="1"/>
  <c r="AA651" i="1" s="1"/>
  <c r="N652" i="1" a="1"/>
  <c r="AA652" i="1" s="1"/>
  <c r="N653" i="1" a="1"/>
  <c r="AA653" i="1" s="1"/>
  <c r="N654" i="1" a="1"/>
  <c r="AA654" i="1" s="1"/>
  <c r="N655" i="1" a="1"/>
  <c r="AA655" i="1" s="1"/>
  <c r="N656" i="1" a="1"/>
  <c r="AA656" i="1" s="1"/>
  <c r="N657" i="1" a="1"/>
  <c r="AA657" i="1" s="1"/>
  <c r="N658" i="1" a="1"/>
  <c r="AA658" i="1" s="1"/>
  <c r="N659" i="1" a="1"/>
  <c r="AA659" i="1" s="1"/>
  <c r="N660" i="1" a="1"/>
  <c r="AA660" i="1" s="1"/>
  <c r="N661" i="1" a="1"/>
  <c r="AA661" i="1" s="1"/>
  <c r="N662" i="1" a="1"/>
  <c r="AA662" i="1" s="1"/>
  <c r="N663" i="1" a="1"/>
  <c r="AA663" i="1" s="1"/>
  <c r="N664" i="1" a="1"/>
  <c r="AA664" i="1" s="1"/>
  <c r="N665" i="1" a="1"/>
  <c r="AA665" i="1" s="1"/>
  <c r="N666" i="1" a="1"/>
  <c r="AA666" i="1" s="1"/>
  <c r="N667" i="1" a="1"/>
  <c r="AA667" i="1" s="1"/>
  <c r="N668" i="1" a="1"/>
  <c r="AA668" i="1" s="1"/>
  <c r="N669" i="1" a="1"/>
  <c r="AA669" i="1" s="1"/>
  <c r="N670" i="1" a="1"/>
  <c r="AA670" i="1" s="1"/>
  <c r="N671" i="1" a="1"/>
  <c r="AA671" i="1" s="1"/>
  <c r="N672" i="1" a="1"/>
  <c r="AA672" i="1" s="1"/>
  <c r="N673" i="1" a="1"/>
  <c r="AA673" i="1" s="1"/>
  <c r="N674" i="1" a="1"/>
  <c r="AA674" i="1" s="1"/>
  <c r="N675" i="1" a="1"/>
  <c r="AA675" i="1" s="1"/>
  <c r="N676" i="1" a="1"/>
  <c r="AA676" i="1" s="1"/>
  <c r="N677" i="1" a="1"/>
  <c r="AA677" i="1" s="1"/>
  <c r="N678" i="1" a="1"/>
  <c r="AA678" i="1" s="1"/>
  <c r="N679" i="1" a="1"/>
  <c r="AA679" i="1" s="1"/>
  <c r="N680" i="1" a="1"/>
  <c r="AA680" i="1" s="1"/>
  <c r="N681" i="1" a="1"/>
  <c r="AA681" i="1" s="1"/>
  <c r="N682" i="1" a="1"/>
  <c r="AA682" i="1" s="1"/>
  <c r="N683" i="1" a="1"/>
  <c r="AA683" i="1" s="1"/>
  <c r="N684" i="1" a="1"/>
  <c r="AA684" i="1" s="1"/>
  <c r="N685" i="1" a="1"/>
  <c r="AA685" i="1" s="1"/>
  <c r="N686" i="1" a="1"/>
  <c r="AA686" i="1" s="1"/>
  <c r="N687" i="1" a="1"/>
  <c r="AA687" i="1" s="1"/>
  <c r="N688" i="1" a="1"/>
  <c r="AA688" i="1" s="1"/>
  <c r="N689" i="1" a="1"/>
  <c r="AA689" i="1" s="1"/>
  <c r="N690" i="1" a="1"/>
  <c r="AA690" i="1" s="1"/>
  <c r="N691" i="1" a="1"/>
  <c r="AA691" i="1" s="1"/>
  <c r="N692" i="1" a="1"/>
  <c r="AA692" i="1" s="1"/>
  <c r="N693" i="1" a="1"/>
  <c r="AA693" i="1" s="1"/>
  <c r="N694" i="1" a="1"/>
  <c r="AA694" i="1" s="1"/>
  <c r="N695" i="1" a="1"/>
  <c r="AA695" i="1" s="1"/>
  <c r="N696" i="1" a="1"/>
  <c r="AA696" i="1" s="1"/>
  <c r="N697" i="1" a="1"/>
  <c r="AA697" i="1" s="1"/>
  <c r="N698" i="1" a="1"/>
  <c r="AA698" i="1" s="1"/>
  <c r="N699" i="1" a="1"/>
  <c r="AA699" i="1" s="1"/>
  <c r="N700" i="1" a="1"/>
  <c r="AA700" i="1" s="1"/>
  <c r="N701" i="1" a="1"/>
  <c r="AA701" i="1" s="1"/>
  <c r="N702" i="1" a="1"/>
  <c r="AA702" i="1" s="1"/>
  <c r="N703" i="1" a="1"/>
  <c r="AA703" i="1" s="1"/>
  <c r="N704" i="1" a="1"/>
  <c r="AA704" i="1" s="1"/>
  <c r="N705" i="1" a="1"/>
  <c r="AA705" i="1" s="1"/>
  <c r="N706" i="1" a="1"/>
  <c r="AA706" i="1" s="1"/>
  <c r="N707" i="1" a="1"/>
  <c r="AA707" i="1" s="1"/>
  <c r="N708" i="1" a="1"/>
  <c r="AA708" i="1" s="1"/>
  <c r="N709" i="1" a="1"/>
  <c r="AA709" i="1" s="1"/>
  <c r="N710" i="1" a="1"/>
  <c r="AA710" i="1" s="1"/>
  <c r="N711" i="1" a="1"/>
  <c r="AA711" i="1" s="1"/>
  <c r="N712" i="1" a="1"/>
  <c r="AA712" i="1" s="1"/>
  <c r="N713" i="1" a="1"/>
  <c r="AA713" i="1" s="1"/>
  <c r="N714" i="1" a="1"/>
  <c r="AA714" i="1" s="1"/>
  <c r="N715" i="1" a="1"/>
  <c r="AA715" i="1" s="1"/>
  <c r="N716" i="1" a="1"/>
  <c r="AA716" i="1" s="1"/>
  <c r="N717" i="1" a="1"/>
  <c r="AA717" i="1" s="1"/>
  <c r="N718" i="1" a="1"/>
  <c r="AA718" i="1" s="1"/>
  <c r="N719" i="1" a="1"/>
  <c r="AA719" i="1" s="1"/>
  <c r="N720" i="1" a="1"/>
  <c r="AA720" i="1" s="1"/>
  <c r="N721" i="1" a="1"/>
  <c r="AA721" i="1" s="1"/>
  <c r="N722" i="1" a="1"/>
  <c r="AA722" i="1" s="1"/>
  <c r="N723" i="1" a="1"/>
  <c r="AA723" i="1" s="1"/>
  <c r="N724" i="1" a="1"/>
  <c r="AA724" i="1" s="1"/>
  <c r="N725" i="1" a="1"/>
  <c r="AA725" i="1" s="1"/>
  <c r="N726" i="1" a="1"/>
  <c r="AA726" i="1" s="1"/>
  <c r="N727" i="1" a="1"/>
  <c r="AA727" i="1" s="1"/>
  <c r="N728" i="1" a="1"/>
  <c r="AA728" i="1" s="1"/>
  <c r="N729" i="1" a="1"/>
  <c r="AA729" i="1" s="1"/>
  <c r="N730" i="1" a="1"/>
  <c r="AA730" i="1" s="1"/>
  <c r="N731" i="1" a="1"/>
  <c r="AA731" i="1" s="1"/>
  <c r="N732" i="1" a="1"/>
  <c r="AA732" i="1" s="1"/>
  <c r="N733" i="1" a="1"/>
  <c r="AA733" i="1" s="1"/>
  <c r="N734" i="1" a="1"/>
  <c r="AA734" i="1" s="1"/>
  <c r="N735" i="1" a="1"/>
  <c r="AA735" i="1" s="1"/>
  <c r="N736" i="1" a="1"/>
  <c r="AA736" i="1" s="1"/>
  <c r="N737" i="1" a="1"/>
  <c r="AA737" i="1" s="1"/>
  <c r="N738" i="1" a="1"/>
  <c r="AA738" i="1" s="1"/>
  <c r="N739" i="1" a="1"/>
  <c r="AA739" i="1" s="1"/>
  <c r="N740" i="1" a="1"/>
  <c r="AA740" i="1" s="1"/>
  <c r="N741" i="1" a="1"/>
  <c r="AA741" i="1" s="1"/>
  <c r="N742" i="1" a="1"/>
  <c r="AA742" i="1" s="1"/>
  <c r="N743" i="1" a="1"/>
  <c r="AA743" i="1" s="1"/>
  <c r="N744" i="1" a="1"/>
  <c r="AA744" i="1" s="1"/>
  <c r="N745" i="1" a="1"/>
  <c r="AA745" i="1" s="1"/>
  <c r="N746" i="1" a="1"/>
  <c r="AA746" i="1" s="1"/>
  <c r="N747" i="1" a="1"/>
  <c r="AA747" i="1" s="1"/>
  <c r="N748" i="1" a="1"/>
  <c r="AA748" i="1" s="1"/>
  <c r="N749" i="1" a="1"/>
  <c r="AA749" i="1" s="1"/>
  <c r="N750" i="1" a="1"/>
  <c r="AA750" i="1" s="1"/>
  <c r="N751" i="1" a="1"/>
  <c r="AA751" i="1" s="1"/>
  <c r="N752" i="1" a="1"/>
  <c r="AA752" i="1" s="1"/>
  <c r="N753" i="1" a="1"/>
  <c r="AA753" i="1" s="1"/>
  <c r="N754" i="1" a="1"/>
  <c r="AA754" i="1" s="1"/>
  <c r="N755" i="1" a="1"/>
  <c r="AA755" i="1" s="1"/>
  <c r="N756" i="1" a="1"/>
  <c r="AA756" i="1" s="1"/>
  <c r="N757" i="1" a="1"/>
  <c r="AA757" i="1" s="1"/>
  <c r="N758" i="1" a="1"/>
  <c r="AA758" i="1" s="1"/>
  <c r="N759" i="1" a="1"/>
  <c r="AA759" i="1" s="1"/>
  <c r="N760" i="1" a="1"/>
  <c r="AA760" i="1" s="1"/>
  <c r="N761" i="1" a="1"/>
  <c r="AA761" i="1" s="1"/>
  <c r="N762" i="1" a="1"/>
  <c r="AA762" i="1" s="1"/>
  <c r="N763" i="1" a="1"/>
  <c r="AA763" i="1" s="1"/>
  <c r="N764" i="1" a="1"/>
  <c r="AA764" i="1" s="1"/>
  <c r="N765" i="1" a="1"/>
  <c r="AA765" i="1" s="1"/>
  <c r="N766" i="1" a="1"/>
  <c r="AA766" i="1" s="1"/>
  <c r="N767" i="1" a="1"/>
  <c r="AA767" i="1" s="1"/>
  <c r="N768" i="1" a="1"/>
  <c r="AA768" i="1" s="1"/>
  <c r="N769" i="1" a="1"/>
  <c r="AA769" i="1" s="1"/>
  <c r="N770" i="1" a="1"/>
  <c r="AA770" i="1" s="1"/>
  <c r="N771" i="1" a="1"/>
  <c r="AA771" i="1" s="1"/>
  <c r="N772" i="1" a="1"/>
  <c r="AA772" i="1" s="1"/>
  <c r="N773" i="1" a="1"/>
  <c r="AA773" i="1" s="1"/>
  <c r="N774" i="1" a="1"/>
  <c r="AA774" i="1" s="1"/>
  <c r="N775" i="1" a="1"/>
  <c r="AA775" i="1" s="1"/>
  <c r="N776" i="1" a="1"/>
  <c r="AA776" i="1" s="1"/>
  <c r="N777" i="1" a="1"/>
  <c r="AA777" i="1" s="1"/>
  <c r="N778" i="1" a="1"/>
  <c r="AA778" i="1" s="1"/>
  <c r="N779" i="1" a="1"/>
  <c r="AA779" i="1" s="1"/>
  <c r="N780" i="1" a="1"/>
  <c r="AA780" i="1" s="1"/>
  <c r="N781" i="1" a="1"/>
  <c r="AA781" i="1" s="1"/>
  <c r="N782" i="1" a="1"/>
  <c r="AA782" i="1" s="1"/>
  <c r="N783" i="1" a="1"/>
  <c r="AA783" i="1" s="1"/>
  <c r="N784" i="1" a="1"/>
  <c r="AA784" i="1" s="1"/>
  <c r="N785" i="1" a="1"/>
  <c r="AA785" i="1" s="1"/>
  <c r="N786" i="1" a="1"/>
  <c r="AA786" i="1" s="1"/>
  <c r="N787" i="1" a="1"/>
  <c r="AA787" i="1" s="1"/>
  <c r="N788" i="1" a="1"/>
  <c r="AA788" i="1" s="1"/>
  <c r="N789" i="1" a="1"/>
  <c r="AA789" i="1" s="1"/>
  <c r="N790" i="1" a="1"/>
  <c r="AA790" i="1" s="1"/>
  <c r="N791" i="1" a="1"/>
  <c r="AA791" i="1" s="1"/>
  <c r="N792" i="1" a="1"/>
  <c r="AA792" i="1" s="1"/>
  <c r="N793" i="1" a="1"/>
  <c r="AA793" i="1" s="1"/>
  <c r="N794" i="1" a="1"/>
  <c r="AA794" i="1" s="1"/>
  <c r="N795" i="1" a="1"/>
  <c r="AA795" i="1" s="1"/>
  <c r="N796" i="1" a="1"/>
  <c r="AA796" i="1" s="1"/>
  <c r="N797" i="1" a="1"/>
  <c r="AA797" i="1" s="1"/>
  <c r="N798" i="1" a="1"/>
  <c r="AA798" i="1" s="1"/>
  <c r="N799" i="1" a="1"/>
  <c r="AA799" i="1" s="1"/>
  <c r="N800" i="1" a="1"/>
  <c r="AA800" i="1" s="1"/>
  <c r="N801" i="1" a="1"/>
  <c r="AA801" i="1" s="1"/>
  <c r="N802" i="1" a="1"/>
  <c r="AA802" i="1" s="1"/>
  <c r="N803" i="1" a="1"/>
  <c r="AA803" i="1" s="1"/>
  <c r="N804" i="1" a="1"/>
  <c r="AA804" i="1" s="1"/>
  <c r="N805" i="1" a="1"/>
  <c r="AA805" i="1" s="1"/>
  <c r="N806" i="1" a="1"/>
  <c r="AA806" i="1" s="1"/>
  <c r="N807" i="1" a="1"/>
  <c r="AA807" i="1" s="1"/>
  <c r="N808" i="1" a="1"/>
  <c r="AA808" i="1" s="1"/>
  <c r="N809" i="1" a="1"/>
  <c r="AA809" i="1" s="1"/>
  <c r="N810" i="1" a="1"/>
  <c r="AA810" i="1" s="1"/>
  <c r="N811" i="1" a="1"/>
  <c r="AA811" i="1" s="1"/>
  <c r="N812" i="1" a="1"/>
  <c r="AA812" i="1" s="1"/>
  <c r="N813" i="1" a="1"/>
  <c r="AA813" i="1" s="1"/>
  <c r="N814" i="1" a="1"/>
  <c r="AA814" i="1" s="1"/>
  <c r="N815" i="1" a="1"/>
  <c r="AA815" i="1" s="1"/>
  <c r="N816" i="1" a="1"/>
  <c r="AA816" i="1" s="1"/>
  <c r="N817" i="1" a="1"/>
  <c r="AA817" i="1" s="1"/>
  <c r="N818" i="1" a="1"/>
  <c r="AA818" i="1" s="1"/>
  <c r="N819" i="1" a="1"/>
  <c r="AA819" i="1" s="1"/>
  <c r="N820" i="1" a="1"/>
  <c r="AA820" i="1" s="1"/>
  <c r="N821" i="1" a="1"/>
  <c r="AA821" i="1" s="1"/>
  <c r="N822" i="1" a="1"/>
  <c r="AA822" i="1" s="1"/>
  <c r="N823" i="1" a="1"/>
  <c r="AA823" i="1" s="1"/>
  <c r="N824" i="1" a="1"/>
  <c r="AA824" i="1" s="1"/>
  <c r="N825" i="1" a="1"/>
  <c r="AA825" i="1" s="1"/>
  <c r="N826" i="1" a="1"/>
  <c r="AA826" i="1" s="1"/>
  <c r="N827" i="1" a="1"/>
  <c r="AA827" i="1" s="1"/>
  <c r="N828" i="1" a="1"/>
  <c r="AA828" i="1" s="1"/>
  <c r="N829" i="1" a="1"/>
  <c r="AA829" i="1" s="1"/>
  <c r="N830" i="1" a="1"/>
  <c r="AA830" i="1" s="1"/>
  <c r="N831" i="1" a="1"/>
  <c r="AA831" i="1" s="1"/>
  <c r="N832" i="1" a="1"/>
  <c r="AA832" i="1" s="1"/>
  <c r="N833" i="1" a="1"/>
  <c r="AA833" i="1" s="1"/>
  <c r="N834" i="1" a="1"/>
  <c r="AA834" i="1" s="1"/>
  <c r="N835" i="1" a="1"/>
  <c r="AA835" i="1" s="1"/>
  <c r="N836" i="1" a="1"/>
  <c r="AA836" i="1" s="1"/>
  <c r="N837" i="1" a="1"/>
  <c r="AA837" i="1" s="1"/>
  <c r="N838" i="1" a="1"/>
  <c r="AA838" i="1" s="1"/>
  <c r="N839" i="1" a="1"/>
  <c r="AA839" i="1" s="1"/>
  <c r="N840" i="1" a="1"/>
  <c r="AA840" i="1" s="1"/>
  <c r="N841" i="1" a="1"/>
  <c r="AA841" i="1" s="1"/>
  <c r="N842" i="1" a="1"/>
  <c r="AA842" i="1" s="1"/>
  <c r="N843" i="1" a="1"/>
  <c r="AA843" i="1" s="1"/>
  <c r="N844" i="1" a="1"/>
  <c r="AA844" i="1" s="1"/>
  <c r="N845" i="1" a="1"/>
  <c r="AA845" i="1" s="1"/>
  <c r="N846" i="1" a="1"/>
  <c r="AA846" i="1" s="1"/>
  <c r="N847" i="1" a="1"/>
  <c r="AA847" i="1" s="1"/>
  <c r="N848" i="1" a="1"/>
  <c r="AA848" i="1" s="1"/>
  <c r="N849" i="1" a="1"/>
  <c r="AA849" i="1" s="1"/>
  <c r="N850" i="1" a="1"/>
  <c r="AA850" i="1" s="1"/>
  <c r="N851" i="1" a="1"/>
  <c r="AA851" i="1" s="1"/>
  <c r="N852" i="1" a="1"/>
  <c r="AA852" i="1" s="1"/>
  <c r="N853" i="1" a="1"/>
  <c r="AA853" i="1" s="1"/>
  <c r="N854" i="1" a="1"/>
  <c r="AA854" i="1" s="1"/>
  <c r="N855" i="1" a="1"/>
  <c r="AA855" i="1" s="1"/>
  <c r="N856" i="1" a="1"/>
  <c r="AA856" i="1" s="1"/>
  <c r="N857" i="1" a="1"/>
  <c r="AA857" i="1" s="1"/>
  <c r="N858" i="1" a="1"/>
  <c r="AA858" i="1" s="1"/>
  <c r="N859" i="1" a="1"/>
  <c r="AA859" i="1" s="1"/>
  <c r="N860" i="1" a="1"/>
  <c r="AA860" i="1" s="1"/>
  <c r="N861" i="1" a="1"/>
  <c r="AA861" i="1" s="1"/>
  <c r="N862" i="1" a="1"/>
  <c r="AA862" i="1" s="1"/>
  <c r="N863" i="1" a="1"/>
  <c r="AA863" i="1" s="1"/>
  <c r="N864" i="1" a="1"/>
  <c r="AA864" i="1" s="1"/>
  <c r="N865" i="1" a="1"/>
  <c r="AA865" i="1" s="1"/>
  <c r="N866" i="1" a="1"/>
  <c r="AA866" i="1" s="1"/>
  <c r="N867" i="1" a="1"/>
  <c r="AA867" i="1" s="1"/>
  <c r="N868" i="1" a="1"/>
  <c r="AA868" i="1" s="1"/>
  <c r="N869" i="1" a="1"/>
  <c r="AA869" i="1" s="1"/>
  <c r="N870" i="1" a="1"/>
  <c r="AA870" i="1" s="1"/>
  <c r="N871" i="1" a="1"/>
  <c r="AA871" i="1" s="1"/>
  <c r="N872" i="1" a="1"/>
  <c r="AA872" i="1" s="1"/>
  <c r="N873" i="1" a="1"/>
  <c r="AA873" i="1" s="1"/>
  <c r="N874" i="1" a="1"/>
  <c r="AA874" i="1" s="1"/>
  <c r="N875" i="1" a="1"/>
  <c r="AA875" i="1" s="1"/>
  <c r="N876" i="1" a="1"/>
  <c r="AA876" i="1" s="1"/>
  <c r="N877" i="1" a="1"/>
  <c r="AA877" i="1" s="1"/>
  <c r="N878" i="1" a="1"/>
  <c r="AA878" i="1" s="1"/>
  <c r="N879" i="1" a="1"/>
  <c r="AA879" i="1" s="1"/>
  <c r="N880" i="1" a="1"/>
  <c r="AA880" i="1" s="1"/>
  <c r="N881" i="1" a="1"/>
  <c r="AA881" i="1" s="1"/>
  <c r="N882" i="1" a="1"/>
  <c r="AA882" i="1" s="1"/>
  <c r="N883" i="1" a="1"/>
  <c r="AA883" i="1" s="1"/>
  <c r="N884" i="1" a="1"/>
  <c r="AA884" i="1" s="1"/>
  <c r="N885" i="1" a="1"/>
  <c r="AA885" i="1" s="1"/>
  <c r="N886" i="1" a="1"/>
  <c r="AA886" i="1" s="1"/>
  <c r="N887" i="1" a="1"/>
  <c r="AA887" i="1" s="1"/>
  <c r="N888" i="1" a="1"/>
  <c r="AA888" i="1" s="1"/>
  <c r="N889" i="1" a="1"/>
  <c r="AA889" i="1" s="1"/>
  <c r="N890" i="1" a="1"/>
  <c r="AA890" i="1" s="1"/>
  <c r="N891" i="1" a="1"/>
  <c r="AA891" i="1" s="1"/>
  <c r="N892" i="1" a="1"/>
  <c r="AA892" i="1" s="1"/>
  <c r="N893" i="1" a="1"/>
  <c r="AA893" i="1" s="1"/>
  <c r="N894" i="1" a="1"/>
  <c r="AA894" i="1" s="1"/>
  <c r="N895" i="1" a="1"/>
  <c r="AA895" i="1" s="1"/>
  <c r="N896" i="1" a="1"/>
  <c r="AA896" i="1" s="1"/>
  <c r="N897" i="1" a="1"/>
  <c r="AA897" i="1" s="1"/>
  <c r="N898" i="1" a="1"/>
  <c r="AA898" i="1" s="1"/>
  <c r="N899" i="1" a="1"/>
  <c r="AA899" i="1" s="1"/>
  <c r="N900" i="1" a="1"/>
  <c r="AA900" i="1" s="1"/>
  <c r="N901" i="1" a="1"/>
  <c r="AA901" i="1" s="1"/>
  <c r="N902" i="1" a="1"/>
  <c r="AA902" i="1" s="1"/>
  <c r="N903" i="1" a="1"/>
  <c r="AA903" i="1" s="1"/>
  <c r="N904" i="1" a="1"/>
  <c r="AA904" i="1" s="1"/>
  <c r="N905" i="1" a="1"/>
  <c r="AA905" i="1" s="1"/>
  <c r="N906" i="1" a="1"/>
  <c r="AA906" i="1" s="1"/>
  <c r="N907" i="1" a="1"/>
  <c r="AA907" i="1" s="1"/>
  <c r="N908" i="1" a="1"/>
  <c r="AA908" i="1" s="1"/>
  <c r="N909" i="1" a="1"/>
  <c r="AA909" i="1" s="1"/>
  <c r="N910" i="1" a="1"/>
  <c r="AA910" i="1" s="1"/>
  <c r="N911" i="1" a="1"/>
  <c r="AA911" i="1" s="1"/>
  <c r="N912" i="1" a="1"/>
  <c r="AA912" i="1" s="1"/>
  <c r="N913" i="1" a="1"/>
  <c r="AA913" i="1" s="1"/>
  <c r="N914" i="1" a="1"/>
  <c r="AA914" i="1" s="1"/>
  <c r="N915" i="1" a="1"/>
  <c r="AA915" i="1" s="1"/>
  <c r="N916" i="1" a="1"/>
  <c r="AA916" i="1" s="1"/>
  <c r="N917" i="1" a="1"/>
  <c r="AA917" i="1" s="1"/>
  <c r="N918" i="1" a="1"/>
  <c r="AA918" i="1" s="1"/>
  <c r="N919" i="1" a="1"/>
  <c r="AA919" i="1" s="1"/>
  <c r="N920" i="1" a="1"/>
  <c r="AA920" i="1" s="1"/>
  <c r="N921" i="1" a="1"/>
  <c r="AA921" i="1" s="1"/>
  <c r="N922" i="1" a="1"/>
  <c r="AA922" i="1" s="1"/>
  <c r="N923" i="1" a="1"/>
  <c r="AA923" i="1" s="1"/>
  <c r="N924" i="1" a="1"/>
  <c r="AA924" i="1" s="1"/>
  <c r="N925" i="1" a="1"/>
  <c r="AA925" i="1" s="1"/>
  <c r="N926" i="1" a="1"/>
  <c r="AA926" i="1" s="1"/>
  <c r="N927" i="1" a="1"/>
  <c r="AA927" i="1" s="1"/>
  <c r="N928" i="1" a="1"/>
  <c r="AA928" i="1" s="1"/>
  <c r="N929" i="1" a="1"/>
  <c r="AA929" i="1" s="1"/>
  <c r="N930" i="1" a="1"/>
  <c r="AA930" i="1" s="1"/>
  <c r="N931" i="1" a="1"/>
  <c r="AA931" i="1" s="1"/>
  <c r="N932" i="1" a="1"/>
  <c r="AA932" i="1" s="1"/>
  <c r="N933" i="1" a="1"/>
  <c r="AA933" i="1" s="1"/>
  <c r="N934" i="1" a="1"/>
  <c r="AA934" i="1" s="1"/>
  <c r="N935" i="1" a="1"/>
  <c r="AA935" i="1" s="1"/>
  <c r="N936" i="1" a="1"/>
  <c r="AA936" i="1" s="1"/>
  <c r="N937" i="1" a="1"/>
  <c r="AA937" i="1" s="1"/>
  <c r="N938" i="1" a="1"/>
  <c r="AA938" i="1" s="1"/>
  <c r="N939" i="1" a="1"/>
  <c r="AA939" i="1" s="1"/>
  <c r="N940" i="1" a="1"/>
  <c r="AA940" i="1" s="1"/>
  <c r="N941" i="1" a="1"/>
  <c r="AA941" i="1" s="1"/>
  <c r="N942" i="1" a="1"/>
  <c r="AA942" i="1" s="1"/>
  <c r="N943" i="1" a="1"/>
  <c r="AA943" i="1" s="1"/>
  <c r="N944" i="1" a="1"/>
  <c r="AA944" i="1" s="1"/>
  <c r="N945" i="1" a="1"/>
  <c r="AA945" i="1" s="1"/>
  <c r="N946" i="1" a="1"/>
  <c r="AA946" i="1" s="1"/>
  <c r="N947" i="1" a="1"/>
  <c r="AA947" i="1" s="1"/>
  <c r="N948" i="1" a="1"/>
  <c r="AA948" i="1" s="1"/>
  <c r="N949" i="1" a="1"/>
  <c r="AA949" i="1" s="1"/>
  <c r="N950" i="1" a="1"/>
  <c r="AA950" i="1" s="1"/>
  <c r="N951" i="1" a="1"/>
  <c r="AA951" i="1" s="1"/>
  <c r="N952" i="1" a="1"/>
  <c r="AA952" i="1" s="1"/>
  <c r="N953" i="1" a="1"/>
  <c r="AA953" i="1" s="1"/>
  <c r="N954" i="1" a="1"/>
  <c r="AA954" i="1" s="1"/>
  <c r="N955" i="1" a="1"/>
  <c r="AA955" i="1" s="1"/>
  <c r="N956" i="1" a="1"/>
  <c r="AA956" i="1" s="1"/>
  <c r="N957" i="1" a="1"/>
  <c r="AA957" i="1" s="1"/>
  <c r="N958" i="1" a="1"/>
  <c r="AA958" i="1" s="1"/>
  <c r="N959" i="1" a="1"/>
  <c r="AA959" i="1" s="1"/>
  <c r="N960" i="1" a="1"/>
  <c r="AA960" i="1" s="1"/>
  <c r="N961" i="1" a="1"/>
  <c r="AA961" i="1" s="1"/>
  <c r="N962" i="1" a="1"/>
  <c r="AA962" i="1" s="1"/>
  <c r="N963" i="1" a="1"/>
  <c r="AA963" i="1" s="1"/>
  <c r="N964" i="1" a="1"/>
  <c r="AA964" i="1" s="1"/>
  <c r="N965" i="1" a="1"/>
  <c r="AA965" i="1" s="1"/>
  <c r="N966" i="1" a="1"/>
  <c r="AA966" i="1" s="1"/>
  <c r="N967" i="1" a="1"/>
  <c r="AA967" i="1" s="1"/>
  <c r="N968" i="1" a="1"/>
  <c r="AA968" i="1" s="1"/>
  <c r="N969" i="1" a="1"/>
  <c r="AA969" i="1" s="1"/>
  <c r="N970" i="1" a="1"/>
  <c r="AA970" i="1" s="1"/>
  <c r="N971" i="1" a="1"/>
  <c r="AA971" i="1" s="1"/>
  <c r="N972" i="1" a="1"/>
  <c r="AA972" i="1" s="1"/>
  <c r="N973" i="1" a="1"/>
  <c r="AA973" i="1" s="1"/>
  <c r="N974" i="1" a="1"/>
  <c r="AA974" i="1" s="1"/>
  <c r="N975" i="1" a="1"/>
  <c r="AA975" i="1" s="1"/>
  <c r="N976" i="1" a="1"/>
  <c r="AA976" i="1" s="1"/>
  <c r="N977" i="1" a="1"/>
  <c r="AA977" i="1" s="1"/>
  <c r="N978" i="1" a="1"/>
  <c r="AA978" i="1" s="1"/>
  <c r="N979" i="1" a="1"/>
  <c r="AA979" i="1" s="1"/>
  <c r="N980" i="1" a="1"/>
  <c r="AA980" i="1" s="1"/>
  <c r="N981" i="1" a="1"/>
  <c r="AA981" i="1" s="1"/>
  <c r="N982" i="1" a="1"/>
  <c r="AA982" i="1" s="1"/>
  <c r="N983" i="1" a="1"/>
  <c r="AA983" i="1" s="1"/>
  <c r="N984" i="1" a="1"/>
  <c r="AA984" i="1" s="1"/>
  <c r="N985" i="1" a="1"/>
  <c r="AA985" i="1" s="1"/>
  <c r="N986" i="1" a="1"/>
  <c r="AA986" i="1" s="1"/>
  <c r="N987" i="1" a="1"/>
  <c r="AA987" i="1" s="1"/>
  <c r="N988" i="1" a="1"/>
  <c r="AA988" i="1" s="1"/>
  <c r="N989" i="1" a="1"/>
  <c r="AA989" i="1" s="1"/>
  <c r="N990" i="1" a="1"/>
  <c r="AA990" i="1" s="1"/>
  <c r="N991" i="1" a="1"/>
  <c r="AA991" i="1" s="1"/>
  <c r="N992" i="1" a="1"/>
  <c r="AA992" i="1" s="1"/>
  <c r="N993" i="1" a="1"/>
  <c r="AA993" i="1" s="1"/>
  <c r="N994" i="1" a="1"/>
  <c r="AA994" i="1" s="1"/>
  <c r="N995" i="1" a="1"/>
  <c r="AA995" i="1" s="1"/>
  <c r="N996" i="1" a="1"/>
  <c r="AA996" i="1" s="1"/>
  <c r="N997" i="1" a="1"/>
  <c r="AA997" i="1" s="1"/>
  <c r="N998" i="1" a="1"/>
  <c r="AA998" i="1" s="1"/>
  <c r="N999" i="1" a="1"/>
  <c r="AA999" i="1" s="1"/>
  <c r="N1000" i="1" a="1"/>
  <c r="AA1000" i="1" s="1"/>
  <c r="N1001" i="1" a="1"/>
  <c r="AA1001" i="1" s="1"/>
  <c r="N1002" i="1" a="1"/>
  <c r="AA1002" i="1" s="1"/>
  <c r="N1003" i="1" a="1"/>
  <c r="AA1003" i="1" s="1"/>
  <c r="N1004" i="1" a="1"/>
  <c r="AA1004" i="1" s="1"/>
  <c r="N1005" i="1" a="1"/>
  <c r="AA1005" i="1" s="1"/>
  <c r="N1006" i="1" a="1"/>
  <c r="AA1006" i="1" s="1"/>
  <c r="N1007" i="1" a="1"/>
  <c r="AA1007" i="1" s="1"/>
  <c r="N1008" i="1" a="1"/>
  <c r="AA1008" i="1" s="1"/>
  <c r="N1009" i="1" a="1"/>
  <c r="AA1009" i="1" s="1"/>
  <c r="N1010" i="1" a="1"/>
  <c r="AA1010" i="1" s="1"/>
  <c r="N1011" i="1" a="1"/>
  <c r="AA1011" i="1" s="1"/>
  <c r="N1012" i="1" a="1"/>
  <c r="AA1012" i="1" s="1"/>
  <c r="N1013" i="1" a="1"/>
  <c r="AA1013" i="1" s="1"/>
  <c r="N1014" i="1" a="1"/>
  <c r="AA1014" i="1" s="1"/>
  <c r="N1015" i="1" a="1"/>
  <c r="AA1015" i="1" s="1"/>
  <c r="N1016" i="1" a="1"/>
  <c r="AA1016" i="1" s="1"/>
  <c r="N1017" i="1" a="1"/>
  <c r="AA1017" i="1" s="1"/>
  <c r="N1018" i="1" a="1"/>
  <c r="AA1018" i="1" s="1"/>
  <c r="N1019" i="1" a="1"/>
  <c r="AA1019" i="1" s="1"/>
  <c r="N1020" i="1" a="1"/>
  <c r="AA1020" i="1" s="1"/>
  <c r="N1021" i="1" a="1"/>
  <c r="AA1021" i="1" s="1"/>
  <c r="N1022" i="1" a="1"/>
  <c r="AA1022" i="1" s="1"/>
  <c r="N1023" i="1" a="1"/>
  <c r="AA1023" i="1" s="1"/>
  <c r="N1024" i="1" a="1"/>
  <c r="AA1024" i="1" s="1"/>
  <c r="N1025" i="1" a="1"/>
  <c r="AA1025" i="1" s="1"/>
  <c r="N1026" i="1" a="1"/>
  <c r="AA1026" i="1" s="1"/>
  <c r="N1027" i="1" a="1"/>
  <c r="AA1027" i="1" s="1"/>
  <c r="N1028" i="1" a="1"/>
  <c r="AA1028" i="1" s="1"/>
  <c r="N1029" i="1" a="1"/>
  <c r="AA1029" i="1" s="1"/>
  <c r="N1030" i="1" a="1"/>
  <c r="AA1030" i="1" s="1"/>
  <c r="N1031" i="1" a="1"/>
  <c r="AA1031" i="1" s="1"/>
  <c r="N1032" i="1" a="1"/>
  <c r="AA1032" i="1" s="1"/>
  <c r="N1033" i="1" a="1"/>
  <c r="AA1033" i="1" s="1"/>
  <c r="N1034" i="1" a="1"/>
  <c r="AA1034" i="1" s="1"/>
  <c r="N1035" i="1" a="1"/>
  <c r="AA1035" i="1" s="1"/>
  <c r="N1036" i="1" a="1"/>
  <c r="AA1036" i="1" s="1"/>
  <c r="N1037" i="1" a="1"/>
  <c r="AA1037" i="1" s="1"/>
  <c r="N1038" i="1" a="1"/>
  <c r="AA1038" i="1" s="1"/>
  <c r="N1039" i="1" a="1"/>
  <c r="AA1039" i="1" s="1"/>
  <c r="N1040" i="1" a="1"/>
  <c r="AA1040" i="1" s="1"/>
  <c r="N1041" i="1" a="1"/>
  <c r="AA1041" i="1" s="1"/>
  <c r="N1042" i="1" a="1"/>
  <c r="AA1042" i="1" s="1"/>
  <c r="N1043" i="1" a="1"/>
  <c r="AA1043" i="1" s="1"/>
  <c r="N1044" i="1" a="1"/>
  <c r="AA1044" i="1" s="1"/>
  <c r="N1045" i="1" a="1"/>
  <c r="AA1045" i="1" s="1"/>
  <c r="N1046" i="1" a="1"/>
  <c r="AA1046" i="1" s="1"/>
  <c r="N1047" i="1" a="1"/>
  <c r="AA1047" i="1" s="1"/>
  <c r="N1048" i="1" a="1"/>
  <c r="AA1048" i="1" s="1"/>
  <c r="N1049" i="1" a="1"/>
  <c r="AA1049" i="1" s="1"/>
  <c r="N1050" i="1" a="1"/>
  <c r="AA1050" i="1" s="1"/>
  <c r="N1051" i="1" a="1"/>
  <c r="AA1051" i="1" s="1"/>
  <c r="N1052" i="1" a="1"/>
  <c r="AA1052" i="1" s="1"/>
  <c r="N1053" i="1" a="1"/>
  <c r="AA1053" i="1" s="1"/>
  <c r="N1054" i="1" a="1"/>
  <c r="AA1054" i="1" s="1"/>
  <c r="N1055" i="1" a="1"/>
  <c r="AA1055" i="1" s="1"/>
  <c r="N1056" i="1" a="1"/>
  <c r="AA1056" i="1" s="1"/>
  <c r="N1057" i="1" a="1"/>
  <c r="AA1057" i="1" s="1"/>
  <c r="N1058" i="1" a="1"/>
  <c r="AA1058" i="1" s="1"/>
  <c r="N1059" i="1" a="1"/>
  <c r="AA1059" i="1" s="1"/>
  <c r="N1060" i="1" a="1"/>
  <c r="AA1060" i="1" s="1"/>
  <c r="N1061" i="1" a="1"/>
  <c r="AA1061" i="1" s="1"/>
  <c r="N1062" i="1" a="1"/>
  <c r="AA1062" i="1" s="1"/>
  <c r="N1063" i="1" a="1"/>
  <c r="AA1063" i="1" s="1"/>
  <c r="N1064" i="1" a="1"/>
  <c r="AA1064" i="1" s="1"/>
  <c r="N1065" i="1" a="1"/>
  <c r="AA1065" i="1" s="1"/>
  <c r="N1066" i="1" a="1"/>
  <c r="AA1066" i="1" s="1"/>
  <c r="N1067" i="1" a="1"/>
  <c r="AA1067" i="1" s="1"/>
  <c r="N1068" i="1" a="1"/>
  <c r="AA1068" i="1" s="1"/>
  <c r="N1069" i="1" a="1"/>
  <c r="AA1069" i="1" s="1"/>
  <c r="N1070" i="1" a="1"/>
  <c r="AA1070" i="1" s="1"/>
  <c r="N1071" i="1" a="1"/>
  <c r="AA1071" i="1" s="1"/>
  <c r="N1072" i="1" a="1"/>
  <c r="AA1072" i="1" s="1"/>
  <c r="N1073" i="1" a="1"/>
  <c r="AA1073" i="1" s="1"/>
  <c r="N1074" i="1" a="1"/>
  <c r="AA1074" i="1" s="1"/>
  <c r="N1075" i="1" a="1"/>
  <c r="AA1075" i="1" s="1"/>
  <c r="N1076" i="1" a="1"/>
  <c r="AA1076" i="1" s="1"/>
  <c r="N1077" i="1" a="1"/>
  <c r="AA1077" i="1" s="1"/>
  <c r="N1078" i="1" a="1"/>
  <c r="AA1078" i="1" s="1"/>
  <c r="N1079" i="1" a="1"/>
  <c r="AA1079" i="1" s="1"/>
  <c r="N1080" i="1" a="1"/>
  <c r="AA1080" i="1" s="1"/>
  <c r="N1081" i="1" a="1"/>
  <c r="AA1081" i="1" s="1"/>
  <c r="N1082" i="1" a="1"/>
  <c r="AA1082" i="1" s="1"/>
  <c r="N1083" i="1" a="1"/>
  <c r="AA1083" i="1" s="1"/>
  <c r="N1084" i="1" a="1"/>
  <c r="AA1084" i="1" s="1"/>
  <c r="N1085" i="1" a="1"/>
  <c r="AA1085" i="1" s="1"/>
  <c r="N1086" i="1" a="1"/>
  <c r="AA1086" i="1" s="1"/>
  <c r="N1087" i="1" a="1"/>
  <c r="AA1087" i="1" s="1"/>
  <c r="N1088" i="1" a="1"/>
  <c r="AA1088" i="1" s="1"/>
  <c r="N1089" i="1" a="1"/>
  <c r="AA1089" i="1" s="1"/>
  <c r="N1090" i="1" a="1"/>
  <c r="AA1090" i="1" s="1"/>
  <c r="N1091" i="1" a="1"/>
  <c r="AA1091" i="1" s="1"/>
  <c r="N1092" i="1" a="1"/>
  <c r="AA1092" i="1" s="1"/>
  <c r="N1093" i="1" a="1"/>
  <c r="AA1093" i="1" s="1"/>
  <c r="N1094" i="1" a="1"/>
  <c r="AA1094" i="1" s="1"/>
  <c r="N1095" i="1" a="1"/>
  <c r="AA1095" i="1" s="1"/>
  <c r="N1096" i="1" a="1"/>
  <c r="AA1096" i="1" s="1"/>
  <c r="N1097" i="1" a="1"/>
  <c r="AA1097" i="1" s="1"/>
  <c r="N1098" i="1" a="1"/>
  <c r="AA1098" i="1" s="1"/>
  <c r="N1099" i="1" a="1"/>
  <c r="AA1099" i="1" s="1"/>
  <c r="N1100" i="1" a="1"/>
  <c r="AA1100" i="1" s="1"/>
  <c r="N1101" i="1" a="1"/>
  <c r="AA1101" i="1" s="1"/>
  <c r="N1102" i="1" a="1"/>
  <c r="AA1102" i="1" s="1"/>
  <c r="N1103" i="1" a="1"/>
  <c r="AA1103" i="1" s="1"/>
  <c r="N1104" i="1" a="1"/>
  <c r="AA1104" i="1" s="1"/>
  <c r="N1105" i="1" a="1"/>
  <c r="AA1105" i="1" s="1"/>
  <c r="N1106" i="1" a="1"/>
  <c r="AA1106" i="1" s="1"/>
  <c r="N1107" i="1" a="1"/>
  <c r="AA1107" i="1" s="1"/>
  <c r="N1108" i="1" a="1"/>
  <c r="AA1108" i="1" s="1"/>
  <c r="N1109" i="1" a="1"/>
  <c r="AA1109" i="1" s="1"/>
  <c r="N1110" i="1" a="1"/>
  <c r="AA1110" i="1" s="1"/>
  <c r="N1111" i="1" a="1"/>
  <c r="AA1111" i="1" s="1"/>
  <c r="N1112" i="1" a="1"/>
  <c r="AA1112" i="1" s="1"/>
  <c r="N1113" i="1" a="1"/>
  <c r="AA1113" i="1" s="1"/>
  <c r="N1114" i="1" a="1"/>
  <c r="AA1114" i="1" s="1"/>
  <c r="N1115" i="1" a="1"/>
  <c r="AA1115" i="1" s="1"/>
  <c r="N1116" i="1" a="1"/>
  <c r="AA1116" i="1" s="1"/>
  <c r="N1117" i="1" a="1"/>
  <c r="AA1117" i="1" s="1"/>
  <c r="N1118" i="1" a="1"/>
  <c r="AA1118" i="1" s="1"/>
  <c r="N1119" i="1" a="1"/>
  <c r="AA1119" i="1" s="1"/>
  <c r="N1120" i="1" a="1"/>
  <c r="AA1120" i="1" s="1"/>
  <c r="N1121" i="1" a="1"/>
  <c r="AA1121" i="1" s="1"/>
  <c r="N1122" i="1" a="1"/>
  <c r="AA1122" i="1" s="1"/>
  <c r="N1123" i="1" a="1"/>
  <c r="AA1123" i="1" s="1"/>
  <c r="N1124" i="1" a="1"/>
  <c r="AA1124" i="1" s="1"/>
  <c r="N1125" i="1" a="1"/>
  <c r="AA1125" i="1" s="1"/>
  <c r="N1126" i="1" a="1"/>
  <c r="AA1126" i="1" s="1"/>
  <c r="N1127" i="1" a="1"/>
  <c r="AA1127" i="1" s="1"/>
  <c r="N1128" i="1" a="1"/>
  <c r="AA1128" i="1" s="1"/>
  <c r="N1129" i="1" a="1"/>
  <c r="AA1129" i="1" s="1"/>
  <c r="N1130" i="1" a="1"/>
  <c r="AA1130" i="1" s="1"/>
  <c r="N1131" i="1" a="1"/>
  <c r="AA1131" i="1" s="1"/>
  <c r="N1132" i="1" a="1"/>
  <c r="AA1132" i="1" s="1"/>
  <c r="N1133" i="1" a="1"/>
  <c r="AA1133" i="1" s="1"/>
  <c r="N1134" i="1" a="1"/>
  <c r="AA1134" i="1" s="1"/>
  <c r="N1135" i="1" a="1"/>
  <c r="AA1135" i="1" s="1"/>
  <c r="N1136" i="1" a="1"/>
  <c r="AA1136" i="1" s="1"/>
  <c r="N1137" i="1" a="1"/>
  <c r="AA1137" i="1" s="1"/>
  <c r="N1138" i="1" a="1"/>
  <c r="AA1138" i="1" s="1"/>
  <c r="N1139" i="1" a="1"/>
  <c r="AA1139" i="1" s="1"/>
  <c r="N1140" i="1" a="1"/>
  <c r="AA1140" i="1" s="1"/>
  <c r="N1141" i="1" a="1"/>
  <c r="AA1141" i="1" s="1"/>
  <c r="N1142" i="1" a="1"/>
  <c r="AA1142" i="1" s="1"/>
  <c r="N1143" i="1" a="1"/>
  <c r="AA1143" i="1" s="1"/>
  <c r="N1144" i="1" a="1"/>
  <c r="AA1144" i="1" s="1"/>
  <c r="N1145" i="1" a="1"/>
  <c r="AA1145" i="1" s="1"/>
  <c r="N1146" i="1" a="1"/>
  <c r="AA1146" i="1" s="1"/>
  <c r="N1147" i="1" a="1"/>
  <c r="AA1147" i="1" s="1"/>
  <c r="N1148" i="1" a="1"/>
  <c r="AA1148" i="1" s="1"/>
  <c r="N1149" i="1" a="1"/>
  <c r="AA1149" i="1" s="1"/>
  <c r="N1150" i="1" a="1"/>
  <c r="AA1150" i="1" s="1"/>
  <c r="N1151" i="1" a="1"/>
  <c r="AA1151" i="1" s="1"/>
  <c r="N1152" i="1" a="1"/>
  <c r="AA1152" i="1" s="1"/>
  <c r="N1153" i="1" a="1"/>
  <c r="AA1153" i="1" s="1"/>
  <c r="N1154" i="1" a="1"/>
  <c r="AA1154" i="1" s="1"/>
  <c r="N1155" i="1" a="1"/>
  <c r="AA1155" i="1" s="1"/>
  <c r="N1156" i="1" a="1"/>
  <c r="AA1156" i="1" s="1"/>
  <c r="N1157" i="1" a="1"/>
  <c r="AA1157" i="1" s="1"/>
  <c r="N1158" i="1" a="1"/>
  <c r="AA1158" i="1" s="1"/>
  <c r="N1159" i="1" a="1"/>
  <c r="AA1159" i="1" s="1"/>
  <c r="N1160" i="1" a="1"/>
  <c r="AA1160" i="1" s="1"/>
  <c r="N1161" i="1" a="1"/>
  <c r="AA1161" i="1" s="1"/>
  <c r="N1162" i="1" a="1"/>
  <c r="AA1162" i="1" s="1"/>
  <c r="N1163" i="1" a="1"/>
  <c r="AA1163" i="1" s="1"/>
  <c r="N1164" i="1" a="1"/>
  <c r="AA1164" i="1" s="1"/>
  <c r="N1165" i="1" a="1"/>
  <c r="AA1165" i="1" s="1"/>
  <c r="N1166" i="1" a="1"/>
  <c r="AA1166" i="1" s="1"/>
  <c r="N1167" i="1" a="1"/>
  <c r="AA1167" i="1" s="1"/>
  <c r="N1168" i="1" a="1"/>
  <c r="AA1168" i="1" s="1"/>
  <c r="N1169" i="1" a="1"/>
  <c r="AA1169" i="1" s="1"/>
  <c r="N1170" i="1" a="1"/>
  <c r="AA1170" i="1" s="1"/>
  <c r="N1171" i="1" a="1"/>
  <c r="AA1171" i="1" s="1"/>
  <c r="N1172" i="1" a="1"/>
  <c r="AA1172" i="1" s="1"/>
  <c r="N1173" i="1" a="1"/>
  <c r="AA1173" i="1" s="1"/>
  <c r="N1174" i="1" a="1"/>
  <c r="AA1174" i="1" s="1"/>
  <c r="N1175" i="1" a="1"/>
  <c r="AA1175" i="1" s="1"/>
  <c r="N1176" i="1" a="1"/>
  <c r="AA1176" i="1" s="1"/>
  <c r="N1177" i="1" a="1"/>
  <c r="AA1177" i="1" s="1"/>
  <c r="N1178" i="1" a="1"/>
  <c r="AA1178" i="1" s="1"/>
  <c r="N1179" i="1" a="1"/>
  <c r="AA1179" i="1" s="1"/>
  <c r="N1180" i="1" a="1"/>
  <c r="AA1180" i="1" s="1"/>
  <c r="N1181" i="1" a="1"/>
  <c r="AA1181" i="1" s="1"/>
  <c r="N1182" i="1" a="1"/>
  <c r="AA1182" i="1" s="1"/>
  <c r="N1183" i="1" a="1"/>
  <c r="AA1183" i="1" s="1"/>
  <c r="N1184" i="1" a="1"/>
  <c r="AA1184" i="1" s="1"/>
  <c r="N1185" i="1" a="1"/>
  <c r="AA1185" i="1" s="1"/>
  <c r="N1186" i="1" a="1"/>
  <c r="AA1186" i="1" s="1"/>
  <c r="N1187" i="1" a="1"/>
  <c r="AA1187" i="1" s="1"/>
  <c r="N1188" i="1" a="1"/>
  <c r="AA1188" i="1" s="1"/>
  <c r="N1189" i="1" a="1"/>
  <c r="AA1189" i="1" s="1"/>
  <c r="N1190" i="1" a="1"/>
  <c r="AA1190" i="1" s="1"/>
  <c r="N1191" i="1" a="1"/>
  <c r="AA1191" i="1" s="1"/>
  <c r="N1192" i="1" a="1"/>
  <c r="AA1192" i="1" s="1"/>
  <c r="N1193" i="1" a="1"/>
  <c r="AA1193" i="1" s="1"/>
  <c r="N1194" i="1" a="1"/>
  <c r="AA1194" i="1" s="1"/>
  <c r="N1195" i="1" a="1"/>
  <c r="AA1195" i="1" s="1"/>
  <c r="N1196" i="1" a="1"/>
  <c r="AA1196" i="1" s="1"/>
  <c r="N1197" i="1" a="1"/>
  <c r="AA1197" i="1" s="1"/>
  <c r="N1198" i="1" a="1"/>
  <c r="AA1198" i="1" s="1"/>
  <c r="N1199" i="1" a="1"/>
  <c r="AA1199" i="1" s="1"/>
  <c r="N1200" i="1" a="1"/>
  <c r="AA1200" i="1" s="1"/>
  <c r="N1201" i="1" a="1"/>
  <c r="AA1201" i="1" s="1"/>
  <c r="N1202" i="1" a="1"/>
  <c r="AA1202" i="1" s="1"/>
  <c r="N1203" i="1" a="1"/>
  <c r="AA1203" i="1" s="1"/>
  <c r="N1204" i="1" a="1"/>
  <c r="AA1204" i="1" s="1"/>
  <c r="N1205" i="1" a="1"/>
  <c r="AA1205" i="1" s="1"/>
  <c r="N1206" i="1" a="1"/>
  <c r="AA1206" i="1" s="1"/>
  <c r="N1207" i="1" a="1"/>
  <c r="AA1207" i="1" s="1"/>
  <c r="N1208" i="1" a="1"/>
  <c r="AA1208" i="1" s="1"/>
  <c r="N1209" i="1" a="1"/>
  <c r="AA1209" i="1" s="1"/>
  <c r="N1210" i="1" a="1"/>
  <c r="AA1210" i="1" s="1"/>
  <c r="N1211" i="1" a="1"/>
  <c r="AA1211" i="1" s="1"/>
  <c r="N1212" i="1" a="1"/>
  <c r="AA1212" i="1" s="1"/>
  <c r="N1213" i="1" a="1"/>
  <c r="AA1213" i="1" s="1"/>
  <c r="N1214" i="1" a="1"/>
  <c r="AA1214" i="1" s="1"/>
  <c r="N1215" i="1" a="1"/>
  <c r="AA1215" i="1" s="1"/>
  <c r="N1216" i="1" a="1"/>
  <c r="AA1216" i="1" s="1"/>
  <c r="N1217" i="1" a="1"/>
  <c r="AA1217" i="1" s="1"/>
  <c r="N1218" i="1" a="1"/>
  <c r="AA1218" i="1" s="1"/>
  <c r="N1219" i="1" a="1"/>
  <c r="AA1219" i="1" s="1"/>
  <c r="N1220" i="1" a="1"/>
  <c r="AA1220" i="1" s="1"/>
  <c r="N1221" i="1" a="1"/>
  <c r="AA1221" i="1" s="1"/>
  <c r="N1222" i="1" a="1"/>
  <c r="AA1222" i="1" s="1"/>
  <c r="N1223" i="1" a="1"/>
  <c r="AA1223" i="1" s="1"/>
  <c r="N1224" i="1" a="1"/>
  <c r="AA1224" i="1" s="1"/>
  <c r="N1225" i="1" a="1"/>
  <c r="AA1225" i="1" s="1"/>
  <c r="N1226" i="1" a="1"/>
  <c r="AA1226" i="1" s="1"/>
  <c r="N1227" i="1" a="1"/>
  <c r="AA1227" i="1" s="1"/>
  <c r="N1228" i="1" a="1"/>
  <c r="AA1228" i="1" s="1"/>
  <c r="N1229" i="1" a="1"/>
  <c r="AA1229" i="1" s="1"/>
  <c r="N1230" i="1" a="1"/>
  <c r="AA1230" i="1" s="1"/>
  <c r="N1231" i="1" a="1"/>
  <c r="AA1231" i="1" s="1"/>
  <c r="N1232" i="1" a="1"/>
  <c r="AA1232" i="1" s="1"/>
  <c r="N1233" i="1" a="1"/>
  <c r="AA1233" i="1" s="1"/>
  <c r="N1234" i="1" a="1"/>
  <c r="AA1234" i="1" s="1"/>
  <c r="N1235" i="1" a="1"/>
  <c r="AA1235" i="1" s="1"/>
  <c r="N1236" i="1" a="1"/>
  <c r="AA1236" i="1" s="1"/>
  <c r="N1237" i="1" a="1"/>
  <c r="AA1237" i="1" s="1"/>
  <c r="N1238" i="1" a="1"/>
  <c r="AA1238" i="1" s="1"/>
  <c r="N1239" i="1" a="1"/>
  <c r="AA1239" i="1" s="1"/>
  <c r="N1240" i="1" a="1"/>
  <c r="AA1240" i="1" s="1"/>
  <c r="N1241" i="1" a="1"/>
  <c r="AA1241" i="1" s="1"/>
  <c r="N1242" i="1" a="1"/>
  <c r="AA1242" i="1" s="1"/>
  <c r="N1243" i="1" a="1"/>
  <c r="AA1243" i="1" s="1"/>
  <c r="N1244" i="1" a="1"/>
  <c r="AA1244" i="1" s="1"/>
  <c r="N1245" i="1" a="1"/>
  <c r="AA1245" i="1" s="1"/>
  <c r="N1246" i="1" a="1"/>
  <c r="AA1246" i="1" s="1"/>
  <c r="N1247" i="1" a="1"/>
  <c r="AA1247" i="1" s="1"/>
  <c r="N1248" i="1" a="1"/>
  <c r="AA1248" i="1" s="1"/>
  <c r="N1249" i="1" a="1"/>
  <c r="AA1249" i="1" s="1"/>
  <c r="N1250" i="1" a="1"/>
  <c r="AA1250" i="1" s="1"/>
  <c r="N1251" i="1" a="1"/>
  <c r="AA1251" i="1" s="1"/>
  <c r="N1252" i="1" a="1"/>
  <c r="AA1252" i="1" s="1"/>
  <c r="N1253" i="1" a="1"/>
  <c r="AA1253" i="1" s="1"/>
  <c r="N1254" i="1" a="1"/>
  <c r="AA1254" i="1" s="1"/>
  <c r="N1255" i="1" a="1"/>
  <c r="AA1255" i="1" s="1"/>
  <c r="N1256" i="1" a="1"/>
  <c r="AA1256" i="1" s="1"/>
  <c r="N1257" i="1" a="1"/>
  <c r="AA1257" i="1" s="1"/>
  <c r="N1258" i="1" a="1"/>
  <c r="AA1258" i="1" s="1"/>
  <c r="N1259" i="1" a="1"/>
  <c r="AA1259" i="1" s="1"/>
  <c r="N1260" i="1" a="1"/>
  <c r="AA1260" i="1" s="1"/>
  <c r="N1261" i="1" a="1"/>
  <c r="AA1261" i="1" s="1"/>
  <c r="N1262" i="1" a="1"/>
  <c r="AA1262" i="1" s="1"/>
  <c r="N1263" i="1" a="1"/>
  <c r="AA1263" i="1" s="1"/>
  <c r="N1264" i="1" a="1"/>
  <c r="AA1264" i="1" s="1"/>
  <c r="N1265" i="1" a="1"/>
  <c r="AA1265" i="1" s="1"/>
  <c r="N1266" i="1" a="1"/>
  <c r="AA1266" i="1" s="1"/>
  <c r="N1267" i="1" a="1"/>
  <c r="AA1267" i="1" s="1"/>
  <c r="N1268" i="1" a="1"/>
  <c r="AA1268" i="1" s="1"/>
  <c r="N1269" i="1" a="1"/>
  <c r="AA1269" i="1" s="1"/>
  <c r="N1270" i="1" a="1"/>
  <c r="AA1270" i="1" s="1"/>
  <c r="N1271" i="1" a="1"/>
  <c r="AA1271" i="1" s="1"/>
  <c r="N1272" i="1" a="1"/>
  <c r="AA1272" i="1" s="1"/>
  <c r="N1273" i="1" a="1"/>
  <c r="AA1273" i="1" s="1"/>
  <c r="N1274" i="1" a="1"/>
  <c r="AA1274" i="1" s="1"/>
  <c r="N1275" i="1" a="1"/>
  <c r="AA1275" i="1" s="1"/>
  <c r="N1276" i="1" a="1"/>
  <c r="AA1276" i="1" s="1"/>
  <c r="N1277" i="1" a="1"/>
  <c r="AA1277" i="1" s="1"/>
  <c r="N1278" i="1" a="1"/>
  <c r="AA1278" i="1" s="1"/>
  <c r="N1279" i="1" a="1"/>
  <c r="AA1279" i="1" s="1"/>
  <c r="N1280" i="1" a="1"/>
  <c r="AA1280" i="1" s="1"/>
  <c r="N1281" i="1" a="1"/>
  <c r="AA1281" i="1" s="1"/>
  <c r="N1282" i="1" a="1"/>
  <c r="AA1282" i="1" s="1"/>
  <c r="N1283" i="1" a="1"/>
  <c r="AA1283" i="1" s="1"/>
  <c r="N1284" i="1" a="1"/>
  <c r="AA1284" i="1" s="1"/>
  <c r="N1285" i="1" a="1"/>
  <c r="AA1285" i="1" s="1"/>
  <c r="N1286" i="1" a="1"/>
  <c r="AA1286" i="1" s="1"/>
  <c r="N1287" i="1" a="1"/>
  <c r="AA1287" i="1" s="1"/>
  <c r="N1288" i="1" a="1"/>
  <c r="AA1288" i="1" s="1"/>
  <c r="N1289" i="1" a="1"/>
  <c r="AA1289" i="1" s="1"/>
  <c r="N1290" i="1" a="1"/>
  <c r="AA1290" i="1" s="1"/>
  <c r="N1291" i="1" a="1"/>
  <c r="AA1291" i="1" s="1"/>
  <c r="N1292" i="1" a="1"/>
  <c r="AA1292" i="1" s="1"/>
  <c r="N1293" i="1" a="1"/>
  <c r="AA1293" i="1" s="1"/>
  <c r="N1294" i="1" a="1"/>
  <c r="AA1294" i="1" s="1"/>
  <c r="N1295" i="1" a="1"/>
  <c r="AA1295" i="1" s="1"/>
  <c r="N1296" i="1" a="1"/>
  <c r="AA1296" i="1" s="1"/>
  <c r="N1297" i="1" a="1"/>
  <c r="AA1297" i="1" s="1"/>
  <c r="N1298" i="1" a="1"/>
  <c r="AA1298" i="1" s="1"/>
  <c r="N1299" i="1" a="1"/>
  <c r="AA1299" i="1" s="1"/>
  <c r="N1300" i="1" a="1"/>
  <c r="AA1300" i="1" s="1"/>
  <c r="N1301" i="1" a="1"/>
  <c r="AA1301" i="1" s="1"/>
  <c r="N1302" i="1" a="1"/>
  <c r="AA1302" i="1" s="1"/>
  <c r="N1303" i="1" a="1"/>
  <c r="AA1303" i="1" s="1"/>
  <c r="N1304" i="1" a="1"/>
  <c r="AA1304" i="1" s="1"/>
  <c r="N1305" i="1" a="1"/>
  <c r="AA1305" i="1" s="1"/>
  <c r="N1306" i="1" a="1"/>
  <c r="AA1306" i="1" s="1"/>
  <c r="N1307" i="1" a="1"/>
  <c r="AA1307" i="1" s="1"/>
  <c r="N1308" i="1" a="1"/>
  <c r="AA1308" i="1" s="1"/>
  <c r="N1309" i="1" a="1"/>
  <c r="AA1309" i="1" s="1"/>
  <c r="N1310" i="1" a="1"/>
  <c r="AA1310" i="1" s="1"/>
  <c r="N1311" i="1" a="1"/>
  <c r="AA1311" i="1" s="1"/>
  <c r="N1312" i="1" a="1"/>
  <c r="AA1312" i="1" s="1"/>
  <c r="N1313" i="1" a="1"/>
  <c r="AA1313" i="1" s="1"/>
  <c r="N1314" i="1" a="1"/>
  <c r="AA1314" i="1" s="1"/>
  <c r="N1315" i="1" a="1"/>
  <c r="AA1315" i="1" s="1"/>
  <c r="N1316" i="1" a="1"/>
  <c r="AA1316" i="1" s="1"/>
  <c r="N1317" i="1" a="1"/>
  <c r="AA1317" i="1" s="1"/>
  <c r="N1318" i="1" a="1"/>
  <c r="AA1318" i="1" s="1"/>
  <c r="N1319" i="1" a="1"/>
  <c r="AA1319" i="1" s="1"/>
  <c r="N1320" i="1" a="1"/>
  <c r="AA1320" i="1" s="1"/>
  <c r="N1321" i="1" a="1"/>
  <c r="AA1321" i="1" s="1"/>
  <c r="N1322" i="1" a="1"/>
  <c r="AA1322" i="1" s="1"/>
  <c r="N1323" i="1" a="1"/>
  <c r="AA1323" i="1" s="1"/>
  <c r="N1324" i="1" a="1"/>
  <c r="AA1324" i="1" s="1"/>
  <c r="N1325" i="1" a="1"/>
  <c r="AA1325" i="1" s="1"/>
  <c r="N1326" i="1" a="1"/>
  <c r="AA1326" i="1" s="1"/>
  <c r="N1327" i="1" a="1"/>
  <c r="AA1327" i="1" s="1"/>
  <c r="N1328" i="1" a="1"/>
  <c r="AA1328" i="1" s="1"/>
  <c r="N1329" i="1" a="1"/>
  <c r="AA1329" i="1" s="1"/>
  <c r="N1330" i="1" a="1"/>
  <c r="AA1330" i="1" s="1"/>
  <c r="N1331" i="1" a="1"/>
  <c r="AA1331" i="1" s="1"/>
  <c r="N1332" i="1" a="1"/>
  <c r="AA1332" i="1" s="1"/>
  <c r="N1333" i="1" a="1"/>
  <c r="AA1333" i="1" s="1"/>
  <c r="N1334" i="1" a="1"/>
  <c r="AA1334" i="1" s="1"/>
  <c r="N1335" i="1" a="1"/>
  <c r="AA1335" i="1" s="1"/>
  <c r="N1336" i="1" a="1"/>
  <c r="AA1336" i="1" s="1"/>
  <c r="N1337" i="1" a="1"/>
  <c r="AA1337" i="1" s="1"/>
  <c r="N1338" i="1" a="1"/>
  <c r="AA1338" i="1" s="1"/>
  <c r="N1339" i="1" a="1"/>
  <c r="AA1339" i="1" s="1"/>
  <c r="N1340" i="1" a="1"/>
  <c r="AA1340" i="1" s="1"/>
  <c r="N1341" i="1" a="1"/>
  <c r="AA1341" i="1" s="1"/>
  <c r="N1342" i="1" a="1"/>
  <c r="AA1342" i="1" s="1"/>
  <c r="N1343" i="1" a="1"/>
  <c r="AA1343" i="1" s="1"/>
  <c r="N1344" i="1" a="1"/>
  <c r="AA1344" i="1" s="1"/>
  <c r="N1345" i="1" a="1"/>
  <c r="AA1345" i="1" s="1"/>
  <c r="N1346" i="1" a="1"/>
  <c r="AA1346" i="1" s="1"/>
  <c r="N1347" i="1" a="1"/>
  <c r="AA1347" i="1" s="1"/>
  <c r="N1348" i="1" a="1"/>
  <c r="AA1348" i="1" s="1"/>
  <c r="N1349" i="1" a="1"/>
  <c r="AA1349" i="1" s="1"/>
  <c r="N1350" i="1" a="1"/>
  <c r="AA1350" i="1" s="1"/>
  <c r="N1351" i="1" a="1"/>
  <c r="AA1351" i="1" s="1"/>
  <c r="N1352" i="1" a="1"/>
  <c r="AA1352" i="1" s="1"/>
  <c r="N1353" i="1" a="1"/>
  <c r="AA1353" i="1" s="1"/>
  <c r="N1354" i="1" a="1"/>
  <c r="AA1354" i="1" s="1"/>
  <c r="N1355" i="1" a="1"/>
  <c r="AA1355" i="1" s="1"/>
  <c r="N1356" i="1" a="1"/>
  <c r="AA1356" i="1" s="1"/>
  <c r="N1357" i="1" a="1"/>
  <c r="AA1357" i="1" s="1"/>
  <c r="N1358" i="1" a="1"/>
  <c r="AA1358" i="1" s="1"/>
  <c r="N1359" i="1" a="1"/>
  <c r="AA1359" i="1" s="1"/>
  <c r="N1360" i="1" a="1"/>
  <c r="AA1360" i="1" s="1"/>
  <c r="N1361" i="1" a="1"/>
  <c r="AA1361" i="1" s="1"/>
  <c r="N1362" i="1" a="1"/>
  <c r="AA1362" i="1" s="1"/>
  <c r="N1363" i="1" a="1"/>
  <c r="AA1363" i="1" s="1"/>
  <c r="N1364" i="1" a="1"/>
  <c r="AA1364" i="1" s="1"/>
  <c r="N1365" i="1" a="1"/>
  <c r="AA1365" i="1" s="1"/>
  <c r="N1366" i="1" a="1"/>
  <c r="AA1366" i="1" s="1"/>
  <c r="N1367" i="1" a="1"/>
  <c r="AA1367" i="1" s="1"/>
  <c r="N1368" i="1" a="1"/>
  <c r="AA1368" i="1" s="1"/>
  <c r="N1369" i="1" a="1"/>
  <c r="AA1369" i="1" s="1"/>
  <c r="N1370" i="1" a="1"/>
  <c r="AA1370" i="1" s="1"/>
  <c r="N1371" i="1" a="1"/>
  <c r="AA1371" i="1" s="1"/>
  <c r="N1372" i="1" a="1"/>
  <c r="AA1372" i="1" s="1"/>
  <c r="N1373" i="1" a="1"/>
  <c r="AA1373" i="1" s="1"/>
  <c r="N1374" i="1" a="1"/>
  <c r="AA1374" i="1" s="1"/>
  <c r="N1375" i="1" a="1"/>
  <c r="AA1375" i="1" s="1"/>
  <c r="N1376" i="1" a="1"/>
  <c r="AA1376" i="1" s="1"/>
  <c r="N1377" i="1" a="1"/>
  <c r="AA1377" i="1" s="1"/>
  <c r="N1378" i="1" a="1"/>
  <c r="AA1378" i="1" s="1"/>
  <c r="N1379" i="1" a="1"/>
  <c r="AA1379" i="1" s="1"/>
  <c r="N1380" i="1" a="1"/>
  <c r="AA1380" i="1" s="1"/>
  <c r="N1381" i="1" a="1"/>
  <c r="AA1381" i="1" s="1"/>
  <c r="N1382" i="1" a="1"/>
  <c r="AA1382" i="1" s="1"/>
  <c r="N1383" i="1" a="1"/>
  <c r="AA1383" i="1" s="1"/>
  <c r="N1384" i="1" a="1"/>
  <c r="AA1384" i="1" s="1"/>
  <c r="N1385" i="1" a="1"/>
  <c r="AA1385" i="1" s="1"/>
  <c r="N1386" i="1" a="1"/>
  <c r="AA1386" i="1" s="1"/>
  <c r="N1387" i="1" a="1"/>
  <c r="AA1387" i="1" s="1"/>
  <c r="N1388" i="1" a="1"/>
  <c r="AA1388" i="1" s="1"/>
  <c r="N1389" i="1" a="1"/>
  <c r="AA1389" i="1" s="1"/>
  <c r="N1390" i="1" a="1"/>
  <c r="AA1390" i="1" s="1"/>
  <c r="N1391" i="1" a="1"/>
  <c r="AA1391" i="1" s="1"/>
  <c r="N1392" i="1" a="1"/>
  <c r="AA1392" i="1" s="1"/>
  <c r="N1393" i="1" a="1"/>
  <c r="AA1393" i="1" s="1"/>
  <c r="N1394" i="1" a="1"/>
  <c r="AA1394" i="1" s="1"/>
  <c r="N1395" i="1" a="1"/>
  <c r="AA1395" i="1" s="1"/>
  <c r="N1396" i="1" a="1"/>
  <c r="AA1396" i="1" s="1"/>
  <c r="N1397" i="1" a="1"/>
  <c r="AA1397" i="1" s="1"/>
  <c r="N1398" i="1" a="1"/>
  <c r="AA1398" i="1" s="1"/>
  <c r="N1399" i="1" a="1"/>
  <c r="AA1399" i="1" s="1"/>
  <c r="N1400" i="1" a="1"/>
  <c r="AA1400" i="1" s="1"/>
  <c r="N1401" i="1" a="1"/>
  <c r="AA1401" i="1" s="1"/>
  <c r="N1402" i="1" a="1"/>
  <c r="AA1402" i="1" s="1"/>
  <c r="N1403" i="1" a="1"/>
  <c r="AA1403" i="1" s="1"/>
  <c r="N1404" i="1" a="1"/>
  <c r="AA1404" i="1" s="1"/>
  <c r="N1405" i="1" a="1"/>
  <c r="AA1405" i="1" s="1"/>
  <c r="N1406" i="1" a="1"/>
  <c r="AA1406" i="1" s="1"/>
  <c r="N1407" i="1" a="1"/>
  <c r="AA1407" i="1" s="1"/>
  <c r="N1408" i="1" a="1"/>
  <c r="AA1408" i="1" s="1"/>
  <c r="N1409" i="1" a="1"/>
  <c r="AA1409" i="1" s="1"/>
  <c r="N1410" i="1" a="1"/>
  <c r="AA1410" i="1" s="1"/>
  <c r="N1411" i="1" a="1"/>
  <c r="AA1411" i="1" s="1"/>
  <c r="N1412" i="1" a="1"/>
  <c r="AA1412" i="1" s="1"/>
  <c r="N1413" i="1" a="1"/>
  <c r="AA1413" i="1" s="1"/>
  <c r="N1414" i="1" a="1"/>
  <c r="AA1414" i="1" s="1"/>
  <c r="N1415" i="1" a="1"/>
  <c r="AA1415" i="1" s="1"/>
  <c r="N1416" i="1" a="1"/>
  <c r="AA1416" i="1" s="1"/>
  <c r="N1417" i="1" a="1"/>
  <c r="AA1417" i="1" s="1"/>
  <c r="N1418" i="1" a="1"/>
  <c r="AA1418" i="1" s="1"/>
  <c r="N1419" i="1" a="1"/>
  <c r="AA1419" i="1" s="1"/>
  <c r="N1420" i="1" a="1"/>
  <c r="AA1420" i="1" s="1"/>
  <c r="N1421" i="1" a="1"/>
  <c r="AA1421" i="1" s="1"/>
  <c r="N1422" i="1" a="1"/>
  <c r="AA1422" i="1" s="1"/>
  <c r="N1423" i="1" a="1"/>
  <c r="AA1423" i="1" s="1"/>
  <c r="N1424" i="1" a="1"/>
  <c r="AA1424" i="1" s="1"/>
  <c r="N1425" i="1" a="1"/>
  <c r="AA1425" i="1" s="1"/>
  <c r="N1426" i="1" a="1"/>
  <c r="AA1426" i="1" s="1"/>
  <c r="N1427" i="1" a="1"/>
  <c r="AA1427" i="1" s="1"/>
  <c r="N1428" i="1" a="1"/>
  <c r="AA1428" i="1" s="1"/>
  <c r="N1429" i="1" a="1"/>
  <c r="AA1429" i="1" s="1"/>
  <c r="N1430" i="1" a="1"/>
  <c r="AA1430" i="1" s="1"/>
  <c r="N1431" i="1" a="1"/>
  <c r="AA1431" i="1" s="1"/>
  <c r="N1432" i="1" a="1"/>
  <c r="AA1432" i="1" s="1"/>
  <c r="N1433" i="1" a="1"/>
  <c r="AA1433" i="1" s="1"/>
  <c r="N1434" i="1" a="1"/>
  <c r="AA1434" i="1" s="1"/>
  <c r="N1435" i="1" a="1"/>
  <c r="AA1435" i="1" s="1"/>
  <c r="N1436" i="1" a="1"/>
  <c r="AA1436" i="1" s="1"/>
  <c r="N1437" i="1" a="1"/>
  <c r="AA1437" i="1" s="1"/>
  <c r="N1438" i="1" a="1"/>
  <c r="AA1438" i="1" s="1"/>
  <c r="N1439" i="1" a="1"/>
  <c r="AA1439" i="1" s="1"/>
  <c r="N1440" i="1" a="1"/>
  <c r="AA1440" i="1" s="1"/>
  <c r="N1441" i="1" a="1"/>
  <c r="AA1441" i="1" s="1"/>
  <c r="N1442" i="1" a="1"/>
  <c r="AA1442" i="1" s="1"/>
  <c r="N1443" i="1" a="1"/>
  <c r="AA1443" i="1" s="1"/>
  <c r="N1444" i="1" a="1"/>
  <c r="AA1444" i="1" s="1"/>
  <c r="N1445" i="1" a="1"/>
  <c r="AA1445" i="1" s="1"/>
  <c r="N1446" i="1" a="1"/>
  <c r="AA1446" i="1" s="1"/>
  <c r="N1447" i="1" a="1"/>
  <c r="AA1447" i="1" s="1"/>
  <c r="N1448" i="1" a="1"/>
  <c r="AA1448" i="1" s="1"/>
  <c r="N1449" i="1" a="1"/>
  <c r="AA1449" i="1" s="1"/>
  <c r="N1450" i="1" a="1"/>
  <c r="AA1450" i="1" s="1"/>
  <c r="N1451" i="1" a="1"/>
  <c r="AA1451" i="1" s="1"/>
  <c r="N1452" i="1" a="1"/>
  <c r="AA1452" i="1" s="1"/>
  <c r="N1453" i="1" a="1"/>
  <c r="AA1453" i="1" s="1"/>
  <c r="N1454" i="1" a="1"/>
  <c r="AA1454" i="1" s="1"/>
  <c r="N1455" i="1" a="1"/>
  <c r="AA1455" i="1" s="1"/>
  <c r="N1456" i="1" a="1"/>
  <c r="AA1456" i="1" s="1"/>
  <c r="N1457" i="1" a="1"/>
  <c r="AA1457" i="1" s="1"/>
  <c r="N1458" i="1" a="1"/>
  <c r="AA1458" i="1" s="1"/>
  <c r="N1459" i="1" a="1"/>
  <c r="AA1459" i="1" s="1"/>
  <c r="N1460" i="1" a="1"/>
  <c r="AA1460" i="1" s="1"/>
  <c r="N1461" i="1" a="1"/>
  <c r="AA1461" i="1" s="1"/>
  <c r="N1462" i="1" a="1"/>
  <c r="AA1462" i="1" s="1"/>
  <c r="N1463" i="1" a="1"/>
  <c r="AA1463" i="1" s="1"/>
  <c r="N1464" i="1" a="1"/>
  <c r="AA1464" i="1" s="1"/>
  <c r="N1465" i="1" a="1"/>
  <c r="AA1465" i="1" s="1"/>
  <c r="N1466" i="1" a="1"/>
  <c r="AA1466" i="1" s="1"/>
  <c r="N1467" i="1" a="1"/>
  <c r="AA1467" i="1" s="1"/>
  <c r="N1468" i="1" a="1"/>
  <c r="AA1468" i="1" s="1"/>
  <c r="N1469" i="1" a="1"/>
  <c r="AA1469" i="1" s="1"/>
  <c r="N1470" i="1" a="1"/>
  <c r="AA1470" i="1" s="1"/>
  <c r="N1471" i="1" a="1"/>
  <c r="AA1471" i="1" s="1"/>
  <c r="N1472" i="1" a="1"/>
  <c r="AA1472" i="1" s="1"/>
  <c r="N1473" i="1" a="1"/>
  <c r="AA1473" i="1" s="1"/>
  <c r="N1474" i="1" a="1"/>
  <c r="AA1474" i="1" s="1"/>
  <c r="N1475" i="1" a="1"/>
  <c r="AA1475" i="1" s="1"/>
  <c r="N1476" i="1" a="1"/>
  <c r="AA1476" i="1" s="1"/>
  <c r="N1477" i="1" a="1"/>
  <c r="AA1477" i="1" s="1"/>
  <c r="N1478" i="1" a="1"/>
  <c r="AA1478" i="1" s="1"/>
  <c r="N1479" i="1" a="1"/>
  <c r="AA1479" i="1" s="1"/>
  <c r="N1480" i="1" a="1"/>
  <c r="AA1480" i="1" s="1"/>
  <c r="N1481" i="1" a="1"/>
  <c r="AA1481" i="1" s="1"/>
  <c r="N1482" i="1" a="1"/>
  <c r="AA1482" i="1" s="1"/>
  <c r="N1483" i="1" a="1"/>
  <c r="AA1483" i="1" s="1"/>
  <c r="N1484" i="1" a="1"/>
  <c r="AA1484" i="1" s="1"/>
  <c r="N1485" i="1" a="1"/>
  <c r="AA1485" i="1" s="1"/>
  <c r="N1486" i="1" a="1"/>
  <c r="AA1486" i="1" s="1"/>
  <c r="N1487" i="1" a="1"/>
  <c r="AA1487" i="1" s="1"/>
  <c r="N1488" i="1" a="1"/>
  <c r="AA1488" i="1" s="1"/>
  <c r="N1489" i="1" a="1"/>
  <c r="AA1489" i="1" s="1"/>
  <c r="N1490" i="1" a="1"/>
  <c r="AA1490" i="1" s="1"/>
  <c r="N1491" i="1" a="1"/>
  <c r="AA1491" i="1" s="1"/>
  <c r="N1492" i="1" a="1"/>
  <c r="AA1492" i="1" s="1"/>
  <c r="N1493" i="1" a="1"/>
  <c r="AA1493" i="1" s="1"/>
  <c r="N1494" i="1" a="1"/>
  <c r="AA1494" i="1" s="1"/>
  <c r="N1495" i="1" a="1"/>
  <c r="AA1495" i="1" s="1"/>
  <c r="N1496" i="1" a="1"/>
  <c r="AA1496" i="1" s="1"/>
  <c r="N1497" i="1" a="1"/>
  <c r="AA1497" i="1" s="1"/>
  <c r="N1498" i="1" a="1"/>
  <c r="AA1498" i="1" s="1"/>
  <c r="N1499" i="1" a="1"/>
  <c r="AA1499" i="1" s="1"/>
  <c r="N1500" i="1" a="1"/>
  <c r="AA1500" i="1" s="1"/>
  <c r="N1501" i="1" a="1"/>
  <c r="AA1501" i="1" s="1"/>
  <c r="N1502" i="1" a="1"/>
  <c r="AA1502" i="1" s="1"/>
  <c r="N1503" i="1" a="1"/>
  <c r="AA1503" i="1" s="1"/>
  <c r="N1504" i="1" a="1"/>
  <c r="AA1504" i="1" s="1"/>
  <c r="N1505" i="1" a="1"/>
  <c r="AA1505" i="1" s="1"/>
  <c r="N1506" i="1" a="1"/>
  <c r="AA1506" i="1" s="1"/>
  <c r="N1507" i="1" a="1"/>
  <c r="AA1507" i="1" s="1"/>
  <c r="N1508" i="1" a="1"/>
  <c r="AA1508" i="1" s="1"/>
  <c r="N1509" i="1" a="1"/>
  <c r="AA1509" i="1" s="1"/>
  <c r="N1510" i="1" a="1"/>
  <c r="AA1510" i="1" s="1"/>
  <c r="N1511" i="1" a="1"/>
  <c r="AA1511" i="1" s="1"/>
  <c r="N1512" i="1" a="1"/>
  <c r="AA1512" i="1" s="1"/>
  <c r="N1513" i="1" a="1"/>
  <c r="AA1513" i="1" s="1"/>
  <c r="N1514" i="1" a="1"/>
  <c r="AA1514" i="1" s="1"/>
  <c r="N1515" i="1" a="1"/>
  <c r="AA1515" i="1" s="1"/>
  <c r="N1516" i="1" a="1"/>
  <c r="AA1516" i="1" s="1"/>
  <c r="N1517" i="1" a="1"/>
  <c r="AA1517" i="1" s="1"/>
  <c r="N1518" i="1" a="1"/>
  <c r="AA1518" i="1" s="1"/>
  <c r="N1519" i="1" a="1"/>
  <c r="AA1519" i="1" s="1"/>
  <c r="N1520" i="1" a="1"/>
  <c r="AA1520" i="1" s="1"/>
  <c r="N1521" i="1" a="1"/>
  <c r="AA1521" i="1" s="1"/>
  <c r="N1522" i="1" a="1"/>
  <c r="AA1522" i="1" s="1"/>
  <c r="N1523" i="1" a="1"/>
  <c r="AA1523" i="1" s="1"/>
  <c r="N1524" i="1" a="1"/>
  <c r="AA1524" i="1" s="1"/>
  <c r="N1525" i="1" a="1"/>
  <c r="AA1525" i="1" s="1"/>
  <c r="N1526" i="1" a="1"/>
  <c r="AA1526" i="1" s="1"/>
  <c r="N1527" i="1" a="1"/>
  <c r="AA1527" i="1" s="1"/>
  <c r="N1528" i="1" a="1"/>
  <c r="AA1528" i="1" s="1"/>
  <c r="N1529" i="1" a="1"/>
  <c r="AA1529" i="1" s="1"/>
  <c r="N1530" i="1" a="1"/>
  <c r="AA1530" i="1" s="1"/>
  <c r="N1531" i="1" a="1"/>
  <c r="AA1531" i="1" s="1"/>
  <c r="N1532" i="1" a="1"/>
  <c r="AA1532" i="1" s="1"/>
  <c r="N1533" i="1" a="1"/>
  <c r="AA1533" i="1" s="1"/>
  <c r="N1534" i="1" a="1"/>
  <c r="AA1534" i="1" s="1"/>
  <c r="N1535" i="1" a="1"/>
  <c r="AA1535" i="1" s="1"/>
  <c r="N1536" i="1" a="1"/>
  <c r="AA1536" i="1" s="1"/>
  <c r="N1537" i="1" a="1"/>
  <c r="AA1537" i="1" s="1"/>
  <c r="N1538" i="1" a="1"/>
  <c r="AA1538" i="1" s="1"/>
  <c r="N1539" i="1" a="1"/>
  <c r="AA1539" i="1" s="1"/>
  <c r="N1540" i="1" a="1"/>
  <c r="AA1540" i="1" s="1"/>
  <c r="N1541" i="1" a="1"/>
  <c r="AA1541" i="1" s="1"/>
  <c r="N1542" i="1" a="1"/>
  <c r="AA1542" i="1" s="1"/>
  <c r="N1543" i="1" a="1"/>
  <c r="AA1543" i="1" s="1"/>
  <c r="N1544" i="1" a="1"/>
  <c r="AA1544" i="1" s="1"/>
  <c r="N1545" i="1" a="1"/>
  <c r="AA1545" i="1" s="1"/>
  <c r="N1546" i="1" a="1"/>
  <c r="AA1546" i="1" s="1"/>
  <c r="N1547" i="1" a="1"/>
  <c r="AA1547" i="1" s="1"/>
  <c r="N1548" i="1" a="1"/>
  <c r="AA1548" i="1" s="1"/>
  <c r="N1549" i="1" a="1"/>
  <c r="AA1549" i="1" s="1"/>
  <c r="N1550" i="1" a="1"/>
  <c r="AA1550" i="1" s="1"/>
  <c r="N1551" i="1" a="1"/>
  <c r="AA1551" i="1" s="1"/>
  <c r="N1552" i="1" a="1"/>
  <c r="AA1552" i="1" s="1"/>
  <c r="N1553" i="1" a="1"/>
  <c r="AA1553" i="1" s="1"/>
  <c r="N1554" i="1" a="1"/>
  <c r="AA1554" i="1" s="1"/>
  <c r="N1555" i="1" a="1"/>
  <c r="AA1555" i="1" s="1"/>
  <c r="N1556" i="1" a="1"/>
  <c r="AA1556" i="1" s="1"/>
  <c r="N1557" i="1" a="1"/>
  <c r="AA1557" i="1" s="1"/>
  <c r="N1558" i="1" a="1"/>
  <c r="AA1558" i="1" s="1"/>
  <c r="N1559" i="1" a="1"/>
  <c r="AA1559" i="1" s="1"/>
  <c r="N1560" i="1" a="1"/>
  <c r="AA1560" i="1" s="1"/>
  <c r="N1561" i="1" a="1"/>
  <c r="AA1561" i="1" s="1"/>
  <c r="N1562" i="1" a="1"/>
  <c r="AA1562" i="1" s="1"/>
  <c r="N1563" i="1" a="1"/>
  <c r="AA1563" i="1" s="1"/>
  <c r="N1564" i="1" a="1"/>
  <c r="AA1564" i="1" s="1"/>
  <c r="N1565" i="1" a="1"/>
  <c r="AA1565" i="1" s="1"/>
  <c r="N1566" i="1" a="1"/>
  <c r="AA1566" i="1" s="1"/>
  <c r="N1567" i="1" a="1"/>
  <c r="AA1567" i="1" s="1"/>
  <c r="N1568" i="1" a="1"/>
  <c r="AA1568" i="1" s="1"/>
  <c r="N1569" i="1" a="1"/>
  <c r="AA1569" i="1" s="1"/>
  <c r="N1570" i="1" a="1"/>
  <c r="AA1570" i="1" s="1"/>
  <c r="N1571" i="1" a="1"/>
  <c r="AA1571" i="1" s="1"/>
  <c r="N1572" i="1" a="1"/>
  <c r="AA1572" i="1" s="1"/>
  <c r="N1573" i="1" a="1"/>
  <c r="AA1573" i="1" s="1"/>
  <c r="N1574" i="1" a="1"/>
  <c r="AA1574" i="1" s="1"/>
  <c r="N1575" i="1" a="1"/>
  <c r="AA1575" i="1" s="1"/>
  <c r="N1576" i="1" a="1"/>
  <c r="AA1576" i="1" s="1"/>
  <c r="N1577" i="1" a="1"/>
  <c r="AA1577" i="1" s="1"/>
  <c r="N1578" i="1" a="1"/>
  <c r="AA1578" i="1" s="1"/>
  <c r="N1579" i="1" a="1"/>
  <c r="AA1579" i="1" s="1"/>
  <c r="N1580" i="1" a="1"/>
  <c r="AA1580" i="1" s="1"/>
  <c r="N1581" i="1" a="1"/>
  <c r="AA1581" i="1" s="1"/>
  <c r="N1582" i="1" a="1"/>
  <c r="AA1582" i="1" s="1"/>
  <c r="N1583" i="1" a="1"/>
  <c r="AA1583" i="1" s="1"/>
  <c r="N1584" i="1" a="1"/>
  <c r="AA1584" i="1" s="1"/>
  <c r="N1585" i="1" a="1"/>
  <c r="AA1585" i="1" s="1"/>
  <c r="N1586" i="1" a="1"/>
  <c r="AA1586" i="1" s="1"/>
  <c r="N1587" i="1" a="1"/>
  <c r="AA1587" i="1" s="1"/>
  <c r="N1588" i="1" a="1"/>
  <c r="AA1588" i="1" s="1"/>
  <c r="N1589" i="1" a="1"/>
  <c r="AA1589" i="1" s="1"/>
  <c r="N1590" i="1" a="1"/>
  <c r="AA1590" i="1" s="1"/>
  <c r="N1591" i="1" a="1"/>
  <c r="AA1591" i="1" s="1"/>
  <c r="N1592" i="1" a="1"/>
  <c r="AA1592" i="1" s="1"/>
  <c r="N1593" i="1" a="1"/>
  <c r="AA1593" i="1" s="1"/>
  <c r="N1594" i="1" a="1"/>
  <c r="AA1594" i="1" s="1"/>
  <c r="N1595" i="1" a="1"/>
  <c r="AA1595" i="1" s="1"/>
  <c r="N1596" i="1" a="1"/>
  <c r="AA1596" i="1" s="1"/>
  <c r="N1597" i="1" a="1"/>
  <c r="AA1597" i="1" s="1"/>
  <c r="N1598" i="1" a="1"/>
  <c r="AA1598" i="1" s="1"/>
  <c r="N1599" i="1" a="1"/>
  <c r="AA1599" i="1" s="1"/>
  <c r="N1600" i="1" a="1"/>
  <c r="AA1600" i="1" s="1"/>
  <c r="N1601" i="1" a="1"/>
  <c r="AA1601" i="1" s="1"/>
  <c r="N1602" i="1" a="1"/>
  <c r="AA1602" i="1" s="1"/>
  <c r="N1603" i="1" a="1"/>
  <c r="AA1603" i="1" s="1"/>
  <c r="N1604" i="1" a="1"/>
  <c r="AA1604" i="1" s="1"/>
  <c r="N1605" i="1" a="1"/>
  <c r="AA1605" i="1" s="1"/>
  <c r="N1606" i="1" a="1"/>
  <c r="AA1606" i="1" s="1"/>
  <c r="N1607" i="1" a="1"/>
  <c r="AA1607" i="1" s="1"/>
  <c r="N1608" i="1" a="1"/>
  <c r="AA1608" i="1" s="1"/>
  <c r="N1609" i="1" a="1"/>
  <c r="AA1609" i="1" s="1"/>
  <c r="N1610" i="1" a="1"/>
  <c r="AA1610" i="1" s="1"/>
  <c r="N1611" i="1" a="1"/>
  <c r="AA1611" i="1" s="1"/>
  <c r="N1612" i="1" a="1"/>
  <c r="AA1612" i="1" s="1"/>
  <c r="N1613" i="1" a="1"/>
  <c r="AA1613" i="1" s="1"/>
  <c r="N1614" i="1" a="1"/>
  <c r="AA1614" i="1" s="1"/>
  <c r="N1615" i="1" a="1"/>
  <c r="AA1615" i="1" s="1"/>
  <c r="N1616" i="1" a="1"/>
  <c r="AA1616" i="1" s="1"/>
  <c r="N1617" i="1" a="1"/>
  <c r="AA1617" i="1" s="1"/>
  <c r="N1618" i="1" a="1"/>
  <c r="AA1618" i="1" s="1"/>
  <c r="N1619" i="1" a="1"/>
  <c r="AA1619" i="1" s="1"/>
  <c r="N1620" i="1" a="1"/>
  <c r="AA1620" i="1" s="1"/>
  <c r="N1621" i="1" a="1"/>
  <c r="AA1621" i="1" s="1"/>
  <c r="N1622" i="1" a="1"/>
  <c r="AA1622" i="1" s="1"/>
  <c r="N1623" i="1" a="1"/>
  <c r="AA1623" i="1" s="1"/>
  <c r="N1624" i="1" a="1"/>
  <c r="AA1624" i="1" s="1"/>
  <c r="N1625" i="1" a="1"/>
  <c r="AA1625" i="1" s="1"/>
  <c r="N1626" i="1" a="1"/>
  <c r="AA1626" i="1" s="1"/>
  <c r="N1627" i="1" a="1"/>
  <c r="AA1627" i="1" s="1"/>
  <c r="N1628" i="1" a="1"/>
  <c r="AA1628" i="1" s="1"/>
  <c r="N1629" i="1" a="1"/>
  <c r="AA1629" i="1" s="1"/>
  <c r="N1630" i="1" a="1"/>
  <c r="AA1630" i="1" s="1"/>
  <c r="N1631" i="1" a="1"/>
  <c r="AA1631" i="1" s="1"/>
  <c r="N1632" i="1" a="1"/>
  <c r="AA1632" i="1" s="1"/>
  <c r="N1633" i="1" a="1"/>
  <c r="AA1633" i="1" s="1"/>
  <c r="N1634" i="1" a="1"/>
  <c r="AA1634" i="1" s="1"/>
  <c r="N1635" i="1" a="1"/>
  <c r="AA1635" i="1" s="1"/>
  <c r="N1636" i="1" a="1"/>
  <c r="AA1636" i="1" s="1"/>
  <c r="N1637" i="1" a="1"/>
  <c r="AA1637" i="1" s="1"/>
  <c r="N1638" i="1" a="1"/>
  <c r="AA1638" i="1" s="1"/>
  <c r="N1639" i="1" a="1"/>
  <c r="AA1639" i="1" s="1"/>
  <c r="N1640" i="1" a="1"/>
  <c r="AA1640" i="1" s="1"/>
  <c r="N1641" i="1" a="1"/>
  <c r="AA1641" i="1" s="1"/>
  <c r="N1642" i="1" a="1"/>
  <c r="AA1642" i="1" s="1"/>
  <c r="N1643" i="1" a="1"/>
  <c r="AA1643" i="1" s="1"/>
  <c r="N1644" i="1" a="1"/>
  <c r="AA1644" i="1" s="1"/>
  <c r="N1645" i="1" a="1"/>
  <c r="AA1645" i="1" s="1"/>
  <c r="N1646" i="1" a="1"/>
  <c r="AA1646" i="1" s="1"/>
  <c r="N1647" i="1" a="1"/>
  <c r="AA1647" i="1" s="1"/>
  <c r="N1648" i="1" a="1"/>
  <c r="AA1648" i="1" s="1"/>
  <c r="N1649" i="1" a="1"/>
  <c r="AA1649" i="1" s="1"/>
  <c r="N1650" i="1" a="1"/>
  <c r="AA1650" i="1" s="1"/>
  <c r="N1651" i="1" a="1"/>
  <c r="AA1651" i="1" s="1"/>
  <c r="N1652" i="1" a="1"/>
  <c r="AA1652" i="1" s="1"/>
  <c r="N1653" i="1" a="1"/>
  <c r="AA1653" i="1" s="1"/>
  <c r="N1654" i="1" a="1"/>
  <c r="AA1654" i="1" s="1"/>
  <c r="N1655" i="1" a="1"/>
  <c r="AA1655" i="1" s="1"/>
  <c r="N1656" i="1" a="1"/>
  <c r="AA1656" i="1" s="1"/>
  <c r="N1657" i="1" a="1"/>
  <c r="AA1657" i="1" s="1"/>
  <c r="N1658" i="1" a="1"/>
  <c r="AA1658" i="1" s="1"/>
  <c r="N1659" i="1" a="1"/>
  <c r="AA1659" i="1" s="1"/>
  <c r="N1660" i="1" a="1"/>
  <c r="AA1660" i="1" s="1"/>
  <c r="N1661" i="1" a="1"/>
  <c r="AA1661" i="1" s="1"/>
  <c r="N1662" i="1" a="1"/>
  <c r="AA1662" i="1" s="1"/>
  <c r="N1663" i="1" a="1"/>
  <c r="AA1663" i="1" s="1"/>
  <c r="N1664" i="1" a="1"/>
  <c r="AA1664" i="1" s="1"/>
  <c r="N1665" i="1" a="1"/>
  <c r="AA1665" i="1" s="1"/>
  <c r="N1666" i="1" a="1"/>
  <c r="AA1666" i="1" s="1"/>
  <c r="N1667" i="1" a="1"/>
  <c r="AA1667" i="1" s="1"/>
  <c r="N1668" i="1" a="1"/>
  <c r="AA1668" i="1" s="1"/>
  <c r="N1669" i="1" a="1"/>
  <c r="AA1669" i="1" s="1"/>
  <c r="N1670" i="1" a="1"/>
  <c r="AA1670" i="1" s="1"/>
  <c r="N1671" i="1" a="1"/>
  <c r="AA1671" i="1" s="1"/>
  <c r="N1672" i="1" a="1"/>
  <c r="AA1672" i="1" s="1"/>
  <c r="N1673" i="1" a="1"/>
  <c r="AA1673" i="1" s="1"/>
  <c r="N1674" i="1" a="1"/>
  <c r="AA1674" i="1" s="1"/>
  <c r="N1675" i="1" a="1"/>
  <c r="AA1675" i="1" s="1"/>
  <c r="N1676" i="1" a="1"/>
  <c r="AA1676" i="1" s="1"/>
  <c r="N1677" i="1" a="1"/>
  <c r="AA1677" i="1" s="1"/>
  <c r="N1678" i="1" a="1"/>
  <c r="AA1678" i="1" s="1"/>
  <c r="N1679" i="1" a="1"/>
  <c r="AA1679" i="1" s="1"/>
  <c r="N1680" i="1" a="1"/>
  <c r="AA1680" i="1" s="1"/>
  <c r="N1681" i="1" a="1"/>
  <c r="AA1681" i="1" s="1"/>
  <c r="N1682" i="1" a="1"/>
  <c r="AA1682" i="1" s="1"/>
  <c r="N1683" i="1" a="1"/>
  <c r="AA1683" i="1" s="1"/>
  <c r="N1684" i="1" a="1"/>
  <c r="AA1684" i="1" s="1"/>
  <c r="N1685" i="1" a="1"/>
  <c r="AA1685" i="1" s="1"/>
  <c r="N1686" i="1" a="1"/>
  <c r="AA1686" i="1" s="1"/>
  <c r="N1687" i="1" a="1"/>
  <c r="AA1687" i="1" s="1"/>
  <c r="N1688" i="1" a="1"/>
  <c r="AA1688" i="1" s="1"/>
  <c r="N1689" i="1" a="1"/>
  <c r="AA1689" i="1" s="1"/>
  <c r="N1690" i="1" a="1"/>
  <c r="AA1690" i="1" s="1"/>
  <c r="N1691" i="1" a="1"/>
  <c r="AA1691" i="1" s="1"/>
  <c r="N1692" i="1" a="1"/>
  <c r="AA1692" i="1" s="1"/>
  <c r="N1693" i="1" a="1"/>
  <c r="AA1693" i="1" s="1"/>
  <c r="N1694" i="1" a="1"/>
  <c r="AA1694" i="1" s="1"/>
  <c r="N1695" i="1" a="1"/>
  <c r="AA1695" i="1" s="1"/>
  <c r="N1696" i="1" a="1"/>
  <c r="AA1696" i="1" s="1"/>
  <c r="N1697" i="1" a="1"/>
  <c r="AA1697" i="1" s="1"/>
  <c r="N1698" i="1" a="1"/>
  <c r="AA1698" i="1" s="1"/>
  <c r="N1699" i="1" a="1"/>
  <c r="AA1699" i="1" s="1"/>
  <c r="N1700" i="1" a="1"/>
  <c r="AA1700" i="1" s="1"/>
  <c r="N1701" i="1" a="1"/>
  <c r="AA1701" i="1" s="1"/>
  <c r="N1702" i="1" a="1"/>
  <c r="AA1702" i="1" s="1"/>
  <c r="N1703" i="1" a="1"/>
  <c r="AA1703" i="1" s="1"/>
  <c r="N1704" i="1" a="1"/>
  <c r="AA1704" i="1" s="1"/>
  <c r="N1705" i="1" a="1"/>
  <c r="AA1705" i="1" s="1"/>
  <c r="N1706" i="1" a="1"/>
  <c r="AA1706" i="1" s="1"/>
  <c r="N1707" i="1" a="1"/>
  <c r="AA1707" i="1" s="1"/>
  <c r="N1708" i="1" a="1"/>
  <c r="AA1708" i="1" s="1"/>
  <c r="N1709" i="1" a="1"/>
  <c r="AA1709" i="1" s="1"/>
  <c r="N1710" i="1" a="1"/>
  <c r="AA1710" i="1" s="1"/>
  <c r="N1711" i="1" a="1"/>
  <c r="AA1711" i="1" s="1"/>
  <c r="N1712" i="1" a="1"/>
  <c r="AA1712" i="1" s="1"/>
  <c r="N1713" i="1" a="1"/>
  <c r="AA1713" i="1" s="1"/>
  <c r="N1714" i="1" a="1"/>
  <c r="AA1714" i="1" s="1"/>
  <c r="N1715" i="1" a="1"/>
  <c r="AA1715" i="1" s="1"/>
  <c r="N1716" i="1" a="1"/>
  <c r="AA1716" i="1" s="1"/>
  <c r="N1717" i="1" a="1"/>
  <c r="AA1717" i="1" s="1"/>
  <c r="N1718" i="1" a="1"/>
  <c r="AA1718" i="1" s="1"/>
  <c r="N1719" i="1" a="1"/>
  <c r="AA1719" i="1" s="1"/>
  <c r="N1720" i="1" a="1"/>
  <c r="AA1720" i="1" s="1"/>
  <c r="N1721" i="1" a="1"/>
  <c r="AA1721" i="1" s="1"/>
  <c r="N1722" i="1" a="1"/>
  <c r="AA1722" i="1" s="1"/>
  <c r="N1723" i="1" a="1"/>
  <c r="AA1723" i="1" s="1"/>
  <c r="N1724" i="1" a="1"/>
  <c r="AA1724" i="1" s="1"/>
  <c r="N1725" i="1" a="1"/>
  <c r="AA1725" i="1" s="1"/>
  <c r="N1726" i="1" a="1"/>
  <c r="AA1726" i="1" s="1"/>
  <c r="N1727" i="1" a="1"/>
  <c r="AA1727" i="1" s="1"/>
  <c r="N1728" i="1" a="1"/>
  <c r="AA1728" i="1" s="1"/>
  <c r="N1729" i="1" a="1"/>
  <c r="AA1729" i="1" s="1"/>
  <c r="N1730" i="1" a="1"/>
  <c r="AA1730" i="1" s="1"/>
  <c r="N1731" i="1" a="1"/>
  <c r="AA1731" i="1" s="1"/>
  <c r="N1732" i="1" a="1"/>
  <c r="AA1732" i="1" s="1"/>
  <c r="N1733" i="1" a="1"/>
  <c r="AA1733" i="1" s="1"/>
  <c r="N1734" i="1" a="1"/>
  <c r="AA1734" i="1" s="1"/>
  <c r="N1735" i="1" a="1"/>
  <c r="AA1735" i="1" s="1"/>
  <c r="N1736" i="1" a="1"/>
  <c r="AA1736" i="1" s="1"/>
  <c r="N1737" i="1" a="1"/>
  <c r="AA1737" i="1" s="1"/>
  <c r="N1738" i="1" a="1"/>
  <c r="AA1738" i="1" s="1"/>
  <c r="N1739" i="1" a="1"/>
  <c r="AA1739" i="1" s="1"/>
  <c r="N1740" i="1" a="1"/>
  <c r="AA1740" i="1" s="1"/>
  <c r="N1741" i="1" a="1"/>
  <c r="AA1741" i="1" s="1"/>
  <c r="N1742" i="1" a="1"/>
  <c r="AA1742" i="1" s="1"/>
  <c r="N1743" i="1" a="1"/>
  <c r="AA1743" i="1" s="1"/>
  <c r="N1744" i="1" a="1"/>
  <c r="AA1744" i="1" s="1"/>
  <c r="N1745" i="1" a="1"/>
  <c r="AA1745" i="1" s="1"/>
  <c r="N1746" i="1" a="1"/>
  <c r="AA1746" i="1" s="1"/>
  <c r="N1747" i="1" a="1"/>
  <c r="AA1747" i="1" s="1"/>
  <c r="N1748" i="1" a="1"/>
  <c r="AA1748" i="1" s="1"/>
  <c r="N1749" i="1" a="1"/>
  <c r="AA1749" i="1" s="1"/>
  <c r="N1750" i="1" a="1"/>
  <c r="AA1750" i="1" s="1"/>
  <c r="N1751" i="1" a="1"/>
  <c r="AA1751" i="1" s="1"/>
  <c r="N1752" i="1" a="1"/>
  <c r="AA1752" i="1" s="1"/>
  <c r="N1753" i="1" a="1"/>
  <c r="AA1753" i="1" s="1"/>
  <c r="N1754" i="1" a="1"/>
  <c r="AA1754" i="1" s="1"/>
  <c r="N1755" i="1" a="1"/>
  <c r="AA1755" i="1" s="1"/>
  <c r="N1756" i="1" a="1"/>
  <c r="AA1756" i="1" s="1"/>
  <c r="N1757" i="1" a="1"/>
  <c r="AA1757" i="1" s="1"/>
  <c r="N1758" i="1" a="1"/>
  <c r="AA1758" i="1" s="1"/>
  <c r="N1759" i="1" a="1"/>
  <c r="AA1759" i="1" s="1"/>
  <c r="N1760" i="1" a="1"/>
  <c r="AA1760" i="1" s="1"/>
  <c r="N1761" i="1" a="1"/>
  <c r="AA1761" i="1" s="1"/>
  <c r="N1762" i="1" a="1"/>
  <c r="AA1762" i="1" s="1"/>
  <c r="N1763" i="1" a="1"/>
  <c r="AA1763" i="1" s="1"/>
  <c r="N1764" i="1" a="1"/>
  <c r="AA1764" i="1" s="1"/>
  <c r="N1765" i="1" a="1"/>
  <c r="AA1765" i="1" s="1"/>
  <c r="N1766" i="1" a="1"/>
  <c r="AA1766" i="1" s="1"/>
  <c r="N1767" i="1" a="1"/>
  <c r="AA1767" i="1" s="1"/>
  <c r="N1768" i="1" a="1"/>
  <c r="AA1768" i="1" s="1"/>
  <c r="N1769" i="1" a="1"/>
  <c r="AA1769" i="1" s="1"/>
  <c r="N1770" i="1" a="1"/>
  <c r="AA1770" i="1" s="1"/>
  <c r="N1771" i="1" a="1"/>
  <c r="AA1771" i="1" s="1"/>
  <c r="N1772" i="1" a="1"/>
  <c r="AA1772" i="1" s="1"/>
  <c r="N1773" i="1" a="1"/>
  <c r="AA1773" i="1" s="1"/>
  <c r="N1774" i="1" a="1"/>
  <c r="AA1774" i="1" s="1"/>
  <c r="N1775" i="1" a="1"/>
  <c r="AA1775" i="1" s="1"/>
  <c r="N1776" i="1" a="1"/>
  <c r="AA1776" i="1" s="1"/>
  <c r="N1777" i="1" a="1"/>
  <c r="AA1777" i="1" s="1"/>
  <c r="N1778" i="1" a="1"/>
  <c r="AA1778" i="1" s="1"/>
  <c r="N1779" i="1" a="1"/>
  <c r="AA1779" i="1" s="1"/>
  <c r="N1780" i="1" a="1"/>
  <c r="AA1780" i="1" s="1"/>
  <c r="N1781" i="1" a="1"/>
  <c r="AA1781" i="1" s="1"/>
  <c r="N1782" i="1" a="1"/>
  <c r="AA1782" i="1" s="1"/>
  <c r="N1783" i="1" a="1"/>
  <c r="AA1783" i="1" s="1"/>
  <c r="N1784" i="1" a="1"/>
  <c r="AA1784" i="1" s="1"/>
  <c r="N1785" i="1" a="1"/>
  <c r="AA1785" i="1" s="1"/>
  <c r="N1786" i="1" a="1"/>
  <c r="AA1786" i="1" s="1"/>
  <c r="N1787" i="1" a="1"/>
  <c r="AA1787" i="1" s="1"/>
  <c r="N1788" i="1" a="1"/>
  <c r="AA1788" i="1" s="1"/>
  <c r="N1789" i="1" a="1"/>
  <c r="AA1789" i="1" s="1"/>
  <c r="N1790" i="1" a="1"/>
  <c r="AA1790" i="1" s="1"/>
  <c r="N1791" i="1" a="1"/>
  <c r="AA1791" i="1" s="1"/>
  <c r="N1792" i="1" a="1"/>
  <c r="AA1792" i="1" s="1"/>
  <c r="N1793" i="1" a="1"/>
  <c r="AA1793" i="1" s="1"/>
  <c r="N1794" i="1" a="1"/>
  <c r="AA1794" i="1" s="1"/>
  <c r="N1795" i="1" a="1"/>
  <c r="AA1795" i="1" s="1"/>
  <c r="N1796" i="1" a="1"/>
  <c r="AA1796" i="1" s="1"/>
  <c r="N1797" i="1" a="1"/>
  <c r="AA1797" i="1" s="1"/>
  <c r="N1798" i="1" a="1"/>
  <c r="AA1798" i="1" s="1"/>
  <c r="N1799" i="1" a="1"/>
  <c r="AA1799" i="1" s="1"/>
  <c r="N1800" i="1" a="1"/>
  <c r="AA1800" i="1" s="1"/>
  <c r="N1801" i="1" a="1"/>
  <c r="AA1801" i="1" s="1"/>
  <c r="N1802" i="1" a="1"/>
  <c r="AA1802" i="1" s="1"/>
  <c r="N1803" i="1" a="1"/>
  <c r="AA1803" i="1" s="1"/>
  <c r="N1804" i="1" a="1"/>
  <c r="AA1804" i="1" s="1"/>
  <c r="N1805" i="1" a="1"/>
  <c r="AA1805" i="1" s="1"/>
  <c r="N1806" i="1" a="1"/>
  <c r="AA1806" i="1" s="1"/>
  <c r="N1807" i="1" a="1"/>
  <c r="AA1807" i="1" s="1"/>
  <c r="N1808" i="1" a="1"/>
  <c r="AA1808" i="1" s="1"/>
  <c r="N1809" i="1" a="1"/>
  <c r="AA1809" i="1" s="1"/>
  <c r="N1810" i="1" a="1"/>
  <c r="AA1810" i="1" s="1"/>
  <c r="N1811" i="1" a="1"/>
  <c r="AA1811" i="1" s="1"/>
  <c r="N1812" i="1" a="1"/>
  <c r="AA1812" i="1" s="1"/>
  <c r="N1813" i="1" a="1"/>
  <c r="AA1813" i="1" s="1"/>
  <c r="N1814" i="1" a="1"/>
  <c r="AA1814" i="1" s="1"/>
  <c r="N1815" i="1" a="1"/>
  <c r="AA1815" i="1" s="1"/>
  <c r="N1816" i="1" a="1"/>
  <c r="AA1816" i="1" s="1"/>
  <c r="N1817" i="1" a="1"/>
  <c r="AA1817" i="1" s="1"/>
  <c r="N1818" i="1" a="1"/>
  <c r="AA1818" i="1" s="1"/>
  <c r="N1819" i="1" a="1"/>
  <c r="AA1819" i="1" s="1"/>
  <c r="N1820" i="1" a="1"/>
  <c r="AA1820" i="1" s="1"/>
  <c r="N1821" i="1" a="1"/>
  <c r="AA1821" i="1" s="1"/>
  <c r="N1822" i="1" a="1"/>
  <c r="AA1822" i="1" s="1"/>
  <c r="N1823" i="1" a="1"/>
  <c r="AA1823" i="1" s="1"/>
  <c r="N1824" i="1" a="1"/>
  <c r="AA1824" i="1" s="1"/>
  <c r="N1825" i="1" a="1"/>
  <c r="AA1825" i="1" s="1"/>
  <c r="N1826" i="1" a="1"/>
  <c r="AA1826" i="1" s="1"/>
  <c r="N1827" i="1" a="1"/>
  <c r="AA1827" i="1" s="1"/>
  <c r="N1828" i="1" a="1"/>
  <c r="AA1828" i="1" s="1"/>
  <c r="N1829" i="1" a="1"/>
  <c r="AA1829" i="1" s="1"/>
  <c r="N1830" i="1" a="1"/>
  <c r="AA1830" i="1" s="1"/>
  <c r="N1831" i="1" a="1"/>
  <c r="AA1831" i="1" s="1"/>
  <c r="N1832" i="1" a="1"/>
  <c r="AA1832" i="1" s="1"/>
  <c r="N1833" i="1" a="1"/>
  <c r="AA1833" i="1" s="1"/>
  <c r="N1834" i="1" a="1"/>
  <c r="AA1834" i="1" s="1"/>
  <c r="N1835" i="1" a="1"/>
  <c r="AA1835" i="1" s="1"/>
  <c r="N1836" i="1" a="1"/>
  <c r="AA1836" i="1" s="1"/>
  <c r="N1837" i="1" a="1"/>
  <c r="AA1837" i="1" s="1"/>
  <c r="N1838" i="1" a="1"/>
  <c r="AA1838" i="1" s="1"/>
  <c r="N1839" i="1" a="1"/>
  <c r="AA1839" i="1" s="1"/>
  <c r="N1840" i="1" a="1"/>
  <c r="AA1840" i="1" s="1"/>
  <c r="N1841" i="1" a="1"/>
  <c r="AA1841" i="1" s="1"/>
  <c r="N1842" i="1" a="1"/>
  <c r="AA1842" i="1" s="1"/>
  <c r="N1843" i="1" a="1"/>
  <c r="AA1843" i="1" s="1"/>
  <c r="N1844" i="1" a="1"/>
  <c r="AA1844" i="1" s="1"/>
  <c r="N1845" i="1" a="1"/>
  <c r="AA1845" i="1" s="1"/>
  <c r="N1846" i="1" a="1"/>
  <c r="AA1846" i="1" s="1"/>
  <c r="N1847" i="1" a="1"/>
  <c r="AA1847" i="1" s="1"/>
  <c r="N1848" i="1" a="1"/>
  <c r="AA1848" i="1" s="1"/>
  <c r="N1849" i="1" a="1"/>
  <c r="AA1849" i="1" s="1"/>
  <c r="N1850" i="1" a="1"/>
  <c r="AA1850" i="1" s="1"/>
  <c r="N1851" i="1" a="1"/>
  <c r="AA1851" i="1" s="1"/>
  <c r="N1852" i="1" a="1"/>
  <c r="AA1852" i="1" s="1"/>
  <c r="N1853" i="1" a="1"/>
  <c r="AA1853" i="1" s="1"/>
  <c r="N1854" i="1" a="1"/>
  <c r="AA1854" i="1" s="1"/>
  <c r="N1855" i="1" a="1"/>
  <c r="AA1855" i="1" s="1"/>
  <c r="N1856" i="1" a="1"/>
  <c r="AA1856" i="1" s="1"/>
  <c r="N1857" i="1" a="1"/>
  <c r="AA1857" i="1" s="1"/>
  <c r="N1858" i="1" a="1"/>
  <c r="AA1858" i="1" s="1"/>
  <c r="N1859" i="1" a="1"/>
  <c r="AA1859" i="1" s="1"/>
  <c r="N1860" i="1" a="1"/>
  <c r="AA1860" i="1" s="1"/>
  <c r="N1861" i="1" a="1"/>
  <c r="AA1861" i="1" s="1"/>
  <c r="N1862" i="1" a="1"/>
  <c r="AA1862" i="1" s="1"/>
  <c r="N1863" i="1" a="1"/>
  <c r="AA1863" i="1" s="1"/>
  <c r="N1864" i="1" a="1"/>
  <c r="AA1864" i="1" s="1"/>
  <c r="N1865" i="1" a="1"/>
  <c r="AA1865" i="1" s="1"/>
  <c r="N1866" i="1" a="1"/>
  <c r="AA1866" i="1" s="1"/>
  <c r="N1867" i="1" a="1"/>
  <c r="AA1867" i="1" s="1"/>
  <c r="N1868" i="1" a="1"/>
  <c r="AA1868" i="1" s="1"/>
  <c r="N1869" i="1" a="1"/>
  <c r="AA1869" i="1" s="1"/>
  <c r="N1870" i="1" a="1"/>
  <c r="AA1870" i="1" s="1"/>
  <c r="N1871" i="1" a="1"/>
  <c r="AA1871" i="1" s="1"/>
  <c r="N1872" i="1" a="1"/>
  <c r="AA1872" i="1" s="1"/>
  <c r="N1873" i="1" a="1"/>
  <c r="AA1873" i="1" s="1"/>
  <c r="N1874" i="1" a="1"/>
  <c r="AA1874" i="1" s="1"/>
  <c r="N1875" i="1" a="1"/>
  <c r="AA1875" i="1" s="1"/>
  <c r="N1876" i="1" a="1"/>
  <c r="AA1876" i="1" s="1"/>
  <c r="N1877" i="1" a="1"/>
  <c r="AA1877" i="1" s="1"/>
  <c r="N1878" i="1" a="1"/>
  <c r="AA1878" i="1" s="1"/>
  <c r="N1879" i="1" a="1"/>
  <c r="AA1879" i="1" s="1"/>
  <c r="N1880" i="1" a="1"/>
  <c r="AA1880" i="1" s="1"/>
  <c r="N1881" i="1" a="1"/>
  <c r="AA1881" i="1" s="1"/>
  <c r="N1882" i="1" a="1"/>
  <c r="AA1882" i="1" s="1"/>
  <c r="N1883" i="1" a="1"/>
  <c r="AA1883" i="1" s="1"/>
  <c r="N1884" i="1" a="1"/>
  <c r="AA1884" i="1" s="1"/>
  <c r="N1885" i="1" a="1"/>
  <c r="AA1885" i="1" s="1"/>
  <c r="N1886" i="1" a="1"/>
  <c r="AA1886" i="1" s="1"/>
  <c r="N1887" i="1" a="1"/>
  <c r="AA1887" i="1" s="1"/>
  <c r="N1888" i="1" a="1"/>
  <c r="AA1888" i="1" s="1"/>
  <c r="N1889" i="1" a="1"/>
  <c r="AA1889" i="1" s="1"/>
  <c r="N1890" i="1" a="1"/>
  <c r="AA1890" i="1" s="1"/>
  <c r="N1891" i="1" a="1"/>
  <c r="AA1891" i="1" s="1"/>
  <c r="N1892" i="1" a="1"/>
  <c r="AA1892" i="1" s="1"/>
  <c r="N1893" i="1" a="1"/>
  <c r="AA1893" i="1" s="1"/>
  <c r="N1894" i="1" a="1"/>
  <c r="AA1894" i="1" s="1"/>
  <c r="N1895" i="1" a="1"/>
  <c r="AA1895" i="1" s="1"/>
  <c r="N1896" i="1" a="1"/>
  <c r="AA1896" i="1" s="1"/>
  <c r="N1897" i="1" a="1"/>
  <c r="AA1897" i="1" s="1"/>
  <c r="N1898" i="1" a="1"/>
  <c r="AA1898" i="1" s="1"/>
  <c r="N1899" i="1" a="1"/>
  <c r="AA1899" i="1" s="1"/>
  <c r="N1900" i="1" a="1"/>
  <c r="AA1900" i="1" s="1"/>
  <c r="N1901" i="1" a="1"/>
  <c r="AA1901" i="1" s="1"/>
  <c r="N1902" i="1" a="1"/>
  <c r="AA1902" i="1" s="1"/>
  <c r="N1903" i="1" a="1"/>
  <c r="AA1903" i="1" s="1"/>
  <c r="N1904" i="1" a="1"/>
  <c r="AA1904" i="1" s="1"/>
  <c r="N1905" i="1" a="1"/>
  <c r="AA1905" i="1" s="1"/>
  <c r="N1906" i="1" a="1"/>
  <c r="AA1906" i="1" s="1"/>
  <c r="N1907" i="1" a="1"/>
  <c r="AA1907" i="1" s="1"/>
  <c r="N1908" i="1" a="1"/>
  <c r="AA1908" i="1" s="1"/>
  <c r="N1909" i="1" a="1"/>
  <c r="AA1909" i="1" s="1"/>
  <c r="N1910" i="1" a="1"/>
  <c r="AA1910" i="1" s="1"/>
  <c r="N1911" i="1" a="1"/>
  <c r="AA1911" i="1" s="1"/>
  <c r="N1912" i="1" a="1"/>
  <c r="AA1912" i="1" s="1"/>
  <c r="N1913" i="1" a="1"/>
  <c r="AA1913" i="1" s="1"/>
  <c r="N1914" i="1" a="1"/>
  <c r="AA1914" i="1" s="1"/>
  <c r="N1915" i="1" a="1"/>
  <c r="AA1915" i="1" s="1"/>
  <c r="N1916" i="1" a="1"/>
  <c r="AA1916" i="1" s="1"/>
  <c r="N1917" i="1" a="1"/>
  <c r="AA1917" i="1" s="1"/>
  <c r="N1918" i="1" a="1"/>
  <c r="AA1918" i="1" s="1"/>
  <c r="N1919" i="1" a="1"/>
  <c r="AA1919" i="1" s="1"/>
  <c r="N1920" i="1" a="1"/>
  <c r="AA1920" i="1" s="1"/>
  <c r="N1921" i="1" a="1"/>
  <c r="AA1921" i="1" s="1"/>
  <c r="N1922" i="1" a="1"/>
  <c r="AA1922" i="1" s="1"/>
  <c r="N1923" i="1" a="1"/>
  <c r="AA1923" i="1" s="1"/>
  <c r="N1924" i="1" a="1"/>
  <c r="AA1924" i="1" s="1"/>
  <c r="N1925" i="1" a="1"/>
  <c r="AA1925" i="1" s="1"/>
  <c r="N1926" i="1" a="1"/>
  <c r="AA1926" i="1" s="1"/>
  <c r="N1927" i="1" a="1"/>
  <c r="AA1927" i="1" s="1"/>
  <c r="N1928" i="1" a="1"/>
  <c r="AA1928" i="1" s="1"/>
  <c r="N1929" i="1" a="1"/>
  <c r="AA1929" i="1" s="1"/>
  <c r="N1930" i="1" a="1"/>
  <c r="AA1930" i="1" s="1"/>
  <c r="N1931" i="1" a="1"/>
  <c r="AA1931" i="1" s="1"/>
  <c r="N1932" i="1" a="1"/>
  <c r="AA1932" i="1" s="1"/>
  <c r="N1933" i="1" a="1"/>
  <c r="AA1933" i="1" s="1"/>
  <c r="N1934" i="1" a="1"/>
  <c r="AA1934" i="1" s="1"/>
  <c r="N1935" i="1" a="1"/>
  <c r="AA1935" i="1" s="1"/>
  <c r="N1936" i="1" a="1"/>
  <c r="AA1936" i="1" s="1"/>
  <c r="N1937" i="1" a="1"/>
  <c r="AA1937" i="1" s="1"/>
  <c r="N1938" i="1" a="1"/>
  <c r="AA1938" i="1" s="1"/>
  <c r="N1939" i="1" a="1"/>
  <c r="AA1939" i="1" s="1"/>
  <c r="N1940" i="1" a="1"/>
  <c r="AA1940" i="1" s="1"/>
  <c r="N1941" i="1" a="1"/>
  <c r="AA1941" i="1" s="1"/>
  <c r="N1942" i="1" a="1"/>
  <c r="AA1942" i="1" s="1"/>
  <c r="N1943" i="1" a="1"/>
  <c r="AA1943" i="1" s="1"/>
  <c r="N1944" i="1" a="1"/>
  <c r="AA1944" i="1" s="1"/>
  <c r="N1945" i="1" a="1"/>
  <c r="AA1945" i="1" s="1"/>
  <c r="N1946" i="1" a="1"/>
  <c r="AA1946" i="1" s="1"/>
  <c r="N1947" i="1" a="1"/>
  <c r="AA1947" i="1" s="1"/>
  <c r="N1948" i="1" a="1"/>
  <c r="AA1948" i="1" s="1"/>
  <c r="N1949" i="1" a="1"/>
  <c r="AA1949" i="1" s="1"/>
  <c r="N1950" i="1" a="1"/>
  <c r="AA1950" i="1" s="1"/>
  <c r="N1951" i="1" a="1"/>
  <c r="AA1951" i="1" s="1"/>
  <c r="N1952" i="1" a="1"/>
  <c r="AA1952" i="1" s="1"/>
  <c r="N1953" i="1" a="1"/>
  <c r="AA1953" i="1" s="1"/>
  <c r="N1954" i="1" a="1"/>
  <c r="AA1954" i="1" s="1"/>
  <c r="N1955" i="1" a="1"/>
  <c r="AA1955" i="1" s="1"/>
  <c r="N1956" i="1" a="1"/>
  <c r="AA1956" i="1" s="1"/>
  <c r="N1957" i="1" a="1"/>
  <c r="AA1957" i="1" s="1"/>
  <c r="N1958" i="1" a="1"/>
  <c r="AA1958" i="1" s="1"/>
  <c r="N1959" i="1" a="1"/>
  <c r="AA1959" i="1" s="1"/>
  <c r="N1960" i="1" a="1"/>
  <c r="AA1960" i="1" s="1"/>
  <c r="N1961" i="1" a="1"/>
  <c r="AA1961" i="1" s="1"/>
  <c r="N1962" i="1" a="1"/>
  <c r="AA1962" i="1" s="1"/>
  <c r="N1963" i="1" a="1"/>
  <c r="AA1963" i="1" s="1"/>
  <c r="N1964" i="1" a="1"/>
  <c r="AA1964" i="1" s="1"/>
  <c r="N1965" i="1" a="1"/>
  <c r="AA1965" i="1" s="1"/>
  <c r="N1966" i="1" a="1"/>
  <c r="AA1966" i="1" s="1"/>
  <c r="N1967" i="1" a="1"/>
  <c r="AA1967" i="1" s="1"/>
  <c r="N1968" i="1" a="1"/>
  <c r="AA1968" i="1" s="1"/>
  <c r="N1969" i="1" a="1"/>
  <c r="AA1969" i="1" s="1"/>
  <c r="N1970" i="1" a="1"/>
  <c r="AA1970" i="1" s="1"/>
  <c r="N1971" i="1" a="1"/>
  <c r="AA1971" i="1" s="1"/>
  <c r="N1972" i="1" a="1"/>
  <c r="AA1972" i="1" s="1"/>
  <c r="N1973" i="1" a="1"/>
  <c r="AA1973" i="1" s="1"/>
  <c r="N1974" i="1" a="1"/>
  <c r="AA1974" i="1" s="1"/>
  <c r="N1975" i="1" a="1"/>
  <c r="AA1975" i="1" s="1"/>
  <c r="N1976" i="1" a="1"/>
  <c r="AA1976" i="1" s="1"/>
  <c r="N1977" i="1" a="1"/>
  <c r="AA1977" i="1" s="1"/>
  <c r="N1978" i="1" a="1"/>
  <c r="AA1978" i="1" s="1"/>
  <c r="N1979" i="1" a="1"/>
  <c r="AA1979" i="1" s="1"/>
  <c r="N1980" i="1" a="1"/>
  <c r="AA1980" i="1" s="1"/>
  <c r="N1981" i="1" a="1"/>
  <c r="AA1981" i="1" s="1"/>
  <c r="N1982" i="1" a="1"/>
  <c r="AA1982" i="1" s="1"/>
  <c r="N1983" i="1" a="1"/>
  <c r="AA1983" i="1" s="1"/>
  <c r="N1984" i="1" a="1"/>
  <c r="AA1984" i="1" s="1"/>
  <c r="N1985" i="1" a="1"/>
  <c r="AA1985" i="1" s="1"/>
  <c r="N1986" i="1" a="1"/>
  <c r="AA1986" i="1" s="1"/>
  <c r="N1987" i="1" a="1"/>
  <c r="AA1987" i="1" s="1"/>
  <c r="N1988" i="1" a="1"/>
  <c r="AA1988" i="1" s="1"/>
  <c r="N1989" i="1" a="1"/>
  <c r="AA1989" i="1" s="1"/>
  <c r="N1990" i="1" a="1"/>
  <c r="AA1990" i="1" s="1"/>
  <c r="N1991" i="1" a="1"/>
  <c r="AA1991" i="1" s="1"/>
  <c r="N1992" i="1" a="1"/>
  <c r="AA1992" i="1" s="1"/>
  <c r="N1993" i="1" a="1"/>
  <c r="AA1993" i="1" s="1"/>
  <c r="N1994" i="1" a="1"/>
  <c r="AA1994" i="1" s="1"/>
  <c r="N1995" i="1" a="1"/>
  <c r="AA1995" i="1" s="1"/>
  <c r="N1996" i="1" a="1"/>
  <c r="AA1996" i="1" s="1"/>
  <c r="N1997" i="1" a="1"/>
  <c r="AA1997" i="1" s="1"/>
  <c r="N1998" i="1" a="1"/>
  <c r="AA1998" i="1" s="1"/>
  <c r="N1999" i="1" a="1"/>
  <c r="AA1999" i="1" s="1"/>
  <c r="N2000" i="1" a="1"/>
  <c r="AA2000" i="1" s="1"/>
  <c r="N2001" i="1" a="1"/>
  <c r="AA2001" i="1" s="1"/>
  <c r="N2002" i="1" a="1"/>
  <c r="AA2002" i="1" s="1"/>
  <c r="N2003" i="1" a="1"/>
  <c r="AA2003" i="1" s="1"/>
  <c r="N2004" i="1" a="1"/>
  <c r="AA2004" i="1" s="1"/>
  <c r="N2005" i="1" a="1"/>
  <c r="AA2005" i="1" s="1"/>
  <c r="N2006" i="1" a="1"/>
  <c r="AA2006" i="1" s="1"/>
  <c r="N2007" i="1" a="1"/>
  <c r="AA2007" i="1" s="1"/>
  <c r="N2008" i="1" a="1"/>
  <c r="AA2008" i="1" s="1"/>
  <c r="N2009" i="1" a="1"/>
  <c r="AA2009" i="1" s="1"/>
  <c r="N2010" i="1" a="1"/>
  <c r="AA2010" i="1" s="1"/>
  <c r="N2011" i="1" a="1"/>
  <c r="AA2011" i="1" s="1"/>
  <c r="N2012" i="1" a="1"/>
  <c r="AA2012" i="1" s="1"/>
  <c r="N2013" i="1" a="1"/>
  <c r="AA2013" i="1" s="1"/>
  <c r="N2014" i="1" a="1"/>
  <c r="AA2014" i="1" s="1"/>
  <c r="N2015" i="1" a="1"/>
  <c r="AA2015" i="1" s="1"/>
  <c r="N2016" i="1" a="1"/>
  <c r="AA2016" i="1" s="1"/>
  <c r="N2017" i="1" a="1"/>
  <c r="AA2017" i="1" s="1"/>
  <c r="N2018" i="1" a="1"/>
  <c r="AA2018" i="1" s="1"/>
  <c r="N2019" i="1" a="1"/>
  <c r="AA2019" i="1" s="1"/>
  <c r="N2020" i="1" a="1"/>
  <c r="AA2020" i="1" s="1"/>
  <c r="N2021" i="1" a="1"/>
  <c r="AA2021" i="1" s="1"/>
  <c r="N2022" i="1" a="1"/>
  <c r="AA2022" i="1" s="1"/>
  <c r="N2023" i="1" a="1"/>
  <c r="AA2023" i="1" s="1"/>
  <c r="N2024" i="1" a="1"/>
  <c r="AA2024" i="1" s="1"/>
  <c r="N2025" i="1" a="1"/>
  <c r="AA2025" i="1" s="1"/>
  <c r="N2026" i="1" a="1"/>
  <c r="AA2026" i="1" s="1"/>
  <c r="N2027" i="1" a="1"/>
  <c r="AA2027" i="1" s="1"/>
  <c r="N2028" i="1" a="1"/>
  <c r="AA2028" i="1" s="1"/>
  <c r="N2029" i="1" a="1"/>
  <c r="AA2029" i="1" s="1"/>
  <c r="N2030" i="1" a="1"/>
  <c r="AA2030" i="1" s="1"/>
  <c r="N2031" i="1" a="1"/>
  <c r="AA2031" i="1" s="1"/>
  <c r="N2032" i="1" a="1"/>
  <c r="AA2032" i="1" s="1"/>
  <c r="N2033" i="1" a="1"/>
  <c r="AA2033" i="1" s="1"/>
  <c r="N2034" i="1" a="1"/>
  <c r="AA2034" i="1" s="1"/>
  <c r="N2035" i="1" a="1"/>
  <c r="AA2035" i="1" s="1"/>
  <c r="N2036" i="1" a="1"/>
  <c r="AA2036" i="1" s="1"/>
  <c r="N2037" i="1" a="1"/>
  <c r="AA2037" i="1" s="1"/>
  <c r="N2038" i="1" a="1"/>
  <c r="AA2038" i="1" s="1"/>
  <c r="N2039" i="1" a="1"/>
  <c r="AA2039" i="1" s="1"/>
  <c r="N2040" i="1" a="1"/>
  <c r="AA2040" i="1" s="1"/>
  <c r="N2041" i="1" a="1"/>
  <c r="AA2041" i="1" s="1"/>
  <c r="N2042" i="1" a="1"/>
  <c r="AA2042" i="1" s="1"/>
  <c r="N2043" i="1" a="1"/>
  <c r="AA2043" i="1" s="1"/>
  <c r="N2044" i="1" a="1"/>
  <c r="AA2044" i="1" s="1"/>
  <c r="N2045" i="1" a="1"/>
  <c r="AA2045" i="1" s="1"/>
  <c r="N2046" i="1" a="1"/>
  <c r="AA2046" i="1" s="1"/>
  <c r="N2047" i="1" a="1"/>
  <c r="AA2047" i="1" s="1"/>
  <c r="N2048" i="1" a="1"/>
  <c r="AA2048" i="1" s="1"/>
  <c r="N2049" i="1" a="1"/>
  <c r="AA2049" i="1" s="1"/>
  <c r="N2050" i="1" a="1"/>
  <c r="AA2050" i="1" s="1"/>
  <c r="N2051" i="1" a="1"/>
  <c r="AA2051" i="1" s="1"/>
  <c r="N2052" i="1" a="1"/>
  <c r="AA2052" i="1" s="1"/>
  <c r="N2053" i="1" a="1"/>
  <c r="AA2053" i="1" s="1"/>
  <c r="N2054" i="1" a="1"/>
  <c r="AA2054" i="1" s="1"/>
  <c r="N2055" i="1" a="1"/>
  <c r="AA2055" i="1" s="1"/>
  <c r="N2056" i="1" a="1"/>
  <c r="AA2056" i="1" s="1"/>
  <c r="N2057" i="1" a="1"/>
  <c r="AA2057" i="1" s="1"/>
  <c r="N2058" i="1" a="1"/>
  <c r="AA2058" i="1" s="1"/>
  <c r="N2059" i="1" a="1"/>
  <c r="AA2059" i="1" s="1"/>
  <c r="N2060" i="1" a="1"/>
  <c r="AA2060" i="1" s="1"/>
  <c r="N2061" i="1" a="1"/>
  <c r="AA2061" i="1" s="1"/>
  <c r="N2062" i="1" a="1"/>
  <c r="AA2062" i="1" s="1"/>
  <c r="N2063" i="1" a="1"/>
  <c r="AA2063" i="1" s="1"/>
  <c r="N2064" i="1" a="1"/>
  <c r="AA2064" i="1" s="1"/>
  <c r="N2065" i="1" a="1"/>
  <c r="AA2065" i="1" s="1"/>
  <c r="N2066" i="1" a="1"/>
  <c r="AA2066" i="1" s="1"/>
  <c r="N2067" i="1" a="1"/>
  <c r="AA2067" i="1" s="1"/>
  <c r="N2068" i="1" a="1"/>
  <c r="AA2068" i="1" s="1"/>
  <c r="N2069" i="1" a="1"/>
  <c r="AA2069" i="1" s="1"/>
  <c r="N2070" i="1" a="1"/>
  <c r="AA2070" i="1" s="1"/>
  <c r="N2071" i="1" a="1"/>
  <c r="AA2071" i="1" s="1"/>
  <c r="N2072" i="1" a="1"/>
  <c r="AA2072" i="1" s="1"/>
  <c r="N2073" i="1" a="1"/>
  <c r="AA2073" i="1" s="1"/>
  <c r="N2074" i="1" a="1"/>
  <c r="AA2074" i="1" s="1"/>
  <c r="N2075" i="1" a="1"/>
  <c r="AA2075" i="1" s="1"/>
  <c r="N2076" i="1" a="1"/>
  <c r="AA2076" i="1" s="1"/>
  <c r="N2077" i="1" a="1"/>
  <c r="AA2077" i="1" s="1"/>
  <c r="N2078" i="1" a="1"/>
  <c r="AA2078" i="1" s="1"/>
  <c r="N2079" i="1" a="1"/>
  <c r="AA2079" i="1" s="1"/>
  <c r="N2080" i="1" a="1"/>
  <c r="AA2080" i="1" s="1"/>
  <c r="N2081" i="1" a="1"/>
  <c r="AA2081" i="1" s="1"/>
  <c r="N2082" i="1" a="1"/>
  <c r="AA2082" i="1" s="1"/>
  <c r="N2083" i="1" a="1"/>
  <c r="AA2083" i="1" s="1"/>
  <c r="N2084" i="1" a="1"/>
  <c r="AA2084" i="1" s="1"/>
  <c r="N2085" i="1" a="1"/>
  <c r="AA2085" i="1" s="1"/>
  <c r="N2086" i="1" a="1"/>
  <c r="AA2086" i="1" s="1"/>
  <c r="N2087" i="1" a="1"/>
  <c r="AA2087" i="1" s="1"/>
  <c r="N2088" i="1" a="1"/>
  <c r="AA2088" i="1" s="1"/>
  <c r="N2089" i="1" a="1"/>
  <c r="AA2089" i="1" s="1"/>
  <c r="N2090" i="1" a="1"/>
  <c r="AA2090" i="1" s="1"/>
  <c r="N2091" i="1" a="1"/>
  <c r="AA2091" i="1" s="1"/>
  <c r="N2092" i="1" a="1"/>
  <c r="AA2092" i="1" s="1"/>
  <c r="N2093" i="1" a="1"/>
  <c r="AA2093" i="1" s="1"/>
  <c r="N2094" i="1" a="1"/>
  <c r="AA2094" i="1" s="1"/>
  <c r="N2095" i="1" a="1"/>
  <c r="AA2095" i="1" s="1"/>
  <c r="N2096" i="1" a="1"/>
  <c r="AA2096" i="1" s="1"/>
  <c r="N2097" i="1" a="1"/>
  <c r="AA2097" i="1" s="1"/>
  <c r="N2098" i="1" a="1"/>
  <c r="AA2098" i="1" s="1"/>
  <c r="N2099" i="1" a="1"/>
  <c r="AA2099" i="1" s="1"/>
  <c r="N2100" i="1" a="1"/>
  <c r="AA2100" i="1" s="1"/>
  <c r="N2101" i="1" a="1"/>
  <c r="AA2101" i="1" s="1"/>
  <c r="N2102" i="1" a="1"/>
  <c r="AA2102" i="1" s="1"/>
  <c r="N2103" i="1" a="1"/>
  <c r="AA2103" i="1" s="1"/>
  <c r="N2104" i="1" a="1"/>
  <c r="AA2104" i="1" s="1"/>
  <c r="N2105" i="1" a="1"/>
  <c r="AA2105" i="1" s="1"/>
  <c r="N2106" i="1" a="1"/>
  <c r="AA2106" i="1" s="1"/>
  <c r="N2107" i="1" a="1"/>
  <c r="AA2107" i="1" s="1"/>
  <c r="N2108" i="1" a="1"/>
  <c r="AA2108" i="1" s="1"/>
  <c r="N2109" i="1" a="1"/>
  <c r="AA2109" i="1" s="1"/>
  <c r="N2110" i="1" a="1"/>
  <c r="AA2110" i="1" s="1"/>
  <c r="N2111" i="1" a="1"/>
  <c r="AA2111" i="1" s="1"/>
  <c r="N2112" i="1" a="1"/>
  <c r="AA2112" i="1" s="1"/>
  <c r="N2113" i="1" a="1"/>
  <c r="AA2113" i="1" s="1"/>
  <c r="N2114" i="1" a="1"/>
  <c r="AA2114" i="1" s="1"/>
  <c r="N2115" i="1" a="1"/>
  <c r="AA2115" i="1" s="1"/>
  <c r="N2116" i="1" a="1"/>
  <c r="AA2116" i="1" s="1"/>
  <c r="N2117" i="1" a="1"/>
  <c r="AA2117" i="1" s="1"/>
  <c r="N2118" i="1" a="1"/>
  <c r="AA2118" i="1" s="1"/>
  <c r="N2119" i="1" a="1"/>
  <c r="AA2119" i="1" s="1"/>
  <c r="N2120" i="1" a="1"/>
  <c r="AA2120" i="1" s="1"/>
  <c r="N2121" i="1" a="1"/>
  <c r="AA2121" i="1" s="1"/>
  <c r="N2122" i="1" a="1"/>
  <c r="AA2122" i="1" s="1"/>
  <c r="N2123" i="1" a="1"/>
  <c r="AA2123" i="1" s="1"/>
  <c r="N2124" i="1" a="1"/>
  <c r="AA2124" i="1" s="1"/>
  <c r="N2125" i="1" a="1"/>
  <c r="AA2125" i="1" s="1"/>
  <c r="N2126" i="1" a="1"/>
  <c r="AA2126" i="1" s="1"/>
  <c r="N2127" i="1" a="1"/>
  <c r="AA2127" i="1" s="1"/>
  <c r="N2128" i="1" a="1"/>
  <c r="AA2128" i="1" s="1"/>
  <c r="N2129" i="1" a="1"/>
  <c r="AA2129" i="1" s="1"/>
  <c r="N2130" i="1" a="1"/>
  <c r="AA2130" i="1" s="1"/>
  <c r="N2131" i="1" a="1"/>
  <c r="AA2131" i="1" s="1"/>
  <c r="N2132" i="1" a="1"/>
  <c r="AA2132" i="1" s="1"/>
  <c r="N2133" i="1" a="1"/>
  <c r="AA2133" i="1" s="1"/>
  <c r="N2134" i="1" a="1"/>
  <c r="AA2134" i="1" s="1"/>
  <c r="N2135" i="1" a="1"/>
  <c r="AA2135" i="1" s="1"/>
  <c r="N2136" i="1" a="1"/>
  <c r="AA2136" i="1" s="1"/>
  <c r="N2137" i="1" a="1"/>
  <c r="AA2137" i="1" s="1"/>
  <c r="N2138" i="1" a="1"/>
  <c r="AA2138" i="1" s="1"/>
  <c r="N2139" i="1" a="1"/>
  <c r="AA2139" i="1" s="1"/>
  <c r="N2140" i="1" a="1"/>
  <c r="AA2140" i="1" s="1"/>
  <c r="N2141" i="1" a="1"/>
  <c r="AA2141" i="1" s="1"/>
  <c r="N2142" i="1" a="1"/>
  <c r="AA2142" i="1" s="1"/>
  <c r="N2143" i="1" a="1"/>
  <c r="AA2143" i="1" s="1"/>
  <c r="N2144" i="1" a="1"/>
  <c r="AA2144" i="1" s="1"/>
  <c r="N2145" i="1" a="1"/>
  <c r="AA2145" i="1" s="1"/>
  <c r="N2146" i="1" a="1"/>
  <c r="AA2146" i="1" s="1"/>
  <c r="N2147" i="1" a="1"/>
  <c r="AA2147" i="1" s="1"/>
  <c r="N2148" i="1" a="1"/>
  <c r="AA2148" i="1" s="1"/>
  <c r="N2149" i="1" a="1"/>
  <c r="AA2149" i="1" s="1"/>
  <c r="N2150" i="1" a="1"/>
  <c r="AA2150" i="1" s="1"/>
  <c r="N2151" i="1" a="1"/>
  <c r="AA2151" i="1" s="1"/>
  <c r="N2152" i="1" a="1"/>
  <c r="AA2152" i="1" s="1"/>
  <c r="N2153" i="1" a="1"/>
  <c r="AA2153" i="1" s="1"/>
  <c r="N2154" i="1" a="1"/>
  <c r="AA2154" i="1" s="1"/>
  <c r="N2155" i="1" a="1"/>
  <c r="AA2155" i="1" s="1"/>
  <c r="N2156" i="1" a="1"/>
  <c r="AA2156" i="1" s="1"/>
  <c r="N2157" i="1" a="1"/>
  <c r="AA2157" i="1" s="1"/>
  <c r="N2158" i="1" a="1"/>
  <c r="AA2158" i="1" s="1"/>
  <c r="N2159" i="1" a="1"/>
  <c r="AA2159" i="1" s="1"/>
  <c r="N2160" i="1" a="1"/>
  <c r="AA2160" i="1" s="1"/>
  <c r="N2161" i="1" a="1"/>
  <c r="AA2161" i="1" s="1"/>
  <c r="N2162" i="1" a="1"/>
  <c r="AA2162" i="1" s="1"/>
  <c r="N2163" i="1" a="1"/>
  <c r="AA2163" i="1" s="1"/>
  <c r="N2164" i="1" a="1"/>
  <c r="AA2164" i="1" s="1"/>
  <c r="N2165" i="1" a="1"/>
  <c r="AA2165" i="1" s="1"/>
  <c r="N2166" i="1" a="1"/>
  <c r="AA2166" i="1" s="1"/>
  <c r="N2167" i="1" a="1"/>
  <c r="AA2167" i="1" s="1"/>
  <c r="N2168" i="1" a="1"/>
  <c r="AA2168" i="1" s="1"/>
  <c r="N2169" i="1" a="1"/>
  <c r="AA2169" i="1" s="1"/>
  <c r="N2170" i="1" a="1"/>
  <c r="AA2170" i="1" s="1"/>
  <c r="N2171" i="1" a="1"/>
  <c r="AA2171" i="1" s="1"/>
  <c r="N2172" i="1" a="1"/>
  <c r="AA2172" i="1" s="1"/>
  <c r="N2173" i="1" a="1"/>
  <c r="AA2173" i="1" s="1"/>
  <c r="N2174" i="1" a="1"/>
  <c r="AA2174" i="1" s="1"/>
  <c r="N2175" i="1" a="1"/>
  <c r="AA2175" i="1" s="1"/>
  <c r="N2176" i="1" a="1"/>
  <c r="AA2176" i="1" s="1"/>
  <c r="N2177" i="1" a="1"/>
  <c r="AA2177" i="1" s="1"/>
  <c r="N2178" i="1" a="1"/>
  <c r="AA2178" i="1" s="1"/>
  <c r="N2179" i="1" a="1"/>
  <c r="AA2179" i="1" s="1"/>
  <c r="N2180" i="1" a="1"/>
  <c r="AA2180" i="1" s="1"/>
  <c r="N2181" i="1" a="1"/>
  <c r="AA2181" i="1" s="1"/>
  <c r="N2182" i="1" a="1"/>
  <c r="AA2182" i="1" s="1"/>
  <c r="N2183" i="1" a="1"/>
  <c r="AA2183" i="1" s="1"/>
  <c r="N2184" i="1" a="1"/>
  <c r="AA2184" i="1" s="1"/>
  <c r="N2185" i="1" a="1"/>
  <c r="AA2185" i="1" s="1"/>
  <c r="N2186" i="1" a="1"/>
  <c r="AA2186" i="1" s="1"/>
  <c r="N2187" i="1" a="1"/>
  <c r="AA2187" i="1" s="1"/>
  <c r="N2188" i="1" a="1"/>
  <c r="AA2188" i="1" s="1"/>
  <c r="N2189" i="1" a="1"/>
  <c r="AA2189" i="1" s="1"/>
  <c r="N2190" i="1" a="1"/>
  <c r="AA2190" i="1" s="1"/>
  <c r="N2191" i="1" a="1"/>
  <c r="AA2191" i="1" s="1"/>
  <c r="N2192" i="1" a="1"/>
  <c r="AA2192" i="1" s="1"/>
  <c r="N2193" i="1" a="1"/>
  <c r="AA2193" i="1" s="1"/>
  <c r="N2194" i="1" a="1"/>
  <c r="AA2194" i="1" s="1"/>
  <c r="N2195" i="1" a="1"/>
  <c r="AA2195" i="1" s="1"/>
  <c r="N2196" i="1" a="1"/>
  <c r="AA2196" i="1" s="1"/>
  <c r="N2197" i="1" a="1"/>
  <c r="AA2197" i="1" s="1"/>
  <c r="N2198" i="1" a="1"/>
  <c r="AA2198" i="1" s="1"/>
  <c r="N2199" i="1" a="1"/>
  <c r="AA2199" i="1" s="1"/>
  <c r="N2200" i="1" a="1"/>
  <c r="AA2200" i="1" s="1"/>
  <c r="N2201" i="1" a="1"/>
  <c r="AA2201" i="1" s="1"/>
  <c r="N2202" i="1" a="1"/>
  <c r="AA2202" i="1" s="1"/>
  <c r="N2203" i="1" a="1"/>
  <c r="AA2203" i="1" s="1"/>
  <c r="N2204" i="1" a="1"/>
  <c r="AA2204" i="1" s="1"/>
  <c r="N2205" i="1" a="1"/>
  <c r="AA2205" i="1" s="1"/>
  <c r="N2206" i="1" a="1"/>
  <c r="AA2206" i="1" s="1"/>
  <c r="N2207" i="1" a="1"/>
  <c r="AA2207" i="1" s="1"/>
  <c r="N2208" i="1" a="1"/>
  <c r="AA2208" i="1" s="1"/>
  <c r="N2209" i="1" a="1"/>
  <c r="AA2209" i="1" s="1"/>
  <c r="N2210" i="1" a="1"/>
  <c r="AA2210" i="1" s="1"/>
  <c r="N2211" i="1" a="1"/>
  <c r="AA2211" i="1" s="1"/>
  <c r="N2212" i="1" a="1"/>
  <c r="AA2212" i="1" s="1"/>
  <c r="N2213" i="1" a="1"/>
  <c r="AA2213" i="1" s="1"/>
  <c r="N2214" i="1" a="1"/>
  <c r="AA2214" i="1" s="1"/>
  <c r="N2215" i="1" a="1"/>
  <c r="AA2215" i="1" s="1"/>
  <c r="N2216" i="1" a="1"/>
  <c r="AA2216" i="1" s="1"/>
  <c r="N2217" i="1" a="1"/>
  <c r="AA2217" i="1" s="1"/>
  <c r="N2218" i="1" a="1"/>
  <c r="AA2218" i="1" s="1"/>
  <c r="N2219" i="1" a="1"/>
  <c r="AA2219" i="1" s="1"/>
  <c r="N2220" i="1" a="1"/>
  <c r="AA2220" i="1" s="1"/>
  <c r="N2221" i="1" a="1"/>
  <c r="AA2221" i="1" s="1"/>
  <c r="N2222" i="1" a="1"/>
  <c r="AA2222" i="1" s="1"/>
  <c r="N2223" i="1" a="1"/>
  <c r="AA2223" i="1" s="1"/>
  <c r="N2224" i="1" a="1"/>
  <c r="AA2224" i="1" s="1"/>
  <c r="N2225" i="1" a="1"/>
  <c r="AA2225" i="1" s="1"/>
  <c r="N2226" i="1" a="1"/>
  <c r="AA2226" i="1" s="1"/>
  <c r="N2227" i="1" a="1"/>
  <c r="AA2227" i="1" s="1"/>
  <c r="N2228" i="1" a="1"/>
  <c r="AA2228" i="1" s="1"/>
  <c r="N2229" i="1" a="1"/>
  <c r="AA2229" i="1" s="1"/>
  <c r="N2230" i="1" a="1"/>
  <c r="AA2230" i="1" s="1"/>
  <c r="N2231" i="1" a="1"/>
  <c r="AA2231" i="1" s="1"/>
  <c r="N2232" i="1" a="1"/>
  <c r="AA2232" i="1" s="1"/>
  <c r="N2233" i="1" a="1"/>
  <c r="AA2233" i="1" s="1"/>
  <c r="N2234" i="1" a="1"/>
  <c r="AA2234" i="1" s="1"/>
  <c r="N2235" i="1" a="1"/>
  <c r="AA2235" i="1" s="1"/>
  <c r="N2236" i="1" a="1"/>
  <c r="AA2236" i="1" s="1"/>
  <c r="N2237" i="1" a="1"/>
  <c r="AA2237" i="1" s="1"/>
  <c r="N2238" i="1" a="1"/>
  <c r="AA2238" i="1" s="1"/>
  <c r="N2239" i="1" a="1"/>
  <c r="AA2239" i="1" s="1"/>
  <c r="N2240" i="1" a="1"/>
  <c r="AA2240" i="1" s="1"/>
  <c r="N2241" i="1" a="1"/>
  <c r="AA2241" i="1" s="1"/>
  <c r="N2242" i="1" a="1"/>
  <c r="AA2242" i="1" s="1"/>
  <c r="N2243" i="1" a="1"/>
  <c r="AA2243" i="1" s="1"/>
  <c r="N2244" i="1" a="1"/>
  <c r="AA2244" i="1" s="1"/>
  <c r="N2245" i="1" a="1"/>
  <c r="AA2245" i="1" s="1"/>
  <c r="N2246" i="1" a="1"/>
  <c r="AA2246" i="1" s="1"/>
  <c r="N2247" i="1" a="1"/>
  <c r="AA2247" i="1" s="1"/>
  <c r="N2248" i="1" a="1"/>
  <c r="AA2248" i="1" s="1"/>
  <c r="N2249" i="1" a="1"/>
  <c r="AA2249" i="1" s="1"/>
  <c r="N2250" i="1" a="1"/>
  <c r="AA2250" i="1" s="1"/>
  <c r="N2251" i="1" a="1"/>
  <c r="AA2251" i="1" s="1"/>
  <c r="N2252" i="1" a="1"/>
  <c r="AA2252" i="1" s="1"/>
  <c r="N2253" i="1" a="1"/>
  <c r="AA2253" i="1" s="1"/>
  <c r="N2254" i="1" a="1"/>
  <c r="AA2254" i="1" s="1"/>
  <c r="N2255" i="1" a="1"/>
  <c r="AA2255" i="1" s="1"/>
  <c r="N2256" i="1" a="1"/>
  <c r="AA2256" i="1" s="1"/>
  <c r="N2257" i="1" a="1"/>
  <c r="AA2257" i="1" s="1"/>
  <c r="N2258" i="1" a="1"/>
  <c r="AA2258" i="1" s="1"/>
  <c r="N2259" i="1" a="1"/>
  <c r="AA2259" i="1" s="1"/>
  <c r="N2260" i="1" a="1"/>
  <c r="AA2260" i="1" s="1"/>
  <c r="N2261" i="1" a="1"/>
  <c r="AA2261" i="1" s="1"/>
  <c r="N2262" i="1" a="1"/>
  <c r="AA2262" i="1" s="1"/>
  <c r="N2263" i="1" a="1"/>
  <c r="AA2263" i="1" s="1"/>
  <c r="N2264" i="1" a="1"/>
  <c r="AA2264" i="1" s="1"/>
  <c r="N2265" i="1" a="1"/>
  <c r="AA2265" i="1" s="1"/>
  <c r="N2266" i="1" a="1"/>
  <c r="AA2266" i="1" s="1"/>
  <c r="N2267" i="1" a="1"/>
  <c r="AA2267" i="1" s="1"/>
  <c r="N2268" i="1" a="1"/>
  <c r="AA2268" i="1" s="1"/>
  <c r="N2269" i="1" a="1"/>
  <c r="AA2269" i="1" s="1"/>
  <c r="N2270" i="1" a="1"/>
  <c r="AA2270" i="1" s="1"/>
  <c r="N2271" i="1" a="1"/>
  <c r="AA2271" i="1" s="1"/>
  <c r="N2272" i="1" a="1"/>
  <c r="AA2272" i="1" s="1"/>
  <c r="N2273" i="1" a="1"/>
  <c r="AA2273" i="1" s="1"/>
  <c r="N2274" i="1" a="1"/>
  <c r="AA2274" i="1" s="1"/>
  <c r="N2275" i="1" a="1"/>
  <c r="AA2275" i="1" s="1"/>
  <c r="N2276" i="1" a="1"/>
  <c r="AA2276" i="1" s="1"/>
  <c r="N2277" i="1" a="1"/>
  <c r="AA2277" i="1" s="1"/>
  <c r="N2278" i="1" a="1"/>
  <c r="AA2278" i="1" s="1"/>
  <c r="N2279" i="1" a="1"/>
  <c r="AA2279" i="1" s="1"/>
  <c r="N2280" i="1" a="1"/>
  <c r="AA2280" i="1" s="1"/>
  <c r="N2281" i="1" a="1"/>
  <c r="AA2281" i="1" s="1"/>
  <c r="N2282" i="1" a="1"/>
  <c r="AA2282" i="1" s="1"/>
  <c r="N2283" i="1" a="1"/>
  <c r="AA2283" i="1" s="1"/>
  <c r="N2284" i="1" a="1"/>
  <c r="AA2284" i="1" s="1"/>
  <c r="N2285" i="1" a="1"/>
  <c r="AA2285" i="1" s="1"/>
  <c r="N2286" i="1" a="1"/>
  <c r="AA2286" i="1" s="1"/>
  <c r="N2287" i="1" a="1"/>
  <c r="AA2287" i="1" s="1"/>
  <c r="N2288" i="1" a="1"/>
  <c r="AA2288" i="1" s="1"/>
  <c r="N2289" i="1" a="1"/>
  <c r="AA2289" i="1" s="1"/>
  <c r="N2290" i="1" a="1"/>
  <c r="AA2290" i="1" s="1"/>
  <c r="N2291" i="1" a="1"/>
  <c r="AA2291" i="1" s="1"/>
  <c r="N2292" i="1" a="1"/>
  <c r="AA2292" i="1" s="1"/>
  <c r="N2293" i="1" a="1"/>
  <c r="AA2293" i="1" s="1"/>
  <c r="N2294" i="1" a="1"/>
  <c r="AA2294" i="1" s="1"/>
  <c r="N2295" i="1" a="1"/>
  <c r="AA2295" i="1" s="1"/>
  <c r="N2296" i="1" a="1"/>
  <c r="AA2296" i="1" s="1"/>
  <c r="N2297" i="1" a="1"/>
  <c r="AA2297" i="1" s="1"/>
  <c r="N2298" i="1" a="1"/>
  <c r="AA2298" i="1" s="1"/>
  <c r="N2299" i="1" a="1"/>
  <c r="AA2299" i="1" s="1"/>
  <c r="N2300" i="1" a="1"/>
  <c r="AA2300" i="1" s="1"/>
  <c r="N2301" i="1" a="1"/>
  <c r="AA2301" i="1" s="1"/>
  <c r="N2302" i="1" a="1"/>
  <c r="AA2302" i="1" s="1"/>
  <c r="N2303" i="1" a="1"/>
  <c r="AA2303" i="1" s="1"/>
  <c r="N2304" i="1" a="1"/>
  <c r="AA2304" i="1" s="1"/>
  <c r="N2305" i="1" a="1"/>
  <c r="AA2305" i="1" s="1"/>
  <c r="N2306" i="1" a="1"/>
  <c r="AA2306" i="1" s="1"/>
  <c r="N2307" i="1" a="1"/>
  <c r="AA2307" i="1" s="1"/>
  <c r="N2308" i="1" a="1"/>
  <c r="AA2308" i="1" s="1"/>
  <c r="N2309" i="1" a="1"/>
  <c r="AA2309" i="1" s="1"/>
  <c r="N2310" i="1" a="1"/>
  <c r="AA2310" i="1" s="1"/>
  <c r="N2311" i="1" a="1"/>
  <c r="AA2311" i="1" s="1"/>
  <c r="N2312" i="1" a="1"/>
  <c r="AA2312" i="1" s="1"/>
  <c r="N2313" i="1" a="1"/>
  <c r="AA2313" i="1" s="1"/>
  <c r="N2314" i="1" a="1"/>
  <c r="AA2314" i="1" s="1"/>
  <c r="N2315" i="1" a="1"/>
  <c r="AA2315" i="1" s="1"/>
  <c r="N2316" i="1" a="1"/>
  <c r="AA2316" i="1" s="1"/>
  <c r="N2317" i="1" a="1"/>
  <c r="AA2317" i="1" s="1"/>
  <c r="N2318" i="1" a="1"/>
  <c r="AA2318" i="1" s="1"/>
  <c r="N2319" i="1" a="1"/>
  <c r="AA2319" i="1" s="1"/>
  <c r="N2320" i="1" a="1"/>
  <c r="AA2320" i="1" s="1"/>
  <c r="N2321" i="1" a="1"/>
  <c r="AA2321" i="1" s="1"/>
  <c r="N2322" i="1" a="1"/>
  <c r="AA2322" i="1" s="1"/>
  <c r="N2323" i="1" a="1"/>
  <c r="AA2323" i="1" s="1"/>
  <c r="N2324" i="1" a="1"/>
  <c r="AA2324" i="1" s="1"/>
  <c r="N2325" i="1" a="1"/>
  <c r="AA2325" i="1" s="1"/>
  <c r="N2326" i="1" a="1"/>
  <c r="AA2326" i="1" s="1"/>
  <c r="N2327" i="1" a="1"/>
  <c r="AA2327" i="1" s="1"/>
  <c r="N2328" i="1" a="1"/>
  <c r="AA2328" i="1" s="1"/>
  <c r="N2329" i="1" a="1"/>
  <c r="AA2329" i="1" s="1"/>
  <c r="N2330" i="1" a="1"/>
  <c r="AA2330" i="1" s="1"/>
  <c r="N2331" i="1" a="1"/>
  <c r="AA2331" i="1" s="1"/>
  <c r="N2332" i="1" a="1"/>
  <c r="AA2332" i="1" s="1"/>
  <c r="N2333" i="1" a="1"/>
  <c r="AA2333" i="1" s="1"/>
  <c r="N2334" i="1" a="1"/>
  <c r="AA2334" i="1" s="1"/>
  <c r="N2335" i="1" a="1"/>
  <c r="AA2335" i="1" s="1"/>
  <c r="N2336" i="1" a="1"/>
  <c r="AA2336" i="1" s="1"/>
  <c r="N2337" i="1" a="1"/>
  <c r="AA2337" i="1" s="1"/>
  <c r="N2338" i="1" a="1"/>
  <c r="AA2338" i="1" s="1"/>
  <c r="N2339" i="1" a="1"/>
  <c r="AA2339" i="1" s="1"/>
  <c r="N2340" i="1" a="1"/>
  <c r="AA2340" i="1" s="1"/>
  <c r="N2341" i="1" a="1"/>
  <c r="AA2341" i="1" s="1"/>
  <c r="N2342" i="1" a="1"/>
  <c r="AA2342" i="1" s="1"/>
  <c r="N2343" i="1" a="1"/>
  <c r="AA2343" i="1" s="1"/>
  <c r="N2344" i="1" a="1"/>
  <c r="AA2344" i="1" s="1"/>
  <c r="N2345" i="1" a="1"/>
  <c r="AA2345" i="1" s="1"/>
  <c r="N2346" i="1" a="1"/>
  <c r="AA2346" i="1" s="1"/>
  <c r="N2347" i="1" a="1"/>
  <c r="AA2347" i="1" s="1"/>
  <c r="N2348" i="1" a="1"/>
  <c r="AA2348" i="1" s="1"/>
  <c r="N2349" i="1" a="1"/>
  <c r="AA2349" i="1" s="1"/>
  <c r="N2350" i="1" a="1"/>
  <c r="AA2350" i="1" s="1"/>
  <c r="N2351" i="1" a="1"/>
  <c r="AA2351" i="1" s="1"/>
  <c r="N2352" i="1" a="1"/>
  <c r="AA2352" i="1" s="1"/>
  <c r="N2353" i="1" a="1"/>
  <c r="AA2353" i="1" s="1"/>
  <c r="N2354" i="1" a="1"/>
  <c r="AA2354" i="1" s="1"/>
  <c r="N2355" i="1" a="1"/>
  <c r="AA2355" i="1" s="1"/>
  <c r="N2356" i="1" a="1"/>
  <c r="AA2356" i="1" s="1"/>
  <c r="N2357" i="1" a="1"/>
  <c r="AA2357" i="1" s="1"/>
  <c r="N2358" i="1" a="1"/>
  <c r="AA2358" i="1" s="1"/>
  <c r="N2359" i="1" a="1"/>
  <c r="AA2359" i="1" s="1"/>
  <c r="N2360" i="1" a="1"/>
  <c r="AA2360" i="1" s="1"/>
  <c r="N2361" i="1" a="1"/>
  <c r="AA2361" i="1" s="1"/>
  <c r="N2362" i="1" a="1"/>
  <c r="AA2362" i="1" s="1"/>
  <c r="N2363" i="1" a="1"/>
  <c r="AA2363" i="1" s="1"/>
  <c r="N2364" i="1" a="1"/>
  <c r="AA2364" i="1" s="1"/>
  <c r="N2365" i="1" a="1"/>
  <c r="AA2365" i="1" s="1"/>
  <c r="N2366" i="1" a="1"/>
  <c r="AA2366" i="1" s="1"/>
  <c r="N2367" i="1" a="1"/>
  <c r="AA2367" i="1" s="1"/>
  <c r="N2368" i="1" a="1"/>
  <c r="AA2368" i="1" s="1"/>
  <c r="N2369" i="1" a="1"/>
  <c r="AA2369" i="1" s="1"/>
  <c r="N2370" i="1" a="1"/>
  <c r="AA2370" i="1" s="1"/>
  <c r="N2371" i="1" a="1"/>
  <c r="AA2371" i="1" s="1"/>
  <c r="N2372" i="1" a="1"/>
  <c r="AA2372" i="1" s="1"/>
  <c r="N2373" i="1" a="1"/>
  <c r="AA2373" i="1" s="1"/>
  <c r="N2374" i="1" a="1"/>
  <c r="AA2374" i="1" s="1"/>
  <c r="N2375" i="1" a="1"/>
  <c r="AA2375" i="1" s="1"/>
  <c r="N2376" i="1" a="1"/>
  <c r="AA2376" i="1" s="1"/>
  <c r="N2377" i="1" a="1"/>
  <c r="AA2377" i="1" s="1"/>
  <c r="N2378" i="1" a="1"/>
  <c r="AA2378" i="1" s="1"/>
  <c r="N2379" i="1" a="1"/>
  <c r="AA2379" i="1" s="1"/>
  <c r="N2380" i="1" a="1"/>
  <c r="AA2380" i="1" s="1"/>
  <c r="N2381" i="1" a="1"/>
  <c r="AA2381" i="1" s="1"/>
  <c r="N2382" i="1" a="1"/>
  <c r="AA2382" i="1" s="1"/>
  <c r="N2383" i="1" a="1"/>
  <c r="AA2383" i="1" s="1"/>
  <c r="N2384" i="1" a="1"/>
  <c r="AA2384" i="1" s="1"/>
  <c r="N2385" i="1" a="1"/>
  <c r="AA2385" i="1" s="1"/>
  <c r="N2386" i="1" a="1"/>
  <c r="AA2386" i="1" s="1"/>
  <c r="N2387" i="1" a="1"/>
  <c r="AA2387" i="1" s="1"/>
  <c r="N2388" i="1" a="1"/>
  <c r="AA2388" i="1" s="1"/>
  <c r="N2389" i="1" a="1"/>
  <c r="AA2389" i="1" s="1"/>
  <c r="N2390" i="1" a="1"/>
  <c r="AA2390" i="1" s="1"/>
  <c r="N2391" i="1" a="1"/>
  <c r="AA2391" i="1" s="1"/>
  <c r="N2392" i="1" a="1"/>
  <c r="AA2392" i="1" s="1"/>
  <c r="N2393" i="1" a="1"/>
  <c r="AA2393" i="1" s="1"/>
  <c r="N2394" i="1" a="1"/>
  <c r="AA2394" i="1" s="1"/>
  <c r="N2395" i="1" a="1"/>
  <c r="AA2395" i="1" s="1"/>
  <c r="N2396" i="1" a="1"/>
  <c r="AA2396" i="1" s="1"/>
  <c r="N2397" i="1" a="1"/>
  <c r="AA2397" i="1" s="1"/>
  <c r="N2398" i="1" a="1"/>
  <c r="AA2398" i="1" s="1"/>
  <c r="N2399" i="1" a="1"/>
  <c r="AA2399" i="1" s="1"/>
  <c r="N2400" i="1" a="1"/>
  <c r="AA2400" i="1" s="1"/>
  <c r="N2401" i="1" a="1"/>
  <c r="AA2401" i="1" s="1"/>
  <c r="N2402" i="1" a="1"/>
  <c r="AA2402" i="1" s="1"/>
  <c r="N2403" i="1" a="1"/>
  <c r="AA2403" i="1" s="1"/>
  <c r="N2404" i="1" a="1"/>
  <c r="AA2404" i="1" s="1"/>
  <c r="N2405" i="1" a="1"/>
  <c r="AA2405" i="1" s="1"/>
  <c r="N2406" i="1" a="1"/>
  <c r="AA2406" i="1" s="1"/>
  <c r="N2407" i="1" a="1"/>
  <c r="AA2407" i="1" s="1"/>
  <c r="N2408" i="1" a="1"/>
  <c r="AA2408" i="1" s="1"/>
  <c r="N2409" i="1" a="1"/>
  <c r="AA2409" i="1" s="1"/>
  <c r="N2410" i="1" a="1"/>
  <c r="AA2410" i="1" s="1"/>
  <c r="N2411" i="1" a="1"/>
  <c r="AA2411" i="1" s="1"/>
  <c r="N2412" i="1" a="1"/>
  <c r="AA2412" i="1" s="1"/>
  <c r="N2413" i="1" a="1"/>
  <c r="AA2413" i="1" s="1"/>
  <c r="N2414" i="1" a="1"/>
  <c r="AA2414" i="1" s="1"/>
  <c r="N2415" i="1" a="1"/>
  <c r="AA2415" i="1" s="1"/>
  <c r="N2416" i="1" a="1"/>
  <c r="AA2416" i="1" s="1"/>
  <c r="N2417" i="1" a="1"/>
  <c r="AA2417" i="1" s="1"/>
  <c r="N2418" i="1" a="1"/>
  <c r="AA2418" i="1" s="1"/>
  <c r="N2419" i="1" a="1"/>
  <c r="AA2419" i="1" s="1"/>
  <c r="N2420" i="1" a="1"/>
  <c r="AA2420" i="1" s="1"/>
  <c r="N2421" i="1" a="1"/>
  <c r="AA2421" i="1" s="1"/>
  <c r="N2422" i="1" a="1"/>
  <c r="AA2422" i="1" s="1"/>
  <c r="N2423" i="1" a="1"/>
  <c r="AA2423" i="1" s="1"/>
  <c r="N2424" i="1" a="1"/>
  <c r="AA2424" i="1" s="1"/>
  <c r="N2425" i="1" a="1"/>
  <c r="AA2425" i="1" s="1"/>
  <c r="N2426" i="1" a="1"/>
  <c r="AA2426" i="1" s="1"/>
  <c r="N2427" i="1" a="1"/>
  <c r="AA2427" i="1" s="1"/>
  <c r="N2428" i="1" a="1"/>
  <c r="AA2428" i="1" s="1"/>
  <c r="N2429" i="1" a="1"/>
  <c r="AA2429" i="1" s="1"/>
  <c r="N2430" i="1" a="1"/>
  <c r="AA2430" i="1" s="1"/>
  <c r="N2431" i="1" a="1"/>
  <c r="AA2431" i="1" s="1"/>
  <c r="N2432" i="1" a="1"/>
  <c r="AA2432" i="1" s="1"/>
  <c r="N2433" i="1" a="1"/>
  <c r="AA2433" i="1" s="1"/>
  <c r="N2434" i="1" a="1"/>
  <c r="AA2434" i="1" s="1"/>
  <c r="N2435" i="1" a="1"/>
  <c r="AA2435" i="1" s="1"/>
  <c r="N2436" i="1" a="1"/>
  <c r="AA2436" i="1" s="1"/>
  <c r="N2437" i="1" a="1"/>
  <c r="AA2437" i="1" s="1"/>
  <c r="N2438" i="1" a="1"/>
  <c r="AA2438" i="1" s="1"/>
  <c r="N2439" i="1" a="1"/>
  <c r="AA2439" i="1" s="1"/>
  <c r="N2440" i="1" a="1"/>
  <c r="AA2440" i="1" s="1"/>
  <c r="N2441" i="1" a="1"/>
  <c r="AA2441" i="1" s="1"/>
  <c r="N2442" i="1" a="1"/>
  <c r="AA2442" i="1" s="1"/>
  <c r="N2443" i="1" a="1"/>
  <c r="AA2443" i="1" s="1"/>
  <c r="N2444" i="1" a="1"/>
  <c r="AA2444" i="1" s="1"/>
  <c r="N2445" i="1" a="1"/>
  <c r="AA2445" i="1" s="1"/>
  <c r="N2446" i="1" a="1"/>
  <c r="AA2446" i="1" s="1"/>
  <c r="N2447" i="1" a="1"/>
  <c r="AA2447" i="1" s="1"/>
  <c r="N2448" i="1" a="1"/>
  <c r="AA2448" i="1" s="1"/>
  <c r="N2449" i="1" a="1"/>
  <c r="AA2449" i="1" s="1"/>
  <c r="N2450" i="1" a="1"/>
  <c r="AA2450" i="1" s="1"/>
  <c r="N2451" i="1" a="1"/>
  <c r="AA2451" i="1" s="1"/>
  <c r="N2452" i="1" a="1"/>
  <c r="AA2452" i="1" s="1"/>
  <c r="N2453" i="1" a="1"/>
  <c r="AA2453" i="1" s="1"/>
  <c r="N2454" i="1" a="1"/>
  <c r="AA2454" i="1" s="1"/>
  <c r="N2455" i="1" a="1"/>
  <c r="AA2455" i="1" s="1"/>
  <c r="N2456" i="1" a="1"/>
  <c r="AA2456" i="1" s="1"/>
  <c r="N2457" i="1" a="1"/>
  <c r="AA2457" i="1" s="1"/>
  <c r="N2458" i="1" a="1"/>
  <c r="AA2458" i="1" s="1"/>
  <c r="N2459" i="1" a="1"/>
  <c r="AA2459" i="1" s="1"/>
  <c r="N2460" i="1" a="1"/>
  <c r="AA2460" i="1" s="1"/>
  <c r="N2461" i="1" a="1"/>
  <c r="AA2461" i="1" s="1"/>
  <c r="N2462" i="1" a="1"/>
  <c r="AA2462" i="1" s="1"/>
  <c r="N2463" i="1" a="1"/>
  <c r="AA2463" i="1" s="1"/>
  <c r="N2464" i="1" a="1"/>
  <c r="AA2464" i="1" s="1"/>
  <c r="N2465" i="1" a="1"/>
  <c r="AA2465" i="1" s="1"/>
  <c r="N2466" i="1" a="1"/>
  <c r="AA2466" i="1" s="1"/>
  <c r="N2467" i="1" a="1"/>
  <c r="AA2467" i="1" s="1"/>
  <c r="N2468" i="1" a="1"/>
  <c r="AA2468" i="1" s="1"/>
  <c r="N2469" i="1" a="1"/>
  <c r="AA2469" i="1" s="1"/>
  <c r="N2470" i="1" a="1"/>
  <c r="AA2470" i="1" s="1"/>
  <c r="N2471" i="1" a="1"/>
  <c r="AA2471" i="1" s="1"/>
  <c r="N2472" i="1" a="1"/>
  <c r="AA2472" i="1" s="1"/>
  <c r="N2473" i="1" a="1"/>
  <c r="AA2473" i="1" s="1"/>
  <c r="N2474" i="1" a="1"/>
  <c r="AA2474" i="1" s="1"/>
  <c r="N2475" i="1" a="1"/>
  <c r="AA2475" i="1" s="1"/>
  <c r="N2476" i="1" a="1"/>
  <c r="AA2476" i="1" s="1"/>
  <c r="N2477" i="1" a="1"/>
  <c r="AA2477" i="1" s="1"/>
  <c r="N2478" i="1" a="1"/>
  <c r="AA2478" i="1" s="1"/>
  <c r="N2479" i="1" a="1"/>
  <c r="AA2479" i="1" s="1"/>
  <c r="N2480" i="1" a="1"/>
  <c r="AA2480" i="1" s="1"/>
  <c r="N2481" i="1" a="1"/>
  <c r="AA2481" i="1" s="1"/>
  <c r="N2482" i="1" a="1"/>
  <c r="AA2482" i="1" s="1"/>
  <c r="N2483" i="1" a="1"/>
  <c r="AA2483" i="1" s="1"/>
  <c r="N2484" i="1" a="1"/>
  <c r="AA2484" i="1" s="1"/>
  <c r="N2485" i="1" a="1"/>
  <c r="AA2485" i="1" s="1"/>
  <c r="N2486" i="1" a="1"/>
  <c r="AA2486" i="1" s="1"/>
  <c r="N2487" i="1" a="1"/>
  <c r="AA2487" i="1" s="1"/>
  <c r="N2488" i="1" a="1"/>
  <c r="AA2488" i="1" s="1"/>
  <c r="N2489" i="1" a="1"/>
  <c r="AA2489" i="1" s="1"/>
  <c r="N2490" i="1" a="1"/>
  <c r="AA2490" i="1" s="1"/>
  <c r="N2491" i="1" a="1"/>
  <c r="AA2491" i="1" s="1"/>
  <c r="N2492" i="1" a="1"/>
  <c r="AA2492" i="1" s="1"/>
  <c r="N2493" i="1" a="1"/>
  <c r="AA2493" i="1" s="1"/>
  <c r="N2494" i="1" a="1"/>
  <c r="AA2494" i="1" s="1"/>
  <c r="N2495" i="1" a="1"/>
  <c r="AA2495" i="1" s="1"/>
  <c r="N2496" i="1" a="1"/>
  <c r="AA2496" i="1" s="1"/>
  <c r="N2497" i="1" a="1"/>
  <c r="AA2497" i="1" s="1"/>
  <c r="N2498" i="1" a="1"/>
  <c r="AA2498" i="1" s="1"/>
  <c r="N2499" i="1" a="1"/>
  <c r="AA2499" i="1" s="1"/>
  <c r="N2500" i="1" a="1"/>
  <c r="AA2500" i="1" s="1"/>
  <c r="N2501" i="1" a="1"/>
  <c r="AA2501" i="1" s="1"/>
  <c r="N2502" i="1" a="1"/>
  <c r="AA2502" i="1" s="1"/>
  <c r="N2503" i="1" a="1"/>
  <c r="AA2503" i="1" s="1"/>
  <c r="N2504" i="1" a="1"/>
  <c r="AA2504" i="1" s="1"/>
  <c r="N2505" i="1" a="1"/>
  <c r="AA2505" i="1" s="1"/>
  <c r="N2506" i="1" a="1"/>
  <c r="AA2506" i="1" s="1"/>
  <c r="N2507" i="1" a="1"/>
  <c r="AA2507" i="1" s="1"/>
  <c r="N2508" i="1" a="1"/>
  <c r="AA2508" i="1" s="1"/>
  <c r="N2509" i="1" a="1"/>
  <c r="AA2509" i="1" s="1"/>
  <c r="N2510" i="1" a="1"/>
  <c r="AA2510" i="1" s="1"/>
  <c r="N2511" i="1" a="1"/>
  <c r="AA2511" i="1" s="1"/>
  <c r="N2512" i="1" a="1"/>
  <c r="AA2512" i="1" s="1"/>
  <c r="N2513" i="1" a="1"/>
  <c r="AA2513" i="1" s="1"/>
  <c r="N2514" i="1" a="1"/>
  <c r="AA2514" i="1" s="1"/>
  <c r="N2515" i="1" a="1"/>
  <c r="AA2515" i="1" s="1"/>
  <c r="N2516" i="1" a="1"/>
  <c r="AA2516" i="1" s="1"/>
  <c r="N2517" i="1" a="1"/>
  <c r="AA2517" i="1" s="1"/>
  <c r="N2518" i="1" a="1"/>
  <c r="AA2518" i="1" s="1"/>
  <c r="N2519" i="1" a="1"/>
  <c r="AA2519" i="1" s="1"/>
  <c r="N2520" i="1" a="1"/>
  <c r="AA2520" i="1" s="1"/>
  <c r="N2521" i="1" a="1"/>
  <c r="AA2521" i="1" s="1"/>
  <c r="N2522" i="1" a="1"/>
  <c r="AA2522" i="1" s="1"/>
  <c r="N2523" i="1" a="1"/>
  <c r="AA2523" i="1" s="1"/>
  <c r="N2524" i="1" a="1"/>
  <c r="AA2524" i="1" s="1"/>
  <c r="N2525" i="1" a="1"/>
  <c r="AA2525" i="1" s="1"/>
  <c r="N2526" i="1" a="1"/>
  <c r="AA2526" i="1" s="1"/>
  <c r="N2527" i="1" a="1"/>
  <c r="AA2527" i="1" s="1"/>
  <c r="N2528" i="1" a="1"/>
  <c r="AA2528" i="1" s="1"/>
  <c r="N2529" i="1" a="1"/>
  <c r="AA2529" i="1" s="1"/>
  <c r="N2530" i="1" a="1"/>
  <c r="AA2530" i="1" s="1"/>
  <c r="N2531" i="1" a="1"/>
  <c r="AA2531" i="1" s="1"/>
  <c r="N2532" i="1" a="1"/>
  <c r="AA2532" i="1" s="1"/>
  <c r="N2533" i="1" a="1"/>
  <c r="AA2533" i="1" s="1"/>
  <c r="N2534" i="1" a="1"/>
  <c r="AA2534" i="1" s="1"/>
  <c r="N2535" i="1" a="1"/>
  <c r="AA2535" i="1" s="1"/>
  <c r="N2536" i="1" a="1"/>
  <c r="AA2536" i="1" s="1"/>
  <c r="N2537" i="1" a="1"/>
  <c r="AA2537" i="1" s="1"/>
  <c r="N2538" i="1" a="1"/>
  <c r="AA2538" i="1" s="1"/>
  <c r="N2539" i="1" a="1"/>
  <c r="AA2539" i="1" s="1"/>
  <c r="N2540" i="1" a="1"/>
  <c r="AA2540" i="1" s="1"/>
  <c r="N2541" i="1" a="1"/>
  <c r="AA2541" i="1" s="1"/>
  <c r="N2542" i="1" a="1"/>
  <c r="AA2542" i="1" s="1"/>
  <c r="N2543" i="1" a="1"/>
  <c r="AA2543" i="1" s="1"/>
  <c r="N2544" i="1" a="1"/>
  <c r="AA2544" i="1" s="1"/>
  <c r="N2545" i="1" a="1"/>
  <c r="AA2545" i="1" s="1"/>
  <c r="N2546" i="1" a="1"/>
  <c r="AA2546" i="1" s="1"/>
  <c r="N2547" i="1" a="1"/>
  <c r="AA2547" i="1" s="1"/>
  <c r="N2548" i="1" a="1"/>
  <c r="AA2548" i="1" s="1"/>
  <c r="N2549" i="1" a="1"/>
  <c r="AA2549" i="1" s="1"/>
  <c r="N2550" i="1" a="1"/>
  <c r="AA2550" i="1" s="1"/>
  <c r="N2551" i="1" a="1"/>
  <c r="AA2551" i="1" s="1"/>
  <c r="N2552" i="1" a="1"/>
  <c r="AA2552" i="1" s="1"/>
  <c r="N2553" i="1" a="1"/>
  <c r="AA2553" i="1" s="1"/>
  <c r="N2554" i="1" a="1"/>
  <c r="AA2554" i="1" s="1"/>
  <c r="N2555" i="1" a="1"/>
  <c r="AA2555" i="1" s="1"/>
  <c r="N2556" i="1" a="1"/>
  <c r="AA2556" i="1" s="1"/>
  <c r="N2557" i="1" a="1"/>
  <c r="AA2557" i="1" s="1"/>
  <c r="N2558" i="1" a="1"/>
  <c r="AA2558" i="1" s="1"/>
  <c r="N2559" i="1" a="1"/>
  <c r="AA2559" i="1" s="1"/>
  <c r="N2560" i="1" a="1"/>
  <c r="AA2560" i="1" s="1"/>
  <c r="N2561" i="1" a="1"/>
  <c r="AA2561" i="1" s="1"/>
  <c r="N2562" i="1" a="1"/>
  <c r="AA2562" i="1" s="1"/>
  <c r="N2563" i="1" a="1"/>
  <c r="AA2563" i="1" s="1"/>
  <c r="N2564" i="1" a="1"/>
  <c r="AA2564" i="1" s="1"/>
  <c r="N2565" i="1" a="1"/>
  <c r="AA2565" i="1" s="1"/>
  <c r="N2566" i="1" a="1"/>
  <c r="AA2566" i="1" s="1"/>
  <c r="N2567" i="1" a="1"/>
  <c r="AA2567" i="1" s="1"/>
  <c r="N2568" i="1" a="1"/>
  <c r="AA2568" i="1" s="1"/>
  <c r="N2569" i="1" a="1"/>
  <c r="AA2569" i="1" s="1"/>
  <c r="N2570" i="1" a="1"/>
  <c r="AA2570" i="1" s="1"/>
  <c r="N2571" i="1" a="1"/>
  <c r="AA2571" i="1" s="1"/>
  <c r="N2572" i="1" a="1"/>
  <c r="AA2572" i="1" s="1"/>
  <c r="N2573" i="1" a="1"/>
  <c r="AA2573" i="1" s="1"/>
  <c r="N2574" i="1" a="1"/>
  <c r="AA2574" i="1" s="1"/>
  <c r="N2575" i="1" a="1"/>
  <c r="AA2575" i="1" s="1"/>
  <c r="N2576" i="1" a="1"/>
  <c r="AA2576" i="1" s="1"/>
  <c r="N2577" i="1" a="1"/>
  <c r="AA2577" i="1" s="1"/>
  <c r="N2578" i="1" a="1"/>
  <c r="AA2578" i="1" s="1"/>
  <c r="N2579" i="1" a="1"/>
  <c r="AA2579" i="1" s="1"/>
  <c r="N2580" i="1" a="1"/>
  <c r="AA2580" i="1" s="1"/>
  <c r="N2581" i="1" a="1"/>
  <c r="AA2581" i="1" s="1"/>
  <c r="N2582" i="1" a="1"/>
  <c r="AA2582" i="1" s="1"/>
  <c r="N2583" i="1" a="1"/>
  <c r="AA2583" i="1" s="1"/>
  <c r="N2584" i="1" a="1"/>
  <c r="AA2584" i="1" s="1"/>
  <c r="N2585" i="1" a="1"/>
  <c r="AA2585" i="1" s="1"/>
  <c r="N2586" i="1" a="1"/>
  <c r="AA2586" i="1" s="1"/>
  <c r="N2587" i="1" a="1"/>
  <c r="AA2587" i="1" s="1"/>
  <c r="N2588" i="1" a="1"/>
  <c r="AA2588" i="1" s="1"/>
  <c r="N2589" i="1" a="1"/>
  <c r="AA2589" i="1" s="1"/>
  <c r="N2590" i="1" a="1"/>
  <c r="AA2590" i="1" s="1"/>
  <c r="N2591" i="1" a="1"/>
  <c r="AA2591" i="1" s="1"/>
  <c r="N2592" i="1" a="1"/>
  <c r="AA2592" i="1" s="1"/>
  <c r="N2593" i="1" a="1"/>
  <c r="AA2593" i="1" s="1"/>
  <c r="N2594" i="1" a="1"/>
  <c r="AA2594" i="1" s="1"/>
  <c r="N2595" i="1" a="1"/>
  <c r="AA2595" i="1" s="1"/>
  <c r="N2596" i="1" a="1"/>
  <c r="AA2596" i="1" s="1"/>
  <c r="N2597" i="1" a="1"/>
  <c r="AA2597" i="1" s="1"/>
  <c r="N2598" i="1" a="1"/>
  <c r="AA2598" i="1" s="1"/>
  <c r="N2599" i="1" a="1"/>
  <c r="AA2599" i="1" s="1"/>
  <c r="N2600" i="1" a="1"/>
  <c r="AA2600" i="1" s="1"/>
  <c r="N2601" i="1" a="1"/>
  <c r="AA2601" i="1" s="1"/>
  <c r="N2602" i="1" a="1"/>
  <c r="AA2602" i="1" s="1"/>
  <c r="N2603" i="1" a="1"/>
  <c r="AA2603" i="1" s="1"/>
  <c r="N2604" i="1" a="1"/>
  <c r="AA2604" i="1" s="1"/>
  <c r="N2605" i="1" a="1"/>
  <c r="AA2605" i="1" s="1"/>
  <c r="N2606" i="1" a="1"/>
  <c r="AA2606" i="1" s="1"/>
  <c r="N2607" i="1" a="1"/>
  <c r="AA2607" i="1" s="1"/>
  <c r="N2608" i="1" a="1"/>
  <c r="AA2608" i="1" s="1"/>
  <c r="N2609" i="1" a="1"/>
  <c r="AA2609" i="1" s="1"/>
  <c r="N2610" i="1" a="1"/>
  <c r="AA2610" i="1" s="1"/>
  <c r="N2611" i="1" a="1"/>
  <c r="AA2611" i="1" s="1"/>
  <c r="N2612" i="1" a="1"/>
  <c r="AA2612" i="1" s="1"/>
  <c r="N2613" i="1" a="1"/>
  <c r="AA2613" i="1" s="1"/>
  <c r="N2614" i="1" a="1"/>
  <c r="AA2614" i="1" s="1"/>
  <c r="N2615" i="1" a="1"/>
  <c r="AA2615" i="1" s="1"/>
  <c r="N2616" i="1" a="1"/>
  <c r="AA2616" i="1" s="1"/>
  <c r="N2617" i="1" a="1"/>
  <c r="AA2617" i="1" s="1"/>
  <c r="N2618" i="1" a="1"/>
  <c r="AA2618" i="1" s="1"/>
  <c r="N2619" i="1" a="1"/>
  <c r="AA2619" i="1" s="1"/>
  <c r="N2620" i="1" a="1"/>
  <c r="AA2620" i="1" s="1"/>
  <c r="N2621" i="1" a="1"/>
  <c r="AA2621" i="1" s="1"/>
  <c r="N2622" i="1" a="1"/>
  <c r="AA2622" i="1" s="1"/>
  <c r="N2623" i="1" a="1"/>
  <c r="AA2623" i="1" s="1"/>
  <c r="N2624" i="1" a="1"/>
  <c r="AA2624" i="1" s="1"/>
  <c r="N2625" i="1" a="1"/>
  <c r="AA2625" i="1" s="1"/>
  <c r="N2626" i="1" a="1"/>
  <c r="AA2626" i="1" s="1"/>
  <c r="N2627" i="1" a="1"/>
  <c r="AA2627" i="1" s="1"/>
  <c r="N2628" i="1" a="1"/>
  <c r="AA2628" i="1" s="1"/>
  <c r="N2629" i="1" a="1"/>
  <c r="AA2629" i="1" s="1"/>
  <c r="N2630" i="1" a="1"/>
  <c r="AA2630" i="1" s="1"/>
  <c r="N2631" i="1" a="1"/>
  <c r="AA2631" i="1" s="1"/>
  <c r="N2632" i="1" a="1"/>
  <c r="AA2632" i="1" s="1"/>
  <c r="N2633" i="1" a="1"/>
  <c r="AA2633" i="1" s="1"/>
  <c r="N2634" i="1" a="1"/>
  <c r="AA2634" i="1" s="1"/>
  <c r="N2635" i="1" a="1"/>
  <c r="AA2635" i="1" s="1"/>
  <c r="N2636" i="1" a="1"/>
  <c r="AA2636" i="1" s="1"/>
  <c r="N2637" i="1" a="1"/>
  <c r="AA2637" i="1" s="1"/>
  <c r="N2638" i="1" a="1"/>
  <c r="AA2638" i="1" s="1"/>
  <c r="N2639" i="1" a="1"/>
  <c r="AA2639" i="1" s="1"/>
  <c r="N2640" i="1" a="1"/>
  <c r="AA2640" i="1" s="1"/>
  <c r="N2641" i="1" a="1"/>
  <c r="AA2641" i="1" s="1"/>
  <c r="N2642" i="1" a="1"/>
  <c r="AA2642" i="1" s="1"/>
  <c r="N2643" i="1" a="1"/>
  <c r="AA2643" i="1" s="1"/>
  <c r="N2644" i="1" a="1"/>
  <c r="AA2644" i="1" s="1"/>
  <c r="N2645" i="1" a="1"/>
  <c r="AA2645" i="1" s="1"/>
  <c r="N2646" i="1" a="1"/>
  <c r="AA2646" i="1" s="1"/>
  <c r="N2647" i="1" a="1"/>
  <c r="AA2647" i="1" s="1"/>
  <c r="N2648" i="1" a="1"/>
  <c r="AA2648" i="1" s="1"/>
  <c r="N2649" i="1" a="1"/>
  <c r="AA2649" i="1" s="1"/>
  <c r="N2650" i="1" a="1"/>
  <c r="AA2650" i="1" s="1"/>
  <c r="N2651" i="1" a="1"/>
  <c r="AA2651" i="1" s="1"/>
  <c r="N2652" i="1" a="1"/>
  <c r="AA2652" i="1" s="1"/>
  <c r="N2653" i="1" a="1"/>
  <c r="AA2653" i="1" s="1"/>
  <c r="N2654" i="1" a="1"/>
  <c r="AA2654" i="1" s="1"/>
  <c r="N2655" i="1" a="1"/>
  <c r="AA2655" i="1" s="1"/>
  <c r="N2656" i="1" a="1"/>
  <c r="AA2656" i="1" s="1"/>
  <c r="N2657" i="1" a="1"/>
  <c r="AA2657" i="1" s="1"/>
  <c r="N2658" i="1" a="1"/>
  <c r="AA2658" i="1" s="1"/>
  <c r="N2659" i="1" a="1"/>
  <c r="AA2659" i="1" s="1"/>
  <c r="N2660" i="1" a="1"/>
  <c r="AA2660" i="1" s="1"/>
  <c r="N2661" i="1" a="1"/>
  <c r="AA2661" i="1" s="1"/>
  <c r="N2662" i="1" a="1"/>
  <c r="AA2662" i="1" s="1"/>
  <c r="N2663" i="1" a="1"/>
  <c r="AA2663" i="1" s="1"/>
  <c r="N2664" i="1" a="1"/>
  <c r="AA2664" i="1" s="1"/>
  <c r="N2665" i="1" a="1"/>
  <c r="AA2665" i="1" s="1"/>
  <c r="N2666" i="1" a="1"/>
  <c r="AA2666" i="1" s="1"/>
  <c r="N2667" i="1" a="1"/>
  <c r="AA2667" i="1" s="1"/>
  <c r="N2668" i="1" a="1"/>
  <c r="AA2668" i="1" s="1"/>
  <c r="N2669" i="1" a="1"/>
  <c r="AA2669" i="1" s="1"/>
  <c r="N2670" i="1" a="1"/>
  <c r="AA2670" i="1" s="1"/>
  <c r="N2671" i="1" a="1"/>
  <c r="AA2671" i="1" s="1"/>
  <c r="N2672" i="1" a="1"/>
  <c r="AA2672" i="1" s="1"/>
  <c r="N2673" i="1" a="1"/>
  <c r="AA2673" i="1" s="1"/>
  <c r="N2674" i="1" a="1"/>
  <c r="AA2674" i="1" s="1"/>
  <c r="N2675" i="1" a="1"/>
  <c r="AA2675" i="1" s="1"/>
  <c r="N2676" i="1" a="1"/>
  <c r="AA2676" i="1" s="1"/>
  <c r="N2677" i="1" a="1"/>
  <c r="AA2677" i="1" s="1"/>
  <c r="N2678" i="1" a="1"/>
  <c r="AA2678" i="1" s="1"/>
  <c r="N2679" i="1" a="1"/>
  <c r="AA2679" i="1" s="1"/>
  <c r="N2680" i="1" a="1"/>
  <c r="AA2680" i="1" s="1"/>
  <c r="N2681" i="1" a="1"/>
  <c r="AA2681" i="1" s="1"/>
  <c r="N2682" i="1" a="1"/>
  <c r="AA2682" i="1" s="1"/>
  <c r="N2683" i="1" a="1"/>
  <c r="AA2683" i="1" s="1"/>
  <c r="N2684" i="1" a="1"/>
  <c r="AA2684" i="1" s="1"/>
  <c r="N2685" i="1" a="1"/>
  <c r="AA2685" i="1" s="1"/>
  <c r="N2686" i="1" a="1"/>
  <c r="AA2686" i="1" s="1"/>
  <c r="N2687" i="1" a="1"/>
  <c r="AA2687" i="1" s="1"/>
  <c r="N2688" i="1" a="1"/>
  <c r="AA2688" i="1" s="1"/>
  <c r="N2689" i="1" a="1"/>
  <c r="AA2689" i="1" s="1"/>
  <c r="N2690" i="1" a="1"/>
  <c r="AA2690" i="1" s="1"/>
  <c r="N2691" i="1" a="1"/>
  <c r="AA2691" i="1" s="1"/>
  <c r="N2692" i="1" a="1"/>
  <c r="AA2692" i="1" s="1"/>
  <c r="N2693" i="1" a="1"/>
  <c r="AA2693" i="1" s="1"/>
  <c r="N2694" i="1" a="1"/>
  <c r="AA2694" i="1" s="1"/>
  <c r="N2695" i="1" a="1"/>
  <c r="AA2695" i="1" s="1"/>
  <c r="N2696" i="1" a="1"/>
  <c r="AA2696" i="1" s="1"/>
  <c r="N2697" i="1" a="1"/>
  <c r="AA2697" i="1" s="1"/>
  <c r="N2698" i="1" a="1"/>
  <c r="AA2698" i="1" s="1"/>
  <c r="N2699" i="1" a="1"/>
  <c r="AA2699" i="1" s="1"/>
  <c r="N2700" i="1" a="1"/>
  <c r="AA2700" i="1" s="1"/>
  <c r="N2701" i="1" a="1"/>
  <c r="AA2701" i="1" s="1"/>
  <c r="N2702" i="1" a="1"/>
  <c r="AA2702" i="1" s="1"/>
  <c r="N2703" i="1" a="1"/>
  <c r="AA2703" i="1" s="1"/>
  <c r="N2704" i="1" a="1"/>
  <c r="AA2704" i="1" s="1"/>
  <c r="N2705" i="1" a="1"/>
  <c r="AA2705" i="1" s="1"/>
  <c r="N2706" i="1" a="1"/>
  <c r="AA2706" i="1" s="1"/>
  <c r="N2707" i="1" a="1"/>
  <c r="AA2707" i="1" s="1"/>
  <c r="N2708" i="1" a="1"/>
  <c r="AA2708" i="1" s="1"/>
  <c r="N2709" i="1" a="1"/>
  <c r="AA2709" i="1" s="1"/>
  <c r="N2710" i="1" a="1"/>
  <c r="AA2710" i="1" s="1"/>
  <c r="N2711" i="1" a="1"/>
  <c r="AA2711" i="1" s="1"/>
  <c r="N2712" i="1" a="1"/>
  <c r="AA2712" i="1" s="1"/>
  <c r="N2713" i="1" a="1"/>
  <c r="AA2713" i="1" s="1"/>
  <c r="N2714" i="1" a="1"/>
  <c r="AA2714" i="1" s="1"/>
  <c r="N2715" i="1" a="1"/>
  <c r="AA2715" i="1" s="1"/>
  <c r="N2716" i="1" a="1"/>
  <c r="AA2716" i="1" s="1"/>
  <c r="N2717" i="1" a="1"/>
  <c r="AA2717" i="1" s="1"/>
  <c r="N2718" i="1" a="1"/>
  <c r="AA2718" i="1" s="1"/>
  <c r="N2719" i="1" a="1"/>
  <c r="AA2719" i="1" s="1"/>
  <c r="N2720" i="1" a="1"/>
  <c r="AA2720" i="1" s="1"/>
  <c r="N2721" i="1" a="1"/>
  <c r="AA2721" i="1" s="1"/>
  <c r="N2722" i="1" a="1"/>
  <c r="AA2722" i="1" s="1"/>
  <c r="N2723" i="1" a="1"/>
  <c r="AA2723" i="1" s="1"/>
  <c r="N2724" i="1" a="1"/>
  <c r="AA2724" i="1" s="1"/>
  <c r="N2725" i="1" a="1"/>
  <c r="AA2725" i="1" s="1"/>
  <c r="N2726" i="1" a="1"/>
  <c r="AA2726" i="1" s="1"/>
  <c r="N2727" i="1" a="1"/>
  <c r="AA2727" i="1" s="1"/>
  <c r="N2728" i="1" a="1"/>
  <c r="AA2728" i="1" s="1"/>
  <c r="N2729" i="1" a="1"/>
  <c r="AA2729" i="1" s="1"/>
  <c r="N2730" i="1" a="1"/>
  <c r="AA2730" i="1" s="1"/>
  <c r="N2731" i="1" a="1"/>
  <c r="AA2731" i="1" s="1"/>
  <c r="N2732" i="1" a="1"/>
  <c r="AA2732" i="1" s="1"/>
  <c r="N2733" i="1" a="1"/>
  <c r="AA2733" i="1" s="1"/>
  <c r="N2734" i="1" a="1"/>
  <c r="AA2734" i="1" s="1"/>
  <c r="N2735" i="1" a="1"/>
  <c r="AA2735" i="1" s="1"/>
  <c r="N2736" i="1" a="1"/>
  <c r="AA2736" i="1" s="1"/>
  <c r="N2737" i="1" a="1"/>
  <c r="AA2737" i="1" s="1"/>
  <c r="N2738" i="1" a="1"/>
  <c r="AA2738" i="1" s="1"/>
  <c r="N2739" i="1" a="1"/>
  <c r="AA2739" i="1" s="1"/>
  <c r="N2740" i="1" a="1"/>
  <c r="AA2740" i="1" s="1"/>
  <c r="N2741" i="1" a="1"/>
  <c r="AA2741" i="1" s="1"/>
  <c r="N2742" i="1" a="1"/>
  <c r="AA2742" i="1" s="1"/>
  <c r="N2743" i="1" a="1"/>
  <c r="AA2743" i="1" s="1"/>
  <c r="N2744" i="1" a="1"/>
  <c r="AA2744" i="1" s="1"/>
  <c r="N2745" i="1" a="1"/>
  <c r="AA2745" i="1" s="1"/>
  <c r="N2746" i="1" a="1"/>
  <c r="AA2746" i="1" s="1"/>
  <c r="N2747" i="1" a="1"/>
  <c r="AA2747" i="1" s="1"/>
  <c r="N2748" i="1" a="1"/>
  <c r="AA2748" i="1" s="1"/>
  <c r="N2749" i="1" a="1"/>
  <c r="AA2749" i="1" s="1"/>
  <c r="N2750" i="1" a="1"/>
  <c r="AA2750" i="1" s="1"/>
  <c r="N2751" i="1" a="1"/>
  <c r="AA2751" i="1" s="1"/>
  <c r="N2752" i="1" a="1"/>
  <c r="AA2752" i="1" s="1"/>
  <c r="N2753" i="1" a="1"/>
  <c r="AA2753" i="1" s="1"/>
  <c r="N2754" i="1" a="1"/>
  <c r="AA2754" i="1" s="1"/>
  <c r="N2755" i="1" a="1"/>
  <c r="AA2755" i="1" s="1"/>
  <c r="N2756" i="1" a="1"/>
  <c r="AA2756" i="1" s="1"/>
  <c r="N2757" i="1" a="1"/>
  <c r="AA2757" i="1" s="1"/>
  <c r="N2758" i="1" a="1"/>
  <c r="AA2758" i="1" s="1"/>
  <c r="N2759" i="1" a="1"/>
  <c r="AA2759" i="1" s="1"/>
  <c r="N2760" i="1" a="1"/>
  <c r="AA2760" i="1" s="1"/>
  <c r="N2761" i="1" a="1"/>
  <c r="AA2761" i="1" s="1"/>
  <c r="N2762" i="1" a="1"/>
  <c r="AA2762" i="1" s="1"/>
  <c r="N2763" i="1" a="1"/>
  <c r="AA2763" i="1" s="1"/>
  <c r="N2764" i="1" a="1"/>
  <c r="AA2764" i="1" s="1"/>
  <c r="N2765" i="1" a="1"/>
  <c r="AA2765" i="1" s="1"/>
  <c r="N2766" i="1" a="1"/>
  <c r="AA2766" i="1" s="1"/>
  <c r="N2767" i="1" a="1"/>
  <c r="AA2767" i="1" s="1"/>
  <c r="N2768" i="1" a="1"/>
  <c r="AA2768" i="1" s="1"/>
  <c r="N2769" i="1" a="1"/>
  <c r="AA2769" i="1" s="1"/>
  <c r="N2770" i="1" a="1"/>
  <c r="AA2770" i="1" s="1"/>
  <c r="N2771" i="1" a="1"/>
  <c r="AA2771" i="1" s="1"/>
  <c r="N2772" i="1" a="1"/>
  <c r="AA2772" i="1" s="1"/>
  <c r="N2773" i="1" a="1"/>
  <c r="AA2773" i="1" s="1"/>
  <c r="N2774" i="1" a="1"/>
  <c r="AA2774" i="1" s="1"/>
  <c r="N2775" i="1" a="1"/>
  <c r="AA2775" i="1" s="1"/>
  <c r="N2776" i="1" a="1"/>
  <c r="AA2776" i="1" s="1"/>
  <c r="N2777" i="1" a="1"/>
  <c r="AA2777" i="1" s="1"/>
  <c r="N2778" i="1" a="1"/>
  <c r="AA2778" i="1" s="1"/>
  <c r="N2779" i="1" a="1"/>
  <c r="AA2779" i="1" s="1"/>
  <c r="N2780" i="1" a="1"/>
  <c r="AA2780" i="1" s="1"/>
  <c r="N2781" i="1" a="1"/>
  <c r="AA2781" i="1" s="1"/>
  <c r="N2782" i="1" a="1"/>
  <c r="AA2782" i="1" s="1"/>
  <c r="N2783" i="1" a="1"/>
  <c r="AA2783" i="1" s="1"/>
  <c r="N2784" i="1" a="1"/>
  <c r="AA2784" i="1" s="1"/>
  <c r="N2785" i="1" a="1"/>
  <c r="AA2785" i="1" s="1"/>
  <c r="N2786" i="1" a="1"/>
  <c r="AA2786" i="1" s="1"/>
  <c r="N2787" i="1" a="1"/>
  <c r="AA2787" i="1" s="1"/>
  <c r="N2788" i="1" a="1"/>
  <c r="AA2788" i="1" s="1"/>
  <c r="N2789" i="1" a="1"/>
  <c r="AA2789" i="1" s="1"/>
  <c r="N2790" i="1" a="1"/>
  <c r="AA2790" i="1" s="1"/>
  <c r="N2791" i="1" a="1"/>
  <c r="AA2791" i="1" s="1"/>
  <c r="N2792" i="1" a="1"/>
  <c r="AA2792" i="1" s="1"/>
  <c r="N2793" i="1" a="1"/>
  <c r="AA2793" i="1" s="1"/>
  <c r="N2794" i="1" a="1"/>
  <c r="AA2794" i="1" s="1"/>
  <c r="N2795" i="1" a="1"/>
  <c r="AA2795" i="1" s="1"/>
  <c r="N2796" i="1" a="1"/>
  <c r="AA2796" i="1" s="1"/>
  <c r="N2797" i="1" a="1"/>
  <c r="AA2797" i="1" s="1"/>
  <c r="N2798" i="1" a="1"/>
  <c r="AA2798" i="1" s="1"/>
  <c r="N2799" i="1" a="1"/>
  <c r="AA2799" i="1" s="1"/>
  <c r="N2800" i="1" a="1"/>
  <c r="AA2800" i="1" s="1"/>
  <c r="N2801" i="1" a="1"/>
  <c r="AA2801" i="1" s="1"/>
  <c r="N2802" i="1" a="1"/>
  <c r="AA2802" i="1" s="1"/>
  <c r="N2803" i="1" a="1"/>
  <c r="AA2803" i="1" s="1"/>
  <c r="N2804" i="1" a="1"/>
  <c r="AA2804" i="1" s="1"/>
  <c r="N2805" i="1" a="1"/>
  <c r="AA2805" i="1" s="1"/>
  <c r="N2806" i="1" a="1"/>
  <c r="AA2806" i="1" s="1"/>
  <c r="N2807" i="1" a="1"/>
  <c r="AA2807" i="1" s="1"/>
  <c r="N2808" i="1" a="1"/>
  <c r="AA2808" i="1" s="1"/>
  <c r="N2809" i="1" a="1"/>
  <c r="AA2809" i="1" s="1"/>
  <c r="N2810" i="1" a="1"/>
  <c r="AA2810" i="1" s="1"/>
  <c r="N2811" i="1" a="1"/>
  <c r="AA2811" i="1" s="1"/>
  <c r="N2812" i="1" a="1"/>
  <c r="AA2812" i="1" s="1"/>
  <c r="N2813" i="1" a="1"/>
  <c r="AA2813" i="1" s="1"/>
  <c r="N2814" i="1" a="1"/>
  <c r="AA2814" i="1" s="1"/>
  <c r="N2815" i="1" a="1"/>
  <c r="AA2815" i="1" s="1"/>
  <c r="N2816" i="1" a="1"/>
  <c r="AA2816" i="1" s="1"/>
  <c r="N2817" i="1" a="1"/>
  <c r="AA2817" i="1" s="1"/>
  <c r="N2818" i="1" a="1"/>
  <c r="AA2818" i="1" s="1"/>
  <c r="N2819" i="1" a="1"/>
  <c r="AA2819" i="1" s="1"/>
  <c r="N2820" i="1" a="1"/>
  <c r="AA2820" i="1" s="1"/>
  <c r="N2821" i="1" a="1"/>
  <c r="AA2821" i="1" s="1"/>
  <c r="N2822" i="1" a="1"/>
  <c r="AA2822" i="1" s="1"/>
  <c r="N2823" i="1" a="1"/>
  <c r="AA2823" i="1" s="1"/>
  <c r="N2824" i="1" a="1"/>
  <c r="AA2824" i="1" s="1"/>
  <c r="N2825" i="1" a="1"/>
  <c r="AA2825" i="1" s="1"/>
  <c r="N2826" i="1" a="1"/>
  <c r="AA2826" i="1" s="1"/>
  <c r="N2827" i="1" a="1"/>
  <c r="AA2827" i="1" s="1"/>
  <c r="N2828" i="1" a="1"/>
  <c r="AA2828" i="1" s="1"/>
  <c r="N2829" i="1" a="1"/>
  <c r="AA2829" i="1" s="1"/>
  <c r="N2830" i="1" a="1"/>
  <c r="AA2830" i="1" s="1"/>
  <c r="N2831" i="1" a="1"/>
  <c r="AA2831" i="1" s="1"/>
  <c r="N2832" i="1" a="1"/>
  <c r="AA2832" i="1" s="1"/>
  <c r="N2833" i="1" a="1"/>
  <c r="AA2833" i="1" s="1"/>
  <c r="N2834" i="1" a="1"/>
  <c r="AA2834" i="1" s="1"/>
  <c r="N2835" i="1" a="1"/>
  <c r="AA2835" i="1" s="1"/>
  <c r="N2836" i="1" a="1"/>
  <c r="AA2836" i="1" s="1"/>
  <c r="N2837" i="1" a="1"/>
  <c r="AA2837" i="1" s="1"/>
  <c r="N2838" i="1" a="1"/>
  <c r="AA2838" i="1" s="1"/>
  <c r="N2839" i="1" a="1"/>
  <c r="AA2839" i="1" s="1"/>
  <c r="N2840" i="1" a="1"/>
  <c r="AA2840" i="1" s="1"/>
  <c r="N2841" i="1" a="1"/>
  <c r="AA2841" i="1" s="1"/>
  <c r="N2842" i="1" a="1"/>
  <c r="AA2842" i="1" s="1"/>
  <c r="N2843" i="1" a="1"/>
  <c r="AA2843" i="1" s="1"/>
  <c r="N2844" i="1" a="1"/>
  <c r="AA2844" i="1" s="1"/>
  <c r="N2845" i="1" a="1"/>
  <c r="AA2845" i="1" s="1"/>
  <c r="N2846" i="1" a="1"/>
  <c r="AA2846" i="1" s="1"/>
  <c r="N2847" i="1" a="1"/>
  <c r="AA2847" i="1" s="1"/>
  <c r="N2848" i="1" a="1"/>
  <c r="AA2848" i="1" s="1"/>
  <c r="N2849" i="1" a="1"/>
  <c r="AA2849" i="1" s="1"/>
  <c r="N2850" i="1" a="1"/>
  <c r="AA2850" i="1" s="1"/>
  <c r="N2851" i="1" a="1"/>
  <c r="AA2851" i="1" s="1"/>
  <c r="N2852" i="1" a="1"/>
  <c r="AA2852" i="1" s="1"/>
  <c r="N2853" i="1" a="1"/>
  <c r="AA2853" i="1" s="1"/>
  <c r="N2854" i="1" a="1"/>
  <c r="AA2854" i="1" s="1"/>
  <c r="N2855" i="1" a="1"/>
  <c r="AA2855" i="1" s="1"/>
  <c r="N2856" i="1" a="1"/>
  <c r="AA2856" i="1" s="1"/>
  <c r="N2857" i="1" a="1"/>
  <c r="AA2857" i="1" s="1"/>
  <c r="N2858" i="1" a="1"/>
  <c r="AA2858" i="1" s="1"/>
  <c r="N2859" i="1" a="1"/>
  <c r="AA2859" i="1" s="1"/>
  <c r="N2860" i="1" a="1"/>
  <c r="AA2860" i="1" s="1"/>
  <c r="N2861" i="1" a="1"/>
  <c r="AA2861" i="1" s="1"/>
  <c r="N2862" i="1" a="1"/>
  <c r="AA2862" i="1" s="1"/>
  <c r="N2863" i="1" a="1"/>
  <c r="AA2863" i="1" s="1"/>
  <c r="N2864" i="1" a="1"/>
  <c r="AA2864" i="1" s="1"/>
  <c r="N2865" i="1" a="1"/>
  <c r="AA2865" i="1" s="1"/>
  <c r="N2866" i="1" a="1"/>
  <c r="AA2866" i="1" s="1"/>
  <c r="N2867" i="1" a="1"/>
  <c r="AA2867" i="1" s="1"/>
  <c r="N2868" i="1" a="1"/>
  <c r="AA2868" i="1" s="1"/>
  <c r="N2869" i="1" a="1"/>
  <c r="AA2869" i="1" s="1"/>
  <c r="N2870" i="1" a="1"/>
  <c r="AA2870" i="1" s="1"/>
  <c r="N2871" i="1" a="1"/>
  <c r="AA2871" i="1" s="1"/>
  <c r="N2872" i="1" a="1"/>
  <c r="AA2872" i="1" s="1"/>
  <c r="N2873" i="1" a="1"/>
  <c r="AA2873" i="1" s="1"/>
  <c r="N2874" i="1" a="1"/>
  <c r="AA2874" i="1" s="1"/>
  <c r="N2875" i="1" a="1"/>
  <c r="AA2875" i="1" s="1"/>
  <c r="N2876" i="1" a="1"/>
  <c r="AA2876" i="1" s="1"/>
  <c r="N2877" i="1" a="1"/>
  <c r="AA2877" i="1" s="1"/>
  <c r="N2878" i="1" a="1"/>
  <c r="AA2878" i="1" s="1"/>
  <c r="N2879" i="1" a="1"/>
  <c r="AA2879" i="1" s="1"/>
  <c r="N2880" i="1" a="1"/>
  <c r="AA2880" i="1" s="1"/>
  <c r="N2881" i="1" a="1"/>
  <c r="AA2881" i="1" s="1"/>
  <c r="N2882" i="1" a="1"/>
  <c r="AA2882" i="1" s="1"/>
  <c r="N2883" i="1" a="1"/>
  <c r="AA2883" i="1" s="1"/>
  <c r="N2884" i="1" a="1"/>
  <c r="AA2884" i="1" s="1"/>
  <c r="N2885" i="1" a="1"/>
  <c r="AA2885" i="1" s="1"/>
  <c r="N2886" i="1" a="1"/>
  <c r="AA2886" i="1" s="1"/>
  <c r="N2887" i="1" a="1"/>
  <c r="AA2887" i="1" s="1"/>
  <c r="N2888" i="1" a="1"/>
  <c r="AA2888" i="1" s="1"/>
  <c r="N2889" i="1" a="1"/>
  <c r="AA2889" i="1" s="1"/>
  <c r="N2890" i="1" a="1"/>
  <c r="AA2890" i="1" s="1"/>
  <c r="N2891" i="1" a="1"/>
  <c r="AA2891" i="1" s="1"/>
  <c r="N2892" i="1" a="1"/>
  <c r="AA2892" i="1" s="1"/>
  <c r="N2893" i="1" a="1"/>
  <c r="AA2893" i="1" s="1"/>
  <c r="N2894" i="1" a="1"/>
  <c r="AA2894" i="1" s="1"/>
  <c r="N2895" i="1" a="1"/>
  <c r="AA2895" i="1" s="1"/>
  <c r="N2896" i="1" a="1"/>
  <c r="AA2896" i="1" s="1"/>
  <c r="N2897" i="1" a="1"/>
  <c r="AA2897" i="1" s="1"/>
  <c r="N2898" i="1" a="1"/>
  <c r="AA2898" i="1" s="1"/>
  <c r="N2899" i="1" a="1"/>
  <c r="AA2899" i="1" s="1"/>
  <c r="N2900" i="1" a="1"/>
  <c r="AA2900" i="1" s="1"/>
  <c r="N2901" i="1" a="1"/>
  <c r="AA2901" i="1" s="1"/>
  <c r="N2902" i="1" a="1"/>
  <c r="AA2902" i="1" s="1"/>
  <c r="N2903" i="1" a="1"/>
  <c r="AA2903" i="1" s="1"/>
  <c r="N2904" i="1" a="1"/>
  <c r="AA2904" i="1" s="1"/>
  <c r="N2905" i="1" a="1"/>
  <c r="AA2905" i="1" s="1"/>
  <c r="N2906" i="1" a="1"/>
  <c r="AA2906" i="1" s="1"/>
  <c r="N2907" i="1" a="1"/>
  <c r="AA2907" i="1" s="1"/>
  <c r="N2908" i="1" a="1"/>
  <c r="AA2908" i="1" s="1"/>
  <c r="N2909" i="1" a="1"/>
  <c r="AA2909" i="1" s="1"/>
  <c r="N2910" i="1" a="1"/>
  <c r="AA2910" i="1" s="1"/>
  <c r="N2911" i="1" a="1"/>
  <c r="AA2911" i="1" s="1"/>
  <c r="N2912" i="1" a="1"/>
  <c r="AA2912" i="1" s="1"/>
  <c r="N2913" i="1" a="1"/>
  <c r="AA2913" i="1" s="1"/>
  <c r="N2914" i="1" a="1"/>
  <c r="AA2914" i="1" s="1"/>
  <c r="N2915" i="1" a="1"/>
  <c r="AA2915" i="1" s="1"/>
  <c r="N2916" i="1" a="1"/>
  <c r="AA2916" i="1" s="1"/>
  <c r="N2917" i="1" a="1"/>
  <c r="AA2917" i="1" s="1"/>
  <c r="N2918" i="1" a="1"/>
  <c r="AA2918" i="1" s="1"/>
  <c r="N2919" i="1" a="1"/>
  <c r="AA2919" i="1" s="1"/>
  <c r="N2920" i="1" a="1"/>
  <c r="AA2920" i="1" s="1"/>
  <c r="N2921" i="1" a="1"/>
  <c r="AA2921" i="1" s="1"/>
  <c r="N2922" i="1" a="1"/>
  <c r="AA2922" i="1" s="1"/>
  <c r="N2923" i="1" a="1"/>
  <c r="AA2923" i="1" s="1"/>
  <c r="N2924" i="1" a="1"/>
  <c r="AA2924" i="1" s="1"/>
  <c r="N2925" i="1" a="1"/>
  <c r="AA2925" i="1" s="1"/>
  <c r="N2926" i="1" a="1"/>
  <c r="AA2926" i="1" s="1"/>
  <c r="N2927" i="1" a="1"/>
  <c r="AA2927" i="1" s="1"/>
  <c r="N2928" i="1" a="1"/>
  <c r="AA2928" i="1" s="1"/>
  <c r="N2929" i="1" a="1"/>
  <c r="AA2929" i="1" s="1"/>
  <c r="N2930" i="1" a="1"/>
  <c r="AA2930" i="1" s="1"/>
  <c r="N2931" i="1" a="1"/>
  <c r="AA2931" i="1" s="1"/>
  <c r="N2932" i="1" a="1"/>
  <c r="AA2932" i="1" s="1"/>
  <c r="N2933" i="1" a="1"/>
  <c r="AA2933" i="1" s="1"/>
  <c r="N2934" i="1" a="1"/>
  <c r="AA2934" i="1" s="1"/>
  <c r="N2935" i="1" a="1"/>
  <c r="AA2935" i="1" s="1"/>
  <c r="N2936" i="1" a="1"/>
  <c r="AA2936" i="1" s="1"/>
  <c r="N2937" i="1" a="1"/>
  <c r="AA2937" i="1" s="1"/>
  <c r="N2938" i="1" a="1"/>
  <c r="AA2938" i="1" s="1"/>
  <c r="N2939" i="1" a="1"/>
  <c r="AA2939" i="1" s="1"/>
  <c r="N2940" i="1" a="1"/>
  <c r="AA2940" i="1" s="1"/>
  <c r="N2941" i="1" a="1"/>
  <c r="AA2941" i="1" s="1"/>
  <c r="N2942" i="1" a="1"/>
  <c r="AA2942" i="1" s="1"/>
  <c r="N2943" i="1" a="1"/>
  <c r="AA2943" i="1" s="1"/>
  <c r="N2944" i="1" a="1"/>
  <c r="AA2944" i="1" s="1"/>
  <c r="N2945" i="1" a="1"/>
  <c r="AA2945" i="1" s="1"/>
  <c r="N2946" i="1" a="1"/>
  <c r="AA2946" i="1" s="1"/>
  <c r="N2947" i="1" a="1"/>
  <c r="AA2947" i="1" s="1"/>
  <c r="N2948" i="1" a="1"/>
  <c r="AA2948" i="1" s="1"/>
  <c r="N2949" i="1" a="1"/>
  <c r="AA2949" i="1" s="1"/>
  <c r="N2950" i="1" a="1"/>
  <c r="AA2950" i="1" s="1"/>
  <c r="N2951" i="1" a="1"/>
  <c r="AA2951" i="1" s="1"/>
  <c r="N2952" i="1" a="1"/>
  <c r="AA2952" i="1" s="1"/>
  <c r="N2953" i="1" a="1"/>
  <c r="AA2953" i="1" s="1"/>
  <c r="N2954" i="1" a="1"/>
  <c r="AA2954" i="1" s="1"/>
  <c r="N2955" i="1" a="1"/>
  <c r="AA2955" i="1" s="1"/>
  <c r="N2956" i="1" a="1"/>
  <c r="AA2956" i="1" s="1"/>
  <c r="N2957" i="1" a="1"/>
  <c r="AA2957" i="1" s="1"/>
  <c r="N2958" i="1" a="1"/>
  <c r="AA2958" i="1" s="1"/>
  <c r="N2959" i="1" a="1"/>
  <c r="AA2959" i="1" s="1"/>
  <c r="N2960" i="1" a="1"/>
  <c r="AA2960" i="1" s="1"/>
  <c r="N2961" i="1" a="1"/>
  <c r="AA2961" i="1" s="1"/>
  <c r="N2962" i="1" a="1"/>
  <c r="AA2962" i="1" s="1"/>
  <c r="N2963" i="1" a="1"/>
  <c r="AA2963" i="1" s="1"/>
  <c r="N2964" i="1" a="1"/>
  <c r="AA2964" i="1" s="1"/>
  <c r="N2965" i="1" a="1"/>
  <c r="AA2965" i="1" s="1"/>
  <c r="N2966" i="1" a="1"/>
  <c r="AA2966" i="1" s="1"/>
  <c r="N2967" i="1" a="1"/>
  <c r="AA2967" i="1" s="1"/>
  <c r="N2968" i="1" a="1"/>
  <c r="AA2968" i="1" s="1"/>
  <c r="N2969" i="1" a="1"/>
  <c r="AA2969" i="1" s="1"/>
  <c r="N2970" i="1" a="1"/>
  <c r="AA2970" i="1" s="1"/>
  <c r="N2971" i="1" a="1"/>
  <c r="AA2971" i="1" s="1"/>
  <c r="N2972" i="1" a="1"/>
  <c r="AA2972" i="1" s="1"/>
  <c r="N2973" i="1" a="1"/>
  <c r="AA2973" i="1" s="1"/>
  <c r="N2974" i="1" a="1"/>
  <c r="AA2974" i="1" s="1"/>
  <c r="N2975" i="1" a="1"/>
  <c r="AA2975" i="1" s="1"/>
  <c r="N2976" i="1" a="1"/>
  <c r="AA2976" i="1" s="1"/>
  <c r="N2977" i="1" a="1"/>
  <c r="AA2977" i="1" s="1"/>
  <c r="N2978" i="1" a="1"/>
  <c r="AA2978" i="1" s="1"/>
  <c r="N2979" i="1" a="1"/>
  <c r="AA2979" i="1" s="1"/>
  <c r="N2980" i="1" a="1"/>
  <c r="AA2980" i="1" s="1"/>
  <c r="N2981" i="1" a="1"/>
  <c r="AA2981" i="1" s="1"/>
  <c r="N2982" i="1" a="1"/>
  <c r="AA2982" i="1" s="1"/>
  <c r="N2983" i="1" a="1"/>
  <c r="AA2983" i="1" s="1"/>
  <c r="N2984" i="1" a="1"/>
  <c r="AA2984" i="1" s="1"/>
  <c r="N2985" i="1" a="1"/>
  <c r="AA2985" i="1" s="1"/>
  <c r="N2986" i="1" a="1"/>
  <c r="AA2986" i="1" s="1"/>
  <c r="N2987" i="1" a="1"/>
  <c r="AA2987" i="1" s="1"/>
  <c r="N2988" i="1" a="1"/>
  <c r="AA2988" i="1" s="1"/>
  <c r="N2989" i="1" a="1"/>
  <c r="AA2989" i="1" s="1"/>
  <c r="N2990" i="1" a="1"/>
  <c r="AA2990" i="1" s="1"/>
  <c r="N2991" i="1" a="1"/>
  <c r="AA2991" i="1" s="1"/>
  <c r="N2992" i="1" a="1"/>
  <c r="AA2992" i="1" s="1"/>
  <c r="N2993" i="1" a="1"/>
  <c r="AA2993" i="1" s="1"/>
  <c r="N2994" i="1" a="1"/>
  <c r="AA2994" i="1" s="1"/>
  <c r="N2995" i="1" a="1"/>
  <c r="AA2995" i="1" s="1"/>
  <c r="N2996" i="1" a="1"/>
  <c r="AA2996" i="1" s="1"/>
  <c r="N2997" i="1" a="1"/>
  <c r="AA2997" i="1" s="1"/>
  <c r="N2998" i="1" a="1"/>
  <c r="AA2998" i="1" s="1"/>
  <c r="N2999" i="1" a="1"/>
  <c r="AA2999" i="1" s="1"/>
  <c r="N3000" i="1" a="1"/>
  <c r="AA3000" i="1" s="1"/>
  <c r="N3001" i="1" a="1"/>
  <c r="AA3001" i="1" s="1"/>
  <c r="N3002" i="1" a="1"/>
  <c r="AA3002" i="1" s="1"/>
  <c r="N3003" i="1" a="1"/>
  <c r="AA3003" i="1" s="1"/>
  <c r="N3004" i="1" a="1"/>
  <c r="AA3004" i="1" s="1"/>
  <c r="N3005" i="1" a="1"/>
  <c r="AA3005" i="1" s="1"/>
  <c r="N3006" i="1" a="1"/>
  <c r="AA3006" i="1" s="1"/>
  <c r="N3007" i="1" a="1"/>
  <c r="AA3007" i="1" s="1"/>
  <c r="N3008" i="1" a="1"/>
  <c r="AA3008" i="1" s="1"/>
  <c r="N3009" i="1" a="1"/>
  <c r="AA3009" i="1" s="1"/>
  <c r="N3010" i="1" a="1"/>
  <c r="AA3010" i="1" s="1"/>
  <c r="N3011" i="1" a="1"/>
  <c r="AA3011" i="1" s="1"/>
  <c r="N3012" i="1" a="1"/>
  <c r="AA3012" i="1" s="1"/>
  <c r="N3013" i="1" a="1"/>
  <c r="AA3013" i="1" s="1"/>
  <c r="N3014" i="1" a="1"/>
  <c r="AA3014" i="1" s="1"/>
  <c r="N3015" i="1" a="1"/>
  <c r="AA3015" i="1" s="1"/>
  <c r="N3016" i="1" a="1"/>
  <c r="AA3016" i="1" s="1"/>
  <c r="N3017" i="1" a="1"/>
  <c r="AA3017" i="1" s="1"/>
  <c r="N3018" i="1" a="1"/>
  <c r="AA3018" i="1" s="1"/>
  <c r="N3019" i="1" a="1"/>
  <c r="AA3019" i="1" s="1"/>
  <c r="N3020" i="1" a="1"/>
  <c r="AA3020" i="1" s="1"/>
  <c r="N3021" i="1" a="1"/>
  <c r="AA3021" i="1" s="1"/>
  <c r="N3022" i="1" a="1"/>
  <c r="AA3022" i="1" s="1"/>
  <c r="N3023" i="1" a="1"/>
  <c r="AA3023" i="1" s="1"/>
  <c r="N3024" i="1" a="1"/>
  <c r="AA3024" i="1" s="1"/>
  <c r="N3025" i="1" a="1"/>
  <c r="AA3025" i="1" s="1"/>
  <c r="N3026" i="1" a="1"/>
  <c r="AA3026" i="1" s="1"/>
  <c r="N3027" i="1" a="1"/>
  <c r="AA3027" i="1" s="1"/>
  <c r="N3028" i="1" a="1"/>
  <c r="AA3028" i="1" s="1"/>
  <c r="N3029" i="1" a="1"/>
  <c r="AA3029" i="1" s="1"/>
  <c r="N3030" i="1" a="1"/>
  <c r="AA3030" i="1" s="1"/>
  <c r="N3031" i="1" a="1"/>
  <c r="AA3031" i="1" s="1"/>
  <c r="N3032" i="1" a="1"/>
  <c r="AA3032" i="1" s="1"/>
  <c r="N3033" i="1" a="1"/>
  <c r="AA3033" i="1" s="1"/>
  <c r="N3034" i="1" a="1"/>
  <c r="AA3034" i="1" s="1"/>
  <c r="N3035" i="1" a="1"/>
  <c r="AA3035" i="1" s="1"/>
  <c r="N3036" i="1" a="1"/>
  <c r="AA3036" i="1" s="1"/>
  <c r="N3037" i="1" a="1"/>
  <c r="AA3037" i="1" s="1"/>
  <c r="N3038" i="1" a="1"/>
  <c r="AA3038" i="1" s="1"/>
  <c r="N3039" i="1" a="1"/>
  <c r="AA3039" i="1" s="1"/>
  <c r="N3040" i="1" a="1"/>
  <c r="AA3040" i="1" s="1"/>
  <c r="N3041" i="1" a="1"/>
  <c r="AA3041" i="1" s="1"/>
  <c r="N3042" i="1" a="1"/>
  <c r="AA3042" i="1" s="1"/>
  <c r="N3043" i="1" a="1"/>
  <c r="AA3043" i="1" s="1"/>
  <c r="N3044" i="1" a="1"/>
  <c r="AA3044" i="1" s="1"/>
  <c r="N3045" i="1" a="1"/>
  <c r="AA3045" i="1" s="1"/>
  <c r="N3046" i="1" a="1"/>
  <c r="AA3046" i="1" s="1"/>
  <c r="N3047" i="1" a="1"/>
  <c r="AA3047" i="1" s="1"/>
  <c r="N3048" i="1" a="1"/>
  <c r="AA3048" i="1" s="1"/>
  <c r="N3049" i="1" a="1"/>
  <c r="AA3049" i="1" s="1"/>
  <c r="N3050" i="1" a="1"/>
  <c r="AA3050" i="1" s="1"/>
  <c r="N3051" i="1" a="1"/>
  <c r="AA3051" i="1" s="1"/>
  <c r="N3052" i="1" a="1"/>
  <c r="AA3052" i="1" s="1"/>
  <c r="N3053" i="1" a="1"/>
  <c r="AA3053" i="1" s="1"/>
  <c r="N3054" i="1" a="1"/>
  <c r="AA3054" i="1" s="1"/>
  <c r="N3055" i="1" a="1"/>
  <c r="AA3055" i="1" s="1"/>
  <c r="N3056" i="1" a="1"/>
  <c r="AA3056" i="1" s="1"/>
  <c r="N3057" i="1" a="1"/>
  <c r="AA3057" i="1" s="1"/>
  <c r="N3058" i="1" a="1"/>
  <c r="AA3058" i="1" s="1"/>
  <c r="N3059" i="1" a="1"/>
  <c r="AA3059" i="1" s="1"/>
  <c r="N3060" i="1" a="1"/>
  <c r="AA3060" i="1" s="1"/>
  <c r="N3061" i="1" a="1"/>
  <c r="AA3061" i="1" s="1"/>
  <c r="N3062" i="1" a="1"/>
  <c r="AA3062" i="1" s="1"/>
  <c r="N3063" i="1" a="1"/>
  <c r="AA3063" i="1" s="1"/>
  <c r="N3064" i="1" a="1"/>
  <c r="AA3064" i="1" s="1"/>
  <c r="N3065" i="1" a="1"/>
  <c r="AA3065" i="1" s="1"/>
  <c r="N3066" i="1" a="1"/>
  <c r="AA3066" i="1" s="1"/>
  <c r="N3067" i="1" a="1"/>
  <c r="AA3067" i="1" s="1"/>
  <c r="N3068" i="1" a="1"/>
  <c r="AA3068" i="1" s="1"/>
  <c r="N3069" i="1" a="1"/>
  <c r="AA3069" i="1" s="1"/>
  <c r="N3070" i="1" a="1"/>
  <c r="AA3070" i="1" s="1"/>
  <c r="N3071" i="1" a="1"/>
  <c r="AA3071" i="1" s="1"/>
  <c r="N3072" i="1" a="1"/>
  <c r="AA3072" i="1" s="1"/>
  <c r="N3073" i="1" a="1"/>
  <c r="AA3073" i="1" s="1"/>
  <c r="N3074" i="1" a="1"/>
  <c r="AA3074" i="1" s="1"/>
  <c r="N3075" i="1" a="1"/>
  <c r="AA3075" i="1" s="1"/>
  <c r="N3076" i="1" a="1"/>
  <c r="AA3076" i="1" s="1"/>
  <c r="N3077" i="1" a="1"/>
  <c r="AA3077" i="1" s="1"/>
  <c r="N3078" i="1" a="1"/>
  <c r="AA3078" i="1" s="1"/>
  <c r="N3079" i="1" a="1"/>
  <c r="AA3079" i="1" s="1"/>
  <c r="N3080" i="1" a="1"/>
  <c r="AA3080" i="1" s="1"/>
  <c r="N3081" i="1" a="1"/>
  <c r="AA3081" i="1" s="1"/>
  <c r="N3082" i="1" a="1"/>
  <c r="AA3082" i="1" s="1"/>
  <c r="N3083" i="1" a="1"/>
  <c r="AA3083" i="1" s="1"/>
  <c r="N3084" i="1" a="1"/>
  <c r="AA3084" i="1" s="1"/>
  <c r="N3085" i="1" a="1"/>
  <c r="AA3085" i="1" s="1"/>
  <c r="N3086" i="1" a="1"/>
  <c r="AA3086" i="1" s="1"/>
  <c r="N3087" i="1" a="1"/>
  <c r="AA3087" i="1" s="1"/>
  <c r="N3088" i="1" a="1"/>
  <c r="AA3088" i="1" s="1"/>
  <c r="N3089" i="1" a="1"/>
  <c r="AA3089" i="1" s="1"/>
  <c r="N3090" i="1" a="1"/>
  <c r="AA3090" i="1" s="1"/>
  <c r="N3091" i="1" a="1"/>
  <c r="AA3091" i="1" s="1"/>
  <c r="N3092" i="1" a="1"/>
  <c r="AA3092" i="1" s="1"/>
  <c r="N3093" i="1" a="1"/>
  <c r="AA3093" i="1" s="1"/>
  <c r="N3094" i="1" a="1"/>
  <c r="AA3094" i="1" s="1"/>
  <c r="N3095" i="1" a="1"/>
  <c r="AA3095" i="1" s="1"/>
  <c r="N3096" i="1" a="1"/>
  <c r="AA3096" i="1" s="1"/>
  <c r="N3097" i="1" a="1"/>
  <c r="AA3097" i="1" s="1"/>
  <c r="N3098" i="1" a="1"/>
  <c r="AA3098" i="1" s="1"/>
  <c r="N3099" i="1" a="1"/>
  <c r="AA3099" i="1" s="1"/>
  <c r="N3100" i="1" a="1"/>
  <c r="AA3100" i="1" s="1"/>
  <c r="N3101" i="1" a="1"/>
  <c r="AA3101" i="1" s="1"/>
  <c r="N3102" i="1" a="1"/>
  <c r="AA3102" i="1" s="1"/>
  <c r="N3103" i="1" a="1"/>
  <c r="AA3103" i="1" s="1"/>
  <c r="N3104" i="1" a="1"/>
  <c r="AA3104" i="1" s="1"/>
  <c r="N3105" i="1" a="1"/>
  <c r="AA3105" i="1" s="1"/>
  <c r="N3106" i="1" a="1"/>
  <c r="AA3106" i="1" s="1"/>
  <c r="N3107" i="1" a="1"/>
  <c r="AA3107" i="1" s="1"/>
  <c r="N3108" i="1" a="1"/>
  <c r="AA3108" i="1" s="1"/>
  <c r="N3109" i="1" a="1"/>
  <c r="AA3109" i="1" s="1"/>
  <c r="N3110" i="1" a="1"/>
  <c r="AA3110" i="1" s="1"/>
  <c r="N3111" i="1" a="1"/>
  <c r="AA3111" i="1" s="1"/>
  <c r="N3112" i="1" a="1"/>
  <c r="AA3112" i="1" s="1"/>
  <c r="N3113" i="1" a="1"/>
  <c r="AA3113" i="1" s="1"/>
  <c r="N3114" i="1" a="1"/>
  <c r="AA3114" i="1" s="1"/>
  <c r="N3115" i="1" a="1"/>
  <c r="AA3115" i="1" s="1"/>
  <c r="N3116" i="1" a="1"/>
  <c r="AA3116" i="1" s="1"/>
  <c r="N3117" i="1" a="1"/>
  <c r="AA3117" i="1" s="1"/>
  <c r="N3118" i="1" a="1"/>
  <c r="AA3118" i="1" s="1"/>
  <c r="N3119" i="1" a="1"/>
  <c r="AA3119" i="1" s="1"/>
  <c r="N3120" i="1" a="1"/>
  <c r="AA3120" i="1" s="1"/>
  <c r="N3121" i="1" a="1"/>
  <c r="AA3121" i="1" s="1"/>
  <c r="N3122" i="1" a="1"/>
  <c r="AA3122" i="1" s="1"/>
  <c r="N3123" i="1" a="1"/>
  <c r="AA3123" i="1" s="1"/>
  <c r="N3124" i="1" a="1"/>
  <c r="AA3124" i="1" s="1"/>
  <c r="N3125" i="1" a="1"/>
  <c r="AA3125" i="1" s="1"/>
  <c r="N3126" i="1" a="1"/>
  <c r="AA3126" i="1" s="1"/>
  <c r="N3127" i="1" a="1"/>
  <c r="AA3127" i="1" s="1"/>
  <c r="N3128" i="1" a="1"/>
  <c r="AA3128" i="1" s="1"/>
  <c r="N3129" i="1" a="1"/>
  <c r="AA3129" i="1" s="1"/>
  <c r="N3130" i="1" a="1"/>
  <c r="AA3130" i="1" s="1"/>
  <c r="N3131" i="1" a="1"/>
  <c r="AA3131" i="1" s="1"/>
  <c r="N3132" i="1" a="1"/>
  <c r="AA3132" i="1" s="1"/>
  <c r="N3133" i="1" a="1"/>
  <c r="AA3133" i="1" s="1"/>
  <c r="N3134" i="1" a="1"/>
  <c r="AA3134" i="1" s="1"/>
  <c r="N3135" i="1" a="1"/>
  <c r="AA3135" i="1" s="1"/>
  <c r="N3136" i="1" a="1"/>
  <c r="AA3136" i="1" s="1"/>
  <c r="N3137" i="1" a="1"/>
  <c r="AA3137" i="1" s="1"/>
  <c r="N3138" i="1" a="1"/>
  <c r="AA3138" i="1" s="1"/>
  <c r="N3139" i="1" a="1"/>
  <c r="AA3139" i="1" s="1"/>
  <c r="N3140" i="1" a="1"/>
  <c r="AA3140" i="1" s="1"/>
  <c r="N3141" i="1" a="1"/>
  <c r="AA3141" i="1" s="1"/>
  <c r="N3142" i="1" a="1"/>
  <c r="AA3142" i="1" s="1"/>
  <c r="N3143" i="1" a="1"/>
  <c r="AA3143" i="1" s="1"/>
  <c r="N3144" i="1" a="1"/>
  <c r="AA3144" i="1" s="1"/>
  <c r="N3145" i="1" a="1"/>
  <c r="AA3145" i="1" s="1"/>
  <c r="N3146" i="1" a="1"/>
  <c r="AA3146" i="1" s="1"/>
  <c r="N3147" i="1" a="1"/>
  <c r="AA3147" i="1" s="1"/>
  <c r="N3148" i="1" a="1"/>
  <c r="AA3148" i="1" s="1"/>
  <c r="N3149" i="1" a="1"/>
  <c r="AA3149" i="1" s="1"/>
  <c r="N3150" i="1" a="1"/>
  <c r="AA3150" i="1" s="1"/>
  <c r="N3151" i="1" a="1"/>
  <c r="AA3151" i="1" s="1"/>
  <c r="N3152" i="1" a="1"/>
  <c r="AA3152" i="1" s="1"/>
  <c r="N3153" i="1" a="1"/>
  <c r="AA3153" i="1" s="1"/>
  <c r="N3154" i="1" a="1"/>
  <c r="AA3154" i="1" s="1"/>
  <c r="N3155" i="1" a="1"/>
  <c r="AA3155" i="1" s="1"/>
  <c r="N3156" i="1" a="1"/>
  <c r="AA3156" i="1" s="1"/>
  <c r="N3157" i="1" a="1"/>
  <c r="AA3157" i="1" s="1"/>
  <c r="N3158" i="1" a="1"/>
  <c r="AA3158" i="1" s="1"/>
  <c r="N3159" i="1" a="1"/>
  <c r="AA3159" i="1" s="1"/>
  <c r="N3160" i="1" a="1"/>
  <c r="AA3160" i="1" s="1"/>
  <c r="N3161" i="1" a="1"/>
  <c r="AA3161" i="1" s="1"/>
  <c r="N3162" i="1" a="1"/>
  <c r="AA3162" i="1" s="1"/>
  <c r="N3163" i="1" a="1"/>
  <c r="AA3163" i="1" s="1"/>
  <c r="N3164" i="1" a="1"/>
  <c r="AA3164" i="1" s="1"/>
  <c r="N3165" i="1" a="1"/>
  <c r="AA3165" i="1" s="1"/>
  <c r="N3166" i="1" a="1"/>
  <c r="AA3166" i="1" s="1"/>
  <c r="N3167" i="1" a="1"/>
  <c r="AA3167" i="1" s="1"/>
  <c r="N3168" i="1" a="1"/>
  <c r="AA3168" i="1" s="1"/>
  <c r="N3169" i="1" a="1"/>
  <c r="AA3169" i="1" s="1"/>
  <c r="N3170" i="1" a="1"/>
  <c r="AA3170" i="1" s="1"/>
  <c r="N3171" i="1" a="1"/>
  <c r="AA3171" i="1" s="1"/>
  <c r="N3172" i="1" a="1"/>
  <c r="AA3172" i="1" s="1"/>
  <c r="N3173" i="1" a="1"/>
  <c r="AA3173" i="1" s="1"/>
  <c r="N3174" i="1" a="1"/>
  <c r="AA3174" i="1" s="1"/>
  <c r="N3175" i="1" a="1"/>
  <c r="AA3175" i="1" s="1"/>
  <c r="N3176" i="1" a="1"/>
  <c r="AA3176" i="1" s="1"/>
  <c r="N3177" i="1" a="1"/>
  <c r="AA3177" i="1" s="1"/>
  <c r="N3178" i="1" a="1"/>
  <c r="AA3178" i="1" s="1"/>
  <c r="N3179" i="1" a="1"/>
  <c r="AA3179" i="1" s="1"/>
  <c r="N3180" i="1" a="1"/>
  <c r="AA3180" i="1" s="1"/>
  <c r="N3181" i="1" a="1"/>
  <c r="AA3181" i="1" s="1"/>
  <c r="N3182" i="1" a="1"/>
  <c r="AA3182" i="1" s="1"/>
  <c r="N3183" i="1" a="1"/>
  <c r="AA3183" i="1" s="1"/>
  <c r="N3184" i="1" a="1"/>
  <c r="AA3184" i="1" s="1"/>
  <c r="N3185" i="1" a="1"/>
  <c r="AA3185" i="1" s="1"/>
  <c r="N3186" i="1" a="1"/>
  <c r="AA3186" i="1" s="1"/>
  <c r="N3187" i="1" a="1"/>
  <c r="AA3187" i="1" s="1"/>
  <c r="N3188" i="1" a="1"/>
  <c r="AA3188" i="1" s="1"/>
  <c r="N3189" i="1" a="1"/>
  <c r="AA3189" i="1" s="1"/>
  <c r="N3190" i="1" a="1"/>
  <c r="AA3190" i="1" s="1"/>
  <c r="N3191" i="1" a="1"/>
  <c r="AA3191" i="1" s="1"/>
  <c r="N3192" i="1" a="1"/>
  <c r="AA3192" i="1" s="1"/>
  <c r="N3193" i="1" a="1"/>
  <c r="AA3193" i="1" s="1"/>
  <c r="N3194" i="1" a="1"/>
  <c r="AA3194" i="1" s="1"/>
  <c r="N3195" i="1" a="1"/>
  <c r="AA3195" i="1" s="1"/>
  <c r="N3196" i="1" a="1"/>
  <c r="AA3196" i="1" s="1"/>
  <c r="N3197" i="1" a="1"/>
  <c r="AA3197" i="1" s="1"/>
  <c r="N3198" i="1" a="1"/>
  <c r="AA3198" i="1" s="1"/>
  <c r="N3199" i="1" a="1"/>
  <c r="AA3199" i="1" s="1"/>
  <c r="N3200" i="1" a="1"/>
  <c r="AA3200" i="1" s="1"/>
  <c r="N3201" i="1" a="1"/>
  <c r="AA3201" i="1" s="1"/>
  <c r="N3202" i="1" a="1"/>
  <c r="AA3202" i="1" s="1"/>
  <c r="N3203" i="1" a="1"/>
  <c r="AA3203" i="1" s="1"/>
  <c r="N3204" i="1" a="1"/>
  <c r="AA3204" i="1" s="1"/>
  <c r="N3205" i="1" a="1"/>
  <c r="AA3205" i="1" s="1"/>
  <c r="N3206" i="1" a="1"/>
  <c r="AA3206" i="1" s="1"/>
  <c r="N3207" i="1" a="1"/>
  <c r="AA3207" i="1" s="1"/>
  <c r="N3208" i="1" a="1"/>
  <c r="AA3208" i="1" s="1"/>
  <c r="N3209" i="1" a="1"/>
  <c r="AA3209" i="1" s="1"/>
  <c r="N3210" i="1" a="1"/>
  <c r="AA3210" i="1" s="1"/>
  <c r="N3211" i="1" a="1"/>
  <c r="AA3211" i="1" s="1"/>
  <c r="N3212" i="1" a="1"/>
  <c r="AA3212" i="1" s="1"/>
  <c r="N3213" i="1" a="1"/>
  <c r="AA3213" i="1" s="1"/>
  <c r="N3214" i="1" a="1"/>
  <c r="AA3214" i="1" s="1"/>
  <c r="N3215" i="1" a="1"/>
  <c r="AA3215" i="1" s="1"/>
  <c r="N3216" i="1" a="1"/>
  <c r="AA3216" i="1" s="1"/>
  <c r="N3217" i="1" a="1"/>
  <c r="AA3217" i="1" s="1"/>
  <c r="N3218" i="1" a="1"/>
  <c r="AA3218" i="1" s="1"/>
  <c r="N3219" i="1" a="1"/>
  <c r="AA3219" i="1" s="1"/>
  <c r="N3220" i="1" a="1"/>
  <c r="AA3220" i="1" s="1"/>
  <c r="N3221" i="1" a="1"/>
  <c r="AA3221" i="1" s="1"/>
  <c r="N3222" i="1" a="1"/>
  <c r="AA3222" i="1" s="1"/>
  <c r="N3223" i="1" a="1"/>
  <c r="AA3223" i="1" s="1"/>
  <c r="N3224" i="1" a="1"/>
  <c r="AA3224" i="1" s="1"/>
  <c r="N3225" i="1" a="1"/>
  <c r="AA3225" i="1" s="1"/>
  <c r="N3226" i="1" a="1"/>
  <c r="AA3226" i="1" s="1"/>
  <c r="N3227" i="1" a="1"/>
  <c r="AA3227" i="1" s="1"/>
  <c r="N3228" i="1" a="1"/>
  <c r="AA3228" i="1" s="1"/>
  <c r="N3229" i="1" a="1"/>
  <c r="AA3229" i="1" s="1"/>
  <c r="N3230" i="1" a="1"/>
  <c r="AA3230" i="1" s="1"/>
  <c r="N3231" i="1" a="1"/>
  <c r="AA3231" i="1" s="1"/>
  <c r="N3232" i="1" a="1"/>
  <c r="AA3232" i="1" s="1"/>
  <c r="N3233" i="1" a="1"/>
  <c r="AA3233" i="1" s="1"/>
  <c r="N3234" i="1" a="1"/>
  <c r="AA3234" i="1" s="1"/>
  <c r="N3235" i="1" a="1"/>
  <c r="AA3235" i="1" s="1"/>
  <c r="N3236" i="1" a="1"/>
  <c r="AA3236" i="1" s="1"/>
  <c r="N3237" i="1" a="1"/>
  <c r="AA3237" i="1" s="1"/>
  <c r="N3238" i="1" a="1"/>
  <c r="AA3238" i="1" s="1"/>
  <c r="N3239" i="1" a="1"/>
  <c r="AA3239" i="1" s="1"/>
  <c r="N3240" i="1" a="1"/>
  <c r="AA3240" i="1" s="1"/>
  <c r="N3241" i="1" a="1"/>
  <c r="AA3241" i="1" s="1"/>
  <c r="N3242" i="1" a="1"/>
  <c r="AA3242" i="1" s="1"/>
  <c r="N3243" i="1" a="1"/>
  <c r="AA3243" i="1" s="1"/>
  <c r="N3244" i="1" a="1"/>
  <c r="AA3244" i="1" s="1"/>
  <c r="N3245" i="1" a="1"/>
  <c r="AA3245" i="1" s="1"/>
  <c r="N3246" i="1" a="1"/>
  <c r="AA3246" i="1" s="1"/>
  <c r="N3247" i="1" a="1"/>
  <c r="AA3247" i="1" s="1"/>
  <c r="N3248" i="1" a="1"/>
  <c r="AA3248" i="1" s="1"/>
  <c r="N3249" i="1" a="1"/>
  <c r="AA3249" i="1" s="1"/>
  <c r="N3250" i="1" a="1"/>
  <c r="AA3250" i="1" s="1"/>
  <c r="N3251" i="1" a="1"/>
  <c r="AA3251" i="1" s="1"/>
  <c r="N3252" i="1" a="1"/>
  <c r="AA3252" i="1" s="1"/>
  <c r="N3253" i="1" a="1"/>
  <c r="AA3253" i="1" s="1"/>
  <c r="N3254" i="1" a="1"/>
  <c r="AA3254" i="1" s="1"/>
  <c r="N3255" i="1" a="1"/>
  <c r="AA3255" i="1" s="1"/>
  <c r="N3256" i="1" a="1"/>
  <c r="AA3256" i="1" s="1"/>
  <c r="N3257" i="1" a="1"/>
  <c r="AA3257" i="1" s="1"/>
  <c r="N3258" i="1" a="1"/>
  <c r="AA3258" i="1" s="1"/>
  <c r="N3259" i="1" a="1"/>
  <c r="AA3259" i="1" s="1"/>
  <c r="N3260" i="1" a="1"/>
  <c r="AA3260" i="1" s="1"/>
  <c r="N3261" i="1" a="1"/>
  <c r="AA3261" i="1" s="1"/>
  <c r="N3262" i="1" a="1"/>
  <c r="AA3262" i="1" s="1"/>
  <c r="N3263" i="1" a="1"/>
  <c r="AA3263" i="1" s="1"/>
  <c r="N3264" i="1" a="1"/>
  <c r="AA3264" i="1" s="1"/>
  <c r="N3265" i="1" a="1"/>
  <c r="AA3265" i="1" s="1"/>
  <c r="N3266" i="1" a="1"/>
  <c r="AA3266" i="1" s="1"/>
  <c r="N3267" i="1" a="1"/>
  <c r="AA3267" i="1" s="1"/>
  <c r="N3268" i="1" a="1"/>
  <c r="AA3268" i="1" s="1"/>
  <c r="N3269" i="1" a="1"/>
  <c r="AA3269" i="1" s="1"/>
  <c r="N3270" i="1" a="1"/>
  <c r="AA3270" i="1" s="1"/>
  <c r="N3271" i="1" a="1"/>
  <c r="AA3271" i="1" s="1"/>
  <c r="N3272" i="1" a="1"/>
  <c r="AA3272" i="1" s="1"/>
  <c r="N3273" i="1" a="1"/>
  <c r="AA3273" i="1" s="1"/>
  <c r="N3274" i="1" a="1"/>
  <c r="AA3274" i="1" s="1"/>
  <c r="N3275" i="1" a="1"/>
  <c r="AA3275" i="1" s="1"/>
  <c r="N3276" i="1" a="1"/>
  <c r="AA3276" i="1" s="1"/>
  <c r="N3277" i="1" a="1"/>
  <c r="AA3277" i="1" s="1"/>
  <c r="N3278" i="1" a="1"/>
  <c r="AA3278" i="1" s="1"/>
  <c r="N3279" i="1" a="1"/>
  <c r="AA3279" i="1" s="1"/>
  <c r="N3280" i="1" a="1"/>
  <c r="AA3280" i="1" s="1"/>
  <c r="N3281" i="1" a="1"/>
  <c r="AA3281" i="1" s="1"/>
  <c r="N3282" i="1" a="1"/>
  <c r="AA3282" i="1" s="1"/>
  <c r="N3283" i="1" a="1"/>
  <c r="AA3283" i="1" s="1"/>
  <c r="N3284" i="1" a="1"/>
  <c r="AA3284" i="1" s="1"/>
  <c r="N3285" i="1" a="1"/>
  <c r="AA3285" i="1" s="1"/>
  <c r="N3286" i="1" a="1"/>
  <c r="AA3286" i="1" s="1"/>
  <c r="N3287" i="1" a="1"/>
  <c r="AA3287" i="1" s="1"/>
  <c r="N3288" i="1" a="1"/>
  <c r="AA3288" i="1" s="1"/>
  <c r="N3289" i="1" a="1"/>
  <c r="AA3289" i="1" s="1"/>
  <c r="N3290" i="1" a="1"/>
  <c r="AA3290" i="1" s="1"/>
  <c r="N3291" i="1" a="1"/>
  <c r="AA3291" i="1" s="1"/>
  <c r="N3292" i="1" a="1"/>
  <c r="AA3292" i="1" s="1"/>
  <c r="N3293" i="1" a="1"/>
  <c r="AA3293" i="1" s="1"/>
  <c r="N3294" i="1" a="1"/>
  <c r="AA3294" i="1" s="1"/>
  <c r="N3295" i="1" a="1"/>
  <c r="AA3295" i="1" s="1"/>
  <c r="N3296" i="1" a="1"/>
  <c r="AA3296" i="1" s="1"/>
  <c r="N3297" i="1" a="1"/>
  <c r="AA3297" i="1" s="1"/>
  <c r="N3298" i="1" a="1"/>
  <c r="AA3298" i="1" s="1"/>
  <c r="N3299" i="1" a="1"/>
  <c r="AA3299" i="1" s="1"/>
  <c r="N3300" i="1" a="1"/>
  <c r="AA3300" i="1" s="1"/>
  <c r="N3301" i="1" a="1"/>
  <c r="AA3301" i="1" s="1"/>
  <c r="N3302" i="1" a="1"/>
  <c r="AA3302" i="1" s="1"/>
  <c r="N3303" i="1" a="1"/>
  <c r="AA3303" i="1" s="1"/>
  <c r="N3304" i="1" a="1"/>
  <c r="AA3304" i="1" s="1"/>
  <c r="N3305" i="1" a="1"/>
  <c r="AA3305" i="1" s="1"/>
  <c r="N3306" i="1" a="1"/>
  <c r="AA3306" i="1" s="1"/>
  <c r="N3307" i="1" a="1"/>
  <c r="AA3307" i="1" s="1"/>
  <c r="N3308" i="1" a="1"/>
  <c r="AA3308" i="1" s="1"/>
  <c r="N3309" i="1" a="1"/>
  <c r="AA3309" i="1" s="1"/>
  <c r="N3310" i="1" a="1"/>
  <c r="AA3310" i="1" s="1"/>
  <c r="N3311" i="1" a="1"/>
  <c r="AA3311" i="1" s="1"/>
  <c r="N3312" i="1" a="1"/>
  <c r="AA3312" i="1" s="1"/>
  <c r="N3313" i="1" a="1"/>
  <c r="AA3313" i="1" s="1"/>
  <c r="N3314" i="1" a="1"/>
  <c r="AA3314" i="1" s="1"/>
  <c r="N3315" i="1" a="1"/>
  <c r="AA3315" i="1" s="1"/>
  <c r="N3316" i="1" a="1"/>
  <c r="AA3316" i="1" s="1"/>
  <c r="N3317" i="1" a="1"/>
  <c r="AA3317" i="1" s="1"/>
  <c r="N3318" i="1" a="1"/>
  <c r="AA3318" i="1" s="1"/>
  <c r="N3319" i="1" a="1"/>
  <c r="AA3319" i="1" s="1"/>
  <c r="N3320" i="1" a="1"/>
  <c r="AA3320" i="1" s="1"/>
  <c r="N3321" i="1" a="1"/>
  <c r="AA3321" i="1" s="1"/>
  <c r="N3322" i="1" a="1"/>
  <c r="AA3322" i="1" s="1"/>
  <c r="N3323" i="1" a="1"/>
  <c r="AA3323" i="1" s="1"/>
  <c r="N3324" i="1" a="1"/>
  <c r="AA3324" i="1" s="1"/>
  <c r="N3325" i="1" a="1"/>
  <c r="AA3325" i="1" s="1"/>
  <c r="N3326" i="1" a="1"/>
  <c r="AA3326" i="1" s="1"/>
  <c r="N3327" i="1" a="1"/>
  <c r="AA3327" i="1" s="1"/>
  <c r="N3328" i="1" a="1"/>
  <c r="AA3328" i="1" s="1"/>
  <c r="N3329" i="1" a="1"/>
  <c r="AA3329" i="1" s="1"/>
  <c r="N3330" i="1" a="1"/>
  <c r="AA3330" i="1" s="1"/>
  <c r="N3331" i="1" a="1"/>
  <c r="AA3331" i="1" s="1"/>
  <c r="N3332" i="1" a="1"/>
  <c r="AA3332" i="1" s="1"/>
  <c r="N3333" i="1" a="1"/>
  <c r="AA3333" i="1" s="1"/>
  <c r="N3334" i="1" a="1"/>
  <c r="AA3334" i="1" s="1"/>
  <c r="N3335" i="1" a="1"/>
  <c r="AA3335" i="1" s="1"/>
  <c r="N3336" i="1" a="1"/>
  <c r="AA3336" i="1" s="1"/>
  <c r="N3337" i="1" a="1"/>
  <c r="AA3337" i="1" s="1"/>
  <c r="N3338" i="1" a="1"/>
  <c r="AA3338" i="1" s="1"/>
  <c r="N3339" i="1" a="1"/>
  <c r="AA3339" i="1" s="1"/>
  <c r="N3340" i="1" a="1"/>
  <c r="AA3340" i="1" s="1"/>
  <c r="N3341" i="1" a="1"/>
  <c r="AA3341" i="1" s="1"/>
  <c r="N3342" i="1" a="1"/>
  <c r="AA3342" i="1" s="1"/>
  <c r="N3343" i="1" a="1"/>
  <c r="AA3343" i="1" s="1"/>
  <c r="N3344" i="1" a="1"/>
  <c r="AA3344" i="1" s="1"/>
  <c r="N3345" i="1" a="1"/>
  <c r="AA3345" i="1" s="1"/>
  <c r="N3346" i="1" a="1"/>
  <c r="AA3346" i="1" s="1"/>
  <c r="N3347" i="1" a="1"/>
  <c r="AA3347" i="1" s="1"/>
  <c r="N3348" i="1" a="1"/>
  <c r="AA3348" i="1" s="1"/>
  <c r="N3349" i="1" a="1"/>
  <c r="AA3349" i="1" s="1"/>
  <c r="N3350" i="1" a="1"/>
  <c r="AA3350" i="1" s="1"/>
  <c r="N3351" i="1" a="1"/>
  <c r="AA3351" i="1" s="1"/>
  <c r="N3352" i="1" a="1"/>
  <c r="AA3352" i="1" s="1"/>
  <c r="N3353" i="1" a="1"/>
  <c r="AA3353" i="1" s="1"/>
  <c r="N3354" i="1" a="1"/>
  <c r="AA3354" i="1" s="1"/>
  <c r="N3355" i="1" a="1"/>
  <c r="AA3355" i="1" s="1"/>
  <c r="N3356" i="1" a="1"/>
  <c r="AA3356" i="1" s="1"/>
  <c r="N3357" i="1" a="1"/>
  <c r="AA3357" i="1" s="1"/>
  <c r="N3358" i="1" a="1"/>
  <c r="AA3358" i="1" s="1"/>
  <c r="N3359" i="1" a="1"/>
  <c r="AA3359" i="1" s="1"/>
  <c r="N3360" i="1" a="1"/>
  <c r="AA3360" i="1" s="1"/>
  <c r="N3361" i="1" a="1"/>
  <c r="AA3361" i="1" s="1"/>
  <c r="N3362" i="1" a="1"/>
  <c r="AA3362" i="1" s="1"/>
  <c r="N3363" i="1" a="1"/>
  <c r="AA3363" i="1" s="1"/>
  <c r="N3364" i="1" a="1"/>
  <c r="AA3364" i="1" s="1"/>
  <c r="N3365" i="1" a="1"/>
  <c r="AA3365" i="1" s="1"/>
  <c r="N3366" i="1" a="1"/>
  <c r="AA3366" i="1" s="1"/>
  <c r="N3367" i="1" a="1"/>
  <c r="AA3367" i="1" s="1"/>
  <c r="N3368" i="1" a="1"/>
  <c r="AA3368" i="1" s="1"/>
  <c r="N3369" i="1" a="1"/>
  <c r="AA3369" i="1" s="1"/>
  <c r="N3370" i="1" a="1"/>
  <c r="AA3370" i="1" s="1"/>
  <c r="N3371" i="1" a="1"/>
  <c r="AA3371" i="1" s="1"/>
  <c r="N3372" i="1" a="1"/>
  <c r="AA3372" i="1" s="1"/>
  <c r="N3373" i="1" a="1"/>
  <c r="AA3373" i="1" s="1"/>
  <c r="N3374" i="1" a="1"/>
  <c r="AA3374" i="1" s="1"/>
  <c r="N3375" i="1" a="1"/>
  <c r="AA3375" i="1" s="1"/>
  <c r="N3376" i="1" a="1"/>
  <c r="AA3376" i="1" s="1"/>
  <c r="N3377" i="1" a="1"/>
  <c r="AA3377" i="1" s="1"/>
  <c r="N3378" i="1" a="1"/>
  <c r="AA3378" i="1" s="1"/>
  <c r="N3379" i="1" a="1"/>
  <c r="AA3379" i="1" s="1"/>
  <c r="N3380" i="1" a="1"/>
  <c r="AA3380" i="1" s="1"/>
  <c r="N3381" i="1" a="1"/>
  <c r="AA3381" i="1" s="1"/>
  <c r="N3382" i="1" a="1"/>
  <c r="AA3382" i="1" s="1"/>
  <c r="N3383" i="1" a="1"/>
  <c r="AA3383" i="1" s="1"/>
  <c r="N3384" i="1" a="1"/>
  <c r="AA3384" i="1" s="1"/>
  <c r="N3385" i="1" a="1"/>
  <c r="AA3385" i="1" s="1"/>
  <c r="N3386" i="1" a="1"/>
  <c r="AA3386" i="1" s="1"/>
  <c r="N3387" i="1" a="1"/>
  <c r="AA3387" i="1" s="1"/>
  <c r="N3388" i="1" a="1"/>
  <c r="AA3388" i="1" s="1"/>
  <c r="N3389" i="1" a="1"/>
  <c r="AA3389" i="1" s="1"/>
  <c r="N3390" i="1" a="1"/>
  <c r="AA3390" i="1" s="1"/>
  <c r="N3391" i="1" a="1"/>
  <c r="AA3391" i="1" s="1"/>
  <c r="N3392" i="1" a="1"/>
  <c r="AA3392" i="1" s="1"/>
  <c r="N3393" i="1" a="1"/>
  <c r="AA3393" i="1" s="1"/>
  <c r="N3394" i="1" a="1"/>
  <c r="AA3394" i="1" s="1"/>
  <c r="N3395" i="1" a="1"/>
  <c r="AA3395" i="1" s="1"/>
  <c r="N3396" i="1" a="1"/>
  <c r="AA3396" i="1" s="1"/>
  <c r="N3397" i="1" a="1"/>
  <c r="AA3397" i="1" s="1"/>
  <c r="N3398" i="1" a="1"/>
  <c r="AA3398" i="1" s="1"/>
  <c r="N3399" i="1" a="1"/>
  <c r="AA3399" i="1" s="1"/>
  <c r="N3400" i="1" a="1"/>
  <c r="AA3400" i="1" s="1"/>
  <c r="N3401" i="1" a="1"/>
  <c r="AA3401" i="1" s="1"/>
  <c r="N3402" i="1" a="1"/>
  <c r="AA3402" i="1" s="1"/>
  <c r="N3403" i="1" a="1"/>
  <c r="AA3403" i="1" s="1"/>
  <c r="N3404" i="1" a="1"/>
  <c r="AA3404" i="1" s="1"/>
  <c r="N3405" i="1" a="1"/>
  <c r="AA3405" i="1" s="1"/>
  <c r="N3406" i="1" a="1"/>
  <c r="AA3406" i="1" s="1"/>
  <c r="N3407" i="1" a="1"/>
  <c r="AA3407" i="1" s="1"/>
  <c r="N3408" i="1" a="1"/>
  <c r="AA3408" i="1" s="1"/>
  <c r="N3409" i="1" a="1"/>
  <c r="AA3409" i="1" s="1"/>
  <c r="N3410" i="1" a="1"/>
  <c r="AA3410" i="1" s="1"/>
  <c r="N3411" i="1" a="1"/>
  <c r="AA3411" i="1" s="1"/>
  <c r="N3412" i="1" a="1"/>
  <c r="AA3412" i="1" s="1"/>
  <c r="N3413" i="1" a="1"/>
  <c r="AA3413" i="1" s="1"/>
  <c r="N3414" i="1" a="1"/>
  <c r="AA3414" i="1" s="1"/>
  <c r="N3415" i="1" a="1"/>
  <c r="AA3415" i="1" s="1"/>
  <c r="N3416" i="1" a="1"/>
  <c r="AA3416" i="1" s="1"/>
  <c r="N3417" i="1" a="1"/>
  <c r="AA3417" i="1" s="1"/>
  <c r="N3418" i="1" a="1"/>
  <c r="AA3418" i="1" s="1"/>
  <c r="N3419" i="1" a="1"/>
  <c r="AA3419" i="1" s="1"/>
  <c r="N3420" i="1" a="1"/>
  <c r="AA3420" i="1" s="1"/>
  <c r="N3421" i="1" a="1"/>
  <c r="AA3421" i="1" s="1"/>
  <c r="N3422" i="1" a="1"/>
  <c r="AA3422" i="1" s="1"/>
  <c r="N3423" i="1" a="1"/>
  <c r="AA3423" i="1" s="1"/>
  <c r="N3424" i="1" a="1"/>
  <c r="AA3424" i="1" s="1"/>
  <c r="N3425" i="1" a="1"/>
  <c r="AA3425" i="1" s="1"/>
  <c r="N3426" i="1" a="1"/>
  <c r="AA3426" i="1" s="1"/>
  <c r="N3427" i="1" a="1"/>
  <c r="AA3427" i="1" s="1"/>
  <c r="N3428" i="1" a="1"/>
  <c r="AA3428" i="1" s="1"/>
  <c r="N3429" i="1" a="1"/>
  <c r="AA3429" i="1" s="1"/>
  <c r="N3430" i="1" a="1"/>
  <c r="AA3430" i="1" s="1"/>
  <c r="N3431" i="1" a="1"/>
  <c r="AA3431" i="1" s="1"/>
  <c r="N3432" i="1" a="1"/>
  <c r="AA3432" i="1" s="1"/>
  <c r="N3433" i="1" a="1"/>
  <c r="AA3433" i="1" s="1"/>
  <c r="N3434" i="1" a="1"/>
  <c r="AA3434" i="1" s="1"/>
  <c r="N3435" i="1" a="1"/>
  <c r="AA3435" i="1" s="1"/>
  <c r="N3436" i="1" a="1"/>
  <c r="AA3436" i="1" s="1"/>
  <c r="N3437" i="1" a="1"/>
  <c r="AA3437" i="1" s="1"/>
  <c r="N3438" i="1" a="1"/>
  <c r="AA3438" i="1" s="1"/>
  <c r="N3439" i="1" a="1"/>
  <c r="AA3439" i="1" s="1"/>
  <c r="N3440" i="1" a="1"/>
  <c r="AA3440" i="1" s="1"/>
  <c r="N3441" i="1" a="1"/>
  <c r="AA3441" i="1" s="1"/>
  <c r="N3442" i="1" a="1"/>
  <c r="AA3442" i="1" s="1"/>
  <c r="N3443" i="1" a="1"/>
  <c r="AA3443" i="1" s="1"/>
  <c r="N3444" i="1" a="1"/>
  <c r="AA3444" i="1" s="1"/>
  <c r="N3445" i="1" a="1"/>
  <c r="AA3445" i="1" s="1"/>
  <c r="N3446" i="1" a="1"/>
  <c r="AA3446" i="1" s="1"/>
  <c r="N3447" i="1" a="1"/>
  <c r="AA3447" i="1" s="1"/>
  <c r="N3448" i="1" a="1"/>
  <c r="AA3448" i="1" s="1"/>
  <c r="N3449" i="1" a="1"/>
  <c r="AA3449" i="1" s="1"/>
  <c r="N3450" i="1" a="1"/>
  <c r="AA3450" i="1" s="1"/>
  <c r="N3451" i="1" a="1"/>
  <c r="AA3451" i="1" s="1"/>
  <c r="N3452" i="1" a="1"/>
  <c r="AA3452" i="1" s="1"/>
  <c r="N3453" i="1" a="1"/>
  <c r="AA3453" i="1" s="1"/>
  <c r="N3454" i="1" a="1"/>
  <c r="AA3454" i="1" s="1"/>
  <c r="N3455" i="1" a="1"/>
  <c r="AA3455" i="1" s="1"/>
  <c r="N3456" i="1" a="1"/>
  <c r="AA3456" i="1" s="1"/>
  <c r="N3457" i="1" a="1"/>
  <c r="AA3457" i="1" s="1"/>
  <c r="N3458" i="1" a="1"/>
  <c r="AA3458" i="1" s="1"/>
  <c r="N3459" i="1" a="1"/>
  <c r="AA3459" i="1" s="1"/>
  <c r="N3460" i="1" a="1"/>
  <c r="AA3460" i="1" s="1"/>
  <c r="N3461" i="1" a="1"/>
  <c r="AA3461" i="1" s="1"/>
  <c r="N3462" i="1" a="1"/>
  <c r="AA3462" i="1" s="1"/>
  <c r="N3463" i="1" a="1"/>
  <c r="AA3463" i="1" s="1"/>
  <c r="N3464" i="1" a="1"/>
  <c r="AA3464" i="1" s="1"/>
  <c r="N3465" i="1" a="1"/>
  <c r="AA3465" i="1" s="1"/>
  <c r="N3466" i="1" a="1"/>
  <c r="AA3466" i="1" s="1"/>
  <c r="N3467" i="1" a="1"/>
  <c r="AA3467" i="1" s="1"/>
  <c r="N3468" i="1" a="1"/>
  <c r="AA3468" i="1" s="1"/>
  <c r="N3469" i="1" a="1"/>
  <c r="AA3469" i="1" s="1"/>
  <c r="N3470" i="1" a="1"/>
  <c r="AA3470" i="1" s="1"/>
  <c r="N3471" i="1" a="1"/>
  <c r="AA3471" i="1" s="1"/>
  <c r="N3472" i="1" a="1"/>
  <c r="AA3472" i="1" s="1"/>
  <c r="N3473" i="1" a="1"/>
  <c r="AA3473" i="1" s="1"/>
  <c r="N3474" i="1" a="1"/>
  <c r="AA3474" i="1" s="1"/>
  <c r="N3475" i="1" a="1"/>
  <c r="AA3475" i="1" s="1"/>
  <c r="N3476" i="1" a="1"/>
  <c r="AA3476" i="1" s="1"/>
  <c r="N3477" i="1" a="1"/>
  <c r="AA3477" i="1" s="1"/>
  <c r="N3478" i="1" a="1"/>
  <c r="AA3478" i="1" s="1"/>
  <c r="N3479" i="1" a="1"/>
  <c r="AA3479" i="1" s="1"/>
  <c r="N3480" i="1" a="1"/>
  <c r="AA3480" i="1" s="1"/>
  <c r="N3481" i="1" a="1"/>
  <c r="AA3481" i="1" s="1"/>
  <c r="N3482" i="1" a="1"/>
  <c r="AA3482" i="1" s="1"/>
  <c r="N3483" i="1" a="1"/>
  <c r="AA3483" i="1" s="1"/>
  <c r="N3484" i="1" a="1"/>
  <c r="AA3484" i="1" s="1"/>
  <c r="N3485" i="1" a="1"/>
  <c r="AA3485" i="1" s="1"/>
  <c r="N3486" i="1" a="1"/>
  <c r="AA3486" i="1" s="1"/>
  <c r="N3487" i="1" a="1"/>
  <c r="AA3487" i="1" s="1"/>
  <c r="N3488" i="1" a="1"/>
  <c r="AA3488" i="1" s="1"/>
  <c r="N3489" i="1" a="1"/>
  <c r="AA3489" i="1" s="1"/>
  <c r="N3490" i="1" a="1"/>
  <c r="AA3490" i="1" s="1"/>
  <c r="N3491" i="1" a="1"/>
  <c r="AA3491" i="1" s="1"/>
  <c r="N3492" i="1" a="1"/>
  <c r="AA3492" i="1" s="1"/>
  <c r="N3493" i="1" a="1"/>
  <c r="AA3493" i="1" s="1"/>
  <c r="N3494" i="1" a="1"/>
  <c r="AA3494" i="1" s="1"/>
  <c r="N3495" i="1" a="1"/>
  <c r="AA3495" i="1" s="1"/>
  <c r="N3496" i="1" a="1"/>
  <c r="AA3496" i="1" s="1"/>
  <c r="N3497" i="1" a="1"/>
  <c r="AA3497" i="1" s="1"/>
  <c r="N3498" i="1" a="1"/>
  <c r="AA3498" i="1" s="1"/>
  <c r="N3499" i="1" a="1"/>
  <c r="AA3499" i="1" s="1"/>
  <c r="N3500" i="1" a="1"/>
  <c r="AA3500" i="1" s="1"/>
  <c r="N3501" i="1" a="1"/>
  <c r="AA3501" i="1" s="1"/>
  <c r="N3502" i="1" a="1"/>
  <c r="AA3502" i="1" s="1"/>
  <c r="N3503" i="1" a="1"/>
  <c r="AA3503" i="1" s="1"/>
  <c r="N3504" i="1" a="1"/>
  <c r="AA3504" i="1" s="1"/>
  <c r="N3505" i="1" a="1"/>
  <c r="AA3505" i="1" s="1"/>
  <c r="N3506" i="1" a="1"/>
  <c r="AA3506" i="1" s="1"/>
  <c r="N3507" i="1" a="1"/>
  <c r="AA3507" i="1" s="1"/>
  <c r="N3508" i="1" a="1"/>
  <c r="AA3508" i="1" s="1"/>
  <c r="N3509" i="1" a="1"/>
  <c r="AA3509" i="1" s="1"/>
  <c r="N3510" i="1" a="1"/>
  <c r="AA3510" i="1" s="1"/>
  <c r="N3511" i="1" a="1"/>
  <c r="AA3511" i="1" s="1"/>
  <c r="N3512" i="1" a="1"/>
  <c r="AA3512" i="1" s="1"/>
  <c r="N3513" i="1" a="1"/>
  <c r="AA3513" i="1" s="1"/>
  <c r="N3514" i="1" a="1"/>
  <c r="AA3514" i="1" s="1"/>
  <c r="N3515" i="1" a="1"/>
  <c r="AA3515" i="1" s="1"/>
  <c r="N3516" i="1" a="1"/>
  <c r="AA3516" i="1" s="1"/>
  <c r="N3517" i="1" a="1"/>
  <c r="AA3517" i="1" s="1"/>
  <c r="N3518" i="1" a="1"/>
  <c r="AA3518" i="1" s="1"/>
  <c r="N3519" i="1" a="1"/>
  <c r="AA3519" i="1" s="1"/>
  <c r="N3520" i="1" a="1"/>
  <c r="AA3520" i="1" s="1"/>
  <c r="N3521" i="1" a="1"/>
  <c r="AA3521" i="1" s="1"/>
  <c r="N3522" i="1" a="1"/>
  <c r="AA3522" i="1" s="1"/>
  <c r="N3523" i="1" a="1"/>
  <c r="AA3523" i="1" s="1"/>
  <c r="N3524" i="1" a="1"/>
  <c r="AA3524" i="1" s="1"/>
  <c r="N3525" i="1" a="1"/>
  <c r="AA3525" i="1" s="1"/>
  <c r="N3526" i="1" a="1"/>
  <c r="AA3526" i="1" s="1"/>
  <c r="N3527" i="1" a="1"/>
  <c r="AA3527" i="1" s="1"/>
  <c r="N3528" i="1" a="1"/>
  <c r="AA3528" i="1" s="1"/>
  <c r="N3529" i="1" a="1"/>
  <c r="AA3529" i="1" s="1"/>
  <c r="N3530" i="1" a="1"/>
  <c r="AA3530" i="1" s="1"/>
  <c r="N3531" i="1" a="1"/>
  <c r="AA3531" i="1" s="1"/>
  <c r="N3532" i="1" a="1"/>
  <c r="AA3532" i="1" s="1"/>
  <c r="N3533" i="1" a="1"/>
  <c r="AA3533" i="1" s="1"/>
  <c r="N3534" i="1" a="1"/>
  <c r="AA3534" i="1" s="1"/>
  <c r="N3535" i="1" a="1"/>
  <c r="AA3535" i="1" s="1"/>
  <c r="N3536" i="1" a="1"/>
  <c r="AA3536" i="1" s="1"/>
  <c r="N3537" i="1" a="1"/>
  <c r="AA3537" i="1" s="1"/>
  <c r="N3538" i="1" a="1"/>
  <c r="AA3538" i="1" s="1"/>
  <c r="N3539" i="1" a="1"/>
  <c r="AA3539" i="1" s="1"/>
  <c r="N3540" i="1" a="1"/>
  <c r="AA3540" i="1" s="1"/>
  <c r="N3541" i="1" a="1"/>
  <c r="AA3541" i="1" s="1"/>
  <c r="N3542" i="1" a="1"/>
  <c r="AA3542" i="1" s="1"/>
  <c r="N3543" i="1" a="1"/>
  <c r="AA3543" i="1" s="1"/>
  <c r="N3544" i="1" a="1"/>
  <c r="AA3544" i="1" s="1"/>
  <c r="N3545" i="1" a="1"/>
  <c r="AA3545" i="1" s="1"/>
  <c r="N3546" i="1" a="1"/>
  <c r="AA3546" i="1" s="1"/>
  <c r="N3547" i="1" a="1"/>
  <c r="AA3547" i="1" s="1"/>
  <c r="N3548" i="1" a="1"/>
  <c r="AA3548" i="1" s="1"/>
  <c r="N3549" i="1" a="1"/>
  <c r="AA3549" i="1" s="1"/>
  <c r="N3550" i="1" a="1"/>
  <c r="AA3550" i="1" s="1"/>
  <c r="N3551" i="1" a="1"/>
  <c r="AA3551" i="1" s="1"/>
  <c r="N3552" i="1" a="1"/>
  <c r="AA3552" i="1" s="1"/>
  <c r="N3553" i="1" a="1"/>
  <c r="AA3553" i="1" s="1"/>
  <c r="N3554" i="1" a="1"/>
  <c r="AA3554" i="1" s="1"/>
  <c r="N3555" i="1" a="1"/>
  <c r="AA3555" i="1" s="1"/>
  <c r="N3556" i="1" a="1"/>
  <c r="AA3556" i="1" s="1"/>
  <c r="N3557" i="1" a="1"/>
  <c r="AA3557" i="1" s="1"/>
  <c r="N3558" i="1" a="1"/>
  <c r="AA3558" i="1" s="1"/>
  <c r="N3559" i="1" a="1"/>
  <c r="AA3559" i="1" s="1"/>
  <c r="N3560" i="1" a="1"/>
  <c r="AA3560" i="1" s="1"/>
  <c r="N3561" i="1" a="1"/>
  <c r="AA3561" i="1" s="1"/>
  <c r="N3562" i="1" a="1"/>
  <c r="AA3562" i="1" s="1"/>
  <c r="N3563" i="1" a="1"/>
  <c r="AA3563" i="1" s="1"/>
  <c r="N3564" i="1" a="1"/>
  <c r="AA3564" i="1" s="1"/>
  <c r="N3565" i="1" a="1"/>
  <c r="AA3565" i="1" s="1"/>
  <c r="N3566" i="1" a="1"/>
  <c r="AA3566" i="1" s="1"/>
  <c r="N3567" i="1" a="1"/>
  <c r="AA3567" i="1" s="1"/>
  <c r="N3568" i="1" a="1"/>
  <c r="AA3568" i="1" s="1"/>
  <c r="N3569" i="1" a="1"/>
  <c r="AA3569" i="1" s="1"/>
  <c r="N3570" i="1" a="1"/>
  <c r="AA3570" i="1" s="1"/>
  <c r="N3571" i="1" a="1"/>
  <c r="AA3571" i="1" s="1"/>
  <c r="N3572" i="1" a="1"/>
  <c r="AA3572" i="1" s="1"/>
  <c r="N3573" i="1" a="1"/>
  <c r="AA3573" i="1" s="1"/>
  <c r="N3574" i="1" a="1"/>
  <c r="AA3574" i="1" s="1"/>
  <c r="N3575" i="1" a="1"/>
  <c r="AA3575" i="1" s="1"/>
  <c r="N3576" i="1" a="1"/>
  <c r="AA3576" i="1" s="1"/>
  <c r="N3577" i="1" a="1"/>
  <c r="AA3577" i="1" s="1"/>
  <c r="N3578" i="1" a="1"/>
  <c r="AA3578" i="1" s="1"/>
  <c r="N3579" i="1" a="1"/>
  <c r="AA3579" i="1" s="1"/>
  <c r="N3580" i="1" a="1"/>
  <c r="AA3580" i="1" s="1"/>
  <c r="N3581" i="1" a="1"/>
  <c r="AA3581" i="1" s="1"/>
  <c r="N3582" i="1" a="1"/>
  <c r="AA3582" i="1" s="1"/>
  <c r="N3583" i="1" a="1"/>
  <c r="AA3583" i="1" s="1"/>
  <c r="N3584" i="1" a="1"/>
  <c r="AA3584" i="1" s="1"/>
  <c r="N3585" i="1" a="1"/>
  <c r="AA3585" i="1" s="1"/>
  <c r="N3586" i="1" a="1"/>
  <c r="AA3586" i="1" s="1"/>
  <c r="N3587" i="1" a="1"/>
  <c r="AA3587" i="1" s="1"/>
  <c r="N3588" i="1" a="1"/>
  <c r="AA3588" i="1" s="1"/>
  <c r="N3589" i="1" a="1"/>
  <c r="AA3589" i="1" s="1"/>
  <c r="N3590" i="1" a="1"/>
  <c r="AA3590" i="1" s="1"/>
  <c r="N3591" i="1" a="1"/>
  <c r="AA3591" i="1" s="1"/>
  <c r="N3592" i="1" a="1"/>
  <c r="AA3592" i="1" s="1"/>
  <c r="N3593" i="1" a="1"/>
  <c r="AA3593" i="1" s="1"/>
  <c r="N3594" i="1" a="1"/>
  <c r="AA3594" i="1" s="1"/>
  <c r="N3595" i="1" a="1"/>
  <c r="AA3595" i="1" s="1"/>
  <c r="N3596" i="1" a="1"/>
  <c r="AA3596" i="1" s="1"/>
  <c r="N3597" i="1" a="1"/>
  <c r="AA3597" i="1" s="1"/>
  <c r="N3598" i="1" a="1"/>
  <c r="AA3598" i="1" s="1"/>
  <c r="N3599" i="1" a="1"/>
  <c r="AA3599" i="1" s="1"/>
  <c r="N3600" i="1" a="1"/>
  <c r="AA3600" i="1" s="1"/>
  <c r="N3601" i="1" a="1"/>
  <c r="AA3601" i="1" s="1"/>
  <c r="N3602" i="1" a="1"/>
  <c r="AA3602" i="1" s="1"/>
  <c r="N3603" i="1" a="1"/>
  <c r="AA3603" i="1" s="1"/>
  <c r="N3604" i="1" a="1"/>
  <c r="AA3604" i="1" s="1"/>
  <c r="N3605" i="1" a="1"/>
  <c r="AA3605" i="1" s="1"/>
  <c r="N3606" i="1" a="1"/>
  <c r="AA3606" i="1" s="1"/>
  <c r="N3607" i="1" a="1"/>
  <c r="AA3607" i="1" s="1"/>
  <c r="N3608" i="1" a="1"/>
  <c r="AA3608" i="1" s="1"/>
  <c r="N3609" i="1" a="1"/>
  <c r="AA3609" i="1" s="1"/>
  <c r="N3610" i="1" a="1"/>
  <c r="AA3610" i="1" s="1"/>
  <c r="N3611" i="1" a="1"/>
  <c r="AA3611" i="1" s="1"/>
  <c r="N3612" i="1" a="1"/>
  <c r="AA3612" i="1" s="1"/>
  <c r="N3613" i="1" a="1"/>
  <c r="AA3613" i="1" s="1"/>
  <c r="N3614" i="1" a="1"/>
  <c r="AA3614" i="1" s="1"/>
  <c r="N3615" i="1" a="1"/>
  <c r="AA3615" i="1" s="1"/>
  <c r="N3616" i="1" a="1"/>
  <c r="AA3616" i="1" s="1"/>
  <c r="N3617" i="1" a="1"/>
  <c r="AA3617" i="1" s="1"/>
  <c r="N3618" i="1" a="1"/>
  <c r="AA3618" i="1" s="1"/>
  <c r="N3619" i="1" a="1"/>
  <c r="AA3619" i="1" s="1"/>
  <c r="N3620" i="1" a="1"/>
  <c r="AA3620" i="1" s="1"/>
  <c r="N3621" i="1" a="1"/>
  <c r="AA3621" i="1" s="1"/>
  <c r="N3622" i="1" a="1"/>
  <c r="AA3622" i="1" s="1"/>
  <c r="N3623" i="1" a="1"/>
  <c r="AA3623" i="1" s="1"/>
  <c r="N3624" i="1" a="1"/>
  <c r="AA3624" i="1" s="1"/>
  <c r="N3625" i="1" a="1"/>
  <c r="AA3625" i="1" s="1"/>
  <c r="N3626" i="1" a="1"/>
  <c r="AA3626" i="1" s="1"/>
  <c r="N3627" i="1" a="1"/>
  <c r="AA3627" i="1" s="1"/>
  <c r="N3628" i="1" a="1"/>
  <c r="AA3628" i="1" s="1"/>
  <c r="N3629" i="1" a="1"/>
  <c r="AA3629" i="1" s="1"/>
  <c r="N3630" i="1" a="1"/>
  <c r="AA3630" i="1" s="1"/>
  <c r="N3631" i="1" a="1"/>
  <c r="AA3631" i="1" s="1"/>
  <c r="N3632" i="1" a="1"/>
  <c r="AA3632" i="1" s="1"/>
  <c r="N3633" i="1" a="1"/>
  <c r="AA3633" i="1" s="1"/>
  <c r="N3634" i="1" a="1"/>
  <c r="AA3634" i="1" s="1"/>
  <c r="N3635" i="1" a="1"/>
  <c r="AA3635" i="1" s="1"/>
  <c r="N3636" i="1" a="1"/>
  <c r="AA3636" i="1" s="1"/>
  <c r="N3637" i="1" a="1"/>
  <c r="AA3637" i="1" s="1"/>
  <c r="N3638" i="1" a="1"/>
  <c r="AA3638" i="1" s="1"/>
  <c r="N3639" i="1" a="1"/>
  <c r="AA3639" i="1" s="1"/>
  <c r="N3640" i="1" a="1"/>
  <c r="AA3640" i="1" s="1"/>
  <c r="N3641" i="1" a="1"/>
  <c r="AA3641" i="1" s="1"/>
  <c r="N3642" i="1" a="1"/>
  <c r="AA3642" i="1" s="1"/>
  <c r="N3643" i="1" a="1"/>
  <c r="AA3643" i="1" s="1"/>
  <c r="N3644" i="1" a="1"/>
  <c r="AA3644" i="1" s="1"/>
  <c r="N3645" i="1" a="1"/>
  <c r="AA3645" i="1" s="1"/>
  <c r="N3646" i="1" a="1"/>
  <c r="AA3646" i="1" s="1"/>
  <c r="N3647" i="1" a="1"/>
  <c r="AA3647" i="1" s="1"/>
  <c r="N3648" i="1" a="1"/>
  <c r="AA3648" i="1" s="1"/>
  <c r="N3649" i="1" a="1"/>
  <c r="AA3649" i="1" s="1"/>
  <c r="N3650" i="1" a="1"/>
  <c r="AA3650" i="1" s="1"/>
  <c r="N3651" i="1" a="1"/>
  <c r="AA3651" i="1" s="1"/>
  <c r="N3652" i="1" a="1"/>
  <c r="AA3652" i="1" s="1"/>
  <c r="N3653" i="1" a="1"/>
  <c r="AA3653" i="1" s="1"/>
  <c r="N3654" i="1" a="1"/>
  <c r="AA3654" i="1" s="1"/>
  <c r="N3655" i="1" a="1"/>
  <c r="AA3655" i="1" s="1"/>
  <c r="N3656" i="1" a="1"/>
  <c r="AA3656" i="1" s="1"/>
  <c r="N3657" i="1" a="1"/>
  <c r="AA3657" i="1" s="1"/>
  <c r="N3658" i="1" a="1"/>
  <c r="AA3658" i="1" s="1"/>
  <c r="N3659" i="1" a="1"/>
  <c r="AA3659" i="1" s="1"/>
  <c r="N3660" i="1" a="1"/>
  <c r="AA3660" i="1" s="1"/>
  <c r="N3661" i="1" a="1"/>
  <c r="AA3661" i="1" s="1"/>
  <c r="N3662" i="1" a="1"/>
  <c r="AA3662" i="1" s="1"/>
  <c r="N3663" i="1" a="1"/>
  <c r="AA3663" i="1" s="1"/>
  <c r="N3664" i="1" a="1"/>
  <c r="AA3664" i="1" s="1"/>
  <c r="N3665" i="1" a="1"/>
  <c r="AA3665" i="1" s="1"/>
  <c r="N3666" i="1" a="1"/>
  <c r="AA3666" i="1" s="1"/>
  <c r="N3667" i="1" a="1"/>
  <c r="AA3667" i="1" s="1"/>
  <c r="N3668" i="1" a="1"/>
  <c r="AA3668" i="1" s="1"/>
  <c r="N3669" i="1" a="1"/>
  <c r="AA3669" i="1" s="1"/>
  <c r="N3670" i="1" a="1"/>
  <c r="AA3670" i="1" s="1"/>
  <c r="N3671" i="1" a="1"/>
  <c r="AA3671" i="1" s="1"/>
  <c r="N3672" i="1" a="1"/>
  <c r="AA3672" i="1" s="1"/>
  <c r="N3673" i="1" a="1"/>
  <c r="AA3673" i="1" s="1"/>
  <c r="N3674" i="1" a="1"/>
  <c r="AA3674" i="1" s="1"/>
  <c r="N3675" i="1" a="1"/>
  <c r="AA3675" i="1" s="1"/>
  <c r="N3676" i="1" a="1"/>
  <c r="AA3676" i="1" s="1"/>
  <c r="N3677" i="1" a="1"/>
  <c r="AA3677" i="1" s="1"/>
  <c r="N3678" i="1" a="1"/>
  <c r="AA3678" i="1" s="1"/>
  <c r="N3679" i="1" a="1"/>
  <c r="AA3679" i="1" s="1"/>
  <c r="N3680" i="1" a="1"/>
  <c r="AA3680" i="1" s="1"/>
  <c r="N3681" i="1" a="1"/>
  <c r="AA3681" i="1" s="1"/>
  <c r="N3682" i="1" a="1"/>
  <c r="AA3682" i="1" s="1"/>
  <c r="N3683" i="1" a="1"/>
  <c r="AA3683" i="1" s="1"/>
  <c r="N3684" i="1" a="1"/>
  <c r="AA3684" i="1" s="1"/>
  <c r="N3685" i="1" a="1"/>
  <c r="AA3685" i="1" s="1"/>
  <c r="N3686" i="1" a="1"/>
  <c r="AA3686" i="1" s="1"/>
  <c r="N3687" i="1" a="1"/>
  <c r="AA3687" i="1" s="1"/>
  <c r="N3688" i="1" a="1"/>
  <c r="AA3688" i="1" s="1"/>
  <c r="N3689" i="1" a="1"/>
  <c r="AA3689" i="1" s="1"/>
  <c r="N3690" i="1" a="1"/>
  <c r="AA3690" i="1" s="1"/>
  <c r="N3691" i="1" a="1"/>
  <c r="AA3691" i="1" s="1"/>
  <c r="N3692" i="1" a="1"/>
  <c r="AA3692" i="1" s="1"/>
  <c r="N3693" i="1" a="1"/>
  <c r="AA3693" i="1" s="1"/>
  <c r="N3694" i="1" a="1"/>
  <c r="AA3694" i="1" s="1"/>
  <c r="N3695" i="1" a="1"/>
  <c r="AA3695" i="1" s="1"/>
  <c r="N3696" i="1" a="1"/>
  <c r="AA3696" i="1" s="1"/>
  <c r="N3697" i="1" a="1"/>
  <c r="AA3697" i="1" s="1"/>
  <c r="N3698" i="1" a="1"/>
  <c r="AA3698" i="1" s="1"/>
  <c r="N3699" i="1" a="1"/>
  <c r="AA3699" i="1" s="1"/>
  <c r="N3700" i="1" a="1"/>
  <c r="AA3700" i="1" s="1"/>
  <c r="N3701" i="1" a="1"/>
  <c r="AA3701" i="1" s="1"/>
  <c r="N3702" i="1" a="1"/>
  <c r="AA3702" i="1" s="1"/>
  <c r="N3703" i="1" a="1"/>
  <c r="AA3703" i="1" s="1"/>
  <c r="N3704" i="1" a="1"/>
  <c r="AA3704" i="1" s="1"/>
  <c r="N3705" i="1" a="1"/>
  <c r="AA3705" i="1" s="1"/>
  <c r="N3706" i="1" a="1"/>
  <c r="AA3706" i="1" s="1"/>
  <c r="N3707" i="1" a="1"/>
  <c r="AA3707" i="1" s="1"/>
  <c r="N3708" i="1" a="1"/>
  <c r="AA3708" i="1" s="1"/>
  <c r="N3709" i="1" a="1"/>
  <c r="AA3709" i="1" s="1"/>
  <c r="N3710" i="1" a="1"/>
  <c r="AA3710" i="1" s="1"/>
  <c r="N3711" i="1" a="1"/>
  <c r="AA3711" i="1" s="1"/>
  <c r="N3712" i="1" a="1"/>
  <c r="AA3712" i="1" s="1"/>
  <c r="N3713" i="1" a="1"/>
  <c r="AA3713" i="1" s="1"/>
  <c r="N3714" i="1" a="1"/>
  <c r="AA3714" i="1" s="1"/>
  <c r="N3715" i="1" a="1"/>
  <c r="AA3715" i="1" s="1"/>
  <c r="N3716" i="1" a="1"/>
  <c r="AA3716" i="1" s="1"/>
  <c r="N3717" i="1" a="1"/>
  <c r="AA3717" i="1" s="1"/>
  <c r="N3718" i="1" a="1"/>
  <c r="AA3718" i="1" s="1"/>
  <c r="N3719" i="1" a="1"/>
  <c r="AA3719" i="1" s="1"/>
  <c r="N3720" i="1" a="1"/>
  <c r="AA3720" i="1" s="1"/>
  <c r="N3721" i="1" a="1"/>
  <c r="AA3721" i="1" s="1"/>
  <c r="N3722" i="1" a="1"/>
  <c r="AA3722" i="1" s="1"/>
  <c r="N3723" i="1" a="1"/>
  <c r="AA3723" i="1" s="1"/>
  <c r="N3724" i="1" a="1"/>
  <c r="AA3724" i="1" s="1"/>
  <c r="N3725" i="1" a="1"/>
  <c r="AA3725" i="1" s="1"/>
  <c r="N3726" i="1" a="1"/>
  <c r="AA3726" i="1" s="1"/>
  <c r="N3727" i="1" a="1"/>
  <c r="AA3727" i="1" s="1"/>
  <c r="N3728" i="1" a="1"/>
  <c r="AA3728" i="1" s="1"/>
  <c r="N3729" i="1" a="1"/>
  <c r="AA3729" i="1" s="1"/>
  <c r="N3730" i="1" a="1"/>
  <c r="AA3730" i="1" s="1"/>
  <c r="N3731" i="1" a="1"/>
  <c r="AA3731" i="1" s="1"/>
  <c r="N3732" i="1" a="1"/>
  <c r="AA3732" i="1" s="1"/>
  <c r="N3733" i="1" a="1"/>
  <c r="AA3733" i="1" s="1"/>
  <c r="N3734" i="1" a="1"/>
  <c r="AA3734" i="1" s="1"/>
  <c r="N3735" i="1" a="1"/>
  <c r="AA3735" i="1" s="1"/>
  <c r="N3736" i="1" a="1"/>
  <c r="AA3736" i="1" s="1"/>
  <c r="N3737" i="1" a="1"/>
  <c r="AA3737" i="1" s="1"/>
  <c r="N3738" i="1" a="1"/>
  <c r="AA3738" i="1" s="1"/>
  <c r="N3739" i="1" a="1"/>
  <c r="AA3739" i="1" s="1"/>
  <c r="N3740" i="1" a="1"/>
  <c r="AA3740" i="1" s="1"/>
  <c r="N3741" i="1" a="1"/>
  <c r="AA3741" i="1" s="1"/>
  <c r="N3742" i="1" a="1"/>
  <c r="AA3742" i="1" s="1"/>
  <c r="N3743" i="1" a="1"/>
  <c r="AA3743" i="1" s="1"/>
  <c r="N3744" i="1" a="1"/>
  <c r="AA3744" i="1" s="1"/>
  <c r="N3745" i="1" a="1"/>
  <c r="AA3745" i="1" s="1"/>
  <c r="N3746" i="1" a="1"/>
  <c r="AA3746" i="1" s="1"/>
  <c r="N3747" i="1" a="1"/>
  <c r="AA3747" i="1" s="1"/>
  <c r="N3748" i="1" a="1"/>
  <c r="AA3748" i="1" s="1"/>
  <c r="N3749" i="1" a="1"/>
  <c r="AA3749" i="1" s="1"/>
  <c r="N3750" i="1" a="1"/>
  <c r="AA3750" i="1" s="1"/>
  <c r="N3751" i="1" a="1"/>
  <c r="AA3751" i="1" s="1"/>
  <c r="N3752" i="1" a="1"/>
  <c r="AA3752" i="1" s="1"/>
  <c r="N3753" i="1" a="1"/>
  <c r="AA3753" i="1" s="1"/>
  <c r="N3754" i="1" a="1"/>
  <c r="AA3754" i="1" s="1"/>
  <c r="N3755" i="1" a="1"/>
  <c r="AA3755" i="1" s="1"/>
  <c r="N3756" i="1" a="1"/>
  <c r="AA3756" i="1" s="1"/>
  <c r="N3757" i="1" a="1"/>
  <c r="AA3757" i="1" s="1"/>
  <c r="N3758" i="1" a="1"/>
  <c r="AA3758" i="1" s="1"/>
  <c r="N3759" i="1" a="1"/>
  <c r="AA3759" i="1" s="1"/>
  <c r="N3760" i="1" a="1"/>
  <c r="AA3760" i="1" s="1"/>
  <c r="N3761" i="1" a="1"/>
  <c r="AA3761" i="1" s="1"/>
  <c r="N3762" i="1" a="1"/>
  <c r="AA3762" i="1" s="1"/>
  <c r="N3763" i="1" a="1"/>
  <c r="AA3763" i="1" s="1"/>
  <c r="N3764" i="1" a="1"/>
  <c r="AA3764" i="1" s="1"/>
  <c r="N3765" i="1" a="1"/>
  <c r="AA3765" i="1" s="1"/>
  <c r="N3766" i="1" a="1"/>
  <c r="AA3766" i="1" s="1"/>
  <c r="N3767" i="1" a="1"/>
  <c r="AA3767" i="1" s="1"/>
  <c r="N3768" i="1" a="1"/>
  <c r="AA3768" i="1" s="1"/>
  <c r="N3769" i="1" a="1"/>
  <c r="AA3769" i="1" s="1"/>
  <c r="N3770" i="1" a="1"/>
  <c r="AA3770" i="1" s="1"/>
  <c r="N3771" i="1" a="1"/>
  <c r="AA3771" i="1" s="1"/>
  <c r="N3772" i="1" a="1"/>
  <c r="AA3772" i="1" s="1"/>
  <c r="N3773" i="1" a="1"/>
  <c r="AA3773" i="1" s="1"/>
  <c r="N3774" i="1" a="1"/>
  <c r="AA3774" i="1" s="1"/>
  <c r="N3775" i="1" a="1"/>
  <c r="AA3775" i="1" s="1"/>
  <c r="N3776" i="1" a="1"/>
  <c r="AA3776" i="1" s="1"/>
  <c r="N3777" i="1" a="1"/>
  <c r="AA3777" i="1" s="1"/>
  <c r="N3778" i="1" a="1"/>
  <c r="AA3778" i="1" s="1"/>
  <c r="N3779" i="1" a="1"/>
  <c r="AA3779" i="1" s="1"/>
  <c r="N3780" i="1" a="1"/>
  <c r="AA3780" i="1" s="1"/>
  <c r="N3781" i="1" a="1"/>
  <c r="AA3781" i="1" s="1"/>
  <c r="N3782" i="1" a="1"/>
  <c r="AA3782" i="1" s="1"/>
  <c r="N3783" i="1" a="1"/>
  <c r="AA3783" i="1" s="1"/>
  <c r="N3784" i="1" a="1"/>
  <c r="AA3784" i="1" s="1"/>
  <c r="N3785" i="1" a="1"/>
  <c r="AA3785" i="1" s="1"/>
  <c r="N3786" i="1" a="1"/>
  <c r="AA3786" i="1" s="1"/>
  <c r="N3787" i="1" a="1"/>
  <c r="AA3787" i="1" s="1"/>
  <c r="N3788" i="1" a="1"/>
  <c r="AA3788" i="1" s="1"/>
  <c r="N3789" i="1" a="1"/>
  <c r="AA3789" i="1" s="1"/>
  <c r="N3790" i="1" a="1"/>
  <c r="AA3790" i="1" s="1"/>
  <c r="N3791" i="1" a="1"/>
  <c r="AA3791" i="1" s="1"/>
  <c r="N3792" i="1" a="1"/>
  <c r="AA3792" i="1" s="1"/>
  <c r="N3793" i="1" a="1"/>
  <c r="AA3793" i="1" s="1"/>
  <c r="N3794" i="1" a="1"/>
  <c r="AA3794" i="1" s="1"/>
  <c r="N3795" i="1" a="1"/>
  <c r="AA3795" i="1" s="1"/>
  <c r="N3796" i="1" a="1"/>
  <c r="AA3796" i="1" s="1"/>
  <c r="N3797" i="1" a="1"/>
  <c r="AA3797" i="1" s="1"/>
  <c r="N3798" i="1" a="1"/>
  <c r="AA3798" i="1" s="1"/>
  <c r="N3799" i="1" a="1"/>
  <c r="AA3799" i="1" s="1"/>
  <c r="N3800" i="1" a="1"/>
  <c r="AA3800" i="1" s="1"/>
  <c r="N3801" i="1" a="1"/>
  <c r="AA3801" i="1" s="1"/>
  <c r="N3802" i="1" a="1"/>
  <c r="AA3802" i="1" s="1"/>
  <c r="N3803" i="1" a="1"/>
  <c r="AA3803" i="1" s="1"/>
  <c r="N3804" i="1" a="1"/>
  <c r="AA3804" i="1" s="1"/>
  <c r="N3805" i="1" a="1"/>
  <c r="AA3805" i="1" s="1"/>
  <c r="N3806" i="1" a="1"/>
  <c r="AA3806" i="1" s="1"/>
  <c r="N3807" i="1" a="1"/>
  <c r="AA3807" i="1" s="1"/>
  <c r="N3808" i="1" a="1"/>
  <c r="AA3808" i="1" s="1"/>
  <c r="N3809" i="1" a="1"/>
  <c r="AA3809" i="1" s="1"/>
  <c r="N3810" i="1" a="1"/>
  <c r="AA3810" i="1" s="1"/>
  <c r="N3811" i="1" a="1"/>
  <c r="AA3811" i="1" s="1"/>
  <c r="N3812" i="1" a="1"/>
  <c r="AA3812" i="1" s="1"/>
  <c r="N3813" i="1" a="1"/>
  <c r="AA3813" i="1" s="1"/>
  <c r="N3814" i="1" a="1"/>
  <c r="AA3814" i="1" s="1"/>
  <c r="N3815" i="1" a="1"/>
  <c r="AA3815" i="1" s="1"/>
  <c r="N3816" i="1" a="1"/>
  <c r="AA3816" i="1" s="1"/>
  <c r="N3817" i="1" a="1"/>
  <c r="AA3817" i="1" s="1"/>
  <c r="N3818" i="1" a="1"/>
  <c r="AA3818" i="1" s="1"/>
  <c r="N3819" i="1" a="1"/>
  <c r="AA3819" i="1" s="1"/>
  <c r="N3820" i="1" a="1"/>
  <c r="AA3820" i="1" s="1"/>
  <c r="N3821" i="1" a="1"/>
  <c r="AA3821" i="1" s="1"/>
  <c r="N3822" i="1" a="1"/>
  <c r="AA3822" i="1" s="1"/>
  <c r="N3823" i="1" a="1"/>
  <c r="AA3823" i="1" s="1"/>
  <c r="N3824" i="1" a="1"/>
  <c r="AA3824" i="1" s="1"/>
  <c r="N3825" i="1" a="1"/>
  <c r="AA3825" i="1" s="1"/>
  <c r="N3826" i="1" a="1"/>
  <c r="AA3826" i="1" s="1"/>
  <c r="N3827" i="1" a="1"/>
  <c r="AA3827" i="1" s="1"/>
  <c r="N3828" i="1" a="1"/>
  <c r="AA3828" i="1" s="1"/>
  <c r="N3829" i="1" a="1"/>
  <c r="AA3829" i="1" s="1"/>
  <c r="N3830" i="1" a="1"/>
  <c r="AA3830" i="1" s="1"/>
  <c r="N3831" i="1" a="1"/>
  <c r="AA3831" i="1" s="1"/>
  <c r="N3832" i="1" a="1"/>
  <c r="AA3832" i="1" s="1"/>
  <c r="N3833" i="1" a="1"/>
  <c r="AA3833" i="1" s="1"/>
  <c r="N3834" i="1" a="1"/>
  <c r="AA3834" i="1" s="1"/>
  <c r="N3835" i="1" a="1"/>
  <c r="AA3835" i="1" s="1"/>
  <c r="N3836" i="1" a="1"/>
  <c r="AA3836" i="1" s="1"/>
  <c r="N3837" i="1" a="1"/>
  <c r="AA3837" i="1" s="1"/>
  <c r="N3838" i="1" a="1"/>
  <c r="AA3838" i="1" s="1"/>
  <c r="N3839" i="1" a="1"/>
  <c r="AA3839" i="1" s="1"/>
  <c r="N3840" i="1" a="1"/>
  <c r="AA3840" i="1" s="1"/>
  <c r="N3841" i="1" a="1"/>
  <c r="AA3841" i="1" s="1"/>
  <c r="N3842" i="1" a="1"/>
  <c r="AA3842" i="1" s="1"/>
  <c r="N3843" i="1" a="1"/>
  <c r="AA3843" i="1" s="1"/>
  <c r="N3844" i="1" a="1"/>
  <c r="AA3844" i="1" s="1"/>
  <c r="N3845" i="1" a="1"/>
  <c r="AA3845" i="1" s="1"/>
  <c r="N3846" i="1" a="1"/>
  <c r="AA3846" i="1" s="1"/>
  <c r="N3847" i="1" a="1"/>
  <c r="AA3847" i="1" s="1"/>
  <c r="N3848" i="1" a="1"/>
  <c r="AA3848" i="1" s="1"/>
  <c r="N3849" i="1" a="1"/>
  <c r="AA3849" i="1" s="1"/>
  <c r="N3850" i="1" a="1"/>
  <c r="AA3850" i="1" s="1"/>
  <c r="N3851" i="1" a="1"/>
  <c r="AA3851" i="1" s="1"/>
  <c r="N3852" i="1" a="1"/>
  <c r="AA3852" i="1" s="1"/>
  <c r="N3853" i="1" a="1"/>
  <c r="AA3853" i="1" s="1"/>
  <c r="N3854" i="1" a="1"/>
  <c r="AA3854" i="1" s="1"/>
  <c r="N3855" i="1" a="1"/>
  <c r="AA3855" i="1" s="1"/>
  <c r="N3856" i="1" a="1"/>
  <c r="AA3856" i="1" s="1"/>
  <c r="N3857" i="1" a="1"/>
  <c r="AA3857" i="1" s="1"/>
  <c r="N3858" i="1" a="1"/>
  <c r="AA3858" i="1" s="1"/>
  <c r="N3859" i="1" a="1"/>
  <c r="AA3859" i="1" s="1"/>
  <c r="N3860" i="1" a="1"/>
  <c r="AA3860" i="1" s="1"/>
  <c r="N3861" i="1" a="1"/>
  <c r="AA3861" i="1" s="1"/>
  <c r="N3862" i="1" a="1"/>
  <c r="AA3862" i="1" s="1"/>
  <c r="N3863" i="1" a="1"/>
  <c r="AA3863" i="1" s="1"/>
  <c r="N3864" i="1" a="1"/>
  <c r="AA3864" i="1" s="1"/>
  <c r="N3865" i="1" a="1"/>
  <c r="AA3865" i="1" s="1"/>
  <c r="N3866" i="1" a="1"/>
  <c r="AA3866" i="1" s="1"/>
  <c r="N3867" i="1" a="1"/>
  <c r="AA3867" i="1" s="1"/>
  <c r="N3868" i="1" a="1"/>
  <c r="AA3868" i="1" s="1"/>
  <c r="N3869" i="1" a="1"/>
  <c r="AA3869" i="1" s="1"/>
  <c r="N3870" i="1" a="1"/>
  <c r="AA3870" i="1" s="1"/>
  <c r="N3871" i="1" a="1"/>
  <c r="AA3871" i="1" s="1"/>
  <c r="N3872" i="1" a="1"/>
  <c r="AA3872" i="1" s="1"/>
  <c r="N3873" i="1" a="1"/>
  <c r="AA3873" i="1" s="1"/>
  <c r="N3874" i="1" a="1"/>
  <c r="AA3874" i="1" s="1"/>
  <c r="N3875" i="1" a="1"/>
  <c r="AA3875" i="1" s="1"/>
  <c r="N3876" i="1" a="1"/>
  <c r="AA3876" i="1" s="1"/>
  <c r="N3877" i="1" a="1"/>
  <c r="AA3877" i="1" s="1"/>
  <c r="N3878" i="1" a="1"/>
  <c r="AA3878" i="1" s="1"/>
  <c r="N3879" i="1" a="1"/>
  <c r="AA3879" i="1" s="1"/>
  <c r="N3880" i="1" a="1"/>
  <c r="AA3880" i="1" s="1"/>
  <c r="N3881" i="1" a="1"/>
  <c r="AA3881" i="1" s="1"/>
  <c r="N3882" i="1" a="1"/>
  <c r="AA3882" i="1" s="1"/>
  <c r="N3883" i="1" a="1"/>
  <c r="AA3883" i="1" s="1"/>
  <c r="N3884" i="1" a="1"/>
  <c r="AA3884" i="1" s="1"/>
  <c r="N3885" i="1" a="1"/>
  <c r="AA3885" i="1" s="1"/>
  <c r="N3886" i="1" a="1"/>
  <c r="AA3886" i="1" s="1"/>
  <c r="N3887" i="1" a="1"/>
  <c r="AA3887" i="1" s="1"/>
  <c r="N3888" i="1" a="1"/>
  <c r="AA3888" i="1" s="1"/>
  <c r="N3889" i="1" a="1"/>
  <c r="AA3889" i="1" s="1"/>
  <c r="N3890" i="1" a="1"/>
  <c r="AA3890" i="1" s="1"/>
  <c r="N3891" i="1" a="1"/>
  <c r="AA3891" i="1" s="1"/>
  <c r="N3892" i="1" a="1"/>
  <c r="AA3892" i="1" s="1"/>
  <c r="N3893" i="1" a="1"/>
  <c r="AA3893" i="1" s="1"/>
  <c r="N3894" i="1" a="1"/>
  <c r="AA3894" i="1" s="1"/>
  <c r="N3895" i="1" a="1"/>
  <c r="AA3895" i="1" s="1"/>
  <c r="N3896" i="1" a="1"/>
  <c r="AA3896" i="1" s="1"/>
  <c r="N3897" i="1" a="1"/>
  <c r="AA3897" i="1" s="1"/>
  <c r="N3898" i="1" a="1"/>
  <c r="AA3898" i="1" s="1"/>
  <c r="N3899" i="1" a="1"/>
  <c r="AA3899" i="1" s="1"/>
  <c r="N3900" i="1" a="1"/>
  <c r="AA3900" i="1" s="1"/>
  <c r="N3901" i="1" a="1"/>
  <c r="AA3901" i="1" s="1"/>
  <c r="N3902" i="1" a="1"/>
  <c r="AA3902" i="1" s="1"/>
  <c r="N3903" i="1" a="1"/>
  <c r="AA3903" i="1" s="1"/>
  <c r="N3904" i="1" a="1"/>
  <c r="AA3904" i="1" s="1"/>
  <c r="N3905" i="1" a="1"/>
  <c r="AA3905" i="1" s="1"/>
  <c r="N3906" i="1" a="1"/>
  <c r="AA3906" i="1" s="1"/>
  <c r="N3907" i="1" a="1"/>
  <c r="AA3907" i="1" s="1"/>
  <c r="N3908" i="1" a="1"/>
  <c r="AA3908" i="1" s="1"/>
  <c r="N3909" i="1" a="1"/>
  <c r="AA3909" i="1" s="1"/>
  <c r="N3910" i="1" a="1"/>
  <c r="AA3910" i="1" s="1"/>
  <c r="N3911" i="1" a="1"/>
  <c r="AA3911" i="1" s="1"/>
  <c r="N3912" i="1" a="1"/>
  <c r="AA3912" i="1" s="1"/>
  <c r="N3913" i="1" a="1"/>
  <c r="AA3913" i="1" s="1"/>
  <c r="N3914" i="1" a="1"/>
  <c r="AA3914" i="1" s="1"/>
  <c r="N3915" i="1" a="1"/>
  <c r="AA3915" i="1" s="1"/>
  <c r="N3916" i="1" a="1"/>
  <c r="AA3916" i="1" s="1"/>
  <c r="N3917" i="1" a="1"/>
  <c r="AA3917" i="1" s="1"/>
  <c r="N3918" i="1" a="1"/>
  <c r="AA3918" i="1" s="1"/>
  <c r="N3919" i="1" a="1"/>
  <c r="AA3919" i="1" s="1"/>
  <c r="N3920" i="1" a="1"/>
  <c r="AA3920" i="1" s="1"/>
  <c r="N3921" i="1" a="1"/>
  <c r="AA3921" i="1" s="1"/>
  <c r="N3922" i="1" a="1"/>
  <c r="AA3922" i="1" s="1"/>
  <c r="N3923" i="1" a="1"/>
  <c r="AA3923" i="1" s="1"/>
  <c r="N3924" i="1" a="1"/>
  <c r="AA3924" i="1" s="1"/>
  <c r="N3925" i="1" a="1"/>
  <c r="AA3925" i="1" s="1"/>
  <c r="N3926" i="1" a="1"/>
  <c r="AA3926" i="1" s="1"/>
  <c r="N3927" i="1" a="1"/>
  <c r="AA3927" i="1" s="1"/>
  <c r="N3928" i="1" a="1"/>
  <c r="AA3928" i="1" s="1"/>
  <c r="N3929" i="1" a="1"/>
  <c r="AA3929" i="1" s="1"/>
  <c r="N3930" i="1" a="1"/>
  <c r="AA3930" i="1" s="1"/>
  <c r="N3931" i="1" a="1"/>
  <c r="AA3931" i="1" s="1"/>
  <c r="N3932" i="1" a="1"/>
  <c r="AA3932" i="1" s="1"/>
  <c r="N3933" i="1" a="1"/>
  <c r="AA3933" i="1" s="1"/>
  <c r="N3934" i="1" a="1"/>
  <c r="AA3934" i="1" s="1"/>
  <c r="N3935" i="1" a="1"/>
  <c r="AA3935" i="1" s="1"/>
  <c r="N3936" i="1" a="1"/>
  <c r="AA3936" i="1" s="1"/>
  <c r="N3937" i="1" a="1"/>
  <c r="AA3937" i="1" s="1"/>
  <c r="N3938" i="1" a="1"/>
  <c r="AA3938" i="1" s="1"/>
  <c r="N3939" i="1" a="1"/>
  <c r="AA3939" i="1" s="1"/>
  <c r="N3940" i="1" a="1"/>
  <c r="AA3940" i="1" s="1"/>
  <c r="N3941" i="1" a="1"/>
  <c r="AA3941" i="1" s="1"/>
  <c r="N3942" i="1" a="1"/>
  <c r="AA3942" i="1" s="1"/>
  <c r="N3943" i="1" a="1"/>
  <c r="AA3943" i="1" s="1"/>
  <c r="N3944" i="1" a="1"/>
  <c r="AA3944" i="1" s="1"/>
  <c r="N3945" i="1" a="1"/>
  <c r="AA3945" i="1" s="1"/>
  <c r="N3946" i="1" a="1"/>
  <c r="AA3946" i="1" s="1"/>
  <c r="N3947" i="1" a="1"/>
  <c r="AA3947" i="1" s="1"/>
  <c r="N3948" i="1" a="1"/>
  <c r="AA3948" i="1" s="1"/>
  <c r="N3949" i="1" a="1"/>
  <c r="AA3949" i="1" s="1"/>
  <c r="N3950" i="1" a="1"/>
  <c r="AA3950" i="1" s="1"/>
  <c r="N3951" i="1" a="1"/>
  <c r="AA3951" i="1" s="1"/>
  <c r="N3952" i="1" a="1"/>
  <c r="AA3952" i="1" s="1"/>
  <c r="N3953" i="1" a="1"/>
  <c r="AA3953" i="1" s="1"/>
  <c r="N3954" i="1" a="1"/>
  <c r="AA3954" i="1" s="1"/>
  <c r="N3955" i="1" a="1"/>
  <c r="AA3955" i="1" s="1"/>
  <c r="N3956" i="1" a="1"/>
  <c r="AA3956" i="1" s="1"/>
  <c r="N3957" i="1" a="1"/>
  <c r="AA3957" i="1" s="1"/>
  <c r="N3958" i="1" a="1"/>
  <c r="AA3958" i="1" s="1"/>
  <c r="N3959" i="1" a="1"/>
  <c r="AA3959" i="1" s="1"/>
  <c r="N3960" i="1" a="1"/>
  <c r="AA3960" i="1" s="1"/>
  <c r="N3961" i="1" a="1"/>
  <c r="AA3961" i="1" s="1"/>
  <c r="N3962" i="1" a="1"/>
  <c r="AA3962" i="1" s="1"/>
  <c r="N3963" i="1" a="1"/>
  <c r="AA3963" i="1" s="1"/>
  <c r="N3964" i="1" a="1"/>
  <c r="AA3964" i="1" s="1"/>
  <c r="N3965" i="1" a="1"/>
  <c r="AA3965" i="1" s="1"/>
  <c r="N3966" i="1" a="1"/>
  <c r="AA3966" i="1" s="1"/>
  <c r="N3967" i="1" a="1"/>
  <c r="AA3967" i="1" s="1"/>
  <c r="N3968" i="1" a="1"/>
  <c r="AA3968" i="1" s="1"/>
  <c r="N3969" i="1" a="1"/>
  <c r="AA3969" i="1" s="1"/>
  <c r="N3970" i="1" a="1"/>
  <c r="AA3970" i="1" s="1"/>
  <c r="N3971" i="1" a="1"/>
  <c r="AA3971" i="1" s="1"/>
  <c r="N3972" i="1" a="1"/>
  <c r="AA3972" i="1" s="1"/>
  <c r="N3973" i="1" a="1"/>
  <c r="AA3973" i="1" s="1"/>
  <c r="N3974" i="1" a="1"/>
  <c r="AA3974" i="1" s="1"/>
  <c r="N3975" i="1" a="1"/>
  <c r="AA3975" i="1" s="1"/>
  <c r="N3976" i="1" a="1"/>
  <c r="AA3976" i="1" s="1"/>
  <c r="N3977" i="1" a="1"/>
  <c r="AA3977" i="1" s="1"/>
  <c r="N3978" i="1" a="1"/>
  <c r="AA3978" i="1" s="1"/>
  <c r="N3979" i="1" a="1"/>
  <c r="AA3979" i="1" s="1"/>
  <c r="N3980" i="1" a="1"/>
  <c r="AA3980" i="1" s="1"/>
  <c r="N3981" i="1" a="1"/>
  <c r="AA3981" i="1" s="1"/>
  <c r="N3982" i="1" a="1"/>
  <c r="AA3982" i="1" s="1"/>
  <c r="N3983" i="1" a="1"/>
  <c r="AA3983" i="1" s="1"/>
  <c r="N3984" i="1" a="1"/>
  <c r="AA3984" i="1" s="1"/>
  <c r="N3985" i="1" a="1"/>
  <c r="AA3985" i="1" s="1"/>
  <c r="N3986" i="1" a="1"/>
  <c r="AA3986" i="1" s="1"/>
  <c r="N3987" i="1" a="1"/>
  <c r="AA3987" i="1" s="1"/>
  <c r="N3988" i="1" a="1"/>
  <c r="AA3988" i="1" s="1"/>
  <c r="N3989" i="1" a="1"/>
  <c r="AA3989" i="1" s="1"/>
  <c r="N3990" i="1" a="1"/>
  <c r="AA3990" i="1" s="1"/>
  <c r="N3991" i="1" a="1"/>
  <c r="AA3991" i="1" s="1"/>
  <c r="N3992" i="1" a="1"/>
  <c r="AA3992" i="1" s="1"/>
  <c r="N3993" i="1" a="1"/>
  <c r="AA3993" i="1" s="1"/>
  <c r="N3994" i="1" a="1"/>
  <c r="AA3994" i="1" s="1"/>
  <c r="N3995" i="1" a="1"/>
  <c r="AA3995" i="1" s="1"/>
  <c r="N3996" i="1" a="1"/>
  <c r="AA3996" i="1" s="1"/>
  <c r="N3997" i="1" a="1"/>
  <c r="AA3997" i="1" s="1"/>
  <c r="N3998" i="1" a="1"/>
  <c r="AA3998" i="1" s="1"/>
  <c r="N3999" i="1" a="1"/>
  <c r="AA3999" i="1" s="1"/>
  <c r="N4000" i="1" a="1"/>
  <c r="AA4000" i="1" s="1"/>
  <c r="N4001" i="1" a="1"/>
  <c r="AA4001" i="1" s="1"/>
  <c r="N4002" i="1" a="1"/>
  <c r="AA4002" i="1" s="1"/>
  <c r="N4003" i="1" a="1"/>
  <c r="AA4003" i="1" s="1"/>
  <c r="N4004" i="1" a="1"/>
  <c r="AA4004" i="1" s="1"/>
  <c r="N4005" i="1" a="1"/>
  <c r="AA4005" i="1" s="1"/>
  <c r="N4006" i="1" a="1"/>
  <c r="AA4006" i="1" s="1"/>
  <c r="N4007" i="1" a="1"/>
  <c r="AA4007" i="1" s="1"/>
  <c r="N4008" i="1" a="1"/>
  <c r="AA4008" i="1" s="1"/>
  <c r="N4009" i="1" a="1"/>
  <c r="AA4009" i="1" s="1"/>
  <c r="N4010" i="1" a="1"/>
  <c r="AA4010" i="1" s="1"/>
  <c r="N4011" i="1" a="1"/>
  <c r="AA4011" i="1" s="1"/>
  <c r="N4012" i="1" a="1"/>
  <c r="AA4012" i="1" s="1"/>
  <c r="N4013" i="1" a="1"/>
  <c r="AA4013" i="1" s="1"/>
  <c r="N4014" i="1" a="1"/>
  <c r="AA4014" i="1" s="1"/>
  <c r="N4015" i="1" a="1"/>
  <c r="AA4015" i="1" s="1"/>
  <c r="N4016" i="1" a="1"/>
  <c r="AA4016" i="1" s="1"/>
  <c r="N4017" i="1" a="1"/>
  <c r="AA4017" i="1" s="1"/>
  <c r="N4018" i="1" a="1"/>
  <c r="AA4018" i="1" s="1"/>
  <c r="N4019" i="1" a="1"/>
  <c r="AA4019" i="1" s="1"/>
  <c r="N4020" i="1" a="1"/>
  <c r="AA4020" i="1" s="1"/>
  <c r="N4021" i="1" a="1"/>
  <c r="AA4021" i="1" s="1"/>
  <c r="N4022" i="1" a="1"/>
  <c r="AA4022" i="1" s="1"/>
  <c r="N4023" i="1" a="1"/>
  <c r="AA4023" i="1" s="1"/>
  <c r="N4024" i="1" a="1"/>
  <c r="AA4024" i="1" s="1"/>
  <c r="N4025" i="1" a="1"/>
  <c r="AA4025" i="1" s="1"/>
  <c r="N4026" i="1" a="1"/>
  <c r="AA4026" i="1" s="1"/>
  <c r="N4027" i="1" a="1"/>
  <c r="AA4027" i="1" s="1"/>
  <c r="N4028" i="1" a="1"/>
  <c r="AA4028" i="1" s="1"/>
  <c r="N4029" i="1" a="1"/>
  <c r="AA4029" i="1" s="1"/>
  <c r="N4030" i="1" a="1"/>
  <c r="AA4030" i="1" s="1"/>
  <c r="N4031" i="1" a="1"/>
  <c r="AA4031" i="1" s="1"/>
  <c r="N4032" i="1" a="1"/>
  <c r="AA4032" i="1" s="1"/>
  <c r="N4033" i="1" a="1"/>
  <c r="AA4033" i="1" s="1"/>
  <c r="N4034" i="1" a="1"/>
  <c r="AA4034" i="1" s="1"/>
  <c r="N4035" i="1" a="1"/>
  <c r="AA4035" i="1" s="1"/>
  <c r="N4036" i="1" a="1"/>
  <c r="AA4036" i="1" s="1"/>
  <c r="N4037" i="1" a="1"/>
  <c r="AA4037" i="1" s="1"/>
  <c r="N4038" i="1" a="1"/>
  <c r="AA4038" i="1" s="1"/>
  <c r="N4039" i="1" a="1"/>
  <c r="AA4039" i="1" s="1"/>
  <c r="N4040" i="1" a="1"/>
  <c r="AA4040" i="1" s="1"/>
  <c r="N4041" i="1" a="1"/>
  <c r="AA4041" i="1" s="1"/>
  <c r="N4042" i="1" a="1"/>
  <c r="AA4042" i="1" s="1"/>
  <c r="N4043" i="1" a="1"/>
  <c r="AA4043" i="1" s="1"/>
  <c r="N4044" i="1" a="1"/>
  <c r="AA4044" i="1" s="1"/>
  <c r="N4045" i="1" a="1"/>
  <c r="AA4045" i="1" s="1"/>
  <c r="N4046" i="1" a="1"/>
  <c r="AA4046" i="1" s="1"/>
  <c r="N4047" i="1" a="1"/>
  <c r="AA4047" i="1" s="1"/>
  <c r="N4048" i="1" a="1"/>
  <c r="AA4048" i="1" s="1"/>
  <c r="N4049" i="1" a="1"/>
  <c r="AA4049" i="1" s="1"/>
  <c r="N4050" i="1" a="1"/>
  <c r="AA4050" i="1" s="1"/>
  <c r="N4051" i="1" a="1"/>
  <c r="AA4051" i="1" s="1"/>
  <c r="N4052" i="1" a="1"/>
  <c r="AA4052" i="1" s="1"/>
  <c r="N4053" i="1" a="1"/>
  <c r="AA4053" i="1" s="1"/>
  <c r="N4054" i="1" a="1"/>
  <c r="AA4054" i="1" s="1"/>
  <c r="N4055" i="1" a="1"/>
  <c r="AA4055" i="1" s="1"/>
  <c r="N4056" i="1" a="1"/>
  <c r="AA4056" i="1" s="1"/>
  <c r="N4057" i="1" a="1"/>
  <c r="AA4057" i="1" s="1"/>
  <c r="N4058" i="1" a="1"/>
  <c r="AA4058" i="1" s="1"/>
  <c r="N4059" i="1" a="1"/>
  <c r="AA4059" i="1" s="1"/>
  <c r="N4060" i="1" a="1"/>
  <c r="AA4060" i="1" s="1"/>
  <c r="N4061" i="1" a="1"/>
  <c r="AA4061" i="1" s="1"/>
  <c r="N4062" i="1" a="1"/>
  <c r="AA4062" i="1" s="1"/>
  <c r="N4063" i="1" a="1"/>
  <c r="AA4063" i="1" s="1"/>
  <c r="N4064" i="1" a="1"/>
  <c r="AA4064" i="1" s="1"/>
  <c r="N4065" i="1" a="1"/>
  <c r="AA4065" i="1" s="1"/>
  <c r="N4066" i="1" a="1"/>
  <c r="AA4066" i="1" s="1"/>
  <c r="N4067" i="1" a="1"/>
  <c r="AA4067" i="1" s="1"/>
  <c r="N4068" i="1" a="1"/>
  <c r="AA4068" i="1" s="1"/>
  <c r="N4069" i="1" a="1"/>
  <c r="AA4069" i="1" s="1"/>
  <c r="N4070" i="1" a="1"/>
  <c r="AA4070" i="1" s="1"/>
  <c r="N4071" i="1" a="1"/>
  <c r="AA4071" i="1" s="1"/>
  <c r="N4072" i="1" a="1"/>
  <c r="AA4072" i="1" s="1"/>
  <c r="N4073" i="1" a="1"/>
  <c r="AA4073" i="1" s="1"/>
  <c r="N4074" i="1" a="1"/>
  <c r="AA4074" i="1" s="1"/>
  <c r="N4075" i="1" a="1"/>
  <c r="AA4075" i="1" s="1"/>
  <c r="N4076" i="1" a="1"/>
  <c r="AA4076" i="1" s="1"/>
  <c r="N4077" i="1" a="1"/>
  <c r="AA4077" i="1" s="1"/>
  <c r="N4078" i="1" a="1"/>
  <c r="AA4078" i="1" s="1"/>
  <c r="N4079" i="1" a="1"/>
  <c r="AA4079" i="1" s="1"/>
  <c r="N4080" i="1" a="1"/>
  <c r="AA4080" i="1" s="1"/>
  <c r="N4081" i="1" a="1"/>
  <c r="AA4081" i="1" s="1"/>
  <c r="N4082" i="1" a="1"/>
  <c r="AA4082" i="1" s="1"/>
  <c r="N4083" i="1" a="1"/>
  <c r="AA4083" i="1" s="1"/>
  <c r="N4084" i="1" a="1"/>
  <c r="AA4084" i="1" s="1"/>
  <c r="N4085" i="1" a="1"/>
  <c r="AA4085" i="1" s="1"/>
  <c r="N4086" i="1" a="1"/>
  <c r="AA4086" i="1" s="1"/>
  <c r="N4087" i="1" a="1"/>
  <c r="AA4087" i="1" s="1"/>
  <c r="N4088" i="1" a="1"/>
  <c r="AA4088" i="1" s="1"/>
  <c r="N4089" i="1" a="1"/>
  <c r="AA4089" i="1" s="1"/>
  <c r="N4090" i="1" a="1"/>
  <c r="AA4090" i="1" s="1"/>
  <c r="N4091" i="1" a="1"/>
  <c r="AA4091" i="1" s="1"/>
  <c r="N4092" i="1" a="1"/>
  <c r="AA4092" i="1" s="1"/>
  <c r="N4093" i="1" a="1"/>
  <c r="AA4093" i="1" s="1"/>
  <c r="N4094" i="1" a="1"/>
  <c r="AA4094" i="1" s="1"/>
  <c r="N4095" i="1" a="1"/>
  <c r="AA4095" i="1" s="1"/>
  <c r="N4096" i="1" a="1"/>
  <c r="AA4096" i="1" s="1"/>
  <c r="N4097" i="1" a="1"/>
  <c r="AA4097" i="1" s="1"/>
  <c r="N4098" i="1" a="1"/>
  <c r="AA4098" i="1" s="1"/>
  <c r="N4099" i="1" a="1"/>
  <c r="AA4099" i="1" s="1"/>
  <c r="N4100" i="1" a="1"/>
  <c r="AA4100" i="1" s="1"/>
  <c r="N4101" i="1" a="1"/>
  <c r="AA4101" i="1" s="1"/>
  <c r="N4102" i="1" a="1"/>
  <c r="AA4102" i="1" s="1"/>
  <c r="N4103" i="1" a="1"/>
  <c r="AA4103" i="1" s="1"/>
  <c r="N4104" i="1" a="1"/>
  <c r="AA4104" i="1" s="1"/>
  <c r="N4105" i="1" a="1"/>
  <c r="AA4105" i="1" s="1"/>
  <c r="N4106" i="1" a="1"/>
  <c r="AA4106" i="1" s="1"/>
  <c r="N4107" i="1" a="1"/>
  <c r="AA4107" i="1" s="1"/>
  <c r="N4108" i="1" a="1"/>
  <c r="AA4108" i="1" s="1"/>
  <c r="N4109" i="1" a="1"/>
  <c r="AA4109" i="1" s="1"/>
  <c r="N4110" i="1" a="1"/>
  <c r="AA4110" i="1" s="1"/>
  <c r="N4111" i="1" a="1"/>
  <c r="AA4111" i="1" s="1"/>
  <c r="N4112" i="1" a="1"/>
  <c r="AA4112" i="1" s="1"/>
  <c r="N4113" i="1" a="1"/>
  <c r="AA4113" i="1" s="1"/>
  <c r="N4114" i="1" a="1"/>
  <c r="AA4114" i="1" s="1"/>
  <c r="N4115" i="1" a="1"/>
  <c r="AA4115" i="1" s="1"/>
  <c r="N4116" i="1" a="1"/>
  <c r="AA4116" i="1" s="1"/>
  <c r="N4117" i="1" a="1"/>
  <c r="AA4117" i="1" s="1"/>
  <c r="N4118" i="1" a="1"/>
  <c r="AA4118" i="1" s="1"/>
  <c r="N4119" i="1" a="1"/>
  <c r="AA4119" i="1" s="1"/>
  <c r="N4120" i="1" a="1"/>
  <c r="AA4120" i="1" s="1"/>
  <c r="N4121" i="1" a="1"/>
  <c r="AA4121" i="1" s="1"/>
  <c r="N4122" i="1" a="1"/>
  <c r="AA4122" i="1" s="1"/>
  <c r="N4123" i="1" a="1"/>
  <c r="AA4123" i="1" s="1"/>
  <c r="N4124" i="1" a="1"/>
  <c r="AA4124" i="1" s="1"/>
  <c r="N4125" i="1" a="1"/>
  <c r="AA4125" i="1" s="1"/>
  <c r="N4126" i="1" a="1"/>
  <c r="AA4126" i="1" s="1"/>
  <c r="N4127" i="1" a="1"/>
  <c r="AA4127" i="1" s="1"/>
  <c r="N4128" i="1" a="1"/>
  <c r="AA4128" i="1" s="1"/>
  <c r="N4129" i="1" a="1"/>
  <c r="AA4129" i="1" s="1"/>
  <c r="N4130" i="1" a="1"/>
  <c r="AA4130" i="1" s="1"/>
  <c r="N4131" i="1" a="1"/>
  <c r="AA4131" i="1" s="1"/>
  <c r="N4132" i="1" a="1"/>
  <c r="AA4132" i="1" s="1"/>
  <c r="N4133" i="1" a="1"/>
  <c r="AA4133" i="1" s="1"/>
  <c r="N4134" i="1" a="1"/>
  <c r="AA4134" i="1" s="1"/>
  <c r="N4135" i="1" a="1"/>
  <c r="AA4135" i="1" s="1"/>
  <c r="N4136" i="1" a="1"/>
  <c r="AA4136" i="1" s="1"/>
  <c r="N4137" i="1" a="1"/>
  <c r="AA4137" i="1" s="1"/>
  <c r="N4138" i="1" a="1"/>
  <c r="AA4138" i="1" s="1"/>
  <c r="N4139" i="1" a="1"/>
  <c r="AA4139" i="1" s="1"/>
  <c r="N4140" i="1" a="1"/>
  <c r="AA4140" i="1" s="1"/>
  <c r="N4141" i="1" a="1"/>
  <c r="AA4141" i="1" s="1"/>
  <c r="N4142" i="1" a="1"/>
  <c r="AA4142" i="1" s="1"/>
  <c r="N4143" i="1" a="1"/>
  <c r="AA4143" i="1" s="1"/>
  <c r="N4144" i="1" a="1"/>
  <c r="AA4144" i="1" s="1"/>
  <c r="N4145" i="1" a="1"/>
  <c r="AA4145" i="1" s="1"/>
  <c r="N4146" i="1" a="1"/>
  <c r="AA4146" i="1" s="1"/>
  <c r="N4147" i="1" a="1"/>
  <c r="AA4147" i="1" s="1"/>
  <c r="N4148" i="1" a="1"/>
  <c r="AA4148" i="1" s="1"/>
  <c r="N4149" i="1" a="1"/>
  <c r="AA4149" i="1" s="1"/>
  <c r="N4150" i="1" a="1"/>
  <c r="AA4150" i="1" s="1"/>
  <c r="N4151" i="1" a="1"/>
  <c r="AA4151" i="1" s="1"/>
  <c r="N4152" i="1" a="1"/>
  <c r="AA4152" i="1" s="1"/>
  <c r="N4153" i="1" a="1"/>
  <c r="AA4153" i="1" s="1"/>
  <c r="N4154" i="1" a="1"/>
  <c r="AA4154" i="1" s="1"/>
  <c r="N4155" i="1" a="1"/>
  <c r="AA4155" i="1" s="1"/>
  <c r="N4156" i="1" a="1"/>
  <c r="AA4156" i="1" s="1"/>
  <c r="N4157" i="1" a="1"/>
  <c r="AA4157" i="1" s="1"/>
  <c r="N4158" i="1" a="1"/>
  <c r="AA4158" i="1" s="1"/>
  <c r="N4159" i="1" a="1"/>
  <c r="AA4159" i="1" s="1"/>
  <c r="N4160" i="1" a="1"/>
  <c r="AA4160" i="1" s="1"/>
  <c r="N4161" i="1" a="1"/>
  <c r="AA4161" i="1" s="1"/>
  <c r="N4162" i="1" a="1"/>
  <c r="AA4162" i="1" s="1"/>
  <c r="N4163" i="1" a="1"/>
  <c r="AA4163" i="1" s="1"/>
  <c r="N4164" i="1" a="1"/>
  <c r="AA4164" i="1" s="1"/>
  <c r="N4165" i="1" a="1"/>
  <c r="AA4165" i="1" s="1"/>
  <c r="N4166" i="1" a="1"/>
  <c r="AA4166" i="1" s="1"/>
  <c r="N4167" i="1" a="1"/>
  <c r="AA4167" i="1" s="1"/>
  <c r="N4168" i="1" a="1"/>
  <c r="AA4168" i="1" s="1"/>
  <c r="N4169" i="1" a="1"/>
  <c r="AA4169" i="1" s="1"/>
  <c r="N4170" i="1" a="1"/>
  <c r="AA4170" i="1" s="1"/>
  <c r="N4171" i="1" a="1"/>
  <c r="AA4171" i="1" s="1"/>
  <c r="N4172" i="1" a="1"/>
  <c r="AA4172" i="1" s="1"/>
  <c r="N4173" i="1" a="1"/>
  <c r="AA4173" i="1" s="1"/>
  <c r="N4174" i="1" a="1"/>
  <c r="AA4174" i="1" s="1"/>
  <c r="N4175" i="1" a="1"/>
  <c r="AA4175" i="1" s="1"/>
  <c r="N4176" i="1" a="1"/>
  <c r="AA4176" i="1" s="1"/>
  <c r="N4177" i="1" a="1"/>
  <c r="AA4177" i="1" s="1"/>
  <c r="N4178" i="1" a="1"/>
  <c r="AA4178" i="1" s="1"/>
  <c r="N4179" i="1" a="1"/>
  <c r="AA4179" i="1" s="1"/>
  <c r="N4180" i="1" a="1"/>
  <c r="AA4180" i="1" s="1"/>
  <c r="N4181" i="1" a="1"/>
  <c r="AA4181" i="1" s="1"/>
  <c r="N4182" i="1" a="1"/>
  <c r="AA4182" i="1" s="1"/>
  <c r="N4183" i="1" a="1"/>
  <c r="AA4183" i="1" s="1"/>
  <c r="N4184" i="1" a="1"/>
  <c r="AA4184" i="1" s="1"/>
  <c r="N4185" i="1" a="1"/>
  <c r="AA4185" i="1" s="1"/>
  <c r="N4186" i="1" a="1"/>
  <c r="AA4186" i="1" s="1"/>
  <c r="N4187" i="1" a="1"/>
  <c r="AA4187" i="1" s="1"/>
  <c r="N4188" i="1" a="1"/>
  <c r="AA4188" i="1" s="1"/>
  <c r="N4189" i="1" a="1"/>
  <c r="AA4189" i="1" s="1"/>
  <c r="N4190" i="1" a="1"/>
  <c r="AA4190" i="1" s="1"/>
  <c r="N4191" i="1" a="1"/>
  <c r="AA4191" i="1" s="1"/>
  <c r="N4192" i="1" a="1"/>
  <c r="AA4192" i="1" s="1"/>
  <c r="N4193" i="1" a="1"/>
  <c r="AA4193" i="1" s="1"/>
  <c r="N4194" i="1" a="1"/>
  <c r="AA4194" i="1" s="1"/>
  <c r="N4195" i="1" a="1"/>
  <c r="AA4195" i="1" s="1"/>
  <c r="N4196" i="1" a="1"/>
  <c r="AA4196" i="1" s="1"/>
  <c r="N4197" i="1" a="1"/>
  <c r="AA4197" i="1" s="1"/>
  <c r="N4198" i="1" a="1"/>
  <c r="AA4198" i="1" s="1"/>
  <c r="N4199" i="1" a="1"/>
  <c r="AA4199" i="1" s="1"/>
  <c r="N4200" i="1" a="1"/>
  <c r="AA4200" i="1" s="1"/>
  <c r="N4201" i="1" a="1"/>
  <c r="AA4201" i="1" s="1"/>
  <c r="N4202" i="1" a="1"/>
  <c r="AA4202" i="1" s="1"/>
  <c r="N4203" i="1" a="1"/>
  <c r="AA4203" i="1" s="1"/>
  <c r="N4204" i="1" a="1"/>
  <c r="AA4204" i="1" s="1"/>
  <c r="N4205" i="1" a="1"/>
  <c r="AA4205" i="1" s="1"/>
  <c r="N4206" i="1" a="1"/>
  <c r="AA4206" i="1" s="1"/>
  <c r="N4207" i="1" a="1"/>
  <c r="AA4207" i="1" s="1"/>
  <c r="N4208" i="1" a="1"/>
  <c r="AA4208" i="1" s="1"/>
  <c r="N4209" i="1" a="1"/>
  <c r="AA4209" i="1" s="1"/>
  <c r="N4210" i="1" a="1"/>
  <c r="AA4210" i="1" s="1"/>
  <c r="N4211" i="1" a="1"/>
  <c r="AA4211" i="1" s="1"/>
  <c r="N4212" i="1" a="1"/>
  <c r="AA4212" i="1" s="1"/>
  <c r="N4213" i="1" a="1"/>
  <c r="AA4213" i="1" s="1"/>
  <c r="N4214" i="1" a="1"/>
  <c r="AA4214" i="1" s="1"/>
  <c r="N4215" i="1" a="1"/>
  <c r="AA4215" i="1" s="1"/>
  <c r="N4216" i="1" a="1"/>
  <c r="AA4216" i="1" s="1"/>
  <c r="N4217" i="1" a="1"/>
  <c r="AA4217" i="1" s="1"/>
  <c r="N4218" i="1" a="1"/>
  <c r="AA4218" i="1" s="1"/>
  <c r="N4219" i="1" a="1"/>
  <c r="AA4219" i="1" s="1"/>
  <c r="N4220" i="1" a="1"/>
  <c r="AA4220" i="1" s="1"/>
  <c r="N4221" i="1" a="1"/>
  <c r="AA4221" i="1" s="1"/>
  <c r="N4222" i="1" a="1"/>
  <c r="AA4222" i="1" s="1"/>
  <c r="N4223" i="1" a="1"/>
  <c r="AA4223" i="1" s="1"/>
  <c r="N4224" i="1" a="1"/>
  <c r="AA4224" i="1" s="1"/>
  <c r="N4225" i="1" a="1"/>
  <c r="AA4225" i="1" s="1"/>
  <c r="N4226" i="1" a="1"/>
  <c r="AA4226" i="1" s="1"/>
  <c r="N4227" i="1" a="1"/>
  <c r="AA4227" i="1" s="1"/>
  <c r="N4228" i="1" a="1"/>
  <c r="AA4228" i="1" s="1"/>
  <c r="N4229" i="1" a="1"/>
  <c r="AA4229" i="1" s="1"/>
  <c r="N4230" i="1" a="1"/>
  <c r="AA4230" i="1" s="1"/>
  <c r="N4231" i="1" a="1"/>
  <c r="AA4231" i="1" s="1"/>
  <c r="N4232" i="1" a="1"/>
  <c r="AA4232" i="1" s="1"/>
  <c r="N4233" i="1" a="1"/>
  <c r="AA4233" i="1" s="1"/>
  <c r="N4234" i="1" a="1"/>
  <c r="AA4234" i="1" s="1"/>
  <c r="N4235" i="1" a="1"/>
  <c r="AA4235" i="1" s="1"/>
  <c r="N4236" i="1" a="1"/>
  <c r="AA4236" i="1" s="1"/>
  <c r="N4237" i="1" a="1"/>
  <c r="AA4237" i="1" s="1"/>
  <c r="N4238" i="1" a="1"/>
  <c r="AA4238" i="1" s="1"/>
  <c r="N4239" i="1" a="1"/>
  <c r="AA4239" i="1" s="1"/>
  <c r="N4240" i="1" a="1"/>
  <c r="AA4240" i="1" s="1"/>
  <c r="N4241" i="1" a="1"/>
  <c r="AA4241" i="1" s="1"/>
  <c r="N4242" i="1" a="1"/>
  <c r="AA4242" i="1" s="1"/>
  <c r="N4243" i="1" a="1"/>
  <c r="AA4243" i="1" s="1"/>
  <c r="N4244" i="1" a="1"/>
  <c r="AA4244" i="1" s="1"/>
  <c r="N4245" i="1" a="1"/>
  <c r="AA4245" i="1" s="1"/>
  <c r="N4246" i="1" a="1"/>
  <c r="AA4246" i="1" s="1"/>
  <c r="N4247" i="1" a="1"/>
  <c r="AA4247" i="1" s="1"/>
  <c r="N4248" i="1" a="1"/>
  <c r="AA4248" i="1" s="1"/>
  <c r="N4249" i="1" a="1"/>
  <c r="AA4249" i="1" s="1"/>
  <c r="N4250" i="1" a="1"/>
  <c r="AA4250" i="1" s="1"/>
  <c r="N4251" i="1" a="1"/>
  <c r="AA4251" i="1" s="1"/>
  <c r="N4252" i="1" a="1"/>
  <c r="AA4252" i="1" s="1"/>
  <c r="N4253" i="1" a="1"/>
  <c r="AA4253" i="1" s="1"/>
  <c r="N4254" i="1" a="1"/>
  <c r="AA4254" i="1" s="1"/>
  <c r="N4255" i="1" a="1"/>
  <c r="AA4255" i="1" s="1"/>
  <c r="N4256" i="1" a="1"/>
  <c r="AA4256" i="1" s="1"/>
  <c r="N4257" i="1" a="1"/>
  <c r="AA4257" i="1" s="1"/>
  <c r="N4258" i="1" a="1"/>
  <c r="AA4258" i="1" s="1"/>
  <c r="N4259" i="1" a="1"/>
  <c r="AA4259" i="1" s="1"/>
  <c r="N4260" i="1" a="1"/>
  <c r="AA4260" i="1" s="1"/>
  <c r="N4261" i="1" a="1"/>
  <c r="AA4261" i="1" s="1"/>
  <c r="N4262" i="1" a="1"/>
  <c r="AA4262" i="1" s="1"/>
  <c r="N4263" i="1" a="1"/>
  <c r="AA4263" i="1" s="1"/>
  <c r="N4264" i="1" a="1"/>
  <c r="AA4264" i="1" s="1"/>
  <c r="N4265" i="1" a="1"/>
  <c r="AA4265" i="1" s="1"/>
  <c r="N4266" i="1" a="1"/>
  <c r="AA4266" i="1" s="1"/>
  <c r="N4267" i="1" a="1"/>
  <c r="AA4267" i="1" s="1"/>
  <c r="N4268" i="1" a="1"/>
  <c r="AA4268" i="1" s="1"/>
  <c r="N4269" i="1" a="1"/>
  <c r="AA4269" i="1" s="1"/>
  <c r="N4270" i="1" a="1"/>
  <c r="AA4270" i="1" s="1"/>
  <c r="N4271" i="1" a="1"/>
  <c r="AA4271" i="1" s="1"/>
  <c r="N4272" i="1" a="1"/>
  <c r="AA4272" i="1" s="1"/>
  <c r="N4273" i="1" a="1"/>
  <c r="AA4273" i="1" s="1"/>
  <c r="N4274" i="1" a="1"/>
  <c r="AA4274" i="1" s="1"/>
  <c r="N4275" i="1" a="1"/>
  <c r="AA4275" i="1" s="1"/>
  <c r="N4276" i="1" a="1"/>
  <c r="AA4276" i="1" s="1"/>
  <c r="N4277" i="1" a="1"/>
  <c r="AA4277" i="1" s="1"/>
  <c r="N4278" i="1" a="1"/>
  <c r="AA4278" i="1" s="1"/>
  <c r="N4279" i="1" a="1"/>
  <c r="AA4279" i="1" s="1"/>
  <c r="N4280" i="1" a="1"/>
  <c r="AA4280" i="1" s="1"/>
  <c r="N4281" i="1" a="1"/>
  <c r="AA4281" i="1" s="1"/>
  <c r="N4282" i="1" a="1"/>
  <c r="AA4282" i="1" s="1"/>
  <c r="N4283" i="1" a="1"/>
  <c r="AA4283" i="1" s="1"/>
  <c r="N4284" i="1" a="1"/>
  <c r="AA4284" i="1" s="1"/>
  <c r="N4285" i="1" a="1"/>
  <c r="AA4285" i="1" s="1"/>
  <c r="N4286" i="1" a="1"/>
  <c r="AA4286" i="1" s="1"/>
  <c r="N4287" i="1" a="1"/>
  <c r="AA4287" i="1" s="1"/>
  <c r="N4288" i="1" a="1"/>
  <c r="AA4288" i="1" s="1"/>
  <c r="N4289" i="1" a="1"/>
  <c r="AA4289" i="1" s="1"/>
  <c r="N4290" i="1" a="1"/>
  <c r="AA4290" i="1" s="1"/>
  <c r="N4291" i="1" a="1"/>
  <c r="AA4291" i="1" s="1"/>
  <c r="N4292" i="1" a="1"/>
  <c r="AA4292" i="1" s="1"/>
  <c r="N4293" i="1" a="1"/>
  <c r="AA4293" i="1" s="1"/>
  <c r="N4294" i="1" a="1"/>
  <c r="AA4294" i="1" s="1"/>
  <c r="N4295" i="1" a="1"/>
  <c r="AA4295" i="1" s="1"/>
  <c r="N4296" i="1" a="1"/>
  <c r="AA4296" i="1" s="1"/>
  <c r="N4297" i="1" a="1"/>
  <c r="AA4297" i="1" s="1"/>
  <c r="N4298" i="1" a="1"/>
  <c r="AA4298" i="1" s="1"/>
  <c r="N4299" i="1" a="1"/>
  <c r="AA4299" i="1" s="1"/>
  <c r="N4300" i="1" a="1"/>
  <c r="AA4300" i="1" s="1"/>
  <c r="N4301" i="1" a="1"/>
  <c r="AA4301" i="1" s="1"/>
  <c r="N4302" i="1" a="1"/>
  <c r="AA4302" i="1" s="1"/>
  <c r="N4303" i="1" a="1"/>
  <c r="AA4303" i="1" s="1"/>
  <c r="N4304" i="1" a="1"/>
  <c r="AA4304" i="1" s="1"/>
  <c r="N4305" i="1" a="1"/>
  <c r="AA4305" i="1" s="1"/>
  <c r="N4306" i="1" a="1"/>
  <c r="AA4306" i="1" s="1"/>
  <c r="N4307" i="1" a="1"/>
  <c r="AA4307" i="1" s="1"/>
  <c r="N4308" i="1" a="1"/>
  <c r="AA4308" i="1" s="1"/>
  <c r="N4309" i="1" a="1"/>
  <c r="AA4309" i="1" s="1"/>
  <c r="N4310" i="1" a="1"/>
  <c r="AA4310" i="1" s="1"/>
  <c r="N4311" i="1" a="1"/>
  <c r="AA4311" i="1" s="1"/>
  <c r="N4312" i="1" a="1"/>
  <c r="AA4312" i="1" s="1"/>
  <c r="N4313" i="1" a="1"/>
  <c r="AA4313" i="1" s="1"/>
  <c r="N4314" i="1" a="1"/>
  <c r="AA4314" i="1" s="1"/>
  <c r="N4315" i="1" a="1"/>
  <c r="AA4315" i="1" s="1"/>
  <c r="N4316" i="1" a="1"/>
  <c r="AA4316" i="1" s="1"/>
  <c r="N4317" i="1" a="1"/>
  <c r="AA4317" i="1" s="1"/>
  <c r="N4318" i="1" a="1"/>
  <c r="AA4318" i="1" s="1"/>
  <c r="N4319" i="1" a="1"/>
  <c r="AA4319" i="1" s="1"/>
  <c r="N4320" i="1" a="1"/>
  <c r="AA4320" i="1" s="1"/>
  <c r="N4321" i="1" a="1"/>
  <c r="AA4321" i="1" s="1"/>
  <c r="N4322" i="1" a="1"/>
  <c r="AA4322" i="1" s="1"/>
  <c r="N4323" i="1" a="1"/>
  <c r="AA4323" i="1" s="1"/>
  <c r="N4324" i="1" a="1"/>
  <c r="AA4324" i="1" s="1"/>
  <c r="N4325" i="1" a="1"/>
  <c r="AA4325" i="1" s="1"/>
  <c r="N4326" i="1" a="1"/>
  <c r="AA4326" i="1" s="1"/>
  <c r="N4327" i="1" a="1"/>
  <c r="AA4327" i="1" s="1"/>
  <c r="N4328" i="1" a="1"/>
  <c r="AA4328" i="1" s="1"/>
  <c r="N4329" i="1" a="1"/>
  <c r="AA4329" i="1" s="1"/>
  <c r="N4330" i="1" a="1"/>
  <c r="AA4330" i="1" s="1"/>
  <c r="N4331" i="1" a="1"/>
  <c r="AA4331" i="1" s="1"/>
  <c r="N4332" i="1" a="1"/>
  <c r="AA4332" i="1" s="1"/>
  <c r="N4333" i="1" a="1"/>
  <c r="AA4333" i="1" s="1"/>
  <c r="N4334" i="1" a="1"/>
  <c r="AA4334" i="1" s="1"/>
  <c r="N4335" i="1" a="1"/>
  <c r="AA4335" i="1" s="1"/>
  <c r="N4336" i="1" a="1"/>
  <c r="AA4336" i="1" s="1"/>
  <c r="N4337" i="1" a="1"/>
  <c r="AA4337" i="1" s="1"/>
  <c r="N4338" i="1" a="1"/>
  <c r="AA4338" i="1" s="1"/>
  <c r="N4339" i="1" a="1"/>
  <c r="AA4339" i="1" s="1"/>
  <c r="N4340" i="1" a="1"/>
  <c r="AA4340" i="1" s="1"/>
  <c r="N4341" i="1" a="1"/>
  <c r="AA4341" i="1" s="1"/>
  <c r="N4342" i="1" a="1"/>
  <c r="AA4342" i="1" s="1"/>
  <c r="N4343" i="1" a="1"/>
  <c r="AA4343" i="1" s="1"/>
  <c r="N4344" i="1" a="1"/>
  <c r="AA4344" i="1" s="1"/>
  <c r="N4345" i="1" a="1"/>
  <c r="AA4345" i="1" s="1"/>
  <c r="N4346" i="1" a="1"/>
  <c r="AA4346" i="1" s="1"/>
  <c r="N4347" i="1" a="1"/>
  <c r="AA4347" i="1" s="1"/>
  <c r="N4348" i="1" a="1"/>
  <c r="AA4348" i="1" s="1"/>
  <c r="N4349" i="1" a="1"/>
  <c r="AA4349" i="1" s="1"/>
  <c r="N4350" i="1" a="1"/>
  <c r="AA4350" i="1" s="1"/>
  <c r="N4351" i="1" a="1"/>
  <c r="AA4351" i="1" s="1"/>
  <c r="N4352" i="1" a="1"/>
  <c r="AA4352" i="1" s="1"/>
  <c r="N4353" i="1" a="1"/>
  <c r="AA4353" i="1" s="1"/>
  <c r="N4354" i="1" a="1"/>
  <c r="AA4354" i="1" s="1"/>
  <c r="N4355" i="1" a="1"/>
  <c r="AA4355" i="1" s="1"/>
  <c r="N4356" i="1" a="1"/>
  <c r="AA4356" i="1" s="1"/>
  <c r="N4357" i="1" a="1"/>
  <c r="AA4357" i="1" s="1"/>
  <c r="N4358" i="1" a="1"/>
  <c r="AA4358" i="1" s="1"/>
  <c r="N4359" i="1" a="1"/>
  <c r="AA4359" i="1" s="1"/>
  <c r="N4360" i="1" a="1"/>
  <c r="AA4360" i="1" s="1"/>
  <c r="N4361" i="1" a="1"/>
  <c r="AA4361" i="1" s="1"/>
  <c r="N4362" i="1" a="1"/>
  <c r="AA4362" i="1" s="1"/>
  <c r="N4363" i="1" a="1"/>
  <c r="AA4363" i="1" s="1"/>
  <c r="N4364" i="1" a="1"/>
  <c r="AA4364" i="1" s="1"/>
  <c r="N4365" i="1" a="1"/>
  <c r="AA4365" i="1" s="1"/>
  <c r="N4366" i="1" a="1"/>
  <c r="AA4366" i="1" s="1"/>
  <c r="N4367" i="1" a="1"/>
  <c r="AA4367" i="1" s="1"/>
  <c r="N4368" i="1" a="1"/>
  <c r="AA4368" i="1" s="1"/>
  <c r="N4369" i="1" a="1"/>
  <c r="AA4369" i="1" s="1"/>
  <c r="N4370" i="1" a="1"/>
  <c r="AA4370" i="1" s="1"/>
  <c r="N4371" i="1" a="1"/>
  <c r="AA4371" i="1" s="1"/>
  <c r="N4372" i="1" a="1"/>
  <c r="AA4372" i="1" s="1"/>
  <c r="N4373" i="1" a="1"/>
  <c r="AA4373" i="1" s="1"/>
  <c r="N4374" i="1" a="1"/>
  <c r="AA4374" i="1" s="1"/>
  <c r="N4375" i="1" a="1"/>
  <c r="AA4375" i="1" s="1"/>
  <c r="N4376" i="1" a="1"/>
  <c r="AA4376" i="1" s="1"/>
  <c r="N4377" i="1" a="1"/>
  <c r="AA4377" i="1" s="1"/>
  <c r="N4378" i="1" a="1"/>
  <c r="AA4378" i="1" s="1"/>
  <c r="N4379" i="1" a="1"/>
  <c r="AA4379" i="1" s="1"/>
  <c r="N4380" i="1" a="1"/>
  <c r="AA4380" i="1" s="1"/>
  <c r="N4381" i="1" a="1"/>
  <c r="AA4381" i="1" s="1"/>
  <c r="N4382" i="1" a="1"/>
  <c r="AA4382" i="1" s="1"/>
  <c r="N4383" i="1" a="1"/>
  <c r="AA4383" i="1" s="1"/>
  <c r="N4384" i="1" a="1"/>
  <c r="AA4384" i="1" s="1"/>
  <c r="N4385" i="1" a="1"/>
  <c r="AA4385" i="1" s="1"/>
  <c r="N4386" i="1" a="1"/>
  <c r="AA4386" i="1" s="1"/>
  <c r="N4387" i="1" a="1"/>
  <c r="AA4387" i="1" s="1"/>
  <c r="N4388" i="1" a="1"/>
  <c r="AA4388" i="1" s="1"/>
  <c r="N4389" i="1" a="1"/>
  <c r="AA4389" i="1" s="1"/>
  <c r="N4390" i="1" a="1"/>
  <c r="AA4390" i="1" s="1"/>
  <c r="N4391" i="1" a="1"/>
  <c r="AA4391" i="1" s="1"/>
  <c r="N4392" i="1" a="1"/>
  <c r="AA4392" i="1" s="1"/>
  <c r="N4393" i="1" a="1"/>
  <c r="AA4393" i="1" s="1"/>
  <c r="N4394" i="1" a="1"/>
  <c r="AA4394" i="1" s="1"/>
  <c r="N4395" i="1" a="1"/>
  <c r="AA4395" i="1" s="1"/>
  <c r="N4396" i="1" a="1"/>
  <c r="AA4396" i="1" s="1"/>
  <c r="N4397" i="1" a="1"/>
  <c r="AA4397" i="1" s="1"/>
  <c r="N4398" i="1" a="1"/>
  <c r="AA4398" i="1" s="1"/>
  <c r="N4399" i="1" a="1"/>
  <c r="AA4399" i="1" s="1"/>
  <c r="N4400" i="1" a="1"/>
  <c r="AA4400" i="1" s="1"/>
  <c r="N4401" i="1" a="1"/>
  <c r="AA4401" i="1" s="1"/>
  <c r="N4402" i="1" a="1"/>
  <c r="AA4402" i="1" s="1"/>
  <c r="N4403" i="1" a="1"/>
  <c r="AA4403" i="1" s="1"/>
  <c r="N4404" i="1" a="1"/>
  <c r="AA4404" i="1" s="1"/>
  <c r="N4405" i="1" a="1"/>
  <c r="AA4405" i="1" s="1"/>
  <c r="N4406" i="1" a="1"/>
  <c r="AA4406" i="1" s="1"/>
  <c r="N4407" i="1" a="1"/>
  <c r="AA4407" i="1" s="1"/>
  <c r="N4408" i="1" a="1"/>
  <c r="AA4408" i="1" s="1"/>
  <c r="N4409" i="1" a="1"/>
  <c r="AA4409" i="1" s="1"/>
  <c r="N4410" i="1" a="1"/>
  <c r="AA4410" i="1" s="1"/>
  <c r="N4411" i="1" a="1"/>
  <c r="AA4411" i="1" s="1"/>
  <c r="N4412" i="1" a="1"/>
  <c r="AA4412" i="1" s="1"/>
  <c r="N4413" i="1" a="1"/>
  <c r="AA4413" i="1" s="1"/>
  <c r="N4414" i="1" a="1"/>
  <c r="AA4414" i="1" s="1"/>
  <c r="N4415" i="1" a="1"/>
  <c r="AA4415" i="1" s="1"/>
  <c r="N4416" i="1" a="1"/>
  <c r="AA4416" i="1" s="1"/>
  <c r="N4417" i="1" a="1"/>
  <c r="AA4417" i="1" s="1"/>
  <c r="N4418" i="1" a="1"/>
  <c r="AA4418" i="1" s="1"/>
  <c r="N4419" i="1" a="1"/>
  <c r="AA4419" i="1" s="1"/>
  <c r="N4420" i="1" a="1"/>
  <c r="AA4420" i="1" s="1"/>
  <c r="N4421" i="1" a="1"/>
  <c r="AA4421" i="1" s="1"/>
  <c r="N4422" i="1" a="1"/>
  <c r="AA4422" i="1" s="1"/>
  <c r="N4423" i="1" a="1"/>
  <c r="AA4423" i="1" s="1"/>
  <c r="N4424" i="1" a="1"/>
  <c r="AA4424" i="1" s="1"/>
  <c r="N4425" i="1" a="1"/>
  <c r="AA4425" i="1" s="1"/>
  <c r="N4426" i="1" a="1"/>
  <c r="AA4426" i="1" s="1"/>
  <c r="N4427" i="1" a="1"/>
  <c r="AA4427" i="1" s="1"/>
  <c r="N4428" i="1" a="1"/>
  <c r="AA4428" i="1" s="1"/>
  <c r="N4429" i="1" a="1"/>
  <c r="AA4429" i="1" s="1"/>
  <c r="N4430" i="1" a="1"/>
  <c r="AA4430" i="1" s="1"/>
  <c r="N4431" i="1" a="1"/>
  <c r="AA4431" i="1" s="1"/>
  <c r="N4432" i="1" a="1"/>
  <c r="AA4432" i="1" s="1"/>
  <c r="N4433" i="1" a="1"/>
  <c r="AA4433" i="1" s="1"/>
  <c r="N4434" i="1" a="1"/>
  <c r="AA4434" i="1" s="1"/>
  <c r="N4435" i="1" a="1"/>
  <c r="AA4435" i="1" s="1"/>
  <c r="N4436" i="1" a="1"/>
  <c r="AA4436" i="1" s="1"/>
  <c r="N4437" i="1" a="1"/>
  <c r="AA4437" i="1" s="1"/>
  <c r="N4438" i="1" a="1"/>
  <c r="AA4438" i="1" s="1"/>
  <c r="N4439" i="1" a="1"/>
  <c r="AA4439" i="1" s="1"/>
  <c r="N4440" i="1" a="1"/>
  <c r="AA4440" i="1" s="1"/>
  <c r="N4441" i="1" a="1"/>
  <c r="AA4441" i="1" s="1"/>
  <c r="N4442" i="1" a="1"/>
  <c r="AA4442" i="1" s="1"/>
  <c r="N4443" i="1" a="1"/>
  <c r="AA4443" i="1" s="1"/>
  <c r="N4444" i="1" a="1"/>
  <c r="AA4444" i="1" s="1"/>
  <c r="N4445" i="1" a="1"/>
  <c r="AA4445" i="1" s="1"/>
  <c r="N4446" i="1" a="1"/>
  <c r="AA4446" i="1" s="1"/>
  <c r="N4447" i="1" a="1"/>
  <c r="AA4447" i="1" s="1"/>
  <c r="N4448" i="1" a="1"/>
  <c r="AA4448" i="1" s="1"/>
  <c r="N4449" i="1" a="1"/>
  <c r="AA4449" i="1" s="1"/>
  <c r="N4450" i="1" a="1"/>
  <c r="AA4450" i="1" s="1"/>
  <c r="N4451" i="1" a="1"/>
  <c r="AA4451" i="1" s="1"/>
  <c r="N4452" i="1" a="1"/>
  <c r="AA4452" i="1" s="1"/>
  <c r="N4453" i="1" a="1"/>
  <c r="AA4453" i="1" s="1"/>
  <c r="N4454" i="1" a="1"/>
  <c r="AA4454" i="1" s="1"/>
  <c r="N4455" i="1" a="1"/>
  <c r="AA4455" i="1" s="1"/>
  <c r="N4456" i="1" a="1"/>
  <c r="AA4456" i="1" s="1"/>
  <c r="N4457" i="1" a="1"/>
  <c r="AA4457" i="1" s="1"/>
  <c r="N4458" i="1" a="1"/>
  <c r="AA4458" i="1" s="1"/>
  <c r="N4459" i="1" a="1"/>
  <c r="AA4459" i="1" s="1"/>
  <c r="N4460" i="1" a="1"/>
  <c r="AA4460" i="1" s="1"/>
  <c r="N4461" i="1" a="1"/>
  <c r="AA4461" i="1" s="1"/>
  <c r="N4462" i="1" a="1"/>
  <c r="AA4462" i="1" s="1"/>
  <c r="N4463" i="1" a="1"/>
  <c r="AA4463" i="1" s="1"/>
  <c r="N4464" i="1" a="1"/>
  <c r="AA4464" i="1" s="1"/>
  <c r="N4465" i="1" a="1"/>
  <c r="AA4465" i="1" s="1"/>
  <c r="N4466" i="1" a="1"/>
  <c r="AA4466" i="1" s="1"/>
  <c r="N4467" i="1" a="1"/>
  <c r="AA4467" i="1" s="1"/>
  <c r="N4468" i="1" a="1"/>
  <c r="AA4468" i="1" s="1"/>
  <c r="N4469" i="1" a="1"/>
  <c r="AA4469" i="1" s="1"/>
  <c r="N4470" i="1" a="1"/>
  <c r="AA4470" i="1" s="1"/>
  <c r="N4471" i="1" a="1"/>
  <c r="AA4471" i="1" s="1"/>
  <c r="N4472" i="1" a="1"/>
  <c r="AA4472" i="1" s="1"/>
  <c r="N4473" i="1" a="1"/>
  <c r="AA4473" i="1" s="1"/>
  <c r="N4474" i="1" a="1"/>
  <c r="AA4474" i="1" s="1"/>
  <c r="N4475" i="1" a="1"/>
  <c r="AA4475" i="1" s="1"/>
  <c r="N4476" i="1" a="1"/>
  <c r="AA4476" i="1" s="1"/>
  <c r="N4477" i="1" a="1"/>
  <c r="AA4477" i="1" s="1"/>
  <c r="N4478" i="1" a="1"/>
  <c r="AA4478" i="1" s="1"/>
  <c r="N4479" i="1" a="1"/>
  <c r="AA4479" i="1" s="1"/>
  <c r="N4480" i="1" a="1"/>
  <c r="AA4480" i="1" s="1"/>
  <c r="N4481" i="1" a="1"/>
  <c r="AA4481" i="1" s="1"/>
  <c r="N4482" i="1" a="1"/>
  <c r="AA4482" i="1" s="1"/>
  <c r="N4483" i="1" a="1"/>
  <c r="AA4483" i="1" s="1"/>
  <c r="N4484" i="1" a="1"/>
  <c r="AA4484" i="1" s="1"/>
  <c r="N4485" i="1" a="1"/>
  <c r="AA4485" i="1" s="1"/>
  <c r="N4486" i="1" a="1"/>
  <c r="AA4486" i="1" s="1"/>
  <c r="N4487" i="1" a="1"/>
  <c r="AA4487" i="1" s="1"/>
  <c r="N4488" i="1" a="1"/>
  <c r="AA4488" i="1" s="1"/>
  <c r="N4489" i="1" a="1"/>
  <c r="AA4489" i="1" s="1"/>
  <c r="N4490" i="1" a="1"/>
  <c r="AA4490" i="1" s="1"/>
  <c r="N4491" i="1" a="1"/>
  <c r="AA4491" i="1" s="1"/>
  <c r="N4492" i="1" a="1"/>
  <c r="AA4492" i="1" s="1"/>
  <c r="N4493" i="1" a="1"/>
  <c r="AA4493" i="1" s="1"/>
  <c r="N4494" i="1" a="1"/>
  <c r="AA4494" i="1" s="1"/>
  <c r="N4495" i="1" a="1"/>
  <c r="AA4495" i="1" s="1"/>
  <c r="N4496" i="1" a="1"/>
  <c r="AA4496" i="1" s="1"/>
  <c r="N4497" i="1" a="1"/>
  <c r="AA4497" i="1" s="1"/>
  <c r="N4498" i="1" a="1"/>
  <c r="AA4498" i="1" s="1"/>
  <c r="N4499" i="1" a="1"/>
  <c r="AA4499" i="1" s="1"/>
  <c r="N4500" i="1" a="1"/>
  <c r="AA4500" i="1" s="1"/>
  <c r="N4501" i="1" a="1"/>
  <c r="AA4501" i="1" s="1"/>
  <c r="N4502" i="1" a="1"/>
  <c r="AA4502" i="1" s="1"/>
  <c r="N4503" i="1" a="1"/>
  <c r="AA4503" i="1" s="1"/>
  <c r="N4504" i="1" a="1"/>
  <c r="AA4504" i="1" s="1"/>
  <c r="N4505" i="1" a="1"/>
  <c r="AA4505" i="1" s="1"/>
  <c r="N4506" i="1" a="1"/>
  <c r="AA4506" i="1" s="1"/>
  <c r="N4507" i="1" a="1"/>
  <c r="AA4507" i="1" s="1"/>
  <c r="N4508" i="1" a="1"/>
  <c r="AA4508" i="1" s="1"/>
  <c r="N4509" i="1" a="1"/>
  <c r="AA4509" i="1" s="1"/>
  <c r="N4510" i="1" a="1"/>
  <c r="AA4510" i="1" s="1"/>
  <c r="N4511" i="1" a="1"/>
  <c r="AA4511" i="1" s="1"/>
  <c r="N4512" i="1" a="1"/>
  <c r="AA4512" i="1" s="1"/>
  <c r="N4513" i="1" a="1"/>
  <c r="AA4513" i="1" s="1"/>
  <c r="N4514" i="1" a="1"/>
  <c r="AA4514" i="1" s="1"/>
  <c r="N4515" i="1" a="1"/>
  <c r="AA4515" i="1" s="1"/>
  <c r="N4516" i="1" a="1"/>
  <c r="AA4516" i="1" s="1"/>
  <c r="N4517" i="1" a="1"/>
  <c r="AA4517" i="1" s="1"/>
  <c r="N4518" i="1" a="1"/>
  <c r="AA4518" i="1" s="1"/>
  <c r="N4519" i="1" a="1"/>
  <c r="AA4519" i="1" s="1"/>
  <c r="N4520" i="1" a="1"/>
  <c r="AA4520" i="1" s="1"/>
  <c r="N4521" i="1" a="1"/>
  <c r="AA4521" i="1" s="1"/>
  <c r="N4522" i="1" a="1"/>
  <c r="AA4522" i="1" s="1"/>
  <c r="N4523" i="1" a="1"/>
  <c r="AA4523" i="1" s="1"/>
  <c r="N4524" i="1" a="1"/>
  <c r="AA4524" i="1" s="1"/>
  <c r="N4525" i="1" a="1"/>
  <c r="AA4525" i="1" s="1"/>
  <c r="N4526" i="1" a="1"/>
  <c r="AA4526" i="1" s="1"/>
  <c r="N4527" i="1" a="1"/>
  <c r="AA4527" i="1" s="1"/>
  <c r="N4528" i="1" a="1"/>
  <c r="AA4528" i="1" s="1"/>
  <c r="N4529" i="1" a="1"/>
  <c r="AA4529" i="1" s="1"/>
  <c r="N4530" i="1" a="1"/>
  <c r="AA4530" i="1" s="1"/>
  <c r="N4531" i="1" a="1"/>
  <c r="AA4531" i="1" s="1"/>
  <c r="N4532" i="1" a="1"/>
  <c r="AA4532" i="1" s="1"/>
  <c r="N4533" i="1" a="1"/>
  <c r="AA4533" i="1" s="1"/>
  <c r="N4534" i="1" a="1"/>
  <c r="AA4534" i="1" s="1"/>
  <c r="N4535" i="1" a="1"/>
  <c r="AA4535" i="1" s="1"/>
  <c r="N4536" i="1" a="1"/>
  <c r="AA4536" i="1" s="1"/>
  <c r="N4537" i="1" a="1"/>
  <c r="AA4537" i="1" s="1"/>
  <c r="N4538" i="1" a="1"/>
  <c r="AA4538" i="1" s="1"/>
  <c r="N4539" i="1" a="1"/>
  <c r="AA4539" i="1" s="1"/>
  <c r="N4540" i="1" a="1"/>
  <c r="AA4540" i="1" s="1"/>
  <c r="N4541" i="1" a="1"/>
  <c r="AA4541" i="1" s="1"/>
  <c r="N4542" i="1" a="1"/>
  <c r="AA4542" i="1" s="1"/>
  <c r="N4543" i="1" a="1"/>
  <c r="AA4543" i="1" s="1"/>
  <c r="N4544" i="1" a="1"/>
  <c r="AA4544" i="1" s="1"/>
  <c r="N4545" i="1" a="1"/>
  <c r="AA4545" i="1" s="1"/>
  <c r="N4546" i="1" a="1"/>
  <c r="AA4546" i="1" s="1"/>
  <c r="N4547" i="1" a="1"/>
  <c r="AA4547" i="1" s="1"/>
  <c r="N4548" i="1" a="1"/>
  <c r="AA4548" i="1" s="1"/>
  <c r="N4549" i="1" a="1"/>
  <c r="AA4549" i="1" s="1"/>
  <c r="N4550" i="1" a="1"/>
  <c r="AA4550" i="1" s="1"/>
  <c r="N4551" i="1" a="1"/>
  <c r="AA4551" i="1" s="1"/>
  <c r="N4552" i="1" a="1"/>
  <c r="AA4552" i="1" s="1"/>
  <c r="N4553" i="1" a="1"/>
  <c r="AA4553" i="1" s="1"/>
  <c r="N4554" i="1" a="1"/>
  <c r="AA4554" i="1" s="1"/>
  <c r="N4555" i="1" a="1"/>
  <c r="AA4555" i="1" s="1"/>
  <c r="N4556" i="1" a="1"/>
  <c r="AA4556" i="1" s="1"/>
  <c r="N4557" i="1" a="1"/>
  <c r="AA4557" i="1" s="1"/>
  <c r="N4558" i="1" a="1"/>
  <c r="AA4558" i="1" s="1"/>
  <c r="N4559" i="1" a="1"/>
  <c r="AA4559" i="1" s="1"/>
  <c r="N4560" i="1" a="1"/>
  <c r="AA4560" i="1" s="1"/>
  <c r="N4561" i="1" a="1"/>
  <c r="AA4561" i="1" s="1"/>
  <c r="N4562" i="1" a="1"/>
  <c r="AA4562" i="1" s="1"/>
  <c r="N4563" i="1" a="1"/>
  <c r="AA4563" i="1" s="1"/>
  <c r="N4564" i="1" a="1"/>
  <c r="AA4564" i="1" s="1"/>
  <c r="N4565" i="1" a="1"/>
  <c r="AA4565" i="1" s="1"/>
  <c r="N4566" i="1" a="1"/>
  <c r="AA4566" i="1" s="1"/>
  <c r="N4567" i="1" a="1"/>
  <c r="AA4567" i="1" s="1"/>
  <c r="N4568" i="1" a="1"/>
  <c r="AA4568" i="1" s="1"/>
  <c r="N4569" i="1" a="1"/>
  <c r="AA4569" i="1" s="1"/>
  <c r="N4570" i="1" a="1"/>
  <c r="AA4570" i="1" s="1"/>
  <c r="N4571" i="1" a="1"/>
  <c r="AA4571" i="1" s="1"/>
  <c r="N4572" i="1" a="1"/>
  <c r="AA4572" i="1" s="1"/>
  <c r="N4573" i="1" a="1"/>
  <c r="AA4573" i="1" s="1"/>
  <c r="N4574" i="1" a="1"/>
  <c r="AA4574" i="1" s="1"/>
  <c r="N4575" i="1" a="1"/>
  <c r="AA4575" i="1" s="1"/>
  <c r="N4576" i="1" a="1"/>
  <c r="AA4576" i="1" s="1"/>
  <c r="N4577" i="1" a="1"/>
  <c r="AA4577" i="1" s="1"/>
  <c r="N4578" i="1" a="1"/>
  <c r="AA4578" i="1" s="1"/>
  <c r="N4579" i="1" a="1"/>
  <c r="AA4579" i="1" s="1"/>
  <c r="N4580" i="1" a="1"/>
  <c r="AA4580" i="1" s="1"/>
  <c r="N4581" i="1" a="1"/>
  <c r="AA4581" i="1" s="1"/>
  <c r="N4582" i="1" a="1"/>
  <c r="AA4582" i="1" s="1"/>
  <c r="N4583" i="1" a="1"/>
  <c r="AA4583" i="1" s="1"/>
  <c r="N4584" i="1" a="1"/>
  <c r="AA4584" i="1" s="1"/>
  <c r="N4585" i="1" a="1"/>
  <c r="AA4585" i="1" s="1"/>
  <c r="N4586" i="1" a="1"/>
  <c r="AA4586" i="1" s="1"/>
  <c r="N4587" i="1" a="1"/>
  <c r="AA4587" i="1" s="1"/>
  <c r="N4588" i="1" a="1"/>
  <c r="AA4588" i="1" s="1"/>
  <c r="N4589" i="1" a="1"/>
  <c r="AA4589" i="1" s="1"/>
  <c r="N4590" i="1" a="1"/>
  <c r="AA4590" i="1" s="1"/>
  <c r="N4591" i="1" a="1"/>
  <c r="AA4591" i="1" s="1"/>
  <c r="N4592" i="1" a="1"/>
  <c r="AA4592" i="1" s="1"/>
  <c r="N4593" i="1" a="1"/>
  <c r="AA4593" i="1" s="1"/>
  <c r="N4594" i="1" a="1"/>
  <c r="AA4594" i="1" s="1"/>
  <c r="N4595" i="1" a="1"/>
  <c r="AA4595" i="1" s="1"/>
  <c r="N4596" i="1" a="1"/>
  <c r="AA4596" i="1" s="1"/>
  <c r="N4597" i="1" a="1"/>
  <c r="AA4597" i="1" s="1"/>
  <c r="N4598" i="1" a="1"/>
  <c r="AA4598" i="1" s="1"/>
  <c r="N4599" i="1" a="1"/>
  <c r="AA4599" i="1" s="1"/>
  <c r="N4600" i="1" a="1"/>
  <c r="AA4600" i="1" s="1"/>
  <c r="N4601" i="1" a="1"/>
  <c r="AA4601" i="1" s="1"/>
  <c r="N4602" i="1" a="1"/>
  <c r="AA4602" i="1" s="1"/>
  <c r="N4603" i="1" a="1"/>
  <c r="AA4603" i="1" s="1"/>
  <c r="N4604" i="1" a="1"/>
  <c r="AA4604" i="1" s="1"/>
  <c r="N4605" i="1" a="1"/>
  <c r="AA4605" i="1" s="1"/>
  <c r="N4606" i="1" a="1"/>
  <c r="AA4606" i="1" s="1"/>
  <c r="N4607" i="1" a="1"/>
  <c r="AA4607" i="1" s="1"/>
  <c r="N4608" i="1" a="1"/>
  <c r="AA4608" i="1" s="1"/>
  <c r="N4609" i="1" a="1"/>
  <c r="AA4609" i="1" s="1"/>
  <c r="N4610" i="1" a="1"/>
  <c r="AA4610" i="1" s="1"/>
  <c r="N4611" i="1" a="1"/>
  <c r="AA4611" i="1" s="1"/>
  <c r="N4612" i="1" a="1"/>
  <c r="AA4612" i="1" s="1"/>
  <c r="N4613" i="1" a="1"/>
  <c r="AA4613" i="1" s="1"/>
  <c r="N4614" i="1" a="1"/>
  <c r="AA4614" i="1" s="1"/>
  <c r="N4615" i="1" a="1"/>
  <c r="AA4615" i="1" s="1"/>
  <c r="N4616" i="1" a="1"/>
  <c r="AA4616" i="1" s="1"/>
  <c r="N4617" i="1" a="1"/>
  <c r="AA4617" i="1" s="1"/>
  <c r="N4618" i="1" a="1"/>
  <c r="AA4618" i="1" s="1"/>
  <c r="N4619" i="1" a="1"/>
  <c r="AA4619" i="1" s="1"/>
  <c r="N4620" i="1" a="1"/>
  <c r="AA4620" i="1" s="1"/>
  <c r="N4621" i="1" a="1"/>
  <c r="AA4621" i="1" s="1"/>
  <c r="N4622" i="1" a="1"/>
  <c r="AA4622" i="1" s="1"/>
  <c r="N4623" i="1" a="1"/>
  <c r="AA4623" i="1" s="1"/>
  <c r="N4624" i="1" a="1"/>
  <c r="AA4624" i="1" s="1"/>
  <c r="N4625" i="1" a="1"/>
  <c r="AA4625" i="1" s="1"/>
  <c r="N4626" i="1" a="1"/>
  <c r="AA4626" i="1" s="1"/>
  <c r="N4627" i="1" a="1"/>
  <c r="AA4627" i="1" s="1"/>
  <c r="N4628" i="1" a="1"/>
  <c r="AA4628" i="1" s="1"/>
  <c r="N4629" i="1" a="1"/>
  <c r="AA4629" i="1" s="1"/>
  <c r="N4630" i="1" a="1"/>
  <c r="AA4630" i="1" s="1"/>
  <c r="N4631" i="1" a="1"/>
  <c r="AA4631" i="1" s="1"/>
  <c r="N4632" i="1" a="1"/>
  <c r="AA4632" i="1" s="1"/>
  <c r="N4633" i="1" a="1"/>
  <c r="AA4633" i="1" s="1"/>
  <c r="N4634" i="1" a="1"/>
  <c r="AA4634" i="1" s="1"/>
  <c r="N4635" i="1" a="1"/>
  <c r="AA4635" i="1" s="1"/>
  <c r="N4636" i="1" a="1"/>
  <c r="AA4636" i="1" s="1"/>
  <c r="N4637" i="1" a="1"/>
  <c r="AA4637" i="1" s="1"/>
  <c r="N4638" i="1" a="1"/>
  <c r="AA4638" i="1" s="1"/>
  <c r="N4639" i="1" a="1"/>
  <c r="AA4639" i="1" s="1"/>
  <c r="N4640" i="1" a="1"/>
  <c r="AA4640" i="1" s="1"/>
  <c r="N4641" i="1" a="1"/>
  <c r="AA4641" i="1" s="1"/>
  <c r="N4642" i="1" a="1"/>
  <c r="AA4642" i="1" s="1"/>
  <c r="N4643" i="1" a="1"/>
  <c r="AA4643" i="1" s="1"/>
  <c r="N4644" i="1" a="1"/>
  <c r="AA4644" i="1" s="1"/>
  <c r="N4645" i="1" a="1"/>
  <c r="AA4645" i="1" s="1"/>
  <c r="N4646" i="1" a="1"/>
  <c r="AA4646" i="1" s="1"/>
  <c r="N4647" i="1" a="1"/>
  <c r="AA4647" i="1" s="1"/>
  <c r="N4648" i="1" a="1"/>
  <c r="AA4648" i="1" s="1"/>
  <c r="N4649" i="1" a="1"/>
  <c r="AA4649" i="1" s="1"/>
  <c r="N4650" i="1" a="1"/>
  <c r="AA4650" i="1" s="1"/>
  <c r="N4651" i="1" a="1"/>
  <c r="AA4651" i="1" s="1"/>
  <c r="N4652" i="1" a="1"/>
  <c r="AA4652" i="1" s="1"/>
  <c r="N4653" i="1" a="1"/>
  <c r="AA4653" i="1" s="1"/>
  <c r="N4654" i="1" a="1"/>
  <c r="AA4654" i="1" s="1"/>
  <c r="N4655" i="1" a="1"/>
  <c r="AA4655" i="1" s="1"/>
  <c r="N4656" i="1" a="1"/>
  <c r="AA4656" i="1" s="1"/>
  <c r="N4657" i="1" a="1"/>
  <c r="AA4657" i="1" s="1"/>
  <c r="N4658" i="1" a="1"/>
  <c r="AA4658" i="1" s="1"/>
  <c r="N4659" i="1" a="1"/>
  <c r="AA4659" i="1" s="1"/>
  <c r="N4660" i="1" a="1"/>
  <c r="AA4660" i="1" s="1"/>
  <c r="N4661" i="1" a="1"/>
  <c r="AA4661" i="1" s="1"/>
  <c r="N4662" i="1" a="1"/>
  <c r="AA4662" i="1" s="1"/>
  <c r="N4663" i="1" a="1"/>
  <c r="AA4663" i="1" s="1"/>
  <c r="N4664" i="1" a="1"/>
  <c r="AA4664" i="1" s="1"/>
  <c r="N4665" i="1" a="1"/>
  <c r="AA4665" i="1" s="1"/>
  <c r="N4666" i="1" a="1"/>
  <c r="AA4666" i="1" s="1"/>
  <c r="N4667" i="1" a="1"/>
  <c r="AA4667" i="1" s="1"/>
  <c r="N4668" i="1" a="1"/>
  <c r="AA4668" i="1" s="1"/>
  <c r="N4669" i="1" a="1"/>
  <c r="AA4669" i="1" s="1"/>
  <c r="N4670" i="1" a="1"/>
  <c r="AA4670" i="1" s="1"/>
  <c r="N4671" i="1" a="1"/>
  <c r="AA4671" i="1" s="1"/>
  <c r="N4672" i="1" a="1"/>
  <c r="AA4672" i="1" s="1"/>
  <c r="N4673" i="1" a="1"/>
  <c r="AA4673" i="1" s="1"/>
  <c r="N4674" i="1" a="1"/>
  <c r="AA4674" i="1" s="1"/>
  <c r="N4675" i="1" a="1"/>
  <c r="AA4675" i="1" s="1"/>
  <c r="N4676" i="1" a="1"/>
  <c r="AA4676" i="1" s="1"/>
  <c r="N4677" i="1" a="1"/>
  <c r="AA4677" i="1" s="1"/>
  <c r="N4678" i="1" a="1"/>
  <c r="AA4678" i="1" s="1"/>
  <c r="N4679" i="1" a="1"/>
  <c r="AA4679" i="1" s="1"/>
  <c r="N4680" i="1" a="1"/>
  <c r="AA4680" i="1" s="1"/>
  <c r="N4681" i="1" a="1"/>
  <c r="AA4681" i="1" s="1"/>
  <c r="N4682" i="1" a="1"/>
  <c r="AA4682" i="1" s="1"/>
  <c r="N4683" i="1" a="1"/>
  <c r="AA4683" i="1" s="1"/>
  <c r="N4684" i="1" a="1"/>
  <c r="AA4684" i="1" s="1"/>
  <c r="N4685" i="1" a="1"/>
  <c r="AA4685" i="1" s="1"/>
  <c r="N4686" i="1" a="1"/>
  <c r="AA4686" i="1" s="1"/>
  <c r="N4687" i="1" a="1"/>
  <c r="AA4687" i="1" s="1"/>
  <c r="N4688" i="1" a="1"/>
  <c r="AA4688" i="1" s="1"/>
  <c r="N4689" i="1" a="1"/>
  <c r="AA4689" i="1" s="1"/>
  <c r="N4690" i="1" a="1"/>
  <c r="AA4690" i="1" s="1"/>
  <c r="N4691" i="1" a="1"/>
  <c r="AA4691" i="1" s="1"/>
  <c r="N4692" i="1" a="1"/>
  <c r="AA4692" i="1" s="1"/>
  <c r="N4693" i="1" a="1"/>
  <c r="AA4693" i="1" s="1"/>
  <c r="N4694" i="1" a="1"/>
  <c r="AA4694" i="1" s="1"/>
  <c r="N4695" i="1" a="1"/>
  <c r="AA4695" i="1" s="1"/>
  <c r="N4696" i="1" a="1"/>
  <c r="AA4696" i="1" s="1"/>
  <c r="N4697" i="1" a="1"/>
  <c r="AA4697" i="1" s="1"/>
  <c r="N4698" i="1" a="1"/>
  <c r="AA4698" i="1" s="1"/>
  <c r="N4699" i="1" a="1"/>
  <c r="AA4699" i="1" s="1"/>
  <c r="N4700" i="1" a="1"/>
  <c r="AA4700" i="1" s="1"/>
  <c r="N4701" i="1" a="1"/>
  <c r="AA4701" i="1" s="1"/>
  <c r="N4702" i="1" a="1"/>
  <c r="AA4702" i="1" s="1"/>
  <c r="N4703" i="1" a="1"/>
  <c r="AA4703" i="1" s="1"/>
  <c r="N4704" i="1" a="1"/>
  <c r="AA4704" i="1" s="1"/>
  <c r="N4705" i="1" a="1"/>
  <c r="AA4705" i="1" s="1"/>
  <c r="N4706" i="1" a="1"/>
  <c r="AA4706" i="1" s="1"/>
  <c r="N4707" i="1" a="1"/>
  <c r="AA4707" i="1" s="1"/>
  <c r="N4708" i="1" a="1"/>
  <c r="AA4708" i="1" s="1"/>
  <c r="N4709" i="1" a="1"/>
  <c r="AA4709" i="1" s="1"/>
  <c r="N4710" i="1" a="1"/>
  <c r="AA4710" i="1" s="1"/>
  <c r="N4711" i="1" a="1"/>
  <c r="AA4711" i="1" s="1"/>
  <c r="N4712" i="1" a="1"/>
  <c r="AA4712" i="1" s="1"/>
  <c r="N4713" i="1" a="1"/>
  <c r="AA4713" i="1" s="1"/>
  <c r="N4714" i="1" a="1"/>
  <c r="AA4714" i="1" s="1"/>
  <c r="N4715" i="1" a="1"/>
  <c r="AA4715" i="1" s="1"/>
  <c r="N4716" i="1" a="1"/>
  <c r="AA4716" i="1" s="1"/>
  <c r="N4717" i="1" a="1"/>
  <c r="AA4717" i="1" s="1"/>
  <c r="N4718" i="1" a="1"/>
  <c r="AA4718" i="1" s="1"/>
  <c r="N4719" i="1" a="1"/>
  <c r="AA4719" i="1" s="1"/>
  <c r="N4720" i="1" a="1"/>
  <c r="AA4720" i="1" s="1"/>
  <c r="N4721" i="1" a="1"/>
  <c r="AA4721" i="1" s="1"/>
  <c r="N4722" i="1" a="1"/>
  <c r="AA4722" i="1" s="1"/>
  <c r="N4723" i="1" a="1"/>
  <c r="AA4723" i="1" s="1"/>
  <c r="N4724" i="1" a="1"/>
  <c r="AA4724" i="1" s="1"/>
  <c r="N4725" i="1" a="1"/>
  <c r="AA4725" i="1" s="1"/>
  <c r="N4726" i="1" a="1"/>
  <c r="AA4726" i="1" s="1"/>
  <c r="N4727" i="1" a="1"/>
  <c r="AA4727" i="1" s="1"/>
  <c r="N4728" i="1" a="1"/>
  <c r="AA4728" i="1" s="1"/>
  <c r="N4729" i="1" a="1"/>
  <c r="AA4729" i="1" s="1"/>
  <c r="N4730" i="1" a="1"/>
  <c r="AA4730" i="1" s="1"/>
  <c r="N4731" i="1" a="1"/>
  <c r="AA4731" i="1" s="1"/>
  <c r="N4732" i="1" a="1"/>
  <c r="AA4732" i="1" s="1"/>
  <c r="N4733" i="1" a="1"/>
  <c r="AA4733" i="1" s="1"/>
  <c r="N4734" i="1" a="1"/>
  <c r="AA4734" i="1" s="1"/>
  <c r="N4735" i="1" a="1"/>
  <c r="AA4735" i="1" s="1"/>
  <c r="N4736" i="1" a="1"/>
  <c r="AA4736" i="1" s="1"/>
  <c r="N4737" i="1" a="1"/>
  <c r="AA4737" i="1" s="1"/>
  <c r="N4738" i="1" a="1"/>
  <c r="AA4738" i="1" s="1"/>
  <c r="N4739" i="1" a="1"/>
  <c r="AA4739" i="1" s="1"/>
  <c r="N4740" i="1" a="1"/>
  <c r="AA4740" i="1" s="1"/>
  <c r="N4741" i="1" a="1"/>
  <c r="AA4741" i="1" s="1"/>
  <c r="N4742" i="1" a="1"/>
  <c r="AA4742" i="1" s="1"/>
  <c r="N4743" i="1" a="1"/>
  <c r="AA4743" i="1" s="1"/>
  <c r="N4744" i="1" a="1"/>
  <c r="AA4744" i="1" s="1"/>
  <c r="N4745" i="1" a="1"/>
  <c r="AA4745" i="1" s="1"/>
  <c r="N4746" i="1" a="1"/>
  <c r="AA4746" i="1" s="1"/>
  <c r="N4747" i="1" a="1"/>
  <c r="AA4747" i="1" s="1"/>
  <c r="N4748" i="1" a="1"/>
  <c r="AA4748" i="1" s="1"/>
  <c r="N4749" i="1" a="1"/>
  <c r="AA4749" i="1" s="1"/>
  <c r="N4750" i="1" a="1"/>
  <c r="AA4750" i="1" s="1"/>
  <c r="N4751" i="1" a="1"/>
  <c r="AA4751" i="1" s="1"/>
  <c r="N4752" i="1" a="1"/>
  <c r="AA4752" i="1" s="1"/>
  <c r="N4753" i="1" a="1"/>
  <c r="AA4753" i="1" s="1"/>
  <c r="N4754" i="1" a="1"/>
  <c r="AA4754" i="1" s="1"/>
  <c r="N4755" i="1" a="1"/>
  <c r="AA4755" i="1" s="1"/>
  <c r="N4756" i="1" a="1"/>
  <c r="AA4756" i="1" s="1"/>
  <c r="N4757" i="1" a="1"/>
  <c r="AA4757" i="1" s="1"/>
  <c r="N4758" i="1" a="1"/>
  <c r="AA4758" i="1" s="1"/>
  <c r="N4759" i="1" a="1"/>
  <c r="AA4759" i="1" s="1"/>
  <c r="N4760" i="1" a="1"/>
  <c r="AA4760" i="1" s="1"/>
  <c r="N4761" i="1" a="1"/>
  <c r="AA4761" i="1" s="1"/>
  <c r="N4762" i="1" a="1"/>
  <c r="AA4762" i="1" s="1"/>
  <c r="N4763" i="1" a="1"/>
  <c r="AA4763" i="1" s="1"/>
  <c r="N4764" i="1" a="1"/>
  <c r="AA4764" i="1" s="1"/>
  <c r="N4765" i="1" a="1"/>
  <c r="AA4765" i="1" s="1"/>
  <c r="N4766" i="1" a="1"/>
  <c r="AA4766" i="1" s="1"/>
  <c r="N4767" i="1" a="1"/>
  <c r="AA4767" i="1" s="1"/>
  <c r="N4768" i="1" a="1"/>
  <c r="AA4768" i="1" s="1"/>
  <c r="N4769" i="1" a="1"/>
  <c r="AA4769" i="1" s="1"/>
  <c r="N4770" i="1" a="1"/>
  <c r="AA4770" i="1" s="1"/>
  <c r="N4771" i="1" a="1"/>
  <c r="AA4771" i="1" s="1"/>
  <c r="N4772" i="1" a="1"/>
  <c r="AA4772" i="1" s="1"/>
  <c r="N4773" i="1" a="1"/>
  <c r="AA4773" i="1" s="1"/>
  <c r="N4774" i="1" a="1"/>
  <c r="AA4774" i="1" s="1"/>
  <c r="N4775" i="1" a="1"/>
  <c r="AA4775" i="1" s="1"/>
  <c r="N4776" i="1" a="1"/>
  <c r="AA4776" i="1" s="1"/>
  <c r="N4777" i="1" a="1"/>
  <c r="AA4777" i="1" s="1"/>
  <c r="N4778" i="1" a="1"/>
  <c r="AA4778" i="1" s="1"/>
  <c r="N4779" i="1" a="1"/>
  <c r="AA4779" i="1" s="1"/>
  <c r="N4780" i="1" a="1"/>
  <c r="AA4780" i="1" s="1"/>
  <c r="N4781" i="1" a="1"/>
  <c r="AA4781" i="1" s="1"/>
  <c r="N4782" i="1" a="1"/>
  <c r="AA4782" i="1" s="1"/>
  <c r="N4783" i="1" a="1"/>
  <c r="AA4783" i="1" s="1"/>
  <c r="N4784" i="1" a="1"/>
  <c r="AA4784" i="1" s="1"/>
  <c r="N4785" i="1" a="1"/>
  <c r="AA4785" i="1" s="1"/>
  <c r="N4786" i="1" a="1"/>
  <c r="AA4786" i="1" s="1"/>
  <c r="N4787" i="1" a="1"/>
  <c r="AA4787" i="1" s="1"/>
  <c r="N4788" i="1" a="1"/>
  <c r="AA4788" i="1" s="1"/>
  <c r="N4789" i="1" a="1"/>
  <c r="AA4789" i="1" s="1"/>
  <c r="N4790" i="1" a="1"/>
  <c r="AA4790" i="1" s="1"/>
  <c r="N4791" i="1" a="1"/>
  <c r="AA4791" i="1" s="1"/>
  <c r="N4792" i="1" a="1"/>
  <c r="AA4792" i="1" s="1"/>
  <c r="N4793" i="1" a="1"/>
  <c r="AA4793" i="1" s="1"/>
  <c r="N4794" i="1" a="1"/>
  <c r="AA4794" i="1" s="1"/>
  <c r="N4795" i="1" a="1"/>
  <c r="AA4795" i="1" s="1"/>
  <c r="N4796" i="1" a="1"/>
  <c r="AA4796" i="1" s="1"/>
  <c r="N4797" i="1" a="1"/>
  <c r="AA4797" i="1" s="1"/>
  <c r="N4798" i="1" a="1"/>
  <c r="AA4798" i="1" s="1"/>
  <c r="N4799" i="1" a="1"/>
  <c r="AA4799" i="1" s="1"/>
  <c r="N4800" i="1" a="1"/>
  <c r="AA4800" i="1" s="1"/>
  <c r="N4801" i="1" a="1"/>
  <c r="AA4801" i="1" s="1"/>
  <c r="N4802" i="1" a="1"/>
  <c r="AA4802" i="1" s="1"/>
  <c r="N4803" i="1" a="1"/>
  <c r="AA4803" i="1" s="1"/>
  <c r="N4804" i="1" a="1"/>
  <c r="AA4804" i="1" s="1"/>
  <c r="N4805" i="1" a="1"/>
  <c r="AA4805" i="1" s="1"/>
  <c r="N4806" i="1" a="1"/>
  <c r="AA4806" i="1" s="1"/>
  <c r="N4807" i="1" a="1"/>
  <c r="AA4807" i="1" s="1"/>
  <c r="N4808" i="1" a="1"/>
  <c r="AA4808" i="1" s="1"/>
  <c r="N4809" i="1" a="1"/>
  <c r="AA4809" i="1" s="1"/>
  <c r="N4810" i="1" a="1"/>
  <c r="AA4810" i="1" s="1"/>
  <c r="N4811" i="1" a="1"/>
  <c r="AA4811" i="1" s="1"/>
  <c r="N4812" i="1" a="1"/>
  <c r="AA4812" i="1" s="1"/>
  <c r="N4813" i="1" a="1"/>
  <c r="AA4813" i="1" s="1"/>
  <c r="N4814" i="1" a="1"/>
  <c r="AA4814" i="1" s="1"/>
  <c r="N4815" i="1" a="1"/>
  <c r="AA4815" i="1" s="1"/>
  <c r="N4816" i="1" a="1"/>
  <c r="AA4816" i="1" s="1"/>
  <c r="N4817" i="1" a="1"/>
  <c r="AA4817" i="1" s="1"/>
  <c r="N4818" i="1" a="1"/>
  <c r="AA4818" i="1" s="1"/>
  <c r="N4819" i="1" a="1"/>
  <c r="AA4819" i="1" s="1"/>
  <c r="N4820" i="1" a="1"/>
  <c r="AA4820" i="1" s="1"/>
  <c r="N4821" i="1" a="1"/>
  <c r="AA4821" i="1" s="1"/>
  <c r="N4822" i="1" a="1"/>
  <c r="AA4822" i="1" s="1"/>
  <c r="N4823" i="1" a="1"/>
  <c r="AA4823" i="1" s="1"/>
  <c r="N4824" i="1" a="1"/>
  <c r="AA4824" i="1" s="1"/>
  <c r="N4825" i="1" a="1"/>
  <c r="AA4825" i="1" s="1"/>
  <c r="N4826" i="1" a="1"/>
  <c r="AA4826" i="1" s="1"/>
  <c r="N4827" i="1" a="1"/>
  <c r="AA4827" i="1" s="1"/>
  <c r="N4828" i="1" a="1"/>
  <c r="AA4828" i="1" s="1"/>
  <c r="N4829" i="1" a="1"/>
  <c r="AA4829" i="1" s="1"/>
  <c r="N4830" i="1" a="1"/>
  <c r="AA4830" i="1" s="1"/>
  <c r="N4831" i="1" a="1"/>
  <c r="AA4831" i="1" s="1"/>
  <c r="N4832" i="1" a="1"/>
  <c r="AA4832" i="1" s="1"/>
  <c r="N4833" i="1" a="1"/>
  <c r="AA4833" i="1" s="1"/>
  <c r="N4834" i="1" a="1"/>
  <c r="AA4834" i="1" s="1"/>
  <c r="N4835" i="1" a="1"/>
  <c r="AA4835" i="1" s="1"/>
  <c r="N4836" i="1" a="1"/>
  <c r="AA4836" i="1" s="1"/>
  <c r="N4837" i="1" a="1"/>
  <c r="AA4837" i="1" s="1"/>
  <c r="N4838" i="1" a="1"/>
  <c r="AA4838" i="1" s="1"/>
  <c r="N4839" i="1" a="1"/>
  <c r="AA4839" i="1" s="1"/>
  <c r="N4840" i="1" a="1"/>
  <c r="AA4840" i="1" s="1"/>
  <c r="N4841" i="1" a="1"/>
  <c r="AA4841" i="1" s="1"/>
  <c r="N4842" i="1" a="1"/>
  <c r="AA4842" i="1" s="1"/>
  <c r="N4843" i="1" a="1"/>
  <c r="AA4843" i="1" s="1"/>
  <c r="N4844" i="1" a="1"/>
  <c r="AA4844" i="1" s="1"/>
  <c r="N4845" i="1" a="1"/>
  <c r="AA4845" i="1" s="1"/>
  <c r="N4846" i="1" a="1"/>
  <c r="AA4846" i="1" s="1"/>
  <c r="N4847" i="1" a="1"/>
  <c r="AA4847" i="1" s="1"/>
  <c r="N4848" i="1" a="1"/>
  <c r="AA4848" i="1" s="1"/>
  <c r="N4849" i="1" a="1"/>
  <c r="AA4849" i="1" s="1"/>
  <c r="N4850" i="1" a="1"/>
  <c r="AA4850" i="1" s="1"/>
  <c r="N4851" i="1" a="1"/>
  <c r="AA4851" i="1" s="1"/>
  <c r="N4852" i="1" a="1"/>
  <c r="AA4852" i="1" s="1"/>
  <c r="N4853" i="1" a="1"/>
  <c r="AA4853" i="1" s="1"/>
  <c r="N4854" i="1" a="1"/>
  <c r="AA4854" i="1" s="1"/>
  <c r="N4855" i="1" a="1"/>
  <c r="AA4855" i="1" s="1"/>
  <c r="N4856" i="1" a="1"/>
  <c r="AA4856" i="1" s="1"/>
  <c r="N4857" i="1" a="1"/>
  <c r="AA4857" i="1" s="1"/>
  <c r="N4858" i="1" a="1"/>
  <c r="AA4858" i="1" s="1"/>
  <c r="N4859" i="1" a="1"/>
  <c r="AA4859" i="1" s="1"/>
  <c r="N4860" i="1" a="1"/>
  <c r="AA4860" i="1" s="1"/>
  <c r="N4861" i="1" a="1"/>
  <c r="AA4861" i="1" s="1"/>
  <c r="N4862" i="1" a="1"/>
  <c r="AA4862" i="1" s="1"/>
  <c r="N4863" i="1" a="1"/>
  <c r="AA4863" i="1" s="1"/>
  <c r="N4864" i="1" a="1"/>
  <c r="AA4864" i="1" s="1"/>
  <c r="N4865" i="1" a="1"/>
  <c r="AA4865" i="1" s="1"/>
  <c r="N4866" i="1" a="1"/>
  <c r="AA4866" i="1" s="1"/>
  <c r="N4867" i="1" a="1"/>
  <c r="AA4867" i="1" s="1"/>
  <c r="N4868" i="1" a="1"/>
  <c r="AA4868" i="1" s="1"/>
  <c r="N4869" i="1" a="1"/>
  <c r="AA4869" i="1" s="1"/>
  <c r="N4870" i="1" a="1"/>
  <c r="AA4870" i="1" s="1"/>
  <c r="N4871" i="1" a="1"/>
  <c r="AA4871" i="1" s="1"/>
  <c r="N4872" i="1" a="1"/>
  <c r="AA4872" i="1" s="1"/>
  <c r="N4873" i="1" a="1"/>
  <c r="AA4873" i="1" s="1"/>
  <c r="N4874" i="1" a="1"/>
  <c r="AA4874" i="1" s="1"/>
  <c r="N4875" i="1" a="1"/>
  <c r="AA4875" i="1" s="1"/>
  <c r="N4876" i="1" a="1"/>
  <c r="AA4876" i="1" s="1"/>
  <c r="N4877" i="1" a="1"/>
  <c r="AA4877" i="1" s="1"/>
  <c r="N4878" i="1" a="1"/>
  <c r="AA4878" i="1" s="1"/>
  <c r="N4879" i="1" a="1"/>
  <c r="AA4879" i="1" s="1"/>
  <c r="N4880" i="1" a="1"/>
  <c r="AA4880" i="1" s="1"/>
  <c r="N4881" i="1" a="1"/>
  <c r="AA4881" i="1" s="1"/>
  <c r="N4882" i="1" a="1"/>
  <c r="AA4882" i="1" s="1"/>
  <c r="N4883" i="1" a="1"/>
  <c r="AA4883" i="1" s="1"/>
  <c r="N4884" i="1" a="1"/>
  <c r="AA4884" i="1" s="1"/>
  <c r="N4885" i="1" a="1"/>
  <c r="AA4885" i="1" s="1"/>
  <c r="N4886" i="1" a="1"/>
  <c r="AA4886" i="1" s="1"/>
  <c r="N4887" i="1" a="1"/>
  <c r="AA4887" i="1" s="1"/>
  <c r="N4888" i="1" a="1"/>
  <c r="AA4888" i="1" s="1"/>
  <c r="N4889" i="1" a="1"/>
  <c r="AA4889" i="1" s="1"/>
  <c r="N4890" i="1" a="1"/>
  <c r="AA4890" i="1" s="1"/>
  <c r="N4891" i="1" a="1"/>
  <c r="AA4891" i="1" s="1"/>
  <c r="N4892" i="1" a="1"/>
  <c r="AA4892" i="1" s="1"/>
  <c r="N4893" i="1" a="1"/>
  <c r="AA4893" i="1" s="1"/>
  <c r="N4894" i="1" a="1"/>
  <c r="AA4894" i="1" s="1"/>
  <c r="N4895" i="1" a="1"/>
  <c r="AA4895" i="1" s="1"/>
  <c r="N4896" i="1" a="1"/>
  <c r="AA4896" i="1" s="1"/>
  <c r="N4897" i="1" a="1"/>
  <c r="AA4897" i="1" s="1"/>
  <c r="N4898" i="1" a="1"/>
  <c r="AA4898" i="1" s="1"/>
  <c r="N4899" i="1" a="1"/>
  <c r="AA4899" i="1" s="1"/>
  <c r="N4900" i="1" a="1"/>
  <c r="AA4900" i="1" s="1"/>
  <c r="N4901" i="1" a="1"/>
  <c r="AA4901" i="1" s="1"/>
  <c r="N4902" i="1" a="1"/>
  <c r="AA4902" i="1" s="1"/>
  <c r="N4903" i="1" a="1"/>
  <c r="AA4903" i="1" s="1"/>
  <c r="N4904" i="1" a="1"/>
  <c r="AA4904" i="1" s="1"/>
  <c r="N4905" i="1" a="1"/>
  <c r="AA4905" i="1" s="1"/>
  <c r="N4906" i="1" a="1"/>
  <c r="AA4906" i="1" s="1"/>
  <c r="N4907" i="1" a="1"/>
  <c r="AA4907" i="1" s="1"/>
  <c r="N4908" i="1" a="1"/>
  <c r="AA4908" i="1" s="1"/>
  <c r="N4909" i="1" a="1"/>
  <c r="AA4909" i="1" s="1"/>
  <c r="N4910" i="1" a="1"/>
  <c r="AA4910" i="1" s="1"/>
  <c r="N4911" i="1" a="1"/>
  <c r="AA4911" i="1" s="1"/>
  <c r="N4912" i="1" a="1"/>
  <c r="AA4912" i="1" s="1"/>
  <c r="N4913" i="1" a="1"/>
  <c r="AA4913" i="1" s="1"/>
  <c r="N4914" i="1" a="1"/>
  <c r="AA4914" i="1" s="1"/>
  <c r="N4915" i="1" a="1"/>
  <c r="AA4915" i="1" s="1"/>
  <c r="N4916" i="1" a="1"/>
  <c r="AA4916" i="1" s="1"/>
  <c r="N4917" i="1" a="1"/>
  <c r="AA4917" i="1" s="1"/>
  <c r="N4918" i="1" a="1"/>
  <c r="AA4918" i="1" s="1"/>
  <c r="N4919" i="1" a="1"/>
  <c r="AA4919" i="1" s="1"/>
  <c r="N4920" i="1" a="1"/>
  <c r="AA4920" i="1" s="1"/>
  <c r="N4921" i="1" a="1"/>
  <c r="AA4921" i="1" s="1"/>
  <c r="N4922" i="1" a="1"/>
  <c r="AA4922" i="1" s="1"/>
  <c r="N4923" i="1" a="1"/>
  <c r="AA4923" i="1" s="1"/>
  <c r="N4924" i="1" a="1"/>
  <c r="AA4924" i="1" s="1"/>
  <c r="N4925" i="1" a="1"/>
  <c r="AA4925" i="1" s="1"/>
  <c r="N4926" i="1" a="1"/>
  <c r="AA4926" i="1" s="1"/>
  <c r="N4927" i="1" a="1"/>
  <c r="AA4927" i="1" s="1"/>
  <c r="N4928" i="1" a="1"/>
  <c r="AA4928" i="1" s="1"/>
  <c r="N4929" i="1" a="1"/>
  <c r="AA4929" i="1" s="1"/>
  <c r="N4930" i="1" a="1"/>
  <c r="AA4930" i="1" s="1"/>
  <c r="N4931" i="1" a="1"/>
  <c r="AA4931" i="1" s="1"/>
  <c r="N4932" i="1" a="1"/>
  <c r="AA4932" i="1" s="1"/>
  <c r="N4933" i="1" a="1"/>
  <c r="AA4933" i="1" s="1"/>
  <c r="N4934" i="1" a="1"/>
  <c r="AA4934" i="1" s="1"/>
  <c r="N4935" i="1" a="1"/>
  <c r="AA4935" i="1" s="1"/>
  <c r="N4936" i="1" a="1"/>
  <c r="AA4936" i="1" s="1"/>
  <c r="N4937" i="1" a="1"/>
  <c r="AA4937" i="1" s="1"/>
  <c r="N4938" i="1" a="1"/>
  <c r="AA4938" i="1" s="1"/>
  <c r="N4939" i="1" a="1"/>
  <c r="AA4939" i="1" s="1"/>
  <c r="N4940" i="1" a="1"/>
  <c r="AA4940" i="1" s="1"/>
  <c r="N4941" i="1" a="1"/>
  <c r="AA4941" i="1" s="1"/>
  <c r="N4942" i="1" a="1"/>
  <c r="AA4942" i="1" s="1"/>
  <c r="N4943" i="1" a="1"/>
  <c r="AA4943" i="1" s="1"/>
  <c r="N4944" i="1" a="1"/>
  <c r="AA4944" i="1" s="1"/>
  <c r="N4945" i="1" a="1"/>
  <c r="AA4945" i="1" s="1"/>
  <c r="N4946" i="1" a="1"/>
  <c r="AA4946" i="1" s="1"/>
  <c r="N4947" i="1" a="1"/>
  <c r="AA4947" i="1" s="1"/>
  <c r="N4948" i="1" a="1"/>
  <c r="AA4948" i="1" s="1"/>
  <c r="N4949" i="1" a="1"/>
  <c r="AA4949" i="1" s="1"/>
  <c r="N4950" i="1" a="1"/>
  <c r="AA4950" i="1" s="1"/>
  <c r="N4951" i="1" a="1"/>
  <c r="AA4951" i="1" s="1"/>
  <c r="N4952" i="1" a="1"/>
  <c r="AA4952" i="1" s="1"/>
  <c r="N4953" i="1" a="1"/>
  <c r="AA4953" i="1" s="1"/>
  <c r="N4954" i="1" a="1"/>
  <c r="AA4954" i="1" s="1"/>
  <c r="N4955" i="1" a="1"/>
  <c r="AA4955" i="1" s="1"/>
  <c r="N4956" i="1" a="1"/>
  <c r="AA4956" i="1" s="1"/>
  <c r="N4957" i="1" a="1"/>
  <c r="AA4957" i="1" s="1"/>
  <c r="N4958" i="1" a="1"/>
  <c r="AA4958" i="1" s="1"/>
  <c r="N4959" i="1" a="1"/>
  <c r="AA4959" i="1" s="1"/>
  <c r="N4960" i="1" a="1"/>
  <c r="AA4960" i="1" s="1"/>
  <c r="N4961" i="1" a="1"/>
  <c r="AA4961" i="1" s="1"/>
  <c r="N4962" i="1" a="1"/>
  <c r="AA4962" i="1" s="1"/>
  <c r="N4963" i="1" a="1"/>
  <c r="AA4963" i="1" s="1"/>
  <c r="N4964" i="1" a="1"/>
  <c r="AA4964" i="1" s="1"/>
  <c r="N4965" i="1" a="1"/>
  <c r="AA4965" i="1" s="1"/>
  <c r="N4966" i="1" a="1"/>
  <c r="AA4966" i="1" s="1"/>
  <c r="N4967" i="1" a="1"/>
  <c r="AA4967" i="1" s="1"/>
  <c r="N4968" i="1" a="1"/>
  <c r="AA4968" i="1" s="1"/>
  <c r="N4969" i="1" a="1"/>
  <c r="AA4969" i="1" s="1"/>
  <c r="N4970" i="1" a="1"/>
  <c r="AA4970" i="1" s="1"/>
  <c r="N4971" i="1" a="1"/>
  <c r="AA4971" i="1" s="1"/>
  <c r="N4972" i="1" a="1"/>
  <c r="AA4972" i="1" s="1"/>
  <c r="N4973" i="1" a="1"/>
  <c r="AA4973" i="1" s="1"/>
  <c r="N4974" i="1" a="1"/>
  <c r="AA4974" i="1" s="1"/>
  <c r="N4975" i="1" a="1"/>
  <c r="AA4975" i="1" s="1"/>
  <c r="N4976" i="1" a="1"/>
  <c r="AA4976" i="1" s="1"/>
  <c r="N4977" i="1" a="1"/>
  <c r="AA4977" i="1" s="1"/>
  <c r="N4978" i="1" a="1"/>
  <c r="AA4978" i="1" s="1"/>
  <c r="N4979" i="1" a="1"/>
  <c r="AA4979" i="1" s="1"/>
  <c r="N4980" i="1" a="1"/>
  <c r="AA4980" i="1" s="1"/>
  <c r="N4981" i="1" a="1"/>
  <c r="AA4981" i="1" s="1"/>
  <c r="N4982" i="1" a="1"/>
  <c r="AA4982" i="1" s="1"/>
  <c r="N4983" i="1" a="1"/>
  <c r="AA4983" i="1" s="1"/>
  <c r="N4984" i="1" a="1"/>
  <c r="AA4984" i="1" s="1"/>
  <c r="N4985" i="1" a="1"/>
  <c r="AA4985" i="1" s="1"/>
  <c r="N4986" i="1" a="1"/>
  <c r="AA4986" i="1" s="1"/>
  <c r="N4987" i="1" a="1"/>
  <c r="AA4987" i="1" s="1"/>
  <c r="N4988" i="1" a="1"/>
  <c r="AA4988" i="1" s="1"/>
  <c r="N4989" i="1" a="1"/>
  <c r="AA4989" i="1" s="1"/>
  <c r="N4990" i="1" a="1"/>
  <c r="AA4990" i="1" s="1"/>
  <c r="N4991" i="1" a="1"/>
  <c r="AA4991" i="1" s="1"/>
  <c r="N4992" i="1" a="1"/>
  <c r="AA4992" i="1" s="1"/>
  <c r="N4993" i="1" a="1"/>
  <c r="AA4993" i="1" s="1"/>
  <c r="N4994" i="1" a="1"/>
  <c r="AA4994" i="1" s="1"/>
  <c r="N4995" i="1" a="1"/>
  <c r="AA4995" i="1" s="1"/>
  <c r="N4996" i="1" a="1"/>
  <c r="AA4996" i="1" s="1"/>
  <c r="N4997" i="1" a="1"/>
  <c r="AA4997" i="1" s="1"/>
  <c r="N4998" i="1" a="1"/>
  <c r="AA4998" i="1" s="1"/>
  <c r="N4999" i="1" a="1"/>
  <c r="AA4999" i="1" s="1"/>
  <c r="N5000" i="1" a="1"/>
  <c r="AA5000" i="1" s="1"/>
  <c r="N5001" i="1" a="1"/>
  <c r="AA5001" i="1" s="1"/>
  <c r="N2" i="1" a="1"/>
  <c r="AA2" i="1" s="1"/>
  <c r="H2" i="1"/>
  <c r="I2" i="1"/>
  <c r="N10" i="1" l="1"/>
  <c r="R10" i="1" s="1" a="1"/>
  <c r="R10" i="1" s="1"/>
  <c r="N4978" i="1"/>
  <c r="R4978" i="1" s="1" a="1"/>
  <c r="R4978" i="1" s="1"/>
  <c r="N4930" i="1"/>
  <c r="R4930" i="1" s="1" a="1"/>
  <c r="R4930" i="1" s="1"/>
  <c r="N4890" i="1"/>
  <c r="R4890" i="1" s="1" a="1"/>
  <c r="R4890" i="1" s="1"/>
  <c r="N4834" i="1"/>
  <c r="R4834" i="1" s="1" a="1"/>
  <c r="R4834" i="1" s="1"/>
  <c r="N4794" i="1"/>
  <c r="R4794" i="1" s="1" a="1"/>
  <c r="R4794" i="1" s="1"/>
  <c r="N4746" i="1"/>
  <c r="R4746" i="1" s="1" a="1"/>
  <c r="R4746" i="1" s="1"/>
  <c r="N4690" i="1"/>
  <c r="R4690" i="1" s="1" a="1"/>
  <c r="R4690" i="1" s="1"/>
  <c r="N4634" i="1"/>
  <c r="R4634" i="1" s="1" a="1"/>
  <c r="R4634" i="1" s="1"/>
  <c r="N4578" i="1"/>
  <c r="R4578" i="1" s="1" a="1"/>
  <c r="R4578" i="1" s="1"/>
  <c r="N4522" i="1"/>
  <c r="R4522" i="1" s="1" a="1"/>
  <c r="R4522" i="1" s="1"/>
  <c r="N4474" i="1"/>
  <c r="R4474" i="1" s="1" a="1"/>
  <c r="R4474" i="1" s="1"/>
  <c r="N4434" i="1"/>
  <c r="R4434" i="1" s="1" a="1"/>
  <c r="R4434" i="1" s="1"/>
  <c r="N4378" i="1"/>
  <c r="R4378" i="1" s="1" a="1"/>
  <c r="R4378" i="1" s="1"/>
  <c r="N4330" i="1"/>
  <c r="R4330" i="1" s="1" a="1"/>
  <c r="R4330" i="1" s="1"/>
  <c r="N4274" i="1"/>
  <c r="R4274" i="1" s="1" a="1"/>
  <c r="R4274" i="1" s="1"/>
  <c r="N4210" i="1"/>
  <c r="R4210" i="1" s="1" a="1"/>
  <c r="R4210" i="1" s="1"/>
  <c r="N4146" i="1"/>
  <c r="R4146" i="1" s="1" a="1"/>
  <c r="R4146" i="1" s="1"/>
  <c r="N4090" i="1"/>
  <c r="R4090" i="1" s="1" a="1"/>
  <c r="R4090" i="1" s="1"/>
  <c r="N4018" i="1"/>
  <c r="R4018" i="1" s="1" a="1"/>
  <c r="R4018" i="1" s="1"/>
  <c r="N3978" i="1"/>
  <c r="R3978" i="1" s="1" a="1"/>
  <c r="R3978" i="1" s="1"/>
  <c r="N3922" i="1"/>
  <c r="R3922" i="1" s="1" a="1"/>
  <c r="R3922" i="1" s="1"/>
  <c r="N3858" i="1"/>
  <c r="R3858" i="1" s="1" a="1"/>
  <c r="R3858" i="1" s="1"/>
  <c r="N3802" i="1"/>
  <c r="R3802" i="1" s="1" a="1"/>
  <c r="R3802" i="1" s="1"/>
  <c r="N3746" i="1"/>
  <c r="R3746" i="1" s="1" a="1"/>
  <c r="R3746" i="1" s="1"/>
  <c r="N3690" i="1"/>
  <c r="R3690" i="1" s="1" a="1"/>
  <c r="R3690" i="1" s="1"/>
  <c r="N3634" i="1"/>
  <c r="R3634" i="1" s="1" a="1"/>
  <c r="R3634" i="1" s="1"/>
  <c r="N3578" i="1"/>
  <c r="R3578" i="1" s="1" a="1"/>
  <c r="R3578" i="1" s="1"/>
  <c r="N3522" i="1"/>
  <c r="R3522" i="1" s="1" a="1"/>
  <c r="R3522" i="1" s="1"/>
  <c r="N3466" i="1"/>
  <c r="R3466" i="1" s="1" a="1"/>
  <c r="R3466" i="1" s="1"/>
  <c r="N3410" i="1"/>
  <c r="R3410" i="1" s="1" a="1"/>
  <c r="R3410" i="1" s="1"/>
  <c r="N3362" i="1"/>
  <c r="R3362" i="1" s="1" a="1"/>
  <c r="R3362" i="1" s="1"/>
  <c r="N3306" i="1"/>
  <c r="R3306" i="1" s="1" a="1"/>
  <c r="R3306" i="1" s="1"/>
  <c r="N3250" i="1"/>
  <c r="R3250" i="1" s="1" a="1"/>
  <c r="R3250" i="1" s="1"/>
  <c r="N3170" i="1"/>
  <c r="R3170" i="1" s="1" a="1"/>
  <c r="R3170" i="1" s="1"/>
  <c r="N3114" i="1"/>
  <c r="R3114" i="1" s="1" a="1"/>
  <c r="R3114" i="1" s="1"/>
  <c r="N3058" i="1"/>
  <c r="R3058" i="1" s="1" a="1"/>
  <c r="R3058" i="1" s="1"/>
  <c r="N3002" i="1"/>
  <c r="R3002" i="1" s="1" a="1"/>
  <c r="R3002" i="1" s="1"/>
  <c r="N2946" i="1"/>
  <c r="R2946" i="1" s="1" a="1"/>
  <c r="R2946" i="1" s="1"/>
  <c r="N2898" i="1"/>
  <c r="R2898" i="1" s="1" a="1"/>
  <c r="R2898" i="1" s="1"/>
  <c r="N2842" i="1"/>
  <c r="R2842" i="1" s="1" a="1"/>
  <c r="R2842" i="1" s="1"/>
  <c r="N2794" i="1"/>
  <c r="R2794" i="1" s="1" a="1"/>
  <c r="R2794" i="1" s="1"/>
  <c r="N2730" i="1"/>
  <c r="R2730" i="1" s="1" a="1"/>
  <c r="R2730" i="1" s="1"/>
  <c r="N2682" i="1"/>
  <c r="R2682" i="1" s="1" a="1"/>
  <c r="R2682" i="1" s="1"/>
  <c r="N2642" i="1"/>
  <c r="R2642" i="1" s="1" a="1"/>
  <c r="R2642" i="1" s="1"/>
  <c r="N2586" i="1"/>
  <c r="R2586" i="1" s="1" a="1"/>
  <c r="R2586" i="1" s="1"/>
  <c r="N2522" i="1"/>
  <c r="R2522" i="1" s="1" a="1"/>
  <c r="R2522" i="1" s="1"/>
  <c r="N2466" i="1"/>
  <c r="R2466" i="1" s="1" a="1"/>
  <c r="R2466" i="1" s="1"/>
  <c r="N2410" i="1"/>
  <c r="R2410" i="1" s="1" a="1"/>
  <c r="R2410" i="1" s="1"/>
  <c r="N2354" i="1"/>
  <c r="R2354" i="1" s="1" a="1"/>
  <c r="R2354" i="1" s="1"/>
  <c r="N2306" i="1"/>
  <c r="R2306" i="1" s="1" a="1"/>
  <c r="R2306" i="1" s="1"/>
  <c r="N2250" i="1"/>
  <c r="R2250" i="1" s="1" a="1"/>
  <c r="R2250" i="1" s="1"/>
  <c r="N2194" i="1"/>
  <c r="R2194" i="1" s="1" a="1"/>
  <c r="R2194" i="1" s="1"/>
  <c r="N2130" i="1"/>
  <c r="R2130" i="1" s="1" a="1"/>
  <c r="R2130" i="1" s="1"/>
  <c r="N2074" i="1"/>
  <c r="R2074" i="1" s="1" a="1"/>
  <c r="R2074" i="1" s="1"/>
  <c r="N2026" i="1"/>
  <c r="R2026" i="1" s="1" a="1"/>
  <c r="R2026" i="1" s="1"/>
  <c r="N1970" i="1"/>
  <c r="R1970" i="1" s="1" a="1"/>
  <c r="R1970" i="1" s="1"/>
  <c r="N1914" i="1"/>
  <c r="R1914" i="1" s="1" a="1"/>
  <c r="R1914" i="1" s="1"/>
  <c r="N1858" i="1"/>
  <c r="R1858" i="1" s="1" a="1"/>
  <c r="R1858" i="1" s="1"/>
  <c r="N1794" i="1"/>
  <c r="R1794" i="1" s="1" a="1"/>
  <c r="R1794" i="1" s="1"/>
  <c r="N1738" i="1"/>
  <c r="R1738" i="1" s="1" a="1"/>
  <c r="R1738" i="1" s="1"/>
  <c r="N1674" i="1"/>
  <c r="R1674" i="1" s="1" a="1"/>
  <c r="R1674" i="1" s="1"/>
  <c r="N1498" i="1"/>
  <c r="R1498" i="1" s="1" a="1"/>
  <c r="R1498" i="1" s="1"/>
  <c r="N1442" i="1"/>
  <c r="R1442" i="1" s="1" a="1"/>
  <c r="R1442" i="1" s="1"/>
  <c r="N1386" i="1"/>
  <c r="R1386" i="1" s="1" a="1"/>
  <c r="R1386" i="1" s="1"/>
  <c r="N1330" i="1"/>
  <c r="R1330" i="1" s="1" a="1"/>
  <c r="R1330" i="1" s="1"/>
  <c r="N1282" i="1"/>
  <c r="R1282" i="1" s="1" a="1"/>
  <c r="R1282" i="1" s="1"/>
  <c r="N1234" i="1"/>
  <c r="R1234" i="1" s="1" a="1"/>
  <c r="R1234" i="1" s="1"/>
  <c r="N1178" i="1"/>
  <c r="R1178" i="1" s="1" a="1"/>
  <c r="R1178" i="1" s="1"/>
  <c r="N1122" i="1"/>
  <c r="R1122" i="1" s="1" a="1"/>
  <c r="R1122" i="1" s="1"/>
  <c r="N1066" i="1"/>
  <c r="R1066" i="1" s="1" a="1"/>
  <c r="R1066" i="1" s="1"/>
  <c r="N1010" i="1"/>
  <c r="R1010" i="1" s="1" a="1"/>
  <c r="R1010" i="1" s="1"/>
  <c r="N954" i="1"/>
  <c r="R954" i="1" s="1" a="1"/>
  <c r="R954" i="1" s="1"/>
  <c r="N898" i="1"/>
  <c r="R898" i="1" s="1" a="1"/>
  <c r="R898" i="1" s="1"/>
  <c r="N842" i="1"/>
  <c r="R842" i="1" s="1" a="1"/>
  <c r="R842" i="1" s="1"/>
  <c r="N778" i="1"/>
  <c r="R778" i="1" s="1" a="1"/>
  <c r="R778" i="1" s="1"/>
  <c r="N730" i="1"/>
  <c r="R730" i="1" s="1" a="1"/>
  <c r="R730" i="1" s="1"/>
  <c r="N674" i="1"/>
  <c r="R674" i="1" s="1" a="1"/>
  <c r="R674" i="1" s="1"/>
  <c r="N626" i="1"/>
  <c r="R626" i="1" s="1" a="1"/>
  <c r="R626" i="1" s="1"/>
  <c r="N562" i="1"/>
  <c r="R562" i="1" s="1" a="1"/>
  <c r="R562" i="1" s="1"/>
  <c r="N514" i="1"/>
  <c r="R514" i="1" s="1" a="1"/>
  <c r="R514" i="1" s="1"/>
  <c r="N458" i="1"/>
  <c r="R458" i="1" s="1" a="1"/>
  <c r="R458" i="1" s="1"/>
  <c r="N442" i="1"/>
  <c r="R442" i="1" s="1" a="1"/>
  <c r="R442" i="1" s="1"/>
  <c r="N386" i="1"/>
  <c r="R386" i="1" s="1" a="1"/>
  <c r="R386" i="1" s="1"/>
  <c r="N370" i="1"/>
  <c r="R370" i="1" s="1" a="1"/>
  <c r="R370" i="1" s="1"/>
  <c r="N362" i="1"/>
  <c r="R362" i="1" s="1" a="1"/>
  <c r="R362" i="1" s="1"/>
  <c r="N338" i="1"/>
  <c r="R338" i="1" s="1" a="1"/>
  <c r="R338" i="1" s="1"/>
  <c r="N322" i="1"/>
  <c r="R322" i="1" s="1" a="1"/>
  <c r="R322" i="1" s="1"/>
  <c r="N314" i="1"/>
  <c r="R314" i="1" s="1" a="1"/>
  <c r="R314" i="1" s="1"/>
  <c r="N298" i="1"/>
  <c r="R298" i="1" s="1" a="1"/>
  <c r="R298" i="1" s="1"/>
  <c r="N282" i="1"/>
  <c r="R282" i="1" s="1" a="1"/>
  <c r="R282" i="1" s="1"/>
  <c r="N266" i="1"/>
  <c r="R266" i="1" s="1" a="1"/>
  <c r="R266" i="1" s="1"/>
  <c r="N250" i="1"/>
  <c r="R250" i="1" s="1" a="1"/>
  <c r="R250" i="1" s="1"/>
  <c r="N234" i="1"/>
  <c r="R234" i="1" s="1" a="1"/>
  <c r="R234" i="1" s="1"/>
  <c r="N218" i="1"/>
  <c r="R218" i="1" s="1" a="1"/>
  <c r="R218" i="1" s="1"/>
  <c r="N202" i="1"/>
  <c r="R202" i="1" s="1" a="1"/>
  <c r="R202" i="1" s="1"/>
  <c r="N186" i="1"/>
  <c r="R186" i="1" s="1" a="1"/>
  <c r="R186" i="1" s="1"/>
  <c r="N170" i="1"/>
  <c r="R170" i="1" s="1" a="1"/>
  <c r="R170" i="1" s="1"/>
  <c r="N162" i="1"/>
  <c r="R162" i="1" s="1" a="1"/>
  <c r="R162" i="1" s="1"/>
  <c r="N146" i="1"/>
  <c r="R146" i="1" s="1" a="1"/>
  <c r="R146" i="1" s="1"/>
  <c r="N130" i="1"/>
  <c r="R130" i="1" s="1" a="1"/>
  <c r="R130" i="1" s="1"/>
  <c r="N114" i="1"/>
  <c r="R114" i="1" s="1" a="1"/>
  <c r="R114" i="1" s="1"/>
  <c r="N98" i="1"/>
  <c r="R98" i="1" s="1" a="1"/>
  <c r="R98" i="1" s="1"/>
  <c r="N74" i="1"/>
  <c r="R74" i="1" s="1" a="1"/>
  <c r="R74" i="1" s="1"/>
  <c r="N26" i="1"/>
  <c r="R26" i="1" s="1" a="1"/>
  <c r="R26" i="1" s="1"/>
  <c r="N5001" i="1"/>
  <c r="R5001" i="1" s="1" a="1"/>
  <c r="R5001" i="1" s="1"/>
  <c r="N4993" i="1"/>
  <c r="R4993" i="1" s="1" a="1"/>
  <c r="R4993" i="1" s="1"/>
  <c r="N4985" i="1"/>
  <c r="R4985" i="1" s="1" a="1"/>
  <c r="R4985" i="1" s="1"/>
  <c r="N4977" i="1"/>
  <c r="R4977" i="1" s="1" a="1"/>
  <c r="R4977" i="1" s="1"/>
  <c r="N4969" i="1"/>
  <c r="R4969" i="1" s="1" a="1"/>
  <c r="R4969" i="1" s="1"/>
  <c r="N4961" i="1"/>
  <c r="R4961" i="1" s="1" a="1"/>
  <c r="R4961" i="1" s="1"/>
  <c r="N4953" i="1"/>
  <c r="R4953" i="1" s="1" a="1"/>
  <c r="R4953" i="1" s="1"/>
  <c r="N4945" i="1"/>
  <c r="R4945" i="1" s="1" a="1"/>
  <c r="R4945" i="1" s="1"/>
  <c r="N4937" i="1"/>
  <c r="R4937" i="1" s="1" a="1"/>
  <c r="R4937" i="1" s="1"/>
  <c r="N4929" i="1"/>
  <c r="R4929" i="1" s="1" a="1"/>
  <c r="R4929" i="1" s="1"/>
  <c r="N4921" i="1"/>
  <c r="R4921" i="1" s="1" a="1"/>
  <c r="R4921" i="1" s="1"/>
  <c r="N4913" i="1"/>
  <c r="R4913" i="1" s="1" a="1"/>
  <c r="R4913" i="1" s="1"/>
  <c r="N4905" i="1"/>
  <c r="R4905" i="1" s="1" a="1"/>
  <c r="R4905" i="1" s="1"/>
  <c r="N4897" i="1"/>
  <c r="R4897" i="1" s="1" a="1"/>
  <c r="R4897" i="1" s="1"/>
  <c r="N4889" i="1"/>
  <c r="R4889" i="1" s="1" a="1"/>
  <c r="R4889" i="1" s="1"/>
  <c r="N4881" i="1"/>
  <c r="R4881" i="1" s="1" a="1"/>
  <c r="R4881" i="1" s="1"/>
  <c r="N4873" i="1"/>
  <c r="R4873" i="1" s="1" a="1"/>
  <c r="R4873" i="1" s="1"/>
  <c r="N4865" i="1"/>
  <c r="R4865" i="1" s="1" a="1"/>
  <c r="R4865" i="1" s="1"/>
  <c r="N4857" i="1"/>
  <c r="R4857" i="1" s="1" a="1"/>
  <c r="R4857" i="1" s="1"/>
  <c r="N4849" i="1"/>
  <c r="R4849" i="1" s="1" a="1"/>
  <c r="R4849" i="1" s="1"/>
  <c r="N4841" i="1"/>
  <c r="R4841" i="1" s="1" a="1"/>
  <c r="R4841" i="1" s="1"/>
  <c r="N4833" i="1"/>
  <c r="R4833" i="1" s="1" a="1"/>
  <c r="R4833" i="1" s="1"/>
  <c r="N4825" i="1"/>
  <c r="R4825" i="1" s="1" a="1"/>
  <c r="R4825" i="1" s="1"/>
  <c r="N4817" i="1"/>
  <c r="R4817" i="1" s="1" a="1"/>
  <c r="R4817" i="1" s="1"/>
  <c r="N4809" i="1"/>
  <c r="R4809" i="1" s="1" a="1"/>
  <c r="R4809" i="1" s="1"/>
  <c r="N4801" i="1"/>
  <c r="R4801" i="1" s="1" a="1"/>
  <c r="R4801" i="1" s="1"/>
  <c r="N4793" i="1"/>
  <c r="R4793" i="1" s="1" a="1"/>
  <c r="R4793" i="1" s="1"/>
  <c r="N4785" i="1"/>
  <c r="R4785" i="1" s="1" a="1"/>
  <c r="R4785" i="1" s="1"/>
  <c r="N4777" i="1"/>
  <c r="R4777" i="1" s="1" a="1"/>
  <c r="R4777" i="1" s="1"/>
  <c r="N4769" i="1"/>
  <c r="R4769" i="1" s="1" a="1"/>
  <c r="R4769" i="1" s="1"/>
  <c r="N4761" i="1"/>
  <c r="R4761" i="1" s="1" a="1"/>
  <c r="R4761" i="1" s="1"/>
  <c r="N4753" i="1"/>
  <c r="R4753" i="1" s="1" a="1"/>
  <c r="R4753" i="1" s="1"/>
  <c r="N4745" i="1"/>
  <c r="R4745" i="1" s="1" a="1"/>
  <c r="R4745" i="1" s="1"/>
  <c r="N4737" i="1"/>
  <c r="R4737" i="1" s="1" a="1"/>
  <c r="R4737" i="1" s="1"/>
  <c r="N4729" i="1"/>
  <c r="R4729" i="1" s="1" a="1"/>
  <c r="R4729" i="1" s="1"/>
  <c r="N4721" i="1"/>
  <c r="R4721" i="1" s="1" a="1"/>
  <c r="R4721" i="1" s="1"/>
  <c r="N4713" i="1"/>
  <c r="R4713" i="1" s="1" a="1"/>
  <c r="R4713" i="1" s="1"/>
  <c r="N4705" i="1"/>
  <c r="R4705" i="1" s="1" a="1"/>
  <c r="R4705" i="1" s="1"/>
  <c r="N4697" i="1"/>
  <c r="R4697" i="1" s="1" a="1"/>
  <c r="R4697" i="1" s="1"/>
  <c r="N4689" i="1"/>
  <c r="R4689" i="1" s="1" a="1"/>
  <c r="R4689" i="1" s="1"/>
  <c r="N4681" i="1"/>
  <c r="R4681" i="1" s="1" a="1"/>
  <c r="R4681" i="1" s="1"/>
  <c r="N4673" i="1"/>
  <c r="R4673" i="1" s="1" a="1"/>
  <c r="R4673" i="1" s="1"/>
  <c r="N4665" i="1"/>
  <c r="R4665" i="1" s="1" a="1"/>
  <c r="R4665" i="1" s="1"/>
  <c r="N4657" i="1"/>
  <c r="R4657" i="1" s="1" a="1"/>
  <c r="R4657" i="1" s="1"/>
  <c r="N4649" i="1"/>
  <c r="R4649" i="1" s="1" a="1"/>
  <c r="R4649" i="1" s="1"/>
  <c r="N4641" i="1"/>
  <c r="R4641" i="1" s="1" a="1"/>
  <c r="R4641" i="1" s="1"/>
  <c r="N4633" i="1"/>
  <c r="R4633" i="1" s="1" a="1"/>
  <c r="R4633" i="1" s="1"/>
  <c r="N4625" i="1"/>
  <c r="R4625" i="1" s="1" a="1"/>
  <c r="R4625" i="1" s="1"/>
  <c r="N4617" i="1"/>
  <c r="R4617" i="1" s="1" a="1"/>
  <c r="R4617" i="1" s="1"/>
  <c r="N4609" i="1"/>
  <c r="R4609" i="1" s="1" a="1"/>
  <c r="R4609" i="1" s="1"/>
  <c r="N4601" i="1"/>
  <c r="R4601" i="1" s="1" a="1"/>
  <c r="R4601" i="1" s="1"/>
  <c r="N4593" i="1"/>
  <c r="R4593" i="1" s="1" a="1"/>
  <c r="R4593" i="1" s="1"/>
  <c r="N4585" i="1"/>
  <c r="R4585" i="1" s="1" a="1"/>
  <c r="R4585" i="1" s="1"/>
  <c r="N4577" i="1"/>
  <c r="R4577" i="1" s="1" a="1"/>
  <c r="R4577" i="1" s="1"/>
  <c r="N4569" i="1"/>
  <c r="R4569" i="1" s="1" a="1"/>
  <c r="R4569" i="1" s="1"/>
  <c r="N4561" i="1"/>
  <c r="R4561" i="1" s="1" a="1"/>
  <c r="R4561" i="1" s="1"/>
  <c r="N4553" i="1"/>
  <c r="R4553" i="1" s="1" a="1"/>
  <c r="R4553" i="1" s="1"/>
  <c r="N4545" i="1"/>
  <c r="R4545" i="1" s="1" a="1"/>
  <c r="R4545" i="1" s="1"/>
  <c r="N4537" i="1"/>
  <c r="R4537" i="1" s="1" a="1"/>
  <c r="R4537" i="1" s="1"/>
  <c r="N4529" i="1"/>
  <c r="R4529" i="1" s="1" a="1"/>
  <c r="R4529" i="1" s="1"/>
  <c r="N4521" i="1"/>
  <c r="R4521" i="1" s="1" a="1"/>
  <c r="R4521" i="1" s="1"/>
  <c r="N4513" i="1"/>
  <c r="R4513" i="1" s="1" a="1"/>
  <c r="R4513" i="1" s="1"/>
  <c r="N4505" i="1"/>
  <c r="R4505" i="1" s="1" a="1"/>
  <c r="R4505" i="1" s="1"/>
  <c r="N4497" i="1"/>
  <c r="R4497" i="1" s="1" a="1"/>
  <c r="R4497" i="1" s="1"/>
  <c r="N4489" i="1"/>
  <c r="R4489" i="1" s="1" a="1"/>
  <c r="R4489" i="1" s="1"/>
  <c r="N4481" i="1"/>
  <c r="R4481" i="1" s="1" a="1"/>
  <c r="R4481" i="1" s="1"/>
  <c r="N4473" i="1"/>
  <c r="R4473" i="1" s="1" a="1"/>
  <c r="R4473" i="1" s="1"/>
  <c r="N4465" i="1"/>
  <c r="R4465" i="1" s="1" a="1"/>
  <c r="R4465" i="1" s="1"/>
  <c r="N4457" i="1"/>
  <c r="R4457" i="1" s="1" a="1"/>
  <c r="R4457" i="1" s="1"/>
  <c r="N4449" i="1"/>
  <c r="R4449" i="1" s="1" a="1"/>
  <c r="R4449" i="1" s="1"/>
  <c r="N4441" i="1"/>
  <c r="R4441" i="1" s="1" a="1"/>
  <c r="R4441" i="1" s="1"/>
  <c r="N4433" i="1"/>
  <c r="R4433" i="1" s="1" a="1"/>
  <c r="R4433" i="1" s="1"/>
  <c r="N4425" i="1"/>
  <c r="R4425" i="1" s="1" a="1"/>
  <c r="R4425" i="1" s="1"/>
  <c r="N4417" i="1"/>
  <c r="R4417" i="1" s="1" a="1"/>
  <c r="R4417" i="1" s="1"/>
  <c r="N4409" i="1"/>
  <c r="R4409" i="1" s="1" a="1"/>
  <c r="R4409" i="1" s="1"/>
  <c r="N4401" i="1"/>
  <c r="R4401" i="1" s="1" a="1"/>
  <c r="R4401" i="1" s="1"/>
  <c r="N4393" i="1"/>
  <c r="R4393" i="1" s="1" a="1"/>
  <c r="R4393" i="1" s="1"/>
  <c r="N4385" i="1"/>
  <c r="R4385" i="1" s="1" a="1"/>
  <c r="R4385" i="1" s="1"/>
  <c r="N4377" i="1"/>
  <c r="R4377" i="1" s="1" a="1"/>
  <c r="R4377" i="1" s="1"/>
  <c r="N4369" i="1"/>
  <c r="R4369" i="1" s="1" a="1"/>
  <c r="R4369" i="1" s="1"/>
  <c r="N4361" i="1"/>
  <c r="R4361" i="1" s="1" a="1"/>
  <c r="R4361" i="1" s="1"/>
  <c r="N4353" i="1"/>
  <c r="R4353" i="1" s="1" a="1"/>
  <c r="R4353" i="1" s="1"/>
  <c r="N4345" i="1"/>
  <c r="R4345" i="1" s="1" a="1"/>
  <c r="R4345" i="1" s="1"/>
  <c r="N4337" i="1"/>
  <c r="R4337" i="1" s="1" a="1"/>
  <c r="R4337" i="1" s="1"/>
  <c r="N4329" i="1"/>
  <c r="R4329" i="1" s="1" a="1"/>
  <c r="R4329" i="1" s="1"/>
  <c r="N4321" i="1"/>
  <c r="R4321" i="1" s="1" a="1"/>
  <c r="R4321" i="1" s="1"/>
  <c r="N4313" i="1"/>
  <c r="R4313" i="1" s="1" a="1"/>
  <c r="R4313" i="1" s="1"/>
  <c r="N4305" i="1"/>
  <c r="R4305" i="1" s="1" a="1"/>
  <c r="R4305" i="1" s="1"/>
  <c r="N4297" i="1"/>
  <c r="R4297" i="1" s="1" a="1"/>
  <c r="R4297" i="1" s="1"/>
  <c r="N4289" i="1"/>
  <c r="R4289" i="1" s="1" a="1"/>
  <c r="R4289" i="1" s="1"/>
  <c r="N4281" i="1"/>
  <c r="R4281" i="1" s="1" a="1"/>
  <c r="R4281" i="1" s="1"/>
  <c r="N4273" i="1"/>
  <c r="R4273" i="1" s="1" a="1"/>
  <c r="R4273" i="1" s="1"/>
  <c r="N4265" i="1"/>
  <c r="R4265" i="1" s="1" a="1"/>
  <c r="R4265" i="1" s="1"/>
  <c r="N4257" i="1"/>
  <c r="R4257" i="1" s="1" a="1"/>
  <c r="R4257" i="1" s="1"/>
  <c r="N4249" i="1"/>
  <c r="R4249" i="1" s="1" a="1"/>
  <c r="R4249" i="1" s="1"/>
  <c r="N4241" i="1"/>
  <c r="R4241" i="1" s="1" a="1"/>
  <c r="R4241" i="1" s="1"/>
  <c r="N4233" i="1"/>
  <c r="R4233" i="1" s="1" a="1"/>
  <c r="R4233" i="1" s="1"/>
  <c r="N4225" i="1"/>
  <c r="R4225" i="1" s="1" a="1"/>
  <c r="R4225" i="1" s="1"/>
  <c r="N4217" i="1"/>
  <c r="R4217" i="1" s="1" a="1"/>
  <c r="R4217" i="1" s="1"/>
  <c r="N4209" i="1"/>
  <c r="R4209" i="1" s="1" a="1"/>
  <c r="R4209" i="1" s="1"/>
  <c r="N4201" i="1"/>
  <c r="R4201" i="1" s="1" a="1"/>
  <c r="R4201" i="1" s="1"/>
  <c r="N4193" i="1"/>
  <c r="R4193" i="1" s="1" a="1"/>
  <c r="R4193" i="1" s="1"/>
  <c r="N4185" i="1"/>
  <c r="R4185" i="1" s="1" a="1"/>
  <c r="R4185" i="1" s="1"/>
  <c r="N4177" i="1"/>
  <c r="R4177" i="1" s="1" a="1"/>
  <c r="R4177" i="1" s="1"/>
  <c r="N4169" i="1"/>
  <c r="R4169" i="1" s="1" a="1"/>
  <c r="R4169" i="1" s="1"/>
  <c r="N4161" i="1"/>
  <c r="R4161" i="1" s="1" a="1"/>
  <c r="R4161" i="1" s="1"/>
  <c r="N4153" i="1"/>
  <c r="R4153" i="1" s="1" a="1"/>
  <c r="R4153" i="1" s="1"/>
  <c r="N4145" i="1"/>
  <c r="R4145" i="1" s="1" a="1"/>
  <c r="R4145" i="1" s="1"/>
  <c r="N4137" i="1"/>
  <c r="R4137" i="1" s="1" a="1"/>
  <c r="R4137" i="1" s="1"/>
  <c r="N4129" i="1"/>
  <c r="R4129" i="1" s="1" a="1"/>
  <c r="R4129" i="1" s="1"/>
  <c r="N4121" i="1"/>
  <c r="R4121" i="1" s="1" a="1"/>
  <c r="R4121" i="1" s="1"/>
  <c r="N4113" i="1"/>
  <c r="R4113" i="1" s="1" a="1"/>
  <c r="R4113" i="1" s="1"/>
  <c r="N4105" i="1"/>
  <c r="R4105" i="1" s="1" a="1"/>
  <c r="R4105" i="1" s="1"/>
  <c r="N4097" i="1"/>
  <c r="R4097" i="1" s="1" a="1"/>
  <c r="R4097" i="1" s="1"/>
  <c r="N4089" i="1"/>
  <c r="R4089" i="1" s="1" a="1"/>
  <c r="R4089" i="1" s="1"/>
  <c r="N4081" i="1"/>
  <c r="R4081" i="1" s="1" a="1"/>
  <c r="R4081" i="1" s="1"/>
  <c r="N4994" i="1"/>
  <c r="R4994" i="1" s="1" a="1"/>
  <c r="R4994" i="1" s="1"/>
  <c r="N4938" i="1"/>
  <c r="R4938" i="1" s="1" a="1"/>
  <c r="R4938" i="1" s="1"/>
  <c r="N4874" i="1"/>
  <c r="R4874" i="1" s="1" a="1"/>
  <c r="R4874" i="1" s="1"/>
  <c r="N4722" i="1"/>
  <c r="R4722" i="1" s="1" a="1"/>
  <c r="R4722" i="1" s="1"/>
  <c r="N4666" i="1"/>
  <c r="R4666" i="1" s="1" a="1"/>
  <c r="R4666" i="1" s="1"/>
  <c r="N4618" i="1"/>
  <c r="R4618" i="1" s="1" a="1"/>
  <c r="R4618" i="1" s="1"/>
  <c r="N4562" i="1"/>
  <c r="R4562" i="1" s="1" a="1"/>
  <c r="R4562" i="1" s="1"/>
  <c r="N4506" i="1"/>
  <c r="R4506" i="1" s="1" a="1"/>
  <c r="R4506" i="1" s="1"/>
  <c r="N4458" i="1"/>
  <c r="R4458" i="1" s="1" a="1"/>
  <c r="R4458" i="1" s="1"/>
  <c r="N4410" i="1"/>
  <c r="R4410" i="1" s="1" a="1"/>
  <c r="R4410" i="1" s="1"/>
  <c r="N4362" i="1"/>
  <c r="R4362" i="1" s="1" a="1"/>
  <c r="R4362" i="1" s="1"/>
  <c r="N4314" i="1"/>
  <c r="R4314" i="1" s="1" a="1"/>
  <c r="R4314" i="1" s="1"/>
  <c r="N4258" i="1"/>
  <c r="R4258" i="1" s="1" a="1"/>
  <c r="R4258" i="1" s="1"/>
  <c r="N4194" i="1"/>
  <c r="R4194" i="1" s="1" a="1"/>
  <c r="R4194" i="1" s="1"/>
  <c r="N4138" i="1"/>
  <c r="R4138" i="1" s="1" a="1"/>
  <c r="R4138" i="1" s="1"/>
  <c r="N4066" i="1"/>
  <c r="R4066" i="1" s="1" a="1"/>
  <c r="R4066" i="1" s="1"/>
  <c r="N4010" i="1"/>
  <c r="R4010" i="1" s="1" a="1"/>
  <c r="R4010" i="1" s="1"/>
  <c r="N3962" i="1"/>
  <c r="R3962" i="1" s="1" a="1"/>
  <c r="R3962" i="1" s="1"/>
  <c r="N3906" i="1"/>
  <c r="R3906" i="1" s="1" a="1"/>
  <c r="R3906" i="1" s="1"/>
  <c r="N3842" i="1"/>
  <c r="R3842" i="1" s="1" a="1"/>
  <c r="R3842" i="1" s="1"/>
  <c r="N3786" i="1"/>
  <c r="R3786" i="1" s="1" a="1"/>
  <c r="R3786" i="1" s="1"/>
  <c r="N3730" i="1"/>
  <c r="R3730" i="1" s="1" a="1"/>
  <c r="R3730" i="1" s="1"/>
  <c r="N3674" i="1"/>
  <c r="R3674" i="1" s="1" a="1"/>
  <c r="R3674" i="1" s="1"/>
  <c r="N3618" i="1"/>
  <c r="R3618" i="1" s="1" a="1"/>
  <c r="R3618" i="1" s="1"/>
  <c r="N3562" i="1"/>
  <c r="R3562" i="1" s="1" a="1"/>
  <c r="R3562" i="1" s="1"/>
  <c r="N3514" i="1"/>
  <c r="R3514" i="1" s="1" a="1"/>
  <c r="R3514" i="1" s="1"/>
  <c r="N3450" i="1"/>
  <c r="R3450" i="1" s="1" a="1"/>
  <c r="R3450" i="1" s="1"/>
  <c r="N3394" i="1"/>
  <c r="R3394" i="1" s="1" a="1"/>
  <c r="R3394" i="1" s="1"/>
  <c r="N3338" i="1"/>
  <c r="R3338" i="1" s="1" a="1"/>
  <c r="R3338" i="1" s="1"/>
  <c r="N3282" i="1"/>
  <c r="R3282" i="1" s="1" a="1"/>
  <c r="R3282" i="1" s="1"/>
  <c r="N3234" i="1"/>
  <c r="R3234" i="1" s="1" a="1"/>
  <c r="R3234" i="1" s="1"/>
  <c r="N3194" i="1"/>
  <c r="R3194" i="1" s="1" a="1"/>
  <c r="R3194" i="1" s="1"/>
  <c r="N3130" i="1"/>
  <c r="R3130" i="1" s="1" a="1"/>
  <c r="R3130" i="1" s="1"/>
  <c r="N3066" i="1"/>
  <c r="R3066" i="1" s="1" a="1"/>
  <c r="R3066" i="1" s="1"/>
  <c r="N3018" i="1"/>
  <c r="R3018" i="1" s="1" a="1"/>
  <c r="R3018" i="1" s="1"/>
  <c r="N2978" i="1"/>
  <c r="R2978" i="1" s="1" a="1"/>
  <c r="R2978" i="1" s="1"/>
  <c r="N2922" i="1"/>
  <c r="R2922" i="1" s="1" a="1"/>
  <c r="R2922" i="1" s="1"/>
  <c r="N2866" i="1"/>
  <c r="R2866" i="1" s="1" a="1"/>
  <c r="R2866" i="1" s="1"/>
  <c r="N2810" i="1"/>
  <c r="R2810" i="1" s="1" a="1"/>
  <c r="R2810" i="1" s="1"/>
  <c r="N2746" i="1"/>
  <c r="R2746" i="1" s="1" a="1"/>
  <c r="R2746" i="1" s="1"/>
  <c r="N2674" i="1"/>
  <c r="R2674" i="1" s="1" a="1"/>
  <c r="R2674" i="1" s="1"/>
  <c r="N2618" i="1"/>
  <c r="R2618" i="1" s="1" a="1"/>
  <c r="R2618" i="1" s="1"/>
  <c r="N2562" i="1"/>
  <c r="R2562" i="1" s="1" a="1"/>
  <c r="R2562" i="1" s="1"/>
  <c r="N2514" i="1"/>
  <c r="R2514" i="1" s="1" a="1"/>
  <c r="R2514" i="1" s="1"/>
  <c r="N2458" i="1"/>
  <c r="R2458" i="1" s="1" a="1"/>
  <c r="R2458" i="1" s="1"/>
  <c r="N2402" i="1"/>
  <c r="R2402" i="1" s="1" a="1"/>
  <c r="R2402" i="1" s="1"/>
  <c r="N2346" i="1"/>
  <c r="R2346" i="1" s="1" a="1"/>
  <c r="R2346" i="1" s="1"/>
  <c r="N2290" i="1"/>
  <c r="R2290" i="1" s="1" a="1"/>
  <c r="R2290" i="1" s="1"/>
  <c r="N2234" i="1"/>
  <c r="R2234" i="1" s="1" a="1"/>
  <c r="R2234" i="1" s="1"/>
  <c r="N2178" i="1"/>
  <c r="R2178" i="1" s="1" a="1"/>
  <c r="R2178" i="1" s="1"/>
  <c r="N2122" i="1"/>
  <c r="R2122" i="1" s="1" a="1"/>
  <c r="R2122" i="1" s="1"/>
  <c r="N2066" i="1"/>
  <c r="R2066" i="1" s="1" a="1"/>
  <c r="R2066" i="1" s="1"/>
  <c r="N2010" i="1"/>
  <c r="R2010" i="1" s="1" a="1"/>
  <c r="R2010" i="1" s="1"/>
  <c r="N1954" i="1"/>
  <c r="R1954" i="1" s="1" a="1"/>
  <c r="R1954" i="1" s="1"/>
  <c r="N1898" i="1"/>
  <c r="R1898" i="1" s="1" a="1"/>
  <c r="R1898" i="1" s="1"/>
  <c r="N1834" i="1"/>
  <c r="R1834" i="1" s="1" a="1"/>
  <c r="R1834" i="1" s="1"/>
  <c r="N1778" i="1"/>
  <c r="R1778" i="1" s="1" a="1"/>
  <c r="R1778" i="1" s="1"/>
  <c r="N1722" i="1"/>
  <c r="R1722" i="1" s="1" a="1"/>
  <c r="R1722" i="1" s="1"/>
  <c r="N1666" i="1"/>
  <c r="R1666" i="1" s="1" a="1"/>
  <c r="R1666" i="1" s="1"/>
  <c r="N1618" i="1"/>
  <c r="R1618" i="1" s="1" a="1"/>
  <c r="R1618" i="1" s="1"/>
  <c r="N1570" i="1"/>
  <c r="R1570" i="1" s="1" a="1"/>
  <c r="R1570" i="1" s="1"/>
  <c r="N1522" i="1"/>
  <c r="R1522" i="1" s="1" a="1"/>
  <c r="R1522" i="1" s="1"/>
  <c r="N1466" i="1"/>
  <c r="R1466" i="1" s="1" a="1"/>
  <c r="R1466" i="1" s="1"/>
  <c r="N1418" i="1"/>
  <c r="R1418" i="1" s="1" a="1"/>
  <c r="R1418" i="1" s="1"/>
  <c r="N1362" i="1"/>
  <c r="R1362" i="1" s="1" a="1"/>
  <c r="R1362" i="1" s="1"/>
  <c r="N1314" i="1"/>
  <c r="R1314" i="1" s="1" a="1"/>
  <c r="R1314" i="1" s="1"/>
  <c r="N1266" i="1"/>
  <c r="R1266" i="1" s="1" a="1"/>
  <c r="R1266" i="1" s="1"/>
  <c r="N1218" i="1"/>
  <c r="R1218" i="1" s="1" a="1"/>
  <c r="R1218" i="1" s="1"/>
  <c r="N1162" i="1"/>
  <c r="R1162" i="1" s="1" a="1"/>
  <c r="R1162" i="1" s="1"/>
  <c r="N1106" i="1"/>
  <c r="R1106" i="1" s="1" a="1"/>
  <c r="R1106" i="1" s="1"/>
  <c r="N1050" i="1"/>
  <c r="R1050" i="1" s="1" a="1"/>
  <c r="R1050" i="1" s="1"/>
  <c r="N994" i="1"/>
  <c r="R994" i="1" s="1" a="1"/>
  <c r="R994" i="1" s="1"/>
  <c r="N938" i="1"/>
  <c r="R938" i="1" s="1" a="1"/>
  <c r="R938" i="1" s="1"/>
  <c r="N882" i="1"/>
  <c r="R882" i="1" s="1" a="1"/>
  <c r="R882" i="1" s="1"/>
  <c r="N826" i="1"/>
  <c r="R826" i="1" s="1" a="1"/>
  <c r="R826" i="1" s="1"/>
  <c r="N770" i="1"/>
  <c r="R770" i="1" s="1" a="1"/>
  <c r="R770" i="1" s="1"/>
  <c r="N714" i="1"/>
  <c r="R714" i="1" s="1" a="1"/>
  <c r="R714" i="1" s="1"/>
  <c r="N666" i="1"/>
  <c r="R666" i="1" s="1" a="1"/>
  <c r="R666" i="1" s="1"/>
  <c r="N610" i="1"/>
  <c r="R610" i="1" s="1" a="1"/>
  <c r="R610" i="1" s="1"/>
  <c r="N546" i="1"/>
  <c r="R546" i="1" s="1" a="1"/>
  <c r="R546" i="1" s="1"/>
  <c r="N490" i="1"/>
  <c r="R490" i="1" s="1" a="1"/>
  <c r="R490" i="1" s="1"/>
  <c r="N402" i="1"/>
  <c r="R402" i="1" s="1" a="1"/>
  <c r="R402" i="1" s="1"/>
  <c r="N50" i="1"/>
  <c r="R50" i="1" s="1" a="1"/>
  <c r="R50" i="1" s="1"/>
  <c r="N5000" i="1"/>
  <c r="R5000" i="1" s="1" a="1"/>
  <c r="R5000" i="1" s="1"/>
  <c r="N4992" i="1"/>
  <c r="R4992" i="1" s="1" a="1"/>
  <c r="R4992" i="1" s="1"/>
  <c r="N4984" i="1"/>
  <c r="R4984" i="1" s="1" a="1"/>
  <c r="R4984" i="1" s="1"/>
  <c r="N4976" i="1"/>
  <c r="R4976" i="1" s="1" a="1"/>
  <c r="R4976" i="1" s="1"/>
  <c r="N4968" i="1"/>
  <c r="R4968" i="1" s="1" a="1"/>
  <c r="R4968" i="1" s="1"/>
  <c r="N4960" i="1"/>
  <c r="R4960" i="1" s="1" a="1"/>
  <c r="R4960" i="1" s="1"/>
  <c r="N4952" i="1"/>
  <c r="R4952" i="1" s="1" a="1"/>
  <c r="R4952" i="1" s="1"/>
  <c r="N4944" i="1"/>
  <c r="R4944" i="1" s="1" a="1"/>
  <c r="R4944" i="1" s="1"/>
  <c r="N4936" i="1"/>
  <c r="R4936" i="1" s="1" a="1"/>
  <c r="R4936" i="1" s="1"/>
  <c r="N4928" i="1"/>
  <c r="R4928" i="1" s="1" a="1"/>
  <c r="R4928" i="1" s="1"/>
  <c r="N4920" i="1"/>
  <c r="R4920" i="1" s="1" a="1"/>
  <c r="R4920" i="1" s="1"/>
  <c r="N4912" i="1"/>
  <c r="R4912" i="1" s="1" a="1"/>
  <c r="R4912" i="1" s="1"/>
  <c r="N4904" i="1"/>
  <c r="R4904" i="1" s="1" a="1"/>
  <c r="R4904" i="1" s="1"/>
  <c r="N4896" i="1"/>
  <c r="R4896" i="1" s="1" a="1"/>
  <c r="R4896" i="1" s="1"/>
  <c r="N4888" i="1"/>
  <c r="R4888" i="1" s="1" a="1"/>
  <c r="R4888" i="1" s="1"/>
  <c r="N4880" i="1"/>
  <c r="R4880" i="1" s="1" a="1"/>
  <c r="R4880" i="1" s="1"/>
  <c r="N4872" i="1"/>
  <c r="R4872" i="1" s="1" a="1"/>
  <c r="R4872" i="1" s="1"/>
  <c r="N4864" i="1"/>
  <c r="R4864" i="1" s="1" a="1"/>
  <c r="R4864" i="1" s="1"/>
  <c r="N4856" i="1"/>
  <c r="R4856" i="1" s="1" a="1"/>
  <c r="R4856" i="1" s="1"/>
  <c r="N4848" i="1"/>
  <c r="R4848" i="1" s="1" a="1"/>
  <c r="R4848" i="1" s="1"/>
  <c r="N4840" i="1"/>
  <c r="R4840" i="1" s="1" a="1"/>
  <c r="R4840" i="1" s="1"/>
  <c r="N4832" i="1"/>
  <c r="R4832" i="1" s="1" a="1"/>
  <c r="R4832" i="1" s="1"/>
  <c r="N4824" i="1"/>
  <c r="R4824" i="1" s="1" a="1"/>
  <c r="R4824" i="1" s="1"/>
  <c r="N4816" i="1"/>
  <c r="R4816" i="1" s="1" a="1"/>
  <c r="R4816" i="1" s="1"/>
  <c r="N4808" i="1"/>
  <c r="R4808" i="1" s="1" a="1"/>
  <c r="R4808" i="1" s="1"/>
  <c r="N4800" i="1"/>
  <c r="R4800" i="1" s="1" a="1"/>
  <c r="R4800" i="1" s="1"/>
  <c r="N4792" i="1"/>
  <c r="R4792" i="1" s="1" a="1"/>
  <c r="R4792" i="1" s="1"/>
  <c r="N4784" i="1"/>
  <c r="R4784" i="1" s="1" a="1"/>
  <c r="R4784" i="1" s="1"/>
  <c r="N4776" i="1"/>
  <c r="R4776" i="1" s="1" a="1"/>
  <c r="R4776" i="1" s="1"/>
  <c r="N4768" i="1"/>
  <c r="R4768" i="1" s="1" a="1"/>
  <c r="R4768" i="1" s="1"/>
  <c r="N4760" i="1"/>
  <c r="R4760" i="1" s="1" a="1"/>
  <c r="R4760" i="1" s="1"/>
  <c r="N4752" i="1"/>
  <c r="R4752" i="1" s="1" a="1"/>
  <c r="R4752" i="1" s="1"/>
  <c r="N4744" i="1"/>
  <c r="R4744" i="1" s="1" a="1"/>
  <c r="R4744" i="1" s="1"/>
  <c r="N4736" i="1"/>
  <c r="R4736" i="1" s="1" a="1"/>
  <c r="R4736" i="1" s="1"/>
  <c r="N4728" i="1"/>
  <c r="R4728" i="1" s="1" a="1"/>
  <c r="R4728" i="1" s="1"/>
  <c r="N4720" i="1"/>
  <c r="R4720" i="1" s="1" a="1"/>
  <c r="R4720" i="1" s="1"/>
  <c r="N4712" i="1"/>
  <c r="R4712" i="1" s="1" a="1"/>
  <c r="R4712" i="1" s="1"/>
  <c r="N4704" i="1"/>
  <c r="R4704" i="1" s="1" a="1"/>
  <c r="R4704" i="1" s="1"/>
  <c r="N4696" i="1"/>
  <c r="R4696" i="1" s="1" a="1"/>
  <c r="R4696" i="1" s="1"/>
  <c r="N4688" i="1"/>
  <c r="R4688" i="1" s="1" a="1"/>
  <c r="R4688" i="1" s="1"/>
  <c r="N4680" i="1"/>
  <c r="R4680" i="1" s="1" a="1"/>
  <c r="R4680" i="1" s="1"/>
  <c r="N4672" i="1"/>
  <c r="R4672" i="1" s="1" a="1"/>
  <c r="R4672" i="1" s="1"/>
  <c r="N4664" i="1"/>
  <c r="R4664" i="1" s="1" a="1"/>
  <c r="R4664" i="1" s="1"/>
  <c r="N4656" i="1"/>
  <c r="R4656" i="1" s="1" a="1"/>
  <c r="R4656" i="1" s="1"/>
  <c r="N4648" i="1"/>
  <c r="R4648" i="1" s="1" a="1"/>
  <c r="R4648" i="1" s="1"/>
  <c r="N4640" i="1"/>
  <c r="R4640" i="1" s="1" a="1"/>
  <c r="R4640" i="1" s="1"/>
  <c r="N4632" i="1"/>
  <c r="R4632" i="1" s="1" a="1"/>
  <c r="R4632" i="1" s="1"/>
  <c r="N4624" i="1"/>
  <c r="R4624" i="1" s="1" a="1"/>
  <c r="R4624" i="1" s="1"/>
  <c r="N4616" i="1"/>
  <c r="R4616" i="1" s="1" a="1"/>
  <c r="R4616" i="1" s="1"/>
  <c r="N4608" i="1"/>
  <c r="R4608" i="1" s="1" a="1"/>
  <c r="R4608" i="1" s="1"/>
  <c r="N4600" i="1"/>
  <c r="R4600" i="1" s="1" a="1"/>
  <c r="R4600" i="1" s="1"/>
  <c r="N4592" i="1"/>
  <c r="R4592" i="1" s="1" a="1"/>
  <c r="R4592" i="1" s="1"/>
  <c r="N4584" i="1"/>
  <c r="R4584" i="1" s="1" a="1"/>
  <c r="R4584" i="1" s="1"/>
  <c r="N4576" i="1"/>
  <c r="R4576" i="1" s="1" a="1"/>
  <c r="R4576" i="1" s="1"/>
  <c r="N4568" i="1"/>
  <c r="R4568" i="1" s="1" a="1"/>
  <c r="R4568" i="1" s="1"/>
  <c r="N4560" i="1"/>
  <c r="R4560" i="1" s="1" a="1"/>
  <c r="R4560" i="1" s="1"/>
  <c r="N4552" i="1"/>
  <c r="R4552" i="1" s="1" a="1"/>
  <c r="R4552" i="1" s="1"/>
  <c r="N4544" i="1"/>
  <c r="R4544" i="1" s="1" a="1"/>
  <c r="R4544" i="1" s="1"/>
  <c r="N4536" i="1"/>
  <c r="R4536" i="1" s="1" a="1"/>
  <c r="R4536" i="1" s="1"/>
  <c r="N4528" i="1"/>
  <c r="R4528" i="1" s="1" a="1"/>
  <c r="R4528" i="1" s="1"/>
  <c r="N4520" i="1"/>
  <c r="R4520" i="1" s="1" a="1"/>
  <c r="R4520" i="1" s="1"/>
  <c r="N4512" i="1"/>
  <c r="R4512" i="1" s="1" a="1"/>
  <c r="R4512" i="1" s="1"/>
  <c r="N4504" i="1"/>
  <c r="R4504" i="1" s="1" a="1"/>
  <c r="R4504" i="1" s="1"/>
  <c r="N4496" i="1"/>
  <c r="R4496" i="1" s="1" a="1"/>
  <c r="R4496" i="1" s="1"/>
  <c r="N4488" i="1"/>
  <c r="R4488" i="1" s="1" a="1"/>
  <c r="R4488" i="1" s="1"/>
  <c r="N4480" i="1"/>
  <c r="R4480" i="1" s="1" a="1"/>
  <c r="R4480" i="1" s="1"/>
  <c r="N4472" i="1"/>
  <c r="R4472" i="1" s="1" a="1"/>
  <c r="R4472" i="1" s="1"/>
  <c r="N4464" i="1"/>
  <c r="R4464" i="1" s="1" a="1"/>
  <c r="R4464" i="1" s="1"/>
  <c r="N4456" i="1"/>
  <c r="R4456" i="1" s="1" a="1"/>
  <c r="R4456" i="1" s="1"/>
  <c r="N4448" i="1"/>
  <c r="R4448" i="1" s="1" a="1"/>
  <c r="R4448" i="1" s="1"/>
  <c r="N4440" i="1"/>
  <c r="R4440" i="1" s="1" a="1"/>
  <c r="R4440" i="1" s="1"/>
  <c r="N4432" i="1"/>
  <c r="R4432" i="1" s="1" a="1"/>
  <c r="R4432" i="1" s="1"/>
  <c r="N4424" i="1"/>
  <c r="R4424" i="1" s="1" a="1"/>
  <c r="R4424" i="1" s="1"/>
  <c r="N4416" i="1"/>
  <c r="R4416" i="1" s="1" a="1"/>
  <c r="R4416" i="1" s="1"/>
  <c r="N4408" i="1"/>
  <c r="R4408" i="1" s="1" a="1"/>
  <c r="R4408" i="1" s="1"/>
  <c r="N4400" i="1"/>
  <c r="R4400" i="1" s="1" a="1"/>
  <c r="R4400" i="1" s="1"/>
  <c r="N4392" i="1"/>
  <c r="R4392" i="1" s="1" a="1"/>
  <c r="R4392" i="1" s="1"/>
  <c r="N4384" i="1"/>
  <c r="R4384" i="1" s="1" a="1"/>
  <c r="R4384" i="1" s="1"/>
  <c r="N4376" i="1"/>
  <c r="R4376" i="1" s="1" a="1"/>
  <c r="R4376" i="1" s="1"/>
  <c r="N4368" i="1"/>
  <c r="R4368" i="1" s="1" a="1"/>
  <c r="R4368" i="1" s="1"/>
  <c r="N4360" i="1"/>
  <c r="R4360" i="1" s="1" a="1"/>
  <c r="R4360" i="1" s="1"/>
  <c r="N4352" i="1"/>
  <c r="R4352" i="1" s="1" a="1"/>
  <c r="R4352" i="1" s="1"/>
  <c r="N4344" i="1"/>
  <c r="R4344" i="1" s="1" a="1"/>
  <c r="R4344" i="1" s="1"/>
  <c r="N4336" i="1"/>
  <c r="R4336" i="1" s="1" a="1"/>
  <c r="R4336" i="1" s="1"/>
  <c r="N4328" i="1"/>
  <c r="R4328" i="1" s="1" a="1"/>
  <c r="R4328" i="1" s="1"/>
  <c r="N4320" i="1"/>
  <c r="R4320" i="1" s="1" a="1"/>
  <c r="R4320" i="1" s="1"/>
  <c r="N4312" i="1"/>
  <c r="R4312" i="1" s="1" a="1"/>
  <c r="R4312" i="1" s="1"/>
  <c r="N4304" i="1"/>
  <c r="R4304" i="1" s="1" a="1"/>
  <c r="R4304" i="1" s="1"/>
  <c r="N4296" i="1"/>
  <c r="R4296" i="1" s="1" a="1"/>
  <c r="R4296" i="1" s="1"/>
  <c r="N4288" i="1"/>
  <c r="R4288" i="1" s="1" a="1"/>
  <c r="R4288" i="1" s="1"/>
  <c r="N4280" i="1"/>
  <c r="R4280" i="1" s="1" a="1"/>
  <c r="R4280" i="1" s="1"/>
  <c r="N4272" i="1"/>
  <c r="R4272" i="1" s="1" a="1"/>
  <c r="R4272" i="1" s="1"/>
  <c r="N4264" i="1"/>
  <c r="R4264" i="1" s="1" a="1"/>
  <c r="R4264" i="1" s="1"/>
  <c r="N4256" i="1"/>
  <c r="R4256" i="1" s="1" a="1"/>
  <c r="R4256" i="1" s="1"/>
  <c r="N4248" i="1"/>
  <c r="R4248" i="1" s="1" a="1"/>
  <c r="R4248" i="1" s="1"/>
  <c r="N4240" i="1"/>
  <c r="R4240" i="1" s="1" a="1"/>
  <c r="R4240" i="1" s="1"/>
  <c r="N4232" i="1"/>
  <c r="R4232" i="1" s="1" a="1"/>
  <c r="R4232" i="1" s="1"/>
  <c r="N4224" i="1"/>
  <c r="R4224" i="1" s="1" a="1"/>
  <c r="R4224" i="1" s="1"/>
  <c r="N4216" i="1"/>
  <c r="R4216" i="1" s="1" a="1"/>
  <c r="R4216" i="1" s="1"/>
  <c r="N4208" i="1"/>
  <c r="R4208" i="1" s="1" a="1"/>
  <c r="R4208" i="1" s="1"/>
  <c r="N4200" i="1"/>
  <c r="R4200" i="1" s="1" a="1"/>
  <c r="R4200" i="1" s="1"/>
  <c r="N4192" i="1"/>
  <c r="R4192" i="1" s="1" a="1"/>
  <c r="R4192" i="1" s="1"/>
  <c r="N4184" i="1"/>
  <c r="R4184" i="1" s="1" a="1"/>
  <c r="R4184" i="1" s="1"/>
  <c r="N4176" i="1"/>
  <c r="R4176" i="1" s="1" a="1"/>
  <c r="R4176" i="1" s="1"/>
  <c r="N4168" i="1"/>
  <c r="R4168" i="1" s="1" a="1"/>
  <c r="R4168" i="1" s="1"/>
  <c r="N4160" i="1"/>
  <c r="R4160" i="1" s="1" a="1"/>
  <c r="R4160" i="1" s="1"/>
  <c r="N4152" i="1"/>
  <c r="R4152" i="1" s="1" a="1"/>
  <c r="R4152" i="1" s="1"/>
  <c r="N4144" i="1"/>
  <c r="R4144" i="1" s="1" a="1"/>
  <c r="R4144" i="1" s="1"/>
  <c r="N4136" i="1"/>
  <c r="R4136" i="1" s="1" a="1"/>
  <c r="R4136" i="1" s="1"/>
  <c r="N4128" i="1"/>
  <c r="R4128" i="1" s="1" a="1"/>
  <c r="R4128" i="1" s="1"/>
  <c r="N4120" i="1"/>
  <c r="R4120" i="1" s="1" a="1"/>
  <c r="R4120" i="1" s="1"/>
  <c r="N4112" i="1"/>
  <c r="R4112" i="1" s="1" a="1"/>
  <c r="R4112" i="1" s="1"/>
  <c r="N4104" i="1"/>
  <c r="R4104" i="1" s="1" a="1"/>
  <c r="R4104" i="1" s="1"/>
  <c r="N4096" i="1"/>
  <c r="R4096" i="1" s="1" a="1"/>
  <c r="R4096" i="1" s="1"/>
  <c r="N4088" i="1"/>
  <c r="R4088" i="1" s="1" a="1"/>
  <c r="R4088" i="1" s="1"/>
  <c r="N4954" i="1"/>
  <c r="R4954" i="1" s="1" a="1"/>
  <c r="R4954" i="1" s="1"/>
  <c r="N4906" i="1"/>
  <c r="R4906" i="1" s="1" a="1"/>
  <c r="R4906" i="1" s="1"/>
  <c r="N4850" i="1"/>
  <c r="R4850" i="1" s="1" a="1"/>
  <c r="R4850" i="1" s="1"/>
  <c r="N4802" i="1"/>
  <c r="R4802" i="1" s="1" a="1"/>
  <c r="R4802" i="1" s="1"/>
  <c r="N4762" i="1"/>
  <c r="R4762" i="1" s="1" a="1"/>
  <c r="R4762" i="1" s="1"/>
  <c r="N4706" i="1"/>
  <c r="R4706" i="1" s="1" a="1"/>
  <c r="R4706" i="1" s="1"/>
  <c r="N4658" i="1"/>
  <c r="R4658" i="1" s="1" a="1"/>
  <c r="R4658" i="1" s="1"/>
  <c r="N4602" i="1"/>
  <c r="R4602" i="1" s="1" a="1"/>
  <c r="R4602" i="1" s="1"/>
  <c r="N4554" i="1"/>
  <c r="R4554" i="1" s="1" a="1"/>
  <c r="R4554" i="1" s="1"/>
  <c r="N4498" i="1"/>
  <c r="R4498" i="1" s="1" a="1"/>
  <c r="R4498" i="1" s="1"/>
  <c r="N4450" i="1"/>
  <c r="R4450" i="1" s="1" a="1"/>
  <c r="R4450" i="1" s="1"/>
  <c r="N4402" i="1"/>
  <c r="R4402" i="1" s="1" a="1"/>
  <c r="R4402" i="1" s="1"/>
  <c r="N4354" i="1"/>
  <c r="R4354" i="1" s="1" a="1"/>
  <c r="R4354" i="1" s="1"/>
  <c r="N4290" i="1"/>
  <c r="R4290" i="1" s="1" a="1"/>
  <c r="R4290" i="1" s="1"/>
  <c r="N4234" i="1"/>
  <c r="R4234" i="1" s="1" a="1"/>
  <c r="R4234" i="1" s="1"/>
  <c r="N4186" i="1"/>
  <c r="R4186" i="1" s="1" a="1"/>
  <c r="R4186" i="1" s="1"/>
  <c r="N4130" i="1"/>
  <c r="R4130" i="1" s="1" a="1"/>
  <c r="R4130" i="1" s="1"/>
  <c r="N4082" i="1"/>
  <c r="R4082" i="1" s="1" a="1"/>
  <c r="R4082" i="1" s="1"/>
  <c r="N4042" i="1"/>
  <c r="R4042" i="1" s="1" a="1"/>
  <c r="R4042" i="1" s="1"/>
  <c r="N3994" i="1"/>
  <c r="R3994" i="1" s="1" a="1"/>
  <c r="R3994" i="1" s="1"/>
  <c r="N3938" i="1"/>
  <c r="R3938" i="1" s="1" a="1"/>
  <c r="R3938" i="1" s="1"/>
  <c r="N3882" i="1"/>
  <c r="R3882" i="1" s="1" a="1"/>
  <c r="R3882" i="1" s="1"/>
  <c r="N3826" i="1"/>
  <c r="R3826" i="1" s="1" a="1"/>
  <c r="R3826" i="1" s="1"/>
  <c r="N3762" i="1"/>
  <c r="R3762" i="1" s="1" a="1"/>
  <c r="R3762" i="1" s="1"/>
  <c r="N3706" i="1"/>
  <c r="R3706" i="1" s="1" a="1"/>
  <c r="R3706" i="1" s="1"/>
  <c r="N3658" i="1"/>
  <c r="R3658" i="1" s="1" a="1"/>
  <c r="R3658" i="1" s="1"/>
  <c r="N3602" i="1"/>
  <c r="R3602" i="1" s="1" a="1"/>
  <c r="R3602" i="1" s="1"/>
  <c r="N3546" i="1"/>
  <c r="R3546" i="1" s="1" a="1"/>
  <c r="R3546" i="1" s="1"/>
  <c r="N3490" i="1"/>
  <c r="R3490" i="1" s="1" a="1"/>
  <c r="R3490" i="1" s="1"/>
  <c r="N3434" i="1"/>
  <c r="R3434" i="1" s="1" a="1"/>
  <c r="R3434" i="1" s="1"/>
  <c r="N3378" i="1"/>
  <c r="R3378" i="1" s="1" a="1"/>
  <c r="R3378" i="1" s="1"/>
  <c r="N3322" i="1"/>
  <c r="R3322" i="1" s="1" a="1"/>
  <c r="R3322" i="1" s="1"/>
  <c r="N3266" i="1"/>
  <c r="R3266" i="1" s="1" a="1"/>
  <c r="R3266" i="1" s="1"/>
  <c r="N3202" i="1"/>
  <c r="R3202" i="1" s="1" a="1"/>
  <c r="R3202" i="1" s="1"/>
  <c r="N3162" i="1"/>
  <c r="R3162" i="1" s="1" a="1"/>
  <c r="R3162" i="1" s="1"/>
  <c r="N3106" i="1"/>
  <c r="R3106" i="1" s="1" a="1"/>
  <c r="R3106" i="1" s="1"/>
  <c r="N3050" i="1"/>
  <c r="R3050" i="1" s="1" a="1"/>
  <c r="R3050" i="1" s="1"/>
  <c r="N2994" i="1"/>
  <c r="R2994" i="1" s="1" a="1"/>
  <c r="R2994" i="1" s="1"/>
  <c r="N2930" i="1"/>
  <c r="R2930" i="1" s="1" a="1"/>
  <c r="R2930" i="1" s="1"/>
  <c r="N2874" i="1"/>
  <c r="R2874" i="1" s="1" a="1"/>
  <c r="R2874" i="1" s="1"/>
  <c r="N2826" i="1"/>
  <c r="R2826" i="1" s="1" a="1"/>
  <c r="R2826" i="1" s="1"/>
  <c r="N2770" i="1"/>
  <c r="R2770" i="1" s="1" a="1"/>
  <c r="R2770" i="1" s="1"/>
  <c r="N2706" i="1"/>
  <c r="R2706" i="1" s="1" a="1"/>
  <c r="R2706" i="1" s="1"/>
  <c r="N2650" i="1"/>
  <c r="R2650" i="1" s="1" a="1"/>
  <c r="R2650" i="1" s="1"/>
  <c r="N2594" i="1"/>
  <c r="R2594" i="1" s="1" a="1"/>
  <c r="R2594" i="1" s="1"/>
  <c r="N2546" i="1"/>
  <c r="R2546" i="1" s="1" a="1"/>
  <c r="R2546" i="1" s="1"/>
  <c r="N2490" i="1"/>
  <c r="R2490" i="1" s="1" a="1"/>
  <c r="R2490" i="1" s="1"/>
  <c r="N2426" i="1"/>
  <c r="R2426" i="1" s="1" a="1"/>
  <c r="R2426" i="1" s="1"/>
  <c r="N2394" i="1"/>
  <c r="R2394" i="1" s="1" a="1"/>
  <c r="R2394" i="1" s="1"/>
  <c r="N2330" i="1"/>
  <c r="R2330" i="1" s="1" a="1"/>
  <c r="R2330" i="1" s="1"/>
  <c r="N2274" i="1"/>
  <c r="R2274" i="1" s="1" a="1"/>
  <c r="R2274" i="1" s="1"/>
  <c r="N2218" i="1"/>
  <c r="R2218" i="1" s="1" a="1"/>
  <c r="R2218" i="1" s="1"/>
  <c r="N2146" i="1"/>
  <c r="R2146" i="1" s="1" a="1"/>
  <c r="R2146" i="1" s="1"/>
  <c r="N2098" i="1"/>
  <c r="R2098" i="1" s="1" a="1"/>
  <c r="R2098" i="1" s="1"/>
  <c r="N2034" i="1"/>
  <c r="R2034" i="1" s="1" a="1"/>
  <c r="R2034" i="1" s="1"/>
  <c r="N1994" i="1"/>
  <c r="R1994" i="1" s="1" a="1"/>
  <c r="R1994" i="1" s="1"/>
  <c r="N1938" i="1"/>
  <c r="R1938" i="1" s="1" a="1"/>
  <c r="R1938" i="1" s="1"/>
  <c r="N1882" i="1"/>
  <c r="R1882" i="1" s="1" a="1"/>
  <c r="R1882" i="1" s="1"/>
  <c r="N1818" i="1"/>
  <c r="R1818" i="1" s="1" a="1"/>
  <c r="R1818" i="1" s="1"/>
  <c r="N1762" i="1"/>
  <c r="R1762" i="1" s="1" a="1"/>
  <c r="R1762" i="1" s="1"/>
  <c r="N1706" i="1"/>
  <c r="R1706" i="1" s="1" a="1"/>
  <c r="R1706" i="1" s="1"/>
  <c r="N1650" i="1"/>
  <c r="R1650" i="1" s="1" a="1"/>
  <c r="R1650" i="1" s="1"/>
  <c r="N1602" i="1"/>
  <c r="R1602" i="1" s="1" a="1"/>
  <c r="R1602" i="1" s="1"/>
  <c r="N1554" i="1"/>
  <c r="R1554" i="1" s="1" a="1"/>
  <c r="R1554" i="1" s="1"/>
  <c r="N1506" i="1"/>
  <c r="R1506" i="1" s="1" a="1"/>
  <c r="R1506" i="1" s="1"/>
  <c r="N1450" i="1"/>
  <c r="R1450" i="1" s="1" a="1"/>
  <c r="R1450" i="1" s="1"/>
  <c r="N1402" i="1"/>
  <c r="R1402" i="1" s="1" a="1"/>
  <c r="R1402" i="1" s="1"/>
  <c r="N1346" i="1"/>
  <c r="R1346" i="1" s="1" a="1"/>
  <c r="R1346" i="1" s="1"/>
  <c r="N1298" i="1"/>
  <c r="R1298" i="1" s="1" a="1"/>
  <c r="R1298" i="1" s="1"/>
  <c r="N1250" i="1"/>
  <c r="R1250" i="1" s="1" a="1"/>
  <c r="R1250" i="1" s="1"/>
  <c r="N1202" i="1"/>
  <c r="R1202" i="1" s="1" a="1"/>
  <c r="R1202" i="1" s="1"/>
  <c r="N1146" i="1"/>
  <c r="R1146" i="1" s="1" a="1"/>
  <c r="R1146" i="1" s="1"/>
  <c r="N1098" i="1"/>
  <c r="R1098" i="1" s="1" a="1"/>
  <c r="R1098" i="1" s="1"/>
  <c r="N1042" i="1"/>
  <c r="R1042" i="1" s="1" a="1"/>
  <c r="R1042" i="1" s="1"/>
  <c r="N986" i="1"/>
  <c r="R986" i="1" s="1" a="1"/>
  <c r="R986" i="1" s="1"/>
  <c r="N930" i="1"/>
  <c r="R930" i="1" s="1" a="1"/>
  <c r="R930" i="1" s="1"/>
  <c r="N874" i="1"/>
  <c r="R874" i="1" s="1" a="1"/>
  <c r="R874" i="1" s="1"/>
  <c r="N810" i="1"/>
  <c r="R810" i="1" s="1" a="1"/>
  <c r="R810" i="1" s="1"/>
  <c r="N754" i="1"/>
  <c r="R754" i="1" s="1" a="1"/>
  <c r="R754" i="1" s="1"/>
  <c r="N698" i="1"/>
  <c r="R698" i="1" s="1" a="1"/>
  <c r="R698" i="1" s="1"/>
  <c r="N650" i="1"/>
  <c r="R650" i="1" s="1" a="1"/>
  <c r="R650" i="1" s="1"/>
  <c r="N594" i="1"/>
  <c r="R594" i="1" s="1" a="1"/>
  <c r="R594" i="1" s="1"/>
  <c r="N538" i="1"/>
  <c r="R538" i="1" s="1" a="1"/>
  <c r="R538" i="1" s="1"/>
  <c r="N482" i="1"/>
  <c r="R482" i="1" s="1" a="1"/>
  <c r="R482" i="1" s="1"/>
  <c r="N426" i="1"/>
  <c r="R426" i="1" s="1" a="1"/>
  <c r="R426" i="1" s="1"/>
  <c r="N42" i="1"/>
  <c r="R42" i="1" s="1" a="1"/>
  <c r="R42" i="1" s="1"/>
  <c r="N4999" i="1"/>
  <c r="R4999" i="1" s="1" a="1"/>
  <c r="R4999" i="1" s="1"/>
  <c r="N4991" i="1"/>
  <c r="R4991" i="1" s="1" a="1"/>
  <c r="R4991" i="1" s="1"/>
  <c r="N4983" i="1"/>
  <c r="R4983" i="1" s="1" a="1"/>
  <c r="R4983" i="1" s="1"/>
  <c r="N4975" i="1"/>
  <c r="R4975" i="1" s="1" a="1"/>
  <c r="R4975" i="1" s="1"/>
  <c r="N4967" i="1"/>
  <c r="R4967" i="1" s="1" a="1"/>
  <c r="R4967" i="1" s="1"/>
  <c r="N4959" i="1"/>
  <c r="R4959" i="1" s="1" a="1"/>
  <c r="R4959" i="1" s="1"/>
  <c r="N4951" i="1"/>
  <c r="R4951" i="1" s="1" a="1"/>
  <c r="R4951" i="1" s="1"/>
  <c r="N4943" i="1"/>
  <c r="R4943" i="1" s="1" a="1"/>
  <c r="R4943" i="1" s="1"/>
  <c r="N4935" i="1"/>
  <c r="R4935" i="1" s="1" a="1"/>
  <c r="R4935" i="1" s="1"/>
  <c r="N4927" i="1"/>
  <c r="R4927" i="1" s="1" a="1"/>
  <c r="R4927" i="1" s="1"/>
  <c r="N4919" i="1"/>
  <c r="R4919" i="1" s="1" a="1"/>
  <c r="R4919" i="1" s="1"/>
  <c r="N4911" i="1"/>
  <c r="R4911" i="1" s="1" a="1"/>
  <c r="R4911" i="1" s="1"/>
  <c r="N4903" i="1"/>
  <c r="R4903" i="1" s="1" a="1"/>
  <c r="R4903" i="1" s="1"/>
  <c r="N4895" i="1"/>
  <c r="R4895" i="1" s="1" a="1"/>
  <c r="R4895" i="1" s="1"/>
  <c r="N4887" i="1"/>
  <c r="R4887" i="1" s="1" a="1"/>
  <c r="R4887" i="1" s="1"/>
  <c r="N4879" i="1"/>
  <c r="R4879" i="1" s="1" a="1"/>
  <c r="R4879" i="1" s="1"/>
  <c r="N4871" i="1"/>
  <c r="R4871" i="1" s="1" a="1"/>
  <c r="R4871" i="1" s="1"/>
  <c r="N4863" i="1"/>
  <c r="R4863" i="1" s="1" a="1"/>
  <c r="R4863" i="1" s="1"/>
  <c r="N4855" i="1"/>
  <c r="R4855" i="1" s="1" a="1"/>
  <c r="R4855" i="1" s="1"/>
  <c r="N4847" i="1"/>
  <c r="R4847" i="1" s="1" a="1"/>
  <c r="R4847" i="1" s="1"/>
  <c r="N4839" i="1"/>
  <c r="R4839" i="1" s="1" a="1"/>
  <c r="R4839" i="1" s="1"/>
  <c r="N4831" i="1"/>
  <c r="R4831" i="1" s="1" a="1"/>
  <c r="R4831" i="1" s="1"/>
  <c r="N4823" i="1"/>
  <c r="R4823" i="1" s="1" a="1"/>
  <c r="R4823" i="1" s="1"/>
  <c r="N4815" i="1"/>
  <c r="R4815" i="1" s="1" a="1"/>
  <c r="R4815" i="1" s="1"/>
  <c r="N4807" i="1"/>
  <c r="R4807" i="1" s="1" a="1"/>
  <c r="R4807" i="1" s="1"/>
  <c r="N4799" i="1"/>
  <c r="R4799" i="1" s="1" a="1"/>
  <c r="R4799" i="1" s="1"/>
  <c r="N4791" i="1"/>
  <c r="R4791" i="1" s="1" a="1"/>
  <c r="R4791" i="1" s="1"/>
  <c r="N4783" i="1"/>
  <c r="R4783" i="1" s="1" a="1"/>
  <c r="R4783" i="1" s="1"/>
  <c r="N4775" i="1"/>
  <c r="R4775" i="1" s="1" a="1"/>
  <c r="R4775" i="1" s="1"/>
  <c r="N4767" i="1"/>
  <c r="R4767" i="1" s="1" a="1"/>
  <c r="R4767" i="1" s="1"/>
  <c r="N4759" i="1"/>
  <c r="R4759" i="1" s="1" a="1"/>
  <c r="R4759" i="1" s="1"/>
  <c r="N4751" i="1"/>
  <c r="R4751" i="1" s="1" a="1"/>
  <c r="R4751" i="1" s="1"/>
  <c r="N4743" i="1"/>
  <c r="R4743" i="1" s="1" a="1"/>
  <c r="R4743" i="1" s="1"/>
  <c r="N4735" i="1"/>
  <c r="R4735" i="1" s="1" a="1"/>
  <c r="R4735" i="1" s="1"/>
  <c r="N4727" i="1"/>
  <c r="R4727" i="1" s="1" a="1"/>
  <c r="R4727" i="1" s="1"/>
  <c r="N4719" i="1"/>
  <c r="R4719" i="1" s="1" a="1"/>
  <c r="R4719" i="1" s="1"/>
  <c r="N4711" i="1"/>
  <c r="R4711" i="1" s="1" a="1"/>
  <c r="R4711" i="1" s="1"/>
  <c r="N4703" i="1"/>
  <c r="R4703" i="1" s="1" a="1"/>
  <c r="R4703" i="1" s="1"/>
  <c r="N4695" i="1"/>
  <c r="R4695" i="1" s="1" a="1"/>
  <c r="R4695" i="1" s="1"/>
  <c r="N4687" i="1"/>
  <c r="R4687" i="1" s="1" a="1"/>
  <c r="R4687" i="1" s="1"/>
  <c r="N4679" i="1"/>
  <c r="R4679" i="1" s="1" a="1"/>
  <c r="R4679" i="1" s="1"/>
  <c r="N4671" i="1"/>
  <c r="R4671" i="1" s="1" a="1"/>
  <c r="R4671" i="1" s="1"/>
  <c r="N4663" i="1"/>
  <c r="R4663" i="1" s="1" a="1"/>
  <c r="R4663" i="1" s="1"/>
  <c r="N4655" i="1"/>
  <c r="R4655" i="1" s="1" a="1"/>
  <c r="R4655" i="1" s="1"/>
  <c r="N4647" i="1"/>
  <c r="R4647" i="1" s="1" a="1"/>
  <c r="R4647" i="1" s="1"/>
  <c r="N4639" i="1"/>
  <c r="R4639" i="1" s="1" a="1"/>
  <c r="R4639" i="1" s="1"/>
  <c r="N4631" i="1"/>
  <c r="R4631" i="1" s="1" a="1"/>
  <c r="R4631" i="1" s="1"/>
  <c r="N4623" i="1"/>
  <c r="R4623" i="1" s="1" a="1"/>
  <c r="R4623" i="1" s="1"/>
  <c r="N4615" i="1"/>
  <c r="R4615" i="1" s="1" a="1"/>
  <c r="R4615" i="1" s="1"/>
  <c r="N4607" i="1"/>
  <c r="R4607" i="1" s="1" a="1"/>
  <c r="R4607" i="1" s="1"/>
  <c r="N4599" i="1"/>
  <c r="R4599" i="1" s="1" a="1"/>
  <c r="R4599" i="1" s="1"/>
  <c r="N4591" i="1"/>
  <c r="R4591" i="1" s="1" a="1"/>
  <c r="R4591" i="1" s="1"/>
  <c r="N4583" i="1"/>
  <c r="R4583" i="1" s="1" a="1"/>
  <c r="R4583" i="1" s="1"/>
  <c r="N4575" i="1"/>
  <c r="R4575" i="1" s="1" a="1"/>
  <c r="R4575" i="1" s="1"/>
  <c r="N4567" i="1"/>
  <c r="R4567" i="1" s="1" a="1"/>
  <c r="R4567" i="1" s="1"/>
  <c r="N4559" i="1"/>
  <c r="R4559" i="1" s="1" a="1"/>
  <c r="R4559" i="1" s="1"/>
  <c r="N4551" i="1"/>
  <c r="R4551" i="1" s="1" a="1"/>
  <c r="R4551" i="1" s="1"/>
  <c r="N4543" i="1"/>
  <c r="R4543" i="1" s="1" a="1"/>
  <c r="R4543" i="1" s="1"/>
  <c r="N4535" i="1"/>
  <c r="R4535" i="1" s="1" a="1"/>
  <c r="R4535" i="1" s="1"/>
  <c r="N4527" i="1"/>
  <c r="R4527" i="1" s="1" a="1"/>
  <c r="R4527" i="1" s="1"/>
  <c r="N4519" i="1"/>
  <c r="R4519" i="1" s="1" a="1"/>
  <c r="R4519" i="1" s="1"/>
  <c r="N4511" i="1"/>
  <c r="R4511" i="1" s="1" a="1"/>
  <c r="R4511" i="1" s="1"/>
  <c r="N4503" i="1"/>
  <c r="R4503" i="1" s="1" a="1"/>
  <c r="R4503" i="1" s="1"/>
  <c r="N4495" i="1"/>
  <c r="R4495" i="1" s="1" a="1"/>
  <c r="R4495" i="1" s="1"/>
  <c r="N4487" i="1"/>
  <c r="R4487" i="1" s="1" a="1"/>
  <c r="R4487" i="1" s="1"/>
  <c r="N4479" i="1"/>
  <c r="R4479" i="1" s="1" a="1"/>
  <c r="R4479" i="1" s="1"/>
  <c r="N4471" i="1"/>
  <c r="R4471" i="1" s="1" a="1"/>
  <c r="R4471" i="1" s="1"/>
  <c r="N4463" i="1"/>
  <c r="R4463" i="1" s="1" a="1"/>
  <c r="R4463" i="1" s="1"/>
  <c r="N4455" i="1"/>
  <c r="R4455" i="1" s="1" a="1"/>
  <c r="R4455" i="1" s="1"/>
  <c r="N4447" i="1"/>
  <c r="R4447" i="1" s="1" a="1"/>
  <c r="R4447" i="1" s="1"/>
  <c r="N4439" i="1"/>
  <c r="R4439" i="1" s="1" a="1"/>
  <c r="R4439" i="1" s="1"/>
  <c r="N4431" i="1"/>
  <c r="R4431" i="1" s="1" a="1"/>
  <c r="R4431" i="1" s="1"/>
  <c r="N4423" i="1"/>
  <c r="R4423" i="1" s="1" a="1"/>
  <c r="R4423" i="1" s="1"/>
  <c r="N4415" i="1"/>
  <c r="R4415" i="1" s="1" a="1"/>
  <c r="R4415" i="1" s="1"/>
  <c r="N4407" i="1"/>
  <c r="R4407" i="1" s="1" a="1"/>
  <c r="R4407" i="1" s="1"/>
  <c r="N4399" i="1"/>
  <c r="R4399" i="1" s="1" a="1"/>
  <c r="R4399" i="1" s="1"/>
  <c r="N4391" i="1"/>
  <c r="R4391" i="1" s="1" a="1"/>
  <c r="R4391" i="1" s="1"/>
  <c r="N4383" i="1"/>
  <c r="R4383" i="1" s="1" a="1"/>
  <c r="R4383" i="1" s="1"/>
  <c r="N4375" i="1"/>
  <c r="R4375" i="1" s="1" a="1"/>
  <c r="R4375" i="1" s="1"/>
  <c r="N4367" i="1"/>
  <c r="R4367" i="1" s="1" a="1"/>
  <c r="R4367" i="1" s="1"/>
  <c r="N4359" i="1"/>
  <c r="R4359" i="1" s="1" a="1"/>
  <c r="R4359" i="1" s="1"/>
  <c r="N4351" i="1"/>
  <c r="R4351" i="1" s="1" a="1"/>
  <c r="R4351" i="1" s="1"/>
  <c r="N4343" i="1"/>
  <c r="R4343" i="1" s="1" a="1"/>
  <c r="R4343" i="1" s="1"/>
  <c r="N4335" i="1"/>
  <c r="R4335" i="1" s="1" a="1"/>
  <c r="R4335" i="1" s="1"/>
  <c r="N4327" i="1"/>
  <c r="R4327" i="1" s="1" a="1"/>
  <c r="R4327" i="1" s="1"/>
  <c r="N4319" i="1"/>
  <c r="R4319" i="1" s="1" a="1"/>
  <c r="R4319" i="1" s="1"/>
  <c r="N4311" i="1"/>
  <c r="R4311" i="1" s="1" a="1"/>
  <c r="R4311" i="1" s="1"/>
  <c r="N4303" i="1"/>
  <c r="R4303" i="1" s="1" a="1"/>
  <c r="R4303" i="1" s="1"/>
  <c r="N4295" i="1"/>
  <c r="R4295" i="1" s="1" a="1"/>
  <c r="R4295" i="1" s="1"/>
  <c r="N4287" i="1"/>
  <c r="R4287" i="1" s="1" a="1"/>
  <c r="R4287" i="1" s="1"/>
  <c r="N4279" i="1"/>
  <c r="R4279" i="1" s="1" a="1"/>
  <c r="R4279" i="1" s="1"/>
  <c r="N4271" i="1"/>
  <c r="R4271" i="1" s="1" a="1"/>
  <c r="R4271" i="1" s="1"/>
  <c r="N4263" i="1"/>
  <c r="R4263" i="1" s="1" a="1"/>
  <c r="R4263" i="1" s="1"/>
  <c r="N4255" i="1"/>
  <c r="R4255" i="1" s="1" a="1"/>
  <c r="R4255" i="1" s="1"/>
  <c r="N4247" i="1"/>
  <c r="R4247" i="1" s="1" a="1"/>
  <c r="R4247" i="1" s="1"/>
  <c r="N4239" i="1"/>
  <c r="R4239" i="1" s="1" a="1"/>
  <c r="R4239" i="1" s="1"/>
  <c r="N4231" i="1"/>
  <c r="R4231" i="1" s="1" a="1"/>
  <c r="R4231" i="1" s="1"/>
  <c r="N4223" i="1"/>
  <c r="R4223" i="1" s="1" a="1"/>
  <c r="R4223" i="1" s="1"/>
  <c r="N4215" i="1"/>
  <c r="R4215" i="1" s="1" a="1"/>
  <c r="R4215" i="1" s="1"/>
  <c r="N4207" i="1"/>
  <c r="R4207" i="1" s="1" a="1"/>
  <c r="R4207" i="1" s="1"/>
  <c r="N4199" i="1"/>
  <c r="R4199" i="1" s="1" a="1"/>
  <c r="R4199" i="1" s="1"/>
  <c r="N4191" i="1"/>
  <c r="R4191" i="1" s="1" a="1"/>
  <c r="R4191" i="1" s="1"/>
  <c r="N4183" i="1"/>
  <c r="R4183" i="1" s="1" a="1"/>
  <c r="R4183" i="1" s="1"/>
  <c r="N4175" i="1"/>
  <c r="R4175" i="1" s="1" a="1"/>
  <c r="R4175" i="1" s="1"/>
  <c r="N4167" i="1"/>
  <c r="R4167" i="1" s="1" a="1"/>
  <c r="R4167" i="1" s="1"/>
  <c r="N4159" i="1"/>
  <c r="R4159" i="1" s="1" a="1"/>
  <c r="R4159" i="1" s="1"/>
  <c r="N4151" i="1"/>
  <c r="R4151" i="1" s="1" a="1"/>
  <c r="R4151" i="1" s="1"/>
  <c r="N4143" i="1"/>
  <c r="R4143" i="1" s="1" a="1"/>
  <c r="R4143" i="1" s="1"/>
  <c r="N4135" i="1"/>
  <c r="R4135" i="1" s="1" a="1"/>
  <c r="R4135" i="1" s="1"/>
  <c r="N4127" i="1"/>
  <c r="R4127" i="1" s="1" a="1"/>
  <c r="R4127" i="1" s="1"/>
  <c r="N4119" i="1"/>
  <c r="R4119" i="1" s="1" a="1"/>
  <c r="R4119" i="1" s="1"/>
  <c r="N4111" i="1"/>
  <c r="R4111" i="1" s="1" a="1"/>
  <c r="R4111" i="1" s="1"/>
  <c r="N4103" i="1"/>
  <c r="R4103" i="1" s="1" a="1"/>
  <c r="R4103" i="1" s="1"/>
  <c r="N4095" i="1"/>
  <c r="R4095" i="1" s="1" a="1"/>
  <c r="R4095" i="1" s="1"/>
  <c r="N4087" i="1"/>
  <c r="R4087" i="1" s="1" a="1"/>
  <c r="R4087" i="1" s="1"/>
  <c r="N4986" i="1"/>
  <c r="R4986" i="1" s="1" a="1"/>
  <c r="R4986" i="1" s="1"/>
  <c r="N4946" i="1"/>
  <c r="R4946" i="1" s="1" a="1"/>
  <c r="R4946" i="1" s="1"/>
  <c r="N4898" i="1"/>
  <c r="R4898" i="1" s="1" a="1"/>
  <c r="R4898" i="1" s="1"/>
  <c r="N4842" i="1"/>
  <c r="R4842" i="1" s="1" a="1"/>
  <c r="R4842" i="1" s="1"/>
  <c r="N4786" i="1"/>
  <c r="R4786" i="1" s="1" a="1"/>
  <c r="R4786" i="1" s="1"/>
  <c r="N4730" i="1"/>
  <c r="R4730" i="1" s="1" a="1"/>
  <c r="R4730" i="1" s="1"/>
  <c r="N4674" i="1"/>
  <c r="R4674" i="1" s="1" a="1"/>
  <c r="R4674" i="1" s="1"/>
  <c r="N4610" i="1"/>
  <c r="R4610" i="1" s="1" a="1"/>
  <c r="R4610" i="1" s="1"/>
  <c r="N4530" i="1"/>
  <c r="R4530" i="1" s="1" a="1"/>
  <c r="R4530" i="1" s="1"/>
  <c r="N4322" i="1"/>
  <c r="R4322" i="1" s="1" a="1"/>
  <c r="R4322" i="1" s="1"/>
  <c r="N4266" i="1"/>
  <c r="R4266" i="1" s="1" a="1"/>
  <c r="R4266" i="1" s="1"/>
  <c r="N4218" i="1"/>
  <c r="R4218" i="1" s="1" a="1"/>
  <c r="R4218" i="1" s="1"/>
  <c r="N4162" i="1"/>
  <c r="R4162" i="1" s="1" a="1"/>
  <c r="R4162" i="1" s="1"/>
  <c r="N4106" i="1"/>
  <c r="R4106" i="1" s="1" a="1"/>
  <c r="R4106" i="1" s="1"/>
  <c r="N4026" i="1"/>
  <c r="R4026" i="1" s="1" a="1"/>
  <c r="R4026" i="1" s="1"/>
  <c r="N3954" i="1"/>
  <c r="R3954" i="1" s="1" a="1"/>
  <c r="R3954" i="1" s="1"/>
  <c r="N3890" i="1"/>
  <c r="R3890" i="1" s="1" a="1"/>
  <c r="R3890" i="1" s="1"/>
  <c r="N3834" i="1"/>
  <c r="R3834" i="1" s="1" a="1"/>
  <c r="R3834" i="1" s="1"/>
  <c r="N3778" i="1"/>
  <c r="R3778" i="1" s="1" a="1"/>
  <c r="R3778" i="1" s="1"/>
  <c r="N3722" i="1"/>
  <c r="R3722" i="1" s="1" a="1"/>
  <c r="R3722" i="1" s="1"/>
  <c r="N3666" i="1"/>
  <c r="R3666" i="1" s="1" a="1"/>
  <c r="R3666" i="1" s="1"/>
  <c r="N3610" i="1"/>
  <c r="R3610" i="1" s="1" a="1"/>
  <c r="R3610" i="1" s="1"/>
  <c r="N3554" i="1"/>
  <c r="R3554" i="1" s="1" a="1"/>
  <c r="R3554" i="1" s="1"/>
  <c r="N3498" i="1"/>
  <c r="R3498" i="1" s="1" a="1"/>
  <c r="R3498" i="1" s="1"/>
  <c r="N3458" i="1"/>
  <c r="R3458" i="1" s="1" a="1"/>
  <c r="R3458" i="1" s="1"/>
  <c r="N3402" i="1"/>
  <c r="R3402" i="1" s="1" a="1"/>
  <c r="R3402" i="1" s="1"/>
  <c r="N3354" i="1"/>
  <c r="R3354" i="1" s="1" a="1"/>
  <c r="R3354" i="1" s="1"/>
  <c r="N3298" i="1"/>
  <c r="R3298" i="1" s="1" a="1"/>
  <c r="R3298" i="1" s="1"/>
  <c r="N3242" i="1"/>
  <c r="R3242" i="1" s="1" a="1"/>
  <c r="R3242" i="1" s="1"/>
  <c r="N3186" i="1"/>
  <c r="R3186" i="1" s="1" a="1"/>
  <c r="R3186" i="1" s="1"/>
  <c r="N3138" i="1"/>
  <c r="R3138" i="1" s="1" a="1"/>
  <c r="R3138" i="1" s="1"/>
  <c r="N3082" i="1"/>
  <c r="R3082" i="1" s="1" a="1"/>
  <c r="R3082" i="1" s="1"/>
  <c r="N3026" i="1"/>
  <c r="R3026" i="1" s="1" a="1"/>
  <c r="R3026" i="1" s="1"/>
  <c r="N2970" i="1"/>
  <c r="R2970" i="1" s="1" a="1"/>
  <c r="R2970" i="1" s="1"/>
  <c r="N2914" i="1"/>
  <c r="R2914" i="1" s="1" a="1"/>
  <c r="R2914" i="1" s="1"/>
  <c r="N2850" i="1"/>
  <c r="R2850" i="1" s="1" a="1"/>
  <c r="R2850" i="1" s="1"/>
  <c r="N2802" i="1"/>
  <c r="R2802" i="1" s="1" a="1"/>
  <c r="R2802" i="1" s="1"/>
  <c r="N2754" i="1"/>
  <c r="R2754" i="1" s="1" a="1"/>
  <c r="R2754" i="1" s="1"/>
  <c r="N2698" i="1"/>
  <c r="R2698" i="1" s="1" a="1"/>
  <c r="R2698" i="1" s="1"/>
  <c r="N2626" i="1"/>
  <c r="R2626" i="1" s="1" a="1"/>
  <c r="R2626" i="1" s="1"/>
  <c r="N2570" i="1"/>
  <c r="R2570" i="1" s="1" a="1"/>
  <c r="R2570" i="1" s="1"/>
  <c r="N2498" i="1"/>
  <c r="R2498" i="1" s="1" a="1"/>
  <c r="R2498" i="1" s="1"/>
  <c r="N2442" i="1"/>
  <c r="R2442" i="1" s="1" a="1"/>
  <c r="R2442" i="1" s="1"/>
  <c r="N2378" i="1"/>
  <c r="R2378" i="1" s="1" a="1"/>
  <c r="R2378" i="1" s="1"/>
  <c r="N2338" i="1"/>
  <c r="R2338" i="1" s="1" a="1"/>
  <c r="R2338" i="1" s="1"/>
  <c r="N2282" i="1"/>
  <c r="R2282" i="1" s="1" a="1"/>
  <c r="R2282" i="1" s="1"/>
  <c r="N2226" i="1"/>
  <c r="R2226" i="1" s="1" a="1"/>
  <c r="R2226" i="1" s="1"/>
  <c r="N2170" i="1"/>
  <c r="R2170" i="1" s="1" a="1"/>
  <c r="R2170" i="1" s="1"/>
  <c r="N2114" i="1"/>
  <c r="R2114" i="1" s="1" a="1"/>
  <c r="R2114" i="1" s="1"/>
  <c r="N2058" i="1"/>
  <c r="R2058" i="1" s="1" a="1"/>
  <c r="R2058" i="1" s="1"/>
  <c r="N2002" i="1"/>
  <c r="R2002" i="1" s="1" a="1"/>
  <c r="R2002" i="1" s="1"/>
  <c r="N1946" i="1"/>
  <c r="R1946" i="1" s="1" a="1"/>
  <c r="R1946" i="1" s="1"/>
  <c r="N1890" i="1"/>
  <c r="R1890" i="1" s="1" a="1"/>
  <c r="R1890" i="1" s="1"/>
  <c r="N1842" i="1"/>
  <c r="R1842" i="1" s="1" a="1"/>
  <c r="R1842" i="1" s="1"/>
  <c r="N1786" i="1"/>
  <c r="R1786" i="1" s="1" a="1"/>
  <c r="R1786" i="1" s="1"/>
  <c r="N1730" i="1"/>
  <c r="R1730" i="1" s="1" a="1"/>
  <c r="R1730" i="1" s="1"/>
  <c r="N1682" i="1"/>
  <c r="R1682" i="1" s="1" a="1"/>
  <c r="R1682" i="1" s="1"/>
  <c r="N1626" i="1"/>
  <c r="R1626" i="1" s="1" a="1"/>
  <c r="R1626" i="1" s="1"/>
  <c r="N1578" i="1"/>
  <c r="R1578" i="1" s="1" a="1"/>
  <c r="R1578" i="1" s="1"/>
  <c r="N1530" i="1"/>
  <c r="R1530" i="1" s="1" a="1"/>
  <c r="R1530" i="1" s="1"/>
  <c r="N1482" i="1"/>
  <c r="R1482" i="1" s="1" a="1"/>
  <c r="R1482" i="1" s="1"/>
  <c r="N1426" i="1"/>
  <c r="R1426" i="1" s="1" a="1"/>
  <c r="R1426" i="1" s="1"/>
  <c r="N1370" i="1"/>
  <c r="R1370" i="1" s="1" a="1"/>
  <c r="R1370" i="1" s="1"/>
  <c r="N1322" i="1"/>
  <c r="R1322" i="1" s="1" a="1"/>
  <c r="R1322" i="1" s="1"/>
  <c r="N1274" i="1"/>
  <c r="R1274" i="1" s="1" a="1"/>
  <c r="R1274" i="1" s="1"/>
  <c r="N1226" i="1"/>
  <c r="R1226" i="1" s="1" a="1"/>
  <c r="R1226" i="1" s="1"/>
  <c r="N1170" i="1"/>
  <c r="R1170" i="1" s="1" a="1"/>
  <c r="R1170" i="1" s="1"/>
  <c r="N1114" i="1"/>
  <c r="R1114" i="1" s="1" a="1"/>
  <c r="R1114" i="1" s="1"/>
  <c r="N1058" i="1"/>
  <c r="R1058" i="1" s="1" a="1"/>
  <c r="R1058" i="1" s="1"/>
  <c r="N1002" i="1"/>
  <c r="R1002" i="1" s="1" a="1"/>
  <c r="R1002" i="1" s="1"/>
  <c r="N946" i="1"/>
  <c r="R946" i="1" s="1" a="1"/>
  <c r="R946" i="1" s="1"/>
  <c r="N890" i="1"/>
  <c r="R890" i="1" s="1" a="1"/>
  <c r="R890" i="1" s="1"/>
  <c r="N834" i="1"/>
  <c r="R834" i="1" s="1" a="1"/>
  <c r="R834" i="1" s="1"/>
  <c r="N794" i="1"/>
  <c r="R794" i="1" s="1" a="1"/>
  <c r="R794" i="1" s="1"/>
  <c r="N738" i="1"/>
  <c r="R738" i="1" s="1" a="1"/>
  <c r="R738" i="1" s="1"/>
  <c r="N658" i="1"/>
  <c r="R658" i="1" s="1" a="1"/>
  <c r="R658" i="1" s="1"/>
  <c r="N602" i="1"/>
  <c r="R602" i="1" s="1" a="1"/>
  <c r="R602" i="1" s="1"/>
  <c r="N554" i="1"/>
  <c r="R554" i="1" s="1" a="1"/>
  <c r="R554" i="1" s="1"/>
  <c r="N498" i="1"/>
  <c r="R498" i="1" s="1" a="1"/>
  <c r="R498" i="1" s="1"/>
  <c r="N434" i="1"/>
  <c r="R434" i="1" s="1" a="1"/>
  <c r="R434" i="1" s="1"/>
  <c r="N18" i="1"/>
  <c r="R18" i="1" s="1" a="1"/>
  <c r="R18" i="1" s="1"/>
  <c r="N4990" i="1"/>
  <c r="R4990" i="1" s="1" a="1"/>
  <c r="R4990" i="1" s="1"/>
  <c r="N4982" i="1"/>
  <c r="R4982" i="1" s="1" a="1"/>
  <c r="R4982" i="1" s="1"/>
  <c r="N4974" i="1"/>
  <c r="R4974" i="1" s="1" a="1"/>
  <c r="R4974" i="1" s="1"/>
  <c r="N4966" i="1"/>
  <c r="R4966" i="1" s="1" a="1"/>
  <c r="R4966" i="1" s="1"/>
  <c r="N4958" i="1"/>
  <c r="R4958" i="1" s="1" a="1"/>
  <c r="R4958" i="1" s="1"/>
  <c r="N4950" i="1"/>
  <c r="R4950" i="1" s="1" a="1"/>
  <c r="R4950" i="1" s="1"/>
  <c r="N4942" i="1"/>
  <c r="R4942" i="1" s="1" a="1"/>
  <c r="R4942" i="1" s="1"/>
  <c r="N4934" i="1"/>
  <c r="R4934" i="1" s="1" a="1"/>
  <c r="R4934" i="1" s="1"/>
  <c r="N4926" i="1"/>
  <c r="R4926" i="1" s="1" a="1"/>
  <c r="R4926" i="1" s="1"/>
  <c r="N4918" i="1"/>
  <c r="R4918" i="1" s="1" a="1"/>
  <c r="R4918" i="1" s="1"/>
  <c r="N4910" i="1"/>
  <c r="R4910" i="1" s="1" a="1"/>
  <c r="R4910" i="1" s="1"/>
  <c r="N4902" i="1"/>
  <c r="R4902" i="1" s="1" a="1"/>
  <c r="R4902" i="1" s="1"/>
  <c r="N4894" i="1"/>
  <c r="R4894" i="1" s="1" a="1"/>
  <c r="R4894" i="1" s="1"/>
  <c r="N4886" i="1"/>
  <c r="R4886" i="1" s="1" a="1"/>
  <c r="R4886" i="1" s="1"/>
  <c r="N4878" i="1"/>
  <c r="R4878" i="1" s="1" a="1"/>
  <c r="R4878" i="1" s="1"/>
  <c r="N4870" i="1"/>
  <c r="R4870" i="1" s="1" a="1"/>
  <c r="R4870" i="1" s="1"/>
  <c r="N4862" i="1"/>
  <c r="R4862" i="1" s="1" a="1"/>
  <c r="R4862" i="1" s="1"/>
  <c r="N4854" i="1"/>
  <c r="R4854" i="1" s="1" a="1"/>
  <c r="R4854" i="1" s="1"/>
  <c r="N4846" i="1"/>
  <c r="R4846" i="1" s="1" a="1"/>
  <c r="R4846" i="1" s="1"/>
  <c r="N4838" i="1"/>
  <c r="R4838" i="1" s="1" a="1"/>
  <c r="R4838" i="1" s="1"/>
  <c r="N4830" i="1"/>
  <c r="R4830" i="1" s="1" a="1"/>
  <c r="R4830" i="1" s="1"/>
  <c r="N4822" i="1"/>
  <c r="R4822" i="1" s="1" a="1"/>
  <c r="R4822" i="1" s="1"/>
  <c r="N4814" i="1"/>
  <c r="R4814" i="1" s="1" a="1"/>
  <c r="R4814" i="1" s="1"/>
  <c r="N4806" i="1"/>
  <c r="R4806" i="1" s="1" a="1"/>
  <c r="R4806" i="1" s="1"/>
  <c r="N4798" i="1"/>
  <c r="R4798" i="1" s="1" a="1"/>
  <c r="R4798" i="1" s="1"/>
  <c r="N4790" i="1"/>
  <c r="R4790" i="1" s="1" a="1"/>
  <c r="R4790" i="1" s="1"/>
  <c r="N4782" i="1"/>
  <c r="R4782" i="1" s="1" a="1"/>
  <c r="R4782" i="1" s="1"/>
  <c r="N4774" i="1"/>
  <c r="R4774" i="1" s="1" a="1"/>
  <c r="R4774" i="1" s="1"/>
  <c r="N4766" i="1"/>
  <c r="R4766" i="1" s="1" a="1"/>
  <c r="R4766" i="1" s="1"/>
  <c r="N4758" i="1"/>
  <c r="R4758" i="1" s="1" a="1"/>
  <c r="R4758" i="1" s="1"/>
  <c r="N4750" i="1"/>
  <c r="R4750" i="1" s="1" a="1"/>
  <c r="R4750" i="1" s="1"/>
  <c r="N4742" i="1"/>
  <c r="R4742" i="1" s="1" a="1"/>
  <c r="R4742" i="1" s="1"/>
  <c r="N4734" i="1"/>
  <c r="R4734" i="1" s="1" a="1"/>
  <c r="R4734" i="1" s="1"/>
  <c r="N4726" i="1"/>
  <c r="R4726" i="1" s="1" a="1"/>
  <c r="R4726" i="1" s="1"/>
  <c r="N4718" i="1"/>
  <c r="R4718" i="1" s="1" a="1"/>
  <c r="R4718" i="1" s="1"/>
  <c r="N4710" i="1"/>
  <c r="R4710" i="1" s="1" a="1"/>
  <c r="R4710" i="1" s="1"/>
  <c r="N4702" i="1"/>
  <c r="R4702" i="1" s="1" a="1"/>
  <c r="R4702" i="1" s="1"/>
  <c r="N4694" i="1"/>
  <c r="R4694" i="1" s="1" a="1"/>
  <c r="R4694" i="1" s="1"/>
  <c r="N4686" i="1"/>
  <c r="R4686" i="1" s="1" a="1"/>
  <c r="R4686" i="1" s="1"/>
  <c r="N4678" i="1"/>
  <c r="R4678" i="1" s="1" a="1"/>
  <c r="R4678" i="1" s="1"/>
  <c r="N4670" i="1"/>
  <c r="R4670" i="1" s="1" a="1"/>
  <c r="R4670" i="1" s="1"/>
  <c r="N4662" i="1"/>
  <c r="R4662" i="1" s="1" a="1"/>
  <c r="R4662" i="1" s="1"/>
  <c r="N4654" i="1"/>
  <c r="R4654" i="1" s="1" a="1"/>
  <c r="R4654" i="1" s="1"/>
  <c r="N4646" i="1"/>
  <c r="R4646" i="1" s="1" a="1"/>
  <c r="R4646" i="1" s="1"/>
  <c r="N4638" i="1"/>
  <c r="R4638" i="1" s="1" a="1"/>
  <c r="R4638" i="1" s="1"/>
  <c r="N4630" i="1"/>
  <c r="R4630" i="1" s="1" a="1"/>
  <c r="R4630" i="1" s="1"/>
  <c r="N4622" i="1"/>
  <c r="R4622" i="1" s="1" a="1"/>
  <c r="R4622" i="1" s="1"/>
  <c r="N4614" i="1"/>
  <c r="R4614" i="1" s="1" a="1"/>
  <c r="R4614" i="1" s="1"/>
  <c r="N4606" i="1"/>
  <c r="R4606" i="1" s="1" a="1"/>
  <c r="R4606" i="1" s="1"/>
  <c r="N4598" i="1"/>
  <c r="R4598" i="1" s="1" a="1"/>
  <c r="R4598" i="1" s="1"/>
  <c r="N4590" i="1"/>
  <c r="R4590" i="1" s="1" a="1"/>
  <c r="R4590" i="1" s="1"/>
  <c r="N4582" i="1"/>
  <c r="R4582" i="1" s="1" a="1"/>
  <c r="R4582" i="1" s="1"/>
  <c r="N4574" i="1"/>
  <c r="R4574" i="1" s="1" a="1"/>
  <c r="R4574" i="1" s="1"/>
  <c r="N4566" i="1"/>
  <c r="R4566" i="1" s="1" a="1"/>
  <c r="R4566" i="1" s="1"/>
  <c r="N4558" i="1"/>
  <c r="R4558" i="1" s="1" a="1"/>
  <c r="R4558" i="1" s="1"/>
  <c r="N4550" i="1"/>
  <c r="R4550" i="1" s="1" a="1"/>
  <c r="R4550" i="1" s="1"/>
  <c r="N4542" i="1"/>
  <c r="R4542" i="1" s="1" a="1"/>
  <c r="R4542" i="1" s="1"/>
  <c r="N4534" i="1"/>
  <c r="R4534" i="1" s="1" a="1"/>
  <c r="R4534" i="1" s="1"/>
  <c r="N4526" i="1"/>
  <c r="R4526" i="1" s="1" a="1"/>
  <c r="R4526" i="1" s="1"/>
  <c r="N4518" i="1"/>
  <c r="R4518" i="1" s="1" a="1"/>
  <c r="R4518" i="1" s="1"/>
  <c r="N4510" i="1"/>
  <c r="R4510" i="1" s="1" a="1"/>
  <c r="R4510" i="1" s="1"/>
  <c r="N4502" i="1"/>
  <c r="R4502" i="1" s="1" a="1"/>
  <c r="R4502" i="1" s="1"/>
  <c r="N4494" i="1"/>
  <c r="R4494" i="1" s="1" a="1"/>
  <c r="R4494" i="1" s="1"/>
  <c r="N4486" i="1"/>
  <c r="R4486" i="1" s="1" a="1"/>
  <c r="R4486" i="1" s="1"/>
  <c r="N4478" i="1"/>
  <c r="R4478" i="1" s="1" a="1"/>
  <c r="R4478" i="1" s="1"/>
  <c r="N4470" i="1"/>
  <c r="R4470" i="1" s="1" a="1"/>
  <c r="R4470" i="1" s="1"/>
  <c r="N4462" i="1"/>
  <c r="R4462" i="1" s="1" a="1"/>
  <c r="R4462" i="1" s="1"/>
  <c r="N4454" i="1"/>
  <c r="R4454" i="1" s="1" a="1"/>
  <c r="R4454" i="1" s="1"/>
  <c r="N4446" i="1"/>
  <c r="R4446" i="1" s="1" a="1"/>
  <c r="R4446" i="1" s="1"/>
  <c r="N4438" i="1"/>
  <c r="R4438" i="1" s="1" a="1"/>
  <c r="R4438" i="1" s="1"/>
  <c r="N4430" i="1"/>
  <c r="R4430" i="1" s="1" a="1"/>
  <c r="R4430" i="1" s="1"/>
  <c r="N4422" i="1"/>
  <c r="R4422" i="1" s="1" a="1"/>
  <c r="R4422" i="1" s="1"/>
  <c r="N4414" i="1"/>
  <c r="R4414" i="1" s="1" a="1"/>
  <c r="R4414" i="1" s="1"/>
  <c r="N4406" i="1"/>
  <c r="R4406" i="1" s="1" a="1"/>
  <c r="R4406" i="1" s="1"/>
  <c r="N4398" i="1"/>
  <c r="R4398" i="1" s="1" a="1"/>
  <c r="R4398" i="1" s="1"/>
  <c r="N4390" i="1"/>
  <c r="R4390" i="1" s="1" a="1"/>
  <c r="R4390" i="1" s="1"/>
  <c r="N4382" i="1"/>
  <c r="R4382" i="1" s="1" a="1"/>
  <c r="R4382" i="1" s="1"/>
  <c r="N4374" i="1"/>
  <c r="R4374" i="1" s="1" a="1"/>
  <c r="R4374" i="1" s="1"/>
  <c r="N4366" i="1"/>
  <c r="R4366" i="1" s="1" a="1"/>
  <c r="R4366" i="1" s="1"/>
  <c r="N4358" i="1"/>
  <c r="R4358" i="1" s="1" a="1"/>
  <c r="R4358" i="1" s="1"/>
  <c r="N4350" i="1"/>
  <c r="R4350" i="1" s="1" a="1"/>
  <c r="R4350" i="1" s="1"/>
  <c r="N4342" i="1"/>
  <c r="R4342" i="1" s="1" a="1"/>
  <c r="R4342" i="1" s="1"/>
  <c r="N4334" i="1"/>
  <c r="R4334" i="1" s="1" a="1"/>
  <c r="R4334" i="1" s="1"/>
  <c r="N4326" i="1"/>
  <c r="R4326" i="1" s="1" a="1"/>
  <c r="R4326" i="1" s="1"/>
  <c r="N4318" i="1"/>
  <c r="R4318" i="1" s="1" a="1"/>
  <c r="R4318" i="1" s="1"/>
  <c r="N4310" i="1"/>
  <c r="R4310" i="1" s="1" a="1"/>
  <c r="R4310" i="1" s="1"/>
  <c r="N4302" i="1"/>
  <c r="R4302" i="1" s="1" a="1"/>
  <c r="R4302" i="1" s="1"/>
  <c r="N4294" i="1"/>
  <c r="R4294" i="1" s="1" a="1"/>
  <c r="R4294" i="1" s="1"/>
  <c r="N4286" i="1"/>
  <c r="R4286" i="1" s="1" a="1"/>
  <c r="R4286" i="1" s="1"/>
  <c r="N4278" i="1"/>
  <c r="R4278" i="1" s="1" a="1"/>
  <c r="R4278" i="1" s="1"/>
  <c r="N4270" i="1"/>
  <c r="R4270" i="1" s="1" a="1"/>
  <c r="R4270" i="1" s="1"/>
  <c r="N4262" i="1"/>
  <c r="R4262" i="1" s="1" a="1"/>
  <c r="R4262" i="1" s="1"/>
  <c r="N4254" i="1"/>
  <c r="R4254" i="1" s="1" a="1"/>
  <c r="R4254" i="1" s="1"/>
  <c r="N4246" i="1"/>
  <c r="R4246" i="1" s="1" a="1"/>
  <c r="R4246" i="1" s="1"/>
  <c r="N4238" i="1"/>
  <c r="R4238" i="1" s="1" a="1"/>
  <c r="R4238" i="1" s="1"/>
  <c r="N4230" i="1"/>
  <c r="R4230" i="1" s="1" a="1"/>
  <c r="R4230" i="1" s="1"/>
  <c r="N4222" i="1"/>
  <c r="R4222" i="1" s="1" a="1"/>
  <c r="R4222" i="1" s="1"/>
  <c r="N4214" i="1"/>
  <c r="R4214" i="1" s="1" a="1"/>
  <c r="R4214" i="1" s="1"/>
  <c r="N4206" i="1"/>
  <c r="R4206" i="1" s="1" a="1"/>
  <c r="R4206" i="1" s="1"/>
  <c r="N4198" i="1"/>
  <c r="R4198" i="1" s="1" a="1"/>
  <c r="R4198" i="1" s="1"/>
  <c r="N4190" i="1"/>
  <c r="R4190" i="1" s="1" a="1"/>
  <c r="R4190" i="1" s="1"/>
  <c r="N4182" i="1"/>
  <c r="R4182" i="1" s="1" a="1"/>
  <c r="R4182" i="1" s="1"/>
  <c r="N4174" i="1"/>
  <c r="R4174" i="1" s="1" a="1"/>
  <c r="R4174" i="1" s="1"/>
  <c r="N4166" i="1"/>
  <c r="R4166" i="1" s="1" a="1"/>
  <c r="R4166" i="1" s="1"/>
  <c r="N4158" i="1"/>
  <c r="R4158" i="1" s="1" a="1"/>
  <c r="R4158" i="1" s="1"/>
  <c r="N4150" i="1"/>
  <c r="R4150" i="1" s="1" a="1"/>
  <c r="R4150" i="1" s="1"/>
  <c r="N4142" i="1"/>
  <c r="R4142" i="1" s="1" a="1"/>
  <c r="R4142" i="1" s="1"/>
  <c r="N4134" i="1"/>
  <c r="R4134" i="1" s="1" a="1"/>
  <c r="R4134" i="1" s="1"/>
  <c r="N4126" i="1"/>
  <c r="R4126" i="1" s="1" a="1"/>
  <c r="R4126" i="1" s="1"/>
  <c r="N4118" i="1"/>
  <c r="R4118" i="1" s="1" a="1"/>
  <c r="R4118" i="1" s="1"/>
  <c r="N4110" i="1"/>
  <c r="R4110" i="1" s="1" a="1"/>
  <c r="R4110" i="1" s="1"/>
  <c r="N4102" i="1"/>
  <c r="R4102" i="1" s="1" a="1"/>
  <c r="R4102" i="1" s="1"/>
  <c r="N4094" i="1"/>
  <c r="R4094" i="1" s="1" a="1"/>
  <c r="R4094" i="1" s="1"/>
  <c r="N4086" i="1"/>
  <c r="R4086" i="1" s="1" a="1"/>
  <c r="R4086" i="1" s="1"/>
  <c r="N4970" i="1"/>
  <c r="R4970" i="1" s="1" a="1"/>
  <c r="R4970" i="1" s="1"/>
  <c r="N4922" i="1"/>
  <c r="R4922" i="1" s="1" a="1"/>
  <c r="R4922" i="1" s="1"/>
  <c r="N4882" i="1"/>
  <c r="R4882" i="1" s="1" a="1"/>
  <c r="R4882" i="1" s="1"/>
  <c r="N4826" i="1"/>
  <c r="R4826" i="1" s="1" a="1"/>
  <c r="R4826" i="1" s="1"/>
  <c r="N4778" i="1"/>
  <c r="R4778" i="1" s="1" a="1"/>
  <c r="R4778" i="1" s="1"/>
  <c r="N4738" i="1"/>
  <c r="R4738" i="1" s="1" a="1"/>
  <c r="R4738" i="1" s="1"/>
  <c r="N4682" i="1"/>
  <c r="R4682" i="1" s="1" a="1"/>
  <c r="R4682" i="1" s="1"/>
  <c r="N4626" i="1"/>
  <c r="R4626" i="1" s="1" a="1"/>
  <c r="R4626" i="1" s="1"/>
  <c r="N4570" i="1"/>
  <c r="R4570" i="1" s="1" a="1"/>
  <c r="R4570" i="1" s="1"/>
  <c r="N4514" i="1"/>
  <c r="R4514" i="1" s="1" a="1"/>
  <c r="R4514" i="1" s="1"/>
  <c r="N4466" i="1"/>
  <c r="R4466" i="1" s="1" a="1"/>
  <c r="R4466" i="1" s="1"/>
  <c r="N4418" i="1"/>
  <c r="R4418" i="1" s="1" a="1"/>
  <c r="R4418" i="1" s="1"/>
  <c r="N4386" i="1"/>
  <c r="R4386" i="1" s="1" a="1"/>
  <c r="R4386" i="1" s="1"/>
  <c r="N4338" i="1"/>
  <c r="R4338" i="1" s="1" a="1"/>
  <c r="R4338" i="1" s="1"/>
  <c r="N4282" i="1"/>
  <c r="R4282" i="1" s="1" a="1"/>
  <c r="R4282" i="1" s="1"/>
  <c r="N4226" i="1"/>
  <c r="R4226" i="1" s="1" a="1"/>
  <c r="R4226" i="1" s="1"/>
  <c r="N4170" i="1"/>
  <c r="R4170" i="1" s="1" a="1"/>
  <c r="R4170" i="1" s="1"/>
  <c r="N4122" i="1"/>
  <c r="R4122" i="1" s="1" a="1"/>
  <c r="R4122" i="1" s="1"/>
  <c r="N4074" i="1"/>
  <c r="R4074" i="1" s="1" a="1"/>
  <c r="R4074" i="1" s="1"/>
  <c r="N4050" i="1"/>
  <c r="R4050" i="1" s="1" a="1"/>
  <c r="R4050" i="1" s="1"/>
  <c r="N3970" i="1"/>
  <c r="R3970" i="1" s="1" a="1"/>
  <c r="R3970" i="1" s="1"/>
  <c r="N3914" i="1"/>
  <c r="R3914" i="1" s="1" a="1"/>
  <c r="R3914" i="1" s="1"/>
  <c r="N3866" i="1"/>
  <c r="R3866" i="1" s="1" a="1"/>
  <c r="R3866" i="1" s="1"/>
  <c r="N3810" i="1"/>
  <c r="R3810" i="1" s="1" a="1"/>
  <c r="R3810" i="1" s="1"/>
  <c r="N3754" i="1"/>
  <c r="R3754" i="1" s="1" a="1"/>
  <c r="R3754" i="1" s="1"/>
  <c r="N3698" i="1"/>
  <c r="R3698" i="1" s="1" a="1"/>
  <c r="R3698" i="1" s="1"/>
  <c r="N3642" i="1"/>
  <c r="R3642" i="1" s="1" a="1"/>
  <c r="R3642" i="1" s="1"/>
  <c r="N3586" i="1"/>
  <c r="R3586" i="1" s="1" a="1"/>
  <c r="R3586" i="1" s="1"/>
  <c r="N3530" i="1"/>
  <c r="R3530" i="1" s="1" a="1"/>
  <c r="R3530" i="1" s="1"/>
  <c r="N3474" i="1"/>
  <c r="R3474" i="1" s="1" a="1"/>
  <c r="R3474" i="1" s="1"/>
  <c r="N3418" i="1"/>
  <c r="R3418" i="1" s="1" a="1"/>
  <c r="R3418" i="1" s="1"/>
  <c r="N3346" i="1"/>
  <c r="R3346" i="1" s="1" a="1"/>
  <c r="R3346" i="1" s="1"/>
  <c r="N3290" i="1"/>
  <c r="R3290" i="1" s="1" a="1"/>
  <c r="R3290" i="1" s="1"/>
  <c r="N3226" i="1"/>
  <c r="R3226" i="1" s="1" a="1"/>
  <c r="R3226" i="1" s="1"/>
  <c r="N3178" i="1"/>
  <c r="R3178" i="1" s="1" a="1"/>
  <c r="R3178" i="1" s="1"/>
  <c r="N3122" i="1"/>
  <c r="R3122" i="1" s="1" a="1"/>
  <c r="R3122" i="1" s="1"/>
  <c r="N3074" i="1"/>
  <c r="R3074" i="1" s="1" a="1"/>
  <c r="R3074" i="1" s="1"/>
  <c r="N3010" i="1"/>
  <c r="R3010" i="1" s="1" a="1"/>
  <c r="R3010" i="1" s="1"/>
  <c r="N2954" i="1"/>
  <c r="R2954" i="1" s="1" a="1"/>
  <c r="R2954" i="1" s="1"/>
  <c r="N2890" i="1"/>
  <c r="R2890" i="1" s="1" a="1"/>
  <c r="R2890" i="1" s="1"/>
  <c r="N2834" i="1"/>
  <c r="R2834" i="1" s="1" a="1"/>
  <c r="R2834" i="1" s="1"/>
  <c r="N2778" i="1"/>
  <c r="R2778" i="1" s="1" a="1"/>
  <c r="R2778" i="1" s="1"/>
  <c r="N2738" i="1"/>
  <c r="R2738" i="1" s="1" a="1"/>
  <c r="R2738" i="1" s="1"/>
  <c r="N2690" i="1"/>
  <c r="R2690" i="1" s="1" a="1"/>
  <c r="R2690" i="1" s="1"/>
  <c r="N2634" i="1"/>
  <c r="R2634" i="1" s="1" a="1"/>
  <c r="R2634" i="1" s="1"/>
  <c r="N2578" i="1"/>
  <c r="R2578" i="1" s="1" a="1"/>
  <c r="R2578" i="1" s="1"/>
  <c r="N2530" i="1"/>
  <c r="R2530" i="1" s="1" a="1"/>
  <c r="R2530" i="1" s="1"/>
  <c r="N2474" i="1"/>
  <c r="R2474" i="1" s="1" a="1"/>
  <c r="R2474" i="1" s="1"/>
  <c r="N2418" i="1"/>
  <c r="R2418" i="1" s="1" a="1"/>
  <c r="R2418" i="1" s="1"/>
  <c r="N2362" i="1"/>
  <c r="R2362" i="1" s="1" a="1"/>
  <c r="R2362" i="1" s="1"/>
  <c r="N2298" i="1"/>
  <c r="R2298" i="1" s="1" a="1"/>
  <c r="R2298" i="1" s="1"/>
  <c r="N2242" i="1"/>
  <c r="R2242" i="1" s="1" a="1"/>
  <c r="R2242" i="1" s="1"/>
  <c r="N2186" i="1"/>
  <c r="R2186" i="1" s="1" a="1"/>
  <c r="R2186" i="1" s="1"/>
  <c r="N2138" i="1"/>
  <c r="R2138" i="1" s="1" a="1"/>
  <c r="R2138" i="1" s="1"/>
  <c r="N2082" i="1"/>
  <c r="R2082" i="1" s="1" a="1"/>
  <c r="R2082" i="1" s="1"/>
  <c r="N2018" i="1"/>
  <c r="R2018" i="1" s="1" a="1"/>
  <c r="R2018" i="1" s="1"/>
  <c r="N1962" i="1"/>
  <c r="R1962" i="1" s="1" a="1"/>
  <c r="R1962" i="1" s="1"/>
  <c r="N1906" i="1"/>
  <c r="R1906" i="1" s="1" a="1"/>
  <c r="R1906" i="1" s="1"/>
  <c r="N1850" i="1"/>
  <c r="R1850" i="1" s="1" a="1"/>
  <c r="R1850" i="1" s="1"/>
  <c r="N1802" i="1"/>
  <c r="R1802" i="1" s="1" a="1"/>
  <c r="R1802" i="1" s="1"/>
  <c r="N1746" i="1"/>
  <c r="R1746" i="1" s="1" a="1"/>
  <c r="R1746" i="1" s="1"/>
  <c r="N1690" i="1"/>
  <c r="R1690" i="1" s="1" a="1"/>
  <c r="R1690" i="1" s="1"/>
  <c r="N1634" i="1"/>
  <c r="R1634" i="1" s="1" a="1"/>
  <c r="R1634" i="1" s="1"/>
  <c r="N1586" i="1"/>
  <c r="R1586" i="1" s="1" a="1"/>
  <c r="R1586" i="1" s="1"/>
  <c r="N1546" i="1"/>
  <c r="R1546" i="1" s="1" a="1"/>
  <c r="R1546" i="1" s="1"/>
  <c r="N1490" i="1"/>
  <c r="R1490" i="1" s="1" a="1"/>
  <c r="R1490" i="1" s="1"/>
  <c r="N1434" i="1"/>
  <c r="R1434" i="1" s="1" a="1"/>
  <c r="R1434" i="1" s="1"/>
  <c r="N1378" i="1"/>
  <c r="R1378" i="1" s="1" a="1"/>
  <c r="R1378" i="1" s="1"/>
  <c r="N1338" i="1"/>
  <c r="R1338" i="1" s="1" a="1"/>
  <c r="R1338" i="1" s="1"/>
  <c r="N1290" i="1"/>
  <c r="R1290" i="1" s="1" a="1"/>
  <c r="R1290" i="1" s="1"/>
  <c r="N1242" i="1"/>
  <c r="R1242" i="1" s="1" a="1"/>
  <c r="R1242" i="1" s="1"/>
  <c r="N1186" i="1"/>
  <c r="R1186" i="1" s="1" a="1"/>
  <c r="R1186" i="1" s="1"/>
  <c r="N1130" i="1"/>
  <c r="R1130" i="1" s="1" a="1"/>
  <c r="R1130" i="1" s="1"/>
  <c r="N1074" i="1"/>
  <c r="R1074" i="1" s="1" a="1"/>
  <c r="R1074" i="1" s="1"/>
  <c r="N1018" i="1"/>
  <c r="R1018" i="1" s="1" a="1"/>
  <c r="R1018" i="1" s="1"/>
  <c r="N962" i="1"/>
  <c r="R962" i="1" s="1" a="1"/>
  <c r="R962" i="1" s="1"/>
  <c r="N906" i="1"/>
  <c r="R906" i="1" s="1" a="1"/>
  <c r="R906" i="1" s="1"/>
  <c r="N850" i="1"/>
  <c r="R850" i="1" s="1" a="1"/>
  <c r="R850" i="1" s="1"/>
  <c r="N786" i="1"/>
  <c r="R786" i="1" s="1" a="1"/>
  <c r="R786" i="1" s="1"/>
  <c r="N722" i="1"/>
  <c r="R722" i="1" s="1" a="1"/>
  <c r="R722" i="1" s="1"/>
  <c r="N682" i="1"/>
  <c r="R682" i="1" s="1" a="1"/>
  <c r="R682" i="1" s="1"/>
  <c r="N618" i="1"/>
  <c r="R618" i="1" s="1" a="1"/>
  <c r="R618" i="1" s="1"/>
  <c r="N578" i="1"/>
  <c r="R578" i="1" s="1" a="1"/>
  <c r="R578" i="1" s="1"/>
  <c r="N522" i="1"/>
  <c r="R522" i="1" s="1" a="1"/>
  <c r="R522" i="1" s="1"/>
  <c r="N466" i="1"/>
  <c r="R466" i="1" s="1" a="1"/>
  <c r="R466" i="1" s="1"/>
  <c r="N450" i="1"/>
  <c r="R450" i="1" s="1" a="1"/>
  <c r="R450" i="1" s="1"/>
  <c r="N410" i="1"/>
  <c r="R410" i="1" s="1" a="1"/>
  <c r="R410" i="1" s="1"/>
  <c r="N378" i="1"/>
  <c r="R378" i="1" s="1" a="1"/>
  <c r="R378" i="1" s="1"/>
  <c r="N354" i="1"/>
  <c r="R354" i="1" s="1" a="1"/>
  <c r="R354" i="1" s="1"/>
  <c r="N346" i="1"/>
  <c r="R346" i="1" s="1" a="1"/>
  <c r="R346" i="1" s="1"/>
  <c r="N330" i="1"/>
  <c r="R330" i="1" s="1" a="1"/>
  <c r="R330" i="1" s="1"/>
  <c r="N306" i="1"/>
  <c r="R306" i="1" s="1" a="1"/>
  <c r="R306" i="1" s="1"/>
  <c r="N290" i="1"/>
  <c r="R290" i="1" s="1" a="1"/>
  <c r="R290" i="1" s="1"/>
  <c r="N274" i="1"/>
  <c r="R274" i="1" s="1" a="1"/>
  <c r="R274" i="1" s="1"/>
  <c r="N258" i="1"/>
  <c r="R258" i="1" s="1" a="1"/>
  <c r="R258" i="1" s="1"/>
  <c r="N242" i="1"/>
  <c r="R242" i="1" s="1" a="1"/>
  <c r="R242" i="1" s="1"/>
  <c r="N226" i="1"/>
  <c r="R226" i="1" s="1" a="1"/>
  <c r="R226" i="1" s="1"/>
  <c r="N210" i="1"/>
  <c r="R210" i="1" s="1" a="1"/>
  <c r="R210" i="1" s="1"/>
  <c r="N194" i="1"/>
  <c r="R194" i="1" s="1" a="1"/>
  <c r="R194" i="1" s="1"/>
  <c r="N178" i="1"/>
  <c r="R178" i="1" s="1" a="1"/>
  <c r="R178" i="1" s="1"/>
  <c r="N154" i="1"/>
  <c r="R154" i="1" s="1" a="1"/>
  <c r="R154" i="1" s="1"/>
  <c r="N138" i="1"/>
  <c r="R138" i="1" s="1" a="1"/>
  <c r="R138" i="1" s="1"/>
  <c r="N122" i="1"/>
  <c r="R122" i="1" s="1" a="1"/>
  <c r="R122" i="1" s="1"/>
  <c r="N106" i="1"/>
  <c r="R106" i="1" s="1" a="1"/>
  <c r="R106" i="1" s="1"/>
  <c r="N90" i="1"/>
  <c r="R90" i="1" s="1" a="1"/>
  <c r="R90" i="1" s="1"/>
  <c r="N82" i="1"/>
  <c r="R82" i="1" s="1" a="1"/>
  <c r="R82" i="1" s="1"/>
  <c r="N34" i="1"/>
  <c r="R34" i="1" s="1" a="1"/>
  <c r="R34" i="1" s="1"/>
  <c r="N4998" i="1"/>
  <c r="R4998" i="1" s="1" a="1"/>
  <c r="R4998" i="1" s="1"/>
  <c r="N4997" i="1"/>
  <c r="R4997" i="1" s="1" a="1"/>
  <c r="R4997" i="1" s="1"/>
  <c r="N4989" i="1"/>
  <c r="R4989" i="1" s="1" a="1"/>
  <c r="R4989" i="1" s="1"/>
  <c r="N4981" i="1"/>
  <c r="R4981" i="1" s="1" a="1"/>
  <c r="R4981" i="1" s="1"/>
  <c r="N4973" i="1"/>
  <c r="R4973" i="1" s="1" a="1"/>
  <c r="R4973" i="1" s="1"/>
  <c r="N4965" i="1"/>
  <c r="R4965" i="1" s="1" a="1"/>
  <c r="R4965" i="1" s="1"/>
  <c r="N4957" i="1"/>
  <c r="R4957" i="1" s="1" a="1"/>
  <c r="R4957" i="1" s="1"/>
  <c r="N4949" i="1"/>
  <c r="R4949" i="1" s="1" a="1"/>
  <c r="R4949" i="1" s="1"/>
  <c r="N4941" i="1"/>
  <c r="R4941" i="1" s="1" a="1"/>
  <c r="R4941" i="1" s="1"/>
  <c r="N4933" i="1"/>
  <c r="R4933" i="1" s="1" a="1"/>
  <c r="R4933" i="1" s="1"/>
  <c r="N4925" i="1"/>
  <c r="R4925" i="1" s="1" a="1"/>
  <c r="R4925" i="1" s="1"/>
  <c r="N4917" i="1"/>
  <c r="R4917" i="1" s="1" a="1"/>
  <c r="R4917" i="1" s="1"/>
  <c r="N4909" i="1"/>
  <c r="R4909" i="1" s="1" a="1"/>
  <c r="R4909" i="1" s="1"/>
  <c r="N4901" i="1"/>
  <c r="R4901" i="1" s="1" a="1"/>
  <c r="R4901" i="1" s="1"/>
  <c r="N4893" i="1"/>
  <c r="R4893" i="1" s="1" a="1"/>
  <c r="R4893" i="1" s="1"/>
  <c r="N4885" i="1"/>
  <c r="R4885" i="1" s="1" a="1"/>
  <c r="R4885" i="1" s="1"/>
  <c r="N4877" i="1"/>
  <c r="R4877" i="1" s="1" a="1"/>
  <c r="R4877" i="1" s="1"/>
  <c r="N4869" i="1"/>
  <c r="R4869" i="1" s="1" a="1"/>
  <c r="R4869" i="1" s="1"/>
  <c r="N4861" i="1"/>
  <c r="R4861" i="1" s="1" a="1"/>
  <c r="R4861" i="1" s="1"/>
  <c r="N4853" i="1"/>
  <c r="R4853" i="1" s="1" a="1"/>
  <c r="R4853" i="1" s="1"/>
  <c r="N4845" i="1"/>
  <c r="R4845" i="1" s="1" a="1"/>
  <c r="R4845" i="1" s="1"/>
  <c r="N4837" i="1"/>
  <c r="R4837" i="1" s="1" a="1"/>
  <c r="R4837" i="1" s="1"/>
  <c r="N4829" i="1"/>
  <c r="R4829" i="1" s="1" a="1"/>
  <c r="R4829" i="1" s="1"/>
  <c r="N4821" i="1"/>
  <c r="R4821" i="1" s="1" a="1"/>
  <c r="R4821" i="1" s="1"/>
  <c r="N4813" i="1"/>
  <c r="R4813" i="1" s="1" a="1"/>
  <c r="R4813" i="1" s="1"/>
  <c r="N4805" i="1"/>
  <c r="R4805" i="1" s="1" a="1"/>
  <c r="R4805" i="1" s="1"/>
  <c r="N4797" i="1"/>
  <c r="R4797" i="1" s="1" a="1"/>
  <c r="R4797" i="1" s="1"/>
  <c r="N4789" i="1"/>
  <c r="R4789" i="1" s="1" a="1"/>
  <c r="R4789" i="1" s="1"/>
  <c r="N4781" i="1"/>
  <c r="R4781" i="1" s="1" a="1"/>
  <c r="R4781" i="1" s="1"/>
  <c r="N4773" i="1"/>
  <c r="R4773" i="1" s="1" a="1"/>
  <c r="R4773" i="1" s="1"/>
  <c r="N4765" i="1"/>
  <c r="R4765" i="1" s="1" a="1"/>
  <c r="R4765" i="1" s="1"/>
  <c r="N4757" i="1"/>
  <c r="R4757" i="1" s="1" a="1"/>
  <c r="R4757" i="1" s="1"/>
  <c r="N4749" i="1"/>
  <c r="R4749" i="1" s="1" a="1"/>
  <c r="R4749" i="1" s="1"/>
  <c r="N4741" i="1"/>
  <c r="R4741" i="1" s="1" a="1"/>
  <c r="R4741" i="1" s="1"/>
  <c r="N4733" i="1"/>
  <c r="R4733" i="1" s="1" a="1"/>
  <c r="R4733" i="1" s="1"/>
  <c r="N4725" i="1"/>
  <c r="R4725" i="1" s="1" a="1"/>
  <c r="R4725" i="1" s="1"/>
  <c r="N4717" i="1"/>
  <c r="R4717" i="1" s="1" a="1"/>
  <c r="R4717" i="1" s="1"/>
  <c r="N4709" i="1"/>
  <c r="R4709" i="1" s="1" a="1"/>
  <c r="R4709" i="1" s="1"/>
  <c r="N4701" i="1"/>
  <c r="R4701" i="1" s="1" a="1"/>
  <c r="R4701" i="1" s="1"/>
  <c r="N4693" i="1"/>
  <c r="R4693" i="1" s="1" a="1"/>
  <c r="R4693" i="1" s="1"/>
  <c r="N4685" i="1"/>
  <c r="R4685" i="1" s="1" a="1"/>
  <c r="R4685" i="1" s="1"/>
  <c r="N4677" i="1"/>
  <c r="R4677" i="1" s="1" a="1"/>
  <c r="R4677" i="1" s="1"/>
  <c r="N4669" i="1"/>
  <c r="R4669" i="1" s="1" a="1"/>
  <c r="R4669" i="1" s="1"/>
  <c r="N4661" i="1"/>
  <c r="R4661" i="1" s="1" a="1"/>
  <c r="R4661" i="1" s="1"/>
  <c r="N4653" i="1"/>
  <c r="R4653" i="1" s="1" a="1"/>
  <c r="R4653" i="1" s="1"/>
  <c r="N4645" i="1"/>
  <c r="R4645" i="1" s="1" a="1"/>
  <c r="R4645" i="1" s="1"/>
  <c r="N4637" i="1"/>
  <c r="R4637" i="1" s="1" a="1"/>
  <c r="R4637" i="1" s="1"/>
  <c r="N4629" i="1"/>
  <c r="R4629" i="1" s="1" a="1"/>
  <c r="R4629" i="1" s="1"/>
  <c r="N4621" i="1"/>
  <c r="R4621" i="1" s="1" a="1"/>
  <c r="R4621" i="1" s="1"/>
  <c r="N4613" i="1"/>
  <c r="R4613" i="1" s="1" a="1"/>
  <c r="R4613" i="1" s="1"/>
  <c r="N4605" i="1"/>
  <c r="R4605" i="1" s="1" a="1"/>
  <c r="R4605" i="1" s="1"/>
  <c r="N4597" i="1"/>
  <c r="R4597" i="1" s="1" a="1"/>
  <c r="R4597" i="1" s="1"/>
  <c r="N4589" i="1"/>
  <c r="R4589" i="1" s="1" a="1"/>
  <c r="R4589" i="1" s="1"/>
  <c r="N4581" i="1"/>
  <c r="R4581" i="1" s="1" a="1"/>
  <c r="R4581" i="1" s="1"/>
  <c r="N4573" i="1"/>
  <c r="R4573" i="1" s="1" a="1"/>
  <c r="R4573" i="1" s="1"/>
  <c r="N4565" i="1"/>
  <c r="R4565" i="1" s="1" a="1"/>
  <c r="R4565" i="1" s="1"/>
  <c r="N4557" i="1"/>
  <c r="R4557" i="1" s="1" a="1"/>
  <c r="R4557" i="1" s="1"/>
  <c r="N4549" i="1"/>
  <c r="R4549" i="1" s="1" a="1"/>
  <c r="R4549" i="1" s="1"/>
  <c r="N4541" i="1"/>
  <c r="R4541" i="1" s="1" a="1"/>
  <c r="R4541" i="1" s="1"/>
  <c r="N4533" i="1"/>
  <c r="R4533" i="1" s="1" a="1"/>
  <c r="R4533" i="1" s="1"/>
  <c r="N4525" i="1"/>
  <c r="R4525" i="1" s="1" a="1"/>
  <c r="R4525" i="1" s="1"/>
  <c r="N4517" i="1"/>
  <c r="R4517" i="1" s="1" a="1"/>
  <c r="R4517" i="1" s="1"/>
  <c r="N4509" i="1"/>
  <c r="R4509" i="1" s="1" a="1"/>
  <c r="R4509" i="1" s="1"/>
  <c r="N4501" i="1"/>
  <c r="R4501" i="1" s="1" a="1"/>
  <c r="R4501" i="1" s="1"/>
  <c r="N4493" i="1"/>
  <c r="R4493" i="1" s="1" a="1"/>
  <c r="R4493" i="1" s="1"/>
  <c r="N4485" i="1"/>
  <c r="R4485" i="1" s="1" a="1"/>
  <c r="R4485" i="1" s="1"/>
  <c r="N4477" i="1"/>
  <c r="R4477" i="1" s="1" a="1"/>
  <c r="R4477" i="1" s="1"/>
  <c r="N4469" i="1"/>
  <c r="R4469" i="1" s="1" a="1"/>
  <c r="R4469" i="1" s="1"/>
  <c r="N4461" i="1"/>
  <c r="R4461" i="1" s="1" a="1"/>
  <c r="R4461" i="1" s="1"/>
  <c r="N4453" i="1"/>
  <c r="R4453" i="1" s="1" a="1"/>
  <c r="R4453" i="1" s="1"/>
  <c r="N4445" i="1"/>
  <c r="R4445" i="1" s="1" a="1"/>
  <c r="R4445" i="1" s="1"/>
  <c r="N4437" i="1"/>
  <c r="R4437" i="1" s="1" a="1"/>
  <c r="R4437" i="1" s="1"/>
  <c r="N4429" i="1"/>
  <c r="R4429" i="1" s="1" a="1"/>
  <c r="R4429" i="1" s="1"/>
  <c r="N4421" i="1"/>
  <c r="R4421" i="1" s="1" a="1"/>
  <c r="R4421" i="1" s="1"/>
  <c r="N4413" i="1"/>
  <c r="R4413" i="1" s="1" a="1"/>
  <c r="R4413" i="1" s="1"/>
  <c r="N4405" i="1"/>
  <c r="R4405" i="1" s="1" a="1"/>
  <c r="R4405" i="1" s="1"/>
  <c r="N4397" i="1"/>
  <c r="R4397" i="1" s="1" a="1"/>
  <c r="R4397" i="1" s="1"/>
  <c r="N4389" i="1"/>
  <c r="R4389" i="1" s="1" a="1"/>
  <c r="R4389" i="1" s="1"/>
  <c r="N4381" i="1"/>
  <c r="R4381" i="1" s="1" a="1"/>
  <c r="R4381" i="1" s="1"/>
  <c r="N4373" i="1"/>
  <c r="R4373" i="1" s="1" a="1"/>
  <c r="R4373" i="1" s="1"/>
  <c r="N4365" i="1"/>
  <c r="R4365" i="1" s="1" a="1"/>
  <c r="R4365" i="1" s="1"/>
  <c r="N4357" i="1"/>
  <c r="R4357" i="1" s="1" a="1"/>
  <c r="R4357" i="1" s="1"/>
  <c r="N4349" i="1"/>
  <c r="R4349" i="1" s="1" a="1"/>
  <c r="R4349" i="1" s="1"/>
  <c r="N4341" i="1"/>
  <c r="R4341" i="1" s="1" a="1"/>
  <c r="R4341" i="1" s="1"/>
  <c r="N4333" i="1"/>
  <c r="R4333" i="1" s="1" a="1"/>
  <c r="R4333" i="1" s="1"/>
  <c r="N4325" i="1"/>
  <c r="R4325" i="1" s="1" a="1"/>
  <c r="R4325" i="1" s="1"/>
  <c r="N4317" i="1"/>
  <c r="R4317" i="1" s="1" a="1"/>
  <c r="R4317" i="1" s="1"/>
  <c r="N4309" i="1"/>
  <c r="R4309" i="1" s="1" a="1"/>
  <c r="R4309" i="1" s="1"/>
  <c r="N4301" i="1"/>
  <c r="R4301" i="1" s="1" a="1"/>
  <c r="R4301" i="1" s="1"/>
  <c r="N4293" i="1"/>
  <c r="R4293" i="1" s="1" a="1"/>
  <c r="R4293" i="1" s="1"/>
  <c r="N4285" i="1"/>
  <c r="R4285" i="1" s="1" a="1"/>
  <c r="R4285" i="1" s="1"/>
  <c r="N4277" i="1"/>
  <c r="R4277" i="1" s="1" a="1"/>
  <c r="R4277" i="1" s="1"/>
  <c r="N4269" i="1"/>
  <c r="R4269" i="1" s="1" a="1"/>
  <c r="R4269" i="1" s="1"/>
  <c r="N4261" i="1"/>
  <c r="R4261" i="1" s="1" a="1"/>
  <c r="R4261" i="1" s="1"/>
  <c r="N4253" i="1"/>
  <c r="R4253" i="1" s="1" a="1"/>
  <c r="R4253" i="1" s="1"/>
  <c r="N4245" i="1"/>
  <c r="R4245" i="1" s="1" a="1"/>
  <c r="R4245" i="1" s="1"/>
  <c r="N4237" i="1"/>
  <c r="R4237" i="1" s="1" a="1"/>
  <c r="R4237" i="1" s="1"/>
  <c r="N4229" i="1"/>
  <c r="R4229" i="1" s="1" a="1"/>
  <c r="R4229" i="1" s="1"/>
  <c r="N4221" i="1"/>
  <c r="R4221" i="1" s="1" a="1"/>
  <c r="R4221" i="1" s="1"/>
  <c r="N4213" i="1"/>
  <c r="R4213" i="1" s="1" a="1"/>
  <c r="R4213" i="1" s="1"/>
  <c r="N4205" i="1"/>
  <c r="R4205" i="1" s="1" a="1"/>
  <c r="R4205" i="1" s="1"/>
  <c r="N4197" i="1"/>
  <c r="R4197" i="1" s="1" a="1"/>
  <c r="R4197" i="1" s="1"/>
  <c r="N4189" i="1"/>
  <c r="R4189" i="1" s="1" a="1"/>
  <c r="R4189" i="1" s="1"/>
  <c r="N4181" i="1"/>
  <c r="R4181" i="1" s="1" a="1"/>
  <c r="R4181" i="1" s="1"/>
  <c r="N4173" i="1"/>
  <c r="R4173" i="1" s="1" a="1"/>
  <c r="R4173" i="1" s="1"/>
  <c r="N4165" i="1"/>
  <c r="R4165" i="1" s="1" a="1"/>
  <c r="R4165" i="1" s="1"/>
  <c r="N4157" i="1"/>
  <c r="R4157" i="1" s="1" a="1"/>
  <c r="R4157" i="1" s="1"/>
  <c r="N4149" i="1"/>
  <c r="R4149" i="1" s="1" a="1"/>
  <c r="R4149" i="1" s="1"/>
  <c r="N4141" i="1"/>
  <c r="R4141" i="1" s="1" a="1"/>
  <c r="R4141" i="1" s="1"/>
  <c r="N4133" i="1"/>
  <c r="R4133" i="1" s="1" a="1"/>
  <c r="R4133" i="1" s="1"/>
  <c r="N4125" i="1"/>
  <c r="R4125" i="1" s="1" a="1"/>
  <c r="R4125" i="1" s="1"/>
  <c r="N4117" i="1"/>
  <c r="R4117" i="1" s="1" a="1"/>
  <c r="R4117" i="1" s="1"/>
  <c r="N4109" i="1"/>
  <c r="R4109" i="1" s="1" a="1"/>
  <c r="R4109" i="1" s="1"/>
  <c r="N4101" i="1"/>
  <c r="R4101" i="1" s="1" a="1"/>
  <c r="R4101" i="1" s="1"/>
  <c r="N4093" i="1"/>
  <c r="R4093" i="1" s="1" a="1"/>
  <c r="R4093" i="1" s="1"/>
  <c r="N4085" i="1"/>
  <c r="R4085" i="1" s="1" a="1"/>
  <c r="R4085" i="1" s="1"/>
  <c r="N4866" i="1"/>
  <c r="R4866" i="1" s="1" a="1"/>
  <c r="R4866" i="1" s="1"/>
  <c r="N4818" i="1"/>
  <c r="R4818" i="1" s="1" a="1"/>
  <c r="R4818" i="1" s="1"/>
  <c r="N4770" i="1"/>
  <c r="R4770" i="1" s="1" a="1"/>
  <c r="R4770" i="1" s="1"/>
  <c r="N4714" i="1"/>
  <c r="R4714" i="1" s="1" a="1"/>
  <c r="R4714" i="1" s="1"/>
  <c r="N4650" i="1"/>
  <c r="R4650" i="1" s="1" a="1"/>
  <c r="R4650" i="1" s="1"/>
  <c r="N4586" i="1"/>
  <c r="R4586" i="1" s="1" a="1"/>
  <c r="R4586" i="1" s="1"/>
  <c r="N4538" i="1"/>
  <c r="R4538" i="1" s="1" a="1"/>
  <c r="R4538" i="1" s="1"/>
  <c r="N4482" i="1"/>
  <c r="R4482" i="1" s="1" a="1"/>
  <c r="R4482" i="1" s="1"/>
  <c r="N4426" i="1"/>
  <c r="R4426" i="1" s="1" a="1"/>
  <c r="R4426" i="1" s="1"/>
  <c r="N4370" i="1"/>
  <c r="R4370" i="1" s="1" a="1"/>
  <c r="R4370" i="1" s="1"/>
  <c r="N4306" i="1"/>
  <c r="R4306" i="1" s="1" a="1"/>
  <c r="R4306" i="1" s="1"/>
  <c r="N4242" i="1"/>
  <c r="R4242" i="1" s="1" a="1"/>
  <c r="R4242" i="1" s="1"/>
  <c r="N4178" i="1"/>
  <c r="R4178" i="1" s="1" a="1"/>
  <c r="R4178" i="1" s="1"/>
  <c r="N4114" i="1"/>
  <c r="R4114" i="1" s="1" a="1"/>
  <c r="R4114" i="1" s="1"/>
  <c r="N4058" i="1"/>
  <c r="R4058" i="1" s="1" a="1"/>
  <c r="R4058" i="1" s="1"/>
  <c r="N4002" i="1"/>
  <c r="R4002" i="1" s="1" a="1"/>
  <c r="R4002" i="1" s="1"/>
  <c r="N3946" i="1"/>
  <c r="R3946" i="1" s="1" a="1"/>
  <c r="R3946" i="1" s="1"/>
  <c r="N3898" i="1"/>
  <c r="R3898" i="1" s="1" a="1"/>
  <c r="R3898" i="1" s="1"/>
  <c r="N3850" i="1"/>
  <c r="R3850" i="1" s="1" a="1"/>
  <c r="R3850" i="1" s="1"/>
  <c r="N3794" i="1"/>
  <c r="R3794" i="1" s="1" a="1"/>
  <c r="R3794" i="1" s="1"/>
  <c r="N3738" i="1"/>
  <c r="R3738" i="1" s="1" a="1"/>
  <c r="R3738" i="1" s="1"/>
  <c r="N3682" i="1"/>
  <c r="R3682" i="1" s="1" a="1"/>
  <c r="R3682" i="1" s="1"/>
  <c r="N3626" i="1"/>
  <c r="R3626" i="1" s="1" a="1"/>
  <c r="R3626" i="1" s="1"/>
  <c r="N3570" i="1"/>
  <c r="R3570" i="1" s="1" a="1"/>
  <c r="R3570" i="1" s="1"/>
  <c r="N3506" i="1"/>
  <c r="R3506" i="1" s="1" a="1"/>
  <c r="R3506" i="1" s="1"/>
  <c r="N3442" i="1"/>
  <c r="R3442" i="1" s="1" a="1"/>
  <c r="R3442" i="1" s="1"/>
  <c r="N3386" i="1"/>
  <c r="R3386" i="1" s="1" a="1"/>
  <c r="R3386" i="1" s="1"/>
  <c r="N3330" i="1"/>
  <c r="R3330" i="1" s="1" a="1"/>
  <c r="R3330" i="1" s="1"/>
  <c r="N3274" i="1"/>
  <c r="R3274" i="1" s="1" a="1"/>
  <c r="R3274" i="1" s="1"/>
  <c r="N3218" i="1"/>
  <c r="R3218" i="1" s="1" a="1"/>
  <c r="R3218" i="1" s="1"/>
  <c r="N3146" i="1"/>
  <c r="R3146" i="1" s="1" a="1"/>
  <c r="R3146" i="1" s="1"/>
  <c r="N3090" i="1"/>
  <c r="R3090" i="1" s="1" a="1"/>
  <c r="R3090" i="1" s="1"/>
  <c r="N3034" i="1"/>
  <c r="R3034" i="1" s="1" a="1"/>
  <c r="R3034" i="1" s="1"/>
  <c r="N2962" i="1"/>
  <c r="R2962" i="1" s="1" a="1"/>
  <c r="R2962" i="1" s="1"/>
  <c r="N2906" i="1"/>
  <c r="R2906" i="1" s="1" a="1"/>
  <c r="R2906" i="1" s="1"/>
  <c r="N2858" i="1"/>
  <c r="R2858" i="1" s="1" a="1"/>
  <c r="R2858" i="1" s="1"/>
  <c r="N2786" i="1"/>
  <c r="R2786" i="1" s="1" a="1"/>
  <c r="R2786" i="1" s="1"/>
  <c r="N2722" i="1"/>
  <c r="R2722" i="1" s="1" a="1"/>
  <c r="R2722" i="1" s="1"/>
  <c r="N2666" i="1"/>
  <c r="R2666" i="1" s="1" a="1"/>
  <c r="R2666" i="1" s="1"/>
  <c r="N2610" i="1"/>
  <c r="R2610" i="1" s="1" a="1"/>
  <c r="R2610" i="1" s="1"/>
  <c r="N2554" i="1"/>
  <c r="R2554" i="1" s="1" a="1"/>
  <c r="R2554" i="1" s="1"/>
  <c r="N2506" i="1"/>
  <c r="R2506" i="1" s="1" a="1"/>
  <c r="R2506" i="1" s="1"/>
  <c r="N2434" i="1"/>
  <c r="R2434" i="1" s="1" a="1"/>
  <c r="R2434" i="1" s="1"/>
  <c r="N2386" i="1"/>
  <c r="R2386" i="1" s="1" a="1"/>
  <c r="R2386" i="1" s="1"/>
  <c r="N2322" i="1"/>
  <c r="R2322" i="1" s="1" a="1"/>
  <c r="R2322" i="1" s="1"/>
  <c r="N2266" i="1"/>
  <c r="R2266" i="1" s="1" a="1"/>
  <c r="R2266" i="1" s="1"/>
  <c r="N2210" i="1"/>
  <c r="R2210" i="1" s="1" a="1"/>
  <c r="R2210" i="1" s="1"/>
  <c r="N2162" i="1"/>
  <c r="R2162" i="1" s="1" a="1"/>
  <c r="R2162" i="1" s="1"/>
  <c r="N2106" i="1"/>
  <c r="R2106" i="1" s="1" a="1"/>
  <c r="R2106" i="1" s="1"/>
  <c r="N2050" i="1"/>
  <c r="R2050" i="1" s="1" a="1"/>
  <c r="R2050" i="1" s="1"/>
  <c r="N1986" i="1"/>
  <c r="R1986" i="1" s="1" a="1"/>
  <c r="R1986" i="1" s="1"/>
  <c r="N1922" i="1"/>
  <c r="R1922" i="1" s="1" a="1"/>
  <c r="R1922" i="1" s="1"/>
  <c r="N1866" i="1"/>
  <c r="R1866" i="1" s="1" a="1"/>
  <c r="R1866" i="1" s="1"/>
  <c r="N1810" i="1"/>
  <c r="R1810" i="1" s="1" a="1"/>
  <c r="R1810" i="1" s="1"/>
  <c r="N1754" i="1"/>
  <c r="R1754" i="1" s="1" a="1"/>
  <c r="R1754" i="1" s="1"/>
  <c r="N1698" i="1"/>
  <c r="R1698" i="1" s="1" a="1"/>
  <c r="R1698" i="1" s="1"/>
  <c r="N1642" i="1"/>
  <c r="R1642" i="1" s="1" a="1"/>
  <c r="R1642" i="1" s="1"/>
  <c r="N1594" i="1"/>
  <c r="R1594" i="1" s="1" a="1"/>
  <c r="R1594" i="1" s="1"/>
  <c r="N1538" i="1"/>
  <c r="R1538" i="1" s="1" a="1"/>
  <c r="R1538" i="1" s="1"/>
  <c r="N1474" i="1"/>
  <c r="R1474" i="1" s="1" a="1"/>
  <c r="R1474" i="1" s="1"/>
  <c r="N1410" i="1"/>
  <c r="R1410" i="1" s="1" a="1"/>
  <c r="R1410" i="1" s="1"/>
  <c r="N1354" i="1"/>
  <c r="R1354" i="1" s="1" a="1"/>
  <c r="R1354" i="1" s="1"/>
  <c r="N1306" i="1"/>
  <c r="R1306" i="1" s="1" a="1"/>
  <c r="R1306" i="1" s="1"/>
  <c r="N1258" i="1"/>
  <c r="R1258" i="1" s="1" a="1"/>
  <c r="R1258" i="1" s="1"/>
  <c r="N1194" i="1"/>
  <c r="R1194" i="1" s="1" a="1"/>
  <c r="R1194" i="1" s="1"/>
  <c r="N1138" i="1"/>
  <c r="R1138" i="1" s="1" a="1"/>
  <c r="R1138" i="1" s="1"/>
  <c r="N1082" i="1"/>
  <c r="R1082" i="1" s="1" a="1"/>
  <c r="R1082" i="1" s="1"/>
  <c r="N1026" i="1"/>
  <c r="R1026" i="1" s="1" a="1"/>
  <c r="R1026" i="1" s="1"/>
  <c r="N970" i="1"/>
  <c r="R970" i="1" s="1" a="1"/>
  <c r="R970" i="1" s="1"/>
  <c r="N914" i="1"/>
  <c r="R914" i="1" s="1" a="1"/>
  <c r="R914" i="1" s="1"/>
  <c r="N858" i="1"/>
  <c r="R858" i="1" s="1" a="1"/>
  <c r="R858" i="1" s="1"/>
  <c r="N802" i="1"/>
  <c r="R802" i="1" s="1" a="1"/>
  <c r="R802" i="1" s="1"/>
  <c r="N746" i="1"/>
  <c r="R746" i="1" s="1" a="1"/>
  <c r="R746" i="1" s="1"/>
  <c r="N690" i="1"/>
  <c r="R690" i="1" s="1" a="1"/>
  <c r="R690" i="1" s="1"/>
  <c r="N634" i="1"/>
  <c r="R634" i="1" s="1" a="1"/>
  <c r="R634" i="1" s="1"/>
  <c r="N570" i="1"/>
  <c r="R570" i="1" s="1" a="1"/>
  <c r="R570" i="1" s="1"/>
  <c r="N506" i="1"/>
  <c r="R506" i="1" s="1" a="1"/>
  <c r="R506" i="1" s="1"/>
  <c r="N418" i="1"/>
  <c r="R418" i="1" s="1" a="1"/>
  <c r="R418" i="1" s="1"/>
  <c r="N66" i="1"/>
  <c r="R66" i="1" s="1" a="1"/>
  <c r="R66" i="1" s="1"/>
  <c r="N4988" i="1"/>
  <c r="R4988" i="1" s="1" a="1"/>
  <c r="R4988" i="1" s="1"/>
  <c r="N4980" i="1"/>
  <c r="R4980" i="1" s="1" a="1"/>
  <c r="R4980" i="1" s="1"/>
  <c r="N4972" i="1"/>
  <c r="R4972" i="1" s="1" a="1"/>
  <c r="R4972" i="1" s="1"/>
  <c r="N4964" i="1"/>
  <c r="R4964" i="1" s="1" a="1"/>
  <c r="R4964" i="1" s="1"/>
  <c r="N4956" i="1"/>
  <c r="R4956" i="1" s="1" a="1"/>
  <c r="R4956" i="1" s="1"/>
  <c r="N4948" i="1"/>
  <c r="R4948" i="1" s="1" a="1"/>
  <c r="R4948" i="1" s="1"/>
  <c r="N4940" i="1"/>
  <c r="R4940" i="1" s="1" a="1"/>
  <c r="R4940" i="1" s="1"/>
  <c r="N4932" i="1"/>
  <c r="R4932" i="1" s="1" a="1"/>
  <c r="R4932" i="1" s="1"/>
  <c r="N4924" i="1"/>
  <c r="R4924" i="1" s="1" a="1"/>
  <c r="R4924" i="1" s="1"/>
  <c r="N4916" i="1"/>
  <c r="R4916" i="1" s="1" a="1"/>
  <c r="R4916" i="1" s="1"/>
  <c r="N4908" i="1"/>
  <c r="R4908" i="1" s="1" a="1"/>
  <c r="R4908" i="1" s="1"/>
  <c r="N4900" i="1"/>
  <c r="R4900" i="1" s="1" a="1"/>
  <c r="R4900" i="1" s="1"/>
  <c r="N4892" i="1"/>
  <c r="R4892" i="1" s="1" a="1"/>
  <c r="R4892" i="1" s="1"/>
  <c r="N4884" i="1"/>
  <c r="R4884" i="1" s="1" a="1"/>
  <c r="R4884" i="1" s="1"/>
  <c r="N4876" i="1"/>
  <c r="R4876" i="1" s="1" a="1"/>
  <c r="R4876" i="1" s="1"/>
  <c r="N4868" i="1"/>
  <c r="R4868" i="1" s="1" a="1"/>
  <c r="R4868" i="1" s="1"/>
  <c r="N4860" i="1"/>
  <c r="R4860" i="1" s="1" a="1"/>
  <c r="R4860" i="1" s="1"/>
  <c r="N4852" i="1"/>
  <c r="R4852" i="1" s="1" a="1"/>
  <c r="R4852" i="1" s="1"/>
  <c r="N4844" i="1"/>
  <c r="R4844" i="1" s="1" a="1"/>
  <c r="R4844" i="1" s="1"/>
  <c r="N4836" i="1"/>
  <c r="R4836" i="1" s="1" a="1"/>
  <c r="R4836" i="1" s="1"/>
  <c r="N4828" i="1"/>
  <c r="R4828" i="1" s="1" a="1"/>
  <c r="R4828" i="1" s="1"/>
  <c r="N4820" i="1"/>
  <c r="R4820" i="1" s="1" a="1"/>
  <c r="R4820" i="1" s="1"/>
  <c r="N4812" i="1"/>
  <c r="R4812" i="1" s="1" a="1"/>
  <c r="R4812" i="1" s="1"/>
  <c r="N4804" i="1"/>
  <c r="R4804" i="1" s="1" a="1"/>
  <c r="R4804" i="1" s="1"/>
  <c r="N4796" i="1"/>
  <c r="R4796" i="1" s="1" a="1"/>
  <c r="R4796" i="1" s="1"/>
  <c r="N4788" i="1"/>
  <c r="R4788" i="1" s="1" a="1"/>
  <c r="R4788" i="1" s="1"/>
  <c r="N4780" i="1"/>
  <c r="R4780" i="1" s="1" a="1"/>
  <c r="R4780" i="1" s="1"/>
  <c r="N4772" i="1"/>
  <c r="R4772" i="1" s="1" a="1"/>
  <c r="R4772" i="1" s="1"/>
  <c r="N4764" i="1"/>
  <c r="R4764" i="1" s="1" a="1"/>
  <c r="R4764" i="1" s="1"/>
  <c r="N4756" i="1"/>
  <c r="R4756" i="1" s="1" a="1"/>
  <c r="R4756" i="1" s="1"/>
  <c r="N4748" i="1"/>
  <c r="R4748" i="1" s="1" a="1"/>
  <c r="R4748" i="1" s="1"/>
  <c r="N4740" i="1"/>
  <c r="R4740" i="1" s="1" a="1"/>
  <c r="R4740" i="1" s="1"/>
  <c r="N4732" i="1"/>
  <c r="R4732" i="1" s="1" a="1"/>
  <c r="R4732" i="1" s="1"/>
  <c r="N4724" i="1"/>
  <c r="R4724" i="1" s="1" a="1"/>
  <c r="R4724" i="1" s="1"/>
  <c r="N4716" i="1"/>
  <c r="R4716" i="1" s="1" a="1"/>
  <c r="R4716" i="1" s="1"/>
  <c r="N4708" i="1"/>
  <c r="R4708" i="1" s="1" a="1"/>
  <c r="R4708" i="1" s="1"/>
  <c r="N4700" i="1"/>
  <c r="R4700" i="1" s="1" a="1"/>
  <c r="R4700" i="1" s="1"/>
  <c r="N4692" i="1"/>
  <c r="R4692" i="1" s="1" a="1"/>
  <c r="R4692" i="1" s="1"/>
  <c r="N4684" i="1"/>
  <c r="R4684" i="1" s="1" a="1"/>
  <c r="R4684" i="1" s="1"/>
  <c r="N4676" i="1"/>
  <c r="R4676" i="1" s="1" a="1"/>
  <c r="R4676" i="1" s="1"/>
  <c r="N4668" i="1"/>
  <c r="R4668" i="1" s="1" a="1"/>
  <c r="R4668" i="1" s="1"/>
  <c r="N4660" i="1"/>
  <c r="R4660" i="1" s="1" a="1"/>
  <c r="R4660" i="1" s="1"/>
  <c r="N4652" i="1"/>
  <c r="R4652" i="1" s="1" a="1"/>
  <c r="R4652" i="1" s="1"/>
  <c r="N4644" i="1"/>
  <c r="R4644" i="1" s="1" a="1"/>
  <c r="R4644" i="1" s="1"/>
  <c r="N4636" i="1"/>
  <c r="R4636" i="1" s="1" a="1"/>
  <c r="R4636" i="1" s="1"/>
  <c r="N4628" i="1"/>
  <c r="R4628" i="1" s="1" a="1"/>
  <c r="R4628" i="1" s="1"/>
  <c r="N4620" i="1"/>
  <c r="R4620" i="1" s="1" a="1"/>
  <c r="R4620" i="1" s="1"/>
  <c r="N4612" i="1"/>
  <c r="R4612" i="1" s="1" a="1"/>
  <c r="R4612" i="1" s="1"/>
  <c r="N4604" i="1"/>
  <c r="R4604" i="1" s="1" a="1"/>
  <c r="R4604" i="1" s="1"/>
  <c r="N4596" i="1"/>
  <c r="R4596" i="1" s="1" a="1"/>
  <c r="R4596" i="1" s="1"/>
  <c r="N4588" i="1"/>
  <c r="R4588" i="1" s="1" a="1"/>
  <c r="R4588" i="1" s="1"/>
  <c r="N4580" i="1"/>
  <c r="R4580" i="1" s="1" a="1"/>
  <c r="R4580" i="1" s="1"/>
  <c r="N4572" i="1"/>
  <c r="R4572" i="1" s="1" a="1"/>
  <c r="R4572" i="1" s="1"/>
  <c r="N4564" i="1"/>
  <c r="R4564" i="1" s="1" a="1"/>
  <c r="R4564" i="1" s="1"/>
  <c r="N4556" i="1"/>
  <c r="R4556" i="1" s="1" a="1"/>
  <c r="R4556" i="1" s="1"/>
  <c r="N4548" i="1"/>
  <c r="R4548" i="1" s="1" a="1"/>
  <c r="R4548" i="1" s="1"/>
  <c r="N4540" i="1"/>
  <c r="R4540" i="1" s="1" a="1"/>
  <c r="R4540" i="1" s="1"/>
  <c r="N4532" i="1"/>
  <c r="R4532" i="1" s="1" a="1"/>
  <c r="R4532" i="1" s="1"/>
  <c r="N4524" i="1"/>
  <c r="R4524" i="1" s="1" a="1"/>
  <c r="R4524" i="1" s="1"/>
  <c r="N4516" i="1"/>
  <c r="R4516" i="1" s="1" a="1"/>
  <c r="R4516" i="1" s="1"/>
  <c r="N4508" i="1"/>
  <c r="R4508" i="1" s="1" a="1"/>
  <c r="R4508" i="1" s="1"/>
  <c r="N4500" i="1"/>
  <c r="R4500" i="1" s="1" a="1"/>
  <c r="R4500" i="1" s="1"/>
  <c r="N4492" i="1"/>
  <c r="R4492" i="1" s="1" a="1"/>
  <c r="R4492" i="1" s="1"/>
  <c r="N4484" i="1"/>
  <c r="R4484" i="1" s="1" a="1"/>
  <c r="R4484" i="1" s="1"/>
  <c r="N4476" i="1"/>
  <c r="R4476" i="1" s="1" a="1"/>
  <c r="R4476" i="1" s="1"/>
  <c r="N4468" i="1"/>
  <c r="R4468" i="1" s="1" a="1"/>
  <c r="R4468" i="1" s="1"/>
  <c r="N4460" i="1"/>
  <c r="R4460" i="1" s="1" a="1"/>
  <c r="R4460" i="1" s="1"/>
  <c r="N4452" i="1"/>
  <c r="R4452" i="1" s="1" a="1"/>
  <c r="R4452" i="1" s="1"/>
  <c r="N4444" i="1"/>
  <c r="R4444" i="1" s="1" a="1"/>
  <c r="R4444" i="1" s="1"/>
  <c r="N4436" i="1"/>
  <c r="R4436" i="1" s="1" a="1"/>
  <c r="R4436" i="1" s="1"/>
  <c r="N4428" i="1"/>
  <c r="R4428" i="1" s="1" a="1"/>
  <c r="R4428" i="1" s="1"/>
  <c r="N4420" i="1"/>
  <c r="R4420" i="1" s="1" a="1"/>
  <c r="R4420" i="1" s="1"/>
  <c r="N4412" i="1"/>
  <c r="R4412" i="1" s="1" a="1"/>
  <c r="R4412" i="1" s="1"/>
  <c r="N4404" i="1"/>
  <c r="R4404" i="1" s="1" a="1"/>
  <c r="R4404" i="1" s="1"/>
  <c r="N4396" i="1"/>
  <c r="R4396" i="1" s="1" a="1"/>
  <c r="R4396" i="1" s="1"/>
  <c r="N4388" i="1"/>
  <c r="R4388" i="1" s="1" a="1"/>
  <c r="R4388" i="1" s="1"/>
  <c r="N4380" i="1"/>
  <c r="R4380" i="1" s="1" a="1"/>
  <c r="R4380" i="1" s="1"/>
  <c r="N4372" i="1"/>
  <c r="R4372" i="1" s="1" a="1"/>
  <c r="R4372" i="1" s="1"/>
  <c r="N4364" i="1"/>
  <c r="R4364" i="1" s="1" a="1"/>
  <c r="R4364" i="1" s="1"/>
  <c r="N4356" i="1"/>
  <c r="R4356" i="1" s="1" a="1"/>
  <c r="R4356" i="1" s="1"/>
  <c r="N4348" i="1"/>
  <c r="R4348" i="1" s="1" a="1"/>
  <c r="R4348" i="1" s="1"/>
  <c r="N4340" i="1"/>
  <c r="R4340" i="1" s="1" a="1"/>
  <c r="R4340" i="1" s="1"/>
  <c r="N4332" i="1"/>
  <c r="R4332" i="1" s="1" a="1"/>
  <c r="R4332" i="1" s="1"/>
  <c r="N4324" i="1"/>
  <c r="R4324" i="1" s="1" a="1"/>
  <c r="R4324" i="1" s="1"/>
  <c r="N4316" i="1"/>
  <c r="R4316" i="1" s="1" a="1"/>
  <c r="R4316" i="1" s="1"/>
  <c r="N4308" i="1"/>
  <c r="R4308" i="1" s="1" a="1"/>
  <c r="R4308" i="1" s="1"/>
  <c r="N4300" i="1"/>
  <c r="R4300" i="1" s="1" a="1"/>
  <c r="R4300" i="1" s="1"/>
  <c r="N4292" i="1"/>
  <c r="R4292" i="1" s="1" a="1"/>
  <c r="R4292" i="1" s="1"/>
  <c r="N4284" i="1"/>
  <c r="R4284" i="1" s="1" a="1"/>
  <c r="R4284" i="1" s="1"/>
  <c r="N4276" i="1"/>
  <c r="R4276" i="1" s="1" a="1"/>
  <c r="R4276" i="1" s="1"/>
  <c r="N4268" i="1"/>
  <c r="R4268" i="1" s="1" a="1"/>
  <c r="R4268" i="1" s="1"/>
  <c r="N4260" i="1"/>
  <c r="R4260" i="1" s="1" a="1"/>
  <c r="R4260" i="1" s="1"/>
  <c r="N4252" i="1"/>
  <c r="R4252" i="1" s="1" a="1"/>
  <c r="R4252" i="1" s="1"/>
  <c r="N4244" i="1"/>
  <c r="R4244" i="1" s="1" a="1"/>
  <c r="R4244" i="1" s="1"/>
  <c r="N4236" i="1"/>
  <c r="R4236" i="1" s="1" a="1"/>
  <c r="R4236" i="1" s="1"/>
  <c r="N4228" i="1"/>
  <c r="R4228" i="1" s="1" a="1"/>
  <c r="R4228" i="1" s="1"/>
  <c r="N4220" i="1"/>
  <c r="R4220" i="1" s="1" a="1"/>
  <c r="R4220" i="1" s="1"/>
  <c r="N4212" i="1"/>
  <c r="R4212" i="1" s="1" a="1"/>
  <c r="R4212" i="1" s="1"/>
  <c r="N4204" i="1"/>
  <c r="R4204" i="1" s="1" a="1"/>
  <c r="R4204" i="1" s="1"/>
  <c r="N4196" i="1"/>
  <c r="R4196" i="1" s="1" a="1"/>
  <c r="R4196" i="1" s="1"/>
  <c r="N4188" i="1"/>
  <c r="R4188" i="1" s="1" a="1"/>
  <c r="R4188" i="1" s="1"/>
  <c r="N4180" i="1"/>
  <c r="R4180" i="1" s="1" a="1"/>
  <c r="R4180" i="1" s="1"/>
  <c r="N4172" i="1"/>
  <c r="R4172" i="1" s="1" a="1"/>
  <c r="R4172" i="1" s="1"/>
  <c r="N4164" i="1"/>
  <c r="R4164" i="1" s="1" a="1"/>
  <c r="R4164" i="1" s="1"/>
  <c r="N4156" i="1"/>
  <c r="R4156" i="1" s="1" a="1"/>
  <c r="R4156" i="1" s="1"/>
  <c r="N4148" i="1"/>
  <c r="R4148" i="1" s="1" a="1"/>
  <c r="R4148" i="1" s="1"/>
  <c r="N4140" i="1"/>
  <c r="R4140" i="1" s="1" a="1"/>
  <c r="R4140" i="1" s="1"/>
  <c r="N4132" i="1"/>
  <c r="R4132" i="1" s="1" a="1"/>
  <c r="R4132" i="1" s="1"/>
  <c r="N4124" i="1"/>
  <c r="R4124" i="1" s="1" a="1"/>
  <c r="R4124" i="1" s="1"/>
  <c r="N4116" i="1"/>
  <c r="R4116" i="1" s="1" a="1"/>
  <c r="R4116" i="1" s="1"/>
  <c r="N4108" i="1"/>
  <c r="R4108" i="1" s="1" a="1"/>
  <c r="R4108" i="1" s="1"/>
  <c r="N4100" i="1"/>
  <c r="R4100" i="1" s="1" a="1"/>
  <c r="R4100" i="1" s="1"/>
  <c r="N4092" i="1"/>
  <c r="R4092" i="1" s="1" a="1"/>
  <c r="R4092" i="1" s="1"/>
  <c r="N4084" i="1"/>
  <c r="R4084" i="1" s="1" a="1"/>
  <c r="R4084" i="1" s="1"/>
  <c r="N4076" i="1"/>
  <c r="R4076" i="1" s="1" a="1"/>
  <c r="R4076" i="1" s="1"/>
  <c r="N4068" i="1"/>
  <c r="R4068" i="1" s="1" a="1"/>
  <c r="R4068" i="1" s="1"/>
  <c r="N4060" i="1"/>
  <c r="R4060" i="1" s="1" a="1"/>
  <c r="R4060" i="1" s="1"/>
  <c r="N4052" i="1"/>
  <c r="R4052" i="1" s="1" a="1"/>
  <c r="R4052" i="1" s="1"/>
  <c r="N4044" i="1"/>
  <c r="R4044" i="1" s="1" a="1"/>
  <c r="R4044" i="1" s="1"/>
  <c r="N4962" i="1"/>
  <c r="R4962" i="1" s="1" a="1"/>
  <c r="R4962" i="1" s="1"/>
  <c r="N4914" i="1"/>
  <c r="R4914" i="1" s="1" a="1"/>
  <c r="R4914" i="1" s="1"/>
  <c r="N4858" i="1"/>
  <c r="R4858" i="1" s="1" a="1"/>
  <c r="R4858" i="1" s="1"/>
  <c r="N4810" i="1"/>
  <c r="R4810" i="1" s="1" a="1"/>
  <c r="R4810" i="1" s="1"/>
  <c r="N4754" i="1"/>
  <c r="R4754" i="1" s="1" a="1"/>
  <c r="R4754" i="1" s="1"/>
  <c r="N4698" i="1"/>
  <c r="R4698" i="1" s="1" a="1"/>
  <c r="R4698" i="1" s="1"/>
  <c r="N4642" i="1"/>
  <c r="R4642" i="1" s="1" a="1"/>
  <c r="R4642" i="1" s="1"/>
  <c r="N4594" i="1"/>
  <c r="R4594" i="1" s="1" a="1"/>
  <c r="R4594" i="1" s="1"/>
  <c r="N4546" i="1"/>
  <c r="R4546" i="1" s="1" a="1"/>
  <c r="R4546" i="1" s="1"/>
  <c r="N4490" i="1"/>
  <c r="R4490" i="1" s="1" a="1"/>
  <c r="R4490" i="1" s="1"/>
  <c r="N4442" i="1"/>
  <c r="R4442" i="1" s="1" a="1"/>
  <c r="R4442" i="1" s="1"/>
  <c r="N4394" i="1"/>
  <c r="R4394" i="1" s="1" a="1"/>
  <c r="R4394" i="1" s="1"/>
  <c r="N4346" i="1"/>
  <c r="R4346" i="1" s="1" a="1"/>
  <c r="R4346" i="1" s="1"/>
  <c r="N4298" i="1"/>
  <c r="R4298" i="1" s="1" a="1"/>
  <c r="R4298" i="1" s="1"/>
  <c r="N4250" i="1"/>
  <c r="R4250" i="1" s="1" a="1"/>
  <c r="R4250" i="1" s="1"/>
  <c r="N4202" i="1"/>
  <c r="R4202" i="1" s="1" a="1"/>
  <c r="R4202" i="1" s="1"/>
  <c r="N4154" i="1"/>
  <c r="R4154" i="1" s="1" a="1"/>
  <c r="R4154" i="1" s="1"/>
  <c r="N4098" i="1"/>
  <c r="R4098" i="1" s="1" a="1"/>
  <c r="R4098" i="1" s="1"/>
  <c r="N4034" i="1"/>
  <c r="R4034" i="1" s="1" a="1"/>
  <c r="R4034" i="1" s="1"/>
  <c r="N3986" i="1"/>
  <c r="R3986" i="1" s="1" a="1"/>
  <c r="R3986" i="1" s="1"/>
  <c r="N3930" i="1"/>
  <c r="R3930" i="1" s="1" a="1"/>
  <c r="R3930" i="1" s="1"/>
  <c r="N3874" i="1"/>
  <c r="R3874" i="1" s="1" a="1"/>
  <c r="R3874" i="1" s="1"/>
  <c r="N3818" i="1"/>
  <c r="R3818" i="1" s="1" a="1"/>
  <c r="R3818" i="1" s="1"/>
  <c r="N3770" i="1"/>
  <c r="R3770" i="1" s="1" a="1"/>
  <c r="R3770" i="1" s="1"/>
  <c r="N3714" i="1"/>
  <c r="R3714" i="1" s="1" a="1"/>
  <c r="R3714" i="1" s="1"/>
  <c r="N3650" i="1"/>
  <c r="R3650" i="1" s="1" a="1"/>
  <c r="R3650" i="1" s="1"/>
  <c r="N3594" i="1"/>
  <c r="R3594" i="1" s="1" a="1"/>
  <c r="R3594" i="1" s="1"/>
  <c r="N3538" i="1"/>
  <c r="R3538" i="1" s="1" a="1"/>
  <c r="R3538" i="1" s="1"/>
  <c r="N3482" i="1"/>
  <c r="R3482" i="1" s="1" a="1"/>
  <c r="R3482" i="1" s="1"/>
  <c r="N3426" i="1"/>
  <c r="R3426" i="1" s="1" a="1"/>
  <c r="R3426" i="1" s="1"/>
  <c r="N3370" i="1"/>
  <c r="R3370" i="1" s="1" a="1"/>
  <c r="R3370" i="1" s="1"/>
  <c r="N3314" i="1"/>
  <c r="R3314" i="1" s="1" a="1"/>
  <c r="R3314" i="1" s="1"/>
  <c r="N3258" i="1"/>
  <c r="R3258" i="1" s="1" a="1"/>
  <c r="R3258" i="1" s="1"/>
  <c r="N3210" i="1"/>
  <c r="R3210" i="1" s="1" a="1"/>
  <c r="R3210" i="1" s="1"/>
  <c r="N3154" i="1"/>
  <c r="R3154" i="1" s="1" a="1"/>
  <c r="R3154" i="1" s="1"/>
  <c r="N3098" i="1"/>
  <c r="R3098" i="1" s="1" a="1"/>
  <c r="R3098" i="1" s="1"/>
  <c r="N3042" i="1"/>
  <c r="R3042" i="1" s="1" a="1"/>
  <c r="R3042" i="1" s="1"/>
  <c r="N2986" i="1"/>
  <c r="R2986" i="1" s="1" a="1"/>
  <c r="R2986" i="1" s="1"/>
  <c r="N2938" i="1"/>
  <c r="R2938" i="1" s="1" a="1"/>
  <c r="R2938" i="1" s="1"/>
  <c r="N2882" i="1"/>
  <c r="R2882" i="1" s="1" a="1"/>
  <c r="R2882" i="1" s="1"/>
  <c r="N2818" i="1"/>
  <c r="R2818" i="1" s="1" a="1"/>
  <c r="R2818" i="1" s="1"/>
  <c r="N2762" i="1"/>
  <c r="R2762" i="1" s="1" a="1"/>
  <c r="R2762" i="1" s="1"/>
  <c r="N2714" i="1"/>
  <c r="R2714" i="1" s="1" a="1"/>
  <c r="R2714" i="1" s="1"/>
  <c r="N2658" i="1"/>
  <c r="R2658" i="1" s="1" a="1"/>
  <c r="R2658" i="1" s="1"/>
  <c r="N2602" i="1"/>
  <c r="R2602" i="1" s="1" a="1"/>
  <c r="R2602" i="1" s="1"/>
  <c r="N2538" i="1"/>
  <c r="R2538" i="1" s="1" a="1"/>
  <c r="R2538" i="1" s="1"/>
  <c r="N2482" i="1"/>
  <c r="R2482" i="1" s="1" a="1"/>
  <c r="R2482" i="1" s="1"/>
  <c r="N2450" i="1"/>
  <c r="R2450" i="1" s="1" a="1"/>
  <c r="R2450" i="1" s="1"/>
  <c r="N2370" i="1"/>
  <c r="R2370" i="1" s="1" a="1"/>
  <c r="R2370" i="1" s="1"/>
  <c r="N2314" i="1"/>
  <c r="R2314" i="1" s="1" a="1"/>
  <c r="R2314" i="1" s="1"/>
  <c r="N2258" i="1"/>
  <c r="R2258" i="1" s="1" a="1"/>
  <c r="R2258" i="1" s="1"/>
  <c r="N2202" i="1"/>
  <c r="R2202" i="1" s="1" a="1"/>
  <c r="R2202" i="1" s="1"/>
  <c r="N2154" i="1"/>
  <c r="R2154" i="1" s="1" a="1"/>
  <c r="R2154" i="1" s="1"/>
  <c r="N2090" i="1"/>
  <c r="R2090" i="1" s="1" a="1"/>
  <c r="R2090" i="1" s="1"/>
  <c r="N2042" i="1"/>
  <c r="R2042" i="1" s="1" a="1"/>
  <c r="R2042" i="1" s="1"/>
  <c r="N1978" i="1"/>
  <c r="R1978" i="1" s="1" a="1"/>
  <c r="R1978" i="1" s="1"/>
  <c r="N1930" i="1"/>
  <c r="R1930" i="1" s="1" a="1"/>
  <c r="R1930" i="1" s="1"/>
  <c r="N1874" i="1"/>
  <c r="R1874" i="1" s="1" a="1"/>
  <c r="R1874" i="1" s="1"/>
  <c r="N1826" i="1"/>
  <c r="R1826" i="1" s="1" a="1"/>
  <c r="R1826" i="1" s="1"/>
  <c r="N1770" i="1"/>
  <c r="R1770" i="1" s="1" a="1"/>
  <c r="R1770" i="1" s="1"/>
  <c r="N1714" i="1"/>
  <c r="R1714" i="1" s="1" a="1"/>
  <c r="R1714" i="1" s="1"/>
  <c r="N1658" i="1"/>
  <c r="R1658" i="1" s="1" a="1"/>
  <c r="R1658" i="1" s="1"/>
  <c r="N1610" i="1"/>
  <c r="R1610" i="1" s="1" a="1"/>
  <c r="R1610" i="1" s="1"/>
  <c r="N1562" i="1"/>
  <c r="R1562" i="1" s="1" a="1"/>
  <c r="R1562" i="1" s="1"/>
  <c r="N1514" i="1"/>
  <c r="R1514" i="1" s="1" a="1"/>
  <c r="R1514" i="1" s="1"/>
  <c r="N1458" i="1"/>
  <c r="R1458" i="1" s="1" a="1"/>
  <c r="R1458" i="1" s="1"/>
  <c r="N1394" i="1"/>
  <c r="R1394" i="1" s="1" a="1"/>
  <c r="R1394" i="1" s="1"/>
  <c r="N1210" i="1"/>
  <c r="R1210" i="1" s="1" a="1"/>
  <c r="R1210" i="1" s="1"/>
  <c r="N1154" i="1"/>
  <c r="R1154" i="1" s="1" a="1"/>
  <c r="R1154" i="1" s="1"/>
  <c r="N1090" i="1"/>
  <c r="R1090" i="1" s="1" a="1"/>
  <c r="R1090" i="1" s="1"/>
  <c r="N1034" i="1"/>
  <c r="R1034" i="1" s="1" a="1"/>
  <c r="R1034" i="1" s="1"/>
  <c r="N978" i="1"/>
  <c r="R978" i="1" s="1" a="1"/>
  <c r="R978" i="1" s="1"/>
  <c r="N922" i="1"/>
  <c r="R922" i="1" s="1" a="1"/>
  <c r="R922" i="1" s="1"/>
  <c r="N866" i="1"/>
  <c r="R866" i="1" s="1" a="1"/>
  <c r="R866" i="1" s="1"/>
  <c r="N818" i="1"/>
  <c r="R818" i="1" s="1" a="1"/>
  <c r="R818" i="1" s="1"/>
  <c r="N762" i="1"/>
  <c r="R762" i="1" s="1" a="1"/>
  <c r="R762" i="1" s="1"/>
  <c r="N706" i="1"/>
  <c r="R706" i="1" s="1" a="1"/>
  <c r="R706" i="1" s="1"/>
  <c r="N642" i="1"/>
  <c r="R642" i="1" s="1" a="1"/>
  <c r="R642" i="1" s="1"/>
  <c r="N586" i="1"/>
  <c r="R586" i="1" s="1" a="1"/>
  <c r="R586" i="1" s="1"/>
  <c r="N530" i="1"/>
  <c r="R530" i="1" s="1" a="1"/>
  <c r="R530" i="1" s="1"/>
  <c r="N474" i="1"/>
  <c r="R474" i="1" s="1" a="1"/>
  <c r="R474" i="1" s="1"/>
  <c r="N394" i="1"/>
  <c r="R394" i="1" s="1" a="1"/>
  <c r="R394" i="1" s="1"/>
  <c r="N58" i="1"/>
  <c r="R58" i="1" s="1" a="1"/>
  <c r="R58" i="1" s="1"/>
  <c r="N4996" i="1"/>
  <c r="R4996" i="1" s="1" a="1"/>
  <c r="R4996" i="1" s="1"/>
  <c r="N4995" i="1"/>
  <c r="R4995" i="1" s="1" a="1"/>
  <c r="R4995" i="1" s="1"/>
  <c r="N4987" i="1"/>
  <c r="R4987" i="1" s="1" a="1"/>
  <c r="R4987" i="1" s="1"/>
  <c r="N4979" i="1"/>
  <c r="R4979" i="1" s="1" a="1"/>
  <c r="R4979" i="1" s="1"/>
  <c r="N4971" i="1"/>
  <c r="R4971" i="1" s="1" a="1"/>
  <c r="R4971" i="1" s="1"/>
  <c r="N4963" i="1"/>
  <c r="R4963" i="1" s="1" a="1"/>
  <c r="R4963" i="1" s="1"/>
  <c r="N4955" i="1"/>
  <c r="R4955" i="1" s="1" a="1"/>
  <c r="R4955" i="1" s="1"/>
  <c r="N4947" i="1"/>
  <c r="R4947" i="1" s="1" a="1"/>
  <c r="R4947" i="1" s="1"/>
  <c r="N4939" i="1"/>
  <c r="R4939" i="1" s="1" a="1"/>
  <c r="R4939" i="1" s="1"/>
  <c r="N4931" i="1"/>
  <c r="R4931" i="1" s="1" a="1"/>
  <c r="R4931" i="1" s="1"/>
  <c r="N4923" i="1"/>
  <c r="R4923" i="1" s="1" a="1"/>
  <c r="R4923" i="1" s="1"/>
  <c r="N4915" i="1"/>
  <c r="R4915" i="1" s="1" a="1"/>
  <c r="R4915" i="1" s="1"/>
  <c r="N4907" i="1"/>
  <c r="R4907" i="1" s="1" a="1"/>
  <c r="R4907" i="1" s="1"/>
  <c r="N4899" i="1"/>
  <c r="R4899" i="1" s="1" a="1"/>
  <c r="R4899" i="1" s="1"/>
  <c r="N4891" i="1"/>
  <c r="R4891" i="1" s="1" a="1"/>
  <c r="R4891" i="1" s="1"/>
  <c r="N4883" i="1"/>
  <c r="R4883" i="1" s="1" a="1"/>
  <c r="R4883" i="1" s="1"/>
  <c r="N4875" i="1"/>
  <c r="R4875" i="1" s="1" a="1"/>
  <c r="R4875" i="1" s="1"/>
  <c r="N4867" i="1"/>
  <c r="R4867" i="1" s="1" a="1"/>
  <c r="R4867" i="1" s="1"/>
  <c r="N4859" i="1"/>
  <c r="R4859" i="1" s="1" a="1"/>
  <c r="R4859" i="1" s="1"/>
  <c r="N4851" i="1"/>
  <c r="R4851" i="1" s="1" a="1"/>
  <c r="R4851" i="1" s="1"/>
  <c r="N4843" i="1"/>
  <c r="R4843" i="1" s="1" a="1"/>
  <c r="R4843" i="1" s="1"/>
  <c r="N4835" i="1"/>
  <c r="R4835" i="1" s="1" a="1"/>
  <c r="R4835" i="1" s="1"/>
  <c r="N4827" i="1"/>
  <c r="R4827" i="1" s="1" a="1"/>
  <c r="R4827" i="1" s="1"/>
  <c r="N4819" i="1"/>
  <c r="R4819" i="1" s="1" a="1"/>
  <c r="R4819" i="1" s="1"/>
  <c r="N4811" i="1"/>
  <c r="R4811" i="1" s="1" a="1"/>
  <c r="R4811" i="1" s="1"/>
  <c r="N4803" i="1"/>
  <c r="R4803" i="1" s="1" a="1"/>
  <c r="R4803" i="1" s="1"/>
  <c r="N4795" i="1"/>
  <c r="R4795" i="1" s="1" a="1"/>
  <c r="R4795" i="1" s="1"/>
  <c r="N4787" i="1"/>
  <c r="R4787" i="1" s="1" a="1"/>
  <c r="R4787" i="1" s="1"/>
  <c r="N4779" i="1"/>
  <c r="R4779" i="1" s="1" a="1"/>
  <c r="R4779" i="1" s="1"/>
  <c r="N4771" i="1"/>
  <c r="R4771" i="1" s="1" a="1"/>
  <c r="R4771" i="1" s="1"/>
  <c r="N4763" i="1"/>
  <c r="R4763" i="1" s="1" a="1"/>
  <c r="R4763" i="1" s="1"/>
  <c r="N4755" i="1"/>
  <c r="R4755" i="1" s="1" a="1"/>
  <c r="R4755" i="1" s="1"/>
  <c r="N4747" i="1"/>
  <c r="R4747" i="1" s="1" a="1"/>
  <c r="R4747" i="1" s="1"/>
  <c r="N4739" i="1"/>
  <c r="R4739" i="1" s="1" a="1"/>
  <c r="R4739" i="1" s="1"/>
  <c r="N4731" i="1"/>
  <c r="R4731" i="1" s="1" a="1"/>
  <c r="R4731" i="1" s="1"/>
  <c r="N4723" i="1"/>
  <c r="R4723" i="1" s="1" a="1"/>
  <c r="R4723" i="1" s="1"/>
  <c r="N4715" i="1"/>
  <c r="R4715" i="1" s="1" a="1"/>
  <c r="R4715" i="1" s="1"/>
  <c r="N4707" i="1"/>
  <c r="R4707" i="1" s="1" a="1"/>
  <c r="R4707" i="1" s="1"/>
  <c r="N4699" i="1"/>
  <c r="R4699" i="1" s="1" a="1"/>
  <c r="R4699" i="1" s="1"/>
  <c r="N4691" i="1"/>
  <c r="R4691" i="1" s="1" a="1"/>
  <c r="R4691" i="1" s="1"/>
  <c r="N4683" i="1"/>
  <c r="R4683" i="1" s="1" a="1"/>
  <c r="R4683" i="1" s="1"/>
  <c r="N4675" i="1"/>
  <c r="R4675" i="1" s="1" a="1"/>
  <c r="R4675" i="1" s="1"/>
  <c r="N4667" i="1"/>
  <c r="R4667" i="1" s="1" a="1"/>
  <c r="R4667" i="1" s="1"/>
  <c r="N4659" i="1"/>
  <c r="R4659" i="1" s="1" a="1"/>
  <c r="R4659" i="1" s="1"/>
  <c r="N4651" i="1"/>
  <c r="R4651" i="1" s="1" a="1"/>
  <c r="R4651" i="1" s="1"/>
  <c r="N4643" i="1"/>
  <c r="R4643" i="1" s="1" a="1"/>
  <c r="R4643" i="1" s="1"/>
  <c r="N4635" i="1"/>
  <c r="R4635" i="1" s="1" a="1"/>
  <c r="R4635" i="1" s="1"/>
  <c r="N4627" i="1"/>
  <c r="R4627" i="1" s="1" a="1"/>
  <c r="R4627" i="1" s="1"/>
  <c r="N4619" i="1"/>
  <c r="R4619" i="1" s="1" a="1"/>
  <c r="R4619" i="1" s="1"/>
  <c r="N4611" i="1"/>
  <c r="R4611" i="1" s="1" a="1"/>
  <c r="R4611" i="1" s="1"/>
  <c r="N4603" i="1"/>
  <c r="R4603" i="1" s="1" a="1"/>
  <c r="R4603" i="1" s="1"/>
  <c r="N4595" i="1"/>
  <c r="R4595" i="1" s="1" a="1"/>
  <c r="R4595" i="1" s="1"/>
  <c r="N4587" i="1"/>
  <c r="R4587" i="1" s="1" a="1"/>
  <c r="R4587" i="1" s="1"/>
  <c r="N4579" i="1"/>
  <c r="R4579" i="1" s="1" a="1"/>
  <c r="R4579" i="1" s="1"/>
  <c r="N4571" i="1"/>
  <c r="R4571" i="1" s="1" a="1"/>
  <c r="R4571" i="1" s="1"/>
  <c r="N4563" i="1"/>
  <c r="R4563" i="1" s="1" a="1"/>
  <c r="R4563" i="1" s="1"/>
  <c r="N4555" i="1"/>
  <c r="R4555" i="1" s="1" a="1"/>
  <c r="R4555" i="1" s="1"/>
  <c r="N4547" i="1"/>
  <c r="R4547" i="1" s="1" a="1"/>
  <c r="R4547" i="1" s="1"/>
  <c r="N4539" i="1"/>
  <c r="R4539" i="1" s="1" a="1"/>
  <c r="R4539" i="1" s="1"/>
  <c r="N4531" i="1"/>
  <c r="R4531" i="1" s="1" a="1"/>
  <c r="R4531" i="1" s="1"/>
  <c r="N4523" i="1"/>
  <c r="R4523" i="1" s="1" a="1"/>
  <c r="R4523" i="1" s="1"/>
  <c r="N4515" i="1"/>
  <c r="R4515" i="1" s="1" a="1"/>
  <c r="R4515" i="1" s="1"/>
  <c r="N4507" i="1"/>
  <c r="R4507" i="1" s="1" a="1"/>
  <c r="R4507" i="1" s="1"/>
  <c r="N4499" i="1"/>
  <c r="R4499" i="1" s="1" a="1"/>
  <c r="R4499" i="1" s="1"/>
  <c r="N4491" i="1"/>
  <c r="R4491" i="1" s="1" a="1"/>
  <c r="R4491" i="1" s="1"/>
  <c r="N4483" i="1"/>
  <c r="R4483" i="1" s="1" a="1"/>
  <c r="R4483" i="1" s="1"/>
  <c r="N4475" i="1"/>
  <c r="R4475" i="1" s="1" a="1"/>
  <c r="R4475" i="1" s="1"/>
  <c r="N4467" i="1"/>
  <c r="R4467" i="1" s="1" a="1"/>
  <c r="R4467" i="1" s="1"/>
  <c r="N4459" i="1"/>
  <c r="R4459" i="1" s="1" a="1"/>
  <c r="R4459" i="1" s="1"/>
  <c r="N4451" i="1"/>
  <c r="R4451" i="1" s="1" a="1"/>
  <c r="R4451" i="1" s="1"/>
  <c r="N4443" i="1"/>
  <c r="R4443" i="1" s="1" a="1"/>
  <c r="R4443" i="1" s="1"/>
  <c r="N4435" i="1"/>
  <c r="R4435" i="1" s="1" a="1"/>
  <c r="R4435" i="1" s="1"/>
  <c r="N4427" i="1"/>
  <c r="R4427" i="1" s="1" a="1"/>
  <c r="R4427" i="1" s="1"/>
  <c r="N4419" i="1"/>
  <c r="R4419" i="1" s="1" a="1"/>
  <c r="R4419" i="1" s="1"/>
  <c r="N4411" i="1"/>
  <c r="R4411" i="1" s="1" a="1"/>
  <c r="R4411" i="1" s="1"/>
  <c r="N4403" i="1"/>
  <c r="R4403" i="1" s="1" a="1"/>
  <c r="R4403" i="1" s="1"/>
  <c r="N4395" i="1"/>
  <c r="R4395" i="1" s="1" a="1"/>
  <c r="R4395" i="1" s="1"/>
  <c r="N4387" i="1"/>
  <c r="R4387" i="1" s="1" a="1"/>
  <c r="R4387" i="1" s="1"/>
  <c r="N4379" i="1"/>
  <c r="R4379" i="1" s="1" a="1"/>
  <c r="R4379" i="1" s="1"/>
  <c r="N4371" i="1"/>
  <c r="R4371" i="1" s="1" a="1"/>
  <c r="R4371" i="1" s="1"/>
  <c r="N4363" i="1"/>
  <c r="R4363" i="1" s="1" a="1"/>
  <c r="R4363" i="1" s="1"/>
  <c r="N4355" i="1"/>
  <c r="R4355" i="1" s="1" a="1"/>
  <c r="R4355" i="1" s="1"/>
  <c r="N4347" i="1"/>
  <c r="R4347" i="1" s="1" a="1"/>
  <c r="R4347" i="1" s="1"/>
  <c r="N4339" i="1"/>
  <c r="R4339" i="1" s="1" a="1"/>
  <c r="R4339" i="1" s="1"/>
  <c r="N4331" i="1"/>
  <c r="R4331" i="1" s="1" a="1"/>
  <c r="R4331" i="1" s="1"/>
  <c r="N4323" i="1"/>
  <c r="R4323" i="1" s="1" a="1"/>
  <c r="R4323" i="1" s="1"/>
  <c r="N4315" i="1"/>
  <c r="R4315" i="1" s="1" a="1"/>
  <c r="R4315" i="1" s="1"/>
  <c r="N4307" i="1"/>
  <c r="R4307" i="1" s="1" a="1"/>
  <c r="R4307" i="1" s="1"/>
  <c r="N4299" i="1"/>
  <c r="R4299" i="1" s="1" a="1"/>
  <c r="R4299" i="1" s="1"/>
  <c r="N4291" i="1"/>
  <c r="R4291" i="1" s="1" a="1"/>
  <c r="R4291" i="1" s="1"/>
  <c r="N4283" i="1"/>
  <c r="R4283" i="1" s="1" a="1"/>
  <c r="R4283" i="1" s="1"/>
  <c r="N4275" i="1"/>
  <c r="R4275" i="1" s="1" a="1"/>
  <c r="R4275" i="1" s="1"/>
  <c r="N4267" i="1"/>
  <c r="R4267" i="1" s="1" a="1"/>
  <c r="R4267" i="1" s="1"/>
  <c r="N4259" i="1"/>
  <c r="R4259" i="1" s="1" a="1"/>
  <c r="R4259" i="1" s="1"/>
  <c r="N4251" i="1"/>
  <c r="R4251" i="1" s="1" a="1"/>
  <c r="R4251" i="1" s="1"/>
  <c r="N4243" i="1"/>
  <c r="R4243" i="1" s="1" a="1"/>
  <c r="R4243" i="1" s="1"/>
  <c r="N4235" i="1"/>
  <c r="R4235" i="1" s="1" a="1"/>
  <c r="R4235" i="1" s="1"/>
  <c r="N4227" i="1"/>
  <c r="R4227" i="1" s="1" a="1"/>
  <c r="R4227" i="1" s="1"/>
  <c r="N4219" i="1"/>
  <c r="R4219" i="1" s="1" a="1"/>
  <c r="R4219" i="1" s="1"/>
  <c r="N4211" i="1"/>
  <c r="R4211" i="1" s="1" a="1"/>
  <c r="R4211" i="1" s="1"/>
  <c r="N4203" i="1"/>
  <c r="R4203" i="1" s="1" a="1"/>
  <c r="R4203" i="1" s="1"/>
  <c r="N4195" i="1"/>
  <c r="R4195" i="1" s="1" a="1"/>
  <c r="R4195" i="1" s="1"/>
  <c r="N4187" i="1"/>
  <c r="R4187" i="1" s="1" a="1"/>
  <c r="R4187" i="1" s="1"/>
  <c r="N4179" i="1"/>
  <c r="R4179" i="1" s="1" a="1"/>
  <c r="R4179" i="1" s="1"/>
  <c r="N4171" i="1"/>
  <c r="R4171" i="1" s="1" a="1"/>
  <c r="R4171" i="1" s="1"/>
  <c r="N4163" i="1"/>
  <c r="R4163" i="1" s="1" a="1"/>
  <c r="R4163" i="1" s="1"/>
  <c r="N4155" i="1"/>
  <c r="R4155" i="1" s="1" a="1"/>
  <c r="R4155" i="1" s="1"/>
  <c r="N4147" i="1"/>
  <c r="R4147" i="1" s="1" a="1"/>
  <c r="R4147" i="1" s="1"/>
  <c r="N4139" i="1"/>
  <c r="R4139" i="1" s="1" a="1"/>
  <c r="R4139" i="1" s="1"/>
  <c r="N4131" i="1"/>
  <c r="R4131" i="1" s="1" a="1"/>
  <c r="R4131" i="1" s="1"/>
  <c r="N4123" i="1"/>
  <c r="R4123" i="1" s="1" a="1"/>
  <c r="R4123" i="1" s="1"/>
  <c r="N4115" i="1"/>
  <c r="R4115" i="1" s="1" a="1"/>
  <c r="R4115" i="1" s="1"/>
  <c r="N4107" i="1"/>
  <c r="R4107" i="1" s="1" a="1"/>
  <c r="R4107" i="1" s="1"/>
  <c r="N4099" i="1"/>
  <c r="R4099" i="1" s="1" a="1"/>
  <c r="R4099" i="1" s="1"/>
  <c r="N4091" i="1"/>
  <c r="R4091" i="1" s="1" a="1"/>
  <c r="R4091" i="1" s="1"/>
  <c r="N4083" i="1"/>
  <c r="R4083" i="1" s="1" a="1"/>
  <c r="R4083" i="1" s="1"/>
  <c r="N4073" i="1"/>
  <c r="R4073" i="1" s="1" a="1"/>
  <c r="R4073" i="1" s="1"/>
  <c r="N4065" i="1"/>
  <c r="R4065" i="1" s="1" a="1"/>
  <c r="R4065" i="1" s="1"/>
  <c r="N4057" i="1"/>
  <c r="R4057" i="1" s="1" a="1"/>
  <c r="R4057" i="1" s="1"/>
  <c r="N4049" i="1"/>
  <c r="R4049" i="1" s="1" a="1"/>
  <c r="R4049" i="1" s="1"/>
  <c r="N4041" i="1"/>
  <c r="R4041" i="1" s="1" a="1"/>
  <c r="R4041" i="1" s="1"/>
  <c r="N4033" i="1"/>
  <c r="R4033" i="1" s="1" a="1"/>
  <c r="R4033" i="1" s="1"/>
  <c r="N4025" i="1"/>
  <c r="R4025" i="1" s="1" a="1"/>
  <c r="R4025" i="1" s="1"/>
  <c r="N4017" i="1"/>
  <c r="R4017" i="1" s="1" a="1"/>
  <c r="R4017" i="1" s="1"/>
  <c r="N4009" i="1"/>
  <c r="R4009" i="1" s="1" a="1"/>
  <c r="R4009" i="1" s="1"/>
  <c r="N4001" i="1"/>
  <c r="R4001" i="1" s="1" a="1"/>
  <c r="R4001" i="1" s="1"/>
  <c r="N3993" i="1"/>
  <c r="R3993" i="1" s="1" a="1"/>
  <c r="R3993" i="1" s="1"/>
  <c r="N3985" i="1"/>
  <c r="R3985" i="1" s="1" a="1"/>
  <c r="R3985" i="1" s="1"/>
  <c r="N3977" i="1"/>
  <c r="R3977" i="1" s="1" a="1"/>
  <c r="R3977" i="1" s="1"/>
  <c r="N3969" i="1"/>
  <c r="R3969" i="1" s="1" a="1"/>
  <c r="R3969" i="1" s="1"/>
  <c r="N3961" i="1"/>
  <c r="R3961" i="1" s="1" a="1"/>
  <c r="R3961" i="1" s="1"/>
  <c r="N3953" i="1"/>
  <c r="R3953" i="1" s="1" a="1"/>
  <c r="R3953" i="1" s="1"/>
  <c r="N3945" i="1"/>
  <c r="R3945" i="1" s="1" a="1"/>
  <c r="R3945" i="1" s="1"/>
  <c r="N3937" i="1"/>
  <c r="R3937" i="1" s="1" a="1"/>
  <c r="R3937" i="1" s="1"/>
  <c r="N3929" i="1"/>
  <c r="R3929" i="1" s="1" a="1"/>
  <c r="R3929" i="1" s="1"/>
  <c r="N3921" i="1"/>
  <c r="R3921" i="1" s="1" a="1"/>
  <c r="R3921" i="1" s="1"/>
  <c r="N3913" i="1"/>
  <c r="R3913" i="1" s="1" a="1"/>
  <c r="R3913" i="1" s="1"/>
  <c r="N3905" i="1"/>
  <c r="R3905" i="1" s="1" a="1"/>
  <c r="R3905" i="1" s="1"/>
  <c r="N3897" i="1"/>
  <c r="R3897" i="1" s="1" a="1"/>
  <c r="R3897" i="1" s="1"/>
  <c r="N3889" i="1"/>
  <c r="R3889" i="1" s="1" a="1"/>
  <c r="R3889" i="1" s="1"/>
  <c r="N3881" i="1"/>
  <c r="R3881" i="1" s="1" a="1"/>
  <c r="R3881" i="1" s="1"/>
  <c r="N3873" i="1"/>
  <c r="R3873" i="1" s="1" a="1"/>
  <c r="R3873" i="1" s="1"/>
  <c r="N3865" i="1"/>
  <c r="R3865" i="1" s="1" a="1"/>
  <c r="R3865" i="1" s="1"/>
  <c r="N3857" i="1"/>
  <c r="R3857" i="1" s="1" a="1"/>
  <c r="R3857" i="1" s="1"/>
  <c r="N3849" i="1"/>
  <c r="R3849" i="1" s="1" a="1"/>
  <c r="R3849" i="1" s="1"/>
  <c r="N3841" i="1"/>
  <c r="R3841" i="1" s="1" a="1"/>
  <c r="R3841" i="1" s="1"/>
  <c r="N3833" i="1"/>
  <c r="R3833" i="1" s="1" a="1"/>
  <c r="R3833" i="1" s="1"/>
  <c r="N3825" i="1"/>
  <c r="R3825" i="1" s="1" a="1"/>
  <c r="R3825" i="1" s="1"/>
  <c r="N3817" i="1"/>
  <c r="R3817" i="1" s="1" a="1"/>
  <c r="R3817" i="1" s="1"/>
  <c r="N3809" i="1"/>
  <c r="R3809" i="1" s="1" a="1"/>
  <c r="R3809" i="1" s="1"/>
  <c r="N3801" i="1"/>
  <c r="R3801" i="1" s="1" a="1"/>
  <c r="R3801" i="1" s="1"/>
  <c r="N3793" i="1"/>
  <c r="R3793" i="1" s="1" a="1"/>
  <c r="R3793" i="1" s="1"/>
  <c r="N3785" i="1"/>
  <c r="R3785" i="1" s="1" a="1"/>
  <c r="R3785" i="1" s="1"/>
  <c r="N3777" i="1"/>
  <c r="R3777" i="1" s="1" a="1"/>
  <c r="R3777" i="1" s="1"/>
  <c r="N3769" i="1"/>
  <c r="R3769" i="1" s="1" a="1"/>
  <c r="R3769" i="1" s="1"/>
  <c r="N3761" i="1"/>
  <c r="R3761" i="1" s="1" a="1"/>
  <c r="R3761" i="1" s="1"/>
  <c r="N3753" i="1"/>
  <c r="R3753" i="1" s="1" a="1"/>
  <c r="R3753" i="1" s="1"/>
  <c r="N3745" i="1"/>
  <c r="R3745" i="1" s="1" a="1"/>
  <c r="R3745" i="1" s="1"/>
  <c r="N3737" i="1"/>
  <c r="R3737" i="1" s="1" a="1"/>
  <c r="R3737" i="1" s="1"/>
  <c r="N3729" i="1"/>
  <c r="R3729" i="1" s="1" a="1"/>
  <c r="R3729" i="1" s="1"/>
  <c r="N3721" i="1"/>
  <c r="R3721" i="1" s="1" a="1"/>
  <c r="R3721" i="1" s="1"/>
  <c r="N3713" i="1"/>
  <c r="R3713" i="1" s="1" a="1"/>
  <c r="R3713" i="1" s="1"/>
  <c r="N3705" i="1"/>
  <c r="R3705" i="1" s="1" a="1"/>
  <c r="R3705" i="1" s="1"/>
  <c r="N3697" i="1"/>
  <c r="R3697" i="1" s="1" a="1"/>
  <c r="R3697" i="1" s="1"/>
  <c r="N3689" i="1"/>
  <c r="R3689" i="1" s="1" a="1"/>
  <c r="R3689" i="1" s="1"/>
  <c r="N3681" i="1"/>
  <c r="R3681" i="1" s="1" a="1"/>
  <c r="R3681" i="1" s="1"/>
  <c r="N3673" i="1"/>
  <c r="R3673" i="1" s="1" a="1"/>
  <c r="R3673" i="1" s="1"/>
  <c r="N3665" i="1"/>
  <c r="R3665" i="1" s="1" a="1"/>
  <c r="R3665" i="1" s="1"/>
  <c r="N3657" i="1"/>
  <c r="R3657" i="1" s="1" a="1"/>
  <c r="R3657" i="1" s="1"/>
  <c r="N3649" i="1"/>
  <c r="R3649" i="1" s="1" a="1"/>
  <c r="R3649" i="1" s="1"/>
  <c r="N3641" i="1"/>
  <c r="R3641" i="1" s="1" a="1"/>
  <c r="R3641" i="1" s="1"/>
  <c r="N3633" i="1"/>
  <c r="R3633" i="1" s="1" a="1"/>
  <c r="R3633" i="1" s="1"/>
  <c r="N3625" i="1"/>
  <c r="R3625" i="1" s="1" a="1"/>
  <c r="R3625" i="1" s="1"/>
  <c r="N3617" i="1"/>
  <c r="R3617" i="1" s="1" a="1"/>
  <c r="R3617" i="1" s="1"/>
  <c r="N3609" i="1"/>
  <c r="R3609" i="1" s="1" a="1"/>
  <c r="R3609" i="1" s="1"/>
  <c r="N3601" i="1"/>
  <c r="R3601" i="1" s="1" a="1"/>
  <c r="R3601" i="1" s="1"/>
  <c r="N3593" i="1"/>
  <c r="R3593" i="1" s="1" a="1"/>
  <c r="R3593" i="1" s="1"/>
  <c r="N3585" i="1"/>
  <c r="R3585" i="1" s="1" a="1"/>
  <c r="R3585" i="1" s="1"/>
  <c r="N3577" i="1"/>
  <c r="R3577" i="1" s="1" a="1"/>
  <c r="R3577" i="1" s="1"/>
  <c r="N3569" i="1"/>
  <c r="R3569" i="1" s="1" a="1"/>
  <c r="R3569" i="1" s="1"/>
  <c r="N3561" i="1"/>
  <c r="R3561" i="1" s="1" a="1"/>
  <c r="R3561" i="1" s="1"/>
  <c r="N3553" i="1"/>
  <c r="R3553" i="1" s="1" a="1"/>
  <c r="R3553" i="1" s="1"/>
  <c r="N3545" i="1"/>
  <c r="R3545" i="1" s="1" a="1"/>
  <c r="R3545" i="1" s="1"/>
  <c r="N3537" i="1"/>
  <c r="R3537" i="1" s="1" a="1"/>
  <c r="R3537" i="1" s="1"/>
  <c r="N3529" i="1"/>
  <c r="R3529" i="1" s="1" a="1"/>
  <c r="R3529" i="1" s="1"/>
  <c r="N3521" i="1"/>
  <c r="R3521" i="1" s="1" a="1"/>
  <c r="R3521" i="1" s="1"/>
  <c r="N3513" i="1"/>
  <c r="R3513" i="1" s="1" a="1"/>
  <c r="R3513" i="1" s="1"/>
  <c r="N3505" i="1"/>
  <c r="R3505" i="1" s="1" a="1"/>
  <c r="R3505" i="1" s="1"/>
  <c r="N3497" i="1"/>
  <c r="R3497" i="1" s="1" a="1"/>
  <c r="R3497" i="1" s="1"/>
  <c r="N3489" i="1"/>
  <c r="R3489" i="1" s="1" a="1"/>
  <c r="R3489" i="1" s="1"/>
  <c r="N3481" i="1"/>
  <c r="R3481" i="1" s="1" a="1"/>
  <c r="R3481" i="1" s="1"/>
  <c r="N3473" i="1"/>
  <c r="R3473" i="1" s="1" a="1"/>
  <c r="R3473" i="1" s="1"/>
  <c r="N3465" i="1"/>
  <c r="R3465" i="1" s="1" a="1"/>
  <c r="R3465" i="1" s="1"/>
  <c r="N3457" i="1"/>
  <c r="R3457" i="1" s="1" a="1"/>
  <c r="R3457" i="1" s="1"/>
  <c r="N3449" i="1"/>
  <c r="R3449" i="1" s="1" a="1"/>
  <c r="R3449" i="1" s="1"/>
  <c r="N3441" i="1"/>
  <c r="R3441" i="1" s="1" a="1"/>
  <c r="R3441" i="1" s="1"/>
  <c r="N3433" i="1"/>
  <c r="R3433" i="1" s="1" a="1"/>
  <c r="R3433" i="1" s="1"/>
  <c r="N3425" i="1"/>
  <c r="R3425" i="1" s="1" a="1"/>
  <c r="R3425" i="1" s="1"/>
  <c r="N3417" i="1"/>
  <c r="R3417" i="1" s="1" a="1"/>
  <c r="R3417" i="1" s="1"/>
  <c r="N3409" i="1"/>
  <c r="R3409" i="1" s="1" a="1"/>
  <c r="R3409" i="1" s="1"/>
  <c r="N3401" i="1"/>
  <c r="R3401" i="1" s="1" a="1"/>
  <c r="R3401" i="1" s="1"/>
  <c r="N3393" i="1"/>
  <c r="R3393" i="1" s="1" a="1"/>
  <c r="R3393" i="1" s="1"/>
  <c r="N3385" i="1"/>
  <c r="R3385" i="1" s="1" a="1"/>
  <c r="R3385" i="1" s="1"/>
  <c r="N3377" i="1"/>
  <c r="R3377" i="1" s="1" a="1"/>
  <c r="R3377" i="1" s="1"/>
  <c r="N3369" i="1"/>
  <c r="R3369" i="1" s="1" a="1"/>
  <c r="R3369" i="1" s="1"/>
  <c r="N3361" i="1"/>
  <c r="R3361" i="1" s="1" a="1"/>
  <c r="R3361" i="1" s="1"/>
  <c r="N3353" i="1"/>
  <c r="R3353" i="1" s="1" a="1"/>
  <c r="R3353" i="1" s="1"/>
  <c r="N3345" i="1"/>
  <c r="R3345" i="1" s="1" a="1"/>
  <c r="R3345" i="1" s="1"/>
  <c r="N3337" i="1"/>
  <c r="R3337" i="1" s="1" a="1"/>
  <c r="R3337" i="1" s="1"/>
  <c r="N3329" i="1"/>
  <c r="R3329" i="1" s="1" a="1"/>
  <c r="R3329" i="1" s="1"/>
  <c r="N3321" i="1"/>
  <c r="R3321" i="1" s="1" a="1"/>
  <c r="R3321" i="1" s="1"/>
  <c r="N3313" i="1"/>
  <c r="R3313" i="1" s="1" a="1"/>
  <c r="R3313" i="1" s="1"/>
  <c r="N3305" i="1"/>
  <c r="R3305" i="1" s="1" a="1"/>
  <c r="R3305" i="1" s="1"/>
  <c r="N3297" i="1"/>
  <c r="R3297" i="1" s="1" a="1"/>
  <c r="R3297" i="1" s="1"/>
  <c r="N3289" i="1"/>
  <c r="R3289" i="1" s="1" a="1"/>
  <c r="R3289" i="1" s="1"/>
  <c r="N3281" i="1"/>
  <c r="R3281" i="1" s="1" a="1"/>
  <c r="R3281" i="1" s="1"/>
  <c r="N3273" i="1"/>
  <c r="R3273" i="1" s="1" a="1"/>
  <c r="R3273" i="1" s="1"/>
  <c r="N3265" i="1"/>
  <c r="R3265" i="1" s="1" a="1"/>
  <c r="R3265" i="1" s="1"/>
  <c r="N3257" i="1"/>
  <c r="R3257" i="1" s="1" a="1"/>
  <c r="R3257" i="1" s="1"/>
  <c r="N3249" i="1"/>
  <c r="R3249" i="1" s="1" a="1"/>
  <c r="R3249" i="1" s="1"/>
  <c r="N3241" i="1"/>
  <c r="R3241" i="1" s="1" a="1"/>
  <c r="R3241" i="1" s="1"/>
  <c r="N3233" i="1"/>
  <c r="R3233" i="1" s="1" a="1"/>
  <c r="R3233" i="1" s="1"/>
  <c r="N3225" i="1"/>
  <c r="R3225" i="1" s="1" a="1"/>
  <c r="R3225" i="1" s="1"/>
  <c r="N3217" i="1"/>
  <c r="R3217" i="1" s="1" a="1"/>
  <c r="R3217" i="1" s="1"/>
  <c r="N3209" i="1"/>
  <c r="R3209" i="1" s="1" a="1"/>
  <c r="R3209" i="1" s="1"/>
  <c r="N3201" i="1"/>
  <c r="R3201" i="1" s="1" a="1"/>
  <c r="R3201" i="1" s="1"/>
  <c r="N3193" i="1"/>
  <c r="R3193" i="1" s="1" a="1"/>
  <c r="R3193" i="1" s="1"/>
  <c r="N3185" i="1"/>
  <c r="R3185" i="1" s="1" a="1"/>
  <c r="R3185" i="1" s="1"/>
  <c r="N3177" i="1"/>
  <c r="R3177" i="1" s="1" a="1"/>
  <c r="R3177" i="1" s="1"/>
  <c r="N3169" i="1"/>
  <c r="R3169" i="1" s="1" a="1"/>
  <c r="R3169" i="1" s="1"/>
  <c r="N3161" i="1"/>
  <c r="R3161" i="1" s="1" a="1"/>
  <c r="R3161" i="1" s="1"/>
  <c r="N3153" i="1"/>
  <c r="R3153" i="1" s="1" a="1"/>
  <c r="R3153" i="1" s="1"/>
  <c r="N3145" i="1"/>
  <c r="R3145" i="1" s="1" a="1"/>
  <c r="R3145" i="1" s="1"/>
  <c r="N3137" i="1"/>
  <c r="R3137" i="1" s="1" a="1"/>
  <c r="R3137" i="1" s="1"/>
  <c r="N3129" i="1"/>
  <c r="R3129" i="1" s="1" a="1"/>
  <c r="R3129" i="1" s="1"/>
  <c r="N3121" i="1"/>
  <c r="R3121" i="1" s="1" a="1"/>
  <c r="R3121" i="1" s="1"/>
  <c r="N3113" i="1"/>
  <c r="R3113" i="1" s="1" a="1"/>
  <c r="R3113" i="1" s="1"/>
  <c r="N3105" i="1"/>
  <c r="R3105" i="1" s="1" a="1"/>
  <c r="R3105" i="1" s="1"/>
  <c r="N3097" i="1"/>
  <c r="R3097" i="1" s="1" a="1"/>
  <c r="R3097" i="1" s="1"/>
  <c r="N3089" i="1"/>
  <c r="R3089" i="1" s="1" a="1"/>
  <c r="R3089" i="1" s="1"/>
  <c r="N3081" i="1"/>
  <c r="R3081" i="1" s="1" a="1"/>
  <c r="R3081" i="1" s="1"/>
  <c r="N3073" i="1"/>
  <c r="R3073" i="1" s="1" a="1"/>
  <c r="R3073" i="1" s="1"/>
  <c r="N3065" i="1"/>
  <c r="R3065" i="1" s="1" a="1"/>
  <c r="R3065" i="1" s="1"/>
  <c r="N3057" i="1"/>
  <c r="R3057" i="1" s="1" a="1"/>
  <c r="R3057" i="1" s="1"/>
  <c r="N3049" i="1"/>
  <c r="R3049" i="1" s="1" a="1"/>
  <c r="R3049" i="1" s="1"/>
  <c r="N3041" i="1"/>
  <c r="R3041" i="1" s="1" a="1"/>
  <c r="R3041" i="1" s="1"/>
  <c r="N3033" i="1"/>
  <c r="R3033" i="1" s="1" a="1"/>
  <c r="R3033" i="1" s="1"/>
  <c r="N3025" i="1"/>
  <c r="R3025" i="1" s="1" a="1"/>
  <c r="R3025" i="1" s="1"/>
  <c r="N3017" i="1"/>
  <c r="R3017" i="1" s="1" a="1"/>
  <c r="R3017" i="1" s="1"/>
  <c r="N3009" i="1"/>
  <c r="R3009" i="1" s="1" a="1"/>
  <c r="R3009" i="1" s="1"/>
  <c r="N3001" i="1"/>
  <c r="R3001" i="1" s="1" a="1"/>
  <c r="R3001" i="1" s="1"/>
  <c r="N2993" i="1"/>
  <c r="R2993" i="1" s="1" a="1"/>
  <c r="R2993" i="1" s="1"/>
  <c r="N2985" i="1"/>
  <c r="R2985" i="1" s="1" a="1"/>
  <c r="R2985" i="1" s="1"/>
  <c r="N2977" i="1"/>
  <c r="R2977" i="1" s="1" a="1"/>
  <c r="R2977" i="1" s="1"/>
  <c r="N2969" i="1"/>
  <c r="R2969" i="1" s="1" a="1"/>
  <c r="R2969" i="1" s="1"/>
  <c r="N2961" i="1"/>
  <c r="R2961" i="1" s="1" a="1"/>
  <c r="R2961" i="1" s="1"/>
  <c r="N2953" i="1"/>
  <c r="R2953" i="1" s="1" a="1"/>
  <c r="R2953" i="1" s="1"/>
  <c r="N2945" i="1"/>
  <c r="R2945" i="1" s="1" a="1"/>
  <c r="R2945" i="1" s="1"/>
  <c r="N2937" i="1"/>
  <c r="R2937" i="1" s="1" a="1"/>
  <c r="R2937" i="1" s="1"/>
  <c r="N2929" i="1"/>
  <c r="R2929" i="1" s="1" a="1"/>
  <c r="R2929" i="1" s="1"/>
  <c r="N2921" i="1"/>
  <c r="R2921" i="1" s="1" a="1"/>
  <c r="R2921" i="1" s="1"/>
  <c r="N2913" i="1"/>
  <c r="R2913" i="1" s="1" a="1"/>
  <c r="R2913" i="1" s="1"/>
  <c r="N2905" i="1"/>
  <c r="R2905" i="1" s="1" a="1"/>
  <c r="R2905" i="1" s="1"/>
  <c r="N2897" i="1"/>
  <c r="R2897" i="1" s="1" a="1"/>
  <c r="R2897" i="1" s="1"/>
  <c r="N2889" i="1"/>
  <c r="R2889" i="1" s="1" a="1"/>
  <c r="R2889" i="1" s="1"/>
  <c r="N2881" i="1"/>
  <c r="R2881" i="1" s="1" a="1"/>
  <c r="R2881" i="1" s="1"/>
  <c r="N2873" i="1"/>
  <c r="R2873" i="1" s="1" a="1"/>
  <c r="R2873" i="1" s="1"/>
  <c r="N2865" i="1"/>
  <c r="R2865" i="1" s="1" a="1"/>
  <c r="R2865" i="1" s="1"/>
  <c r="N2857" i="1"/>
  <c r="R2857" i="1" s="1" a="1"/>
  <c r="R2857" i="1" s="1"/>
  <c r="N2849" i="1"/>
  <c r="R2849" i="1" s="1" a="1"/>
  <c r="R2849" i="1" s="1"/>
  <c r="N2841" i="1"/>
  <c r="R2841" i="1" s="1" a="1"/>
  <c r="R2841" i="1" s="1"/>
  <c r="N2833" i="1"/>
  <c r="R2833" i="1" s="1" a="1"/>
  <c r="R2833" i="1" s="1"/>
  <c r="N2825" i="1"/>
  <c r="R2825" i="1" s="1" a="1"/>
  <c r="R2825" i="1" s="1"/>
  <c r="N2817" i="1"/>
  <c r="R2817" i="1" s="1" a="1"/>
  <c r="R2817" i="1" s="1"/>
  <c r="N2809" i="1"/>
  <c r="R2809" i="1" s="1" a="1"/>
  <c r="R2809" i="1" s="1"/>
  <c r="N2801" i="1"/>
  <c r="R2801" i="1" s="1" a="1"/>
  <c r="R2801" i="1" s="1"/>
  <c r="N2793" i="1"/>
  <c r="R2793" i="1" s="1" a="1"/>
  <c r="R2793" i="1" s="1"/>
  <c r="N2785" i="1"/>
  <c r="R2785" i="1" s="1" a="1"/>
  <c r="R2785" i="1" s="1"/>
  <c r="N2777" i="1"/>
  <c r="R2777" i="1" s="1" a="1"/>
  <c r="R2777" i="1" s="1"/>
  <c r="N2769" i="1"/>
  <c r="R2769" i="1" s="1" a="1"/>
  <c r="R2769" i="1" s="1"/>
  <c r="N2761" i="1"/>
  <c r="R2761" i="1" s="1" a="1"/>
  <c r="R2761" i="1" s="1"/>
  <c r="N2753" i="1"/>
  <c r="R2753" i="1" s="1" a="1"/>
  <c r="R2753" i="1" s="1"/>
  <c r="N2745" i="1"/>
  <c r="R2745" i="1" s="1" a="1"/>
  <c r="R2745" i="1" s="1"/>
  <c r="N2737" i="1"/>
  <c r="R2737" i="1" s="1" a="1"/>
  <c r="R2737" i="1" s="1"/>
  <c r="N2729" i="1"/>
  <c r="R2729" i="1" s="1" a="1"/>
  <c r="R2729" i="1" s="1"/>
  <c r="N2721" i="1"/>
  <c r="R2721" i="1" s="1" a="1"/>
  <c r="R2721" i="1" s="1"/>
  <c r="N2713" i="1"/>
  <c r="R2713" i="1" s="1" a="1"/>
  <c r="R2713" i="1" s="1"/>
  <c r="N2705" i="1"/>
  <c r="R2705" i="1" s="1" a="1"/>
  <c r="R2705" i="1" s="1"/>
  <c r="N2697" i="1"/>
  <c r="R2697" i="1" s="1" a="1"/>
  <c r="R2697" i="1" s="1"/>
  <c r="N2689" i="1"/>
  <c r="R2689" i="1" s="1" a="1"/>
  <c r="R2689" i="1" s="1"/>
  <c r="N2681" i="1"/>
  <c r="R2681" i="1" s="1" a="1"/>
  <c r="R2681" i="1" s="1"/>
  <c r="N2673" i="1"/>
  <c r="R2673" i="1" s="1" a="1"/>
  <c r="R2673" i="1" s="1"/>
  <c r="N2665" i="1"/>
  <c r="R2665" i="1" s="1" a="1"/>
  <c r="R2665" i="1" s="1"/>
  <c r="N2657" i="1"/>
  <c r="R2657" i="1" s="1" a="1"/>
  <c r="R2657" i="1" s="1"/>
  <c r="N2649" i="1"/>
  <c r="R2649" i="1" s="1" a="1"/>
  <c r="R2649" i="1" s="1"/>
  <c r="N2641" i="1"/>
  <c r="R2641" i="1" s="1" a="1"/>
  <c r="R2641" i="1" s="1"/>
  <c r="N2633" i="1"/>
  <c r="R2633" i="1" s="1" a="1"/>
  <c r="R2633" i="1" s="1"/>
  <c r="N2625" i="1"/>
  <c r="R2625" i="1" s="1" a="1"/>
  <c r="R2625" i="1" s="1"/>
  <c r="N2617" i="1"/>
  <c r="R2617" i="1" s="1" a="1"/>
  <c r="R2617" i="1" s="1"/>
  <c r="N2609" i="1"/>
  <c r="R2609" i="1" s="1" a="1"/>
  <c r="R2609" i="1" s="1"/>
  <c r="N2601" i="1"/>
  <c r="R2601" i="1" s="1" a="1"/>
  <c r="R2601" i="1" s="1"/>
  <c r="N2593" i="1"/>
  <c r="R2593" i="1" s="1" a="1"/>
  <c r="R2593" i="1" s="1"/>
  <c r="N2585" i="1"/>
  <c r="R2585" i="1" s="1" a="1"/>
  <c r="R2585" i="1" s="1"/>
  <c r="N2577" i="1"/>
  <c r="R2577" i="1" s="1" a="1"/>
  <c r="R2577" i="1" s="1"/>
  <c r="N2569" i="1"/>
  <c r="R2569" i="1" s="1" a="1"/>
  <c r="R2569" i="1" s="1"/>
  <c r="N2561" i="1"/>
  <c r="R2561" i="1" s="1" a="1"/>
  <c r="R2561" i="1" s="1"/>
  <c r="N2553" i="1"/>
  <c r="R2553" i="1" s="1" a="1"/>
  <c r="R2553" i="1" s="1"/>
  <c r="N2545" i="1"/>
  <c r="R2545" i="1" s="1" a="1"/>
  <c r="R2545" i="1" s="1"/>
  <c r="N2537" i="1"/>
  <c r="R2537" i="1" s="1" a="1"/>
  <c r="R2537" i="1" s="1"/>
  <c r="N2529" i="1"/>
  <c r="R2529" i="1" s="1" a="1"/>
  <c r="R2529" i="1" s="1"/>
  <c r="N2521" i="1"/>
  <c r="R2521" i="1" s="1" a="1"/>
  <c r="R2521" i="1" s="1"/>
  <c r="N2513" i="1"/>
  <c r="R2513" i="1" s="1" a="1"/>
  <c r="R2513" i="1" s="1"/>
  <c r="N2505" i="1"/>
  <c r="R2505" i="1" s="1" a="1"/>
  <c r="R2505" i="1" s="1"/>
  <c r="N2497" i="1"/>
  <c r="R2497" i="1" s="1" a="1"/>
  <c r="R2497" i="1" s="1"/>
  <c r="N2489" i="1"/>
  <c r="R2489" i="1" s="1" a="1"/>
  <c r="R2489" i="1" s="1"/>
  <c r="N2481" i="1"/>
  <c r="R2481" i="1" s="1" a="1"/>
  <c r="R2481" i="1" s="1"/>
  <c r="N2473" i="1"/>
  <c r="R2473" i="1" s="1" a="1"/>
  <c r="R2473" i="1" s="1"/>
  <c r="N2465" i="1"/>
  <c r="R2465" i="1" s="1" a="1"/>
  <c r="R2465" i="1" s="1"/>
  <c r="N2457" i="1"/>
  <c r="R2457" i="1" s="1" a="1"/>
  <c r="R2457" i="1" s="1"/>
  <c r="N2449" i="1"/>
  <c r="R2449" i="1" s="1" a="1"/>
  <c r="R2449" i="1" s="1"/>
  <c r="N2441" i="1"/>
  <c r="R2441" i="1" s="1" a="1"/>
  <c r="R2441" i="1" s="1"/>
  <c r="N2433" i="1"/>
  <c r="R2433" i="1" s="1" a="1"/>
  <c r="R2433" i="1" s="1"/>
  <c r="N2425" i="1"/>
  <c r="R2425" i="1" s="1" a="1"/>
  <c r="R2425" i="1" s="1"/>
  <c r="N2417" i="1"/>
  <c r="R2417" i="1" s="1" a="1"/>
  <c r="R2417" i="1" s="1"/>
  <c r="N2409" i="1"/>
  <c r="R2409" i="1" s="1" a="1"/>
  <c r="R2409" i="1" s="1"/>
  <c r="N2401" i="1"/>
  <c r="R2401" i="1" s="1" a="1"/>
  <c r="R2401" i="1" s="1"/>
  <c r="N2393" i="1"/>
  <c r="R2393" i="1" s="1" a="1"/>
  <c r="R2393" i="1" s="1"/>
  <c r="N2385" i="1"/>
  <c r="R2385" i="1" s="1" a="1"/>
  <c r="R2385" i="1" s="1"/>
  <c r="N2377" i="1"/>
  <c r="R2377" i="1" s="1" a="1"/>
  <c r="R2377" i="1" s="1"/>
  <c r="N2369" i="1"/>
  <c r="R2369" i="1" s="1" a="1"/>
  <c r="R2369" i="1" s="1"/>
  <c r="N2361" i="1"/>
  <c r="R2361" i="1" s="1" a="1"/>
  <c r="R2361" i="1" s="1"/>
  <c r="N2353" i="1"/>
  <c r="R2353" i="1" s="1" a="1"/>
  <c r="R2353" i="1" s="1"/>
  <c r="N2345" i="1"/>
  <c r="R2345" i="1" s="1" a="1"/>
  <c r="R2345" i="1" s="1"/>
  <c r="N2337" i="1"/>
  <c r="R2337" i="1" s="1" a="1"/>
  <c r="R2337" i="1" s="1"/>
  <c r="N2329" i="1"/>
  <c r="R2329" i="1" s="1" a="1"/>
  <c r="R2329" i="1" s="1"/>
  <c r="N2321" i="1"/>
  <c r="R2321" i="1" s="1" a="1"/>
  <c r="R2321" i="1" s="1"/>
  <c r="N2313" i="1"/>
  <c r="R2313" i="1" s="1" a="1"/>
  <c r="R2313" i="1" s="1"/>
  <c r="N2305" i="1"/>
  <c r="R2305" i="1" s="1" a="1"/>
  <c r="R2305" i="1" s="1"/>
  <c r="N2297" i="1"/>
  <c r="R2297" i="1" s="1" a="1"/>
  <c r="R2297" i="1" s="1"/>
  <c r="N2289" i="1"/>
  <c r="R2289" i="1" s="1" a="1"/>
  <c r="R2289" i="1" s="1"/>
  <c r="N2281" i="1"/>
  <c r="R2281" i="1" s="1" a="1"/>
  <c r="R2281" i="1" s="1"/>
  <c r="N2273" i="1"/>
  <c r="R2273" i="1" s="1" a="1"/>
  <c r="R2273" i="1" s="1"/>
  <c r="N2265" i="1"/>
  <c r="R2265" i="1" s="1" a="1"/>
  <c r="R2265" i="1" s="1"/>
  <c r="N2257" i="1"/>
  <c r="R2257" i="1" s="1" a="1"/>
  <c r="R2257" i="1" s="1"/>
  <c r="N2249" i="1"/>
  <c r="R2249" i="1" s="1" a="1"/>
  <c r="R2249" i="1" s="1"/>
  <c r="N2241" i="1"/>
  <c r="R2241" i="1" s="1" a="1"/>
  <c r="R2241" i="1" s="1"/>
  <c r="N2233" i="1"/>
  <c r="R2233" i="1" s="1" a="1"/>
  <c r="R2233" i="1" s="1"/>
  <c r="N2225" i="1"/>
  <c r="R2225" i="1" s="1" a="1"/>
  <c r="R2225" i="1" s="1"/>
  <c r="N2217" i="1"/>
  <c r="R2217" i="1" s="1" a="1"/>
  <c r="R2217" i="1" s="1"/>
  <c r="N2209" i="1"/>
  <c r="R2209" i="1" s="1" a="1"/>
  <c r="R2209" i="1" s="1"/>
  <c r="N2201" i="1"/>
  <c r="R2201" i="1" s="1" a="1"/>
  <c r="R2201" i="1" s="1"/>
  <c r="N2193" i="1"/>
  <c r="R2193" i="1" s="1" a="1"/>
  <c r="R2193" i="1" s="1"/>
  <c r="N2185" i="1"/>
  <c r="R2185" i="1" s="1" a="1"/>
  <c r="R2185" i="1" s="1"/>
  <c r="N2177" i="1"/>
  <c r="R2177" i="1" s="1" a="1"/>
  <c r="R2177" i="1" s="1"/>
  <c r="N2169" i="1"/>
  <c r="R2169" i="1" s="1" a="1"/>
  <c r="R2169" i="1" s="1"/>
  <c r="N2161" i="1"/>
  <c r="R2161" i="1" s="1" a="1"/>
  <c r="R2161" i="1" s="1"/>
  <c r="N2153" i="1"/>
  <c r="R2153" i="1" s="1" a="1"/>
  <c r="R2153" i="1" s="1"/>
  <c r="N2145" i="1"/>
  <c r="R2145" i="1" s="1" a="1"/>
  <c r="R2145" i="1" s="1"/>
  <c r="N2137" i="1"/>
  <c r="R2137" i="1" s="1" a="1"/>
  <c r="R2137" i="1" s="1"/>
  <c r="N2129" i="1"/>
  <c r="R2129" i="1" s="1" a="1"/>
  <c r="R2129" i="1" s="1"/>
  <c r="N2121" i="1"/>
  <c r="R2121" i="1" s="1" a="1"/>
  <c r="R2121" i="1" s="1"/>
  <c r="N2113" i="1"/>
  <c r="R2113" i="1" s="1" a="1"/>
  <c r="R2113" i="1" s="1"/>
  <c r="N2105" i="1"/>
  <c r="R2105" i="1" s="1" a="1"/>
  <c r="R2105" i="1" s="1"/>
  <c r="N2097" i="1"/>
  <c r="R2097" i="1" s="1" a="1"/>
  <c r="R2097" i="1" s="1"/>
  <c r="N2089" i="1"/>
  <c r="R2089" i="1" s="1" a="1"/>
  <c r="R2089" i="1" s="1"/>
  <c r="N2081" i="1"/>
  <c r="R2081" i="1" s="1" a="1"/>
  <c r="R2081" i="1" s="1"/>
  <c r="N2073" i="1"/>
  <c r="R2073" i="1" s="1" a="1"/>
  <c r="R2073" i="1" s="1"/>
  <c r="N2065" i="1"/>
  <c r="R2065" i="1" s="1" a="1"/>
  <c r="R2065" i="1" s="1"/>
  <c r="N2057" i="1"/>
  <c r="R2057" i="1" s="1" a="1"/>
  <c r="R2057" i="1" s="1"/>
  <c r="N2049" i="1"/>
  <c r="R2049" i="1" s="1" a="1"/>
  <c r="R2049" i="1" s="1"/>
  <c r="N2041" i="1"/>
  <c r="R2041" i="1" s="1" a="1"/>
  <c r="R2041" i="1" s="1"/>
  <c r="N2033" i="1"/>
  <c r="R2033" i="1" s="1" a="1"/>
  <c r="R2033" i="1" s="1"/>
  <c r="N2025" i="1"/>
  <c r="R2025" i="1" s="1" a="1"/>
  <c r="R2025" i="1" s="1"/>
  <c r="N2017" i="1"/>
  <c r="R2017" i="1" s="1" a="1"/>
  <c r="R2017" i="1" s="1"/>
  <c r="N2009" i="1"/>
  <c r="R2009" i="1" s="1" a="1"/>
  <c r="R2009" i="1" s="1"/>
  <c r="N2001" i="1"/>
  <c r="R2001" i="1" s="1" a="1"/>
  <c r="R2001" i="1" s="1"/>
  <c r="N1993" i="1"/>
  <c r="R1993" i="1" s="1" a="1"/>
  <c r="R1993" i="1" s="1"/>
  <c r="N1985" i="1"/>
  <c r="R1985" i="1" s="1" a="1"/>
  <c r="R1985" i="1" s="1"/>
  <c r="N1977" i="1"/>
  <c r="R1977" i="1" s="1" a="1"/>
  <c r="R1977" i="1" s="1"/>
  <c r="N1969" i="1"/>
  <c r="R1969" i="1" s="1" a="1"/>
  <c r="R1969" i="1" s="1"/>
  <c r="N1961" i="1"/>
  <c r="R1961" i="1" s="1" a="1"/>
  <c r="R1961" i="1" s="1"/>
  <c r="N1953" i="1"/>
  <c r="R1953" i="1" s="1" a="1"/>
  <c r="R1953" i="1" s="1"/>
  <c r="N1945" i="1"/>
  <c r="R1945" i="1" s="1" a="1"/>
  <c r="R1945" i="1" s="1"/>
  <c r="N1937" i="1"/>
  <c r="R1937" i="1" s="1" a="1"/>
  <c r="R1937" i="1" s="1"/>
  <c r="N1929" i="1"/>
  <c r="R1929" i="1" s="1" a="1"/>
  <c r="R1929" i="1" s="1"/>
  <c r="N1921" i="1"/>
  <c r="R1921" i="1" s="1" a="1"/>
  <c r="R1921" i="1" s="1"/>
  <c r="N1913" i="1"/>
  <c r="R1913" i="1" s="1" a="1"/>
  <c r="R1913" i="1" s="1"/>
  <c r="N1905" i="1"/>
  <c r="R1905" i="1" s="1" a="1"/>
  <c r="R1905" i="1" s="1"/>
  <c r="N1897" i="1"/>
  <c r="R1897" i="1" s="1" a="1"/>
  <c r="R1897" i="1" s="1"/>
  <c r="N1889" i="1"/>
  <c r="R1889" i="1" s="1" a="1"/>
  <c r="R1889" i="1" s="1"/>
  <c r="N1881" i="1"/>
  <c r="R1881" i="1" s="1" a="1"/>
  <c r="R1881" i="1" s="1"/>
  <c r="N1873" i="1"/>
  <c r="R1873" i="1" s="1" a="1"/>
  <c r="R1873" i="1" s="1"/>
  <c r="N1865" i="1"/>
  <c r="R1865" i="1" s="1" a="1"/>
  <c r="R1865" i="1" s="1"/>
  <c r="N1857" i="1"/>
  <c r="R1857" i="1" s="1" a="1"/>
  <c r="R1857" i="1" s="1"/>
  <c r="N1849" i="1"/>
  <c r="R1849" i="1" s="1" a="1"/>
  <c r="R1849" i="1" s="1"/>
  <c r="N1841" i="1"/>
  <c r="R1841" i="1" s="1" a="1"/>
  <c r="R1841" i="1" s="1"/>
  <c r="N1833" i="1"/>
  <c r="R1833" i="1" s="1" a="1"/>
  <c r="R1833" i="1" s="1"/>
  <c r="N1825" i="1"/>
  <c r="R1825" i="1" s="1" a="1"/>
  <c r="R1825" i="1" s="1"/>
  <c r="N1817" i="1"/>
  <c r="R1817" i="1" s="1" a="1"/>
  <c r="R1817" i="1" s="1"/>
  <c r="N1809" i="1"/>
  <c r="R1809" i="1" s="1" a="1"/>
  <c r="R1809" i="1" s="1"/>
  <c r="N1801" i="1"/>
  <c r="R1801" i="1" s="1" a="1"/>
  <c r="R1801" i="1" s="1"/>
  <c r="N1793" i="1"/>
  <c r="R1793" i="1" s="1" a="1"/>
  <c r="R1793" i="1" s="1"/>
  <c r="N1785" i="1"/>
  <c r="R1785" i="1" s="1" a="1"/>
  <c r="R1785" i="1" s="1"/>
  <c r="N1777" i="1"/>
  <c r="R1777" i="1" s="1" a="1"/>
  <c r="R1777" i="1" s="1"/>
  <c r="N1769" i="1"/>
  <c r="R1769" i="1" s="1" a="1"/>
  <c r="R1769" i="1" s="1"/>
  <c r="N1761" i="1"/>
  <c r="R1761" i="1" s="1" a="1"/>
  <c r="R1761" i="1" s="1"/>
  <c r="N1753" i="1"/>
  <c r="R1753" i="1" s="1" a="1"/>
  <c r="R1753" i="1" s="1"/>
  <c r="N1745" i="1"/>
  <c r="R1745" i="1" s="1" a="1"/>
  <c r="R1745" i="1" s="1"/>
  <c r="N1737" i="1"/>
  <c r="R1737" i="1" s="1" a="1"/>
  <c r="R1737" i="1" s="1"/>
  <c r="N1729" i="1"/>
  <c r="R1729" i="1" s="1" a="1"/>
  <c r="R1729" i="1" s="1"/>
  <c r="N1721" i="1"/>
  <c r="R1721" i="1" s="1" a="1"/>
  <c r="R1721" i="1" s="1"/>
  <c r="N1713" i="1"/>
  <c r="R1713" i="1" s="1" a="1"/>
  <c r="R1713" i="1" s="1"/>
  <c r="N1705" i="1"/>
  <c r="R1705" i="1" s="1" a="1"/>
  <c r="R1705" i="1" s="1"/>
  <c r="N1697" i="1"/>
  <c r="R1697" i="1" s="1" a="1"/>
  <c r="R1697" i="1" s="1"/>
  <c r="N1689" i="1"/>
  <c r="R1689" i="1" s="1" a="1"/>
  <c r="R1689" i="1" s="1"/>
  <c r="N1681" i="1"/>
  <c r="R1681" i="1" s="1" a="1"/>
  <c r="R1681" i="1" s="1"/>
  <c r="N1673" i="1"/>
  <c r="R1673" i="1" s="1" a="1"/>
  <c r="R1673" i="1" s="1"/>
  <c r="N1665" i="1"/>
  <c r="R1665" i="1" s="1" a="1"/>
  <c r="R1665" i="1" s="1"/>
  <c r="N1657" i="1"/>
  <c r="R1657" i="1" s="1" a="1"/>
  <c r="R1657" i="1" s="1"/>
  <c r="N1649" i="1"/>
  <c r="R1649" i="1" s="1" a="1"/>
  <c r="R1649" i="1" s="1"/>
  <c r="N1641" i="1"/>
  <c r="R1641" i="1" s="1" a="1"/>
  <c r="R1641" i="1" s="1"/>
  <c r="N1633" i="1"/>
  <c r="R1633" i="1" s="1" a="1"/>
  <c r="R1633" i="1" s="1"/>
  <c r="N1625" i="1"/>
  <c r="R1625" i="1" s="1" a="1"/>
  <c r="R1625" i="1" s="1"/>
  <c r="N1617" i="1"/>
  <c r="R1617" i="1" s="1" a="1"/>
  <c r="R1617" i="1" s="1"/>
  <c r="N1609" i="1"/>
  <c r="R1609" i="1" s="1" a="1"/>
  <c r="R1609" i="1" s="1"/>
  <c r="N1601" i="1"/>
  <c r="R1601" i="1" s="1" a="1"/>
  <c r="R1601" i="1" s="1"/>
  <c r="N1593" i="1"/>
  <c r="R1593" i="1" s="1" a="1"/>
  <c r="R1593" i="1" s="1"/>
  <c r="N1585" i="1"/>
  <c r="R1585" i="1" s="1" a="1"/>
  <c r="R1585" i="1" s="1"/>
  <c r="N1577" i="1"/>
  <c r="R1577" i="1" s="1" a="1"/>
  <c r="R1577" i="1" s="1"/>
  <c r="N1569" i="1"/>
  <c r="R1569" i="1" s="1" a="1"/>
  <c r="R1569" i="1" s="1"/>
  <c r="N1561" i="1"/>
  <c r="R1561" i="1" s="1" a="1"/>
  <c r="R1561" i="1" s="1"/>
  <c r="N1553" i="1"/>
  <c r="R1553" i="1" s="1" a="1"/>
  <c r="R1553" i="1" s="1"/>
  <c r="N1545" i="1"/>
  <c r="R1545" i="1" s="1" a="1"/>
  <c r="R1545" i="1" s="1"/>
  <c r="N1537" i="1"/>
  <c r="R1537" i="1" s="1" a="1"/>
  <c r="R1537" i="1" s="1"/>
  <c r="N1529" i="1"/>
  <c r="R1529" i="1" s="1" a="1"/>
  <c r="R1529" i="1" s="1"/>
  <c r="N1521" i="1"/>
  <c r="R1521" i="1" s="1" a="1"/>
  <c r="R1521" i="1" s="1"/>
  <c r="N1513" i="1"/>
  <c r="R1513" i="1" s="1" a="1"/>
  <c r="R1513" i="1" s="1"/>
  <c r="N1505" i="1"/>
  <c r="R1505" i="1" s="1" a="1"/>
  <c r="R1505" i="1" s="1"/>
  <c r="N1497" i="1"/>
  <c r="R1497" i="1" s="1" a="1"/>
  <c r="R1497" i="1" s="1"/>
  <c r="N1489" i="1"/>
  <c r="R1489" i="1" s="1" a="1"/>
  <c r="R1489" i="1" s="1"/>
  <c r="N1481" i="1"/>
  <c r="R1481" i="1" s="1" a="1"/>
  <c r="R1481" i="1" s="1"/>
  <c r="N1473" i="1"/>
  <c r="R1473" i="1" s="1" a="1"/>
  <c r="R1473" i="1" s="1"/>
  <c r="N1465" i="1"/>
  <c r="R1465" i="1" s="1" a="1"/>
  <c r="R1465" i="1" s="1"/>
  <c r="N1457" i="1"/>
  <c r="R1457" i="1" s="1" a="1"/>
  <c r="R1457" i="1" s="1"/>
  <c r="N1449" i="1"/>
  <c r="R1449" i="1" s="1" a="1"/>
  <c r="R1449" i="1" s="1"/>
  <c r="N1441" i="1"/>
  <c r="R1441" i="1" s="1" a="1"/>
  <c r="R1441" i="1" s="1"/>
  <c r="N1433" i="1"/>
  <c r="R1433" i="1" s="1" a="1"/>
  <c r="R1433" i="1" s="1"/>
  <c r="N1425" i="1"/>
  <c r="R1425" i="1" s="1" a="1"/>
  <c r="R1425" i="1" s="1"/>
  <c r="N1417" i="1"/>
  <c r="R1417" i="1" s="1" a="1"/>
  <c r="R1417" i="1" s="1"/>
  <c r="N1409" i="1"/>
  <c r="R1409" i="1" s="1" a="1"/>
  <c r="R1409" i="1" s="1"/>
  <c r="N1401" i="1"/>
  <c r="R1401" i="1" s="1" a="1"/>
  <c r="R1401" i="1" s="1"/>
  <c r="N1393" i="1"/>
  <c r="R1393" i="1" s="1" a="1"/>
  <c r="R1393" i="1" s="1"/>
  <c r="N1385" i="1"/>
  <c r="R1385" i="1" s="1" a="1"/>
  <c r="R1385" i="1" s="1"/>
  <c r="N1377" i="1"/>
  <c r="R1377" i="1" s="1" a="1"/>
  <c r="R1377" i="1" s="1"/>
  <c r="N1369" i="1"/>
  <c r="R1369" i="1" s="1" a="1"/>
  <c r="R1369" i="1" s="1"/>
  <c r="N1361" i="1"/>
  <c r="R1361" i="1" s="1" a="1"/>
  <c r="R1361" i="1" s="1"/>
  <c r="N1353" i="1"/>
  <c r="R1353" i="1" s="1" a="1"/>
  <c r="R1353" i="1" s="1"/>
  <c r="N1345" i="1"/>
  <c r="R1345" i="1" s="1" a="1"/>
  <c r="R1345" i="1" s="1"/>
  <c r="N1337" i="1"/>
  <c r="R1337" i="1" s="1" a="1"/>
  <c r="R1337" i="1" s="1"/>
  <c r="N1329" i="1"/>
  <c r="R1329" i="1" s="1" a="1"/>
  <c r="R1329" i="1" s="1"/>
  <c r="N1321" i="1"/>
  <c r="R1321" i="1" s="1" a="1"/>
  <c r="R1321" i="1" s="1"/>
  <c r="N1313" i="1"/>
  <c r="R1313" i="1" s="1" a="1"/>
  <c r="R1313" i="1" s="1"/>
  <c r="N1305" i="1"/>
  <c r="R1305" i="1" s="1" a="1"/>
  <c r="R1305" i="1" s="1"/>
  <c r="N1297" i="1"/>
  <c r="R1297" i="1" s="1" a="1"/>
  <c r="R1297" i="1" s="1"/>
  <c r="N1289" i="1"/>
  <c r="R1289" i="1" s="1" a="1"/>
  <c r="R1289" i="1" s="1"/>
  <c r="N1281" i="1"/>
  <c r="R1281" i="1" s="1" a="1"/>
  <c r="R1281" i="1" s="1"/>
  <c r="N1273" i="1"/>
  <c r="R1273" i="1" s="1" a="1"/>
  <c r="R1273" i="1" s="1"/>
  <c r="N1265" i="1"/>
  <c r="R1265" i="1" s="1" a="1"/>
  <c r="R1265" i="1" s="1"/>
  <c r="N1257" i="1"/>
  <c r="R1257" i="1" s="1" a="1"/>
  <c r="R1257" i="1" s="1"/>
  <c r="N1249" i="1"/>
  <c r="R1249" i="1" s="1" a="1"/>
  <c r="R1249" i="1" s="1"/>
  <c r="N1241" i="1"/>
  <c r="R1241" i="1" s="1" a="1"/>
  <c r="R1241" i="1" s="1"/>
  <c r="N1233" i="1"/>
  <c r="R1233" i="1" s="1" a="1"/>
  <c r="R1233" i="1" s="1"/>
  <c r="N1225" i="1"/>
  <c r="R1225" i="1" s="1" a="1"/>
  <c r="R1225" i="1" s="1"/>
  <c r="N1217" i="1"/>
  <c r="R1217" i="1" s="1" a="1"/>
  <c r="R1217" i="1" s="1"/>
  <c r="N1209" i="1"/>
  <c r="R1209" i="1" s="1" a="1"/>
  <c r="R1209" i="1" s="1"/>
  <c r="N1201" i="1"/>
  <c r="R1201" i="1" s="1" a="1"/>
  <c r="R1201" i="1" s="1"/>
  <c r="N1193" i="1"/>
  <c r="R1193" i="1" s="1" a="1"/>
  <c r="R1193" i="1" s="1"/>
  <c r="N1185" i="1"/>
  <c r="R1185" i="1" s="1" a="1"/>
  <c r="R1185" i="1" s="1"/>
  <c r="N1177" i="1"/>
  <c r="R1177" i="1" s="1" a="1"/>
  <c r="R1177" i="1" s="1"/>
  <c r="N1169" i="1"/>
  <c r="R1169" i="1" s="1" a="1"/>
  <c r="R1169" i="1" s="1"/>
  <c r="N1161" i="1"/>
  <c r="R1161" i="1" s="1" a="1"/>
  <c r="R1161" i="1" s="1"/>
  <c r="N1153" i="1"/>
  <c r="R1153" i="1" s="1" a="1"/>
  <c r="R1153" i="1" s="1"/>
  <c r="N1145" i="1"/>
  <c r="R1145" i="1" s="1" a="1"/>
  <c r="R1145" i="1" s="1"/>
  <c r="N1137" i="1"/>
  <c r="R1137" i="1" s="1" a="1"/>
  <c r="R1137" i="1" s="1"/>
  <c r="N1129" i="1"/>
  <c r="R1129" i="1" s="1" a="1"/>
  <c r="R1129" i="1" s="1"/>
  <c r="N1121" i="1"/>
  <c r="R1121" i="1" s="1" a="1"/>
  <c r="R1121" i="1" s="1"/>
  <c r="N1113" i="1"/>
  <c r="R1113" i="1" s="1" a="1"/>
  <c r="R1113" i="1" s="1"/>
  <c r="N1105" i="1"/>
  <c r="R1105" i="1" s="1" a="1"/>
  <c r="R1105" i="1" s="1"/>
  <c r="N1097" i="1"/>
  <c r="R1097" i="1" s="1" a="1"/>
  <c r="R1097" i="1" s="1"/>
  <c r="N1089" i="1"/>
  <c r="R1089" i="1" s="1" a="1"/>
  <c r="R1089" i="1" s="1"/>
  <c r="N1081" i="1"/>
  <c r="R1081" i="1" s="1" a="1"/>
  <c r="R1081" i="1" s="1"/>
  <c r="N1073" i="1"/>
  <c r="R1073" i="1" s="1" a="1"/>
  <c r="R1073" i="1" s="1"/>
  <c r="N1065" i="1"/>
  <c r="R1065" i="1" s="1" a="1"/>
  <c r="R1065" i="1" s="1"/>
  <c r="N1057" i="1"/>
  <c r="R1057" i="1" s="1" a="1"/>
  <c r="R1057" i="1" s="1"/>
  <c r="N1049" i="1"/>
  <c r="R1049" i="1" s="1" a="1"/>
  <c r="R1049" i="1" s="1"/>
  <c r="N1041" i="1"/>
  <c r="R1041" i="1" s="1" a="1"/>
  <c r="R1041" i="1" s="1"/>
  <c r="N1033" i="1"/>
  <c r="R1033" i="1" s="1" a="1"/>
  <c r="R1033" i="1" s="1"/>
  <c r="N1025" i="1"/>
  <c r="R1025" i="1" s="1" a="1"/>
  <c r="R1025" i="1" s="1"/>
  <c r="N1017" i="1"/>
  <c r="R1017" i="1" s="1" a="1"/>
  <c r="R1017" i="1" s="1"/>
  <c r="N1009" i="1"/>
  <c r="R1009" i="1" s="1" a="1"/>
  <c r="R1009" i="1" s="1"/>
  <c r="N1001" i="1"/>
  <c r="R1001" i="1" s="1" a="1"/>
  <c r="R1001" i="1" s="1"/>
  <c r="N993" i="1"/>
  <c r="R993" i="1" s="1" a="1"/>
  <c r="R993" i="1" s="1"/>
  <c r="N985" i="1"/>
  <c r="R985" i="1" s="1" a="1"/>
  <c r="R985" i="1" s="1"/>
  <c r="N977" i="1"/>
  <c r="R977" i="1" s="1" a="1"/>
  <c r="R977" i="1" s="1"/>
  <c r="N969" i="1"/>
  <c r="R969" i="1" s="1" a="1"/>
  <c r="R969" i="1" s="1"/>
  <c r="N961" i="1"/>
  <c r="R961" i="1" s="1" a="1"/>
  <c r="R961" i="1" s="1"/>
  <c r="N953" i="1"/>
  <c r="R953" i="1" s="1" a="1"/>
  <c r="R953" i="1" s="1"/>
  <c r="N945" i="1"/>
  <c r="R945" i="1" s="1" a="1"/>
  <c r="R945" i="1" s="1"/>
  <c r="N937" i="1"/>
  <c r="R937" i="1" s="1" a="1"/>
  <c r="R937" i="1" s="1"/>
  <c r="N929" i="1"/>
  <c r="R929" i="1" s="1" a="1"/>
  <c r="R929" i="1" s="1"/>
  <c r="N921" i="1"/>
  <c r="R921" i="1" s="1" a="1"/>
  <c r="R921" i="1" s="1"/>
  <c r="N913" i="1"/>
  <c r="R913" i="1" s="1" a="1"/>
  <c r="R913" i="1" s="1"/>
  <c r="N905" i="1"/>
  <c r="R905" i="1" s="1" a="1"/>
  <c r="R905" i="1" s="1"/>
  <c r="N897" i="1"/>
  <c r="R897" i="1" s="1" a="1"/>
  <c r="R897" i="1" s="1"/>
  <c r="N889" i="1"/>
  <c r="R889" i="1" s="1" a="1"/>
  <c r="R889" i="1" s="1"/>
  <c r="N881" i="1"/>
  <c r="R881" i="1" s="1" a="1"/>
  <c r="R881" i="1" s="1"/>
  <c r="N873" i="1"/>
  <c r="R873" i="1" s="1" a="1"/>
  <c r="R873" i="1" s="1"/>
  <c r="N865" i="1"/>
  <c r="R865" i="1" s="1" a="1"/>
  <c r="R865" i="1" s="1"/>
  <c r="N857" i="1"/>
  <c r="R857" i="1" s="1" a="1"/>
  <c r="R857" i="1" s="1"/>
  <c r="N849" i="1"/>
  <c r="R849" i="1" s="1" a="1"/>
  <c r="R849" i="1" s="1"/>
  <c r="N841" i="1"/>
  <c r="R841" i="1" s="1" a="1"/>
  <c r="R841" i="1" s="1"/>
  <c r="N833" i="1"/>
  <c r="R833" i="1" s="1" a="1"/>
  <c r="R833" i="1" s="1"/>
  <c r="N825" i="1"/>
  <c r="R825" i="1" s="1" a="1"/>
  <c r="R825" i="1" s="1"/>
  <c r="N817" i="1"/>
  <c r="R817" i="1" s="1" a="1"/>
  <c r="R817" i="1" s="1"/>
  <c r="N809" i="1"/>
  <c r="R809" i="1" s="1" a="1"/>
  <c r="R809" i="1" s="1"/>
  <c r="N801" i="1"/>
  <c r="R801" i="1" s="1" a="1"/>
  <c r="R801" i="1" s="1"/>
  <c r="N793" i="1"/>
  <c r="R793" i="1" s="1" a="1"/>
  <c r="R793" i="1" s="1"/>
  <c r="N785" i="1"/>
  <c r="R785" i="1" s="1" a="1"/>
  <c r="R785" i="1" s="1"/>
  <c r="N777" i="1"/>
  <c r="R777" i="1" s="1" a="1"/>
  <c r="R777" i="1" s="1"/>
  <c r="N769" i="1"/>
  <c r="R769" i="1" s="1" a="1"/>
  <c r="R769" i="1" s="1"/>
  <c r="N761" i="1"/>
  <c r="R761" i="1" s="1" a="1"/>
  <c r="R761" i="1" s="1"/>
  <c r="N753" i="1"/>
  <c r="R753" i="1" s="1" a="1"/>
  <c r="R753" i="1" s="1"/>
  <c r="N745" i="1"/>
  <c r="R745" i="1" s="1" a="1"/>
  <c r="R745" i="1" s="1"/>
  <c r="N737" i="1"/>
  <c r="R737" i="1" s="1" a="1"/>
  <c r="R737" i="1" s="1"/>
  <c r="N729" i="1"/>
  <c r="R729" i="1" s="1" a="1"/>
  <c r="R729" i="1" s="1"/>
  <c r="N721" i="1"/>
  <c r="R721" i="1" s="1" a="1"/>
  <c r="R721" i="1" s="1"/>
  <c r="N713" i="1"/>
  <c r="R713" i="1" s="1" a="1"/>
  <c r="R713" i="1" s="1"/>
  <c r="N705" i="1"/>
  <c r="R705" i="1" s="1" a="1"/>
  <c r="R705" i="1" s="1"/>
  <c r="N697" i="1"/>
  <c r="R697" i="1" s="1" a="1"/>
  <c r="R697" i="1" s="1"/>
  <c r="N689" i="1"/>
  <c r="R689" i="1" s="1" a="1"/>
  <c r="R689" i="1" s="1"/>
  <c r="N681" i="1"/>
  <c r="R681" i="1" s="1" a="1"/>
  <c r="R681" i="1" s="1"/>
  <c r="N673" i="1"/>
  <c r="R673" i="1" s="1" a="1"/>
  <c r="R673" i="1" s="1"/>
  <c r="N665" i="1"/>
  <c r="R665" i="1" s="1" a="1"/>
  <c r="R665" i="1" s="1"/>
  <c r="N657" i="1"/>
  <c r="R657" i="1" s="1" a="1"/>
  <c r="R657" i="1" s="1"/>
  <c r="N649" i="1"/>
  <c r="R649" i="1" s="1" a="1"/>
  <c r="R649" i="1" s="1"/>
  <c r="N641" i="1"/>
  <c r="R641" i="1" s="1" a="1"/>
  <c r="R641" i="1" s="1"/>
  <c r="N633" i="1"/>
  <c r="R633" i="1" s="1" a="1"/>
  <c r="R633" i="1" s="1"/>
  <c r="N625" i="1"/>
  <c r="R625" i="1" s="1" a="1"/>
  <c r="R625" i="1" s="1"/>
  <c r="N617" i="1"/>
  <c r="R617" i="1" s="1" a="1"/>
  <c r="R617" i="1" s="1"/>
  <c r="N609" i="1"/>
  <c r="R609" i="1" s="1" a="1"/>
  <c r="R609" i="1" s="1"/>
  <c r="N601" i="1"/>
  <c r="R601" i="1" s="1" a="1"/>
  <c r="R601" i="1" s="1"/>
  <c r="N593" i="1"/>
  <c r="R593" i="1" s="1" a="1"/>
  <c r="R593" i="1" s="1"/>
  <c r="N585" i="1"/>
  <c r="R585" i="1" s="1" a="1"/>
  <c r="R585" i="1" s="1"/>
  <c r="N577" i="1"/>
  <c r="R577" i="1" s="1" a="1"/>
  <c r="R577" i="1" s="1"/>
  <c r="N569" i="1"/>
  <c r="R569" i="1" s="1" a="1"/>
  <c r="R569" i="1" s="1"/>
  <c r="N561" i="1"/>
  <c r="R561" i="1" s="1" a="1"/>
  <c r="R561" i="1" s="1"/>
  <c r="N553" i="1"/>
  <c r="R553" i="1" s="1" a="1"/>
  <c r="R553" i="1" s="1"/>
  <c r="N545" i="1"/>
  <c r="R545" i="1" s="1" a="1"/>
  <c r="R545" i="1" s="1"/>
  <c r="N537" i="1"/>
  <c r="R537" i="1" s="1" a="1"/>
  <c r="R537" i="1" s="1"/>
  <c r="N529" i="1"/>
  <c r="R529" i="1" s="1" a="1"/>
  <c r="R529" i="1" s="1"/>
  <c r="N521" i="1"/>
  <c r="R521" i="1" s="1" a="1"/>
  <c r="R521" i="1" s="1"/>
  <c r="N513" i="1"/>
  <c r="R513" i="1" s="1" a="1"/>
  <c r="R513" i="1" s="1"/>
  <c r="N505" i="1"/>
  <c r="R505" i="1" s="1" a="1"/>
  <c r="R505" i="1" s="1"/>
  <c r="N497" i="1"/>
  <c r="R497" i="1" s="1" a="1"/>
  <c r="R497" i="1" s="1"/>
  <c r="N489" i="1"/>
  <c r="R489" i="1" s="1" a="1"/>
  <c r="R489" i="1" s="1"/>
  <c r="N481" i="1"/>
  <c r="R481" i="1" s="1" a="1"/>
  <c r="R481" i="1" s="1"/>
  <c r="N473" i="1"/>
  <c r="R473" i="1" s="1" a="1"/>
  <c r="R473" i="1" s="1"/>
  <c r="N465" i="1"/>
  <c r="R465" i="1" s="1" a="1"/>
  <c r="R465" i="1" s="1"/>
  <c r="N457" i="1"/>
  <c r="R457" i="1" s="1" a="1"/>
  <c r="R457" i="1" s="1"/>
  <c r="N449" i="1"/>
  <c r="R449" i="1" s="1" a="1"/>
  <c r="R449" i="1" s="1"/>
  <c r="N441" i="1"/>
  <c r="R441" i="1" s="1" a="1"/>
  <c r="R441" i="1" s="1"/>
  <c r="N433" i="1"/>
  <c r="R433" i="1" s="1" a="1"/>
  <c r="R433" i="1" s="1"/>
  <c r="N425" i="1"/>
  <c r="R425" i="1" s="1" a="1"/>
  <c r="R425" i="1" s="1"/>
  <c r="N417" i="1"/>
  <c r="R417" i="1" s="1" a="1"/>
  <c r="R417" i="1" s="1"/>
  <c r="N409" i="1"/>
  <c r="R409" i="1" s="1" a="1"/>
  <c r="R409" i="1" s="1"/>
  <c r="N401" i="1"/>
  <c r="R401" i="1" s="1" a="1"/>
  <c r="R401" i="1" s="1"/>
  <c r="N393" i="1"/>
  <c r="R393" i="1" s="1" a="1"/>
  <c r="R393" i="1" s="1"/>
  <c r="N385" i="1"/>
  <c r="R385" i="1" s="1" a="1"/>
  <c r="R385" i="1" s="1"/>
  <c r="N377" i="1"/>
  <c r="R377" i="1" s="1" a="1"/>
  <c r="R377" i="1" s="1"/>
  <c r="N369" i="1"/>
  <c r="R369" i="1" s="1" a="1"/>
  <c r="R369" i="1" s="1"/>
  <c r="N361" i="1"/>
  <c r="R361" i="1" s="1" a="1"/>
  <c r="R361" i="1" s="1"/>
  <c r="N353" i="1"/>
  <c r="R353" i="1" s="1" a="1"/>
  <c r="R353" i="1" s="1"/>
  <c r="N345" i="1"/>
  <c r="R345" i="1" s="1" a="1"/>
  <c r="R345" i="1" s="1"/>
  <c r="N337" i="1"/>
  <c r="R337" i="1" s="1" a="1"/>
  <c r="R337" i="1" s="1"/>
  <c r="N329" i="1"/>
  <c r="R329" i="1" s="1" a="1"/>
  <c r="R329" i="1" s="1"/>
  <c r="N321" i="1"/>
  <c r="R321" i="1" s="1" a="1"/>
  <c r="R321" i="1" s="1"/>
  <c r="N313" i="1"/>
  <c r="R313" i="1" s="1" a="1"/>
  <c r="R313" i="1" s="1"/>
  <c r="N305" i="1"/>
  <c r="R305" i="1" s="1" a="1"/>
  <c r="R305" i="1" s="1"/>
  <c r="N297" i="1"/>
  <c r="R297" i="1" s="1" a="1"/>
  <c r="R297" i="1" s="1"/>
  <c r="N289" i="1"/>
  <c r="R289" i="1" s="1" a="1"/>
  <c r="R289" i="1" s="1"/>
  <c r="N281" i="1"/>
  <c r="R281" i="1" s="1" a="1"/>
  <c r="R281" i="1" s="1"/>
  <c r="N273" i="1"/>
  <c r="R273" i="1" s="1" a="1"/>
  <c r="R273" i="1" s="1"/>
  <c r="N265" i="1"/>
  <c r="R265" i="1" s="1" a="1"/>
  <c r="R265" i="1" s="1"/>
  <c r="N257" i="1"/>
  <c r="R257" i="1" s="1" a="1"/>
  <c r="R257" i="1" s="1"/>
  <c r="N249" i="1"/>
  <c r="R249" i="1" s="1" a="1"/>
  <c r="R249" i="1" s="1"/>
  <c r="N241" i="1"/>
  <c r="R241" i="1" s="1" a="1"/>
  <c r="R241" i="1" s="1"/>
  <c r="N233" i="1"/>
  <c r="R233" i="1" s="1" a="1"/>
  <c r="R233" i="1" s="1"/>
  <c r="N225" i="1"/>
  <c r="R225" i="1" s="1" a="1"/>
  <c r="R225" i="1" s="1"/>
  <c r="N217" i="1"/>
  <c r="R217" i="1" s="1" a="1"/>
  <c r="R217" i="1" s="1"/>
  <c r="N209" i="1"/>
  <c r="R209" i="1" s="1" a="1"/>
  <c r="R209" i="1" s="1"/>
  <c r="N201" i="1"/>
  <c r="R201" i="1" s="1" a="1"/>
  <c r="R201" i="1" s="1"/>
  <c r="N193" i="1"/>
  <c r="R193" i="1" s="1" a="1"/>
  <c r="R193" i="1" s="1"/>
  <c r="N185" i="1"/>
  <c r="R185" i="1" s="1" a="1"/>
  <c r="R185" i="1" s="1"/>
  <c r="N177" i="1"/>
  <c r="R177" i="1" s="1" a="1"/>
  <c r="R177" i="1" s="1"/>
  <c r="N169" i="1"/>
  <c r="R169" i="1" s="1" a="1"/>
  <c r="R169" i="1" s="1"/>
  <c r="N161" i="1"/>
  <c r="R161" i="1" s="1" a="1"/>
  <c r="R161" i="1" s="1"/>
  <c r="N153" i="1"/>
  <c r="R153" i="1" s="1" a="1"/>
  <c r="R153" i="1" s="1"/>
  <c r="N145" i="1"/>
  <c r="R145" i="1" s="1" a="1"/>
  <c r="R145" i="1" s="1"/>
  <c r="N137" i="1"/>
  <c r="R137" i="1" s="1" a="1"/>
  <c r="R137" i="1" s="1"/>
  <c r="N129" i="1"/>
  <c r="R129" i="1" s="1" a="1"/>
  <c r="R129" i="1" s="1"/>
  <c r="N121" i="1"/>
  <c r="R121" i="1" s="1" a="1"/>
  <c r="R121" i="1" s="1"/>
  <c r="N113" i="1"/>
  <c r="R113" i="1" s="1" a="1"/>
  <c r="R113" i="1" s="1"/>
  <c r="N105" i="1"/>
  <c r="R105" i="1" s="1" a="1"/>
  <c r="R105" i="1" s="1"/>
  <c r="N97" i="1"/>
  <c r="R97" i="1" s="1" a="1"/>
  <c r="R97" i="1" s="1"/>
  <c r="N89" i="1"/>
  <c r="R89" i="1" s="1" a="1"/>
  <c r="R89" i="1" s="1"/>
  <c r="N81" i="1"/>
  <c r="R81" i="1" s="1" a="1"/>
  <c r="R81" i="1" s="1"/>
  <c r="N73" i="1"/>
  <c r="R73" i="1" s="1" a="1"/>
  <c r="R73" i="1" s="1"/>
  <c r="N65" i="1"/>
  <c r="R65" i="1" s="1" a="1"/>
  <c r="R65" i="1" s="1"/>
  <c r="N57" i="1"/>
  <c r="R57" i="1" s="1" a="1"/>
  <c r="R57" i="1" s="1"/>
  <c r="N49" i="1"/>
  <c r="R49" i="1" s="1" a="1"/>
  <c r="R49" i="1" s="1"/>
  <c r="N41" i="1"/>
  <c r="R41" i="1" s="1" a="1"/>
  <c r="R41" i="1" s="1"/>
  <c r="N33" i="1"/>
  <c r="R33" i="1" s="1" a="1"/>
  <c r="R33" i="1" s="1"/>
  <c r="N25" i="1"/>
  <c r="R25" i="1" s="1" a="1"/>
  <c r="R25" i="1" s="1"/>
  <c r="N17" i="1"/>
  <c r="R17" i="1" s="1" a="1"/>
  <c r="R17" i="1" s="1"/>
  <c r="N9" i="1"/>
  <c r="R9" i="1" s="1" a="1"/>
  <c r="R9" i="1" s="1"/>
  <c r="N4080" i="1"/>
  <c r="R4080" i="1" s="1" a="1"/>
  <c r="R4080" i="1" s="1"/>
  <c r="N4072" i="1"/>
  <c r="R4072" i="1" s="1" a="1"/>
  <c r="R4072" i="1" s="1"/>
  <c r="N4064" i="1"/>
  <c r="R4064" i="1" s="1" a="1"/>
  <c r="R4064" i="1" s="1"/>
  <c r="N4056" i="1"/>
  <c r="R4056" i="1" s="1" a="1"/>
  <c r="R4056" i="1" s="1"/>
  <c r="N4048" i="1"/>
  <c r="R4048" i="1" s="1" a="1"/>
  <c r="R4048" i="1" s="1"/>
  <c r="N4040" i="1"/>
  <c r="R4040" i="1" s="1" a="1"/>
  <c r="R4040" i="1" s="1"/>
  <c r="N4032" i="1"/>
  <c r="R4032" i="1" s="1" a="1"/>
  <c r="R4032" i="1" s="1"/>
  <c r="N4024" i="1"/>
  <c r="R4024" i="1" s="1" a="1"/>
  <c r="R4024" i="1" s="1"/>
  <c r="N4016" i="1"/>
  <c r="R4016" i="1" s="1" a="1"/>
  <c r="R4016" i="1" s="1"/>
  <c r="N4008" i="1"/>
  <c r="R4008" i="1" s="1" a="1"/>
  <c r="R4008" i="1" s="1"/>
  <c r="N4000" i="1"/>
  <c r="R4000" i="1" s="1" a="1"/>
  <c r="R4000" i="1" s="1"/>
  <c r="N3992" i="1"/>
  <c r="R3992" i="1" s="1" a="1"/>
  <c r="R3992" i="1" s="1"/>
  <c r="N3984" i="1"/>
  <c r="R3984" i="1" s="1" a="1"/>
  <c r="R3984" i="1" s="1"/>
  <c r="N3976" i="1"/>
  <c r="R3976" i="1" s="1" a="1"/>
  <c r="R3976" i="1" s="1"/>
  <c r="N3968" i="1"/>
  <c r="R3968" i="1" s="1" a="1"/>
  <c r="R3968" i="1" s="1"/>
  <c r="N3960" i="1"/>
  <c r="R3960" i="1" s="1" a="1"/>
  <c r="R3960" i="1" s="1"/>
  <c r="N3952" i="1"/>
  <c r="R3952" i="1" s="1" a="1"/>
  <c r="R3952" i="1" s="1"/>
  <c r="N3944" i="1"/>
  <c r="R3944" i="1" s="1" a="1"/>
  <c r="R3944" i="1" s="1"/>
  <c r="N3936" i="1"/>
  <c r="R3936" i="1" s="1" a="1"/>
  <c r="R3936" i="1" s="1"/>
  <c r="N3928" i="1"/>
  <c r="R3928" i="1" s="1" a="1"/>
  <c r="R3928" i="1" s="1"/>
  <c r="N3920" i="1"/>
  <c r="R3920" i="1" s="1" a="1"/>
  <c r="R3920" i="1" s="1"/>
  <c r="N3912" i="1"/>
  <c r="R3912" i="1" s="1" a="1"/>
  <c r="R3912" i="1" s="1"/>
  <c r="N3904" i="1"/>
  <c r="R3904" i="1" s="1" a="1"/>
  <c r="R3904" i="1" s="1"/>
  <c r="N3896" i="1"/>
  <c r="R3896" i="1" s="1" a="1"/>
  <c r="R3896" i="1" s="1"/>
  <c r="N3888" i="1"/>
  <c r="R3888" i="1" s="1" a="1"/>
  <c r="R3888" i="1" s="1"/>
  <c r="N3880" i="1"/>
  <c r="R3880" i="1" s="1" a="1"/>
  <c r="R3880" i="1" s="1"/>
  <c r="N3872" i="1"/>
  <c r="R3872" i="1" s="1" a="1"/>
  <c r="R3872" i="1" s="1"/>
  <c r="N3864" i="1"/>
  <c r="R3864" i="1" s="1" a="1"/>
  <c r="R3864" i="1" s="1"/>
  <c r="N3856" i="1"/>
  <c r="R3856" i="1" s="1" a="1"/>
  <c r="R3856" i="1" s="1"/>
  <c r="N3848" i="1"/>
  <c r="R3848" i="1" s="1" a="1"/>
  <c r="R3848" i="1" s="1"/>
  <c r="N3840" i="1"/>
  <c r="R3840" i="1" s="1" a="1"/>
  <c r="R3840" i="1" s="1"/>
  <c r="N3832" i="1"/>
  <c r="R3832" i="1" s="1" a="1"/>
  <c r="R3832" i="1" s="1"/>
  <c r="N3824" i="1"/>
  <c r="R3824" i="1" s="1" a="1"/>
  <c r="R3824" i="1" s="1"/>
  <c r="N3816" i="1"/>
  <c r="R3816" i="1" s="1" a="1"/>
  <c r="R3816" i="1" s="1"/>
  <c r="N3808" i="1"/>
  <c r="R3808" i="1" s="1" a="1"/>
  <c r="R3808" i="1" s="1"/>
  <c r="N3800" i="1"/>
  <c r="R3800" i="1" s="1" a="1"/>
  <c r="R3800" i="1" s="1"/>
  <c r="N3792" i="1"/>
  <c r="R3792" i="1" s="1" a="1"/>
  <c r="R3792" i="1" s="1"/>
  <c r="N3784" i="1"/>
  <c r="R3784" i="1" s="1" a="1"/>
  <c r="R3784" i="1" s="1"/>
  <c r="N3776" i="1"/>
  <c r="R3776" i="1" s="1" a="1"/>
  <c r="R3776" i="1" s="1"/>
  <c r="N3768" i="1"/>
  <c r="R3768" i="1" s="1" a="1"/>
  <c r="R3768" i="1" s="1"/>
  <c r="N3760" i="1"/>
  <c r="R3760" i="1" s="1" a="1"/>
  <c r="R3760" i="1" s="1"/>
  <c r="N3752" i="1"/>
  <c r="R3752" i="1" s="1" a="1"/>
  <c r="R3752" i="1" s="1"/>
  <c r="N3744" i="1"/>
  <c r="R3744" i="1" s="1" a="1"/>
  <c r="R3744" i="1" s="1"/>
  <c r="N3736" i="1"/>
  <c r="R3736" i="1" s="1" a="1"/>
  <c r="R3736" i="1" s="1"/>
  <c r="N3728" i="1"/>
  <c r="R3728" i="1" s="1" a="1"/>
  <c r="R3728" i="1" s="1"/>
  <c r="N3720" i="1"/>
  <c r="R3720" i="1" s="1" a="1"/>
  <c r="R3720" i="1" s="1"/>
  <c r="N3712" i="1"/>
  <c r="R3712" i="1" s="1" a="1"/>
  <c r="R3712" i="1" s="1"/>
  <c r="N3704" i="1"/>
  <c r="R3704" i="1" s="1" a="1"/>
  <c r="R3704" i="1" s="1"/>
  <c r="N3696" i="1"/>
  <c r="R3696" i="1" s="1" a="1"/>
  <c r="R3696" i="1" s="1"/>
  <c r="N3688" i="1"/>
  <c r="R3688" i="1" s="1" a="1"/>
  <c r="R3688" i="1" s="1"/>
  <c r="N3680" i="1"/>
  <c r="R3680" i="1" s="1" a="1"/>
  <c r="R3680" i="1" s="1"/>
  <c r="N3672" i="1"/>
  <c r="R3672" i="1" s="1" a="1"/>
  <c r="R3672" i="1" s="1"/>
  <c r="N3664" i="1"/>
  <c r="R3664" i="1" s="1" a="1"/>
  <c r="R3664" i="1" s="1"/>
  <c r="N3656" i="1"/>
  <c r="R3656" i="1" s="1" a="1"/>
  <c r="R3656" i="1" s="1"/>
  <c r="N3648" i="1"/>
  <c r="R3648" i="1" s="1" a="1"/>
  <c r="R3648" i="1" s="1"/>
  <c r="N3640" i="1"/>
  <c r="R3640" i="1" s="1" a="1"/>
  <c r="R3640" i="1" s="1"/>
  <c r="N3632" i="1"/>
  <c r="R3632" i="1" s="1" a="1"/>
  <c r="R3632" i="1" s="1"/>
  <c r="N3624" i="1"/>
  <c r="R3624" i="1" s="1" a="1"/>
  <c r="R3624" i="1" s="1"/>
  <c r="N3616" i="1"/>
  <c r="R3616" i="1" s="1" a="1"/>
  <c r="R3616" i="1" s="1"/>
  <c r="N3608" i="1"/>
  <c r="R3608" i="1" s="1" a="1"/>
  <c r="R3608" i="1" s="1"/>
  <c r="N3600" i="1"/>
  <c r="R3600" i="1" s="1" a="1"/>
  <c r="R3600" i="1" s="1"/>
  <c r="N3592" i="1"/>
  <c r="R3592" i="1" s="1" a="1"/>
  <c r="R3592" i="1" s="1"/>
  <c r="N3584" i="1"/>
  <c r="R3584" i="1" s="1" a="1"/>
  <c r="R3584" i="1" s="1"/>
  <c r="N3576" i="1"/>
  <c r="R3576" i="1" s="1" a="1"/>
  <c r="R3576" i="1" s="1"/>
  <c r="N3568" i="1"/>
  <c r="R3568" i="1" s="1" a="1"/>
  <c r="R3568" i="1" s="1"/>
  <c r="N3560" i="1"/>
  <c r="R3560" i="1" s="1" a="1"/>
  <c r="R3560" i="1" s="1"/>
  <c r="N3552" i="1"/>
  <c r="R3552" i="1" s="1" a="1"/>
  <c r="R3552" i="1" s="1"/>
  <c r="N3544" i="1"/>
  <c r="R3544" i="1" s="1" a="1"/>
  <c r="R3544" i="1" s="1"/>
  <c r="N3536" i="1"/>
  <c r="R3536" i="1" s="1" a="1"/>
  <c r="R3536" i="1" s="1"/>
  <c r="N3528" i="1"/>
  <c r="R3528" i="1" s="1" a="1"/>
  <c r="R3528" i="1" s="1"/>
  <c r="N3520" i="1"/>
  <c r="R3520" i="1" s="1" a="1"/>
  <c r="R3520" i="1" s="1"/>
  <c r="N3512" i="1"/>
  <c r="R3512" i="1" s="1" a="1"/>
  <c r="R3512" i="1" s="1"/>
  <c r="N3504" i="1"/>
  <c r="R3504" i="1" s="1" a="1"/>
  <c r="R3504" i="1" s="1"/>
  <c r="N3496" i="1"/>
  <c r="R3496" i="1" s="1" a="1"/>
  <c r="R3496" i="1" s="1"/>
  <c r="N3488" i="1"/>
  <c r="R3488" i="1" s="1" a="1"/>
  <c r="R3488" i="1" s="1"/>
  <c r="N3480" i="1"/>
  <c r="R3480" i="1" s="1" a="1"/>
  <c r="R3480" i="1" s="1"/>
  <c r="N3472" i="1"/>
  <c r="R3472" i="1" s="1" a="1"/>
  <c r="R3472" i="1" s="1"/>
  <c r="N3464" i="1"/>
  <c r="R3464" i="1" s="1" a="1"/>
  <c r="R3464" i="1" s="1"/>
  <c r="N3456" i="1"/>
  <c r="R3456" i="1" s="1" a="1"/>
  <c r="R3456" i="1" s="1"/>
  <c r="N3448" i="1"/>
  <c r="R3448" i="1" s="1" a="1"/>
  <c r="R3448" i="1" s="1"/>
  <c r="N3440" i="1"/>
  <c r="R3440" i="1" s="1" a="1"/>
  <c r="R3440" i="1" s="1"/>
  <c r="N3432" i="1"/>
  <c r="R3432" i="1" s="1" a="1"/>
  <c r="R3432" i="1" s="1"/>
  <c r="N3424" i="1"/>
  <c r="R3424" i="1" s="1" a="1"/>
  <c r="R3424" i="1" s="1"/>
  <c r="N3416" i="1"/>
  <c r="R3416" i="1" s="1" a="1"/>
  <c r="R3416" i="1" s="1"/>
  <c r="N3408" i="1"/>
  <c r="R3408" i="1" s="1" a="1"/>
  <c r="R3408" i="1" s="1"/>
  <c r="N3400" i="1"/>
  <c r="R3400" i="1" s="1" a="1"/>
  <c r="R3400" i="1" s="1"/>
  <c r="N3392" i="1"/>
  <c r="R3392" i="1" s="1" a="1"/>
  <c r="R3392" i="1" s="1"/>
  <c r="N3384" i="1"/>
  <c r="R3384" i="1" s="1" a="1"/>
  <c r="R3384" i="1" s="1"/>
  <c r="N3376" i="1"/>
  <c r="R3376" i="1" s="1" a="1"/>
  <c r="R3376" i="1" s="1"/>
  <c r="N3368" i="1"/>
  <c r="R3368" i="1" s="1" a="1"/>
  <c r="R3368" i="1" s="1"/>
  <c r="N3360" i="1"/>
  <c r="R3360" i="1" s="1" a="1"/>
  <c r="R3360" i="1" s="1"/>
  <c r="N3352" i="1"/>
  <c r="R3352" i="1" s="1" a="1"/>
  <c r="R3352" i="1" s="1"/>
  <c r="N3344" i="1"/>
  <c r="R3344" i="1" s="1" a="1"/>
  <c r="R3344" i="1" s="1"/>
  <c r="N3336" i="1"/>
  <c r="R3336" i="1" s="1" a="1"/>
  <c r="R3336" i="1" s="1"/>
  <c r="N3328" i="1"/>
  <c r="R3328" i="1" s="1" a="1"/>
  <c r="R3328" i="1" s="1"/>
  <c r="N3320" i="1"/>
  <c r="R3320" i="1" s="1" a="1"/>
  <c r="R3320" i="1" s="1"/>
  <c r="N3312" i="1"/>
  <c r="R3312" i="1" s="1" a="1"/>
  <c r="R3312" i="1" s="1"/>
  <c r="N3304" i="1"/>
  <c r="R3304" i="1" s="1" a="1"/>
  <c r="R3304" i="1" s="1"/>
  <c r="N3296" i="1"/>
  <c r="R3296" i="1" s="1" a="1"/>
  <c r="R3296" i="1" s="1"/>
  <c r="N3288" i="1"/>
  <c r="R3288" i="1" s="1" a="1"/>
  <c r="R3288" i="1" s="1"/>
  <c r="N3280" i="1"/>
  <c r="R3280" i="1" s="1" a="1"/>
  <c r="R3280" i="1" s="1"/>
  <c r="N3272" i="1"/>
  <c r="R3272" i="1" s="1" a="1"/>
  <c r="R3272" i="1" s="1"/>
  <c r="N3264" i="1"/>
  <c r="R3264" i="1" s="1" a="1"/>
  <c r="R3264" i="1" s="1"/>
  <c r="N3256" i="1"/>
  <c r="R3256" i="1" s="1" a="1"/>
  <c r="R3256" i="1" s="1"/>
  <c r="N3248" i="1"/>
  <c r="R3248" i="1" s="1" a="1"/>
  <c r="R3248" i="1" s="1"/>
  <c r="N3240" i="1"/>
  <c r="R3240" i="1" s="1" a="1"/>
  <c r="R3240" i="1" s="1"/>
  <c r="N3232" i="1"/>
  <c r="R3232" i="1" s="1" a="1"/>
  <c r="R3232" i="1" s="1"/>
  <c r="N3224" i="1"/>
  <c r="R3224" i="1" s="1" a="1"/>
  <c r="R3224" i="1" s="1"/>
  <c r="N3216" i="1"/>
  <c r="R3216" i="1" s="1" a="1"/>
  <c r="R3216" i="1" s="1"/>
  <c r="N3208" i="1"/>
  <c r="R3208" i="1" s="1" a="1"/>
  <c r="R3208" i="1" s="1"/>
  <c r="N3200" i="1"/>
  <c r="R3200" i="1" s="1" a="1"/>
  <c r="R3200" i="1" s="1"/>
  <c r="N3192" i="1"/>
  <c r="R3192" i="1" s="1" a="1"/>
  <c r="R3192" i="1" s="1"/>
  <c r="N3184" i="1"/>
  <c r="R3184" i="1" s="1" a="1"/>
  <c r="R3184" i="1" s="1"/>
  <c r="N3176" i="1"/>
  <c r="R3176" i="1" s="1" a="1"/>
  <c r="R3176" i="1" s="1"/>
  <c r="N3168" i="1"/>
  <c r="R3168" i="1" s="1" a="1"/>
  <c r="R3168" i="1" s="1"/>
  <c r="N3160" i="1"/>
  <c r="R3160" i="1" s="1" a="1"/>
  <c r="R3160" i="1" s="1"/>
  <c r="N3152" i="1"/>
  <c r="R3152" i="1" s="1" a="1"/>
  <c r="R3152" i="1" s="1"/>
  <c r="N3144" i="1"/>
  <c r="R3144" i="1" s="1" a="1"/>
  <c r="R3144" i="1" s="1"/>
  <c r="N3136" i="1"/>
  <c r="R3136" i="1" s="1" a="1"/>
  <c r="R3136" i="1" s="1"/>
  <c r="N3128" i="1"/>
  <c r="R3128" i="1" s="1" a="1"/>
  <c r="R3128" i="1" s="1"/>
  <c r="N3120" i="1"/>
  <c r="R3120" i="1" s="1" a="1"/>
  <c r="R3120" i="1" s="1"/>
  <c r="N3112" i="1"/>
  <c r="R3112" i="1" s="1" a="1"/>
  <c r="R3112" i="1" s="1"/>
  <c r="N3104" i="1"/>
  <c r="R3104" i="1" s="1" a="1"/>
  <c r="R3104" i="1" s="1"/>
  <c r="N3096" i="1"/>
  <c r="R3096" i="1" s="1" a="1"/>
  <c r="R3096" i="1" s="1"/>
  <c r="N3088" i="1"/>
  <c r="R3088" i="1" s="1" a="1"/>
  <c r="R3088" i="1" s="1"/>
  <c r="N3080" i="1"/>
  <c r="R3080" i="1" s="1" a="1"/>
  <c r="R3080" i="1" s="1"/>
  <c r="N3072" i="1"/>
  <c r="R3072" i="1" s="1" a="1"/>
  <c r="R3072" i="1" s="1"/>
  <c r="N3064" i="1"/>
  <c r="R3064" i="1" s="1" a="1"/>
  <c r="R3064" i="1" s="1"/>
  <c r="N3056" i="1"/>
  <c r="R3056" i="1" s="1" a="1"/>
  <c r="R3056" i="1" s="1"/>
  <c r="N3048" i="1"/>
  <c r="R3048" i="1" s="1" a="1"/>
  <c r="R3048" i="1" s="1"/>
  <c r="N3040" i="1"/>
  <c r="R3040" i="1" s="1" a="1"/>
  <c r="R3040" i="1" s="1"/>
  <c r="N3032" i="1"/>
  <c r="R3032" i="1" s="1" a="1"/>
  <c r="R3032" i="1" s="1"/>
  <c r="N3024" i="1"/>
  <c r="R3024" i="1" s="1" a="1"/>
  <c r="R3024" i="1" s="1"/>
  <c r="N3016" i="1"/>
  <c r="R3016" i="1" s="1" a="1"/>
  <c r="R3016" i="1" s="1"/>
  <c r="N3008" i="1"/>
  <c r="R3008" i="1" s="1" a="1"/>
  <c r="R3008" i="1" s="1"/>
  <c r="N3000" i="1"/>
  <c r="R3000" i="1" s="1" a="1"/>
  <c r="R3000" i="1" s="1"/>
  <c r="N2992" i="1"/>
  <c r="R2992" i="1" s="1" a="1"/>
  <c r="R2992" i="1" s="1"/>
  <c r="N2984" i="1"/>
  <c r="R2984" i="1" s="1" a="1"/>
  <c r="R2984" i="1" s="1"/>
  <c r="N2976" i="1"/>
  <c r="R2976" i="1" s="1" a="1"/>
  <c r="R2976" i="1" s="1"/>
  <c r="N2968" i="1"/>
  <c r="R2968" i="1" s="1" a="1"/>
  <c r="R2968" i="1" s="1"/>
  <c r="N2960" i="1"/>
  <c r="R2960" i="1" s="1" a="1"/>
  <c r="R2960" i="1" s="1"/>
  <c r="N2952" i="1"/>
  <c r="R2952" i="1" s="1" a="1"/>
  <c r="R2952" i="1" s="1"/>
  <c r="N2944" i="1"/>
  <c r="R2944" i="1" s="1" a="1"/>
  <c r="R2944" i="1" s="1"/>
  <c r="N2936" i="1"/>
  <c r="R2936" i="1" s="1" a="1"/>
  <c r="R2936" i="1" s="1"/>
  <c r="N2928" i="1"/>
  <c r="R2928" i="1" s="1" a="1"/>
  <c r="R2928" i="1" s="1"/>
  <c r="N2920" i="1"/>
  <c r="R2920" i="1" s="1" a="1"/>
  <c r="R2920" i="1" s="1"/>
  <c r="N2912" i="1"/>
  <c r="R2912" i="1" s="1" a="1"/>
  <c r="R2912" i="1" s="1"/>
  <c r="N2904" i="1"/>
  <c r="R2904" i="1" s="1" a="1"/>
  <c r="R2904" i="1" s="1"/>
  <c r="N2896" i="1"/>
  <c r="R2896" i="1" s="1" a="1"/>
  <c r="R2896" i="1" s="1"/>
  <c r="N2888" i="1"/>
  <c r="R2888" i="1" s="1" a="1"/>
  <c r="R2888" i="1" s="1"/>
  <c r="N2880" i="1"/>
  <c r="R2880" i="1" s="1" a="1"/>
  <c r="R2880" i="1" s="1"/>
  <c r="N2872" i="1"/>
  <c r="R2872" i="1" s="1" a="1"/>
  <c r="R2872" i="1" s="1"/>
  <c r="N2864" i="1"/>
  <c r="R2864" i="1" s="1" a="1"/>
  <c r="R2864" i="1" s="1"/>
  <c r="N2856" i="1"/>
  <c r="R2856" i="1" s="1" a="1"/>
  <c r="R2856" i="1" s="1"/>
  <c r="N2848" i="1"/>
  <c r="R2848" i="1" s="1" a="1"/>
  <c r="R2848" i="1" s="1"/>
  <c r="N2840" i="1"/>
  <c r="R2840" i="1" s="1" a="1"/>
  <c r="R2840" i="1" s="1"/>
  <c r="N2832" i="1"/>
  <c r="R2832" i="1" s="1" a="1"/>
  <c r="R2832" i="1" s="1"/>
  <c r="N2824" i="1"/>
  <c r="R2824" i="1" s="1" a="1"/>
  <c r="R2824" i="1" s="1"/>
  <c r="N2816" i="1"/>
  <c r="R2816" i="1" s="1" a="1"/>
  <c r="R2816" i="1" s="1"/>
  <c r="N2808" i="1"/>
  <c r="R2808" i="1" s="1" a="1"/>
  <c r="R2808" i="1" s="1"/>
  <c r="N2800" i="1"/>
  <c r="R2800" i="1" s="1" a="1"/>
  <c r="R2800" i="1" s="1"/>
  <c r="N2792" i="1"/>
  <c r="R2792" i="1" s="1" a="1"/>
  <c r="R2792" i="1" s="1"/>
  <c r="N2784" i="1"/>
  <c r="R2784" i="1" s="1" a="1"/>
  <c r="R2784" i="1" s="1"/>
  <c r="N2776" i="1"/>
  <c r="R2776" i="1" s="1" a="1"/>
  <c r="R2776" i="1" s="1"/>
  <c r="N2768" i="1"/>
  <c r="R2768" i="1" s="1" a="1"/>
  <c r="R2768" i="1" s="1"/>
  <c r="N2760" i="1"/>
  <c r="R2760" i="1" s="1" a="1"/>
  <c r="R2760" i="1" s="1"/>
  <c r="N2752" i="1"/>
  <c r="R2752" i="1" s="1" a="1"/>
  <c r="R2752" i="1" s="1"/>
  <c r="N2744" i="1"/>
  <c r="R2744" i="1" s="1" a="1"/>
  <c r="R2744" i="1" s="1"/>
  <c r="N2736" i="1"/>
  <c r="R2736" i="1" s="1" a="1"/>
  <c r="R2736" i="1" s="1"/>
  <c r="N2728" i="1"/>
  <c r="R2728" i="1" s="1" a="1"/>
  <c r="R2728" i="1" s="1"/>
  <c r="N2720" i="1"/>
  <c r="R2720" i="1" s="1" a="1"/>
  <c r="R2720" i="1" s="1"/>
  <c r="N2712" i="1"/>
  <c r="R2712" i="1" s="1" a="1"/>
  <c r="R2712" i="1" s="1"/>
  <c r="N2704" i="1"/>
  <c r="R2704" i="1" s="1" a="1"/>
  <c r="R2704" i="1" s="1"/>
  <c r="N2696" i="1"/>
  <c r="R2696" i="1" s="1" a="1"/>
  <c r="R2696" i="1" s="1"/>
  <c r="N2688" i="1"/>
  <c r="R2688" i="1" s="1" a="1"/>
  <c r="R2688" i="1" s="1"/>
  <c r="N2680" i="1"/>
  <c r="R2680" i="1" s="1" a="1"/>
  <c r="R2680" i="1" s="1"/>
  <c r="N2672" i="1"/>
  <c r="R2672" i="1" s="1" a="1"/>
  <c r="R2672" i="1" s="1"/>
  <c r="N2664" i="1"/>
  <c r="R2664" i="1" s="1" a="1"/>
  <c r="R2664" i="1" s="1"/>
  <c r="N2656" i="1"/>
  <c r="R2656" i="1" s="1" a="1"/>
  <c r="R2656" i="1" s="1"/>
  <c r="N2648" i="1"/>
  <c r="R2648" i="1" s="1" a="1"/>
  <c r="R2648" i="1" s="1"/>
  <c r="N2640" i="1"/>
  <c r="R2640" i="1" s="1" a="1"/>
  <c r="R2640" i="1" s="1"/>
  <c r="N2632" i="1"/>
  <c r="R2632" i="1" s="1" a="1"/>
  <c r="R2632" i="1" s="1"/>
  <c r="N2624" i="1"/>
  <c r="R2624" i="1" s="1" a="1"/>
  <c r="R2624" i="1" s="1"/>
  <c r="N2616" i="1"/>
  <c r="R2616" i="1" s="1" a="1"/>
  <c r="R2616" i="1" s="1"/>
  <c r="N2608" i="1"/>
  <c r="R2608" i="1" s="1" a="1"/>
  <c r="R2608" i="1" s="1"/>
  <c r="N2600" i="1"/>
  <c r="R2600" i="1" s="1" a="1"/>
  <c r="R2600" i="1" s="1"/>
  <c r="N2592" i="1"/>
  <c r="R2592" i="1" s="1" a="1"/>
  <c r="R2592" i="1" s="1"/>
  <c r="N2584" i="1"/>
  <c r="R2584" i="1" s="1" a="1"/>
  <c r="R2584" i="1" s="1"/>
  <c r="N2576" i="1"/>
  <c r="R2576" i="1" s="1" a="1"/>
  <c r="R2576" i="1" s="1"/>
  <c r="N2568" i="1"/>
  <c r="R2568" i="1" s="1" a="1"/>
  <c r="R2568" i="1" s="1"/>
  <c r="N2560" i="1"/>
  <c r="R2560" i="1" s="1" a="1"/>
  <c r="R2560" i="1" s="1"/>
  <c r="N2552" i="1"/>
  <c r="R2552" i="1" s="1" a="1"/>
  <c r="R2552" i="1" s="1"/>
  <c r="N2544" i="1"/>
  <c r="R2544" i="1" s="1" a="1"/>
  <c r="R2544" i="1" s="1"/>
  <c r="N2536" i="1"/>
  <c r="R2536" i="1" s="1" a="1"/>
  <c r="R2536" i="1" s="1"/>
  <c r="N2528" i="1"/>
  <c r="R2528" i="1" s="1" a="1"/>
  <c r="R2528" i="1" s="1"/>
  <c r="N2520" i="1"/>
  <c r="R2520" i="1" s="1" a="1"/>
  <c r="R2520" i="1" s="1"/>
  <c r="N2512" i="1"/>
  <c r="R2512" i="1" s="1" a="1"/>
  <c r="R2512" i="1" s="1"/>
  <c r="N2504" i="1"/>
  <c r="R2504" i="1" s="1" a="1"/>
  <c r="R2504" i="1" s="1"/>
  <c r="N2496" i="1"/>
  <c r="R2496" i="1" s="1" a="1"/>
  <c r="R2496" i="1" s="1"/>
  <c r="N2488" i="1"/>
  <c r="R2488" i="1" s="1" a="1"/>
  <c r="R2488" i="1" s="1"/>
  <c r="N2480" i="1"/>
  <c r="R2480" i="1" s="1" a="1"/>
  <c r="R2480" i="1" s="1"/>
  <c r="N2472" i="1"/>
  <c r="R2472" i="1" s="1" a="1"/>
  <c r="R2472" i="1" s="1"/>
  <c r="N2464" i="1"/>
  <c r="R2464" i="1" s="1" a="1"/>
  <c r="R2464" i="1" s="1"/>
  <c r="N2456" i="1"/>
  <c r="R2456" i="1" s="1" a="1"/>
  <c r="R2456" i="1" s="1"/>
  <c r="N2448" i="1"/>
  <c r="R2448" i="1" s="1" a="1"/>
  <c r="R2448" i="1" s="1"/>
  <c r="N2440" i="1"/>
  <c r="R2440" i="1" s="1" a="1"/>
  <c r="R2440" i="1" s="1"/>
  <c r="N2432" i="1"/>
  <c r="R2432" i="1" s="1" a="1"/>
  <c r="R2432" i="1" s="1"/>
  <c r="N2424" i="1"/>
  <c r="R2424" i="1" s="1" a="1"/>
  <c r="R2424" i="1" s="1"/>
  <c r="N2416" i="1"/>
  <c r="R2416" i="1" s="1" a="1"/>
  <c r="R2416" i="1" s="1"/>
  <c r="N2408" i="1"/>
  <c r="R2408" i="1" s="1" a="1"/>
  <c r="R2408" i="1" s="1"/>
  <c r="N2400" i="1"/>
  <c r="R2400" i="1" s="1" a="1"/>
  <c r="R2400" i="1" s="1"/>
  <c r="N2392" i="1"/>
  <c r="R2392" i="1" s="1" a="1"/>
  <c r="R2392" i="1" s="1"/>
  <c r="N2384" i="1"/>
  <c r="R2384" i="1" s="1" a="1"/>
  <c r="R2384" i="1" s="1"/>
  <c r="N2376" i="1"/>
  <c r="R2376" i="1" s="1" a="1"/>
  <c r="R2376" i="1" s="1"/>
  <c r="N2368" i="1"/>
  <c r="R2368" i="1" s="1" a="1"/>
  <c r="R2368" i="1" s="1"/>
  <c r="N2360" i="1"/>
  <c r="R2360" i="1" s="1" a="1"/>
  <c r="R2360" i="1" s="1"/>
  <c r="N2352" i="1"/>
  <c r="R2352" i="1" s="1" a="1"/>
  <c r="R2352" i="1" s="1"/>
  <c r="N2344" i="1"/>
  <c r="R2344" i="1" s="1" a="1"/>
  <c r="R2344" i="1" s="1"/>
  <c r="N2336" i="1"/>
  <c r="R2336" i="1" s="1" a="1"/>
  <c r="R2336" i="1" s="1"/>
  <c r="N2328" i="1"/>
  <c r="R2328" i="1" s="1" a="1"/>
  <c r="R2328" i="1" s="1"/>
  <c r="N2320" i="1"/>
  <c r="R2320" i="1" s="1" a="1"/>
  <c r="R2320" i="1" s="1"/>
  <c r="N2312" i="1"/>
  <c r="R2312" i="1" s="1" a="1"/>
  <c r="R2312" i="1" s="1"/>
  <c r="N2304" i="1"/>
  <c r="R2304" i="1" s="1" a="1"/>
  <c r="R2304" i="1" s="1"/>
  <c r="N2296" i="1"/>
  <c r="R2296" i="1" s="1" a="1"/>
  <c r="R2296" i="1" s="1"/>
  <c r="N2288" i="1"/>
  <c r="R2288" i="1" s="1" a="1"/>
  <c r="R2288" i="1" s="1"/>
  <c r="N2280" i="1"/>
  <c r="R2280" i="1" s="1" a="1"/>
  <c r="R2280" i="1" s="1"/>
  <c r="N2272" i="1"/>
  <c r="R2272" i="1" s="1" a="1"/>
  <c r="R2272" i="1" s="1"/>
  <c r="N2264" i="1"/>
  <c r="R2264" i="1" s="1" a="1"/>
  <c r="R2264" i="1" s="1"/>
  <c r="N2256" i="1"/>
  <c r="R2256" i="1" s="1" a="1"/>
  <c r="R2256" i="1" s="1"/>
  <c r="N2248" i="1"/>
  <c r="R2248" i="1" s="1" a="1"/>
  <c r="R2248" i="1" s="1"/>
  <c r="N2240" i="1"/>
  <c r="R2240" i="1" s="1" a="1"/>
  <c r="R2240" i="1" s="1"/>
  <c r="N2232" i="1"/>
  <c r="R2232" i="1" s="1" a="1"/>
  <c r="R2232" i="1" s="1"/>
  <c r="N2224" i="1"/>
  <c r="R2224" i="1" s="1" a="1"/>
  <c r="R2224" i="1" s="1"/>
  <c r="N2216" i="1"/>
  <c r="R2216" i="1" s="1" a="1"/>
  <c r="R2216" i="1" s="1"/>
  <c r="N2208" i="1"/>
  <c r="R2208" i="1" s="1" a="1"/>
  <c r="R2208" i="1" s="1"/>
  <c r="N2200" i="1"/>
  <c r="R2200" i="1" s="1" a="1"/>
  <c r="R2200" i="1" s="1"/>
  <c r="N2192" i="1"/>
  <c r="R2192" i="1" s="1" a="1"/>
  <c r="R2192" i="1" s="1"/>
  <c r="N2184" i="1"/>
  <c r="R2184" i="1" s="1" a="1"/>
  <c r="R2184" i="1" s="1"/>
  <c r="N2176" i="1"/>
  <c r="R2176" i="1" s="1" a="1"/>
  <c r="R2176" i="1" s="1"/>
  <c r="N2168" i="1"/>
  <c r="R2168" i="1" s="1" a="1"/>
  <c r="R2168" i="1" s="1"/>
  <c r="N2160" i="1"/>
  <c r="R2160" i="1" s="1" a="1"/>
  <c r="R2160" i="1" s="1"/>
  <c r="N2152" i="1"/>
  <c r="R2152" i="1" s="1" a="1"/>
  <c r="R2152" i="1" s="1"/>
  <c r="N2144" i="1"/>
  <c r="R2144" i="1" s="1" a="1"/>
  <c r="R2144" i="1" s="1"/>
  <c r="N2136" i="1"/>
  <c r="R2136" i="1" s="1" a="1"/>
  <c r="R2136" i="1" s="1"/>
  <c r="N2128" i="1"/>
  <c r="R2128" i="1" s="1" a="1"/>
  <c r="R2128" i="1" s="1"/>
  <c r="N2120" i="1"/>
  <c r="R2120" i="1" s="1" a="1"/>
  <c r="R2120" i="1" s="1"/>
  <c r="N2112" i="1"/>
  <c r="R2112" i="1" s="1" a="1"/>
  <c r="R2112" i="1" s="1"/>
  <c r="N2104" i="1"/>
  <c r="R2104" i="1" s="1" a="1"/>
  <c r="R2104" i="1" s="1"/>
  <c r="N2096" i="1"/>
  <c r="R2096" i="1" s="1" a="1"/>
  <c r="R2096" i="1" s="1"/>
  <c r="N2088" i="1"/>
  <c r="R2088" i="1" s="1" a="1"/>
  <c r="R2088" i="1" s="1"/>
  <c r="N2080" i="1"/>
  <c r="R2080" i="1" s="1" a="1"/>
  <c r="R2080" i="1" s="1"/>
  <c r="N2072" i="1"/>
  <c r="R2072" i="1" s="1" a="1"/>
  <c r="R2072" i="1" s="1"/>
  <c r="N2064" i="1"/>
  <c r="R2064" i="1" s="1" a="1"/>
  <c r="R2064" i="1" s="1"/>
  <c r="N2056" i="1"/>
  <c r="R2056" i="1" s="1" a="1"/>
  <c r="R2056" i="1" s="1"/>
  <c r="N2048" i="1"/>
  <c r="R2048" i="1" s="1" a="1"/>
  <c r="R2048" i="1" s="1"/>
  <c r="N2040" i="1"/>
  <c r="R2040" i="1" s="1" a="1"/>
  <c r="R2040" i="1" s="1"/>
  <c r="N2032" i="1"/>
  <c r="R2032" i="1" s="1" a="1"/>
  <c r="R2032" i="1" s="1"/>
  <c r="N2024" i="1"/>
  <c r="R2024" i="1" s="1" a="1"/>
  <c r="R2024" i="1" s="1"/>
  <c r="N2016" i="1"/>
  <c r="R2016" i="1" s="1" a="1"/>
  <c r="R2016" i="1" s="1"/>
  <c r="N2008" i="1"/>
  <c r="R2008" i="1" s="1" a="1"/>
  <c r="R2008" i="1" s="1"/>
  <c r="N2000" i="1"/>
  <c r="R2000" i="1" s="1" a="1"/>
  <c r="R2000" i="1" s="1"/>
  <c r="N1992" i="1"/>
  <c r="R1992" i="1" s="1" a="1"/>
  <c r="R1992" i="1" s="1"/>
  <c r="N1984" i="1"/>
  <c r="R1984" i="1" s="1" a="1"/>
  <c r="R1984" i="1" s="1"/>
  <c r="N1976" i="1"/>
  <c r="R1976" i="1" s="1" a="1"/>
  <c r="R1976" i="1" s="1"/>
  <c r="N1968" i="1"/>
  <c r="R1968" i="1" s="1" a="1"/>
  <c r="R1968" i="1" s="1"/>
  <c r="N1960" i="1"/>
  <c r="R1960" i="1" s="1" a="1"/>
  <c r="R1960" i="1" s="1"/>
  <c r="N1952" i="1"/>
  <c r="R1952" i="1" s="1" a="1"/>
  <c r="R1952" i="1" s="1"/>
  <c r="N1944" i="1"/>
  <c r="R1944" i="1" s="1" a="1"/>
  <c r="R1944" i="1" s="1"/>
  <c r="N1936" i="1"/>
  <c r="R1936" i="1" s="1" a="1"/>
  <c r="R1936" i="1" s="1"/>
  <c r="N1928" i="1"/>
  <c r="R1928" i="1" s="1" a="1"/>
  <c r="R1928" i="1" s="1"/>
  <c r="N1920" i="1"/>
  <c r="R1920" i="1" s="1" a="1"/>
  <c r="R1920" i="1" s="1"/>
  <c r="N1912" i="1"/>
  <c r="R1912" i="1" s="1" a="1"/>
  <c r="R1912" i="1" s="1"/>
  <c r="N1904" i="1"/>
  <c r="R1904" i="1" s="1" a="1"/>
  <c r="R1904" i="1" s="1"/>
  <c r="N1896" i="1"/>
  <c r="R1896" i="1" s="1" a="1"/>
  <c r="R1896" i="1" s="1"/>
  <c r="N1888" i="1"/>
  <c r="R1888" i="1" s="1" a="1"/>
  <c r="R1888" i="1" s="1"/>
  <c r="N1880" i="1"/>
  <c r="R1880" i="1" s="1" a="1"/>
  <c r="R1880" i="1" s="1"/>
  <c r="N1872" i="1"/>
  <c r="R1872" i="1" s="1" a="1"/>
  <c r="R1872" i="1" s="1"/>
  <c r="N1864" i="1"/>
  <c r="R1864" i="1" s="1" a="1"/>
  <c r="R1864" i="1" s="1"/>
  <c r="N1856" i="1"/>
  <c r="R1856" i="1" s="1" a="1"/>
  <c r="R1856" i="1" s="1"/>
  <c r="N1848" i="1"/>
  <c r="R1848" i="1" s="1" a="1"/>
  <c r="R1848" i="1" s="1"/>
  <c r="N1840" i="1"/>
  <c r="R1840" i="1" s="1" a="1"/>
  <c r="R1840" i="1" s="1"/>
  <c r="N1832" i="1"/>
  <c r="R1832" i="1" s="1" a="1"/>
  <c r="R1832" i="1" s="1"/>
  <c r="N1824" i="1"/>
  <c r="R1824" i="1" s="1" a="1"/>
  <c r="R1824" i="1" s="1"/>
  <c r="N1816" i="1"/>
  <c r="R1816" i="1" s="1" a="1"/>
  <c r="R1816" i="1" s="1"/>
  <c r="N1808" i="1"/>
  <c r="R1808" i="1" s="1" a="1"/>
  <c r="R1808" i="1" s="1"/>
  <c r="N1800" i="1"/>
  <c r="R1800" i="1" s="1" a="1"/>
  <c r="R1800" i="1" s="1"/>
  <c r="N1792" i="1"/>
  <c r="R1792" i="1" s="1" a="1"/>
  <c r="R1792" i="1" s="1"/>
  <c r="N1784" i="1"/>
  <c r="R1784" i="1" s="1" a="1"/>
  <c r="R1784" i="1" s="1"/>
  <c r="N1776" i="1"/>
  <c r="R1776" i="1" s="1" a="1"/>
  <c r="R1776" i="1" s="1"/>
  <c r="N1768" i="1"/>
  <c r="R1768" i="1" s="1" a="1"/>
  <c r="R1768" i="1" s="1"/>
  <c r="N1760" i="1"/>
  <c r="R1760" i="1" s="1" a="1"/>
  <c r="R1760" i="1" s="1"/>
  <c r="N1752" i="1"/>
  <c r="R1752" i="1" s="1" a="1"/>
  <c r="R1752" i="1" s="1"/>
  <c r="N1744" i="1"/>
  <c r="R1744" i="1" s="1" a="1"/>
  <c r="R1744" i="1" s="1"/>
  <c r="N1736" i="1"/>
  <c r="R1736" i="1" s="1" a="1"/>
  <c r="R1736" i="1" s="1"/>
  <c r="N1728" i="1"/>
  <c r="R1728" i="1" s="1" a="1"/>
  <c r="R1728" i="1" s="1"/>
  <c r="N1720" i="1"/>
  <c r="R1720" i="1" s="1" a="1"/>
  <c r="R1720" i="1" s="1"/>
  <c r="N1712" i="1"/>
  <c r="R1712" i="1" s="1" a="1"/>
  <c r="R1712" i="1" s="1"/>
  <c r="N1704" i="1"/>
  <c r="R1704" i="1" s="1" a="1"/>
  <c r="R1704" i="1" s="1"/>
  <c r="N1696" i="1"/>
  <c r="R1696" i="1" s="1" a="1"/>
  <c r="R1696" i="1" s="1"/>
  <c r="N1688" i="1"/>
  <c r="R1688" i="1" s="1" a="1"/>
  <c r="R1688" i="1" s="1"/>
  <c r="N1680" i="1"/>
  <c r="R1680" i="1" s="1" a="1"/>
  <c r="R1680" i="1" s="1"/>
  <c r="N1672" i="1"/>
  <c r="R1672" i="1" s="1" a="1"/>
  <c r="R1672" i="1" s="1"/>
  <c r="N1664" i="1"/>
  <c r="R1664" i="1" s="1" a="1"/>
  <c r="R1664" i="1" s="1"/>
  <c r="N1656" i="1"/>
  <c r="R1656" i="1" s="1" a="1"/>
  <c r="R1656" i="1" s="1"/>
  <c r="N1648" i="1"/>
  <c r="R1648" i="1" s="1" a="1"/>
  <c r="R1648" i="1" s="1"/>
  <c r="N1640" i="1"/>
  <c r="R1640" i="1" s="1" a="1"/>
  <c r="R1640" i="1" s="1"/>
  <c r="N1632" i="1"/>
  <c r="R1632" i="1" s="1" a="1"/>
  <c r="R1632" i="1" s="1"/>
  <c r="N1624" i="1"/>
  <c r="R1624" i="1" s="1" a="1"/>
  <c r="R1624" i="1" s="1"/>
  <c r="N1616" i="1"/>
  <c r="R1616" i="1" s="1" a="1"/>
  <c r="R1616" i="1" s="1"/>
  <c r="N1608" i="1"/>
  <c r="R1608" i="1" s="1" a="1"/>
  <c r="R1608" i="1" s="1"/>
  <c r="N1600" i="1"/>
  <c r="R1600" i="1" s="1" a="1"/>
  <c r="R1600" i="1" s="1"/>
  <c r="N1592" i="1"/>
  <c r="R1592" i="1" s="1" a="1"/>
  <c r="R1592" i="1" s="1"/>
  <c r="N1584" i="1"/>
  <c r="R1584" i="1" s="1" a="1"/>
  <c r="R1584" i="1" s="1"/>
  <c r="N1576" i="1"/>
  <c r="R1576" i="1" s="1" a="1"/>
  <c r="R1576" i="1" s="1"/>
  <c r="N1568" i="1"/>
  <c r="R1568" i="1" s="1" a="1"/>
  <c r="R1568" i="1" s="1"/>
  <c r="N1560" i="1"/>
  <c r="R1560" i="1" s="1" a="1"/>
  <c r="R1560" i="1" s="1"/>
  <c r="N1552" i="1"/>
  <c r="R1552" i="1" s="1" a="1"/>
  <c r="R1552" i="1" s="1"/>
  <c r="N1544" i="1"/>
  <c r="R1544" i="1" s="1" a="1"/>
  <c r="R1544" i="1" s="1"/>
  <c r="N1536" i="1"/>
  <c r="R1536" i="1" s="1" a="1"/>
  <c r="R1536" i="1" s="1"/>
  <c r="N1528" i="1"/>
  <c r="R1528" i="1" s="1" a="1"/>
  <c r="R1528" i="1" s="1"/>
  <c r="N1520" i="1"/>
  <c r="R1520" i="1" s="1" a="1"/>
  <c r="R1520" i="1" s="1"/>
  <c r="N1512" i="1"/>
  <c r="R1512" i="1" s="1" a="1"/>
  <c r="R1512" i="1" s="1"/>
  <c r="N1504" i="1"/>
  <c r="R1504" i="1" s="1" a="1"/>
  <c r="R1504" i="1" s="1"/>
  <c r="N1496" i="1"/>
  <c r="R1496" i="1" s="1" a="1"/>
  <c r="R1496" i="1" s="1"/>
  <c r="N1488" i="1"/>
  <c r="R1488" i="1" s="1" a="1"/>
  <c r="R1488" i="1" s="1"/>
  <c r="N1480" i="1"/>
  <c r="R1480" i="1" s="1" a="1"/>
  <c r="R1480" i="1" s="1"/>
  <c r="N1472" i="1"/>
  <c r="R1472" i="1" s="1" a="1"/>
  <c r="R1472" i="1" s="1"/>
  <c r="N1464" i="1"/>
  <c r="R1464" i="1" s="1" a="1"/>
  <c r="R1464" i="1" s="1"/>
  <c r="N1456" i="1"/>
  <c r="R1456" i="1" s="1" a="1"/>
  <c r="R1456" i="1" s="1"/>
  <c r="N1448" i="1"/>
  <c r="R1448" i="1" s="1" a="1"/>
  <c r="R1448" i="1" s="1"/>
  <c r="N1440" i="1"/>
  <c r="R1440" i="1" s="1" a="1"/>
  <c r="R1440" i="1" s="1"/>
  <c r="N1432" i="1"/>
  <c r="R1432" i="1" s="1" a="1"/>
  <c r="R1432" i="1" s="1"/>
  <c r="N1424" i="1"/>
  <c r="R1424" i="1" s="1" a="1"/>
  <c r="R1424" i="1" s="1"/>
  <c r="N1416" i="1"/>
  <c r="R1416" i="1" s="1" a="1"/>
  <c r="R1416" i="1" s="1"/>
  <c r="N1408" i="1"/>
  <c r="R1408" i="1" s="1" a="1"/>
  <c r="R1408" i="1" s="1"/>
  <c r="N1400" i="1"/>
  <c r="R1400" i="1" s="1" a="1"/>
  <c r="R1400" i="1" s="1"/>
  <c r="N1392" i="1"/>
  <c r="R1392" i="1" s="1" a="1"/>
  <c r="R1392" i="1" s="1"/>
  <c r="N1384" i="1"/>
  <c r="R1384" i="1" s="1" a="1"/>
  <c r="R1384" i="1" s="1"/>
  <c r="N1376" i="1"/>
  <c r="R1376" i="1" s="1" a="1"/>
  <c r="R1376" i="1" s="1"/>
  <c r="N1368" i="1"/>
  <c r="R1368" i="1" s="1" a="1"/>
  <c r="R1368" i="1" s="1"/>
  <c r="N1360" i="1"/>
  <c r="R1360" i="1" s="1" a="1"/>
  <c r="R1360" i="1" s="1"/>
  <c r="N1352" i="1"/>
  <c r="R1352" i="1" s="1" a="1"/>
  <c r="R1352" i="1" s="1"/>
  <c r="N1344" i="1"/>
  <c r="R1344" i="1" s="1" a="1"/>
  <c r="R1344" i="1" s="1"/>
  <c r="N1336" i="1"/>
  <c r="R1336" i="1" s="1" a="1"/>
  <c r="R1336" i="1" s="1"/>
  <c r="N1328" i="1"/>
  <c r="R1328" i="1" s="1" a="1"/>
  <c r="R1328" i="1" s="1"/>
  <c r="N1320" i="1"/>
  <c r="R1320" i="1" s="1" a="1"/>
  <c r="R1320" i="1" s="1"/>
  <c r="N1312" i="1"/>
  <c r="R1312" i="1" s="1" a="1"/>
  <c r="R1312" i="1" s="1"/>
  <c r="N1304" i="1"/>
  <c r="R1304" i="1" s="1" a="1"/>
  <c r="R1304" i="1" s="1"/>
  <c r="N1296" i="1"/>
  <c r="R1296" i="1" s="1" a="1"/>
  <c r="R1296" i="1" s="1"/>
  <c r="N1288" i="1"/>
  <c r="R1288" i="1" s="1" a="1"/>
  <c r="R1288" i="1" s="1"/>
  <c r="N1280" i="1"/>
  <c r="R1280" i="1" s="1" a="1"/>
  <c r="R1280" i="1" s="1"/>
  <c r="N1272" i="1"/>
  <c r="R1272" i="1" s="1" a="1"/>
  <c r="R1272" i="1" s="1"/>
  <c r="N1264" i="1"/>
  <c r="R1264" i="1" s="1" a="1"/>
  <c r="R1264" i="1" s="1"/>
  <c r="N1256" i="1"/>
  <c r="R1256" i="1" s="1" a="1"/>
  <c r="R1256" i="1" s="1"/>
  <c r="N1248" i="1"/>
  <c r="R1248" i="1" s="1" a="1"/>
  <c r="R1248" i="1" s="1"/>
  <c r="N1240" i="1"/>
  <c r="R1240" i="1" s="1" a="1"/>
  <c r="R1240" i="1" s="1"/>
  <c r="N1232" i="1"/>
  <c r="R1232" i="1" s="1" a="1"/>
  <c r="R1232" i="1" s="1"/>
  <c r="N1224" i="1"/>
  <c r="R1224" i="1" s="1" a="1"/>
  <c r="R1224" i="1" s="1"/>
  <c r="N1216" i="1"/>
  <c r="R1216" i="1" s="1" a="1"/>
  <c r="R1216" i="1" s="1"/>
  <c r="N1208" i="1"/>
  <c r="R1208" i="1" s="1" a="1"/>
  <c r="R1208" i="1" s="1"/>
  <c r="N1200" i="1"/>
  <c r="R1200" i="1" s="1" a="1"/>
  <c r="R1200" i="1" s="1"/>
  <c r="N1192" i="1"/>
  <c r="R1192" i="1" s="1" a="1"/>
  <c r="R1192" i="1" s="1"/>
  <c r="N1184" i="1"/>
  <c r="R1184" i="1" s="1" a="1"/>
  <c r="R1184" i="1" s="1"/>
  <c r="N1176" i="1"/>
  <c r="R1176" i="1" s="1" a="1"/>
  <c r="R1176" i="1" s="1"/>
  <c r="N1168" i="1"/>
  <c r="R1168" i="1" s="1" a="1"/>
  <c r="R1168" i="1" s="1"/>
  <c r="N1160" i="1"/>
  <c r="R1160" i="1" s="1" a="1"/>
  <c r="R1160" i="1" s="1"/>
  <c r="N1152" i="1"/>
  <c r="R1152" i="1" s="1" a="1"/>
  <c r="R1152" i="1" s="1"/>
  <c r="N1144" i="1"/>
  <c r="R1144" i="1" s="1" a="1"/>
  <c r="R1144" i="1" s="1"/>
  <c r="N1136" i="1"/>
  <c r="R1136" i="1" s="1" a="1"/>
  <c r="R1136" i="1" s="1"/>
  <c r="N1128" i="1"/>
  <c r="R1128" i="1" s="1" a="1"/>
  <c r="R1128" i="1" s="1"/>
  <c r="N1120" i="1"/>
  <c r="R1120" i="1" s="1" a="1"/>
  <c r="R1120" i="1" s="1"/>
  <c r="N1112" i="1"/>
  <c r="R1112" i="1" s="1" a="1"/>
  <c r="R1112" i="1" s="1"/>
  <c r="N1104" i="1"/>
  <c r="R1104" i="1" s="1" a="1"/>
  <c r="R1104" i="1" s="1"/>
  <c r="N1096" i="1"/>
  <c r="R1096" i="1" s="1" a="1"/>
  <c r="R1096" i="1" s="1"/>
  <c r="N1088" i="1"/>
  <c r="R1088" i="1" s="1" a="1"/>
  <c r="R1088" i="1" s="1"/>
  <c r="N1080" i="1"/>
  <c r="R1080" i="1" s="1" a="1"/>
  <c r="R1080" i="1" s="1"/>
  <c r="N1072" i="1"/>
  <c r="R1072" i="1" s="1" a="1"/>
  <c r="R1072" i="1" s="1"/>
  <c r="N1064" i="1"/>
  <c r="R1064" i="1" s="1" a="1"/>
  <c r="R1064" i="1" s="1"/>
  <c r="N1056" i="1"/>
  <c r="R1056" i="1" s="1" a="1"/>
  <c r="R1056" i="1" s="1"/>
  <c r="N1048" i="1"/>
  <c r="R1048" i="1" s="1" a="1"/>
  <c r="R1048" i="1" s="1"/>
  <c r="N1040" i="1"/>
  <c r="R1040" i="1" s="1" a="1"/>
  <c r="R1040" i="1" s="1"/>
  <c r="N1032" i="1"/>
  <c r="R1032" i="1" s="1" a="1"/>
  <c r="R1032" i="1" s="1"/>
  <c r="N1024" i="1"/>
  <c r="R1024" i="1" s="1" a="1"/>
  <c r="R1024" i="1" s="1"/>
  <c r="N1016" i="1"/>
  <c r="R1016" i="1" s="1" a="1"/>
  <c r="R1016" i="1" s="1"/>
  <c r="N1008" i="1"/>
  <c r="R1008" i="1" s="1" a="1"/>
  <c r="R1008" i="1" s="1"/>
  <c r="N1000" i="1"/>
  <c r="R1000" i="1" s="1" a="1"/>
  <c r="R1000" i="1" s="1"/>
  <c r="N992" i="1"/>
  <c r="R992" i="1" s="1" a="1"/>
  <c r="R992" i="1" s="1"/>
  <c r="N984" i="1"/>
  <c r="R984" i="1" s="1" a="1"/>
  <c r="R984" i="1" s="1"/>
  <c r="N976" i="1"/>
  <c r="R976" i="1" s="1" a="1"/>
  <c r="R976" i="1" s="1"/>
  <c r="N968" i="1"/>
  <c r="R968" i="1" s="1" a="1"/>
  <c r="R968" i="1" s="1"/>
  <c r="N960" i="1"/>
  <c r="R960" i="1" s="1" a="1"/>
  <c r="R960" i="1" s="1"/>
  <c r="N952" i="1"/>
  <c r="R952" i="1" s="1" a="1"/>
  <c r="R952" i="1" s="1"/>
  <c r="N944" i="1"/>
  <c r="R944" i="1" s="1" a="1"/>
  <c r="R944" i="1" s="1"/>
  <c r="N936" i="1"/>
  <c r="R936" i="1" s="1" a="1"/>
  <c r="R936" i="1" s="1"/>
  <c r="N928" i="1"/>
  <c r="R928" i="1" s="1" a="1"/>
  <c r="R928" i="1" s="1"/>
  <c r="N920" i="1"/>
  <c r="R920" i="1" s="1" a="1"/>
  <c r="R920" i="1" s="1"/>
  <c r="N912" i="1"/>
  <c r="R912" i="1" s="1" a="1"/>
  <c r="R912" i="1" s="1"/>
  <c r="N904" i="1"/>
  <c r="R904" i="1" s="1" a="1"/>
  <c r="R904" i="1" s="1"/>
  <c r="N896" i="1"/>
  <c r="R896" i="1" s="1" a="1"/>
  <c r="R896" i="1" s="1"/>
  <c r="N888" i="1"/>
  <c r="R888" i="1" s="1" a="1"/>
  <c r="R888" i="1" s="1"/>
  <c r="N880" i="1"/>
  <c r="R880" i="1" s="1" a="1"/>
  <c r="R880" i="1" s="1"/>
  <c r="N872" i="1"/>
  <c r="R872" i="1" s="1" a="1"/>
  <c r="R872" i="1" s="1"/>
  <c r="N864" i="1"/>
  <c r="R864" i="1" s="1" a="1"/>
  <c r="R864" i="1" s="1"/>
  <c r="N856" i="1"/>
  <c r="R856" i="1" s="1" a="1"/>
  <c r="R856" i="1" s="1"/>
  <c r="N848" i="1"/>
  <c r="R848" i="1" s="1" a="1"/>
  <c r="R848" i="1" s="1"/>
  <c r="N840" i="1"/>
  <c r="R840" i="1" s="1" a="1"/>
  <c r="R840" i="1" s="1"/>
  <c r="N832" i="1"/>
  <c r="R832" i="1" s="1" a="1"/>
  <c r="R832" i="1" s="1"/>
  <c r="N824" i="1"/>
  <c r="R824" i="1" s="1" a="1"/>
  <c r="R824" i="1" s="1"/>
  <c r="N816" i="1"/>
  <c r="R816" i="1" s="1" a="1"/>
  <c r="R816" i="1" s="1"/>
  <c r="N808" i="1"/>
  <c r="R808" i="1" s="1" a="1"/>
  <c r="R808" i="1" s="1"/>
  <c r="N800" i="1"/>
  <c r="R800" i="1" s="1" a="1"/>
  <c r="R800" i="1" s="1"/>
  <c r="N792" i="1"/>
  <c r="R792" i="1" s="1" a="1"/>
  <c r="R792" i="1" s="1"/>
  <c r="N784" i="1"/>
  <c r="R784" i="1" s="1" a="1"/>
  <c r="R784" i="1" s="1"/>
  <c r="N776" i="1"/>
  <c r="R776" i="1" s="1" a="1"/>
  <c r="R776" i="1" s="1"/>
  <c r="N768" i="1"/>
  <c r="R768" i="1" s="1" a="1"/>
  <c r="R768" i="1" s="1"/>
  <c r="N760" i="1"/>
  <c r="R760" i="1" s="1" a="1"/>
  <c r="R760" i="1" s="1"/>
  <c r="N752" i="1"/>
  <c r="R752" i="1" s="1" a="1"/>
  <c r="R752" i="1" s="1"/>
  <c r="N744" i="1"/>
  <c r="R744" i="1" s="1" a="1"/>
  <c r="R744" i="1" s="1"/>
  <c r="N736" i="1"/>
  <c r="R736" i="1" s="1" a="1"/>
  <c r="R736" i="1" s="1"/>
  <c r="N728" i="1"/>
  <c r="R728" i="1" s="1" a="1"/>
  <c r="R728" i="1" s="1"/>
  <c r="N720" i="1"/>
  <c r="R720" i="1" s="1" a="1"/>
  <c r="R720" i="1" s="1"/>
  <c r="N712" i="1"/>
  <c r="R712" i="1" s="1" a="1"/>
  <c r="R712" i="1" s="1"/>
  <c r="N704" i="1"/>
  <c r="R704" i="1" s="1" a="1"/>
  <c r="R704" i="1" s="1"/>
  <c r="N696" i="1"/>
  <c r="R696" i="1" s="1" a="1"/>
  <c r="R696" i="1" s="1"/>
  <c r="N688" i="1"/>
  <c r="R688" i="1" s="1" a="1"/>
  <c r="R688" i="1" s="1"/>
  <c r="N680" i="1"/>
  <c r="R680" i="1" s="1" a="1"/>
  <c r="R680" i="1" s="1"/>
  <c r="N672" i="1"/>
  <c r="R672" i="1" s="1" a="1"/>
  <c r="R672" i="1" s="1"/>
  <c r="N664" i="1"/>
  <c r="R664" i="1" s="1" a="1"/>
  <c r="R664" i="1" s="1"/>
  <c r="N656" i="1"/>
  <c r="R656" i="1" s="1" a="1"/>
  <c r="R656" i="1" s="1"/>
  <c r="N648" i="1"/>
  <c r="R648" i="1" s="1" a="1"/>
  <c r="R648" i="1" s="1"/>
  <c r="N640" i="1"/>
  <c r="R640" i="1" s="1" a="1"/>
  <c r="R640" i="1" s="1"/>
  <c r="N632" i="1"/>
  <c r="R632" i="1" s="1" a="1"/>
  <c r="R632" i="1" s="1"/>
  <c r="N624" i="1"/>
  <c r="R624" i="1" s="1" a="1"/>
  <c r="R624" i="1" s="1"/>
  <c r="N616" i="1"/>
  <c r="R616" i="1" s="1" a="1"/>
  <c r="R616" i="1" s="1"/>
  <c r="N608" i="1"/>
  <c r="R608" i="1" s="1" a="1"/>
  <c r="R608" i="1" s="1"/>
  <c r="N600" i="1"/>
  <c r="R600" i="1" s="1" a="1"/>
  <c r="R600" i="1" s="1"/>
  <c r="N592" i="1"/>
  <c r="R592" i="1" s="1" a="1"/>
  <c r="R592" i="1" s="1"/>
  <c r="N584" i="1"/>
  <c r="R584" i="1" s="1" a="1"/>
  <c r="R584" i="1" s="1"/>
  <c r="N576" i="1"/>
  <c r="R576" i="1" s="1" a="1"/>
  <c r="R576" i="1" s="1"/>
  <c r="N568" i="1"/>
  <c r="R568" i="1" s="1" a="1"/>
  <c r="R568" i="1" s="1"/>
  <c r="N560" i="1"/>
  <c r="R560" i="1" s="1" a="1"/>
  <c r="R560" i="1" s="1"/>
  <c r="N552" i="1"/>
  <c r="R552" i="1" s="1" a="1"/>
  <c r="R552" i="1" s="1"/>
  <c r="N544" i="1"/>
  <c r="R544" i="1" s="1" a="1"/>
  <c r="R544" i="1" s="1"/>
  <c r="N536" i="1"/>
  <c r="R536" i="1" s="1" a="1"/>
  <c r="R536" i="1" s="1"/>
  <c r="N528" i="1"/>
  <c r="R528" i="1" s="1" a="1"/>
  <c r="R528" i="1" s="1"/>
  <c r="N520" i="1"/>
  <c r="R520" i="1" s="1" a="1"/>
  <c r="R520" i="1" s="1"/>
  <c r="N512" i="1"/>
  <c r="R512" i="1" s="1" a="1"/>
  <c r="R512" i="1" s="1"/>
  <c r="N504" i="1"/>
  <c r="R504" i="1" s="1" a="1"/>
  <c r="R504" i="1" s="1"/>
  <c r="N496" i="1"/>
  <c r="R496" i="1" s="1" a="1"/>
  <c r="R496" i="1" s="1"/>
  <c r="N488" i="1"/>
  <c r="R488" i="1" s="1" a="1"/>
  <c r="R488" i="1" s="1"/>
  <c r="N480" i="1"/>
  <c r="R480" i="1" s="1" a="1"/>
  <c r="R480" i="1" s="1"/>
  <c r="N472" i="1"/>
  <c r="R472" i="1" s="1" a="1"/>
  <c r="R472" i="1" s="1"/>
  <c r="N464" i="1"/>
  <c r="R464" i="1" s="1" a="1"/>
  <c r="R464" i="1" s="1"/>
  <c r="N456" i="1"/>
  <c r="R456" i="1" s="1" a="1"/>
  <c r="R456" i="1" s="1"/>
  <c r="N448" i="1"/>
  <c r="R448" i="1" s="1" a="1"/>
  <c r="R448" i="1" s="1"/>
  <c r="N440" i="1"/>
  <c r="R440" i="1" s="1" a="1"/>
  <c r="R440" i="1" s="1"/>
  <c r="N432" i="1"/>
  <c r="R432" i="1" s="1" a="1"/>
  <c r="R432" i="1" s="1"/>
  <c r="N424" i="1"/>
  <c r="R424" i="1" s="1" a="1"/>
  <c r="R424" i="1" s="1"/>
  <c r="N416" i="1"/>
  <c r="R416" i="1" s="1" a="1"/>
  <c r="R416" i="1" s="1"/>
  <c r="N408" i="1"/>
  <c r="R408" i="1" s="1" a="1"/>
  <c r="R408" i="1" s="1"/>
  <c r="N400" i="1"/>
  <c r="R400" i="1" s="1" a="1"/>
  <c r="R400" i="1" s="1"/>
  <c r="N392" i="1"/>
  <c r="R392" i="1" s="1" a="1"/>
  <c r="R392" i="1" s="1"/>
  <c r="N384" i="1"/>
  <c r="R384" i="1" s="1" a="1"/>
  <c r="R384" i="1" s="1"/>
  <c r="N376" i="1"/>
  <c r="R376" i="1" s="1" a="1"/>
  <c r="R376" i="1" s="1"/>
  <c r="N368" i="1"/>
  <c r="R368" i="1" s="1" a="1"/>
  <c r="R368" i="1" s="1"/>
  <c r="N360" i="1"/>
  <c r="R360" i="1" s="1" a="1"/>
  <c r="R360" i="1" s="1"/>
  <c r="N352" i="1"/>
  <c r="R352" i="1" s="1" a="1"/>
  <c r="R352" i="1" s="1"/>
  <c r="N344" i="1"/>
  <c r="R344" i="1" s="1" a="1"/>
  <c r="R344" i="1" s="1"/>
  <c r="N336" i="1"/>
  <c r="R336" i="1" s="1" a="1"/>
  <c r="R336" i="1" s="1"/>
  <c r="N328" i="1"/>
  <c r="R328" i="1" s="1" a="1"/>
  <c r="R328" i="1" s="1"/>
  <c r="N320" i="1"/>
  <c r="R320" i="1" s="1" a="1"/>
  <c r="R320" i="1" s="1"/>
  <c r="N312" i="1"/>
  <c r="R312" i="1" s="1" a="1"/>
  <c r="R312" i="1" s="1"/>
  <c r="N304" i="1"/>
  <c r="R304" i="1" s="1" a="1"/>
  <c r="R304" i="1" s="1"/>
  <c r="N296" i="1"/>
  <c r="R296" i="1" s="1" a="1"/>
  <c r="R296" i="1" s="1"/>
  <c r="N288" i="1"/>
  <c r="R288" i="1" s="1" a="1"/>
  <c r="R288" i="1" s="1"/>
  <c r="N280" i="1"/>
  <c r="R280" i="1" s="1" a="1"/>
  <c r="R280" i="1" s="1"/>
  <c r="N272" i="1"/>
  <c r="R272" i="1" s="1" a="1"/>
  <c r="R272" i="1" s="1"/>
  <c r="N264" i="1"/>
  <c r="R264" i="1" s="1" a="1"/>
  <c r="R264" i="1" s="1"/>
  <c r="N256" i="1"/>
  <c r="R256" i="1" s="1" a="1"/>
  <c r="R256" i="1" s="1"/>
  <c r="N248" i="1"/>
  <c r="R248" i="1" s="1" a="1"/>
  <c r="R248" i="1" s="1"/>
  <c r="N240" i="1"/>
  <c r="R240" i="1" s="1" a="1"/>
  <c r="R240" i="1" s="1"/>
  <c r="N232" i="1"/>
  <c r="R232" i="1" s="1" a="1"/>
  <c r="R232" i="1" s="1"/>
  <c r="N224" i="1"/>
  <c r="R224" i="1" s="1" a="1"/>
  <c r="R224" i="1" s="1"/>
  <c r="N216" i="1"/>
  <c r="R216" i="1" s="1" a="1"/>
  <c r="R216" i="1" s="1"/>
  <c r="N208" i="1"/>
  <c r="R208" i="1" s="1" a="1"/>
  <c r="R208" i="1" s="1"/>
  <c r="N200" i="1"/>
  <c r="R200" i="1" s="1" a="1"/>
  <c r="R200" i="1" s="1"/>
  <c r="N192" i="1"/>
  <c r="R192" i="1" s="1" a="1"/>
  <c r="R192" i="1" s="1"/>
  <c r="N184" i="1"/>
  <c r="R184" i="1" s="1" a="1"/>
  <c r="R184" i="1" s="1"/>
  <c r="N176" i="1"/>
  <c r="R176" i="1" s="1" a="1"/>
  <c r="R176" i="1" s="1"/>
  <c r="N168" i="1"/>
  <c r="R168" i="1" s="1" a="1"/>
  <c r="R168" i="1" s="1"/>
  <c r="N160" i="1"/>
  <c r="R160" i="1" s="1" a="1"/>
  <c r="R160" i="1" s="1"/>
  <c r="N152" i="1"/>
  <c r="R152" i="1" s="1" a="1"/>
  <c r="R152" i="1" s="1"/>
  <c r="N144" i="1"/>
  <c r="R144" i="1" s="1" a="1"/>
  <c r="R144" i="1" s="1"/>
  <c r="N136" i="1"/>
  <c r="R136" i="1" s="1" a="1"/>
  <c r="R136" i="1" s="1"/>
  <c r="N128" i="1"/>
  <c r="R128" i="1" s="1" a="1"/>
  <c r="R128" i="1" s="1"/>
  <c r="N120" i="1"/>
  <c r="R120" i="1" s="1" a="1"/>
  <c r="R120" i="1" s="1"/>
  <c r="N112" i="1"/>
  <c r="R112" i="1" s="1" a="1"/>
  <c r="R112" i="1" s="1"/>
  <c r="N104" i="1"/>
  <c r="R104" i="1" s="1" a="1"/>
  <c r="R104" i="1" s="1"/>
  <c r="N96" i="1"/>
  <c r="R96" i="1" s="1" a="1"/>
  <c r="R96" i="1" s="1"/>
  <c r="N88" i="1"/>
  <c r="R88" i="1" s="1" a="1"/>
  <c r="R88" i="1" s="1"/>
  <c r="N80" i="1"/>
  <c r="R80" i="1" s="1" a="1"/>
  <c r="R80" i="1" s="1"/>
  <c r="N72" i="1"/>
  <c r="R72" i="1" s="1" a="1"/>
  <c r="R72" i="1" s="1"/>
  <c r="N64" i="1"/>
  <c r="R64" i="1" s="1" a="1"/>
  <c r="R64" i="1" s="1"/>
  <c r="N56" i="1"/>
  <c r="R56" i="1" s="1" a="1"/>
  <c r="R56" i="1" s="1"/>
  <c r="N48" i="1"/>
  <c r="R48" i="1" s="1" a="1"/>
  <c r="R48" i="1" s="1"/>
  <c r="N40" i="1"/>
  <c r="R40" i="1" s="1" a="1"/>
  <c r="R40" i="1" s="1"/>
  <c r="N32" i="1"/>
  <c r="R32" i="1" s="1" a="1"/>
  <c r="R32" i="1" s="1"/>
  <c r="N24" i="1"/>
  <c r="R24" i="1" s="1" a="1"/>
  <c r="R24" i="1" s="1"/>
  <c r="N16" i="1"/>
  <c r="R16" i="1" s="1" a="1"/>
  <c r="R16" i="1" s="1"/>
  <c r="N8" i="1"/>
  <c r="R8" i="1" s="1" a="1"/>
  <c r="R8" i="1" s="1"/>
  <c r="N4079" i="1"/>
  <c r="R4079" i="1" s="1" a="1"/>
  <c r="R4079" i="1" s="1"/>
  <c r="N4071" i="1"/>
  <c r="R4071" i="1" s="1" a="1"/>
  <c r="R4071" i="1" s="1"/>
  <c r="N4063" i="1"/>
  <c r="R4063" i="1" s="1" a="1"/>
  <c r="R4063" i="1" s="1"/>
  <c r="N4055" i="1"/>
  <c r="R4055" i="1" s="1" a="1"/>
  <c r="R4055" i="1" s="1"/>
  <c r="N4047" i="1"/>
  <c r="R4047" i="1" s="1" a="1"/>
  <c r="R4047" i="1" s="1"/>
  <c r="N4039" i="1"/>
  <c r="R4039" i="1" s="1" a="1"/>
  <c r="R4039" i="1" s="1"/>
  <c r="N4031" i="1"/>
  <c r="R4031" i="1" s="1" a="1"/>
  <c r="R4031" i="1" s="1"/>
  <c r="N4023" i="1"/>
  <c r="R4023" i="1" s="1" a="1"/>
  <c r="R4023" i="1" s="1"/>
  <c r="N4015" i="1"/>
  <c r="R4015" i="1" s="1" a="1"/>
  <c r="R4015" i="1" s="1"/>
  <c r="N4007" i="1"/>
  <c r="R4007" i="1" s="1" a="1"/>
  <c r="R4007" i="1" s="1"/>
  <c r="N3999" i="1"/>
  <c r="R3999" i="1" s="1" a="1"/>
  <c r="R3999" i="1" s="1"/>
  <c r="N3991" i="1"/>
  <c r="R3991" i="1" s="1" a="1"/>
  <c r="R3991" i="1" s="1"/>
  <c r="N3983" i="1"/>
  <c r="R3983" i="1" s="1" a="1"/>
  <c r="R3983" i="1" s="1"/>
  <c r="N3975" i="1"/>
  <c r="R3975" i="1" s="1" a="1"/>
  <c r="R3975" i="1" s="1"/>
  <c r="N3967" i="1"/>
  <c r="R3967" i="1" s="1" a="1"/>
  <c r="R3967" i="1" s="1"/>
  <c r="N3959" i="1"/>
  <c r="R3959" i="1" s="1" a="1"/>
  <c r="R3959" i="1" s="1"/>
  <c r="N3951" i="1"/>
  <c r="R3951" i="1" s="1" a="1"/>
  <c r="R3951" i="1" s="1"/>
  <c r="N3943" i="1"/>
  <c r="R3943" i="1" s="1" a="1"/>
  <c r="R3943" i="1" s="1"/>
  <c r="N3935" i="1"/>
  <c r="R3935" i="1" s="1" a="1"/>
  <c r="R3935" i="1" s="1"/>
  <c r="N3927" i="1"/>
  <c r="R3927" i="1" s="1" a="1"/>
  <c r="R3927" i="1" s="1"/>
  <c r="N3919" i="1"/>
  <c r="R3919" i="1" s="1" a="1"/>
  <c r="R3919" i="1" s="1"/>
  <c r="N3911" i="1"/>
  <c r="R3911" i="1" s="1" a="1"/>
  <c r="R3911" i="1" s="1"/>
  <c r="N3903" i="1"/>
  <c r="R3903" i="1" s="1" a="1"/>
  <c r="R3903" i="1" s="1"/>
  <c r="N3895" i="1"/>
  <c r="R3895" i="1" s="1" a="1"/>
  <c r="R3895" i="1" s="1"/>
  <c r="N3887" i="1"/>
  <c r="R3887" i="1" s="1" a="1"/>
  <c r="R3887" i="1" s="1"/>
  <c r="N3879" i="1"/>
  <c r="R3879" i="1" s="1" a="1"/>
  <c r="R3879" i="1" s="1"/>
  <c r="N3871" i="1"/>
  <c r="R3871" i="1" s="1" a="1"/>
  <c r="R3871" i="1" s="1"/>
  <c r="N3863" i="1"/>
  <c r="R3863" i="1" s="1" a="1"/>
  <c r="R3863" i="1" s="1"/>
  <c r="N3855" i="1"/>
  <c r="R3855" i="1" s="1" a="1"/>
  <c r="R3855" i="1" s="1"/>
  <c r="N3847" i="1"/>
  <c r="R3847" i="1" s="1" a="1"/>
  <c r="R3847" i="1" s="1"/>
  <c r="N3839" i="1"/>
  <c r="R3839" i="1" s="1" a="1"/>
  <c r="R3839" i="1" s="1"/>
  <c r="N3831" i="1"/>
  <c r="R3831" i="1" s="1" a="1"/>
  <c r="R3831" i="1" s="1"/>
  <c r="N3823" i="1"/>
  <c r="R3823" i="1" s="1" a="1"/>
  <c r="R3823" i="1" s="1"/>
  <c r="N3815" i="1"/>
  <c r="R3815" i="1" s="1" a="1"/>
  <c r="R3815" i="1" s="1"/>
  <c r="N3807" i="1"/>
  <c r="R3807" i="1" s="1" a="1"/>
  <c r="R3807" i="1" s="1"/>
  <c r="N3799" i="1"/>
  <c r="R3799" i="1" s="1" a="1"/>
  <c r="R3799" i="1" s="1"/>
  <c r="N3791" i="1"/>
  <c r="R3791" i="1" s="1" a="1"/>
  <c r="R3791" i="1" s="1"/>
  <c r="N3783" i="1"/>
  <c r="R3783" i="1" s="1" a="1"/>
  <c r="R3783" i="1" s="1"/>
  <c r="N3775" i="1"/>
  <c r="R3775" i="1" s="1" a="1"/>
  <c r="R3775" i="1" s="1"/>
  <c r="N3767" i="1"/>
  <c r="R3767" i="1" s="1" a="1"/>
  <c r="R3767" i="1" s="1"/>
  <c r="N3759" i="1"/>
  <c r="R3759" i="1" s="1" a="1"/>
  <c r="R3759" i="1" s="1"/>
  <c r="N3751" i="1"/>
  <c r="R3751" i="1" s="1" a="1"/>
  <c r="R3751" i="1" s="1"/>
  <c r="N3743" i="1"/>
  <c r="R3743" i="1" s="1" a="1"/>
  <c r="R3743" i="1" s="1"/>
  <c r="N3735" i="1"/>
  <c r="R3735" i="1" s="1" a="1"/>
  <c r="R3735" i="1" s="1"/>
  <c r="N3727" i="1"/>
  <c r="R3727" i="1" s="1" a="1"/>
  <c r="R3727" i="1" s="1"/>
  <c r="N3719" i="1"/>
  <c r="R3719" i="1" s="1" a="1"/>
  <c r="R3719" i="1" s="1"/>
  <c r="N3711" i="1"/>
  <c r="R3711" i="1" s="1" a="1"/>
  <c r="R3711" i="1" s="1"/>
  <c r="N3703" i="1"/>
  <c r="R3703" i="1" s="1" a="1"/>
  <c r="R3703" i="1" s="1"/>
  <c r="N3695" i="1"/>
  <c r="R3695" i="1" s="1" a="1"/>
  <c r="R3695" i="1" s="1"/>
  <c r="N3687" i="1"/>
  <c r="R3687" i="1" s="1" a="1"/>
  <c r="R3687" i="1" s="1"/>
  <c r="N3679" i="1"/>
  <c r="R3679" i="1" s="1" a="1"/>
  <c r="R3679" i="1" s="1"/>
  <c r="N3671" i="1"/>
  <c r="R3671" i="1" s="1" a="1"/>
  <c r="R3671" i="1" s="1"/>
  <c r="N3663" i="1"/>
  <c r="R3663" i="1" s="1" a="1"/>
  <c r="R3663" i="1" s="1"/>
  <c r="N3655" i="1"/>
  <c r="R3655" i="1" s="1" a="1"/>
  <c r="R3655" i="1" s="1"/>
  <c r="N3647" i="1"/>
  <c r="R3647" i="1" s="1" a="1"/>
  <c r="R3647" i="1" s="1"/>
  <c r="N3639" i="1"/>
  <c r="R3639" i="1" s="1" a="1"/>
  <c r="R3639" i="1" s="1"/>
  <c r="N3631" i="1"/>
  <c r="R3631" i="1" s="1" a="1"/>
  <c r="R3631" i="1" s="1"/>
  <c r="N3623" i="1"/>
  <c r="R3623" i="1" s="1" a="1"/>
  <c r="R3623" i="1" s="1"/>
  <c r="N3615" i="1"/>
  <c r="R3615" i="1" s="1" a="1"/>
  <c r="R3615" i="1" s="1"/>
  <c r="N3607" i="1"/>
  <c r="R3607" i="1" s="1" a="1"/>
  <c r="R3607" i="1" s="1"/>
  <c r="N3599" i="1"/>
  <c r="R3599" i="1" s="1" a="1"/>
  <c r="R3599" i="1" s="1"/>
  <c r="N3591" i="1"/>
  <c r="R3591" i="1" s="1" a="1"/>
  <c r="R3591" i="1" s="1"/>
  <c r="N3583" i="1"/>
  <c r="R3583" i="1" s="1" a="1"/>
  <c r="R3583" i="1" s="1"/>
  <c r="N3575" i="1"/>
  <c r="R3575" i="1" s="1" a="1"/>
  <c r="R3575" i="1" s="1"/>
  <c r="N3567" i="1"/>
  <c r="R3567" i="1" s="1" a="1"/>
  <c r="R3567" i="1" s="1"/>
  <c r="N3559" i="1"/>
  <c r="R3559" i="1" s="1" a="1"/>
  <c r="R3559" i="1" s="1"/>
  <c r="N3551" i="1"/>
  <c r="R3551" i="1" s="1" a="1"/>
  <c r="R3551" i="1" s="1"/>
  <c r="N3543" i="1"/>
  <c r="R3543" i="1" s="1" a="1"/>
  <c r="R3543" i="1" s="1"/>
  <c r="N3535" i="1"/>
  <c r="R3535" i="1" s="1" a="1"/>
  <c r="R3535" i="1" s="1"/>
  <c r="N3527" i="1"/>
  <c r="R3527" i="1" s="1" a="1"/>
  <c r="R3527" i="1" s="1"/>
  <c r="N3519" i="1"/>
  <c r="R3519" i="1" s="1" a="1"/>
  <c r="R3519" i="1" s="1"/>
  <c r="N3511" i="1"/>
  <c r="R3511" i="1" s="1" a="1"/>
  <c r="R3511" i="1" s="1"/>
  <c r="N3503" i="1"/>
  <c r="R3503" i="1" s="1" a="1"/>
  <c r="R3503" i="1" s="1"/>
  <c r="N3495" i="1"/>
  <c r="R3495" i="1" s="1" a="1"/>
  <c r="R3495" i="1" s="1"/>
  <c r="N3487" i="1"/>
  <c r="R3487" i="1" s="1" a="1"/>
  <c r="R3487" i="1" s="1"/>
  <c r="N3479" i="1"/>
  <c r="R3479" i="1" s="1" a="1"/>
  <c r="R3479" i="1" s="1"/>
  <c r="N3471" i="1"/>
  <c r="R3471" i="1" s="1" a="1"/>
  <c r="R3471" i="1" s="1"/>
  <c r="N3463" i="1"/>
  <c r="R3463" i="1" s="1" a="1"/>
  <c r="R3463" i="1" s="1"/>
  <c r="N3455" i="1"/>
  <c r="R3455" i="1" s="1" a="1"/>
  <c r="R3455" i="1" s="1"/>
  <c r="N3447" i="1"/>
  <c r="R3447" i="1" s="1" a="1"/>
  <c r="R3447" i="1" s="1"/>
  <c r="N3439" i="1"/>
  <c r="R3439" i="1" s="1" a="1"/>
  <c r="R3439" i="1" s="1"/>
  <c r="N3431" i="1"/>
  <c r="R3431" i="1" s="1" a="1"/>
  <c r="R3431" i="1" s="1"/>
  <c r="N3423" i="1"/>
  <c r="R3423" i="1" s="1" a="1"/>
  <c r="R3423" i="1" s="1"/>
  <c r="N3415" i="1"/>
  <c r="R3415" i="1" s="1" a="1"/>
  <c r="R3415" i="1" s="1"/>
  <c r="N3407" i="1"/>
  <c r="R3407" i="1" s="1" a="1"/>
  <c r="R3407" i="1" s="1"/>
  <c r="N3399" i="1"/>
  <c r="R3399" i="1" s="1" a="1"/>
  <c r="R3399" i="1" s="1"/>
  <c r="N3391" i="1"/>
  <c r="R3391" i="1" s="1" a="1"/>
  <c r="R3391" i="1" s="1"/>
  <c r="N3383" i="1"/>
  <c r="R3383" i="1" s="1" a="1"/>
  <c r="R3383" i="1" s="1"/>
  <c r="N3375" i="1"/>
  <c r="R3375" i="1" s="1" a="1"/>
  <c r="R3375" i="1" s="1"/>
  <c r="N3367" i="1"/>
  <c r="R3367" i="1" s="1" a="1"/>
  <c r="R3367" i="1" s="1"/>
  <c r="N3359" i="1"/>
  <c r="R3359" i="1" s="1" a="1"/>
  <c r="R3359" i="1" s="1"/>
  <c r="N3351" i="1"/>
  <c r="R3351" i="1" s="1" a="1"/>
  <c r="R3351" i="1" s="1"/>
  <c r="N3343" i="1"/>
  <c r="R3343" i="1" s="1" a="1"/>
  <c r="R3343" i="1" s="1"/>
  <c r="N3335" i="1"/>
  <c r="R3335" i="1" s="1" a="1"/>
  <c r="R3335" i="1" s="1"/>
  <c r="N3327" i="1"/>
  <c r="R3327" i="1" s="1" a="1"/>
  <c r="R3327" i="1" s="1"/>
  <c r="N3319" i="1"/>
  <c r="R3319" i="1" s="1" a="1"/>
  <c r="R3319" i="1" s="1"/>
  <c r="N3311" i="1"/>
  <c r="R3311" i="1" s="1" a="1"/>
  <c r="R3311" i="1" s="1"/>
  <c r="N3303" i="1"/>
  <c r="R3303" i="1" s="1" a="1"/>
  <c r="R3303" i="1" s="1"/>
  <c r="N3295" i="1"/>
  <c r="R3295" i="1" s="1" a="1"/>
  <c r="R3295" i="1" s="1"/>
  <c r="N3287" i="1"/>
  <c r="R3287" i="1" s="1" a="1"/>
  <c r="R3287" i="1" s="1"/>
  <c r="N3279" i="1"/>
  <c r="R3279" i="1" s="1" a="1"/>
  <c r="R3279" i="1" s="1"/>
  <c r="N3271" i="1"/>
  <c r="R3271" i="1" s="1" a="1"/>
  <c r="R3271" i="1" s="1"/>
  <c r="N3263" i="1"/>
  <c r="R3263" i="1" s="1" a="1"/>
  <c r="R3263" i="1" s="1"/>
  <c r="N3255" i="1"/>
  <c r="R3255" i="1" s="1" a="1"/>
  <c r="R3255" i="1" s="1"/>
  <c r="N3247" i="1"/>
  <c r="R3247" i="1" s="1" a="1"/>
  <c r="R3247" i="1" s="1"/>
  <c r="N3239" i="1"/>
  <c r="R3239" i="1" s="1" a="1"/>
  <c r="R3239" i="1" s="1"/>
  <c r="N3231" i="1"/>
  <c r="R3231" i="1" s="1" a="1"/>
  <c r="R3231" i="1" s="1"/>
  <c r="N3223" i="1"/>
  <c r="R3223" i="1" s="1" a="1"/>
  <c r="R3223" i="1" s="1"/>
  <c r="N3215" i="1"/>
  <c r="R3215" i="1" s="1" a="1"/>
  <c r="R3215" i="1" s="1"/>
  <c r="N3207" i="1"/>
  <c r="R3207" i="1" s="1" a="1"/>
  <c r="R3207" i="1" s="1"/>
  <c r="N3199" i="1"/>
  <c r="R3199" i="1" s="1" a="1"/>
  <c r="R3199" i="1" s="1"/>
  <c r="N3191" i="1"/>
  <c r="R3191" i="1" s="1" a="1"/>
  <c r="R3191" i="1" s="1"/>
  <c r="N3183" i="1"/>
  <c r="R3183" i="1" s="1" a="1"/>
  <c r="R3183" i="1" s="1"/>
  <c r="N3175" i="1"/>
  <c r="R3175" i="1" s="1" a="1"/>
  <c r="R3175" i="1" s="1"/>
  <c r="N3167" i="1"/>
  <c r="R3167" i="1" s="1" a="1"/>
  <c r="R3167" i="1" s="1"/>
  <c r="N3159" i="1"/>
  <c r="R3159" i="1" s="1" a="1"/>
  <c r="R3159" i="1" s="1"/>
  <c r="N3151" i="1"/>
  <c r="R3151" i="1" s="1" a="1"/>
  <c r="R3151" i="1" s="1"/>
  <c r="N3143" i="1"/>
  <c r="R3143" i="1" s="1" a="1"/>
  <c r="R3143" i="1" s="1"/>
  <c r="N3135" i="1"/>
  <c r="R3135" i="1" s="1" a="1"/>
  <c r="R3135" i="1" s="1"/>
  <c r="N3127" i="1"/>
  <c r="R3127" i="1" s="1" a="1"/>
  <c r="R3127" i="1" s="1"/>
  <c r="N3119" i="1"/>
  <c r="R3119" i="1" s="1" a="1"/>
  <c r="R3119" i="1" s="1"/>
  <c r="N3111" i="1"/>
  <c r="R3111" i="1" s="1" a="1"/>
  <c r="R3111" i="1" s="1"/>
  <c r="N3103" i="1"/>
  <c r="R3103" i="1" s="1" a="1"/>
  <c r="R3103" i="1" s="1"/>
  <c r="N3095" i="1"/>
  <c r="R3095" i="1" s="1" a="1"/>
  <c r="R3095" i="1" s="1"/>
  <c r="N3087" i="1"/>
  <c r="R3087" i="1" s="1" a="1"/>
  <c r="R3087" i="1" s="1"/>
  <c r="N3079" i="1"/>
  <c r="R3079" i="1" s="1" a="1"/>
  <c r="R3079" i="1" s="1"/>
  <c r="N3071" i="1"/>
  <c r="R3071" i="1" s="1" a="1"/>
  <c r="R3071" i="1" s="1"/>
  <c r="N3063" i="1"/>
  <c r="R3063" i="1" s="1" a="1"/>
  <c r="R3063" i="1" s="1"/>
  <c r="N3055" i="1"/>
  <c r="R3055" i="1" s="1" a="1"/>
  <c r="R3055" i="1" s="1"/>
  <c r="N3047" i="1"/>
  <c r="R3047" i="1" s="1" a="1"/>
  <c r="R3047" i="1" s="1"/>
  <c r="N3039" i="1"/>
  <c r="R3039" i="1" s="1" a="1"/>
  <c r="R3039" i="1" s="1"/>
  <c r="N3031" i="1"/>
  <c r="R3031" i="1" s="1" a="1"/>
  <c r="R3031" i="1" s="1"/>
  <c r="N3023" i="1"/>
  <c r="R3023" i="1" s="1" a="1"/>
  <c r="R3023" i="1" s="1"/>
  <c r="N3015" i="1"/>
  <c r="R3015" i="1" s="1" a="1"/>
  <c r="R3015" i="1" s="1"/>
  <c r="N3007" i="1"/>
  <c r="R3007" i="1" s="1" a="1"/>
  <c r="R3007" i="1" s="1"/>
  <c r="N2999" i="1"/>
  <c r="R2999" i="1" s="1" a="1"/>
  <c r="R2999" i="1" s="1"/>
  <c r="N2991" i="1"/>
  <c r="R2991" i="1" s="1" a="1"/>
  <c r="R2991" i="1" s="1"/>
  <c r="N2983" i="1"/>
  <c r="R2983" i="1" s="1" a="1"/>
  <c r="R2983" i="1" s="1"/>
  <c r="N2975" i="1"/>
  <c r="R2975" i="1" s="1" a="1"/>
  <c r="R2975" i="1" s="1"/>
  <c r="N2967" i="1"/>
  <c r="R2967" i="1" s="1" a="1"/>
  <c r="R2967" i="1" s="1"/>
  <c r="N2959" i="1"/>
  <c r="R2959" i="1" s="1" a="1"/>
  <c r="R2959" i="1" s="1"/>
  <c r="N2951" i="1"/>
  <c r="R2951" i="1" s="1" a="1"/>
  <c r="R2951" i="1" s="1"/>
  <c r="N2943" i="1"/>
  <c r="R2943" i="1" s="1" a="1"/>
  <c r="R2943" i="1" s="1"/>
  <c r="N2935" i="1"/>
  <c r="R2935" i="1" s="1" a="1"/>
  <c r="R2935" i="1" s="1"/>
  <c r="N2927" i="1"/>
  <c r="R2927" i="1" s="1" a="1"/>
  <c r="R2927" i="1" s="1"/>
  <c r="N2919" i="1"/>
  <c r="R2919" i="1" s="1" a="1"/>
  <c r="R2919" i="1" s="1"/>
  <c r="N2911" i="1"/>
  <c r="R2911" i="1" s="1" a="1"/>
  <c r="R2911" i="1" s="1"/>
  <c r="N2903" i="1"/>
  <c r="R2903" i="1" s="1" a="1"/>
  <c r="R2903" i="1" s="1"/>
  <c r="N2895" i="1"/>
  <c r="R2895" i="1" s="1" a="1"/>
  <c r="R2895" i="1" s="1"/>
  <c r="N2887" i="1"/>
  <c r="R2887" i="1" s="1" a="1"/>
  <c r="R2887" i="1" s="1"/>
  <c r="N2879" i="1"/>
  <c r="R2879" i="1" s="1" a="1"/>
  <c r="R2879" i="1" s="1"/>
  <c r="N2871" i="1"/>
  <c r="R2871" i="1" s="1" a="1"/>
  <c r="R2871" i="1" s="1"/>
  <c r="N2863" i="1"/>
  <c r="R2863" i="1" s="1" a="1"/>
  <c r="R2863" i="1" s="1"/>
  <c r="N2855" i="1"/>
  <c r="R2855" i="1" s="1" a="1"/>
  <c r="R2855" i="1" s="1"/>
  <c r="N2847" i="1"/>
  <c r="R2847" i="1" s="1" a="1"/>
  <c r="R2847" i="1" s="1"/>
  <c r="N2839" i="1"/>
  <c r="R2839" i="1" s="1" a="1"/>
  <c r="R2839" i="1" s="1"/>
  <c r="N2831" i="1"/>
  <c r="R2831" i="1" s="1" a="1"/>
  <c r="R2831" i="1" s="1"/>
  <c r="N2823" i="1"/>
  <c r="R2823" i="1" s="1" a="1"/>
  <c r="R2823" i="1" s="1"/>
  <c r="N2815" i="1"/>
  <c r="R2815" i="1" s="1" a="1"/>
  <c r="R2815" i="1" s="1"/>
  <c r="N2807" i="1"/>
  <c r="R2807" i="1" s="1" a="1"/>
  <c r="R2807" i="1" s="1"/>
  <c r="N2799" i="1"/>
  <c r="R2799" i="1" s="1" a="1"/>
  <c r="R2799" i="1" s="1"/>
  <c r="N2791" i="1"/>
  <c r="R2791" i="1" s="1" a="1"/>
  <c r="R2791" i="1" s="1"/>
  <c r="N2783" i="1"/>
  <c r="R2783" i="1" s="1" a="1"/>
  <c r="R2783" i="1" s="1"/>
  <c r="N2775" i="1"/>
  <c r="R2775" i="1" s="1" a="1"/>
  <c r="R2775" i="1" s="1"/>
  <c r="N2767" i="1"/>
  <c r="R2767" i="1" s="1" a="1"/>
  <c r="R2767" i="1" s="1"/>
  <c r="N2759" i="1"/>
  <c r="R2759" i="1" s="1" a="1"/>
  <c r="R2759" i="1" s="1"/>
  <c r="N2751" i="1"/>
  <c r="R2751" i="1" s="1" a="1"/>
  <c r="R2751" i="1" s="1"/>
  <c r="N2743" i="1"/>
  <c r="R2743" i="1" s="1" a="1"/>
  <c r="R2743" i="1" s="1"/>
  <c r="N2735" i="1"/>
  <c r="R2735" i="1" s="1" a="1"/>
  <c r="R2735" i="1" s="1"/>
  <c r="N2727" i="1"/>
  <c r="R2727" i="1" s="1" a="1"/>
  <c r="R2727" i="1" s="1"/>
  <c r="N2719" i="1"/>
  <c r="R2719" i="1" s="1" a="1"/>
  <c r="R2719" i="1" s="1"/>
  <c r="N2711" i="1"/>
  <c r="R2711" i="1" s="1" a="1"/>
  <c r="R2711" i="1" s="1"/>
  <c r="N2703" i="1"/>
  <c r="R2703" i="1" s="1" a="1"/>
  <c r="R2703" i="1" s="1"/>
  <c r="N2695" i="1"/>
  <c r="R2695" i="1" s="1" a="1"/>
  <c r="R2695" i="1" s="1"/>
  <c r="N2687" i="1"/>
  <c r="R2687" i="1" s="1" a="1"/>
  <c r="R2687" i="1" s="1"/>
  <c r="N2679" i="1"/>
  <c r="R2679" i="1" s="1" a="1"/>
  <c r="R2679" i="1" s="1"/>
  <c r="N2671" i="1"/>
  <c r="R2671" i="1" s="1" a="1"/>
  <c r="R2671" i="1" s="1"/>
  <c r="N2663" i="1"/>
  <c r="R2663" i="1" s="1" a="1"/>
  <c r="R2663" i="1" s="1"/>
  <c r="N2655" i="1"/>
  <c r="R2655" i="1" s="1" a="1"/>
  <c r="R2655" i="1" s="1"/>
  <c r="N2647" i="1"/>
  <c r="R2647" i="1" s="1" a="1"/>
  <c r="R2647" i="1" s="1"/>
  <c r="N2639" i="1"/>
  <c r="R2639" i="1" s="1" a="1"/>
  <c r="R2639" i="1" s="1"/>
  <c r="N2631" i="1"/>
  <c r="R2631" i="1" s="1" a="1"/>
  <c r="R2631" i="1" s="1"/>
  <c r="N2623" i="1"/>
  <c r="R2623" i="1" s="1" a="1"/>
  <c r="R2623" i="1" s="1"/>
  <c r="N2615" i="1"/>
  <c r="R2615" i="1" s="1" a="1"/>
  <c r="R2615" i="1" s="1"/>
  <c r="N2607" i="1"/>
  <c r="R2607" i="1" s="1" a="1"/>
  <c r="R2607" i="1" s="1"/>
  <c r="N2599" i="1"/>
  <c r="R2599" i="1" s="1" a="1"/>
  <c r="R2599" i="1" s="1"/>
  <c r="N2591" i="1"/>
  <c r="R2591" i="1" s="1" a="1"/>
  <c r="R2591" i="1" s="1"/>
  <c r="N2583" i="1"/>
  <c r="R2583" i="1" s="1" a="1"/>
  <c r="R2583" i="1" s="1"/>
  <c r="N2575" i="1"/>
  <c r="R2575" i="1" s="1" a="1"/>
  <c r="R2575" i="1" s="1"/>
  <c r="N2567" i="1"/>
  <c r="R2567" i="1" s="1" a="1"/>
  <c r="R2567" i="1" s="1"/>
  <c r="N2559" i="1"/>
  <c r="R2559" i="1" s="1" a="1"/>
  <c r="R2559" i="1" s="1"/>
  <c r="N2551" i="1"/>
  <c r="R2551" i="1" s="1" a="1"/>
  <c r="R2551" i="1" s="1"/>
  <c r="N2543" i="1"/>
  <c r="R2543" i="1" s="1" a="1"/>
  <c r="R2543" i="1" s="1"/>
  <c r="N2535" i="1"/>
  <c r="R2535" i="1" s="1" a="1"/>
  <c r="R2535" i="1" s="1"/>
  <c r="N2527" i="1"/>
  <c r="R2527" i="1" s="1" a="1"/>
  <c r="R2527" i="1" s="1"/>
  <c r="N2519" i="1"/>
  <c r="R2519" i="1" s="1" a="1"/>
  <c r="R2519" i="1" s="1"/>
  <c r="N2511" i="1"/>
  <c r="R2511" i="1" s="1" a="1"/>
  <c r="R2511" i="1" s="1"/>
  <c r="N2503" i="1"/>
  <c r="R2503" i="1" s="1" a="1"/>
  <c r="R2503" i="1" s="1"/>
  <c r="N2495" i="1"/>
  <c r="R2495" i="1" s="1" a="1"/>
  <c r="R2495" i="1" s="1"/>
  <c r="N2487" i="1"/>
  <c r="R2487" i="1" s="1" a="1"/>
  <c r="R2487" i="1" s="1"/>
  <c r="N2479" i="1"/>
  <c r="R2479" i="1" s="1" a="1"/>
  <c r="R2479" i="1" s="1"/>
  <c r="N2471" i="1"/>
  <c r="R2471" i="1" s="1" a="1"/>
  <c r="R2471" i="1" s="1"/>
  <c r="N2463" i="1"/>
  <c r="R2463" i="1" s="1" a="1"/>
  <c r="R2463" i="1" s="1"/>
  <c r="N2455" i="1"/>
  <c r="R2455" i="1" s="1" a="1"/>
  <c r="R2455" i="1" s="1"/>
  <c r="N2447" i="1"/>
  <c r="R2447" i="1" s="1" a="1"/>
  <c r="R2447" i="1" s="1"/>
  <c r="N2439" i="1"/>
  <c r="R2439" i="1" s="1" a="1"/>
  <c r="R2439" i="1" s="1"/>
  <c r="N2431" i="1"/>
  <c r="R2431" i="1" s="1" a="1"/>
  <c r="R2431" i="1" s="1"/>
  <c r="N2423" i="1"/>
  <c r="R2423" i="1" s="1" a="1"/>
  <c r="R2423" i="1" s="1"/>
  <c r="N2415" i="1"/>
  <c r="R2415" i="1" s="1" a="1"/>
  <c r="R2415" i="1" s="1"/>
  <c r="N2407" i="1"/>
  <c r="R2407" i="1" s="1" a="1"/>
  <c r="R2407" i="1" s="1"/>
  <c r="N2399" i="1"/>
  <c r="R2399" i="1" s="1" a="1"/>
  <c r="R2399" i="1" s="1"/>
  <c r="N2391" i="1"/>
  <c r="R2391" i="1" s="1" a="1"/>
  <c r="R2391" i="1" s="1"/>
  <c r="N2383" i="1"/>
  <c r="R2383" i="1" s="1" a="1"/>
  <c r="R2383" i="1" s="1"/>
  <c r="N2375" i="1"/>
  <c r="R2375" i="1" s="1" a="1"/>
  <c r="R2375" i="1" s="1"/>
  <c r="N2367" i="1"/>
  <c r="R2367" i="1" s="1" a="1"/>
  <c r="R2367" i="1" s="1"/>
  <c r="N2359" i="1"/>
  <c r="R2359" i="1" s="1" a="1"/>
  <c r="R2359" i="1" s="1"/>
  <c r="N2351" i="1"/>
  <c r="R2351" i="1" s="1" a="1"/>
  <c r="R2351" i="1" s="1"/>
  <c r="N2343" i="1"/>
  <c r="R2343" i="1" s="1" a="1"/>
  <c r="R2343" i="1" s="1"/>
  <c r="N2335" i="1"/>
  <c r="R2335" i="1" s="1" a="1"/>
  <c r="R2335" i="1" s="1"/>
  <c r="N2327" i="1"/>
  <c r="R2327" i="1" s="1" a="1"/>
  <c r="R2327" i="1" s="1"/>
  <c r="N2319" i="1"/>
  <c r="R2319" i="1" s="1" a="1"/>
  <c r="R2319" i="1" s="1"/>
  <c r="N2311" i="1"/>
  <c r="R2311" i="1" s="1" a="1"/>
  <c r="R2311" i="1" s="1"/>
  <c r="N2303" i="1"/>
  <c r="R2303" i="1" s="1" a="1"/>
  <c r="R2303" i="1" s="1"/>
  <c r="N2295" i="1"/>
  <c r="R2295" i="1" s="1" a="1"/>
  <c r="R2295" i="1" s="1"/>
  <c r="N2287" i="1"/>
  <c r="R2287" i="1" s="1" a="1"/>
  <c r="R2287" i="1" s="1"/>
  <c r="N2279" i="1"/>
  <c r="R2279" i="1" s="1" a="1"/>
  <c r="R2279" i="1" s="1"/>
  <c r="N2271" i="1"/>
  <c r="R2271" i="1" s="1" a="1"/>
  <c r="R2271" i="1" s="1"/>
  <c r="N2263" i="1"/>
  <c r="R2263" i="1" s="1" a="1"/>
  <c r="R2263" i="1" s="1"/>
  <c r="N2255" i="1"/>
  <c r="R2255" i="1" s="1" a="1"/>
  <c r="R2255" i="1" s="1"/>
  <c r="N2247" i="1"/>
  <c r="R2247" i="1" s="1" a="1"/>
  <c r="R2247" i="1" s="1"/>
  <c r="N2239" i="1"/>
  <c r="R2239" i="1" s="1" a="1"/>
  <c r="R2239" i="1" s="1"/>
  <c r="N2231" i="1"/>
  <c r="R2231" i="1" s="1" a="1"/>
  <c r="R2231" i="1" s="1"/>
  <c r="N2223" i="1"/>
  <c r="R2223" i="1" s="1" a="1"/>
  <c r="R2223" i="1" s="1"/>
  <c r="N2215" i="1"/>
  <c r="R2215" i="1" s="1" a="1"/>
  <c r="R2215" i="1" s="1"/>
  <c r="N2207" i="1"/>
  <c r="R2207" i="1" s="1" a="1"/>
  <c r="R2207" i="1" s="1"/>
  <c r="N2199" i="1"/>
  <c r="R2199" i="1" s="1" a="1"/>
  <c r="R2199" i="1" s="1"/>
  <c r="N2191" i="1"/>
  <c r="R2191" i="1" s="1" a="1"/>
  <c r="R2191" i="1" s="1"/>
  <c r="N2183" i="1"/>
  <c r="R2183" i="1" s="1" a="1"/>
  <c r="R2183" i="1" s="1"/>
  <c r="N2175" i="1"/>
  <c r="R2175" i="1" s="1" a="1"/>
  <c r="R2175" i="1" s="1"/>
  <c r="N2167" i="1"/>
  <c r="R2167" i="1" s="1" a="1"/>
  <c r="R2167" i="1" s="1"/>
  <c r="N2159" i="1"/>
  <c r="R2159" i="1" s="1" a="1"/>
  <c r="R2159" i="1" s="1"/>
  <c r="N2151" i="1"/>
  <c r="R2151" i="1" s="1" a="1"/>
  <c r="R2151" i="1" s="1"/>
  <c r="N2143" i="1"/>
  <c r="R2143" i="1" s="1" a="1"/>
  <c r="R2143" i="1" s="1"/>
  <c r="N2135" i="1"/>
  <c r="R2135" i="1" s="1" a="1"/>
  <c r="R2135" i="1" s="1"/>
  <c r="N2127" i="1"/>
  <c r="R2127" i="1" s="1" a="1"/>
  <c r="R2127" i="1" s="1"/>
  <c r="N2119" i="1"/>
  <c r="R2119" i="1" s="1" a="1"/>
  <c r="R2119" i="1" s="1"/>
  <c r="N2111" i="1"/>
  <c r="R2111" i="1" s="1" a="1"/>
  <c r="R2111" i="1" s="1"/>
  <c r="N2103" i="1"/>
  <c r="R2103" i="1" s="1" a="1"/>
  <c r="R2103" i="1" s="1"/>
  <c r="N2095" i="1"/>
  <c r="R2095" i="1" s="1" a="1"/>
  <c r="R2095" i="1" s="1"/>
  <c r="N2087" i="1"/>
  <c r="R2087" i="1" s="1" a="1"/>
  <c r="R2087" i="1" s="1"/>
  <c r="N2079" i="1"/>
  <c r="R2079" i="1" s="1" a="1"/>
  <c r="R2079" i="1" s="1"/>
  <c r="N2071" i="1"/>
  <c r="R2071" i="1" s="1" a="1"/>
  <c r="R2071" i="1" s="1"/>
  <c r="N2063" i="1"/>
  <c r="R2063" i="1" s="1" a="1"/>
  <c r="R2063" i="1" s="1"/>
  <c r="N2055" i="1"/>
  <c r="R2055" i="1" s="1" a="1"/>
  <c r="R2055" i="1" s="1"/>
  <c r="N2047" i="1"/>
  <c r="R2047" i="1" s="1" a="1"/>
  <c r="R2047" i="1" s="1"/>
  <c r="N2039" i="1"/>
  <c r="R2039" i="1" s="1" a="1"/>
  <c r="R2039" i="1" s="1"/>
  <c r="N2031" i="1"/>
  <c r="R2031" i="1" s="1" a="1"/>
  <c r="R2031" i="1" s="1"/>
  <c r="N2023" i="1"/>
  <c r="R2023" i="1" s="1" a="1"/>
  <c r="R2023" i="1" s="1"/>
  <c r="N2015" i="1"/>
  <c r="R2015" i="1" s="1" a="1"/>
  <c r="R2015" i="1" s="1"/>
  <c r="N2007" i="1"/>
  <c r="R2007" i="1" s="1" a="1"/>
  <c r="R2007" i="1" s="1"/>
  <c r="N1999" i="1"/>
  <c r="R1999" i="1" s="1" a="1"/>
  <c r="R1999" i="1" s="1"/>
  <c r="N1991" i="1"/>
  <c r="R1991" i="1" s="1" a="1"/>
  <c r="R1991" i="1" s="1"/>
  <c r="N1983" i="1"/>
  <c r="R1983" i="1" s="1" a="1"/>
  <c r="R1983" i="1" s="1"/>
  <c r="N1975" i="1"/>
  <c r="R1975" i="1" s="1" a="1"/>
  <c r="R1975" i="1" s="1"/>
  <c r="N1967" i="1"/>
  <c r="R1967" i="1" s="1" a="1"/>
  <c r="R1967" i="1" s="1"/>
  <c r="N1959" i="1"/>
  <c r="R1959" i="1" s="1" a="1"/>
  <c r="R1959" i="1" s="1"/>
  <c r="N1951" i="1"/>
  <c r="R1951" i="1" s="1" a="1"/>
  <c r="R1951" i="1" s="1"/>
  <c r="N1943" i="1"/>
  <c r="R1943" i="1" s="1" a="1"/>
  <c r="R1943" i="1" s="1"/>
  <c r="N1935" i="1"/>
  <c r="R1935" i="1" s="1" a="1"/>
  <c r="R1935" i="1" s="1"/>
  <c r="N1927" i="1"/>
  <c r="R1927" i="1" s="1" a="1"/>
  <c r="R1927" i="1" s="1"/>
  <c r="N1919" i="1"/>
  <c r="R1919" i="1" s="1" a="1"/>
  <c r="R1919" i="1" s="1"/>
  <c r="N1911" i="1"/>
  <c r="R1911" i="1" s="1" a="1"/>
  <c r="R1911" i="1" s="1"/>
  <c r="N1903" i="1"/>
  <c r="R1903" i="1" s="1" a="1"/>
  <c r="R1903" i="1" s="1"/>
  <c r="N1895" i="1"/>
  <c r="R1895" i="1" s="1" a="1"/>
  <c r="R1895" i="1" s="1"/>
  <c r="N1887" i="1"/>
  <c r="R1887" i="1" s="1" a="1"/>
  <c r="R1887" i="1" s="1"/>
  <c r="N1879" i="1"/>
  <c r="R1879" i="1" s="1" a="1"/>
  <c r="R1879" i="1" s="1"/>
  <c r="N1871" i="1"/>
  <c r="R1871" i="1" s="1" a="1"/>
  <c r="R1871" i="1" s="1"/>
  <c r="N1863" i="1"/>
  <c r="R1863" i="1" s="1" a="1"/>
  <c r="R1863" i="1" s="1"/>
  <c r="N1855" i="1"/>
  <c r="R1855" i="1" s="1" a="1"/>
  <c r="R1855" i="1" s="1"/>
  <c r="N1847" i="1"/>
  <c r="R1847" i="1" s="1" a="1"/>
  <c r="R1847" i="1" s="1"/>
  <c r="N1839" i="1"/>
  <c r="R1839" i="1" s="1" a="1"/>
  <c r="R1839" i="1" s="1"/>
  <c r="N1831" i="1"/>
  <c r="R1831" i="1" s="1" a="1"/>
  <c r="R1831" i="1" s="1"/>
  <c r="N1823" i="1"/>
  <c r="R1823" i="1" s="1" a="1"/>
  <c r="R1823" i="1" s="1"/>
  <c r="N1815" i="1"/>
  <c r="R1815" i="1" s="1" a="1"/>
  <c r="R1815" i="1" s="1"/>
  <c r="N1807" i="1"/>
  <c r="R1807" i="1" s="1" a="1"/>
  <c r="R1807" i="1" s="1"/>
  <c r="N1799" i="1"/>
  <c r="R1799" i="1" s="1" a="1"/>
  <c r="R1799" i="1" s="1"/>
  <c r="N1791" i="1"/>
  <c r="R1791" i="1" s="1" a="1"/>
  <c r="R1791" i="1" s="1"/>
  <c r="N1783" i="1"/>
  <c r="R1783" i="1" s="1" a="1"/>
  <c r="R1783" i="1" s="1"/>
  <c r="N1775" i="1"/>
  <c r="R1775" i="1" s="1" a="1"/>
  <c r="R1775" i="1" s="1"/>
  <c r="N1767" i="1"/>
  <c r="R1767" i="1" s="1" a="1"/>
  <c r="R1767" i="1" s="1"/>
  <c r="N1759" i="1"/>
  <c r="R1759" i="1" s="1" a="1"/>
  <c r="R1759" i="1" s="1"/>
  <c r="N1751" i="1"/>
  <c r="R1751" i="1" s="1" a="1"/>
  <c r="R1751" i="1" s="1"/>
  <c r="N1743" i="1"/>
  <c r="R1743" i="1" s="1" a="1"/>
  <c r="R1743" i="1" s="1"/>
  <c r="N1735" i="1"/>
  <c r="R1735" i="1" s="1" a="1"/>
  <c r="R1735" i="1" s="1"/>
  <c r="N1727" i="1"/>
  <c r="R1727" i="1" s="1" a="1"/>
  <c r="R1727" i="1" s="1"/>
  <c r="N1719" i="1"/>
  <c r="R1719" i="1" s="1" a="1"/>
  <c r="R1719" i="1" s="1"/>
  <c r="N1711" i="1"/>
  <c r="R1711" i="1" s="1" a="1"/>
  <c r="R1711" i="1" s="1"/>
  <c r="N1703" i="1"/>
  <c r="R1703" i="1" s="1" a="1"/>
  <c r="R1703" i="1" s="1"/>
  <c r="N1695" i="1"/>
  <c r="R1695" i="1" s="1" a="1"/>
  <c r="R1695" i="1" s="1"/>
  <c r="N1687" i="1"/>
  <c r="R1687" i="1" s="1" a="1"/>
  <c r="R1687" i="1" s="1"/>
  <c r="N1679" i="1"/>
  <c r="R1679" i="1" s="1" a="1"/>
  <c r="R1679" i="1" s="1"/>
  <c r="N1671" i="1"/>
  <c r="R1671" i="1" s="1" a="1"/>
  <c r="R1671" i="1" s="1"/>
  <c r="N1663" i="1"/>
  <c r="R1663" i="1" s="1" a="1"/>
  <c r="R1663" i="1" s="1"/>
  <c r="N1655" i="1"/>
  <c r="R1655" i="1" s="1" a="1"/>
  <c r="R1655" i="1" s="1"/>
  <c r="N1647" i="1"/>
  <c r="R1647" i="1" s="1" a="1"/>
  <c r="R1647" i="1" s="1"/>
  <c r="N1639" i="1"/>
  <c r="R1639" i="1" s="1" a="1"/>
  <c r="R1639" i="1" s="1"/>
  <c r="N1631" i="1"/>
  <c r="R1631" i="1" s="1" a="1"/>
  <c r="R1631" i="1" s="1"/>
  <c r="N1623" i="1"/>
  <c r="R1623" i="1" s="1" a="1"/>
  <c r="R1623" i="1" s="1"/>
  <c r="N1615" i="1"/>
  <c r="R1615" i="1" s="1" a="1"/>
  <c r="R1615" i="1" s="1"/>
  <c r="N1607" i="1"/>
  <c r="R1607" i="1" s="1" a="1"/>
  <c r="R1607" i="1" s="1"/>
  <c r="N1599" i="1"/>
  <c r="R1599" i="1" s="1" a="1"/>
  <c r="R1599" i="1" s="1"/>
  <c r="N1591" i="1"/>
  <c r="R1591" i="1" s="1" a="1"/>
  <c r="R1591" i="1" s="1"/>
  <c r="N1583" i="1"/>
  <c r="R1583" i="1" s="1" a="1"/>
  <c r="R1583" i="1" s="1"/>
  <c r="N1575" i="1"/>
  <c r="R1575" i="1" s="1" a="1"/>
  <c r="R1575" i="1" s="1"/>
  <c r="N1567" i="1"/>
  <c r="R1567" i="1" s="1" a="1"/>
  <c r="R1567" i="1" s="1"/>
  <c r="N1559" i="1"/>
  <c r="R1559" i="1" s="1" a="1"/>
  <c r="R1559" i="1" s="1"/>
  <c r="N1551" i="1"/>
  <c r="R1551" i="1" s="1" a="1"/>
  <c r="R1551" i="1" s="1"/>
  <c r="N1543" i="1"/>
  <c r="R1543" i="1" s="1" a="1"/>
  <c r="R1543" i="1" s="1"/>
  <c r="N1535" i="1"/>
  <c r="R1535" i="1" s="1" a="1"/>
  <c r="R1535" i="1" s="1"/>
  <c r="N1527" i="1"/>
  <c r="R1527" i="1" s="1" a="1"/>
  <c r="R1527" i="1" s="1"/>
  <c r="N1519" i="1"/>
  <c r="R1519" i="1" s="1" a="1"/>
  <c r="R1519" i="1" s="1"/>
  <c r="N1511" i="1"/>
  <c r="R1511" i="1" s="1" a="1"/>
  <c r="R1511" i="1" s="1"/>
  <c r="N1503" i="1"/>
  <c r="R1503" i="1" s="1" a="1"/>
  <c r="R1503" i="1" s="1"/>
  <c r="N1495" i="1"/>
  <c r="R1495" i="1" s="1" a="1"/>
  <c r="R1495" i="1" s="1"/>
  <c r="N1487" i="1"/>
  <c r="R1487" i="1" s="1" a="1"/>
  <c r="R1487" i="1" s="1"/>
  <c r="N1479" i="1"/>
  <c r="R1479" i="1" s="1" a="1"/>
  <c r="R1479" i="1" s="1"/>
  <c r="N1471" i="1"/>
  <c r="R1471" i="1" s="1" a="1"/>
  <c r="R1471" i="1" s="1"/>
  <c r="N1463" i="1"/>
  <c r="R1463" i="1" s="1" a="1"/>
  <c r="R1463" i="1" s="1"/>
  <c r="N1455" i="1"/>
  <c r="R1455" i="1" s="1" a="1"/>
  <c r="R1455" i="1" s="1"/>
  <c r="N1447" i="1"/>
  <c r="R1447" i="1" s="1" a="1"/>
  <c r="R1447" i="1" s="1"/>
  <c r="N1439" i="1"/>
  <c r="R1439" i="1" s="1" a="1"/>
  <c r="R1439" i="1" s="1"/>
  <c r="N1431" i="1"/>
  <c r="R1431" i="1" s="1" a="1"/>
  <c r="R1431" i="1" s="1"/>
  <c r="N1423" i="1"/>
  <c r="R1423" i="1" s="1" a="1"/>
  <c r="R1423" i="1" s="1"/>
  <c r="N1415" i="1"/>
  <c r="R1415" i="1" s="1" a="1"/>
  <c r="R1415" i="1" s="1"/>
  <c r="N1407" i="1"/>
  <c r="R1407" i="1" s="1" a="1"/>
  <c r="R1407" i="1" s="1"/>
  <c r="N1399" i="1"/>
  <c r="R1399" i="1" s="1" a="1"/>
  <c r="R1399" i="1" s="1"/>
  <c r="N1391" i="1"/>
  <c r="R1391" i="1" s="1" a="1"/>
  <c r="R1391" i="1" s="1"/>
  <c r="N1383" i="1"/>
  <c r="R1383" i="1" s="1" a="1"/>
  <c r="R1383" i="1" s="1"/>
  <c r="N1375" i="1"/>
  <c r="R1375" i="1" s="1" a="1"/>
  <c r="R1375" i="1" s="1"/>
  <c r="N1367" i="1"/>
  <c r="R1367" i="1" s="1" a="1"/>
  <c r="R1367" i="1" s="1"/>
  <c r="N1359" i="1"/>
  <c r="R1359" i="1" s="1" a="1"/>
  <c r="R1359" i="1" s="1"/>
  <c r="N1351" i="1"/>
  <c r="R1351" i="1" s="1" a="1"/>
  <c r="R1351" i="1" s="1"/>
  <c r="N1343" i="1"/>
  <c r="R1343" i="1" s="1" a="1"/>
  <c r="R1343" i="1" s="1"/>
  <c r="N1335" i="1"/>
  <c r="R1335" i="1" s="1" a="1"/>
  <c r="R1335" i="1" s="1"/>
  <c r="N1327" i="1"/>
  <c r="R1327" i="1" s="1" a="1"/>
  <c r="R1327" i="1" s="1"/>
  <c r="N1319" i="1"/>
  <c r="R1319" i="1" s="1" a="1"/>
  <c r="R1319" i="1" s="1"/>
  <c r="N1311" i="1"/>
  <c r="R1311" i="1" s="1" a="1"/>
  <c r="R1311" i="1" s="1"/>
  <c r="N1303" i="1"/>
  <c r="R1303" i="1" s="1" a="1"/>
  <c r="R1303" i="1" s="1"/>
  <c r="N1295" i="1"/>
  <c r="R1295" i="1" s="1" a="1"/>
  <c r="R1295" i="1" s="1"/>
  <c r="N1287" i="1"/>
  <c r="R1287" i="1" s="1" a="1"/>
  <c r="R1287" i="1" s="1"/>
  <c r="N1279" i="1"/>
  <c r="R1279" i="1" s="1" a="1"/>
  <c r="R1279" i="1" s="1"/>
  <c r="N1271" i="1"/>
  <c r="R1271" i="1" s="1" a="1"/>
  <c r="R1271" i="1" s="1"/>
  <c r="N1263" i="1"/>
  <c r="R1263" i="1" s="1" a="1"/>
  <c r="R1263" i="1" s="1"/>
  <c r="N1255" i="1"/>
  <c r="R1255" i="1" s="1" a="1"/>
  <c r="R1255" i="1" s="1"/>
  <c r="N1247" i="1"/>
  <c r="R1247" i="1" s="1" a="1"/>
  <c r="R1247" i="1" s="1"/>
  <c r="N1239" i="1"/>
  <c r="R1239" i="1" s="1" a="1"/>
  <c r="R1239" i="1" s="1"/>
  <c r="N1231" i="1"/>
  <c r="R1231" i="1" s="1" a="1"/>
  <c r="R1231" i="1" s="1"/>
  <c r="N1223" i="1"/>
  <c r="R1223" i="1" s="1" a="1"/>
  <c r="R1223" i="1" s="1"/>
  <c r="N1215" i="1"/>
  <c r="R1215" i="1" s="1" a="1"/>
  <c r="R1215" i="1" s="1"/>
  <c r="N1207" i="1"/>
  <c r="R1207" i="1" s="1" a="1"/>
  <c r="R1207" i="1" s="1"/>
  <c r="N1199" i="1"/>
  <c r="R1199" i="1" s="1" a="1"/>
  <c r="R1199" i="1" s="1"/>
  <c r="N1191" i="1"/>
  <c r="R1191" i="1" s="1" a="1"/>
  <c r="R1191" i="1" s="1"/>
  <c r="N1183" i="1"/>
  <c r="R1183" i="1" s="1" a="1"/>
  <c r="R1183" i="1" s="1"/>
  <c r="N1175" i="1"/>
  <c r="R1175" i="1" s="1" a="1"/>
  <c r="R1175" i="1" s="1"/>
  <c r="N1167" i="1"/>
  <c r="R1167" i="1" s="1" a="1"/>
  <c r="R1167" i="1" s="1"/>
  <c r="N1159" i="1"/>
  <c r="R1159" i="1" s="1" a="1"/>
  <c r="R1159" i="1" s="1"/>
  <c r="N1151" i="1"/>
  <c r="R1151" i="1" s="1" a="1"/>
  <c r="R1151" i="1" s="1"/>
  <c r="N1143" i="1"/>
  <c r="R1143" i="1" s="1" a="1"/>
  <c r="R1143" i="1" s="1"/>
  <c r="N1135" i="1"/>
  <c r="R1135" i="1" s="1" a="1"/>
  <c r="R1135" i="1" s="1"/>
  <c r="N1127" i="1"/>
  <c r="R1127" i="1" s="1" a="1"/>
  <c r="R1127" i="1" s="1"/>
  <c r="N1119" i="1"/>
  <c r="R1119" i="1" s="1" a="1"/>
  <c r="R1119" i="1" s="1"/>
  <c r="N1111" i="1"/>
  <c r="R1111" i="1" s="1" a="1"/>
  <c r="R1111" i="1" s="1"/>
  <c r="N1103" i="1"/>
  <c r="R1103" i="1" s="1" a="1"/>
  <c r="R1103" i="1" s="1"/>
  <c r="N1095" i="1"/>
  <c r="R1095" i="1" s="1" a="1"/>
  <c r="R1095" i="1" s="1"/>
  <c r="N1087" i="1"/>
  <c r="R1087" i="1" s="1" a="1"/>
  <c r="R1087" i="1" s="1"/>
  <c r="N1079" i="1"/>
  <c r="R1079" i="1" s="1" a="1"/>
  <c r="R1079" i="1" s="1"/>
  <c r="N1071" i="1"/>
  <c r="R1071" i="1" s="1" a="1"/>
  <c r="R1071" i="1" s="1"/>
  <c r="N1063" i="1"/>
  <c r="R1063" i="1" s="1" a="1"/>
  <c r="R1063" i="1" s="1"/>
  <c r="N1055" i="1"/>
  <c r="R1055" i="1" s="1" a="1"/>
  <c r="R1055" i="1" s="1"/>
  <c r="N1047" i="1"/>
  <c r="R1047" i="1" s="1" a="1"/>
  <c r="R1047" i="1" s="1"/>
  <c r="N1039" i="1"/>
  <c r="R1039" i="1" s="1" a="1"/>
  <c r="R1039" i="1" s="1"/>
  <c r="N1031" i="1"/>
  <c r="R1031" i="1" s="1" a="1"/>
  <c r="R1031" i="1" s="1"/>
  <c r="N1023" i="1"/>
  <c r="R1023" i="1" s="1" a="1"/>
  <c r="R1023" i="1" s="1"/>
  <c r="N1015" i="1"/>
  <c r="R1015" i="1" s="1" a="1"/>
  <c r="R1015" i="1" s="1"/>
  <c r="N1007" i="1"/>
  <c r="R1007" i="1" s="1" a="1"/>
  <c r="R1007" i="1" s="1"/>
  <c r="N999" i="1"/>
  <c r="R999" i="1" s="1" a="1"/>
  <c r="R999" i="1" s="1"/>
  <c r="N991" i="1"/>
  <c r="R991" i="1" s="1" a="1"/>
  <c r="R991" i="1" s="1"/>
  <c r="N983" i="1"/>
  <c r="R983" i="1" s="1" a="1"/>
  <c r="R983" i="1" s="1"/>
  <c r="N975" i="1"/>
  <c r="R975" i="1" s="1" a="1"/>
  <c r="R975" i="1" s="1"/>
  <c r="N967" i="1"/>
  <c r="R967" i="1" s="1" a="1"/>
  <c r="R967" i="1" s="1"/>
  <c r="N959" i="1"/>
  <c r="R959" i="1" s="1" a="1"/>
  <c r="R959" i="1" s="1"/>
  <c r="N951" i="1"/>
  <c r="R951" i="1" s="1" a="1"/>
  <c r="R951" i="1" s="1"/>
  <c r="N943" i="1"/>
  <c r="R943" i="1" s="1" a="1"/>
  <c r="R943" i="1" s="1"/>
  <c r="N935" i="1"/>
  <c r="R935" i="1" s="1" a="1"/>
  <c r="R935" i="1" s="1"/>
  <c r="N927" i="1"/>
  <c r="R927" i="1" s="1" a="1"/>
  <c r="R927" i="1" s="1"/>
  <c r="N919" i="1"/>
  <c r="R919" i="1" s="1" a="1"/>
  <c r="R919" i="1" s="1"/>
  <c r="N911" i="1"/>
  <c r="R911" i="1" s="1" a="1"/>
  <c r="R911" i="1" s="1"/>
  <c r="N903" i="1"/>
  <c r="R903" i="1" s="1" a="1"/>
  <c r="R903" i="1" s="1"/>
  <c r="N895" i="1"/>
  <c r="R895" i="1" s="1" a="1"/>
  <c r="R895" i="1" s="1"/>
  <c r="N887" i="1"/>
  <c r="R887" i="1" s="1" a="1"/>
  <c r="R887" i="1" s="1"/>
  <c r="N879" i="1"/>
  <c r="R879" i="1" s="1" a="1"/>
  <c r="R879" i="1" s="1"/>
  <c r="N871" i="1"/>
  <c r="R871" i="1" s="1" a="1"/>
  <c r="R871" i="1" s="1"/>
  <c r="N863" i="1"/>
  <c r="R863" i="1" s="1" a="1"/>
  <c r="R863" i="1" s="1"/>
  <c r="N855" i="1"/>
  <c r="R855" i="1" s="1" a="1"/>
  <c r="R855" i="1" s="1"/>
  <c r="N847" i="1"/>
  <c r="R847" i="1" s="1" a="1"/>
  <c r="R847" i="1" s="1"/>
  <c r="N839" i="1"/>
  <c r="R839" i="1" s="1" a="1"/>
  <c r="R839" i="1" s="1"/>
  <c r="N831" i="1"/>
  <c r="R831" i="1" s="1" a="1"/>
  <c r="R831" i="1" s="1"/>
  <c r="N823" i="1"/>
  <c r="R823" i="1" s="1" a="1"/>
  <c r="R823" i="1" s="1"/>
  <c r="N815" i="1"/>
  <c r="R815" i="1" s="1" a="1"/>
  <c r="R815" i="1" s="1"/>
  <c r="N807" i="1"/>
  <c r="R807" i="1" s="1" a="1"/>
  <c r="R807" i="1" s="1"/>
  <c r="N799" i="1"/>
  <c r="R799" i="1" s="1" a="1"/>
  <c r="R799" i="1" s="1"/>
  <c r="N791" i="1"/>
  <c r="R791" i="1" s="1" a="1"/>
  <c r="R791" i="1" s="1"/>
  <c r="N783" i="1"/>
  <c r="R783" i="1" s="1" a="1"/>
  <c r="R783" i="1" s="1"/>
  <c r="N775" i="1"/>
  <c r="R775" i="1" s="1" a="1"/>
  <c r="R775" i="1" s="1"/>
  <c r="N767" i="1"/>
  <c r="R767" i="1" s="1" a="1"/>
  <c r="R767" i="1" s="1"/>
  <c r="N759" i="1"/>
  <c r="R759" i="1" s="1" a="1"/>
  <c r="R759" i="1" s="1"/>
  <c r="N751" i="1"/>
  <c r="R751" i="1" s="1" a="1"/>
  <c r="R751" i="1" s="1"/>
  <c r="N743" i="1"/>
  <c r="R743" i="1" s="1" a="1"/>
  <c r="R743" i="1" s="1"/>
  <c r="N735" i="1"/>
  <c r="R735" i="1" s="1" a="1"/>
  <c r="R735" i="1" s="1"/>
  <c r="N727" i="1"/>
  <c r="R727" i="1" s="1" a="1"/>
  <c r="R727" i="1" s="1"/>
  <c r="N719" i="1"/>
  <c r="R719" i="1" s="1" a="1"/>
  <c r="R719" i="1" s="1"/>
  <c r="N711" i="1"/>
  <c r="R711" i="1" s="1" a="1"/>
  <c r="R711" i="1" s="1"/>
  <c r="N703" i="1"/>
  <c r="R703" i="1" s="1" a="1"/>
  <c r="R703" i="1" s="1"/>
  <c r="N695" i="1"/>
  <c r="R695" i="1" s="1" a="1"/>
  <c r="R695" i="1" s="1"/>
  <c r="N687" i="1"/>
  <c r="R687" i="1" s="1" a="1"/>
  <c r="R687" i="1" s="1"/>
  <c r="N679" i="1"/>
  <c r="R679" i="1" s="1" a="1"/>
  <c r="R679" i="1" s="1"/>
  <c r="N671" i="1"/>
  <c r="R671" i="1" s="1" a="1"/>
  <c r="R671" i="1" s="1"/>
  <c r="N663" i="1"/>
  <c r="R663" i="1" s="1" a="1"/>
  <c r="R663" i="1" s="1"/>
  <c r="N655" i="1"/>
  <c r="R655" i="1" s="1" a="1"/>
  <c r="R655" i="1" s="1"/>
  <c r="N647" i="1"/>
  <c r="R647" i="1" s="1" a="1"/>
  <c r="R647" i="1" s="1"/>
  <c r="N639" i="1"/>
  <c r="R639" i="1" s="1" a="1"/>
  <c r="R639" i="1" s="1"/>
  <c r="N631" i="1"/>
  <c r="R631" i="1" s="1" a="1"/>
  <c r="R631" i="1" s="1"/>
  <c r="N623" i="1"/>
  <c r="R623" i="1" s="1" a="1"/>
  <c r="R623" i="1" s="1"/>
  <c r="N615" i="1"/>
  <c r="R615" i="1" s="1" a="1"/>
  <c r="R615" i="1" s="1"/>
  <c r="N607" i="1"/>
  <c r="R607" i="1" s="1" a="1"/>
  <c r="R607" i="1" s="1"/>
  <c r="N599" i="1"/>
  <c r="R599" i="1" s="1" a="1"/>
  <c r="R599" i="1" s="1"/>
  <c r="N591" i="1"/>
  <c r="R591" i="1" s="1" a="1"/>
  <c r="R591" i="1" s="1"/>
  <c r="N583" i="1"/>
  <c r="R583" i="1" s="1" a="1"/>
  <c r="R583" i="1" s="1"/>
  <c r="N575" i="1"/>
  <c r="R575" i="1" s="1" a="1"/>
  <c r="R575" i="1" s="1"/>
  <c r="N567" i="1"/>
  <c r="R567" i="1" s="1" a="1"/>
  <c r="R567" i="1" s="1"/>
  <c r="N559" i="1"/>
  <c r="R559" i="1" s="1" a="1"/>
  <c r="R559" i="1" s="1"/>
  <c r="N551" i="1"/>
  <c r="R551" i="1" s="1" a="1"/>
  <c r="R551" i="1" s="1"/>
  <c r="N543" i="1"/>
  <c r="R543" i="1" s="1" a="1"/>
  <c r="R543" i="1" s="1"/>
  <c r="N535" i="1"/>
  <c r="R535" i="1" s="1" a="1"/>
  <c r="R535" i="1" s="1"/>
  <c r="N527" i="1"/>
  <c r="R527" i="1" s="1" a="1"/>
  <c r="R527" i="1" s="1"/>
  <c r="N519" i="1"/>
  <c r="R519" i="1" s="1" a="1"/>
  <c r="R519" i="1" s="1"/>
  <c r="N511" i="1"/>
  <c r="R511" i="1" s="1" a="1"/>
  <c r="R511" i="1" s="1"/>
  <c r="N503" i="1"/>
  <c r="R503" i="1" s="1" a="1"/>
  <c r="R503" i="1" s="1"/>
  <c r="N495" i="1"/>
  <c r="R495" i="1" s="1" a="1"/>
  <c r="R495" i="1" s="1"/>
  <c r="N487" i="1"/>
  <c r="R487" i="1" s="1" a="1"/>
  <c r="R487" i="1" s="1"/>
  <c r="N479" i="1"/>
  <c r="R479" i="1" s="1" a="1"/>
  <c r="R479" i="1" s="1"/>
  <c r="N471" i="1"/>
  <c r="R471" i="1" s="1" a="1"/>
  <c r="R471" i="1" s="1"/>
  <c r="N463" i="1"/>
  <c r="R463" i="1" s="1" a="1"/>
  <c r="R463" i="1" s="1"/>
  <c r="N455" i="1"/>
  <c r="R455" i="1" s="1" a="1"/>
  <c r="R455" i="1" s="1"/>
  <c r="N447" i="1"/>
  <c r="R447" i="1" s="1" a="1"/>
  <c r="R447" i="1" s="1"/>
  <c r="N439" i="1"/>
  <c r="R439" i="1" s="1" a="1"/>
  <c r="R439" i="1" s="1"/>
  <c r="N431" i="1"/>
  <c r="R431" i="1" s="1" a="1"/>
  <c r="R431" i="1" s="1"/>
  <c r="N423" i="1"/>
  <c r="R423" i="1" s="1" a="1"/>
  <c r="R423" i="1" s="1"/>
  <c r="N415" i="1"/>
  <c r="R415" i="1" s="1" a="1"/>
  <c r="R415" i="1" s="1"/>
  <c r="N407" i="1"/>
  <c r="R407" i="1" s="1" a="1"/>
  <c r="R407" i="1" s="1"/>
  <c r="N399" i="1"/>
  <c r="R399" i="1" s="1" a="1"/>
  <c r="R399" i="1" s="1"/>
  <c r="N391" i="1"/>
  <c r="R391" i="1" s="1" a="1"/>
  <c r="R391" i="1" s="1"/>
  <c r="N383" i="1"/>
  <c r="R383" i="1" s="1" a="1"/>
  <c r="R383" i="1" s="1"/>
  <c r="N375" i="1"/>
  <c r="R375" i="1" s="1" a="1"/>
  <c r="R375" i="1" s="1"/>
  <c r="N367" i="1"/>
  <c r="R367" i="1" s="1" a="1"/>
  <c r="R367" i="1" s="1"/>
  <c r="N359" i="1"/>
  <c r="R359" i="1" s="1" a="1"/>
  <c r="R359" i="1" s="1"/>
  <c r="N351" i="1"/>
  <c r="R351" i="1" s="1" a="1"/>
  <c r="R351" i="1" s="1"/>
  <c r="N343" i="1"/>
  <c r="R343" i="1" s="1" a="1"/>
  <c r="R343" i="1" s="1"/>
  <c r="N335" i="1"/>
  <c r="R335" i="1" s="1" a="1"/>
  <c r="R335" i="1" s="1"/>
  <c r="N327" i="1"/>
  <c r="R327" i="1" s="1" a="1"/>
  <c r="R327" i="1" s="1"/>
  <c r="N319" i="1"/>
  <c r="R319" i="1" s="1" a="1"/>
  <c r="R319" i="1" s="1"/>
  <c r="N311" i="1"/>
  <c r="R311" i="1" s="1" a="1"/>
  <c r="R311" i="1" s="1"/>
  <c r="N303" i="1"/>
  <c r="R303" i="1" s="1" a="1"/>
  <c r="R303" i="1" s="1"/>
  <c r="N295" i="1"/>
  <c r="R295" i="1" s="1" a="1"/>
  <c r="R295" i="1" s="1"/>
  <c r="N287" i="1"/>
  <c r="R287" i="1" s="1" a="1"/>
  <c r="R287" i="1" s="1"/>
  <c r="N279" i="1"/>
  <c r="R279" i="1" s="1" a="1"/>
  <c r="R279" i="1" s="1"/>
  <c r="N271" i="1"/>
  <c r="R271" i="1" s="1" a="1"/>
  <c r="R271" i="1" s="1"/>
  <c r="N263" i="1"/>
  <c r="R263" i="1" s="1" a="1"/>
  <c r="R263" i="1" s="1"/>
  <c r="N255" i="1"/>
  <c r="R255" i="1" s="1" a="1"/>
  <c r="R255" i="1" s="1"/>
  <c r="N247" i="1"/>
  <c r="R247" i="1" s="1" a="1"/>
  <c r="R247" i="1" s="1"/>
  <c r="N239" i="1"/>
  <c r="R239" i="1" s="1" a="1"/>
  <c r="R239" i="1" s="1"/>
  <c r="N231" i="1"/>
  <c r="R231" i="1" s="1" a="1"/>
  <c r="R231" i="1" s="1"/>
  <c r="N223" i="1"/>
  <c r="R223" i="1" s="1" a="1"/>
  <c r="R223" i="1" s="1"/>
  <c r="N215" i="1"/>
  <c r="R215" i="1" s="1" a="1"/>
  <c r="R215" i="1" s="1"/>
  <c r="N207" i="1"/>
  <c r="R207" i="1" s="1" a="1"/>
  <c r="R207" i="1" s="1"/>
  <c r="N199" i="1"/>
  <c r="R199" i="1" s="1" a="1"/>
  <c r="R199" i="1" s="1"/>
  <c r="N191" i="1"/>
  <c r="R191" i="1" s="1" a="1"/>
  <c r="R191" i="1" s="1"/>
  <c r="N183" i="1"/>
  <c r="R183" i="1" s="1" a="1"/>
  <c r="R183" i="1" s="1"/>
  <c r="N175" i="1"/>
  <c r="R175" i="1" s="1" a="1"/>
  <c r="R175" i="1" s="1"/>
  <c r="N167" i="1"/>
  <c r="R167" i="1" s="1" a="1"/>
  <c r="R167" i="1" s="1"/>
  <c r="N159" i="1"/>
  <c r="R159" i="1" s="1" a="1"/>
  <c r="R159" i="1" s="1"/>
  <c r="N151" i="1"/>
  <c r="R151" i="1" s="1" a="1"/>
  <c r="R151" i="1" s="1"/>
  <c r="N143" i="1"/>
  <c r="R143" i="1" s="1" a="1"/>
  <c r="R143" i="1" s="1"/>
  <c r="N135" i="1"/>
  <c r="R135" i="1" s="1" a="1"/>
  <c r="R135" i="1" s="1"/>
  <c r="N127" i="1"/>
  <c r="R127" i="1" s="1" a="1"/>
  <c r="R127" i="1" s="1"/>
  <c r="N119" i="1"/>
  <c r="R119" i="1" s="1" a="1"/>
  <c r="R119" i="1" s="1"/>
  <c r="N111" i="1"/>
  <c r="R111" i="1" s="1" a="1"/>
  <c r="R111" i="1" s="1"/>
  <c r="N103" i="1"/>
  <c r="R103" i="1" s="1" a="1"/>
  <c r="R103" i="1" s="1"/>
  <c r="N95" i="1"/>
  <c r="R95" i="1" s="1" a="1"/>
  <c r="R95" i="1" s="1"/>
  <c r="N87" i="1"/>
  <c r="R87" i="1" s="1" a="1"/>
  <c r="R87" i="1" s="1"/>
  <c r="N79" i="1"/>
  <c r="R79" i="1" s="1" a="1"/>
  <c r="R79" i="1" s="1"/>
  <c r="N71" i="1"/>
  <c r="R71" i="1" s="1" a="1"/>
  <c r="R71" i="1" s="1"/>
  <c r="N63" i="1"/>
  <c r="R63" i="1" s="1" a="1"/>
  <c r="R63" i="1" s="1"/>
  <c r="N55" i="1"/>
  <c r="R55" i="1" s="1" a="1"/>
  <c r="R55" i="1" s="1"/>
  <c r="N47" i="1"/>
  <c r="R47" i="1" s="1" a="1"/>
  <c r="R47" i="1" s="1"/>
  <c r="N39" i="1"/>
  <c r="R39" i="1" s="1" a="1"/>
  <c r="R39" i="1" s="1"/>
  <c r="N31" i="1"/>
  <c r="R31" i="1" s="1" a="1"/>
  <c r="R31" i="1" s="1"/>
  <c r="N23" i="1"/>
  <c r="R23" i="1" s="1" a="1"/>
  <c r="R23" i="1" s="1"/>
  <c r="N15" i="1"/>
  <c r="R15" i="1" s="1" a="1"/>
  <c r="R15" i="1" s="1"/>
  <c r="N7" i="1"/>
  <c r="R7" i="1" s="1" a="1"/>
  <c r="R7" i="1" s="1"/>
  <c r="N4078" i="1"/>
  <c r="R4078" i="1" s="1" a="1"/>
  <c r="R4078" i="1" s="1"/>
  <c r="N4070" i="1"/>
  <c r="R4070" i="1" s="1" a="1"/>
  <c r="R4070" i="1" s="1"/>
  <c r="N4062" i="1"/>
  <c r="R4062" i="1" s="1" a="1"/>
  <c r="R4062" i="1" s="1"/>
  <c r="N4054" i="1"/>
  <c r="R4054" i="1" s="1" a="1"/>
  <c r="R4054" i="1" s="1"/>
  <c r="N4046" i="1"/>
  <c r="R4046" i="1" s="1" a="1"/>
  <c r="R4046" i="1" s="1"/>
  <c r="N4038" i="1"/>
  <c r="R4038" i="1" s="1" a="1"/>
  <c r="R4038" i="1" s="1"/>
  <c r="N4030" i="1"/>
  <c r="R4030" i="1" s="1" a="1"/>
  <c r="R4030" i="1" s="1"/>
  <c r="N4022" i="1"/>
  <c r="R4022" i="1" s="1" a="1"/>
  <c r="R4022" i="1" s="1"/>
  <c r="N4014" i="1"/>
  <c r="R4014" i="1" s="1" a="1"/>
  <c r="R4014" i="1" s="1"/>
  <c r="N4006" i="1"/>
  <c r="R4006" i="1" s="1" a="1"/>
  <c r="R4006" i="1" s="1"/>
  <c r="N3998" i="1"/>
  <c r="R3998" i="1" s="1" a="1"/>
  <c r="R3998" i="1" s="1"/>
  <c r="N3990" i="1"/>
  <c r="R3990" i="1" s="1" a="1"/>
  <c r="R3990" i="1" s="1"/>
  <c r="N3982" i="1"/>
  <c r="R3982" i="1" s="1" a="1"/>
  <c r="R3982" i="1" s="1"/>
  <c r="N3974" i="1"/>
  <c r="R3974" i="1" s="1" a="1"/>
  <c r="R3974" i="1" s="1"/>
  <c r="N3966" i="1"/>
  <c r="R3966" i="1" s="1" a="1"/>
  <c r="R3966" i="1" s="1"/>
  <c r="N3958" i="1"/>
  <c r="R3958" i="1" s="1" a="1"/>
  <c r="R3958" i="1" s="1"/>
  <c r="N3950" i="1"/>
  <c r="R3950" i="1" s="1" a="1"/>
  <c r="R3950" i="1" s="1"/>
  <c r="N3942" i="1"/>
  <c r="R3942" i="1" s="1" a="1"/>
  <c r="R3942" i="1" s="1"/>
  <c r="N3934" i="1"/>
  <c r="R3934" i="1" s="1" a="1"/>
  <c r="R3934" i="1" s="1"/>
  <c r="N3926" i="1"/>
  <c r="R3926" i="1" s="1" a="1"/>
  <c r="R3926" i="1" s="1"/>
  <c r="N3918" i="1"/>
  <c r="R3918" i="1" s="1" a="1"/>
  <c r="R3918" i="1" s="1"/>
  <c r="N3910" i="1"/>
  <c r="R3910" i="1" s="1" a="1"/>
  <c r="R3910" i="1" s="1"/>
  <c r="N3902" i="1"/>
  <c r="R3902" i="1" s="1" a="1"/>
  <c r="R3902" i="1" s="1"/>
  <c r="N3894" i="1"/>
  <c r="R3894" i="1" s="1" a="1"/>
  <c r="R3894" i="1" s="1"/>
  <c r="N3886" i="1"/>
  <c r="R3886" i="1" s="1" a="1"/>
  <c r="R3886" i="1" s="1"/>
  <c r="N3878" i="1"/>
  <c r="R3878" i="1" s="1" a="1"/>
  <c r="R3878" i="1" s="1"/>
  <c r="N3870" i="1"/>
  <c r="R3870" i="1" s="1" a="1"/>
  <c r="R3870" i="1" s="1"/>
  <c r="N3862" i="1"/>
  <c r="R3862" i="1" s="1" a="1"/>
  <c r="R3862" i="1" s="1"/>
  <c r="N3854" i="1"/>
  <c r="R3854" i="1" s="1" a="1"/>
  <c r="R3854" i="1" s="1"/>
  <c r="N3846" i="1"/>
  <c r="R3846" i="1" s="1" a="1"/>
  <c r="R3846" i="1" s="1"/>
  <c r="N3838" i="1"/>
  <c r="R3838" i="1" s="1" a="1"/>
  <c r="R3838" i="1" s="1"/>
  <c r="N3830" i="1"/>
  <c r="R3830" i="1" s="1" a="1"/>
  <c r="R3830" i="1" s="1"/>
  <c r="N3822" i="1"/>
  <c r="R3822" i="1" s="1" a="1"/>
  <c r="R3822" i="1" s="1"/>
  <c r="N3814" i="1"/>
  <c r="R3814" i="1" s="1" a="1"/>
  <c r="R3814" i="1" s="1"/>
  <c r="N3806" i="1"/>
  <c r="R3806" i="1" s="1" a="1"/>
  <c r="R3806" i="1" s="1"/>
  <c r="N3798" i="1"/>
  <c r="R3798" i="1" s="1" a="1"/>
  <c r="R3798" i="1" s="1"/>
  <c r="N3790" i="1"/>
  <c r="R3790" i="1" s="1" a="1"/>
  <c r="R3790" i="1" s="1"/>
  <c r="N3782" i="1"/>
  <c r="R3782" i="1" s="1" a="1"/>
  <c r="R3782" i="1" s="1"/>
  <c r="N3774" i="1"/>
  <c r="R3774" i="1" s="1" a="1"/>
  <c r="R3774" i="1" s="1"/>
  <c r="N3766" i="1"/>
  <c r="R3766" i="1" s="1" a="1"/>
  <c r="R3766" i="1" s="1"/>
  <c r="N3758" i="1"/>
  <c r="R3758" i="1" s="1" a="1"/>
  <c r="R3758" i="1" s="1"/>
  <c r="N3750" i="1"/>
  <c r="R3750" i="1" s="1" a="1"/>
  <c r="R3750" i="1" s="1"/>
  <c r="N3742" i="1"/>
  <c r="R3742" i="1" s="1" a="1"/>
  <c r="R3742" i="1" s="1"/>
  <c r="N3734" i="1"/>
  <c r="R3734" i="1" s="1" a="1"/>
  <c r="R3734" i="1" s="1"/>
  <c r="N3726" i="1"/>
  <c r="R3726" i="1" s="1" a="1"/>
  <c r="R3726" i="1" s="1"/>
  <c r="N3718" i="1"/>
  <c r="R3718" i="1" s="1" a="1"/>
  <c r="R3718" i="1" s="1"/>
  <c r="N3710" i="1"/>
  <c r="R3710" i="1" s="1" a="1"/>
  <c r="R3710" i="1" s="1"/>
  <c r="N3702" i="1"/>
  <c r="R3702" i="1" s="1" a="1"/>
  <c r="R3702" i="1" s="1"/>
  <c r="N3694" i="1"/>
  <c r="R3694" i="1" s="1" a="1"/>
  <c r="R3694" i="1" s="1"/>
  <c r="N3686" i="1"/>
  <c r="R3686" i="1" s="1" a="1"/>
  <c r="R3686" i="1" s="1"/>
  <c r="N3678" i="1"/>
  <c r="R3678" i="1" s="1" a="1"/>
  <c r="R3678" i="1" s="1"/>
  <c r="N3670" i="1"/>
  <c r="R3670" i="1" s="1" a="1"/>
  <c r="R3670" i="1" s="1"/>
  <c r="N3662" i="1"/>
  <c r="R3662" i="1" s="1" a="1"/>
  <c r="R3662" i="1" s="1"/>
  <c r="N3654" i="1"/>
  <c r="R3654" i="1" s="1" a="1"/>
  <c r="R3654" i="1" s="1"/>
  <c r="N3646" i="1"/>
  <c r="R3646" i="1" s="1" a="1"/>
  <c r="R3646" i="1" s="1"/>
  <c r="N3638" i="1"/>
  <c r="R3638" i="1" s="1" a="1"/>
  <c r="R3638" i="1" s="1"/>
  <c r="N3630" i="1"/>
  <c r="R3630" i="1" s="1" a="1"/>
  <c r="R3630" i="1" s="1"/>
  <c r="N3622" i="1"/>
  <c r="R3622" i="1" s="1" a="1"/>
  <c r="R3622" i="1" s="1"/>
  <c r="N3614" i="1"/>
  <c r="R3614" i="1" s="1" a="1"/>
  <c r="R3614" i="1" s="1"/>
  <c r="N3606" i="1"/>
  <c r="R3606" i="1" s="1" a="1"/>
  <c r="R3606" i="1" s="1"/>
  <c r="N3598" i="1"/>
  <c r="R3598" i="1" s="1" a="1"/>
  <c r="R3598" i="1" s="1"/>
  <c r="N3590" i="1"/>
  <c r="R3590" i="1" s="1" a="1"/>
  <c r="R3590" i="1" s="1"/>
  <c r="N3582" i="1"/>
  <c r="R3582" i="1" s="1" a="1"/>
  <c r="R3582" i="1" s="1"/>
  <c r="N3574" i="1"/>
  <c r="R3574" i="1" s="1" a="1"/>
  <c r="R3574" i="1" s="1"/>
  <c r="N3566" i="1"/>
  <c r="R3566" i="1" s="1" a="1"/>
  <c r="R3566" i="1" s="1"/>
  <c r="N3558" i="1"/>
  <c r="R3558" i="1" s="1" a="1"/>
  <c r="R3558" i="1" s="1"/>
  <c r="N3550" i="1"/>
  <c r="R3550" i="1" s="1" a="1"/>
  <c r="R3550" i="1" s="1"/>
  <c r="N3542" i="1"/>
  <c r="R3542" i="1" s="1" a="1"/>
  <c r="R3542" i="1" s="1"/>
  <c r="N3534" i="1"/>
  <c r="R3534" i="1" s="1" a="1"/>
  <c r="R3534" i="1" s="1"/>
  <c r="N3526" i="1"/>
  <c r="R3526" i="1" s="1" a="1"/>
  <c r="R3526" i="1" s="1"/>
  <c r="N3518" i="1"/>
  <c r="R3518" i="1" s="1" a="1"/>
  <c r="R3518" i="1" s="1"/>
  <c r="N3510" i="1"/>
  <c r="R3510" i="1" s="1" a="1"/>
  <c r="R3510" i="1" s="1"/>
  <c r="N3502" i="1"/>
  <c r="R3502" i="1" s="1" a="1"/>
  <c r="R3502" i="1" s="1"/>
  <c r="N3494" i="1"/>
  <c r="R3494" i="1" s="1" a="1"/>
  <c r="R3494" i="1" s="1"/>
  <c r="N3486" i="1"/>
  <c r="R3486" i="1" s="1" a="1"/>
  <c r="R3486" i="1" s="1"/>
  <c r="N3478" i="1"/>
  <c r="R3478" i="1" s="1" a="1"/>
  <c r="R3478" i="1" s="1"/>
  <c r="N3470" i="1"/>
  <c r="R3470" i="1" s="1" a="1"/>
  <c r="R3470" i="1" s="1"/>
  <c r="N3462" i="1"/>
  <c r="R3462" i="1" s="1" a="1"/>
  <c r="R3462" i="1" s="1"/>
  <c r="N3454" i="1"/>
  <c r="R3454" i="1" s="1" a="1"/>
  <c r="R3454" i="1" s="1"/>
  <c r="N3446" i="1"/>
  <c r="R3446" i="1" s="1" a="1"/>
  <c r="R3446" i="1" s="1"/>
  <c r="N3438" i="1"/>
  <c r="R3438" i="1" s="1" a="1"/>
  <c r="R3438" i="1" s="1"/>
  <c r="N3430" i="1"/>
  <c r="R3430" i="1" s="1" a="1"/>
  <c r="R3430" i="1" s="1"/>
  <c r="N3422" i="1"/>
  <c r="R3422" i="1" s="1" a="1"/>
  <c r="R3422" i="1" s="1"/>
  <c r="N3414" i="1"/>
  <c r="R3414" i="1" s="1" a="1"/>
  <c r="R3414" i="1" s="1"/>
  <c r="N3406" i="1"/>
  <c r="R3406" i="1" s="1" a="1"/>
  <c r="R3406" i="1" s="1"/>
  <c r="N3398" i="1"/>
  <c r="R3398" i="1" s="1" a="1"/>
  <c r="R3398" i="1" s="1"/>
  <c r="N3390" i="1"/>
  <c r="R3390" i="1" s="1" a="1"/>
  <c r="R3390" i="1" s="1"/>
  <c r="N3382" i="1"/>
  <c r="R3382" i="1" s="1" a="1"/>
  <c r="R3382" i="1" s="1"/>
  <c r="N3374" i="1"/>
  <c r="R3374" i="1" s="1" a="1"/>
  <c r="R3374" i="1" s="1"/>
  <c r="N3366" i="1"/>
  <c r="R3366" i="1" s="1" a="1"/>
  <c r="R3366" i="1" s="1"/>
  <c r="N3358" i="1"/>
  <c r="R3358" i="1" s="1" a="1"/>
  <c r="R3358" i="1" s="1"/>
  <c r="N3350" i="1"/>
  <c r="R3350" i="1" s="1" a="1"/>
  <c r="R3350" i="1" s="1"/>
  <c r="N3342" i="1"/>
  <c r="R3342" i="1" s="1" a="1"/>
  <c r="R3342" i="1" s="1"/>
  <c r="N3334" i="1"/>
  <c r="R3334" i="1" s="1" a="1"/>
  <c r="R3334" i="1" s="1"/>
  <c r="N3326" i="1"/>
  <c r="R3326" i="1" s="1" a="1"/>
  <c r="R3326" i="1" s="1"/>
  <c r="N3318" i="1"/>
  <c r="R3318" i="1" s="1" a="1"/>
  <c r="R3318" i="1" s="1"/>
  <c r="N3310" i="1"/>
  <c r="R3310" i="1" s="1" a="1"/>
  <c r="R3310" i="1" s="1"/>
  <c r="N3302" i="1"/>
  <c r="R3302" i="1" s="1" a="1"/>
  <c r="R3302" i="1" s="1"/>
  <c r="N3294" i="1"/>
  <c r="R3294" i="1" s="1" a="1"/>
  <c r="R3294" i="1" s="1"/>
  <c r="N3286" i="1"/>
  <c r="R3286" i="1" s="1" a="1"/>
  <c r="R3286" i="1" s="1"/>
  <c r="N3278" i="1"/>
  <c r="R3278" i="1" s="1" a="1"/>
  <c r="R3278" i="1" s="1"/>
  <c r="N3270" i="1"/>
  <c r="R3270" i="1" s="1" a="1"/>
  <c r="R3270" i="1" s="1"/>
  <c r="N3262" i="1"/>
  <c r="R3262" i="1" s="1" a="1"/>
  <c r="R3262" i="1" s="1"/>
  <c r="N3254" i="1"/>
  <c r="R3254" i="1" s="1" a="1"/>
  <c r="R3254" i="1" s="1"/>
  <c r="N3246" i="1"/>
  <c r="R3246" i="1" s="1" a="1"/>
  <c r="R3246" i="1" s="1"/>
  <c r="N3238" i="1"/>
  <c r="R3238" i="1" s="1" a="1"/>
  <c r="R3238" i="1" s="1"/>
  <c r="N3230" i="1"/>
  <c r="R3230" i="1" s="1" a="1"/>
  <c r="R3230" i="1" s="1"/>
  <c r="N3222" i="1"/>
  <c r="R3222" i="1" s="1" a="1"/>
  <c r="R3222" i="1" s="1"/>
  <c r="N3214" i="1"/>
  <c r="R3214" i="1" s="1" a="1"/>
  <c r="R3214" i="1" s="1"/>
  <c r="N3206" i="1"/>
  <c r="R3206" i="1" s="1" a="1"/>
  <c r="R3206" i="1" s="1"/>
  <c r="N3198" i="1"/>
  <c r="R3198" i="1" s="1" a="1"/>
  <c r="R3198" i="1" s="1"/>
  <c r="N3190" i="1"/>
  <c r="R3190" i="1" s="1" a="1"/>
  <c r="R3190" i="1" s="1"/>
  <c r="N3182" i="1"/>
  <c r="R3182" i="1" s="1" a="1"/>
  <c r="R3182" i="1" s="1"/>
  <c r="N3174" i="1"/>
  <c r="R3174" i="1" s="1" a="1"/>
  <c r="R3174" i="1" s="1"/>
  <c r="N3166" i="1"/>
  <c r="R3166" i="1" s="1" a="1"/>
  <c r="R3166" i="1" s="1"/>
  <c r="N3158" i="1"/>
  <c r="R3158" i="1" s="1" a="1"/>
  <c r="R3158" i="1" s="1"/>
  <c r="N3150" i="1"/>
  <c r="R3150" i="1" s="1" a="1"/>
  <c r="R3150" i="1" s="1"/>
  <c r="N3142" i="1"/>
  <c r="R3142" i="1" s="1" a="1"/>
  <c r="R3142" i="1" s="1"/>
  <c r="N3134" i="1"/>
  <c r="R3134" i="1" s="1" a="1"/>
  <c r="R3134" i="1" s="1"/>
  <c r="N3126" i="1"/>
  <c r="R3126" i="1" s="1" a="1"/>
  <c r="R3126" i="1" s="1"/>
  <c r="N3118" i="1"/>
  <c r="R3118" i="1" s="1" a="1"/>
  <c r="R3118" i="1" s="1"/>
  <c r="N3110" i="1"/>
  <c r="R3110" i="1" s="1" a="1"/>
  <c r="R3110" i="1" s="1"/>
  <c r="N3102" i="1"/>
  <c r="R3102" i="1" s="1" a="1"/>
  <c r="R3102" i="1" s="1"/>
  <c r="N3094" i="1"/>
  <c r="R3094" i="1" s="1" a="1"/>
  <c r="R3094" i="1" s="1"/>
  <c r="N3086" i="1"/>
  <c r="R3086" i="1" s="1" a="1"/>
  <c r="R3086" i="1" s="1"/>
  <c r="N3078" i="1"/>
  <c r="R3078" i="1" s="1" a="1"/>
  <c r="R3078" i="1" s="1"/>
  <c r="N3070" i="1"/>
  <c r="R3070" i="1" s="1" a="1"/>
  <c r="R3070" i="1" s="1"/>
  <c r="N3062" i="1"/>
  <c r="R3062" i="1" s="1" a="1"/>
  <c r="R3062" i="1" s="1"/>
  <c r="N3054" i="1"/>
  <c r="R3054" i="1" s="1" a="1"/>
  <c r="R3054" i="1" s="1"/>
  <c r="N3046" i="1"/>
  <c r="R3046" i="1" s="1" a="1"/>
  <c r="R3046" i="1" s="1"/>
  <c r="N3038" i="1"/>
  <c r="R3038" i="1" s="1" a="1"/>
  <c r="R3038" i="1" s="1"/>
  <c r="N3030" i="1"/>
  <c r="R3030" i="1" s="1" a="1"/>
  <c r="R3030" i="1" s="1"/>
  <c r="N3022" i="1"/>
  <c r="R3022" i="1" s="1" a="1"/>
  <c r="R3022" i="1" s="1"/>
  <c r="N3014" i="1"/>
  <c r="R3014" i="1" s="1" a="1"/>
  <c r="R3014" i="1" s="1"/>
  <c r="N3006" i="1"/>
  <c r="R3006" i="1" s="1" a="1"/>
  <c r="R3006" i="1" s="1"/>
  <c r="N2998" i="1"/>
  <c r="R2998" i="1" s="1" a="1"/>
  <c r="R2998" i="1" s="1"/>
  <c r="N2990" i="1"/>
  <c r="R2990" i="1" s="1" a="1"/>
  <c r="R2990" i="1" s="1"/>
  <c r="N2982" i="1"/>
  <c r="R2982" i="1" s="1" a="1"/>
  <c r="R2982" i="1" s="1"/>
  <c r="N2974" i="1"/>
  <c r="R2974" i="1" s="1" a="1"/>
  <c r="R2974" i="1" s="1"/>
  <c r="N2966" i="1"/>
  <c r="R2966" i="1" s="1" a="1"/>
  <c r="R2966" i="1" s="1"/>
  <c r="N2958" i="1"/>
  <c r="R2958" i="1" s="1" a="1"/>
  <c r="R2958" i="1" s="1"/>
  <c r="N2950" i="1"/>
  <c r="R2950" i="1" s="1" a="1"/>
  <c r="R2950" i="1" s="1"/>
  <c r="N2942" i="1"/>
  <c r="R2942" i="1" s="1" a="1"/>
  <c r="R2942" i="1" s="1"/>
  <c r="N2934" i="1"/>
  <c r="R2934" i="1" s="1" a="1"/>
  <c r="R2934" i="1" s="1"/>
  <c r="N2926" i="1"/>
  <c r="R2926" i="1" s="1" a="1"/>
  <c r="R2926" i="1" s="1"/>
  <c r="N2918" i="1"/>
  <c r="R2918" i="1" s="1" a="1"/>
  <c r="R2918" i="1" s="1"/>
  <c r="N2910" i="1"/>
  <c r="R2910" i="1" s="1" a="1"/>
  <c r="R2910" i="1" s="1"/>
  <c r="N2902" i="1"/>
  <c r="R2902" i="1" s="1" a="1"/>
  <c r="R2902" i="1" s="1"/>
  <c r="N2894" i="1"/>
  <c r="R2894" i="1" s="1" a="1"/>
  <c r="R2894" i="1" s="1"/>
  <c r="N2886" i="1"/>
  <c r="R2886" i="1" s="1" a="1"/>
  <c r="R2886" i="1" s="1"/>
  <c r="N2878" i="1"/>
  <c r="R2878" i="1" s="1" a="1"/>
  <c r="R2878" i="1" s="1"/>
  <c r="N2870" i="1"/>
  <c r="R2870" i="1" s="1" a="1"/>
  <c r="R2870" i="1" s="1"/>
  <c r="N2862" i="1"/>
  <c r="R2862" i="1" s="1" a="1"/>
  <c r="R2862" i="1" s="1"/>
  <c r="N2854" i="1"/>
  <c r="R2854" i="1" s="1" a="1"/>
  <c r="R2854" i="1" s="1"/>
  <c r="N2846" i="1"/>
  <c r="R2846" i="1" s="1" a="1"/>
  <c r="R2846" i="1" s="1"/>
  <c r="N2838" i="1"/>
  <c r="R2838" i="1" s="1" a="1"/>
  <c r="R2838" i="1" s="1"/>
  <c r="N2830" i="1"/>
  <c r="R2830" i="1" s="1" a="1"/>
  <c r="R2830" i="1" s="1"/>
  <c r="N2822" i="1"/>
  <c r="R2822" i="1" s="1" a="1"/>
  <c r="R2822" i="1" s="1"/>
  <c r="N2814" i="1"/>
  <c r="R2814" i="1" s="1" a="1"/>
  <c r="R2814" i="1" s="1"/>
  <c r="N2806" i="1"/>
  <c r="R2806" i="1" s="1" a="1"/>
  <c r="R2806" i="1" s="1"/>
  <c r="N2798" i="1"/>
  <c r="R2798" i="1" s="1" a="1"/>
  <c r="R2798" i="1" s="1"/>
  <c r="N2790" i="1"/>
  <c r="R2790" i="1" s="1" a="1"/>
  <c r="R2790" i="1" s="1"/>
  <c r="N2782" i="1"/>
  <c r="R2782" i="1" s="1" a="1"/>
  <c r="R2782" i="1" s="1"/>
  <c r="N2774" i="1"/>
  <c r="R2774" i="1" s="1" a="1"/>
  <c r="R2774" i="1" s="1"/>
  <c r="N2766" i="1"/>
  <c r="R2766" i="1" s="1" a="1"/>
  <c r="R2766" i="1" s="1"/>
  <c r="N2758" i="1"/>
  <c r="R2758" i="1" s="1" a="1"/>
  <c r="R2758" i="1" s="1"/>
  <c r="N2750" i="1"/>
  <c r="R2750" i="1" s="1" a="1"/>
  <c r="R2750" i="1" s="1"/>
  <c r="N2742" i="1"/>
  <c r="R2742" i="1" s="1" a="1"/>
  <c r="R2742" i="1" s="1"/>
  <c r="N2734" i="1"/>
  <c r="R2734" i="1" s="1" a="1"/>
  <c r="R2734" i="1" s="1"/>
  <c r="N2726" i="1"/>
  <c r="R2726" i="1" s="1" a="1"/>
  <c r="R2726" i="1" s="1"/>
  <c r="N2718" i="1"/>
  <c r="R2718" i="1" s="1" a="1"/>
  <c r="R2718" i="1" s="1"/>
  <c r="N2710" i="1"/>
  <c r="R2710" i="1" s="1" a="1"/>
  <c r="R2710" i="1" s="1"/>
  <c r="N2702" i="1"/>
  <c r="R2702" i="1" s="1" a="1"/>
  <c r="R2702" i="1" s="1"/>
  <c r="N2694" i="1"/>
  <c r="R2694" i="1" s="1" a="1"/>
  <c r="R2694" i="1" s="1"/>
  <c r="N2686" i="1"/>
  <c r="R2686" i="1" s="1" a="1"/>
  <c r="R2686" i="1" s="1"/>
  <c r="N2678" i="1"/>
  <c r="R2678" i="1" s="1" a="1"/>
  <c r="R2678" i="1" s="1"/>
  <c r="N2670" i="1"/>
  <c r="R2670" i="1" s="1" a="1"/>
  <c r="R2670" i="1" s="1"/>
  <c r="N2662" i="1"/>
  <c r="R2662" i="1" s="1" a="1"/>
  <c r="R2662" i="1" s="1"/>
  <c r="N2654" i="1"/>
  <c r="R2654" i="1" s="1" a="1"/>
  <c r="R2654" i="1" s="1"/>
  <c r="N2646" i="1"/>
  <c r="R2646" i="1" s="1" a="1"/>
  <c r="R2646" i="1" s="1"/>
  <c r="N2638" i="1"/>
  <c r="R2638" i="1" s="1" a="1"/>
  <c r="R2638" i="1" s="1"/>
  <c r="N2630" i="1"/>
  <c r="R2630" i="1" s="1" a="1"/>
  <c r="R2630" i="1" s="1"/>
  <c r="N2622" i="1"/>
  <c r="R2622" i="1" s="1" a="1"/>
  <c r="R2622" i="1" s="1"/>
  <c r="N2614" i="1"/>
  <c r="R2614" i="1" s="1" a="1"/>
  <c r="R2614" i="1" s="1"/>
  <c r="N2606" i="1"/>
  <c r="R2606" i="1" s="1" a="1"/>
  <c r="R2606" i="1" s="1"/>
  <c r="N2598" i="1"/>
  <c r="R2598" i="1" s="1" a="1"/>
  <c r="R2598" i="1" s="1"/>
  <c r="N2590" i="1"/>
  <c r="R2590" i="1" s="1" a="1"/>
  <c r="R2590" i="1" s="1"/>
  <c r="N2582" i="1"/>
  <c r="R2582" i="1" s="1" a="1"/>
  <c r="R2582" i="1" s="1"/>
  <c r="N2574" i="1"/>
  <c r="R2574" i="1" s="1" a="1"/>
  <c r="R2574" i="1" s="1"/>
  <c r="N2566" i="1"/>
  <c r="R2566" i="1" s="1" a="1"/>
  <c r="R2566" i="1" s="1"/>
  <c r="N2558" i="1"/>
  <c r="R2558" i="1" s="1" a="1"/>
  <c r="R2558" i="1" s="1"/>
  <c r="N2550" i="1"/>
  <c r="R2550" i="1" s="1" a="1"/>
  <c r="R2550" i="1" s="1"/>
  <c r="N2542" i="1"/>
  <c r="R2542" i="1" s="1" a="1"/>
  <c r="R2542" i="1" s="1"/>
  <c r="N2534" i="1"/>
  <c r="R2534" i="1" s="1" a="1"/>
  <c r="R2534" i="1" s="1"/>
  <c r="N2526" i="1"/>
  <c r="R2526" i="1" s="1" a="1"/>
  <c r="R2526" i="1" s="1"/>
  <c r="N2518" i="1"/>
  <c r="R2518" i="1" s="1" a="1"/>
  <c r="R2518" i="1" s="1"/>
  <c r="N2510" i="1"/>
  <c r="R2510" i="1" s="1" a="1"/>
  <c r="R2510" i="1" s="1"/>
  <c r="N2502" i="1"/>
  <c r="R2502" i="1" s="1" a="1"/>
  <c r="R2502" i="1" s="1"/>
  <c r="N2494" i="1"/>
  <c r="R2494" i="1" s="1" a="1"/>
  <c r="R2494" i="1" s="1"/>
  <c r="N2486" i="1"/>
  <c r="R2486" i="1" s="1" a="1"/>
  <c r="R2486" i="1" s="1"/>
  <c r="N2478" i="1"/>
  <c r="R2478" i="1" s="1" a="1"/>
  <c r="R2478" i="1" s="1"/>
  <c r="N2470" i="1"/>
  <c r="R2470" i="1" s="1" a="1"/>
  <c r="R2470" i="1" s="1"/>
  <c r="N2462" i="1"/>
  <c r="R2462" i="1" s="1" a="1"/>
  <c r="R2462" i="1" s="1"/>
  <c r="N2454" i="1"/>
  <c r="R2454" i="1" s="1" a="1"/>
  <c r="R2454" i="1" s="1"/>
  <c r="N2446" i="1"/>
  <c r="R2446" i="1" s="1" a="1"/>
  <c r="R2446" i="1" s="1"/>
  <c r="N2438" i="1"/>
  <c r="R2438" i="1" s="1" a="1"/>
  <c r="R2438" i="1" s="1"/>
  <c r="N2430" i="1"/>
  <c r="R2430" i="1" s="1" a="1"/>
  <c r="R2430" i="1" s="1"/>
  <c r="N2422" i="1"/>
  <c r="R2422" i="1" s="1" a="1"/>
  <c r="R2422" i="1" s="1"/>
  <c r="N2414" i="1"/>
  <c r="R2414" i="1" s="1" a="1"/>
  <c r="R2414" i="1" s="1"/>
  <c r="N2406" i="1"/>
  <c r="R2406" i="1" s="1" a="1"/>
  <c r="R2406" i="1" s="1"/>
  <c r="N2398" i="1"/>
  <c r="R2398" i="1" s="1" a="1"/>
  <c r="R2398" i="1" s="1"/>
  <c r="N2390" i="1"/>
  <c r="R2390" i="1" s="1" a="1"/>
  <c r="R2390" i="1" s="1"/>
  <c r="N2382" i="1"/>
  <c r="R2382" i="1" s="1" a="1"/>
  <c r="R2382" i="1" s="1"/>
  <c r="N2374" i="1"/>
  <c r="R2374" i="1" s="1" a="1"/>
  <c r="R2374" i="1" s="1"/>
  <c r="N2366" i="1"/>
  <c r="R2366" i="1" s="1" a="1"/>
  <c r="R2366" i="1" s="1"/>
  <c r="N2358" i="1"/>
  <c r="R2358" i="1" s="1" a="1"/>
  <c r="R2358" i="1" s="1"/>
  <c r="N2350" i="1"/>
  <c r="R2350" i="1" s="1" a="1"/>
  <c r="R2350" i="1" s="1"/>
  <c r="N2342" i="1"/>
  <c r="R2342" i="1" s="1" a="1"/>
  <c r="R2342" i="1" s="1"/>
  <c r="N2334" i="1"/>
  <c r="R2334" i="1" s="1" a="1"/>
  <c r="R2334" i="1" s="1"/>
  <c r="N2326" i="1"/>
  <c r="R2326" i="1" s="1" a="1"/>
  <c r="R2326" i="1" s="1"/>
  <c r="N2318" i="1"/>
  <c r="R2318" i="1" s="1" a="1"/>
  <c r="R2318" i="1" s="1"/>
  <c r="N2310" i="1"/>
  <c r="R2310" i="1" s="1" a="1"/>
  <c r="R2310" i="1" s="1"/>
  <c r="N2302" i="1"/>
  <c r="R2302" i="1" s="1" a="1"/>
  <c r="R2302" i="1" s="1"/>
  <c r="N2294" i="1"/>
  <c r="R2294" i="1" s="1" a="1"/>
  <c r="R2294" i="1" s="1"/>
  <c r="N2286" i="1"/>
  <c r="R2286" i="1" s="1" a="1"/>
  <c r="R2286" i="1" s="1"/>
  <c r="N2278" i="1"/>
  <c r="R2278" i="1" s="1" a="1"/>
  <c r="R2278" i="1" s="1"/>
  <c r="N2270" i="1"/>
  <c r="R2270" i="1" s="1" a="1"/>
  <c r="R2270" i="1" s="1"/>
  <c r="N2262" i="1"/>
  <c r="R2262" i="1" s="1" a="1"/>
  <c r="R2262" i="1" s="1"/>
  <c r="N2254" i="1"/>
  <c r="R2254" i="1" s="1" a="1"/>
  <c r="R2254" i="1" s="1"/>
  <c r="N2246" i="1"/>
  <c r="R2246" i="1" s="1" a="1"/>
  <c r="R2246" i="1" s="1"/>
  <c r="N2238" i="1"/>
  <c r="R2238" i="1" s="1" a="1"/>
  <c r="R2238" i="1" s="1"/>
  <c r="N2230" i="1"/>
  <c r="R2230" i="1" s="1" a="1"/>
  <c r="R2230" i="1" s="1"/>
  <c r="N2222" i="1"/>
  <c r="R2222" i="1" s="1" a="1"/>
  <c r="R2222" i="1" s="1"/>
  <c r="N2214" i="1"/>
  <c r="R2214" i="1" s="1" a="1"/>
  <c r="R2214" i="1" s="1"/>
  <c r="N2206" i="1"/>
  <c r="R2206" i="1" s="1" a="1"/>
  <c r="R2206" i="1" s="1"/>
  <c r="N2198" i="1"/>
  <c r="R2198" i="1" s="1" a="1"/>
  <c r="R2198" i="1" s="1"/>
  <c r="N2190" i="1"/>
  <c r="R2190" i="1" s="1" a="1"/>
  <c r="R2190" i="1" s="1"/>
  <c r="N2182" i="1"/>
  <c r="R2182" i="1" s="1" a="1"/>
  <c r="R2182" i="1" s="1"/>
  <c r="N2174" i="1"/>
  <c r="R2174" i="1" s="1" a="1"/>
  <c r="R2174" i="1" s="1"/>
  <c r="N2166" i="1"/>
  <c r="R2166" i="1" s="1" a="1"/>
  <c r="R2166" i="1" s="1"/>
  <c r="N2158" i="1"/>
  <c r="R2158" i="1" s="1" a="1"/>
  <c r="R2158" i="1" s="1"/>
  <c r="N2150" i="1"/>
  <c r="R2150" i="1" s="1" a="1"/>
  <c r="R2150" i="1" s="1"/>
  <c r="N2142" i="1"/>
  <c r="R2142" i="1" s="1" a="1"/>
  <c r="R2142" i="1" s="1"/>
  <c r="N2134" i="1"/>
  <c r="R2134" i="1" s="1" a="1"/>
  <c r="R2134" i="1" s="1"/>
  <c r="N2126" i="1"/>
  <c r="R2126" i="1" s="1" a="1"/>
  <c r="R2126" i="1" s="1"/>
  <c r="N2118" i="1"/>
  <c r="R2118" i="1" s="1" a="1"/>
  <c r="R2118" i="1" s="1"/>
  <c r="N2110" i="1"/>
  <c r="R2110" i="1" s="1" a="1"/>
  <c r="R2110" i="1" s="1"/>
  <c r="N2102" i="1"/>
  <c r="R2102" i="1" s="1" a="1"/>
  <c r="R2102" i="1" s="1"/>
  <c r="N2094" i="1"/>
  <c r="R2094" i="1" s="1" a="1"/>
  <c r="R2094" i="1" s="1"/>
  <c r="N2086" i="1"/>
  <c r="R2086" i="1" s="1" a="1"/>
  <c r="R2086" i="1" s="1"/>
  <c r="N2078" i="1"/>
  <c r="R2078" i="1" s="1" a="1"/>
  <c r="R2078" i="1" s="1"/>
  <c r="N2070" i="1"/>
  <c r="R2070" i="1" s="1" a="1"/>
  <c r="R2070" i="1" s="1"/>
  <c r="N2062" i="1"/>
  <c r="R2062" i="1" s="1" a="1"/>
  <c r="R2062" i="1" s="1"/>
  <c r="N2054" i="1"/>
  <c r="R2054" i="1" s="1" a="1"/>
  <c r="R2054" i="1" s="1"/>
  <c r="N2046" i="1"/>
  <c r="R2046" i="1" s="1" a="1"/>
  <c r="R2046" i="1" s="1"/>
  <c r="N2038" i="1"/>
  <c r="R2038" i="1" s="1" a="1"/>
  <c r="R2038" i="1" s="1"/>
  <c r="N2030" i="1"/>
  <c r="R2030" i="1" s="1" a="1"/>
  <c r="R2030" i="1" s="1"/>
  <c r="N2022" i="1"/>
  <c r="R2022" i="1" s="1" a="1"/>
  <c r="R2022" i="1" s="1"/>
  <c r="N2014" i="1"/>
  <c r="R2014" i="1" s="1" a="1"/>
  <c r="R2014" i="1" s="1"/>
  <c r="N2006" i="1"/>
  <c r="R2006" i="1" s="1" a="1"/>
  <c r="R2006" i="1" s="1"/>
  <c r="N1998" i="1"/>
  <c r="R1998" i="1" s="1" a="1"/>
  <c r="R1998" i="1" s="1"/>
  <c r="N1990" i="1"/>
  <c r="R1990" i="1" s="1" a="1"/>
  <c r="R1990" i="1" s="1"/>
  <c r="N1982" i="1"/>
  <c r="R1982" i="1" s="1" a="1"/>
  <c r="R1982" i="1" s="1"/>
  <c r="N1974" i="1"/>
  <c r="R1974" i="1" s="1" a="1"/>
  <c r="R1974" i="1" s="1"/>
  <c r="N1966" i="1"/>
  <c r="R1966" i="1" s="1" a="1"/>
  <c r="R1966" i="1" s="1"/>
  <c r="N1958" i="1"/>
  <c r="R1958" i="1" s="1" a="1"/>
  <c r="R1958" i="1" s="1"/>
  <c r="N1950" i="1"/>
  <c r="R1950" i="1" s="1" a="1"/>
  <c r="R1950" i="1" s="1"/>
  <c r="N1942" i="1"/>
  <c r="R1942" i="1" s="1" a="1"/>
  <c r="R1942" i="1" s="1"/>
  <c r="N1934" i="1"/>
  <c r="R1934" i="1" s="1" a="1"/>
  <c r="R1934" i="1" s="1"/>
  <c r="N1926" i="1"/>
  <c r="R1926" i="1" s="1" a="1"/>
  <c r="R1926" i="1" s="1"/>
  <c r="N1918" i="1"/>
  <c r="R1918" i="1" s="1" a="1"/>
  <c r="R1918" i="1" s="1"/>
  <c r="N1910" i="1"/>
  <c r="R1910" i="1" s="1" a="1"/>
  <c r="R1910" i="1" s="1"/>
  <c r="N1902" i="1"/>
  <c r="R1902" i="1" s="1" a="1"/>
  <c r="R1902" i="1" s="1"/>
  <c r="N1894" i="1"/>
  <c r="R1894" i="1" s="1" a="1"/>
  <c r="R1894" i="1" s="1"/>
  <c r="N1886" i="1"/>
  <c r="R1886" i="1" s="1" a="1"/>
  <c r="R1886" i="1" s="1"/>
  <c r="N1878" i="1"/>
  <c r="R1878" i="1" s="1" a="1"/>
  <c r="R1878" i="1" s="1"/>
  <c r="N1870" i="1"/>
  <c r="R1870" i="1" s="1" a="1"/>
  <c r="R1870" i="1" s="1"/>
  <c r="N1862" i="1"/>
  <c r="R1862" i="1" s="1" a="1"/>
  <c r="R1862" i="1" s="1"/>
  <c r="N1854" i="1"/>
  <c r="R1854" i="1" s="1" a="1"/>
  <c r="R1854" i="1" s="1"/>
  <c r="N1846" i="1"/>
  <c r="R1846" i="1" s="1" a="1"/>
  <c r="R1846" i="1" s="1"/>
  <c r="N1838" i="1"/>
  <c r="R1838" i="1" s="1" a="1"/>
  <c r="R1838" i="1" s="1"/>
  <c r="N1830" i="1"/>
  <c r="R1830" i="1" s="1" a="1"/>
  <c r="R1830" i="1" s="1"/>
  <c r="N1822" i="1"/>
  <c r="R1822" i="1" s="1" a="1"/>
  <c r="R1822" i="1" s="1"/>
  <c r="N1814" i="1"/>
  <c r="R1814" i="1" s="1" a="1"/>
  <c r="R1814" i="1" s="1"/>
  <c r="N1806" i="1"/>
  <c r="R1806" i="1" s="1" a="1"/>
  <c r="R1806" i="1" s="1"/>
  <c r="N1798" i="1"/>
  <c r="R1798" i="1" s="1" a="1"/>
  <c r="R1798" i="1" s="1"/>
  <c r="N1790" i="1"/>
  <c r="R1790" i="1" s="1" a="1"/>
  <c r="R1790" i="1" s="1"/>
  <c r="N1782" i="1"/>
  <c r="R1782" i="1" s="1" a="1"/>
  <c r="R1782" i="1" s="1"/>
  <c r="N1774" i="1"/>
  <c r="R1774" i="1" s="1" a="1"/>
  <c r="R1774" i="1" s="1"/>
  <c r="N1766" i="1"/>
  <c r="R1766" i="1" s="1" a="1"/>
  <c r="R1766" i="1" s="1"/>
  <c r="N1758" i="1"/>
  <c r="R1758" i="1" s="1" a="1"/>
  <c r="R1758" i="1" s="1"/>
  <c r="N1750" i="1"/>
  <c r="R1750" i="1" s="1" a="1"/>
  <c r="R1750" i="1" s="1"/>
  <c r="N1742" i="1"/>
  <c r="R1742" i="1" s="1" a="1"/>
  <c r="R1742" i="1" s="1"/>
  <c r="N1734" i="1"/>
  <c r="R1734" i="1" s="1" a="1"/>
  <c r="R1734" i="1" s="1"/>
  <c r="N1726" i="1"/>
  <c r="R1726" i="1" s="1" a="1"/>
  <c r="R1726" i="1" s="1"/>
  <c r="N1718" i="1"/>
  <c r="R1718" i="1" s="1" a="1"/>
  <c r="R1718" i="1" s="1"/>
  <c r="N1710" i="1"/>
  <c r="R1710" i="1" s="1" a="1"/>
  <c r="R1710" i="1" s="1"/>
  <c r="N1702" i="1"/>
  <c r="R1702" i="1" s="1" a="1"/>
  <c r="R1702" i="1" s="1"/>
  <c r="N1694" i="1"/>
  <c r="R1694" i="1" s="1" a="1"/>
  <c r="R1694" i="1" s="1"/>
  <c r="N1686" i="1"/>
  <c r="R1686" i="1" s="1" a="1"/>
  <c r="R1686" i="1" s="1"/>
  <c r="N1678" i="1"/>
  <c r="R1678" i="1" s="1" a="1"/>
  <c r="R1678" i="1" s="1"/>
  <c r="N1670" i="1"/>
  <c r="R1670" i="1" s="1" a="1"/>
  <c r="R1670" i="1" s="1"/>
  <c r="N1662" i="1"/>
  <c r="R1662" i="1" s="1" a="1"/>
  <c r="R1662" i="1" s="1"/>
  <c r="N1654" i="1"/>
  <c r="R1654" i="1" s="1" a="1"/>
  <c r="R1654" i="1" s="1"/>
  <c r="N1646" i="1"/>
  <c r="R1646" i="1" s="1" a="1"/>
  <c r="R1646" i="1" s="1"/>
  <c r="N1638" i="1"/>
  <c r="R1638" i="1" s="1" a="1"/>
  <c r="R1638" i="1" s="1"/>
  <c r="N1630" i="1"/>
  <c r="R1630" i="1" s="1" a="1"/>
  <c r="R1630" i="1" s="1"/>
  <c r="N1622" i="1"/>
  <c r="R1622" i="1" s="1" a="1"/>
  <c r="R1622" i="1" s="1"/>
  <c r="N1614" i="1"/>
  <c r="R1614" i="1" s="1" a="1"/>
  <c r="R1614" i="1" s="1"/>
  <c r="N1606" i="1"/>
  <c r="R1606" i="1" s="1" a="1"/>
  <c r="R1606" i="1" s="1"/>
  <c r="N1598" i="1"/>
  <c r="R1598" i="1" s="1" a="1"/>
  <c r="R1598" i="1" s="1"/>
  <c r="N1590" i="1"/>
  <c r="R1590" i="1" s="1" a="1"/>
  <c r="R1590" i="1" s="1"/>
  <c r="N1582" i="1"/>
  <c r="R1582" i="1" s="1" a="1"/>
  <c r="R1582" i="1" s="1"/>
  <c r="N1574" i="1"/>
  <c r="R1574" i="1" s="1" a="1"/>
  <c r="R1574" i="1" s="1"/>
  <c r="N1566" i="1"/>
  <c r="R1566" i="1" s="1" a="1"/>
  <c r="R1566" i="1" s="1"/>
  <c r="N1558" i="1"/>
  <c r="R1558" i="1" s="1" a="1"/>
  <c r="R1558" i="1" s="1"/>
  <c r="N1550" i="1"/>
  <c r="R1550" i="1" s="1" a="1"/>
  <c r="R1550" i="1" s="1"/>
  <c r="N1542" i="1"/>
  <c r="R1542" i="1" s="1" a="1"/>
  <c r="R1542" i="1" s="1"/>
  <c r="N1534" i="1"/>
  <c r="R1534" i="1" s="1" a="1"/>
  <c r="R1534" i="1" s="1"/>
  <c r="N1526" i="1"/>
  <c r="R1526" i="1" s="1" a="1"/>
  <c r="R1526" i="1" s="1"/>
  <c r="N1518" i="1"/>
  <c r="R1518" i="1" s="1" a="1"/>
  <c r="R1518" i="1" s="1"/>
  <c r="N1510" i="1"/>
  <c r="R1510" i="1" s="1" a="1"/>
  <c r="R1510" i="1" s="1"/>
  <c r="N1502" i="1"/>
  <c r="R1502" i="1" s="1" a="1"/>
  <c r="R1502" i="1" s="1"/>
  <c r="N1494" i="1"/>
  <c r="R1494" i="1" s="1" a="1"/>
  <c r="R1494" i="1" s="1"/>
  <c r="N1486" i="1"/>
  <c r="R1486" i="1" s="1" a="1"/>
  <c r="R1486" i="1" s="1"/>
  <c r="N1478" i="1"/>
  <c r="R1478" i="1" s="1" a="1"/>
  <c r="R1478" i="1" s="1"/>
  <c r="N1470" i="1"/>
  <c r="R1470" i="1" s="1" a="1"/>
  <c r="R1470" i="1" s="1"/>
  <c r="N1462" i="1"/>
  <c r="R1462" i="1" s="1" a="1"/>
  <c r="R1462" i="1" s="1"/>
  <c r="N1454" i="1"/>
  <c r="R1454" i="1" s="1" a="1"/>
  <c r="R1454" i="1" s="1"/>
  <c r="N1446" i="1"/>
  <c r="R1446" i="1" s="1" a="1"/>
  <c r="R1446" i="1" s="1"/>
  <c r="N1438" i="1"/>
  <c r="R1438" i="1" s="1" a="1"/>
  <c r="R1438" i="1" s="1"/>
  <c r="N1430" i="1"/>
  <c r="R1430" i="1" s="1" a="1"/>
  <c r="R1430" i="1" s="1"/>
  <c r="N1422" i="1"/>
  <c r="R1422" i="1" s="1" a="1"/>
  <c r="R1422" i="1" s="1"/>
  <c r="N1414" i="1"/>
  <c r="R1414" i="1" s="1" a="1"/>
  <c r="R1414" i="1" s="1"/>
  <c r="N1406" i="1"/>
  <c r="R1406" i="1" s="1" a="1"/>
  <c r="R1406" i="1" s="1"/>
  <c r="N1398" i="1"/>
  <c r="R1398" i="1" s="1" a="1"/>
  <c r="R1398" i="1" s="1"/>
  <c r="N1390" i="1"/>
  <c r="R1390" i="1" s="1" a="1"/>
  <c r="R1390" i="1" s="1"/>
  <c r="N1382" i="1"/>
  <c r="R1382" i="1" s="1" a="1"/>
  <c r="R1382" i="1" s="1"/>
  <c r="N1374" i="1"/>
  <c r="R1374" i="1" s="1" a="1"/>
  <c r="R1374" i="1" s="1"/>
  <c r="N1366" i="1"/>
  <c r="R1366" i="1" s="1" a="1"/>
  <c r="R1366" i="1" s="1"/>
  <c r="N1358" i="1"/>
  <c r="R1358" i="1" s="1" a="1"/>
  <c r="R1358" i="1" s="1"/>
  <c r="N1350" i="1"/>
  <c r="R1350" i="1" s="1" a="1"/>
  <c r="R1350" i="1" s="1"/>
  <c r="N1342" i="1"/>
  <c r="R1342" i="1" s="1" a="1"/>
  <c r="R1342" i="1" s="1"/>
  <c r="N1334" i="1"/>
  <c r="R1334" i="1" s="1" a="1"/>
  <c r="R1334" i="1" s="1"/>
  <c r="N1326" i="1"/>
  <c r="R1326" i="1" s="1" a="1"/>
  <c r="R1326" i="1" s="1"/>
  <c r="N1318" i="1"/>
  <c r="R1318" i="1" s="1" a="1"/>
  <c r="R1318" i="1" s="1"/>
  <c r="N1310" i="1"/>
  <c r="R1310" i="1" s="1" a="1"/>
  <c r="R1310" i="1" s="1"/>
  <c r="N1302" i="1"/>
  <c r="R1302" i="1" s="1" a="1"/>
  <c r="R1302" i="1" s="1"/>
  <c r="N1294" i="1"/>
  <c r="R1294" i="1" s="1" a="1"/>
  <c r="R1294" i="1" s="1"/>
  <c r="N1286" i="1"/>
  <c r="R1286" i="1" s="1" a="1"/>
  <c r="R1286" i="1" s="1"/>
  <c r="N1278" i="1"/>
  <c r="R1278" i="1" s="1" a="1"/>
  <c r="R1278" i="1" s="1"/>
  <c r="N1270" i="1"/>
  <c r="R1270" i="1" s="1" a="1"/>
  <c r="R1270" i="1" s="1"/>
  <c r="N1262" i="1"/>
  <c r="R1262" i="1" s="1" a="1"/>
  <c r="R1262" i="1" s="1"/>
  <c r="N1254" i="1"/>
  <c r="R1254" i="1" s="1" a="1"/>
  <c r="R1254" i="1" s="1"/>
  <c r="N1246" i="1"/>
  <c r="R1246" i="1" s="1" a="1"/>
  <c r="R1246" i="1" s="1"/>
  <c r="N1238" i="1"/>
  <c r="R1238" i="1" s="1" a="1"/>
  <c r="R1238" i="1" s="1"/>
  <c r="N1230" i="1"/>
  <c r="R1230" i="1" s="1" a="1"/>
  <c r="R1230" i="1" s="1"/>
  <c r="N1222" i="1"/>
  <c r="R1222" i="1" s="1" a="1"/>
  <c r="R1222" i="1" s="1"/>
  <c r="N1214" i="1"/>
  <c r="R1214" i="1" s="1" a="1"/>
  <c r="R1214" i="1" s="1"/>
  <c r="N1206" i="1"/>
  <c r="R1206" i="1" s="1" a="1"/>
  <c r="R1206" i="1" s="1"/>
  <c r="N1198" i="1"/>
  <c r="R1198" i="1" s="1" a="1"/>
  <c r="R1198" i="1" s="1"/>
  <c r="N1190" i="1"/>
  <c r="R1190" i="1" s="1" a="1"/>
  <c r="R1190" i="1" s="1"/>
  <c r="N1182" i="1"/>
  <c r="R1182" i="1" s="1" a="1"/>
  <c r="R1182" i="1" s="1"/>
  <c r="N1174" i="1"/>
  <c r="R1174" i="1" s="1" a="1"/>
  <c r="R1174" i="1" s="1"/>
  <c r="N1166" i="1"/>
  <c r="R1166" i="1" s="1" a="1"/>
  <c r="R1166" i="1" s="1"/>
  <c r="N1158" i="1"/>
  <c r="R1158" i="1" s="1" a="1"/>
  <c r="R1158" i="1" s="1"/>
  <c r="N1150" i="1"/>
  <c r="R1150" i="1" s="1" a="1"/>
  <c r="R1150" i="1" s="1"/>
  <c r="N1142" i="1"/>
  <c r="R1142" i="1" s="1" a="1"/>
  <c r="R1142" i="1" s="1"/>
  <c r="N1134" i="1"/>
  <c r="R1134" i="1" s="1" a="1"/>
  <c r="R1134" i="1" s="1"/>
  <c r="N1126" i="1"/>
  <c r="R1126" i="1" s="1" a="1"/>
  <c r="R1126" i="1" s="1"/>
  <c r="N1118" i="1"/>
  <c r="R1118" i="1" s="1" a="1"/>
  <c r="R1118" i="1" s="1"/>
  <c r="N1110" i="1"/>
  <c r="R1110" i="1" s="1" a="1"/>
  <c r="R1110" i="1" s="1"/>
  <c r="N1102" i="1"/>
  <c r="R1102" i="1" s="1" a="1"/>
  <c r="R1102" i="1" s="1"/>
  <c r="N1094" i="1"/>
  <c r="R1094" i="1" s="1" a="1"/>
  <c r="R1094" i="1" s="1"/>
  <c r="N1086" i="1"/>
  <c r="R1086" i="1" s="1" a="1"/>
  <c r="R1086" i="1" s="1"/>
  <c r="N1078" i="1"/>
  <c r="R1078" i="1" s="1" a="1"/>
  <c r="R1078" i="1" s="1"/>
  <c r="N1070" i="1"/>
  <c r="R1070" i="1" s="1" a="1"/>
  <c r="R1070" i="1" s="1"/>
  <c r="N1062" i="1"/>
  <c r="R1062" i="1" s="1" a="1"/>
  <c r="R1062" i="1" s="1"/>
  <c r="N1054" i="1"/>
  <c r="R1054" i="1" s="1" a="1"/>
  <c r="R1054" i="1" s="1"/>
  <c r="N1046" i="1"/>
  <c r="R1046" i="1" s="1" a="1"/>
  <c r="R1046" i="1" s="1"/>
  <c r="N1038" i="1"/>
  <c r="R1038" i="1" s="1" a="1"/>
  <c r="R1038" i="1" s="1"/>
  <c r="N1030" i="1"/>
  <c r="R1030" i="1" s="1" a="1"/>
  <c r="R1030" i="1" s="1"/>
  <c r="N1022" i="1"/>
  <c r="R1022" i="1" s="1" a="1"/>
  <c r="R1022" i="1" s="1"/>
  <c r="N1014" i="1"/>
  <c r="R1014" i="1" s="1" a="1"/>
  <c r="R1014" i="1" s="1"/>
  <c r="N1006" i="1"/>
  <c r="R1006" i="1" s="1" a="1"/>
  <c r="R1006" i="1" s="1"/>
  <c r="N998" i="1"/>
  <c r="R998" i="1" s="1" a="1"/>
  <c r="R998" i="1" s="1"/>
  <c r="N990" i="1"/>
  <c r="R990" i="1" s="1" a="1"/>
  <c r="R990" i="1" s="1"/>
  <c r="N982" i="1"/>
  <c r="R982" i="1" s="1" a="1"/>
  <c r="R982" i="1" s="1"/>
  <c r="N974" i="1"/>
  <c r="R974" i="1" s="1" a="1"/>
  <c r="R974" i="1" s="1"/>
  <c r="N966" i="1"/>
  <c r="R966" i="1" s="1" a="1"/>
  <c r="R966" i="1" s="1"/>
  <c r="N958" i="1"/>
  <c r="R958" i="1" s="1" a="1"/>
  <c r="R958" i="1" s="1"/>
  <c r="N950" i="1"/>
  <c r="R950" i="1" s="1" a="1"/>
  <c r="R950" i="1" s="1"/>
  <c r="N942" i="1"/>
  <c r="R942" i="1" s="1" a="1"/>
  <c r="R942" i="1" s="1"/>
  <c r="N934" i="1"/>
  <c r="R934" i="1" s="1" a="1"/>
  <c r="R934" i="1" s="1"/>
  <c r="N926" i="1"/>
  <c r="R926" i="1" s="1" a="1"/>
  <c r="R926" i="1" s="1"/>
  <c r="N918" i="1"/>
  <c r="R918" i="1" s="1" a="1"/>
  <c r="R918" i="1" s="1"/>
  <c r="N910" i="1"/>
  <c r="R910" i="1" s="1" a="1"/>
  <c r="R910" i="1" s="1"/>
  <c r="N902" i="1"/>
  <c r="R902" i="1" s="1" a="1"/>
  <c r="R902" i="1" s="1"/>
  <c r="N894" i="1"/>
  <c r="R894" i="1" s="1" a="1"/>
  <c r="R894" i="1" s="1"/>
  <c r="N886" i="1"/>
  <c r="R886" i="1" s="1" a="1"/>
  <c r="R886" i="1" s="1"/>
  <c r="N878" i="1"/>
  <c r="R878" i="1" s="1" a="1"/>
  <c r="R878" i="1" s="1"/>
  <c r="N870" i="1"/>
  <c r="R870" i="1" s="1" a="1"/>
  <c r="R870" i="1" s="1"/>
  <c r="N862" i="1"/>
  <c r="R862" i="1" s="1" a="1"/>
  <c r="R862" i="1" s="1"/>
  <c r="N854" i="1"/>
  <c r="R854" i="1" s="1" a="1"/>
  <c r="R854" i="1" s="1"/>
  <c r="N846" i="1"/>
  <c r="R846" i="1" s="1" a="1"/>
  <c r="R846" i="1" s="1"/>
  <c r="N838" i="1"/>
  <c r="R838" i="1" s="1" a="1"/>
  <c r="R838" i="1" s="1"/>
  <c r="N830" i="1"/>
  <c r="R830" i="1" s="1" a="1"/>
  <c r="R830" i="1" s="1"/>
  <c r="N822" i="1"/>
  <c r="R822" i="1" s="1" a="1"/>
  <c r="R822" i="1" s="1"/>
  <c r="N814" i="1"/>
  <c r="R814" i="1" s="1" a="1"/>
  <c r="R814" i="1" s="1"/>
  <c r="N806" i="1"/>
  <c r="R806" i="1" s="1" a="1"/>
  <c r="R806" i="1" s="1"/>
  <c r="N798" i="1"/>
  <c r="R798" i="1" s="1" a="1"/>
  <c r="R798" i="1" s="1"/>
  <c r="N790" i="1"/>
  <c r="R790" i="1" s="1" a="1"/>
  <c r="R790" i="1" s="1"/>
  <c r="N782" i="1"/>
  <c r="R782" i="1" s="1" a="1"/>
  <c r="R782" i="1" s="1"/>
  <c r="N774" i="1"/>
  <c r="R774" i="1" s="1" a="1"/>
  <c r="R774" i="1" s="1"/>
  <c r="N766" i="1"/>
  <c r="R766" i="1" s="1" a="1"/>
  <c r="R766" i="1" s="1"/>
  <c r="N758" i="1"/>
  <c r="R758" i="1" s="1" a="1"/>
  <c r="R758" i="1" s="1"/>
  <c r="N750" i="1"/>
  <c r="R750" i="1" s="1" a="1"/>
  <c r="R750" i="1" s="1"/>
  <c r="N742" i="1"/>
  <c r="R742" i="1" s="1" a="1"/>
  <c r="R742" i="1" s="1"/>
  <c r="N734" i="1"/>
  <c r="R734" i="1" s="1" a="1"/>
  <c r="R734" i="1" s="1"/>
  <c r="N726" i="1"/>
  <c r="R726" i="1" s="1" a="1"/>
  <c r="R726" i="1" s="1"/>
  <c r="N718" i="1"/>
  <c r="R718" i="1" s="1" a="1"/>
  <c r="R718" i="1" s="1"/>
  <c r="N710" i="1"/>
  <c r="R710" i="1" s="1" a="1"/>
  <c r="R710" i="1" s="1"/>
  <c r="N702" i="1"/>
  <c r="R702" i="1" s="1" a="1"/>
  <c r="R702" i="1" s="1"/>
  <c r="N694" i="1"/>
  <c r="R694" i="1" s="1" a="1"/>
  <c r="R694" i="1" s="1"/>
  <c r="N686" i="1"/>
  <c r="R686" i="1" s="1" a="1"/>
  <c r="R686" i="1" s="1"/>
  <c r="N678" i="1"/>
  <c r="R678" i="1" s="1" a="1"/>
  <c r="R678" i="1" s="1"/>
  <c r="N670" i="1"/>
  <c r="R670" i="1" s="1" a="1"/>
  <c r="R670" i="1" s="1"/>
  <c r="N662" i="1"/>
  <c r="R662" i="1" s="1" a="1"/>
  <c r="R662" i="1" s="1"/>
  <c r="N654" i="1"/>
  <c r="R654" i="1" s="1" a="1"/>
  <c r="R654" i="1" s="1"/>
  <c r="N646" i="1"/>
  <c r="R646" i="1" s="1" a="1"/>
  <c r="R646" i="1" s="1"/>
  <c r="N638" i="1"/>
  <c r="R638" i="1" s="1" a="1"/>
  <c r="R638" i="1" s="1"/>
  <c r="N630" i="1"/>
  <c r="R630" i="1" s="1" a="1"/>
  <c r="R630" i="1" s="1"/>
  <c r="N622" i="1"/>
  <c r="R622" i="1" s="1" a="1"/>
  <c r="R622" i="1" s="1"/>
  <c r="N614" i="1"/>
  <c r="R614" i="1" s="1" a="1"/>
  <c r="R614" i="1" s="1"/>
  <c r="N606" i="1"/>
  <c r="R606" i="1" s="1" a="1"/>
  <c r="R606" i="1" s="1"/>
  <c r="N598" i="1"/>
  <c r="R598" i="1" s="1" a="1"/>
  <c r="R598" i="1" s="1"/>
  <c r="N590" i="1"/>
  <c r="R590" i="1" s="1" a="1"/>
  <c r="R590" i="1" s="1"/>
  <c r="N582" i="1"/>
  <c r="R582" i="1" s="1" a="1"/>
  <c r="R582" i="1" s="1"/>
  <c r="N574" i="1"/>
  <c r="R574" i="1" s="1" a="1"/>
  <c r="R574" i="1" s="1"/>
  <c r="N566" i="1"/>
  <c r="R566" i="1" s="1" a="1"/>
  <c r="R566" i="1" s="1"/>
  <c r="N558" i="1"/>
  <c r="R558" i="1" s="1" a="1"/>
  <c r="R558" i="1" s="1"/>
  <c r="N550" i="1"/>
  <c r="R550" i="1" s="1" a="1"/>
  <c r="R550" i="1" s="1"/>
  <c r="N542" i="1"/>
  <c r="R542" i="1" s="1" a="1"/>
  <c r="R542" i="1" s="1"/>
  <c r="N534" i="1"/>
  <c r="R534" i="1" s="1" a="1"/>
  <c r="R534" i="1" s="1"/>
  <c r="N526" i="1"/>
  <c r="R526" i="1" s="1" a="1"/>
  <c r="R526" i="1" s="1"/>
  <c r="N518" i="1"/>
  <c r="R518" i="1" s="1" a="1"/>
  <c r="R518" i="1" s="1"/>
  <c r="N510" i="1"/>
  <c r="R510" i="1" s="1" a="1"/>
  <c r="R510" i="1" s="1"/>
  <c r="N502" i="1"/>
  <c r="R502" i="1" s="1" a="1"/>
  <c r="R502" i="1" s="1"/>
  <c r="N494" i="1"/>
  <c r="R494" i="1" s="1" a="1"/>
  <c r="R494" i="1" s="1"/>
  <c r="N486" i="1"/>
  <c r="R486" i="1" s="1" a="1"/>
  <c r="R486" i="1" s="1"/>
  <c r="N478" i="1"/>
  <c r="R478" i="1" s="1" a="1"/>
  <c r="R478" i="1" s="1"/>
  <c r="N470" i="1"/>
  <c r="R470" i="1" s="1" a="1"/>
  <c r="R470" i="1" s="1"/>
  <c r="N462" i="1"/>
  <c r="R462" i="1" s="1" a="1"/>
  <c r="R462" i="1" s="1"/>
  <c r="N454" i="1"/>
  <c r="R454" i="1" s="1" a="1"/>
  <c r="R454" i="1" s="1"/>
  <c r="N446" i="1"/>
  <c r="R446" i="1" s="1" a="1"/>
  <c r="R446" i="1" s="1"/>
  <c r="N438" i="1"/>
  <c r="R438" i="1" s="1" a="1"/>
  <c r="R438" i="1" s="1"/>
  <c r="N430" i="1"/>
  <c r="R430" i="1" s="1" a="1"/>
  <c r="R430" i="1" s="1"/>
  <c r="N422" i="1"/>
  <c r="R422" i="1" s="1" a="1"/>
  <c r="R422" i="1" s="1"/>
  <c r="N414" i="1"/>
  <c r="R414" i="1" s="1" a="1"/>
  <c r="R414" i="1" s="1"/>
  <c r="N406" i="1"/>
  <c r="R406" i="1" s="1" a="1"/>
  <c r="R406" i="1" s="1"/>
  <c r="N398" i="1"/>
  <c r="R398" i="1" s="1" a="1"/>
  <c r="R398" i="1" s="1"/>
  <c r="N390" i="1"/>
  <c r="R390" i="1" s="1" a="1"/>
  <c r="R390" i="1" s="1"/>
  <c r="N382" i="1"/>
  <c r="R382" i="1" s="1" a="1"/>
  <c r="R382" i="1" s="1"/>
  <c r="N374" i="1"/>
  <c r="R374" i="1" s="1" a="1"/>
  <c r="R374" i="1" s="1"/>
  <c r="N366" i="1"/>
  <c r="R366" i="1" s="1" a="1"/>
  <c r="R366" i="1" s="1"/>
  <c r="N358" i="1"/>
  <c r="R358" i="1" s="1" a="1"/>
  <c r="R358" i="1" s="1"/>
  <c r="N350" i="1"/>
  <c r="R350" i="1" s="1" a="1"/>
  <c r="R350" i="1" s="1"/>
  <c r="N342" i="1"/>
  <c r="R342" i="1" s="1" a="1"/>
  <c r="R342" i="1" s="1"/>
  <c r="N334" i="1"/>
  <c r="R334" i="1" s="1" a="1"/>
  <c r="R334" i="1" s="1"/>
  <c r="N326" i="1"/>
  <c r="R326" i="1" s="1" a="1"/>
  <c r="R326" i="1" s="1"/>
  <c r="N318" i="1"/>
  <c r="R318" i="1" s="1" a="1"/>
  <c r="R318" i="1" s="1"/>
  <c r="N310" i="1"/>
  <c r="R310" i="1" s="1" a="1"/>
  <c r="R310" i="1" s="1"/>
  <c r="N302" i="1"/>
  <c r="R302" i="1" s="1" a="1"/>
  <c r="R302" i="1" s="1"/>
  <c r="N294" i="1"/>
  <c r="R294" i="1" s="1" a="1"/>
  <c r="R294" i="1" s="1"/>
  <c r="N286" i="1"/>
  <c r="R286" i="1" s="1" a="1"/>
  <c r="R286" i="1" s="1"/>
  <c r="N278" i="1"/>
  <c r="R278" i="1" s="1" a="1"/>
  <c r="R278" i="1" s="1"/>
  <c r="N270" i="1"/>
  <c r="R270" i="1" s="1" a="1"/>
  <c r="R270" i="1" s="1"/>
  <c r="N262" i="1"/>
  <c r="R262" i="1" s="1" a="1"/>
  <c r="R262" i="1" s="1"/>
  <c r="N254" i="1"/>
  <c r="R254" i="1" s="1" a="1"/>
  <c r="R254" i="1" s="1"/>
  <c r="N246" i="1"/>
  <c r="R246" i="1" s="1" a="1"/>
  <c r="R246" i="1" s="1"/>
  <c r="N238" i="1"/>
  <c r="R238" i="1" s="1" a="1"/>
  <c r="R238" i="1" s="1"/>
  <c r="N230" i="1"/>
  <c r="R230" i="1" s="1" a="1"/>
  <c r="R230" i="1" s="1"/>
  <c r="N222" i="1"/>
  <c r="R222" i="1" s="1" a="1"/>
  <c r="R222" i="1" s="1"/>
  <c r="N214" i="1"/>
  <c r="R214" i="1" s="1" a="1"/>
  <c r="R214" i="1" s="1"/>
  <c r="N206" i="1"/>
  <c r="R206" i="1" s="1" a="1"/>
  <c r="R206" i="1" s="1"/>
  <c r="N198" i="1"/>
  <c r="R198" i="1" s="1" a="1"/>
  <c r="R198" i="1" s="1"/>
  <c r="N190" i="1"/>
  <c r="R190" i="1" s="1" a="1"/>
  <c r="R190" i="1" s="1"/>
  <c r="N182" i="1"/>
  <c r="R182" i="1" s="1" a="1"/>
  <c r="R182" i="1" s="1"/>
  <c r="N174" i="1"/>
  <c r="R174" i="1" s="1" a="1"/>
  <c r="R174" i="1" s="1"/>
  <c r="N166" i="1"/>
  <c r="R166" i="1" s="1" a="1"/>
  <c r="R166" i="1" s="1"/>
  <c r="N158" i="1"/>
  <c r="R158" i="1" s="1" a="1"/>
  <c r="R158" i="1" s="1"/>
  <c r="N150" i="1"/>
  <c r="R150" i="1" s="1" a="1"/>
  <c r="R150" i="1" s="1"/>
  <c r="N142" i="1"/>
  <c r="R142" i="1" s="1" a="1"/>
  <c r="R142" i="1" s="1"/>
  <c r="N134" i="1"/>
  <c r="R134" i="1" s="1" a="1"/>
  <c r="R134" i="1" s="1"/>
  <c r="N126" i="1"/>
  <c r="R126" i="1" s="1" a="1"/>
  <c r="R126" i="1" s="1"/>
  <c r="N118" i="1"/>
  <c r="R118" i="1" s="1" a="1"/>
  <c r="R118" i="1" s="1"/>
  <c r="N110" i="1"/>
  <c r="R110" i="1" s="1" a="1"/>
  <c r="R110" i="1" s="1"/>
  <c r="N102" i="1"/>
  <c r="R102" i="1" s="1" a="1"/>
  <c r="R102" i="1" s="1"/>
  <c r="N94" i="1"/>
  <c r="R94" i="1" s="1" a="1"/>
  <c r="R94" i="1" s="1"/>
  <c r="N86" i="1"/>
  <c r="R86" i="1" s="1" a="1"/>
  <c r="R86" i="1" s="1"/>
  <c r="N78" i="1"/>
  <c r="R78" i="1" s="1" a="1"/>
  <c r="R78" i="1" s="1"/>
  <c r="N70" i="1"/>
  <c r="R70" i="1" s="1" a="1"/>
  <c r="R70" i="1" s="1"/>
  <c r="N62" i="1"/>
  <c r="R62" i="1" s="1" a="1"/>
  <c r="R62" i="1" s="1"/>
  <c r="N54" i="1"/>
  <c r="R54" i="1" s="1" a="1"/>
  <c r="R54" i="1" s="1"/>
  <c r="N46" i="1"/>
  <c r="R46" i="1" s="1" a="1"/>
  <c r="R46" i="1" s="1"/>
  <c r="N38" i="1"/>
  <c r="R38" i="1" s="1" a="1"/>
  <c r="R38" i="1" s="1"/>
  <c r="N30" i="1"/>
  <c r="R30" i="1" s="1" a="1"/>
  <c r="R30" i="1" s="1"/>
  <c r="N22" i="1"/>
  <c r="R22" i="1" s="1" a="1"/>
  <c r="R22" i="1" s="1"/>
  <c r="N14" i="1"/>
  <c r="R14" i="1" s="1" a="1"/>
  <c r="R14" i="1" s="1"/>
  <c r="N6" i="1"/>
  <c r="R6" i="1" s="1" a="1"/>
  <c r="R6" i="1" s="1"/>
  <c r="N4077" i="1"/>
  <c r="R4077" i="1" s="1" a="1"/>
  <c r="R4077" i="1" s="1"/>
  <c r="N4069" i="1"/>
  <c r="R4069" i="1" s="1" a="1"/>
  <c r="R4069" i="1" s="1"/>
  <c r="N4061" i="1"/>
  <c r="R4061" i="1" s="1" a="1"/>
  <c r="R4061" i="1" s="1"/>
  <c r="N4053" i="1"/>
  <c r="R4053" i="1" s="1" a="1"/>
  <c r="R4053" i="1" s="1"/>
  <c r="N4045" i="1"/>
  <c r="R4045" i="1" s="1" a="1"/>
  <c r="R4045" i="1" s="1"/>
  <c r="N4037" i="1"/>
  <c r="R4037" i="1" s="1" a="1"/>
  <c r="R4037" i="1" s="1"/>
  <c r="N4029" i="1"/>
  <c r="R4029" i="1" s="1" a="1"/>
  <c r="R4029" i="1" s="1"/>
  <c r="N4021" i="1"/>
  <c r="R4021" i="1" s="1" a="1"/>
  <c r="R4021" i="1" s="1"/>
  <c r="N4013" i="1"/>
  <c r="R4013" i="1" s="1" a="1"/>
  <c r="R4013" i="1" s="1"/>
  <c r="N4005" i="1"/>
  <c r="R4005" i="1" s="1" a="1"/>
  <c r="R4005" i="1" s="1"/>
  <c r="N3997" i="1"/>
  <c r="R3997" i="1" s="1" a="1"/>
  <c r="R3997" i="1" s="1"/>
  <c r="N3989" i="1"/>
  <c r="R3989" i="1" s="1" a="1"/>
  <c r="R3989" i="1" s="1"/>
  <c r="N3981" i="1"/>
  <c r="R3981" i="1" s="1" a="1"/>
  <c r="R3981" i="1" s="1"/>
  <c r="N3973" i="1"/>
  <c r="R3973" i="1" s="1" a="1"/>
  <c r="R3973" i="1" s="1"/>
  <c r="N3965" i="1"/>
  <c r="R3965" i="1" s="1" a="1"/>
  <c r="R3965" i="1" s="1"/>
  <c r="N3957" i="1"/>
  <c r="R3957" i="1" s="1" a="1"/>
  <c r="R3957" i="1" s="1"/>
  <c r="N3949" i="1"/>
  <c r="R3949" i="1" s="1" a="1"/>
  <c r="R3949" i="1" s="1"/>
  <c r="N3941" i="1"/>
  <c r="R3941" i="1" s="1" a="1"/>
  <c r="R3941" i="1" s="1"/>
  <c r="N3933" i="1"/>
  <c r="R3933" i="1" s="1" a="1"/>
  <c r="R3933" i="1" s="1"/>
  <c r="N3925" i="1"/>
  <c r="R3925" i="1" s="1" a="1"/>
  <c r="R3925" i="1" s="1"/>
  <c r="N3917" i="1"/>
  <c r="R3917" i="1" s="1" a="1"/>
  <c r="R3917" i="1" s="1"/>
  <c r="N3909" i="1"/>
  <c r="R3909" i="1" s="1" a="1"/>
  <c r="R3909" i="1" s="1"/>
  <c r="N3901" i="1"/>
  <c r="R3901" i="1" s="1" a="1"/>
  <c r="R3901" i="1" s="1"/>
  <c r="N3893" i="1"/>
  <c r="R3893" i="1" s="1" a="1"/>
  <c r="R3893" i="1" s="1"/>
  <c r="N3885" i="1"/>
  <c r="R3885" i="1" s="1" a="1"/>
  <c r="R3885" i="1" s="1"/>
  <c r="N3877" i="1"/>
  <c r="R3877" i="1" s="1" a="1"/>
  <c r="R3877" i="1" s="1"/>
  <c r="N3869" i="1"/>
  <c r="R3869" i="1" s="1" a="1"/>
  <c r="R3869" i="1" s="1"/>
  <c r="N3861" i="1"/>
  <c r="R3861" i="1" s="1" a="1"/>
  <c r="R3861" i="1" s="1"/>
  <c r="N3853" i="1"/>
  <c r="R3853" i="1" s="1" a="1"/>
  <c r="R3853" i="1" s="1"/>
  <c r="N3845" i="1"/>
  <c r="R3845" i="1" s="1" a="1"/>
  <c r="R3845" i="1" s="1"/>
  <c r="N3837" i="1"/>
  <c r="R3837" i="1" s="1" a="1"/>
  <c r="R3837" i="1" s="1"/>
  <c r="N3829" i="1"/>
  <c r="R3829" i="1" s="1" a="1"/>
  <c r="R3829" i="1" s="1"/>
  <c r="N3821" i="1"/>
  <c r="R3821" i="1" s="1" a="1"/>
  <c r="R3821" i="1" s="1"/>
  <c r="N3813" i="1"/>
  <c r="R3813" i="1" s="1" a="1"/>
  <c r="R3813" i="1" s="1"/>
  <c r="N3805" i="1"/>
  <c r="R3805" i="1" s="1" a="1"/>
  <c r="R3805" i="1" s="1"/>
  <c r="N3797" i="1"/>
  <c r="R3797" i="1" s="1" a="1"/>
  <c r="R3797" i="1" s="1"/>
  <c r="N3789" i="1"/>
  <c r="R3789" i="1" s="1" a="1"/>
  <c r="R3789" i="1" s="1"/>
  <c r="N3781" i="1"/>
  <c r="R3781" i="1" s="1" a="1"/>
  <c r="R3781" i="1" s="1"/>
  <c r="N3773" i="1"/>
  <c r="R3773" i="1" s="1" a="1"/>
  <c r="R3773" i="1" s="1"/>
  <c r="N3765" i="1"/>
  <c r="R3765" i="1" s="1" a="1"/>
  <c r="R3765" i="1" s="1"/>
  <c r="N3757" i="1"/>
  <c r="R3757" i="1" s="1" a="1"/>
  <c r="R3757" i="1" s="1"/>
  <c r="N3749" i="1"/>
  <c r="R3749" i="1" s="1" a="1"/>
  <c r="R3749" i="1" s="1"/>
  <c r="N3741" i="1"/>
  <c r="R3741" i="1" s="1" a="1"/>
  <c r="R3741" i="1" s="1"/>
  <c r="N3733" i="1"/>
  <c r="R3733" i="1" s="1" a="1"/>
  <c r="R3733" i="1" s="1"/>
  <c r="N3725" i="1"/>
  <c r="R3725" i="1" s="1" a="1"/>
  <c r="R3725" i="1" s="1"/>
  <c r="N3717" i="1"/>
  <c r="R3717" i="1" s="1" a="1"/>
  <c r="R3717" i="1" s="1"/>
  <c r="N3709" i="1"/>
  <c r="R3709" i="1" s="1" a="1"/>
  <c r="R3709" i="1" s="1"/>
  <c r="N3701" i="1"/>
  <c r="R3701" i="1" s="1" a="1"/>
  <c r="R3701" i="1" s="1"/>
  <c r="N3693" i="1"/>
  <c r="R3693" i="1" s="1" a="1"/>
  <c r="R3693" i="1" s="1"/>
  <c r="N3685" i="1"/>
  <c r="R3685" i="1" s="1" a="1"/>
  <c r="R3685" i="1" s="1"/>
  <c r="N3677" i="1"/>
  <c r="R3677" i="1" s="1" a="1"/>
  <c r="R3677" i="1" s="1"/>
  <c r="N3669" i="1"/>
  <c r="R3669" i="1" s="1" a="1"/>
  <c r="R3669" i="1" s="1"/>
  <c r="N3661" i="1"/>
  <c r="R3661" i="1" s="1" a="1"/>
  <c r="R3661" i="1" s="1"/>
  <c r="N3653" i="1"/>
  <c r="R3653" i="1" s="1" a="1"/>
  <c r="R3653" i="1" s="1"/>
  <c r="N3645" i="1"/>
  <c r="R3645" i="1" s="1" a="1"/>
  <c r="R3645" i="1" s="1"/>
  <c r="N3637" i="1"/>
  <c r="R3637" i="1" s="1" a="1"/>
  <c r="R3637" i="1" s="1"/>
  <c r="N3629" i="1"/>
  <c r="R3629" i="1" s="1" a="1"/>
  <c r="R3629" i="1" s="1"/>
  <c r="N3621" i="1"/>
  <c r="R3621" i="1" s="1" a="1"/>
  <c r="R3621" i="1" s="1"/>
  <c r="N3613" i="1"/>
  <c r="R3613" i="1" s="1" a="1"/>
  <c r="R3613" i="1" s="1"/>
  <c r="N3605" i="1"/>
  <c r="R3605" i="1" s="1" a="1"/>
  <c r="R3605" i="1" s="1"/>
  <c r="N3597" i="1"/>
  <c r="R3597" i="1" s="1" a="1"/>
  <c r="R3597" i="1" s="1"/>
  <c r="N3589" i="1"/>
  <c r="R3589" i="1" s="1" a="1"/>
  <c r="R3589" i="1" s="1"/>
  <c r="N3581" i="1"/>
  <c r="R3581" i="1" s="1" a="1"/>
  <c r="R3581" i="1" s="1"/>
  <c r="N3573" i="1"/>
  <c r="R3573" i="1" s="1" a="1"/>
  <c r="R3573" i="1" s="1"/>
  <c r="N3565" i="1"/>
  <c r="R3565" i="1" s="1" a="1"/>
  <c r="R3565" i="1" s="1"/>
  <c r="N3557" i="1"/>
  <c r="R3557" i="1" s="1" a="1"/>
  <c r="R3557" i="1" s="1"/>
  <c r="N3549" i="1"/>
  <c r="R3549" i="1" s="1" a="1"/>
  <c r="R3549" i="1" s="1"/>
  <c r="N3541" i="1"/>
  <c r="R3541" i="1" s="1" a="1"/>
  <c r="R3541" i="1" s="1"/>
  <c r="N3533" i="1"/>
  <c r="R3533" i="1" s="1" a="1"/>
  <c r="R3533" i="1" s="1"/>
  <c r="N3525" i="1"/>
  <c r="R3525" i="1" s="1" a="1"/>
  <c r="R3525" i="1" s="1"/>
  <c r="N3517" i="1"/>
  <c r="R3517" i="1" s="1" a="1"/>
  <c r="R3517" i="1" s="1"/>
  <c r="N3509" i="1"/>
  <c r="R3509" i="1" s="1" a="1"/>
  <c r="R3509" i="1" s="1"/>
  <c r="N3501" i="1"/>
  <c r="R3501" i="1" s="1" a="1"/>
  <c r="R3501" i="1" s="1"/>
  <c r="N3493" i="1"/>
  <c r="R3493" i="1" s="1" a="1"/>
  <c r="R3493" i="1" s="1"/>
  <c r="N3485" i="1"/>
  <c r="R3485" i="1" s="1" a="1"/>
  <c r="R3485" i="1" s="1"/>
  <c r="N3477" i="1"/>
  <c r="R3477" i="1" s="1" a="1"/>
  <c r="R3477" i="1" s="1"/>
  <c r="N3469" i="1"/>
  <c r="R3469" i="1" s="1" a="1"/>
  <c r="R3469" i="1" s="1"/>
  <c r="N3461" i="1"/>
  <c r="R3461" i="1" s="1" a="1"/>
  <c r="R3461" i="1" s="1"/>
  <c r="N3453" i="1"/>
  <c r="R3453" i="1" s="1" a="1"/>
  <c r="R3453" i="1" s="1"/>
  <c r="N3445" i="1"/>
  <c r="R3445" i="1" s="1" a="1"/>
  <c r="R3445" i="1" s="1"/>
  <c r="N3437" i="1"/>
  <c r="R3437" i="1" s="1" a="1"/>
  <c r="R3437" i="1" s="1"/>
  <c r="N3429" i="1"/>
  <c r="R3429" i="1" s="1" a="1"/>
  <c r="R3429" i="1" s="1"/>
  <c r="N3421" i="1"/>
  <c r="R3421" i="1" s="1" a="1"/>
  <c r="R3421" i="1" s="1"/>
  <c r="N3413" i="1"/>
  <c r="R3413" i="1" s="1" a="1"/>
  <c r="R3413" i="1" s="1"/>
  <c r="N3405" i="1"/>
  <c r="R3405" i="1" s="1" a="1"/>
  <c r="R3405" i="1" s="1"/>
  <c r="N3397" i="1"/>
  <c r="R3397" i="1" s="1" a="1"/>
  <c r="R3397" i="1" s="1"/>
  <c r="N3389" i="1"/>
  <c r="R3389" i="1" s="1" a="1"/>
  <c r="R3389" i="1" s="1"/>
  <c r="N3381" i="1"/>
  <c r="R3381" i="1" s="1" a="1"/>
  <c r="R3381" i="1" s="1"/>
  <c r="N3373" i="1"/>
  <c r="R3373" i="1" s="1" a="1"/>
  <c r="R3373" i="1" s="1"/>
  <c r="N3365" i="1"/>
  <c r="R3365" i="1" s="1" a="1"/>
  <c r="R3365" i="1" s="1"/>
  <c r="N3357" i="1"/>
  <c r="R3357" i="1" s="1" a="1"/>
  <c r="R3357" i="1" s="1"/>
  <c r="N3349" i="1"/>
  <c r="R3349" i="1" s="1" a="1"/>
  <c r="R3349" i="1" s="1"/>
  <c r="N3341" i="1"/>
  <c r="R3341" i="1" s="1" a="1"/>
  <c r="R3341" i="1" s="1"/>
  <c r="N3333" i="1"/>
  <c r="R3333" i="1" s="1" a="1"/>
  <c r="R3333" i="1" s="1"/>
  <c r="N3325" i="1"/>
  <c r="R3325" i="1" s="1" a="1"/>
  <c r="R3325" i="1" s="1"/>
  <c r="N3317" i="1"/>
  <c r="R3317" i="1" s="1" a="1"/>
  <c r="R3317" i="1" s="1"/>
  <c r="N3309" i="1"/>
  <c r="R3309" i="1" s="1" a="1"/>
  <c r="R3309" i="1" s="1"/>
  <c r="N3301" i="1"/>
  <c r="R3301" i="1" s="1" a="1"/>
  <c r="R3301" i="1" s="1"/>
  <c r="N3293" i="1"/>
  <c r="R3293" i="1" s="1" a="1"/>
  <c r="R3293" i="1" s="1"/>
  <c r="N3285" i="1"/>
  <c r="R3285" i="1" s="1" a="1"/>
  <c r="R3285" i="1" s="1"/>
  <c r="N3277" i="1"/>
  <c r="R3277" i="1" s="1" a="1"/>
  <c r="R3277" i="1" s="1"/>
  <c r="N3269" i="1"/>
  <c r="R3269" i="1" s="1" a="1"/>
  <c r="R3269" i="1" s="1"/>
  <c r="N3261" i="1"/>
  <c r="R3261" i="1" s="1" a="1"/>
  <c r="R3261" i="1" s="1"/>
  <c r="N3253" i="1"/>
  <c r="R3253" i="1" s="1" a="1"/>
  <c r="R3253" i="1" s="1"/>
  <c r="N3245" i="1"/>
  <c r="R3245" i="1" s="1" a="1"/>
  <c r="R3245" i="1" s="1"/>
  <c r="N3237" i="1"/>
  <c r="R3237" i="1" s="1" a="1"/>
  <c r="R3237" i="1" s="1"/>
  <c r="N3229" i="1"/>
  <c r="R3229" i="1" s="1" a="1"/>
  <c r="R3229" i="1" s="1"/>
  <c r="N3221" i="1"/>
  <c r="R3221" i="1" s="1" a="1"/>
  <c r="R3221" i="1" s="1"/>
  <c r="N3213" i="1"/>
  <c r="R3213" i="1" s="1" a="1"/>
  <c r="R3213" i="1" s="1"/>
  <c r="N3205" i="1"/>
  <c r="R3205" i="1" s="1" a="1"/>
  <c r="R3205" i="1" s="1"/>
  <c r="N3197" i="1"/>
  <c r="R3197" i="1" s="1" a="1"/>
  <c r="R3197" i="1" s="1"/>
  <c r="N3189" i="1"/>
  <c r="R3189" i="1" s="1" a="1"/>
  <c r="R3189" i="1" s="1"/>
  <c r="N3181" i="1"/>
  <c r="R3181" i="1" s="1" a="1"/>
  <c r="R3181" i="1" s="1"/>
  <c r="N3173" i="1"/>
  <c r="R3173" i="1" s="1" a="1"/>
  <c r="R3173" i="1" s="1"/>
  <c r="N3165" i="1"/>
  <c r="R3165" i="1" s="1" a="1"/>
  <c r="R3165" i="1" s="1"/>
  <c r="N3157" i="1"/>
  <c r="R3157" i="1" s="1" a="1"/>
  <c r="R3157" i="1" s="1"/>
  <c r="N3149" i="1"/>
  <c r="R3149" i="1" s="1" a="1"/>
  <c r="R3149" i="1" s="1"/>
  <c r="N3141" i="1"/>
  <c r="R3141" i="1" s="1" a="1"/>
  <c r="R3141" i="1" s="1"/>
  <c r="N3133" i="1"/>
  <c r="R3133" i="1" s="1" a="1"/>
  <c r="R3133" i="1" s="1"/>
  <c r="N3125" i="1"/>
  <c r="R3125" i="1" s="1" a="1"/>
  <c r="R3125" i="1" s="1"/>
  <c r="N3117" i="1"/>
  <c r="R3117" i="1" s="1" a="1"/>
  <c r="R3117" i="1" s="1"/>
  <c r="N3109" i="1"/>
  <c r="R3109" i="1" s="1" a="1"/>
  <c r="R3109" i="1" s="1"/>
  <c r="N3101" i="1"/>
  <c r="R3101" i="1" s="1" a="1"/>
  <c r="R3101" i="1" s="1"/>
  <c r="N3093" i="1"/>
  <c r="R3093" i="1" s="1" a="1"/>
  <c r="R3093" i="1" s="1"/>
  <c r="N3085" i="1"/>
  <c r="R3085" i="1" s="1" a="1"/>
  <c r="R3085" i="1" s="1"/>
  <c r="N3077" i="1"/>
  <c r="R3077" i="1" s="1" a="1"/>
  <c r="R3077" i="1" s="1"/>
  <c r="N3069" i="1"/>
  <c r="R3069" i="1" s="1" a="1"/>
  <c r="R3069" i="1" s="1"/>
  <c r="N3061" i="1"/>
  <c r="R3061" i="1" s="1" a="1"/>
  <c r="R3061" i="1" s="1"/>
  <c r="N3053" i="1"/>
  <c r="R3053" i="1" s="1" a="1"/>
  <c r="R3053" i="1" s="1"/>
  <c r="N3045" i="1"/>
  <c r="R3045" i="1" s="1" a="1"/>
  <c r="R3045" i="1" s="1"/>
  <c r="N3037" i="1"/>
  <c r="R3037" i="1" s="1" a="1"/>
  <c r="R3037" i="1" s="1"/>
  <c r="N3029" i="1"/>
  <c r="R3029" i="1" s="1" a="1"/>
  <c r="R3029" i="1" s="1"/>
  <c r="N3021" i="1"/>
  <c r="R3021" i="1" s="1" a="1"/>
  <c r="R3021" i="1" s="1"/>
  <c r="N3013" i="1"/>
  <c r="R3013" i="1" s="1" a="1"/>
  <c r="R3013" i="1" s="1"/>
  <c r="N3005" i="1"/>
  <c r="R3005" i="1" s="1" a="1"/>
  <c r="R3005" i="1" s="1"/>
  <c r="N2997" i="1"/>
  <c r="R2997" i="1" s="1" a="1"/>
  <c r="R2997" i="1" s="1"/>
  <c r="N2989" i="1"/>
  <c r="R2989" i="1" s="1" a="1"/>
  <c r="R2989" i="1" s="1"/>
  <c r="N2981" i="1"/>
  <c r="R2981" i="1" s="1" a="1"/>
  <c r="R2981" i="1" s="1"/>
  <c r="N2973" i="1"/>
  <c r="R2973" i="1" s="1" a="1"/>
  <c r="R2973" i="1" s="1"/>
  <c r="N2965" i="1"/>
  <c r="R2965" i="1" s="1" a="1"/>
  <c r="R2965" i="1" s="1"/>
  <c r="N2957" i="1"/>
  <c r="R2957" i="1" s="1" a="1"/>
  <c r="R2957" i="1" s="1"/>
  <c r="N2949" i="1"/>
  <c r="R2949" i="1" s="1" a="1"/>
  <c r="R2949" i="1" s="1"/>
  <c r="N2941" i="1"/>
  <c r="R2941" i="1" s="1" a="1"/>
  <c r="R2941" i="1" s="1"/>
  <c r="N2933" i="1"/>
  <c r="R2933" i="1" s="1" a="1"/>
  <c r="R2933" i="1" s="1"/>
  <c r="N2925" i="1"/>
  <c r="R2925" i="1" s="1" a="1"/>
  <c r="R2925" i="1" s="1"/>
  <c r="N2917" i="1"/>
  <c r="R2917" i="1" s="1" a="1"/>
  <c r="R2917" i="1" s="1"/>
  <c r="N2909" i="1"/>
  <c r="R2909" i="1" s="1" a="1"/>
  <c r="R2909" i="1" s="1"/>
  <c r="N2901" i="1"/>
  <c r="R2901" i="1" s="1" a="1"/>
  <c r="R2901" i="1" s="1"/>
  <c r="N2893" i="1"/>
  <c r="R2893" i="1" s="1" a="1"/>
  <c r="R2893" i="1" s="1"/>
  <c r="N2885" i="1"/>
  <c r="R2885" i="1" s="1" a="1"/>
  <c r="R2885" i="1" s="1"/>
  <c r="N2877" i="1"/>
  <c r="R2877" i="1" s="1" a="1"/>
  <c r="R2877" i="1" s="1"/>
  <c r="N2869" i="1"/>
  <c r="R2869" i="1" s="1" a="1"/>
  <c r="R2869" i="1" s="1"/>
  <c r="N2861" i="1"/>
  <c r="R2861" i="1" s="1" a="1"/>
  <c r="R2861" i="1" s="1"/>
  <c r="N2853" i="1"/>
  <c r="R2853" i="1" s="1" a="1"/>
  <c r="R2853" i="1" s="1"/>
  <c r="N2845" i="1"/>
  <c r="R2845" i="1" s="1" a="1"/>
  <c r="R2845" i="1" s="1"/>
  <c r="N2837" i="1"/>
  <c r="R2837" i="1" s="1" a="1"/>
  <c r="R2837" i="1" s="1"/>
  <c r="N2829" i="1"/>
  <c r="R2829" i="1" s="1" a="1"/>
  <c r="R2829" i="1" s="1"/>
  <c r="N2821" i="1"/>
  <c r="R2821" i="1" s="1" a="1"/>
  <c r="R2821" i="1" s="1"/>
  <c r="N2813" i="1"/>
  <c r="R2813" i="1" s="1" a="1"/>
  <c r="R2813" i="1" s="1"/>
  <c r="N2805" i="1"/>
  <c r="R2805" i="1" s="1" a="1"/>
  <c r="R2805" i="1" s="1"/>
  <c r="N2797" i="1"/>
  <c r="R2797" i="1" s="1" a="1"/>
  <c r="R2797" i="1" s="1"/>
  <c r="N2789" i="1"/>
  <c r="R2789" i="1" s="1" a="1"/>
  <c r="R2789" i="1" s="1"/>
  <c r="N2781" i="1"/>
  <c r="R2781" i="1" s="1" a="1"/>
  <c r="R2781" i="1" s="1"/>
  <c r="N2773" i="1"/>
  <c r="R2773" i="1" s="1" a="1"/>
  <c r="R2773" i="1" s="1"/>
  <c r="N2765" i="1"/>
  <c r="R2765" i="1" s="1" a="1"/>
  <c r="R2765" i="1" s="1"/>
  <c r="N2757" i="1"/>
  <c r="R2757" i="1" s="1" a="1"/>
  <c r="R2757" i="1" s="1"/>
  <c r="N2749" i="1"/>
  <c r="R2749" i="1" s="1" a="1"/>
  <c r="R2749" i="1" s="1"/>
  <c r="N2741" i="1"/>
  <c r="R2741" i="1" s="1" a="1"/>
  <c r="R2741" i="1" s="1"/>
  <c r="N2733" i="1"/>
  <c r="R2733" i="1" s="1" a="1"/>
  <c r="R2733" i="1" s="1"/>
  <c r="N2725" i="1"/>
  <c r="R2725" i="1" s="1" a="1"/>
  <c r="R2725" i="1" s="1"/>
  <c r="N2717" i="1"/>
  <c r="R2717" i="1" s="1" a="1"/>
  <c r="R2717" i="1" s="1"/>
  <c r="N2709" i="1"/>
  <c r="R2709" i="1" s="1" a="1"/>
  <c r="R2709" i="1" s="1"/>
  <c r="N2701" i="1"/>
  <c r="R2701" i="1" s="1" a="1"/>
  <c r="R2701" i="1" s="1"/>
  <c r="N2693" i="1"/>
  <c r="R2693" i="1" s="1" a="1"/>
  <c r="R2693" i="1" s="1"/>
  <c r="N2685" i="1"/>
  <c r="R2685" i="1" s="1" a="1"/>
  <c r="R2685" i="1" s="1"/>
  <c r="N2677" i="1"/>
  <c r="R2677" i="1" s="1" a="1"/>
  <c r="R2677" i="1" s="1"/>
  <c r="N2669" i="1"/>
  <c r="R2669" i="1" s="1" a="1"/>
  <c r="R2669" i="1" s="1"/>
  <c r="N2661" i="1"/>
  <c r="R2661" i="1" s="1" a="1"/>
  <c r="R2661" i="1" s="1"/>
  <c r="N2653" i="1"/>
  <c r="R2653" i="1" s="1" a="1"/>
  <c r="R2653" i="1" s="1"/>
  <c r="N2645" i="1"/>
  <c r="R2645" i="1" s="1" a="1"/>
  <c r="R2645" i="1" s="1"/>
  <c r="N2637" i="1"/>
  <c r="R2637" i="1" s="1" a="1"/>
  <c r="R2637" i="1" s="1"/>
  <c r="N2629" i="1"/>
  <c r="R2629" i="1" s="1" a="1"/>
  <c r="R2629" i="1" s="1"/>
  <c r="N2621" i="1"/>
  <c r="R2621" i="1" s="1" a="1"/>
  <c r="R2621" i="1" s="1"/>
  <c r="N2613" i="1"/>
  <c r="R2613" i="1" s="1" a="1"/>
  <c r="R2613" i="1" s="1"/>
  <c r="N2605" i="1"/>
  <c r="R2605" i="1" s="1" a="1"/>
  <c r="R2605" i="1" s="1"/>
  <c r="N2597" i="1"/>
  <c r="R2597" i="1" s="1" a="1"/>
  <c r="R2597" i="1" s="1"/>
  <c r="N2589" i="1"/>
  <c r="R2589" i="1" s="1" a="1"/>
  <c r="R2589" i="1" s="1"/>
  <c r="N2581" i="1"/>
  <c r="R2581" i="1" s="1" a="1"/>
  <c r="R2581" i="1" s="1"/>
  <c r="N2573" i="1"/>
  <c r="R2573" i="1" s="1" a="1"/>
  <c r="R2573" i="1" s="1"/>
  <c r="N2565" i="1"/>
  <c r="R2565" i="1" s="1" a="1"/>
  <c r="R2565" i="1" s="1"/>
  <c r="N2557" i="1"/>
  <c r="R2557" i="1" s="1" a="1"/>
  <c r="R2557" i="1" s="1"/>
  <c r="N2549" i="1"/>
  <c r="R2549" i="1" s="1" a="1"/>
  <c r="R2549" i="1" s="1"/>
  <c r="N2541" i="1"/>
  <c r="R2541" i="1" s="1" a="1"/>
  <c r="R2541" i="1" s="1"/>
  <c r="N2533" i="1"/>
  <c r="R2533" i="1" s="1" a="1"/>
  <c r="R2533" i="1" s="1"/>
  <c r="N2525" i="1"/>
  <c r="R2525" i="1" s="1" a="1"/>
  <c r="R2525" i="1" s="1"/>
  <c r="N2517" i="1"/>
  <c r="R2517" i="1" s="1" a="1"/>
  <c r="R2517" i="1" s="1"/>
  <c r="N2509" i="1"/>
  <c r="R2509" i="1" s="1" a="1"/>
  <c r="R2509" i="1" s="1"/>
  <c r="N2501" i="1"/>
  <c r="R2501" i="1" s="1" a="1"/>
  <c r="R2501" i="1" s="1"/>
  <c r="N2493" i="1"/>
  <c r="R2493" i="1" s="1" a="1"/>
  <c r="R2493" i="1" s="1"/>
  <c r="N2485" i="1"/>
  <c r="R2485" i="1" s="1" a="1"/>
  <c r="R2485" i="1" s="1"/>
  <c r="N2477" i="1"/>
  <c r="R2477" i="1" s="1" a="1"/>
  <c r="R2477" i="1" s="1"/>
  <c r="N2469" i="1"/>
  <c r="R2469" i="1" s="1" a="1"/>
  <c r="R2469" i="1" s="1"/>
  <c r="N2461" i="1"/>
  <c r="R2461" i="1" s="1" a="1"/>
  <c r="R2461" i="1" s="1"/>
  <c r="N2453" i="1"/>
  <c r="R2453" i="1" s="1" a="1"/>
  <c r="R2453" i="1" s="1"/>
  <c r="N2445" i="1"/>
  <c r="R2445" i="1" s="1" a="1"/>
  <c r="R2445" i="1" s="1"/>
  <c r="N2437" i="1"/>
  <c r="R2437" i="1" s="1" a="1"/>
  <c r="R2437" i="1" s="1"/>
  <c r="N2429" i="1"/>
  <c r="R2429" i="1" s="1" a="1"/>
  <c r="R2429" i="1" s="1"/>
  <c r="N2421" i="1"/>
  <c r="R2421" i="1" s="1" a="1"/>
  <c r="R2421" i="1" s="1"/>
  <c r="N2413" i="1"/>
  <c r="R2413" i="1" s="1" a="1"/>
  <c r="R2413" i="1" s="1"/>
  <c r="N2405" i="1"/>
  <c r="R2405" i="1" s="1" a="1"/>
  <c r="R2405" i="1" s="1"/>
  <c r="N2397" i="1"/>
  <c r="R2397" i="1" s="1" a="1"/>
  <c r="R2397" i="1" s="1"/>
  <c r="N2389" i="1"/>
  <c r="R2389" i="1" s="1" a="1"/>
  <c r="R2389" i="1" s="1"/>
  <c r="N2381" i="1"/>
  <c r="R2381" i="1" s="1" a="1"/>
  <c r="R2381" i="1" s="1"/>
  <c r="N2373" i="1"/>
  <c r="R2373" i="1" s="1" a="1"/>
  <c r="R2373" i="1" s="1"/>
  <c r="N2365" i="1"/>
  <c r="R2365" i="1" s="1" a="1"/>
  <c r="R2365" i="1" s="1"/>
  <c r="N2357" i="1"/>
  <c r="R2357" i="1" s="1" a="1"/>
  <c r="R2357" i="1" s="1"/>
  <c r="N2349" i="1"/>
  <c r="R2349" i="1" s="1" a="1"/>
  <c r="R2349" i="1" s="1"/>
  <c r="N2341" i="1"/>
  <c r="R2341" i="1" s="1" a="1"/>
  <c r="R2341" i="1" s="1"/>
  <c r="N2333" i="1"/>
  <c r="R2333" i="1" s="1" a="1"/>
  <c r="R2333" i="1" s="1"/>
  <c r="N2325" i="1"/>
  <c r="R2325" i="1" s="1" a="1"/>
  <c r="R2325" i="1" s="1"/>
  <c r="N2317" i="1"/>
  <c r="R2317" i="1" s="1" a="1"/>
  <c r="R2317" i="1" s="1"/>
  <c r="N2309" i="1"/>
  <c r="R2309" i="1" s="1" a="1"/>
  <c r="R2309" i="1" s="1"/>
  <c r="N2301" i="1"/>
  <c r="R2301" i="1" s="1" a="1"/>
  <c r="R2301" i="1" s="1"/>
  <c r="N2293" i="1"/>
  <c r="R2293" i="1" s="1" a="1"/>
  <c r="R2293" i="1" s="1"/>
  <c r="N2285" i="1"/>
  <c r="R2285" i="1" s="1" a="1"/>
  <c r="R2285" i="1" s="1"/>
  <c r="N2277" i="1"/>
  <c r="R2277" i="1" s="1" a="1"/>
  <c r="R2277" i="1" s="1"/>
  <c r="N2269" i="1"/>
  <c r="R2269" i="1" s="1" a="1"/>
  <c r="R2269" i="1" s="1"/>
  <c r="N2261" i="1"/>
  <c r="R2261" i="1" s="1" a="1"/>
  <c r="R2261" i="1" s="1"/>
  <c r="N2253" i="1"/>
  <c r="R2253" i="1" s="1" a="1"/>
  <c r="R2253" i="1" s="1"/>
  <c r="N2245" i="1"/>
  <c r="R2245" i="1" s="1" a="1"/>
  <c r="R2245" i="1" s="1"/>
  <c r="N2237" i="1"/>
  <c r="R2237" i="1" s="1" a="1"/>
  <c r="R2237" i="1" s="1"/>
  <c r="N2229" i="1"/>
  <c r="R2229" i="1" s="1" a="1"/>
  <c r="R2229" i="1" s="1"/>
  <c r="N2221" i="1"/>
  <c r="R2221" i="1" s="1" a="1"/>
  <c r="R2221" i="1" s="1"/>
  <c r="N2213" i="1"/>
  <c r="R2213" i="1" s="1" a="1"/>
  <c r="R2213" i="1" s="1"/>
  <c r="N2205" i="1"/>
  <c r="R2205" i="1" s="1" a="1"/>
  <c r="R2205" i="1" s="1"/>
  <c r="N2197" i="1"/>
  <c r="R2197" i="1" s="1" a="1"/>
  <c r="R2197" i="1" s="1"/>
  <c r="N2189" i="1"/>
  <c r="R2189" i="1" s="1" a="1"/>
  <c r="R2189" i="1" s="1"/>
  <c r="N2181" i="1"/>
  <c r="R2181" i="1" s="1" a="1"/>
  <c r="R2181" i="1" s="1"/>
  <c r="N2173" i="1"/>
  <c r="R2173" i="1" s="1" a="1"/>
  <c r="R2173" i="1" s="1"/>
  <c r="N2165" i="1"/>
  <c r="R2165" i="1" s="1" a="1"/>
  <c r="R2165" i="1" s="1"/>
  <c r="N2157" i="1"/>
  <c r="R2157" i="1" s="1" a="1"/>
  <c r="R2157" i="1" s="1"/>
  <c r="N2149" i="1"/>
  <c r="R2149" i="1" s="1" a="1"/>
  <c r="R2149" i="1" s="1"/>
  <c r="N2141" i="1"/>
  <c r="R2141" i="1" s="1" a="1"/>
  <c r="R2141" i="1" s="1"/>
  <c r="N2133" i="1"/>
  <c r="R2133" i="1" s="1" a="1"/>
  <c r="R2133" i="1" s="1"/>
  <c r="N2125" i="1"/>
  <c r="R2125" i="1" s="1" a="1"/>
  <c r="R2125" i="1" s="1"/>
  <c r="N2117" i="1"/>
  <c r="R2117" i="1" s="1" a="1"/>
  <c r="R2117" i="1" s="1"/>
  <c r="N2109" i="1"/>
  <c r="R2109" i="1" s="1" a="1"/>
  <c r="R2109" i="1" s="1"/>
  <c r="N2101" i="1"/>
  <c r="R2101" i="1" s="1" a="1"/>
  <c r="R2101" i="1" s="1"/>
  <c r="N2093" i="1"/>
  <c r="R2093" i="1" s="1" a="1"/>
  <c r="R2093" i="1" s="1"/>
  <c r="N2085" i="1"/>
  <c r="R2085" i="1" s="1" a="1"/>
  <c r="R2085" i="1" s="1"/>
  <c r="N2077" i="1"/>
  <c r="R2077" i="1" s="1" a="1"/>
  <c r="R2077" i="1" s="1"/>
  <c r="N2069" i="1"/>
  <c r="R2069" i="1" s="1" a="1"/>
  <c r="R2069" i="1" s="1"/>
  <c r="N2061" i="1"/>
  <c r="R2061" i="1" s="1" a="1"/>
  <c r="R2061" i="1" s="1"/>
  <c r="N2053" i="1"/>
  <c r="R2053" i="1" s="1" a="1"/>
  <c r="R2053" i="1" s="1"/>
  <c r="N2045" i="1"/>
  <c r="R2045" i="1" s="1" a="1"/>
  <c r="R2045" i="1" s="1"/>
  <c r="N2037" i="1"/>
  <c r="R2037" i="1" s="1" a="1"/>
  <c r="R2037" i="1" s="1"/>
  <c r="N2029" i="1"/>
  <c r="R2029" i="1" s="1" a="1"/>
  <c r="R2029" i="1" s="1"/>
  <c r="N2021" i="1"/>
  <c r="R2021" i="1" s="1" a="1"/>
  <c r="R2021" i="1" s="1"/>
  <c r="N2013" i="1"/>
  <c r="R2013" i="1" s="1" a="1"/>
  <c r="R2013" i="1" s="1"/>
  <c r="N2005" i="1"/>
  <c r="R2005" i="1" s="1" a="1"/>
  <c r="R2005" i="1" s="1"/>
  <c r="N1997" i="1"/>
  <c r="R1997" i="1" s="1" a="1"/>
  <c r="R1997" i="1" s="1"/>
  <c r="N1989" i="1"/>
  <c r="R1989" i="1" s="1" a="1"/>
  <c r="R1989" i="1" s="1"/>
  <c r="N1981" i="1"/>
  <c r="R1981" i="1" s="1" a="1"/>
  <c r="R1981" i="1" s="1"/>
  <c r="N1973" i="1"/>
  <c r="R1973" i="1" s="1" a="1"/>
  <c r="R1973" i="1" s="1"/>
  <c r="N1965" i="1"/>
  <c r="R1965" i="1" s="1" a="1"/>
  <c r="R1965" i="1" s="1"/>
  <c r="N1957" i="1"/>
  <c r="R1957" i="1" s="1" a="1"/>
  <c r="R1957" i="1" s="1"/>
  <c r="N1949" i="1"/>
  <c r="R1949" i="1" s="1" a="1"/>
  <c r="R1949" i="1" s="1"/>
  <c r="N1941" i="1"/>
  <c r="R1941" i="1" s="1" a="1"/>
  <c r="R1941" i="1" s="1"/>
  <c r="N1933" i="1"/>
  <c r="R1933" i="1" s="1" a="1"/>
  <c r="R1933" i="1" s="1"/>
  <c r="N1925" i="1"/>
  <c r="R1925" i="1" s="1" a="1"/>
  <c r="R1925" i="1" s="1"/>
  <c r="N1917" i="1"/>
  <c r="R1917" i="1" s="1" a="1"/>
  <c r="R1917" i="1" s="1"/>
  <c r="N1909" i="1"/>
  <c r="R1909" i="1" s="1" a="1"/>
  <c r="R1909" i="1" s="1"/>
  <c r="N1901" i="1"/>
  <c r="R1901" i="1" s="1" a="1"/>
  <c r="R1901" i="1" s="1"/>
  <c r="N1893" i="1"/>
  <c r="R1893" i="1" s="1" a="1"/>
  <c r="R1893" i="1" s="1"/>
  <c r="N1885" i="1"/>
  <c r="R1885" i="1" s="1" a="1"/>
  <c r="R1885" i="1" s="1"/>
  <c r="N1877" i="1"/>
  <c r="R1877" i="1" s="1" a="1"/>
  <c r="R1877" i="1" s="1"/>
  <c r="N1869" i="1"/>
  <c r="R1869" i="1" s="1" a="1"/>
  <c r="R1869" i="1" s="1"/>
  <c r="N1861" i="1"/>
  <c r="R1861" i="1" s="1" a="1"/>
  <c r="R1861" i="1" s="1"/>
  <c r="N1853" i="1"/>
  <c r="R1853" i="1" s="1" a="1"/>
  <c r="R1853" i="1" s="1"/>
  <c r="N1845" i="1"/>
  <c r="R1845" i="1" s="1" a="1"/>
  <c r="R1845" i="1" s="1"/>
  <c r="N1837" i="1"/>
  <c r="R1837" i="1" s="1" a="1"/>
  <c r="R1837" i="1" s="1"/>
  <c r="N1829" i="1"/>
  <c r="R1829" i="1" s="1" a="1"/>
  <c r="R1829" i="1" s="1"/>
  <c r="N1821" i="1"/>
  <c r="R1821" i="1" s="1" a="1"/>
  <c r="R1821" i="1" s="1"/>
  <c r="N1813" i="1"/>
  <c r="R1813" i="1" s="1" a="1"/>
  <c r="R1813" i="1" s="1"/>
  <c r="N1805" i="1"/>
  <c r="R1805" i="1" s="1" a="1"/>
  <c r="R1805" i="1" s="1"/>
  <c r="N1797" i="1"/>
  <c r="R1797" i="1" s="1" a="1"/>
  <c r="R1797" i="1" s="1"/>
  <c r="N1789" i="1"/>
  <c r="R1789" i="1" s="1" a="1"/>
  <c r="R1789" i="1" s="1"/>
  <c r="N1781" i="1"/>
  <c r="R1781" i="1" s="1" a="1"/>
  <c r="R1781" i="1" s="1"/>
  <c r="N1773" i="1"/>
  <c r="R1773" i="1" s="1" a="1"/>
  <c r="R1773" i="1" s="1"/>
  <c r="N1765" i="1"/>
  <c r="R1765" i="1" s="1" a="1"/>
  <c r="R1765" i="1" s="1"/>
  <c r="N1757" i="1"/>
  <c r="R1757" i="1" s="1" a="1"/>
  <c r="R1757" i="1" s="1"/>
  <c r="N1749" i="1"/>
  <c r="R1749" i="1" s="1" a="1"/>
  <c r="R1749" i="1" s="1"/>
  <c r="N1741" i="1"/>
  <c r="R1741" i="1" s="1" a="1"/>
  <c r="R1741" i="1" s="1"/>
  <c r="N1733" i="1"/>
  <c r="R1733" i="1" s="1" a="1"/>
  <c r="R1733" i="1" s="1"/>
  <c r="N1725" i="1"/>
  <c r="R1725" i="1" s="1" a="1"/>
  <c r="R1725" i="1" s="1"/>
  <c r="N1717" i="1"/>
  <c r="R1717" i="1" s="1" a="1"/>
  <c r="R1717" i="1" s="1"/>
  <c r="N1709" i="1"/>
  <c r="R1709" i="1" s="1" a="1"/>
  <c r="R1709" i="1" s="1"/>
  <c r="N1701" i="1"/>
  <c r="R1701" i="1" s="1" a="1"/>
  <c r="R1701" i="1" s="1"/>
  <c r="N1693" i="1"/>
  <c r="R1693" i="1" s="1" a="1"/>
  <c r="R1693" i="1" s="1"/>
  <c r="N1685" i="1"/>
  <c r="R1685" i="1" s="1" a="1"/>
  <c r="R1685" i="1" s="1"/>
  <c r="N1677" i="1"/>
  <c r="R1677" i="1" s="1" a="1"/>
  <c r="R1677" i="1" s="1"/>
  <c r="N1669" i="1"/>
  <c r="R1669" i="1" s="1" a="1"/>
  <c r="R1669" i="1" s="1"/>
  <c r="N1661" i="1"/>
  <c r="R1661" i="1" s="1" a="1"/>
  <c r="R1661" i="1" s="1"/>
  <c r="N1653" i="1"/>
  <c r="R1653" i="1" s="1" a="1"/>
  <c r="R1653" i="1" s="1"/>
  <c r="N1645" i="1"/>
  <c r="R1645" i="1" s="1" a="1"/>
  <c r="R1645" i="1" s="1"/>
  <c r="N1637" i="1"/>
  <c r="R1637" i="1" s="1" a="1"/>
  <c r="R1637" i="1" s="1"/>
  <c r="N1629" i="1"/>
  <c r="R1629" i="1" s="1" a="1"/>
  <c r="R1629" i="1" s="1"/>
  <c r="N1621" i="1"/>
  <c r="R1621" i="1" s="1" a="1"/>
  <c r="R1621" i="1" s="1"/>
  <c r="N1613" i="1"/>
  <c r="R1613" i="1" s="1" a="1"/>
  <c r="R1613" i="1" s="1"/>
  <c r="N1605" i="1"/>
  <c r="R1605" i="1" s="1" a="1"/>
  <c r="R1605" i="1" s="1"/>
  <c r="N1597" i="1"/>
  <c r="R1597" i="1" s="1" a="1"/>
  <c r="R1597" i="1" s="1"/>
  <c r="N1589" i="1"/>
  <c r="R1589" i="1" s="1" a="1"/>
  <c r="R1589" i="1" s="1"/>
  <c r="N1581" i="1"/>
  <c r="R1581" i="1" s="1" a="1"/>
  <c r="R1581" i="1" s="1"/>
  <c r="N1573" i="1"/>
  <c r="R1573" i="1" s="1" a="1"/>
  <c r="R1573" i="1" s="1"/>
  <c r="N1565" i="1"/>
  <c r="R1565" i="1" s="1" a="1"/>
  <c r="R1565" i="1" s="1"/>
  <c r="N1557" i="1"/>
  <c r="R1557" i="1" s="1" a="1"/>
  <c r="R1557" i="1" s="1"/>
  <c r="N1549" i="1"/>
  <c r="R1549" i="1" s="1" a="1"/>
  <c r="R1549" i="1" s="1"/>
  <c r="N1541" i="1"/>
  <c r="R1541" i="1" s="1" a="1"/>
  <c r="R1541" i="1" s="1"/>
  <c r="N1533" i="1"/>
  <c r="R1533" i="1" s="1" a="1"/>
  <c r="R1533" i="1" s="1"/>
  <c r="N1525" i="1"/>
  <c r="R1525" i="1" s="1" a="1"/>
  <c r="R1525" i="1" s="1"/>
  <c r="N1517" i="1"/>
  <c r="R1517" i="1" s="1" a="1"/>
  <c r="R1517" i="1" s="1"/>
  <c r="N1509" i="1"/>
  <c r="R1509" i="1" s="1" a="1"/>
  <c r="R1509" i="1" s="1"/>
  <c r="N1501" i="1"/>
  <c r="R1501" i="1" s="1" a="1"/>
  <c r="R1501" i="1" s="1"/>
  <c r="N1493" i="1"/>
  <c r="R1493" i="1" s="1" a="1"/>
  <c r="R1493" i="1" s="1"/>
  <c r="N1485" i="1"/>
  <c r="R1485" i="1" s="1" a="1"/>
  <c r="R1485" i="1" s="1"/>
  <c r="N1477" i="1"/>
  <c r="R1477" i="1" s="1" a="1"/>
  <c r="R1477" i="1" s="1"/>
  <c r="N1469" i="1"/>
  <c r="R1469" i="1" s="1" a="1"/>
  <c r="R1469" i="1" s="1"/>
  <c r="N1461" i="1"/>
  <c r="R1461" i="1" s="1" a="1"/>
  <c r="R1461" i="1" s="1"/>
  <c r="N1453" i="1"/>
  <c r="R1453" i="1" s="1" a="1"/>
  <c r="R1453" i="1" s="1"/>
  <c r="N1445" i="1"/>
  <c r="R1445" i="1" s="1" a="1"/>
  <c r="R1445" i="1" s="1"/>
  <c r="N1437" i="1"/>
  <c r="R1437" i="1" s="1" a="1"/>
  <c r="R1437" i="1" s="1"/>
  <c r="N1429" i="1"/>
  <c r="R1429" i="1" s="1" a="1"/>
  <c r="R1429" i="1" s="1"/>
  <c r="N1421" i="1"/>
  <c r="R1421" i="1" s="1" a="1"/>
  <c r="R1421" i="1" s="1"/>
  <c r="N1413" i="1"/>
  <c r="R1413" i="1" s="1" a="1"/>
  <c r="R1413" i="1" s="1"/>
  <c r="N1405" i="1"/>
  <c r="R1405" i="1" s="1" a="1"/>
  <c r="R1405" i="1" s="1"/>
  <c r="N1397" i="1"/>
  <c r="R1397" i="1" s="1" a="1"/>
  <c r="R1397" i="1" s="1"/>
  <c r="N1389" i="1"/>
  <c r="R1389" i="1" s="1" a="1"/>
  <c r="R1389" i="1" s="1"/>
  <c r="N1381" i="1"/>
  <c r="R1381" i="1" s="1" a="1"/>
  <c r="R1381" i="1" s="1"/>
  <c r="N1373" i="1"/>
  <c r="R1373" i="1" s="1" a="1"/>
  <c r="R1373" i="1" s="1"/>
  <c r="N1365" i="1"/>
  <c r="R1365" i="1" s="1" a="1"/>
  <c r="R1365" i="1" s="1"/>
  <c r="N1357" i="1"/>
  <c r="R1357" i="1" s="1" a="1"/>
  <c r="R1357" i="1" s="1"/>
  <c r="N1349" i="1"/>
  <c r="R1349" i="1" s="1" a="1"/>
  <c r="R1349" i="1" s="1"/>
  <c r="N1341" i="1"/>
  <c r="R1341" i="1" s="1" a="1"/>
  <c r="R1341" i="1" s="1"/>
  <c r="N1333" i="1"/>
  <c r="R1333" i="1" s="1" a="1"/>
  <c r="R1333" i="1" s="1"/>
  <c r="N1325" i="1"/>
  <c r="R1325" i="1" s="1" a="1"/>
  <c r="R1325" i="1" s="1"/>
  <c r="N1317" i="1"/>
  <c r="R1317" i="1" s="1" a="1"/>
  <c r="R1317" i="1" s="1"/>
  <c r="N1309" i="1"/>
  <c r="R1309" i="1" s="1" a="1"/>
  <c r="R1309" i="1" s="1"/>
  <c r="N1301" i="1"/>
  <c r="R1301" i="1" s="1" a="1"/>
  <c r="R1301" i="1" s="1"/>
  <c r="N1293" i="1"/>
  <c r="R1293" i="1" s="1" a="1"/>
  <c r="R1293" i="1" s="1"/>
  <c r="N1285" i="1"/>
  <c r="R1285" i="1" s="1" a="1"/>
  <c r="R1285" i="1" s="1"/>
  <c r="N1277" i="1"/>
  <c r="R1277" i="1" s="1" a="1"/>
  <c r="R1277" i="1" s="1"/>
  <c r="N1269" i="1"/>
  <c r="R1269" i="1" s="1" a="1"/>
  <c r="R1269" i="1" s="1"/>
  <c r="N1261" i="1"/>
  <c r="R1261" i="1" s="1" a="1"/>
  <c r="R1261" i="1" s="1"/>
  <c r="N1253" i="1"/>
  <c r="R1253" i="1" s="1" a="1"/>
  <c r="R1253" i="1" s="1"/>
  <c r="N1245" i="1"/>
  <c r="R1245" i="1" s="1" a="1"/>
  <c r="R1245" i="1" s="1"/>
  <c r="N1237" i="1"/>
  <c r="R1237" i="1" s="1" a="1"/>
  <c r="R1237" i="1" s="1"/>
  <c r="N1229" i="1"/>
  <c r="R1229" i="1" s="1" a="1"/>
  <c r="R1229" i="1" s="1"/>
  <c r="N1221" i="1"/>
  <c r="R1221" i="1" s="1" a="1"/>
  <c r="R1221" i="1" s="1"/>
  <c r="N1213" i="1"/>
  <c r="R1213" i="1" s="1" a="1"/>
  <c r="R1213" i="1" s="1"/>
  <c r="N1205" i="1"/>
  <c r="R1205" i="1" s="1" a="1"/>
  <c r="R1205" i="1" s="1"/>
  <c r="N1197" i="1"/>
  <c r="R1197" i="1" s="1" a="1"/>
  <c r="R1197" i="1" s="1"/>
  <c r="N1189" i="1"/>
  <c r="R1189" i="1" s="1" a="1"/>
  <c r="R1189" i="1" s="1"/>
  <c r="N1181" i="1"/>
  <c r="R1181" i="1" s="1" a="1"/>
  <c r="R1181" i="1" s="1"/>
  <c r="N1173" i="1"/>
  <c r="R1173" i="1" s="1" a="1"/>
  <c r="R1173" i="1" s="1"/>
  <c r="N1165" i="1"/>
  <c r="R1165" i="1" s="1" a="1"/>
  <c r="R1165" i="1" s="1"/>
  <c r="N1157" i="1"/>
  <c r="R1157" i="1" s="1" a="1"/>
  <c r="R1157" i="1" s="1"/>
  <c r="N1149" i="1"/>
  <c r="R1149" i="1" s="1" a="1"/>
  <c r="R1149" i="1" s="1"/>
  <c r="N1141" i="1"/>
  <c r="R1141" i="1" s="1" a="1"/>
  <c r="R1141" i="1" s="1"/>
  <c r="N1133" i="1"/>
  <c r="R1133" i="1" s="1" a="1"/>
  <c r="R1133" i="1" s="1"/>
  <c r="N1125" i="1"/>
  <c r="R1125" i="1" s="1" a="1"/>
  <c r="R1125" i="1" s="1"/>
  <c r="N1117" i="1"/>
  <c r="R1117" i="1" s="1" a="1"/>
  <c r="R1117" i="1" s="1"/>
  <c r="N1109" i="1"/>
  <c r="R1109" i="1" s="1" a="1"/>
  <c r="R1109" i="1" s="1"/>
  <c r="N1101" i="1"/>
  <c r="R1101" i="1" s="1" a="1"/>
  <c r="R1101" i="1" s="1"/>
  <c r="N1093" i="1"/>
  <c r="R1093" i="1" s="1" a="1"/>
  <c r="R1093" i="1" s="1"/>
  <c r="N1085" i="1"/>
  <c r="R1085" i="1" s="1" a="1"/>
  <c r="R1085" i="1" s="1"/>
  <c r="N1077" i="1"/>
  <c r="R1077" i="1" s="1" a="1"/>
  <c r="R1077" i="1" s="1"/>
  <c r="N1069" i="1"/>
  <c r="R1069" i="1" s="1" a="1"/>
  <c r="R1069" i="1" s="1"/>
  <c r="N1061" i="1"/>
  <c r="R1061" i="1" s="1" a="1"/>
  <c r="R1061" i="1" s="1"/>
  <c r="N1053" i="1"/>
  <c r="R1053" i="1" s="1" a="1"/>
  <c r="R1053" i="1" s="1"/>
  <c r="N1045" i="1"/>
  <c r="R1045" i="1" s="1" a="1"/>
  <c r="R1045" i="1" s="1"/>
  <c r="N1037" i="1"/>
  <c r="R1037" i="1" s="1" a="1"/>
  <c r="R1037" i="1" s="1"/>
  <c r="N1029" i="1"/>
  <c r="R1029" i="1" s="1" a="1"/>
  <c r="R1029" i="1" s="1"/>
  <c r="N1021" i="1"/>
  <c r="R1021" i="1" s="1" a="1"/>
  <c r="R1021" i="1" s="1"/>
  <c r="N1013" i="1"/>
  <c r="R1013" i="1" s="1" a="1"/>
  <c r="R1013" i="1" s="1"/>
  <c r="N1005" i="1"/>
  <c r="R1005" i="1" s="1" a="1"/>
  <c r="R1005" i="1" s="1"/>
  <c r="N997" i="1"/>
  <c r="R997" i="1" s="1" a="1"/>
  <c r="R997" i="1" s="1"/>
  <c r="N989" i="1"/>
  <c r="R989" i="1" s="1" a="1"/>
  <c r="R989" i="1" s="1"/>
  <c r="N981" i="1"/>
  <c r="R981" i="1" s="1" a="1"/>
  <c r="R981" i="1" s="1"/>
  <c r="N973" i="1"/>
  <c r="R973" i="1" s="1" a="1"/>
  <c r="R973" i="1" s="1"/>
  <c r="N965" i="1"/>
  <c r="R965" i="1" s="1" a="1"/>
  <c r="R965" i="1" s="1"/>
  <c r="N957" i="1"/>
  <c r="R957" i="1" s="1" a="1"/>
  <c r="R957" i="1" s="1"/>
  <c r="N949" i="1"/>
  <c r="R949" i="1" s="1" a="1"/>
  <c r="R949" i="1" s="1"/>
  <c r="N941" i="1"/>
  <c r="R941" i="1" s="1" a="1"/>
  <c r="R941" i="1" s="1"/>
  <c r="N933" i="1"/>
  <c r="R933" i="1" s="1" a="1"/>
  <c r="R933" i="1" s="1"/>
  <c r="N925" i="1"/>
  <c r="R925" i="1" s="1" a="1"/>
  <c r="R925" i="1" s="1"/>
  <c r="N917" i="1"/>
  <c r="R917" i="1" s="1" a="1"/>
  <c r="R917" i="1" s="1"/>
  <c r="N909" i="1"/>
  <c r="R909" i="1" s="1" a="1"/>
  <c r="R909" i="1" s="1"/>
  <c r="N901" i="1"/>
  <c r="R901" i="1" s="1" a="1"/>
  <c r="R901" i="1" s="1"/>
  <c r="N893" i="1"/>
  <c r="R893" i="1" s="1" a="1"/>
  <c r="R893" i="1" s="1"/>
  <c r="N885" i="1"/>
  <c r="R885" i="1" s="1" a="1"/>
  <c r="R885" i="1" s="1"/>
  <c r="N877" i="1"/>
  <c r="R877" i="1" s="1" a="1"/>
  <c r="R877" i="1" s="1"/>
  <c r="N869" i="1"/>
  <c r="R869" i="1" s="1" a="1"/>
  <c r="R869" i="1" s="1"/>
  <c r="N861" i="1"/>
  <c r="R861" i="1" s="1" a="1"/>
  <c r="R861" i="1" s="1"/>
  <c r="N853" i="1"/>
  <c r="R853" i="1" s="1" a="1"/>
  <c r="R853" i="1" s="1"/>
  <c r="N845" i="1"/>
  <c r="R845" i="1" s="1" a="1"/>
  <c r="R845" i="1" s="1"/>
  <c r="N837" i="1"/>
  <c r="R837" i="1" s="1" a="1"/>
  <c r="R837" i="1" s="1"/>
  <c r="N829" i="1"/>
  <c r="R829" i="1" s="1" a="1"/>
  <c r="R829" i="1" s="1"/>
  <c r="N821" i="1"/>
  <c r="R821" i="1" s="1" a="1"/>
  <c r="R821" i="1" s="1"/>
  <c r="N813" i="1"/>
  <c r="R813" i="1" s="1" a="1"/>
  <c r="R813" i="1" s="1"/>
  <c r="N805" i="1"/>
  <c r="R805" i="1" s="1" a="1"/>
  <c r="R805" i="1" s="1"/>
  <c r="N797" i="1"/>
  <c r="R797" i="1" s="1" a="1"/>
  <c r="R797" i="1" s="1"/>
  <c r="N789" i="1"/>
  <c r="R789" i="1" s="1" a="1"/>
  <c r="R789" i="1" s="1"/>
  <c r="N781" i="1"/>
  <c r="R781" i="1" s="1" a="1"/>
  <c r="R781" i="1" s="1"/>
  <c r="N773" i="1"/>
  <c r="R773" i="1" s="1" a="1"/>
  <c r="R773" i="1" s="1"/>
  <c r="N765" i="1"/>
  <c r="R765" i="1" s="1" a="1"/>
  <c r="R765" i="1" s="1"/>
  <c r="N757" i="1"/>
  <c r="R757" i="1" s="1" a="1"/>
  <c r="R757" i="1" s="1"/>
  <c r="N749" i="1"/>
  <c r="R749" i="1" s="1" a="1"/>
  <c r="R749" i="1" s="1"/>
  <c r="N741" i="1"/>
  <c r="R741" i="1" s="1" a="1"/>
  <c r="R741" i="1" s="1"/>
  <c r="N733" i="1"/>
  <c r="R733" i="1" s="1" a="1"/>
  <c r="R733" i="1" s="1"/>
  <c r="N725" i="1"/>
  <c r="R725" i="1" s="1" a="1"/>
  <c r="R725" i="1" s="1"/>
  <c r="N717" i="1"/>
  <c r="R717" i="1" s="1" a="1"/>
  <c r="R717" i="1" s="1"/>
  <c r="N709" i="1"/>
  <c r="R709" i="1" s="1" a="1"/>
  <c r="R709" i="1" s="1"/>
  <c r="N701" i="1"/>
  <c r="R701" i="1" s="1" a="1"/>
  <c r="R701" i="1" s="1"/>
  <c r="N693" i="1"/>
  <c r="R693" i="1" s="1" a="1"/>
  <c r="R693" i="1" s="1"/>
  <c r="N685" i="1"/>
  <c r="R685" i="1" s="1" a="1"/>
  <c r="R685" i="1" s="1"/>
  <c r="N677" i="1"/>
  <c r="R677" i="1" s="1" a="1"/>
  <c r="R677" i="1" s="1"/>
  <c r="N669" i="1"/>
  <c r="R669" i="1" s="1" a="1"/>
  <c r="R669" i="1" s="1"/>
  <c r="N661" i="1"/>
  <c r="R661" i="1" s="1" a="1"/>
  <c r="R661" i="1" s="1"/>
  <c r="N653" i="1"/>
  <c r="R653" i="1" s="1" a="1"/>
  <c r="R653" i="1" s="1"/>
  <c r="N645" i="1"/>
  <c r="R645" i="1" s="1" a="1"/>
  <c r="R645" i="1" s="1"/>
  <c r="N637" i="1"/>
  <c r="R637" i="1" s="1" a="1"/>
  <c r="R637" i="1" s="1"/>
  <c r="N629" i="1"/>
  <c r="R629" i="1" s="1" a="1"/>
  <c r="R629" i="1" s="1"/>
  <c r="N621" i="1"/>
  <c r="R621" i="1" s="1" a="1"/>
  <c r="R621" i="1" s="1"/>
  <c r="N613" i="1"/>
  <c r="R613" i="1" s="1" a="1"/>
  <c r="R613" i="1" s="1"/>
  <c r="N605" i="1"/>
  <c r="R605" i="1" s="1" a="1"/>
  <c r="R605" i="1" s="1"/>
  <c r="N597" i="1"/>
  <c r="R597" i="1" s="1" a="1"/>
  <c r="R597" i="1" s="1"/>
  <c r="N589" i="1"/>
  <c r="R589" i="1" s="1" a="1"/>
  <c r="R589" i="1" s="1"/>
  <c r="N581" i="1"/>
  <c r="R581" i="1" s="1" a="1"/>
  <c r="R581" i="1" s="1"/>
  <c r="N573" i="1"/>
  <c r="R573" i="1" s="1" a="1"/>
  <c r="R573" i="1" s="1"/>
  <c r="N565" i="1"/>
  <c r="R565" i="1" s="1" a="1"/>
  <c r="R565" i="1" s="1"/>
  <c r="N557" i="1"/>
  <c r="R557" i="1" s="1" a="1"/>
  <c r="R557" i="1" s="1"/>
  <c r="N549" i="1"/>
  <c r="R549" i="1" s="1" a="1"/>
  <c r="R549" i="1" s="1"/>
  <c r="N541" i="1"/>
  <c r="R541" i="1" s="1" a="1"/>
  <c r="R541" i="1" s="1"/>
  <c r="N533" i="1"/>
  <c r="R533" i="1" s="1" a="1"/>
  <c r="R533" i="1" s="1"/>
  <c r="N525" i="1"/>
  <c r="R525" i="1" s="1" a="1"/>
  <c r="R525" i="1" s="1"/>
  <c r="N517" i="1"/>
  <c r="R517" i="1" s="1" a="1"/>
  <c r="R517" i="1" s="1"/>
  <c r="N509" i="1"/>
  <c r="R509" i="1" s="1" a="1"/>
  <c r="R509" i="1" s="1"/>
  <c r="N501" i="1"/>
  <c r="R501" i="1" s="1" a="1"/>
  <c r="R501" i="1" s="1"/>
  <c r="N493" i="1"/>
  <c r="R493" i="1" s="1" a="1"/>
  <c r="R493" i="1" s="1"/>
  <c r="N485" i="1"/>
  <c r="R485" i="1" s="1" a="1"/>
  <c r="R485" i="1" s="1"/>
  <c r="N477" i="1"/>
  <c r="R477" i="1" s="1" a="1"/>
  <c r="R477" i="1" s="1"/>
  <c r="N469" i="1"/>
  <c r="R469" i="1" s="1" a="1"/>
  <c r="R469" i="1" s="1"/>
  <c r="N461" i="1"/>
  <c r="R461" i="1" s="1" a="1"/>
  <c r="R461" i="1" s="1"/>
  <c r="N453" i="1"/>
  <c r="R453" i="1" s="1" a="1"/>
  <c r="R453" i="1" s="1"/>
  <c r="N445" i="1"/>
  <c r="R445" i="1" s="1" a="1"/>
  <c r="R445" i="1" s="1"/>
  <c r="N437" i="1"/>
  <c r="R437" i="1" s="1" a="1"/>
  <c r="R437" i="1" s="1"/>
  <c r="N429" i="1"/>
  <c r="R429" i="1" s="1" a="1"/>
  <c r="R429" i="1" s="1"/>
  <c r="N421" i="1"/>
  <c r="R421" i="1" s="1" a="1"/>
  <c r="R421" i="1" s="1"/>
  <c r="N413" i="1"/>
  <c r="R413" i="1" s="1" a="1"/>
  <c r="R413" i="1" s="1"/>
  <c r="N405" i="1"/>
  <c r="R405" i="1" s="1" a="1"/>
  <c r="R405" i="1" s="1"/>
  <c r="N397" i="1"/>
  <c r="R397" i="1" s="1" a="1"/>
  <c r="R397" i="1" s="1"/>
  <c r="N389" i="1"/>
  <c r="R389" i="1" s="1" a="1"/>
  <c r="R389" i="1" s="1"/>
  <c r="N381" i="1"/>
  <c r="R381" i="1" s="1" a="1"/>
  <c r="R381" i="1" s="1"/>
  <c r="N373" i="1"/>
  <c r="R373" i="1" s="1" a="1"/>
  <c r="R373" i="1" s="1"/>
  <c r="N365" i="1"/>
  <c r="R365" i="1" s="1" a="1"/>
  <c r="R365" i="1" s="1"/>
  <c r="N357" i="1"/>
  <c r="R357" i="1" s="1" a="1"/>
  <c r="R357" i="1" s="1"/>
  <c r="N349" i="1"/>
  <c r="R349" i="1" s="1" a="1"/>
  <c r="R349" i="1" s="1"/>
  <c r="N341" i="1"/>
  <c r="R341" i="1" s="1" a="1"/>
  <c r="R341" i="1" s="1"/>
  <c r="N333" i="1"/>
  <c r="R333" i="1" s="1" a="1"/>
  <c r="R333" i="1" s="1"/>
  <c r="N325" i="1"/>
  <c r="R325" i="1" s="1" a="1"/>
  <c r="R325" i="1" s="1"/>
  <c r="N317" i="1"/>
  <c r="R317" i="1" s="1" a="1"/>
  <c r="R317" i="1" s="1"/>
  <c r="N309" i="1"/>
  <c r="R309" i="1" s="1" a="1"/>
  <c r="R309" i="1" s="1"/>
  <c r="N301" i="1"/>
  <c r="R301" i="1" s="1" a="1"/>
  <c r="R301" i="1" s="1"/>
  <c r="N293" i="1"/>
  <c r="R293" i="1" s="1" a="1"/>
  <c r="R293" i="1" s="1"/>
  <c r="N285" i="1"/>
  <c r="R285" i="1" s="1" a="1"/>
  <c r="R285" i="1" s="1"/>
  <c r="N277" i="1"/>
  <c r="R277" i="1" s="1" a="1"/>
  <c r="R277" i="1" s="1"/>
  <c r="N269" i="1"/>
  <c r="R269" i="1" s="1" a="1"/>
  <c r="R269" i="1" s="1"/>
  <c r="N261" i="1"/>
  <c r="R261" i="1" s="1" a="1"/>
  <c r="R261" i="1" s="1"/>
  <c r="N253" i="1"/>
  <c r="R253" i="1" s="1" a="1"/>
  <c r="R253" i="1" s="1"/>
  <c r="N245" i="1"/>
  <c r="R245" i="1" s="1" a="1"/>
  <c r="R245" i="1" s="1"/>
  <c r="N237" i="1"/>
  <c r="R237" i="1" s="1" a="1"/>
  <c r="R237" i="1" s="1"/>
  <c r="N229" i="1"/>
  <c r="R229" i="1" s="1" a="1"/>
  <c r="R229" i="1" s="1"/>
  <c r="N221" i="1"/>
  <c r="R221" i="1" s="1" a="1"/>
  <c r="R221" i="1" s="1"/>
  <c r="N213" i="1"/>
  <c r="R213" i="1" s="1" a="1"/>
  <c r="R213" i="1" s="1"/>
  <c r="N205" i="1"/>
  <c r="R205" i="1" s="1" a="1"/>
  <c r="R205" i="1" s="1"/>
  <c r="N197" i="1"/>
  <c r="R197" i="1" s="1" a="1"/>
  <c r="R197" i="1" s="1"/>
  <c r="N189" i="1"/>
  <c r="R189" i="1" s="1" a="1"/>
  <c r="R189" i="1" s="1"/>
  <c r="N181" i="1"/>
  <c r="R181" i="1" s="1" a="1"/>
  <c r="R181" i="1" s="1"/>
  <c r="N173" i="1"/>
  <c r="R173" i="1" s="1" a="1"/>
  <c r="R173" i="1" s="1"/>
  <c r="N165" i="1"/>
  <c r="R165" i="1" s="1" a="1"/>
  <c r="R165" i="1" s="1"/>
  <c r="N157" i="1"/>
  <c r="R157" i="1" s="1" a="1"/>
  <c r="R157" i="1" s="1"/>
  <c r="N149" i="1"/>
  <c r="R149" i="1" s="1" a="1"/>
  <c r="R149" i="1" s="1"/>
  <c r="N141" i="1"/>
  <c r="R141" i="1" s="1" a="1"/>
  <c r="R141" i="1" s="1"/>
  <c r="N133" i="1"/>
  <c r="R133" i="1" s="1" a="1"/>
  <c r="R133" i="1" s="1"/>
  <c r="N125" i="1"/>
  <c r="R125" i="1" s="1" a="1"/>
  <c r="R125" i="1" s="1"/>
  <c r="N117" i="1"/>
  <c r="R117" i="1" s="1" a="1"/>
  <c r="R117" i="1" s="1"/>
  <c r="N109" i="1"/>
  <c r="R109" i="1" s="1" a="1"/>
  <c r="R109" i="1" s="1"/>
  <c r="N101" i="1"/>
  <c r="R101" i="1" s="1" a="1"/>
  <c r="R101" i="1" s="1"/>
  <c r="N93" i="1"/>
  <c r="R93" i="1" s="1" a="1"/>
  <c r="R93" i="1" s="1"/>
  <c r="N85" i="1"/>
  <c r="R85" i="1" s="1" a="1"/>
  <c r="R85" i="1" s="1"/>
  <c r="N77" i="1"/>
  <c r="R77" i="1" s="1" a="1"/>
  <c r="R77" i="1" s="1"/>
  <c r="N69" i="1"/>
  <c r="R69" i="1" s="1" a="1"/>
  <c r="R69" i="1" s="1"/>
  <c r="N61" i="1"/>
  <c r="R61" i="1" s="1" a="1"/>
  <c r="R61" i="1" s="1"/>
  <c r="N53" i="1"/>
  <c r="R53" i="1" s="1" a="1"/>
  <c r="R53" i="1" s="1"/>
  <c r="N45" i="1"/>
  <c r="R45" i="1" s="1" a="1"/>
  <c r="R45" i="1" s="1"/>
  <c r="N37" i="1"/>
  <c r="R37" i="1" s="1" a="1"/>
  <c r="R37" i="1" s="1"/>
  <c r="N29" i="1"/>
  <c r="R29" i="1" s="1" a="1"/>
  <c r="R29" i="1" s="1"/>
  <c r="N21" i="1"/>
  <c r="R21" i="1" s="1" a="1"/>
  <c r="R21" i="1" s="1"/>
  <c r="N13" i="1"/>
  <c r="R13" i="1" s="1" a="1"/>
  <c r="R13" i="1" s="1"/>
  <c r="N5" i="1"/>
  <c r="R5" i="1" s="1" a="1"/>
  <c r="R5" i="1" s="1"/>
  <c r="N4036" i="1"/>
  <c r="R4036" i="1" s="1" a="1"/>
  <c r="R4036" i="1" s="1"/>
  <c r="N4028" i="1"/>
  <c r="R4028" i="1" s="1" a="1"/>
  <c r="R4028" i="1" s="1"/>
  <c r="N4020" i="1"/>
  <c r="R4020" i="1" s="1" a="1"/>
  <c r="R4020" i="1" s="1"/>
  <c r="N4012" i="1"/>
  <c r="R4012" i="1" s="1" a="1"/>
  <c r="R4012" i="1" s="1"/>
  <c r="N4004" i="1"/>
  <c r="R4004" i="1" s="1" a="1"/>
  <c r="R4004" i="1" s="1"/>
  <c r="N3996" i="1"/>
  <c r="R3996" i="1" s="1" a="1"/>
  <c r="R3996" i="1" s="1"/>
  <c r="N3988" i="1"/>
  <c r="R3988" i="1" s="1" a="1"/>
  <c r="R3988" i="1" s="1"/>
  <c r="N3980" i="1"/>
  <c r="R3980" i="1" s="1" a="1"/>
  <c r="R3980" i="1" s="1"/>
  <c r="N3972" i="1"/>
  <c r="R3972" i="1" s="1" a="1"/>
  <c r="R3972" i="1" s="1"/>
  <c r="N3964" i="1"/>
  <c r="R3964" i="1" s="1" a="1"/>
  <c r="R3964" i="1" s="1"/>
  <c r="N3956" i="1"/>
  <c r="R3956" i="1" s="1" a="1"/>
  <c r="R3956" i="1" s="1"/>
  <c r="N3948" i="1"/>
  <c r="R3948" i="1" s="1" a="1"/>
  <c r="R3948" i="1" s="1"/>
  <c r="N3940" i="1"/>
  <c r="R3940" i="1" s="1" a="1"/>
  <c r="R3940" i="1" s="1"/>
  <c r="N3932" i="1"/>
  <c r="R3932" i="1" s="1" a="1"/>
  <c r="R3932" i="1" s="1"/>
  <c r="N3924" i="1"/>
  <c r="R3924" i="1" s="1" a="1"/>
  <c r="R3924" i="1" s="1"/>
  <c r="N3916" i="1"/>
  <c r="R3916" i="1" s="1" a="1"/>
  <c r="R3916" i="1" s="1"/>
  <c r="N3908" i="1"/>
  <c r="R3908" i="1" s="1" a="1"/>
  <c r="R3908" i="1" s="1"/>
  <c r="N3900" i="1"/>
  <c r="R3900" i="1" s="1" a="1"/>
  <c r="R3900" i="1" s="1"/>
  <c r="N3892" i="1"/>
  <c r="R3892" i="1" s="1" a="1"/>
  <c r="R3892" i="1" s="1"/>
  <c r="N3884" i="1"/>
  <c r="R3884" i="1" s="1" a="1"/>
  <c r="R3884" i="1" s="1"/>
  <c r="N3876" i="1"/>
  <c r="R3876" i="1" s="1" a="1"/>
  <c r="R3876" i="1" s="1"/>
  <c r="N3868" i="1"/>
  <c r="R3868" i="1" s="1" a="1"/>
  <c r="R3868" i="1" s="1"/>
  <c r="N3860" i="1"/>
  <c r="R3860" i="1" s="1" a="1"/>
  <c r="R3860" i="1" s="1"/>
  <c r="N3852" i="1"/>
  <c r="R3852" i="1" s="1" a="1"/>
  <c r="R3852" i="1" s="1"/>
  <c r="N3844" i="1"/>
  <c r="R3844" i="1" s="1" a="1"/>
  <c r="R3844" i="1" s="1"/>
  <c r="N3836" i="1"/>
  <c r="R3836" i="1" s="1" a="1"/>
  <c r="R3836" i="1" s="1"/>
  <c r="N3828" i="1"/>
  <c r="R3828" i="1" s="1" a="1"/>
  <c r="R3828" i="1" s="1"/>
  <c r="N3820" i="1"/>
  <c r="R3820" i="1" s="1" a="1"/>
  <c r="R3820" i="1" s="1"/>
  <c r="N3812" i="1"/>
  <c r="R3812" i="1" s="1" a="1"/>
  <c r="R3812" i="1" s="1"/>
  <c r="N3804" i="1"/>
  <c r="R3804" i="1" s="1" a="1"/>
  <c r="R3804" i="1" s="1"/>
  <c r="N3796" i="1"/>
  <c r="R3796" i="1" s="1" a="1"/>
  <c r="R3796" i="1" s="1"/>
  <c r="N3788" i="1"/>
  <c r="R3788" i="1" s="1" a="1"/>
  <c r="R3788" i="1" s="1"/>
  <c r="N3780" i="1"/>
  <c r="R3780" i="1" s="1" a="1"/>
  <c r="R3780" i="1" s="1"/>
  <c r="N3772" i="1"/>
  <c r="R3772" i="1" s="1" a="1"/>
  <c r="R3772" i="1" s="1"/>
  <c r="N3764" i="1"/>
  <c r="R3764" i="1" s="1" a="1"/>
  <c r="R3764" i="1" s="1"/>
  <c r="N3756" i="1"/>
  <c r="R3756" i="1" s="1" a="1"/>
  <c r="R3756" i="1" s="1"/>
  <c r="N3748" i="1"/>
  <c r="R3748" i="1" s="1" a="1"/>
  <c r="R3748" i="1" s="1"/>
  <c r="N3740" i="1"/>
  <c r="R3740" i="1" s="1" a="1"/>
  <c r="R3740" i="1" s="1"/>
  <c r="N3732" i="1"/>
  <c r="R3732" i="1" s="1" a="1"/>
  <c r="R3732" i="1" s="1"/>
  <c r="N3724" i="1"/>
  <c r="R3724" i="1" s="1" a="1"/>
  <c r="R3724" i="1" s="1"/>
  <c r="N3716" i="1"/>
  <c r="R3716" i="1" s="1" a="1"/>
  <c r="R3716" i="1" s="1"/>
  <c r="N3708" i="1"/>
  <c r="R3708" i="1" s="1" a="1"/>
  <c r="R3708" i="1" s="1"/>
  <c r="N3700" i="1"/>
  <c r="R3700" i="1" s="1" a="1"/>
  <c r="R3700" i="1" s="1"/>
  <c r="N3692" i="1"/>
  <c r="R3692" i="1" s="1" a="1"/>
  <c r="R3692" i="1" s="1"/>
  <c r="N3684" i="1"/>
  <c r="R3684" i="1" s="1" a="1"/>
  <c r="R3684" i="1" s="1"/>
  <c r="N3676" i="1"/>
  <c r="R3676" i="1" s="1" a="1"/>
  <c r="R3676" i="1" s="1"/>
  <c r="N3668" i="1"/>
  <c r="R3668" i="1" s="1" a="1"/>
  <c r="R3668" i="1" s="1"/>
  <c r="N3660" i="1"/>
  <c r="R3660" i="1" s="1" a="1"/>
  <c r="R3660" i="1" s="1"/>
  <c r="N3652" i="1"/>
  <c r="R3652" i="1" s="1" a="1"/>
  <c r="R3652" i="1" s="1"/>
  <c r="N3644" i="1"/>
  <c r="R3644" i="1" s="1" a="1"/>
  <c r="R3644" i="1" s="1"/>
  <c r="N3636" i="1"/>
  <c r="R3636" i="1" s="1" a="1"/>
  <c r="R3636" i="1" s="1"/>
  <c r="N3628" i="1"/>
  <c r="R3628" i="1" s="1" a="1"/>
  <c r="R3628" i="1" s="1"/>
  <c r="N3620" i="1"/>
  <c r="R3620" i="1" s="1" a="1"/>
  <c r="R3620" i="1" s="1"/>
  <c r="N3612" i="1"/>
  <c r="R3612" i="1" s="1" a="1"/>
  <c r="R3612" i="1" s="1"/>
  <c r="N3604" i="1"/>
  <c r="R3604" i="1" s="1" a="1"/>
  <c r="R3604" i="1" s="1"/>
  <c r="N3596" i="1"/>
  <c r="R3596" i="1" s="1" a="1"/>
  <c r="R3596" i="1" s="1"/>
  <c r="N3588" i="1"/>
  <c r="R3588" i="1" s="1" a="1"/>
  <c r="R3588" i="1" s="1"/>
  <c r="N3580" i="1"/>
  <c r="R3580" i="1" s="1" a="1"/>
  <c r="R3580" i="1" s="1"/>
  <c r="N3572" i="1"/>
  <c r="R3572" i="1" s="1" a="1"/>
  <c r="R3572" i="1" s="1"/>
  <c r="N3564" i="1"/>
  <c r="R3564" i="1" s="1" a="1"/>
  <c r="R3564" i="1" s="1"/>
  <c r="N3556" i="1"/>
  <c r="R3556" i="1" s="1" a="1"/>
  <c r="R3556" i="1" s="1"/>
  <c r="N3548" i="1"/>
  <c r="R3548" i="1" s="1" a="1"/>
  <c r="R3548" i="1" s="1"/>
  <c r="N3540" i="1"/>
  <c r="R3540" i="1" s="1" a="1"/>
  <c r="R3540" i="1" s="1"/>
  <c r="N3532" i="1"/>
  <c r="R3532" i="1" s="1" a="1"/>
  <c r="R3532" i="1" s="1"/>
  <c r="N3524" i="1"/>
  <c r="R3524" i="1" s="1" a="1"/>
  <c r="R3524" i="1" s="1"/>
  <c r="N3516" i="1"/>
  <c r="R3516" i="1" s="1" a="1"/>
  <c r="R3516" i="1" s="1"/>
  <c r="N3508" i="1"/>
  <c r="R3508" i="1" s="1" a="1"/>
  <c r="R3508" i="1" s="1"/>
  <c r="N3500" i="1"/>
  <c r="R3500" i="1" s="1" a="1"/>
  <c r="R3500" i="1" s="1"/>
  <c r="N3492" i="1"/>
  <c r="R3492" i="1" s="1" a="1"/>
  <c r="R3492" i="1" s="1"/>
  <c r="N3484" i="1"/>
  <c r="R3484" i="1" s="1" a="1"/>
  <c r="R3484" i="1" s="1"/>
  <c r="N3476" i="1"/>
  <c r="R3476" i="1" s="1" a="1"/>
  <c r="R3476" i="1" s="1"/>
  <c r="N3468" i="1"/>
  <c r="R3468" i="1" s="1" a="1"/>
  <c r="R3468" i="1" s="1"/>
  <c r="N3460" i="1"/>
  <c r="R3460" i="1" s="1" a="1"/>
  <c r="R3460" i="1" s="1"/>
  <c r="N3452" i="1"/>
  <c r="R3452" i="1" s="1" a="1"/>
  <c r="R3452" i="1" s="1"/>
  <c r="N3444" i="1"/>
  <c r="R3444" i="1" s="1" a="1"/>
  <c r="R3444" i="1" s="1"/>
  <c r="N3436" i="1"/>
  <c r="R3436" i="1" s="1" a="1"/>
  <c r="R3436" i="1" s="1"/>
  <c r="N3428" i="1"/>
  <c r="R3428" i="1" s="1" a="1"/>
  <c r="R3428" i="1" s="1"/>
  <c r="N3420" i="1"/>
  <c r="R3420" i="1" s="1" a="1"/>
  <c r="R3420" i="1" s="1"/>
  <c r="N3412" i="1"/>
  <c r="R3412" i="1" s="1" a="1"/>
  <c r="R3412" i="1" s="1"/>
  <c r="N3404" i="1"/>
  <c r="R3404" i="1" s="1" a="1"/>
  <c r="R3404" i="1" s="1"/>
  <c r="N3396" i="1"/>
  <c r="R3396" i="1" s="1" a="1"/>
  <c r="R3396" i="1" s="1"/>
  <c r="N3388" i="1"/>
  <c r="R3388" i="1" s="1" a="1"/>
  <c r="R3388" i="1" s="1"/>
  <c r="N3380" i="1"/>
  <c r="R3380" i="1" s="1" a="1"/>
  <c r="R3380" i="1" s="1"/>
  <c r="N3372" i="1"/>
  <c r="R3372" i="1" s="1" a="1"/>
  <c r="R3372" i="1" s="1"/>
  <c r="N3364" i="1"/>
  <c r="R3364" i="1" s="1" a="1"/>
  <c r="R3364" i="1" s="1"/>
  <c r="N3356" i="1"/>
  <c r="R3356" i="1" s="1" a="1"/>
  <c r="R3356" i="1" s="1"/>
  <c r="N3348" i="1"/>
  <c r="R3348" i="1" s="1" a="1"/>
  <c r="R3348" i="1" s="1"/>
  <c r="N3340" i="1"/>
  <c r="R3340" i="1" s="1" a="1"/>
  <c r="R3340" i="1" s="1"/>
  <c r="N3332" i="1"/>
  <c r="R3332" i="1" s="1" a="1"/>
  <c r="R3332" i="1" s="1"/>
  <c r="N3324" i="1"/>
  <c r="R3324" i="1" s="1" a="1"/>
  <c r="R3324" i="1" s="1"/>
  <c r="N3316" i="1"/>
  <c r="R3316" i="1" s="1" a="1"/>
  <c r="R3316" i="1" s="1"/>
  <c r="N3308" i="1"/>
  <c r="R3308" i="1" s="1" a="1"/>
  <c r="R3308" i="1" s="1"/>
  <c r="N3300" i="1"/>
  <c r="R3300" i="1" s="1" a="1"/>
  <c r="R3300" i="1" s="1"/>
  <c r="N3292" i="1"/>
  <c r="R3292" i="1" s="1" a="1"/>
  <c r="R3292" i="1" s="1"/>
  <c r="N3284" i="1"/>
  <c r="R3284" i="1" s="1" a="1"/>
  <c r="R3284" i="1" s="1"/>
  <c r="N3276" i="1"/>
  <c r="R3276" i="1" s="1" a="1"/>
  <c r="R3276" i="1" s="1"/>
  <c r="N3268" i="1"/>
  <c r="R3268" i="1" s="1" a="1"/>
  <c r="R3268" i="1" s="1"/>
  <c r="N3260" i="1"/>
  <c r="R3260" i="1" s="1" a="1"/>
  <c r="R3260" i="1" s="1"/>
  <c r="N3252" i="1"/>
  <c r="R3252" i="1" s="1" a="1"/>
  <c r="R3252" i="1" s="1"/>
  <c r="N3244" i="1"/>
  <c r="R3244" i="1" s="1" a="1"/>
  <c r="R3244" i="1" s="1"/>
  <c r="N3236" i="1"/>
  <c r="R3236" i="1" s="1" a="1"/>
  <c r="R3236" i="1" s="1"/>
  <c r="N3228" i="1"/>
  <c r="R3228" i="1" s="1" a="1"/>
  <c r="R3228" i="1" s="1"/>
  <c r="N3220" i="1"/>
  <c r="R3220" i="1" s="1" a="1"/>
  <c r="R3220" i="1" s="1"/>
  <c r="N3212" i="1"/>
  <c r="R3212" i="1" s="1" a="1"/>
  <c r="R3212" i="1" s="1"/>
  <c r="N3204" i="1"/>
  <c r="R3204" i="1" s="1" a="1"/>
  <c r="R3204" i="1" s="1"/>
  <c r="N3196" i="1"/>
  <c r="R3196" i="1" s="1" a="1"/>
  <c r="R3196" i="1" s="1"/>
  <c r="N3188" i="1"/>
  <c r="R3188" i="1" s="1" a="1"/>
  <c r="R3188" i="1" s="1"/>
  <c r="N3180" i="1"/>
  <c r="R3180" i="1" s="1" a="1"/>
  <c r="R3180" i="1" s="1"/>
  <c r="N3172" i="1"/>
  <c r="R3172" i="1" s="1" a="1"/>
  <c r="R3172" i="1" s="1"/>
  <c r="N3164" i="1"/>
  <c r="R3164" i="1" s="1" a="1"/>
  <c r="R3164" i="1" s="1"/>
  <c r="N3156" i="1"/>
  <c r="R3156" i="1" s="1" a="1"/>
  <c r="R3156" i="1" s="1"/>
  <c r="N3148" i="1"/>
  <c r="R3148" i="1" s="1" a="1"/>
  <c r="R3148" i="1" s="1"/>
  <c r="N3140" i="1"/>
  <c r="R3140" i="1" s="1" a="1"/>
  <c r="R3140" i="1" s="1"/>
  <c r="N3132" i="1"/>
  <c r="R3132" i="1" s="1" a="1"/>
  <c r="R3132" i="1" s="1"/>
  <c r="N3124" i="1"/>
  <c r="R3124" i="1" s="1" a="1"/>
  <c r="R3124" i="1" s="1"/>
  <c r="N3116" i="1"/>
  <c r="R3116" i="1" s="1" a="1"/>
  <c r="R3116" i="1" s="1"/>
  <c r="N3108" i="1"/>
  <c r="R3108" i="1" s="1" a="1"/>
  <c r="R3108" i="1" s="1"/>
  <c r="N3100" i="1"/>
  <c r="R3100" i="1" s="1" a="1"/>
  <c r="R3100" i="1" s="1"/>
  <c r="N3092" i="1"/>
  <c r="R3092" i="1" s="1" a="1"/>
  <c r="R3092" i="1" s="1"/>
  <c r="N3084" i="1"/>
  <c r="R3084" i="1" s="1" a="1"/>
  <c r="R3084" i="1" s="1"/>
  <c r="N3076" i="1"/>
  <c r="R3076" i="1" s="1" a="1"/>
  <c r="R3076" i="1" s="1"/>
  <c r="N3068" i="1"/>
  <c r="R3068" i="1" s="1" a="1"/>
  <c r="R3068" i="1" s="1"/>
  <c r="N3060" i="1"/>
  <c r="R3060" i="1" s="1" a="1"/>
  <c r="R3060" i="1" s="1"/>
  <c r="N3052" i="1"/>
  <c r="R3052" i="1" s="1" a="1"/>
  <c r="R3052" i="1" s="1"/>
  <c r="N3044" i="1"/>
  <c r="R3044" i="1" s="1" a="1"/>
  <c r="R3044" i="1" s="1"/>
  <c r="N3036" i="1"/>
  <c r="R3036" i="1" s="1" a="1"/>
  <c r="R3036" i="1" s="1"/>
  <c r="N3028" i="1"/>
  <c r="R3028" i="1" s="1" a="1"/>
  <c r="R3028" i="1" s="1"/>
  <c r="N3020" i="1"/>
  <c r="R3020" i="1" s="1" a="1"/>
  <c r="R3020" i="1" s="1"/>
  <c r="N3012" i="1"/>
  <c r="R3012" i="1" s="1" a="1"/>
  <c r="R3012" i="1" s="1"/>
  <c r="N3004" i="1"/>
  <c r="R3004" i="1" s="1" a="1"/>
  <c r="R3004" i="1" s="1"/>
  <c r="N2996" i="1"/>
  <c r="R2996" i="1" s="1" a="1"/>
  <c r="R2996" i="1" s="1"/>
  <c r="N2988" i="1"/>
  <c r="R2988" i="1" s="1" a="1"/>
  <c r="R2988" i="1" s="1"/>
  <c r="N2980" i="1"/>
  <c r="R2980" i="1" s="1" a="1"/>
  <c r="R2980" i="1" s="1"/>
  <c r="N2972" i="1"/>
  <c r="R2972" i="1" s="1" a="1"/>
  <c r="R2972" i="1" s="1"/>
  <c r="N2964" i="1"/>
  <c r="R2964" i="1" s="1" a="1"/>
  <c r="R2964" i="1" s="1"/>
  <c r="N2956" i="1"/>
  <c r="R2956" i="1" s="1" a="1"/>
  <c r="R2956" i="1" s="1"/>
  <c r="N2948" i="1"/>
  <c r="R2948" i="1" s="1" a="1"/>
  <c r="R2948" i="1" s="1"/>
  <c r="N2940" i="1"/>
  <c r="R2940" i="1" s="1" a="1"/>
  <c r="R2940" i="1" s="1"/>
  <c r="N2932" i="1"/>
  <c r="R2932" i="1" s="1" a="1"/>
  <c r="R2932" i="1" s="1"/>
  <c r="N2924" i="1"/>
  <c r="R2924" i="1" s="1" a="1"/>
  <c r="R2924" i="1" s="1"/>
  <c r="N2916" i="1"/>
  <c r="R2916" i="1" s="1" a="1"/>
  <c r="R2916" i="1" s="1"/>
  <c r="N2908" i="1"/>
  <c r="R2908" i="1" s="1" a="1"/>
  <c r="R2908" i="1" s="1"/>
  <c r="N2900" i="1"/>
  <c r="R2900" i="1" s="1" a="1"/>
  <c r="R2900" i="1" s="1"/>
  <c r="N2892" i="1"/>
  <c r="R2892" i="1" s="1" a="1"/>
  <c r="R2892" i="1" s="1"/>
  <c r="N2884" i="1"/>
  <c r="R2884" i="1" s="1" a="1"/>
  <c r="R2884" i="1" s="1"/>
  <c r="N2876" i="1"/>
  <c r="R2876" i="1" s="1" a="1"/>
  <c r="R2876" i="1" s="1"/>
  <c r="N2868" i="1"/>
  <c r="R2868" i="1" s="1" a="1"/>
  <c r="R2868" i="1" s="1"/>
  <c r="N2860" i="1"/>
  <c r="R2860" i="1" s="1" a="1"/>
  <c r="R2860" i="1" s="1"/>
  <c r="N2852" i="1"/>
  <c r="R2852" i="1" s="1" a="1"/>
  <c r="R2852" i="1" s="1"/>
  <c r="N2844" i="1"/>
  <c r="R2844" i="1" s="1" a="1"/>
  <c r="R2844" i="1" s="1"/>
  <c r="N2836" i="1"/>
  <c r="R2836" i="1" s="1" a="1"/>
  <c r="R2836" i="1" s="1"/>
  <c r="N2828" i="1"/>
  <c r="R2828" i="1" s="1" a="1"/>
  <c r="R2828" i="1" s="1"/>
  <c r="N2820" i="1"/>
  <c r="R2820" i="1" s="1" a="1"/>
  <c r="R2820" i="1" s="1"/>
  <c r="N2812" i="1"/>
  <c r="R2812" i="1" s="1" a="1"/>
  <c r="R2812" i="1" s="1"/>
  <c r="N2804" i="1"/>
  <c r="R2804" i="1" s="1" a="1"/>
  <c r="R2804" i="1" s="1"/>
  <c r="N2796" i="1"/>
  <c r="R2796" i="1" s="1" a="1"/>
  <c r="R2796" i="1" s="1"/>
  <c r="N2788" i="1"/>
  <c r="R2788" i="1" s="1" a="1"/>
  <c r="R2788" i="1" s="1"/>
  <c r="N2780" i="1"/>
  <c r="R2780" i="1" s="1" a="1"/>
  <c r="R2780" i="1" s="1"/>
  <c r="N2772" i="1"/>
  <c r="R2772" i="1" s="1" a="1"/>
  <c r="R2772" i="1" s="1"/>
  <c r="N2764" i="1"/>
  <c r="R2764" i="1" s="1" a="1"/>
  <c r="R2764" i="1" s="1"/>
  <c r="N2756" i="1"/>
  <c r="R2756" i="1" s="1" a="1"/>
  <c r="R2756" i="1" s="1"/>
  <c r="N2748" i="1"/>
  <c r="R2748" i="1" s="1" a="1"/>
  <c r="R2748" i="1" s="1"/>
  <c r="N2740" i="1"/>
  <c r="R2740" i="1" s="1" a="1"/>
  <c r="R2740" i="1" s="1"/>
  <c r="N2732" i="1"/>
  <c r="R2732" i="1" s="1" a="1"/>
  <c r="R2732" i="1" s="1"/>
  <c r="N2724" i="1"/>
  <c r="R2724" i="1" s="1" a="1"/>
  <c r="R2724" i="1" s="1"/>
  <c r="N2716" i="1"/>
  <c r="R2716" i="1" s="1" a="1"/>
  <c r="R2716" i="1" s="1"/>
  <c r="N2708" i="1"/>
  <c r="R2708" i="1" s="1" a="1"/>
  <c r="R2708" i="1" s="1"/>
  <c r="N2700" i="1"/>
  <c r="R2700" i="1" s="1" a="1"/>
  <c r="R2700" i="1" s="1"/>
  <c r="N2692" i="1"/>
  <c r="R2692" i="1" s="1" a="1"/>
  <c r="R2692" i="1" s="1"/>
  <c r="N2684" i="1"/>
  <c r="R2684" i="1" s="1" a="1"/>
  <c r="R2684" i="1" s="1"/>
  <c r="N2676" i="1"/>
  <c r="R2676" i="1" s="1" a="1"/>
  <c r="R2676" i="1" s="1"/>
  <c r="N2668" i="1"/>
  <c r="R2668" i="1" s="1" a="1"/>
  <c r="R2668" i="1" s="1"/>
  <c r="N2660" i="1"/>
  <c r="R2660" i="1" s="1" a="1"/>
  <c r="R2660" i="1" s="1"/>
  <c r="N2652" i="1"/>
  <c r="R2652" i="1" s="1" a="1"/>
  <c r="R2652" i="1" s="1"/>
  <c r="N2644" i="1"/>
  <c r="R2644" i="1" s="1" a="1"/>
  <c r="R2644" i="1" s="1"/>
  <c r="N2636" i="1"/>
  <c r="R2636" i="1" s="1" a="1"/>
  <c r="R2636" i="1" s="1"/>
  <c r="N2628" i="1"/>
  <c r="R2628" i="1" s="1" a="1"/>
  <c r="R2628" i="1" s="1"/>
  <c r="N2620" i="1"/>
  <c r="R2620" i="1" s="1" a="1"/>
  <c r="R2620" i="1" s="1"/>
  <c r="N2612" i="1"/>
  <c r="R2612" i="1" s="1" a="1"/>
  <c r="R2612" i="1" s="1"/>
  <c r="N2604" i="1"/>
  <c r="R2604" i="1" s="1" a="1"/>
  <c r="R2604" i="1" s="1"/>
  <c r="N2596" i="1"/>
  <c r="R2596" i="1" s="1" a="1"/>
  <c r="R2596" i="1" s="1"/>
  <c r="N2588" i="1"/>
  <c r="R2588" i="1" s="1" a="1"/>
  <c r="R2588" i="1" s="1"/>
  <c r="N2580" i="1"/>
  <c r="R2580" i="1" s="1" a="1"/>
  <c r="R2580" i="1" s="1"/>
  <c r="N2572" i="1"/>
  <c r="R2572" i="1" s="1" a="1"/>
  <c r="R2572" i="1" s="1"/>
  <c r="N2564" i="1"/>
  <c r="R2564" i="1" s="1" a="1"/>
  <c r="R2564" i="1" s="1"/>
  <c r="N2556" i="1"/>
  <c r="R2556" i="1" s="1" a="1"/>
  <c r="R2556" i="1" s="1"/>
  <c r="N2548" i="1"/>
  <c r="R2548" i="1" s="1" a="1"/>
  <c r="R2548" i="1" s="1"/>
  <c r="N2540" i="1"/>
  <c r="R2540" i="1" s="1" a="1"/>
  <c r="R2540" i="1" s="1"/>
  <c r="N2532" i="1"/>
  <c r="R2532" i="1" s="1" a="1"/>
  <c r="R2532" i="1" s="1"/>
  <c r="N2524" i="1"/>
  <c r="R2524" i="1" s="1" a="1"/>
  <c r="R2524" i="1" s="1"/>
  <c r="N2516" i="1"/>
  <c r="R2516" i="1" s="1" a="1"/>
  <c r="R2516" i="1" s="1"/>
  <c r="N2508" i="1"/>
  <c r="R2508" i="1" s="1" a="1"/>
  <c r="R2508" i="1" s="1"/>
  <c r="N2500" i="1"/>
  <c r="R2500" i="1" s="1" a="1"/>
  <c r="R2500" i="1" s="1"/>
  <c r="N2492" i="1"/>
  <c r="R2492" i="1" s="1" a="1"/>
  <c r="R2492" i="1" s="1"/>
  <c r="N2484" i="1"/>
  <c r="R2484" i="1" s="1" a="1"/>
  <c r="R2484" i="1" s="1"/>
  <c r="N2476" i="1"/>
  <c r="R2476" i="1" s="1" a="1"/>
  <c r="R2476" i="1" s="1"/>
  <c r="N2468" i="1"/>
  <c r="R2468" i="1" s="1" a="1"/>
  <c r="R2468" i="1" s="1"/>
  <c r="N2460" i="1"/>
  <c r="R2460" i="1" s="1" a="1"/>
  <c r="R2460" i="1" s="1"/>
  <c r="N2452" i="1"/>
  <c r="R2452" i="1" s="1" a="1"/>
  <c r="R2452" i="1" s="1"/>
  <c r="N2444" i="1"/>
  <c r="R2444" i="1" s="1" a="1"/>
  <c r="R2444" i="1" s="1"/>
  <c r="N2436" i="1"/>
  <c r="R2436" i="1" s="1" a="1"/>
  <c r="R2436" i="1" s="1"/>
  <c r="N2428" i="1"/>
  <c r="R2428" i="1" s="1" a="1"/>
  <c r="R2428" i="1" s="1"/>
  <c r="N2420" i="1"/>
  <c r="R2420" i="1" s="1" a="1"/>
  <c r="R2420" i="1" s="1"/>
  <c r="N2412" i="1"/>
  <c r="R2412" i="1" s="1" a="1"/>
  <c r="R2412" i="1" s="1"/>
  <c r="N2404" i="1"/>
  <c r="R2404" i="1" s="1" a="1"/>
  <c r="R2404" i="1" s="1"/>
  <c r="N2396" i="1"/>
  <c r="R2396" i="1" s="1" a="1"/>
  <c r="R2396" i="1" s="1"/>
  <c r="N2388" i="1"/>
  <c r="R2388" i="1" s="1" a="1"/>
  <c r="R2388" i="1" s="1"/>
  <c r="N2380" i="1"/>
  <c r="R2380" i="1" s="1" a="1"/>
  <c r="R2380" i="1" s="1"/>
  <c r="N2372" i="1"/>
  <c r="R2372" i="1" s="1" a="1"/>
  <c r="R2372" i="1" s="1"/>
  <c r="N2364" i="1"/>
  <c r="R2364" i="1" s="1" a="1"/>
  <c r="R2364" i="1" s="1"/>
  <c r="N2356" i="1"/>
  <c r="R2356" i="1" s="1" a="1"/>
  <c r="R2356" i="1" s="1"/>
  <c r="N2348" i="1"/>
  <c r="R2348" i="1" s="1" a="1"/>
  <c r="R2348" i="1" s="1"/>
  <c r="N2340" i="1"/>
  <c r="R2340" i="1" s="1" a="1"/>
  <c r="R2340" i="1" s="1"/>
  <c r="N2332" i="1"/>
  <c r="R2332" i="1" s="1" a="1"/>
  <c r="R2332" i="1" s="1"/>
  <c r="N2324" i="1"/>
  <c r="R2324" i="1" s="1" a="1"/>
  <c r="R2324" i="1" s="1"/>
  <c r="N2316" i="1"/>
  <c r="R2316" i="1" s="1" a="1"/>
  <c r="R2316" i="1" s="1"/>
  <c r="N2308" i="1"/>
  <c r="R2308" i="1" s="1" a="1"/>
  <c r="R2308" i="1" s="1"/>
  <c r="N2300" i="1"/>
  <c r="R2300" i="1" s="1" a="1"/>
  <c r="R2300" i="1" s="1"/>
  <c r="N2292" i="1"/>
  <c r="R2292" i="1" s="1" a="1"/>
  <c r="R2292" i="1" s="1"/>
  <c r="N2284" i="1"/>
  <c r="R2284" i="1" s="1" a="1"/>
  <c r="R2284" i="1" s="1"/>
  <c r="N2276" i="1"/>
  <c r="R2276" i="1" s="1" a="1"/>
  <c r="R2276" i="1" s="1"/>
  <c r="N2268" i="1"/>
  <c r="R2268" i="1" s="1" a="1"/>
  <c r="R2268" i="1" s="1"/>
  <c r="N2260" i="1"/>
  <c r="R2260" i="1" s="1" a="1"/>
  <c r="R2260" i="1" s="1"/>
  <c r="N2252" i="1"/>
  <c r="R2252" i="1" s="1" a="1"/>
  <c r="R2252" i="1" s="1"/>
  <c r="N2244" i="1"/>
  <c r="R2244" i="1" s="1" a="1"/>
  <c r="R2244" i="1" s="1"/>
  <c r="N2236" i="1"/>
  <c r="R2236" i="1" s="1" a="1"/>
  <c r="R2236" i="1" s="1"/>
  <c r="N2228" i="1"/>
  <c r="R2228" i="1" s="1" a="1"/>
  <c r="R2228" i="1" s="1"/>
  <c r="N2220" i="1"/>
  <c r="R2220" i="1" s="1" a="1"/>
  <c r="R2220" i="1" s="1"/>
  <c r="N2212" i="1"/>
  <c r="R2212" i="1" s="1" a="1"/>
  <c r="R2212" i="1" s="1"/>
  <c r="N2204" i="1"/>
  <c r="R2204" i="1" s="1" a="1"/>
  <c r="R2204" i="1" s="1"/>
  <c r="N2196" i="1"/>
  <c r="R2196" i="1" s="1" a="1"/>
  <c r="R2196" i="1" s="1"/>
  <c r="N2188" i="1"/>
  <c r="R2188" i="1" s="1" a="1"/>
  <c r="R2188" i="1" s="1"/>
  <c r="N2180" i="1"/>
  <c r="R2180" i="1" s="1" a="1"/>
  <c r="R2180" i="1" s="1"/>
  <c r="N2172" i="1"/>
  <c r="R2172" i="1" s="1" a="1"/>
  <c r="R2172" i="1" s="1"/>
  <c r="N2164" i="1"/>
  <c r="R2164" i="1" s="1" a="1"/>
  <c r="R2164" i="1" s="1"/>
  <c r="N2156" i="1"/>
  <c r="R2156" i="1" s="1" a="1"/>
  <c r="R2156" i="1" s="1"/>
  <c r="N2148" i="1"/>
  <c r="R2148" i="1" s="1" a="1"/>
  <c r="R2148" i="1" s="1"/>
  <c r="N2140" i="1"/>
  <c r="R2140" i="1" s="1" a="1"/>
  <c r="R2140" i="1" s="1"/>
  <c r="N2132" i="1"/>
  <c r="R2132" i="1" s="1" a="1"/>
  <c r="R2132" i="1" s="1"/>
  <c r="N2124" i="1"/>
  <c r="R2124" i="1" s="1" a="1"/>
  <c r="R2124" i="1" s="1"/>
  <c r="N2116" i="1"/>
  <c r="R2116" i="1" s="1" a="1"/>
  <c r="R2116" i="1" s="1"/>
  <c r="N2108" i="1"/>
  <c r="R2108" i="1" s="1" a="1"/>
  <c r="R2108" i="1" s="1"/>
  <c r="N2100" i="1"/>
  <c r="R2100" i="1" s="1" a="1"/>
  <c r="R2100" i="1" s="1"/>
  <c r="N2092" i="1"/>
  <c r="R2092" i="1" s="1" a="1"/>
  <c r="R2092" i="1" s="1"/>
  <c r="N2084" i="1"/>
  <c r="R2084" i="1" s="1" a="1"/>
  <c r="R2084" i="1" s="1"/>
  <c r="N2076" i="1"/>
  <c r="R2076" i="1" s="1" a="1"/>
  <c r="R2076" i="1" s="1"/>
  <c r="N2068" i="1"/>
  <c r="R2068" i="1" s="1" a="1"/>
  <c r="R2068" i="1" s="1"/>
  <c r="N2060" i="1"/>
  <c r="R2060" i="1" s="1" a="1"/>
  <c r="R2060" i="1" s="1"/>
  <c r="N2052" i="1"/>
  <c r="R2052" i="1" s="1" a="1"/>
  <c r="R2052" i="1" s="1"/>
  <c r="N2044" i="1"/>
  <c r="R2044" i="1" s="1" a="1"/>
  <c r="R2044" i="1" s="1"/>
  <c r="N2036" i="1"/>
  <c r="R2036" i="1" s="1" a="1"/>
  <c r="R2036" i="1" s="1"/>
  <c r="N2028" i="1"/>
  <c r="R2028" i="1" s="1" a="1"/>
  <c r="R2028" i="1" s="1"/>
  <c r="N2020" i="1"/>
  <c r="R2020" i="1" s="1" a="1"/>
  <c r="R2020" i="1" s="1"/>
  <c r="N2012" i="1"/>
  <c r="R2012" i="1" s="1" a="1"/>
  <c r="R2012" i="1" s="1"/>
  <c r="N2004" i="1"/>
  <c r="R2004" i="1" s="1" a="1"/>
  <c r="R2004" i="1" s="1"/>
  <c r="N1996" i="1"/>
  <c r="R1996" i="1" s="1" a="1"/>
  <c r="R1996" i="1" s="1"/>
  <c r="N1988" i="1"/>
  <c r="R1988" i="1" s="1" a="1"/>
  <c r="R1988" i="1" s="1"/>
  <c r="N1980" i="1"/>
  <c r="R1980" i="1" s="1" a="1"/>
  <c r="R1980" i="1" s="1"/>
  <c r="N1972" i="1"/>
  <c r="R1972" i="1" s="1" a="1"/>
  <c r="R1972" i="1" s="1"/>
  <c r="N1964" i="1"/>
  <c r="R1964" i="1" s="1" a="1"/>
  <c r="R1964" i="1" s="1"/>
  <c r="N1956" i="1"/>
  <c r="R1956" i="1" s="1" a="1"/>
  <c r="R1956" i="1" s="1"/>
  <c r="N1948" i="1"/>
  <c r="R1948" i="1" s="1" a="1"/>
  <c r="R1948" i="1" s="1"/>
  <c r="N1940" i="1"/>
  <c r="R1940" i="1" s="1" a="1"/>
  <c r="R1940" i="1" s="1"/>
  <c r="N1932" i="1"/>
  <c r="R1932" i="1" s="1" a="1"/>
  <c r="R1932" i="1" s="1"/>
  <c r="N1924" i="1"/>
  <c r="R1924" i="1" s="1" a="1"/>
  <c r="R1924" i="1" s="1"/>
  <c r="N1916" i="1"/>
  <c r="R1916" i="1" s="1" a="1"/>
  <c r="R1916" i="1" s="1"/>
  <c r="N1908" i="1"/>
  <c r="R1908" i="1" s="1" a="1"/>
  <c r="R1908" i="1" s="1"/>
  <c r="N1900" i="1"/>
  <c r="R1900" i="1" s="1" a="1"/>
  <c r="R1900" i="1" s="1"/>
  <c r="N1892" i="1"/>
  <c r="R1892" i="1" s="1" a="1"/>
  <c r="R1892" i="1" s="1"/>
  <c r="N1884" i="1"/>
  <c r="R1884" i="1" s="1" a="1"/>
  <c r="R1884" i="1" s="1"/>
  <c r="N1876" i="1"/>
  <c r="R1876" i="1" s="1" a="1"/>
  <c r="R1876" i="1" s="1"/>
  <c r="N1868" i="1"/>
  <c r="R1868" i="1" s="1" a="1"/>
  <c r="R1868" i="1" s="1"/>
  <c r="N1860" i="1"/>
  <c r="R1860" i="1" s="1" a="1"/>
  <c r="R1860" i="1" s="1"/>
  <c r="N1852" i="1"/>
  <c r="R1852" i="1" s="1" a="1"/>
  <c r="R1852" i="1" s="1"/>
  <c r="N1844" i="1"/>
  <c r="R1844" i="1" s="1" a="1"/>
  <c r="R1844" i="1" s="1"/>
  <c r="N1836" i="1"/>
  <c r="R1836" i="1" s="1" a="1"/>
  <c r="R1836" i="1" s="1"/>
  <c r="N1828" i="1"/>
  <c r="R1828" i="1" s="1" a="1"/>
  <c r="R1828" i="1" s="1"/>
  <c r="N1820" i="1"/>
  <c r="R1820" i="1" s="1" a="1"/>
  <c r="R1820" i="1" s="1"/>
  <c r="N1812" i="1"/>
  <c r="R1812" i="1" s="1" a="1"/>
  <c r="R1812" i="1" s="1"/>
  <c r="N1804" i="1"/>
  <c r="R1804" i="1" s="1" a="1"/>
  <c r="R1804" i="1" s="1"/>
  <c r="N1796" i="1"/>
  <c r="R1796" i="1" s="1" a="1"/>
  <c r="R1796" i="1" s="1"/>
  <c r="N1788" i="1"/>
  <c r="R1788" i="1" s="1" a="1"/>
  <c r="R1788" i="1" s="1"/>
  <c r="N1780" i="1"/>
  <c r="R1780" i="1" s="1" a="1"/>
  <c r="R1780" i="1" s="1"/>
  <c r="N1772" i="1"/>
  <c r="R1772" i="1" s="1" a="1"/>
  <c r="R1772" i="1" s="1"/>
  <c r="N1764" i="1"/>
  <c r="R1764" i="1" s="1" a="1"/>
  <c r="R1764" i="1" s="1"/>
  <c r="N1756" i="1"/>
  <c r="R1756" i="1" s="1" a="1"/>
  <c r="R1756" i="1" s="1"/>
  <c r="N1748" i="1"/>
  <c r="R1748" i="1" s="1" a="1"/>
  <c r="R1748" i="1" s="1"/>
  <c r="N1740" i="1"/>
  <c r="R1740" i="1" s="1" a="1"/>
  <c r="R1740" i="1" s="1"/>
  <c r="N1732" i="1"/>
  <c r="R1732" i="1" s="1" a="1"/>
  <c r="R1732" i="1" s="1"/>
  <c r="N1724" i="1"/>
  <c r="R1724" i="1" s="1" a="1"/>
  <c r="R1724" i="1" s="1"/>
  <c r="N1716" i="1"/>
  <c r="R1716" i="1" s="1" a="1"/>
  <c r="R1716" i="1" s="1"/>
  <c r="N1708" i="1"/>
  <c r="R1708" i="1" s="1" a="1"/>
  <c r="R1708" i="1" s="1"/>
  <c r="N1700" i="1"/>
  <c r="R1700" i="1" s="1" a="1"/>
  <c r="R1700" i="1" s="1"/>
  <c r="N1692" i="1"/>
  <c r="R1692" i="1" s="1" a="1"/>
  <c r="R1692" i="1" s="1"/>
  <c r="N1684" i="1"/>
  <c r="R1684" i="1" s="1" a="1"/>
  <c r="R1684" i="1" s="1"/>
  <c r="N1676" i="1"/>
  <c r="R1676" i="1" s="1" a="1"/>
  <c r="R1676" i="1" s="1"/>
  <c r="N1668" i="1"/>
  <c r="R1668" i="1" s="1" a="1"/>
  <c r="R1668" i="1" s="1"/>
  <c r="N1660" i="1"/>
  <c r="R1660" i="1" s="1" a="1"/>
  <c r="R1660" i="1" s="1"/>
  <c r="N1652" i="1"/>
  <c r="R1652" i="1" s="1" a="1"/>
  <c r="R1652" i="1" s="1"/>
  <c r="N1644" i="1"/>
  <c r="R1644" i="1" s="1" a="1"/>
  <c r="R1644" i="1" s="1"/>
  <c r="N1636" i="1"/>
  <c r="R1636" i="1" s="1" a="1"/>
  <c r="R1636" i="1" s="1"/>
  <c r="N1628" i="1"/>
  <c r="R1628" i="1" s="1" a="1"/>
  <c r="R1628" i="1" s="1"/>
  <c r="N1620" i="1"/>
  <c r="R1620" i="1" s="1" a="1"/>
  <c r="R1620" i="1" s="1"/>
  <c r="N1612" i="1"/>
  <c r="R1612" i="1" s="1" a="1"/>
  <c r="R1612" i="1" s="1"/>
  <c r="N1604" i="1"/>
  <c r="R1604" i="1" s="1" a="1"/>
  <c r="R1604" i="1" s="1"/>
  <c r="N1596" i="1"/>
  <c r="R1596" i="1" s="1" a="1"/>
  <c r="R1596" i="1" s="1"/>
  <c r="N1588" i="1"/>
  <c r="R1588" i="1" s="1" a="1"/>
  <c r="R1588" i="1" s="1"/>
  <c r="N1580" i="1"/>
  <c r="R1580" i="1" s="1" a="1"/>
  <c r="R1580" i="1" s="1"/>
  <c r="N1572" i="1"/>
  <c r="R1572" i="1" s="1" a="1"/>
  <c r="R1572" i="1" s="1"/>
  <c r="N1564" i="1"/>
  <c r="R1564" i="1" s="1" a="1"/>
  <c r="R1564" i="1" s="1"/>
  <c r="N1556" i="1"/>
  <c r="R1556" i="1" s="1" a="1"/>
  <c r="R1556" i="1" s="1"/>
  <c r="N1548" i="1"/>
  <c r="R1548" i="1" s="1" a="1"/>
  <c r="R1548" i="1" s="1"/>
  <c r="N1540" i="1"/>
  <c r="R1540" i="1" s="1" a="1"/>
  <c r="R1540" i="1" s="1"/>
  <c r="N1532" i="1"/>
  <c r="R1532" i="1" s="1" a="1"/>
  <c r="R1532" i="1" s="1"/>
  <c r="N1524" i="1"/>
  <c r="R1524" i="1" s="1" a="1"/>
  <c r="R1524" i="1" s="1"/>
  <c r="N1516" i="1"/>
  <c r="R1516" i="1" s="1" a="1"/>
  <c r="R1516" i="1" s="1"/>
  <c r="N1508" i="1"/>
  <c r="R1508" i="1" s="1" a="1"/>
  <c r="R1508" i="1" s="1"/>
  <c r="N1500" i="1"/>
  <c r="R1500" i="1" s="1" a="1"/>
  <c r="R1500" i="1" s="1"/>
  <c r="N1492" i="1"/>
  <c r="R1492" i="1" s="1" a="1"/>
  <c r="R1492" i="1" s="1"/>
  <c r="N1484" i="1"/>
  <c r="R1484" i="1" s="1" a="1"/>
  <c r="R1484" i="1" s="1"/>
  <c r="N1476" i="1"/>
  <c r="R1476" i="1" s="1" a="1"/>
  <c r="R1476" i="1" s="1"/>
  <c r="N1468" i="1"/>
  <c r="R1468" i="1" s="1" a="1"/>
  <c r="R1468" i="1" s="1"/>
  <c r="N1460" i="1"/>
  <c r="R1460" i="1" s="1" a="1"/>
  <c r="R1460" i="1" s="1"/>
  <c r="N1452" i="1"/>
  <c r="R1452" i="1" s="1" a="1"/>
  <c r="R1452" i="1" s="1"/>
  <c r="N1444" i="1"/>
  <c r="R1444" i="1" s="1" a="1"/>
  <c r="R1444" i="1" s="1"/>
  <c r="N1436" i="1"/>
  <c r="R1436" i="1" s="1" a="1"/>
  <c r="R1436" i="1" s="1"/>
  <c r="N1428" i="1"/>
  <c r="R1428" i="1" s="1" a="1"/>
  <c r="R1428" i="1" s="1"/>
  <c r="N1420" i="1"/>
  <c r="R1420" i="1" s="1" a="1"/>
  <c r="R1420" i="1" s="1"/>
  <c r="N1412" i="1"/>
  <c r="R1412" i="1" s="1" a="1"/>
  <c r="R1412" i="1" s="1"/>
  <c r="N1404" i="1"/>
  <c r="R1404" i="1" s="1" a="1"/>
  <c r="R1404" i="1" s="1"/>
  <c r="N1396" i="1"/>
  <c r="R1396" i="1" s="1" a="1"/>
  <c r="R1396" i="1" s="1"/>
  <c r="N1388" i="1"/>
  <c r="R1388" i="1" s="1" a="1"/>
  <c r="R1388" i="1" s="1"/>
  <c r="N1380" i="1"/>
  <c r="R1380" i="1" s="1" a="1"/>
  <c r="R1380" i="1" s="1"/>
  <c r="N1372" i="1"/>
  <c r="R1372" i="1" s="1" a="1"/>
  <c r="R1372" i="1" s="1"/>
  <c r="N1364" i="1"/>
  <c r="R1364" i="1" s="1" a="1"/>
  <c r="R1364" i="1" s="1"/>
  <c r="N1356" i="1"/>
  <c r="R1356" i="1" s="1" a="1"/>
  <c r="R1356" i="1" s="1"/>
  <c r="N1348" i="1"/>
  <c r="R1348" i="1" s="1" a="1"/>
  <c r="R1348" i="1" s="1"/>
  <c r="N1340" i="1"/>
  <c r="R1340" i="1" s="1" a="1"/>
  <c r="R1340" i="1" s="1"/>
  <c r="N1332" i="1"/>
  <c r="R1332" i="1" s="1" a="1"/>
  <c r="R1332" i="1" s="1"/>
  <c r="N1324" i="1"/>
  <c r="R1324" i="1" s="1" a="1"/>
  <c r="R1324" i="1" s="1"/>
  <c r="N1316" i="1"/>
  <c r="R1316" i="1" s="1" a="1"/>
  <c r="R1316" i="1" s="1"/>
  <c r="N1308" i="1"/>
  <c r="R1308" i="1" s="1" a="1"/>
  <c r="R1308" i="1" s="1"/>
  <c r="N1300" i="1"/>
  <c r="R1300" i="1" s="1" a="1"/>
  <c r="R1300" i="1" s="1"/>
  <c r="N1292" i="1"/>
  <c r="R1292" i="1" s="1" a="1"/>
  <c r="R1292" i="1" s="1"/>
  <c r="N1284" i="1"/>
  <c r="R1284" i="1" s="1" a="1"/>
  <c r="R1284" i="1" s="1"/>
  <c r="N1276" i="1"/>
  <c r="R1276" i="1" s="1" a="1"/>
  <c r="R1276" i="1" s="1"/>
  <c r="N1268" i="1"/>
  <c r="R1268" i="1" s="1" a="1"/>
  <c r="R1268" i="1" s="1"/>
  <c r="N1260" i="1"/>
  <c r="R1260" i="1" s="1" a="1"/>
  <c r="R1260" i="1" s="1"/>
  <c r="N1252" i="1"/>
  <c r="R1252" i="1" s="1" a="1"/>
  <c r="R1252" i="1" s="1"/>
  <c r="N1244" i="1"/>
  <c r="R1244" i="1" s="1" a="1"/>
  <c r="R1244" i="1" s="1"/>
  <c r="N1236" i="1"/>
  <c r="R1236" i="1" s="1" a="1"/>
  <c r="R1236" i="1" s="1"/>
  <c r="N1228" i="1"/>
  <c r="R1228" i="1" s="1" a="1"/>
  <c r="R1228" i="1" s="1"/>
  <c r="N1220" i="1"/>
  <c r="R1220" i="1" s="1" a="1"/>
  <c r="R1220" i="1" s="1"/>
  <c r="N1212" i="1"/>
  <c r="R1212" i="1" s="1" a="1"/>
  <c r="R1212" i="1" s="1"/>
  <c r="N1204" i="1"/>
  <c r="R1204" i="1" s="1" a="1"/>
  <c r="R1204" i="1" s="1"/>
  <c r="N1196" i="1"/>
  <c r="R1196" i="1" s="1" a="1"/>
  <c r="R1196" i="1" s="1"/>
  <c r="N1188" i="1"/>
  <c r="R1188" i="1" s="1" a="1"/>
  <c r="R1188" i="1" s="1"/>
  <c r="N1180" i="1"/>
  <c r="R1180" i="1" s="1" a="1"/>
  <c r="R1180" i="1" s="1"/>
  <c r="N1172" i="1"/>
  <c r="R1172" i="1" s="1" a="1"/>
  <c r="R1172" i="1" s="1"/>
  <c r="N1164" i="1"/>
  <c r="R1164" i="1" s="1" a="1"/>
  <c r="R1164" i="1" s="1"/>
  <c r="N1156" i="1"/>
  <c r="R1156" i="1" s="1" a="1"/>
  <c r="R1156" i="1" s="1"/>
  <c r="N1148" i="1"/>
  <c r="R1148" i="1" s="1" a="1"/>
  <c r="R1148" i="1" s="1"/>
  <c r="N1140" i="1"/>
  <c r="R1140" i="1" s="1" a="1"/>
  <c r="R1140" i="1" s="1"/>
  <c r="N1132" i="1"/>
  <c r="R1132" i="1" s="1" a="1"/>
  <c r="R1132" i="1" s="1"/>
  <c r="N1124" i="1"/>
  <c r="R1124" i="1" s="1" a="1"/>
  <c r="R1124" i="1" s="1"/>
  <c r="N1116" i="1"/>
  <c r="R1116" i="1" s="1" a="1"/>
  <c r="R1116" i="1" s="1"/>
  <c r="N1108" i="1"/>
  <c r="R1108" i="1" s="1" a="1"/>
  <c r="R1108" i="1" s="1"/>
  <c r="N1100" i="1"/>
  <c r="R1100" i="1" s="1" a="1"/>
  <c r="R1100" i="1" s="1"/>
  <c r="N1092" i="1"/>
  <c r="R1092" i="1" s="1" a="1"/>
  <c r="R1092" i="1" s="1"/>
  <c r="N1084" i="1"/>
  <c r="R1084" i="1" s="1" a="1"/>
  <c r="R1084" i="1" s="1"/>
  <c r="N1076" i="1"/>
  <c r="R1076" i="1" s="1" a="1"/>
  <c r="R1076" i="1" s="1"/>
  <c r="N1068" i="1"/>
  <c r="R1068" i="1" s="1" a="1"/>
  <c r="R1068" i="1" s="1"/>
  <c r="N1060" i="1"/>
  <c r="R1060" i="1" s="1" a="1"/>
  <c r="R1060" i="1" s="1"/>
  <c r="N1052" i="1"/>
  <c r="R1052" i="1" s="1" a="1"/>
  <c r="R1052" i="1" s="1"/>
  <c r="N1044" i="1"/>
  <c r="R1044" i="1" s="1" a="1"/>
  <c r="R1044" i="1" s="1"/>
  <c r="N1036" i="1"/>
  <c r="R1036" i="1" s="1" a="1"/>
  <c r="R1036" i="1" s="1"/>
  <c r="N1028" i="1"/>
  <c r="R1028" i="1" s="1" a="1"/>
  <c r="R1028" i="1" s="1"/>
  <c r="N1020" i="1"/>
  <c r="R1020" i="1" s="1" a="1"/>
  <c r="R1020" i="1" s="1"/>
  <c r="N1012" i="1"/>
  <c r="R1012" i="1" s="1" a="1"/>
  <c r="R1012" i="1" s="1"/>
  <c r="N1004" i="1"/>
  <c r="R1004" i="1" s="1" a="1"/>
  <c r="R1004" i="1" s="1"/>
  <c r="N996" i="1"/>
  <c r="R996" i="1" s="1" a="1"/>
  <c r="R996" i="1" s="1"/>
  <c r="N988" i="1"/>
  <c r="R988" i="1" s="1" a="1"/>
  <c r="R988" i="1" s="1"/>
  <c r="N980" i="1"/>
  <c r="R980" i="1" s="1" a="1"/>
  <c r="R980" i="1" s="1"/>
  <c r="N972" i="1"/>
  <c r="R972" i="1" s="1" a="1"/>
  <c r="R972" i="1" s="1"/>
  <c r="N964" i="1"/>
  <c r="R964" i="1" s="1" a="1"/>
  <c r="R964" i="1" s="1"/>
  <c r="N956" i="1"/>
  <c r="R956" i="1" s="1" a="1"/>
  <c r="R956" i="1" s="1"/>
  <c r="N948" i="1"/>
  <c r="R948" i="1" s="1" a="1"/>
  <c r="R948" i="1" s="1"/>
  <c r="N940" i="1"/>
  <c r="R940" i="1" s="1" a="1"/>
  <c r="R940" i="1" s="1"/>
  <c r="N932" i="1"/>
  <c r="R932" i="1" s="1" a="1"/>
  <c r="R932" i="1" s="1"/>
  <c r="N924" i="1"/>
  <c r="R924" i="1" s="1" a="1"/>
  <c r="R924" i="1" s="1"/>
  <c r="N916" i="1"/>
  <c r="R916" i="1" s="1" a="1"/>
  <c r="R916" i="1" s="1"/>
  <c r="N908" i="1"/>
  <c r="R908" i="1" s="1" a="1"/>
  <c r="R908" i="1" s="1"/>
  <c r="N900" i="1"/>
  <c r="R900" i="1" s="1" a="1"/>
  <c r="R900" i="1" s="1"/>
  <c r="N892" i="1"/>
  <c r="R892" i="1" s="1" a="1"/>
  <c r="R892" i="1" s="1"/>
  <c r="N884" i="1"/>
  <c r="R884" i="1" s="1" a="1"/>
  <c r="R884" i="1" s="1"/>
  <c r="N876" i="1"/>
  <c r="R876" i="1" s="1" a="1"/>
  <c r="R876" i="1" s="1"/>
  <c r="N868" i="1"/>
  <c r="R868" i="1" s="1" a="1"/>
  <c r="R868" i="1" s="1"/>
  <c r="N860" i="1"/>
  <c r="R860" i="1" s="1" a="1"/>
  <c r="R860" i="1" s="1"/>
  <c r="N852" i="1"/>
  <c r="R852" i="1" s="1" a="1"/>
  <c r="R852" i="1" s="1"/>
  <c r="N844" i="1"/>
  <c r="R844" i="1" s="1" a="1"/>
  <c r="R844" i="1" s="1"/>
  <c r="N836" i="1"/>
  <c r="R836" i="1" s="1" a="1"/>
  <c r="R836" i="1" s="1"/>
  <c r="N828" i="1"/>
  <c r="R828" i="1" s="1" a="1"/>
  <c r="R828" i="1" s="1"/>
  <c r="N820" i="1"/>
  <c r="R820" i="1" s="1" a="1"/>
  <c r="R820" i="1" s="1"/>
  <c r="N812" i="1"/>
  <c r="R812" i="1" s="1" a="1"/>
  <c r="R812" i="1" s="1"/>
  <c r="N804" i="1"/>
  <c r="R804" i="1" s="1" a="1"/>
  <c r="R804" i="1" s="1"/>
  <c r="N796" i="1"/>
  <c r="R796" i="1" s="1" a="1"/>
  <c r="R796" i="1" s="1"/>
  <c r="N788" i="1"/>
  <c r="R788" i="1" s="1" a="1"/>
  <c r="R788" i="1" s="1"/>
  <c r="N780" i="1"/>
  <c r="R780" i="1" s="1" a="1"/>
  <c r="R780" i="1" s="1"/>
  <c r="N772" i="1"/>
  <c r="R772" i="1" s="1" a="1"/>
  <c r="R772" i="1" s="1"/>
  <c r="N764" i="1"/>
  <c r="R764" i="1" s="1" a="1"/>
  <c r="R764" i="1" s="1"/>
  <c r="N756" i="1"/>
  <c r="R756" i="1" s="1" a="1"/>
  <c r="R756" i="1" s="1"/>
  <c r="N748" i="1"/>
  <c r="R748" i="1" s="1" a="1"/>
  <c r="R748" i="1" s="1"/>
  <c r="N740" i="1"/>
  <c r="R740" i="1" s="1" a="1"/>
  <c r="R740" i="1" s="1"/>
  <c r="N732" i="1"/>
  <c r="R732" i="1" s="1" a="1"/>
  <c r="R732" i="1" s="1"/>
  <c r="N724" i="1"/>
  <c r="R724" i="1" s="1" a="1"/>
  <c r="R724" i="1" s="1"/>
  <c r="N716" i="1"/>
  <c r="R716" i="1" s="1" a="1"/>
  <c r="R716" i="1" s="1"/>
  <c r="N708" i="1"/>
  <c r="R708" i="1" s="1" a="1"/>
  <c r="R708" i="1" s="1"/>
  <c r="N700" i="1"/>
  <c r="R700" i="1" s="1" a="1"/>
  <c r="R700" i="1" s="1"/>
  <c r="N692" i="1"/>
  <c r="R692" i="1" s="1" a="1"/>
  <c r="R692" i="1" s="1"/>
  <c r="N684" i="1"/>
  <c r="R684" i="1" s="1" a="1"/>
  <c r="R684" i="1" s="1"/>
  <c r="N676" i="1"/>
  <c r="R676" i="1" s="1" a="1"/>
  <c r="R676" i="1" s="1"/>
  <c r="N668" i="1"/>
  <c r="R668" i="1" s="1" a="1"/>
  <c r="R668" i="1" s="1"/>
  <c r="N660" i="1"/>
  <c r="R660" i="1" s="1" a="1"/>
  <c r="R660" i="1" s="1"/>
  <c r="N652" i="1"/>
  <c r="R652" i="1" s="1" a="1"/>
  <c r="R652" i="1" s="1"/>
  <c r="N644" i="1"/>
  <c r="R644" i="1" s="1" a="1"/>
  <c r="R644" i="1" s="1"/>
  <c r="N636" i="1"/>
  <c r="R636" i="1" s="1" a="1"/>
  <c r="R636" i="1" s="1"/>
  <c r="N628" i="1"/>
  <c r="R628" i="1" s="1" a="1"/>
  <c r="R628" i="1" s="1"/>
  <c r="N620" i="1"/>
  <c r="R620" i="1" s="1" a="1"/>
  <c r="R620" i="1" s="1"/>
  <c r="N612" i="1"/>
  <c r="R612" i="1" s="1" a="1"/>
  <c r="R612" i="1" s="1"/>
  <c r="N604" i="1"/>
  <c r="R604" i="1" s="1" a="1"/>
  <c r="R604" i="1" s="1"/>
  <c r="N596" i="1"/>
  <c r="R596" i="1" s="1" a="1"/>
  <c r="R596" i="1" s="1"/>
  <c r="N588" i="1"/>
  <c r="R588" i="1" s="1" a="1"/>
  <c r="R588" i="1" s="1"/>
  <c r="N580" i="1"/>
  <c r="R580" i="1" s="1" a="1"/>
  <c r="R580" i="1" s="1"/>
  <c r="N572" i="1"/>
  <c r="R572" i="1" s="1" a="1"/>
  <c r="R572" i="1" s="1"/>
  <c r="N564" i="1"/>
  <c r="R564" i="1" s="1" a="1"/>
  <c r="R564" i="1" s="1"/>
  <c r="N556" i="1"/>
  <c r="R556" i="1" s="1" a="1"/>
  <c r="R556" i="1" s="1"/>
  <c r="N548" i="1"/>
  <c r="R548" i="1" s="1" a="1"/>
  <c r="R548" i="1" s="1"/>
  <c r="N540" i="1"/>
  <c r="R540" i="1" s="1" a="1"/>
  <c r="R540" i="1" s="1"/>
  <c r="N532" i="1"/>
  <c r="R532" i="1" s="1" a="1"/>
  <c r="R532" i="1" s="1"/>
  <c r="N524" i="1"/>
  <c r="R524" i="1" s="1" a="1"/>
  <c r="R524" i="1" s="1"/>
  <c r="N516" i="1"/>
  <c r="R516" i="1" s="1" a="1"/>
  <c r="R516" i="1" s="1"/>
  <c r="N508" i="1"/>
  <c r="R508" i="1" s="1" a="1"/>
  <c r="R508" i="1" s="1"/>
  <c r="N500" i="1"/>
  <c r="R500" i="1" s="1" a="1"/>
  <c r="R500" i="1" s="1"/>
  <c r="N492" i="1"/>
  <c r="R492" i="1" s="1" a="1"/>
  <c r="R492" i="1" s="1"/>
  <c r="N484" i="1"/>
  <c r="R484" i="1" s="1" a="1"/>
  <c r="R484" i="1" s="1"/>
  <c r="N476" i="1"/>
  <c r="R476" i="1" s="1" a="1"/>
  <c r="R476" i="1" s="1"/>
  <c r="N468" i="1"/>
  <c r="R468" i="1" s="1" a="1"/>
  <c r="R468" i="1" s="1"/>
  <c r="N460" i="1"/>
  <c r="R460" i="1" s="1" a="1"/>
  <c r="R460" i="1" s="1"/>
  <c r="N452" i="1"/>
  <c r="R452" i="1" s="1" a="1"/>
  <c r="R452" i="1" s="1"/>
  <c r="N444" i="1"/>
  <c r="R444" i="1" s="1" a="1"/>
  <c r="R444" i="1" s="1"/>
  <c r="N436" i="1"/>
  <c r="R436" i="1" s="1" a="1"/>
  <c r="R436" i="1" s="1"/>
  <c r="N428" i="1"/>
  <c r="R428" i="1" s="1" a="1"/>
  <c r="R428" i="1" s="1"/>
  <c r="N420" i="1"/>
  <c r="R420" i="1" s="1" a="1"/>
  <c r="R420" i="1" s="1"/>
  <c r="N412" i="1"/>
  <c r="R412" i="1" s="1" a="1"/>
  <c r="R412" i="1" s="1"/>
  <c r="N404" i="1"/>
  <c r="R404" i="1" s="1" a="1"/>
  <c r="R404" i="1" s="1"/>
  <c r="N396" i="1"/>
  <c r="R396" i="1" s="1" a="1"/>
  <c r="R396" i="1" s="1"/>
  <c r="N388" i="1"/>
  <c r="R388" i="1" s="1" a="1"/>
  <c r="R388" i="1" s="1"/>
  <c r="N380" i="1"/>
  <c r="R380" i="1" s="1" a="1"/>
  <c r="R380" i="1" s="1"/>
  <c r="N372" i="1"/>
  <c r="R372" i="1" s="1" a="1"/>
  <c r="R372" i="1" s="1"/>
  <c r="N364" i="1"/>
  <c r="R364" i="1" s="1" a="1"/>
  <c r="R364" i="1" s="1"/>
  <c r="N356" i="1"/>
  <c r="R356" i="1" s="1" a="1"/>
  <c r="R356" i="1" s="1"/>
  <c r="N348" i="1"/>
  <c r="R348" i="1" s="1" a="1"/>
  <c r="R348" i="1" s="1"/>
  <c r="N340" i="1"/>
  <c r="R340" i="1" s="1" a="1"/>
  <c r="R340" i="1" s="1"/>
  <c r="N332" i="1"/>
  <c r="R332" i="1" s="1" a="1"/>
  <c r="R332" i="1" s="1"/>
  <c r="N324" i="1"/>
  <c r="R324" i="1" s="1" a="1"/>
  <c r="R324" i="1" s="1"/>
  <c r="N316" i="1"/>
  <c r="R316" i="1" s="1" a="1"/>
  <c r="R316" i="1" s="1"/>
  <c r="N308" i="1"/>
  <c r="R308" i="1" s="1" a="1"/>
  <c r="R308" i="1" s="1"/>
  <c r="N300" i="1"/>
  <c r="R300" i="1" s="1" a="1"/>
  <c r="R300" i="1" s="1"/>
  <c r="N292" i="1"/>
  <c r="R292" i="1" s="1" a="1"/>
  <c r="R292" i="1" s="1"/>
  <c r="N284" i="1"/>
  <c r="R284" i="1" s="1" a="1"/>
  <c r="R284" i="1" s="1"/>
  <c r="N276" i="1"/>
  <c r="R276" i="1" s="1" a="1"/>
  <c r="R276" i="1" s="1"/>
  <c r="N268" i="1"/>
  <c r="R268" i="1" s="1" a="1"/>
  <c r="R268" i="1" s="1"/>
  <c r="N260" i="1"/>
  <c r="R260" i="1" s="1" a="1"/>
  <c r="R260" i="1" s="1"/>
  <c r="N252" i="1"/>
  <c r="R252" i="1" s="1" a="1"/>
  <c r="R252" i="1" s="1"/>
  <c r="N244" i="1"/>
  <c r="R244" i="1" s="1" a="1"/>
  <c r="R244" i="1" s="1"/>
  <c r="N236" i="1"/>
  <c r="R236" i="1" s="1" a="1"/>
  <c r="R236" i="1" s="1"/>
  <c r="N228" i="1"/>
  <c r="R228" i="1" s="1" a="1"/>
  <c r="R228" i="1" s="1"/>
  <c r="N220" i="1"/>
  <c r="R220" i="1" s="1" a="1"/>
  <c r="R220" i="1" s="1"/>
  <c r="N212" i="1"/>
  <c r="R212" i="1" s="1" a="1"/>
  <c r="R212" i="1" s="1"/>
  <c r="N204" i="1"/>
  <c r="R204" i="1" s="1" a="1"/>
  <c r="R204" i="1" s="1"/>
  <c r="N196" i="1"/>
  <c r="R196" i="1" s="1" a="1"/>
  <c r="R196" i="1" s="1"/>
  <c r="N188" i="1"/>
  <c r="R188" i="1" s="1" a="1"/>
  <c r="R188" i="1" s="1"/>
  <c r="N180" i="1"/>
  <c r="R180" i="1" s="1" a="1"/>
  <c r="R180" i="1" s="1"/>
  <c r="N172" i="1"/>
  <c r="R172" i="1" s="1" a="1"/>
  <c r="R172" i="1" s="1"/>
  <c r="N164" i="1"/>
  <c r="R164" i="1" s="1" a="1"/>
  <c r="R164" i="1" s="1"/>
  <c r="N156" i="1"/>
  <c r="R156" i="1" s="1" a="1"/>
  <c r="R156" i="1" s="1"/>
  <c r="N148" i="1"/>
  <c r="R148" i="1" s="1" a="1"/>
  <c r="R148" i="1" s="1"/>
  <c r="N140" i="1"/>
  <c r="R140" i="1" s="1" a="1"/>
  <c r="R140" i="1" s="1"/>
  <c r="N132" i="1"/>
  <c r="R132" i="1" s="1" a="1"/>
  <c r="R132" i="1" s="1"/>
  <c r="N124" i="1"/>
  <c r="R124" i="1" s="1" a="1"/>
  <c r="R124" i="1" s="1"/>
  <c r="N116" i="1"/>
  <c r="R116" i="1" s="1" a="1"/>
  <c r="R116" i="1" s="1"/>
  <c r="N108" i="1"/>
  <c r="R108" i="1" s="1" a="1"/>
  <c r="R108" i="1" s="1"/>
  <c r="N100" i="1"/>
  <c r="R100" i="1" s="1" a="1"/>
  <c r="R100" i="1" s="1"/>
  <c r="N92" i="1"/>
  <c r="R92" i="1" s="1" a="1"/>
  <c r="R92" i="1" s="1"/>
  <c r="N84" i="1"/>
  <c r="R84" i="1" s="1" a="1"/>
  <c r="R84" i="1" s="1"/>
  <c r="N76" i="1"/>
  <c r="R76" i="1" s="1" a="1"/>
  <c r="R76" i="1" s="1"/>
  <c r="N68" i="1"/>
  <c r="R68" i="1" s="1" a="1"/>
  <c r="R68" i="1" s="1"/>
  <c r="N60" i="1"/>
  <c r="R60" i="1" s="1" a="1"/>
  <c r="R60" i="1" s="1"/>
  <c r="N52" i="1"/>
  <c r="R52" i="1" s="1" a="1"/>
  <c r="R52" i="1" s="1"/>
  <c r="N44" i="1"/>
  <c r="R44" i="1" s="1" a="1"/>
  <c r="R44" i="1" s="1"/>
  <c r="N36" i="1"/>
  <c r="R36" i="1" s="1" a="1"/>
  <c r="R36" i="1" s="1"/>
  <c r="N28" i="1"/>
  <c r="R28" i="1" s="1" a="1"/>
  <c r="R28" i="1" s="1"/>
  <c r="N20" i="1"/>
  <c r="R20" i="1" s="1" a="1"/>
  <c r="R20" i="1" s="1"/>
  <c r="N12" i="1"/>
  <c r="R12" i="1" s="1" a="1"/>
  <c r="R12" i="1" s="1"/>
  <c r="N4" i="1"/>
  <c r="R4" i="1" s="1" a="1"/>
  <c r="R4" i="1" s="1"/>
  <c r="N4075" i="1"/>
  <c r="R4075" i="1" s="1" a="1"/>
  <c r="R4075" i="1" s="1"/>
  <c r="N4067" i="1"/>
  <c r="R4067" i="1" s="1" a="1"/>
  <c r="R4067" i="1" s="1"/>
  <c r="N4059" i="1"/>
  <c r="R4059" i="1" s="1" a="1"/>
  <c r="R4059" i="1" s="1"/>
  <c r="N4051" i="1"/>
  <c r="R4051" i="1" s="1" a="1"/>
  <c r="R4051" i="1" s="1"/>
  <c r="N4043" i="1"/>
  <c r="R4043" i="1" s="1" a="1"/>
  <c r="R4043" i="1" s="1"/>
  <c r="N4035" i="1"/>
  <c r="R4035" i="1" s="1" a="1"/>
  <c r="R4035" i="1" s="1"/>
  <c r="N4027" i="1"/>
  <c r="R4027" i="1" s="1" a="1"/>
  <c r="R4027" i="1" s="1"/>
  <c r="N4019" i="1"/>
  <c r="R4019" i="1" s="1" a="1"/>
  <c r="R4019" i="1" s="1"/>
  <c r="N4011" i="1"/>
  <c r="R4011" i="1" s="1" a="1"/>
  <c r="R4011" i="1" s="1"/>
  <c r="N4003" i="1"/>
  <c r="R4003" i="1" s="1" a="1"/>
  <c r="R4003" i="1" s="1"/>
  <c r="N3995" i="1"/>
  <c r="R3995" i="1" s="1" a="1"/>
  <c r="R3995" i="1" s="1"/>
  <c r="N3987" i="1"/>
  <c r="R3987" i="1" s="1" a="1"/>
  <c r="R3987" i="1" s="1"/>
  <c r="N3979" i="1"/>
  <c r="R3979" i="1" s="1" a="1"/>
  <c r="R3979" i="1" s="1"/>
  <c r="N3971" i="1"/>
  <c r="R3971" i="1" s="1" a="1"/>
  <c r="R3971" i="1" s="1"/>
  <c r="N3963" i="1"/>
  <c r="R3963" i="1" s="1" a="1"/>
  <c r="R3963" i="1" s="1"/>
  <c r="N3955" i="1"/>
  <c r="R3955" i="1" s="1" a="1"/>
  <c r="R3955" i="1" s="1"/>
  <c r="N3947" i="1"/>
  <c r="R3947" i="1" s="1" a="1"/>
  <c r="R3947" i="1" s="1"/>
  <c r="N3939" i="1"/>
  <c r="R3939" i="1" s="1" a="1"/>
  <c r="R3939" i="1" s="1"/>
  <c r="N3931" i="1"/>
  <c r="R3931" i="1" s="1" a="1"/>
  <c r="R3931" i="1" s="1"/>
  <c r="N3923" i="1"/>
  <c r="R3923" i="1" s="1" a="1"/>
  <c r="R3923" i="1" s="1"/>
  <c r="N3915" i="1"/>
  <c r="R3915" i="1" s="1" a="1"/>
  <c r="R3915" i="1" s="1"/>
  <c r="N3907" i="1"/>
  <c r="R3907" i="1" s="1" a="1"/>
  <c r="R3907" i="1" s="1"/>
  <c r="N3899" i="1"/>
  <c r="R3899" i="1" s="1" a="1"/>
  <c r="R3899" i="1" s="1"/>
  <c r="N3891" i="1"/>
  <c r="R3891" i="1" s="1" a="1"/>
  <c r="R3891" i="1" s="1"/>
  <c r="N3883" i="1"/>
  <c r="R3883" i="1" s="1" a="1"/>
  <c r="R3883" i="1" s="1"/>
  <c r="N3875" i="1"/>
  <c r="R3875" i="1" s="1" a="1"/>
  <c r="R3875" i="1" s="1"/>
  <c r="N3867" i="1"/>
  <c r="R3867" i="1" s="1" a="1"/>
  <c r="R3867" i="1" s="1"/>
  <c r="N3859" i="1"/>
  <c r="R3859" i="1" s="1" a="1"/>
  <c r="R3859" i="1" s="1"/>
  <c r="N3851" i="1"/>
  <c r="R3851" i="1" s="1" a="1"/>
  <c r="R3851" i="1" s="1"/>
  <c r="N3843" i="1"/>
  <c r="R3843" i="1" s="1" a="1"/>
  <c r="R3843" i="1" s="1"/>
  <c r="N3835" i="1"/>
  <c r="R3835" i="1" s="1" a="1"/>
  <c r="R3835" i="1" s="1"/>
  <c r="N3827" i="1"/>
  <c r="R3827" i="1" s="1" a="1"/>
  <c r="R3827" i="1" s="1"/>
  <c r="N3819" i="1"/>
  <c r="R3819" i="1" s="1" a="1"/>
  <c r="R3819" i="1" s="1"/>
  <c r="N3811" i="1"/>
  <c r="R3811" i="1" s="1" a="1"/>
  <c r="R3811" i="1" s="1"/>
  <c r="N3803" i="1"/>
  <c r="R3803" i="1" s="1" a="1"/>
  <c r="R3803" i="1" s="1"/>
  <c r="N3795" i="1"/>
  <c r="R3795" i="1" s="1" a="1"/>
  <c r="R3795" i="1" s="1"/>
  <c r="N3787" i="1"/>
  <c r="R3787" i="1" s="1" a="1"/>
  <c r="R3787" i="1" s="1"/>
  <c r="N3779" i="1"/>
  <c r="R3779" i="1" s="1" a="1"/>
  <c r="R3779" i="1" s="1"/>
  <c r="N3771" i="1"/>
  <c r="R3771" i="1" s="1" a="1"/>
  <c r="R3771" i="1" s="1"/>
  <c r="N3763" i="1"/>
  <c r="R3763" i="1" s="1" a="1"/>
  <c r="R3763" i="1" s="1"/>
  <c r="N3755" i="1"/>
  <c r="R3755" i="1" s="1" a="1"/>
  <c r="R3755" i="1" s="1"/>
  <c r="N3747" i="1"/>
  <c r="R3747" i="1" s="1" a="1"/>
  <c r="R3747" i="1" s="1"/>
  <c r="N3739" i="1"/>
  <c r="R3739" i="1" s="1" a="1"/>
  <c r="R3739" i="1" s="1"/>
  <c r="N3731" i="1"/>
  <c r="R3731" i="1" s="1" a="1"/>
  <c r="R3731" i="1" s="1"/>
  <c r="N3723" i="1"/>
  <c r="R3723" i="1" s="1" a="1"/>
  <c r="R3723" i="1" s="1"/>
  <c r="N3715" i="1"/>
  <c r="R3715" i="1" s="1" a="1"/>
  <c r="R3715" i="1" s="1"/>
  <c r="N3707" i="1"/>
  <c r="R3707" i="1" s="1" a="1"/>
  <c r="R3707" i="1" s="1"/>
  <c r="N3699" i="1"/>
  <c r="R3699" i="1" s="1" a="1"/>
  <c r="R3699" i="1" s="1"/>
  <c r="N3691" i="1"/>
  <c r="R3691" i="1" s="1" a="1"/>
  <c r="R3691" i="1" s="1"/>
  <c r="N3683" i="1"/>
  <c r="R3683" i="1" s="1" a="1"/>
  <c r="R3683" i="1" s="1"/>
  <c r="N3675" i="1"/>
  <c r="R3675" i="1" s="1" a="1"/>
  <c r="R3675" i="1" s="1"/>
  <c r="N3667" i="1"/>
  <c r="R3667" i="1" s="1" a="1"/>
  <c r="R3667" i="1" s="1"/>
  <c r="N3659" i="1"/>
  <c r="R3659" i="1" s="1" a="1"/>
  <c r="R3659" i="1" s="1"/>
  <c r="N3651" i="1"/>
  <c r="R3651" i="1" s="1" a="1"/>
  <c r="R3651" i="1" s="1"/>
  <c r="N3643" i="1"/>
  <c r="R3643" i="1" s="1" a="1"/>
  <c r="R3643" i="1" s="1"/>
  <c r="N3635" i="1"/>
  <c r="R3635" i="1" s="1" a="1"/>
  <c r="R3635" i="1" s="1"/>
  <c r="N3627" i="1"/>
  <c r="R3627" i="1" s="1" a="1"/>
  <c r="R3627" i="1" s="1"/>
  <c r="N3619" i="1"/>
  <c r="R3619" i="1" s="1" a="1"/>
  <c r="R3619" i="1" s="1"/>
  <c r="N3611" i="1"/>
  <c r="R3611" i="1" s="1" a="1"/>
  <c r="R3611" i="1" s="1"/>
  <c r="N3603" i="1"/>
  <c r="R3603" i="1" s="1" a="1"/>
  <c r="R3603" i="1" s="1"/>
  <c r="N3595" i="1"/>
  <c r="R3595" i="1" s="1" a="1"/>
  <c r="R3595" i="1" s="1"/>
  <c r="N3587" i="1"/>
  <c r="R3587" i="1" s="1" a="1"/>
  <c r="R3587" i="1" s="1"/>
  <c r="N3579" i="1"/>
  <c r="R3579" i="1" s="1" a="1"/>
  <c r="R3579" i="1" s="1"/>
  <c r="N3571" i="1"/>
  <c r="R3571" i="1" s="1" a="1"/>
  <c r="R3571" i="1" s="1"/>
  <c r="N3563" i="1"/>
  <c r="R3563" i="1" s="1" a="1"/>
  <c r="R3563" i="1" s="1"/>
  <c r="N3555" i="1"/>
  <c r="R3555" i="1" s="1" a="1"/>
  <c r="R3555" i="1" s="1"/>
  <c r="N3547" i="1"/>
  <c r="R3547" i="1" s="1" a="1"/>
  <c r="R3547" i="1" s="1"/>
  <c r="N3539" i="1"/>
  <c r="R3539" i="1" s="1" a="1"/>
  <c r="R3539" i="1" s="1"/>
  <c r="N3531" i="1"/>
  <c r="R3531" i="1" s="1" a="1"/>
  <c r="R3531" i="1" s="1"/>
  <c r="N3523" i="1"/>
  <c r="R3523" i="1" s="1" a="1"/>
  <c r="R3523" i="1" s="1"/>
  <c r="N3515" i="1"/>
  <c r="R3515" i="1" s="1" a="1"/>
  <c r="R3515" i="1" s="1"/>
  <c r="N3507" i="1"/>
  <c r="R3507" i="1" s="1" a="1"/>
  <c r="R3507" i="1" s="1"/>
  <c r="N3499" i="1"/>
  <c r="R3499" i="1" s="1" a="1"/>
  <c r="R3499" i="1" s="1"/>
  <c r="N3491" i="1"/>
  <c r="R3491" i="1" s="1" a="1"/>
  <c r="R3491" i="1" s="1"/>
  <c r="N3483" i="1"/>
  <c r="R3483" i="1" s="1" a="1"/>
  <c r="R3483" i="1" s="1"/>
  <c r="N3475" i="1"/>
  <c r="R3475" i="1" s="1" a="1"/>
  <c r="R3475" i="1" s="1"/>
  <c r="N3467" i="1"/>
  <c r="R3467" i="1" s="1" a="1"/>
  <c r="R3467" i="1" s="1"/>
  <c r="N3459" i="1"/>
  <c r="R3459" i="1" s="1" a="1"/>
  <c r="R3459" i="1" s="1"/>
  <c r="N3451" i="1"/>
  <c r="R3451" i="1" s="1" a="1"/>
  <c r="R3451" i="1" s="1"/>
  <c r="N3443" i="1"/>
  <c r="R3443" i="1" s="1" a="1"/>
  <c r="R3443" i="1" s="1"/>
  <c r="N3435" i="1"/>
  <c r="R3435" i="1" s="1" a="1"/>
  <c r="R3435" i="1" s="1"/>
  <c r="N3427" i="1"/>
  <c r="R3427" i="1" s="1" a="1"/>
  <c r="R3427" i="1" s="1"/>
  <c r="N3419" i="1"/>
  <c r="R3419" i="1" s="1" a="1"/>
  <c r="R3419" i="1" s="1"/>
  <c r="N3411" i="1"/>
  <c r="R3411" i="1" s="1" a="1"/>
  <c r="R3411" i="1" s="1"/>
  <c r="N3403" i="1"/>
  <c r="R3403" i="1" s="1" a="1"/>
  <c r="R3403" i="1" s="1"/>
  <c r="N3395" i="1"/>
  <c r="R3395" i="1" s="1" a="1"/>
  <c r="R3395" i="1" s="1"/>
  <c r="N3387" i="1"/>
  <c r="R3387" i="1" s="1" a="1"/>
  <c r="R3387" i="1" s="1"/>
  <c r="N3379" i="1"/>
  <c r="R3379" i="1" s="1" a="1"/>
  <c r="R3379" i="1" s="1"/>
  <c r="N3371" i="1"/>
  <c r="R3371" i="1" s="1" a="1"/>
  <c r="R3371" i="1" s="1"/>
  <c r="N3363" i="1"/>
  <c r="R3363" i="1" s="1" a="1"/>
  <c r="R3363" i="1" s="1"/>
  <c r="N3355" i="1"/>
  <c r="R3355" i="1" s="1" a="1"/>
  <c r="R3355" i="1" s="1"/>
  <c r="N3347" i="1"/>
  <c r="R3347" i="1" s="1" a="1"/>
  <c r="R3347" i="1" s="1"/>
  <c r="N3339" i="1"/>
  <c r="R3339" i="1" s="1" a="1"/>
  <c r="R3339" i="1" s="1"/>
  <c r="N3331" i="1"/>
  <c r="R3331" i="1" s="1" a="1"/>
  <c r="R3331" i="1" s="1"/>
  <c r="N3323" i="1"/>
  <c r="R3323" i="1" s="1" a="1"/>
  <c r="R3323" i="1" s="1"/>
  <c r="N3315" i="1"/>
  <c r="R3315" i="1" s="1" a="1"/>
  <c r="R3315" i="1" s="1"/>
  <c r="N3307" i="1"/>
  <c r="R3307" i="1" s="1" a="1"/>
  <c r="R3307" i="1" s="1"/>
  <c r="N3299" i="1"/>
  <c r="R3299" i="1" s="1" a="1"/>
  <c r="R3299" i="1" s="1"/>
  <c r="N3291" i="1"/>
  <c r="R3291" i="1" s="1" a="1"/>
  <c r="R3291" i="1" s="1"/>
  <c r="N3283" i="1"/>
  <c r="R3283" i="1" s="1" a="1"/>
  <c r="R3283" i="1" s="1"/>
  <c r="N3275" i="1"/>
  <c r="R3275" i="1" s="1" a="1"/>
  <c r="R3275" i="1" s="1"/>
  <c r="N3267" i="1"/>
  <c r="R3267" i="1" s="1" a="1"/>
  <c r="R3267" i="1" s="1"/>
  <c r="N3259" i="1"/>
  <c r="R3259" i="1" s="1" a="1"/>
  <c r="R3259" i="1" s="1"/>
  <c r="N3251" i="1"/>
  <c r="R3251" i="1" s="1" a="1"/>
  <c r="R3251" i="1" s="1"/>
  <c r="N3243" i="1"/>
  <c r="R3243" i="1" s="1" a="1"/>
  <c r="R3243" i="1" s="1"/>
  <c r="N3235" i="1"/>
  <c r="R3235" i="1" s="1" a="1"/>
  <c r="R3235" i="1" s="1"/>
  <c r="N3227" i="1"/>
  <c r="R3227" i="1" s="1" a="1"/>
  <c r="R3227" i="1" s="1"/>
  <c r="N3219" i="1"/>
  <c r="R3219" i="1" s="1" a="1"/>
  <c r="R3219" i="1" s="1"/>
  <c r="N3211" i="1"/>
  <c r="R3211" i="1" s="1" a="1"/>
  <c r="R3211" i="1" s="1"/>
  <c r="N3203" i="1"/>
  <c r="R3203" i="1" s="1" a="1"/>
  <c r="R3203" i="1" s="1"/>
  <c r="N3195" i="1"/>
  <c r="R3195" i="1" s="1" a="1"/>
  <c r="R3195" i="1" s="1"/>
  <c r="N3187" i="1"/>
  <c r="R3187" i="1" s="1" a="1"/>
  <c r="R3187" i="1" s="1"/>
  <c r="N3179" i="1"/>
  <c r="R3179" i="1" s="1" a="1"/>
  <c r="R3179" i="1" s="1"/>
  <c r="N3171" i="1"/>
  <c r="R3171" i="1" s="1" a="1"/>
  <c r="R3171" i="1" s="1"/>
  <c r="N3163" i="1"/>
  <c r="R3163" i="1" s="1" a="1"/>
  <c r="R3163" i="1" s="1"/>
  <c r="N3155" i="1"/>
  <c r="R3155" i="1" s="1" a="1"/>
  <c r="R3155" i="1" s="1"/>
  <c r="N3147" i="1"/>
  <c r="R3147" i="1" s="1" a="1"/>
  <c r="R3147" i="1" s="1"/>
  <c r="N3139" i="1"/>
  <c r="R3139" i="1" s="1" a="1"/>
  <c r="R3139" i="1" s="1"/>
  <c r="N3131" i="1"/>
  <c r="R3131" i="1" s="1" a="1"/>
  <c r="R3131" i="1" s="1"/>
  <c r="N3123" i="1"/>
  <c r="R3123" i="1" s="1" a="1"/>
  <c r="R3123" i="1" s="1"/>
  <c r="N3115" i="1"/>
  <c r="R3115" i="1" s="1" a="1"/>
  <c r="R3115" i="1" s="1"/>
  <c r="N3107" i="1"/>
  <c r="R3107" i="1" s="1" a="1"/>
  <c r="R3107" i="1" s="1"/>
  <c r="N3099" i="1"/>
  <c r="R3099" i="1" s="1" a="1"/>
  <c r="R3099" i="1" s="1"/>
  <c r="N3091" i="1"/>
  <c r="R3091" i="1" s="1" a="1"/>
  <c r="R3091" i="1" s="1"/>
  <c r="N3083" i="1"/>
  <c r="R3083" i="1" s="1" a="1"/>
  <c r="R3083" i="1" s="1"/>
  <c r="N3075" i="1"/>
  <c r="R3075" i="1" s="1" a="1"/>
  <c r="R3075" i="1" s="1"/>
  <c r="N3067" i="1"/>
  <c r="R3067" i="1" s="1" a="1"/>
  <c r="R3067" i="1" s="1"/>
  <c r="N3059" i="1"/>
  <c r="R3059" i="1" s="1" a="1"/>
  <c r="R3059" i="1" s="1"/>
  <c r="N3051" i="1"/>
  <c r="R3051" i="1" s="1" a="1"/>
  <c r="R3051" i="1" s="1"/>
  <c r="N3043" i="1"/>
  <c r="R3043" i="1" s="1" a="1"/>
  <c r="R3043" i="1" s="1"/>
  <c r="N3035" i="1"/>
  <c r="R3035" i="1" s="1" a="1"/>
  <c r="R3035" i="1" s="1"/>
  <c r="N3027" i="1"/>
  <c r="R3027" i="1" s="1" a="1"/>
  <c r="R3027" i="1" s="1"/>
  <c r="N3019" i="1"/>
  <c r="R3019" i="1" s="1" a="1"/>
  <c r="R3019" i="1" s="1"/>
  <c r="N3011" i="1"/>
  <c r="R3011" i="1" s="1" a="1"/>
  <c r="R3011" i="1" s="1"/>
  <c r="N3003" i="1"/>
  <c r="R3003" i="1" s="1" a="1"/>
  <c r="R3003" i="1" s="1"/>
  <c r="N2995" i="1"/>
  <c r="R2995" i="1" s="1" a="1"/>
  <c r="R2995" i="1" s="1"/>
  <c r="N2987" i="1"/>
  <c r="R2987" i="1" s="1" a="1"/>
  <c r="R2987" i="1" s="1"/>
  <c r="N2979" i="1"/>
  <c r="R2979" i="1" s="1" a="1"/>
  <c r="R2979" i="1" s="1"/>
  <c r="N2971" i="1"/>
  <c r="R2971" i="1" s="1" a="1"/>
  <c r="R2971" i="1" s="1"/>
  <c r="N2963" i="1"/>
  <c r="R2963" i="1" s="1" a="1"/>
  <c r="R2963" i="1" s="1"/>
  <c r="N2955" i="1"/>
  <c r="R2955" i="1" s="1" a="1"/>
  <c r="R2955" i="1" s="1"/>
  <c r="N2947" i="1"/>
  <c r="R2947" i="1" s="1" a="1"/>
  <c r="R2947" i="1" s="1"/>
  <c r="N2939" i="1"/>
  <c r="R2939" i="1" s="1" a="1"/>
  <c r="R2939" i="1" s="1"/>
  <c r="N2931" i="1"/>
  <c r="R2931" i="1" s="1" a="1"/>
  <c r="R2931" i="1" s="1"/>
  <c r="N2923" i="1"/>
  <c r="R2923" i="1" s="1" a="1"/>
  <c r="R2923" i="1" s="1"/>
  <c r="N2915" i="1"/>
  <c r="R2915" i="1" s="1" a="1"/>
  <c r="R2915" i="1" s="1"/>
  <c r="N2907" i="1"/>
  <c r="R2907" i="1" s="1" a="1"/>
  <c r="R2907" i="1" s="1"/>
  <c r="N2899" i="1"/>
  <c r="R2899" i="1" s="1" a="1"/>
  <c r="R2899" i="1" s="1"/>
  <c r="N2891" i="1"/>
  <c r="R2891" i="1" s="1" a="1"/>
  <c r="R2891" i="1" s="1"/>
  <c r="N2883" i="1"/>
  <c r="R2883" i="1" s="1" a="1"/>
  <c r="R2883" i="1" s="1"/>
  <c r="N2875" i="1"/>
  <c r="R2875" i="1" s="1" a="1"/>
  <c r="R2875" i="1" s="1"/>
  <c r="N2867" i="1"/>
  <c r="R2867" i="1" s="1" a="1"/>
  <c r="R2867" i="1" s="1"/>
  <c r="N2859" i="1"/>
  <c r="R2859" i="1" s="1" a="1"/>
  <c r="R2859" i="1" s="1"/>
  <c r="N2851" i="1"/>
  <c r="R2851" i="1" s="1" a="1"/>
  <c r="R2851" i="1" s="1"/>
  <c r="N2843" i="1"/>
  <c r="R2843" i="1" s="1" a="1"/>
  <c r="R2843" i="1" s="1"/>
  <c r="N2835" i="1"/>
  <c r="R2835" i="1" s="1" a="1"/>
  <c r="R2835" i="1" s="1"/>
  <c r="N2827" i="1"/>
  <c r="R2827" i="1" s="1" a="1"/>
  <c r="R2827" i="1" s="1"/>
  <c r="N2819" i="1"/>
  <c r="R2819" i="1" s="1" a="1"/>
  <c r="R2819" i="1" s="1"/>
  <c r="N2811" i="1"/>
  <c r="R2811" i="1" s="1" a="1"/>
  <c r="R2811" i="1" s="1"/>
  <c r="N2803" i="1"/>
  <c r="R2803" i="1" s="1" a="1"/>
  <c r="R2803" i="1" s="1"/>
  <c r="N2795" i="1"/>
  <c r="R2795" i="1" s="1" a="1"/>
  <c r="R2795" i="1" s="1"/>
  <c r="N2787" i="1"/>
  <c r="R2787" i="1" s="1" a="1"/>
  <c r="R2787" i="1" s="1"/>
  <c r="N2779" i="1"/>
  <c r="R2779" i="1" s="1" a="1"/>
  <c r="R2779" i="1" s="1"/>
  <c r="N2771" i="1"/>
  <c r="R2771" i="1" s="1" a="1"/>
  <c r="R2771" i="1" s="1"/>
  <c r="N2763" i="1"/>
  <c r="R2763" i="1" s="1" a="1"/>
  <c r="R2763" i="1" s="1"/>
  <c r="N2755" i="1"/>
  <c r="R2755" i="1" s="1" a="1"/>
  <c r="R2755" i="1" s="1"/>
  <c r="N2747" i="1"/>
  <c r="R2747" i="1" s="1" a="1"/>
  <c r="R2747" i="1" s="1"/>
  <c r="N2739" i="1"/>
  <c r="R2739" i="1" s="1" a="1"/>
  <c r="R2739" i="1" s="1"/>
  <c r="N2731" i="1"/>
  <c r="R2731" i="1" s="1" a="1"/>
  <c r="R2731" i="1" s="1"/>
  <c r="N2723" i="1"/>
  <c r="R2723" i="1" s="1" a="1"/>
  <c r="R2723" i="1" s="1"/>
  <c r="N2715" i="1"/>
  <c r="R2715" i="1" s="1" a="1"/>
  <c r="R2715" i="1" s="1"/>
  <c r="N2707" i="1"/>
  <c r="R2707" i="1" s="1" a="1"/>
  <c r="R2707" i="1" s="1"/>
  <c r="N2699" i="1"/>
  <c r="R2699" i="1" s="1" a="1"/>
  <c r="R2699" i="1" s="1"/>
  <c r="N2691" i="1"/>
  <c r="R2691" i="1" s="1" a="1"/>
  <c r="R2691" i="1" s="1"/>
  <c r="N2683" i="1"/>
  <c r="R2683" i="1" s="1" a="1"/>
  <c r="R2683" i="1" s="1"/>
  <c r="N2675" i="1"/>
  <c r="R2675" i="1" s="1" a="1"/>
  <c r="R2675" i="1" s="1"/>
  <c r="N2667" i="1"/>
  <c r="R2667" i="1" s="1" a="1"/>
  <c r="R2667" i="1" s="1"/>
  <c r="N2659" i="1"/>
  <c r="R2659" i="1" s="1" a="1"/>
  <c r="R2659" i="1" s="1"/>
  <c r="N2651" i="1"/>
  <c r="R2651" i="1" s="1" a="1"/>
  <c r="R2651" i="1" s="1"/>
  <c r="N2643" i="1"/>
  <c r="R2643" i="1" s="1" a="1"/>
  <c r="R2643" i="1" s="1"/>
  <c r="N2635" i="1"/>
  <c r="R2635" i="1" s="1" a="1"/>
  <c r="R2635" i="1" s="1"/>
  <c r="N2627" i="1"/>
  <c r="R2627" i="1" s="1" a="1"/>
  <c r="R2627" i="1" s="1"/>
  <c r="N2619" i="1"/>
  <c r="R2619" i="1" s="1" a="1"/>
  <c r="R2619" i="1" s="1"/>
  <c r="N2611" i="1"/>
  <c r="R2611" i="1" s="1" a="1"/>
  <c r="R2611" i="1" s="1"/>
  <c r="N2603" i="1"/>
  <c r="R2603" i="1" s="1" a="1"/>
  <c r="R2603" i="1" s="1"/>
  <c r="N2595" i="1"/>
  <c r="R2595" i="1" s="1" a="1"/>
  <c r="R2595" i="1" s="1"/>
  <c r="N2587" i="1"/>
  <c r="R2587" i="1" s="1" a="1"/>
  <c r="R2587" i="1" s="1"/>
  <c r="N2579" i="1"/>
  <c r="R2579" i="1" s="1" a="1"/>
  <c r="R2579" i="1" s="1"/>
  <c r="N2571" i="1"/>
  <c r="R2571" i="1" s="1" a="1"/>
  <c r="R2571" i="1" s="1"/>
  <c r="N2563" i="1"/>
  <c r="R2563" i="1" s="1" a="1"/>
  <c r="R2563" i="1" s="1"/>
  <c r="N2555" i="1"/>
  <c r="R2555" i="1" s="1" a="1"/>
  <c r="R2555" i="1" s="1"/>
  <c r="N2547" i="1"/>
  <c r="R2547" i="1" s="1" a="1"/>
  <c r="R2547" i="1" s="1"/>
  <c r="N2539" i="1"/>
  <c r="R2539" i="1" s="1" a="1"/>
  <c r="R2539" i="1" s="1"/>
  <c r="N2531" i="1"/>
  <c r="R2531" i="1" s="1" a="1"/>
  <c r="R2531" i="1" s="1"/>
  <c r="N2523" i="1"/>
  <c r="R2523" i="1" s="1" a="1"/>
  <c r="R2523" i="1" s="1"/>
  <c r="N2515" i="1"/>
  <c r="R2515" i="1" s="1" a="1"/>
  <c r="R2515" i="1" s="1"/>
  <c r="N2507" i="1"/>
  <c r="R2507" i="1" s="1" a="1"/>
  <c r="R2507" i="1" s="1"/>
  <c r="N2499" i="1"/>
  <c r="R2499" i="1" s="1" a="1"/>
  <c r="R2499" i="1" s="1"/>
  <c r="N2491" i="1"/>
  <c r="R2491" i="1" s="1" a="1"/>
  <c r="R2491" i="1" s="1"/>
  <c r="N2483" i="1"/>
  <c r="R2483" i="1" s="1" a="1"/>
  <c r="R2483" i="1" s="1"/>
  <c r="N2475" i="1"/>
  <c r="R2475" i="1" s="1" a="1"/>
  <c r="R2475" i="1" s="1"/>
  <c r="N2467" i="1"/>
  <c r="R2467" i="1" s="1" a="1"/>
  <c r="R2467" i="1" s="1"/>
  <c r="N2459" i="1"/>
  <c r="R2459" i="1" s="1" a="1"/>
  <c r="R2459" i="1" s="1"/>
  <c r="N2451" i="1"/>
  <c r="R2451" i="1" s="1" a="1"/>
  <c r="R2451" i="1" s="1"/>
  <c r="N2443" i="1"/>
  <c r="R2443" i="1" s="1" a="1"/>
  <c r="R2443" i="1" s="1"/>
  <c r="N2435" i="1"/>
  <c r="R2435" i="1" s="1" a="1"/>
  <c r="R2435" i="1" s="1"/>
  <c r="N2427" i="1"/>
  <c r="R2427" i="1" s="1" a="1"/>
  <c r="R2427" i="1" s="1"/>
  <c r="N2419" i="1"/>
  <c r="R2419" i="1" s="1" a="1"/>
  <c r="R2419" i="1" s="1"/>
  <c r="N2411" i="1"/>
  <c r="R2411" i="1" s="1" a="1"/>
  <c r="R2411" i="1" s="1"/>
  <c r="N2403" i="1"/>
  <c r="R2403" i="1" s="1" a="1"/>
  <c r="R2403" i="1" s="1"/>
  <c r="N2395" i="1"/>
  <c r="R2395" i="1" s="1" a="1"/>
  <c r="R2395" i="1" s="1"/>
  <c r="N2387" i="1"/>
  <c r="R2387" i="1" s="1" a="1"/>
  <c r="R2387" i="1" s="1"/>
  <c r="N2379" i="1"/>
  <c r="R2379" i="1" s="1" a="1"/>
  <c r="R2379" i="1" s="1"/>
  <c r="N2371" i="1"/>
  <c r="R2371" i="1" s="1" a="1"/>
  <c r="R2371" i="1" s="1"/>
  <c r="N2363" i="1"/>
  <c r="R2363" i="1" s="1" a="1"/>
  <c r="R2363" i="1" s="1"/>
  <c r="N2355" i="1"/>
  <c r="R2355" i="1" s="1" a="1"/>
  <c r="R2355" i="1" s="1"/>
  <c r="N2347" i="1"/>
  <c r="R2347" i="1" s="1" a="1"/>
  <c r="R2347" i="1" s="1"/>
  <c r="N2339" i="1"/>
  <c r="R2339" i="1" s="1" a="1"/>
  <c r="R2339" i="1" s="1"/>
  <c r="N2331" i="1"/>
  <c r="R2331" i="1" s="1" a="1"/>
  <c r="R2331" i="1" s="1"/>
  <c r="N2323" i="1"/>
  <c r="R2323" i="1" s="1" a="1"/>
  <c r="R2323" i="1" s="1"/>
  <c r="N2315" i="1"/>
  <c r="R2315" i="1" s="1" a="1"/>
  <c r="R2315" i="1" s="1"/>
  <c r="N2307" i="1"/>
  <c r="R2307" i="1" s="1" a="1"/>
  <c r="R2307" i="1" s="1"/>
  <c r="N2299" i="1"/>
  <c r="R2299" i="1" s="1" a="1"/>
  <c r="R2299" i="1" s="1"/>
  <c r="N2291" i="1"/>
  <c r="R2291" i="1" s="1" a="1"/>
  <c r="R2291" i="1" s="1"/>
  <c r="N2283" i="1"/>
  <c r="R2283" i="1" s="1" a="1"/>
  <c r="R2283" i="1" s="1"/>
  <c r="N2275" i="1"/>
  <c r="R2275" i="1" s="1" a="1"/>
  <c r="R2275" i="1" s="1"/>
  <c r="N2267" i="1"/>
  <c r="R2267" i="1" s="1" a="1"/>
  <c r="R2267" i="1" s="1"/>
  <c r="N2259" i="1"/>
  <c r="R2259" i="1" s="1" a="1"/>
  <c r="R2259" i="1" s="1"/>
  <c r="N2251" i="1"/>
  <c r="R2251" i="1" s="1" a="1"/>
  <c r="R2251" i="1" s="1"/>
  <c r="N2243" i="1"/>
  <c r="R2243" i="1" s="1" a="1"/>
  <c r="R2243" i="1" s="1"/>
  <c r="N2235" i="1"/>
  <c r="R2235" i="1" s="1" a="1"/>
  <c r="R2235" i="1" s="1"/>
  <c r="N2227" i="1"/>
  <c r="R2227" i="1" s="1" a="1"/>
  <c r="R2227" i="1" s="1"/>
  <c r="N2219" i="1"/>
  <c r="R2219" i="1" s="1" a="1"/>
  <c r="R2219" i="1" s="1"/>
  <c r="N2211" i="1"/>
  <c r="R2211" i="1" s="1" a="1"/>
  <c r="R2211" i="1" s="1"/>
  <c r="N2203" i="1"/>
  <c r="R2203" i="1" s="1" a="1"/>
  <c r="R2203" i="1" s="1"/>
  <c r="N2195" i="1"/>
  <c r="R2195" i="1" s="1" a="1"/>
  <c r="R2195" i="1" s="1"/>
  <c r="N2187" i="1"/>
  <c r="R2187" i="1" s="1" a="1"/>
  <c r="R2187" i="1" s="1"/>
  <c r="N2179" i="1"/>
  <c r="R2179" i="1" s="1" a="1"/>
  <c r="R2179" i="1" s="1"/>
  <c r="N2171" i="1"/>
  <c r="R2171" i="1" s="1" a="1"/>
  <c r="R2171" i="1" s="1"/>
  <c r="N2163" i="1"/>
  <c r="R2163" i="1" s="1" a="1"/>
  <c r="R2163" i="1" s="1"/>
  <c r="N2155" i="1"/>
  <c r="R2155" i="1" s="1" a="1"/>
  <c r="R2155" i="1" s="1"/>
  <c r="N2147" i="1"/>
  <c r="R2147" i="1" s="1" a="1"/>
  <c r="R2147" i="1" s="1"/>
  <c r="N2139" i="1"/>
  <c r="R2139" i="1" s="1" a="1"/>
  <c r="R2139" i="1" s="1"/>
  <c r="N2131" i="1"/>
  <c r="R2131" i="1" s="1" a="1"/>
  <c r="R2131" i="1" s="1"/>
  <c r="N2123" i="1"/>
  <c r="R2123" i="1" s="1" a="1"/>
  <c r="R2123" i="1" s="1"/>
  <c r="N2115" i="1"/>
  <c r="R2115" i="1" s="1" a="1"/>
  <c r="R2115" i="1" s="1"/>
  <c r="N2107" i="1"/>
  <c r="R2107" i="1" s="1" a="1"/>
  <c r="R2107" i="1" s="1"/>
  <c r="N2099" i="1"/>
  <c r="R2099" i="1" s="1" a="1"/>
  <c r="R2099" i="1" s="1"/>
  <c r="N2091" i="1"/>
  <c r="R2091" i="1" s="1" a="1"/>
  <c r="R2091" i="1" s="1"/>
  <c r="N2083" i="1"/>
  <c r="R2083" i="1" s="1" a="1"/>
  <c r="R2083" i="1" s="1"/>
  <c r="N2075" i="1"/>
  <c r="R2075" i="1" s="1" a="1"/>
  <c r="R2075" i="1" s="1"/>
  <c r="N2067" i="1"/>
  <c r="R2067" i="1" s="1" a="1"/>
  <c r="R2067" i="1" s="1"/>
  <c r="N2059" i="1"/>
  <c r="R2059" i="1" s="1" a="1"/>
  <c r="R2059" i="1" s="1"/>
  <c r="N2051" i="1"/>
  <c r="R2051" i="1" s="1" a="1"/>
  <c r="R2051" i="1" s="1"/>
  <c r="N2043" i="1"/>
  <c r="R2043" i="1" s="1" a="1"/>
  <c r="R2043" i="1" s="1"/>
  <c r="N2035" i="1"/>
  <c r="R2035" i="1" s="1" a="1"/>
  <c r="R2035" i="1" s="1"/>
  <c r="N2027" i="1"/>
  <c r="R2027" i="1" s="1" a="1"/>
  <c r="R2027" i="1" s="1"/>
  <c r="N2019" i="1"/>
  <c r="R2019" i="1" s="1" a="1"/>
  <c r="R2019" i="1" s="1"/>
  <c r="N2011" i="1"/>
  <c r="R2011" i="1" s="1" a="1"/>
  <c r="R2011" i="1" s="1"/>
  <c r="N2003" i="1"/>
  <c r="R2003" i="1" s="1" a="1"/>
  <c r="R2003" i="1" s="1"/>
  <c r="N1995" i="1"/>
  <c r="R1995" i="1" s="1" a="1"/>
  <c r="R1995" i="1" s="1"/>
  <c r="N1987" i="1"/>
  <c r="R1987" i="1" s="1" a="1"/>
  <c r="R1987" i="1" s="1"/>
  <c r="N1979" i="1"/>
  <c r="R1979" i="1" s="1" a="1"/>
  <c r="R1979" i="1" s="1"/>
  <c r="N1971" i="1"/>
  <c r="R1971" i="1" s="1" a="1"/>
  <c r="R1971" i="1" s="1"/>
  <c r="N1963" i="1"/>
  <c r="R1963" i="1" s="1" a="1"/>
  <c r="R1963" i="1" s="1"/>
  <c r="N1955" i="1"/>
  <c r="R1955" i="1" s="1" a="1"/>
  <c r="R1955" i="1" s="1"/>
  <c r="N1947" i="1"/>
  <c r="R1947" i="1" s="1" a="1"/>
  <c r="R1947" i="1" s="1"/>
  <c r="N1939" i="1"/>
  <c r="R1939" i="1" s="1" a="1"/>
  <c r="R1939" i="1" s="1"/>
  <c r="N1931" i="1"/>
  <c r="R1931" i="1" s="1" a="1"/>
  <c r="R1931" i="1" s="1"/>
  <c r="N1923" i="1"/>
  <c r="R1923" i="1" s="1" a="1"/>
  <c r="R1923" i="1" s="1"/>
  <c r="N1915" i="1"/>
  <c r="R1915" i="1" s="1" a="1"/>
  <c r="R1915" i="1" s="1"/>
  <c r="N1907" i="1"/>
  <c r="R1907" i="1" s="1" a="1"/>
  <c r="R1907" i="1" s="1"/>
  <c r="N1899" i="1"/>
  <c r="R1899" i="1" s="1" a="1"/>
  <c r="R1899" i="1" s="1"/>
  <c r="N1891" i="1"/>
  <c r="R1891" i="1" s="1" a="1"/>
  <c r="R1891" i="1" s="1"/>
  <c r="N1883" i="1"/>
  <c r="R1883" i="1" s="1" a="1"/>
  <c r="R1883" i="1" s="1"/>
  <c r="N1875" i="1"/>
  <c r="R1875" i="1" s="1" a="1"/>
  <c r="R1875" i="1" s="1"/>
  <c r="N1867" i="1"/>
  <c r="R1867" i="1" s="1" a="1"/>
  <c r="R1867" i="1" s="1"/>
  <c r="N1859" i="1"/>
  <c r="R1859" i="1" s="1" a="1"/>
  <c r="R1859" i="1" s="1"/>
  <c r="N1851" i="1"/>
  <c r="R1851" i="1" s="1" a="1"/>
  <c r="R1851" i="1" s="1"/>
  <c r="N1843" i="1"/>
  <c r="R1843" i="1" s="1" a="1"/>
  <c r="R1843" i="1" s="1"/>
  <c r="N1835" i="1"/>
  <c r="R1835" i="1" s="1" a="1"/>
  <c r="R1835" i="1" s="1"/>
  <c r="N1827" i="1"/>
  <c r="R1827" i="1" s="1" a="1"/>
  <c r="R1827" i="1" s="1"/>
  <c r="N1819" i="1"/>
  <c r="R1819" i="1" s="1" a="1"/>
  <c r="R1819" i="1" s="1"/>
  <c r="N1811" i="1"/>
  <c r="R1811" i="1" s="1" a="1"/>
  <c r="R1811" i="1" s="1"/>
  <c r="N1803" i="1"/>
  <c r="R1803" i="1" s="1" a="1"/>
  <c r="R1803" i="1" s="1"/>
  <c r="N1795" i="1"/>
  <c r="R1795" i="1" s="1" a="1"/>
  <c r="R1795" i="1" s="1"/>
  <c r="N1787" i="1"/>
  <c r="R1787" i="1" s="1" a="1"/>
  <c r="R1787" i="1" s="1"/>
  <c r="N1779" i="1"/>
  <c r="R1779" i="1" s="1" a="1"/>
  <c r="R1779" i="1" s="1"/>
  <c r="N1771" i="1"/>
  <c r="R1771" i="1" s="1" a="1"/>
  <c r="R1771" i="1" s="1"/>
  <c r="N1763" i="1"/>
  <c r="R1763" i="1" s="1" a="1"/>
  <c r="R1763" i="1" s="1"/>
  <c r="N1755" i="1"/>
  <c r="R1755" i="1" s="1" a="1"/>
  <c r="R1755" i="1" s="1"/>
  <c r="N1747" i="1"/>
  <c r="R1747" i="1" s="1" a="1"/>
  <c r="R1747" i="1" s="1"/>
  <c r="N1739" i="1"/>
  <c r="R1739" i="1" s="1" a="1"/>
  <c r="R1739" i="1" s="1"/>
  <c r="N1731" i="1"/>
  <c r="R1731" i="1" s="1" a="1"/>
  <c r="R1731" i="1" s="1"/>
  <c r="N1723" i="1"/>
  <c r="R1723" i="1" s="1" a="1"/>
  <c r="R1723" i="1" s="1"/>
  <c r="N1715" i="1"/>
  <c r="R1715" i="1" s="1" a="1"/>
  <c r="R1715" i="1" s="1"/>
  <c r="N1707" i="1"/>
  <c r="R1707" i="1" s="1" a="1"/>
  <c r="R1707" i="1" s="1"/>
  <c r="N1699" i="1"/>
  <c r="R1699" i="1" s="1" a="1"/>
  <c r="R1699" i="1" s="1"/>
  <c r="N1691" i="1"/>
  <c r="R1691" i="1" s="1" a="1"/>
  <c r="R1691" i="1" s="1"/>
  <c r="N1683" i="1"/>
  <c r="R1683" i="1" s="1" a="1"/>
  <c r="R1683" i="1" s="1"/>
  <c r="N1675" i="1"/>
  <c r="R1675" i="1" s="1" a="1"/>
  <c r="R1675" i="1" s="1"/>
  <c r="N1667" i="1"/>
  <c r="R1667" i="1" s="1" a="1"/>
  <c r="R1667" i="1" s="1"/>
  <c r="N1659" i="1"/>
  <c r="R1659" i="1" s="1" a="1"/>
  <c r="R1659" i="1" s="1"/>
  <c r="N1651" i="1"/>
  <c r="R1651" i="1" s="1" a="1"/>
  <c r="R1651" i="1" s="1"/>
  <c r="N1643" i="1"/>
  <c r="R1643" i="1" s="1" a="1"/>
  <c r="R1643" i="1" s="1"/>
  <c r="N1635" i="1"/>
  <c r="R1635" i="1" s="1" a="1"/>
  <c r="R1635" i="1" s="1"/>
  <c r="N1627" i="1"/>
  <c r="R1627" i="1" s="1" a="1"/>
  <c r="R1627" i="1" s="1"/>
  <c r="N1619" i="1"/>
  <c r="R1619" i="1" s="1" a="1"/>
  <c r="R1619" i="1" s="1"/>
  <c r="N1611" i="1"/>
  <c r="R1611" i="1" s="1" a="1"/>
  <c r="R1611" i="1" s="1"/>
  <c r="N1603" i="1"/>
  <c r="R1603" i="1" s="1" a="1"/>
  <c r="R1603" i="1" s="1"/>
  <c r="N1595" i="1"/>
  <c r="R1595" i="1" s="1" a="1"/>
  <c r="R1595" i="1" s="1"/>
  <c r="N1587" i="1"/>
  <c r="R1587" i="1" s="1" a="1"/>
  <c r="R1587" i="1" s="1"/>
  <c r="N1579" i="1"/>
  <c r="R1579" i="1" s="1" a="1"/>
  <c r="R1579" i="1" s="1"/>
  <c r="N1571" i="1"/>
  <c r="R1571" i="1" s="1" a="1"/>
  <c r="R1571" i="1" s="1"/>
  <c r="N1563" i="1"/>
  <c r="R1563" i="1" s="1" a="1"/>
  <c r="R1563" i="1" s="1"/>
  <c r="N1555" i="1"/>
  <c r="R1555" i="1" s="1" a="1"/>
  <c r="R1555" i="1" s="1"/>
  <c r="N1547" i="1"/>
  <c r="R1547" i="1" s="1" a="1"/>
  <c r="R1547" i="1" s="1"/>
  <c r="N1539" i="1"/>
  <c r="R1539" i="1" s="1" a="1"/>
  <c r="R1539" i="1" s="1"/>
  <c r="N1531" i="1"/>
  <c r="R1531" i="1" s="1" a="1"/>
  <c r="R1531" i="1" s="1"/>
  <c r="N1523" i="1"/>
  <c r="R1523" i="1" s="1" a="1"/>
  <c r="R1523" i="1" s="1"/>
  <c r="N1515" i="1"/>
  <c r="R1515" i="1" s="1" a="1"/>
  <c r="R1515" i="1" s="1"/>
  <c r="N1507" i="1"/>
  <c r="R1507" i="1" s="1" a="1"/>
  <c r="R1507" i="1" s="1"/>
  <c r="N1499" i="1"/>
  <c r="R1499" i="1" s="1" a="1"/>
  <c r="R1499" i="1" s="1"/>
  <c r="N1491" i="1"/>
  <c r="R1491" i="1" s="1" a="1"/>
  <c r="R1491" i="1" s="1"/>
  <c r="N1483" i="1"/>
  <c r="R1483" i="1" s="1" a="1"/>
  <c r="R1483" i="1" s="1"/>
  <c r="N1475" i="1"/>
  <c r="R1475" i="1" s="1" a="1"/>
  <c r="R1475" i="1" s="1"/>
  <c r="N1467" i="1"/>
  <c r="R1467" i="1" s="1" a="1"/>
  <c r="R1467" i="1" s="1"/>
  <c r="N1459" i="1"/>
  <c r="R1459" i="1" s="1" a="1"/>
  <c r="R1459" i="1" s="1"/>
  <c r="N1451" i="1"/>
  <c r="R1451" i="1" s="1" a="1"/>
  <c r="R1451" i="1" s="1"/>
  <c r="N1443" i="1"/>
  <c r="R1443" i="1" s="1" a="1"/>
  <c r="R1443" i="1" s="1"/>
  <c r="N1435" i="1"/>
  <c r="R1435" i="1" s="1" a="1"/>
  <c r="R1435" i="1" s="1"/>
  <c r="N1427" i="1"/>
  <c r="R1427" i="1" s="1" a="1"/>
  <c r="R1427" i="1" s="1"/>
  <c r="N1419" i="1"/>
  <c r="R1419" i="1" s="1" a="1"/>
  <c r="R1419" i="1" s="1"/>
  <c r="N1411" i="1"/>
  <c r="R1411" i="1" s="1" a="1"/>
  <c r="R1411" i="1" s="1"/>
  <c r="N1403" i="1"/>
  <c r="R1403" i="1" s="1" a="1"/>
  <c r="R1403" i="1" s="1"/>
  <c r="N1395" i="1"/>
  <c r="R1395" i="1" s="1" a="1"/>
  <c r="R1395" i="1" s="1"/>
  <c r="N1387" i="1"/>
  <c r="R1387" i="1" s="1" a="1"/>
  <c r="R1387" i="1" s="1"/>
  <c r="N1379" i="1"/>
  <c r="R1379" i="1" s="1" a="1"/>
  <c r="R1379" i="1" s="1"/>
  <c r="N1371" i="1"/>
  <c r="R1371" i="1" s="1" a="1"/>
  <c r="R1371" i="1" s="1"/>
  <c r="N1363" i="1"/>
  <c r="R1363" i="1" s="1" a="1"/>
  <c r="R1363" i="1" s="1"/>
  <c r="N1355" i="1"/>
  <c r="R1355" i="1" s="1" a="1"/>
  <c r="R1355" i="1" s="1"/>
  <c r="N1347" i="1"/>
  <c r="R1347" i="1" s="1" a="1"/>
  <c r="R1347" i="1" s="1"/>
  <c r="N1339" i="1"/>
  <c r="R1339" i="1" s="1" a="1"/>
  <c r="R1339" i="1" s="1"/>
  <c r="N1331" i="1"/>
  <c r="R1331" i="1" s="1" a="1"/>
  <c r="R1331" i="1" s="1"/>
  <c r="N1323" i="1"/>
  <c r="R1323" i="1" s="1" a="1"/>
  <c r="R1323" i="1" s="1"/>
  <c r="N1315" i="1"/>
  <c r="R1315" i="1" s="1" a="1"/>
  <c r="R1315" i="1" s="1"/>
  <c r="N1307" i="1"/>
  <c r="R1307" i="1" s="1" a="1"/>
  <c r="R1307" i="1" s="1"/>
  <c r="N1299" i="1"/>
  <c r="R1299" i="1" s="1" a="1"/>
  <c r="R1299" i="1" s="1"/>
  <c r="N1291" i="1"/>
  <c r="R1291" i="1" s="1" a="1"/>
  <c r="R1291" i="1" s="1"/>
  <c r="N1283" i="1"/>
  <c r="R1283" i="1" s="1" a="1"/>
  <c r="R1283" i="1" s="1"/>
  <c r="N1275" i="1"/>
  <c r="R1275" i="1" s="1" a="1"/>
  <c r="R1275" i="1" s="1"/>
  <c r="N1267" i="1"/>
  <c r="R1267" i="1" s="1" a="1"/>
  <c r="R1267" i="1" s="1"/>
  <c r="N1259" i="1"/>
  <c r="R1259" i="1" s="1" a="1"/>
  <c r="R1259" i="1" s="1"/>
  <c r="N1251" i="1"/>
  <c r="R1251" i="1" s="1" a="1"/>
  <c r="R1251" i="1" s="1"/>
  <c r="N1243" i="1"/>
  <c r="R1243" i="1" s="1" a="1"/>
  <c r="R1243" i="1" s="1"/>
  <c r="N1235" i="1"/>
  <c r="R1235" i="1" s="1" a="1"/>
  <c r="R1235" i="1" s="1"/>
  <c r="N1227" i="1"/>
  <c r="R1227" i="1" s="1" a="1"/>
  <c r="R1227" i="1" s="1"/>
  <c r="N1219" i="1"/>
  <c r="R1219" i="1" s="1" a="1"/>
  <c r="R1219" i="1" s="1"/>
  <c r="N1211" i="1"/>
  <c r="R1211" i="1" s="1" a="1"/>
  <c r="R1211" i="1" s="1"/>
  <c r="N1203" i="1"/>
  <c r="R1203" i="1" s="1" a="1"/>
  <c r="R1203" i="1" s="1"/>
  <c r="N1195" i="1"/>
  <c r="R1195" i="1" s="1" a="1"/>
  <c r="R1195" i="1" s="1"/>
  <c r="N1187" i="1"/>
  <c r="R1187" i="1" s="1" a="1"/>
  <c r="R1187" i="1" s="1"/>
  <c r="N1179" i="1"/>
  <c r="R1179" i="1" s="1" a="1"/>
  <c r="R1179" i="1" s="1"/>
  <c r="N1171" i="1"/>
  <c r="R1171" i="1" s="1" a="1"/>
  <c r="R1171" i="1" s="1"/>
  <c r="N1163" i="1"/>
  <c r="R1163" i="1" s="1" a="1"/>
  <c r="R1163" i="1" s="1"/>
  <c r="N1155" i="1"/>
  <c r="R1155" i="1" s="1" a="1"/>
  <c r="R1155" i="1" s="1"/>
  <c r="N1147" i="1"/>
  <c r="R1147" i="1" s="1" a="1"/>
  <c r="R1147" i="1" s="1"/>
  <c r="N1139" i="1"/>
  <c r="R1139" i="1" s="1" a="1"/>
  <c r="R1139" i="1" s="1"/>
  <c r="N1131" i="1"/>
  <c r="R1131" i="1" s="1" a="1"/>
  <c r="R1131" i="1" s="1"/>
  <c r="N1123" i="1"/>
  <c r="R1123" i="1" s="1" a="1"/>
  <c r="R1123" i="1" s="1"/>
  <c r="N1115" i="1"/>
  <c r="R1115" i="1" s="1" a="1"/>
  <c r="R1115" i="1" s="1"/>
  <c r="N1107" i="1"/>
  <c r="R1107" i="1" s="1" a="1"/>
  <c r="R1107" i="1" s="1"/>
  <c r="N1099" i="1"/>
  <c r="R1099" i="1" s="1" a="1"/>
  <c r="R1099" i="1" s="1"/>
  <c r="N1091" i="1"/>
  <c r="R1091" i="1" s="1" a="1"/>
  <c r="R1091" i="1" s="1"/>
  <c r="N1083" i="1"/>
  <c r="R1083" i="1" s="1" a="1"/>
  <c r="R1083" i="1" s="1"/>
  <c r="N1075" i="1"/>
  <c r="R1075" i="1" s="1" a="1"/>
  <c r="R1075" i="1" s="1"/>
  <c r="N1067" i="1"/>
  <c r="R1067" i="1" s="1" a="1"/>
  <c r="R1067" i="1" s="1"/>
  <c r="N1059" i="1"/>
  <c r="R1059" i="1" s="1" a="1"/>
  <c r="R1059" i="1" s="1"/>
  <c r="N1051" i="1"/>
  <c r="R1051" i="1" s="1" a="1"/>
  <c r="R1051" i="1" s="1"/>
  <c r="N1043" i="1"/>
  <c r="R1043" i="1" s="1" a="1"/>
  <c r="R1043" i="1" s="1"/>
  <c r="N1035" i="1"/>
  <c r="R1035" i="1" s="1" a="1"/>
  <c r="R1035" i="1" s="1"/>
  <c r="N1027" i="1"/>
  <c r="R1027" i="1" s="1" a="1"/>
  <c r="R1027" i="1" s="1"/>
  <c r="N1019" i="1"/>
  <c r="R1019" i="1" s="1" a="1"/>
  <c r="R1019" i="1" s="1"/>
  <c r="N1011" i="1"/>
  <c r="R1011" i="1" s="1" a="1"/>
  <c r="R1011" i="1" s="1"/>
  <c r="N1003" i="1"/>
  <c r="R1003" i="1" s="1" a="1"/>
  <c r="R1003" i="1" s="1"/>
  <c r="N995" i="1"/>
  <c r="R995" i="1" s="1" a="1"/>
  <c r="R995" i="1" s="1"/>
  <c r="N987" i="1"/>
  <c r="R987" i="1" s="1" a="1"/>
  <c r="R987" i="1" s="1"/>
  <c r="N979" i="1"/>
  <c r="R979" i="1" s="1" a="1"/>
  <c r="R979" i="1" s="1"/>
  <c r="N971" i="1"/>
  <c r="R971" i="1" s="1" a="1"/>
  <c r="R971" i="1" s="1"/>
  <c r="N963" i="1"/>
  <c r="R963" i="1" s="1" a="1"/>
  <c r="R963" i="1" s="1"/>
  <c r="N955" i="1"/>
  <c r="R955" i="1" s="1" a="1"/>
  <c r="R955" i="1" s="1"/>
  <c r="N947" i="1"/>
  <c r="R947" i="1" s="1" a="1"/>
  <c r="R947" i="1" s="1"/>
  <c r="N939" i="1"/>
  <c r="R939" i="1" s="1" a="1"/>
  <c r="R939" i="1" s="1"/>
  <c r="N931" i="1"/>
  <c r="R931" i="1" s="1" a="1"/>
  <c r="R931" i="1" s="1"/>
  <c r="N923" i="1"/>
  <c r="R923" i="1" s="1" a="1"/>
  <c r="R923" i="1" s="1"/>
  <c r="N915" i="1"/>
  <c r="R915" i="1" s="1" a="1"/>
  <c r="R915" i="1" s="1"/>
  <c r="N907" i="1"/>
  <c r="R907" i="1" s="1" a="1"/>
  <c r="R907" i="1" s="1"/>
  <c r="N899" i="1"/>
  <c r="R899" i="1" s="1" a="1"/>
  <c r="R899" i="1" s="1"/>
  <c r="N891" i="1"/>
  <c r="R891" i="1" s="1" a="1"/>
  <c r="R891" i="1" s="1"/>
  <c r="N883" i="1"/>
  <c r="R883" i="1" s="1" a="1"/>
  <c r="R883" i="1" s="1"/>
  <c r="N875" i="1"/>
  <c r="R875" i="1" s="1" a="1"/>
  <c r="R875" i="1" s="1"/>
  <c r="N867" i="1"/>
  <c r="R867" i="1" s="1" a="1"/>
  <c r="R867" i="1" s="1"/>
  <c r="N859" i="1"/>
  <c r="R859" i="1" s="1" a="1"/>
  <c r="R859" i="1" s="1"/>
  <c r="N851" i="1"/>
  <c r="R851" i="1" s="1" a="1"/>
  <c r="R851" i="1" s="1"/>
  <c r="N843" i="1"/>
  <c r="R843" i="1" s="1" a="1"/>
  <c r="R843" i="1" s="1"/>
  <c r="N835" i="1"/>
  <c r="R835" i="1" s="1" a="1"/>
  <c r="R835" i="1" s="1"/>
  <c r="N827" i="1"/>
  <c r="R827" i="1" s="1" a="1"/>
  <c r="R827" i="1" s="1"/>
  <c r="N819" i="1"/>
  <c r="R819" i="1" s="1" a="1"/>
  <c r="R819" i="1" s="1"/>
  <c r="N811" i="1"/>
  <c r="R811" i="1" s="1" a="1"/>
  <c r="R811" i="1" s="1"/>
  <c r="N803" i="1"/>
  <c r="R803" i="1" s="1" a="1"/>
  <c r="R803" i="1" s="1"/>
  <c r="N795" i="1"/>
  <c r="R795" i="1" s="1" a="1"/>
  <c r="R795" i="1" s="1"/>
  <c r="N787" i="1"/>
  <c r="R787" i="1" s="1" a="1"/>
  <c r="R787" i="1" s="1"/>
  <c r="N779" i="1"/>
  <c r="R779" i="1" s="1" a="1"/>
  <c r="R779" i="1" s="1"/>
  <c r="N771" i="1"/>
  <c r="R771" i="1" s="1" a="1"/>
  <c r="R771" i="1" s="1"/>
  <c r="N763" i="1"/>
  <c r="R763" i="1" s="1" a="1"/>
  <c r="R763" i="1" s="1"/>
  <c r="N755" i="1"/>
  <c r="R755" i="1" s="1" a="1"/>
  <c r="R755" i="1" s="1"/>
  <c r="N747" i="1"/>
  <c r="R747" i="1" s="1" a="1"/>
  <c r="R747" i="1" s="1"/>
  <c r="N739" i="1"/>
  <c r="R739" i="1" s="1" a="1"/>
  <c r="R739" i="1" s="1"/>
  <c r="N731" i="1"/>
  <c r="R731" i="1" s="1" a="1"/>
  <c r="R731" i="1" s="1"/>
  <c r="N723" i="1"/>
  <c r="R723" i="1" s="1" a="1"/>
  <c r="R723" i="1" s="1"/>
  <c r="N715" i="1"/>
  <c r="R715" i="1" s="1" a="1"/>
  <c r="R715" i="1" s="1"/>
  <c r="N707" i="1"/>
  <c r="R707" i="1" s="1" a="1"/>
  <c r="R707" i="1" s="1"/>
  <c r="N699" i="1"/>
  <c r="R699" i="1" s="1" a="1"/>
  <c r="R699" i="1" s="1"/>
  <c r="N691" i="1"/>
  <c r="R691" i="1" s="1" a="1"/>
  <c r="R691" i="1" s="1"/>
  <c r="N683" i="1"/>
  <c r="R683" i="1" s="1" a="1"/>
  <c r="R683" i="1" s="1"/>
  <c r="N675" i="1"/>
  <c r="R675" i="1" s="1" a="1"/>
  <c r="R675" i="1" s="1"/>
  <c r="N667" i="1"/>
  <c r="R667" i="1" s="1" a="1"/>
  <c r="R667" i="1" s="1"/>
  <c r="N659" i="1"/>
  <c r="R659" i="1" s="1" a="1"/>
  <c r="R659" i="1" s="1"/>
  <c r="N651" i="1"/>
  <c r="R651" i="1" s="1" a="1"/>
  <c r="R651" i="1" s="1"/>
  <c r="N643" i="1"/>
  <c r="R643" i="1" s="1" a="1"/>
  <c r="R643" i="1" s="1"/>
  <c r="N635" i="1"/>
  <c r="R635" i="1" s="1" a="1"/>
  <c r="R635" i="1" s="1"/>
  <c r="N627" i="1"/>
  <c r="R627" i="1" s="1" a="1"/>
  <c r="R627" i="1" s="1"/>
  <c r="N619" i="1"/>
  <c r="R619" i="1" s="1" a="1"/>
  <c r="R619" i="1" s="1"/>
  <c r="N611" i="1"/>
  <c r="R611" i="1" s="1" a="1"/>
  <c r="R611" i="1" s="1"/>
  <c r="N603" i="1"/>
  <c r="R603" i="1" s="1" a="1"/>
  <c r="R603" i="1" s="1"/>
  <c r="N595" i="1"/>
  <c r="R595" i="1" s="1" a="1"/>
  <c r="R595" i="1" s="1"/>
  <c r="N587" i="1"/>
  <c r="R587" i="1" s="1" a="1"/>
  <c r="R587" i="1" s="1"/>
  <c r="N579" i="1"/>
  <c r="R579" i="1" s="1" a="1"/>
  <c r="R579" i="1" s="1"/>
  <c r="N571" i="1"/>
  <c r="R571" i="1" s="1" a="1"/>
  <c r="R571" i="1" s="1"/>
  <c r="N563" i="1"/>
  <c r="R563" i="1" s="1" a="1"/>
  <c r="R563" i="1" s="1"/>
  <c r="N555" i="1"/>
  <c r="R555" i="1" s="1" a="1"/>
  <c r="R555" i="1" s="1"/>
  <c r="N547" i="1"/>
  <c r="R547" i="1" s="1" a="1"/>
  <c r="R547" i="1" s="1"/>
  <c r="N539" i="1"/>
  <c r="R539" i="1" s="1" a="1"/>
  <c r="R539" i="1" s="1"/>
  <c r="N531" i="1"/>
  <c r="R531" i="1" s="1" a="1"/>
  <c r="R531" i="1" s="1"/>
  <c r="N523" i="1"/>
  <c r="R523" i="1" s="1" a="1"/>
  <c r="R523" i="1" s="1"/>
  <c r="N515" i="1"/>
  <c r="R515" i="1" s="1" a="1"/>
  <c r="R515" i="1" s="1"/>
  <c r="N507" i="1"/>
  <c r="R507" i="1" s="1" a="1"/>
  <c r="R507" i="1" s="1"/>
  <c r="N499" i="1"/>
  <c r="R499" i="1" s="1" a="1"/>
  <c r="R499" i="1" s="1"/>
  <c r="N491" i="1"/>
  <c r="R491" i="1" s="1" a="1"/>
  <c r="R491" i="1" s="1"/>
  <c r="N483" i="1"/>
  <c r="R483" i="1" s="1" a="1"/>
  <c r="R483" i="1" s="1"/>
  <c r="N475" i="1"/>
  <c r="R475" i="1" s="1" a="1"/>
  <c r="R475" i="1" s="1"/>
  <c r="N467" i="1"/>
  <c r="R467" i="1" s="1" a="1"/>
  <c r="R467" i="1" s="1"/>
  <c r="N459" i="1"/>
  <c r="R459" i="1" s="1" a="1"/>
  <c r="R459" i="1" s="1"/>
  <c r="N451" i="1"/>
  <c r="R451" i="1" s="1" a="1"/>
  <c r="R451" i="1" s="1"/>
  <c r="N443" i="1"/>
  <c r="R443" i="1" s="1" a="1"/>
  <c r="R443" i="1" s="1"/>
  <c r="N435" i="1"/>
  <c r="R435" i="1" s="1" a="1"/>
  <c r="R435" i="1" s="1"/>
  <c r="N427" i="1"/>
  <c r="R427" i="1" s="1" a="1"/>
  <c r="R427" i="1" s="1"/>
  <c r="N419" i="1"/>
  <c r="R419" i="1" s="1" a="1"/>
  <c r="R419" i="1" s="1"/>
  <c r="N411" i="1"/>
  <c r="R411" i="1" s="1" a="1"/>
  <c r="R411" i="1" s="1"/>
  <c r="N403" i="1"/>
  <c r="R403" i="1" s="1" a="1"/>
  <c r="R403" i="1" s="1"/>
  <c r="N395" i="1"/>
  <c r="R395" i="1" s="1" a="1"/>
  <c r="R395" i="1" s="1"/>
  <c r="N387" i="1"/>
  <c r="R387" i="1" s="1" a="1"/>
  <c r="R387" i="1" s="1"/>
  <c r="N379" i="1"/>
  <c r="R379" i="1" s="1" a="1"/>
  <c r="R379" i="1" s="1"/>
  <c r="N371" i="1"/>
  <c r="R371" i="1" s="1" a="1"/>
  <c r="R371" i="1" s="1"/>
  <c r="N363" i="1"/>
  <c r="R363" i="1" s="1" a="1"/>
  <c r="R363" i="1" s="1"/>
  <c r="N355" i="1"/>
  <c r="R355" i="1" s="1" a="1"/>
  <c r="R355" i="1" s="1"/>
  <c r="N347" i="1"/>
  <c r="R347" i="1" s="1" a="1"/>
  <c r="R347" i="1" s="1"/>
  <c r="N339" i="1"/>
  <c r="R339" i="1" s="1" a="1"/>
  <c r="R339" i="1" s="1"/>
  <c r="N331" i="1"/>
  <c r="R331" i="1" s="1" a="1"/>
  <c r="R331" i="1" s="1"/>
  <c r="N323" i="1"/>
  <c r="R323" i="1" s="1" a="1"/>
  <c r="R323" i="1" s="1"/>
  <c r="N315" i="1"/>
  <c r="R315" i="1" s="1" a="1"/>
  <c r="R315" i="1" s="1"/>
  <c r="N307" i="1"/>
  <c r="R307" i="1" s="1" a="1"/>
  <c r="R307" i="1" s="1"/>
  <c r="N299" i="1"/>
  <c r="R299" i="1" s="1" a="1"/>
  <c r="R299" i="1" s="1"/>
  <c r="N291" i="1"/>
  <c r="R291" i="1" s="1" a="1"/>
  <c r="R291" i="1" s="1"/>
  <c r="N283" i="1"/>
  <c r="R283" i="1" s="1" a="1"/>
  <c r="R283" i="1" s="1"/>
  <c r="N275" i="1"/>
  <c r="R275" i="1" s="1" a="1"/>
  <c r="R275" i="1" s="1"/>
  <c r="N267" i="1"/>
  <c r="R267" i="1" s="1" a="1"/>
  <c r="R267" i="1" s="1"/>
  <c r="N259" i="1"/>
  <c r="R259" i="1" s="1" a="1"/>
  <c r="R259" i="1" s="1"/>
  <c r="N251" i="1"/>
  <c r="R251" i="1" s="1" a="1"/>
  <c r="R251" i="1" s="1"/>
  <c r="N243" i="1"/>
  <c r="R243" i="1" s="1" a="1"/>
  <c r="R243" i="1" s="1"/>
  <c r="N235" i="1"/>
  <c r="R235" i="1" s="1" a="1"/>
  <c r="R235" i="1" s="1"/>
  <c r="N227" i="1"/>
  <c r="R227" i="1" s="1" a="1"/>
  <c r="R227" i="1" s="1"/>
  <c r="N219" i="1"/>
  <c r="R219" i="1" s="1" a="1"/>
  <c r="R219" i="1" s="1"/>
  <c r="N211" i="1"/>
  <c r="R211" i="1" s="1" a="1"/>
  <c r="R211" i="1" s="1"/>
  <c r="N203" i="1"/>
  <c r="R203" i="1" s="1" a="1"/>
  <c r="R203" i="1" s="1"/>
  <c r="N195" i="1"/>
  <c r="R195" i="1" s="1" a="1"/>
  <c r="R195" i="1" s="1"/>
  <c r="N187" i="1"/>
  <c r="R187" i="1" s="1" a="1"/>
  <c r="R187" i="1" s="1"/>
  <c r="N179" i="1"/>
  <c r="R179" i="1" s="1" a="1"/>
  <c r="R179" i="1" s="1"/>
  <c r="N171" i="1"/>
  <c r="R171" i="1" s="1" a="1"/>
  <c r="R171" i="1" s="1"/>
  <c r="N163" i="1"/>
  <c r="R163" i="1" s="1" a="1"/>
  <c r="R163" i="1" s="1"/>
  <c r="N155" i="1"/>
  <c r="R155" i="1" s="1" a="1"/>
  <c r="R155" i="1" s="1"/>
  <c r="N147" i="1"/>
  <c r="R147" i="1" s="1" a="1"/>
  <c r="R147" i="1" s="1"/>
  <c r="N139" i="1"/>
  <c r="R139" i="1" s="1" a="1"/>
  <c r="R139" i="1" s="1"/>
  <c r="N131" i="1"/>
  <c r="R131" i="1" s="1" a="1"/>
  <c r="R131" i="1" s="1"/>
  <c r="N123" i="1"/>
  <c r="R123" i="1" s="1" a="1"/>
  <c r="R123" i="1" s="1"/>
  <c r="N115" i="1"/>
  <c r="R115" i="1" s="1" a="1"/>
  <c r="R115" i="1" s="1"/>
  <c r="N107" i="1"/>
  <c r="R107" i="1" s="1" a="1"/>
  <c r="R107" i="1" s="1"/>
  <c r="N99" i="1"/>
  <c r="R99" i="1" s="1" a="1"/>
  <c r="R99" i="1" s="1"/>
  <c r="N91" i="1"/>
  <c r="R91" i="1" s="1" a="1"/>
  <c r="R91" i="1" s="1"/>
  <c r="N83" i="1"/>
  <c r="R83" i="1" s="1" a="1"/>
  <c r="R83" i="1" s="1"/>
  <c r="N75" i="1"/>
  <c r="R75" i="1" s="1" a="1"/>
  <c r="R75" i="1" s="1"/>
  <c r="N67" i="1"/>
  <c r="R67" i="1" s="1" a="1"/>
  <c r="R67" i="1" s="1"/>
  <c r="N59" i="1"/>
  <c r="R59" i="1" s="1" a="1"/>
  <c r="R59" i="1" s="1"/>
  <c r="N51" i="1"/>
  <c r="R51" i="1" s="1" a="1"/>
  <c r="R51" i="1" s="1"/>
  <c r="N43" i="1"/>
  <c r="R43" i="1" s="1" a="1"/>
  <c r="R43" i="1" s="1"/>
  <c r="N35" i="1"/>
  <c r="R35" i="1" s="1" a="1"/>
  <c r="R35" i="1" s="1"/>
  <c r="N27" i="1"/>
  <c r="R27" i="1" s="1" a="1"/>
  <c r="R27" i="1" s="1"/>
  <c r="N19" i="1"/>
  <c r="R19" i="1" s="1" a="1"/>
  <c r="R19" i="1" s="1"/>
  <c r="N11" i="1"/>
  <c r="R11" i="1" s="1" a="1"/>
  <c r="R11" i="1" s="1"/>
  <c r="N3" i="1"/>
  <c r="R3" i="1" s="1" a="1"/>
  <c r="R3" i="1" s="1"/>
  <c r="AI50" i="1" a="1"/>
  <c r="AI50" i="1" s="1"/>
  <c r="Z2" i="1" a="1"/>
  <c r="Z2" i="1" s="1"/>
  <c r="AC13" i="1" a="1"/>
  <c r="AC13" i="1" s="1"/>
  <c r="N2" i="1"/>
  <c r="AC27" i="1" a="1"/>
  <c r="AC27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M3540" i="1" s="1"/>
  <c r="K3541" i="1"/>
  <c r="K3542" i="1"/>
  <c r="K3543" i="1"/>
  <c r="K3544" i="1"/>
  <c r="K3545" i="1"/>
  <c r="K3546" i="1"/>
  <c r="K3547" i="1"/>
  <c r="K3548" i="1"/>
  <c r="M3548" i="1" s="1"/>
  <c r="K3549" i="1"/>
  <c r="K3550" i="1"/>
  <c r="K3551" i="1"/>
  <c r="K3552" i="1"/>
  <c r="K3553" i="1"/>
  <c r="K3554" i="1"/>
  <c r="K3555" i="1"/>
  <c r="K3556" i="1"/>
  <c r="M3556" i="1" s="1"/>
  <c r="K3557" i="1"/>
  <c r="K3558" i="1"/>
  <c r="K3559" i="1"/>
  <c r="K3560" i="1"/>
  <c r="K3561" i="1"/>
  <c r="K3562" i="1"/>
  <c r="K3563" i="1"/>
  <c r="K3564" i="1"/>
  <c r="M3564" i="1" s="1"/>
  <c r="K3565" i="1"/>
  <c r="K3566" i="1"/>
  <c r="K3567" i="1"/>
  <c r="K3568" i="1"/>
  <c r="K3569" i="1"/>
  <c r="K3570" i="1"/>
  <c r="K3571" i="1"/>
  <c r="K3572" i="1"/>
  <c r="M3572" i="1" s="1"/>
  <c r="K3573" i="1"/>
  <c r="K3574" i="1"/>
  <c r="K3575" i="1"/>
  <c r="K3576" i="1"/>
  <c r="K3577" i="1"/>
  <c r="K3578" i="1"/>
  <c r="K3579" i="1"/>
  <c r="K3580" i="1"/>
  <c r="M3580" i="1" s="1"/>
  <c r="K3581" i="1"/>
  <c r="K3582" i="1"/>
  <c r="K3583" i="1"/>
  <c r="K3584" i="1"/>
  <c r="K3585" i="1"/>
  <c r="K3586" i="1"/>
  <c r="K3587" i="1"/>
  <c r="K3588" i="1"/>
  <c r="M3588" i="1" s="1"/>
  <c r="K3589" i="1"/>
  <c r="K3590" i="1"/>
  <c r="K3591" i="1"/>
  <c r="K3592" i="1"/>
  <c r="K3593" i="1"/>
  <c r="K3594" i="1"/>
  <c r="K3595" i="1"/>
  <c r="K3596" i="1"/>
  <c r="M3596" i="1" s="1"/>
  <c r="K3597" i="1"/>
  <c r="K3598" i="1"/>
  <c r="K3599" i="1"/>
  <c r="K3600" i="1"/>
  <c r="K3601" i="1"/>
  <c r="K3602" i="1"/>
  <c r="K3603" i="1"/>
  <c r="K3604" i="1"/>
  <c r="M3604" i="1" s="1"/>
  <c r="K3605" i="1"/>
  <c r="K3606" i="1"/>
  <c r="K3607" i="1"/>
  <c r="K3608" i="1"/>
  <c r="K3609" i="1"/>
  <c r="K3610" i="1"/>
  <c r="K3611" i="1"/>
  <c r="K3612" i="1"/>
  <c r="M3612" i="1" s="1"/>
  <c r="K3613" i="1"/>
  <c r="K3614" i="1"/>
  <c r="K3615" i="1"/>
  <c r="K3616" i="1"/>
  <c r="K3617" i="1"/>
  <c r="K3618" i="1"/>
  <c r="K3619" i="1"/>
  <c r="K3620" i="1"/>
  <c r="M3620" i="1" s="1"/>
  <c r="K3621" i="1"/>
  <c r="K3622" i="1"/>
  <c r="K3623" i="1"/>
  <c r="K3624" i="1"/>
  <c r="K3625" i="1"/>
  <c r="K3626" i="1"/>
  <c r="K3627" i="1"/>
  <c r="K3628" i="1"/>
  <c r="M3628" i="1" s="1"/>
  <c r="K3629" i="1"/>
  <c r="K3630" i="1"/>
  <c r="K3631" i="1"/>
  <c r="K3632" i="1"/>
  <c r="K3633" i="1"/>
  <c r="K3634" i="1"/>
  <c r="K3635" i="1"/>
  <c r="K3636" i="1"/>
  <c r="M3636" i="1" s="1"/>
  <c r="K3637" i="1"/>
  <c r="K3638" i="1"/>
  <c r="K3639" i="1"/>
  <c r="K3640" i="1"/>
  <c r="K3641" i="1"/>
  <c r="K3642" i="1"/>
  <c r="K3643" i="1"/>
  <c r="K3644" i="1"/>
  <c r="M3644" i="1" s="1"/>
  <c r="K3645" i="1"/>
  <c r="K3646" i="1"/>
  <c r="K3647" i="1"/>
  <c r="K3648" i="1"/>
  <c r="K3649" i="1"/>
  <c r="K3650" i="1"/>
  <c r="K3651" i="1"/>
  <c r="K3652" i="1"/>
  <c r="M3652" i="1" s="1"/>
  <c r="K3653" i="1"/>
  <c r="K3654" i="1"/>
  <c r="K3655" i="1"/>
  <c r="K3656" i="1"/>
  <c r="K3657" i="1"/>
  <c r="K3658" i="1"/>
  <c r="K3659" i="1"/>
  <c r="K3660" i="1"/>
  <c r="M3660" i="1" s="1"/>
  <c r="K3661" i="1"/>
  <c r="K3662" i="1"/>
  <c r="K3663" i="1"/>
  <c r="K3664" i="1"/>
  <c r="K3665" i="1"/>
  <c r="K3666" i="1"/>
  <c r="K3667" i="1"/>
  <c r="K3668" i="1"/>
  <c r="M3668" i="1" s="1"/>
  <c r="K3669" i="1"/>
  <c r="K3670" i="1"/>
  <c r="K3671" i="1"/>
  <c r="K3672" i="1"/>
  <c r="K3673" i="1"/>
  <c r="K3674" i="1"/>
  <c r="K3675" i="1"/>
  <c r="K3676" i="1"/>
  <c r="M3676" i="1" s="1"/>
  <c r="K3677" i="1"/>
  <c r="K3678" i="1"/>
  <c r="K3679" i="1"/>
  <c r="K3680" i="1"/>
  <c r="K3681" i="1"/>
  <c r="K3682" i="1"/>
  <c r="K3683" i="1"/>
  <c r="K3684" i="1"/>
  <c r="M3684" i="1" s="1"/>
  <c r="K3685" i="1"/>
  <c r="K3686" i="1"/>
  <c r="K3687" i="1"/>
  <c r="K3688" i="1"/>
  <c r="K3689" i="1"/>
  <c r="K3690" i="1"/>
  <c r="K3691" i="1"/>
  <c r="K3692" i="1"/>
  <c r="M3692" i="1" s="1"/>
  <c r="K3693" i="1"/>
  <c r="K3694" i="1"/>
  <c r="K3695" i="1"/>
  <c r="K3696" i="1"/>
  <c r="K3697" i="1"/>
  <c r="K3698" i="1"/>
  <c r="K3699" i="1"/>
  <c r="K3700" i="1"/>
  <c r="M3700" i="1" s="1"/>
  <c r="K3701" i="1"/>
  <c r="K3702" i="1"/>
  <c r="K3703" i="1"/>
  <c r="K3704" i="1"/>
  <c r="K3705" i="1"/>
  <c r="K3706" i="1"/>
  <c r="K3707" i="1"/>
  <c r="K3708" i="1"/>
  <c r="M3708" i="1" s="1"/>
  <c r="K3709" i="1"/>
  <c r="K3710" i="1"/>
  <c r="K3711" i="1"/>
  <c r="K3712" i="1"/>
  <c r="K3713" i="1"/>
  <c r="K3714" i="1"/>
  <c r="K3715" i="1"/>
  <c r="K3716" i="1"/>
  <c r="M3716" i="1" s="1"/>
  <c r="K3717" i="1"/>
  <c r="K3718" i="1"/>
  <c r="K3719" i="1"/>
  <c r="K3720" i="1"/>
  <c r="K3721" i="1"/>
  <c r="K3722" i="1"/>
  <c r="K3723" i="1"/>
  <c r="K3724" i="1"/>
  <c r="M3724" i="1" s="1"/>
  <c r="K3725" i="1"/>
  <c r="K3726" i="1"/>
  <c r="K3727" i="1"/>
  <c r="K3728" i="1"/>
  <c r="K3729" i="1"/>
  <c r="K3730" i="1"/>
  <c r="K3731" i="1"/>
  <c r="K3732" i="1"/>
  <c r="M3732" i="1" s="1"/>
  <c r="K3733" i="1"/>
  <c r="K3734" i="1"/>
  <c r="K3735" i="1"/>
  <c r="K3736" i="1"/>
  <c r="K3737" i="1"/>
  <c r="K3738" i="1"/>
  <c r="K3739" i="1"/>
  <c r="K3740" i="1"/>
  <c r="M3740" i="1" s="1"/>
  <c r="K3741" i="1"/>
  <c r="K3742" i="1"/>
  <c r="K3743" i="1"/>
  <c r="K3744" i="1"/>
  <c r="K3745" i="1"/>
  <c r="K3746" i="1"/>
  <c r="K3747" i="1"/>
  <c r="K3748" i="1"/>
  <c r="M3748" i="1" s="1"/>
  <c r="K3749" i="1"/>
  <c r="K3750" i="1"/>
  <c r="K3751" i="1"/>
  <c r="K3752" i="1"/>
  <c r="K3753" i="1"/>
  <c r="K3754" i="1"/>
  <c r="K3755" i="1"/>
  <c r="K3756" i="1"/>
  <c r="M3756" i="1" s="1"/>
  <c r="K3757" i="1"/>
  <c r="K3758" i="1"/>
  <c r="K3759" i="1"/>
  <c r="K3760" i="1"/>
  <c r="K3761" i="1"/>
  <c r="K3762" i="1"/>
  <c r="K3763" i="1"/>
  <c r="K3764" i="1"/>
  <c r="M3764" i="1" s="1"/>
  <c r="K3765" i="1"/>
  <c r="K3766" i="1"/>
  <c r="K3767" i="1"/>
  <c r="K3768" i="1"/>
  <c r="K3769" i="1"/>
  <c r="K3770" i="1"/>
  <c r="K3771" i="1"/>
  <c r="K3772" i="1"/>
  <c r="M3772" i="1" s="1"/>
  <c r="K3773" i="1"/>
  <c r="K3774" i="1"/>
  <c r="K3775" i="1"/>
  <c r="K3776" i="1"/>
  <c r="K3777" i="1"/>
  <c r="K3778" i="1"/>
  <c r="K3779" i="1"/>
  <c r="K3780" i="1"/>
  <c r="M3780" i="1" s="1"/>
  <c r="K3781" i="1"/>
  <c r="K3782" i="1"/>
  <c r="K3783" i="1"/>
  <c r="K3784" i="1"/>
  <c r="K3785" i="1"/>
  <c r="K3786" i="1"/>
  <c r="K3787" i="1"/>
  <c r="K3788" i="1"/>
  <c r="M3788" i="1" s="1"/>
  <c r="K3789" i="1"/>
  <c r="K3790" i="1"/>
  <c r="K3791" i="1"/>
  <c r="K3792" i="1"/>
  <c r="K3793" i="1"/>
  <c r="K3794" i="1"/>
  <c r="K3795" i="1"/>
  <c r="K3796" i="1"/>
  <c r="M3796" i="1" s="1"/>
  <c r="K3797" i="1"/>
  <c r="K3798" i="1"/>
  <c r="K3799" i="1"/>
  <c r="K3800" i="1"/>
  <c r="K3801" i="1"/>
  <c r="K3802" i="1"/>
  <c r="K3803" i="1"/>
  <c r="K3804" i="1"/>
  <c r="M3804" i="1" s="1"/>
  <c r="K3805" i="1"/>
  <c r="K3806" i="1"/>
  <c r="K3807" i="1"/>
  <c r="K3808" i="1"/>
  <c r="K3809" i="1"/>
  <c r="K3810" i="1"/>
  <c r="K3811" i="1"/>
  <c r="K3812" i="1"/>
  <c r="M3812" i="1" s="1"/>
  <c r="K3813" i="1"/>
  <c r="K3814" i="1"/>
  <c r="K3815" i="1"/>
  <c r="K3816" i="1"/>
  <c r="K3817" i="1"/>
  <c r="K3818" i="1"/>
  <c r="K3819" i="1"/>
  <c r="K3820" i="1"/>
  <c r="M3820" i="1" s="1"/>
  <c r="K3821" i="1"/>
  <c r="K3822" i="1"/>
  <c r="K3823" i="1"/>
  <c r="K3824" i="1"/>
  <c r="K3825" i="1"/>
  <c r="K3826" i="1"/>
  <c r="K3827" i="1"/>
  <c r="K3828" i="1"/>
  <c r="M3828" i="1" s="1"/>
  <c r="K3829" i="1"/>
  <c r="K3830" i="1"/>
  <c r="K3831" i="1"/>
  <c r="K3832" i="1"/>
  <c r="K3833" i="1"/>
  <c r="K3834" i="1"/>
  <c r="K3835" i="1"/>
  <c r="K3836" i="1"/>
  <c r="M3836" i="1" s="1"/>
  <c r="K3837" i="1"/>
  <c r="K3838" i="1"/>
  <c r="K3839" i="1"/>
  <c r="K3840" i="1"/>
  <c r="K3841" i="1"/>
  <c r="K3842" i="1"/>
  <c r="K3843" i="1"/>
  <c r="K3844" i="1"/>
  <c r="M3844" i="1" s="1"/>
  <c r="K3845" i="1"/>
  <c r="K3846" i="1"/>
  <c r="K3847" i="1"/>
  <c r="K3848" i="1"/>
  <c r="K3849" i="1"/>
  <c r="K3850" i="1"/>
  <c r="K3851" i="1"/>
  <c r="K3852" i="1"/>
  <c r="M3852" i="1" s="1"/>
  <c r="K3853" i="1"/>
  <c r="K3854" i="1"/>
  <c r="K3855" i="1"/>
  <c r="K3856" i="1"/>
  <c r="K3857" i="1"/>
  <c r="K3858" i="1"/>
  <c r="K3859" i="1"/>
  <c r="K3860" i="1"/>
  <c r="M3860" i="1" s="1"/>
  <c r="K3861" i="1"/>
  <c r="K3862" i="1"/>
  <c r="K3863" i="1"/>
  <c r="K3864" i="1"/>
  <c r="K3865" i="1"/>
  <c r="K3866" i="1"/>
  <c r="K3867" i="1"/>
  <c r="K3868" i="1"/>
  <c r="M3868" i="1" s="1"/>
  <c r="K3869" i="1"/>
  <c r="K3870" i="1"/>
  <c r="K3871" i="1"/>
  <c r="K3872" i="1"/>
  <c r="K3873" i="1"/>
  <c r="K3874" i="1"/>
  <c r="K3875" i="1"/>
  <c r="K3876" i="1"/>
  <c r="M3876" i="1" s="1"/>
  <c r="K3877" i="1"/>
  <c r="K3878" i="1"/>
  <c r="K3879" i="1"/>
  <c r="K3880" i="1"/>
  <c r="K3881" i="1"/>
  <c r="K3882" i="1"/>
  <c r="K3883" i="1"/>
  <c r="K3884" i="1"/>
  <c r="M3884" i="1" s="1"/>
  <c r="K3885" i="1"/>
  <c r="K3886" i="1"/>
  <c r="K3887" i="1"/>
  <c r="K3888" i="1"/>
  <c r="K3889" i="1"/>
  <c r="K3890" i="1"/>
  <c r="K3891" i="1"/>
  <c r="K3892" i="1"/>
  <c r="M3892" i="1" s="1"/>
  <c r="K3893" i="1"/>
  <c r="K3894" i="1"/>
  <c r="K3895" i="1"/>
  <c r="K3896" i="1"/>
  <c r="K3897" i="1"/>
  <c r="K3898" i="1"/>
  <c r="K3899" i="1"/>
  <c r="K3900" i="1"/>
  <c r="M3900" i="1" s="1"/>
  <c r="K3901" i="1"/>
  <c r="K3902" i="1"/>
  <c r="K3903" i="1"/>
  <c r="K3904" i="1"/>
  <c r="K3905" i="1"/>
  <c r="K3906" i="1"/>
  <c r="K3907" i="1"/>
  <c r="K3908" i="1"/>
  <c r="M3908" i="1" s="1"/>
  <c r="K3909" i="1"/>
  <c r="K3910" i="1"/>
  <c r="K3911" i="1"/>
  <c r="K3912" i="1"/>
  <c r="K3913" i="1"/>
  <c r="K3914" i="1"/>
  <c r="K3915" i="1"/>
  <c r="K3916" i="1"/>
  <c r="M3916" i="1" s="1"/>
  <c r="K3917" i="1"/>
  <c r="K3918" i="1"/>
  <c r="K3919" i="1"/>
  <c r="K3920" i="1"/>
  <c r="K3921" i="1"/>
  <c r="K3922" i="1"/>
  <c r="K3923" i="1"/>
  <c r="K3924" i="1"/>
  <c r="M3924" i="1" s="1"/>
  <c r="K3925" i="1"/>
  <c r="K3926" i="1"/>
  <c r="K3927" i="1"/>
  <c r="K3928" i="1"/>
  <c r="K3929" i="1"/>
  <c r="K3930" i="1"/>
  <c r="K3931" i="1"/>
  <c r="K3932" i="1"/>
  <c r="M3932" i="1" s="1"/>
  <c r="K3933" i="1"/>
  <c r="K3934" i="1"/>
  <c r="K3935" i="1"/>
  <c r="K3936" i="1"/>
  <c r="K3937" i="1"/>
  <c r="K3938" i="1"/>
  <c r="K3939" i="1"/>
  <c r="K3940" i="1"/>
  <c r="M3940" i="1" s="1"/>
  <c r="K3941" i="1"/>
  <c r="K3942" i="1"/>
  <c r="K3943" i="1"/>
  <c r="K3944" i="1"/>
  <c r="K3945" i="1"/>
  <c r="K3946" i="1"/>
  <c r="K3947" i="1"/>
  <c r="K3948" i="1"/>
  <c r="M3948" i="1" s="1"/>
  <c r="K3949" i="1"/>
  <c r="K3950" i="1"/>
  <c r="K3951" i="1"/>
  <c r="K3952" i="1"/>
  <c r="K3953" i="1"/>
  <c r="K3954" i="1"/>
  <c r="K3955" i="1"/>
  <c r="K3956" i="1"/>
  <c r="M3956" i="1" s="1"/>
  <c r="K3957" i="1"/>
  <c r="K3958" i="1"/>
  <c r="K3959" i="1"/>
  <c r="K3960" i="1"/>
  <c r="K3961" i="1"/>
  <c r="K3962" i="1"/>
  <c r="K3963" i="1"/>
  <c r="K3964" i="1"/>
  <c r="M3964" i="1" s="1"/>
  <c r="K3965" i="1"/>
  <c r="K3966" i="1"/>
  <c r="K3967" i="1"/>
  <c r="K3968" i="1"/>
  <c r="K3969" i="1"/>
  <c r="K3970" i="1"/>
  <c r="K3971" i="1"/>
  <c r="K3972" i="1"/>
  <c r="M3972" i="1" s="1"/>
  <c r="K3973" i="1"/>
  <c r="K3974" i="1"/>
  <c r="K3975" i="1"/>
  <c r="K3976" i="1"/>
  <c r="K3977" i="1"/>
  <c r="K3978" i="1"/>
  <c r="K3979" i="1"/>
  <c r="K3980" i="1"/>
  <c r="M3980" i="1" s="1"/>
  <c r="K3981" i="1"/>
  <c r="K3982" i="1"/>
  <c r="K3983" i="1"/>
  <c r="K3984" i="1"/>
  <c r="K3985" i="1"/>
  <c r="K3986" i="1"/>
  <c r="K3987" i="1"/>
  <c r="K3988" i="1"/>
  <c r="M3988" i="1" s="1"/>
  <c r="K3989" i="1"/>
  <c r="K3990" i="1"/>
  <c r="K3991" i="1"/>
  <c r="K3992" i="1"/>
  <c r="K3993" i="1"/>
  <c r="K3994" i="1"/>
  <c r="K3995" i="1"/>
  <c r="K3996" i="1"/>
  <c r="M3996" i="1" s="1"/>
  <c r="K3997" i="1"/>
  <c r="K3998" i="1"/>
  <c r="K3999" i="1"/>
  <c r="K4000" i="1"/>
  <c r="K4001" i="1"/>
  <c r="K4002" i="1"/>
  <c r="K4003" i="1"/>
  <c r="K4004" i="1"/>
  <c r="M4004" i="1" s="1"/>
  <c r="K4005" i="1"/>
  <c r="K4006" i="1"/>
  <c r="K4007" i="1"/>
  <c r="K4008" i="1"/>
  <c r="K4009" i="1"/>
  <c r="K4010" i="1"/>
  <c r="K4011" i="1"/>
  <c r="K4012" i="1"/>
  <c r="M4012" i="1" s="1"/>
  <c r="K4013" i="1"/>
  <c r="K4014" i="1"/>
  <c r="K4015" i="1"/>
  <c r="K4016" i="1"/>
  <c r="K4017" i="1"/>
  <c r="K4018" i="1"/>
  <c r="K4019" i="1"/>
  <c r="K4020" i="1"/>
  <c r="M4020" i="1" s="1"/>
  <c r="K4021" i="1"/>
  <c r="K4022" i="1"/>
  <c r="K4023" i="1"/>
  <c r="K4024" i="1"/>
  <c r="K4025" i="1"/>
  <c r="K4026" i="1"/>
  <c r="K4027" i="1"/>
  <c r="K4028" i="1"/>
  <c r="M4028" i="1" s="1"/>
  <c r="K4029" i="1"/>
  <c r="K4030" i="1"/>
  <c r="K4031" i="1"/>
  <c r="K4032" i="1"/>
  <c r="K4033" i="1"/>
  <c r="K4034" i="1"/>
  <c r="K4035" i="1"/>
  <c r="K4036" i="1"/>
  <c r="M4036" i="1" s="1"/>
  <c r="K4037" i="1"/>
  <c r="K4038" i="1"/>
  <c r="K4039" i="1"/>
  <c r="K4040" i="1"/>
  <c r="K4041" i="1"/>
  <c r="K4042" i="1"/>
  <c r="K4043" i="1"/>
  <c r="K4044" i="1"/>
  <c r="M4044" i="1" s="1"/>
  <c r="K4045" i="1"/>
  <c r="K4046" i="1"/>
  <c r="K4047" i="1"/>
  <c r="K4048" i="1"/>
  <c r="K4049" i="1"/>
  <c r="K4050" i="1"/>
  <c r="K4051" i="1"/>
  <c r="K4052" i="1"/>
  <c r="M4052" i="1" s="1"/>
  <c r="K4053" i="1"/>
  <c r="K4054" i="1"/>
  <c r="K4055" i="1"/>
  <c r="K4056" i="1"/>
  <c r="K4057" i="1"/>
  <c r="K4058" i="1"/>
  <c r="K4059" i="1"/>
  <c r="K4060" i="1"/>
  <c r="M4060" i="1" s="1"/>
  <c r="K4061" i="1"/>
  <c r="K4062" i="1"/>
  <c r="K4063" i="1"/>
  <c r="K4064" i="1"/>
  <c r="K4065" i="1"/>
  <c r="K4066" i="1"/>
  <c r="K4067" i="1"/>
  <c r="K4068" i="1"/>
  <c r="M4068" i="1" s="1"/>
  <c r="K4069" i="1"/>
  <c r="K4070" i="1"/>
  <c r="K4071" i="1"/>
  <c r="K4072" i="1"/>
  <c r="K4073" i="1"/>
  <c r="K4074" i="1"/>
  <c r="K4075" i="1"/>
  <c r="K4076" i="1"/>
  <c r="M4076" i="1" s="1"/>
  <c r="K4077" i="1"/>
  <c r="K4078" i="1"/>
  <c r="K4079" i="1"/>
  <c r="K4080" i="1"/>
  <c r="K4081" i="1"/>
  <c r="K4082" i="1"/>
  <c r="K4083" i="1"/>
  <c r="K4084" i="1"/>
  <c r="M4084" i="1" s="1"/>
  <c r="K4085" i="1"/>
  <c r="K4086" i="1"/>
  <c r="K4087" i="1"/>
  <c r="K4088" i="1"/>
  <c r="K4089" i="1"/>
  <c r="K4090" i="1"/>
  <c r="K4091" i="1"/>
  <c r="K4092" i="1"/>
  <c r="M4092" i="1" s="1"/>
  <c r="K4093" i="1"/>
  <c r="K4094" i="1"/>
  <c r="K4095" i="1"/>
  <c r="K4096" i="1"/>
  <c r="K4097" i="1"/>
  <c r="K4098" i="1"/>
  <c r="K4099" i="1"/>
  <c r="K4100" i="1"/>
  <c r="M4100" i="1" s="1"/>
  <c r="K4101" i="1"/>
  <c r="K4102" i="1"/>
  <c r="K4103" i="1"/>
  <c r="K4104" i="1"/>
  <c r="K4105" i="1"/>
  <c r="K4106" i="1"/>
  <c r="K4107" i="1"/>
  <c r="K4108" i="1"/>
  <c r="M4108" i="1" s="1"/>
  <c r="K4109" i="1"/>
  <c r="K4110" i="1"/>
  <c r="K4111" i="1"/>
  <c r="K4112" i="1"/>
  <c r="K4113" i="1"/>
  <c r="K4114" i="1"/>
  <c r="K4115" i="1"/>
  <c r="K4116" i="1"/>
  <c r="M4116" i="1" s="1"/>
  <c r="K4117" i="1"/>
  <c r="K4118" i="1"/>
  <c r="K4119" i="1"/>
  <c r="K4120" i="1"/>
  <c r="K4121" i="1"/>
  <c r="K4122" i="1"/>
  <c r="K4123" i="1"/>
  <c r="K4124" i="1"/>
  <c r="M4124" i="1" s="1"/>
  <c r="K4125" i="1"/>
  <c r="K4126" i="1"/>
  <c r="K4127" i="1"/>
  <c r="K4128" i="1"/>
  <c r="K4129" i="1"/>
  <c r="K4130" i="1"/>
  <c r="K4131" i="1"/>
  <c r="K4132" i="1"/>
  <c r="M4132" i="1" s="1"/>
  <c r="K4133" i="1"/>
  <c r="K4134" i="1"/>
  <c r="K4135" i="1"/>
  <c r="K4136" i="1"/>
  <c r="K4137" i="1"/>
  <c r="K4138" i="1"/>
  <c r="K4139" i="1"/>
  <c r="K4140" i="1"/>
  <c r="M4140" i="1" s="1"/>
  <c r="K4141" i="1"/>
  <c r="K4142" i="1"/>
  <c r="K4143" i="1"/>
  <c r="K4144" i="1"/>
  <c r="K4145" i="1"/>
  <c r="K4146" i="1"/>
  <c r="K4147" i="1"/>
  <c r="K4148" i="1"/>
  <c r="M4148" i="1" s="1"/>
  <c r="K4149" i="1"/>
  <c r="K4150" i="1"/>
  <c r="K4151" i="1"/>
  <c r="K4152" i="1"/>
  <c r="K4153" i="1"/>
  <c r="K4154" i="1"/>
  <c r="K4155" i="1"/>
  <c r="K4156" i="1"/>
  <c r="M4156" i="1" s="1"/>
  <c r="K4157" i="1"/>
  <c r="K4158" i="1"/>
  <c r="K4159" i="1"/>
  <c r="K4160" i="1"/>
  <c r="K4161" i="1"/>
  <c r="K4162" i="1"/>
  <c r="K4163" i="1"/>
  <c r="K4164" i="1"/>
  <c r="M4164" i="1" s="1"/>
  <c r="K4165" i="1"/>
  <c r="K4166" i="1"/>
  <c r="K4167" i="1"/>
  <c r="K4168" i="1"/>
  <c r="K4169" i="1"/>
  <c r="K4170" i="1"/>
  <c r="K4171" i="1"/>
  <c r="K4172" i="1"/>
  <c r="M4172" i="1" s="1"/>
  <c r="K4173" i="1"/>
  <c r="K4174" i="1"/>
  <c r="K4175" i="1"/>
  <c r="K4176" i="1"/>
  <c r="K4177" i="1"/>
  <c r="K4178" i="1"/>
  <c r="K4179" i="1"/>
  <c r="K4180" i="1"/>
  <c r="M4180" i="1" s="1"/>
  <c r="K4181" i="1"/>
  <c r="K4182" i="1"/>
  <c r="K4183" i="1"/>
  <c r="K4184" i="1"/>
  <c r="K4185" i="1"/>
  <c r="K4186" i="1"/>
  <c r="K4187" i="1"/>
  <c r="K4188" i="1"/>
  <c r="M4188" i="1" s="1"/>
  <c r="K4189" i="1"/>
  <c r="K4190" i="1"/>
  <c r="K4191" i="1"/>
  <c r="K4192" i="1"/>
  <c r="K4193" i="1"/>
  <c r="K4194" i="1"/>
  <c r="K4195" i="1"/>
  <c r="K4196" i="1"/>
  <c r="M4196" i="1" s="1"/>
  <c r="K4197" i="1"/>
  <c r="K4198" i="1"/>
  <c r="K4199" i="1"/>
  <c r="K4200" i="1"/>
  <c r="K4201" i="1"/>
  <c r="K4202" i="1"/>
  <c r="K4203" i="1"/>
  <c r="K4204" i="1"/>
  <c r="M4204" i="1" s="1"/>
  <c r="K4205" i="1"/>
  <c r="K4206" i="1"/>
  <c r="K4207" i="1"/>
  <c r="K4208" i="1"/>
  <c r="K4209" i="1"/>
  <c r="K4210" i="1"/>
  <c r="K4211" i="1"/>
  <c r="K4212" i="1"/>
  <c r="M4212" i="1" s="1"/>
  <c r="K4213" i="1"/>
  <c r="K4214" i="1"/>
  <c r="K4215" i="1"/>
  <c r="K4216" i="1"/>
  <c r="K4217" i="1"/>
  <c r="K4218" i="1"/>
  <c r="K4219" i="1"/>
  <c r="K4220" i="1"/>
  <c r="M4220" i="1" s="1"/>
  <c r="K4221" i="1"/>
  <c r="K4222" i="1"/>
  <c r="K4223" i="1"/>
  <c r="K4224" i="1"/>
  <c r="K4225" i="1"/>
  <c r="K4226" i="1"/>
  <c r="K4227" i="1"/>
  <c r="K4228" i="1"/>
  <c r="M4228" i="1" s="1"/>
  <c r="K4229" i="1"/>
  <c r="K4230" i="1"/>
  <c r="K4231" i="1"/>
  <c r="K4232" i="1"/>
  <c r="K4233" i="1"/>
  <c r="K4234" i="1"/>
  <c r="K4235" i="1"/>
  <c r="K4236" i="1"/>
  <c r="M4236" i="1" s="1"/>
  <c r="K4237" i="1"/>
  <c r="K4238" i="1"/>
  <c r="K4239" i="1"/>
  <c r="K4240" i="1"/>
  <c r="K4241" i="1"/>
  <c r="K4242" i="1"/>
  <c r="K4243" i="1"/>
  <c r="K4244" i="1"/>
  <c r="M4244" i="1" s="1"/>
  <c r="K4245" i="1"/>
  <c r="K4246" i="1"/>
  <c r="K4247" i="1"/>
  <c r="K4248" i="1"/>
  <c r="K4249" i="1"/>
  <c r="K4250" i="1"/>
  <c r="K4251" i="1"/>
  <c r="K4252" i="1"/>
  <c r="M4252" i="1" s="1"/>
  <c r="K4253" i="1"/>
  <c r="K4254" i="1"/>
  <c r="K4255" i="1"/>
  <c r="K4256" i="1"/>
  <c r="K4257" i="1"/>
  <c r="K4258" i="1"/>
  <c r="K4259" i="1"/>
  <c r="K4260" i="1"/>
  <c r="M4260" i="1" s="1"/>
  <c r="K4261" i="1"/>
  <c r="K4262" i="1"/>
  <c r="K4263" i="1"/>
  <c r="K4264" i="1"/>
  <c r="K4265" i="1"/>
  <c r="K4266" i="1"/>
  <c r="K4267" i="1"/>
  <c r="K4268" i="1"/>
  <c r="M4268" i="1" s="1"/>
  <c r="K4269" i="1"/>
  <c r="K4270" i="1"/>
  <c r="K4271" i="1"/>
  <c r="K4272" i="1"/>
  <c r="K4273" i="1"/>
  <c r="K4274" i="1"/>
  <c r="K4275" i="1"/>
  <c r="K4276" i="1"/>
  <c r="M4276" i="1" s="1"/>
  <c r="K4277" i="1"/>
  <c r="K4278" i="1"/>
  <c r="K4279" i="1"/>
  <c r="K4280" i="1"/>
  <c r="K4281" i="1"/>
  <c r="K4282" i="1"/>
  <c r="K4283" i="1"/>
  <c r="K4284" i="1"/>
  <c r="M4284" i="1" s="1"/>
  <c r="K4285" i="1"/>
  <c r="K4286" i="1"/>
  <c r="K4287" i="1"/>
  <c r="K4288" i="1"/>
  <c r="K4289" i="1"/>
  <c r="K4290" i="1"/>
  <c r="K4291" i="1"/>
  <c r="K4292" i="1"/>
  <c r="M4292" i="1" s="1"/>
  <c r="K4293" i="1"/>
  <c r="K4294" i="1"/>
  <c r="K4295" i="1"/>
  <c r="K4296" i="1"/>
  <c r="K4297" i="1"/>
  <c r="K4298" i="1"/>
  <c r="K4299" i="1"/>
  <c r="K4300" i="1"/>
  <c r="M4300" i="1" s="1"/>
  <c r="K4301" i="1"/>
  <c r="K4302" i="1"/>
  <c r="K4303" i="1"/>
  <c r="K4304" i="1"/>
  <c r="K4305" i="1"/>
  <c r="K4306" i="1"/>
  <c r="K4307" i="1"/>
  <c r="K4308" i="1"/>
  <c r="M4308" i="1" s="1"/>
  <c r="K4309" i="1"/>
  <c r="K4310" i="1"/>
  <c r="K4311" i="1"/>
  <c r="K4312" i="1"/>
  <c r="K4313" i="1"/>
  <c r="K4314" i="1"/>
  <c r="K4315" i="1"/>
  <c r="K4316" i="1"/>
  <c r="M4316" i="1" s="1"/>
  <c r="K4317" i="1"/>
  <c r="K4318" i="1"/>
  <c r="K4319" i="1"/>
  <c r="K4320" i="1"/>
  <c r="K4321" i="1"/>
  <c r="K4322" i="1"/>
  <c r="K4323" i="1"/>
  <c r="K4324" i="1"/>
  <c r="M4324" i="1" s="1"/>
  <c r="K4325" i="1"/>
  <c r="K4326" i="1"/>
  <c r="K4327" i="1"/>
  <c r="K4328" i="1"/>
  <c r="K4329" i="1"/>
  <c r="K4330" i="1"/>
  <c r="K4331" i="1"/>
  <c r="K4332" i="1"/>
  <c r="M4332" i="1" s="1"/>
  <c r="K4333" i="1"/>
  <c r="K4334" i="1"/>
  <c r="K4335" i="1"/>
  <c r="K4336" i="1"/>
  <c r="K4337" i="1"/>
  <c r="K4338" i="1"/>
  <c r="K4339" i="1"/>
  <c r="K4340" i="1"/>
  <c r="M4340" i="1" s="1"/>
  <c r="K4341" i="1"/>
  <c r="K4342" i="1"/>
  <c r="K4343" i="1"/>
  <c r="K4344" i="1"/>
  <c r="K4345" i="1"/>
  <c r="K4346" i="1"/>
  <c r="K4347" i="1"/>
  <c r="K4348" i="1"/>
  <c r="M4348" i="1" s="1"/>
  <c r="K4349" i="1"/>
  <c r="K4350" i="1"/>
  <c r="K4351" i="1"/>
  <c r="K4352" i="1"/>
  <c r="K4353" i="1"/>
  <c r="K4354" i="1"/>
  <c r="K4355" i="1"/>
  <c r="K4356" i="1"/>
  <c r="M4356" i="1" s="1"/>
  <c r="K4357" i="1"/>
  <c r="K4358" i="1"/>
  <c r="K4359" i="1"/>
  <c r="K4360" i="1"/>
  <c r="K4361" i="1"/>
  <c r="K4362" i="1"/>
  <c r="K4363" i="1"/>
  <c r="K4364" i="1"/>
  <c r="M4364" i="1" s="1"/>
  <c r="K4365" i="1"/>
  <c r="K4366" i="1"/>
  <c r="K4367" i="1"/>
  <c r="K4368" i="1"/>
  <c r="K4369" i="1"/>
  <c r="K4370" i="1"/>
  <c r="K4371" i="1"/>
  <c r="K4372" i="1"/>
  <c r="M4372" i="1" s="1"/>
  <c r="K4373" i="1"/>
  <c r="K4374" i="1"/>
  <c r="K4375" i="1"/>
  <c r="K4376" i="1"/>
  <c r="K4377" i="1"/>
  <c r="K4378" i="1"/>
  <c r="K4379" i="1"/>
  <c r="K4380" i="1"/>
  <c r="M4380" i="1" s="1"/>
  <c r="K4381" i="1"/>
  <c r="K4382" i="1"/>
  <c r="K4383" i="1"/>
  <c r="K4384" i="1"/>
  <c r="K4385" i="1"/>
  <c r="K4386" i="1"/>
  <c r="K4387" i="1"/>
  <c r="K4388" i="1"/>
  <c r="M4388" i="1" s="1"/>
  <c r="K4389" i="1"/>
  <c r="K4390" i="1"/>
  <c r="K4391" i="1"/>
  <c r="K4392" i="1"/>
  <c r="K4393" i="1"/>
  <c r="K4394" i="1"/>
  <c r="K4395" i="1"/>
  <c r="K4396" i="1"/>
  <c r="M4396" i="1" s="1"/>
  <c r="K4397" i="1"/>
  <c r="K4398" i="1"/>
  <c r="K4399" i="1"/>
  <c r="K4400" i="1"/>
  <c r="K4401" i="1"/>
  <c r="K4402" i="1"/>
  <c r="K4403" i="1"/>
  <c r="K4404" i="1"/>
  <c r="M4404" i="1" s="1"/>
  <c r="K4405" i="1"/>
  <c r="K4406" i="1"/>
  <c r="K4407" i="1"/>
  <c r="K4408" i="1"/>
  <c r="K4409" i="1"/>
  <c r="K4410" i="1"/>
  <c r="K4411" i="1"/>
  <c r="K4412" i="1"/>
  <c r="M4412" i="1" s="1"/>
  <c r="K4413" i="1"/>
  <c r="K4414" i="1"/>
  <c r="K4415" i="1"/>
  <c r="K4416" i="1"/>
  <c r="K4417" i="1"/>
  <c r="K4418" i="1"/>
  <c r="K4419" i="1"/>
  <c r="K4420" i="1"/>
  <c r="M4420" i="1" s="1"/>
  <c r="K4421" i="1"/>
  <c r="K4422" i="1"/>
  <c r="K4423" i="1"/>
  <c r="K4424" i="1"/>
  <c r="K4425" i="1"/>
  <c r="K4426" i="1"/>
  <c r="K4427" i="1"/>
  <c r="K4428" i="1"/>
  <c r="M4428" i="1" s="1"/>
  <c r="K4429" i="1"/>
  <c r="K4430" i="1"/>
  <c r="K4431" i="1"/>
  <c r="K4432" i="1"/>
  <c r="K4433" i="1"/>
  <c r="K4434" i="1"/>
  <c r="K4435" i="1"/>
  <c r="K4436" i="1"/>
  <c r="M4436" i="1" s="1"/>
  <c r="K4437" i="1"/>
  <c r="K4438" i="1"/>
  <c r="K4439" i="1"/>
  <c r="K4440" i="1"/>
  <c r="K4441" i="1"/>
  <c r="K4442" i="1"/>
  <c r="K4443" i="1"/>
  <c r="K4444" i="1"/>
  <c r="M4444" i="1" s="1"/>
  <c r="K4445" i="1"/>
  <c r="K4446" i="1"/>
  <c r="K4447" i="1"/>
  <c r="K4448" i="1"/>
  <c r="K4449" i="1"/>
  <c r="K4450" i="1"/>
  <c r="K4451" i="1"/>
  <c r="K4452" i="1"/>
  <c r="M4452" i="1" s="1"/>
  <c r="K4453" i="1"/>
  <c r="K4454" i="1"/>
  <c r="K4455" i="1"/>
  <c r="K4456" i="1"/>
  <c r="K4457" i="1"/>
  <c r="K4458" i="1"/>
  <c r="K4459" i="1"/>
  <c r="K4460" i="1"/>
  <c r="M4460" i="1" s="1"/>
  <c r="K4461" i="1"/>
  <c r="K4462" i="1"/>
  <c r="K4463" i="1"/>
  <c r="K4464" i="1"/>
  <c r="K4465" i="1"/>
  <c r="K4466" i="1"/>
  <c r="K4467" i="1"/>
  <c r="K4468" i="1"/>
  <c r="M4468" i="1" s="1"/>
  <c r="K4469" i="1"/>
  <c r="K4470" i="1"/>
  <c r="K4471" i="1"/>
  <c r="K4472" i="1"/>
  <c r="K4473" i="1"/>
  <c r="K4474" i="1"/>
  <c r="K4475" i="1"/>
  <c r="K4476" i="1"/>
  <c r="M4476" i="1" s="1"/>
  <c r="K4477" i="1"/>
  <c r="K4478" i="1"/>
  <c r="K4479" i="1"/>
  <c r="K4480" i="1"/>
  <c r="K4481" i="1"/>
  <c r="K4482" i="1"/>
  <c r="K4483" i="1"/>
  <c r="K4484" i="1"/>
  <c r="M4484" i="1" s="1"/>
  <c r="K4485" i="1"/>
  <c r="K4486" i="1"/>
  <c r="K4487" i="1"/>
  <c r="K4488" i="1"/>
  <c r="K4489" i="1"/>
  <c r="K4490" i="1"/>
  <c r="K4491" i="1"/>
  <c r="K4492" i="1"/>
  <c r="M4492" i="1" s="1"/>
  <c r="K4493" i="1"/>
  <c r="K4494" i="1"/>
  <c r="K4495" i="1"/>
  <c r="K4496" i="1"/>
  <c r="K4497" i="1"/>
  <c r="K4498" i="1"/>
  <c r="K4499" i="1"/>
  <c r="K4500" i="1"/>
  <c r="M4500" i="1" s="1"/>
  <c r="K4501" i="1"/>
  <c r="K4502" i="1"/>
  <c r="K4503" i="1"/>
  <c r="K4504" i="1"/>
  <c r="K4505" i="1"/>
  <c r="K4506" i="1"/>
  <c r="K4507" i="1"/>
  <c r="K4508" i="1"/>
  <c r="M4508" i="1" s="1"/>
  <c r="K4509" i="1"/>
  <c r="K4510" i="1"/>
  <c r="K4511" i="1"/>
  <c r="K4512" i="1"/>
  <c r="K4513" i="1"/>
  <c r="K4514" i="1"/>
  <c r="K4515" i="1"/>
  <c r="K4516" i="1"/>
  <c r="M4516" i="1" s="1"/>
  <c r="K4517" i="1"/>
  <c r="K4518" i="1"/>
  <c r="K4519" i="1"/>
  <c r="K4520" i="1"/>
  <c r="K4521" i="1"/>
  <c r="K4522" i="1"/>
  <c r="K4523" i="1"/>
  <c r="K4524" i="1"/>
  <c r="M4524" i="1" s="1"/>
  <c r="K4525" i="1"/>
  <c r="K4526" i="1"/>
  <c r="K4527" i="1"/>
  <c r="K4528" i="1"/>
  <c r="K4529" i="1"/>
  <c r="K4530" i="1"/>
  <c r="K4531" i="1"/>
  <c r="K4532" i="1"/>
  <c r="M4532" i="1" s="1"/>
  <c r="K4533" i="1"/>
  <c r="K4534" i="1"/>
  <c r="K4535" i="1"/>
  <c r="K4536" i="1"/>
  <c r="K4537" i="1"/>
  <c r="K4538" i="1"/>
  <c r="K4539" i="1"/>
  <c r="K4540" i="1"/>
  <c r="M4540" i="1" s="1"/>
  <c r="K4541" i="1"/>
  <c r="K4542" i="1"/>
  <c r="K4543" i="1"/>
  <c r="K4544" i="1"/>
  <c r="K4545" i="1"/>
  <c r="K4546" i="1"/>
  <c r="K4547" i="1"/>
  <c r="K4548" i="1"/>
  <c r="M4548" i="1" s="1"/>
  <c r="K4549" i="1"/>
  <c r="K4550" i="1"/>
  <c r="K4551" i="1"/>
  <c r="K4552" i="1"/>
  <c r="K4553" i="1"/>
  <c r="K4554" i="1"/>
  <c r="K4555" i="1"/>
  <c r="K4556" i="1"/>
  <c r="M4556" i="1" s="1"/>
  <c r="K4557" i="1"/>
  <c r="K4558" i="1"/>
  <c r="K4559" i="1"/>
  <c r="K4560" i="1"/>
  <c r="K4561" i="1"/>
  <c r="K4562" i="1"/>
  <c r="K4563" i="1"/>
  <c r="K4564" i="1"/>
  <c r="M4564" i="1" s="1"/>
  <c r="K4565" i="1"/>
  <c r="K4566" i="1"/>
  <c r="K4567" i="1"/>
  <c r="K4568" i="1"/>
  <c r="K4569" i="1"/>
  <c r="K4570" i="1"/>
  <c r="K4571" i="1"/>
  <c r="K4572" i="1"/>
  <c r="M4572" i="1" s="1"/>
  <c r="K4573" i="1"/>
  <c r="K4574" i="1"/>
  <c r="K4575" i="1"/>
  <c r="K4576" i="1"/>
  <c r="K4577" i="1"/>
  <c r="K4578" i="1"/>
  <c r="K4579" i="1"/>
  <c r="K4580" i="1"/>
  <c r="M4580" i="1" s="1"/>
  <c r="K4581" i="1"/>
  <c r="K4582" i="1"/>
  <c r="K4583" i="1"/>
  <c r="K4584" i="1"/>
  <c r="K4585" i="1"/>
  <c r="K4586" i="1"/>
  <c r="K4587" i="1"/>
  <c r="K4588" i="1"/>
  <c r="M4588" i="1" s="1"/>
  <c r="K4589" i="1"/>
  <c r="K4590" i="1"/>
  <c r="K4591" i="1"/>
  <c r="K4592" i="1"/>
  <c r="K4593" i="1"/>
  <c r="K4594" i="1"/>
  <c r="K4595" i="1"/>
  <c r="K4596" i="1"/>
  <c r="M4596" i="1" s="1"/>
  <c r="K4597" i="1"/>
  <c r="K4598" i="1"/>
  <c r="K4599" i="1"/>
  <c r="K4600" i="1"/>
  <c r="K4601" i="1"/>
  <c r="K4602" i="1"/>
  <c r="K4603" i="1"/>
  <c r="K4604" i="1"/>
  <c r="M4604" i="1" s="1"/>
  <c r="K4605" i="1"/>
  <c r="K4606" i="1"/>
  <c r="K4607" i="1"/>
  <c r="K4608" i="1"/>
  <c r="K4609" i="1"/>
  <c r="K4610" i="1"/>
  <c r="K4611" i="1"/>
  <c r="K4612" i="1"/>
  <c r="M4612" i="1" s="1"/>
  <c r="K4613" i="1"/>
  <c r="K4614" i="1"/>
  <c r="K4615" i="1"/>
  <c r="K4616" i="1"/>
  <c r="K4617" i="1"/>
  <c r="K4618" i="1"/>
  <c r="K4619" i="1"/>
  <c r="K4620" i="1"/>
  <c r="M4620" i="1" s="1"/>
  <c r="K4621" i="1"/>
  <c r="K4622" i="1"/>
  <c r="K4623" i="1"/>
  <c r="K4624" i="1"/>
  <c r="K4625" i="1"/>
  <c r="K4626" i="1"/>
  <c r="K4627" i="1"/>
  <c r="K4628" i="1"/>
  <c r="M4628" i="1" s="1"/>
  <c r="K4629" i="1"/>
  <c r="K4630" i="1"/>
  <c r="K4631" i="1"/>
  <c r="K4632" i="1"/>
  <c r="K4633" i="1"/>
  <c r="K4634" i="1"/>
  <c r="K4635" i="1"/>
  <c r="K4636" i="1"/>
  <c r="M4636" i="1" s="1"/>
  <c r="K4637" i="1"/>
  <c r="K4638" i="1"/>
  <c r="K4639" i="1"/>
  <c r="K4640" i="1"/>
  <c r="K4641" i="1"/>
  <c r="K4642" i="1"/>
  <c r="K4643" i="1"/>
  <c r="K4644" i="1"/>
  <c r="M4644" i="1" s="1"/>
  <c r="K4645" i="1"/>
  <c r="K4646" i="1"/>
  <c r="K4647" i="1"/>
  <c r="K4648" i="1"/>
  <c r="K4649" i="1"/>
  <c r="K4650" i="1"/>
  <c r="K4651" i="1"/>
  <c r="K4652" i="1"/>
  <c r="M4652" i="1" s="1"/>
  <c r="K4653" i="1"/>
  <c r="K4654" i="1"/>
  <c r="K4655" i="1"/>
  <c r="K4656" i="1"/>
  <c r="K4657" i="1"/>
  <c r="K4658" i="1"/>
  <c r="K4659" i="1"/>
  <c r="K4660" i="1"/>
  <c r="M4660" i="1" s="1"/>
  <c r="K4661" i="1"/>
  <c r="K4662" i="1"/>
  <c r="K4663" i="1"/>
  <c r="K4664" i="1"/>
  <c r="K4665" i="1"/>
  <c r="K4666" i="1"/>
  <c r="K4667" i="1"/>
  <c r="K4668" i="1"/>
  <c r="M4668" i="1" s="1"/>
  <c r="K4669" i="1"/>
  <c r="K4670" i="1"/>
  <c r="K4671" i="1"/>
  <c r="K4672" i="1"/>
  <c r="K4673" i="1"/>
  <c r="K4674" i="1"/>
  <c r="K4675" i="1"/>
  <c r="K4676" i="1"/>
  <c r="M4676" i="1" s="1"/>
  <c r="K4677" i="1"/>
  <c r="K4678" i="1"/>
  <c r="K4679" i="1"/>
  <c r="K4680" i="1"/>
  <c r="K4681" i="1"/>
  <c r="K4682" i="1"/>
  <c r="K4683" i="1"/>
  <c r="K4684" i="1"/>
  <c r="M4684" i="1" s="1"/>
  <c r="K4685" i="1"/>
  <c r="K4686" i="1"/>
  <c r="K4687" i="1"/>
  <c r="K4688" i="1"/>
  <c r="K4689" i="1"/>
  <c r="K4690" i="1"/>
  <c r="K4691" i="1"/>
  <c r="K4692" i="1"/>
  <c r="M4692" i="1" s="1"/>
  <c r="K4693" i="1"/>
  <c r="K4694" i="1"/>
  <c r="K4695" i="1"/>
  <c r="K4696" i="1"/>
  <c r="K4697" i="1"/>
  <c r="K4698" i="1"/>
  <c r="K4699" i="1"/>
  <c r="K4700" i="1"/>
  <c r="M4700" i="1" s="1"/>
  <c r="K4701" i="1"/>
  <c r="K4702" i="1"/>
  <c r="K4703" i="1"/>
  <c r="K4704" i="1"/>
  <c r="K4705" i="1"/>
  <c r="K4706" i="1"/>
  <c r="K4707" i="1"/>
  <c r="K4708" i="1"/>
  <c r="M4708" i="1" s="1"/>
  <c r="K4709" i="1"/>
  <c r="K4710" i="1"/>
  <c r="K4711" i="1"/>
  <c r="K4712" i="1"/>
  <c r="K4713" i="1"/>
  <c r="K4714" i="1"/>
  <c r="K4715" i="1"/>
  <c r="K4716" i="1"/>
  <c r="M4716" i="1" s="1"/>
  <c r="K4717" i="1"/>
  <c r="K4718" i="1"/>
  <c r="K4719" i="1"/>
  <c r="K4720" i="1"/>
  <c r="K4721" i="1"/>
  <c r="K4722" i="1"/>
  <c r="K4723" i="1"/>
  <c r="K4724" i="1"/>
  <c r="M4724" i="1" s="1"/>
  <c r="K4725" i="1"/>
  <c r="K4726" i="1"/>
  <c r="K4727" i="1"/>
  <c r="K4728" i="1"/>
  <c r="K4729" i="1"/>
  <c r="K4730" i="1"/>
  <c r="K4731" i="1"/>
  <c r="K4732" i="1"/>
  <c r="M4732" i="1" s="1"/>
  <c r="K4733" i="1"/>
  <c r="K4734" i="1"/>
  <c r="K4735" i="1"/>
  <c r="K4736" i="1"/>
  <c r="K4737" i="1"/>
  <c r="K4738" i="1"/>
  <c r="K4739" i="1"/>
  <c r="K4740" i="1"/>
  <c r="M4740" i="1" s="1"/>
  <c r="K4741" i="1"/>
  <c r="K4742" i="1"/>
  <c r="K4743" i="1"/>
  <c r="K4744" i="1"/>
  <c r="K4745" i="1"/>
  <c r="K4746" i="1"/>
  <c r="K4747" i="1"/>
  <c r="K4748" i="1"/>
  <c r="M4748" i="1" s="1"/>
  <c r="K4749" i="1"/>
  <c r="K4750" i="1"/>
  <c r="K4751" i="1"/>
  <c r="K4752" i="1"/>
  <c r="K4753" i="1"/>
  <c r="K4754" i="1"/>
  <c r="K4755" i="1"/>
  <c r="K4756" i="1"/>
  <c r="M4756" i="1" s="1"/>
  <c r="K4757" i="1"/>
  <c r="K4758" i="1"/>
  <c r="K4759" i="1"/>
  <c r="K4760" i="1"/>
  <c r="K4761" i="1"/>
  <c r="K4762" i="1"/>
  <c r="K4763" i="1"/>
  <c r="K4764" i="1"/>
  <c r="M4764" i="1" s="1"/>
  <c r="K4765" i="1"/>
  <c r="K4766" i="1"/>
  <c r="K4767" i="1"/>
  <c r="K4768" i="1"/>
  <c r="K4769" i="1"/>
  <c r="K4770" i="1"/>
  <c r="K4771" i="1"/>
  <c r="K4772" i="1"/>
  <c r="M4772" i="1" s="1"/>
  <c r="K4773" i="1"/>
  <c r="K4774" i="1"/>
  <c r="K4775" i="1"/>
  <c r="K4776" i="1"/>
  <c r="K4777" i="1"/>
  <c r="K4778" i="1"/>
  <c r="K4779" i="1"/>
  <c r="K4780" i="1"/>
  <c r="M4780" i="1" s="1"/>
  <c r="K4781" i="1"/>
  <c r="K4782" i="1"/>
  <c r="K4783" i="1"/>
  <c r="K4784" i="1"/>
  <c r="K4785" i="1"/>
  <c r="K4786" i="1"/>
  <c r="K4787" i="1"/>
  <c r="K4788" i="1"/>
  <c r="M4788" i="1" s="1"/>
  <c r="K4789" i="1"/>
  <c r="K4790" i="1"/>
  <c r="K4791" i="1"/>
  <c r="K4792" i="1"/>
  <c r="K4793" i="1"/>
  <c r="K4794" i="1"/>
  <c r="K4795" i="1"/>
  <c r="K4796" i="1"/>
  <c r="M4796" i="1" s="1"/>
  <c r="K4797" i="1"/>
  <c r="K4798" i="1"/>
  <c r="K4799" i="1"/>
  <c r="K4800" i="1"/>
  <c r="K4801" i="1"/>
  <c r="K4802" i="1"/>
  <c r="K4803" i="1"/>
  <c r="K4804" i="1"/>
  <c r="M4804" i="1" s="1"/>
  <c r="K4805" i="1"/>
  <c r="K4806" i="1"/>
  <c r="K4807" i="1"/>
  <c r="K4808" i="1"/>
  <c r="K4809" i="1"/>
  <c r="K4810" i="1"/>
  <c r="K4811" i="1"/>
  <c r="K4812" i="1"/>
  <c r="M4812" i="1" s="1"/>
  <c r="K4813" i="1"/>
  <c r="K4814" i="1"/>
  <c r="K4815" i="1"/>
  <c r="K4816" i="1"/>
  <c r="K4817" i="1"/>
  <c r="K4818" i="1"/>
  <c r="K4819" i="1"/>
  <c r="K4820" i="1"/>
  <c r="M4820" i="1" s="1"/>
  <c r="K4821" i="1"/>
  <c r="K4822" i="1"/>
  <c r="K4823" i="1"/>
  <c r="K4824" i="1"/>
  <c r="K4825" i="1"/>
  <c r="K4826" i="1"/>
  <c r="K4827" i="1"/>
  <c r="K4828" i="1"/>
  <c r="M4828" i="1" s="1"/>
  <c r="K4829" i="1"/>
  <c r="K4830" i="1"/>
  <c r="K4831" i="1"/>
  <c r="K4832" i="1"/>
  <c r="K4833" i="1"/>
  <c r="K4834" i="1"/>
  <c r="K4835" i="1"/>
  <c r="K4836" i="1"/>
  <c r="M4836" i="1" s="1"/>
  <c r="K4837" i="1"/>
  <c r="K4838" i="1"/>
  <c r="K4839" i="1"/>
  <c r="K4840" i="1"/>
  <c r="K4841" i="1"/>
  <c r="K4842" i="1"/>
  <c r="K4843" i="1"/>
  <c r="K4844" i="1"/>
  <c r="M4844" i="1" s="1"/>
  <c r="K4845" i="1"/>
  <c r="K4846" i="1"/>
  <c r="K4847" i="1"/>
  <c r="K4848" i="1"/>
  <c r="K4849" i="1"/>
  <c r="K4850" i="1"/>
  <c r="K4851" i="1"/>
  <c r="K4852" i="1"/>
  <c r="M4852" i="1" s="1"/>
  <c r="K4853" i="1"/>
  <c r="K4854" i="1"/>
  <c r="K4855" i="1"/>
  <c r="K4856" i="1"/>
  <c r="K4857" i="1"/>
  <c r="K4858" i="1"/>
  <c r="K4859" i="1"/>
  <c r="K4860" i="1"/>
  <c r="M4860" i="1" s="1"/>
  <c r="K4861" i="1"/>
  <c r="K4862" i="1"/>
  <c r="K4863" i="1"/>
  <c r="K4864" i="1"/>
  <c r="K4865" i="1"/>
  <c r="K4866" i="1"/>
  <c r="K4867" i="1"/>
  <c r="K4868" i="1"/>
  <c r="M4868" i="1" s="1"/>
  <c r="K4869" i="1"/>
  <c r="K4870" i="1"/>
  <c r="K4871" i="1"/>
  <c r="K4872" i="1"/>
  <c r="K4873" i="1"/>
  <c r="K4874" i="1"/>
  <c r="K4875" i="1"/>
  <c r="K4876" i="1"/>
  <c r="M4876" i="1" s="1"/>
  <c r="K4877" i="1"/>
  <c r="K4878" i="1"/>
  <c r="K4879" i="1"/>
  <c r="K4880" i="1"/>
  <c r="K4881" i="1"/>
  <c r="K4882" i="1"/>
  <c r="K4883" i="1"/>
  <c r="K4884" i="1"/>
  <c r="M4884" i="1" s="1"/>
  <c r="K4885" i="1"/>
  <c r="K4886" i="1"/>
  <c r="K4887" i="1"/>
  <c r="K4888" i="1"/>
  <c r="K4889" i="1"/>
  <c r="K4890" i="1"/>
  <c r="K4891" i="1"/>
  <c r="K4892" i="1"/>
  <c r="M4892" i="1" s="1"/>
  <c r="K4893" i="1"/>
  <c r="K4894" i="1"/>
  <c r="K4895" i="1"/>
  <c r="K4896" i="1"/>
  <c r="K4897" i="1"/>
  <c r="K4898" i="1"/>
  <c r="K4899" i="1"/>
  <c r="K4900" i="1"/>
  <c r="M4900" i="1" s="1"/>
  <c r="K4901" i="1"/>
  <c r="K4902" i="1"/>
  <c r="K4903" i="1"/>
  <c r="K4904" i="1"/>
  <c r="K4905" i="1"/>
  <c r="K4906" i="1"/>
  <c r="K4907" i="1"/>
  <c r="K4908" i="1"/>
  <c r="M4908" i="1" s="1"/>
  <c r="K4909" i="1"/>
  <c r="K4910" i="1"/>
  <c r="K4911" i="1"/>
  <c r="K4912" i="1"/>
  <c r="K4913" i="1"/>
  <c r="K4914" i="1"/>
  <c r="K4915" i="1"/>
  <c r="K4916" i="1"/>
  <c r="M4916" i="1" s="1"/>
  <c r="K4917" i="1"/>
  <c r="K4918" i="1"/>
  <c r="K4919" i="1"/>
  <c r="K4920" i="1"/>
  <c r="K4921" i="1"/>
  <c r="K4922" i="1"/>
  <c r="K4923" i="1"/>
  <c r="K4924" i="1"/>
  <c r="M4924" i="1" s="1"/>
  <c r="K4925" i="1"/>
  <c r="K4926" i="1"/>
  <c r="K4927" i="1"/>
  <c r="K4928" i="1"/>
  <c r="K4929" i="1"/>
  <c r="K4930" i="1"/>
  <c r="K4931" i="1"/>
  <c r="K4932" i="1"/>
  <c r="M4932" i="1" s="1"/>
  <c r="K4933" i="1"/>
  <c r="K4934" i="1"/>
  <c r="K4935" i="1"/>
  <c r="K4936" i="1"/>
  <c r="K4937" i="1"/>
  <c r="K4938" i="1"/>
  <c r="K4939" i="1"/>
  <c r="K4940" i="1"/>
  <c r="M4940" i="1" s="1"/>
  <c r="K4941" i="1"/>
  <c r="K4942" i="1"/>
  <c r="K4943" i="1"/>
  <c r="K4944" i="1"/>
  <c r="K4945" i="1"/>
  <c r="K4946" i="1"/>
  <c r="K4947" i="1"/>
  <c r="K4948" i="1"/>
  <c r="M4948" i="1" s="1"/>
  <c r="K4949" i="1"/>
  <c r="K4950" i="1"/>
  <c r="K4951" i="1"/>
  <c r="K4952" i="1"/>
  <c r="K4953" i="1"/>
  <c r="K4954" i="1"/>
  <c r="K4955" i="1"/>
  <c r="K4956" i="1"/>
  <c r="M4956" i="1" s="1"/>
  <c r="K4957" i="1"/>
  <c r="K4958" i="1"/>
  <c r="K4959" i="1"/>
  <c r="K4960" i="1"/>
  <c r="K4961" i="1"/>
  <c r="K4962" i="1"/>
  <c r="K4963" i="1"/>
  <c r="K4964" i="1"/>
  <c r="M4964" i="1" s="1"/>
  <c r="K4965" i="1"/>
  <c r="K4966" i="1"/>
  <c r="K4967" i="1"/>
  <c r="K4968" i="1"/>
  <c r="K4969" i="1"/>
  <c r="K4970" i="1"/>
  <c r="K4971" i="1"/>
  <c r="K4972" i="1"/>
  <c r="M4972" i="1" s="1"/>
  <c r="K4973" i="1"/>
  <c r="K4974" i="1"/>
  <c r="K4975" i="1"/>
  <c r="K4976" i="1"/>
  <c r="K4977" i="1"/>
  <c r="K4978" i="1"/>
  <c r="K4979" i="1"/>
  <c r="K4980" i="1"/>
  <c r="M4980" i="1" s="1"/>
  <c r="K4981" i="1"/>
  <c r="K4982" i="1"/>
  <c r="K4983" i="1"/>
  <c r="K4984" i="1"/>
  <c r="K4985" i="1"/>
  <c r="K4986" i="1"/>
  <c r="K4987" i="1"/>
  <c r="K4988" i="1"/>
  <c r="M4988" i="1" s="1"/>
  <c r="K4989" i="1"/>
  <c r="K4990" i="1"/>
  <c r="K4991" i="1"/>
  <c r="K4992" i="1"/>
  <c r="K4993" i="1"/>
  <c r="K4994" i="1"/>
  <c r="K4995" i="1"/>
  <c r="K4996" i="1"/>
  <c r="M4996" i="1" s="1"/>
  <c r="K4997" i="1"/>
  <c r="K4998" i="1"/>
  <c r="K4999" i="1"/>
  <c r="K5000" i="1"/>
  <c r="K5001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J2" i="1"/>
  <c r="K2" i="1"/>
  <c r="L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2" i="1"/>
  <c r="M1954" i="1" l="1"/>
  <c r="M4995" i="1"/>
  <c r="M4987" i="1"/>
  <c r="M4979" i="1"/>
  <c r="M4971" i="1"/>
  <c r="M4963" i="1"/>
  <c r="M4955" i="1"/>
  <c r="M4947" i="1"/>
  <c r="M4939" i="1"/>
  <c r="M4931" i="1"/>
  <c r="M4923" i="1"/>
  <c r="M4915" i="1"/>
  <c r="M4907" i="1"/>
  <c r="M4899" i="1"/>
  <c r="M4891" i="1"/>
  <c r="M4883" i="1"/>
  <c r="M4875" i="1"/>
  <c r="M4867" i="1"/>
  <c r="M4859" i="1"/>
  <c r="M4851" i="1"/>
  <c r="M4843" i="1"/>
  <c r="M4835" i="1"/>
  <c r="M4827" i="1"/>
  <c r="M4819" i="1"/>
  <c r="M4811" i="1"/>
  <c r="M4803" i="1"/>
  <c r="M4795" i="1"/>
  <c r="M4787" i="1"/>
  <c r="M4779" i="1"/>
  <c r="M4771" i="1"/>
  <c r="M4763" i="1"/>
  <c r="M4755" i="1"/>
  <c r="M4747" i="1"/>
  <c r="M4739" i="1"/>
  <c r="M4731" i="1"/>
  <c r="M4723" i="1"/>
  <c r="M4715" i="1"/>
  <c r="M4707" i="1"/>
  <c r="M4699" i="1"/>
  <c r="M4691" i="1"/>
  <c r="M4683" i="1"/>
  <c r="M4675" i="1"/>
  <c r="M4667" i="1"/>
  <c r="M4659" i="1"/>
  <c r="M4651" i="1"/>
  <c r="M4643" i="1"/>
  <c r="M4635" i="1"/>
  <c r="M4627" i="1"/>
  <c r="M4619" i="1"/>
  <c r="M4611" i="1"/>
  <c r="M4603" i="1"/>
  <c r="M4595" i="1"/>
  <c r="M4587" i="1"/>
  <c r="M4579" i="1"/>
  <c r="M4571" i="1"/>
  <c r="M4563" i="1"/>
  <c r="M4555" i="1"/>
  <c r="M4547" i="1"/>
  <c r="M4539" i="1"/>
  <c r="M4531" i="1"/>
  <c r="M4523" i="1"/>
  <c r="M4515" i="1"/>
  <c r="M4507" i="1"/>
  <c r="M4499" i="1"/>
  <c r="M4491" i="1"/>
  <c r="M4483" i="1"/>
  <c r="M4475" i="1"/>
  <c r="M4467" i="1"/>
  <c r="M4459" i="1"/>
  <c r="M4451" i="1"/>
  <c r="M4443" i="1"/>
  <c r="M4435" i="1"/>
  <c r="M4427" i="1"/>
  <c r="M4419" i="1"/>
  <c r="M4411" i="1"/>
  <c r="M4403" i="1"/>
  <c r="M4395" i="1"/>
  <c r="M4387" i="1"/>
  <c r="M4379" i="1"/>
  <c r="M4371" i="1"/>
  <c r="M4363" i="1"/>
  <c r="M4355" i="1"/>
  <c r="M4347" i="1"/>
  <c r="M4339" i="1"/>
  <c r="M4331" i="1"/>
  <c r="M4323" i="1"/>
  <c r="M4315" i="1"/>
  <c r="M4307" i="1"/>
  <c r="M4299" i="1"/>
  <c r="M4291" i="1"/>
  <c r="M4283" i="1"/>
  <c r="M4275" i="1"/>
  <c r="M4267" i="1"/>
  <c r="M4259" i="1"/>
  <c r="M4251" i="1"/>
  <c r="M4243" i="1"/>
  <c r="M4235" i="1"/>
  <c r="M4227" i="1"/>
  <c r="M4219" i="1"/>
  <c r="M4211" i="1"/>
  <c r="M4203" i="1"/>
  <c r="M4195" i="1"/>
  <c r="M4187" i="1"/>
  <c r="M4179" i="1"/>
  <c r="M4171" i="1"/>
  <c r="M4163" i="1"/>
  <c r="M4155" i="1"/>
  <c r="M4147" i="1"/>
  <c r="M4139" i="1"/>
  <c r="M4131" i="1"/>
  <c r="M4123" i="1"/>
  <c r="M4115" i="1"/>
  <c r="M4107" i="1"/>
  <c r="M4099" i="1"/>
  <c r="M4091" i="1"/>
  <c r="M4083" i="1"/>
  <c r="M4075" i="1"/>
  <c r="M4067" i="1"/>
  <c r="M4059" i="1"/>
  <c r="M4051" i="1"/>
  <c r="M4043" i="1"/>
  <c r="M4035" i="1"/>
  <c r="M4027" i="1"/>
  <c r="M4019" i="1"/>
  <c r="M4011" i="1"/>
  <c r="M4003" i="1"/>
  <c r="M3995" i="1"/>
  <c r="M3987" i="1"/>
  <c r="M3979" i="1"/>
  <c r="M3971" i="1"/>
  <c r="M3963" i="1"/>
  <c r="M3955" i="1"/>
  <c r="M3947" i="1"/>
  <c r="M3939" i="1"/>
  <c r="M3931" i="1"/>
  <c r="M3923" i="1"/>
  <c r="M3915" i="1"/>
  <c r="M3907" i="1"/>
  <c r="M3899" i="1"/>
  <c r="M3891" i="1"/>
  <c r="M3883" i="1"/>
  <c r="M3875" i="1"/>
  <c r="M3867" i="1"/>
  <c r="M3859" i="1"/>
  <c r="M3851" i="1"/>
  <c r="M3843" i="1"/>
  <c r="M3835" i="1"/>
  <c r="M3827" i="1"/>
  <c r="M3819" i="1"/>
  <c r="M3811" i="1"/>
  <c r="M3803" i="1"/>
  <c r="M3795" i="1"/>
  <c r="M3787" i="1"/>
  <c r="M3779" i="1"/>
  <c r="M3771" i="1"/>
  <c r="M3763" i="1"/>
  <c r="M3755" i="1"/>
  <c r="M3747" i="1"/>
  <c r="M3739" i="1"/>
  <c r="M3731" i="1"/>
  <c r="M3723" i="1"/>
  <c r="M3715" i="1"/>
  <c r="M3707" i="1"/>
  <c r="M3699" i="1"/>
  <c r="M3691" i="1"/>
  <c r="M3683" i="1"/>
  <c r="M3675" i="1"/>
  <c r="M3667" i="1"/>
  <c r="M3659" i="1"/>
  <c r="M3651" i="1"/>
  <c r="M3643" i="1"/>
  <c r="M3635" i="1"/>
  <c r="M3627" i="1"/>
  <c r="M3619" i="1"/>
  <c r="M3611" i="1"/>
  <c r="M3603" i="1"/>
  <c r="M3595" i="1"/>
  <c r="M3587" i="1"/>
  <c r="M3579" i="1"/>
  <c r="M3571" i="1"/>
  <c r="M3563" i="1"/>
  <c r="M3555" i="1"/>
  <c r="M3547" i="1"/>
  <c r="M3539" i="1"/>
  <c r="M3531" i="1"/>
  <c r="M3523" i="1"/>
  <c r="M3515" i="1"/>
  <c r="M3507" i="1"/>
  <c r="M3499" i="1"/>
  <c r="M3491" i="1"/>
  <c r="M3483" i="1"/>
  <c r="M3475" i="1"/>
  <c r="M3467" i="1"/>
  <c r="M3459" i="1"/>
  <c r="M3451" i="1"/>
  <c r="M3443" i="1"/>
  <c r="M3435" i="1"/>
  <c r="M3427" i="1"/>
  <c r="M3419" i="1"/>
  <c r="M3411" i="1"/>
  <c r="M3403" i="1"/>
  <c r="M3395" i="1"/>
  <c r="M3387" i="1"/>
  <c r="M3379" i="1"/>
  <c r="M3371" i="1"/>
  <c r="M3363" i="1"/>
  <c r="M3355" i="1"/>
  <c r="M3347" i="1"/>
  <c r="M3339" i="1"/>
  <c r="M3331" i="1"/>
  <c r="M3323" i="1"/>
  <c r="M3315" i="1"/>
  <c r="M3307" i="1"/>
  <c r="M3299" i="1"/>
  <c r="M3291" i="1"/>
  <c r="M3283" i="1"/>
  <c r="M3275" i="1"/>
  <c r="M3267" i="1"/>
  <c r="M3259" i="1"/>
  <c r="M3251" i="1"/>
  <c r="M3243" i="1"/>
  <c r="M3235" i="1"/>
  <c r="M3227" i="1"/>
  <c r="M3219" i="1"/>
  <c r="M3211" i="1"/>
  <c r="M3203" i="1"/>
  <c r="M3195" i="1"/>
  <c r="M3187" i="1"/>
  <c r="M3179" i="1"/>
  <c r="M3171" i="1"/>
  <c r="M3163" i="1"/>
  <c r="M3155" i="1"/>
  <c r="M3147" i="1"/>
  <c r="M3139" i="1"/>
  <c r="M3131" i="1"/>
  <c r="M3123" i="1"/>
  <c r="M3115" i="1"/>
  <c r="M3107" i="1"/>
  <c r="M3099" i="1"/>
  <c r="M3091" i="1"/>
  <c r="M3083" i="1"/>
  <c r="M3075" i="1"/>
  <c r="M3067" i="1"/>
  <c r="M3059" i="1"/>
  <c r="M3051" i="1"/>
  <c r="M3043" i="1"/>
  <c r="M3035" i="1"/>
  <c r="M3027" i="1"/>
  <c r="M3019" i="1"/>
  <c r="M3011" i="1"/>
  <c r="M3003" i="1"/>
  <c r="M2995" i="1"/>
  <c r="M2987" i="1"/>
  <c r="M2979" i="1"/>
  <c r="M2971" i="1"/>
  <c r="M2963" i="1"/>
  <c r="M2955" i="1"/>
  <c r="M2947" i="1"/>
  <c r="M2939" i="1"/>
  <c r="M2931" i="1"/>
  <c r="M2923" i="1"/>
  <c r="M2915" i="1"/>
  <c r="M2907" i="1"/>
  <c r="M2899" i="1"/>
  <c r="M2891" i="1"/>
  <c r="M2883" i="1"/>
  <c r="M2875" i="1"/>
  <c r="M2867" i="1"/>
  <c r="M2859" i="1"/>
  <c r="M2851" i="1"/>
  <c r="M2843" i="1"/>
  <c r="M2835" i="1"/>
  <c r="M2827" i="1"/>
  <c r="M2819" i="1"/>
  <c r="M2811" i="1"/>
  <c r="M2803" i="1"/>
  <c r="M2795" i="1"/>
  <c r="M2787" i="1"/>
  <c r="M2779" i="1"/>
  <c r="M2771" i="1"/>
  <c r="M2763" i="1"/>
  <c r="M2755" i="1"/>
  <c r="M2747" i="1"/>
  <c r="M2739" i="1"/>
  <c r="M2731" i="1"/>
  <c r="M2723" i="1"/>
  <c r="M2715" i="1"/>
  <c r="M2707" i="1"/>
  <c r="M2699" i="1"/>
  <c r="M2691" i="1"/>
  <c r="M2683" i="1"/>
  <c r="M2675" i="1"/>
  <c r="M2667" i="1"/>
  <c r="M2659" i="1"/>
  <c r="M2651" i="1"/>
  <c r="M2643" i="1"/>
  <c r="M2635" i="1"/>
  <c r="M2627" i="1"/>
  <c r="M2619" i="1"/>
  <c r="M2611" i="1"/>
  <c r="M2603" i="1"/>
  <c r="M2595" i="1"/>
  <c r="M2587" i="1"/>
  <c r="M2579" i="1"/>
  <c r="M2571" i="1"/>
  <c r="M2563" i="1"/>
  <c r="M2555" i="1"/>
  <c r="M2547" i="1"/>
  <c r="M2539" i="1"/>
  <c r="M2531" i="1"/>
  <c r="M2523" i="1"/>
  <c r="M2515" i="1"/>
  <c r="M2507" i="1"/>
  <c r="M2499" i="1"/>
  <c r="M2491" i="1"/>
  <c r="M2483" i="1"/>
  <c r="M2475" i="1"/>
  <c r="M2467" i="1"/>
  <c r="M2459" i="1"/>
  <c r="M2451" i="1"/>
  <c r="M2443" i="1"/>
  <c r="M2435" i="1"/>
  <c r="M2427" i="1"/>
  <c r="M2419" i="1"/>
  <c r="M2411" i="1"/>
  <c r="M2403" i="1"/>
  <c r="M2395" i="1"/>
  <c r="M2387" i="1"/>
  <c r="M2379" i="1"/>
  <c r="M2371" i="1"/>
  <c r="M2363" i="1"/>
  <c r="M2355" i="1"/>
  <c r="M2347" i="1"/>
  <c r="M2339" i="1"/>
  <c r="M2331" i="1"/>
  <c r="M2323" i="1"/>
  <c r="M2315" i="1"/>
  <c r="M2307" i="1"/>
  <c r="M2299" i="1"/>
  <c r="M2291" i="1"/>
  <c r="M2283" i="1"/>
  <c r="M2275" i="1"/>
  <c r="M2267" i="1"/>
  <c r="M2259" i="1"/>
  <c r="M2243" i="1"/>
  <c r="M2235" i="1"/>
  <c r="M2227" i="1"/>
  <c r="M2219" i="1"/>
  <c r="M2211" i="1"/>
  <c r="M2203" i="1"/>
  <c r="M2195" i="1"/>
  <c r="M2187" i="1"/>
  <c r="M2179" i="1"/>
  <c r="M2171" i="1"/>
  <c r="M2163" i="1"/>
  <c r="M2155" i="1"/>
  <c r="M2147" i="1"/>
  <c r="M2139" i="1"/>
  <c r="M2131" i="1"/>
  <c r="M2123" i="1"/>
  <c r="M2115" i="1"/>
  <c r="M2107" i="1"/>
  <c r="M2099" i="1"/>
  <c r="M2091" i="1"/>
  <c r="M2083" i="1"/>
  <c r="M2075" i="1"/>
  <c r="M2067" i="1"/>
  <c r="M2059" i="1"/>
  <c r="M2051" i="1"/>
  <c r="M2043" i="1"/>
  <c r="M2035" i="1"/>
  <c r="M2027" i="1"/>
  <c r="M2019" i="1"/>
  <c r="M2011" i="1"/>
  <c r="M2003" i="1"/>
  <c r="M1995" i="1"/>
  <c r="M1987" i="1"/>
  <c r="M1979" i="1"/>
  <c r="M1971" i="1"/>
  <c r="M1963" i="1"/>
  <c r="M1955" i="1"/>
  <c r="M1947" i="1"/>
  <c r="M1939" i="1"/>
  <c r="M1931" i="1"/>
  <c r="M1923" i="1"/>
  <c r="M1915" i="1"/>
  <c r="M1907" i="1"/>
  <c r="M1899" i="1"/>
  <c r="M1891" i="1"/>
  <c r="M1883" i="1"/>
  <c r="M1875" i="1"/>
  <c r="M1867" i="1"/>
  <c r="M1859" i="1"/>
  <c r="M1851" i="1"/>
  <c r="M1843" i="1"/>
  <c r="M1835" i="1"/>
  <c r="M1827" i="1"/>
  <c r="M1819" i="1"/>
  <c r="M1811" i="1"/>
  <c r="M1803" i="1"/>
  <c r="M1795" i="1"/>
  <c r="M1787" i="1"/>
  <c r="M1779" i="1"/>
  <c r="M1771" i="1"/>
  <c r="M1763" i="1"/>
  <c r="M1755" i="1"/>
  <c r="M1747" i="1"/>
  <c r="M1739" i="1"/>
  <c r="M1731" i="1"/>
  <c r="M1723" i="1"/>
  <c r="M1715" i="1"/>
  <c r="M1707" i="1"/>
  <c r="M1699" i="1"/>
  <c r="M1691" i="1"/>
  <c r="M1683" i="1"/>
  <c r="M1675" i="1"/>
  <c r="M1667" i="1"/>
  <c r="M1659" i="1"/>
  <c r="M1651" i="1"/>
  <c r="M1643" i="1"/>
  <c r="M1635" i="1"/>
  <c r="M1627" i="1"/>
  <c r="M1619" i="1"/>
  <c r="M1611" i="1"/>
  <c r="M1603" i="1"/>
  <c r="M1595" i="1"/>
  <c r="M1587" i="1"/>
  <c r="M1579" i="1"/>
  <c r="M1571" i="1"/>
  <c r="M1563" i="1"/>
  <c r="M1555" i="1"/>
  <c r="M1547" i="1"/>
  <c r="M1539" i="1"/>
  <c r="M1531" i="1"/>
  <c r="M1523" i="1"/>
  <c r="M1515" i="1"/>
  <c r="M1507" i="1"/>
  <c r="M1499" i="1"/>
  <c r="M1491" i="1"/>
  <c r="M1483" i="1"/>
  <c r="M1475" i="1"/>
  <c r="M1467" i="1"/>
  <c r="M1459" i="1"/>
  <c r="M1451" i="1"/>
  <c r="M1443" i="1"/>
  <c r="M1435" i="1"/>
  <c r="M1427" i="1"/>
  <c r="M1419" i="1"/>
  <c r="M1411" i="1"/>
  <c r="M1403" i="1"/>
  <c r="M1395" i="1"/>
  <c r="M1387" i="1"/>
  <c r="M1379" i="1"/>
  <c r="M1371" i="1"/>
  <c r="M1363" i="1"/>
  <c r="M1355" i="1"/>
  <c r="M1347" i="1"/>
  <c r="M1339" i="1"/>
  <c r="M1331" i="1"/>
  <c r="M1323" i="1"/>
  <c r="M1315" i="1"/>
  <c r="M1307" i="1"/>
  <c r="M1299" i="1"/>
  <c r="M1291" i="1"/>
  <c r="M1283" i="1"/>
  <c r="M1275" i="1"/>
  <c r="M1267" i="1"/>
  <c r="M1259" i="1"/>
  <c r="M1251" i="1"/>
  <c r="M1243" i="1"/>
  <c r="M1235" i="1"/>
  <c r="M1227" i="1"/>
  <c r="M1219" i="1"/>
  <c r="M1211" i="1"/>
  <c r="M1203" i="1"/>
  <c r="M1195" i="1"/>
  <c r="M1187" i="1"/>
  <c r="M1179" i="1"/>
  <c r="M1171" i="1"/>
  <c r="M1163" i="1"/>
  <c r="M1155" i="1"/>
  <c r="M1147" i="1"/>
  <c r="M1139" i="1"/>
  <c r="M1131" i="1"/>
  <c r="M1123" i="1"/>
  <c r="M1115" i="1"/>
  <c r="M1107" i="1"/>
  <c r="M1099" i="1"/>
  <c r="M1091" i="1"/>
  <c r="M1083" i="1"/>
  <c r="M1075" i="1"/>
  <c r="M1067" i="1"/>
  <c r="M1059" i="1"/>
  <c r="M1051" i="1"/>
  <c r="M1043" i="1"/>
  <c r="M1035" i="1"/>
  <c r="M1027" i="1"/>
  <c r="M1019" i="1"/>
  <c r="M1011" i="1"/>
  <c r="M1003" i="1"/>
  <c r="M995" i="1"/>
  <c r="M987" i="1"/>
  <c r="M979" i="1"/>
  <c r="M971" i="1"/>
  <c r="M963" i="1"/>
  <c r="M955" i="1"/>
  <c r="M947" i="1"/>
  <c r="M939" i="1"/>
  <c r="M931" i="1"/>
  <c r="M923" i="1"/>
  <c r="M915" i="1"/>
  <c r="M907" i="1"/>
  <c r="M899" i="1"/>
  <c r="M891" i="1"/>
  <c r="M883" i="1"/>
  <c r="M875" i="1"/>
  <c r="M867" i="1"/>
  <c r="M859" i="1"/>
  <c r="M851" i="1"/>
  <c r="M843" i="1"/>
  <c r="M835" i="1"/>
  <c r="M827" i="1"/>
  <c r="M819" i="1"/>
  <c r="M811" i="1"/>
  <c r="M803" i="1"/>
  <c r="M795" i="1"/>
  <c r="M787" i="1"/>
  <c r="M779" i="1"/>
  <c r="M771" i="1"/>
  <c r="M763" i="1"/>
  <c r="M755" i="1"/>
  <c r="M747" i="1"/>
  <c r="M739" i="1"/>
  <c r="M731" i="1"/>
  <c r="M723" i="1"/>
  <c r="M715" i="1"/>
  <c r="M707" i="1"/>
  <c r="M699" i="1"/>
  <c r="M691" i="1"/>
  <c r="M683" i="1"/>
  <c r="M675" i="1"/>
  <c r="M667" i="1"/>
  <c r="M659" i="1"/>
  <c r="M651" i="1"/>
  <c r="M643" i="1"/>
  <c r="M635" i="1"/>
  <c r="M627" i="1"/>
  <c r="M619" i="1"/>
  <c r="M611" i="1"/>
  <c r="M603" i="1"/>
  <c r="M595" i="1"/>
  <c r="M587" i="1"/>
  <c r="M579" i="1"/>
  <c r="M571" i="1"/>
  <c r="M563" i="1"/>
  <c r="M555" i="1"/>
  <c r="M547" i="1"/>
  <c r="M539" i="1"/>
  <c r="M531" i="1"/>
  <c r="M523" i="1"/>
  <c r="M515" i="1"/>
  <c r="M507" i="1"/>
  <c r="M499" i="1"/>
  <c r="M491" i="1"/>
  <c r="M483" i="1"/>
  <c r="M475" i="1"/>
  <c r="M467" i="1"/>
  <c r="M459" i="1"/>
  <c r="M451" i="1"/>
  <c r="M443" i="1"/>
  <c r="M435" i="1"/>
  <c r="M427" i="1"/>
  <c r="M419" i="1"/>
  <c r="M411" i="1"/>
  <c r="M403" i="1"/>
  <c r="M395" i="1"/>
  <c r="M387" i="1"/>
  <c r="M379" i="1"/>
  <c r="M371" i="1"/>
  <c r="M363" i="1"/>
  <c r="M355" i="1"/>
  <c r="M347" i="1"/>
  <c r="M339" i="1"/>
  <c r="M331" i="1"/>
  <c r="M323" i="1"/>
  <c r="M315" i="1"/>
  <c r="M307" i="1"/>
  <c r="M299" i="1"/>
  <c r="M291" i="1"/>
  <c r="M283" i="1"/>
  <c r="M275" i="1"/>
  <c r="M267" i="1"/>
  <c r="M259" i="1"/>
  <c r="M251" i="1"/>
  <c r="M243" i="1"/>
  <c r="M235" i="1"/>
  <c r="M227" i="1"/>
  <c r="M219" i="1"/>
  <c r="M211" i="1"/>
  <c r="M203" i="1"/>
  <c r="M195" i="1"/>
  <c r="M187" i="1"/>
  <c r="M179" i="1"/>
  <c r="M171" i="1"/>
  <c r="M163" i="1"/>
  <c r="M155" i="1"/>
  <c r="M147" i="1"/>
  <c r="M139" i="1"/>
  <c r="M131" i="1"/>
  <c r="M123" i="1"/>
  <c r="M115" i="1"/>
  <c r="M107" i="1"/>
  <c r="M99" i="1"/>
  <c r="M91" i="1"/>
  <c r="M83" i="1"/>
  <c r="M75" i="1"/>
  <c r="M67" i="1"/>
  <c r="M59" i="1"/>
  <c r="M51" i="1"/>
  <c r="M43" i="1"/>
  <c r="M35" i="1"/>
  <c r="M27" i="1"/>
  <c r="M19" i="1"/>
  <c r="M11" i="1"/>
  <c r="M3" i="1"/>
  <c r="M3532" i="1"/>
  <c r="M3524" i="1"/>
  <c r="M3516" i="1"/>
  <c r="M3508" i="1"/>
  <c r="M3500" i="1"/>
  <c r="M3492" i="1"/>
  <c r="M3484" i="1"/>
  <c r="M3476" i="1"/>
  <c r="M3468" i="1"/>
  <c r="M3460" i="1"/>
  <c r="M3452" i="1"/>
  <c r="M3444" i="1"/>
  <c r="M3436" i="1"/>
  <c r="M3428" i="1"/>
  <c r="M3420" i="1"/>
  <c r="M3412" i="1"/>
  <c r="M3404" i="1"/>
  <c r="M3396" i="1"/>
  <c r="M3388" i="1"/>
  <c r="M3380" i="1"/>
  <c r="AF40" i="1" a="1"/>
  <c r="AF40" i="1" s="1"/>
  <c r="M3372" i="1"/>
  <c r="M3364" i="1"/>
  <c r="M3356" i="1"/>
  <c r="M3348" i="1"/>
  <c r="M3340" i="1"/>
  <c r="M3332" i="1"/>
  <c r="M3324" i="1"/>
  <c r="M3316" i="1"/>
  <c r="M3308" i="1"/>
  <c r="M3300" i="1"/>
  <c r="M3292" i="1"/>
  <c r="M3284" i="1"/>
  <c r="M3276" i="1"/>
  <c r="M3268" i="1"/>
  <c r="M3260" i="1"/>
  <c r="M3252" i="1"/>
  <c r="M3244" i="1"/>
  <c r="M3236" i="1"/>
  <c r="M3228" i="1"/>
  <c r="M3220" i="1"/>
  <c r="M3212" i="1"/>
  <c r="M3204" i="1"/>
  <c r="M3196" i="1"/>
  <c r="M3188" i="1"/>
  <c r="M3180" i="1"/>
  <c r="M3172" i="1"/>
  <c r="M3164" i="1"/>
  <c r="M3156" i="1"/>
  <c r="M3148" i="1"/>
  <c r="M3140" i="1"/>
  <c r="M3132" i="1"/>
  <c r="M3124" i="1"/>
  <c r="M3116" i="1"/>
  <c r="M3108" i="1"/>
  <c r="M3100" i="1"/>
  <c r="M3092" i="1"/>
  <c r="M3084" i="1"/>
  <c r="M3076" i="1"/>
  <c r="M3068" i="1"/>
  <c r="M3060" i="1"/>
  <c r="M3052" i="1"/>
  <c r="M3044" i="1"/>
  <c r="M3036" i="1"/>
  <c r="M3028" i="1"/>
  <c r="M3020" i="1"/>
  <c r="M3012" i="1"/>
  <c r="M3004" i="1"/>
  <c r="M2996" i="1"/>
  <c r="M2988" i="1"/>
  <c r="M2980" i="1"/>
  <c r="M2972" i="1"/>
  <c r="M2964" i="1"/>
  <c r="M2956" i="1"/>
  <c r="M2948" i="1"/>
  <c r="M2940" i="1"/>
  <c r="M2932" i="1"/>
  <c r="M2924" i="1"/>
  <c r="M2916" i="1"/>
  <c r="M2908" i="1"/>
  <c r="M2900" i="1"/>
  <c r="M2892" i="1"/>
  <c r="M2884" i="1"/>
  <c r="M2876" i="1"/>
  <c r="M2868" i="1"/>
  <c r="M2860" i="1"/>
  <c r="M2852" i="1"/>
  <c r="M2844" i="1"/>
  <c r="M2836" i="1"/>
  <c r="M2828" i="1"/>
  <c r="M2820" i="1"/>
  <c r="M2812" i="1"/>
  <c r="M2804" i="1"/>
  <c r="M2796" i="1"/>
  <c r="M2788" i="1"/>
  <c r="M2780" i="1"/>
  <c r="M2772" i="1"/>
  <c r="M2764" i="1"/>
  <c r="M2756" i="1"/>
  <c r="M2748" i="1"/>
  <c r="M2740" i="1"/>
  <c r="M2732" i="1"/>
  <c r="M2724" i="1"/>
  <c r="M2716" i="1"/>
  <c r="M2708" i="1"/>
  <c r="M2700" i="1"/>
  <c r="M2692" i="1"/>
  <c r="M2684" i="1"/>
  <c r="M2676" i="1"/>
  <c r="M2668" i="1"/>
  <c r="M2660" i="1"/>
  <c r="M2652" i="1"/>
  <c r="M2644" i="1"/>
  <c r="M2636" i="1"/>
  <c r="M2628" i="1"/>
  <c r="M2620" i="1"/>
  <c r="M2612" i="1"/>
  <c r="M2604" i="1"/>
  <c r="M2596" i="1"/>
  <c r="M2588" i="1"/>
  <c r="M2580" i="1"/>
  <c r="M2572" i="1"/>
  <c r="M2564" i="1"/>
  <c r="M2556" i="1"/>
  <c r="M2548" i="1"/>
  <c r="M2540" i="1"/>
  <c r="M2532" i="1"/>
  <c r="M2524" i="1"/>
  <c r="M2516" i="1"/>
  <c r="M2508" i="1"/>
  <c r="M2500" i="1"/>
  <c r="M2492" i="1"/>
  <c r="M2484" i="1"/>
  <c r="M2476" i="1"/>
  <c r="M2468" i="1"/>
  <c r="M2460" i="1"/>
  <c r="M2452" i="1"/>
  <c r="M2444" i="1"/>
  <c r="M2436" i="1"/>
  <c r="M2428" i="1"/>
  <c r="M2420" i="1"/>
  <c r="M2412" i="1"/>
  <c r="M2404" i="1"/>
  <c r="M2396" i="1"/>
  <c r="M2388" i="1"/>
  <c r="M2380" i="1"/>
  <c r="M2372" i="1"/>
  <c r="M2364" i="1"/>
  <c r="M2356" i="1"/>
  <c r="M2348" i="1"/>
  <c r="M2340" i="1"/>
  <c r="M2332" i="1"/>
  <c r="M2324" i="1"/>
  <c r="M2316" i="1"/>
  <c r="M2308" i="1"/>
  <c r="M2300" i="1"/>
  <c r="M2292" i="1"/>
  <c r="M2284" i="1"/>
  <c r="M2276" i="1"/>
  <c r="M2268" i="1"/>
  <c r="M2260" i="1"/>
  <c r="M2244" i="1"/>
  <c r="M2236" i="1"/>
  <c r="M2228" i="1"/>
  <c r="M2220" i="1"/>
  <c r="M2212" i="1"/>
  <c r="M2204" i="1"/>
  <c r="M2196" i="1"/>
  <c r="M2188" i="1"/>
  <c r="M2180" i="1"/>
  <c r="M2172" i="1"/>
  <c r="M2164" i="1"/>
  <c r="M2156" i="1"/>
  <c r="M2148" i="1"/>
  <c r="M2140" i="1"/>
  <c r="M2132" i="1"/>
  <c r="M2124" i="1"/>
  <c r="M2116" i="1"/>
  <c r="M2108" i="1"/>
  <c r="M2100" i="1"/>
  <c r="M2092" i="1"/>
  <c r="M2084" i="1"/>
  <c r="M2076" i="1"/>
  <c r="M2068" i="1"/>
  <c r="M2060" i="1"/>
  <c r="M2052" i="1"/>
  <c r="M2044" i="1"/>
  <c r="M2036" i="1"/>
  <c r="M2028" i="1"/>
  <c r="M2020" i="1"/>
  <c r="M2012" i="1"/>
  <c r="M2004" i="1"/>
  <c r="M1996" i="1"/>
  <c r="M1988" i="1"/>
  <c r="M1980" i="1"/>
  <c r="M1972" i="1"/>
  <c r="M1964" i="1"/>
  <c r="M1956" i="1"/>
  <c r="M1948" i="1"/>
  <c r="M1940" i="1"/>
  <c r="M1932" i="1"/>
  <c r="M1924" i="1"/>
  <c r="M1916" i="1"/>
  <c r="M1908" i="1"/>
  <c r="M1900" i="1"/>
  <c r="M1892" i="1"/>
  <c r="M1884" i="1"/>
  <c r="M1876" i="1"/>
  <c r="M1868" i="1"/>
  <c r="M1860" i="1"/>
  <c r="M1852" i="1"/>
  <c r="M1844" i="1"/>
  <c r="M1836" i="1"/>
  <c r="M1828" i="1"/>
  <c r="M1820" i="1"/>
  <c r="M1812" i="1"/>
  <c r="M1804" i="1"/>
  <c r="M1796" i="1"/>
  <c r="M1788" i="1"/>
  <c r="M1780" i="1"/>
  <c r="M1772" i="1"/>
  <c r="M1764" i="1"/>
  <c r="M1756" i="1"/>
  <c r="M1748" i="1"/>
  <c r="M1740" i="1"/>
  <c r="M1732" i="1"/>
  <c r="M1724" i="1"/>
  <c r="M1716" i="1"/>
  <c r="M1708" i="1"/>
  <c r="M1700" i="1"/>
  <c r="M1692" i="1"/>
  <c r="M1684" i="1"/>
  <c r="M1676" i="1"/>
  <c r="M1668" i="1"/>
  <c r="M1660" i="1"/>
  <c r="M1652" i="1"/>
  <c r="M1644" i="1"/>
  <c r="M1636" i="1"/>
  <c r="M1628" i="1"/>
  <c r="M1620" i="1"/>
  <c r="M1612" i="1"/>
  <c r="M1604" i="1"/>
  <c r="M1596" i="1"/>
  <c r="M1588" i="1"/>
  <c r="M1580" i="1"/>
  <c r="M1572" i="1"/>
  <c r="M1564" i="1"/>
  <c r="M1556" i="1"/>
  <c r="M1548" i="1"/>
  <c r="M1540" i="1"/>
  <c r="M1532" i="1"/>
  <c r="M1524" i="1"/>
  <c r="M1516" i="1"/>
  <c r="M1508" i="1"/>
  <c r="M1500" i="1"/>
  <c r="M1492" i="1"/>
  <c r="M1484" i="1"/>
  <c r="M1476" i="1"/>
  <c r="M1468" i="1"/>
  <c r="M1460" i="1"/>
  <c r="M1452" i="1"/>
  <c r="M1444" i="1"/>
  <c r="M1436" i="1"/>
  <c r="M1428" i="1"/>
  <c r="M1420" i="1"/>
  <c r="M1412" i="1"/>
  <c r="M1404" i="1"/>
  <c r="M1396" i="1"/>
  <c r="M1388" i="1"/>
  <c r="M1380" i="1"/>
  <c r="M1372" i="1"/>
  <c r="M1364" i="1"/>
  <c r="M1356" i="1"/>
  <c r="M1348" i="1"/>
  <c r="M1340" i="1"/>
  <c r="M1332" i="1"/>
  <c r="M1324" i="1"/>
  <c r="M1316" i="1"/>
  <c r="M1308" i="1"/>
  <c r="M1300" i="1"/>
  <c r="M1292" i="1"/>
  <c r="M1284" i="1"/>
  <c r="M1276" i="1"/>
  <c r="M1268" i="1"/>
  <c r="M1260" i="1"/>
  <c r="M1252" i="1"/>
  <c r="M1244" i="1"/>
  <c r="M1236" i="1"/>
  <c r="M1228" i="1"/>
  <c r="M1220" i="1"/>
  <c r="M1212" i="1"/>
  <c r="M1204" i="1"/>
  <c r="M1196" i="1"/>
  <c r="M1188" i="1"/>
  <c r="M1180" i="1"/>
  <c r="M1172" i="1"/>
  <c r="M1164" i="1"/>
  <c r="M1156" i="1"/>
  <c r="M1148" i="1"/>
  <c r="M1140" i="1"/>
  <c r="M1132" i="1"/>
  <c r="M1124" i="1"/>
  <c r="M1116" i="1"/>
  <c r="M1108" i="1"/>
  <c r="M1100" i="1"/>
  <c r="M1092" i="1"/>
  <c r="M1084" i="1"/>
  <c r="M1076" i="1"/>
  <c r="M1068" i="1"/>
  <c r="M1060" i="1"/>
  <c r="M1052" i="1"/>
  <c r="M1044" i="1"/>
  <c r="M1036" i="1"/>
  <c r="M1028" i="1"/>
  <c r="M1020" i="1"/>
  <c r="M1012" i="1"/>
  <c r="M1004" i="1"/>
  <c r="M996" i="1"/>
  <c r="M988" i="1"/>
  <c r="M980" i="1"/>
  <c r="M972" i="1"/>
  <c r="M964" i="1"/>
  <c r="M956" i="1"/>
  <c r="M948" i="1"/>
  <c r="M940" i="1"/>
  <c r="M932" i="1"/>
  <c r="M924" i="1"/>
  <c r="M916" i="1"/>
  <c r="M908" i="1"/>
  <c r="M900" i="1"/>
  <c r="M892" i="1"/>
  <c r="M884" i="1"/>
  <c r="M876" i="1"/>
  <c r="M868" i="1"/>
  <c r="M860" i="1"/>
  <c r="M852" i="1"/>
  <c r="M844" i="1"/>
  <c r="M836" i="1"/>
  <c r="M828" i="1"/>
  <c r="M820" i="1"/>
  <c r="M812" i="1"/>
  <c r="M804" i="1"/>
  <c r="M796" i="1"/>
  <c r="M788" i="1"/>
  <c r="M780" i="1"/>
  <c r="M772" i="1"/>
  <c r="M764" i="1"/>
  <c r="M756" i="1"/>
  <c r="M748" i="1"/>
  <c r="M740" i="1"/>
  <c r="M732" i="1"/>
  <c r="M724" i="1"/>
  <c r="M716" i="1"/>
  <c r="M708" i="1"/>
  <c r="M700" i="1"/>
  <c r="M692" i="1"/>
  <c r="M684" i="1"/>
  <c r="M676" i="1"/>
  <c r="M668" i="1"/>
  <c r="M660" i="1"/>
  <c r="M652" i="1"/>
  <c r="M5001" i="1"/>
  <c r="M4993" i="1"/>
  <c r="M4985" i="1"/>
  <c r="M4977" i="1"/>
  <c r="M4969" i="1"/>
  <c r="M4961" i="1"/>
  <c r="M4953" i="1"/>
  <c r="M4945" i="1"/>
  <c r="M4937" i="1"/>
  <c r="M4929" i="1"/>
  <c r="M4921" i="1"/>
  <c r="M4913" i="1"/>
  <c r="M4905" i="1"/>
  <c r="M4897" i="1"/>
  <c r="M4889" i="1"/>
  <c r="M4881" i="1"/>
  <c r="M4873" i="1"/>
  <c r="M4865" i="1"/>
  <c r="M4857" i="1"/>
  <c r="M4849" i="1"/>
  <c r="M4841" i="1"/>
  <c r="M4833" i="1"/>
  <c r="M4825" i="1"/>
  <c r="M4817" i="1"/>
  <c r="M4809" i="1"/>
  <c r="M4801" i="1"/>
  <c r="M4793" i="1"/>
  <c r="M4785" i="1"/>
  <c r="M4777" i="1"/>
  <c r="M4769" i="1"/>
  <c r="M4761" i="1"/>
  <c r="M4753" i="1"/>
  <c r="M4745" i="1"/>
  <c r="M4737" i="1"/>
  <c r="M4729" i="1"/>
  <c r="M4721" i="1"/>
  <c r="M4713" i="1"/>
  <c r="M4705" i="1"/>
  <c r="M4697" i="1"/>
  <c r="M4689" i="1"/>
  <c r="M4681" i="1"/>
  <c r="M4673" i="1"/>
  <c r="M4665" i="1"/>
  <c r="M4657" i="1"/>
  <c r="M4649" i="1"/>
  <c r="M4641" i="1"/>
  <c r="M4633" i="1"/>
  <c r="M4625" i="1"/>
  <c r="M4617" i="1"/>
  <c r="M4609" i="1"/>
  <c r="M4601" i="1"/>
  <c r="M4593" i="1"/>
  <c r="M4585" i="1"/>
  <c r="M4577" i="1"/>
  <c r="M4569" i="1"/>
  <c r="M4561" i="1"/>
  <c r="M4553" i="1"/>
  <c r="M4545" i="1"/>
  <c r="M4537" i="1"/>
  <c r="M4529" i="1"/>
  <c r="M4521" i="1"/>
  <c r="M4513" i="1"/>
  <c r="M4505" i="1"/>
  <c r="M4497" i="1"/>
  <c r="M4489" i="1"/>
  <c r="M4481" i="1"/>
  <c r="M4473" i="1"/>
  <c r="M4465" i="1"/>
  <c r="M4457" i="1"/>
  <c r="M4449" i="1"/>
  <c r="M4441" i="1"/>
  <c r="M4433" i="1"/>
  <c r="M4425" i="1"/>
  <c r="M4417" i="1"/>
  <c r="M4409" i="1"/>
  <c r="M4401" i="1"/>
  <c r="M4393" i="1"/>
  <c r="M4385" i="1"/>
  <c r="M4377" i="1"/>
  <c r="M4369" i="1"/>
  <c r="M4361" i="1"/>
  <c r="M4353" i="1"/>
  <c r="M4345" i="1"/>
  <c r="M4337" i="1"/>
  <c r="M4329" i="1"/>
  <c r="M4321" i="1"/>
  <c r="M4313" i="1"/>
  <c r="M4305" i="1"/>
  <c r="M4297" i="1"/>
  <c r="M4289" i="1"/>
  <c r="M4281" i="1"/>
  <c r="M4273" i="1"/>
  <c r="M4265" i="1"/>
  <c r="M4257" i="1"/>
  <c r="M4249" i="1"/>
  <c r="M4241" i="1"/>
  <c r="M4233" i="1"/>
  <c r="M4225" i="1"/>
  <c r="M4217" i="1"/>
  <c r="M4209" i="1"/>
  <c r="M4201" i="1"/>
  <c r="M4193" i="1"/>
  <c r="M4185" i="1"/>
  <c r="M4177" i="1"/>
  <c r="M4169" i="1"/>
  <c r="M4161" i="1"/>
  <c r="M4153" i="1"/>
  <c r="M4145" i="1"/>
  <c r="M4137" i="1"/>
  <c r="M4129" i="1"/>
  <c r="M4121" i="1"/>
  <c r="M4113" i="1"/>
  <c r="M4105" i="1"/>
  <c r="M4097" i="1"/>
  <c r="M4089" i="1"/>
  <c r="M4081" i="1"/>
  <c r="M4073" i="1"/>
  <c r="M4065" i="1"/>
  <c r="M4057" i="1"/>
  <c r="M4049" i="1"/>
  <c r="M4041" i="1"/>
  <c r="M4033" i="1"/>
  <c r="M4025" i="1"/>
  <c r="M4017" i="1"/>
  <c r="M4009" i="1"/>
  <c r="M4001" i="1"/>
  <c r="M3993" i="1"/>
  <c r="M3985" i="1"/>
  <c r="M3977" i="1"/>
  <c r="M3969" i="1"/>
  <c r="M3961" i="1"/>
  <c r="M3953" i="1"/>
  <c r="M3945" i="1"/>
  <c r="M3937" i="1"/>
  <c r="M3929" i="1"/>
  <c r="M3921" i="1"/>
  <c r="M3913" i="1"/>
  <c r="M3905" i="1"/>
  <c r="M3897" i="1"/>
  <c r="M3889" i="1"/>
  <c r="M3881" i="1"/>
  <c r="M3873" i="1"/>
  <c r="M3865" i="1"/>
  <c r="M3857" i="1"/>
  <c r="M3849" i="1"/>
  <c r="M3841" i="1"/>
  <c r="M3833" i="1"/>
  <c r="M3825" i="1"/>
  <c r="M3817" i="1"/>
  <c r="M3809" i="1"/>
  <c r="M3801" i="1"/>
  <c r="M3793" i="1"/>
  <c r="M3785" i="1"/>
  <c r="M3777" i="1"/>
  <c r="M3769" i="1"/>
  <c r="M3761" i="1"/>
  <c r="M3753" i="1"/>
  <c r="M3745" i="1"/>
  <c r="M3737" i="1"/>
  <c r="M3729" i="1"/>
  <c r="M3721" i="1"/>
  <c r="M3713" i="1"/>
  <c r="M3705" i="1"/>
  <c r="M3697" i="1"/>
  <c r="M3689" i="1"/>
  <c r="M3681" i="1"/>
  <c r="M3673" i="1"/>
  <c r="M3665" i="1"/>
  <c r="M3657" i="1"/>
  <c r="M3649" i="1"/>
  <c r="M3641" i="1"/>
  <c r="M3633" i="1"/>
  <c r="M3625" i="1"/>
  <c r="M3617" i="1"/>
  <c r="M3609" i="1"/>
  <c r="M3601" i="1"/>
  <c r="M3593" i="1"/>
  <c r="M3585" i="1"/>
  <c r="M3577" i="1"/>
  <c r="M3569" i="1"/>
  <c r="M3561" i="1"/>
  <c r="M3553" i="1"/>
  <c r="M3545" i="1"/>
  <c r="M3537" i="1"/>
  <c r="M3529" i="1"/>
  <c r="M3521" i="1"/>
  <c r="M3513" i="1"/>
  <c r="M3505" i="1"/>
  <c r="M3497" i="1"/>
  <c r="M3489" i="1"/>
  <c r="M3481" i="1"/>
  <c r="M3473" i="1"/>
  <c r="M3465" i="1"/>
  <c r="M3457" i="1"/>
  <c r="M3449" i="1"/>
  <c r="M3441" i="1"/>
  <c r="M3433" i="1"/>
  <c r="M3425" i="1"/>
  <c r="M3417" i="1"/>
  <c r="M3409" i="1"/>
  <c r="M3401" i="1"/>
  <c r="M3393" i="1"/>
  <c r="M3385" i="1"/>
  <c r="M3377" i="1"/>
  <c r="M3369" i="1"/>
  <c r="M3361" i="1"/>
  <c r="M3353" i="1"/>
  <c r="M3345" i="1"/>
  <c r="M3337" i="1"/>
  <c r="M3329" i="1"/>
  <c r="M3321" i="1"/>
  <c r="M3313" i="1"/>
  <c r="M3305" i="1"/>
  <c r="M3297" i="1"/>
  <c r="M3289" i="1"/>
  <c r="M3281" i="1"/>
  <c r="M3273" i="1"/>
  <c r="M3265" i="1"/>
  <c r="M3257" i="1"/>
  <c r="M3249" i="1"/>
  <c r="M3241" i="1"/>
  <c r="M3233" i="1"/>
  <c r="M3225" i="1"/>
  <c r="M3217" i="1"/>
  <c r="M3209" i="1"/>
  <c r="M3201" i="1"/>
  <c r="M3193" i="1"/>
  <c r="M3185" i="1"/>
  <c r="M3177" i="1"/>
  <c r="M3169" i="1"/>
  <c r="M3161" i="1"/>
  <c r="M3153" i="1"/>
  <c r="M3145" i="1"/>
  <c r="M3137" i="1"/>
  <c r="M3129" i="1"/>
  <c r="M3121" i="1"/>
  <c r="M3113" i="1"/>
  <c r="M3105" i="1"/>
  <c r="M3097" i="1"/>
  <c r="M3089" i="1"/>
  <c r="M3081" i="1"/>
  <c r="M3073" i="1"/>
  <c r="M3065" i="1"/>
  <c r="M3057" i="1"/>
  <c r="M3049" i="1"/>
  <c r="M3041" i="1"/>
  <c r="M3033" i="1"/>
  <c r="M3025" i="1"/>
  <c r="M3017" i="1"/>
  <c r="M3009" i="1"/>
  <c r="M3001" i="1"/>
  <c r="M2993" i="1"/>
  <c r="M2985" i="1"/>
  <c r="M2977" i="1"/>
  <c r="M2969" i="1"/>
  <c r="M2961" i="1"/>
  <c r="M2953" i="1"/>
  <c r="M2945" i="1"/>
  <c r="M2937" i="1"/>
  <c r="M2929" i="1"/>
  <c r="M2921" i="1"/>
  <c r="M2913" i="1"/>
  <c r="M2905" i="1"/>
  <c r="M2897" i="1"/>
  <c r="M2889" i="1"/>
  <c r="M2881" i="1"/>
  <c r="M2873" i="1"/>
  <c r="M2865" i="1"/>
  <c r="M2857" i="1"/>
  <c r="M2849" i="1"/>
  <c r="M2841" i="1"/>
  <c r="M2833" i="1"/>
  <c r="M2825" i="1"/>
  <c r="M2817" i="1"/>
  <c r="M2809" i="1"/>
  <c r="M2801" i="1"/>
  <c r="M2793" i="1"/>
  <c r="M2785" i="1"/>
  <c r="M2777" i="1"/>
  <c r="M2769" i="1"/>
  <c r="M2761" i="1"/>
  <c r="M2753" i="1"/>
  <c r="M2745" i="1"/>
  <c r="M2737" i="1"/>
  <c r="M2729" i="1"/>
  <c r="M2721" i="1"/>
  <c r="M2713" i="1"/>
  <c r="M2705" i="1"/>
  <c r="M2697" i="1"/>
  <c r="M2689" i="1"/>
  <c r="M2681" i="1"/>
  <c r="M2673" i="1"/>
  <c r="M2665" i="1"/>
  <c r="M2657" i="1"/>
  <c r="M2649" i="1"/>
  <c r="M2641" i="1"/>
  <c r="M2633" i="1"/>
  <c r="M2625" i="1"/>
  <c r="M2617" i="1"/>
  <c r="M2609" i="1"/>
  <c r="M2601" i="1"/>
  <c r="M2593" i="1"/>
  <c r="M2585" i="1"/>
  <c r="M2577" i="1"/>
  <c r="M2569" i="1"/>
  <c r="M2561" i="1"/>
  <c r="M2553" i="1"/>
  <c r="M2545" i="1"/>
  <c r="M2537" i="1"/>
  <c r="M2529" i="1"/>
  <c r="M2521" i="1"/>
  <c r="M2513" i="1"/>
  <c r="M2505" i="1"/>
  <c r="M2497" i="1"/>
  <c r="M2489" i="1"/>
  <c r="M2481" i="1"/>
  <c r="M2473" i="1"/>
  <c r="M2465" i="1"/>
  <c r="M2457" i="1"/>
  <c r="M2449" i="1"/>
  <c r="M2441" i="1"/>
  <c r="M2433" i="1"/>
  <c r="M2425" i="1"/>
  <c r="M2417" i="1"/>
  <c r="M2409" i="1"/>
  <c r="M2401" i="1"/>
  <c r="M2393" i="1"/>
  <c r="M2385" i="1"/>
  <c r="M2377" i="1"/>
  <c r="M2369" i="1"/>
  <c r="M2361" i="1"/>
  <c r="M2353" i="1"/>
  <c r="M2345" i="1"/>
  <c r="M2337" i="1"/>
  <c r="M2329" i="1"/>
  <c r="M2321" i="1"/>
  <c r="M2313" i="1"/>
  <c r="M2305" i="1"/>
  <c r="M2297" i="1"/>
  <c r="M2289" i="1"/>
  <c r="M2281" i="1"/>
  <c r="M2273" i="1"/>
  <c r="M2265" i="1"/>
  <c r="M2257" i="1"/>
  <c r="M2249" i="1"/>
  <c r="M2241" i="1"/>
  <c r="M2233" i="1"/>
  <c r="M2225" i="1"/>
  <c r="M2217" i="1"/>
  <c r="M2209" i="1"/>
  <c r="M2201" i="1"/>
  <c r="M2193" i="1"/>
  <c r="M2185" i="1"/>
  <c r="M2177" i="1"/>
  <c r="M2169" i="1"/>
  <c r="M2161" i="1"/>
  <c r="M2153" i="1"/>
  <c r="M2145" i="1"/>
  <c r="M2137" i="1"/>
  <c r="M2129" i="1"/>
  <c r="M2121" i="1"/>
  <c r="M2113" i="1"/>
  <c r="M2105" i="1"/>
  <c r="M2097" i="1"/>
  <c r="M2089" i="1"/>
  <c r="M2081" i="1"/>
  <c r="M2073" i="1"/>
  <c r="M2065" i="1"/>
  <c r="M2057" i="1"/>
  <c r="M2049" i="1"/>
  <c r="M2041" i="1"/>
  <c r="M2033" i="1"/>
  <c r="M2025" i="1"/>
  <c r="M2017" i="1"/>
  <c r="M2009" i="1"/>
  <c r="M2001" i="1"/>
  <c r="M1993" i="1"/>
  <c r="M1985" i="1"/>
  <c r="M1977" i="1"/>
  <c r="AF13" i="1" a="1"/>
  <c r="AF13" i="1" s="1"/>
  <c r="AL48" i="1" a="1"/>
  <c r="AL48" i="1" s="1"/>
  <c r="M644" i="1"/>
  <c r="M636" i="1"/>
  <c r="M628" i="1"/>
  <c r="M620" i="1"/>
  <c r="M612" i="1"/>
  <c r="M604" i="1"/>
  <c r="M596" i="1"/>
  <c r="M588" i="1"/>
  <c r="M580" i="1"/>
  <c r="M572" i="1"/>
  <c r="M564" i="1"/>
  <c r="M556" i="1"/>
  <c r="M548" i="1"/>
  <c r="M540" i="1"/>
  <c r="M532" i="1"/>
  <c r="M524" i="1"/>
  <c r="M516" i="1"/>
  <c r="M508" i="1"/>
  <c r="M500" i="1"/>
  <c r="M492" i="1"/>
  <c r="M484" i="1"/>
  <c r="M476" i="1"/>
  <c r="M468" i="1"/>
  <c r="M460" i="1"/>
  <c r="M452" i="1"/>
  <c r="M444" i="1"/>
  <c r="M436" i="1"/>
  <c r="M428" i="1"/>
  <c r="M420" i="1"/>
  <c r="M412" i="1"/>
  <c r="M404" i="1"/>
  <c r="M396" i="1"/>
  <c r="M388" i="1"/>
  <c r="M380" i="1"/>
  <c r="M372" i="1"/>
  <c r="M364" i="1"/>
  <c r="M356" i="1"/>
  <c r="M348" i="1"/>
  <c r="M340" i="1"/>
  <c r="M332" i="1"/>
  <c r="M324" i="1"/>
  <c r="M316" i="1"/>
  <c r="M308" i="1"/>
  <c r="M300" i="1"/>
  <c r="M292" i="1"/>
  <c r="M284" i="1"/>
  <c r="M276" i="1"/>
  <c r="M268" i="1"/>
  <c r="M260" i="1"/>
  <c r="M252" i="1"/>
  <c r="M244" i="1"/>
  <c r="M236" i="1"/>
  <c r="M228" i="1"/>
  <c r="M220" i="1"/>
  <c r="M212" i="1"/>
  <c r="M204" i="1"/>
  <c r="M196" i="1"/>
  <c r="M188" i="1"/>
  <c r="M180" i="1"/>
  <c r="M172" i="1"/>
  <c r="M164" i="1"/>
  <c r="M156" i="1"/>
  <c r="M148" i="1"/>
  <c r="M140" i="1"/>
  <c r="M132" i="1"/>
  <c r="M124" i="1"/>
  <c r="M116" i="1"/>
  <c r="M108" i="1"/>
  <c r="M100" i="1"/>
  <c r="M92" i="1"/>
  <c r="M84" i="1"/>
  <c r="M76" i="1"/>
  <c r="M68" i="1"/>
  <c r="M60" i="1"/>
  <c r="M52" i="1"/>
  <c r="M44" i="1"/>
  <c r="M36" i="1"/>
  <c r="M28" i="1"/>
  <c r="M20" i="1"/>
  <c r="M12" i="1"/>
  <c r="M4" i="1"/>
  <c r="AF29" i="1" a="1"/>
  <c r="AF29" i="1" s="1"/>
  <c r="M1969" i="1"/>
  <c r="M1961" i="1"/>
  <c r="M1953" i="1"/>
  <c r="M1945" i="1"/>
  <c r="M1937" i="1"/>
  <c r="M1929" i="1"/>
  <c r="M1921" i="1"/>
  <c r="M1913" i="1"/>
  <c r="M1905" i="1"/>
  <c r="M1897" i="1"/>
  <c r="M1889" i="1"/>
  <c r="M1881" i="1"/>
  <c r="M1873" i="1"/>
  <c r="M1865" i="1"/>
  <c r="M1857" i="1"/>
  <c r="M1849" i="1"/>
  <c r="M1841" i="1"/>
  <c r="M1833" i="1"/>
  <c r="M1825" i="1"/>
  <c r="M1817" i="1"/>
  <c r="M1809" i="1"/>
  <c r="M1801" i="1"/>
  <c r="M1793" i="1"/>
  <c r="M1785" i="1"/>
  <c r="M1777" i="1"/>
  <c r="M1769" i="1"/>
  <c r="M1761" i="1"/>
  <c r="M1753" i="1"/>
  <c r="M1745" i="1"/>
  <c r="M1737" i="1"/>
  <c r="M1729" i="1"/>
  <c r="M1721" i="1"/>
  <c r="M1713" i="1"/>
  <c r="M1705" i="1"/>
  <c r="M1697" i="1"/>
  <c r="M1689" i="1"/>
  <c r="M1681" i="1"/>
  <c r="M1673" i="1"/>
  <c r="M1665" i="1"/>
  <c r="M1657" i="1"/>
  <c r="M1649" i="1"/>
  <c r="M1641" i="1"/>
  <c r="M1633" i="1"/>
  <c r="M1625" i="1"/>
  <c r="M1617" i="1"/>
  <c r="M1609" i="1"/>
  <c r="M1601" i="1"/>
  <c r="M1593" i="1"/>
  <c r="M1585" i="1"/>
  <c r="M1577" i="1"/>
  <c r="M1569" i="1"/>
  <c r="M1561" i="1"/>
  <c r="M1553" i="1"/>
  <c r="M1545" i="1"/>
  <c r="M1537" i="1"/>
  <c r="M1529" i="1"/>
  <c r="M1521" i="1"/>
  <c r="M1513" i="1"/>
  <c r="M1505" i="1"/>
  <c r="M1497" i="1"/>
  <c r="M1489" i="1"/>
  <c r="M1481" i="1"/>
  <c r="M1473" i="1"/>
  <c r="M1465" i="1"/>
  <c r="M1457" i="1"/>
  <c r="M1449" i="1"/>
  <c r="M1441" i="1"/>
  <c r="M1433" i="1"/>
  <c r="M1425" i="1"/>
  <c r="M1417" i="1"/>
  <c r="M1409" i="1"/>
  <c r="M1401" i="1"/>
  <c r="M1393" i="1"/>
  <c r="M1385" i="1"/>
  <c r="M1377" i="1"/>
  <c r="M1369" i="1"/>
  <c r="M1361" i="1"/>
  <c r="M1353" i="1"/>
  <c r="M1345" i="1"/>
  <c r="M1337" i="1"/>
  <c r="M1329" i="1"/>
  <c r="M1321" i="1"/>
  <c r="M1313" i="1"/>
  <c r="M1305" i="1"/>
  <c r="M1297" i="1"/>
  <c r="M1289" i="1"/>
  <c r="M1281" i="1"/>
  <c r="M1273" i="1"/>
  <c r="M1265" i="1"/>
  <c r="M1257" i="1"/>
  <c r="M1249" i="1"/>
  <c r="M1241" i="1"/>
  <c r="M1233" i="1"/>
  <c r="M1225" i="1"/>
  <c r="M1217" i="1"/>
  <c r="M1209" i="1"/>
  <c r="M1201" i="1"/>
  <c r="M1193" i="1"/>
  <c r="M1185" i="1"/>
  <c r="M1177" i="1"/>
  <c r="M1169" i="1"/>
  <c r="M1161" i="1"/>
  <c r="M1153" i="1"/>
  <c r="M1145" i="1"/>
  <c r="M1137" i="1"/>
  <c r="M1129" i="1"/>
  <c r="M1121" i="1"/>
  <c r="M1113" i="1"/>
  <c r="M1105" i="1"/>
  <c r="M1097" i="1"/>
  <c r="M1089" i="1"/>
  <c r="M1081" i="1"/>
  <c r="M1073" i="1"/>
  <c r="M1065" i="1"/>
  <c r="M1057" i="1"/>
  <c r="M1049" i="1"/>
  <c r="M1041" i="1"/>
  <c r="M1033" i="1"/>
  <c r="M1025" i="1"/>
  <c r="M1017" i="1"/>
  <c r="M1009" i="1"/>
  <c r="M1001" i="1"/>
  <c r="M993" i="1"/>
  <c r="M985" i="1"/>
  <c r="M977" i="1"/>
  <c r="M969" i="1"/>
  <c r="M961" i="1"/>
  <c r="M953" i="1"/>
  <c r="M945" i="1"/>
  <c r="M937" i="1"/>
  <c r="M929" i="1"/>
  <c r="M921" i="1"/>
  <c r="M913" i="1"/>
  <c r="M905" i="1"/>
  <c r="M897" i="1"/>
  <c r="M889" i="1"/>
  <c r="M881" i="1"/>
  <c r="M873" i="1"/>
  <c r="M865" i="1"/>
  <c r="M857" i="1"/>
  <c r="M849" i="1"/>
  <c r="M841" i="1"/>
  <c r="M833" i="1"/>
  <c r="M825" i="1"/>
  <c r="M817" i="1"/>
  <c r="M809" i="1"/>
  <c r="M801" i="1"/>
  <c r="M793" i="1"/>
  <c r="M785" i="1"/>
  <c r="M777" i="1"/>
  <c r="M769" i="1"/>
  <c r="M761" i="1"/>
  <c r="M753" i="1"/>
  <c r="M745" i="1"/>
  <c r="M737" i="1"/>
  <c r="M729" i="1"/>
  <c r="M721" i="1"/>
  <c r="M713" i="1"/>
  <c r="M705" i="1"/>
  <c r="M697" i="1"/>
  <c r="M689" i="1"/>
  <c r="M681" i="1"/>
  <c r="M673" i="1"/>
  <c r="M665" i="1"/>
  <c r="M657" i="1"/>
  <c r="M649" i="1"/>
  <c r="AD13" i="1" a="1"/>
  <c r="AD13" i="1" s="1"/>
  <c r="AD14" i="1" a="1"/>
  <c r="AD14" i="1" s="1"/>
  <c r="AD15" i="1" a="1"/>
  <c r="AD15" i="1" s="1"/>
  <c r="AD16" i="1" a="1"/>
  <c r="AD16" i="1" s="1"/>
  <c r="AD17" i="1" a="1"/>
  <c r="AD17" i="1" s="1"/>
  <c r="AD18" i="1" a="1"/>
  <c r="AD18" i="1" s="1"/>
  <c r="AD19" i="1" a="1"/>
  <c r="AD19" i="1" s="1"/>
  <c r="AD20" i="1" a="1"/>
  <c r="AD20" i="1" s="1"/>
  <c r="AD22" i="1" a="1"/>
  <c r="AD22" i="1" s="1"/>
  <c r="AD21" i="1" a="1"/>
  <c r="AD21" i="1" s="1"/>
  <c r="M641" i="1"/>
  <c r="M633" i="1"/>
  <c r="M625" i="1"/>
  <c r="M617" i="1"/>
  <c r="M609" i="1"/>
  <c r="M601" i="1"/>
  <c r="M593" i="1"/>
  <c r="M585" i="1"/>
  <c r="M577" i="1"/>
  <c r="M569" i="1"/>
  <c r="M561" i="1"/>
  <c r="M553" i="1"/>
  <c r="M545" i="1"/>
  <c r="M537" i="1"/>
  <c r="M529" i="1"/>
  <c r="M521" i="1"/>
  <c r="M513" i="1"/>
  <c r="M505" i="1"/>
  <c r="M497" i="1"/>
  <c r="M489" i="1"/>
  <c r="M481" i="1"/>
  <c r="M473" i="1"/>
  <c r="M465" i="1"/>
  <c r="M457" i="1"/>
  <c r="M449" i="1"/>
  <c r="M441" i="1"/>
  <c r="M433" i="1"/>
  <c r="M425" i="1"/>
  <c r="M417" i="1"/>
  <c r="M409" i="1"/>
  <c r="M401" i="1"/>
  <c r="M393" i="1"/>
  <c r="M385" i="1"/>
  <c r="M377" i="1"/>
  <c r="M369" i="1"/>
  <c r="M361" i="1"/>
  <c r="M353" i="1"/>
  <c r="M345" i="1"/>
  <c r="M337" i="1"/>
  <c r="M329" i="1"/>
  <c r="M321" i="1"/>
  <c r="M313" i="1"/>
  <c r="M305" i="1"/>
  <c r="M297" i="1"/>
  <c r="M289" i="1"/>
  <c r="M281" i="1"/>
  <c r="M273" i="1"/>
  <c r="M265" i="1"/>
  <c r="M257" i="1"/>
  <c r="M249" i="1"/>
  <c r="M241" i="1"/>
  <c r="M233" i="1"/>
  <c r="M225" i="1"/>
  <c r="M217" i="1"/>
  <c r="M209" i="1"/>
  <c r="M201" i="1"/>
  <c r="M193" i="1"/>
  <c r="M185" i="1"/>
  <c r="M177" i="1"/>
  <c r="M169" i="1"/>
  <c r="M161" i="1"/>
  <c r="M153" i="1"/>
  <c r="M145" i="1"/>
  <c r="M137" i="1"/>
  <c r="M129" i="1"/>
  <c r="M121" i="1"/>
  <c r="M113" i="1"/>
  <c r="M105" i="1"/>
  <c r="M97" i="1"/>
  <c r="M89" i="1"/>
  <c r="M81" i="1"/>
  <c r="M73" i="1"/>
  <c r="M65" i="1"/>
  <c r="M57" i="1"/>
  <c r="M49" i="1"/>
  <c r="M41" i="1"/>
  <c r="M33" i="1"/>
  <c r="M25" i="1"/>
  <c r="M17" i="1"/>
  <c r="M9" i="1"/>
  <c r="R2" i="1" a="1"/>
  <c r="M4997" i="1"/>
  <c r="M4989" i="1"/>
  <c r="M4981" i="1"/>
  <c r="M4973" i="1"/>
  <c r="M4965" i="1"/>
  <c r="M4957" i="1"/>
  <c r="M4949" i="1"/>
  <c r="M4941" i="1"/>
  <c r="M4933" i="1"/>
  <c r="M4925" i="1"/>
  <c r="M4917" i="1"/>
  <c r="M4909" i="1"/>
  <c r="M4901" i="1"/>
  <c r="M4893" i="1"/>
  <c r="M4885" i="1"/>
  <c r="M4877" i="1"/>
  <c r="M4869" i="1"/>
  <c r="M4861" i="1"/>
  <c r="M4853" i="1"/>
  <c r="M4845" i="1"/>
  <c r="M4837" i="1"/>
  <c r="M4829" i="1"/>
  <c r="M4821" i="1"/>
  <c r="M4813" i="1"/>
  <c r="M4805" i="1"/>
  <c r="M4797" i="1"/>
  <c r="M4789" i="1"/>
  <c r="M4781" i="1"/>
  <c r="M4773" i="1"/>
  <c r="M4765" i="1"/>
  <c r="M4757" i="1"/>
  <c r="M4749" i="1"/>
  <c r="M4741" i="1"/>
  <c r="M4733" i="1"/>
  <c r="M4725" i="1"/>
  <c r="M4717" i="1"/>
  <c r="M4709" i="1"/>
  <c r="M4701" i="1"/>
  <c r="M4693" i="1"/>
  <c r="M4685" i="1"/>
  <c r="M4677" i="1"/>
  <c r="M4669" i="1"/>
  <c r="M4661" i="1"/>
  <c r="M4653" i="1"/>
  <c r="M4645" i="1"/>
  <c r="M4637" i="1"/>
  <c r="M4629" i="1"/>
  <c r="M4621" i="1"/>
  <c r="M4613" i="1"/>
  <c r="M4605" i="1"/>
  <c r="M4597" i="1"/>
  <c r="M4589" i="1"/>
  <c r="M4581" i="1"/>
  <c r="M4573" i="1"/>
  <c r="M4565" i="1"/>
  <c r="M4557" i="1"/>
  <c r="M4549" i="1"/>
  <c r="M4541" i="1"/>
  <c r="M4533" i="1"/>
  <c r="M4525" i="1"/>
  <c r="M4517" i="1"/>
  <c r="M4509" i="1"/>
  <c r="M4501" i="1"/>
  <c r="M4493" i="1"/>
  <c r="M4485" i="1"/>
  <c r="M4477" i="1"/>
  <c r="M4469" i="1"/>
  <c r="M4461" i="1"/>
  <c r="M4453" i="1"/>
  <c r="M4445" i="1"/>
  <c r="M4437" i="1"/>
  <c r="M4429" i="1"/>
  <c r="M4421" i="1"/>
  <c r="M4413" i="1"/>
  <c r="M4405" i="1"/>
  <c r="M4397" i="1"/>
  <c r="M4389" i="1"/>
  <c r="M4381" i="1"/>
  <c r="M4373" i="1"/>
  <c r="M4365" i="1"/>
  <c r="M4357" i="1"/>
  <c r="M4349" i="1"/>
  <c r="M4341" i="1"/>
  <c r="M4333" i="1"/>
  <c r="M4325" i="1"/>
  <c r="M4317" i="1"/>
  <c r="M4309" i="1"/>
  <c r="M4301" i="1"/>
  <c r="M4293" i="1"/>
  <c r="M4285" i="1"/>
  <c r="M4277" i="1"/>
  <c r="M4269" i="1"/>
  <c r="M4261" i="1"/>
  <c r="M4253" i="1"/>
  <c r="M4245" i="1"/>
  <c r="M4237" i="1"/>
  <c r="M4229" i="1"/>
  <c r="M4221" i="1"/>
  <c r="M4213" i="1"/>
  <c r="M4205" i="1"/>
  <c r="M4197" i="1"/>
  <c r="M4189" i="1"/>
  <c r="M4181" i="1"/>
  <c r="M4173" i="1"/>
  <c r="M4165" i="1"/>
  <c r="M4157" i="1"/>
  <c r="M4149" i="1"/>
  <c r="M4141" i="1"/>
  <c r="M4133" i="1"/>
  <c r="M4125" i="1"/>
  <c r="M4117" i="1"/>
  <c r="M4109" i="1"/>
  <c r="M4101" i="1"/>
  <c r="M4093" i="1"/>
  <c r="M4085" i="1"/>
  <c r="M4077" i="1"/>
  <c r="M4069" i="1"/>
  <c r="M4061" i="1"/>
  <c r="M4053" i="1"/>
  <c r="M4045" i="1"/>
  <c r="M4037" i="1"/>
  <c r="M4029" i="1"/>
  <c r="M4021" i="1"/>
  <c r="M4013" i="1"/>
  <c r="M4005" i="1"/>
  <c r="M3997" i="1"/>
  <c r="M3989" i="1"/>
  <c r="M3981" i="1"/>
  <c r="M3973" i="1"/>
  <c r="M3965" i="1"/>
  <c r="M3957" i="1"/>
  <c r="M3949" i="1"/>
  <c r="M3941" i="1"/>
  <c r="M3933" i="1"/>
  <c r="M3925" i="1"/>
  <c r="M3917" i="1"/>
  <c r="M3909" i="1"/>
  <c r="M3901" i="1"/>
  <c r="M3893" i="1"/>
  <c r="M3885" i="1"/>
  <c r="M3877" i="1"/>
  <c r="M3869" i="1"/>
  <c r="M3861" i="1"/>
  <c r="M3853" i="1"/>
  <c r="M3845" i="1"/>
  <c r="M3837" i="1"/>
  <c r="M3829" i="1"/>
  <c r="M3821" i="1"/>
  <c r="M3813" i="1"/>
  <c r="M3805" i="1"/>
  <c r="M3797" i="1"/>
  <c r="M3789" i="1"/>
  <c r="M3781" i="1"/>
  <c r="M3773" i="1"/>
  <c r="M3765" i="1"/>
  <c r="M3757" i="1"/>
  <c r="M3749" i="1"/>
  <c r="M3741" i="1"/>
  <c r="M3733" i="1"/>
  <c r="M3725" i="1"/>
  <c r="M3717" i="1"/>
  <c r="M3709" i="1"/>
  <c r="M3701" i="1"/>
  <c r="M3693" i="1"/>
  <c r="M3685" i="1"/>
  <c r="M3677" i="1"/>
  <c r="M3669" i="1"/>
  <c r="M3661" i="1"/>
  <c r="M3653" i="1"/>
  <c r="M3645" i="1"/>
  <c r="M3637" i="1"/>
  <c r="M3629" i="1"/>
  <c r="M3621" i="1"/>
  <c r="M3613" i="1"/>
  <c r="M3605" i="1"/>
  <c r="M3597" i="1"/>
  <c r="M3589" i="1"/>
  <c r="M3581" i="1"/>
  <c r="M3573" i="1"/>
  <c r="M3565" i="1"/>
  <c r="M3557" i="1"/>
  <c r="M3549" i="1"/>
  <c r="M3541" i="1"/>
  <c r="M3533" i="1"/>
  <c r="M3525" i="1"/>
  <c r="M3517" i="1"/>
  <c r="M3509" i="1"/>
  <c r="M3501" i="1"/>
  <c r="M3493" i="1"/>
  <c r="M3485" i="1"/>
  <c r="M3477" i="1"/>
  <c r="M3469" i="1"/>
  <c r="M3461" i="1"/>
  <c r="M3453" i="1"/>
  <c r="M3445" i="1"/>
  <c r="M3437" i="1"/>
  <c r="M3429" i="1"/>
  <c r="M3421" i="1"/>
  <c r="M3413" i="1"/>
  <c r="M3405" i="1"/>
  <c r="M3397" i="1"/>
  <c r="M3389" i="1"/>
  <c r="M3381" i="1"/>
  <c r="M3373" i="1"/>
  <c r="M3365" i="1"/>
  <c r="M3357" i="1"/>
  <c r="M3349" i="1"/>
  <c r="M3341" i="1"/>
  <c r="M3333" i="1"/>
  <c r="M3325" i="1"/>
  <c r="M3317" i="1"/>
  <c r="M3309" i="1"/>
  <c r="M3301" i="1"/>
  <c r="M3293" i="1"/>
  <c r="M3285" i="1"/>
  <c r="M3277" i="1"/>
  <c r="M3269" i="1"/>
  <c r="M3261" i="1"/>
  <c r="M3253" i="1"/>
  <c r="M3245" i="1"/>
  <c r="M3237" i="1"/>
  <c r="M3229" i="1"/>
  <c r="M3221" i="1"/>
  <c r="M3213" i="1"/>
  <c r="M3205" i="1"/>
  <c r="M3197" i="1"/>
  <c r="M3189" i="1"/>
  <c r="M3181" i="1"/>
  <c r="M3173" i="1"/>
  <c r="M3165" i="1"/>
  <c r="M3157" i="1"/>
  <c r="M3149" i="1"/>
  <c r="M3141" i="1"/>
  <c r="M3133" i="1"/>
  <c r="M3125" i="1"/>
  <c r="M3117" i="1"/>
  <c r="M3109" i="1"/>
  <c r="M3101" i="1"/>
  <c r="M3093" i="1"/>
  <c r="M3085" i="1"/>
  <c r="M3077" i="1"/>
  <c r="M3069" i="1"/>
  <c r="M3061" i="1"/>
  <c r="M3053" i="1"/>
  <c r="M3045" i="1"/>
  <c r="M3037" i="1"/>
  <c r="M3029" i="1"/>
  <c r="M3021" i="1"/>
  <c r="M3013" i="1"/>
  <c r="M3005" i="1"/>
  <c r="M2997" i="1"/>
  <c r="M2989" i="1"/>
  <c r="M2981" i="1"/>
  <c r="M2973" i="1"/>
  <c r="M2965" i="1"/>
  <c r="M2957" i="1"/>
  <c r="M2949" i="1"/>
  <c r="M2941" i="1"/>
  <c r="M2933" i="1"/>
  <c r="M2925" i="1"/>
  <c r="M2917" i="1"/>
  <c r="M2909" i="1"/>
  <c r="M2901" i="1"/>
  <c r="M2893" i="1"/>
  <c r="M2885" i="1"/>
  <c r="M2877" i="1"/>
  <c r="M2869" i="1"/>
  <c r="M2861" i="1"/>
  <c r="M2853" i="1"/>
  <c r="M2845" i="1"/>
  <c r="M2837" i="1"/>
  <c r="M2829" i="1"/>
  <c r="M2821" i="1"/>
  <c r="M2813" i="1"/>
  <c r="M2805" i="1"/>
  <c r="M2797" i="1"/>
  <c r="M2789" i="1"/>
  <c r="M2781" i="1"/>
  <c r="M2773" i="1"/>
  <c r="M2765" i="1"/>
  <c r="M2757" i="1"/>
  <c r="M2749" i="1"/>
  <c r="M2741" i="1"/>
  <c r="M2733" i="1"/>
  <c r="M2725" i="1"/>
  <c r="M2717" i="1"/>
  <c r="M2709" i="1"/>
  <c r="M2701" i="1"/>
  <c r="M2693" i="1"/>
  <c r="M2685" i="1"/>
  <c r="M2677" i="1"/>
  <c r="M2669" i="1"/>
  <c r="M2661" i="1"/>
  <c r="M2653" i="1"/>
  <c r="M2645" i="1"/>
  <c r="M2637" i="1"/>
  <c r="M2629" i="1"/>
  <c r="M2621" i="1"/>
  <c r="M2613" i="1"/>
  <c r="M2605" i="1"/>
  <c r="M2597" i="1"/>
  <c r="M2589" i="1"/>
  <c r="M2581" i="1"/>
  <c r="M2573" i="1"/>
  <c r="M2565" i="1"/>
  <c r="M2557" i="1"/>
  <c r="M2549" i="1"/>
  <c r="M2541" i="1"/>
  <c r="M2533" i="1"/>
  <c r="M2525" i="1"/>
  <c r="M2517" i="1"/>
  <c r="M2509" i="1"/>
  <c r="M2501" i="1"/>
  <c r="M2493" i="1"/>
  <c r="M2485" i="1"/>
  <c r="M2477" i="1"/>
  <c r="M2469" i="1"/>
  <c r="M2461" i="1"/>
  <c r="M2453" i="1"/>
  <c r="M2445" i="1"/>
  <c r="M2437" i="1"/>
  <c r="M2429" i="1"/>
  <c r="M2421" i="1"/>
  <c r="M2413" i="1"/>
  <c r="M2405" i="1"/>
  <c r="M2397" i="1"/>
  <c r="M2389" i="1"/>
  <c r="M2381" i="1"/>
  <c r="M2373" i="1"/>
  <c r="M2365" i="1"/>
  <c r="M2357" i="1"/>
  <c r="M2349" i="1"/>
  <c r="M2341" i="1"/>
  <c r="M2333" i="1"/>
  <c r="M2325" i="1"/>
  <c r="M2317" i="1"/>
  <c r="M2309" i="1"/>
  <c r="M2301" i="1"/>
  <c r="M2293" i="1"/>
  <c r="M2285" i="1"/>
  <c r="M2277" i="1"/>
  <c r="M2269" i="1"/>
  <c r="M2261" i="1"/>
  <c r="M2245" i="1"/>
  <c r="M2237" i="1"/>
  <c r="M2229" i="1"/>
  <c r="M2221" i="1"/>
  <c r="M2213" i="1"/>
  <c r="M2205" i="1"/>
  <c r="M2197" i="1"/>
  <c r="M2189" i="1"/>
  <c r="M2181" i="1"/>
  <c r="M2173" i="1"/>
  <c r="M2165" i="1"/>
  <c r="M2157" i="1"/>
  <c r="M2149" i="1"/>
  <c r="M2141" i="1"/>
  <c r="M2133" i="1"/>
  <c r="M2125" i="1"/>
  <c r="M2117" i="1"/>
  <c r="M2109" i="1"/>
  <c r="M2101" i="1"/>
  <c r="M2093" i="1"/>
  <c r="M2085" i="1"/>
  <c r="M2077" i="1"/>
  <c r="M2069" i="1"/>
  <c r="M2061" i="1"/>
  <c r="M2053" i="1"/>
  <c r="M2045" i="1"/>
  <c r="M2037" i="1"/>
  <c r="M2029" i="1"/>
  <c r="M2021" i="1"/>
  <c r="M2013" i="1"/>
  <c r="M2005" i="1"/>
  <c r="M1997" i="1"/>
  <c r="M1989" i="1"/>
  <c r="M1981" i="1"/>
  <c r="M1973" i="1"/>
  <c r="M1965" i="1"/>
  <c r="M1957" i="1"/>
  <c r="M1949" i="1"/>
  <c r="M1941" i="1"/>
  <c r="M1933" i="1"/>
  <c r="M1925" i="1"/>
  <c r="M1917" i="1"/>
  <c r="M1909" i="1"/>
  <c r="M1901" i="1"/>
  <c r="M1893" i="1"/>
  <c r="M1885" i="1"/>
  <c r="M1877" i="1"/>
  <c r="M1869" i="1"/>
  <c r="M1861" i="1"/>
  <c r="M1853" i="1"/>
  <c r="M1845" i="1"/>
  <c r="M1837" i="1"/>
  <c r="M1829" i="1"/>
  <c r="M1821" i="1"/>
  <c r="M1813" i="1"/>
  <c r="M1805" i="1"/>
  <c r="M1797" i="1"/>
  <c r="M1789" i="1"/>
  <c r="M1781" i="1"/>
  <c r="M1773" i="1"/>
  <c r="M1765" i="1"/>
  <c r="M1757" i="1"/>
  <c r="M1749" i="1"/>
  <c r="M1741" i="1"/>
  <c r="M1733" i="1"/>
  <c r="M1725" i="1"/>
  <c r="M1717" i="1"/>
  <c r="M1709" i="1"/>
  <c r="M1701" i="1"/>
  <c r="M1693" i="1"/>
  <c r="M1685" i="1"/>
  <c r="M1677" i="1"/>
  <c r="M1669" i="1"/>
  <c r="M1661" i="1"/>
  <c r="M1653" i="1"/>
  <c r="M1645" i="1"/>
  <c r="M1637" i="1"/>
  <c r="M1629" i="1"/>
  <c r="M1621" i="1"/>
  <c r="M1613" i="1"/>
  <c r="M1605" i="1"/>
  <c r="M1597" i="1"/>
  <c r="M1589" i="1"/>
  <c r="M1581" i="1"/>
  <c r="M1573" i="1"/>
  <c r="M1565" i="1"/>
  <c r="M1557" i="1"/>
  <c r="M1549" i="1"/>
  <c r="M1541" i="1"/>
  <c r="M1533" i="1"/>
  <c r="M1525" i="1"/>
  <c r="M1517" i="1"/>
  <c r="M1509" i="1"/>
  <c r="M1501" i="1"/>
  <c r="M1493" i="1"/>
  <c r="M1485" i="1"/>
  <c r="M1477" i="1"/>
  <c r="M1469" i="1"/>
  <c r="M1461" i="1"/>
  <c r="M1453" i="1"/>
  <c r="M1445" i="1"/>
  <c r="M1437" i="1"/>
  <c r="M1429" i="1"/>
  <c r="M1421" i="1"/>
  <c r="M1413" i="1"/>
  <c r="M1405" i="1"/>
  <c r="M1397" i="1"/>
  <c r="M1389" i="1"/>
  <c r="M1381" i="1"/>
  <c r="M1373" i="1"/>
  <c r="M1365" i="1"/>
  <c r="M1357" i="1"/>
  <c r="M1349" i="1"/>
  <c r="M1341" i="1"/>
  <c r="M1333" i="1"/>
  <c r="M1325" i="1"/>
  <c r="M1317" i="1"/>
  <c r="M1309" i="1"/>
  <c r="M1301" i="1"/>
  <c r="M1293" i="1"/>
  <c r="M1285" i="1"/>
  <c r="M1277" i="1"/>
  <c r="M1269" i="1"/>
  <c r="M1261" i="1"/>
  <c r="M1253" i="1"/>
  <c r="M1245" i="1"/>
  <c r="M1237" i="1"/>
  <c r="M1229" i="1"/>
  <c r="M1221" i="1"/>
  <c r="M1213" i="1"/>
  <c r="M1205" i="1"/>
  <c r="M1197" i="1"/>
  <c r="M1189" i="1"/>
  <c r="M1181" i="1"/>
  <c r="M1173" i="1"/>
  <c r="M1165" i="1"/>
  <c r="M1157" i="1"/>
  <c r="M1149" i="1"/>
  <c r="M1141" i="1"/>
  <c r="M1133" i="1"/>
  <c r="M1125" i="1"/>
  <c r="M1117" i="1"/>
  <c r="M1109" i="1"/>
  <c r="M1101" i="1"/>
  <c r="M1093" i="1"/>
  <c r="M1085" i="1"/>
  <c r="M1077" i="1"/>
  <c r="M1069" i="1"/>
  <c r="M1061" i="1"/>
  <c r="M1053" i="1"/>
  <c r="M1045" i="1"/>
  <c r="M1037" i="1"/>
  <c r="M1029" i="1"/>
  <c r="M1021" i="1"/>
  <c r="M1013" i="1"/>
  <c r="M1005" i="1"/>
  <c r="M997" i="1"/>
  <c r="M989" i="1"/>
  <c r="M981" i="1"/>
  <c r="M973" i="1"/>
  <c r="M965" i="1"/>
  <c r="M957" i="1"/>
  <c r="M949" i="1"/>
  <c r="M941" i="1"/>
  <c r="M933" i="1"/>
  <c r="M925" i="1"/>
  <c r="M917" i="1"/>
  <c r="M909" i="1"/>
  <c r="M901" i="1"/>
  <c r="M893" i="1"/>
  <c r="M885" i="1"/>
  <c r="M877" i="1"/>
  <c r="M869" i="1"/>
  <c r="M861" i="1"/>
  <c r="M853" i="1"/>
  <c r="M845" i="1"/>
  <c r="M837" i="1"/>
  <c r="M829" i="1"/>
  <c r="M821" i="1"/>
  <c r="M813" i="1"/>
  <c r="M805" i="1"/>
  <c r="M797" i="1"/>
  <c r="M789" i="1"/>
  <c r="M781" i="1"/>
  <c r="M773" i="1"/>
  <c r="M765" i="1"/>
  <c r="M757" i="1"/>
  <c r="M749" i="1"/>
  <c r="M741" i="1"/>
  <c r="M733" i="1"/>
  <c r="M725" i="1"/>
  <c r="M717" i="1"/>
  <c r="M709" i="1"/>
  <c r="M701" i="1"/>
  <c r="M693" i="1"/>
  <c r="M685" i="1"/>
  <c r="M677" i="1"/>
  <c r="M669" i="1"/>
  <c r="M661" i="1"/>
  <c r="M653" i="1"/>
  <c r="M645" i="1"/>
  <c r="M637" i="1"/>
  <c r="M629" i="1"/>
  <c r="M621" i="1"/>
  <c r="M613" i="1"/>
  <c r="M605" i="1"/>
  <c r="M597" i="1"/>
  <c r="M589" i="1"/>
  <c r="M581" i="1"/>
  <c r="M573" i="1"/>
  <c r="M565" i="1"/>
  <c r="M557" i="1"/>
  <c r="M549" i="1"/>
  <c r="M541" i="1"/>
  <c r="M533" i="1"/>
  <c r="M525" i="1"/>
  <c r="M517" i="1"/>
  <c r="M509" i="1"/>
  <c r="M501" i="1"/>
  <c r="M493" i="1"/>
  <c r="M485" i="1"/>
  <c r="M477" i="1"/>
  <c r="M469" i="1"/>
  <c r="M461" i="1"/>
  <c r="M453" i="1"/>
  <c r="M445" i="1"/>
  <c r="M437" i="1"/>
  <c r="M429" i="1"/>
  <c r="M421" i="1"/>
  <c r="M413" i="1"/>
  <c r="M405" i="1"/>
  <c r="M397" i="1"/>
  <c r="M389" i="1"/>
  <c r="M381" i="1"/>
  <c r="M373" i="1"/>
  <c r="M365" i="1"/>
  <c r="M357" i="1"/>
  <c r="M349" i="1"/>
  <c r="M341" i="1"/>
  <c r="M333" i="1"/>
  <c r="M325" i="1"/>
  <c r="M317" i="1"/>
  <c r="M309" i="1"/>
  <c r="M301" i="1"/>
  <c r="M293" i="1"/>
  <c r="M285" i="1"/>
  <c r="M277" i="1"/>
  <c r="M269" i="1"/>
  <c r="M261" i="1"/>
  <c r="M253" i="1"/>
  <c r="M245" i="1"/>
  <c r="M237" i="1"/>
  <c r="M229" i="1"/>
  <c r="M221" i="1"/>
  <c r="M213" i="1"/>
  <c r="M205" i="1"/>
  <c r="M197" i="1"/>
  <c r="M189" i="1"/>
  <c r="M181" i="1"/>
  <c r="M173" i="1"/>
  <c r="M165" i="1"/>
  <c r="M157" i="1"/>
  <c r="M149" i="1"/>
  <c r="M141" i="1"/>
  <c r="M133" i="1"/>
  <c r="M125" i="1"/>
  <c r="M117" i="1"/>
  <c r="M109" i="1"/>
  <c r="M101" i="1"/>
  <c r="M93" i="1"/>
  <c r="M85" i="1"/>
  <c r="M77" i="1"/>
  <c r="M69" i="1"/>
  <c r="M61" i="1"/>
  <c r="M53" i="1"/>
  <c r="M45" i="1"/>
  <c r="M37" i="1"/>
  <c r="M29" i="1"/>
  <c r="M21" i="1"/>
  <c r="M13" i="1"/>
  <c r="M5" i="1"/>
  <c r="M4998" i="1"/>
  <c r="M4990" i="1"/>
  <c r="M4982" i="1"/>
  <c r="M4974" i="1"/>
  <c r="M4966" i="1"/>
  <c r="M4958" i="1"/>
  <c r="M4950" i="1"/>
  <c r="M4942" i="1"/>
  <c r="M4934" i="1"/>
  <c r="M4926" i="1"/>
  <c r="M4918" i="1"/>
  <c r="M4910" i="1"/>
  <c r="M4902" i="1"/>
  <c r="M4894" i="1"/>
  <c r="M4886" i="1"/>
  <c r="M4878" i="1"/>
  <c r="M4870" i="1"/>
  <c r="M4862" i="1"/>
  <c r="M4854" i="1"/>
  <c r="M4846" i="1"/>
  <c r="M4838" i="1"/>
  <c r="M4830" i="1"/>
  <c r="M4822" i="1"/>
  <c r="M4814" i="1"/>
  <c r="M4806" i="1"/>
  <c r="M4798" i="1"/>
  <c r="M4790" i="1"/>
  <c r="M4782" i="1"/>
  <c r="M4774" i="1"/>
  <c r="M4766" i="1"/>
  <c r="M4758" i="1"/>
  <c r="M4750" i="1"/>
  <c r="M4742" i="1"/>
  <c r="M4734" i="1"/>
  <c r="M4726" i="1"/>
  <c r="M4718" i="1"/>
  <c r="M4710" i="1"/>
  <c r="M4702" i="1"/>
  <c r="M4694" i="1"/>
  <c r="M4686" i="1"/>
  <c r="M4678" i="1"/>
  <c r="M4670" i="1"/>
  <c r="M4662" i="1"/>
  <c r="M4654" i="1"/>
  <c r="M4646" i="1"/>
  <c r="M4638" i="1"/>
  <c r="M4630" i="1"/>
  <c r="M4622" i="1"/>
  <c r="M4614" i="1"/>
  <c r="M4606" i="1"/>
  <c r="M4598" i="1"/>
  <c r="M4590" i="1"/>
  <c r="M4582" i="1"/>
  <c r="M4574" i="1"/>
  <c r="M4566" i="1"/>
  <c r="M4558" i="1"/>
  <c r="M4550" i="1"/>
  <c r="M4542" i="1"/>
  <c r="M4534" i="1"/>
  <c r="M4526" i="1"/>
  <c r="M4518" i="1"/>
  <c r="M4510" i="1"/>
  <c r="M4502" i="1"/>
  <c r="M4494" i="1"/>
  <c r="M4486" i="1"/>
  <c r="M4478" i="1"/>
  <c r="M4470" i="1"/>
  <c r="M4462" i="1"/>
  <c r="M4454" i="1"/>
  <c r="M4446" i="1"/>
  <c r="M4438" i="1"/>
  <c r="M4430" i="1"/>
  <c r="M4422" i="1"/>
  <c r="M4414" i="1"/>
  <c r="M4406" i="1"/>
  <c r="M4398" i="1"/>
  <c r="M4390" i="1"/>
  <c r="M4382" i="1"/>
  <c r="M4374" i="1"/>
  <c r="M4366" i="1"/>
  <c r="M4358" i="1"/>
  <c r="M4350" i="1"/>
  <c r="M4342" i="1"/>
  <c r="M4334" i="1"/>
  <c r="M4326" i="1"/>
  <c r="M4318" i="1"/>
  <c r="M4310" i="1"/>
  <c r="M4302" i="1"/>
  <c r="M4294" i="1"/>
  <c r="M4286" i="1"/>
  <c r="M4278" i="1"/>
  <c r="M4270" i="1"/>
  <c r="M4262" i="1"/>
  <c r="M4254" i="1"/>
  <c r="M4246" i="1"/>
  <c r="M4238" i="1"/>
  <c r="M4230" i="1"/>
  <c r="M4222" i="1"/>
  <c r="M4214" i="1"/>
  <c r="M4206" i="1"/>
  <c r="M4198" i="1"/>
  <c r="M4190" i="1"/>
  <c r="M4182" i="1"/>
  <c r="M4174" i="1"/>
  <c r="M4166" i="1"/>
  <c r="M4158" i="1"/>
  <c r="M4150" i="1"/>
  <c r="M4142" i="1"/>
  <c r="M4134" i="1"/>
  <c r="M4126" i="1"/>
  <c r="M4118" i="1"/>
  <c r="M4110" i="1"/>
  <c r="M4102" i="1"/>
  <c r="M4094" i="1"/>
  <c r="M4086" i="1"/>
  <c r="M4078" i="1"/>
  <c r="M4070" i="1"/>
  <c r="M4062" i="1"/>
  <c r="M4054" i="1"/>
  <c r="M4046" i="1"/>
  <c r="M4038" i="1"/>
  <c r="M4030" i="1"/>
  <c r="M4022" i="1"/>
  <c r="M4014" i="1"/>
  <c r="M4006" i="1"/>
  <c r="M3998" i="1"/>
  <c r="M3990" i="1"/>
  <c r="M3982" i="1"/>
  <c r="M3974" i="1"/>
  <c r="M3966" i="1"/>
  <c r="M3958" i="1"/>
  <c r="M3950" i="1"/>
  <c r="M3942" i="1"/>
  <c r="M3934" i="1"/>
  <c r="M3926" i="1"/>
  <c r="M3918" i="1"/>
  <c r="M3910" i="1"/>
  <c r="M3902" i="1"/>
  <c r="M3894" i="1"/>
  <c r="M3886" i="1"/>
  <c r="M3878" i="1"/>
  <c r="M3870" i="1"/>
  <c r="M3862" i="1"/>
  <c r="M3854" i="1"/>
  <c r="M3846" i="1"/>
  <c r="M3838" i="1"/>
  <c r="M3830" i="1"/>
  <c r="M3822" i="1"/>
  <c r="M3814" i="1"/>
  <c r="M3806" i="1"/>
  <c r="M3798" i="1"/>
  <c r="M3790" i="1"/>
  <c r="M3782" i="1"/>
  <c r="M3774" i="1"/>
  <c r="M3766" i="1"/>
  <c r="M3758" i="1"/>
  <c r="M3750" i="1"/>
  <c r="M3742" i="1"/>
  <c r="M3734" i="1"/>
  <c r="M3726" i="1"/>
  <c r="M3718" i="1"/>
  <c r="M3710" i="1"/>
  <c r="M3702" i="1"/>
  <c r="M3694" i="1"/>
  <c r="M3686" i="1"/>
  <c r="M3678" i="1"/>
  <c r="M3670" i="1"/>
  <c r="M3662" i="1"/>
  <c r="M3654" i="1"/>
  <c r="M3646" i="1"/>
  <c r="M3638" i="1"/>
  <c r="M3630" i="1"/>
  <c r="M3622" i="1"/>
  <c r="M3614" i="1"/>
  <c r="M3606" i="1"/>
  <c r="M3598" i="1"/>
  <c r="M3590" i="1"/>
  <c r="M3582" i="1"/>
  <c r="M3574" i="1"/>
  <c r="M3566" i="1"/>
  <c r="M3558" i="1"/>
  <c r="M3550" i="1"/>
  <c r="M3542" i="1"/>
  <c r="M3534" i="1"/>
  <c r="M3526" i="1"/>
  <c r="M3518" i="1"/>
  <c r="M3510" i="1"/>
  <c r="M3502" i="1"/>
  <c r="M3494" i="1"/>
  <c r="M3486" i="1"/>
  <c r="M3478" i="1"/>
  <c r="M3470" i="1"/>
  <c r="M3462" i="1"/>
  <c r="M3454" i="1"/>
  <c r="M3446" i="1"/>
  <c r="M3438" i="1"/>
  <c r="M3430" i="1"/>
  <c r="M3422" i="1"/>
  <c r="M3414" i="1"/>
  <c r="M3406" i="1"/>
  <c r="M3398" i="1"/>
  <c r="M3390" i="1"/>
  <c r="M3382" i="1"/>
  <c r="M3374" i="1"/>
  <c r="M3366" i="1"/>
  <c r="M3358" i="1"/>
  <c r="M3350" i="1"/>
  <c r="M3342" i="1"/>
  <c r="M3334" i="1"/>
  <c r="M3326" i="1"/>
  <c r="M3318" i="1"/>
  <c r="M3310" i="1"/>
  <c r="M3302" i="1"/>
  <c r="M3294" i="1"/>
  <c r="M3286" i="1"/>
  <c r="M3278" i="1"/>
  <c r="M3270" i="1"/>
  <c r="M3262" i="1"/>
  <c r="M3254" i="1"/>
  <c r="M3246" i="1"/>
  <c r="M3238" i="1"/>
  <c r="M3230" i="1"/>
  <c r="M3222" i="1"/>
  <c r="M3214" i="1"/>
  <c r="M3206" i="1"/>
  <c r="M3198" i="1"/>
  <c r="M3190" i="1"/>
  <c r="M3182" i="1"/>
  <c r="M3174" i="1"/>
  <c r="M3166" i="1"/>
  <c r="M3158" i="1"/>
  <c r="M3150" i="1"/>
  <c r="M3142" i="1"/>
  <c r="M3134" i="1"/>
  <c r="M3126" i="1"/>
  <c r="M3118" i="1"/>
  <c r="M3110" i="1"/>
  <c r="M3102" i="1"/>
  <c r="M3094" i="1"/>
  <c r="M3086" i="1"/>
  <c r="M3078" i="1"/>
  <c r="M3070" i="1"/>
  <c r="M3062" i="1"/>
  <c r="M3054" i="1"/>
  <c r="M3046" i="1"/>
  <c r="M3038" i="1"/>
  <c r="M3030" i="1"/>
  <c r="M3022" i="1"/>
  <c r="M3014" i="1"/>
  <c r="M3006" i="1"/>
  <c r="M2998" i="1"/>
  <c r="M2990" i="1"/>
  <c r="M2982" i="1"/>
  <c r="M2974" i="1"/>
  <c r="M2966" i="1"/>
  <c r="M2958" i="1"/>
  <c r="M2950" i="1"/>
  <c r="M2942" i="1"/>
  <c r="M2934" i="1"/>
  <c r="M2926" i="1"/>
  <c r="M2918" i="1"/>
  <c r="M2910" i="1"/>
  <c r="M2902" i="1"/>
  <c r="M2894" i="1"/>
  <c r="M2886" i="1"/>
  <c r="M2878" i="1"/>
  <c r="M2870" i="1"/>
  <c r="M2862" i="1"/>
  <c r="M2854" i="1"/>
  <c r="M2846" i="1"/>
  <c r="M2838" i="1"/>
  <c r="M2830" i="1"/>
  <c r="M2822" i="1"/>
  <c r="M2814" i="1"/>
  <c r="M2806" i="1"/>
  <c r="M2798" i="1"/>
  <c r="M2790" i="1"/>
  <c r="M2782" i="1"/>
  <c r="M2774" i="1"/>
  <c r="M2766" i="1"/>
  <c r="M2758" i="1"/>
  <c r="M2750" i="1"/>
  <c r="M2742" i="1"/>
  <c r="M2734" i="1"/>
  <c r="M2726" i="1"/>
  <c r="M2718" i="1"/>
  <c r="M2710" i="1"/>
  <c r="M2702" i="1"/>
  <c r="M2694" i="1"/>
  <c r="M2686" i="1"/>
  <c r="M2678" i="1"/>
  <c r="M2670" i="1"/>
  <c r="M2662" i="1"/>
  <c r="M2654" i="1"/>
  <c r="M2646" i="1"/>
  <c r="M2638" i="1"/>
  <c r="M2630" i="1"/>
  <c r="M2622" i="1"/>
  <c r="M2614" i="1"/>
  <c r="M2606" i="1"/>
  <c r="M2598" i="1"/>
  <c r="M2590" i="1"/>
  <c r="M2582" i="1"/>
  <c r="M2574" i="1"/>
  <c r="M2566" i="1"/>
  <c r="M2558" i="1"/>
  <c r="M2550" i="1"/>
  <c r="M2542" i="1"/>
  <c r="M2534" i="1"/>
  <c r="M2526" i="1"/>
  <c r="M2518" i="1"/>
  <c r="M2510" i="1"/>
  <c r="M2502" i="1"/>
  <c r="M2494" i="1"/>
  <c r="M2486" i="1"/>
  <c r="M2478" i="1"/>
  <c r="M2470" i="1"/>
  <c r="M2462" i="1"/>
  <c r="M2454" i="1"/>
  <c r="M2446" i="1"/>
  <c r="M2438" i="1"/>
  <c r="M2430" i="1"/>
  <c r="M2422" i="1"/>
  <c r="M2414" i="1"/>
  <c r="M2406" i="1"/>
  <c r="M2398" i="1"/>
  <c r="M2390" i="1"/>
  <c r="M2382" i="1"/>
  <c r="M2374" i="1"/>
  <c r="M2366" i="1"/>
  <c r="M2358" i="1"/>
  <c r="M2350" i="1"/>
  <c r="M2342" i="1"/>
  <c r="M2334" i="1"/>
  <c r="M2326" i="1"/>
  <c r="M2318" i="1"/>
  <c r="M2310" i="1"/>
  <c r="M2302" i="1"/>
  <c r="M2294" i="1"/>
  <c r="M2286" i="1"/>
  <c r="M2278" i="1"/>
  <c r="M2270" i="1"/>
  <c r="M2262" i="1"/>
  <c r="M2254" i="1"/>
  <c r="M2246" i="1"/>
  <c r="M2238" i="1"/>
  <c r="M2230" i="1"/>
  <c r="M2222" i="1"/>
  <c r="M2214" i="1"/>
  <c r="M2206" i="1"/>
  <c r="M2198" i="1"/>
  <c r="M2190" i="1"/>
  <c r="M2182" i="1"/>
  <c r="M2174" i="1"/>
  <c r="M2166" i="1"/>
  <c r="M2158" i="1"/>
  <c r="M2150" i="1"/>
  <c r="M2142" i="1"/>
  <c r="M2134" i="1"/>
  <c r="M2126" i="1"/>
  <c r="M2118" i="1"/>
  <c r="M2110" i="1"/>
  <c r="M2102" i="1"/>
  <c r="M2094" i="1"/>
  <c r="M2086" i="1"/>
  <c r="M2078" i="1"/>
  <c r="M2070" i="1"/>
  <c r="M2062" i="1"/>
  <c r="M2054" i="1"/>
  <c r="M2046" i="1"/>
  <c r="M2038" i="1"/>
  <c r="M2030" i="1"/>
  <c r="M2022" i="1"/>
  <c r="M2014" i="1"/>
  <c r="M2006" i="1"/>
  <c r="M1998" i="1"/>
  <c r="M1990" i="1"/>
  <c r="M1982" i="1"/>
  <c r="M1974" i="1"/>
  <c r="M1966" i="1"/>
  <c r="M1958" i="1"/>
  <c r="M1950" i="1"/>
  <c r="M1942" i="1"/>
  <c r="M1934" i="1"/>
  <c r="M1926" i="1"/>
  <c r="M1918" i="1"/>
  <c r="M1910" i="1"/>
  <c r="M1902" i="1"/>
  <c r="M1894" i="1"/>
  <c r="M1886" i="1"/>
  <c r="M1878" i="1"/>
  <c r="M1870" i="1"/>
  <c r="M1862" i="1"/>
  <c r="M1854" i="1"/>
  <c r="M1846" i="1"/>
  <c r="M1838" i="1"/>
  <c r="M1830" i="1"/>
  <c r="M1822" i="1"/>
  <c r="M1814" i="1"/>
  <c r="M1806" i="1"/>
  <c r="M1798" i="1"/>
  <c r="M1790" i="1"/>
  <c r="M1782" i="1"/>
  <c r="M1774" i="1"/>
  <c r="M1766" i="1"/>
  <c r="M1758" i="1"/>
  <c r="M1750" i="1"/>
  <c r="M1742" i="1"/>
  <c r="M1734" i="1"/>
  <c r="M1726" i="1"/>
  <c r="M1718" i="1"/>
  <c r="M1710" i="1"/>
  <c r="M1702" i="1"/>
  <c r="M1694" i="1"/>
  <c r="M1686" i="1"/>
  <c r="M1678" i="1"/>
  <c r="M1670" i="1"/>
  <c r="M1662" i="1"/>
  <c r="M1654" i="1"/>
  <c r="M1646" i="1"/>
  <c r="M1638" i="1"/>
  <c r="M1630" i="1"/>
  <c r="M1622" i="1"/>
  <c r="M1614" i="1"/>
  <c r="M1606" i="1"/>
  <c r="M1598" i="1"/>
  <c r="M1590" i="1"/>
  <c r="M1582" i="1"/>
  <c r="M1574" i="1"/>
  <c r="M1566" i="1"/>
  <c r="M1558" i="1"/>
  <c r="M1550" i="1"/>
  <c r="M1542" i="1"/>
  <c r="M1534" i="1"/>
  <c r="M1526" i="1"/>
  <c r="M1518" i="1"/>
  <c r="M1510" i="1"/>
  <c r="M1502" i="1"/>
  <c r="M1494" i="1"/>
  <c r="M1486" i="1"/>
  <c r="M1478" i="1"/>
  <c r="M1470" i="1"/>
  <c r="M1462" i="1"/>
  <c r="M1454" i="1"/>
  <c r="M1446" i="1"/>
  <c r="M1438" i="1"/>
  <c r="M1430" i="1"/>
  <c r="M1422" i="1"/>
  <c r="M1414" i="1"/>
  <c r="M1406" i="1"/>
  <c r="M1398" i="1"/>
  <c r="M1390" i="1"/>
  <c r="M1382" i="1"/>
  <c r="M1374" i="1"/>
  <c r="M1366" i="1"/>
  <c r="M1358" i="1"/>
  <c r="M1350" i="1"/>
  <c r="M1342" i="1"/>
  <c r="M1334" i="1"/>
  <c r="M1326" i="1"/>
  <c r="M1318" i="1"/>
  <c r="M1310" i="1"/>
  <c r="M1302" i="1"/>
  <c r="M1294" i="1"/>
  <c r="M1286" i="1"/>
  <c r="M1278" i="1"/>
  <c r="M1270" i="1"/>
  <c r="M1262" i="1"/>
  <c r="M1254" i="1"/>
  <c r="M1246" i="1"/>
  <c r="M1238" i="1"/>
  <c r="M1230" i="1"/>
  <c r="M1222" i="1"/>
  <c r="M1214" i="1"/>
  <c r="M1206" i="1"/>
  <c r="M1198" i="1"/>
  <c r="M1190" i="1"/>
  <c r="M1182" i="1"/>
  <c r="M1174" i="1"/>
  <c r="M1166" i="1"/>
  <c r="M1158" i="1"/>
  <c r="M1150" i="1"/>
  <c r="M1142" i="1"/>
  <c r="M1134" i="1"/>
  <c r="M1126" i="1"/>
  <c r="M1118" i="1"/>
  <c r="M1110" i="1"/>
  <c r="M1102" i="1"/>
  <c r="M1094" i="1"/>
  <c r="M1086" i="1"/>
  <c r="M1078" i="1"/>
  <c r="M1070" i="1"/>
  <c r="M1062" i="1"/>
  <c r="M1054" i="1"/>
  <c r="M1046" i="1"/>
  <c r="M1038" i="1"/>
  <c r="M1030" i="1"/>
  <c r="M1022" i="1"/>
  <c r="M1014" i="1"/>
  <c r="M1006" i="1"/>
  <c r="M998" i="1"/>
  <c r="M990" i="1"/>
  <c r="M982" i="1"/>
  <c r="M974" i="1"/>
  <c r="M966" i="1"/>
  <c r="M958" i="1"/>
  <c r="M950" i="1"/>
  <c r="M942" i="1"/>
  <c r="M934" i="1"/>
  <c r="M926" i="1"/>
  <c r="M918" i="1"/>
  <c r="M910" i="1"/>
  <c r="M902" i="1"/>
  <c r="M894" i="1"/>
  <c r="M886" i="1"/>
  <c r="M878" i="1"/>
  <c r="M870" i="1"/>
  <c r="M862" i="1"/>
  <c r="M854" i="1"/>
  <c r="M846" i="1"/>
  <c r="M838" i="1"/>
  <c r="M830" i="1"/>
  <c r="M822" i="1"/>
  <c r="M814" i="1"/>
  <c r="M806" i="1"/>
  <c r="M798" i="1"/>
  <c r="M790" i="1"/>
  <c r="M782" i="1"/>
  <c r="M774" i="1"/>
  <c r="M766" i="1"/>
  <c r="M758" i="1"/>
  <c r="M750" i="1"/>
  <c r="M742" i="1"/>
  <c r="M734" i="1"/>
  <c r="M726" i="1"/>
  <c r="M718" i="1"/>
  <c r="M710" i="1"/>
  <c r="M702" i="1"/>
  <c r="M694" i="1"/>
  <c r="M686" i="1"/>
  <c r="M678" i="1"/>
  <c r="M670" i="1"/>
  <c r="M662" i="1"/>
  <c r="M654" i="1"/>
  <c r="M646" i="1"/>
  <c r="M638" i="1"/>
  <c r="M630" i="1"/>
  <c r="M622" i="1"/>
  <c r="M614" i="1"/>
  <c r="M606" i="1"/>
  <c r="M598" i="1"/>
  <c r="M590" i="1"/>
  <c r="M582" i="1"/>
  <c r="M574" i="1"/>
  <c r="M566" i="1"/>
  <c r="M558" i="1"/>
  <c r="M550" i="1"/>
  <c r="M542" i="1"/>
  <c r="M534" i="1"/>
  <c r="M526" i="1"/>
  <c r="M518" i="1"/>
  <c r="M510" i="1"/>
  <c r="M502" i="1"/>
  <c r="M494" i="1"/>
  <c r="M486" i="1"/>
  <c r="M478" i="1"/>
  <c r="M470" i="1"/>
  <c r="M462" i="1"/>
  <c r="M454" i="1"/>
  <c r="M446" i="1"/>
  <c r="M438" i="1"/>
  <c r="M430" i="1"/>
  <c r="M422" i="1"/>
  <c r="M414" i="1"/>
  <c r="M406" i="1"/>
  <c r="M398" i="1"/>
  <c r="M390" i="1"/>
  <c r="M382" i="1"/>
  <c r="M374" i="1"/>
  <c r="M366" i="1"/>
  <c r="M358" i="1"/>
  <c r="M350" i="1"/>
  <c r="M342" i="1"/>
  <c r="M334" i="1"/>
  <c r="M326" i="1"/>
  <c r="M318" i="1"/>
  <c r="M310" i="1"/>
  <c r="M302" i="1"/>
  <c r="M294" i="1"/>
  <c r="M286" i="1"/>
  <c r="M278" i="1"/>
  <c r="M270" i="1"/>
  <c r="M262" i="1"/>
  <c r="M254" i="1"/>
  <c r="M246" i="1"/>
  <c r="M238" i="1"/>
  <c r="M230" i="1"/>
  <c r="M222" i="1"/>
  <c r="M214" i="1"/>
  <c r="M206" i="1"/>
  <c r="M198" i="1"/>
  <c r="M190" i="1"/>
  <c r="M182" i="1"/>
  <c r="M174" i="1"/>
  <c r="M166" i="1"/>
  <c r="M158" i="1"/>
  <c r="M150" i="1"/>
  <c r="M142" i="1"/>
  <c r="M134" i="1"/>
  <c r="M126" i="1"/>
  <c r="M118" i="1"/>
  <c r="M110" i="1"/>
  <c r="M102" i="1"/>
  <c r="M94" i="1"/>
  <c r="M86" i="1"/>
  <c r="M78" i="1"/>
  <c r="M70" i="1"/>
  <c r="M62" i="1"/>
  <c r="M54" i="1"/>
  <c r="M46" i="1"/>
  <c r="M38" i="1"/>
  <c r="M30" i="1"/>
  <c r="M22" i="1"/>
  <c r="M14" i="1"/>
  <c r="M6" i="1"/>
  <c r="M4994" i="1"/>
  <c r="M4986" i="1"/>
  <c r="M4978" i="1"/>
  <c r="M4970" i="1"/>
  <c r="M4962" i="1"/>
  <c r="M4954" i="1"/>
  <c r="M4946" i="1"/>
  <c r="M4938" i="1"/>
  <c r="M4930" i="1"/>
  <c r="M4922" i="1"/>
  <c r="M4914" i="1"/>
  <c r="M4906" i="1"/>
  <c r="M4898" i="1"/>
  <c r="M4890" i="1"/>
  <c r="M4882" i="1"/>
  <c r="M4874" i="1"/>
  <c r="M4866" i="1"/>
  <c r="M4858" i="1"/>
  <c r="M4850" i="1"/>
  <c r="M4842" i="1"/>
  <c r="M4834" i="1"/>
  <c r="M4826" i="1"/>
  <c r="M4818" i="1"/>
  <c r="M4810" i="1"/>
  <c r="M4802" i="1"/>
  <c r="M4794" i="1"/>
  <c r="M4786" i="1"/>
  <c r="M4778" i="1"/>
  <c r="M4770" i="1"/>
  <c r="M4762" i="1"/>
  <c r="M4754" i="1"/>
  <c r="M4746" i="1"/>
  <c r="M4738" i="1"/>
  <c r="M4730" i="1"/>
  <c r="M4722" i="1"/>
  <c r="M4714" i="1"/>
  <c r="M4706" i="1"/>
  <c r="M4698" i="1"/>
  <c r="M4690" i="1"/>
  <c r="M4682" i="1"/>
  <c r="M4674" i="1"/>
  <c r="M4666" i="1"/>
  <c r="M4658" i="1"/>
  <c r="M4650" i="1"/>
  <c r="M4642" i="1"/>
  <c r="M4634" i="1"/>
  <c r="M4626" i="1"/>
  <c r="M4618" i="1"/>
  <c r="M4610" i="1"/>
  <c r="M4602" i="1"/>
  <c r="M4594" i="1"/>
  <c r="M4586" i="1"/>
  <c r="M4578" i="1"/>
  <c r="M4570" i="1"/>
  <c r="M4562" i="1"/>
  <c r="M4554" i="1"/>
  <c r="M4546" i="1"/>
  <c r="M4538" i="1"/>
  <c r="M4530" i="1"/>
  <c r="M4522" i="1"/>
  <c r="M4514" i="1"/>
  <c r="M4506" i="1"/>
  <c r="M4498" i="1"/>
  <c r="M4490" i="1"/>
  <c r="M4482" i="1"/>
  <c r="M4474" i="1"/>
  <c r="M4466" i="1"/>
  <c r="M4458" i="1"/>
  <c r="M4450" i="1"/>
  <c r="M4442" i="1"/>
  <c r="M4434" i="1"/>
  <c r="M4426" i="1"/>
  <c r="M4418" i="1"/>
  <c r="M4410" i="1"/>
  <c r="M4402" i="1"/>
  <c r="M4394" i="1"/>
  <c r="M4386" i="1"/>
  <c r="M4378" i="1"/>
  <c r="M4370" i="1"/>
  <c r="M4362" i="1"/>
  <c r="M4354" i="1"/>
  <c r="M4346" i="1"/>
  <c r="M4338" i="1"/>
  <c r="M4330" i="1"/>
  <c r="M4322" i="1"/>
  <c r="M4314" i="1"/>
  <c r="M4306" i="1"/>
  <c r="M4298" i="1"/>
  <c r="M4290" i="1"/>
  <c r="M4282" i="1"/>
  <c r="M4274" i="1"/>
  <c r="M4266" i="1"/>
  <c r="M4258" i="1"/>
  <c r="M4250" i="1"/>
  <c r="M4242" i="1"/>
  <c r="M4234" i="1"/>
  <c r="M4226" i="1"/>
  <c r="M4218" i="1"/>
  <c r="M4210" i="1"/>
  <c r="M4202" i="1"/>
  <c r="M4194" i="1"/>
  <c r="M4186" i="1"/>
  <c r="M4178" i="1"/>
  <c r="M4170" i="1"/>
  <c r="M4162" i="1"/>
  <c r="M4154" i="1"/>
  <c r="M4146" i="1"/>
  <c r="M4138" i="1"/>
  <c r="M4130" i="1"/>
  <c r="M4122" i="1"/>
  <c r="M4114" i="1"/>
  <c r="M4106" i="1"/>
  <c r="M4098" i="1"/>
  <c r="M4090" i="1"/>
  <c r="M4082" i="1"/>
  <c r="M4074" i="1"/>
  <c r="M4066" i="1"/>
  <c r="M4058" i="1"/>
  <c r="M4050" i="1"/>
  <c r="M4042" i="1"/>
  <c r="M4034" i="1"/>
  <c r="M4026" i="1"/>
  <c r="M4018" i="1"/>
  <c r="M4010" i="1"/>
  <c r="M4002" i="1"/>
  <c r="M3994" i="1"/>
  <c r="M3986" i="1"/>
  <c r="M3978" i="1"/>
  <c r="M3970" i="1"/>
  <c r="M3962" i="1"/>
  <c r="M3954" i="1"/>
  <c r="M3946" i="1"/>
  <c r="M3938" i="1"/>
  <c r="M3930" i="1"/>
  <c r="M3922" i="1"/>
  <c r="M3914" i="1"/>
  <c r="M3906" i="1"/>
  <c r="M3898" i="1"/>
  <c r="M3890" i="1"/>
  <c r="M3882" i="1"/>
  <c r="M3874" i="1"/>
  <c r="M3866" i="1"/>
  <c r="M3858" i="1"/>
  <c r="M3850" i="1"/>
  <c r="M3842" i="1"/>
  <c r="M3834" i="1"/>
  <c r="M3826" i="1"/>
  <c r="M3818" i="1"/>
  <c r="M3810" i="1"/>
  <c r="M3802" i="1"/>
  <c r="M3794" i="1"/>
  <c r="M3786" i="1"/>
  <c r="M3778" i="1"/>
  <c r="M3770" i="1"/>
  <c r="M3762" i="1"/>
  <c r="M3754" i="1"/>
  <c r="M3746" i="1"/>
  <c r="M3738" i="1"/>
  <c r="M3730" i="1"/>
  <c r="M3722" i="1"/>
  <c r="M3714" i="1"/>
  <c r="M3706" i="1"/>
  <c r="M3698" i="1"/>
  <c r="M3690" i="1"/>
  <c r="M3682" i="1"/>
  <c r="M3674" i="1"/>
  <c r="M3666" i="1"/>
  <c r="M3658" i="1"/>
  <c r="M3650" i="1"/>
  <c r="M3642" i="1"/>
  <c r="M3634" i="1"/>
  <c r="M3626" i="1"/>
  <c r="M3618" i="1"/>
  <c r="M3610" i="1"/>
  <c r="M3602" i="1"/>
  <c r="M3594" i="1"/>
  <c r="M3586" i="1"/>
  <c r="M3578" i="1"/>
  <c r="M3570" i="1"/>
  <c r="M3562" i="1"/>
  <c r="M3554" i="1"/>
  <c r="M3546" i="1"/>
  <c r="M3538" i="1"/>
  <c r="M3530" i="1"/>
  <c r="M3522" i="1"/>
  <c r="M3514" i="1"/>
  <c r="M3506" i="1"/>
  <c r="M3498" i="1"/>
  <c r="M3490" i="1"/>
  <c r="M3482" i="1"/>
  <c r="M3474" i="1"/>
  <c r="M3466" i="1"/>
  <c r="M3458" i="1"/>
  <c r="M3450" i="1"/>
  <c r="M3442" i="1"/>
  <c r="M3434" i="1"/>
  <c r="M3426" i="1"/>
  <c r="M3418" i="1"/>
  <c r="M3410" i="1"/>
  <c r="M3402" i="1"/>
  <c r="M3394" i="1"/>
  <c r="M3386" i="1"/>
  <c r="M3378" i="1"/>
  <c r="M3370" i="1"/>
  <c r="M3362" i="1"/>
  <c r="M3354" i="1"/>
  <c r="M3346" i="1"/>
  <c r="M3338" i="1"/>
  <c r="M3330" i="1"/>
  <c r="M3322" i="1"/>
  <c r="M3314" i="1"/>
  <c r="M3306" i="1"/>
  <c r="M3298" i="1"/>
  <c r="M3290" i="1"/>
  <c r="M3282" i="1"/>
  <c r="M3274" i="1"/>
  <c r="M3266" i="1"/>
  <c r="M3258" i="1"/>
  <c r="M3250" i="1"/>
  <c r="M3242" i="1"/>
  <c r="M3234" i="1"/>
  <c r="M3226" i="1"/>
  <c r="M3218" i="1"/>
  <c r="M3210" i="1"/>
  <c r="M3202" i="1"/>
  <c r="M3194" i="1"/>
  <c r="M3186" i="1"/>
  <c r="M3178" i="1"/>
  <c r="M3170" i="1"/>
  <c r="M3162" i="1"/>
  <c r="M3154" i="1"/>
  <c r="M3146" i="1"/>
  <c r="M3138" i="1"/>
  <c r="M3130" i="1"/>
  <c r="M3122" i="1"/>
  <c r="M3114" i="1"/>
  <c r="M3106" i="1"/>
  <c r="M3098" i="1"/>
  <c r="M3090" i="1"/>
  <c r="M3082" i="1"/>
  <c r="M3074" i="1"/>
  <c r="M3066" i="1"/>
  <c r="M3058" i="1"/>
  <c r="M3050" i="1"/>
  <c r="M3042" i="1"/>
  <c r="M3034" i="1"/>
  <c r="M3026" i="1"/>
  <c r="M3018" i="1"/>
  <c r="M3010" i="1"/>
  <c r="M3002" i="1"/>
  <c r="M2994" i="1"/>
  <c r="M2986" i="1"/>
  <c r="M2978" i="1"/>
  <c r="M2970" i="1"/>
  <c r="M2962" i="1"/>
  <c r="M2954" i="1"/>
  <c r="M2946" i="1"/>
  <c r="M2938" i="1"/>
  <c r="M2930" i="1"/>
  <c r="M2922" i="1"/>
  <c r="M2914" i="1"/>
  <c r="M2906" i="1"/>
  <c r="M2898" i="1"/>
  <c r="M2890" i="1"/>
  <c r="M2882" i="1"/>
  <c r="M2874" i="1"/>
  <c r="M2866" i="1"/>
  <c r="M2858" i="1"/>
  <c r="M2850" i="1"/>
  <c r="M2842" i="1"/>
  <c r="M2834" i="1"/>
  <c r="M2826" i="1"/>
  <c r="M2818" i="1"/>
  <c r="M2810" i="1"/>
  <c r="M2802" i="1"/>
  <c r="M2794" i="1"/>
  <c r="M2786" i="1"/>
  <c r="M2778" i="1"/>
  <c r="M2770" i="1"/>
  <c r="M2762" i="1"/>
  <c r="M2754" i="1"/>
  <c r="M2746" i="1"/>
  <c r="M2738" i="1"/>
  <c r="M2730" i="1"/>
  <c r="M2722" i="1"/>
  <c r="M2714" i="1"/>
  <c r="M2706" i="1"/>
  <c r="M2698" i="1"/>
  <c r="M2690" i="1"/>
  <c r="M2682" i="1"/>
  <c r="M2674" i="1"/>
  <c r="M2666" i="1"/>
  <c r="M2658" i="1"/>
  <c r="M2650" i="1"/>
  <c r="M2642" i="1"/>
  <c r="M2634" i="1"/>
  <c r="M2626" i="1"/>
  <c r="M2618" i="1"/>
  <c r="M2610" i="1"/>
  <c r="M2602" i="1"/>
  <c r="M2594" i="1"/>
  <c r="M2586" i="1"/>
  <c r="M2578" i="1"/>
  <c r="M2570" i="1"/>
  <c r="M2562" i="1"/>
  <c r="M2554" i="1"/>
  <c r="M2546" i="1"/>
  <c r="M2538" i="1"/>
  <c r="M2530" i="1"/>
  <c r="M2522" i="1"/>
  <c r="M2514" i="1"/>
  <c r="M2506" i="1"/>
  <c r="M2498" i="1"/>
  <c r="M2490" i="1"/>
  <c r="M2482" i="1"/>
  <c r="M2474" i="1"/>
  <c r="M2466" i="1"/>
  <c r="M2458" i="1"/>
  <c r="M2450" i="1"/>
  <c r="M2442" i="1"/>
  <c r="M2434" i="1"/>
  <c r="M2426" i="1"/>
  <c r="M2418" i="1"/>
  <c r="M2410" i="1"/>
  <c r="M2402" i="1"/>
  <c r="M2394" i="1"/>
  <c r="M2386" i="1"/>
  <c r="M2378" i="1"/>
  <c r="M2370" i="1"/>
  <c r="M2362" i="1"/>
  <c r="M2354" i="1"/>
  <c r="M2346" i="1"/>
  <c r="M2338" i="1"/>
  <c r="M2330" i="1"/>
  <c r="M2322" i="1"/>
  <c r="M2314" i="1"/>
  <c r="M2306" i="1"/>
  <c r="M2298" i="1"/>
  <c r="M2290" i="1"/>
  <c r="M2282" i="1"/>
  <c r="M2274" i="1"/>
  <c r="M2266" i="1"/>
  <c r="M2258" i="1"/>
  <c r="M2242" i="1"/>
  <c r="M2234" i="1"/>
  <c r="M2226" i="1"/>
  <c r="M2218" i="1"/>
  <c r="M2210" i="1"/>
  <c r="M2202" i="1"/>
  <c r="M2194" i="1"/>
  <c r="M2186" i="1"/>
  <c r="M2178" i="1"/>
  <c r="M2170" i="1"/>
  <c r="M2162" i="1"/>
  <c r="M2154" i="1"/>
  <c r="M2146" i="1"/>
  <c r="M2138" i="1"/>
  <c r="M2130" i="1"/>
  <c r="M2122" i="1"/>
  <c r="M2114" i="1"/>
  <c r="M2106" i="1"/>
  <c r="M2098" i="1"/>
  <c r="M2090" i="1"/>
  <c r="M2082" i="1"/>
  <c r="M2074" i="1"/>
  <c r="M2066" i="1"/>
  <c r="M2058" i="1"/>
  <c r="M2050" i="1"/>
  <c r="M2042" i="1"/>
  <c r="M2034" i="1"/>
  <c r="M2026" i="1"/>
  <c r="M2018" i="1"/>
  <c r="M2010" i="1"/>
  <c r="M2002" i="1"/>
  <c r="M1994" i="1"/>
  <c r="M1986" i="1"/>
  <c r="M1978" i="1"/>
  <c r="M1970" i="1"/>
  <c r="M1962" i="1"/>
  <c r="M1946" i="1"/>
  <c r="M1938" i="1"/>
  <c r="M1930" i="1"/>
  <c r="M1922" i="1"/>
  <c r="M1914" i="1"/>
  <c r="M1906" i="1"/>
  <c r="M1898" i="1"/>
  <c r="M1890" i="1"/>
  <c r="M1882" i="1"/>
  <c r="M1874" i="1"/>
  <c r="M1866" i="1"/>
  <c r="M1858" i="1"/>
  <c r="M1850" i="1"/>
  <c r="M1842" i="1"/>
  <c r="M1834" i="1"/>
  <c r="M1826" i="1"/>
  <c r="M1818" i="1"/>
  <c r="M1810" i="1"/>
  <c r="M1802" i="1"/>
  <c r="M1794" i="1"/>
  <c r="M1786" i="1"/>
  <c r="M1778" i="1"/>
  <c r="M1770" i="1"/>
  <c r="M1762" i="1"/>
  <c r="M1754" i="1"/>
  <c r="M1746" i="1"/>
  <c r="M1738" i="1"/>
  <c r="M1730" i="1"/>
  <c r="M1722" i="1"/>
  <c r="M1714" i="1"/>
  <c r="M1706" i="1"/>
  <c r="M1698" i="1"/>
  <c r="M1690" i="1"/>
  <c r="M1682" i="1"/>
  <c r="M1674" i="1"/>
  <c r="M1666" i="1"/>
  <c r="M1658" i="1"/>
  <c r="M1650" i="1"/>
  <c r="M1642" i="1"/>
  <c r="M1634" i="1"/>
  <c r="M1626" i="1"/>
  <c r="M1618" i="1"/>
  <c r="M1610" i="1"/>
  <c r="M1602" i="1"/>
  <c r="M1594" i="1"/>
  <c r="M1586" i="1"/>
  <c r="M1578" i="1"/>
  <c r="M1570" i="1"/>
  <c r="M1562" i="1"/>
  <c r="M1554" i="1"/>
  <c r="M1546" i="1"/>
  <c r="M1538" i="1"/>
  <c r="M1530" i="1"/>
  <c r="M1522" i="1"/>
  <c r="M1514" i="1"/>
  <c r="M1506" i="1"/>
  <c r="M1498" i="1"/>
  <c r="M1490" i="1"/>
  <c r="M1482" i="1"/>
  <c r="M1474" i="1"/>
  <c r="M1466" i="1"/>
  <c r="M1458" i="1"/>
  <c r="M1450" i="1"/>
  <c r="M1442" i="1"/>
  <c r="M1434" i="1"/>
  <c r="M1426" i="1"/>
  <c r="M1418" i="1"/>
  <c r="M1410" i="1"/>
  <c r="M1402" i="1"/>
  <c r="M1394" i="1"/>
  <c r="M1386" i="1"/>
  <c r="M1378" i="1"/>
  <c r="M1370" i="1"/>
  <c r="M1362" i="1"/>
  <c r="M1354" i="1"/>
  <c r="M1346" i="1"/>
  <c r="M1338" i="1"/>
  <c r="M1330" i="1"/>
  <c r="M1322" i="1"/>
  <c r="M1314" i="1"/>
  <c r="M1306" i="1"/>
  <c r="M1298" i="1"/>
  <c r="M1290" i="1"/>
  <c r="M1282" i="1"/>
  <c r="M1274" i="1"/>
  <c r="M1266" i="1"/>
  <c r="M1258" i="1"/>
  <c r="M1250" i="1"/>
  <c r="M1242" i="1"/>
  <c r="M1234" i="1"/>
  <c r="M1226" i="1"/>
  <c r="M1218" i="1"/>
  <c r="M1210" i="1"/>
  <c r="M1202" i="1"/>
  <c r="M1194" i="1"/>
  <c r="M1186" i="1"/>
  <c r="M1178" i="1"/>
  <c r="M1170" i="1"/>
  <c r="M1162" i="1"/>
  <c r="M1154" i="1"/>
  <c r="M1146" i="1"/>
  <c r="M1138" i="1"/>
  <c r="M1130" i="1"/>
  <c r="M1122" i="1"/>
  <c r="M1114" i="1"/>
  <c r="M1106" i="1"/>
  <c r="M1098" i="1"/>
  <c r="M1090" i="1"/>
  <c r="M1082" i="1"/>
  <c r="M1074" i="1"/>
  <c r="M1066" i="1"/>
  <c r="M1058" i="1"/>
  <c r="M1050" i="1"/>
  <c r="M1042" i="1"/>
  <c r="M1034" i="1"/>
  <c r="M1026" i="1"/>
  <c r="M1018" i="1"/>
  <c r="M1010" i="1"/>
  <c r="M1002" i="1"/>
  <c r="M994" i="1"/>
  <c r="M986" i="1"/>
  <c r="M978" i="1"/>
  <c r="M970" i="1"/>
  <c r="M962" i="1"/>
  <c r="M954" i="1"/>
  <c r="M946" i="1"/>
  <c r="M938" i="1"/>
  <c r="M930" i="1"/>
  <c r="M922" i="1"/>
  <c r="M914" i="1"/>
  <c r="M906" i="1"/>
  <c r="M898" i="1"/>
  <c r="M890" i="1"/>
  <c r="M882" i="1"/>
  <c r="M874" i="1"/>
  <c r="M866" i="1"/>
  <c r="M858" i="1"/>
  <c r="M850" i="1"/>
  <c r="M842" i="1"/>
  <c r="M834" i="1"/>
  <c r="M826" i="1"/>
  <c r="M818" i="1"/>
  <c r="M810" i="1"/>
  <c r="M802" i="1"/>
  <c r="M794" i="1"/>
  <c r="M786" i="1"/>
  <c r="M778" i="1"/>
  <c r="M770" i="1"/>
  <c r="M762" i="1"/>
  <c r="M754" i="1"/>
  <c r="M746" i="1"/>
  <c r="M738" i="1"/>
  <c r="M730" i="1"/>
  <c r="M722" i="1"/>
  <c r="M714" i="1"/>
  <c r="M706" i="1"/>
  <c r="M698" i="1"/>
  <c r="M690" i="1"/>
  <c r="M682" i="1"/>
  <c r="M674" i="1"/>
  <c r="M666" i="1"/>
  <c r="M658" i="1"/>
  <c r="M650" i="1"/>
  <c r="M642" i="1"/>
  <c r="M634" i="1"/>
  <c r="M626" i="1"/>
  <c r="M618" i="1"/>
  <c r="M610" i="1"/>
  <c r="M602" i="1"/>
  <c r="M594" i="1"/>
  <c r="M586" i="1"/>
  <c r="M578" i="1"/>
  <c r="M570" i="1"/>
  <c r="M562" i="1"/>
  <c r="M554" i="1"/>
  <c r="M546" i="1"/>
  <c r="M538" i="1"/>
  <c r="M530" i="1"/>
  <c r="M522" i="1"/>
  <c r="M514" i="1"/>
  <c r="M506" i="1"/>
  <c r="M498" i="1"/>
  <c r="M490" i="1"/>
  <c r="M482" i="1"/>
  <c r="M474" i="1"/>
  <c r="M466" i="1"/>
  <c r="M458" i="1"/>
  <c r="M450" i="1"/>
  <c r="M442" i="1"/>
  <c r="M434" i="1"/>
  <c r="M426" i="1"/>
  <c r="M418" i="1"/>
  <c r="M410" i="1"/>
  <c r="M402" i="1"/>
  <c r="M394" i="1"/>
  <c r="M386" i="1"/>
  <c r="M378" i="1"/>
  <c r="M370" i="1"/>
  <c r="M362" i="1"/>
  <c r="M354" i="1"/>
  <c r="M346" i="1"/>
  <c r="M338" i="1"/>
  <c r="M330" i="1"/>
  <c r="M322" i="1"/>
  <c r="M314" i="1"/>
  <c r="M306" i="1"/>
  <c r="M298" i="1"/>
  <c r="M290" i="1"/>
  <c r="M282" i="1"/>
  <c r="M274" i="1"/>
  <c r="M266" i="1"/>
  <c r="M258" i="1"/>
  <c r="M250" i="1"/>
  <c r="M242" i="1"/>
  <c r="M234" i="1"/>
  <c r="M226" i="1"/>
  <c r="M218" i="1"/>
  <c r="M210" i="1"/>
  <c r="M202" i="1"/>
  <c r="M194" i="1"/>
  <c r="M186" i="1"/>
  <c r="M178" i="1"/>
  <c r="M170" i="1"/>
  <c r="M162" i="1"/>
  <c r="M154" i="1"/>
  <c r="M146" i="1"/>
  <c r="M138" i="1"/>
  <c r="M130" i="1"/>
  <c r="M122" i="1"/>
  <c r="M114" i="1"/>
  <c r="M106" i="1"/>
  <c r="M98" i="1"/>
  <c r="M90" i="1"/>
  <c r="M82" i="1"/>
  <c r="M74" i="1"/>
  <c r="M66" i="1"/>
  <c r="M58" i="1"/>
  <c r="M50" i="1"/>
  <c r="M42" i="1"/>
  <c r="M34" i="1"/>
  <c r="M26" i="1"/>
  <c r="M18" i="1"/>
  <c r="M10" i="1"/>
  <c r="M4848" i="1"/>
  <c r="M8" i="1"/>
  <c r="M4816" i="1"/>
  <c r="M4840" i="1"/>
  <c r="M2" i="1"/>
  <c r="M5000" i="1"/>
  <c r="M4992" i="1"/>
  <c r="M4976" i="1"/>
  <c r="M4968" i="1"/>
  <c r="M4952" i="1"/>
  <c r="M4944" i="1"/>
  <c r="M4936" i="1"/>
  <c r="M4928" i="1"/>
  <c r="M4920" i="1"/>
  <c r="M4912" i="1"/>
  <c r="M4904" i="1"/>
  <c r="M4896" i="1"/>
  <c r="M4880" i="1"/>
  <c r="M4872" i="1"/>
  <c r="M4864" i="1"/>
  <c r="M4824" i="1"/>
  <c r="M4856" i="1"/>
  <c r="M4832" i="1"/>
  <c r="M4984" i="1"/>
  <c r="M4960" i="1"/>
  <c r="M4888" i="1"/>
  <c r="M4368" i="1"/>
  <c r="M4784" i="1"/>
  <c r="M4752" i="1"/>
  <c r="M4712" i="1"/>
  <c r="M4688" i="1"/>
  <c r="M4656" i="1"/>
  <c r="M4624" i="1"/>
  <c r="M4584" i="1"/>
  <c r="M4560" i="1"/>
  <c r="M4528" i="1"/>
  <c r="M4496" i="1"/>
  <c r="M4456" i="1"/>
  <c r="M4424" i="1"/>
  <c r="M4400" i="1"/>
  <c r="M4360" i="1"/>
  <c r="M4320" i="1"/>
  <c r="M4288" i="1"/>
  <c r="M4248" i="1"/>
  <c r="M4216" i="1"/>
  <c r="M4176" i="1"/>
  <c r="M4144" i="1"/>
  <c r="M4112" i="1"/>
  <c r="M4072" i="1"/>
  <c r="M3952" i="1"/>
  <c r="M3920" i="1"/>
  <c r="M3888" i="1"/>
  <c r="M3856" i="1"/>
  <c r="M3824" i="1"/>
  <c r="M3792" i="1"/>
  <c r="M3760" i="1"/>
  <c r="M3728" i="1"/>
  <c r="M3696" i="1"/>
  <c r="M3672" i="1"/>
  <c r="M3648" i="1"/>
  <c r="M3624" i="1"/>
  <c r="M3600" i="1"/>
  <c r="M3568" i="1"/>
  <c r="M3536" i="1"/>
  <c r="M3504" i="1"/>
  <c r="M3480" i="1"/>
  <c r="M3456" i="1"/>
  <c r="M3432" i="1"/>
  <c r="M3408" i="1"/>
  <c r="M3376" i="1"/>
  <c r="M3344" i="1"/>
  <c r="M3312" i="1"/>
  <c r="M3272" i="1"/>
  <c r="M3240" i="1"/>
  <c r="M3208" i="1"/>
  <c r="M3168" i="1"/>
  <c r="M3136" i="1"/>
  <c r="M3096" i="1"/>
  <c r="M3064" i="1"/>
  <c r="M3032" i="1"/>
  <c r="M3008" i="1"/>
  <c r="M2976" i="1"/>
  <c r="M2952" i="1"/>
  <c r="M2920" i="1"/>
  <c r="M2896" i="1"/>
  <c r="M2880" i="1"/>
  <c r="M2856" i="1"/>
  <c r="M2824" i="1"/>
  <c r="M2792" i="1"/>
  <c r="M2760" i="1"/>
  <c r="M2728" i="1"/>
  <c r="M2696" i="1"/>
  <c r="M2656" i="1"/>
  <c r="M2616" i="1"/>
  <c r="M2584" i="1"/>
  <c r="M2552" i="1"/>
  <c r="M2520" i="1"/>
  <c r="M2480" i="1"/>
  <c r="M2448" i="1"/>
  <c r="M2416" i="1"/>
  <c r="M2384" i="1"/>
  <c r="M2352" i="1"/>
  <c r="M2320" i="1"/>
  <c r="M2288" i="1"/>
  <c r="M2256" i="1"/>
  <c r="M2232" i="1"/>
  <c r="M2192" i="1"/>
  <c r="M2160" i="1"/>
  <c r="M2128" i="1"/>
  <c r="M2096" i="1"/>
  <c r="M2064" i="1"/>
  <c r="M2032" i="1"/>
  <c r="M2000" i="1"/>
  <c r="M1968" i="1"/>
  <c r="M1936" i="1"/>
  <c r="M1912" i="1"/>
  <c r="M1888" i="1"/>
  <c r="M1856" i="1"/>
  <c r="M1824" i="1"/>
  <c r="M1784" i="1"/>
  <c r="M1752" i="1"/>
  <c r="M1720" i="1"/>
  <c r="M1688" i="1"/>
  <c r="M1656" i="1"/>
  <c r="M1616" i="1"/>
  <c r="M1584" i="1"/>
  <c r="M1552" i="1"/>
  <c r="M1512" i="1"/>
  <c r="M1480" i="1"/>
  <c r="M1448" i="1"/>
  <c r="M1416" i="1"/>
  <c r="M1384" i="1"/>
  <c r="M1352" i="1"/>
  <c r="M1320" i="1"/>
  <c r="M1296" i="1"/>
  <c r="M1256" i="1"/>
  <c r="M1224" i="1"/>
  <c r="M1184" i="1"/>
  <c r="M1152" i="1"/>
  <c r="M1120" i="1"/>
  <c r="M1088" i="1"/>
  <c r="M1056" i="1"/>
  <c r="M1024" i="1"/>
  <c r="M984" i="1"/>
  <c r="M952" i="1"/>
  <c r="M920" i="1"/>
  <c r="M880" i="1"/>
  <c r="M848" i="1"/>
  <c r="M824" i="1"/>
  <c r="M792" i="1"/>
  <c r="M768" i="1"/>
  <c r="M728" i="1"/>
  <c r="M688" i="1"/>
  <c r="M656" i="1"/>
  <c r="M624" i="1"/>
  <c r="M592" i="1"/>
  <c r="M552" i="1"/>
  <c r="M520" i="1"/>
  <c r="M488" i="1"/>
  <c r="M456" i="1"/>
  <c r="M416" i="1"/>
  <c r="M384" i="1"/>
  <c r="M352" i="1"/>
  <c r="M320" i="1"/>
  <c r="M280" i="1"/>
  <c r="M240" i="1"/>
  <c r="M208" i="1"/>
  <c r="M192" i="1"/>
  <c r="M160" i="1"/>
  <c r="M128" i="1"/>
  <c r="M96" i="1"/>
  <c r="M48" i="1"/>
  <c r="M16" i="1"/>
  <c r="M4999" i="1"/>
  <c r="M4991" i="1"/>
  <c r="M4983" i="1"/>
  <c r="M4975" i="1"/>
  <c r="M4967" i="1"/>
  <c r="M4959" i="1"/>
  <c r="M4951" i="1"/>
  <c r="M4943" i="1"/>
  <c r="M4935" i="1"/>
  <c r="M4927" i="1"/>
  <c r="M4919" i="1"/>
  <c r="M4911" i="1"/>
  <c r="M4903" i="1"/>
  <c r="M4895" i="1"/>
  <c r="M4887" i="1"/>
  <c r="M4879" i="1"/>
  <c r="M4871" i="1"/>
  <c r="M4863" i="1"/>
  <c r="M4855" i="1"/>
  <c r="M4847" i="1"/>
  <c r="M4839" i="1"/>
  <c r="M4831" i="1"/>
  <c r="M4823" i="1"/>
  <c r="M4815" i="1"/>
  <c r="M4807" i="1"/>
  <c r="M4799" i="1"/>
  <c r="M4791" i="1"/>
  <c r="M4783" i="1"/>
  <c r="M4775" i="1"/>
  <c r="M4767" i="1"/>
  <c r="M4759" i="1"/>
  <c r="M4751" i="1"/>
  <c r="M4743" i="1"/>
  <c r="M4735" i="1"/>
  <c r="M4727" i="1"/>
  <c r="M4719" i="1"/>
  <c r="M4711" i="1"/>
  <c r="M4703" i="1"/>
  <c r="M4695" i="1"/>
  <c r="M4687" i="1"/>
  <c r="M4679" i="1"/>
  <c r="M4671" i="1"/>
  <c r="M4663" i="1"/>
  <c r="M4655" i="1"/>
  <c r="M4647" i="1"/>
  <c r="M4639" i="1"/>
  <c r="M4631" i="1"/>
  <c r="M4623" i="1"/>
  <c r="M4615" i="1"/>
  <c r="M4607" i="1"/>
  <c r="M4599" i="1"/>
  <c r="M4591" i="1"/>
  <c r="M4583" i="1"/>
  <c r="M4575" i="1"/>
  <c r="M4567" i="1"/>
  <c r="M4559" i="1"/>
  <c r="M4551" i="1"/>
  <c r="M4543" i="1"/>
  <c r="M4535" i="1"/>
  <c r="M4527" i="1"/>
  <c r="M4519" i="1"/>
  <c r="M4511" i="1"/>
  <c r="M4503" i="1"/>
  <c r="M4495" i="1"/>
  <c r="M4487" i="1"/>
  <c r="M4479" i="1"/>
  <c r="M4471" i="1"/>
  <c r="M4463" i="1"/>
  <c r="M4455" i="1"/>
  <c r="M4447" i="1"/>
  <c r="M4439" i="1"/>
  <c r="M4431" i="1"/>
  <c r="M4423" i="1"/>
  <c r="M4415" i="1"/>
  <c r="M4407" i="1"/>
  <c r="M4399" i="1"/>
  <c r="M4391" i="1"/>
  <c r="M4383" i="1"/>
  <c r="M4375" i="1"/>
  <c r="M4367" i="1"/>
  <c r="M4359" i="1"/>
  <c r="M4351" i="1"/>
  <c r="M4343" i="1"/>
  <c r="M4335" i="1"/>
  <c r="M4327" i="1"/>
  <c r="M4319" i="1"/>
  <c r="M4311" i="1"/>
  <c r="M4303" i="1"/>
  <c r="M4295" i="1"/>
  <c r="M4287" i="1"/>
  <c r="M4279" i="1"/>
  <c r="M4271" i="1"/>
  <c r="M4263" i="1"/>
  <c r="M4255" i="1"/>
  <c r="M4247" i="1"/>
  <c r="M4239" i="1"/>
  <c r="M4231" i="1"/>
  <c r="M4223" i="1"/>
  <c r="M4215" i="1"/>
  <c r="M4207" i="1"/>
  <c r="M4199" i="1"/>
  <c r="M4191" i="1"/>
  <c r="M4183" i="1"/>
  <c r="M4175" i="1"/>
  <c r="M4167" i="1"/>
  <c r="M4159" i="1"/>
  <c r="M4151" i="1"/>
  <c r="M4143" i="1"/>
  <c r="M4135" i="1"/>
  <c r="M4127" i="1"/>
  <c r="M4119" i="1"/>
  <c r="M4111" i="1"/>
  <c r="M4103" i="1"/>
  <c r="M4095" i="1"/>
  <c r="M4808" i="1"/>
  <c r="M4776" i="1"/>
  <c r="M4744" i="1"/>
  <c r="M4728" i="1"/>
  <c r="M4696" i="1"/>
  <c r="M4672" i="1"/>
  <c r="M4640" i="1"/>
  <c r="M4608" i="1"/>
  <c r="M4592" i="1"/>
  <c r="M4568" i="1"/>
  <c r="M4536" i="1"/>
  <c r="M4504" i="1"/>
  <c r="M4472" i="1"/>
  <c r="M4440" i="1"/>
  <c r="M4416" i="1"/>
  <c r="M4384" i="1"/>
  <c r="M4352" i="1"/>
  <c r="M4328" i="1"/>
  <c r="M4296" i="1"/>
  <c r="M4272" i="1"/>
  <c r="M4240" i="1"/>
  <c r="M4208" i="1"/>
  <c r="M4184" i="1"/>
  <c r="M4168" i="1"/>
  <c r="M4136" i="1"/>
  <c r="M4104" i="1"/>
  <c r="M4080" i="1"/>
  <c r="M4048" i="1"/>
  <c r="M4032" i="1"/>
  <c r="M4016" i="1"/>
  <c r="M3992" i="1"/>
  <c r="M3968" i="1"/>
  <c r="M3936" i="1"/>
  <c r="M3912" i="1"/>
  <c r="M3880" i="1"/>
  <c r="M3848" i="1"/>
  <c r="M3816" i="1"/>
  <c r="M3784" i="1"/>
  <c r="M3768" i="1"/>
  <c r="M3736" i="1"/>
  <c r="M3712" i="1"/>
  <c r="M3688" i="1"/>
  <c r="M3664" i="1"/>
  <c r="M3640" i="1"/>
  <c r="M3616" i="1"/>
  <c r="M3608" i="1"/>
  <c r="M3576" i="1"/>
  <c r="M3544" i="1"/>
  <c r="M3520" i="1"/>
  <c r="M3496" i="1"/>
  <c r="M3472" i="1"/>
  <c r="M3448" i="1"/>
  <c r="M3424" i="1"/>
  <c r="M3416" i="1"/>
  <c r="M3384" i="1"/>
  <c r="M3360" i="1"/>
  <c r="M3328" i="1"/>
  <c r="M3296" i="1"/>
  <c r="M3280" i="1"/>
  <c r="M3248" i="1"/>
  <c r="M3216" i="1"/>
  <c r="M3184" i="1"/>
  <c r="M3152" i="1"/>
  <c r="M3128" i="1"/>
  <c r="M3104" i="1"/>
  <c r="M3080" i="1"/>
  <c r="M3048" i="1"/>
  <c r="M3016" i="1"/>
  <c r="M2984" i="1"/>
  <c r="M2936" i="1"/>
  <c r="M2832" i="1"/>
  <c r="M2800" i="1"/>
  <c r="M2768" i="1"/>
  <c r="M2736" i="1"/>
  <c r="M2712" i="1"/>
  <c r="M2680" i="1"/>
  <c r="M2664" i="1"/>
  <c r="M2632" i="1"/>
  <c r="M2600" i="1"/>
  <c r="M2568" i="1"/>
  <c r="M2536" i="1"/>
  <c r="M2512" i="1"/>
  <c r="M2488" i="1"/>
  <c r="M2456" i="1"/>
  <c r="M2424" i="1"/>
  <c r="M2400" i="1"/>
  <c r="M2368" i="1"/>
  <c r="M2344" i="1"/>
  <c r="M2312" i="1"/>
  <c r="M2280" i="1"/>
  <c r="M2248" i="1"/>
  <c r="M2224" i="1"/>
  <c r="M2200" i="1"/>
  <c r="M2176" i="1"/>
  <c r="M2144" i="1"/>
  <c r="M2112" i="1"/>
  <c r="M2088" i="1"/>
  <c r="M2056" i="1"/>
  <c r="M2024" i="1"/>
  <c r="M1992" i="1"/>
  <c r="M1960" i="1"/>
  <c r="M1928" i="1"/>
  <c r="M1896" i="1"/>
  <c r="M1872" i="1"/>
  <c r="M1848" i="1"/>
  <c r="M1816" i="1"/>
  <c r="M1792" i="1"/>
  <c r="M1760" i="1"/>
  <c r="M1728" i="1"/>
  <c r="M1704" i="1"/>
  <c r="M1672" i="1"/>
  <c r="M1640" i="1"/>
  <c r="M1624" i="1"/>
  <c r="M1592" i="1"/>
  <c r="M1560" i="1"/>
  <c r="M1536" i="1"/>
  <c r="M1504" i="1"/>
  <c r="M1472" i="1"/>
  <c r="M1440" i="1"/>
  <c r="M1408" i="1"/>
  <c r="M1400" i="1"/>
  <c r="M1368" i="1"/>
  <c r="M1336" i="1"/>
  <c r="M1304" i="1"/>
  <c r="M1280" i="1"/>
  <c r="M1264" i="1"/>
  <c r="M1232" i="1"/>
  <c r="M1200" i="1"/>
  <c r="M1168" i="1"/>
  <c r="M1144" i="1"/>
  <c r="M1128" i="1"/>
  <c r="M1096" i="1"/>
  <c r="M1064" i="1"/>
  <c r="M1032" i="1"/>
  <c r="M1008" i="1"/>
  <c r="M976" i="1"/>
  <c r="M944" i="1"/>
  <c r="M912" i="1"/>
  <c r="M888" i="1"/>
  <c r="M872" i="1"/>
  <c r="M840" i="1"/>
  <c r="M808" i="1"/>
  <c r="M776" i="1"/>
  <c r="M744" i="1"/>
  <c r="M720" i="1"/>
  <c r="M704" i="1"/>
  <c r="M672" i="1"/>
  <c r="M640" i="1"/>
  <c r="M608" i="1"/>
  <c r="M584" i="1"/>
  <c r="M560" i="1"/>
  <c r="M528" i="1"/>
  <c r="M504" i="1"/>
  <c r="M472" i="1"/>
  <c r="M440" i="1"/>
  <c r="M424" i="1"/>
  <c r="M392" i="1"/>
  <c r="M368" i="1"/>
  <c r="M336" i="1"/>
  <c r="M304" i="1"/>
  <c r="M272" i="1"/>
  <c r="M248" i="1"/>
  <c r="M232" i="1"/>
  <c r="M200" i="1"/>
  <c r="M168" i="1"/>
  <c r="M136" i="1"/>
  <c r="M112" i="1"/>
  <c r="M88" i="1"/>
  <c r="M64" i="1"/>
  <c r="M32" i="1"/>
  <c r="M4792" i="1"/>
  <c r="M4760" i="1"/>
  <c r="M4720" i="1"/>
  <c r="M4680" i="1"/>
  <c r="M4648" i="1"/>
  <c r="M4616" i="1"/>
  <c r="M4576" i="1"/>
  <c r="M4544" i="1"/>
  <c r="M4520" i="1"/>
  <c r="M4488" i="1"/>
  <c r="M4464" i="1"/>
  <c r="M4432" i="1"/>
  <c r="M4392" i="1"/>
  <c r="M4344" i="1"/>
  <c r="M4312" i="1"/>
  <c r="M4280" i="1"/>
  <c r="M4256" i="1"/>
  <c r="M4224" i="1"/>
  <c r="M4192" i="1"/>
  <c r="M4152" i="1"/>
  <c r="M4128" i="1"/>
  <c r="M4096" i="1"/>
  <c r="M4064" i="1"/>
  <c r="M4040" i="1"/>
  <c r="M4008" i="1"/>
  <c r="M3984" i="1"/>
  <c r="M3960" i="1"/>
  <c r="M3928" i="1"/>
  <c r="M3896" i="1"/>
  <c r="M3864" i="1"/>
  <c r="M3832" i="1"/>
  <c r="M3808" i="1"/>
  <c r="M3776" i="1"/>
  <c r="M3744" i="1"/>
  <c r="M3704" i="1"/>
  <c r="M3680" i="1"/>
  <c r="M3656" i="1"/>
  <c r="M3632" i="1"/>
  <c r="M3592" i="1"/>
  <c r="M3560" i="1"/>
  <c r="M3528" i="1"/>
  <c r="M3392" i="1"/>
  <c r="M3352" i="1"/>
  <c r="M3320" i="1"/>
  <c r="M3288" i="1"/>
  <c r="M3256" i="1"/>
  <c r="M3232" i="1"/>
  <c r="M3200" i="1"/>
  <c r="M3176" i="1"/>
  <c r="M3144" i="1"/>
  <c r="M3112" i="1"/>
  <c r="M3072" i="1"/>
  <c r="M3040" i="1"/>
  <c r="M3000" i="1"/>
  <c r="M2968" i="1"/>
  <c r="M2944" i="1"/>
  <c r="M2912" i="1"/>
  <c r="M2888" i="1"/>
  <c r="M2864" i="1"/>
  <c r="M2840" i="1"/>
  <c r="M2808" i="1"/>
  <c r="M2784" i="1"/>
  <c r="M2752" i="1"/>
  <c r="M2720" i="1"/>
  <c r="M2688" i="1"/>
  <c r="M2648" i="1"/>
  <c r="M2624" i="1"/>
  <c r="M2592" i="1"/>
  <c r="M2560" i="1"/>
  <c r="M2528" i="1"/>
  <c r="M2496" i="1"/>
  <c r="M2464" i="1"/>
  <c r="M2432" i="1"/>
  <c r="M2392" i="1"/>
  <c r="M2360" i="1"/>
  <c r="M2328" i="1"/>
  <c r="M2296" i="1"/>
  <c r="M2272" i="1"/>
  <c r="M2240" i="1"/>
  <c r="M2208" i="1"/>
  <c r="M2168" i="1"/>
  <c r="M2136" i="1"/>
  <c r="M2104" i="1"/>
  <c r="M2072" i="1"/>
  <c r="M2040" i="1"/>
  <c r="M2008" i="1"/>
  <c r="M1976" i="1"/>
  <c r="M1944" i="1"/>
  <c r="M1920" i="1"/>
  <c r="M1880" i="1"/>
  <c r="M1840" i="1"/>
  <c r="M1808" i="1"/>
  <c r="M1776" i="1"/>
  <c r="M1744" i="1"/>
  <c r="M1712" i="1"/>
  <c r="M1680" i="1"/>
  <c r="M1648" i="1"/>
  <c r="M1608" i="1"/>
  <c r="M1576" i="1"/>
  <c r="M1544" i="1"/>
  <c r="M1520" i="1"/>
  <c r="M1488" i="1"/>
  <c r="M1456" i="1"/>
  <c r="M1432" i="1"/>
  <c r="M1392" i="1"/>
  <c r="M1360" i="1"/>
  <c r="M1328" i="1"/>
  <c r="M1288" i="1"/>
  <c r="M1248" i="1"/>
  <c r="M1216" i="1"/>
  <c r="M1192" i="1"/>
  <c r="M1160" i="1"/>
  <c r="M1112" i="1"/>
  <c r="M1080" i="1"/>
  <c r="M1048" i="1"/>
  <c r="M1016" i="1"/>
  <c r="M992" i="1"/>
  <c r="M960" i="1"/>
  <c r="M928" i="1"/>
  <c r="M896" i="1"/>
  <c r="M864" i="1"/>
  <c r="M832" i="1"/>
  <c r="M800" i="1"/>
  <c r="M760" i="1"/>
  <c r="M736" i="1"/>
  <c r="M696" i="1"/>
  <c r="M648" i="1"/>
  <c r="M616" i="1"/>
  <c r="M576" i="1"/>
  <c r="M544" i="1"/>
  <c r="M512" i="1"/>
  <c r="M480" i="1"/>
  <c r="M448" i="1"/>
  <c r="M408" i="1"/>
  <c r="M376" i="1"/>
  <c r="M344" i="1"/>
  <c r="M312" i="1"/>
  <c r="M288" i="1"/>
  <c r="M256" i="1"/>
  <c r="M224" i="1"/>
  <c r="M184" i="1"/>
  <c r="M152" i="1"/>
  <c r="M120" i="1"/>
  <c r="M80" i="1"/>
  <c r="M56" i="1"/>
  <c r="M24" i="1"/>
  <c r="M4800" i="1"/>
  <c r="M4768" i="1"/>
  <c r="M4736" i="1"/>
  <c r="M4704" i="1"/>
  <c r="M4664" i="1"/>
  <c r="M4632" i="1"/>
  <c r="M4600" i="1"/>
  <c r="M4552" i="1"/>
  <c r="M4512" i="1"/>
  <c r="M4480" i="1"/>
  <c r="M4448" i="1"/>
  <c r="M4408" i="1"/>
  <c r="M4376" i="1"/>
  <c r="M4336" i="1"/>
  <c r="M4304" i="1"/>
  <c r="M4264" i="1"/>
  <c r="M4232" i="1"/>
  <c r="M4200" i="1"/>
  <c r="M4160" i="1"/>
  <c r="M4120" i="1"/>
  <c r="M4088" i="1"/>
  <c r="M4056" i="1"/>
  <c r="M4024" i="1"/>
  <c r="M4000" i="1"/>
  <c r="M3976" i="1"/>
  <c r="M3944" i="1"/>
  <c r="M3904" i="1"/>
  <c r="M3872" i="1"/>
  <c r="M3840" i="1"/>
  <c r="M3800" i="1"/>
  <c r="M3752" i="1"/>
  <c r="M3720" i="1"/>
  <c r="M3584" i="1"/>
  <c r="M3552" i="1"/>
  <c r="M3512" i="1"/>
  <c r="M3488" i="1"/>
  <c r="M3464" i="1"/>
  <c r="M3440" i="1"/>
  <c r="M3400" i="1"/>
  <c r="M3368" i="1"/>
  <c r="M3336" i="1"/>
  <c r="M3304" i="1"/>
  <c r="M3264" i="1"/>
  <c r="M3224" i="1"/>
  <c r="M3192" i="1"/>
  <c r="M3160" i="1"/>
  <c r="M3120" i="1"/>
  <c r="M3088" i="1"/>
  <c r="M3056" i="1"/>
  <c r="M3024" i="1"/>
  <c r="M2992" i="1"/>
  <c r="M2960" i="1"/>
  <c r="M2928" i="1"/>
  <c r="M2904" i="1"/>
  <c r="M2872" i="1"/>
  <c r="M2848" i="1"/>
  <c r="M2816" i="1"/>
  <c r="M2776" i="1"/>
  <c r="M2744" i="1"/>
  <c r="M2704" i="1"/>
  <c r="M2672" i="1"/>
  <c r="M2640" i="1"/>
  <c r="M2608" i="1"/>
  <c r="M2576" i="1"/>
  <c r="M2544" i="1"/>
  <c r="M2504" i="1"/>
  <c r="M2472" i="1"/>
  <c r="M2440" i="1"/>
  <c r="M2408" i="1"/>
  <c r="M2376" i="1"/>
  <c r="M2336" i="1"/>
  <c r="M2304" i="1"/>
  <c r="M2264" i="1"/>
  <c r="M2216" i="1"/>
  <c r="M2184" i="1"/>
  <c r="M2152" i="1"/>
  <c r="M2120" i="1"/>
  <c r="M2080" i="1"/>
  <c r="M2048" i="1"/>
  <c r="M2016" i="1"/>
  <c r="M1984" i="1"/>
  <c r="M1952" i="1"/>
  <c r="M1904" i="1"/>
  <c r="M1864" i="1"/>
  <c r="M1832" i="1"/>
  <c r="M1800" i="1"/>
  <c r="M1768" i="1"/>
  <c r="M1736" i="1"/>
  <c r="M1696" i="1"/>
  <c r="M1664" i="1"/>
  <c r="M1632" i="1"/>
  <c r="M1600" i="1"/>
  <c r="M1568" i="1"/>
  <c r="M1528" i="1"/>
  <c r="M1496" i="1"/>
  <c r="M1464" i="1"/>
  <c r="M1424" i="1"/>
  <c r="M1376" i="1"/>
  <c r="M1344" i="1"/>
  <c r="M1312" i="1"/>
  <c r="M1272" i="1"/>
  <c r="M1240" i="1"/>
  <c r="M1208" i="1"/>
  <c r="M1176" i="1"/>
  <c r="M1136" i="1"/>
  <c r="M1104" i="1"/>
  <c r="M1072" i="1"/>
  <c r="M1040" i="1"/>
  <c r="M1000" i="1"/>
  <c r="M968" i="1"/>
  <c r="M936" i="1"/>
  <c r="M904" i="1"/>
  <c r="M856" i="1"/>
  <c r="M816" i="1"/>
  <c r="M784" i="1"/>
  <c r="M752" i="1"/>
  <c r="M712" i="1"/>
  <c r="M680" i="1"/>
  <c r="M664" i="1"/>
  <c r="M632" i="1"/>
  <c r="M600" i="1"/>
  <c r="M568" i="1"/>
  <c r="M536" i="1"/>
  <c r="M496" i="1"/>
  <c r="M464" i="1"/>
  <c r="M432" i="1"/>
  <c r="M400" i="1"/>
  <c r="M360" i="1"/>
  <c r="M328" i="1"/>
  <c r="M296" i="1"/>
  <c r="M264" i="1"/>
  <c r="M216" i="1"/>
  <c r="M176" i="1"/>
  <c r="M144" i="1"/>
  <c r="M104" i="1"/>
  <c r="M72" i="1"/>
  <c r="M40" i="1"/>
  <c r="M2251" i="1"/>
  <c r="M2250" i="1"/>
  <c r="M4087" i="1"/>
  <c r="M4079" i="1"/>
  <c r="M4071" i="1"/>
  <c r="M4063" i="1"/>
  <c r="M4055" i="1"/>
  <c r="M4047" i="1"/>
  <c r="M4039" i="1"/>
  <c r="M4031" i="1"/>
  <c r="M4023" i="1"/>
  <c r="M4015" i="1"/>
  <c r="M4007" i="1"/>
  <c r="M3999" i="1"/>
  <c r="M3991" i="1"/>
  <c r="M3983" i="1"/>
  <c r="M3975" i="1"/>
  <c r="M3967" i="1"/>
  <c r="M3959" i="1"/>
  <c r="M3951" i="1"/>
  <c r="M3943" i="1"/>
  <c r="M3935" i="1"/>
  <c r="M3927" i="1"/>
  <c r="M3919" i="1"/>
  <c r="M3911" i="1"/>
  <c r="M3903" i="1"/>
  <c r="M3895" i="1"/>
  <c r="M3887" i="1"/>
  <c r="M3879" i="1"/>
  <c r="M3871" i="1"/>
  <c r="M3863" i="1"/>
  <c r="M3855" i="1"/>
  <c r="M3847" i="1"/>
  <c r="M3839" i="1"/>
  <c r="M3831" i="1"/>
  <c r="M3823" i="1"/>
  <c r="M3815" i="1"/>
  <c r="M3807" i="1"/>
  <c r="M3799" i="1"/>
  <c r="M3791" i="1"/>
  <c r="M3783" i="1"/>
  <c r="M3775" i="1"/>
  <c r="M3767" i="1"/>
  <c r="M3759" i="1"/>
  <c r="M3751" i="1"/>
  <c r="M3743" i="1"/>
  <c r="M3735" i="1"/>
  <c r="M3727" i="1"/>
  <c r="M3719" i="1"/>
  <c r="M3711" i="1"/>
  <c r="M3703" i="1"/>
  <c r="M3695" i="1"/>
  <c r="M3687" i="1"/>
  <c r="M3679" i="1"/>
  <c r="M3671" i="1"/>
  <c r="M3663" i="1"/>
  <c r="M3655" i="1"/>
  <c r="M3647" i="1"/>
  <c r="M3639" i="1"/>
  <c r="M3631" i="1"/>
  <c r="M3623" i="1"/>
  <c r="M3615" i="1"/>
  <c r="M3607" i="1"/>
  <c r="M3599" i="1"/>
  <c r="M3591" i="1"/>
  <c r="M3583" i="1"/>
  <c r="M3575" i="1"/>
  <c r="M3567" i="1"/>
  <c r="M3559" i="1"/>
  <c r="M3551" i="1"/>
  <c r="M3543" i="1"/>
  <c r="M3535" i="1"/>
  <c r="M3527" i="1"/>
  <c r="M3519" i="1"/>
  <c r="M3511" i="1"/>
  <c r="M3503" i="1"/>
  <c r="M3495" i="1"/>
  <c r="M3487" i="1"/>
  <c r="M3479" i="1"/>
  <c r="M3471" i="1"/>
  <c r="M3463" i="1"/>
  <c r="M3455" i="1"/>
  <c r="M3447" i="1"/>
  <c r="M3439" i="1"/>
  <c r="M3431" i="1"/>
  <c r="M3423" i="1"/>
  <c r="M3415" i="1"/>
  <c r="M3407" i="1"/>
  <c r="M3399" i="1"/>
  <c r="M3391" i="1"/>
  <c r="M3383" i="1"/>
  <c r="M3375" i="1"/>
  <c r="M3367" i="1"/>
  <c r="M3359" i="1"/>
  <c r="M3351" i="1"/>
  <c r="M3343" i="1"/>
  <c r="M3335" i="1"/>
  <c r="M3327" i="1"/>
  <c r="M3319" i="1"/>
  <c r="M3311" i="1"/>
  <c r="M3303" i="1"/>
  <c r="M3295" i="1"/>
  <c r="M3287" i="1"/>
  <c r="M3279" i="1"/>
  <c r="M3271" i="1"/>
  <c r="M3263" i="1"/>
  <c r="M3255" i="1"/>
  <c r="M3247" i="1"/>
  <c r="M3239" i="1"/>
  <c r="M3231" i="1"/>
  <c r="M3223" i="1"/>
  <c r="M3215" i="1"/>
  <c r="M3207" i="1"/>
  <c r="M3199" i="1"/>
  <c r="M3191" i="1"/>
  <c r="M3183" i="1"/>
  <c r="M3175" i="1"/>
  <c r="M3167" i="1"/>
  <c r="M3159" i="1"/>
  <c r="M3151" i="1"/>
  <c r="M3143" i="1"/>
  <c r="M3135" i="1"/>
  <c r="M3127" i="1"/>
  <c r="M3119" i="1"/>
  <c r="M3111" i="1"/>
  <c r="M3103" i="1"/>
  <c r="M3095" i="1"/>
  <c r="M3087" i="1"/>
  <c r="M3079" i="1"/>
  <c r="M3071" i="1"/>
  <c r="M3063" i="1"/>
  <c r="M3055" i="1"/>
  <c r="M3047" i="1"/>
  <c r="M3039" i="1"/>
  <c r="M3031" i="1"/>
  <c r="M3023" i="1"/>
  <c r="M3015" i="1"/>
  <c r="M3007" i="1"/>
  <c r="M2999" i="1"/>
  <c r="M2991" i="1"/>
  <c r="M2983" i="1"/>
  <c r="M2975" i="1"/>
  <c r="M2967" i="1"/>
  <c r="M2959" i="1"/>
  <c r="M2951" i="1"/>
  <c r="M2943" i="1"/>
  <c r="M2935" i="1"/>
  <c r="M2927" i="1"/>
  <c r="M2919" i="1"/>
  <c r="M2911" i="1"/>
  <c r="M2903" i="1"/>
  <c r="M2895" i="1"/>
  <c r="M2887" i="1"/>
  <c r="M2879" i="1"/>
  <c r="M2871" i="1"/>
  <c r="M2863" i="1"/>
  <c r="M2855" i="1"/>
  <c r="M2847" i="1"/>
  <c r="M2839" i="1"/>
  <c r="M2831" i="1"/>
  <c r="M2823" i="1"/>
  <c r="M2815" i="1"/>
  <c r="M2807" i="1"/>
  <c r="M2799" i="1"/>
  <c r="M2791" i="1"/>
  <c r="M2783" i="1"/>
  <c r="M2775" i="1"/>
  <c r="M2767" i="1"/>
  <c r="M2759" i="1"/>
  <c r="M2751" i="1"/>
  <c r="M2743" i="1"/>
  <c r="M2735" i="1"/>
  <c r="M2727" i="1"/>
  <c r="M2719" i="1"/>
  <c r="M2711" i="1"/>
  <c r="M2703" i="1"/>
  <c r="M2695" i="1"/>
  <c r="M2687" i="1"/>
  <c r="M2679" i="1"/>
  <c r="M2671" i="1"/>
  <c r="M2663" i="1"/>
  <c r="M2655" i="1"/>
  <c r="M2647" i="1"/>
  <c r="M2639" i="1"/>
  <c r="M2631" i="1"/>
  <c r="M2623" i="1"/>
  <c r="M2615" i="1"/>
  <c r="M2607" i="1"/>
  <c r="M2599" i="1"/>
  <c r="M2591" i="1"/>
  <c r="M2583" i="1"/>
  <c r="M2575" i="1"/>
  <c r="M2567" i="1"/>
  <c r="M2559" i="1"/>
  <c r="M2551" i="1"/>
  <c r="M2543" i="1"/>
  <c r="M2535" i="1"/>
  <c r="M2527" i="1"/>
  <c r="M2519" i="1"/>
  <c r="M2511" i="1"/>
  <c r="M2503" i="1"/>
  <c r="M2495" i="1"/>
  <c r="M2487" i="1"/>
  <c r="M2479" i="1"/>
  <c r="M2471" i="1"/>
  <c r="M2463" i="1"/>
  <c r="M2455" i="1"/>
  <c r="M2447" i="1"/>
  <c r="M2439" i="1"/>
  <c r="M2431" i="1"/>
  <c r="M2423" i="1"/>
  <c r="M2415" i="1"/>
  <c r="M2407" i="1"/>
  <c r="M2399" i="1"/>
  <c r="M2391" i="1"/>
  <c r="M2383" i="1"/>
  <c r="M2375" i="1"/>
  <c r="M2367" i="1"/>
  <c r="M2359" i="1"/>
  <c r="M2351" i="1"/>
  <c r="M2343" i="1"/>
  <c r="M2335" i="1"/>
  <c r="M2327" i="1"/>
  <c r="M2319" i="1"/>
  <c r="M2311" i="1"/>
  <c r="M2303" i="1"/>
  <c r="M2295" i="1"/>
  <c r="M2287" i="1"/>
  <c r="M2279" i="1"/>
  <c r="M2271" i="1"/>
  <c r="M2263" i="1"/>
  <c r="M2255" i="1"/>
  <c r="M2247" i="1"/>
  <c r="M2239" i="1"/>
  <c r="M2231" i="1"/>
  <c r="M2223" i="1"/>
  <c r="M2215" i="1"/>
  <c r="M2207" i="1"/>
  <c r="M2199" i="1"/>
  <c r="M2191" i="1"/>
  <c r="M2183" i="1"/>
  <c r="M2175" i="1"/>
  <c r="M2167" i="1"/>
  <c r="M2159" i="1"/>
  <c r="M2151" i="1"/>
  <c r="M2143" i="1"/>
  <c r="M2135" i="1"/>
  <c r="M2127" i="1"/>
  <c r="M2119" i="1"/>
  <c r="M2111" i="1"/>
  <c r="M2103" i="1"/>
  <c r="M2095" i="1"/>
  <c r="M2087" i="1"/>
  <c r="M2079" i="1"/>
  <c r="M2071" i="1"/>
  <c r="M2063" i="1"/>
  <c r="M2055" i="1"/>
  <c r="M2047" i="1"/>
  <c r="M2039" i="1"/>
  <c r="M2031" i="1"/>
  <c r="M2023" i="1"/>
  <c r="M2015" i="1"/>
  <c r="M2007" i="1"/>
  <c r="M1999" i="1"/>
  <c r="M1991" i="1"/>
  <c r="M1983" i="1"/>
  <c r="M1975" i="1"/>
  <c r="M1967" i="1"/>
  <c r="M1959" i="1"/>
  <c r="M1951" i="1"/>
  <c r="M1943" i="1"/>
  <c r="M1935" i="1"/>
  <c r="M1927" i="1"/>
  <c r="M1919" i="1"/>
  <c r="M1911" i="1"/>
  <c r="M1903" i="1"/>
  <c r="M1895" i="1"/>
  <c r="M1887" i="1"/>
  <c r="M1879" i="1"/>
  <c r="M1871" i="1"/>
  <c r="M1863" i="1"/>
  <c r="M1855" i="1"/>
  <c r="M1847" i="1"/>
  <c r="M1839" i="1"/>
  <c r="M1831" i="1"/>
  <c r="M1823" i="1"/>
  <c r="M1815" i="1"/>
  <c r="M1807" i="1"/>
  <c r="M1799" i="1"/>
  <c r="M1791" i="1"/>
  <c r="M1783" i="1"/>
  <c r="M1775" i="1"/>
  <c r="M1767" i="1"/>
  <c r="M1759" i="1"/>
  <c r="M1751" i="1"/>
  <c r="M1743" i="1"/>
  <c r="M1735" i="1"/>
  <c r="M1727" i="1"/>
  <c r="M1719" i="1"/>
  <c r="M1711" i="1"/>
  <c r="M1703" i="1"/>
  <c r="M1695" i="1"/>
  <c r="M1687" i="1"/>
  <c r="M1679" i="1"/>
  <c r="M1671" i="1"/>
  <c r="M1663" i="1"/>
  <c r="M1655" i="1"/>
  <c r="M1647" i="1"/>
  <c r="M1639" i="1"/>
  <c r="M1631" i="1"/>
  <c r="M1623" i="1"/>
  <c r="M1615" i="1"/>
  <c r="M1607" i="1"/>
  <c r="M1599" i="1"/>
  <c r="M1591" i="1"/>
  <c r="M1583" i="1"/>
  <c r="M1575" i="1"/>
  <c r="M1567" i="1"/>
  <c r="M1559" i="1"/>
  <c r="M1551" i="1"/>
  <c r="M1543" i="1"/>
  <c r="M1535" i="1"/>
  <c r="M1527" i="1"/>
  <c r="M1519" i="1"/>
  <c r="M1511" i="1"/>
  <c r="M1503" i="1"/>
  <c r="M1495" i="1"/>
  <c r="M1487" i="1"/>
  <c r="M1479" i="1"/>
  <c r="M1471" i="1"/>
  <c r="M1463" i="1"/>
  <c r="M1455" i="1"/>
  <c r="M1447" i="1"/>
  <c r="M1439" i="1"/>
  <c r="M1431" i="1"/>
  <c r="M1423" i="1"/>
  <c r="M1415" i="1"/>
  <c r="M1407" i="1"/>
  <c r="M1399" i="1"/>
  <c r="M1391" i="1"/>
  <c r="M1383" i="1"/>
  <c r="M1375" i="1"/>
  <c r="M1367" i="1"/>
  <c r="M2253" i="1"/>
  <c r="M2252" i="1"/>
  <c r="M1359" i="1"/>
  <c r="M1351" i="1"/>
  <c r="M1343" i="1"/>
  <c r="M1335" i="1"/>
  <c r="M1327" i="1"/>
  <c r="M1319" i="1"/>
  <c r="M1311" i="1"/>
  <c r="M1303" i="1"/>
  <c r="M1295" i="1"/>
  <c r="M1287" i="1"/>
  <c r="M1279" i="1"/>
  <c r="M1271" i="1"/>
  <c r="M1263" i="1"/>
  <c r="M1255" i="1"/>
  <c r="M1247" i="1"/>
  <c r="M1239" i="1"/>
  <c r="M1231" i="1"/>
  <c r="M1223" i="1"/>
  <c r="M1215" i="1"/>
  <c r="M1207" i="1"/>
  <c r="M1199" i="1"/>
  <c r="M1191" i="1"/>
  <c r="M1183" i="1"/>
  <c r="M1175" i="1"/>
  <c r="M1167" i="1"/>
  <c r="M1159" i="1"/>
  <c r="M1151" i="1"/>
  <c r="M1143" i="1"/>
  <c r="M1135" i="1"/>
  <c r="M1127" i="1"/>
  <c r="M1119" i="1"/>
  <c r="M1111" i="1"/>
  <c r="M1103" i="1"/>
  <c r="M1095" i="1"/>
  <c r="M1087" i="1"/>
  <c r="M1079" i="1"/>
  <c r="M1071" i="1"/>
  <c r="M1063" i="1"/>
  <c r="M1055" i="1"/>
  <c r="M1047" i="1"/>
  <c r="M1039" i="1"/>
  <c r="M1031" i="1"/>
  <c r="M1023" i="1"/>
  <c r="M1015" i="1"/>
  <c r="M1007" i="1"/>
  <c r="M999" i="1"/>
  <c r="M991" i="1"/>
  <c r="M983" i="1"/>
  <c r="M975" i="1"/>
  <c r="M967" i="1"/>
  <c r="M959" i="1"/>
  <c r="M951" i="1"/>
  <c r="M943" i="1"/>
  <c r="M935" i="1"/>
  <c r="M927" i="1"/>
  <c r="M919" i="1"/>
  <c r="M911" i="1"/>
  <c r="M903" i="1"/>
  <c r="M895" i="1"/>
  <c r="M887" i="1"/>
  <c r="M879" i="1"/>
  <c r="M871" i="1"/>
  <c r="M863" i="1"/>
  <c r="M855" i="1"/>
  <c r="M847" i="1"/>
  <c r="M839" i="1"/>
  <c r="M831" i="1"/>
  <c r="M823" i="1"/>
  <c r="M815" i="1"/>
  <c r="M807" i="1"/>
  <c r="M799" i="1"/>
  <c r="M791" i="1"/>
  <c r="M783" i="1"/>
  <c r="M775" i="1"/>
  <c r="M767" i="1"/>
  <c r="M759" i="1"/>
  <c r="M751" i="1"/>
  <c r="M743" i="1"/>
  <c r="M735" i="1"/>
  <c r="M727" i="1"/>
  <c r="M719" i="1"/>
  <c r="M711" i="1"/>
  <c r="M703" i="1"/>
  <c r="M695" i="1"/>
  <c r="M687" i="1"/>
  <c r="M679" i="1"/>
  <c r="M671" i="1"/>
  <c r="M663" i="1"/>
  <c r="M655" i="1"/>
  <c r="M647" i="1"/>
  <c r="M639" i="1"/>
  <c r="M631" i="1"/>
  <c r="M623" i="1"/>
  <c r="M615" i="1"/>
  <c r="M607" i="1"/>
  <c r="M599" i="1"/>
  <c r="M591" i="1"/>
  <c r="M583" i="1"/>
  <c r="M575" i="1"/>
  <c r="M567" i="1"/>
  <c r="M559" i="1"/>
  <c r="M551" i="1"/>
  <c r="M543" i="1"/>
  <c r="M535" i="1"/>
  <c r="M527" i="1"/>
  <c r="M519" i="1"/>
  <c r="M511" i="1"/>
  <c r="M503" i="1"/>
  <c r="M495" i="1"/>
  <c r="M487" i="1"/>
  <c r="M479" i="1"/>
  <c r="M471" i="1"/>
  <c r="M463" i="1"/>
  <c r="M455" i="1"/>
  <c r="M447" i="1"/>
  <c r="M439" i="1"/>
  <c r="M431" i="1"/>
  <c r="M423" i="1"/>
  <c r="M415" i="1"/>
  <c r="M407" i="1"/>
  <c r="M399" i="1"/>
  <c r="M391" i="1"/>
  <c r="M383" i="1"/>
  <c r="M375" i="1"/>
  <c r="M367" i="1"/>
  <c r="M359" i="1"/>
  <c r="M351" i="1"/>
  <c r="M343" i="1"/>
  <c r="M335" i="1"/>
  <c r="M327" i="1"/>
  <c r="M319" i="1"/>
  <c r="M311" i="1"/>
  <c r="M303" i="1"/>
  <c r="M295" i="1"/>
  <c r="M287" i="1"/>
  <c r="M279" i="1"/>
  <c r="M271" i="1"/>
  <c r="M263" i="1"/>
  <c r="M255" i="1"/>
  <c r="M247" i="1"/>
  <c r="M239" i="1"/>
  <c r="M231" i="1"/>
  <c r="M223" i="1"/>
  <c r="M215" i="1"/>
  <c r="M207" i="1"/>
  <c r="M199" i="1"/>
  <c r="M191" i="1"/>
  <c r="M183" i="1"/>
  <c r="M175" i="1"/>
  <c r="M167" i="1"/>
  <c r="M159" i="1"/>
  <c r="M151" i="1"/>
  <c r="M143" i="1"/>
  <c r="M135" i="1"/>
  <c r="M127" i="1"/>
  <c r="M119" i="1"/>
  <c r="M111" i="1"/>
  <c r="M103" i="1"/>
  <c r="M95" i="1"/>
  <c r="M87" i="1"/>
  <c r="M79" i="1"/>
  <c r="M71" i="1"/>
  <c r="M63" i="1"/>
  <c r="M55" i="1"/>
  <c r="M47" i="1"/>
  <c r="M39" i="1"/>
  <c r="M31" i="1"/>
  <c r="M23" i="1"/>
  <c r="M15" i="1"/>
  <c r="M7" i="1"/>
  <c r="AG45" i="1" l="1" a="1"/>
  <c r="AG45" i="1" s="1"/>
  <c r="AG56" i="1" a="1"/>
  <c r="AG56" i="1" s="1"/>
  <c r="AG64" i="1" a="1"/>
  <c r="AG64" i="1" s="1"/>
  <c r="AG60" i="1" a="1"/>
  <c r="AG60" i="1" s="1"/>
  <c r="AG53" i="1" a="1"/>
  <c r="AG53" i="1" s="1"/>
  <c r="AJ50" i="1" a="1"/>
  <c r="AJ50" i="1" s="1"/>
  <c r="AG73" i="1" a="1"/>
  <c r="AG73" i="1" s="1"/>
  <c r="AG57" i="1" a="1"/>
  <c r="AG57" i="1" s="1"/>
  <c r="AG40" i="1" a="1"/>
  <c r="AG40" i="1" s="1"/>
  <c r="AG65" i="1" a="1"/>
  <c r="AG65" i="1" s="1"/>
  <c r="AG59" i="1" a="1"/>
  <c r="AG59" i="1" s="1"/>
  <c r="AG69" i="1" a="1"/>
  <c r="AG69" i="1" s="1"/>
  <c r="AG46" i="1" a="1"/>
  <c r="AG46" i="1" s="1"/>
  <c r="AG74" i="1" a="1"/>
  <c r="AG74" i="1" s="1"/>
  <c r="AG68" i="1" a="1"/>
  <c r="AG68" i="1" s="1"/>
  <c r="AG67" i="1" a="1"/>
  <c r="AG67" i="1" s="1"/>
  <c r="AG70" i="1" a="1"/>
  <c r="AG70" i="1" s="1"/>
  <c r="AG44" i="1" a="1"/>
  <c r="AG44" i="1" s="1"/>
  <c r="AG61" i="1" a="1"/>
  <c r="AG61" i="1" s="1"/>
  <c r="AG48" i="1" a="1"/>
  <c r="AG48" i="1" s="1"/>
  <c r="AG52" i="1" a="1"/>
  <c r="AG52" i="1" s="1"/>
  <c r="AG43" i="1" a="1"/>
  <c r="AG43" i="1" s="1"/>
  <c r="AG51" i="1" a="1"/>
  <c r="AG51" i="1" s="1"/>
  <c r="AG47" i="1" a="1"/>
  <c r="AG47" i="1" s="1"/>
  <c r="AG55" i="1" a="1"/>
  <c r="AG55" i="1" s="1"/>
  <c r="AG42" i="1" a="1"/>
  <c r="AG42" i="1" s="1"/>
  <c r="AG54" i="1" a="1"/>
  <c r="AG54" i="1" s="1"/>
  <c r="AG63" i="1" a="1"/>
  <c r="AG63" i="1" s="1"/>
  <c r="AG50" i="1" a="1"/>
  <c r="AG50" i="1" s="1"/>
  <c r="AG41" i="1" a="1"/>
  <c r="AG41" i="1" s="1"/>
  <c r="AG72" i="1" a="1"/>
  <c r="AG72" i="1" s="1"/>
  <c r="AG71" i="1" a="1"/>
  <c r="AG71" i="1" s="1"/>
  <c r="AG58" i="1" a="1"/>
  <c r="AG58" i="1" s="1"/>
  <c r="AG49" i="1" a="1"/>
  <c r="AG49" i="1" s="1"/>
  <c r="AG62" i="1" a="1"/>
  <c r="AG62" i="1" s="1"/>
  <c r="AG66" i="1" a="1"/>
  <c r="AG66" i="1" s="1"/>
  <c r="AD55" i="1" a="1"/>
  <c r="AD55" i="1" s="1"/>
  <c r="AD40" i="1" a="1"/>
  <c r="AD40" i="1" s="1"/>
  <c r="AK26" i="1" a="1"/>
  <c r="AK26" i="1" s="1"/>
  <c r="AD35" i="1" a="1"/>
  <c r="AD35" i="1" s="1"/>
  <c r="AD27" i="1" a="1"/>
  <c r="AD27" i="1" s="1"/>
  <c r="AJ13" i="1" a="1"/>
  <c r="AJ13" i="1" s="1"/>
  <c r="AK13" i="1" s="1" a="1"/>
  <c r="AK13" i="1" s="1"/>
  <c r="AM13" i="1" a="1"/>
  <c r="AM13" i="1" s="1"/>
  <c r="AN13" i="1" s="1" a="1"/>
  <c r="AN13" i="1" s="1"/>
  <c r="AD41" i="1" a="1"/>
  <c r="AD41" i="1" s="1"/>
  <c r="AD50" i="1" a="1"/>
  <c r="AD50" i="1" s="1"/>
  <c r="AD33" i="1" a="1"/>
  <c r="AD33" i="1" s="1"/>
  <c r="AD56" i="1" a="1"/>
  <c r="AD56" i="1" s="1"/>
  <c r="AD57" i="1" a="1"/>
  <c r="AD57" i="1" s="1"/>
  <c r="AD31" i="1" a="1"/>
  <c r="AD31" i="1" s="1"/>
  <c r="AD39" i="1" a="1"/>
  <c r="AD39" i="1" s="1"/>
  <c r="AD29" i="1" a="1"/>
  <c r="AD29" i="1" s="1"/>
  <c r="AD32" i="1" a="1"/>
  <c r="AD32" i="1" s="1"/>
  <c r="AD43" i="1" a="1"/>
  <c r="AD43" i="1" s="1"/>
  <c r="AD37" i="1" a="1"/>
  <c r="AD37" i="1" s="1"/>
  <c r="AD51" i="1" a="1"/>
  <c r="AD51" i="1" s="1"/>
  <c r="AD45" i="1" a="1"/>
  <c r="AD45" i="1" s="1"/>
  <c r="AD48" i="1" a="1"/>
  <c r="AD48" i="1" s="1"/>
  <c r="AD53" i="1" a="1"/>
  <c r="AD53" i="1" s="1"/>
  <c r="AD30" i="1" a="1"/>
  <c r="AD30" i="1" s="1"/>
  <c r="AD54" i="1" a="1"/>
  <c r="AD54" i="1" s="1"/>
  <c r="AD49" i="1" a="1"/>
  <c r="AD49" i="1" s="1"/>
  <c r="AG13" i="1" a="1"/>
  <c r="AG13" i="1" s="1"/>
  <c r="AH13" i="1" a="1"/>
  <c r="AH13" i="1" s="1"/>
  <c r="AD34" i="1" a="1"/>
  <c r="AD34" i="1" s="1"/>
  <c r="AD38" i="1" a="1"/>
  <c r="AD38" i="1" s="1"/>
  <c r="AD28" i="1" a="1"/>
  <c r="AD28" i="1" s="1"/>
  <c r="AD42" i="1" a="1"/>
  <c r="AD42" i="1" s="1"/>
  <c r="AD36" i="1" a="1"/>
  <c r="AD36" i="1" s="1"/>
  <c r="AD46" i="1" a="1"/>
  <c r="AD46" i="1" s="1"/>
  <c r="AD44" i="1" a="1"/>
  <c r="AD44" i="1" s="1"/>
  <c r="AD47" i="1" a="1"/>
  <c r="AD47" i="1" s="1"/>
  <c r="R2" i="1"/>
  <c r="AD52" i="1" a="1"/>
  <c r="AD52" i="1" s="1"/>
  <c r="J20" i="6" l="1" a="1"/>
  <c r="J20" i="6" s="1"/>
  <c r="I20" i="6" a="1"/>
  <c r="I20" i="6" s="1"/>
  <c r="H20" i="6"/>
  <c r="G20" i="6"/>
  <c r="F20" i="6"/>
  <c r="E20" i="6"/>
  <c r="D20" i="6"/>
  <c r="C20" i="6"/>
  <c r="AL78" i="1" a="1"/>
  <c r="AL78" i="1" s="1"/>
  <c r="AK84" i="1" a="1"/>
  <c r="AK84" i="1" s="1"/>
  <c r="AJ84" i="1" a="1"/>
  <c r="AJ84" i="1" s="1"/>
  <c r="AH84" i="1"/>
  <c r="AE84" i="1"/>
  <c r="AI84" i="1"/>
  <c r="F107" i="6" a="1"/>
  <c r="F107" i="6" s="1"/>
  <c r="AG84" i="1"/>
  <c r="AF84" i="1"/>
  <c r="F108" i="6" a="1"/>
  <c r="F108" i="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<sst xmlns="http://schemas.openxmlformats.org/spreadsheetml/2006/main" count="17430" uniqueCount="4371">
  <si>
    <t>sales_id</t>
  </si>
  <si>
    <t>order_id</t>
  </si>
  <si>
    <t>product_id</t>
  </si>
  <si>
    <t>price_per_unit</t>
  </si>
  <si>
    <t>quantity</t>
  </si>
  <si>
    <t>total_price</t>
  </si>
  <si>
    <t>product_ID</t>
  </si>
  <si>
    <t>product_type</t>
  </si>
  <si>
    <t>product_name</t>
  </si>
  <si>
    <t>size</t>
  </si>
  <si>
    <t>colour</t>
  </si>
  <si>
    <t>price</t>
  </si>
  <si>
    <t>description</t>
  </si>
  <si>
    <t>Shirt</t>
  </si>
  <si>
    <t>Oxford Cloth</t>
  </si>
  <si>
    <t>XS</t>
  </si>
  <si>
    <t>red</t>
  </si>
  <si>
    <t>A red coloured, XS sized, Oxford Cloth Shirt</t>
  </si>
  <si>
    <t>S</t>
  </si>
  <si>
    <t>A red coloured, S sized, Oxford Cloth Shirt</t>
  </si>
  <si>
    <t>M</t>
  </si>
  <si>
    <t>A red coloured, M sized, Oxford Cloth Shirt</t>
  </si>
  <si>
    <t>L</t>
  </si>
  <si>
    <t>A red coloured, L sized, Oxford Cloth Shirt</t>
  </si>
  <si>
    <t>XL</t>
  </si>
  <si>
    <t>A red coloured, XL sized, Oxford Cloth Shirt</t>
  </si>
  <si>
    <t>orange</t>
  </si>
  <si>
    <t>A orange coloured, XS sized, Oxford Cloth Shirt</t>
  </si>
  <si>
    <t>A orange coloured, S sized, Oxford Cloth Shirt</t>
  </si>
  <si>
    <t>A orange coloured, M sized, Oxford Cloth Shirt</t>
  </si>
  <si>
    <t>A orange coloured, L sized, Oxford Cloth Shirt</t>
  </si>
  <si>
    <t>A orange coloured, XL sized, Oxford Cloth Shirt</t>
  </si>
  <si>
    <t>yellow</t>
  </si>
  <si>
    <t>A yellow coloured, XS sized, Oxford Cloth Shirt</t>
  </si>
  <si>
    <t>A yellow coloured, S sized, Oxford Cloth Shirt</t>
  </si>
  <si>
    <t>A yellow coloured, M sized, Oxford Cloth Shirt</t>
  </si>
  <si>
    <t>A yellow coloured, L sized, Oxford Cloth Shirt</t>
  </si>
  <si>
    <t>A yellow coloured, XL sized, Oxford Cloth Shirt</t>
  </si>
  <si>
    <t>green</t>
  </si>
  <si>
    <t>A green coloured, XS sized, Oxford Cloth Shirt</t>
  </si>
  <si>
    <t>A green coloured, S sized, Oxford Cloth Shirt</t>
  </si>
  <si>
    <t>A green coloured, M sized, Oxford Cloth Shirt</t>
  </si>
  <si>
    <t>A green coloured, L sized, Oxford Cloth Shirt</t>
  </si>
  <si>
    <t>A green coloured, XL sized, Oxford Cloth Shirt</t>
  </si>
  <si>
    <t>blue</t>
  </si>
  <si>
    <t>A blue coloured, XS sized, Oxford Cloth Shirt</t>
  </si>
  <si>
    <t>A blue coloured, S sized, Oxford Cloth Shirt</t>
  </si>
  <si>
    <t>A blue coloured, M sized, Oxford Cloth Shirt</t>
  </si>
  <si>
    <t>A blue coloured, L sized, Oxford Cloth Shirt</t>
  </si>
  <si>
    <t>A blue coloured, XL sized, Oxford Cloth Shirt</t>
  </si>
  <si>
    <t>indigo</t>
  </si>
  <si>
    <t>A indigo coloured, XS sized, Oxford Cloth Shirt</t>
  </si>
  <si>
    <t>A indigo coloured, S sized, Oxford Cloth Shirt</t>
  </si>
  <si>
    <t>A indigo coloured, M sized, Oxford Cloth Shirt</t>
  </si>
  <si>
    <t>A indigo coloured, L sized, Oxford Cloth Shirt</t>
  </si>
  <si>
    <t>A indigo coloured, XL sized, Oxford Cloth Shirt</t>
  </si>
  <si>
    <t>violet</t>
  </si>
  <si>
    <t>A violet coloured, XS sized, Oxford Cloth Shirt</t>
  </si>
  <si>
    <t>A violet coloured, S sized, Oxford Cloth Shirt</t>
  </si>
  <si>
    <t>A violet coloured, M sized, Oxford Cloth Shirt</t>
  </si>
  <si>
    <t>A violet coloured, L sized, Oxford Cloth Shirt</t>
  </si>
  <si>
    <t>A violet coloured, XL sized, Oxford Cloth Shirt</t>
  </si>
  <si>
    <t>Dress</t>
  </si>
  <si>
    <t>A red coloured, XS sized, Dress Shirt</t>
  </si>
  <si>
    <t>A red coloured, S sized, Dress Shirt</t>
  </si>
  <si>
    <t>A red coloured, M sized, Dress Shirt</t>
  </si>
  <si>
    <t>A red coloured, L sized, Dress Shirt</t>
  </si>
  <si>
    <t>A red coloured, XL sized, Dress Shirt</t>
  </si>
  <si>
    <t>A orange coloured, XS sized, Dress Shirt</t>
  </si>
  <si>
    <t>A orange coloured, S sized, Dress Shirt</t>
  </si>
  <si>
    <t>A orange coloured, M sized, Dress Shirt</t>
  </si>
  <si>
    <t>A orange coloured, L sized, Dress Shirt</t>
  </si>
  <si>
    <t>A orange coloured, XL sized, Dress Shirt</t>
  </si>
  <si>
    <t>A yellow coloured, XS sized, Dress Shirt</t>
  </si>
  <si>
    <t>A yellow coloured, S sized, Dress Shirt</t>
  </si>
  <si>
    <t>A yellow coloured, M sized, Dress Shirt</t>
  </si>
  <si>
    <t>A yellow coloured, L sized, Dress Shirt</t>
  </si>
  <si>
    <t>A yellow coloured, XL sized, Dress Shirt</t>
  </si>
  <si>
    <t>A green coloured, XS sized, Dress Shirt</t>
  </si>
  <si>
    <t>A green coloured, S sized, Dress Shirt</t>
  </si>
  <si>
    <t>A green coloured, M sized, Dress Shirt</t>
  </si>
  <si>
    <t>A green coloured, L sized, Dress Shirt</t>
  </si>
  <si>
    <t>A green coloured, XL sized, Dress Shirt</t>
  </si>
  <si>
    <t>A blue coloured, XS sized, Dress Shirt</t>
  </si>
  <si>
    <t>A blue coloured, S sized, Dress Shirt</t>
  </si>
  <si>
    <t>A blue coloured, M sized, Dress Shirt</t>
  </si>
  <si>
    <t>A blue coloured, L sized, Dress Shirt</t>
  </si>
  <si>
    <t>A blue coloured, XL sized, Dress Shirt</t>
  </si>
  <si>
    <t>A indigo coloured, XS sized, Dress Shirt</t>
  </si>
  <si>
    <t>A indigo coloured, S sized, Dress Shirt</t>
  </si>
  <si>
    <t>A indigo coloured, M sized, Dress Shirt</t>
  </si>
  <si>
    <t>A indigo coloured, L sized, Dress Shirt</t>
  </si>
  <si>
    <t>A indigo coloured, XL sized, Dress Shirt</t>
  </si>
  <si>
    <t>A violet coloured, XS sized, Dress Shirt</t>
  </si>
  <si>
    <t>A violet coloured, S sized, Dress Shirt</t>
  </si>
  <si>
    <t>A violet coloured, M sized, Dress Shirt</t>
  </si>
  <si>
    <t>A violet coloured, L sized, Dress Shirt</t>
  </si>
  <si>
    <t>A violet coloured, XL sized, Dress Shirt</t>
  </si>
  <si>
    <t>Flannel</t>
  </si>
  <si>
    <t>A red coloured, XS sized, Flannel Shirt</t>
  </si>
  <si>
    <t>A red coloured, S sized, Flannel Shirt</t>
  </si>
  <si>
    <t>A red coloured, M sized, Flannel Shirt</t>
  </si>
  <si>
    <t>A red coloured, L sized, Flannel Shirt</t>
  </si>
  <si>
    <t>A red coloured, XL sized, Flannel Shirt</t>
  </si>
  <si>
    <t>A orange coloured, XS sized, Flannel Shirt</t>
  </si>
  <si>
    <t>A orange coloured, S sized, Flannel Shirt</t>
  </si>
  <si>
    <t>A orange coloured, M sized, Flannel Shirt</t>
  </si>
  <si>
    <t>A orange coloured, L sized, Flannel Shirt</t>
  </si>
  <si>
    <t>A orange coloured, XL sized, Flannel Shirt</t>
  </si>
  <si>
    <t>A yellow coloured, XS sized, Flannel Shirt</t>
  </si>
  <si>
    <t>A yellow coloured, S sized, Flannel Shirt</t>
  </si>
  <si>
    <t>A yellow coloured, M sized, Flannel Shirt</t>
  </si>
  <si>
    <t>A yellow coloured, L sized, Flannel Shirt</t>
  </si>
  <si>
    <t>A yellow coloured, XL sized, Flannel Shirt</t>
  </si>
  <si>
    <t>A green coloured, XS sized, Flannel Shirt</t>
  </si>
  <si>
    <t>A green coloured, S sized, Flannel Shirt</t>
  </si>
  <si>
    <t>A green coloured, M sized, Flannel Shirt</t>
  </si>
  <si>
    <t>A green coloured, L sized, Flannel Shirt</t>
  </si>
  <si>
    <t>A green coloured, XL sized, Flannel Shirt</t>
  </si>
  <si>
    <t>A blue coloured, XS sized, Flannel Shirt</t>
  </si>
  <si>
    <t>A blue coloured, S sized, Flannel Shirt</t>
  </si>
  <si>
    <t>A blue coloured, M sized, Flannel Shirt</t>
  </si>
  <si>
    <t>A blue coloured, L sized, Flannel Shirt</t>
  </si>
  <si>
    <t>A blue coloured, XL sized, Flannel Shirt</t>
  </si>
  <si>
    <t>A indigo coloured, XS sized, Flannel Shirt</t>
  </si>
  <si>
    <t>A indigo coloured, S sized, Flannel Shirt</t>
  </si>
  <si>
    <t>A indigo coloured, M sized, Flannel Shirt</t>
  </si>
  <si>
    <t>A indigo coloured, L sized, Flannel Shirt</t>
  </si>
  <si>
    <t>A indigo coloured, XL sized, Flannel Shirt</t>
  </si>
  <si>
    <t>A violet coloured, XS sized, Flannel Shirt</t>
  </si>
  <si>
    <t>A violet coloured, S sized, Flannel Shirt</t>
  </si>
  <si>
    <t>A violet coloured, M sized, Flannel Shirt</t>
  </si>
  <si>
    <t>A violet coloured, L sized, Flannel Shirt</t>
  </si>
  <si>
    <t>A violet coloured, XL sized, Flannel Shirt</t>
  </si>
  <si>
    <t>Denim</t>
  </si>
  <si>
    <t>A red coloured, XS sized, Denim Shirt</t>
  </si>
  <si>
    <t>A red coloured, S sized, Denim Shirt</t>
  </si>
  <si>
    <t>A red coloured, M sized, Denim Shirt</t>
  </si>
  <si>
    <t>A red coloured, L sized, Denim Shirt</t>
  </si>
  <si>
    <t>A red coloured, XL sized, Denim Shirt</t>
  </si>
  <si>
    <t>A orange coloured, XS sized, Denim Shirt</t>
  </si>
  <si>
    <t>A orange coloured, S sized, Denim Shirt</t>
  </si>
  <si>
    <t>A orange coloured, M sized, Denim Shirt</t>
  </si>
  <si>
    <t>A orange coloured, L sized, Denim Shirt</t>
  </si>
  <si>
    <t>A orange coloured, XL sized, Denim Shirt</t>
  </si>
  <si>
    <t>A yellow coloured, XS sized, Denim Shirt</t>
  </si>
  <si>
    <t>A yellow coloured, S sized, Denim Shirt</t>
  </si>
  <si>
    <t>A yellow coloured, M sized, Denim Shirt</t>
  </si>
  <si>
    <t>A yellow coloured, L sized, Denim Shirt</t>
  </si>
  <si>
    <t>A yellow coloured, XL sized, Denim Shirt</t>
  </si>
  <si>
    <t>A green coloured, XS sized, Denim Shirt</t>
  </si>
  <si>
    <t>A green coloured, S sized, Denim Shirt</t>
  </si>
  <si>
    <t>A green coloured, M sized, Denim Shirt</t>
  </si>
  <si>
    <t>A green coloured, L sized, Denim Shirt</t>
  </si>
  <si>
    <t>A green coloured, XL sized, Denim Shirt</t>
  </si>
  <si>
    <t>A blue coloured, XS sized, Denim Shirt</t>
  </si>
  <si>
    <t>A blue coloured, S sized, Denim Shirt</t>
  </si>
  <si>
    <t>A blue coloured, M sized, Denim Shirt</t>
  </si>
  <si>
    <t>A blue coloured, L sized, Denim Shirt</t>
  </si>
  <si>
    <t>A blue coloured, XL sized, Denim Shirt</t>
  </si>
  <si>
    <t>A indigo coloured, XS sized, Denim Shirt</t>
  </si>
  <si>
    <t>A indigo coloured, S sized, Denim Shirt</t>
  </si>
  <si>
    <t>A indigo coloured, M sized, Denim Shirt</t>
  </si>
  <si>
    <t>A indigo coloured, L sized, Denim Shirt</t>
  </si>
  <si>
    <t>A indigo coloured, XL sized, Denim Shirt</t>
  </si>
  <si>
    <t>A violet coloured, XS sized, Denim Shirt</t>
  </si>
  <si>
    <t>A violet coloured, S sized, Denim Shirt</t>
  </si>
  <si>
    <t>A violet coloured, M sized, Denim Shirt</t>
  </si>
  <si>
    <t>A violet coloured, L sized, Denim Shirt</t>
  </si>
  <si>
    <t>A violet coloured, XL sized, Denim Shirt</t>
  </si>
  <si>
    <t>Linen</t>
  </si>
  <si>
    <t>A red coloured, XS sized, Linen Shirt</t>
  </si>
  <si>
    <t>A red coloured, S sized, Linen Shirt</t>
  </si>
  <si>
    <t>A red coloured, M sized, Linen Shirt</t>
  </si>
  <si>
    <t>A red coloured, L sized, Linen Shirt</t>
  </si>
  <si>
    <t>A red coloured, XL sized, Linen Shirt</t>
  </si>
  <si>
    <t>A orange coloured, XS sized, Linen Shirt</t>
  </si>
  <si>
    <t>A orange coloured, S sized, Linen Shirt</t>
  </si>
  <si>
    <t>A orange coloured, M sized, Linen Shirt</t>
  </si>
  <si>
    <t>A orange coloured, L sized, Linen Shirt</t>
  </si>
  <si>
    <t>A orange coloured, XL sized, Linen Shirt</t>
  </si>
  <si>
    <t>A yellow coloured, XS sized, Linen Shirt</t>
  </si>
  <si>
    <t>A yellow coloured, S sized, Linen Shirt</t>
  </si>
  <si>
    <t>A yellow coloured, M sized, Linen Shirt</t>
  </si>
  <si>
    <t>A yellow coloured, L sized, Linen Shirt</t>
  </si>
  <si>
    <t>A yellow coloured, XL sized, Linen Shirt</t>
  </si>
  <si>
    <t>A green coloured, XS sized, Linen Shirt</t>
  </si>
  <si>
    <t>A green coloured, S sized, Linen Shirt</t>
  </si>
  <si>
    <t>A green coloured, M sized, Linen Shirt</t>
  </si>
  <si>
    <t>A green coloured, L sized, Linen Shirt</t>
  </si>
  <si>
    <t>A green coloured, XL sized, Linen Shirt</t>
  </si>
  <si>
    <t>A blue coloured, XS sized, Linen Shirt</t>
  </si>
  <si>
    <t>A blue coloured, S sized, Linen Shirt</t>
  </si>
  <si>
    <t>A blue coloured, M sized, Linen Shirt</t>
  </si>
  <si>
    <t>A blue coloured, L sized, Linen Shirt</t>
  </si>
  <si>
    <t>A blue coloured, XL sized, Linen Shirt</t>
  </si>
  <si>
    <t>A indigo coloured, XS sized, Linen Shirt</t>
  </si>
  <si>
    <t>A indigo coloured, S sized, Linen Shirt</t>
  </si>
  <si>
    <t>A indigo coloured, M sized, Linen Shirt</t>
  </si>
  <si>
    <t>A indigo coloured, L sized, Linen Shirt</t>
  </si>
  <si>
    <t>A indigo coloured, XL sized, Linen Shirt</t>
  </si>
  <si>
    <t>A violet coloured, XS sized, Linen Shirt</t>
  </si>
  <si>
    <t>A violet coloured, S sized, Linen Shirt</t>
  </si>
  <si>
    <t>A violet coloured, M sized, Linen Shirt</t>
  </si>
  <si>
    <t>A violet coloured, L sized, Linen Shirt</t>
  </si>
  <si>
    <t>A violet coloured, XL sized, Linen Shirt</t>
  </si>
  <si>
    <t>Camp Collared</t>
  </si>
  <si>
    <t>A red coloured, XS sized, Camp Collared Shirt</t>
  </si>
  <si>
    <t>A red coloured, S sized, Camp Collared Shirt</t>
  </si>
  <si>
    <t>A red coloured, M sized, Camp Collared Shirt</t>
  </si>
  <si>
    <t>A red coloured, L sized, Camp Collared Shirt</t>
  </si>
  <si>
    <t>A red coloured, XL sized, Camp Collared Shirt</t>
  </si>
  <si>
    <t>A orange coloured, XS sized, Camp Collared Shirt</t>
  </si>
  <si>
    <t>A orange coloured, S sized, Camp Collared Shirt</t>
  </si>
  <si>
    <t>A orange coloured, M sized, Camp Collared Shirt</t>
  </si>
  <si>
    <t>A orange coloured, L sized, Camp Collared Shirt</t>
  </si>
  <si>
    <t>A orange coloured, XL sized, Camp Collared Shirt</t>
  </si>
  <si>
    <t>A yellow coloured, XS sized, Camp Collared Shirt</t>
  </si>
  <si>
    <t>A yellow coloured, S sized, Camp Collared Shirt</t>
  </si>
  <si>
    <t>A yellow coloured, M sized, Camp Collared Shirt</t>
  </si>
  <si>
    <t>A yellow coloured, L sized, Camp Collared Shirt</t>
  </si>
  <si>
    <t>A yellow coloured, XL sized, Camp Collared Shirt</t>
  </si>
  <si>
    <t>A green coloured, XS sized, Camp Collared Shirt</t>
  </si>
  <si>
    <t>A green coloured, S sized, Camp Collared Shirt</t>
  </si>
  <si>
    <t>A green coloured, M sized, Camp Collared Shirt</t>
  </si>
  <si>
    <t>A green coloured, L sized, Camp Collared Shirt</t>
  </si>
  <si>
    <t>A green coloured, XL sized, Camp Collared Shirt</t>
  </si>
  <si>
    <t>A blue coloured, XS sized, Camp Collared Shirt</t>
  </si>
  <si>
    <t>A blue coloured, S sized, Camp Collared Shirt</t>
  </si>
  <si>
    <t>A blue coloured, M sized, Camp Collared Shirt</t>
  </si>
  <si>
    <t>A blue coloured, L sized, Camp Collared Shirt</t>
  </si>
  <si>
    <t>A blue coloured, XL sized, Camp Collared Shirt</t>
  </si>
  <si>
    <t>A indigo coloured, XS sized, Camp Collared Shirt</t>
  </si>
  <si>
    <t>A indigo coloured, S sized, Camp Collared Shirt</t>
  </si>
  <si>
    <t>A indigo coloured, M sized, Camp Collared Shirt</t>
  </si>
  <si>
    <t>A indigo coloured, L sized, Camp Collared Shirt</t>
  </si>
  <si>
    <t>A indigo coloured, XL sized, Camp Collared Shirt</t>
  </si>
  <si>
    <t>A violet coloured, XS sized, Camp Collared Shirt</t>
  </si>
  <si>
    <t>A violet coloured, S sized, Camp Collared Shirt</t>
  </si>
  <si>
    <t>A violet coloured, M sized, Camp Collared Shirt</t>
  </si>
  <si>
    <t>A violet coloured, L sized, Camp Collared Shirt</t>
  </si>
  <si>
    <t>A violet coloured, XL sized, Camp Collared Shirt</t>
  </si>
  <si>
    <t>Chambray</t>
  </si>
  <si>
    <t>A red coloured, XS sized, Chambray Shirt</t>
  </si>
  <si>
    <t>A red coloured, S sized, Chambray Shirt</t>
  </si>
  <si>
    <t>A red coloured, M sized, Chambray Shirt</t>
  </si>
  <si>
    <t>A red coloured, L sized, Chambray Shirt</t>
  </si>
  <si>
    <t>A red coloured, XL sized, Chambray Shirt</t>
  </si>
  <si>
    <t>A orange coloured, XS sized, Chambray Shirt</t>
  </si>
  <si>
    <t>A orange coloured, S sized, Chambray Shirt</t>
  </si>
  <si>
    <t>A orange coloured, M sized, Chambray Shirt</t>
  </si>
  <si>
    <t>A orange coloured, L sized, Chambray Shirt</t>
  </si>
  <si>
    <t>A orange coloured, XL sized, Chambray Shirt</t>
  </si>
  <si>
    <t>A yellow coloured, XS sized, Chambray Shirt</t>
  </si>
  <si>
    <t>A yellow coloured, S sized, Chambray Shirt</t>
  </si>
  <si>
    <t>A yellow coloured, M sized, Chambray Shirt</t>
  </si>
  <si>
    <t>A yellow coloured, L sized, Chambray Shirt</t>
  </si>
  <si>
    <t>A yellow coloured, XL sized, Chambray Shirt</t>
  </si>
  <si>
    <t>A green coloured, XS sized, Chambray Shirt</t>
  </si>
  <si>
    <t>A green coloured, S sized, Chambray Shirt</t>
  </si>
  <si>
    <t>A green coloured, M sized, Chambray Shirt</t>
  </si>
  <si>
    <t>A green coloured, L sized, Chambray Shirt</t>
  </si>
  <si>
    <t>A green coloured, XL sized, Chambray Shirt</t>
  </si>
  <si>
    <t>A blue coloured, XS sized, Chambray Shirt</t>
  </si>
  <si>
    <t>A blue coloured, S sized, Chambray Shirt</t>
  </si>
  <si>
    <t>A blue coloured, M sized, Chambray Shirt</t>
  </si>
  <si>
    <t>A blue coloured, L sized, Chambray Shirt</t>
  </si>
  <si>
    <t>A blue coloured, XL sized, Chambray Shirt</t>
  </si>
  <si>
    <t>A indigo coloured, XS sized, Chambray Shirt</t>
  </si>
  <si>
    <t>A indigo coloured, S sized, Chambray Shirt</t>
  </si>
  <si>
    <t>A indigo coloured, M sized, Chambray Shirt</t>
  </si>
  <si>
    <t>A indigo coloured, L sized, Chambray Shirt</t>
  </si>
  <si>
    <t>A indigo coloured, XL sized, Chambray Shirt</t>
  </si>
  <si>
    <t>A violet coloured, XS sized, Chambray Shirt</t>
  </si>
  <si>
    <t>A violet coloured, S sized, Chambray Shirt</t>
  </si>
  <si>
    <t>A violet coloured, M sized, Chambray Shirt</t>
  </si>
  <si>
    <t>A violet coloured, L sized, Chambray Shirt</t>
  </si>
  <si>
    <t>A violet coloured, XL sized, Chambray Shirt</t>
  </si>
  <si>
    <t>Polo</t>
  </si>
  <si>
    <t>A red coloured, XS sized, Polo Shirt</t>
  </si>
  <si>
    <t>A red coloured, S sized, Polo Shirt</t>
  </si>
  <si>
    <t>A red coloured, M sized, Polo Shirt</t>
  </si>
  <si>
    <t>A red coloured, L sized, Polo Shirt</t>
  </si>
  <si>
    <t>A red coloured, XL sized, Polo Shirt</t>
  </si>
  <si>
    <t>A orange coloured, XS sized, Polo Shirt</t>
  </si>
  <si>
    <t>A orange coloured, S sized, Polo Shirt</t>
  </si>
  <si>
    <t>A orange coloured, M sized, Polo Shirt</t>
  </si>
  <si>
    <t>A orange coloured, L sized, Polo Shirt</t>
  </si>
  <si>
    <t>A orange coloured, XL sized, Polo Shirt</t>
  </si>
  <si>
    <t>A yellow coloured, XS sized, Polo Shirt</t>
  </si>
  <si>
    <t>A yellow coloured, S sized, Polo Shirt</t>
  </si>
  <si>
    <t>A yellow coloured, M sized, Polo Shirt</t>
  </si>
  <si>
    <t>A yellow coloured, L sized, Polo Shirt</t>
  </si>
  <si>
    <t>A yellow coloured, XL sized, Polo Shirt</t>
  </si>
  <si>
    <t>A green coloured, XS sized, Polo Shirt</t>
  </si>
  <si>
    <t>A green coloured, S sized, Polo Shirt</t>
  </si>
  <si>
    <t>A green coloured, M sized, Polo Shirt</t>
  </si>
  <si>
    <t>A green coloured, L sized, Polo Shirt</t>
  </si>
  <si>
    <t>A green coloured, XL sized, Polo Shirt</t>
  </si>
  <si>
    <t>A blue coloured, XS sized, Polo Shirt</t>
  </si>
  <si>
    <t>A blue coloured, S sized, Polo Shirt</t>
  </si>
  <si>
    <t>A blue coloured, M sized, Polo Shirt</t>
  </si>
  <si>
    <t>A blue coloured, L sized, Polo Shirt</t>
  </si>
  <si>
    <t>A blue coloured, XL sized, Polo Shirt</t>
  </si>
  <si>
    <t>A indigo coloured, XS sized, Polo Shirt</t>
  </si>
  <si>
    <t>A indigo coloured, S sized, Polo Shirt</t>
  </si>
  <si>
    <t>A indigo coloured, M sized, Polo Shirt</t>
  </si>
  <si>
    <t>A indigo coloured, L sized, Polo Shirt</t>
  </si>
  <si>
    <t>A indigo coloured, XL sized, Polo Shirt</t>
  </si>
  <si>
    <t>A violet coloured, XS sized, Polo Shirt</t>
  </si>
  <si>
    <t>A violet coloured, S sized, Polo Shirt</t>
  </si>
  <si>
    <t>A violet coloured, M sized, Polo Shirt</t>
  </si>
  <si>
    <t>A violet coloured, L sized, Polo Shirt</t>
  </si>
  <si>
    <t>A violet coloured, XL sized, Polo Shirt</t>
  </si>
  <si>
    <t>Cuban Collar</t>
  </si>
  <si>
    <t>A red coloured, XS sized, Cuban Collar Shirt</t>
  </si>
  <si>
    <t>A red coloured, S sized, Cuban Collar Shirt</t>
  </si>
  <si>
    <t>A red coloured, M sized, Cuban Collar Shirt</t>
  </si>
  <si>
    <t>A red coloured, L sized, Cuban Collar Shirt</t>
  </si>
  <si>
    <t>A red coloured, XL sized, Cuban Collar Shirt</t>
  </si>
  <si>
    <t>A orange coloured, XS sized, Cuban Collar Shirt</t>
  </si>
  <si>
    <t>A orange coloured, S sized, Cuban Collar Shirt</t>
  </si>
  <si>
    <t>A orange coloured, M sized, Cuban Collar Shirt</t>
  </si>
  <si>
    <t>A orange coloured, L sized, Cuban Collar Shirt</t>
  </si>
  <si>
    <t>A orange coloured, XL sized, Cuban Collar Shirt</t>
  </si>
  <si>
    <t>A yellow coloured, XS sized, Cuban Collar Shirt</t>
  </si>
  <si>
    <t>A yellow coloured, S sized, Cuban Collar Shirt</t>
  </si>
  <si>
    <t>A yellow coloured, M sized, Cuban Collar Shirt</t>
  </si>
  <si>
    <t>A yellow coloured, L sized, Cuban Collar Shirt</t>
  </si>
  <si>
    <t>A yellow coloured, XL sized, Cuban Collar Shirt</t>
  </si>
  <si>
    <t>A green coloured, XS sized, Cuban Collar Shirt</t>
  </si>
  <si>
    <t>A green coloured, S sized, Cuban Collar Shirt</t>
  </si>
  <si>
    <t>A green coloured, M sized, Cuban Collar Shirt</t>
  </si>
  <si>
    <t>A green coloured, L sized, Cuban Collar Shirt</t>
  </si>
  <si>
    <t>A green coloured, XL sized, Cuban Collar Shirt</t>
  </si>
  <si>
    <t>A blue coloured, XS sized, Cuban Collar Shirt</t>
  </si>
  <si>
    <t>A blue coloured, S sized, Cuban Collar Shirt</t>
  </si>
  <si>
    <t>A blue coloured, M sized, Cuban Collar Shirt</t>
  </si>
  <si>
    <t>A blue coloured, L sized, Cuban Collar Shirt</t>
  </si>
  <si>
    <t>A blue coloured, XL sized, Cuban Collar Shirt</t>
  </si>
  <si>
    <t>A indigo coloured, XS sized, Cuban Collar Shirt</t>
  </si>
  <si>
    <t>A indigo coloured, S sized, Cuban Collar Shirt</t>
  </si>
  <si>
    <t>A indigo coloured, M sized, Cuban Collar Shirt</t>
  </si>
  <si>
    <t>A indigo coloured, L sized, Cuban Collar Shirt</t>
  </si>
  <si>
    <t>A indigo coloured, XL sized, Cuban Collar Shirt</t>
  </si>
  <si>
    <t>A violet coloured, XS sized, Cuban Collar Shirt</t>
  </si>
  <si>
    <t>A violet coloured, S sized, Cuban Collar Shirt</t>
  </si>
  <si>
    <t>A violet coloured, M sized, Cuban Collar Shirt</t>
  </si>
  <si>
    <t>A violet coloured, L sized, Cuban Collar Shirt</t>
  </si>
  <si>
    <t>A violet coloured, XL sized, Cuban Collar Shirt</t>
  </si>
  <si>
    <t>Mandarin Collar</t>
  </si>
  <si>
    <t>A red coloured, XS sized, Mandarin Collar Shirt</t>
  </si>
  <si>
    <t>A red coloured, S sized, Mandarin Collar Shirt</t>
  </si>
  <si>
    <t>A red coloured, M sized, Mandarin Collar Shirt</t>
  </si>
  <si>
    <t>A red coloured, L sized, Mandarin Collar Shirt</t>
  </si>
  <si>
    <t>A red coloured, XL sized, Mandarin Collar Shirt</t>
  </si>
  <si>
    <t>A orange coloured, XS sized, Mandarin Collar Shirt</t>
  </si>
  <si>
    <t>A orange coloured, S sized, Mandarin Collar Shirt</t>
  </si>
  <si>
    <t>A orange coloured, M sized, Mandarin Collar Shirt</t>
  </si>
  <si>
    <t>A orange coloured, L sized, Mandarin Collar Shirt</t>
  </si>
  <si>
    <t>A orange coloured, XL sized, Mandarin Collar Shirt</t>
  </si>
  <si>
    <t>A yellow coloured, XS sized, Mandarin Collar Shirt</t>
  </si>
  <si>
    <t>A yellow coloured, S sized, Mandarin Collar Shirt</t>
  </si>
  <si>
    <t>A yellow coloured, M sized, Mandarin Collar Shirt</t>
  </si>
  <si>
    <t>A yellow coloured, L sized, Mandarin Collar Shirt</t>
  </si>
  <si>
    <t>A yellow coloured, XL sized, Mandarin Collar Shirt</t>
  </si>
  <si>
    <t>A green coloured, XS sized, Mandarin Collar Shirt</t>
  </si>
  <si>
    <t>A green coloured, S sized, Mandarin Collar Shirt</t>
  </si>
  <si>
    <t>A green coloured, M sized, Mandarin Collar Shirt</t>
  </si>
  <si>
    <t>A green coloured, L sized, Mandarin Collar Shirt</t>
  </si>
  <si>
    <t>A green coloured, XL sized, Mandarin Collar Shirt</t>
  </si>
  <si>
    <t>A blue coloured, XS sized, Mandarin Collar Shirt</t>
  </si>
  <si>
    <t>A blue coloured, S sized, Mandarin Collar Shirt</t>
  </si>
  <si>
    <t>A blue coloured, M sized, Mandarin Collar Shirt</t>
  </si>
  <si>
    <t>A blue coloured, L sized, Mandarin Collar Shirt</t>
  </si>
  <si>
    <t>A blue coloured, XL sized, Mandarin Collar Shirt</t>
  </si>
  <si>
    <t>A indigo coloured, XS sized, Mandarin Collar Shirt</t>
  </si>
  <si>
    <t>A indigo coloured, S sized, Mandarin Collar Shirt</t>
  </si>
  <si>
    <t>A indigo coloured, M sized, Mandarin Collar Shirt</t>
  </si>
  <si>
    <t>A indigo coloured, L sized, Mandarin Collar Shirt</t>
  </si>
  <si>
    <t>A indigo coloured, XL sized, Mandarin Collar Shirt</t>
  </si>
  <si>
    <t>A violet coloured, XS sized, Mandarin Collar Shirt</t>
  </si>
  <si>
    <t>A violet coloured, S sized, Mandarin Collar Shirt</t>
  </si>
  <si>
    <t>A violet coloured, M sized, Mandarin Collar Shirt</t>
  </si>
  <si>
    <t>A violet coloured, L sized, Mandarin Collar Shirt</t>
  </si>
  <si>
    <t>A violet coloured, XL sized, Mandarin Collar Shirt</t>
  </si>
  <si>
    <t>Henley</t>
  </si>
  <si>
    <t>A red coloured, XS sized, Henley Shirt</t>
  </si>
  <si>
    <t>A red coloured, S sized, Henley Shirt</t>
  </si>
  <si>
    <t>A red coloured, M sized, Henley Shirt</t>
  </si>
  <si>
    <t>A red coloured, L sized, Henley Shirt</t>
  </si>
  <si>
    <t>A red coloured, XL sized, Henley Shirt</t>
  </si>
  <si>
    <t>A orange coloured, XS sized, Henley Shirt</t>
  </si>
  <si>
    <t>A orange coloured, S sized, Henley Shirt</t>
  </si>
  <si>
    <t>A orange coloured, M sized, Henley Shirt</t>
  </si>
  <si>
    <t>A orange coloured, L sized, Henley Shirt</t>
  </si>
  <si>
    <t>A orange coloured, XL sized, Henley Shirt</t>
  </si>
  <si>
    <t>A yellow coloured, XS sized, Henley Shirt</t>
  </si>
  <si>
    <t>A yellow coloured, S sized, Henley Shirt</t>
  </si>
  <si>
    <t>A yellow coloured, M sized, Henley Shirt</t>
  </si>
  <si>
    <t>A yellow coloured, L sized, Henley Shirt</t>
  </si>
  <si>
    <t>A yellow coloured, XL sized, Henley Shirt</t>
  </si>
  <si>
    <t>A green coloured, XS sized, Henley Shirt</t>
  </si>
  <si>
    <t>A green coloured, S sized, Henley Shirt</t>
  </si>
  <si>
    <t>A green coloured, M sized, Henley Shirt</t>
  </si>
  <si>
    <t>A green coloured, L sized, Henley Shirt</t>
  </si>
  <si>
    <t>A green coloured, XL sized, Henley Shirt</t>
  </si>
  <si>
    <t>A blue coloured, XS sized, Henley Shirt</t>
  </si>
  <si>
    <t>A blue coloured, S sized, Henley Shirt</t>
  </si>
  <si>
    <t>A blue coloured, M sized, Henley Shirt</t>
  </si>
  <si>
    <t>A blue coloured, L sized, Henley Shirt</t>
  </si>
  <si>
    <t>A blue coloured, XL sized, Henley Shirt</t>
  </si>
  <si>
    <t>A indigo coloured, XS sized, Henley Shirt</t>
  </si>
  <si>
    <t>A indigo coloured, S sized, Henley Shirt</t>
  </si>
  <si>
    <t>A indigo coloured, M sized, Henley Shirt</t>
  </si>
  <si>
    <t>A indigo coloured, L sized, Henley Shirt</t>
  </si>
  <si>
    <t>A indigo coloured, XL sized, Henley Shirt</t>
  </si>
  <si>
    <t>A violet coloured, XS sized, Henley Shirt</t>
  </si>
  <si>
    <t>A violet coloured, S sized, Henley Shirt</t>
  </si>
  <si>
    <t>A violet coloured, M sized, Henley Shirt</t>
  </si>
  <si>
    <t>A violet coloured, L sized, Henley Shirt</t>
  </si>
  <si>
    <t>A violet coloured, XL sized, Henley Shirt</t>
  </si>
  <si>
    <t>Casual Slim Fit</t>
  </si>
  <si>
    <t>A red coloured, XS sized, Casual Slim Fit Shirt</t>
  </si>
  <si>
    <t>A red coloured, S sized, Casual Slim Fit Shirt</t>
  </si>
  <si>
    <t>A red coloured, M sized, Casual Slim Fit Shirt</t>
  </si>
  <si>
    <t>A red coloured, L sized, Casual Slim Fit Shirt</t>
  </si>
  <si>
    <t>A red coloured, XL sized, Casual Slim Fit Shirt</t>
  </si>
  <si>
    <t>A orange coloured, XS sized, Casual Slim Fit Shirt</t>
  </si>
  <si>
    <t>A orange coloured, S sized, Casual Slim Fit Shirt</t>
  </si>
  <si>
    <t>A orange coloured, M sized, Casual Slim Fit Shirt</t>
  </si>
  <si>
    <t>A orange coloured, L sized, Casual Slim Fit Shirt</t>
  </si>
  <si>
    <t>A orange coloured, XL sized, Casual Slim Fit Shirt</t>
  </si>
  <si>
    <t>A yellow coloured, XS sized, Casual Slim Fit Shirt</t>
  </si>
  <si>
    <t>A yellow coloured, S sized, Casual Slim Fit Shirt</t>
  </si>
  <si>
    <t>A yellow coloured, M sized, Casual Slim Fit Shirt</t>
  </si>
  <si>
    <t>A yellow coloured, L sized, Casual Slim Fit Shirt</t>
  </si>
  <si>
    <t>A yellow coloured, XL sized, Casual Slim Fit Shirt</t>
  </si>
  <si>
    <t>A green coloured, XS sized, Casual Slim Fit Shirt</t>
  </si>
  <si>
    <t>A green coloured, S sized, Casual Slim Fit Shirt</t>
  </si>
  <si>
    <t>A green coloured, M sized, Casual Slim Fit Shirt</t>
  </si>
  <si>
    <t>A green coloured, L sized, Casual Slim Fit Shirt</t>
  </si>
  <si>
    <t>A green coloured, XL sized, Casual Slim Fit Shirt</t>
  </si>
  <si>
    <t>A blue coloured, XS sized, Casual Slim Fit Shirt</t>
  </si>
  <si>
    <t>A blue coloured, S sized, Casual Slim Fit Shirt</t>
  </si>
  <si>
    <t>A blue coloured, M sized, Casual Slim Fit Shirt</t>
  </si>
  <si>
    <t>A blue coloured, L sized, Casual Slim Fit Shirt</t>
  </si>
  <si>
    <t>A blue coloured, XL sized, Casual Slim Fit Shirt</t>
  </si>
  <si>
    <t>A indigo coloured, XS sized, Casual Slim Fit Shirt</t>
  </si>
  <si>
    <t>A indigo coloured, S sized, Casual Slim Fit Shirt</t>
  </si>
  <si>
    <t>A indigo coloured, M sized, Casual Slim Fit Shirt</t>
  </si>
  <si>
    <t>A indigo coloured, L sized, Casual Slim Fit Shirt</t>
  </si>
  <si>
    <t>A indigo coloured, XL sized, Casual Slim Fit Shirt</t>
  </si>
  <si>
    <t>A violet coloured, XS sized, Casual Slim Fit Shirt</t>
  </si>
  <si>
    <t>A violet coloured, S sized, Casual Slim Fit Shirt</t>
  </si>
  <si>
    <t>A violet coloured, M sized, Casual Slim Fit Shirt</t>
  </si>
  <si>
    <t>A violet coloured, L sized, Casual Slim Fit Shirt</t>
  </si>
  <si>
    <t>A violet coloured, XL sized, Casual Slim Fit Shirt</t>
  </si>
  <si>
    <t>Jacket</t>
  </si>
  <si>
    <t>A red coloured, XS sized, Denim Jacket</t>
  </si>
  <si>
    <t>A red coloured, S sized, Denim Jacket</t>
  </si>
  <si>
    <t>A red coloured, M sized, Denim Jacket</t>
  </si>
  <si>
    <t>A red coloured, L sized, Denim Jacket</t>
  </si>
  <si>
    <t>A red coloured, XL sized, Denim Jacket</t>
  </si>
  <si>
    <t>A orange coloured, XS sized, Denim Jacket</t>
  </si>
  <si>
    <t>A orange coloured, S sized, Denim Jacket</t>
  </si>
  <si>
    <t>A orange coloured, M sized, Denim Jacket</t>
  </si>
  <si>
    <t>A orange coloured, L sized, Denim Jacket</t>
  </si>
  <si>
    <t>A orange coloured, XL sized, Denim Jacket</t>
  </si>
  <si>
    <t>A yellow coloured, XS sized, Denim Jacket</t>
  </si>
  <si>
    <t>A yellow coloured, S sized, Denim Jacket</t>
  </si>
  <si>
    <t>A yellow coloured, M sized, Denim Jacket</t>
  </si>
  <si>
    <t>A yellow coloured, L sized, Denim Jacket</t>
  </si>
  <si>
    <t>A yellow coloured, XL sized, Denim Jacket</t>
  </si>
  <si>
    <t>A green coloured, XS sized, Denim Jacket</t>
  </si>
  <si>
    <t>A green coloured, S sized, Denim Jacket</t>
  </si>
  <si>
    <t>A green coloured, M sized, Denim Jacket</t>
  </si>
  <si>
    <t>A green coloured, L sized, Denim Jacket</t>
  </si>
  <si>
    <t>A green coloured, XL sized, Denim Jacket</t>
  </si>
  <si>
    <t>A blue coloured, XS sized, Denim Jacket</t>
  </si>
  <si>
    <t>A blue coloured, S sized, Denim Jacket</t>
  </si>
  <si>
    <t>A blue coloured, M sized, Denim Jacket</t>
  </si>
  <si>
    <t>A blue coloured, L sized, Denim Jacket</t>
  </si>
  <si>
    <t>A blue coloured, XL sized, Denim Jacket</t>
  </si>
  <si>
    <t>A indigo coloured, XS sized, Denim Jacket</t>
  </si>
  <si>
    <t>A indigo coloured, S sized, Denim Jacket</t>
  </si>
  <si>
    <t>A indigo coloured, M sized, Denim Jacket</t>
  </si>
  <si>
    <t>A indigo coloured, L sized, Denim Jacket</t>
  </si>
  <si>
    <t>A indigo coloured, XL sized, Denim Jacket</t>
  </si>
  <si>
    <t>A violet coloured, XS sized, Denim Jacket</t>
  </si>
  <si>
    <t>A violet coloured, S sized, Denim Jacket</t>
  </si>
  <si>
    <t>A violet coloured, M sized, Denim Jacket</t>
  </si>
  <si>
    <t>A violet coloured, L sized, Denim Jacket</t>
  </si>
  <si>
    <t>A violet coloured, XL sized, Denim Jacket</t>
  </si>
  <si>
    <t>Puffer</t>
  </si>
  <si>
    <t>A red coloured, XS sized, Puffer Jacket</t>
  </si>
  <si>
    <t>A red coloured, S sized, Puffer Jacket</t>
  </si>
  <si>
    <t>A red coloured, M sized, Puffer Jacket</t>
  </si>
  <si>
    <t>A red coloured, L sized, Puffer Jacket</t>
  </si>
  <si>
    <t>A red coloured, XL sized, Puffer Jacket</t>
  </si>
  <si>
    <t>A orange coloured, XS sized, Puffer Jacket</t>
  </si>
  <si>
    <t>A orange coloured, S sized, Puffer Jacket</t>
  </si>
  <si>
    <t>A orange coloured, M sized, Puffer Jacket</t>
  </si>
  <si>
    <t>A orange coloured, L sized, Puffer Jacket</t>
  </si>
  <si>
    <t>A orange coloured, XL sized, Puffer Jacket</t>
  </si>
  <si>
    <t>A yellow coloured, XS sized, Puffer Jacket</t>
  </si>
  <si>
    <t>A yellow coloured, S sized, Puffer Jacket</t>
  </si>
  <si>
    <t>A yellow coloured, M sized, Puffer Jacket</t>
  </si>
  <si>
    <t>A yellow coloured, L sized, Puffer Jacket</t>
  </si>
  <si>
    <t>A yellow coloured, XL sized, Puffer Jacket</t>
  </si>
  <si>
    <t>A green coloured, XS sized, Puffer Jacket</t>
  </si>
  <si>
    <t>A green coloured, S sized, Puffer Jacket</t>
  </si>
  <si>
    <t>A green coloured, M sized, Puffer Jacket</t>
  </si>
  <si>
    <t>A green coloured, L sized, Puffer Jacket</t>
  </si>
  <si>
    <t>A green coloured, XL sized, Puffer Jacket</t>
  </si>
  <si>
    <t>A blue coloured, XS sized, Puffer Jacket</t>
  </si>
  <si>
    <t>A blue coloured, S sized, Puffer Jacket</t>
  </si>
  <si>
    <t>A blue coloured, M sized, Puffer Jacket</t>
  </si>
  <si>
    <t>A blue coloured, L sized, Puffer Jacket</t>
  </si>
  <si>
    <t>A blue coloured, XL sized, Puffer Jacket</t>
  </si>
  <si>
    <t>A indigo coloured, XS sized, Puffer Jacket</t>
  </si>
  <si>
    <t>A indigo coloured, S sized, Puffer Jacket</t>
  </si>
  <si>
    <t>A indigo coloured, M sized, Puffer Jacket</t>
  </si>
  <si>
    <t>A indigo coloured, L sized, Puffer Jacket</t>
  </si>
  <si>
    <t>A indigo coloured, XL sized, Puffer Jacket</t>
  </si>
  <si>
    <t>A violet coloured, XS sized, Puffer Jacket</t>
  </si>
  <si>
    <t>A violet coloured, S sized, Puffer Jacket</t>
  </si>
  <si>
    <t>A violet coloured, M sized, Puffer Jacket</t>
  </si>
  <si>
    <t>A violet coloured, L sized, Puffer Jacket</t>
  </si>
  <si>
    <t>A violet coloured, XL sized, Puffer Jacket</t>
  </si>
  <si>
    <t>Windbreaker</t>
  </si>
  <si>
    <t>A red coloured, XS sized, Windbreaker Jacket</t>
  </si>
  <si>
    <t>A red coloured, S sized, Windbreaker Jacket</t>
  </si>
  <si>
    <t>A red coloured, M sized, Windbreaker Jacket</t>
  </si>
  <si>
    <t>A red coloured, L sized, Windbreaker Jacket</t>
  </si>
  <si>
    <t>A red coloured, XL sized, Windbreaker Jacket</t>
  </si>
  <si>
    <t>A orange coloured, XS sized, Windbreaker Jacket</t>
  </si>
  <si>
    <t>A orange coloured, S sized, Windbreaker Jacket</t>
  </si>
  <si>
    <t>A orange coloured, M sized, Windbreaker Jacket</t>
  </si>
  <si>
    <t>A orange coloured, L sized, Windbreaker Jacket</t>
  </si>
  <si>
    <t>A orange coloured, XL sized, Windbreaker Jacket</t>
  </si>
  <si>
    <t>A yellow coloured, XS sized, Windbreaker Jacket</t>
  </si>
  <si>
    <t>A yellow coloured, S sized, Windbreaker Jacket</t>
  </si>
  <si>
    <t>A yellow coloured, M sized, Windbreaker Jacket</t>
  </si>
  <si>
    <t>A yellow coloured, L sized, Windbreaker Jacket</t>
  </si>
  <si>
    <t>A yellow coloured, XL sized, Windbreaker Jacket</t>
  </si>
  <si>
    <t>A green coloured, XS sized, Windbreaker Jacket</t>
  </si>
  <si>
    <t>A green coloured, S sized, Windbreaker Jacket</t>
  </si>
  <si>
    <t>A green coloured, M sized, Windbreaker Jacket</t>
  </si>
  <si>
    <t>A green coloured, L sized, Windbreaker Jacket</t>
  </si>
  <si>
    <t>A green coloured, XL sized, Windbreaker Jacket</t>
  </si>
  <si>
    <t>A blue coloured, XS sized, Windbreaker Jacket</t>
  </si>
  <si>
    <t>A blue coloured, S sized, Windbreaker Jacket</t>
  </si>
  <si>
    <t>A blue coloured, M sized, Windbreaker Jacket</t>
  </si>
  <si>
    <t>A blue coloured, L sized, Windbreaker Jacket</t>
  </si>
  <si>
    <t>A blue coloured, XL sized, Windbreaker Jacket</t>
  </si>
  <si>
    <t>A indigo coloured, XS sized, Windbreaker Jacket</t>
  </si>
  <si>
    <t>A indigo coloured, S sized, Windbreaker Jacket</t>
  </si>
  <si>
    <t>A indigo coloured, M sized, Windbreaker Jacket</t>
  </si>
  <si>
    <t>A indigo coloured, L sized, Windbreaker Jacket</t>
  </si>
  <si>
    <t>A indigo coloured, XL sized, Windbreaker Jacket</t>
  </si>
  <si>
    <t>A violet coloured, XS sized, Windbreaker Jacket</t>
  </si>
  <si>
    <t>A violet coloured, S sized, Windbreaker Jacket</t>
  </si>
  <si>
    <t>A violet coloured, M sized, Windbreaker Jacket</t>
  </si>
  <si>
    <t>A violet coloured, L sized, Windbreaker Jacket</t>
  </si>
  <si>
    <t>A violet coloured, XL sized, Windbreaker Jacket</t>
  </si>
  <si>
    <t>Leather</t>
  </si>
  <si>
    <t>A red coloured, XS sized, Leather Jacket</t>
  </si>
  <si>
    <t>A red coloured, S sized, Leather Jacket</t>
  </si>
  <si>
    <t>A red coloured, M sized, Leather Jacket</t>
  </si>
  <si>
    <t>A red coloured, L sized, Leather Jacket</t>
  </si>
  <si>
    <t>A red coloured, XL sized, Leather Jacket</t>
  </si>
  <si>
    <t>A orange coloured, XS sized, Leather Jacket</t>
  </si>
  <si>
    <t>A orange coloured, S sized, Leather Jacket</t>
  </si>
  <si>
    <t>A orange coloured, M sized, Leather Jacket</t>
  </si>
  <si>
    <t>A orange coloured, L sized, Leather Jacket</t>
  </si>
  <si>
    <t>A orange coloured, XL sized, Leather Jacket</t>
  </si>
  <si>
    <t>A yellow coloured, XS sized, Leather Jacket</t>
  </si>
  <si>
    <t>A yellow coloured, S sized, Leather Jacket</t>
  </si>
  <si>
    <t>A yellow coloured, M sized, Leather Jacket</t>
  </si>
  <si>
    <t>A yellow coloured, L sized, Leather Jacket</t>
  </si>
  <si>
    <t>A yellow coloured, XL sized, Leather Jacket</t>
  </si>
  <si>
    <t>A green coloured, XS sized, Leather Jacket</t>
  </si>
  <si>
    <t>A green coloured, S sized, Leather Jacket</t>
  </si>
  <si>
    <t>A green coloured, M sized, Leather Jacket</t>
  </si>
  <si>
    <t>A green coloured, L sized, Leather Jacket</t>
  </si>
  <si>
    <t>A green coloured, XL sized, Leather Jacket</t>
  </si>
  <si>
    <t>A blue coloured, XS sized, Leather Jacket</t>
  </si>
  <si>
    <t>A blue coloured, S sized, Leather Jacket</t>
  </si>
  <si>
    <t>A blue coloured, M sized, Leather Jacket</t>
  </si>
  <si>
    <t>A blue coloured, L sized, Leather Jacket</t>
  </si>
  <si>
    <t>A blue coloured, XL sized, Leather Jacket</t>
  </si>
  <si>
    <t>A indigo coloured, XS sized, Leather Jacket</t>
  </si>
  <si>
    <t>A indigo coloured, S sized, Leather Jacket</t>
  </si>
  <si>
    <t>A indigo coloured, M sized, Leather Jacket</t>
  </si>
  <si>
    <t>A indigo coloured, L sized, Leather Jacket</t>
  </si>
  <si>
    <t>A indigo coloured, XL sized, Leather Jacket</t>
  </si>
  <si>
    <t>A violet coloured, XS sized, Leather Jacket</t>
  </si>
  <si>
    <t>A violet coloured, S sized, Leather Jacket</t>
  </si>
  <si>
    <t>A violet coloured, M sized, Leather Jacket</t>
  </si>
  <si>
    <t>A violet coloured, L sized, Leather Jacket</t>
  </si>
  <si>
    <t>A violet coloured, XL sized, Leather Jacket</t>
  </si>
  <si>
    <t>Bomber</t>
  </si>
  <si>
    <t>A red coloured, XS sized, Bomber Jacket</t>
  </si>
  <si>
    <t>A red coloured, S sized, Bomber Jacket</t>
  </si>
  <si>
    <t>A red coloured, M sized, Bomber Jacket</t>
  </si>
  <si>
    <t>A red coloured, L sized, Bomber Jacket</t>
  </si>
  <si>
    <t>A red coloured, XL sized, Bomber Jacket</t>
  </si>
  <si>
    <t>A orange coloured, XS sized, Bomber Jacket</t>
  </si>
  <si>
    <t>A orange coloured, S sized, Bomber Jacket</t>
  </si>
  <si>
    <t>A orange coloured, M sized, Bomber Jacket</t>
  </si>
  <si>
    <t>A orange coloured, L sized, Bomber Jacket</t>
  </si>
  <si>
    <t>A orange coloured, XL sized, Bomber Jacket</t>
  </si>
  <si>
    <t>A yellow coloured, XS sized, Bomber Jacket</t>
  </si>
  <si>
    <t>A yellow coloured, S sized, Bomber Jacket</t>
  </si>
  <si>
    <t>A yellow coloured, M sized, Bomber Jacket</t>
  </si>
  <si>
    <t>A yellow coloured, L sized, Bomber Jacket</t>
  </si>
  <si>
    <t>A yellow coloured, XL sized, Bomber Jacket</t>
  </si>
  <si>
    <t>A green coloured, XS sized, Bomber Jacket</t>
  </si>
  <si>
    <t>A green coloured, S sized, Bomber Jacket</t>
  </si>
  <si>
    <t>A green coloured, M sized, Bomber Jacket</t>
  </si>
  <si>
    <t>A green coloured, L sized, Bomber Jacket</t>
  </si>
  <si>
    <t>A green coloured, XL sized, Bomber Jacket</t>
  </si>
  <si>
    <t>A blue coloured, XS sized, Bomber Jacket</t>
  </si>
  <si>
    <t>A blue coloured, S sized, Bomber Jacket</t>
  </si>
  <si>
    <t>A blue coloured, M sized, Bomber Jacket</t>
  </si>
  <si>
    <t>A blue coloured, L sized, Bomber Jacket</t>
  </si>
  <si>
    <t>A blue coloured, XL sized, Bomber Jacket</t>
  </si>
  <si>
    <t>A indigo coloured, XS sized, Bomber Jacket</t>
  </si>
  <si>
    <t>A indigo coloured, S sized, Bomber Jacket</t>
  </si>
  <si>
    <t>A indigo coloured, M sized, Bomber Jacket</t>
  </si>
  <si>
    <t>A indigo coloured, L sized, Bomber Jacket</t>
  </si>
  <si>
    <t>A indigo coloured, XL sized, Bomber Jacket</t>
  </si>
  <si>
    <t>A violet coloured, XS sized, Bomber Jacket</t>
  </si>
  <si>
    <t>A violet coloured, S sized, Bomber Jacket</t>
  </si>
  <si>
    <t>A violet coloured, M sized, Bomber Jacket</t>
  </si>
  <si>
    <t>A violet coloured, L sized, Bomber Jacket</t>
  </si>
  <si>
    <t>A violet coloured, XL sized, Bomber Jacket</t>
  </si>
  <si>
    <t>Cardigan</t>
  </si>
  <si>
    <t>A red coloured, XS sized, Cardigan Jacket</t>
  </si>
  <si>
    <t>A red coloured, S sized, Cardigan Jacket</t>
  </si>
  <si>
    <t>A red coloured, M sized, Cardigan Jacket</t>
  </si>
  <si>
    <t>A red coloured, L sized, Cardigan Jacket</t>
  </si>
  <si>
    <t>A red coloured, XL sized, Cardigan Jacket</t>
  </si>
  <si>
    <t>A orange coloured, XS sized, Cardigan Jacket</t>
  </si>
  <si>
    <t>A orange coloured, S sized, Cardigan Jacket</t>
  </si>
  <si>
    <t>A orange coloured, M sized, Cardigan Jacket</t>
  </si>
  <si>
    <t>A orange coloured, L sized, Cardigan Jacket</t>
  </si>
  <si>
    <t>A orange coloured, XL sized, Cardigan Jacket</t>
  </si>
  <si>
    <t>A yellow coloured, XS sized, Cardigan Jacket</t>
  </si>
  <si>
    <t>A yellow coloured, S sized, Cardigan Jacket</t>
  </si>
  <si>
    <t>A yellow coloured, M sized, Cardigan Jacket</t>
  </si>
  <si>
    <t>A yellow coloured, L sized, Cardigan Jacket</t>
  </si>
  <si>
    <t>A yellow coloured, XL sized, Cardigan Jacket</t>
  </si>
  <si>
    <t>A green coloured, XS sized, Cardigan Jacket</t>
  </si>
  <si>
    <t>A green coloured, S sized, Cardigan Jacket</t>
  </si>
  <si>
    <t>A green coloured, M sized, Cardigan Jacket</t>
  </si>
  <si>
    <t>A green coloured, L sized, Cardigan Jacket</t>
  </si>
  <si>
    <t>A green coloured, XL sized, Cardigan Jacket</t>
  </si>
  <si>
    <t>A blue coloured, XS sized, Cardigan Jacket</t>
  </si>
  <si>
    <t>A blue coloured, S sized, Cardigan Jacket</t>
  </si>
  <si>
    <t>A blue coloured, M sized, Cardigan Jacket</t>
  </si>
  <si>
    <t>A blue coloured, L sized, Cardigan Jacket</t>
  </si>
  <si>
    <t>A blue coloured, XL sized, Cardigan Jacket</t>
  </si>
  <si>
    <t>A indigo coloured, XS sized, Cardigan Jacket</t>
  </si>
  <si>
    <t>A indigo coloured, S sized, Cardigan Jacket</t>
  </si>
  <si>
    <t>A indigo coloured, M sized, Cardigan Jacket</t>
  </si>
  <si>
    <t>A indigo coloured, L sized, Cardigan Jacket</t>
  </si>
  <si>
    <t>A indigo coloured, XL sized, Cardigan Jacket</t>
  </si>
  <si>
    <t>A violet coloured, XS sized, Cardigan Jacket</t>
  </si>
  <si>
    <t>A violet coloured, S sized, Cardigan Jacket</t>
  </si>
  <si>
    <t>A violet coloured, M sized, Cardigan Jacket</t>
  </si>
  <si>
    <t>A violet coloured, L sized, Cardigan Jacket</t>
  </si>
  <si>
    <t>A violet coloured, XL sized, Cardigan Jacket</t>
  </si>
  <si>
    <t>Coach</t>
  </si>
  <si>
    <t>A red coloured, XS sized, Coach Jacket</t>
  </si>
  <si>
    <t>A red coloured, S sized, Coach Jacket</t>
  </si>
  <si>
    <t>A red coloured, M sized, Coach Jacket</t>
  </si>
  <si>
    <t>A red coloured, L sized, Coach Jacket</t>
  </si>
  <si>
    <t>A red coloured, XL sized, Coach Jacket</t>
  </si>
  <si>
    <t>A orange coloured, XS sized, Coach Jacket</t>
  </si>
  <si>
    <t>A orange coloured, S sized, Coach Jacket</t>
  </si>
  <si>
    <t>A orange coloured, M sized, Coach Jacket</t>
  </si>
  <si>
    <t>A orange coloured, L sized, Coach Jacket</t>
  </si>
  <si>
    <t>A orange coloured, XL sized, Coach Jacket</t>
  </si>
  <si>
    <t>A yellow coloured, XS sized, Coach Jacket</t>
  </si>
  <si>
    <t>A yellow coloured, S sized, Coach Jacket</t>
  </si>
  <si>
    <t>A yellow coloured, M sized, Coach Jacket</t>
  </si>
  <si>
    <t>A yellow coloured, L sized, Coach Jacket</t>
  </si>
  <si>
    <t>A yellow coloured, XL sized, Coach Jacket</t>
  </si>
  <si>
    <t>A green coloured, XS sized, Coach Jacket</t>
  </si>
  <si>
    <t>A green coloured, S sized, Coach Jacket</t>
  </si>
  <si>
    <t>A green coloured, M sized, Coach Jacket</t>
  </si>
  <si>
    <t>A green coloured, L sized, Coach Jacket</t>
  </si>
  <si>
    <t>A green coloured, XL sized, Coach Jacket</t>
  </si>
  <si>
    <t>A blue coloured, XS sized, Coach Jacket</t>
  </si>
  <si>
    <t>A blue coloured, S sized, Coach Jacket</t>
  </si>
  <si>
    <t>A blue coloured, M sized, Coach Jacket</t>
  </si>
  <si>
    <t>A blue coloured, L sized, Coach Jacket</t>
  </si>
  <si>
    <t>A blue coloured, XL sized, Coach Jacket</t>
  </si>
  <si>
    <t>A indigo coloured, XS sized, Coach Jacket</t>
  </si>
  <si>
    <t>A indigo coloured, S sized, Coach Jacket</t>
  </si>
  <si>
    <t>A indigo coloured, M sized, Coach Jacket</t>
  </si>
  <si>
    <t>A indigo coloured, L sized, Coach Jacket</t>
  </si>
  <si>
    <t>A indigo coloured, XL sized, Coach Jacket</t>
  </si>
  <si>
    <t>A violet coloured, XS sized, Coach Jacket</t>
  </si>
  <si>
    <t>A violet coloured, S sized, Coach Jacket</t>
  </si>
  <si>
    <t>A violet coloured, M sized, Coach Jacket</t>
  </si>
  <si>
    <t>A violet coloured, L sized, Coach Jacket</t>
  </si>
  <si>
    <t>A violet coloured, XL sized, Coach Jacket</t>
  </si>
  <si>
    <t>Parka</t>
  </si>
  <si>
    <t>A red coloured, XS sized, Parka Jacket</t>
  </si>
  <si>
    <t>A red coloured, S sized, Parka Jacket</t>
  </si>
  <si>
    <t>A red coloured, M sized, Parka Jacket</t>
  </si>
  <si>
    <t>A red coloured, L sized, Parka Jacket</t>
  </si>
  <si>
    <t>A red coloured, XL sized, Parka Jacket</t>
  </si>
  <si>
    <t>A orange coloured, XS sized, Parka Jacket</t>
  </si>
  <si>
    <t>A orange coloured, S sized, Parka Jacket</t>
  </si>
  <si>
    <t>A orange coloured, M sized, Parka Jacket</t>
  </si>
  <si>
    <t>A orange coloured, L sized, Parka Jacket</t>
  </si>
  <si>
    <t>A orange coloured, XL sized, Parka Jacket</t>
  </si>
  <si>
    <t>A yellow coloured, XS sized, Parka Jacket</t>
  </si>
  <si>
    <t>A yellow coloured, S sized, Parka Jacket</t>
  </si>
  <si>
    <t>A yellow coloured, M sized, Parka Jacket</t>
  </si>
  <si>
    <t>A yellow coloured, L sized, Parka Jacket</t>
  </si>
  <si>
    <t>A yellow coloured, XL sized, Parka Jacket</t>
  </si>
  <si>
    <t>A green coloured, XS sized, Parka Jacket</t>
  </si>
  <si>
    <t>A green coloured, S sized, Parka Jacket</t>
  </si>
  <si>
    <t>A green coloured, M sized, Parka Jacket</t>
  </si>
  <si>
    <t>A green coloured, L sized, Parka Jacket</t>
  </si>
  <si>
    <t>A green coloured, XL sized, Parka Jacket</t>
  </si>
  <si>
    <t>A blue coloured, XS sized, Parka Jacket</t>
  </si>
  <si>
    <t>A blue coloured, S sized, Parka Jacket</t>
  </si>
  <si>
    <t>A blue coloured, M sized, Parka Jacket</t>
  </si>
  <si>
    <t>A blue coloured, L sized, Parka Jacket</t>
  </si>
  <si>
    <t>A blue coloured, XL sized, Parka Jacket</t>
  </si>
  <si>
    <t>A indigo coloured, XS sized, Parka Jacket</t>
  </si>
  <si>
    <t>A indigo coloured, S sized, Parka Jacket</t>
  </si>
  <si>
    <t>A indigo coloured, M sized, Parka Jacket</t>
  </si>
  <si>
    <t>A indigo coloured, L sized, Parka Jacket</t>
  </si>
  <si>
    <t>A indigo coloured, XL sized, Parka Jacket</t>
  </si>
  <si>
    <t>A violet coloured, XS sized, Parka Jacket</t>
  </si>
  <si>
    <t>A violet coloured, S sized, Parka Jacket</t>
  </si>
  <si>
    <t>A violet coloured, M sized, Parka Jacket</t>
  </si>
  <si>
    <t>A violet coloured, L sized, Parka Jacket</t>
  </si>
  <si>
    <t>A violet coloured, XL sized, Parka Jacket</t>
  </si>
  <si>
    <t>Trench Coat</t>
  </si>
  <si>
    <t>A red coloured, XS sized, Trench Coat Jacket</t>
  </si>
  <si>
    <t>A red coloured, S sized, Trench Coat Jacket</t>
  </si>
  <si>
    <t>A red coloured, M sized, Trench Coat Jacket</t>
  </si>
  <si>
    <t>A red coloured, L sized, Trench Coat Jacket</t>
  </si>
  <si>
    <t>A red coloured, XL sized, Trench Coat Jacket</t>
  </si>
  <si>
    <t>A orange coloured, XS sized, Trench Coat Jacket</t>
  </si>
  <si>
    <t>A orange coloured, S sized, Trench Coat Jacket</t>
  </si>
  <si>
    <t>A orange coloured, M sized, Trench Coat Jacket</t>
  </si>
  <si>
    <t>A orange coloured, L sized, Trench Coat Jacket</t>
  </si>
  <si>
    <t>A orange coloured, XL sized, Trench Coat Jacket</t>
  </si>
  <si>
    <t>A yellow coloured, XS sized, Trench Coat Jacket</t>
  </si>
  <si>
    <t>A yellow coloured, S sized, Trench Coat Jacket</t>
  </si>
  <si>
    <t>A yellow coloured, M sized, Trench Coat Jacket</t>
  </si>
  <si>
    <t>A yellow coloured, L sized, Trench Coat Jacket</t>
  </si>
  <si>
    <t>A yellow coloured, XL sized, Trench Coat Jacket</t>
  </si>
  <si>
    <t>A green coloured, XS sized, Trench Coat Jacket</t>
  </si>
  <si>
    <t>A green coloured, S sized, Trench Coat Jacket</t>
  </si>
  <si>
    <t>A green coloured, M sized, Trench Coat Jacket</t>
  </si>
  <si>
    <t>A green coloured, L sized, Trench Coat Jacket</t>
  </si>
  <si>
    <t>A green coloured, XL sized, Trench Coat Jacket</t>
  </si>
  <si>
    <t>A blue coloured, XS sized, Trench Coat Jacket</t>
  </si>
  <si>
    <t>A blue coloured, S sized, Trench Coat Jacket</t>
  </si>
  <si>
    <t>A blue coloured, M sized, Trench Coat Jacket</t>
  </si>
  <si>
    <t>A blue coloured, L sized, Trench Coat Jacket</t>
  </si>
  <si>
    <t>A blue coloured, XL sized, Trench Coat Jacket</t>
  </si>
  <si>
    <t>A indigo coloured, XS sized, Trench Coat Jacket</t>
  </si>
  <si>
    <t>A indigo coloured, S sized, Trench Coat Jacket</t>
  </si>
  <si>
    <t>A indigo coloured, M sized, Trench Coat Jacket</t>
  </si>
  <si>
    <t>A indigo coloured, L sized, Trench Coat Jacket</t>
  </si>
  <si>
    <t>A indigo coloured, XL sized, Trench Coat Jacket</t>
  </si>
  <si>
    <t>A violet coloured, XS sized, Trench Coat Jacket</t>
  </si>
  <si>
    <t>A violet coloured, S sized, Trench Coat Jacket</t>
  </si>
  <si>
    <t>A violet coloured, M sized, Trench Coat Jacket</t>
  </si>
  <si>
    <t>A violet coloured, L sized, Trench Coat Jacket</t>
  </si>
  <si>
    <t>A violet coloured, XL sized, Trench Coat Jacket</t>
  </si>
  <si>
    <t>Peacoat</t>
  </si>
  <si>
    <t>A red coloured, XS sized, Peacoat Jacket</t>
  </si>
  <si>
    <t>A red coloured, S sized, Peacoat Jacket</t>
  </si>
  <si>
    <t>A red coloured, M sized, Peacoat Jacket</t>
  </si>
  <si>
    <t>A red coloured, L sized, Peacoat Jacket</t>
  </si>
  <si>
    <t>A red coloured, XL sized, Peacoat Jacket</t>
  </si>
  <si>
    <t>A orange coloured, XS sized, Peacoat Jacket</t>
  </si>
  <si>
    <t>A orange coloured, S sized, Peacoat Jacket</t>
  </si>
  <si>
    <t>A orange coloured, M sized, Peacoat Jacket</t>
  </si>
  <si>
    <t>A orange coloured, L sized, Peacoat Jacket</t>
  </si>
  <si>
    <t>A orange coloured, XL sized, Peacoat Jacket</t>
  </si>
  <si>
    <t>A yellow coloured, XS sized, Peacoat Jacket</t>
  </si>
  <si>
    <t>A yellow coloured, S sized, Peacoat Jacket</t>
  </si>
  <si>
    <t>A yellow coloured, M sized, Peacoat Jacket</t>
  </si>
  <si>
    <t>A yellow coloured, L sized, Peacoat Jacket</t>
  </si>
  <si>
    <t>A yellow coloured, XL sized, Peacoat Jacket</t>
  </si>
  <si>
    <t>A green coloured, XS sized, Peacoat Jacket</t>
  </si>
  <si>
    <t>A green coloured, S sized, Peacoat Jacket</t>
  </si>
  <si>
    <t>A green coloured, M sized, Peacoat Jacket</t>
  </si>
  <si>
    <t>A green coloured, L sized, Peacoat Jacket</t>
  </si>
  <si>
    <t>A green coloured, XL sized, Peacoat Jacket</t>
  </si>
  <si>
    <t>A blue coloured, XS sized, Peacoat Jacket</t>
  </si>
  <si>
    <t>A blue coloured, S sized, Peacoat Jacket</t>
  </si>
  <si>
    <t>A blue coloured, M sized, Peacoat Jacket</t>
  </si>
  <si>
    <t>A blue coloured, L sized, Peacoat Jacket</t>
  </si>
  <si>
    <t>A blue coloured, XL sized, Peacoat Jacket</t>
  </si>
  <si>
    <t>A indigo coloured, XS sized, Peacoat Jacket</t>
  </si>
  <si>
    <t>A indigo coloured, S sized, Peacoat Jacket</t>
  </si>
  <si>
    <t>A indigo coloured, M sized, Peacoat Jacket</t>
  </si>
  <si>
    <t>A indigo coloured, L sized, Peacoat Jacket</t>
  </si>
  <si>
    <t>A indigo coloured, XL sized, Peacoat Jacket</t>
  </si>
  <si>
    <t>A violet coloured, XS sized, Peacoat Jacket</t>
  </si>
  <si>
    <t>A violet coloured, S sized, Peacoat Jacket</t>
  </si>
  <si>
    <t>A violet coloured, M sized, Peacoat Jacket</t>
  </si>
  <si>
    <t>A violet coloured, L sized, Peacoat Jacket</t>
  </si>
  <si>
    <t>A violet coloured, XL sized, Peacoat Jacket</t>
  </si>
  <si>
    <t>Pullover</t>
  </si>
  <si>
    <t>A red coloured, XS sized, Pullover Jacket</t>
  </si>
  <si>
    <t>A red coloured, S sized, Pullover Jacket</t>
  </si>
  <si>
    <t>A red coloured, M sized, Pullover Jacket</t>
  </si>
  <si>
    <t>A red coloured, L sized, Pullover Jacket</t>
  </si>
  <si>
    <t>A red coloured, XL sized, Pullover Jacket</t>
  </si>
  <si>
    <t>A orange coloured, XS sized, Pullover Jacket</t>
  </si>
  <si>
    <t>A orange coloured, S sized, Pullover Jacket</t>
  </si>
  <si>
    <t>A orange coloured, M sized, Pullover Jacket</t>
  </si>
  <si>
    <t>A orange coloured, L sized, Pullover Jacket</t>
  </si>
  <si>
    <t>A orange coloured, XL sized, Pullover Jacket</t>
  </si>
  <si>
    <t>A yellow coloured, XS sized, Pullover Jacket</t>
  </si>
  <si>
    <t>A yellow coloured, S sized, Pullover Jacket</t>
  </si>
  <si>
    <t>A yellow coloured, M sized, Pullover Jacket</t>
  </si>
  <si>
    <t>A yellow coloured, L sized, Pullover Jacket</t>
  </si>
  <si>
    <t>A yellow coloured, XL sized, Pullover Jacket</t>
  </si>
  <si>
    <t>A green coloured, XS sized, Pullover Jacket</t>
  </si>
  <si>
    <t>A green coloured, S sized, Pullover Jacket</t>
  </si>
  <si>
    <t>A green coloured, M sized, Pullover Jacket</t>
  </si>
  <si>
    <t>A green coloured, L sized, Pullover Jacket</t>
  </si>
  <si>
    <t>A green coloured, XL sized, Pullover Jacket</t>
  </si>
  <si>
    <t>A blue coloured, XS sized, Pullover Jacket</t>
  </si>
  <si>
    <t>A blue coloured, S sized, Pullover Jacket</t>
  </si>
  <si>
    <t>A blue coloured, M sized, Pullover Jacket</t>
  </si>
  <si>
    <t>A blue coloured, L sized, Pullover Jacket</t>
  </si>
  <si>
    <t>A blue coloured, XL sized, Pullover Jacket</t>
  </si>
  <si>
    <t>A indigo coloured, XS sized, Pullover Jacket</t>
  </si>
  <si>
    <t>A indigo coloured, S sized, Pullover Jacket</t>
  </si>
  <si>
    <t>A indigo coloured, M sized, Pullover Jacket</t>
  </si>
  <si>
    <t>A indigo coloured, L sized, Pullover Jacket</t>
  </si>
  <si>
    <t>A indigo coloured, XL sized, Pullover Jacket</t>
  </si>
  <si>
    <t>A violet coloured, XS sized, Pullover Jacket</t>
  </si>
  <si>
    <t>A violet coloured, S sized, Pullover Jacket</t>
  </si>
  <si>
    <t>A violet coloured, M sized, Pullover Jacket</t>
  </si>
  <si>
    <t>A violet coloured, L sized, Pullover Jacket</t>
  </si>
  <si>
    <t>A violet coloured, XL sized, Pullover Jacket</t>
  </si>
  <si>
    <t>Shearling</t>
  </si>
  <si>
    <t>A red coloured, XS sized, Shearling Jacket</t>
  </si>
  <si>
    <t>A red coloured, S sized, Shearling Jacket</t>
  </si>
  <si>
    <t>A red coloured, M sized, Shearling Jacket</t>
  </si>
  <si>
    <t>A red coloured, L sized, Shearling Jacket</t>
  </si>
  <si>
    <t>A red coloured, XL sized, Shearling Jacket</t>
  </si>
  <si>
    <t>A orange coloured, XS sized, Shearling Jacket</t>
  </si>
  <si>
    <t>A orange coloured, S sized, Shearling Jacket</t>
  </si>
  <si>
    <t>A orange coloured, M sized, Shearling Jacket</t>
  </si>
  <si>
    <t>A orange coloured, L sized, Shearling Jacket</t>
  </si>
  <si>
    <t>A orange coloured, XL sized, Shearling Jacket</t>
  </si>
  <si>
    <t>A yellow coloured, XS sized, Shearling Jacket</t>
  </si>
  <si>
    <t>A yellow coloured, S sized, Shearling Jacket</t>
  </si>
  <si>
    <t>A yellow coloured, M sized, Shearling Jacket</t>
  </si>
  <si>
    <t>A yellow coloured, L sized, Shearling Jacket</t>
  </si>
  <si>
    <t>A yellow coloured, XL sized, Shearling Jacket</t>
  </si>
  <si>
    <t>A green coloured, XS sized, Shearling Jacket</t>
  </si>
  <si>
    <t>A green coloured, S sized, Shearling Jacket</t>
  </si>
  <si>
    <t>A green coloured, M sized, Shearling Jacket</t>
  </si>
  <si>
    <t>A green coloured, L sized, Shearling Jacket</t>
  </si>
  <si>
    <t>A green coloured, XL sized, Shearling Jacket</t>
  </si>
  <si>
    <t>A blue coloured, XS sized, Shearling Jacket</t>
  </si>
  <si>
    <t>A blue coloured, S sized, Shearling Jacket</t>
  </si>
  <si>
    <t>A blue coloured, M sized, Shearling Jacket</t>
  </si>
  <si>
    <t>A blue coloured, L sized, Shearling Jacket</t>
  </si>
  <si>
    <t>A blue coloured, XL sized, Shearling Jacket</t>
  </si>
  <si>
    <t>A indigo coloured, XS sized, Shearling Jacket</t>
  </si>
  <si>
    <t>A indigo coloured, S sized, Shearling Jacket</t>
  </si>
  <si>
    <t>A indigo coloured, M sized, Shearling Jacket</t>
  </si>
  <si>
    <t>A indigo coloured, L sized, Shearling Jacket</t>
  </si>
  <si>
    <t>A indigo coloured, XL sized, Shearling Jacket</t>
  </si>
  <si>
    <t>A violet coloured, XS sized, Shearling Jacket</t>
  </si>
  <si>
    <t>A violet coloured, S sized, Shearling Jacket</t>
  </si>
  <si>
    <t>A violet coloured, M sized, Shearling Jacket</t>
  </si>
  <si>
    <t>A violet coloured, L sized, Shearling Jacket</t>
  </si>
  <si>
    <t>A violet coloured, XL sized, Shearling Jacket</t>
  </si>
  <si>
    <t>Trousers</t>
  </si>
  <si>
    <t>Chinos</t>
  </si>
  <si>
    <t>A red coloured, XS sized, Chinos Trousers</t>
  </si>
  <si>
    <t>A red coloured, S sized, Chinos Trousers</t>
  </si>
  <si>
    <t>A red coloured, M sized, Chinos Trousers</t>
  </si>
  <si>
    <t>A red coloured, L sized, Chinos Trousers</t>
  </si>
  <si>
    <t>A red coloured, XL sized, Chinos Trousers</t>
  </si>
  <si>
    <t>A orange coloured, XS sized, Chinos Trousers</t>
  </si>
  <si>
    <t>A orange coloured, S sized, Chinos Trousers</t>
  </si>
  <si>
    <t>A orange coloured, M sized, Chinos Trousers</t>
  </si>
  <si>
    <t>A orange coloured, L sized, Chinos Trousers</t>
  </si>
  <si>
    <t>A orange coloured, XL sized, Chinos Trousers</t>
  </si>
  <si>
    <t>A yellow coloured, XS sized, Chinos Trousers</t>
  </si>
  <si>
    <t>A yellow coloured, S sized, Chinos Trousers</t>
  </si>
  <si>
    <t>A yellow coloured, M sized, Chinos Trousers</t>
  </si>
  <si>
    <t>A yellow coloured, L sized, Chinos Trousers</t>
  </si>
  <si>
    <t>A yellow coloured, XL sized, Chinos Trousers</t>
  </si>
  <si>
    <t>A green coloured, XS sized, Chinos Trousers</t>
  </si>
  <si>
    <t>A green coloured, S sized, Chinos Trousers</t>
  </si>
  <si>
    <t>A green coloured, M sized, Chinos Trousers</t>
  </si>
  <si>
    <t>A green coloured, L sized, Chinos Trousers</t>
  </si>
  <si>
    <t>A green coloured, XL sized, Chinos Trousers</t>
  </si>
  <si>
    <t>A blue coloured, XS sized, Chinos Trousers</t>
  </si>
  <si>
    <t>A blue coloured, S sized, Chinos Trousers</t>
  </si>
  <si>
    <t>A blue coloured, M sized, Chinos Trousers</t>
  </si>
  <si>
    <t>A blue coloured, L sized, Chinos Trousers</t>
  </si>
  <si>
    <t>A blue coloured, XL sized, Chinos Trousers</t>
  </si>
  <si>
    <t>A indigo coloured, XS sized, Chinos Trousers</t>
  </si>
  <si>
    <t>A indigo coloured, S sized, Chinos Trousers</t>
  </si>
  <si>
    <t>A indigo coloured, M sized, Chinos Trousers</t>
  </si>
  <si>
    <t>A indigo coloured, L sized, Chinos Trousers</t>
  </si>
  <si>
    <t>A indigo coloured, XL sized, Chinos Trousers</t>
  </si>
  <si>
    <t>A violet coloured, XS sized, Chinos Trousers</t>
  </si>
  <si>
    <t>A violet coloured, S sized, Chinos Trousers</t>
  </si>
  <si>
    <t>A violet coloured, M sized, Chinos Trousers</t>
  </si>
  <si>
    <t>A violet coloured, L sized, Chinos Trousers</t>
  </si>
  <si>
    <t>A violet coloured, XL sized, Chinos Trousers</t>
  </si>
  <si>
    <t>Cords</t>
  </si>
  <si>
    <t>A red coloured, XS sized, Cords Trousers</t>
  </si>
  <si>
    <t>A red coloured, S sized, Cords Trousers</t>
  </si>
  <si>
    <t>A red coloured, M sized, Cords Trousers</t>
  </si>
  <si>
    <t>A red coloured, L sized, Cords Trousers</t>
  </si>
  <si>
    <t>A red coloured, XL sized, Cords Trousers</t>
  </si>
  <si>
    <t>A orange coloured, XS sized, Cords Trousers</t>
  </si>
  <si>
    <t>A orange coloured, S sized, Cords Trousers</t>
  </si>
  <si>
    <t>A orange coloured, M sized, Cords Trousers</t>
  </si>
  <si>
    <t>A orange coloured, L sized, Cords Trousers</t>
  </si>
  <si>
    <t>A orange coloured, XL sized, Cords Trousers</t>
  </si>
  <si>
    <t>A yellow coloured, XS sized, Cords Trousers</t>
  </si>
  <si>
    <t>A yellow coloured, S sized, Cords Trousers</t>
  </si>
  <si>
    <t>A yellow coloured, M sized, Cords Trousers</t>
  </si>
  <si>
    <t>A yellow coloured, L sized, Cords Trousers</t>
  </si>
  <si>
    <t>A yellow coloured, XL sized, Cords Trousers</t>
  </si>
  <si>
    <t>A green coloured, XS sized, Cords Trousers</t>
  </si>
  <si>
    <t>A green coloured, S sized, Cords Trousers</t>
  </si>
  <si>
    <t>A green coloured, M sized, Cords Trousers</t>
  </si>
  <si>
    <t>A green coloured, L sized, Cords Trousers</t>
  </si>
  <si>
    <t>A green coloured, XL sized, Cords Trousers</t>
  </si>
  <si>
    <t>A blue coloured, XS sized, Cords Trousers</t>
  </si>
  <si>
    <t>A blue coloured, S sized, Cords Trousers</t>
  </si>
  <si>
    <t>A blue coloured, M sized, Cords Trousers</t>
  </si>
  <si>
    <t>A blue coloured, L sized, Cords Trousers</t>
  </si>
  <si>
    <t>A blue coloured, XL sized, Cords Trousers</t>
  </si>
  <si>
    <t>A indigo coloured, XS sized, Cords Trousers</t>
  </si>
  <si>
    <t>A indigo coloured, S sized, Cords Trousers</t>
  </si>
  <si>
    <t>A indigo coloured, M sized, Cords Trousers</t>
  </si>
  <si>
    <t>A indigo coloured, L sized, Cords Trousers</t>
  </si>
  <si>
    <t>A indigo coloured, XL sized, Cords Trousers</t>
  </si>
  <si>
    <t>A violet coloured, XS sized, Cords Trousers</t>
  </si>
  <si>
    <t>A violet coloured, S sized, Cords Trousers</t>
  </si>
  <si>
    <t>A violet coloured, M sized, Cords Trousers</t>
  </si>
  <si>
    <t>A violet coloured, L sized, Cords Trousers</t>
  </si>
  <si>
    <t>A violet coloured, XL sized, Cords Trousers</t>
  </si>
  <si>
    <t>Drawstring</t>
  </si>
  <si>
    <t>A red coloured, XS sized, Drawstring Trousers</t>
  </si>
  <si>
    <t>A red coloured, S sized, Drawstring Trousers</t>
  </si>
  <si>
    <t>A red coloured, M sized, Drawstring Trousers</t>
  </si>
  <si>
    <t>A red coloured, L sized, Drawstring Trousers</t>
  </si>
  <si>
    <t>A red coloured, XL sized, Drawstring Trousers</t>
  </si>
  <si>
    <t>A orange coloured, XS sized, Drawstring Trousers</t>
  </si>
  <si>
    <t>A orange coloured, S sized, Drawstring Trousers</t>
  </si>
  <si>
    <t>A orange coloured, M sized, Drawstring Trousers</t>
  </si>
  <si>
    <t>A orange coloured, L sized, Drawstring Trousers</t>
  </si>
  <si>
    <t>A orange coloured, XL sized, Drawstring Trousers</t>
  </si>
  <si>
    <t>A yellow coloured, XS sized, Drawstring Trousers</t>
  </si>
  <si>
    <t>A yellow coloured, S sized, Drawstring Trousers</t>
  </si>
  <si>
    <t>A yellow coloured, M sized, Drawstring Trousers</t>
  </si>
  <si>
    <t>A yellow coloured, L sized, Drawstring Trousers</t>
  </si>
  <si>
    <t>A yellow coloured, XL sized, Drawstring Trousers</t>
  </si>
  <si>
    <t>A green coloured, XS sized, Drawstring Trousers</t>
  </si>
  <si>
    <t>A green coloured, S sized, Drawstring Trousers</t>
  </si>
  <si>
    <t>A green coloured, M sized, Drawstring Trousers</t>
  </si>
  <si>
    <t>A green coloured, L sized, Drawstring Trousers</t>
  </si>
  <si>
    <t>A green coloured, XL sized, Drawstring Trousers</t>
  </si>
  <si>
    <t>A blue coloured, XS sized, Drawstring Trousers</t>
  </si>
  <si>
    <t>A blue coloured, S sized, Drawstring Trousers</t>
  </si>
  <si>
    <t>A blue coloured, M sized, Drawstring Trousers</t>
  </si>
  <si>
    <t>A blue coloured, L sized, Drawstring Trousers</t>
  </si>
  <si>
    <t>A blue coloured, XL sized, Drawstring Trousers</t>
  </si>
  <si>
    <t>A indigo coloured, XS sized, Drawstring Trousers</t>
  </si>
  <si>
    <t>A indigo coloured, S sized, Drawstring Trousers</t>
  </si>
  <si>
    <t>A indigo coloured, M sized, Drawstring Trousers</t>
  </si>
  <si>
    <t>A indigo coloured, L sized, Drawstring Trousers</t>
  </si>
  <si>
    <t>A indigo coloured, XL sized, Drawstring Trousers</t>
  </si>
  <si>
    <t>A violet coloured, XS sized, Drawstring Trousers</t>
  </si>
  <si>
    <t>A violet coloured, S sized, Drawstring Trousers</t>
  </si>
  <si>
    <t>A violet coloured, M sized, Drawstring Trousers</t>
  </si>
  <si>
    <t>A violet coloured, L sized, Drawstring Trousers</t>
  </si>
  <si>
    <t>A violet coloured, XL sized, Drawstring Trousers</t>
  </si>
  <si>
    <t>Slim-Fit</t>
  </si>
  <si>
    <t>A red coloured, XS sized, Slim-Fit Trousers</t>
  </si>
  <si>
    <t>A red coloured, S sized, Slim-Fit Trousers</t>
  </si>
  <si>
    <t>A red coloured, M sized, Slim-Fit Trousers</t>
  </si>
  <si>
    <t>A red coloured, L sized, Slim-Fit Trousers</t>
  </si>
  <si>
    <t>A red coloured, XL sized, Slim-Fit Trousers</t>
  </si>
  <si>
    <t>A orange coloured, XS sized, Slim-Fit Trousers</t>
  </si>
  <si>
    <t>A orange coloured, S sized, Slim-Fit Trousers</t>
  </si>
  <si>
    <t>A orange coloured, M sized, Slim-Fit Trousers</t>
  </si>
  <si>
    <t>A orange coloured, L sized, Slim-Fit Trousers</t>
  </si>
  <si>
    <t>A orange coloured, XL sized, Slim-Fit Trousers</t>
  </si>
  <si>
    <t>A yellow coloured, XS sized, Slim-Fit Trousers</t>
  </si>
  <si>
    <t>A yellow coloured, S sized, Slim-Fit Trousers</t>
  </si>
  <si>
    <t>A yellow coloured, M sized, Slim-Fit Trousers</t>
  </si>
  <si>
    <t>A yellow coloured, L sized, Slim-Fit Trousers</t>
  </si>
  <si>
    <t>A yellow coloured, XL sized, Slim-Fit Trousers</t>
  </si>
  <si>
    <t>A green coloured, XS sized, Slim-Fit Trousers</t>
  </si>
  <si>
    <t>A green coloured, S sized, Slim-Fit Trousers</t>
  </si>
  <si>
    <t>A green coloured, M sized, Slim-Fit Trousers</t>
  </si>
  <si>
    <t>A green coloured, L sized, Slim-Fit Trousers</t>
  </si>
  <si>
    <t>A green coloured, XL sized, Slim-Fit Trousers</t>
  </si>
  <si>
    <t>A blue coloured, XS sized, Slim-Fit Trousers</t>
  </si>
  <si>
    <t>A blue coloured, S sized, Slim-Fit Trousers</t>
  </si>
  <si>
    <t>A blue coloured, M sized, Slim-Fit Trousers</t>
  </si>
  <si>
    <t>A blue coloured, L sized, Slim-Fit Trousers</t>
  </si>
  <si>
    <t>A blue coloured, XL sized, Slim-Fit Trousers</t>
  </si>
  <si>
    <t>A indigo coloured, XS sized, Slim-Fit Trousers</t>
  </si>
  <si>
    <t>A indigo coloured, S sized, Slim-Fit Trousers</t>
  </si>
  <si>
    <t>A indigo coloured, M sized, Slim-Fit Trousers</t>
  </si>
  <si>
    <t>A indigo coloured, L sized, Slim-Fit Trousers</t>
  </si>
  <si>
    <t>A indigo coloured, XL sized, Slim-Fit Trousers</t>
  </si>
  <si>
    <t>A violet coloured, XS sized, Slim-Fit Trousers</t>
  </si>
  <si>
    <t>A violet coloured, S sized, Slim-Fit Trousers</t>
  </si>
  <si>
    <t>A violet coloured, M sized, Slim-Fit Trousers</t>
  </si>
  <si>
    <t>A violet coloured, L sized, Slim-Fit Trousers</t>
  </si>
  <si>
    <t>A violet coloured, XL sized, Slim-Fit Trousers</t>
  </si>
  <si>
    <t>Wool</t>
  </si>
  <si>
    <t>A red coloured, XS sized, Wool Trousers</t>
  </si>
  <si>
    <t>A red coloured, S sized, Wool Trousers</t>
  </si>
  <si>
    <t>A red coloured, M sized, Wool Trousers</t>
  </si>
  <si>
    <t>A red coloured, L sized, Wool Trousers</t>
  </si>
  <si>
    <t>A red coloured, XL sized, Wool Trousers</t>
  </si>
  <si>
    <t>A orange coloured, XS sized, Wool Trousers</t>
  </si>
  <si>
    <t>A orange coloured, S sized, Wool Trousers</t>
  </si>
  <si>
    <t>A orange coloured, M sized, Wool Trousers</t>
  </si>
  <si>
    <t>A orange coloured, L sized, Wool Trousers</t>
  </si>
  <si>
    <t>A orange coloured, XL sized, Wool Trousers</t>
  </si>
  <si>
    <t>A yellow coloured, XS sized, Wool Trousers</t>
  </si>
  <si>
    <t>A yellow coloured, S sized, Wool Trousers</t>
  </si>
  <si>
    <t>A yellow coloured, M sized, Wool Trousers</t>
  </si>
  <si>
    <t>A yellow coloured, L sized, Wool Trousers</t>
  </si>
  <si>
    <t>A yellow coloured, XL sized, Wool Trousers</t>
  </si>
  <si>
    <t>A green coloured, XS sized, Wool Trousers</t>
  </si>
  <si>
    <t>A green coloured, S sized, Wool Trousers</t>
  </si>
  <si>
    <t>A green coloured, M sized, Wool Trousers</t>
  </si>
  <si>
    <t>A green coloured, L sized, Wool Trousers</t>
  </si>
  <si>
    <t>A green coloured, XL sized, Wool Trousers</t>
  </si>
  <si>
    <t>A blue coloured, XS sized, Wool Trousers</t>
  </si>
  <si>
    <t>A blue coloured, S sized, Wool Trousers</t>
  </si>
  <si>
    <t>A blue coloured, M sized, Wool Trousers</t>
  </si>
  <si>
    <t>A blue coloured, L sized, Wool Trousers</t>
  </si>
  <si>
    <t>A blue coloured, XL sized, Wool Trousers</t>
  </si>
  <si>
    <t>A indigo coloured, XS sized, Wool Trousers</t>
  </si>
  <si>
    <t>A indigo coloured, S sized, Wool Trousers</t>
  </si>
  <si>
    <t>A indigo coloured, M sized, Wool Trousers</t>
  </si>
  <si>
    <t>A indigo coloured, L sized, Wool Trousers</t>
  </si>
  <si>
    <t>A indigo coloured, XL sized, Wool Trousers</t>
  </si>
  <si>
    <t>A violet coloured, XS sized, Wool Trousers</t>
  </si>
  <si>
    <t>A violet coloured, S sized, Wool Trousers</t>
  </si>
  <si>
    <t>A violet coloured, M sized, Wool Trousers</t>
  </si>
  <si>
    <t>A violet coloured, L sized, Wool Trousers</t>
  </si>
  <si>
    <t>A violet coloured, XL sized, Wool Trousers</t>
  </si>
  <si>
    <t>Relaxed Leg</t>
  </si>
  <si>
    <t>A red coloured, XS sized, Relaxed Leg Trousers</t>
  </si>
  <si>
    <t>A red coloured, S sized, Relaxed Leg Trousers</t>
  </si>
  <si>
    <t>A red coloured, M sized, Relaxed Leg Trousers</t>
  </si>
  <si>
    <t>A red coloured, L sized, Relaxed Leg Trousers</t>
  </si>
  <si>
    <t>A red coloured, XL sized, Relaxed Leg Trousers</t>
  </si>
  <si>
    <t>A orange coloured, XS sized, Relaxed Leg Trousers</t>
  </si>
  <si>
    <t>A orange coloured, S sized, Relaxed Leg Trousers</t>
  </si>
  <si>
    <t>A orange coloured, M sized, Relaxed Leg Trousers</t>
  </si>
  <si>
    <t>A orange coloured, L sized, Relaxed Leg Trousers</t>
  </si>
  <si>
    <t>A orange coloured, XL sized, Relaxed Leg Trousers</t>
  </si>
  <si>
    <t>A yellow coloured, XS sized, Relaxed Leg Trousers</t>
  </si>
  <si>
    <t>A yellow coloured, S sized, Relaxed Leg Trousers</t>
  </si>
  <si>
    <t>A yellow coloured, M sized, Relaxed Leg Trousers</t>
  </si>
  <si>
    <t>A yellow coloured, L sized, Relaxed Leg Trousers</t>
  </si>
  <si>
    <t>A yellow coloured, XL sized, Relaxed Leg Trousers</t>
  </si>
  <si>
    <t>A green coloured, XS sized, Relaxed Leg Trousers</t>
  </si>
  <si>
    <t>A green coloured, S sized, Relaxed Leg Trousers</t>
  </si>
  <si>
    <t>A green coloured, M sized, Relaxed Leg Trousers</t>
  </si>
  <si>
    <t>A green coloured, L sized, Relaxed Leg Trousers</t>
  </si>
  <si>
    <t>A green coloured, XL sized, Relaxed Leg Trousers</t>
  </si>
  <si>
    <t>A blue coloured, XS sized, Relaxed Leg Trousers</t>
  </si>
  <si>
    <t>A blue coloured, S sized, Relaxed Leg Trousers</t>
  </si>
  <si>
    <t>A blue coloured, M sized, Relaxed Leg Trousers</t>
  </si>
  <si>
    <t>A blue coloured, L sized, Relaxed Leg Trousers</t>
  </si>
  <si>
    <t>A blue coloured, XL sized, Relaxed Leg Trousers</t>
  </si>
  <si>
    <t>A indigo coloured, XS sized, Relaxed Leg Trousers</t>
  </si>
  <si>
    <t>A indigo coloured, S sized, Relaxed Leg Trousers</t>
  </si>
  <si>
    <t>A indigo coloured, M sized, Relaxed Leg Trousers</t>
  </si>
  <si>
    <t>A indigo coloured, L sized, Relaxed Leg Trousers</t>
  </si>
  <si>
    <t>A indigo coloured, XL sized, Relaxed Leg Trousers</t>
  </si>
  <si>
    <t>A violet coloured, XS sized, Relaxed Leg Trousers</t>
  </si>
  <si>
    <t>A violet coloured, S sized, Relaxed Leg Trousers</t>
  </si>
  <si>
    <t>A violet coloured, M sized, Relaxed Leg Trousers</t>
  </si>
  <si>
    <t>A violet coloured, L sized, Relaxed Leg Trousers</t>
  </si>
  <si>
    <t>A violet coloured, XL sized, Relaxed Leg Trousers</t>
  </si>
  <si>
    <t>Joggers</t>
  </si>
  <si>
    <t>A red coloured, XS sized, Joggers Trousers</t>
  </si>
  <si>
    <t>A red coloured, S sized, Joggers Trousers</t>
  </si>
  <si>
    <t>A red coloured, M sized, Joggers Trousers</t>
  </si>
  <si>
    <t>A red coloured, L sized, Joggers Trousers</t>
  </si>
  <si>
    <t>A red coloured, XL sized, Joggers Trousers</t>
  </si>
  <si>
    <t>A orange coloured, XS sized, Joggers Trousers</t>
  </si>
  <si>
    <t>A orange coloured, S sized, Joggers Trousers</t>
  </si>
  <si>
    <t>A orange coloured, M sized, Joggers Trousers</t>
  </si>
  <si>
    <t>A orange coloured, L sized, Joggers Trousers</t>
  </si>
  <si>
    <t>A orange coloured, XL sized, Joggers Trousers</t>
  </si>
  <si>
    <t>A yellow coloured, XS sized, Joggers Trousers</t>
  </si>
  <si>
    <t>A yellow coloured, S sized, Joggers Trousers</t>
  </si>
  <si>
    <t>A yellow coloured, M sized, Joggers Trousers</t>
  </si>
  <si>
    <t>A yellow coloured, L sized, Joggers Trousers</t>
  </si>
  <si>
    <t>A yellow coloured, XL sized, Joggers Trousers</t>
  </si>
  <si>
    <t>A green coloured, XS sized, Joggers Trousers</t>
  </si>
  <si>
    <t>A green coloured, S sized, Joggers Trousers</t>
  </si>
  <si>
    <t>A green coloured, M sized, Joggers Trousers</t>
  </si>
  <si>
    <t>A green coloured, L sized, Joggers Trousers</t>
  </si>
  <si>
    <t>A green coloured, XL sized, Joggers Trousers</t>
  </si>
  <si>
    <t>A blue coloured, XS sized, Joggers Trousers</t>
  </si>
  <si>
    <t>A blue coloured, S sized, Joggers Trousers</t>
  </si>
  <si>
    <t>A blue coloured, M sized, Joggers Trousers</t>
  </si>
  <si>
    <t>A blue coloured, L sized, Joggers Trousers</t>
  </si>
  <si>
    <t>A blue coloured, XL sized, Joggers Trousers</t>
  </si>
  <si>
    <t>A indigo coloured, XS sized, Joggers Trousers</t>
  </si>
  <si>
    <t>A indigo coloured, S sized, Joggers Trousers</t>
  </si>
  <si>
    <t>A indigo coloured, M sized, Joggers Trousers</t>
  </si>
  <si>
    <t>A indigo coloured, L sized, Joggers Trousers</t>
  </si>
  <si>
    <t>A indigo coloured, XL sized, Joggers Trousers</t>
  </si>
  <si>
    <t>A violet coloured, XS sized, Joggers Trousers</t>
  </si>
  <si>
    <t>A violet coloured, S sized, Joggers Trousers</t>
  </si>
  <si>
    <t>A violet coloured, M sized, Joggers Trousers</t>
  </si>
  <si>
    <t>A violet coloured, L sized, Joggers Trousers</t>
  </si>
  <si>
    <t>A violet coloured, XL sized, Joggers Trousers</t>
  </si>
  <si>
    <t>Cropped</t>
  </si>
  <si>
    <t>A red coloured, XS sized, Cropped Trousers</t>
  </si>
  <si>
    <t>A red coloured, S sized, Cropped Trousers</t>
  </si>
  <si>
    <t>A red coloured, M sized, Cropped Trousers</t>
  </si>
  <si>
    <t>A red coloured, L sized, Cropped Trousers</t>
  </si>
  <si>
    <t>A red coloured, XL sized, Cropped Trousers</t>
  </si>
  <si>
    <t>A orange coloured, XS sized, Cropped Trousers</t>
  </si>
  <si>
    <t>A orange coloured, S sized, Cropped Trousers</t>
  </si>
  <si>
    <t>A orange coloured, M sized, Cropped Trousers</t>
  </si>
  <si>
    <t>A orange coloured, L sized, Cropped Trousers</t>
  </si>
  <si>
    <t>A orange coloured, XL sized, Cropped Trousers</t>
  </si>
  <si>
    <t>A yellow coloured, XS sized, Cropped Trousers</t>
  </si>
  <si>
    <t>A yellow coloured, S sized, Cropped Trousers</t>
  </si>
  <si>
    <t>A yellow coloured, M sized, Cropped Trousers</t>
  </si>
  <si>
    <t>A yellow coloured, L sized, Cropped Trousers</t>
  </si>
  <si>
    <t>A yellow coloured, XL sized, Cropped Trousers</t>
  </si>
  <si>
    <t>A green coloured, XS sized, Cropped Trousers</t>
  </si>
  <si>
    <t>A green coloured, S sized, Cropped Trousers</t>
  </si>
  <si>
    <t>A green coloured, M sized, Cropped Trousers</t>
  </si>
  <si>
    <t>A green coloured, L sized, Cropped Trousers</t>
  </si>
  <si>
    <t>A green coloured, XL sized, Cropped Trousers</t>
  </si>
  <si>
    <t>A blue coloured, XS sized, Cropped Trousers</t>
  </si>
  <si>
    <t>A blue coloured, S sized, Cropped Trousers</t>
  </si>
  <si>
    <t>A blue coloured, M sized, Cropped Trousers</t>
  </si>
  <si>
    <t>A blue coloured, L sized, Cropped Trousers</t>
  </si>
  <si>
    <t>A blue coloured, XL sized, Cropped Trousers</t>
  </si>
  <si>
    <t>A indigo coloured, XS sized, Cropped Trousers</t>
  </si>
  <si>
    <t>A indigo coloured, S sized, Cropped Trousers</t>
  </si>
  <si>
    <t>A indigo coloured, M sized, Cropped Trousers</t>
  </si>
  <si>
    <t>A indigo coloured, L sized, Cropped Trousers</t>
  </si>
  <si>
    <t>A indigo coloured, XL sized, Cropped Trousers</t>
  </si>
  <si>
    <t>A violet coloured, XS sized, Cropped Trousers</t>
  </si>
  <si>
    <t>A violet coloured, S sized, Cropped Trousers</t>
  </si>
  <si>
    <t>A violet coloured, M sized, Cropped Trousers</t>
  </si>
  <si>
    <t>A violet coloured, L sized, Cropped Trousers</t>
  </si>
  <si>
    <t>A violet coloured, XL sized, Cropped Trousers</t>
  </si>
  <si>
    <t>Cargo Pants</t>
  </si>
  <si>
    <t>A red coloured, XS sized, Cargo Pants Trousers</t>
  </si>
  <si>
    <t>A red coloured, S sized, Cargo Pants Trousers</t>
  </si>
  <si>
    <t>A red coloured, M sized, Cargo Pants Trousers</t>
  </si>
  <si>
    <t>A red coloured, L sized, Cargo Pants Trousers</t>
  </si>
  <si>
    <t>A red coloured, XL sized, Cargo Pants Trousers</t>
  </si>
  <si>
    <t>A orange coloured, XS sized, Cargo Pants Trousers</t>
  </si>
  <si>
    <t>A orange coloured, S sized, Cargo Pants Trousers</t>
  </si>
  <si>
    <t>A orange coloured, M sized, Cargo Pants Trousers</t>
  </si>
  <si>
    <t>A orange coloured, L sized, Cargo Pants Trousers</t>
  </si>
  <si>
    <t>A orange coloured, XL sized, Cargo Pants Trousers</t>
  </si>
  <si>
    <t>A yellow coloured, XS sized, Cargo Pants Trousers</t>
  </si>
  <si>
    <t>A yellow coloured, S sized, Cargo Pants Trousers</t>
  </si>
  <si>
    <t>A yellow coloured, M sized, Cargo Pants Trousers</t>
  </si>
  <si>
    <t>A yellow coloured, L sized, Cargo Pants Trousers</t>
  </si>
  <si>
    <t>A yellow coloured, XL sized, Cargo Pants Trousers</t>
  </si>
  <si>
    <t>A green coloured, XS sized, Cargo Pants Trousers</t>
  </si>
  <si>
    <t>A green coloured, S sized, Cargo Pants Trousers</t>
  </si>
  <si>
    <t>A green coloured, M sized, Cargo Pants Trousers</t>
  </si>
  <si>
    <t>A green coloured, L sized, Cargo Pants Trousers</t>
  </si>
  <si>
    <t>A green coloured, XL sized, Cargo Pants Trousers</t>
  </si>
  <si>
    <t>A blue coloured, XS sized, Cargo Pants Trousers</t>
  </si>
  <si>
    <t>A blue coloured, S sized, Cargo Pants Trousers</t>
  </si>
  <si>
    <t>A blue coloured, M sized, Cargo Pants Trousers</t>
  </si>
  <si>
    <t>A blue coloured, L sized, Cargo Pants Trousers</t>
  </si>
  <si>
    <t>A blue coloured, XL sized, Cargo Pants Trousers</t>
  </si>
  <si>
    <t>A indigo coloured, XS sized, Cargo Pants Trousers</t>
  </si>
  <si>
    <t>A indigo coloured, S sized, Cargo Pants Trousers</t>
  </si>
  <si>
    <t>A indigo coloured, M sized, Cargo Pants Trousers</t>
  </si>
  <si>
    <t>A indigo coloured, L sized, Cargo Pants Trousers</t>
  </si>
  <si>
    <t>A indigo coloured, XL sized, Cargo Pants Trousers</t>
  </si>
  <si>
    <t>A violet coloured, XS sized, Cargo Pants Trousers</t>
  </si>
  <si>
    <t>A violet coloured, S sized, Cargo Pants Trousers</t>
  </si>
  <si>
    <t>A violet coloured, M sized, Cargo Pants Trousers</t>
  </si>
  <si>
    <t>A violet coloured, L sized, Cargo Pants Trousers</t>
  </si>
  <si>
    <t>A violet coloured, XL sized, Cargo Pants Trousers</t>
  </si>
  <si>
    <t>High-Waisted</t>
  </si>
  <si>
    <t>A red coloured, XS sized, High-Waisted Trousers</t>
  </si>
  <si>
    <t>A red coloured, S sized, High-Waisted Trousers</t>
  </si>
  <si>
    <t>A red coloured, M sized, High-Waisted Trousers</t>
  </si>
  <si>
    <t>A red coloured, L sized, High-Waisted Trousers</t>
  </si>
  <si>
    <t>A red coloured, XL sized, High-Waisted Trousers</t>
  </si>
  <si>
    <t>A orange coloured, XS sized, High-Waisted Trousers</t>
  </si>
  <si>
    <t>A orange coloured, S sized, High-Waisted Trousers</t>
  </si>
  <si>
    <t>A orange coloured, M sized, High-Waisted Trousers</t>
  </si>
  <si>
    <t>A orange coloured, L sized, High-Waisted Trousers</t>
  </si>
  <si>
    <t>A orange coloured, XL sized, High-Waisted Trousers</t>
  </si>
  <si>
    <t>A yellow coloured, XS sized, High-Waisted Trousers</t>
  </si>
  <si>
    <t>A yellow coloured, S sized, High-Waisted Trousers</t>
  </si>
  <si>
    <t>A yellow coloured, M sized, High-Waisted Trousers</t>
  </si>
  <si>
    <t>A yellow coloured, L sized, High-Waisted Trousers</t>
  </si>
  <si>
    <t>A yellow coloured, XL sized, High-Waisted Trousers</t>
  </si>
  <si>
    <t>A green coloured, XS sized, High-Waisted Trousers</t>
  </si>
  <si>
    <t>A green coloured, S sized, High-Waisted Trousers</t>
  </si>
  <si>
    <t>A green coloured, M sized, High-Waisted Trousers</t>
  </si>
  <si>
    <t>A green coloured, L sized, High-Waisted Trousers</t>
  </si>
  <si>
    <t>A green coloured, XL sized, High-Waisted Trousers</t>
  </si>
  <si>
    <t>A blue coloured, XS sized, High-Waisted Trousers</t>
  </si>
  <si>
    <t>A blue coloured, S sized, High-Waisted Trousers</t>
  </si>
  <si>
    <t>A blue coloured, M sized, High-Waisted Trousers</t>
  </si>
  <si>
    <t>A blue coloured, L sized, High-Waisted Trousers</t>
  </si>
  <si>
    <t>A blue coloured, XL sized, High-Waisted Trousers</t>
  </si>
  <si>
    <t>A indigo coloured, XS sized, High-Waisted Trousers</t>
  </si>
  <si>
    <t>A indigo coloured, S sized, High-Waisted Trousers</t>
  </si>
  <si>
    <t>A indigo coloured, M sized, High-Waisted Trousers</t>
  </si>
  <si>
    <t>A indigo coloured, L sized, High-Waisted Trousers</t>
  </si>
  <si>
    <t>A indigo coloured, XL sized, High-Waisted Trousers</t>
  </si>
  <si>
    <t>A violet coloured, XS sized, High-Waisted Trousers</t>
  </si>
  <si>
    <t>A violet coloured, S sized, High-Waisted Trousers</t>
  </si>
  <si>
    <t>A violet coloured, M sized, High-Waisted Trousers</t>
  </si>
  <si>
    <t>A violet coloured, L sized, High-Waisted Trousers</t>
  </si>
  <si>
    <t>A violet coloured, XL sized, High-Waisted Trousers</t>
  </si>
  <si>
    <t>Pleated</t>
  </si>
  <si>
    <t>A red coloured, XS sized, Pleated Trousers</t>
  </si>
  <si>
    <t>A red coloured, S sized, Pleated Trousers</t>
  </si>
  <si>
    <t>A red coloured, M sized, Pleated Trousers</t>
  </si>
  <si>
    <t>A red coloured, L sized, Pleated Trousers</t>
  </si>
  <si>
    <t>A red coloured, XL sized, Pleated Trousers</t>
  </si>
  <si>
    <t>A orange coloured, XS sized, Pleated Trousers</t>
  </si>
  <si>
    <t>A orange coloured, S sized, Pleated Trousers</t>
  </si>
  <si>
    <t>A orange coloured, M sized, Pleated Trousers</t>
  </si>
  <si>
    <t>A orange coloured, L sized, Pleated Trousers</t>
  </si>
  <si>
    <t>A orange coloured, XL sized, Pleated Trousers</t>
  </si>
  <si>
    <t>A yellow coloured, XS sized, Pleated Trousers</t>
  </si>
  <si>
    <t>A yellow coloured, S sized, Pleated Trousers</t>
  </si>
  <si>
    <t>A yellow coloured, M sized, Pleated Trousers</t>
  </si>
  <si>
    <t>A yellow coloured, L sized, Pleated Trousers</t>
  </si>
  <si>
    <t>A yellow coloured, XL sized, Pleated Trousers</t>
  </si>
  <si>
    <t>A green coloured, XS sized, Pleated Trousers</t>
  </si>
  <si>
    <t>A green coloured, S sized, Pleated Trousers</t>
  </si>
  <si>
    <t>A green coloured, M sized, Pleated Trousers</t>
  </si>
  <si>
    <t>A green coloured, L sized, Pleated Trousers</t>
  </si>
  <si>
    <t>A green coloured, XL sized, Pleated Trousers</t>
  </si>
  <si>
    <t>A blue coloured, XS sized, Pleated Trousers</t>
  </si>
  <si>
    <t>A blue coloured, S sized, Pleated Trousers</t>
  </si>
  <si>
    <t>A blue coloured, M sized, Pleated Trousers</t>
  </si>
  <si>
    <t>A blue coloured, L sized, Pleated Trousers</t>
  </si>
  <si>
    <t>A blue coloured, XL sized, Pleated Trousers</t>
  </si>
  <si>
    <t>A indigo coloured, XS sized, Pleated Trousers</t>
  </si>
  <si>
    <t>A indigo coloured, S sized, Pleated Trousers</t>
  </si>
  <si>
    <t>A indigo coloured, M sized, Pleated Trousers</t>
  </si>
  <si>
    <t>A indigo coloured, L sized, Pleated Trousers</t>
  </si>
  <si>
    <t>A indigo coloured, XL sized, Pleated Trousers</t>
  </si>
  <si>
    <t>A violet coloured, XS sized, Pleated Trousers</t>
  </si>
  <si>
    <t>A violet coloured, S sized, Pleated Trousers</t>
  </si>
  <si>
    <t>A violet coloured, M sized, Pleated Trousers</t>
  </si>
  <si>
    <t>A violet coloured, L sized, Pleated Trousers</t>
  </si>
  <si>
    <t>A violet coloured, XL sized, Pleated Trousers</t>
  </si>
  <si>
    <t>Tracksuit Bottoms</t>
  </si>
  <si>
    <t>A red coloured, XS sized, Tracksuit Bottoms Trousers</t>
  </si>
  <si>
    <t>A red coloured, S sized, Tracksuit Bottoms Trousers</t>
  </si>
  <si>
    <t>A red coloured, M sized, Tracksuit Bottoms Trousers</t>
  </si>
  <si>
    <t>A red coloured, L sized, Tracksuit Bottoms Trousers</t>
  </si>
  <si>
    <t>A red coloured, XL sized, Tracksuit Bottoms Trousers</t>
  </si>
  <si>
    <t>A orange coloured, XS sized, Tracksuit Bottoms Trousers</t>
  </si>
  <si>
    <t>A orange coloured, S sized, Tracksuit Bottoms Trousers</t>
  </si>
  <si>
    <t>A orange coloured, M sized, Tracksuit Bottoms Trousers</t>
  </si>
  <si>
    <t>A orange coloured, L sized, Tracksuit Bottoms Trousers</t>
  </si>
  <si>
    <t>A orange coloured, XL sized, Tracksuit Bottoms Trousers</t>
  </si>
  <si>
    <t>A yellow coloured, XS sized, Tracksuit Bottoms Trousers</t>
  </si>
  <si>
    <t>A yellow coloured, S sized, Tracksuit Bottoms Trousers</t>
  </si>
  <si>
    <t>A yellow coloured, M sized, Tracksuit Bottoms Trousers</t>
  </si>
  <si>
    <t>A yellow coloured, L sized, Tracksuit Bottoms Trousers</t>
  </si>
  <si>
    <t>A yellow coloured, XL sized, Tracksuit Bottoms Trousers</t>
  </si>
  <si>
    <t>A green coloured, XS sized, Tracksuit Bottoms Trousers</t>
  </si>
  <si>
    <t>A green coloured, S sized, Tracksuit Bottoms Trousers</t>
  </si>
  <si>
    <t>A green coloured, M sized, Tracksuit Bottoms Trousers</t>
  </si>
  <si>
    <t>A green coloured, L sized, Tracksuit Bottoms Trousers</t>
  </si>
  <si>
    <t>A green coloured, XL sized, Tracksuit Bottoms Trousers</t>
  </si>
  <si>
    <t>A blue coloured, XS sized, Tracksuit Bottoms Trousers</t>
  </si>
  <si>
    <t>A blue coloured, S sized, Tracksuit Bottoms Trousers</t>
  </si>
  <si>
    <t>A blue coloured, M sized, Tracksuit Bottoms Trousers</t>
  </si>
  <si>
    <t>A blue coloured, L sized, Tracksuit Bottoms Trousers</t>
  </si>
  <si>
    <t>A blue coloured, XL sized, Tracksuit Bottoms Trousers</t>
  </si>
  <si>
    <t>A indigo coloured, XS sized, Tracksuit Bottoms Trousers</t>
  </si>
  <si>
    <t>A indigo coloured, S sized, Tracksuit Bottoms Trousers</t>
  </si>
  <si>
    <t>A indigo coloured, M sized, Tracksuit Bottoms Trousers</t>
  </si>
  <si>
    <t>A indigo coloured, L sized, Tracksuit Bottoms Trousers</t>
  </si>
  <si>
    <t>A indigo coloured, XL sized, Tracksuit Bottoms Trousers</t>
  </si>
  <si>
    <t>A violet coloured, XS sized, Tracksuit Bottoms Trousers</t>
  </si>
  <si>
    <t>A violet coloured, S sized, Tracksuit Bottoms Trousers</t>
  </si>
  <si>
    <t>A violet coloured, M sized, Tracksuit Bottoms Trousers</t>
  </si>
  <si>
    <t>A violet coloured, L sized, Tracksuit Bottoms Trousers</t>
  </si>
  <si>
    <t>A violet coloured, XL sized, Tracksuit Bottoms Trousers</t>
  </si>
  <si>
    <t>customer_id</t>
  </si>
  <si>
    <t>payment</t>
  </si>
  <si>
    <t>order_date</t>
  </si>
  <si>
    <t>delivery_date</t>
  </si>
  <si>
    <t xml:space="preserve">customer_name </t>
  </si>
  <si>
    <t>gender</t>
  </si>
  <si>
    <t>age</t>
  </si>
  <si>
    <t>home_address</t>
  </si>
  <si>
    <t>zip_code</t>
  </si>
  <si>
    <t xml:space="preserve">city </t>
  </si>
  <si>
    <t>state</t>
  </si>
  <si>
    <t>country</t>
  </si>
  <si>
    <t>Leanna Busson</t>
  </si>
  <si>
    <t>Female</t>
  </si>
  <si>
    <t>8606 Victoria TerraceSuite 560</t>
  </si>
  <si>
    <t>Johnstonhaven</t>
  </si>
  <si>
    <t>Northern Territory</t>
  </si>
  <si>
    <t>Australia</t>
  </si>
  <si>
    <t>Zabrina Harrowsmith</t>
  </si>
  <si>
    <t>Genderfluid</t>
  </si>
  <si>
    <t>8327 Kirlin SummitApt. 461</t>
  </si>
  <si>
    <t>New Zacharyfort</t>
  </si>
  <si>
    <t>South Australia</t>
  </si>
  <si>
    <t>Shina Dullaghan</t>
  </si>
  <si>
    <t>Polygender</t>
  </si>
  <si>
    <t>269 Gemma SummitSuite 109</t>
  </si>
  <si>
    <t>Aliburgh</t>
  </si>
  <si>
    <t>Australian Capital Territory</t>
  </si>
  <si>
    <t>Hewet Mcvitie</t>
  </si>
  <si>
    <t>Bigender</t>
  </si>
  <si>
    <t>743 Bailey GroveSuite 141</t>
  </si>
  <si>
    <t>South Justinhaven</t>
  </si>
  <si>
    <t>Queensland</t>
  </si>
  <si>
    <t>Rubia Ashleigh</t>
  </si>
  <si>
    <t>48 Hyatt ManorSuite 375</t>
  </si>
  <si>
    <t>Griffithsshire</t>
  </si>
  <si>
    <t>Cordey Tolcher</t>
  </si>
  <si>
    <t>7118 Mccullough SquareSuite 639</t>
  </si>
  <si>
    <t>Blakehaven</t>
  </si>
  <si>
    <t>New South Wales</t>
  </si>
  <si>
    <t>Winslow Ewbanck</t>
  </si>
  <si>
    <t>92 Hills Station StApt. 683</t>
  </si>
  <si>
    <t>Masonfurt</t>
  </si>
  <si>
    <t>Marlowe Wynn</t>
  </si>
  <si>
    <t>Agender</t>
  </si>
  <si>
    <t>383 Muller SummitSuite 809</t>
  </si>
  <si>
    <t>Samside</t>
  </si>
  <si>
    <t>Brittaney Gontier</t>
  </si>
  <si>
    <t>Male</t>
  </si>
  <si>
    <t>57 Greenfelder HillApt. 077</t>
  </si>
  <si>
    <t>Beierport</t>
  </si>
  <si>
    <t>Susanetta Wilshin</t>
  </si>
  <si>
    <t>615 Hayley KnollSuite 454</t>
  </si>
  <si>
    <t>Joelburgh</t>
  </si>
  <si>
    <t>Western Australia</t>
  </si>
  <si>
    <t>Michaeline Mcindrew</t>
  </si>
  <si>
    <t>96 Daniel PlaceSuite 898</t>
  </si>
  <si>
    <t>Georgeland</t>
  </si>
  <si>
    <t>Fedora Dmych</t>
  </si>
  <si>
    <t>66 Kayla MewsSuite 951</t>
  </si>
  <si>
    <t>Taylorburgh</t>
  </si>
  <si>
    <t>Marabel Swinfon</t>
  </si>
  <si>
    <t>16 Kuhn LoopSuite 442</t>
  </si>
  <si>
    <t>Maddisonmouth</t>
  </si>
  <si>
    <t>Chrissie Wackly</t>
  </si>
  <si>
    <t>403 Doherty RunSuite 497</t>
  </si>
  <si>
    <t>North Benjaminville</t>
  </si>
  <si>
    <t>Avril Rossiter</t>
  </si>
  <si>
    <t>254 Ali RidgeApt. 350</t>
  </si>
  <si>
    <t>Kiehnburgh</t>
  </si>
  <si>
    <t>Gabbie Aldwinckle</t>
  </si>
  <si>
    <t>424 Mason PlaceApt. 181</t>
  </si>
  <si>
    <t>New Kai</t>
  </si>
  <si>
    <t>Victoria</t>
  </si>
  <si>
    <t>Devonna Cutting</t>
  </si>
  <si>
    <t>29 Imogen CrestSuite 275</t>
  </si>
  <si>
    <t>Lake Graceside</t>
  </si>
  <si>
    <t>Chan Duchesne</t>
  </si>
  <si>
    <t>13 Bailey ManorApt. 848</t>
  </si>
  <si>
    <t>Walterland</t>
  </si>
  <si>
    <t>Chadwick Cruddas</t>
  </si>
  <si>
    <t>002 Beau PlazaApt. 308</t>
  </si>
  <si>
    <t>West Bailey</t>
  </si>
  <si>
    <t>Gigi Kalaher</t>
  </si>
  <si>
    <t>Genderqueer</t>
  </si>
  <si>
    <t>2069 Phoebe MallApt. 543</t>
  </si>
  <si>
    <t>East Audrey</t>
  </si>
  <si>
    <t>Seana Hearons</t>
  </si>
  <si>
    <t>Non-binary</t>
  </si>
  <si>
    <t>93 Doherty MewsSuite 649</t>
  </si>
  <si>
    <t>South Callum</t>
  </si>
  <si>
    <t>Tasmania</t>
  </si>
  <si>
    <t>Blayne Sabatier</t>
  </si>
  <si>
    <t>292 Casper IslandSuite 778</t>
  </si>
  <si>
    <t>Maxberg</t>
  </si>
  <si>
    <t>Alair Grimwad</t>
  </si>
  <si>
    <t>682 Rose CircleApt. 514</t>
  </si>
  <si>
    <t>North Mia</t>
  </si>
  <si>
    <t>Rici Fogden</t>
  </si>
  <si>
    <t>75 Williamson MewsSuite 864</t>
  </si>
  <si>
    <t>Charliebury</t>
  </si>
  <si>
    <t>Ernaline Luce</t>
  </si>
  <si>
    <t>02 Gabriella PlazaApt. 474</t>
  </si>
  <si>
    <t>Olivershire</t>
  </si>
  <si>
    <t>Timothy Compston</t>
  </si>
  <si>
    <t>499 Darcy CrestApt. 192</t>
  </si>
  <si>
    <t>New Oliverside</t>
  </si>
  <si>
    <t>Jayme Turvie</t>
  </si>
  <si>
    <t>6578 Kayla AvenueSuite 812</t>
  </si>
  <si>
    <t>Lake Alanafort</t>
  </si>
  <si>
    <t>Hadley Baddam</t>
  </si>
  <si>
    <t>360 Heller DriveApt. 052</t>
  </si>
  <si>
    <t>West Noah</t>
  </si>
  <si>
    <t>Tyrus Pitkaithly</t>
  </si>
  <si>
    <t>52 Kayla CircuitSuite 332</t>
  </si>
  <si>
    <t>North Matildamouth</t>
  </si>
  <si>
    <t>Bernice Grindle</t>
  </si>
  <si>
    <t>612 Jessica TerraceApt. 847</t>
  </si>
  <si>
    <t>Jetttown</t>
  </si>
  <si>
    <t>Tammara Dionisetti</t>
  </si>
  <si>
    <t>471 Bahringer ManorApt. 236</t>
  </si>
  <si>
    <t>Dickensberg</t>
  </si>
  <si>
    <t>Devlin Labet</t>
  </si>
  <si>
    <t>98 Becker LoopApt. 567</t>
  </si>
  <si>
    <t>Port Archiemouth</t>
  </si>
  <si>
    <t>Luca Hantusch</t>
  </si>
  <si>
    <t>639 Farrell HillSuite 093</t>
  </si>
  <si>
    <t>Chaseshire</t>
  </si>
  <si>
    <t>Ninon Corteney</t>
  </si>
  <si>
    <t>09 Robinson SquareApt. 647</t>
  </si>
  <si>
    <t>Sauerfort</t>
  </si>
  <si>
    <t>Adamo Saddington</t>
  </si>
  <si>
    <t>3168 Bartoletti CrescentSuite 878</t>
  </si>
  <si>
    <t>Port Lucas</t>
  </si>
  <si>
    <t>Xever Giacomelli</t>
  </si>
  <si>
    <t>41 Durgan IslandApt. 820</t>
  </si>
  <si>
    <t>Hamishfurt</t>
  </si>
  <si>
    <t>Zulema Teml</t>
  </si>
  <si>
    <t>3307 Walsh JunctionSuite 233</t>
  </si>
  <si>
    <t>Violetville</t>
  </si>
  <si>
    <t>Joly Hagley</t>
  </si>
  <si>
    <t>2958 Dooley Station StSuite 879</t>
  </si>
  <si>
    <t>Lake Lilly</t>
  </si>
  <si>
    <t>Legra Neaverson</t>
  </si>
  <si>
    <t>7440 Cameron Estate DrSuite 628</t>
  </si>
  <si>
    <t>North Victoriachester</t>
  </si>
  <si>
    <t>Regan Gronaller</t>
  </si>
  <si>
    <t>9484 Amelia View RdApt. 760</t>
  </si>
  <si>
    <t>Port Claudia</t>
  </si>
  <si>
    <t>Hana Stitch</t>
  </si>
  <si>
    <t>647 Violet Estate DrSuite 364</t>
  </si>
  <si>
    <t>Port Ella</t>
  </si>
  <si>
    <t>Horatius Genever</t>
  </si>
  <si>
    <t>778 Wilkinson RidgeSuite 101</t>
  </si>
  <si>
    <t>Gabriellatown</t>
  </si>
  <si>
    <t>Rodie Klaiser</t>
  </si>
  <si>
    <t>75 Keeling JunctionSuite 483</t>
  </si>
  <si>
    <t>South Kaiview</t>
  </si>
  <si>
    <t>Avivah Chipchase</t>
  </si>
  <si>
    <t>6308 Amelie MeadowSuite 634</t>
  </si>
  <si>
    <t>Eliburgh</t>
  </si>
  <si>
    <t>Vicki Stockwell</t>
  </si>
  <si>
    <t>3101 Thomson ManorApt. 600</t>
  </si>
  <si>
    <t>Leofurt</t>
  </si>
  <si>
    <t>Meris Twitty</t>
  </si>
  <si>
    <t>708 Daniel MeadowSuite 246</t>
  </si>
  <si>
    <t>Bartolettiside</t>
  </si>
  <si>
    <t>Jarrett Brumby</t>
  </si>
  <si>
    <t>59 Wood DriveSuite 806</t>
  </si>
  <si>
    <t>Lake Nicholasfurt</t>
  </si>
  <si>
    <t>Ronnie Shiril</t>
  </si>
  <si>
    <t>78 Nguyen MallApt. 116</t>
  </si>
  <si>
    <t>Heathcotemouth</t>
  </si>
  <si>
    <t>Shanna Pietrzyk</t>
  </si>
  <si>
    <t>30 Watson WayApt. 179</t>
  </si>
  <si>
    <t>Port Alyssa</t>
  </si>
  <si>
    <t>Moore Oolahan</t>
  </si>
  <si>
    <t>13 Stokes SummitApt. 125</t>
  </si>
  <si>
    <t>East Aidan</t>
  </si>
  <si>
    <t>Kayley Brosoli</t>
  </si>
  <si>
    <t>59 Hand ManorApt. 544</t>
  </si>
  <si>
    <t>South Evaport</t>
  </si>
  <si>
    <t>Marena Lockhart</t>
  </si>
  <si>
    <t>012 Cooper MallApt. 259</t>
  </si>
  <si>
    <t>Chelseahaven</t>
  </si>
  <si>
    <t>Reinhold Gooble</t>
  </si>
  <si>
    <t>9369 Casper Estate DrApt. 122</t>
  </si>
  <si>
    <t>Lake Kaylastad</t>
  </si>
  <si>
    <t>Tore Caras</t>
  </si>
  <si>
    <t>2912 Adams JunctionSuite 740</t>
  </si>
  <si>
    <t>West Alyssa</t>
  </si>
  <si>
    <t>Giles Kyne</t>
  </si>
  <si>
    <t>91 Angelina RidgeApt. 435</t>
  </si>
  <si>
    <t>Lake Phoenixside</t>
  </si>
  <si>
    <t>Vinny Niland</t>
  </si>
  <si>
    <t>673 Amelie MewsApt. 346</t>
  </si>
  <si>
    <t>Brownburgh</t>
  </si>
  <si>
    <t>Anne-Corinne Enrich</t>
  </si>
  <si>
    <t>84 Natalie RunSuite 762</t>
  </si>
  <si>
    <t>Kellyshire</t>
  </si>
  <si>
    <t>Aurie Margett</t>
  </si>
  <si>
    <t>260 Lily PassSuite 549</t>
  </si>
  <si>
    <t>Amelieburgh</t>
  </si>
  <si>
    <t>Martita Quakley</t>
  </si>
  <si>
    <t>629 Hoppe BoulevardSuite 590</t>
  </si>
  <si>
    <t>Boylefort</t>
  </si>
  <si>
    <t>Hyacinth Pepper</t>
  </si>
  <si>
    <t>8095 Kuhlman StreetApt. 657</t>
  </si>
  <si>
    <t>New Callum</t>
  </si>
  <si>
    <t>Lin Avraam</t>
  </si>
  <si>
    <t>00 Zachary AvenueApt. 781</t>
  </si>
  <si>
    <t>Samuelland</t>
  </si>
  <si>
    <t>Denice Ledrane</t>
  </si>
  <si>
    <t>049 Imogen StreetSuite 299</t>
  </si>
  <si>
    <t>New Beaumouth</t>
  </si>
  <si>
    <t>Kleon Trobey</t>
  </si>
  <si>
    <t>013 Edward ParadeApt. 499</t>
  </si>
  <si>
    <t>Kossfort</t>
  </si>
  <si>
    <t>Annabella Devote</t>
  </si>
  <si>
    <t>4927 Alice MeadowApt. 960</t>
  </si>
  <si>
    <t>Sanfordborough</t>
  </si>
  <si>
    <t>Bertine Puddefoot</t>
  </si>
  <si>
    <t>650 Gabriel MeadowSuite 946</t>
  </si>
  <si>
    <t>Feilchester</t>
  </si>
  <si>
    <t>Vasili Shearston</t>
  </si>
  <si>
    <t>6677 Gemma PlazaApt. 314</t>
  </si>
  <si>
    <t>South Elimouth</t>
  </si>
  <si>
    <t>Reta Jefferies</t>
  </si>
  <si>
    <t>928 Johnson View RdApt. 583</t>
  </si>
  <si>
    <t>Lucamouth</t>
  </si>
  <si>
    <t>Willa Gaisford</t>
  </si>
  <si>
    <t>373 Little JunctionApt. 299</t>
  </si>
  <si>
    <t>West Justin</t>
  </si>
  <si>
    <t>Tiphany Peacop</t>
  </si>
  <si>
    <t>473 Leo CourtSuite 784</t>
  </si>
  <si>
    <t>East Sofia</t>
  </si>
  <si>
    <t>Dulcea Shrawley</t>
  </si>
  <si>
    <t>026 D'amore RunSuite 187</t>
  </si>
  <si>
    <t>Codyview</t>
  </si>
  <si>
    <t>Tana Pawley</t>
  </si>
  <si>
    <t>50 Stella CourtSuite 087</t>
  </si>
  <si>
    <t>Lake Holly</t>
  </si>
  <si>
    <t>Marinna Heal</t>
  </si>
  <si>
    <t>95 Justin PlaceApt. 441</t>
  </si>
  <si>
    <t>Braunhaven</t>
  </si>
  <si>
    <t>Jehanna Water</t>
  </si>
  <si>
    <t>672 Graham MewsApt. 407</t>
  </si>
  <si>
    <t>Monahanside</t>
  </si>
  <si>
    <t>Tracy Ebenezer</t>
  </si>
  <si>
    <t>3263 Parisian PlaceSuite 811</t>
  </si>
  <si>
    <t>West Jesseton</t>
  </si>
  <si>
    <t>Katinka Currier</t>
  </si>
  <si>
    <t>96 Caitlin HillSuite 366</t>
  </si>
  <si>
    <t>Smythland</t>
  </si>
  <si>
    <t>Chandra Carine</t>
  </si>
  <si>
    <t>1805 Harry RoadApt. 445</t>
  </si>
  <si>
    <t>Hellermouth</t>
  </si>
  <si>
    <t>Angela Kester</t>
  </si>
  <si>
    <t>63 Tremblay BoulevardApt. 688</t>
  </si>
  <si>
    <t>Chloeville</t>
  </si>
  <si>
    <t>Jethro Pollak</t>
  </si>
  <si>
    <t>7812 Towne GroveSuite 233</t>
  </si>
  <si>
    <t>Lake Alihaven</t>
  </si>
  <si>
    <t>Persis Spiteri</t>
  </si>
  <si>
    <t>844 Alana LaneApt. 225</t>
  </si>
  <si>
    <t>Sofiaberg</t>
  </si>
  <si>
    <t>Opal Bermingham</t>
  </si>
  <si>
    <t>516 Grant RunSuite 000</t>
  </si>
  <si>
    <t>Port Mason</t>
  </si>
  <si>
    <t>Lanny Wardale</t>
  </si>
  <si>
    <t>4870 Jackson SummitApt. 538</t>
  </si>
  <si>
    <t>Spencerborough</t>
  </si>
  <si>
    <t>Laina Baudains</t>
  </si>
  <si>
    <t>44 Oliver CourtApt. 045</t>
  </si>
  <si>
    <t>Elizabethfort</t>
  </si>
  <si>
    <t>Kayne Fraczkiewicz</t>
  </si>
  <si>
    <t>9662 Isaac MallSuite 490</t>
  </si>
  <si>
    <t>Walshland</t>
  </si>
  <si>
    <t>Minta Loble</t>
  </si>
  <si>
    <t>195 Wilson HillApt. 597</t>
  </si>
  <si>
    <t>Lake Paigemouth</t>
  </si>
  <si>
    <t>Cornie Virr</t>
  </si>
  <si>
    <t>41 Feeney ParkwaySuite 074</t>
  </si>
  <si>
    <t>East Chelsea</t>
  </si>
  <si>
    <t>Corinna Maystone</t>
  </si>
  <si>
    <t>040 Savannah GroveSuite 967</t>
  </si>
  <si>
    <t>Gleasonport</t>
  </si>
  <si>
    <t>Barbara-Anne Salerg</t>
  </si>
  <si>
    <t>384 Hayley View RdSuite 949</t>
  </si>
  <si>
    <t>Savannahland</t>
  </si>
  <si>
    <t>Kendall Jakubski</t>
  </si>
  <si>
    <t>331 Leah Station StSuite 445</t>
  </si>
  <si>
    <t>Port Liam</t>
  </si>
  <si>
    <t>Matthiew Hinckes</t>
  </si>
  <si>
    <t>1290 Koch GroveApt. 799</t>
  </si>
  <si>
    <t>Lake Hannah</t>
  </si>
  <si>
    <t>Warner Chevin</t>
  </si>
  <si>
    <t>89 Patrick CrescentSuite 049</t>
  </si>
  <si>
    <t>West Georgiachester</t>
  </si>
  <si>
    <t>Keen Murrhaupt</t>
  </si>
  <si>
    <t>110 Isaac JunctionApt. 205</t>
  </si>
  <si>
    <t>Lillyburgh</t>
  </si>
  <si>
    <t>Hillary Guiness</t>
  </si>
  <si>
    <t>74 Eva TerraceSuite 247</t>
  </si>
  <si>
    <t>Harrismouth</t>
  </si>
  <si>
    <t>Law Foker</t>
  </si>
  <si>
    <t>4715 Hand View RdSuite 955</t>
  </si>
  <si>
    <t>Colestad</t>
  </si>
  <si>
    <t>Otha Skein</t>
  </si>
  <si>
    <t>368 Morrison MeadowApt. 117</t>
  </si>
  <si>
    <t>East Isla</t>
  </si>
  <si>
    <t>Pierre Rockwill</t>
  </si>
  <si>
    <t>09 Doyle MallApt. 066</t>
  </si>
  <si>
    <t>Port Jordan</t>
  </si>
  <si>
    <t>Garvy Davioud</t>
  </si>
  <si>
    <t>461 Nader LaneApt. 460</t>
  </si>
  <si>
    <t>Hudsontown</t>
  </si>
  <si>
    <t>Dean Mclarty</t>
  </si>
  <si>
    <t>6303 Nate BoulevardSuite 368</t>
  </si>
  <si>
    <t>North Ellabury</t>
  </si>
  <si>
    <t>Kenyon Lemerle</t>
  </si>
  <si>
    <t>772 Chloe MeadowSuite 666</t>
  </si>
  <si>
    <t>East Siennaview</t>
  </si>
  <si>
    <t>Benji Vineall</t>
  </si>
  <si>
    <t>468 Shields CircleApt. 480</t>
  </si>
  <si>
    <t>Port Madelineberg</t>
  </si>
  <si>
    <t>Wilhelm Blaber</t>
  </si>
  <si>
    <t>093 Jessica AvenueSuite 154</t>
  </si>
  <si>
    <t>Lake Callumville</t>
  </si>
  <si>
    <t>Gerard Gilkison</t>
  </si>
  <si>
    <t>452 Nathan ParadeSuite 988</t>
  </si>
  <si>
    <t>North William</t>
  </si>
  <si>
    <t>Hurleigh Sieb</t>
  </si>
  <si>
    <t>1737 Schroeder LoopSuite 349</t>
  </si>
  <si>
    <t>Port Sarah</t>
  </si>
  <si>
    <t>Monica Teodorski</t>
  </si>
  <si>
    <t>100 Stokes ParkwayApt. 307</t>
  </si>
  <si>
    <t>South Nathan</t>
  </si>
  <si>
    <t>Nanny Franey</t>
  </si>
  <si>
    <t>9268 Swift SummitSuite 218</t>
  </si>
  <si>
    <t>Joelland</t>
  </si>
  <si>
    <t>Madelin Matityahu</t>
  </si>
  <si>
    <t>29 Ward MeadowSuite 626</t>
  </si>
  <si>
    <t>Rachel Colebrook</t>
  </si>
  <si>
    <t>6553 Gibson AvenueSuite 245</t>
  </si>
  <si>
    <t>Stokestown</t>
  </si>
  <si>
    <t>Sandy Yushachkov</t>
  </si>
  <si>
    <t>20 Morrison RoadSuite 781</t>
  </si>
  <si>
    <t>Claudiaview</t>
  </si>
  <si>
    <t>Merrill Care</t>
  </si>
  <si>
    <t>7285 Mason BoulevardSuite 754</t>
  </si>
  <si>
    <t>Port Rosemouth</t>
  </si>
  <si>
    <t>Karoly Wadge</t>
  </si>
  <si>
    <t>78 Ruby WayApt. 351</t>
  </si>
  <si>
    <t>North Chelseaport</t>
  </si>
  <si>
    <t>Giralda Trewin</t>
  </si>
  <si>
    <t>656 Abigail KnollApt. 083</t>
  </si>
  <si>
    <t>Bartolettifurt</t>
  </si>
  <si>
    <t>Eada Viccary</t>
  </si>
  <si>
    <t>72 George CourtApt. 482</t>
  </si>
  <si>
    <t>North Edwardshire</t>
  </si>
  <si>
    <t>Hadlee Douthwaite</t>
  </si>
  <si>
    <t>19 Lola View RdApt. 937</t>
  </si>
  <si>
    <t>West Hamish</t>
  </si>
  <si>
    <t>Hew Cardinal</t>
  </si>
  <si>
    <t>29 David JunctionApt. 733</t>
  </si>
  <si>
    <t>North Ruby</t>
  </si>
  <si>
    <t>Cecile Jayume</t>
  </si>
  <si>
    <t>14 James ParkwayApt. 286</t>
  </si>
  <si>
    <t>Williamsville</t>
  </si>
  <si>
    <t>Adair Ruddoch</t>
  </si>
  <si>
    <t>629 Stephanie JunctionApt. 475</t>
  </si>
  <si>
    <t>East Savannah</t>
  </si>
  <si>
    <t>Erik Osgar</t>
  </si>
  <si>
    <t>6022 Jonathan TrackSuite 607</t>
  </si>
  <si>
    <t>Zacharyborough</t>
  </si>
  <si>
    <t>Alexei Hurburt</t>
  </si>
  <si>
    <t>0544 Zoe CourtSuite 153</t>
  </si>
  <si>
    <t>New Ellieland</t>
  </si>
  <si>
    <t>Meghan Simic</t>
  </si>
  <si>
    <t>164 Fisher RidgeSuite 516</t>
  </si>
  <si>
    <t>South Cameron</t>
  </si>
  <si>
    <t>Margeaux Getley</t>
  </si>
  <si>
    <t>6711 Jasper View RdApt. 199</t>
  </si>
  <si>
    <t>Eviemouth</t>
  </si>
  <si>
    <t>Didi Garton</t>
  </si>
  <si>
    <t>13 Ivy BoulevardSuite 234</t>
  </si>
  <si>
    <t>Carterbury</t>
  </si>
  <si>
    <t>Nollie Yorath</t>
  </si>
  <si>
    <t>1823 Hannah BoulevardSuite 778</t>
  </si>
  <si>
    <t>Violetport</t>
  </si>
  <si>
    <t>Katey Dubbin</t>
  </si>
  <si>
    <t>1443 Doherty View RdSuite 697</t>
  </si>
  <si>
    <t>South Caleb</t>
  </si>
  <si>
    <t>Yardley Dreamer</t>
  </si>
  <si>
    <t>8083 Paterson RoadApt. 211</t>
  </si>
  <si>
    <t>Jordanborough</t>
  </si>
  <si>
    <t>Pate De Ambrosis</t>
  </si>
  <si>
    <t>65 Eli AvenueApt. 473</t>
  </si>
  <si>
    <t>Donnellyfort</t>
  </si>
  <si>
    <t>Lesli Pitfield</t>
  </si>
  <si>
    <t>617 Scarlett BoulevardApt. 858</t>
  </si>
  <si>
    <t>Angelinaville</t>
  </si>
  <si>
    <t>Hashim Banes</t>
  </si>
  <si>
    <t>07 Johnson MallSuite 458</t>
  </si>
  <si>
    <t>West Jaydenfort</t>
  </si>
  <si>
    <t>Merl Gayforth</t>
  </si>
  <si>
    <t>769 Gibson TrailApt. 359</t>
  </si>
  <si>
    <t>South Adam</t>
  </si>
  <si>
    <t>Daisy Camillo</t>
  </si>
  <si>
    <t>5310 Lewis TrailApt. 715</t>
  </si>
  <si>
    <t>Jacobsland</t>
  </si>
  <si>
    <t>Beatrisa Winterscale</t>
  </si>
  <si>
    <t>74 Ryan CircleSuite 426</t>
  </si>
  <si>
    <t>Port Harrychester</t>
  </si>
  <si>
    <t>Jeniece Dumbare</t>
  </si>
  <si>
    <t>7602 Weber CourtSuite 409</t>
  </si>
  <si>
    <t>New Leahside</t>
  </si>
  <si>
    <t>Stephanus Torbett</t>
  </si>
  <si>
    <t>74 Shields Estate DrSuite 112</t>
  </si>
  <si>
    <t>Port Annaborough</t>
  </si>
  <si>
    <t>Christian Simko</t>
  </si>
  <si>
    <t>782 King Station StApt. 193</t>
  </si>
  <si>
    <t>Huelmouth</t>
  </si>
  <si>
    <t>Bette-Ann Harteley</t>
  </si>
  <si>
    <t>051 O'conner Station StSuite 626</t>
  </si>
  <si>
    <t>Shieldsside</t>
  </si>
  <si>
    <t>Raul Pockey</t>
  </si>
  <si>
    <t>178 Smitham GroveSuite 638</t>
  </si>
  <si>
    <t>South Hannah</t>
  </si>
  <si>
    <t>Mycah Rodie</t>
  </si>
  <si>
    <t>3087 Victoria DriveApt. 454</t>
  </si>
  <si>
    <t>Port Abigail</t>
  </si>
  <si>
    <t>Camala Bradbeer</t>
  </si>
  <si>
    <t>7895 Ava HillApt. 172</t>
  </si>
  <si>
    <t>Sofiashire</t>
  </si>
  <si>
    <t>Fin Betjes</t>
  </si>
  <si>
    <t>5267 Oscar WayApt. 415</t>
  </si>
  <si>
    <t>North Zaraview</t>
  </si>
  <si>
    <t>Lorna Srawley</t>
  </si>
  <si>
    <t>961 Evie ParadeApt. 534</t>
  </si>
  <si>
    <t>Audreyberg</t>
  </si>
  <si>
    <t>Vida Matchitt</t>
  </si>
  <si>
    <t>69 Aiden ParkwaySuite 721</t>
  </si>
  <si>
    <t>Hudsonberg</t>
  </si>
  <si>
    <t>Frankie Wewell</t>
  </si>
  <si>
    <t>092 Jayden JunctionSuite 148</t>
  </si>
  <si>
    <t>Lukemouth</t>
  </si>
  <si>
    <t>Jewelle Gatiss</t>
  </si>
  <si>
    <t>578 Connor GroveApt. 944</t>
  </si>
  <si>
    <t>Lake Aidenhaven</t>
  </si>
  <si>
    <t>Valerie D'Errico</t>
  </si>
  <si>
    <t>607 Parisian AvenueSuite 494</t>
  </si>
  <si>
    <t>Chelseaview</t>
  </si>
  <si>
    <t>Hewitt Hanscome</t>
  </si>
  <si>
    <t>87 Hahn Station StSuite 943</t>
  </si>
  <si>
    <t>New Ella</t>
  </si>
  <si>
    <t>Elaina Agate</t>
  </si>
  <si>
    <t>596 Martin BoulevardApt. 367</t>
  </si>
  <si>
    <t>Richardshaven</t>
  </si>
  <si>
    <t>Mirabelle Bampkin</t>
  </si>
  <si>
    <t>2044 Johns DriveApt. 201</t>
  </si>
  <si>
    <t>Lake Madeline</t>
  </si>
  <si>
    <t>Lawry Mannooch</t>
  </si>
  <si>
    <t>348 Johnston RoadSuite 155</t>
  </si>
  <si>
    <t>North Kayla</t>
  </si>
  <si>
    <t>Mahmud Pumfrett</t>
  </si>
  <si>
    <t>307 Declan Estate DrSuite 265</t>
  </si>
  <si>
    <t>Walkerhaven</t>
  </si>
  <si>
    <t>Ikey Spohr</t>
  </si>
  <si>
    <t>338 Mckenzie PlaceSuite 622</t>
  </si>
  <si>
    <t>North Scarlettborough</t>
  </si>
  <si>
    <t>Marven Argontt</t>
  </si>
  <si>
    <t>5831 Lilly AvenueSuite 322</t>
  </si>
  <si>
    <t>Port Christopherland</t>
  </si>
  <si>
    <t>Biddy Devanney</t>
  </si>
  <si>
    <t>42 Michael RoadApt. 405</t>
  </si>
  <si>
    <t>Harryburgh</t>
  </si>
  <si>
    <t>Lucie Lyenyng</t>
  </si>
  <si>
    <t>5737 Kulas TrailApt. 133</t>
  </si>
  <si>
    <t>New Sebastianfurt</t>
  </si>
  <si>
    <t>Panchito Wybern</t>
  </si>
  <si>
    <t>03 Glover TrackApt. 881</t>
  </si>
  <si>
    <t>Christianport</t>
  </si>
  <si>
    <t>Jeramey Kopacek</t>
  </si>
  <si>
    <t>4874 Corkery PlazaApt. 487</t>
  </si>
  <si>
    <t>Jadestad</t>
  </si>
  <si>
    <t>Ricky Fraser</t>
  </si>
  <si>
    <t>872 Mitchell SquareSuite 216</t>
  </si>
  <si>
    <t>East Angelinashire</t>
  </si>
  <si>
    <t>Myrle Kelby</t>
  </si>
  <si>
    <t>85 Charles MallSuite 424</t>
  </si>
  <si>
    <t>Port Sophia</t>
  </si>
  <si>
    <t>Cosmo Leys</t>
  </si>
  <si>
    <t>012 Eli RidgeSuite 727</t>
  </si>
  <si>
    <t>Kaiberg</t>
  </si>
  <si>
    <t>Miguelita Rasp</t>
  </si>
  <si>
    <t>134 Madeline KnollSuite 253</t>
  </si>
  <si>
    <t>Siennaside</t>
  </si>
  <si>
    <t>Ann-Marie Sinden</t>
  </si>
  <si>
    <t>017 Doherty DriveSuite 350</t>
  </si>
  <si>
    <t>Johnschester</t>
  </si>
  <si>
    <t>Marga Longhurst</t>
  </si>
  <si>
    <t>497 Gibson TerraceApt. 184</t>
  </si>
  <si>
    <t>Bellaburgh</t>
  </si>
  <si>
    <t>Christi Reston</t>
  </si>
  <si>
    <t>70 Phoenix DriveApt. 109</t>
  </si>
  <si>
    <t>Hicklebury</t>
  </si>
  <si>
    <t>Katalin Tellesson</t>
  </si>
  <si>
    <t>286 Chase IslandSuite 443</t>
  </si>
  <si>
    <t>Port Jade</t>
  </si>
  <si>
    <t>Ignacius Gardiner</t>
  </si>
  <si>
    <t>914 Nathan CircuitSuite 102</t>
  </si>
  <si>
    <t>Schroedermouth</t>
  </si>
  <si>
    <t>Harrietta Burchatt</t>
  </si>
  <si>
    <t>8125 Durgan BoulevardSuite 068</t>
  </si>
  <si>
    <t>Port Elliechester</t>
  </si>
  <si>
    <t>Lyda Schneidau</t>
  </si>
  <si>
    <t>8212 Anderson View RdSuite 748</t>
  </si>
  <si>
    <t>Quinnborough</t>
  </si>
  <si>
    <t>Beau Schwandermann</t>
  </si>
  <si>
    <t>60 Isabella ManorApt. 196</t>
  </si>
  <si>
    <t>Port Angus</t>
  </si>
  <si>
    <t>Stesha Lusted</t>
  </si>
  <si>
    <t>011 Braun RunApt. 234</t>
  </si>
  <si>
    <t>West Skyeview</t>
  </si>
  <si>
    <t>Alayne Ipplett</t>
  </si>
  <si>
    <t>1952 Collins StreetSuite 930</t>
  </si>
  <si>
    <t>Ellieshire</t>
  </si>
  <si>
    <t>Gwenore Samudio</t>
  </si>
  <si>
    <t>2781 Berge MallSuite 452</t>
  </si>
  <si>
    <t>North Leoburgh</t>
  </si>
  <si>
    <t>Wald Kaine</t>
  </si>
  <si>
    <t>5135 Leah RoadSuite 306</t>
  </si>
  <si>
    <t>South Georgia</t>
  </si>
  <si>
    <t>Melania Murton</t>
  </si>
  <si>
    <t>56 Patel Estate DrSuite 629</t>
  </si>
  <si>
    <t>Dietrichtown</t>
  </si>
  <si>
    <t>Mariellen Medendorp</t>
  </si>
  <si>
    <t>16 Boyer WaySuite 018</t>
  </si>
  <si>
    <t>South Gabriel</t>
  </si>
  <si>
    <t>Gennifer Sharpus</t>
  </si>
  <si>
    <t>81 Kai TerraceApt. 704</t>
  </si>
  <si>
    <t>East Scarlett</t>
  </si>
  <si>
    <t>Mychal Mynett</t>
  </si>
  <si>
    <t>5133 Mann MallApt. 757</t>
  </si>
  <si>
    <t>Port Maxville</t>
  </si>
  <si>
    <t>Iona Middlewick</t>
  </si>
  <si>
    <t>827 Berge PlaceSuite 589</t>
  </si>
  <si>
    <t>New Jonathanchester</t>
  </si>
  <si>
    <t>Patrica Penny</t>
  </si>
  <si>
    <t>57 David MallSuite 596</t>
  </si>
  <si>
    <t>Haneton</t>
  </si>
  <si>
    <t>Curtis Mccarroll</t>
  </si>
  <si>
    <t>4036 Thompson StreetApt. 565</t>
  </si>
  <si>
    <t>Lake Johnchester</t>
  </si>
  <si>
    <t>Wake Guard</t>
  </si>
  <si>
    <t>230 Savannah RunApt. 982</t>
  </si>
  <si>
    <t>Conroybury</t>
  </si>
  <si>
    <t>Gunner Murdie</t>
  </si>
  <si>
    <t>7504 Phoebe RoadApt. 552</t>
  </si>
  <si>
    <t>Lewiston</t>
  </si>
  <si>
    <t>Leeann Gowdie</t>
  </si>
  <si>
    <t>8183 Alexis JunctionApt. 634</t>
  </si>
  <si>
    <t>Callumborough</t>
  </si>
  <si>
    <t>Nelli Engall</t>
  </si>
  <si>
    <t>58 Jett RoadApt. 448</t>
  </si>
  <si>
    <t>Chasemouth</t>
  </si>
  <si>
    <t>Puff Newbury</t>
  </si>
  <si>
    <t>35 Fahey CircuitSuite 014</t>
  </si>
  <si>
    <t>Port Joshuaside</t>
  </si>
  <si>
    <t>Ricardo James</t>
  </si>
  <si>
    <t>32 Thomas CrestSuite 753</t>
  </si>
  <si>
    <t>Archiefurt</t>
  </si>
  <si>
    <t>Martin O'Mailey</t>
  </si>
  <si>
    <t>639 Griffiths ParkwayApt. 162</t>
  </si>
  <si>
    <t>New Angelina</t>
  </si>
  <si>
    <t>Holden Whybrow</t>
  </si>
  <si>
    <t>2465 Hugo RoadApt. 066</t>
  </si>
  <si>
    <t>West Joelfurt</t>
  </si>
  <si>
    <t>Darrelle Padson</t>
  </si>
  <si>
    <t>22 Aaron LoopApt. 324</t>
  </si>
  <si>
    <t>Violetborough</t>
  </si>
  <si>
    <t>Neill Steptoe</t>
  </si>
  <si>
    <t>46 Alex MewsApt. 096</t>
  </si>
  <si>
    <t>Port Mia</t>
  </si>
  <si>
    <t>Trenton Lydiard</t>
  </si>
  <si>
    <t>30 Williamson SummitApt. 594</t>
  </si>
  <si>
    <t>West Isabelton</t>
  </si>
  <si>
    <t>Poul Rossi</t>
  </si>
  <si>
    <t>2025 Stewart MewsApt. 137</t>
  </si>
  <si>
    <t>Nataliemouth</t>
  </si>
  <si>
    <t>Deedee Pashe</t>
  </si>
  <si>
    <t>96 Bartoletti StreetApt. 671</t>
  </si>
  <si>
    <t>Lake Abigailhaven</t>
  </si>
  <si>
    <t>Jewel Dericut</t>
  </si>
  <si>
    <t>63 Rohan PlazaApt. 943</t>
  </si>
  <si>
    <t>Lake Charlottefort</t>
  </si>
  <si>
    <t>Isis Doel</t>
  </si>
  <si>
    <t>540 Schmitt ParkwaySuite 102</t>
  </si>
  <si>
    <t>Grimesstad</t>
  </si>
  <si>
    <t>Tommy Ebunoluwa</t>
  </si>
  <si>
    <t>56 Wolf TerraceSuite 373</t>
  </si>
  <si>
    <t>East Mason</t>
  </si>
  <si>
    <t>Harland Hawkeridge</t>
  </si>
  <si>
    <t>09 Patel MallApt. 231</t>
  </si>
  <si>
    <t>New Samuel</t>
  </si>
  <si>
    <t>Brennen Breward</t>
  </si>
  <si>
    <t>39 Amelia Estate DrApt. 608</t>
  </si>
  <si>
    <t>Fayhaven</t>
  </si>
  <si>
    <t>Tobye De Caville</t>
  </si>
  <si>
    <t>987 Charlotte MewsApt. 591</t>
  </si>
  <si>
    <t>West Baileyville</t>
  </si>
  <si>
    <t>Erroll Michelle</t>
  </si>
  <si>
    <t>694 Isabella WaySuite 054</t>
  </si>
  <si>
    <t>New Ava</t>
  </si>
  <si>
    <t>Dorris Simonsson</t>
  </si>
  <si>
    <t>53 Finn PlaceApt. 635</t>
  </si>
  <si>
    <t>Jessebury</t>
  </si>
  <si>
    <t>Yevette Weekes</t>
  </si>
  <si>
    <t>6369 Patrick HillApt. 508</t>
  </si>
  <si>
    <t>Gardenchester</t>
  </si>
  <si>
    <t>Clayson Mealing</t>
  </si>
  <si>
    <t>94 Hannah LoopSuite 177</t>
  </si>
  <si>
    <t>Lake Declanland</t>
  </si>
  <si>
    <t>Melba Badam</t>
  </si>
  <si>
    <t>3468 Christiansen MeadowSuite 298</t>
  </si>
  <si>
    <t>Evamouth</t>
  </si>
  <si>
    <t>Loni Tort</t>
  </si>
  <si>
    <t>76 Zac KnollSuite 031</t>
  </si>
  <si>
    <t>Joelmouth</t>
  </si>
  <si>
    <t>Jewel Roakes</t>
  </si>
  <si>
    <t>72 Lincoln SummitSuite 640</t>
  </si>
  <si>
    <t>Abbeyshire</t>
  </si>
  <si>
    <t>Angil Crunden</t>
  </si>
  <si>
    <t>765 Christiansen ParkwaySuite 557</t>
  </si>
  <si>
    <t>Lake Elijah</t>
  </si>
  <si>
    <t>Bird Mcgarvie</t>
  </si>
  <si>
    <t>889 Hermann Station StApt. 026</t>
  </si>
  <si>
    <t>East Jakeberg</t>
  </si>
  <si>
    <t>Elicia Flaunders</t>
  </si>
  <si>
    <t>63 Lilly JunctionApt. 010</t>
  </si>
  <si>
    <t>Jademouth</t>
  </si>
  <si>
    <t>Crin Johnikin</t>
  </si>
  <si>
    <t>09 Kiehn View RdApt. 209</t>
  </si>
  <si>
    <t>South Clairetown</t>
  </si>
  <si>
    <t>Brade Caught</t>
  </si>
  <si>
    <t>38 Baumbach Estate DrApt. 545</t>
  </si>
  <si>
    <t>Elijahburgh</t>
  </si>
  <si>
    <t>Shaylyn Musla</t>
  </si>
  <si>
    <t>814 Jayden MewsSuite 958</t>
  </si>
  <si>
    <t>Josephland</t>
  </si>
  <si>
    <t>Lauryn Deport</t>
  </si>
  <si>
    <t>47 Green ParkwayApt. 868</t>
  </si>
  <si>
    <t>Bayermouth</t>
  </si>
  <si>
    <t>Arden Lasselle</t>
  </si>
  <si>
    <t>476 Mueller CrestSuite 674</t>
  </si>
  <si>
    <t>West Claudiaburgh</t>
  </si>
  <si>
    <t>Rowena Doe</t>
  </si>
  <si>
    <t>9388 Bauch TrailSuite 439</t>
  </si>
  <si>
    <t>Codyfort</t>
  </si>
  <si>
    <t>Evelyn Chevolleau</t>
  </si>
  <si>
    <t>385 Jayden View RdApt. 459</t>
  </si>
  <si>
    <t>Port Logan</t>
  </si>
  <si>
    <t>Karl Ramsell</t>
  </si>
  <si>
    <t>6851 Emard KnollSuite 265</t>
  </si>
  <si>
    <t>Lake Phoenix</t>
  </si>
  <si>
    <t>Whitaker Pashen</t>
  </si>
  <si>
    <t>62 Mcdermott HillSuite 903</t>
  </si>
  <si>
    <t>Justinport</t>
  </si>
  <si>
    <t>Alida Spitaro</t>
  </si>
  <si>
    <t>46 Xavier WayApt. 621</t>
  </si>
  <si>
    <t>Dareberg</t>
  </si>
  <si>
    <t>Pattin Carley</t>
  </si>
  <si>
    <t>038 Haley MewsApt. 810</t>
  </si>
  <si>
    <t>Bayertown</t>
  </si>
  <si>
    <t>Silvan Norcross</t>
  </si>
  <si>
    <t>476 Ferry IslandSuite 062</t>
  </si>
  <si>
    <t>Worthington Knapton</t>
  </si>
  <si>
    <t>88 Walsh WaySuite 074</t>
  </si>
  <si>
    <t>Lake Lucas</t>
  </si>
  <si>
    <t>Jerald Macmeeking</t>
  </si>
  <si>
    <t>5040 Isabel TerraceSuite 158</t>
  </si>
  <si>
    <t>Connellyport</t>
  </si>
  <si>
    <t>Francisca Accum</t>
  </si>
  <si>
    <t>566 Kiara RunApt. 417</t>
  </si>
  <si>
    <t>West Zacharybury</t>
  </si>
  <si>
    <t>Araldo Washtell</t>
  </si>
  <si>
    <t>9173 Maya SummitApt. 856</t>
  </si>
  <si>
    <t>East Gabriel</t>
  </si>
  <si>
    <t>Ewen Bate</t>
  </si>
  <si>
    <t>45 Ethan LoopApt. 390</t>
  </si>
  <si>
    <t>Casperland</t>
  </si>
  <si>
    <t>Saxe Stormonth</t>
  </si>
  <si>
    <t>028 Elijah TrailApt. 268</t>
  </si>
  <si>
    <t>Lake Owen</t>
  </si>
  <si>
    <t>Shelbi Impson</t>
  </si>
  <si>
    <t>20 Xavier RidgeApt. 805</t>
  </si>
  <si>
    <t>Hansenberg</t>
  </si>
  <si>
    <t>Monty Gowen</t>
  </si>
  <si>
    <t>651 Garden CourtApt. 769</t>
  </si>
  <si>
    <t>Muellerfurt</t>
  </si>
  <si>
    <t>Neilla Moring</t>
  </si>
  <si>
    <t>223 Jerde BoulevardSuite 636</t>
  </si>
  <si>
    <t>Leeborough</t>
  </si>
  <si>
    <t>Isaak Ferrarone</t>
  </si>
  <si>
    <t>074 Hackett ParadeApt. 191</t>
  </si>
  <si>
    <t>South Holly</t>
  </si>
  <si>
    <t>Zaria Garken</t>
  </si>
  <si>
    <t>53 Jake CourtSuite 337</t>
  </si>
  <si>
    <t>Towneport</t>
  </si>
  <si>
    <t>Codie Escalero</t>
  </si>
  <si>
    <t>434 Gibson MewsSuite 619</t>
  </si>
  <si>
    <t>West Abbeyland</t>
  </si>
  <si>
    <t>Bourke Pembery</t>
  </si>
  <si>
    <t>599 Campbell CrestApt. 125</t>
  </si>
  <si>
    <t>Wildermanside</t>
  </si>
  <si>
    <t>Keeley Nassie</t>
  </si>
  <si>
    <t>09 Smyth BoulevardSuite 155</t>
  </si>
  <si>
    <t>Turnerborough</t>
  </si>
  <si>
    <t>Kaitlyn Pinare</t>
  </si>
  <si>
    <t>8982 O'reilly PlazaSuite 007</t>
  </si>
  <si>
    <t>Lake Matilda</t>
  </si>
  <si>
    <t>Beverlie Blance</t>
  </si>
  <si>
    <t>1604 Olivia CrestApt. 164</t>
  </si>
  <si>
    <t>Casperfurt</t>
  </si>
  <si>
    <t>Duncan Walliker</t>
  </si>
  <si>
    <t>861 Thomas LoopApt. 385</t>
  </si>
  <si>
    <t>West Zoe</t>
  </si>
  <si>
    <t>Beck Oldham</t>
  </si>
  <si>
    <t>7836 Kessler CrescentSuite 055</t>
  </si>
  <si>
    <t>Miafurt</t>
  </si>
  <si>
    <t>Anders Couvert</t>
  </si>
  <si>
    <t>64 Phillips RunApt. 722</t>
  </si>
  <si>
    <t>East Sienna</t>
  </si>
  <si>
    <t>Cassaundra Sliman</t>
  </si>
  <si>
    <t>3679 Kiehn ParkwaySuite 444</t>
  </si>
  <si>
    <t>Lake Mollyburgh</t>
  </si>
  <si>
    <t>Hilda Peter</t>
  </si>
  <si>
    <t>4435 O'hara TerraceSuite 232</t>
  </si>
  <si>
    <t>New Sophie</t>
  </si>
  <si>
    <t>Daria Embleton</t>
  </si>
  <si>
    <t>39 Wilkinson CrestApt. 257</t>
  </si>
  <si>
    <t>North Sophie</t>
  </si>
  <si>
    <t>Brian Finnes</t>
  </si>
  <si>
    <t>069 Claire GroveSuite 234</t>
  </si>
  <si>
    <t>New Codyville</t>
  </si>
  <si>
    <t>Valentine Marley</t>
  </si>
  <si>
    <t>31 Aaron WayApt. 752</t>
  </si>
  <si>
    <t>Aimee Giorgio</t>
  </si>
  <si>
    <t>489 Harrison Station StSuite 861</t>
  </si>
  <si>
    <t>Lukebury</t>
  </si>
  <si>
    <t>Jo Ann Snoden</t>
  </si>
  <si>
    <t>7638 Kiehn StreetApt. 781</t>
  </si>
  <si>
    <t>Port Owen</t>
  </si>
  <si>
    <t>Faunie Cooney</t>
  </si>
  <si>
    <t>36 Christian PlaceApt. 409</t>
  </si>
  <si>
    <t>Port Chelseaport</t>
  </si>
  <si>
    <t>Elva Root</t>
  </si>
  <si>
    <t>733 Cole CrescentSuite 465</t>
  </si>
  <si>
    <t>South Abbeyshire</t>
  </si>
  <si>
    <t>Lucias Forsythe</t>
  </si>
  <si>
    <t>122 Riley TrailSuite 946</t>
  </si>
  <si>
    <t>West Kiara</t>
  </si>
  <si>
    <t>Atlante Mcgrotty</t>
  </si>
  <si>
    <t>2352 Luca JunctionApt. 067</t>
  </si>
  <si>
    <t>Mayerland</t>
  </si>
  <si>
    <t>Danica Brunker</t>
  </si>
  <si>
    <t>00 Fadel CircuitApt. 573</t>
  </si>
  <si>
    <t>D'amorefort</t>
  </si>
  <si>
    <t>Torie Minihan</t>
  </si>
  <si>
    <t>4597 Hill ManorSuite 864</t>
  </si>
  <si>
    <t>New Annabelle</t>
  </si>
  <si>
    <t>Lavina Dartnell</t>
  </si>
  <si>
    <t>0380 Bartell StreetSuite 585</t>
  </si>
  <si>
    <t>Boyleberg</t>
  </si>
  <si>
    <t>Jeanne Pringer</t>
  </si>
  <si>
    <t>786 Mackenzie StreetApt. 660</t>
  </si>
  <si>
    <t>Wilsonside</t>
  </si>
  <si>
    <t>Franciska Yosevitz</t>
  </si>
  <si>
    <t>03 Evans RoadApt. 343</t>
  </si>
  <si>
    <t>Rileyview</t>
  </si>
  <si>
    <t>Stewart Heggman</t>
  </si>
  <si>
    <t>1549 Rees Station StSuite 745</t>
  </si>
  <si>
    <t>Eviestad</t>
  </si>
  <si>
    <t>Scot Billany</t>
  </si>
  <si>
    <t>4966 Lilly Estate DrApt. 570</t>
  </si>
  <si>
    <t>Beiermouth</t>
  </si>
  <si>
    <t>Justis Butter</t>
  </si>
  <si>
    <t>4958 Harry TrackApt. 721</t>
  </si>
  <si>
    <t>Port Johnland</t>
  </si>
  <si>
    <t>Dulcia Gawthorpe</t>
  </si>
  <si>
    <t>7204 Toby SummitApt. 845</t>
  </si>
  <si>
    <t>North Lillian</t>
  </si>
  <si>
    <t>Trista Aspray</t>
  </si>
  <si>
    <t>9347 Morrison RoadSuite 865</t>
  </si>
  <si>
    <t>Johnstonshire</t>
  </si>
  <si>
    <t>Mira Heinonen</t>
  </si>
  <si>
    <t>2719 Dietrich KnollApt. 175</t>
  </si>
  <si>
    <t>South Declan</t>
  </si>
  <si>
    <t>Bartlet Whiffin</t>
  </si>
  <si>
    <t>205 Bailey IslandSuite 339</t>
  </si>
  <si>
    <t>Kingmouth</t>
  </si>
  <si>
    <t>Whitney Scarman</t>
  </si>
  <si>
    <t>01 D'amore ManorSuite 692</t>
  </si>
  <si>
    <t>Trompview</t>
  </si>
  <si>
    <t>Bernita Orae</t>
  </si>
  <si>
    <t>318 Amber TrackSuite 271</t>
  </si>
  <si>
    <t>Schmittview</t>
  </si>
  <si>
    <t>Dasi Kovelmann</t>
  </si>
  <si>
    <t>8303 Imogen SquareApt. 902</t>
  </si>
  <si>
    <t>Jakeland</t>
  </si>
  <si>
    <t>Ringo Sollars</t>
  </si>
  <si>
    <t>75 Kovacek KnollSuite 417</t>
  </si>
  <si>
    <t>West Cameron</t>
  </si>
  <si>
    <t>Vite Durrant</t>
  </si>
  <si>
    <t>31 King LoopSuite 647</t>
  </si>
  <si>
    <t>Port Michael</t>
  </si>
  <si>
    <t>Ianthe Magowan</t>
  </si>
  <si>
    <t>35 Baumbach HillApt. 244</t>
  </si>
  <si>
    <t>Lake Laurenview</t>
  </si>
  <si>
    <t>Sheff Ruoss</t>
  </si>
  <si>
    <t>269 Cartwright ParadeSuite 150</t>
  </si>
  <si>
    <t>Laylabury</t>
  </si>
  <si>
    <t>Lionel Mansel</t>
  </si>
  <si>
    <t>03 Spencer MewsSuite 726</t>
  </si>
  <si>
    <t>Lukefurt</t>
  </si>
  <si>
    <t>Muire Ashtonhurst</t>
  </si>
  <si>
    <t>25 Mikayla MewsApt. 558</t>
  </si>
  <si>
    <t>West Michael</t>
  </si>
  <si>
    <t>Rutger Hugonnet</t>
  </si>
  <si>
    <t>13 Hammes CircuitApt. 503</t>
  </si>
  <si>
    <t>New Jadehaven</t>
  </si>
  <si>
    <t>Brion Grinaugh</t>
  </si>
  <si>
    <t>473 Abbey PlazaSuite 913</t>
  </si>
  <si>
    <t>South Alyssa</t>
  </si>
  <si>
    <t>Harri Lotherington</t>
  </si>
  <si>
    <t>9993 Wood RidgeApt. 503</t>
  </si>
  <si>
    <t>New Emily</t>
  </si>
  <si>
    <t>Kendre Etherton</t>
  </si>
  <si>
    <t>3627 Chloe Estate DrSuite 963</t>
  </si>
  <si>
    <t>New Angelinaberg</t>
  </si>
  <si>
    <t>Dag Schiefersten</t>
  </si>
  <si>
    <t>199 Amber MallSuite 954</t>
  </si>
  <si>
    <t>Noahmouth</t>
  </si>
  <si>
    <t>Crysta Attride</t>
  </si>
  <si>
    <t>98 Paterson CrescentApt. 427</t>
  </si>
  <si>
    <t>North Lukechester</t>
  </si>
  <si>
    <t>Marthena Oxbury</t>
  </si>
  <si>
    <t>47 Barrows IslandSuite 464</t>
  </si>
  <si>
    <t>North Alana</t>
  </si>
  <si>
    <t>Silas Chaman</t>
  </si>
  <si>
    <t>410 Ryan CrescentApt. 461</t>
  </si>
  <si>
    <t>Gardenport</t>
  </si>
  <si>
    <t>Kary Melding</t>
  </si>
  <si>
    <t>00 Natalie SquareSuite 603</t>
  </si>
  <si>
    <t>East Isabella</t>
  </si>
  <si>
    <t>Michele Osmant</t>
  </si>
  <si>
    <t>370 Koch SummitApt. 142</t>
  </si>
  <si>
    <t>North Josephmouth</t>
  </si>
  <si>
    <t>Hamilton Buck</t>
  </si>
  <si>
    <t>179 Richards LoopApt. 131</t>
  </si>
  <si>
    <t>New Finnmouth</t>
  </si>
  <si>
    <t>Skyler Streeton</t>
  </si>
  <si>
    <t>66 Ashton DriveApt. 404</t>
  </si>
  <si>
    <t>Nathanton</t>
  </si>
  <si>
    <t>Karla Teresia</t>
  </si>
  <si>
    <t>95 Oliver SquareApt. 137</t>
  </si>
  <si>
    <t>Evafort</t>
  </si>
  <si>
    <t>Wren Helgass</t>
  </si>
  <si>
    <t>2634 Ward CrescentSuite 361</t>
  </si>
  <si>
    <t>Port Hannahburgh</t>
  </si>
  <si>
    <t>Jaymee Dalrymple</t>
  </si>
  <si>
    <t>812 Corwin Estate DrSuite 687</t>
  </si>
  <si>
    <t>New George</t>
  </si>
  <si>
    <t>Rourke Binstead</t>
  </si>
  <si>
    <t>92 Nolan MeadowApt. 492</t>
  </si>
  <si>
    <t>East Abigail</t>
  </si>
  <si>
    <t>Ricky Steels</t>
  </si>
  <si>
    <t>248 Fisher Station StApt. 066</t>
  </si>
  <si>
    <t>O'connerburgh</t>
  </si>
  <si>
    <t>Gert Brackstone</t>
  </si>
  <si>
    <t>89 Schmitt PlazaSuite 421</t>
  </si>
  <si>
    <t>Charlotteville</t>
  </si>
  <si>
    <t>Teodor Van Der Velde</t>
  </si>
  <si>
    <t>113 Doyle CrescentSuite 825</t>
  </si>
  <si>
    <t>South William</t>
  </si>
  <si>
    <t>Matilde Yanuk</t>
  </si>
  <si>
    <t>17 Jade AvenueApt. 646</t>
  </si>
  <si>
    <t>Reillyfurt</t>
  </si>
  <si>
    <t>Rafferty Fronek</t>
  </si>
  <si>
    <t>068 Logan CourtSuite 319</t>
  </si>
  <si>
    <t>East Kaylabury</t>
  </si>
  <si>
    <t>Alia Rapinett</t>
  </si>
  <si>
    <t>7299 Madeline MeadowApt. 450</t>
  </si>
  <si>
    <t>West Siennaland</t>
  </si>
  <si>
    <t>Brodie Hedin</t>
  </si>
  <si>
    <t>6428 Boyle MallApt. 711</t>
  </si>
  <si>
    <t>Aldin Moline</t>
  </si>
  <si>
    <t>7210 Farrell HillApt. 735</t>
  </si>
  <si>
    <t>West Aidenview</t>
  </si>
  <si>
    <t>Kat Champness</t>
  </si>
  <si>
    <t>9227 Evans PlazaApt. 709</t>
  </si>
  <si>
    <t>Langworthfort</t>
  </si>
  <si>
    <t>Flss Jillins</t>
  </si>
  <si>
    <t>513 Luke CourtSuite 773</t>
  </si>
  <si>
    <t>Johntown</t>
  </si>
  <si>
    <t>Parker Guiraud</t>
  </si>
  <si>
    <t>9670 Henry TrailApt. 656</t>
  </si>
  <si>
    <t>Ashtonview</t>
  </si>
  <si>
    <t>Isis Stonard</t>
  </si>
  <si>
    <t>831 Barton MallSuite 382</t>
  </si>
  <si>
    <t>Port William</t>
  </si>
  <si>
    <t>Anneliese Pardew</t>
  </si>
  <si>
    <t>06 Koss HillSuite 888</t>
  </si>
  <si>
    <t>Owentown</t>
  </si>
  <si>
    <t>Roobbie Persich</t>
  </si>
  <si>
    <t>42 Mackenzie CourtApt. 934</t>
  </si>
  <si>
    <t>Sanfordberg</t>
  </si>
  <si>
    <t>Anny Midden</t>
  </si>
  <si>
    <t>810 Jasper CircleSuite 777</t>
  </si>
  <si>
    <t>Lake Amelia</t>
  </si>
  <si>
    <t>Darren Karpenko</t>
  </si>
  <si>
    <t>73 Amelie LoopApt. 987</t>
  </si>
  <si>
    <t>Hermistonside</t>
  </si>
  <si>
    <t>Elga Corgenvin</t>
  </si>
  <si>
    <t>0462 Fisher TrackSuite 627</t>
  </si>
  <si>
    <t>New Sienna</t>
  </si>
  <si>
    <t>Warden Windram</t>
  </si>
  <si>
    <t>813 Bailey DriveApt. 157</t>
  </si>
  <si>
    <t>New Thomas</t>
  </si>
  <si>
    <t>De Lourens</t>
  </si>
  <si>
    <t>334 Olivia MeadowSuite 855</t>
  </si>
  <si>
    <t>North Paige</t>
  </si>
  <si>
    <t>Luke Salliere</t>
  </si>
  <si>
    <t>5306 Hickle MewsApt. 405</t>
  </si>
  <si>
    <t>Feeneymouth</t>
  </si>
  <si>
    <t>Meryl Kender</t>
  </si>
  <si>
    <t>0052 Benjamin MewsApt. 635</t>
  </si>
  <si>
    <t>Lake Aidan</t>
  </si>
  <si>
    <t>Silas Stephens</t>
  </si>
  <si>
    <t>344 Addison PlazaApt. 998</t>
  </si>
  <si>
    <t>West Audreyhaven</t>
  </si>
  <si>
    <t>Matthew Schneidau</t>
  </si>
  <si>
    <t>227 Donnelly TerraceSuite 915</t>
  </si>
  <si>
    <t>Lake Jackmouth</t>
  </si>
  <si>
    <t>Zeb Shipton</t>
  </si>
  <si>
    <t>970 Khan RidgeApt. 056</t>
  </si>
  <si>
    <t>West Madison</t>
  </si>
  <si>
    <t>Ulla Crombie</t>
  </si>
  <si>
    <t>5302 Ava TerraceApt. 295</t>
  </si>
  <si>
    <t>Lake Edward</t>
  </si>
  <si>
    <t>Sharyl Royl</t>
  </si>
  <si>
    <t>29 Caitlin CrestSuite 875</t>
  </si>
  <si>
    <t>Fadelburgh</t>
  </si>
  <si>
    <t>Constantino Langworthy</t>
  </si>
  <si>
    <t>316 Violet LaneApt. 212</t>
  </si>
  <si>
    <t>Fayburgh</t>
  </si>
  <si>
    <t>Gavra Wheowall</t>
  </si>
  <si>
    <t>80 Benjamin CircleSuite 217</t>
  </si>
  <si>
    <t>East Harrybury</t>
  </si>
  <si>
    <t>Courtnay Cornewell</t>
  </si>
  <si>
    <t>533 Archie StreetApt. 007</t>
  </si>
  <si>
    <t>South Pipermouth</t>
  </si>
  <si>
    <t>Goddart Glusby</t>
  </si>
  <si>
    <t>350 Dietrich RunSuite 632</t>
  </si>
  <si>
    <t>East Sophia</t>
  </si>
  <si>
    <t>Jeff Curness</t>
  </si>
  <si>
    <t>86 Christiansen HillSuite 955</t>
  </si>
  <si>
    <t>East Michaelmouth</t>
  </si>
  <si>
    <t>Sadella Goodsall</t>
  </si>
  <si>
    <t>49 Klein DriveSuite 199</t>
  </si>
  <si>
    <t>Christopherside</t>
  </si>
  <si>
    <t>Gates Torrance</t>
  </si>
  <si>
    <t>26 Willow CourtApt. 822</t>
  </si>
  <si>
    <t>Miafort</t>
  </si>
  <si>
    <t>Glyn Tieman</t>
  </si>
  <si>
    <t>37 White Station StApt. 524</t>
  </si>
  <si>
    <t>Georgiatown</t>
  </si>
  <si>
    <t>Royall Lowrie</t>
  </si>
  <si>
    <t>208 Connor CircuitSuite 244</t>
  </si>
  <si>
    <t>Coleshire</t>
  </si>
  <si>
    <t>Dani Pinches</t>
  </si>
  <si>
    <t>83 Reynolds ParadeSuite 974</t>
  </si>
  <si>
    <t>Howehaven</t>
  </si>
  <si>
    <t>Jena Kelling</t>
  </si>
  <si>
    <t>52 Savannah LaneApt. 519</t>
  </si>
  <si>
    <t>Kaihaven</t>
  </si>
  <si>
    <t>Jacynth Stillmann</t>
  </si>
  <si>
    <t>593 Becker CircleApt. 333</t>
  </si>
  <si>
    <t>Jacobiview</t>
  </si>
  <si>
    <t>Ellerey Kaesmakers</t>
  </si>
  <si>
    <t>56 Marcus SquareSuite 361</t>
  </si>
  <si>
    <t>South Jayden</t>
  </si>
  <si>
    <t>Fredrick Cleynman</t>
  </si>
  <si>
    <t>53 Huel WaySuite 523</t>
  </si>
  <si>
    <t>Mikaylaburgh</t>
  </si>
  <si>
    <t>Robinetta Deners</t>
  </si>
  <si>
    <t>32 Chase JunctionSuite 463</t>
  </si>
  <si>
    <t>West Claudia</t>
  </si>
  <si>
    <t>Meade Yglesia</t>
  </si>
  <si>
    <t>624 Bode TrailSuite 795</t>
  </si>
  <si>
    <t>New Masonport</t>
  </si>
  <si>
    <t>Lynda Seydlitz</t>
  </si>
  <si>
    <t>246 Waters CrescentSuite 947</t>
  </si>
  <si>
    <t>Port Marcusshire</t>
  </si>
  <si>
    <t>Wadsworth Olivier</t>
  </si>
  <si>
    <t>4309 Nguyen KnollApt. 851</t>
  </si>
  <si>
    <t>North Elijahshire</t>
  </si>
  <si>
    <t>Valery Pache</t>
  </si>
  <si>
    <t>3203 Jackson TerraceSuite 580</t>
  </si>
  <si>
    <t>South Claudialand</t>
  </si>
  <si>
    <t>Barclay Kinsella</t>
  </si>
  <si>
    <t>698 Doyle RoadSuite 219</t>
  </si>
  <si>
    <t>Lincolnbury</t>
  </si>
  <si>
    <t>Binnie Gonzales</t>
  </si>
  <si>
    <t>5756 Savannah DriveApt. 644</t>
  </si>
  <si>
    <t>Aidenton</t>
  </si>
  <si>
    <t>Carla Walework</t>
  </si>
  <si>
    <t>011 Hamilton PlaceSuite 215</t>
  </si>
  <si>
    <t>East George</t>
  </si>
  <si>
    <t>Con Pressdee</t>
  </si>
  <si>
    <t>2797 Corkery KnollApt. 001</t>
  </si>
  <si>
    <t>West Marcus</t>
  </si>
  <si>
    <t>Udale Ripping</t>
  </si>
  <si>
    <t>313 O'hara Estate DrSuite 414</t>
  </si>
  <si>
    <t>New Alyssa</t>
  </si>
  <si>
    <t>Van Winley</t>
  </si>
  <si>
    <t>7443 Bayer RidgeSuite 024</t>
  </si>
  <si>
    <t>Lake George</t>
  </si>
  <si>
    <t>Julian Sponer</t>
  </si>
  <si>
    <t>745 Jack CourtApt. 737</t>
  </si>
  <si>
    <t>Port Madison</t>
  </si>
  <si>
    <t>Milton Otson</t>
  </si>
  <si>
    <t>88 Olson GroveApt. 120</t>
  </si>
  <si>
    <t>Cooperbury</t>
  </si>
  <si>
    <t>Eve Stutard</t>
  </si>
  <si>
    <t>899 Lynch LaneSuite 349</t>
  </si>
  <si>
    <t>Monahanberg</t>
  </si>
  <si>
    <t>Haslett Nodes</t>
  </si>
  <si>
    <t>794 Grady LoopSuite 784</t>
  </si>
  <si>
    <t>Lake Maddison</t>
  </si>
  <si>
    <t>Jarrid Coston</t>
  </si>
  <si>
    <t>8903 Ava PassSuite 089</t>
  </si>
  <si>
    <t>Corkeryshire</t>
  </si>
  <si>
    <t>Cherlyn Asmus</t>
  </si>
  <si>
    <t>003 Bruen DriveApt. 633</t>
  </si>
  <si>
    <t>Jasmineville</t>
  </si>
  <si>
    <t>Tymothy Linsay</t>
  </si>
  <si>
    <t>38 Charli SquareSuite 502</t>
  </si>
  <si>
    <t>Barrowschester</t>
  </si>
  <si>
    <t>Violet Alwen</t>
  </si>
  <si>
    <t>339 Hermann ParadeSuite 489</t>
  </si>
  <si>
    <t>Lake Charli</t>
  </si>
  <si>
    <t>Archaimbaud Barnewelle</t>
  </si>
  <si>
    <t>2348 Zac LaneApt. 953</t>
  </si>
  <si>
    <t>Jacobsstad</t>
  </si>
  <si>
    <t>Merrielle Piken</t>
  </si>
  <si>
    <t>9182 Hermann MallApt. 890</t>
  </si>
  <si>
    <t>Audreyfurt</t>
  </si>
  <si>
    <t>Kerianne Parris</t>
  </si>
  <si>
    <t>59 Bergstrom GroveSuite 260</t>
  </si>
  <si>
    <t>Olsonbury</t>
  </si>
  <si>
    <t>Lyn Bouts</t>
  </si>
  <si>
    <t>16 Maddison MewsSuite 093</t>
  </si>
  <si>
    <t>Levihaven</t>
  </si>
  <si>
    <t>Thorny Nornable</t>
  </si>
  <si>
    <t>4070 Nathan CircuitSuite 296</t>
  </si>
  <si>
    <t>Rubyfort</t>
  </si>
  <si>
    <t>Ronda Badby</t>
  </si>
  <si>
    <t>807 Howe MallApt. 230</t>
  </si>
  <si>
    <t>Port Alexandertown</t>
  </si>
  <si>
    <t>Dani Hawtin</t>
  </si>
  <si>
    <t>41 Brown Estate DrSuite 039</t>
  </si>
  <si>
    <t>North Alex</t>
  </si>
  <si>
    <t>Alfonso Locket</t>
  </si>
  <si>
    <t>21 Grant AvenueApt. 491</t>
  </si>
  <si>
    <t>South Eliza</t>
  </si>
  <si>
    <t>Justin Marden</t>
  </si>
  <si>
    <t>813 O'reilly View RdSuite 466</t>
  </si>
  <si>
    <t>Port Ashtonhaven</t>
  </si>
  <si>
    <t>Lurette Mckay</t>
  </si>
  <si>
    <t>1800 George RoadSuite 097</t>
  </si>
  <si>
    <t>Stantonton</t>
  </si>
  <si>
    <t>Sula Shepherd</t>
  </si>
  <si>
    <t>91 Tyler RunSuite 243</t>
  </si>
  <si>
    <t>Nateville</t>
  </si>
  <si>
    <t>Sherwynd Klimkov</t>
  </si>
  <si>
    <t>56 Owen TrackApt. 284</t>
  </si>
  <si>
    <t>Port Zoe</t>
  </si>
  <si>
    <t>Gerianne Burree</t>
  </si>
  <si>
    <t>5256 Hamish WaySuite 853</t>
  </si>
  <si>
    <t>West Jackfort</t>
  </si>
  <si>
    <t>Crawford Bolden</t>
  </si>
  <si>
    <t>63 Charlie LaneSuite 463</t>
  </si>
  <si>
    <t>North Kaylastad</t>
  </si>
  <si>
    <t>Jermaine Goranov</t>
  </si>
  <si>
    <t>9937 Oliver CircleApt. 655</t>
  </si>
  <si>
    <t>Kreigerbury</t>
  </si>
  <si>
    <t>Augustin Brandenberg</t>
  </si>
  <si>
    <t>20 Skye RunApt. 868</t>
  </si>
  <si>
    <t>East Lauren</t>
  </si>
  <si>
    <t>Iain Fellnee</t>
  </si>
  <si>
    <t>476 Corwin ParkwayApt. 441</t>
  </si>
  <si>
    <t>Drucy Ham</t>
  </si>
  <si>
    <t>0967 Flatley HillApt. 866</t>
  </si>
  <si>
    <t>Port Williamborough</t>
  </si>
  <si>
    <t>Persis Linch</t>
  </si>
  <si>
    <t>102 Mitchell IslandSuite 599</t>
  </si>
  <si>
    <t>West Zoeberg</t>
  </si>
  <si>
    <t>Gay Macneice</t>
  </si>
  <si>
    <t>421 Hamilton CrestSuite 211</t>
  </si>
  <si>
    <t>Lake William</t>
  </si>
  <si>
    <t>Konstantin Kuhlmey</t>
  </si>
  <si>
    <t>3463 Joshua SummitApt. 971</t>
  </si>
  <si>
    <t>Swiftfort</t>
  </si>
  <si>
    <t>Tammie Gavrielli</t>
  </si>
  <si>
    <t>06 Eve RunApt. 689</t>
  </si>
  <si>
    <t>Jacobsshire</t>
  </si>
  <si>
    <t>Geraldine Naulty</t>
  </si>
  <si>
    <t>491 Fisher IslandSuite 745</t>
  </si>
  <si>
    <t>Youngview</t>
  </si>
  <si>
    <t>Hildagarde Dell 'Orto</t>
  </si>
  <si>
    <t>59 Henry PlaceSuite 781</t>
  </si>
  <si>
    <t>Jasperside</t>
  </si>
  <si>
    <t>Mady Greenleaf</t>
  </si>
  <si>
    <t>8756 Tremblay RunSuite 034</t>
  </si>
  <si>
    <t>South Chelseaton</t>
  </si>
  <si>
    <t>Ephrem Hambers</t>
  </si>
  <si>
    <t>6502 Abbey ParadeSuite 954</t>
  </si>
  <si>
    <t>New Stellastad</t>
  </si>
  <si>
    <t>Hildegarde Bamlett</t>
  </si>
  <si>
    <t>47 Stanton GroveSuite 963</t>
  </si>
  <si>
    <t>Abbottbury</t>
  </si>
  <si>
    <t>Etan Peirazzi</t>
  </si>
  <si>
    <t>8162 James TrackApt. 724</t>
  </si>
  <si>
    <t>West Jessica</t>
  </si>
  <si>
    <t>Griffy Wenger</t>
  </si>
  <si>
    <t>8649 Phillips KnollSuite 008</t>
  </si>
  <si>
    <t>Annabella Jocic</t>
  </si>
  <si>
    <t>7319 O'neill JunctionSuite 661</t>
  </si>
  <si>
    <t>North Sienna</t>
  </si>
  <si>
    <t>Sigfried Oglesbee</t>
  </si>
  <si>
    <t>240 Harvey KnollSuite 362</t>
  </si>
  <si>
    <t>Heidiberg</t>
  </si>
  <si>
    <t>Ninetta Phizakarley</t>
  </si>
  <si>
    <t>716 Max IslandSuite 824</t>
  </si>
  <si>
    <t>Ernserland</t>
  </si>
  <si>
    <t>Korie Iglesiaz</t>
  </si>
  <si>
    <t>188 Hunter IslandSuite 990</t>
  </si>
  <si>
    <t>Lake Annabelleport</t>
  </si>
  <si>
    <t>Alanson Colton</t>
  </si>
  <si>
    <t>51 Taylor CrestApt. 793</t>
  </si>
  <si>
    <t>Coleview</t>
  </si>
  <si>
    <t>Andy Mcphillimey</t>
  </si>
  <si>
    <t>40 Rose CircuitSuite 567</t>
  </si>
  <si>
    <t>Abigailchester</t>
  </si>
  <si>
    <t>Lilah Mabe</t>
  </si>
  <si>
    <t>541 Lucy IslandSuite 157</t>
  </si>
  <si>
    <t>O'keefemouth</t>
  </si>
  <si>
    <t>Gratiana Theurer</t>
  </si>
  <si>
    <t>047 Greenholt RidgeSuite 214</t>
  </si>
  <si>
    <t>Leomouth</t>
  </si>
  <si>
    <t>Tait Else</t>
  </si>
  <si>
    <t>391 Layla SquareApt. 381</t>
  </si>
  <si>
    <t>Port Darcy</t>
  </si>
  <si>
    <t>Emanuele Deesly</t>
  </si>
  <si>
    <t>83 Jordan DriveApt. 011</t>
  </si>
  <si>
    <t>Rodriguezbury</t>
  </si>
  <si>
    <t>Nathanil Runchman</t>
  </si>
  <si>
    <t>831 Ava SquareApt. 776</t>
  </si>
  <si>
    <t>South Hannahstad</t>
  </si>
  <si>
    <t>Chiarra Vaneev</t>
  </si>
  <si>
    <t>25 Rodriguez RoadSuite 293</t>
  </si>
  <si>
    <t>Zacharybury</t>
  </si>
  <si>
    <t>Kelsey Bend</t>
  </si>
  <si>
    <t>15 Leffler ParadeApt. 793</t>
  </si>
  <si>
    <t>Blakeville</t>
  </si>
  <si>
    <t>Cleon Emmatt</t>
  </si>
  <si>
    <t>50 Layla LoopSuite 081</t>
  </si>
  <si>
    <t>Hannahborough</t>
  </si>
  <si>
    <t>Alameda Fincke</t>
  </si>
  <si>
    <t>6239 Kreiger HillApt. 899</t>
  </si>
  <si>
    <t>Matthewstad</t>
  </si>
  <si>
    <t>Dame Popov</t>
  </si>
  <si>
    <t>46 Spencer MeadowSuite 241</t>
  </si>
  <si>
    <t>New Mayaburgh</t>
  </si>
  <si>
    <t>Caroljean Elstob</t>
  </si>
  <si>
    <t>5990 John View RdApt. 812</t>
  </si>
  <si>
    <t>Lake Lukeberg</t>
  </si>
  <si>
    <t>Bee Mazonowicz</t>
  </si>
  <si>
    <t>806 O'connell CrestApt. 665</t>
  </si>
  <si>
    <t>South Eveshire</t>
  </si>
  <si>
    <t>Reed Churchlow</t>
  </si>
  <si>
    <t>4592 Isabella BoulevardApt. 793</t>
  </si>
  <si>
    <t>North Sophieland</t>
  </si>
  <si>
    <t>Svend Griffey</t>
  </si>
  <si>
    <t>992 Henry Station StApt. 041</t>
  </si>
  <si>
    <t>Gloverbury</t>
  </si>
  <si>
    <t>Anni Heinsius</t>
  </si>
  <si>
    <t>5158 Levi HillSuite 531</t>
  </si>
  <si>
    <t>Johnsburgh</t>
  </si>
  <si>
    <t>Eba Bauser</t>
  </si>
  <si>
    <t>984 Boyer KnollApt. 699</t>
  </si>
  <si>
    <t>Audreyport</t>
  </si>
  <si>
    <t>Mordecai Westberg</t>
  </si>
  <si>
    <t>8469 Tahlia PassSuite 409</t>
  </si>
  <si>
    <t>Lake Oscar</t>
  </si>
  <si>
    <t>Sunny Bisgrove</t>
  </si>
  <si>
    <t>111 Kayla CircuitSuite 545</t>
  </si>
  <si>
    <t>Finnburgh</t>
  </si>
  <si>
    <t>Collie Jakel</t>
  </si>
  <si>
    <t>40 Mitchell CrestSuite 035</t>
  </si>
  <si>
    <t>Isabellaton</t>
  </si>
  <si>
    <t>Damiano Leyborne</t>
  </si>
  <si>
    <t>6166 Durgan WayApt. 693</t>
  </si>
  <si>
    <t>Gabrielville</t>
  </si>
  <si>
    <t>Ailene Mckeller</t>
  </si>
  <si>
    <t>9444 Casper RidgeApt. 537</t>
  </si>
  <si>
    <t>South Logan</t>
  </si>
  <si>
    <t>Bernarr Pote</t>
  </si>
  <si>
    <t>3565 William RidgeApt. 638</t>
  </si>
  <si>
    <t>Hesselside</t>
  </si>
  <si>
    <t>Waylen Swallwell</t>
  </si>
  <si>
    <t>254 Layla AvenueSuite 506</t>
  </si>
  <si>
    <t>Sarahstad</t>
  </si>
  <si>
    <t>Zak Titterton</t>
  </si>
  <si>
    <t>017 Maddison KnollSuite 875</t>
  </si>
  <si>
    <t>West Cooper</t>
  </si>
  <si>
    <t>Kimberli Canavan</t>
  </si>
  <si>
    <t>902 Rees CircleSuite 205</t>
  </si>
  <si>
    <t>Port Abby</t>
  </si>
  <si>
    <t>Teddy Gell</t>
  </si>
  <si>
    <t>29 Bruen TrailSuite 288</t>
  </si>
  <si>
    <t>West Ellaport</t>
  </si>
  <si>
    <t>Alfonse Shills</t>
  </si>
  <si>
    <t>41 Noah TerraceSuite 130</t>
  </si>
  <si>
    <t>North Nathan</t>
  </si>
  <si>
    <t>Paige Uebel</t>
  </si>
  <si>
    <t>07 Zac ParadeApt. 031</t>
  </si>
  <si>
    <t>Clarkville</t>
  </si>
  <si>
    <t>Murdock Bulfit</t>
  </si>
  <si>
    <t>5233 Lara AvenueSuite 291</t>
  </si>
  <si>
    <t>Hartmannshire</t>
  </si>
  <si>
    <t>Alis Macculloch</t>
  </si>
  <si>
    <t>8142 Jackson ParkwaySuite 475</t>
  </si>
  <si>
    <t>Lake Haydenton</t>
  </si>
  <si>
    <t>Alphonse Galego</t>
  </si>
  <si>
    <t>553 Alexander TrailSuite 694</t>
  </si>
  <si>
    <t>New Chase</t>
  </si>
  <si>
    <t>Harman Finding</t>
  </si>
  <si>
    <t>77 Graham AvenueSuite 070</t>
  </si>
  <si>
    <t>Boyerville</t>
  </si>
  <si>
    <t>Theobald Klazenga</t>
  </si>
  <si>
    <t>579 Olivia PassSuite 805</t>
  </si>
  <si>
    <t>Connellyberg</t>
  </si>
  <si>
    <t>Chandal Fransinelli</t>
  </si>
  <si>
    <t>7048 Barrows CrescentSuite 562</t>
  </si>
  <si>
    <t>Hackettchester</t>
  </si>
  <si>
    <t>Alexis Maps</t>
  </si>
  <si>
    <t>591 Sarah PassSuite 334</t>
  </si>
  <si>
    <t>Morissetteborough</t>
  </si>
  <si>
    <t>Ansel Chittem</t>
  </si>
  <si>
    <t>22 Eve CrescentApt. 357</t>
  </si>
  <si>
    <t>North Ivy</t>
  </si>
  <si>
    <t>Ashley Gant</t>
  </si>
  <si>
    <t>458 Imogen Station StSuite 799</t>
  </si>
  <si>
    <t>Dietrichville</t>
  </si>
  <si>
    <t>Leonore Yakunikov</t>
  </si>
  <si>
    <t>59 Gibson MeadowApt. 565</t>
  </si>
  <si>
    <t>Langworthville</t>
  </si>
  <si>
    <t>Bay Kraut</t>
  </si>
  <si>
    <t>688 Campbell RoadSuite 011</t>
  </si>
  <si>
    <t>Fadelland</t>
  </si>
  <si>
    <t>Luelle Fernanando</t>
  </si>
  <si>
    <t>855 Beahan IslandSuite 560</t>
  </si>
  <si>
    <t>North Sebastianberg</t>
  </si>
  <si>
    <t>Chaddie Fawlkes</t>
  </si>
  <si>
    <t>31 Towne SummitSuite 671</t>
  </si>
  <si>
    <t>West Mackenzie</t>
  </si>
  <si>
    <t>Yehudit Coote</t>
  </si>
  <si>
    <t>10 Harry MewsSuite 632</t>
  </si>
  <si>
    <t>Jonesville</t>
  </si>
  <si>
    <t>Kellyann Stening</t>
  </si>
  <si>
    <t>35 Robinson Station StSuite 547</t>
  </si>
  <si>
    <t>North Baileyside</t>
  </si>
  <si>
    <t>Farah Schukert</t>
  </si>
  <si>
    <t>58 Heaney SquareApt. 870</t>
  </si>
  <si>
    <t>Datha Vicary</t>
  </si>
  <si>
    <t>587 Dooley AvenueSuite 138</t>
  </si>
  <si>
    <t>New Rileybury</t>
  </si>
  <si>
    <t>Katherine Sewter</t>
  </si>
  <si>
    <t>03 Grant CrestSuite 228</t>
  </si>
  <si>
    <t>Lake Charliemouth</t>
  </si>
  <si>
    <t>Saleem Isac</t>
  </si>
  <si>
    <t>013 Fahey Station StSuite 125</t>
  </si>
  <si>
    <t>New Loganside</t>
  </si>
  <si>
    <t>Augusto Ackrill</t>
  </si>
  <si>
    <t>89 Charles GroveApt. 955</t>
  </si>
  <si>
    <t>South Sophieview</t>
  </si>
  <si>
    <t>Tomaso Mullin</t>
  </si>
  <si>
    <t>51 Gabriel KnollApt. 819</t>
  </si>
  <si>
    <t>Jammal Varcoe</t>
  </si>
  <si>
    <t>80 Hermiston WaySuite 403</t>
  </si>
  <si>
    <t>North Liamfort</t>
  </si>
  <si>
    <t>Lucille Carwithim</t>
  </si>
  <si>
    <t>1796 Hamish MeadowSuite 478</t>
  </si>
  <si>
    <t>East Lincoln</t>
  </si>
  <si>
    <t>Khalil Duffil</t>
  </si>
  <si>
    <t>4112 Lincoln BoulevardApt. 887</t>
  </si>
  <si>
    <t>Ivyfurt</t>
  </si>
  <si>
    <t>Ronni Gruszczak</t>
  </si>
  <si>
    <t>535 Angelina CourtSuite 875</t>
  </si>
  <si>
    <t>Ettie Gonnely</t>
  </si>
  <si>
    <t>6172 Andrew AvenueApt. 194</t>
  </si>
  <si>
    <t>North Cody</t>
  </si>
  <si>
    <t>Candis Roswarne</t>
  </si>
  <si>
    <t>5777 Mayer PassApt. 881</t>
  </si>
  <si>
    <t>West Michaelport</t>
  </si>
  <si>
    <t>Marci Borrett</t>
  </si>
  <si>
    <t>53 Lucy CrescentSuite 222</t>
  </si>
  <si>
    <t>West Amber</t>
  </si>
  <si>
    <t>Aldridge Tesh</t>
  </si>
  <si>
    <t>1649 Owen JunctionApt. 523</t>
  </si>
  <si>
    <t>South Tobyton</t>
  </si>
  <si>
    <t>Meredith Canniffe</t>
  </si>
  <si>
    <t>120 Eli PlazaApt. 906</t>
  </si>
  <si>
    <t>Port Siennaport</t>
  </si>
  <si>
    <t>Fifine Baron</t>
  </si>
  <si>
    <t>70 Jerde GroveSuite 902</t>
  </si>
  <si>
    <t>Natefort</t>
  </si>
  <si>
    <t>Atlante Cure</t>
  </si>
  <si>
    <t>569 Alyssa IslandApt. 766</t>
  </si>
  <si>
    <t>Hunterland</t>
  </si>
  <si>
    <t>Daren Airs</t>
  </si>
  <si>
    <t>378 John MallSuite 835</t>
  </si>
  <si>
    <t>West Thomas</t>
  </si>
  <si>
    <t>Terri Ivanaev</t>
  </si>
  <si>
    <t>78 Bella CrestSuite 010</t>
  </si>
  <si>
    <t>Andrewmouth</t>
  </si>
  <si>
    <t>Artemas Vasilischev</t>
  </si>
  <si>
    <t>33 Richards JunctionApt. 478</t>
  </si>
  <si>
    <t>South Rileyview</t>
  </si>
  <si>
    <t>Hobie Anfusso</t>
  </si>
  <si>
    <t>5157 Feil RoadApt. 633</t>
  </si>
  <si>
    <t>Port Chloe</t>
  </si>
  <si>
    <t>Melodee Spencley</t>
  </si>
  <si>
    <t>033 Mitchell IslandApt. 732</t>
  </si>
  <si>
    <t>Crooksshire</t>
  </si>
  <si>
    <t>Sara Gelder</t>
  </si>
  <si>
    <t>361 Davies CrestSuite 392</t>
  </si>
  <si>
    <t>Port Andrewton</t>
  </si>
  <si>
    <t>Margret Yeabsley</t>
  </si>
  <si>
    <t>543 Nader CrestSuite 019</t>
  </si>
  <si>
    <t>Macdonaldchester</t>
  </si>
  <si>
    <t>Benny Songist</t>
  </si>
  <si>
    <t>165 Hermiston LoopSuite 403</t>
  </si>
  <si>
    <t>North Lukeshire</t>
  </si>
  <si>
    <t>Shena Solomonides</t>
  </si>
  <si>
    <t>82 O'hara LoopSuite 558</t>
  </si>
  <si>
    <t>Zacshire</t>
  </si>
  <si>
    <t>Ashely Inmett</t>
  </si>
  <si>
    <t>625 Anthony MewsApt. 730</t>
  </si>
  <si>
    <t>Liamton</t>
  </si>
  <si>
    <t>Cherey Instone</t>
  </si>
  <si>
    <t>622 Mckenzie TrailApt. 563</t>
  </si>
  <si>
    <t>Port Lucyport</t>
  </si>
  <si>
    <t>Devonne Martinetto</t>
  </si>
  <si>
    <t>655 Max TrailSuite 049</t>
  </si>
  <si>
    <t>West Lucy</t>
  </si>
  <si>
    <t>Mallory Dillinton</t>
  </si>
  <si>
    <t>927 Wood SquareSuite 884</t>
  </si>
  <si>
    <t>Feilton</t>
  </si>
  <si>
    <t>Toddie Snow</t>
  </si>
  <si>
    <t>19 Young IslandSuite 543</t>
  </si>
  <si>
    <t>Scottview</t>
  </si>
  <si>
    <t>Guthry Ure</t>
  </si>
  <si>
    <t>400 Beau PlaceSuite 439</t>
  </si>
  <si>
    <t>Kreigerberg</t>
  </si>
  <si>
    <t>Abey Bampforth</t>
  </si>
  <si>
    <t>3543 Jack GroveApt. 595</t>
  </si>
  <si>
    <t>Port Isabellafurt</t>
  </si>
  <si>
    <t>Wash Kyneton</t>
  </si>
  <si>
    <t>539 Towne CrescentSuite 935</t>
  </si>
  <si>
    <t>Lake Sienna</t>
  </si>
  <si>
    <t>Joelynn Remington</t>
  </si>
  <si>
    <t>94 Archie CourtSuite 659</t>
  </si>
  <si>
    <t>West Lachlan</t>
  </si>
  <si>
    <t>North Diamond</t>
  </si>
  <si>
    <t>85 Mitchell StreetSuite 398</t>
  </si>
  <si>
    <t>Charlotteborough</t>
  </si>
  <si>
    <t>Romy Cuberley</t>
  </si>
  <si>
    <t>06 Toby KnollApt. 679</t>
  </si>
  <si>
    <t>Mayaview</t>
  </si>
  <si>
    <t>Maybelle Houchen</t>
  </si>
  <si>
    <t>966 Levi ParkwayApt. 339</t>
  </si>
  <si>
    <t>Farrellmouth</t>
  </si>
  <si>
    <t>Frederich Duigenan</t>
  </si>
  <si>
    <t>85 Cooper CrescentApt. 819</t>
  </si>
  <si>
    <t>Ellashire</t>
  </si>
  <si>
    <t>Alina Strotton</t>
  </si>
  <si>
    <t>2501 Hackett ManorSuite 051</t>
  </si>
  <si>
    <t>West Chasemouth</t>
  </si>
  <si>
    <t>Francklyn Willeman</t>
  </si>
  <si>
    <t>22 Ellie View RdApt. 141</t>
  </si>
  <si>
    <t>D'amoreborough</t>
  </si>
  <si>
    <t>Iago Jedrzaszkiewicz</t>
  </si>
  <si>
    <t>00 Lockman TrackSuite 564</t>
  </si>
  <si>
    <t>Lake Mikaylashire</t>
  </si>
  <si>
    <t>Abbot Rickaert</t>
  </si>
  <si>
    <t>5080 Johnston MallApt. 550</t>
  </si>
  <si>
    <t>Langville</t>
  </si>
  <si>
    <t>Mallory Castellani</t>
  </si>
  <si>
    <t>115 Wilkinson CrestSuite 858</t>
  </si>
  <si>
    <t>Williammouth</t>
  </si>
  <si>
    <t>Vinnie Feaver</t>
  </si>
  <si>
    <t>18 Jack JunctionSuite 575</t>
  </si>
  <si>
    <t>North Justin</t>
  </si>
  <si>
    <t>Cacilie Forrestill</t>
  </si>
  <si>
    <t>0189 Anna KnollSuite 703</t>
  </si>
  <si>
    <t>O'reillychester</t>
  </si>
  <si>
    <t>Maegan Ashton</t>
  </si>
  <si>
    <t>06 Ebert CrestSuite 385</t>
  </si>
  <si>
    <t>West Isla</t>
  </si>
  <si>
    <t>Faber Purcell</t>
  </si>
  <si>
    <t>783 Olivia CrescentSuite 877</t>
  </si>
  <si>
    <t>Andrewborough</t>
  </si>
  <si>
    <t>Trudey Betteridge</t>
  </si>
  <si>
    <t>2115 Henry GroveSuite 788</t>
  </si>
  <si>
    <t>Edwardtown</t>
  </si>
  <si>
    <t>Hayyim Trewhella</t>
  </si>
  <si>
    <t>8662 Maya PlaceApt. 834</t>
  </si>
  <si>
    <t>Boyerland</t>
  </si>
  <si>
    <t>Hal Saker</t>
  </si>
  <si>
    <t>64 Aiden View RdSuite 085</t>
  </si>
  <si>
    <t>Parisianmouth</t>
  </si>
  <si>
    <t>Lori Briars</t>
  </si>
  <si>
    <t>531 Schmitt BoulevardApt. 010</t>
  </si>
  <si>
    <t>Annaton</t>
  </si>
  <si>
    <t>Clem Margetts</t>
  </si>
  <si>
    <t>6744 Joshua RoadApt. 554</t>
  </si>
  <si>
    <t>New Matildaville</t>
  </si>
  <si>
    <t>Caroljean Hukins</t>
  </si>
  <si>
    <t>22 Skye MewsApt. 534</t>
  </si>
  <si>
    <t>Lake Isla</t>
  </si>
  <si>
    <t>Orton Heigl</t>
  </si>
  <si>
    <t>01 Piper ManorApt. 376</t>
  </si>
  <si>
    <t>Cornell Spurrett</t>
  </si>
  <si>
    <t>3023 Nate GroveSuite 368</t>
  </si>
  <si>
    <t>South Hunter</t>
  </si>
  <si>
    <t>Krystle Boyce</t>
  </si>
  <si>
    <t>16 Thomson PlazaSuite 403</t>
  </si>
  <si>
    <t>Lake Lillyville</t>
  </si>
  <si>
    <t>Dunc Swynley</t>
  </si>
  <si>
    <t>621 Eve View RdApt. 900</t>
  </si>
  <si>
    <t>Mullerberg</t>
  </si>
  <si>
    <t>Dugald Aubri</t>
  </si>
  <si>
    <t>018 Hannah ParadeSuite 582</t>
  </si>
  <si>
    <t>Riceton</t>
  </si>
  <si>
    <t>Laurent St. Paul</t>
  </si>
  <si>
    <t>828 Hoppe PlaceSuite 995</t>
  </si>
  <si>
    <t>Lake Rosehaven</t>
  </si>
  <si>
    <t>Stanley Kolakowski</t>
  </si>
  <si>
    <t>7295 Champlin CrestApt. 519</t>
  </si>
  <si>
    <t>East Joshua</t>
  </si>
  <si>
    <t>Cristiano Downing</t>
  </si>
  <si>
    <t>894 Hoppe PassApt. 708</t>
  </si>
  <si>
    <t>East Rubyfurt</t>
  </si>
  <si>
    <t>Padraig Jouannisson</t>
  </si>
  <si>
    <t>792 James PlaceSuite 050</t>
  </si>
  <si>
    <t>South Cameronborough</t>
  </si>
  <si>
    <t>Gayleen Brookes</t>
  </si>
  <si>
    <t>18 Lachlan CourtApt. 781</t>
  </si>
  <si>
    <t>Port Lily</t>
  </si>
  <si>
    <t>Alexis Cheake</t>
  </si>
  <si>
    <t>60 Nolan LaneSuite 078</t>
  </si>
  <si>
    <t>Port Lillian</t>
  </si>
  <si>
    <t>Nehemiah Yurenin</t>
  </si>
  <si>
    <t>7199 Caleb StreetSuite 174</t>
  </si>
  <si>
    <t>South Amelie</t>
  </si>
  <si>
    <t>Mariellen Wheelband</t>
  </si>
  <si>
    <t>127 Tahlia BoulevardSuite 545</t>
  </si>
  <si>
    <t>Beahanbury</t>
  </si>
  <si>
    <t>Isahella Enrique</t>
  </si>
  <si>
    <t>43 Oscar LoopSuite 946</t>
  </si>
  <si>
    <t>West Phoenix</t>
  </si>
  <si>
    <t>Bank Sargeaunt</t>
  </si>
  <si>
    <t>74 King SummitSuite 021</t>
  </si>
  <si>
    <t>Mollyland</t>
  </si>
  <si>
    <t>Devy Jowle</t>
  </si>
  <si>
    <t>60 Larson TrackApt. 562</t>
  </si>
  <si>
    <t>East Riley</t>
  </si>
  <si>
    <t>Jolee Stailey</t>
  </si>
  <si>
    <t>046 Leah RidgeSuite 190</t>
  </si>
  <si>
    <t>Josephmouth</t>
  </si>
  <si>
    <t>Andrew Renn</t>
  </si>
  <si>
    <t>761 Mckenzie BoulevardSuite 489</t>
  </si>
  <si>
    <t>Port Natalie</t>
  </si>
  <si>
    <t>Wanids Jarmain</t>
  </si>
  <si>
    <t>12 Madeline IslandSuite 083</t>
  </si>
  <si>
    <t>Dooleyport</t>
  </si>
  <si>
    <t>Darci Barten</t>
  </si>
  <si>
    <t>1798 Schultz MewsApt. 704</t>
  </si>
  <si>
    <t>Lake Caitlin</t>
  </si>
  <si>
    <t>John Panchen</t>
  </si>
  <si>
    <t>35 Barrows RunApt. 970</t>
  </si>
  <si>
    <t>Evansburgh</t>
  </si>
  <si>
    <t>Claudio Archibould</t>
  </si>
  <si>
    <t>0487 Jordan TerraceSuite 509</t>
  </si>
  <si>
    <t>North Aidentown</t>
  </si>
  <si>
    <t>Park Robberecht</t>
  </si>
  <si>
    <t>6298 Toby RidgeSuite 608</t>
  </si>
  <si>
    <t>Walterfurt</t>
  </si>
  <si>
    <t>Henrietta Briatt</t>
  </si>
  <si>
    <t>708 Cole PlazaSuite 178</t>
  </si>
  <si>
    <t>New Hannah</t>
  </si>
  <si>
    <t>Carlen Kelway</t>
  </si>
  <si>
    <t>74 Aaron HillSuite 794</t>
  </si>
  <si>
    <t>Port Haydenchester</t>
  </si>
  <si>
    <t>Archibaldo Taffurelli</t>
  </si>
  <si>
    <t>457 Evans View RdApt. 385</t>
  </si>
  <si>
    <t>Kiehnchester</t>
  </si>
  <si>
    <t>Neilla Halladey</t>
  </si>
  <si>
    <t>95 Grimes ParkwaySuite 469</t>
  </si>
  <si>
    <t>Vinni Itzkovich</t>
  </si>
  <si>
    <t>15 Abbey BoulevardApt. 379</t>
  </si>
  <si>
    <t>Port Oscar</t>
  </si>
  <si>
    <t>Marilyn Rontree</t>
  </si>
  <si>
    <t>9100 Kovacek GroveSuite 577</t>
  </si>
  <si>
    <t>Emilymouth</t>
  </si>
  <si>
    <t>Chuck Bernini</t>
  </si>
  <si>
    <t>4920 Justin ParadeApt. 209</t>
  </si>
  <si>
    <t>Chloefort</t>
  </si>
  <si>
    <t>Eddie Elcott</t>
  </si>
  <si>
    <t>26 Levi CrestSuite 002</t>
  </si>
  <si>
    <t>South Hugoberg</t>
  </si>
  <si>
    <t>Brooks Sayers</t>
  </si>
  <si>
    <t>64 Champlin ParkwayApt. 832</t>
  </si>
  <si>
    <t>Jaydenside</t>
  </si>
  <si>
    <t>Jan Isenor</t>
  </si>
  <si>
    <t>6863 Tremblay KnollSuite 290</t>
  </si>
  <si>
    <t>West Annaport</t>
  </si>
  <si>
    <t>Anderson Bridywater</t>
  </si>
  <si>
    <t>779 Samuel WaySuite 600</t>
  </si>
  <si>
    <t>North Matthewfort</t>
  </si>
  <si>
    <t>Kinny Roget</t>
  </si>
  <si>
    <t>2684 Tillman ParadeApt. 492</t>
  </si>
  <si>
    <t>Alexandramouth</t>
  </si>
  <si>
    <t>Preston Nehlsen</t>
  </si>
  <si>
    <t>997 Lara RunApt. 826</t>
  </si>
  <si>
    <t>Port Victoriaborough</t>
  </si>
  <si>
    <t>Haydon Burnyeat</t>
  </si>
  <si>
    <t>158 Joseph LaneApt. 252</t>
  </si>
  <si>
    <t>Clarkemouth</t>
  </si>
  <si>
    <t>Corri Womack</t>
  </si>
  <si>
    <t>051 White WayApt. 392</t>
  </si>
  <si>
    <t>Port Ali</t>
  </si>
  <si>
    <t>Gui Bowgen</t>
  </si>
  <si>
    <t>3678 Flatley MeadowSuite 659</t>
  </si>
  <si>
    <t>North Charles</t>
  </si>
  <si>
    <t>Joannes Pandie</t>
  </si>
  <si>
    <t>5778 Chloe CourtApt. 365</t>
  </si>
  <si>
    <t>Huelhaven</t>
  </si>
  <si>
    <t>Malcolm Paal</t>
  </si>
  <si>
    <t>622 Hamish CourtSuite 367</t>
  </si>
  <si>
    <t>South Tylermouth</t>
  </si>
  <si>
    <t>Ingmar Softley</t>
  </si>
  <si>
    <t>68 Tahlia IslandSuite 710</t>
  </si>
  <si>
    <t>East Jonathanland</t>
  </si>
  <si>
    <t>Margalo Cousen</t>
  </si>
  <si>
    <t>97 Isaac SummitSuite 935</t>
  </si>
  <si>
    <t>Bauchton</t>
  </si>
  <si>
    <t>Dedra Traite</t>
  </si>
  <si>
    <t>89 Caitlin RunApt. 485</t>
  </si>
  <si>
    <t>Shieldstown</t>
  </si>
  <si>
    <t>Manny Fochs</t>
  </si>
  <si>
    <t>2136 Kemmer IslandApt. 075</t>
  </si>
  <si>
    <t>Rossshire</t>
  </si>
  <si>
    <t>Maxy Easthope</t>
  </si>
  <si>
    <t>613 Charles TrailApt. 813</t>
  </si>
  <si>
    <t>Brauntown</t>
  </si>
  <si>
    <t>Ailina Kynan</t>
  </si>
  <si>
    <t>459 Sarah TerraceApt. 121</t>
  </si>
  <si>
    <t>Handborough</t>
  </si>
  <si>
    <t>Grissel Harteley</t>
  </si>
  <si>
    <t>8778 Liam TerraceSuite 662</t>
  </si>
  <si>
    <t>North Jasperville</t>
  </si>
  <si>
    <t>Beverlie Bansal</t>
  </si>
  <si>
    <t>0358 Ashley WayApt. 506</t>
  </si>
  <si>
    <t>Port Sebastianland</t>
  </si>
  <si>
    <t>Melisse Hopfer</t>
  </si>
  <si>
    <t>857 Mayer SquareApt. 580</t>
  </si>
  <si>
    <t>Port Ashley</t>
  </si>
  <si>
    <t>Ellyn Collacombe</t>
  </si>
  <si>
    <t>786 Paige CircleApt. 922</t>
  </si>
  <si>
    <t>Adamsside</t>
  </si>
  <si>
    <t>Imogen Barritt</t>
  </si>
  <si>
    <t>8784 Dickinson JunctionApt. 227</t>
  </si>
  <si>
    <t>New Siennachester</t>
  </si>
  <si>
    <t>Cad Dominichetti</t>
  </si>
  <si>
    <t>556 Jacobson PlaceApt. 974</t>
  </si>
  <si>
    <t>Lake Madelineton</t>
  </si>
  <si>
    <t>Heda Sheard</t>
  </si>
  <si>
    <t>969 Addison MeadowApt. 641</t>
  </si>
  <si>
    <t>Jacksonton</t>
  </si>
  <si>
    <t>Leroi Weal</t>
  </si>
  <si>
    <t>2724 Madison SummitSuite 567</t>
  </si>
  <si>
    <t>Lake Rose</t>
  </si>
  <si>
    <t>Onfre Main</t>
  </si>
  <si>
    <t>4512 Doherty ParadeApt. 648</t>
  </si>
  <si>
    <t>Leebury</t>
  </si>
  <si>
    <t>Maiga Jeffcoate</t>
  </si>
  <si>
    <t>66 Liam MeadowSuite 239</t>
  </si>
  <si>
    <t>East Max</t>
  </si>
  <si>
    <t>Ruby Extal</t>
  </si>
  <si>
    <t>703 Jerde PlaceApt. 478</t>
  </si>
  <si>
    <t>West Sebastianfort</t>
  </si>
  <si>
    <t>Fanchette Polak</t>
  </si>
  <si>
    <t>1936 Mccullough RidgeApt. 438</t>
  </si>
  <si>
    <t>Andersonburgh</t>
  </si>
  <si>
    <t>Kerry Luto</t>
  </si>
  <si>
    <t>0872 Gemma ParadeApt. 070</t>
  </si>
  <si>
    <t>Conroychester</t>
  </si>
  <si>
    <t>Kayley Shankster</t>
  </si>
  <si>
    <t>6479 Schmidt BoulevardApt. 840</t>
  </si>
  <si>
    <t>Charlifort</t>
  </si>
  <si>
    <t>Beverly Burbridge</t>
  </si>
  <si>
    <t>155 Hayes AvenueApt. 699</t>
  </si>
  <si>
    <t>Krisland</t>
  </si>
  <si>
    <t>Gabbi Champkins</t>
  </si>
  <si>
    <t>449 John AvenueSuite 609</t>
  </si>
  <si>
    <t>West Lauren</t>
  </si>
  <si>
    <t>Sonny Tremollet</t>
  </si>
  <si>
    <t>6481 Isaac LoopApt. 355</t>
  </si>
  <si>
    <t>Port Blake</t>
  </si>
  <si>
    <t>Maude Mccaig</t>
  </si>
  <si>
    <t>297 Ferry LaneApt. 061</t>
  </si>
  <si>
    <t>East Amelia</t>
  </si>
  <si>
    <t>Shari Rotte</t>
  </si>
  <si>
    <t>1240 Tillman Estate DrSuite 704</t>
  </si>
  <si>
    <t>East Imogen</t>
  </si>
  <si>
    <t>Cass Murrell</t>
  </si>
  <si>
    <t>870 Waters SquareSuite 227</t>
  </si>
  <si>
    <t>East Hugo</t>
  </si>
  <si>
    <t>Birgitta Mantz</t>
  </si>
  <si>
    <t>9193 Williamson GroveSuite 080</t>
  </si>
  <si>
    <t>Port Annabelle</t>
  </si>
  <si>
    <t>Reilly Jime</t>
  </si>
  <si>
    <t>55 Cole SummitSuite 231</t>
  </si>
  <si>
    <t>South Hayden</t>
  </si>
  <si>
    <t>Jakob Munks</t>
  </si>
  <si>
    <t>27 Hermann ManorSuite 124</t>
  </si>
  <si>
    <t>Durgantown</t>
  </si>
  <si>
    <t>Dniren Borrows</t>
  </si>
  <si>
    <t>12 Toby WayApt. 990</t>
  </si>
  <si>
    <t>Emilyfort</t>
  </si>
  <si>
    <t>Kellen Buttriss</t>
  </si>
  <si>
    <t>4159 Abby MallApt. 142</t>
  </si>
  <si>
    <t>New Elibury</t>
  </si>
  <si>
    <t>Nicky Giuron</t>
  </si>
  <si>
    <t>163 Sophia RunApt. 833</t>
  </si>
  <si>
    <t>West Elliestad</t>
  </si>
  <si>
    <t>Barclay Beswick</t>
  </si>
  <si>
    <t>667 Feil RidgeSuite 935</t>
  </si>
  <si>
    <t>Gleasonburgh</t>
  </si>
  <si>
    <t>Marna Lammerts</t>
  </si>
  <si>
    <t>276 Jade CourtSuite 661</t>
  </si>
  <si>
    <t>Sophiafurt</t>
  </si>
  <si>
    <t>Theodor Skipton</t>
  </si>
  <si>
    <t>48 Mikayla IslandApt. 883</t>
  </si>
  <si>
    <t>Declanton</t>
  </si>
  <si>
    <t>Carlyle Slides</t>
  </si>
  <si>
    <t>773 Graham IslandApt. 589</t>
  </si>
  <si>
    <t>Lake Hamishtown</t>
  </si>
  <si>
    <t>Niels Loadsman</t>
  </si>
  <si>
    <t>0204 Andrew JunctionApt. 904</t>
  </si>
  <si>
    <t>Kaiview</t>
  </si>
  <si>
    <t>Lisetta Griffin</t>
  </si>
  <si>
    <t>821 Isabella JunctionApt. 238</t>
  </si>
  <si>
    <t>New Benjaminborough</t>
  </si>
  <si>
    <t>Kalil Thal</t>
  </si>
  <si>
    <t>78 Cassin SquareApt. 019</t>
  </si>
  <si>
    <t>Lake Jacobborough</t>
  </si>
  <si>
    <t>Nessy Kildea</t>
  </si>
  <si>
    <t>9398 Schneider RidgeSuite 818</t>
  </si>
  <si>
    <t>West Kai</t>
  </si>
  <si>
    <t>Kyle Lowbridge</t>
  </si>
  <si>
    <t>39 Liam ParadeApt. 343</t>
  </si>
  <si>
    <t>Lake Jesse</t>
  </si>
  <si>
    <t>Lizette Lindro</t>
  </si>
  <si>
    <t>380 Hamish LaneApt. 098</t>
  </si>
  <si>
    <t>Violetfort</t>
  </si>
  <si>
    <t>Florella Cowup</t>
  </si>
  <si>
    <t>48 Liam PassApt. 280</t>
  </si>
  <si>
    <t>Sambury</t>
  </si>
  <si>
    <t>Ritchie Cromly</t>
  </si>
  <si>
    <t>4674 Victoria DriveApt. 830</t>
  </si>
  <si>
    <t>Port Poppymouth</t>
  </si>
  <si>
    <t>Beverlee Pimlott</t>
  </si>
  <si>
    <t>26 Beau MeadowSuite 601</t>
  </si>
  <si>
    <t>Joy Mirrlees</t>
  </si>
  <si>
    <t>04 Spencer MallApt. 910</t>
  </si>
  <si>
    <t>West Rubyland</t>
  </si>
  <si>
    <t>Frans Crebbin</t>
  </si>
  <si>
    <t>83 Benjamin CourtApt. 875</t>
  </si>
  <si>
    <t>Shoshana Redsell</t>
  </si>
  <si>
    <t>65 Schroeder WayApt. 552</t>
  </si>
  <si>
    <t>North Marcusland</t>
  </si>
  <si>
    <t>Hoebart Edger</t>
  </si>
  <si>
    <t>27 Kiara MeadowSuite 662</t>
  </si>
  <si>
    <t>Hamiltonport</t>
  </si>
  <si>
    <t>Melissa Partkya</t>
  </si>
  <si>
    <t>95 Rice Station StSuite 985</t>
  </si>
  <si>
    <t>O'keefeton</t>
  </si>
  <si>
    <t>Andi Kettleson</t>
  </si>
  <si>
    <t>3767 Mackenzie Estate DrApt. 877</t>
  </si>
  <si>
    <t>East Piper</t>
  </si>
  <si>
    <t>Gallard Mangan</t>
  </si>
  <si>
    <t>24 Jake MeadowApt. 433</t>
  </si>
  <si>
    <t>Emyle Camoletto</t>
  </si>
  <si>
    <t>31 Heidi MeadowApt. 568</t>
  </si>
  <si>
    <t>West Sebastianborough</t>
  </si>
  <si>
    <t>Henryetta Sheffield</t>
  </si>
  <si>
    <t>164 Bruen MallSuite 043</t>
  </si>
  <si>
    <t>New Masonstad</t>
  </si>
  <si>
    <t>Kristofor Roos</t>
  </si>
  <si>
    <t>5567 Clarke MallApt. 756</t>
  </si>
  <si>
    <t>Jordanside</t>
  </si>
  <si>
    <t>Raquela Swinnard</t>
  </si>
  <si>
    <t>12 Nate RidgeApt. 107</t>
  </si>
  <si>
    <t>Sanfordton</t>
  </si>
  <si>
    <t>Atlante Dissman</t>
  </si>
  <si>
    <t>80 Charles CircuitSuite 023</t>
  </si>
  <si>
    <t>Ranna Paolillo</t>
  </si>
  <si>
    <t>1804 Ella HillSuite 318</t>
  </si>
  <si>
    <t>Rickey Britt</t>
  </si>
  <si>
    <t>8539 Archie LoopSuite 097</t>
  </si>
  <si>
    <t>Bahringermouth</t>
  </si>
  <si>
    <t>Braden Stephens</t>
  </si>
  <si>
    <t>44 Abbott CrescentApt. 546</t>
  </si>
  <si>
    <t>Gabrielview</t>
  </si>
  <si>
    <t>Hillier Seward</t>
  </si>
  <si>
    <t>11 Savannah LaneSuite 334</t>
  </si>
  <si>
    <t>Heaneyview</t>
  </si>
  <si>
    <t>Riordan Goreway</t>
  </si>
  <si>
    <t>256 Andrew CrestApt. 193</t>
  </si>
  <si>
    <t>East Marcus</t>
  </si>
  <si>
    <t>Welch Cape</t>
  </si>
  <si>
    <t>70 Anthony DriveSuite 124</t>
  </si>
  <si>
    <t>Bauchhaven</t>
  </si>
  <si>
    <t>Tirrell Webber</t>
  </si>
  <si>
    <t>68 Alexander PassApt. 327</t>
  </si>
  <si>
    <t>South Harryshire</t>
  </si>
  <si>
    <t>Fabian Gostage</t>
  </si>
  <si>
    <t>11 Nader ParadeApt. 016</t>
  </si>
  <si>
    <t>Hackettland</t>
  </si>
  <si>
    <t>Amberly Seckington</t>
  </si>
  <si>
    <t>5260 Ward IslandApt. 429</t>
  </si>
  <si>
    <t>Skyeland</t>
  </si>
  <si>
    <t>Prissie Dumelow</t>
  </si>
  <si>
    <t>98 Ellie CircleSuite 311</t>
  </si>
  <si>
    <t>Page Nise</t>
  </si>
  <si>
    <t>85 Brown GroveSuite 561</t>
  </si>
  <si>
    <t>Charlieburgh</t>
  </si>
  <si>
    <t>Alicea Momford</t>
  </si>
  <si>
    <t>01 Lee GroveSuite 419</t>
  </si>
  <si>
    <t>West Bella</t>
  </si>
  <si>
    <t>Wenona Stuck</t>
  </si>
  <si>
    <t>71 Jade CrescentApt. 142</t>
  </si>
  <si>
    <t>Hallhaven</t>
  </si>
  <si>
    <t>Carmita Grundey</t>
  </si>
  <si>
    <t>985 Ethan AvenueSuite 122</t>
  </si>
  <si>
    <t>East Declanside</t>
  </si>
  <si>
    <t>Nicole Cheel</t>
  </si>
  <si>
    <t>550 Alexis BoulevardSuite 124</t>
  </si>
  <si>
    <t>West Danieltown</t>
  </si>
  <si>
    <t>Calhoun Raphael</t>
  </si>
  <si>
    <t>68 Darcy PassSuite 091</t>
  </si>
  <si>
    <t>Hoppetown</t>
  </si>
  <si>
    <t>Prentiss Stroder</t>
  </si>
  <si>
    <t>7131 Walter GroveSuite 897</t>
  </si>
  <si>
    <t>Jaydenland</t>
  </si>
  <si>
    <t>Danny Brabham</t>
  </si>
  <si>
    <t>2181 Maddison RidgeApt. 277</t>
  </si>
  <si>
    <t>Isabelland</t>
  </si>
  <si>
    <t>Salomo Shuttell</t>
  </si>
  <si>
    <t>88 D'amore CircleApt. 533</t>
  </si>
  <si>
    <t>North Stephanie</t>
  </si>
  <si>
    <t>Dorotea Markl</t>
  </si>
  <si>
    <t>396 Sebastian RoadSuite 553</t>
  </si>
  <si>
    <t>Angelinaberg</t>
  </si>
  <si>
    <t>Feliks Loren</t>
  </si>
  <si>
    <t>275 Little Estate DrApt. 926</t>
  </si>
  <si>
    <t>Avaton</t>
  </si>
  <si>
    <t>Thomasine Baudet</t>
  </si>
  <si>
    <t>313 Grace LoopApt. 523</t>
  </si>
  <si>
    <t>Ameliaview</t>
  </si>
  <si>
    <t>Rowan Medford</t>
  </si>
  <si>
    <t>33 Jones AvenueSuite 154</t>
  </si>
  <si>
    <t>West Poppyborough</t>
  </si>
  <si>
    <t>Hi Simenel</t>
  </si>
  <si>
    <t>78 O'hara CircuitApt. 096</t>
  </si>
  <si>
    <t>Lake Michaelbury</t>
  </si>
  <si>
    <t>Leupold Baake</t>
  </si>
  <si>
    <t>671 Jacobson CrescentApt. 057</t>
  </si>
  <si>
    <t>Charlesbury</t>
  </si>
  <si>
    <t>Onfroi Axten</t>
  </si>
  <si>
    <t>27 Wood MallSuite 368</t>
  </si>
  <si>
    <t>South Justin</t>
  </si>
  <si>
    <t>George Ghion</t>
  </si>
  <si>
    <t>41 Aiden WayApt. 249</t>
  </si>
  <si>
    <t>East Archieside</t>
  </si>
  <si>
    <t>Sol Adhams</t>
  </si>
  <si>
    <t>010 Cartwright TrackApt. 920</t>
  </si>
  <si>
    <t>Sebastianbury</t>
  </si>
  <si>
    <t>Kip Cantwell</t>
  </si>
  <si>
    <t>157 Rice LoopSuite 716</t>
  </si>
  <si>
    <t>Tabbi Carden</t>
  </si>
  <si>
    <t>3306 Elizabeth CrescentSuite 260</t>
  </si>
  <si>
    <t>Port Zacharyhaven</t>
  </si>
  <si>
    <t>Doralia Nyssens</t>
  </si>
  <si>
    <t>17 Connor ParadeApt. 442</t>
  </si>
  <si>
    <t>Conroymouth</t>
  </si>
  <si>
    <t>Stanleigh Hazelton</t>
  </si>
  <si>
    <t>8676 William HillApt. 725</t>
  </si>
  <si>
    <t>Hamiltonshire</t>
  </si>
  <si>
    <t>Averyl Atthow</t>
  </si>
  <si>
    <t>24 Alexis BoulevardSuite 321</t>
  </si>
  <si>
    <t>Calebville</t>
  </si>
  <si>
    <t>Angie O Mullen</t>
  </si>
  <si>
    <t>8397 Davis CrescentApt. 905</t>
  </si>
  <si>
    <t>North Gracetown</t>
  </si>
  <si>
    <t>Lotte Jaouen</t>
  </si>
  <si>
    <t>622 Cox WaySuite 694</t>
  </si>
  <si>
    <t>West Isabellaland</t>
  </si>
  <si>
    <t>Vin Rubenovic</t>
  </si>
  <si>
    <t>515 Grace LaneSuite 974</t>
  </si>
  <si>
    <t>New Emilyton</t>
  </si>
  <si>
    <t>Sadye Pes</t>
  </si>
  <si>
    <t>0986 Mccullough MewsSuite 467</t>
  </si>
  <si>
    <t>New Jayden</t>
  </si>
  <si>
    <t>Conny Chowne</t>
  </si>
  <si>
    <t>09 Christopher View RdApt. 739</t>
  </si>
  <si>
    <t>West Hayleyhaven</t>
  </si>
  <si>
    <t>Leann Kittow</t>
  </si>
  <si>
    <t>5306 Cody LaneApt. 083</t>
  </si>
  <si>
    <t>Angelinastad</t>
  </si>
  <si>
    <t>Melamie Craigmyle</t>
  </si>
  <si>
    <t>2525 Leannon JunctionSuite 996</t>
  </si>
  <si>
    <t>Stellaton</t>
  </si>
  <si>
    <t>Sherwynd Batsford</t>
  </si>
  <si>
    <t>627 Weber PassApt. 498</t>
  </si>
  <si>
    <t>Samuelside</t>
  </si>
  <si>
    <t>Jacquelin Santostefano.</t>
  </si>
  <si>
    <t>04 Stewart WaySuite 826</t>
  </si>
  <si>
    <t>Willowmouth</t>
  </si>
  <si>
    <t>Natal Burnsides</t>
  </si>
  <si>
    <t>706 Jessica RidgeSuite 083</t>
  </si>
  <si>
    <t>South Isabelle</t>
  </si>
  <si>
    <t>Kaine Greep</t>
  </si>
  <si>
    <t>991 Wolf DriveApt. 413</t>
  </si>
  <si>
    <t>South Isabel</t>
  </si>
  <si>
    <t>Ashlan Hebden</t>
  </si>
  <si>
    <t>2000 Scarlett MallSuite 257</t>
  </si>
  <si>
    <t>North Baileytown</t>
  </si>
  <si>
    <t>Vernon Bindley</t>
  </si>
  <si>
    <t>2058 Claudia StreetSuite 348</t>
  </si>
  <si>
    <t>East Phoenixberg</t>
  </si>
  <si>
    <t>Phillipe Gatecliffe</t>
  </si>
  <si>
    <t>150 Nate LoopApt. 614</t>
  </si>
  <si>
    <t>Jettstad</t>
  </si>
  <si>
    <t>Krysta Chaster</t>
  </si>
  <si>
    <t>3423 Jenkins PlaceApt. 152</t>
  </si>
  <si>
    <t>Lake Michaelland</t>
  </si>
  <si>
    <t>Clem Sink</t>
  </si>
  <si>
    <t>995 Willow ManorApt. 537</t>
  </si>
  <si>
    <t>Lake Victoriaside</t>
  </si>
  <si>
    <t>Hort Ridding</t>
  </si>
  <si>
    <t>64 Andrew StreetSuite 948</t>
  </si>
  <si>
    <t>West Ashley</t>
  </si>
  <si>
    <t>Angelia Lasseter</t>
  </si>
  <si>
    <t>60 Harris KnollSuite 768</t>
  </si>
  <si>
    <t>East Lara</t>
  </si>
  <si>
    <t>Zorina Rabl</t>
  </si>
  <si>
    <t>7615 Hyatt TrailSuite 179</t>
  </si>
  <si>
    <t>Lake Phoebe</t>
  </si>
  <si>
    <t>Tann Scothron</t>
  </si>
  <si>
    <t>72 Hunter Station StApt. 220</t>
  </si>
  <si>
    <t>Walterstad</t>
  </si>
  <si>
    <t>Codie Everly</t>
  </si>
  <si>
    <t>66 Isla CrescentApt. 573</t>
  </si>
  <si>
    <t>Port Christopher</t>
  </si>
  <si>
    <t>Frayda Simonini</t>
  </si>
  <si>
    <t>774 Christiansen StreetSuite 261</t>
  </si>
  <si>
    <t>West Sophie</t>
  </si>
  <si>
    <t>Sigismundo Basek</t>
  </si>
  <si>
    <t>4355 Caitlin CourtApt. 697</t>
  </si>
  <si>
    <t>Amberland</t>
  </si>
  <si>
    <t>Nicholle Coom</t>
  </si>
  <si>
    <t>0663 Hayley TerraceApt. 069</t>
  </si>
  <si>
    <t>New Madisonborough</t>
  </si>
  <si>
    <t>Wanids Cudby</t>
  </si>
  <si>
    <t>80 Chelsea KnollApt. 014</t>
  </si>
  <si>
    <t>Davidfurt</t>
  </si>
  <si>
    <t>Darby Jeffries</t>
  </si>
  <si>
    <t>704 Wright CourtApt. 223</t>
  </si>
  <si>
    <t>South Anthonyburgh</t>
  </si>
  <si>
    <t>Daniel Najafian</t>
  </si>
  <si>
    <t>2040 Kuhn TrailSuite 095</t>
  </si>
  <si>
    <t>North Rose</t>
  </si>
  <si>
    <t>Channa Powley</t>
  </si>
  <si>
    <t>87 Oliver TerraceApt. 608</t>
  </si>
  <si>
    <t>East Mackenzietown</t>
  </si>
  <si>
    <t>Harry Mullany</t>
  </si>
  <si>
    <t>022 Jade Estate DrApt. 494</t>
  </si>
  <si>
    <t>Adamsland</t>
  </si>
  <si>
    <t>Nara Legerwood</t>
  </si>
  <si>
    <t>74 Anderson RoadApt. 779</t>
  </si>
  <si>
    <t>Abbottburgh</t>
  </si>
  <si>
    <t>Morie Woodfield</t>
  </si>
  <si>
    <t>8007 Joel SquareApt. 874</t>
  </si>
  <si>
    <t>Lilystad</t>
  </si>
  <si>
    <t>Olympia Stobbs</t>
  </si>
  <si>
    <t>91 William IslandSuite 740</t>
  </si>
  <si>
    <t>Reillyborough</t>
  </si>
  <si>
    <t>Tobin Jeffryes</t>
  </si>
  <si>
    <t>23 Zara KnollApt. 502</t>
  </si>
  <si>
    <t>Lake Alice</t>
  </si>
  <si>
    <t>Uriel Cottingham</t>
  </si>
  <si>
    <t>7427 Stark CrescentSuite 975</t>
  </si>
  <si>
    <t>Lincolnchester</t>
  </si>
  <si>
    <t>Zebulon Rousel</t>
  </si>
  <si>
    <t>87 Cruickshank Estate DrApt. 374</t>
  </si>
  <si>
    <t>Hamishview</t>
  </si>
  <si>
    <t>Beverley Yourell</t>
  </si>
  <si>
    <t>303 O'keefe PassApt. 658</t>
  </si>
  <si>
    <t>North Benjamin</t>
  </si>
  <si>
    <t>Pietro Duling</t>
  </si>
  <si>
    <t>575 Olson MallApt. 344</t>
  </si>
  <si>
    <t>Shieldschester</t>
  </si>
  <si>
    <t>Ashlie Godwyn</t>
  </si>
  <si>
    <t>2872 Samantha ParkwaySuite 016</t>
  </si>
  <si>
    <t>Baileyberg</t>
  </si>
  <si>
    <t>Tamarah Costley</t>
  </si>
  <si>
    <t>988 Jacob CircuitSuite 385</t>
  </si>
  <si>
    <t>Greenfeldershire</t>
  </si>
  <si>
    <t>Staffard Ouldred</t>
  </si>
  <si>
    <t>013 Anthony PlazaSuite 548</t>
  </si>
  <si>
    <t>Isabellahaven</t>
  </si>
  <si>
    <t>Malory Emmison</t>
  </si>
  <si>
    <t>118 Levi CrestApt. 495</t>
  </si>
  <si>
    <t>Lake Nicholasfort</t>
  </si>
  <si>
    <t>Jaquelyn Dow</t>
  </si>
  <si>
    <t>854 John GroveApt. 925</t>
  </si>
  <si>
    <t>New Emmastad</t>
  </si>
  <si>
    <t>Willey Tolley</t>
  </si>
  <si>
    <t>3796 Kayla RoadSuite 477</t>
  </si>
  <si>
    <t>Schneiderbury</t>
  </si>
  <si>
    <t>Hamlen Jeannon</t>
  </si>
  <si>
    <t>497 Hudson CourtApt. 203</t>
  </si>
  <si>
    <t>Port Zaraberg</t>
  </si>
  <si>
    <t>Beckie Nasey</t>
  </si>
  <si>
    <t>42 Max View RdSuite 078</t>
  </si>
  <si>
    <t>Evastad</t>
  </si>
  <si>
    <t>Roley Cassedy</t>
  </si>
  <si>
    <t>59 Abbott CircuitApt. 084</t>
  </si>
  <si>
    <t>North Isabelleside</t>
  </si>
  <si>
    <t>Pieter Bruton</t>
  </si>
  <si>
    <t>26 Jayden IslandSuite 937</t>
  </si>
  <si>
    <t>Lachlanstad</t>
  </si>
  <si>
    <t>Gareth Bindon</t>
  </si>
  <si>
    <t>8557 Bogan AvenueSuite 811</t>
  </si>
  <si>
    <t>Jillene Goodbanne</t>
  </si>
  <si>
    <t>107 Xavier MewsApt. 927</t>
  </si>
  <si>
    <t>Mitchellhaven</t>
  </si>
  <si>
    <t>Nils Macvean</t>
  </si>
  <si>
    <t>3836 Emard ParadeSuite 141</t>
  </si>
  <si>
    <t>North Aaron</t>
  </si>
  <si>
    <t>Orran Skip</t>
  </si>
  <si>
    <t>95 Skye PassApt. 600</t>
  </si>
  <si>
    <t>Port Eveland</t>
  </si>
  <si>
    <t>Powell Ivakhnov</t>
  </si>
  <si>
    <t>0162 Khan RoadApt. 211</t>
  </si>
  <si>
    <t>North Madeline</t>
  </si>
  <si>
    <t>Ira Dafforne</t>
  </si>
  <si>
    <t>14 O'neill View RdApt. 908</t>
  </si>
  <si>
    <t>Sophiemouth</t>
  </si>
  <si>
    <t>Slade Villaret</t>
  </si>
  <si>
    <t>66 Mason CrescentSuite 942</t>
  </si>
  <si>
    <t>Charlesshire</t>
  </si>
  <si>
    <t>Engracia Abilowitz</t>
  </si>
  <si>
    <t>4317 Holly CourtSuite 716</t>
  </si>
  <si>
    <t>North Beau</t>
  </si>
  <si>
    <t>Nerita Peotz</t>
  </si>
  <si>
    <t>8986 Alice IslandApt. 026</t>
  </si>
  <si>
    <t>Pipershire</t>
  </si>
  <si>
    <t>Audra Barnewelle</t>
  </si>
  <si>
    <t>5869 Campbell WaySuite 438</t>
  </si>
  <si>
    <t>Lake Charlie</t>
  </si>
  <si>
    <t>Dannie Fidler</t>
  </si>
  <si>
    <t>157 Rohan MallApt. 466</t>
  </si>
  <si>
    <t>Jedidiah Sydall</t>
  </si>
  <si>
    <t>1713 Cormier RunSuite 980</t>
  </si>
  <si>
    <t>Kiehnstad</t>
  </si>
  <si>
    <t>Maggee Le Houx</t>
  </si>
  <si>
    <t>20 Caitlin ParadeSuite 493</t>
  </si>
  <si>
    <t>West Nathanstad</t>
  </si>
  <si>
    <t>Annice Kelcey</t>
  </si>
  <si>
    <t>66 Jacob PassSuite 159</t>
  </si>
  <si>
    <t>New Beau</t>
  </si>
  <si>
    <t>Dominic Caswall</t>
  </si>
  <si>
    <t>746 Greenfelder GroveSuite 199</t>
  </si>
  <si>
    <t>West Matilda</t>
  </si>
  <si>
    <t>Bobbi Pickerill</t>
  </si>
  <si>
    <t>1463 Hills RidgeApt. 034</t>
  </si>
  <si>
    <t>Bauchland</t>
  </si>
  <si>
    <t>Charlton Shilling</t>
  </si>
  <si>
    <t>22 Savannah RoadApt. 276</t>
  </si>
  <si>
    <t>New Harrisonland</t>
  </si>
  <si>
    <t>Lucian Maymand</t>
  </si>
  <si>
    <t>0831 Hahn HillApt. 652</t>
  </si>
  <si>
    <t>East Abbeyborough</t>
  </si>
  <si>
    <t>Levy Zappel</t>
  </si>
  <si>
    <t>8675 Kunde TrackSuite 283</t>
  </si>
  <si>
    <t>North Baileyberg</t>
  </si>
  <si>
    <t>Carlynn Mccabe</t>
  </si>
  <si>
    <t>82 Hayden DriveSuite 289</t>
  </si>
  <si>
    <t>Marthena Matterson</t>
  </si>
  <si>
    <t>5420 Amelia IslandSuite 286</t>
  </si>
  <si>
    <t>Goodwinmouth</t>
  </si>
  <si>
    <t>Elsi Strawbridge</t>
  </si>
  <si>
    <t>56 Joel TrailApt. 139</t>
  </si>
  <si>
    <t>Port Jacob</t>
  </si>
  <si>
    <t>Haslett Edwins</t>
  </si>
  <si>
    <t>140 Jessica BoulevardApt. 214</t>
  </si>
  <si>
    <t>Kaylafurt</t>
  </si>
  <si>
    <t>Nady Buston</t>
  </si>
  <si>
    <t>0390 Stark RoadApt. 898</t>
  </si>
  <si>
    <t>North Mikayla</t>
  </si>
  <si>
    <t>Dare Andrich</t>
  </si>
  <si>
    <t>609 Rohan TerraceSuite 767</t>
  </si>
  <si>
    <t>East Alex</t>
  </si>
  <si>
    <t>Osgood Percifer</t>
  </si>
  <si>
    <t>7219 Charlotte SummitSuite 507</t>
  </si>
  <si>
    <t>Cameronton</t>
  </si>
  <si>
    <t>Camellia Heatherington</t>
  </si>
  <si>
    <t>5530 Ashton GroveSuite 128</t>
  </si>
  <si>
    <t>Taylorfurt</t>
  </si>
  <si>
    <t>Shermy Mulbry</t>
  </si>
  <si>
    <t>096 Gibson ManorApt. 195</t>
  </si>
  <si>
    <t>West Alyssaton</t>
  </si>
  <si>
    <t>Alon Abramsky</t>
  </si>
  <si>
    <t>0260 Garden StreetSuite 683</t>
  </si>
  <si>
    <t>Sofiahaven</t>
  </si>
  <si>
    <t>Esteban Hensmans</t>
  </si>
  <si>
    <t>098 Clarke ParkwayApt. 312</t>
  </si>
  <si>
    <t>West Finnberg</t>
  </si>
  <si>
    <t>Camala Llywarch</t>
  </si>
  <si>
    <t>2079 Phoebe AvenueSuite 629</t>
  </si>
  <si>
    <t>Laurenview</t>
  </si>
  <si>
    <t>Leelah Mapston</t>
  </si>
  <si>
    <t>2154 Christian BoulevardSuite 431</t>
  </si>
  <si>
    <t>South Savannahside</t>
  </si>
  <si>
    <t>Elbertina Gaish</t>
  </si>
  <si>
    <t>6801 Jessica JunctionApt. 868</t>
  </si>
  <si>
    <t>Dickensshire</t>
  </si>
  <si>
    <t>Amalia Eallis</t>
  </si>
  <si>
    <t>2004 Sebastian CrescentApt. 895</t>
  </si>
  <si>
    <t>East Ruby</t>
  </si>
  <si>
    <t>Margeaux Woodburne</t>
  </si>
  <si>
    <t>45 Heller GroveApt. 411</t>
  </si>
  <si>
    <t>Abbeyview</t>
  </si>
  <si>
    <t>Ransell Mackilroe</t>
  </si>
  <si>
    <t>6528 Gleason WaySuite 153</t>
  </si>
  <si>
    <t>North Jessemouth</t>
  </si>
  <si>
    <t>Arlie Bowman</t>
  </si>
  <si>
    <t>04 Christian RidgeApt. 329</t>
  </si>
  <si>
    <t>Silvie Bortol</t>
  </si>
  <si>
    <t>90 Fisher RoadSuite 844</t>
  </si>
  <si>
    <t>Abigailshire</t>
  </si>
  <si>
    <t>Perceval Umbers</t>
  </si>
  <si>
    <t>5200 Tromp Estate DrSuite 885</t>
  </si>
  <si>
    <t>Laraview</t>
  </si>
  <si>
    <t>Hetti Fibbens</t>
  </si>
  <si>
    <t>019 Lang SquareSuite 468</t>
  </si>
  <si>
    <t>Beattychester</t>
  </si>
  <si>
    <t>Grace Budgeon</t>
  </si>
  <si>
    <t>647 Walter ManorSuite 680</t>
  </si>
  <si>
    <t>Harveyshire</t>
  </si>
  <si>
    <t>Carlota Sparshott</t>
  </si>
  <si>
    <t>65 Stokes DriveSuite 624</t>
  </si>
  <si>
    <t>O'reillymouth</t>
  </si>
  <si>
    <t>Miner Craddock</t>
  </si>
  <si>
    <t>8353 Bruen ParkwayApt. 455</t>
  </si>
  <si>
    <t>Callummouth</t>
  </si>
  <si>
    <t>Antonia Yeardsley</t>
  </si>
  <si>
    <t>96 Gabriel AvenueApt. 145</t>
  </si>
  <si>
    <t>Port Cody</t>
  </si>
  <si>
    <t>Cary Boaler</t>
  </si>
  <si>
    <t>623 Abigail BoulevardSuite 973</t>
  </si>
  <si>
    <t>New Isaac</t>
  </si>
  <si>
    <t>Arlan Maffini</t>
  </si>
  <si>
    <t>4959 James HillApt. 613</t>
  </si>
  <si>
    <t>Westfurt</t>
  </si>
  <si>
    <t>Marianne Tollow</t>
  </si>
  <si>
    <t>1097 Leannon StreetApt. 269</t>
  </si>
  <si>
    <t>South Madeline</t>
  </si>
  <si>
    <t>Bennett Castellanos</t>
  </si>
  <si>
    <t>7047 Monahan CircuitApt. 207</t>
  </si>
  <si>
    <t>Lake Joshua</t>
  </si>
  <si>
    <t>Magda Dring</t>
  </si>
  <si>
    <t>61 Bosco WaySuite 775</t>
  </si>
  <si>
    <t>Thompsonborough</t>
  </si>
  <si>
    <t>Diann Grieger</t>
  </si>
  <si>
    <t>803 Lara DriveApt. 182</t>
  </si>
  <si>
    <t>Port Joeltown</t>
  </si>
  <si>
    <t>Willie Leader</t>
  </si>
  <si>
    <t>788 Dickens Station StSuite 623</t>
  </si>
  <si>
    <t>Howellhaven</t>
  </si>
  <si>
    <t>Darill Gromley</t>
  </si>
  <si>
    <t>075 Kovacek LaneApt. 632</t>
  </si>
  <si>
    <t>Port Madeline</t>
  </si>
  <si>
    <t>Stephen Macaleese</t>
  </si>
  <si>
    <t>72 Edward ParkwaySuite 980</t>
  </si>
  <si>
    <t>Lake Aiden</t>
  </si>
  <si>
    <t>Fremont Tewnion</t>
  </si>
  <si>
    <t>66 Lillian CircuitSuite 433</t>
  </si>
  <si>
    <t>Krisview</t>
  </si>
  <si>
    <t>Debee Lording</t>
  </si>
  <si>
    <t>090 Christopher PlaceApt. 513</t>
  </si>
  <si>
    <t>West Olivertown</t>
  </si>
  <si>
    <t>Lilli Bavester</t>
  </si>
  <si>
    <t>4680 Cartwright TrailSuite 706</t>
  </si>
  <si>
    <t>East Lillyville</t>
  </si>
  <si>
    <t>Avivah Roddick</t>
  </si>
  <si>
    <t>606 Lucy ParadeSuite 217</t>
  </si>
  <si>
    <t>Kulasville</t>
  </si>
  <si>
    <t>Lin Norville</t>
  </si>
  <si>
    <t>84 Stewart StreetSuite 032</t>
  </si>
  <si>
    <t>Russelstad</t>
  </si>
  <si>
    <t>Elna Brimicombe</t>
  </si>
  <si>
    <t>749 Klein SummitSuite 383</t>
  </si>
  <si>
    <t>Lefflermouth</t>
  </si>
  <si>
    <t>Joey Duffield</t>
  </si>
  <si>
    <t>84 Marvin CrestSuite 951</t>
  </si>
  <si>
    <t>Piperview</t>
  </si>
  <si>
    <t>Marnie Dennington</t>
  </si>
  <si>
    <t>644 Sophie LoopSuite 596</t>
  </si>
  <si>
    <t>West Addison</t>
  </si>
  <si>
    <t>Lindsey Mccuthais</t>
  </si>
  <si>
    <t>1029 Eva JunctionApt. 767</t>
  </si>
  <si>
    <t>Port Hunter</t>
  </si>
  <si>
    <t>Cassandry Cuniffe</t>
  </si>
  <si>
    <t>4840 Botsford ParkwaySuite 060</t>
  </si>
  <si>
    <t>Port Isabelle</t>
  </si>
  <si>
    <t>Mellisent Druhan</t>
  </si>
  <si>
    <t>970 Braun MewsApt. 629</t>
  </si>
  <si>
    <t>Haydenhaven</t>
  </si>
  <si>
    <t>Kirbee Hardesty</t>
  </si>
  <si>
    <t>3251 Georgia Estate DrSuite 334</t>
  </si>
  <si>
    <t>Lake Savannah</t>
  </si>
  <si>
    <t>Dori Sarney</t>
  </si>
  <si>
    <t>13 Eve AvenueApt. 240</t>
  </si>
  <si>
    <t>Faheyborough</t>
  </si>
  <si>
    <t>Theodoric Mcmennum</t>
  </si>
  <si>
    <t>31 Jordan ParadeApt. 400</t>
  </si>
  <si>
    <t>West Henry</t>
  </si>
  <si>
    <t>Jeane Witherington</t>
  </si>
  <si>
    <t>294 Lily HillSuite 152</t>
  </si>
  <si>
    <t>Tobyport</t>
  </si>
  <si>
    <t>Rebekah Sailer</t>
  </si>
  <si>
    <t>04 Molly PlazaApt. 632</t>
  </si>
  <si>
    <t>Lillyview</t>
  </si>
  <si>
    <t>Drusi Eagell</t>
  </si>
  <si>
    <t>5419 Alyssa AvenueSuite 084</t>
  </si>
  <si>
    <t>Lake Mitchellbury</t>
  </si>
  <si>
    <t>Etheline Bahde</t>
  </si>
  <si>
    <t>71 Annabelle RunApt. 053</t>
  </si>
  <si>
    <t>Hoppeville</t>
  </si>
  <si>
    <t>Bucky Cragell</t>
  </si>
  <si>
    <t>345 Elijah TrailSuite 066</t>
  </si>
  <si>
    <t>Gracemouth</t>
  </si>
  <si>
    <t>Rey Grasner</t>
  </si>
  <si>
    <t>50 Layla RunApt. 551</t>
  </si>
  <si>
    <t>Cassinport</t>
  </si>
  <si>
    <t>Herschel Verdey</t>
  </si>
  <si>
    <t>2752 Lily RoadApt. 721</t>
  </si>
  <si>
    <t>Jacobport</t>
  </si>
  <si>
    <t>Kellie Curbishley</t>
  </si>
  <si>
    <t>347 Gleason View RdApt. 168</t>
  </si>
  <si>
    <t>Lake Matildaville</t>
  </si>
  <si>
    <t>Gerri Mccarle</t>
  </si>
  <si>
    <t>269 Kuhn PlazaApt. 260</t>
  </si>
  <si>
    <t>Cameronport</t>
  </si>
  <si>
    <t>Rutger Willison</t>
  </si>
  <si>
    <t>3912 D'amore ParadeSuite 481</t>
  </si>
  <si>
    <t>Olimpia Tankus</t>
  </si>
  <si>
    <t>6434 Callum RoadApt. 396</t>
  </si>
  <si>
    <t>North Jessica</t>
  </si>
  <si>
    <t>Gorden Seago</t>
  </si>
  <si>
    <t>905 Stephanie BoulevardApt. 217</t>
  </si>
  <si>
    <t>Port Aaronton</t>
  </si>
  <si>
    <t>Otto Matyasik</t>
  </si>
  <si>
    <t>35 Hall PlazaSuite 535</t>
  </si>
  <si>
    <t>East Benjamin</t>
  </si>
  <si>
    <t>Vivien Beatson</t>
  </si>
  <si>
    <t>145 Glover GroveSuite 556</t>
  </si>
  <si>
    <t>Tylerburgh</t>
  </si>
  <si>
    <t>Valentino Branney</t>
  </si>
  <si>
    <t>8753 Jasper PlaceApt. 474</t>
  </si>
  <si>
    <t>Port Alanamouth</t>
  </si>
  <si>
    <t>Delia Mably</t>
  </si>
  <si>
    <t>18 Eve LaneApt. 011</t>
  </si>
  <si>
    <t>Doylebury</t>
  </si>
  <si>
    <t>Zebulen Zannotti</t>
  </si>
  <si>
    <t>868 Skye MeadowSuite 990</t>
  </si>
  <si>
    <t>Harveyside</t>
  </si>
  <si>
    <t>Lilyan Pirt</t>
  </si>
  <si>
    <t>261 Savannah IslandSuite 304</t>
  </si>
  <si>
    <t>Hollyfort</t>
  </si>
  <si>
    <t>Kristel Klaaassen</t>
  </si>
  <si>
    <t>09 Jesse ParadeApt. 250</t>
  </si>
  <si>
    <t>East Matthewville</t>
  </si>
  <si>
    <t>Meryl Neeson</t>
  </si>
  <si>
    <t>7490 Lily WaySuite 419</t>
  </si>
  <si>
    <t>Port Molly</t>
  </si>
  <si>
    <t>Manuel Edis</t>
  </si>
  <si>
    <t>19 Roberts GroveSuite 946</t>
  </si>
  <si>
    <t>Hallshire</t>
  </si>
  <si>
    <t>Selestina Dauber</t>
  </si>
  <si>
    <t>275 Maddison Estate DrApt. 642</t>
  </si>
  <si>
    <t>Port Aliview</t>
  </si>
  <si>
    <t>Demetris Kamall</t>
  </si>
  <si>
    <t>09 Christopher StreetSuite 967</t>
  </si>
  <si>
    <t>Lake Lukemouth</t>
  </si>
  <si>
    <t>Timmy Bullivent</t>
  </si>
  <si>
    <t>440 Ernser GroveApt. 463</t>
  </si>
  <si>
    <t>East Zoeshire</t>
  </si>
  <si>
    <t>Lindy Saltrese</t>
  </si>
  <si>
    <t>15 Bruen SummitApt. 152</t>
  </si>
  <si>
    <t>Dennie Lawson</t>
  </si>
  <si>
    <t>75 Ali IslandSuite 270</t>
  </si>
  <si>
    <t>Sarahland</t>
  </si>
  <si>
    <t>Cristen Hagley</t>
  </si>
  <si>
    <t>9018 Paige WayApt. 282</t>
  </si>
  <si>
    <t>Lake Gabriella</t>
  </si>
  <si>
    <t>Grange Loding</t>
  </si>
  <si>
    <t>4884 Piper StreetSuite 926</t>
  </si>
  <si>
    <t>South James</t>
  </si>
  <si>
    <t>Devina Squirrel</t>
  </si>
  <si>
    <t>473 Hayden RidgeSuite 847</t>
  </si>
  <si>
    <t>Anthonychester</t>
  </si>
  <si>
    <t>Mirabelle Vaney</t>
  </si>
  <si>
    <t>4155 Hughes RidgeApt. 624</t>
  </si>
  <si>
    <t>Baumbachton</t>
  </si>
  <si>
    <t>Iorgos Sinisbury</t>
  </si>
  <si>
    <t>379 Darcy Estate DrApt. 192</t>
  </si>
  <si>
    <t>West Anthony</t>
  </si>
  <si>
    <t>Odelia Juszkiewicz</t>
  </si>
  <si>
    <t>2123 Rolfson DriveSuite 887</t>
  </si>
  <si>
    <t>North Joshuafurt</t>
  </si>
  <si>
    <t>Mufi Sagerson</t>
  </si>
  <si>
    <t>858 James CrestApt. 685</t>
  </si>
  <si>
    <t>East Jessica</t>
  </si>
  <si>
    <t>Ninnetta Lammin</t>
  </si>
  <si>
    <t>94 Hayden LaneSuite 912</t>
  </si>
  <si>
    <t>Herbert Rock</t>
  </si>
  <si>
    <t>04 Dare TerraceSuite 650</t>
  </si>
  <si>
    <t>West Aaron</t>
  </si>
  <si>
    <t>Galen Sokell</t>
  </si>
  <si>
    <t>048 Alexander WayApt. 030</t>
  </si>
  <si>
    <t>Quinnfort</t>
  </si>
  <si>
    <t>Taffy Quimby</t>
  </si>
  <si>
    <t>1033 Botsford Estate DrSuite 236</t>
  </si>
  <si>
    <t>East Xavier</t>
  </si>
  <si>
    <t>Mallissa Lawdham</t>
  </si>
  <si>
    <t>96 Bode RidgeApt. 090</t>
  </si>
  <si>
    <t>East Madison</t>
  </si>
  <si>
    <t>Charmian Wakelin</t>
  </si>
  <si>
    <t>8867 Wolf TrailApt. 295</t>
  </si>
  <si>
    <t>Noahtown</t>
  </si>
  <si>
    <t>Lee Matterson</t>
  </si>
  <si>
    <t>9067 Madeline IslandApt. 368</t>
  </si>
  <si>
    <t>New Ivy</t>
  </si>
  <si>
    <t>Jan Gligori</t>
  </si>
  <si>
    <t>080 Tahlia LaneApt. 450</t>
  </si>
  <si>
    <t>West Aidanton</t>
  </si>
  <si>
    <t>Eloise Ondrusek</t>
  </si>
  <si>
    <t>07 Lily LoopSuite 494</t>
  </si>
  <si>
    <t>South Codyhaven</t>
  </si>
  <si>
    <t>Annalise Abramovitch</t>
  </si>
  <si>
    <t>2623 Sarah IslandSuite 572</t>
  </si>
  <si>
    <t>Townetown</t>
  </si>
  <si>
    <t>Brod Phifer</t>
  </si>
  <si>
    <t>05 Fahey CircleSuite 721</t>
  </si>
  <si>
    <t>Hettingerfort</t>
  </si>
  <si>
    <t>Marni Figiovanni</t>
  </si>
  <si>
    <t>8580 Moss RoadApt. 681</t>
  </si>
  <si>
    <t>Eveside</t>
  </si>
  <si>
    <t>Allix Langdale</t>
  </si>
  <si>
    <t>6979 Mason ParadeSuite 820</t>
  </si>
  <si>
    <t>Port Haydenstad</t>
  </si>
  <si>
    <t>Waylin Gasson</t>
  </si>
  <si>
    <t>69 Sebastian Estate DrSuite 727</t>
  </si>
  <si>
    <t>Aida Warsap</t>
  </si>
  <si>
    <t>11 Joel CircuitSuite 126</t>
  </si>
  <si>
    <t>Port Isabel</t>
  </si>
  <si>
    <t>Sigmund Bothen</t>
  </si>
  <si>
    <t>1621 Marcus MeadowApt. 603</t>
  </si>
  <si>
    <t>West Grace</t>
  </si>
  <si>
    <t>Thorsten Sowrey</t>
  </si>
  <si>
    <t>7024 Sauer DriveSuite 553</t>
  </si>
  <si>
    <t>Paul Mcgavigan</t>
  </si>
  <si>
    <t>7367 Wright JunctionApt. 773</t>
  </si>
  <si>
    <t>Kuhntown</t>
  </si>
  <si>
    <t>Marlee Edser</t>
  </si>
  <si>
    <t>4207 Hudson CrescentSuite 167</t>
  </si>
  <si>
    <t>Oscarberg</t>
  </si>
  <si>
    <t>Paxon O'Shiel</t>
  </si>
  <si>
    <t>0398 Jayden TrailApt. 929</t>
  </si>
  <si>
    <t>Thomasborough</t>
  </si>
  <si>
    <t>Ellynn Korba</t>
  </si>
  <si>
    <t>2096 Wilson MewsApt. 714</t>
  </si>
  <si>
    <t>West Jonathanshire</t>
  </si>
  <si>
    <t>Edee Wildt</t>
  </si>
  <si>
    <t>868 Jonathan TrackApt. 142</t>
  </si>
  <si>
    <t>East Charlesfurt</t>
  </si>
  <si>
    <t>Felice Dumbleton</t>
  </si>
  <si>
    <t>3744 Max PlaceApt. 109</t>
  </si>
  <si>
    <t>Harveyville</t>
  </si>
  <si>
    <t>Danna Burleigh</t>
  </si>
  <si>
    <t>7709 Ellie GroveSuite 872</t>
  </si>
  <si>
    <t>Chastity Daniaud</t>
  </si>
  <si>
    <t>33 Hamish ParkwayApt. 423</t>
  </si>
  <si>
    <t>Blakemouth</t>
  </si>
  <si>
    <t>Aimil Rapa</t>
  </si>
  <si>
    <t>63 Willow Estate DrSuite 657</t>
  </si>
  <si>
    <t>Clarkeburgh</t>
  </si>
  <si>
    <t>Cinda Alleyne</t>
  </si>
  <si>
    <t>60 Claudia LaneSuite 183</t>
  </si>
  <si>
    <t>Caitlinview</t>
  </si>
  <si>
    <t>Denny Parlour</t>
  </si>
  <si>
    <t>2785 Morgan BoulevardApt. 849</t>
  </si>
  <si>
    <t>Madisonland</t>
  </si>
  <si>
    <t>Ansell Fudge</t>
  </si>
  <si>
    <t>67 Ivy MewsApt. 446</t>
  </si>
  <si>
    <t>Gusty Smallacombe</t>
  </si>
  <si>
    <t>49 Lily RidgeSuite 143</t>
  </si>
  <si>
    <t>North Avabury</t>
  </si>
  <si>
    <t>Susy De Meyer</t>
  </si>
  <si>
    <t>01 Monahan CircuitApt. 686</t>
  </si>
  <si>
    <t>Lake Kiara</t>
  </si>
  <si>
    <t>Jillana Blankau</t>
  </si>
  <si>
    <t>82 Beahan BoulevardSuite 281</t>
  </si>
  <si>
    <t>Port Adamburgh</t>
  </si>
  <si>
    <t>Lorine Mclugish</t>
  </si>
  <si>
    <t>145 Abigail SummitApt. 514</t>
  </si>
  <si>
    <t>Graceville</t>
  </si>
  <si>
    <t>Sharl Izzett</t>
  </si>
  <si>
    <t>9871 Bailey SquareApt. 697</t>
  </si>
  <si>
    <t>Davidshire</t>
  </si>
  <si>
    <t>Gwenette Kahen</t>
  </si>
  <si>
    <t>953 Durgan GroveApt. 655</t>
  </si>
  <si>
    <t>Phoebeberg</t>
  </si>
  <si>
    <t>Bone Perche</t>
  </si>
  <si>
    <t>638 Thomas ManorApt. 038</t>
  </si>
  <si>
    <t>Aliceland</t>
  </si>
  <si>
    <t>Drake Ivanilov</t>
  </si>
  <si>
    <t>107 Wilkinson ParkwaySuite 249</t>
  </si>
  <si>
    <t>Nathanfort</t>
  </si>
  <si>
    <t>Jojo Toffanini</t>
  </si>
  <si>
    <t>3285 Kai MewsApt. 727</t>
  </si>
  <si>
    <t>Elijahshire</t>
  </si>
  <si>
    <t>Thomasa Antunez</t>
  </si>
  <si>
    <t>76 Kiara RidgeSuite 741</t>
  </si>
  <si>
    <t>New Marcusmouth</t>
  </si>
  <si>
    <t>Tressa Cunnane</t>
  </si>
  <si>
    <t>7120 Piper Station StSuite 874</t>
  </si>
  <si>
    <t>Elizabet Pippin</t>
  </si>
  <si>
    <t>14 Clark PlazaSuite 716</t>
  </si>
  <si>
    <t>Port Anna</t>
  </si>
  <si>
    <t>Berri O' Clovan</t>
  </si>
  <si>
    <t>487 Summer MewsApt. 874</t>
  </si>
  <si>
    <t>East Hayden</t>
  </si>
  <si>
    <t>Perry Mcaless</t>
  </si>
  <si>
    <t>082 Donnelly BoulevardSuite 569</t>
  </si>
  <si>
    <t>New Leah</t>
  </si>
  <si>
    <t>Rachelle Jelf</t>
  </si>
  <si>
    <t>6472 Georgia CircuitApt. 986</t>
  </si>
  <si>
    <t>Marcusshire</t>
  </si>
  <si>
    <t>Adrianna Slack</t>
  </si>
  <si>
    <t>27 Aiden KnollApt. 875</t>
  </si>
  <si>
    <t>Port Sam</t>
  </si>
  <si>
    <t>Gibbie Beardall</t>
  </si>
  <si>
    <t>401 Langworth CircuitSuite 015</t>
  </si>
  <si>
    <t>South Levi</t>
  </si>
  <si>
    <t>Katusha Ceney</t>
  </si>
  <si>
    <t>3570 Sarah AvenueApt. 092</t>
  </si>
  <si>
    <t>Daughertyport</t>
  </si>
  <si>
    <t>Morgana Weymouth</t>
  </si>
  <si>
    <t>843 Goodwin MewsApt. 699</t>
  </si>
  <si>
    <t>Blakeborough</t>
  </si>
  <si>
    <t>Amaleta Beange</t>
  </si>
  <si>
    <t>26 Martin RoadSuite 393</t>
  </si>
  <si>
    <t>Imogenmouth</t>
  </si>
  <si>
    <t>Gertrude Harriott</t>
  </si>
  <si>
    <t>7377 Nicolas ParadeApt. 191</t>
  </si>
  <si>
    <t>Amyton</t>
  </si>
  <si>
    <t>Catlin Schurcke</t>
  </si>
  <si>
    <t>081 Spencer CrestApt. 246</t>
  </si>
  <si>
    <t>New Isabellamouth</t>
  </si>
  <si>
    <t>Kilian Chinn</t>
  </si>
  <si>
    <t>3792 Beatty MewsSuite 077</t>
  </si>
  <si>
    <t>Port Holly</t>
  </si>
  <si>
    <t>Lonna Domange</t>
  </si>
  <si>
    <t>865 Ivy TrailSuite 324</t>
  </si>
  <si>
    <t>New Joshuaview</t>
  </si>
  <si>
    <t>Dena Banbrick</t>
  </si>
  <si>
    <t>80 Adam HillSuite 633</t>
  </si>
  <si>
    <t>Tylershire</t>
  </si>
  <si>
    <t>Marvin Van Hault</t>
  </si>
  <si>
    <t>4277 Ryan IslandSuite 792</t>
  </si>
  <si>
    <t>Robertstown</t>
  </si>
  <si>
    <t>Winn Siemandl</t>
  </si>
  <si>
    <t>443 Holly AvenueSuite 631</t>
  </si>
  <si>
    <t>South Tyler</t>
  </si>
  <si>
    <t>Charles Duffitt</t>
  </si>
  <si>
    <t>93 Anna TerraceSuite 700</t>
  </si>
  <si>
    <t>South Maxland</t>
  </si>
  <si>
    <t>Matti Anespie</t>
  </si>
  <si>
    <t>244 Amber RunApt. 584</t>
  </si>
  <si>
    <t>Stantonborough</t>
  </si>
  <si>
    <t>Else Bicheno</t>
  </si>
  <si>
    <t>958 Connor MewsSuite 524</t>
  </si>
  <si>
    <t>Lucyport</t>
  </si>
  <si>
    <t>Saul Franklyn</t>
  </si>
  <si>
    <t>82 Kirlin StreetSuite 641</t>
  </si>
  <si>
    <t>Tillmanview</t>
  </si>
  <si>
    <t>Delilah Westmerland</t>
  </si>
  <si>
    <t>750 Anderson ManorSuite 463</t>
  </si>
  <si>
    <t>Georgiachester</t>
  </si>
  <si>
    <t>Moises Gauler</t>
  </si>
  <si>
    <t>063 Joseph CrestSuite 060</t>
  </si>
  <si>
    <t>Port Jonathanchester</t>
  </si>
  <si>
    <t>Edithe Yitshak</t>
  </si>
  <si>
    <t>74 Justin SummitSuite 427</t>
  </si>
  <si>
    <t>Kaifort</t>
  </si>
  <si>
    <t>Joella Tiddeman</t>
  </si>
  <si>
    <t>887 Goldner PlazaSuite 053</t>
  </si>
  <si>
    <t>Johnsonstad</t>
  </si>
  <si>
    <t>Nathaniel Mccandless</t>
  </si>
  <si>
    <t>5085 Bergstrom MewsApt. 347</t>
  </si>
  <si>
    <t>West Eviebury</t>
  </si>
  <si>
    <t>Pauly Matz</t>
  </si>
  <si>
    <t>0486 Connelly MeadowApt. 273</t>
  </si>
  <si>
    <t>West Heidiberg</t>
  </si>
  <si>
    <t>Normy Anlay</t>
  </si>
  <si>
    <t>10 Imogen PassSuite 135</t>
  </si>
  <si>
    <t>Alexanderland</t>
  </si>
  <si>
    <t>Errol Berkley</t>
  </si>
  <si>
    <t>063 Huel StreetApt. 758</t>
  </si>
  <si>
    <t>Haleybury</t>
  </si>
  <si>
    <t>Zena Mckeown</t>
  </si>
  <si>
    <t>41 Jenkins KnollSuite 438</t>
  </si>
  <si>
    <t>Lake Andrewport</t>
  </si>
  <si>
    <t>Lennie Carabine</t>
  </si>
  <si>
    <t>02 Adams ManorSuite 241</t>
  </si>
  <si>
    <t>South Jaydenfort</t>
  </si>
  <si>
    <t>Andonis Renfree</t>
  </si>
  <si>
    <t>66 Dietrich HillSuite 573</t>
  </si>
  <si>
    <t>Avamouth</t>
  </si>
  <si>
    <t>Judith Plimmer</t>
  </si>
  <si>
    <t>271 Ava MewsApt. 686</t>
  </si>
  <si>
    <t>Thomaschester</t>
  </si>
  <si>
    <t>Bridgette Ashman</t>
  </si>
  <si>
    <t>868 Andrew SquareApt. 603</t>
  </si>
  <si>
    <t>Cooperton</t>
  </si>
  <si>
    <t>Eryn Harcus</t>
  </si>
  <si>
    <t>2813 Hall ParkwaySuite 251</t>
  </si>
  <si>
    <t>Lake Alicefurt</t>
  </si>
  <si>
    <t>Tucky Kitchaside</t>
  </si>
  <si>
    <t>381 Matthew Estate DrSuite 656</t>
  </si>
  <si>
    <t>East Zacharystad</t>
  </si>
  <si>
    <t>Marget Kells</t>
  </si>
  <si>
    <t>4399 Stephanie JunctionSuite 829</t>
  </si>
  <si>
    <t>Baumbachtown</t>
  </si>
  <si>
    <t>Gertrudis Pergens</t>
  </si>
  <si>
    <t>653 Jones AvenueApt. 945</t>
  </si>
  <si>
    <t>New Ruby</t>
  </si>
  <si>
    <t>Bancroft Mollatt</t>
  </si>
  <si>
    <t>606 Luca ManorSuite 748</t>
  </si>
  <si>
    <t>Lake Dylanside</t>
  </si>
  <si>
    <t>Shay Beentjes</t>
  </si>
  <si>
    <t>98 Morgan RidgeApt. 342</t>
  </si>
  <si>
    <t>East Hamish</t>
  </si>
  <si>
    <t>Hilliard Papes</t>
  </si>
  <si>
    <t>2376 Adams SquareSuite 443</t>
  </si>
  <si>
    <t>Jaspermouth</t>
  </si>
  <si>
    <t>Glenn Keri</t>
  </si>
  <si>
    <t>4838 Jacobi HillApt. 825</t>
  </si>
  <si>
    <t>Port Ellaside</t>
  </si>
  <si>
    <t>Randell Shorte</t>
  </si>
  <si>
    <t>69 Morissette AvenueSuite 269</t>
  </si>
  <si>
    <t>North Lachlanfurt</t>
  </si>
  <si>
    <t>Nixie Fraczak</t>
  </si>
  <si>
    <t>164 David View RdApt. 020</t>
  </si>
  <si>
    <t>Ryanberg</t>
  </si>
  <si>
    <t>Zerk Sandercroft</t>
  </si>
  <si>
    <t>374 Amelia ParkwaySuite 088</t>
  </si>
  <si>
    <t>Russell Hinkens</t>
  </si>
  <si>
    <t>7347 Windler MallSuite 441</t>
  </si>
  <si>
    <t>South Stephaniebury</t>
  </si>
  <si>
    <t>Gaylene Lazare</t>
  </si>
  <si>
    <t>18 Patrick RidgeApt. 675</t>
  </si>
  <si>
    <t>Georgeshire</t>
  </si>
  <si>
    <t>Ellene Dedam</t>
  </si>
  <si>
    <t>86 Crooks CrescentSuite 269</t>
  </si>
  <si>
    <t>Islamouth</t>
  </si>
  <si>
    <t>Rorie Hof</t>
  </si>
  <si>
    <t>865 Patel RoadSuite 457</t>
  </si>
  <si>
    <t>Kulasmouth</t>
  </si>
  <si>
    <t>Millicent Stedson</t>
  </si>
  <si>
    <t>735 Goldner AvenueSuite 768</t>
  </si>
  <si>
    <t>Port Kiara</t>
  </si>
  <si>
    <t>Sheela Dovey</t>
  </si>
  <si>
    <t>201 Anthony TerraceSuite 543</t>
  </si>
  <si>
    <t>Lake Addisonland</t>
  </si>
  <si>
    <t>Lorelle Lancastle</t>
  </si>
  <si>
    <t>19 Harrison CrestSuite 331</t>
  </si>
  <si>
    <t>Alexandraville</t>
  </si>
  <si>
    <t>Zachariah Celle</t>
  </si>
  <si>
    <t>024 Anthony TrackSuite 419</t>
  </si>
  <si>
    <t>Hallbury</t>
  </si>
  <si>
    <t>Isidore Bleasdille</t>
  </si>
  <si>
    <t>69 Michael PlazaApt. 659</t>
  </si>
  <si>
    <t>Davidtown</t>
  </si>
  <si>
    <t>Rowena Soall</t>
  </si>
  <si>
    <t>0479 Oliver View RdApt. 112</t>
  </si>
  <si>
    <t>Zacville</t>
  </si>
  <si>
    <t>Niccolo Saurat</t>
  </si>
  <si>
    <t>954 Jade PassSuite 344</t>
  </si>
  <si>
    <t>Port Sofia</t>
  </si>
  <si>
    <t>Gina Pollen</t>
  </si>
  <si>
    <t>22 Welch DriveSuite 750</t>
  </si>
  <si>
    <t>Lake Gabrielview</t>
  </si>
  <si>
    <t>Darn Mcaster</t>
  </si>
  <si>
    <t>1488 Kuhn AvenueApt. 525</t>
  </si>
  <si>
    <t>Lillianside</t>
  </si>
  <si>
    <t>Worthy Pardoe</t>
  </si>
  <si>
    <t>71 Joseph TrailApt. 169</t>
  </si>
  <si>
    <t>North Emmashire</t>
  </si>
  <si>
    <t>Lucas Cromly</t>
  </si>
  <si>
    <t>079 Chase MallApt. 902</t>
  </si>
  <si>
    <t>O'connertown</t>
  </si>
  <si>
    <t>Brenden Roast</t>
  </si>
  <si>
    <t>614 Cooper RunSuite 917</t>
  </si>
  <si>
    <t>Siennabury</t>
  </si>
  <si>
    <t>Lisle Worthing</t>
  </si>
  <si>
    <t>8360 Poppy SummitSuite 841</t>
  </si>
  <si>
    <t>Walkertown</t>
  </si>
  <si>
    <t>Belita Hainey</t>
  </si>
  <si>
    <t>603 O'keefe KnollSuite 782</t>
  </si>
  <si>
    <t>Port Dylanmouth</t>
  </si>
  <si>
    <t>Noellyn Crellim</t>
  </si>
  <si>
    <t>41 Toby TrailSuite 244</t>
  </si>
  <si>
    <t>North Jacksonstad</t>
  </si>
  <si>
    <t>Dianemarie Neicho</t>
  </si>
  <si>
    <t>2245 Heathcote RidgeApt. 525</t>
  </si>
  <si>
    <t>West Joelmouth</t>
  </si>
  <si>
    <t>Karrah Byrd</t>
  </si>
  <si>
    <t>8448 Jack CircleSuite 857</t>
  </si>
  <si>
    <t>North Thomas</t>
  </si>
  <si>
    <t>Shay Casari</t>
  </si>
  <si>
    <t>32 Isla GroveApt. 078</t>
  </si>
  <si>
    <t>Rosechester</t>
  </si>
  <si>
    <t>Elise Gietz</t>
  </si>
  <si>
    <t>55 O'connell SummitSuite 045</t>
  </si>
  <si>
    <t>Kaiside</t>
  </si>
  <si>
    <t>Bartie Sinson</t>
  </si>
  <si>
    <t>072 Annabelle TerraceSuite 694</t>
  </si>
  <si>
    <t>Lucyburgh</t>
  </si>
  <si>
    <t>Mellisa De Courcey</t>
  </si>
  <si>
    <t>091 Robertson TrackSuite 381</t>
  </si>
  <si>
    <t>North Holly</t>
  </si>
  <si>
    <t>Trescha Wheal</t>
  </si>
  <si>
    <t>89 Daniel MeadowApt. 144</t>
  </si>
  <si>
    <t>Charliborough</t>
  </si>
  <si>
    <t>Shaina Leonards</t>
  </si>
  <si>
    <t>1262 Jacobs Station StApt. 440</t>
  </si>
  <si>
    <t>New Logan</t>
  </si>
  <si>
    <t>Ondrea Apark</t>
  </si>
  <si>
    <t>97 Rowe CrestApt. 828</t>
  </si>
  <si>
    <t>North Riley</t>
  </si>
  <si>
    <t>Devan Manginot</t>
  </si>
  <si>
    <t>247 Lilly LoopSuite 186</t>
  </si>
  <si>
    <t>Jaydenview</t>
  </si>
  <si>
    <t>Hunfredo Peyto</t>
  </si>
  <si>
    <t>68 Doyle View RdSuite 917</t>
  </si>
  <si>
    <t>Port Davidburgh</t>
  </si>
  <si>
    <t>Berry Rosiello</t>
  </si>
  <si>
    <t>682 Alyssa CrestApt. 916</t>
  </si>
  <si>
    <t>New Charlieville</t>
  </si>
  <si>
    <t>Vladimir Jandourek</t>
  </si>
  <si>
    <t>950 Smith DriveApt. 385</t>
  </si>
  <si>
    <t>New Jackson</t>
  </si>
  <si>
    <t>Lorenzo Dutch</t>
  </si>
  <si>
    <t>81 Heidi MeadowSuite 615</t>
  </si>
  <si>
    <t>Lake Ashleyhaven</t>
  </si>
  <si>
    <t>Calypso Ellaway</t>
  </si>
  <si>
    <t>174 Thomson StreetSuite 883</t>
  </si>
  <si>
    <t>Port Joshualand</t>
  </si>
  <si>
    <t>Brendis Blackboro</t>
  </si>
  <si>
    <t>17 Beatty Station StApt. 918</t>
  </si>
  <si>
    <t>West Lukeshire</t>
  </si>
  <si>
    <t>Cecilla Pigford</t>
  </si>
  <si>
    <t>5538 Jett MallSuite 854</t>
  </si>
  <si>
    <t>Samanthatown</t>
  </si>
  <si>
    <t>Prissie Kondratovich</t>
  </si>
  <si>
    <t>20 Hyatt LaneSuite 740</t>
  </si>
  <si>
    <t>South Zacmouth</t>
  </si>
  <si>
    <t>Norbert Hogbin</t>
  </si>
  <si>
    <t>794 Jett RunApt. 924</t>
  </si>
  <si>
    <t>North Williamchester</t>
  </si>
  <si>
    <t>Glynda Dodshon</t>
  </si>
  <si>
    <t>2352 Kutch ParkwayApt. 436</t>
  </si>
  <si>
    <t>New Aidenfurt</t>
  </si>
  <si>
    <t>Humfrid Boshier</t>
  </si>
  <si>
    <t>94 Aiden LaneApt. 650</t>
  </si>
  <si>
    <t>West Lucyview</t>
  </si>
  <si>
    <t>Elianore Syphas</t>
  </si>
  <si>
    <t>478 Amy RunSuite 042</t>
  </si>
  <si>
    <t>Rodrique Rawcliff</t>
  </si>
  <si>
    <t>5519 Fay BoulevardApt. 838</t>
  </si>
  <si>
    <t>Cummingsstad</t>
  </si>
  <si>
    <t>Kimbell Rawsen</t>
  </si>
  <si>
    <t>8674 Hermiston CrestApt. 615</t>
  </si>
  <si>
    <t>North Aaronborough</t>
  </si>
  <si>
    <t>Rose Sheivels</t>
  </si>
  <si>
    <t>30 Tyler GroveSuite 455</t>
  </si>
  <si>
    <t>East Andrewborough</t>
  </si>
  <si>
    <t>Bartel Clemendet</t>
  </si>
  <si>
    <t>46 Gemma BoulevardSuite 507</t>
  </si>
  <si>
    <t>Kiehnfurt</t>
  </si>
  <si>
    <t>Noel Siviour</t>
  </si>
  <si>
    <t>8557 Samantha GroveApt. 570</t>
  </si>
  <si>
    <t>Beahantown</t>
  </si>
  <si>
    <t>Frederique Hopkins</t>
  </si>
  <si>
    <t>6601 Grimes CircuitApt. 442</t>
  </si>
  <si>
    <t>Macdonaldtown</t>
  </si>
  <si>
    <t>Daniela Finnes</t>
  </si>
  <si>
    <t>43 Mia TrailSuite 263</t>
  </si>
  <si>
    <t>North Nateland</t>
  </si>
  <si>
    <t>Emylee Buscher</t>
  </si>
  <si>
    <t>133 Doyle PassSuite 027</t>
  </si>
  <si>
    <t>Thompsonport</t>
  </si>
  <si>
    <t>Killie Wigzell</t>
  </si>
  <si>
    <t>4493 Doyle WayApt. 026</t>
  </si>
  <si>
    <t>South Emilyborough</t>
  </si>
  <si>
    <t>Teresita Ayling</t>
  </si>
  <si>
    <t>184 Joshua CrestApt. 140</t>
  </si>
  <si>
    <t>Ellieland</t>
  </si>
  <si>
    <t>Kaitlin Jeanes</t>
  </si>
  <si>
    <t>709 Abigail ParadeApt. 339</t>
  </si>
  <si>
    <t>Beahanport</t>
  </si>
  <si>
    <t>Patrizia Timlett</t>
  </si>
  <si>
    <t>6664 Emmerich ParkwaySuite 596</t>
  </si>
  <si>
    <t>South Taylorside</t>
  </si>
  <si>
    <t>Vinny Blackstone</t>
  </si>
  <si>
    <t>49 Cooper RoadApt. 799</t>
  </si>
  <si>
    <t>Port Emmamouth</t>
  </si>
  <si>
    <t>Jania Sailes</t>
  </si>
  <si>
    <t>251 Graham KnollSuite 970</t>
  </si>
  <si>
    <t>West Annaton</t>
  </si>
  <si>
    <t>Angelle Huby</t>
  </si>
  <si>
    <t>9838 Madison GroveApt. 181</t>
  </si>
  <si>
    <t>Port Jettshire</t>
  </si>
  <si>
    <t>Wadsworth Meeke</t>
  </si>
  <si>
    <t>99 Hermiston PlaceSuite 166</t>
  </si>
  <si>
    <t>New Mitchell</t>
  </si>
  <si>
    <t>Robena Gilbert</t>
  </si>
  <si>
    <t>6873 Berge StreetApt. 755</t>
  </si>
  <si>
    <t>Lake Bellahaven</t>
  </si>
  <si>
    <t>Thoma Seaking</t>
  </si>
  <si>
    <t>985 Nguyen TerraceApt. 362</t>
  </si>
  <si>
    <t>Janeta Berni</t>
  </si>
  <si>
    <t>8325 Molly ParkwaySuite 440</t>
  </si>
  <si>
    <t>Dickinsonside</t>
  </si>
  <si>
    <t>Jillian Sauven</t>
  </si>
  <si>
    <t>99 Sophia TrailApt. 477</t>
  </si>
  <si>
    <t>Angelinaport</t>
  </si>
  <si>
    <t>Leonerd Vayro</t>
  </si>
  <si>
    <t>599 Erdman StreetSuite 439</t>
  </si>
  <si>
    <t>South Xaviermouth</t>
  </si>
  <si>
    <t>Shelden Tinline</t>
  </si>
  <si>
    <t>93 Amy GroveApt. 822</t>
  </si>
  <si>
    <t>East Emily</t>
  </si>
  <si>
    <t>Damiano Morbey</t>
  </si>
  <si>
    <t>96 Chelsea CrescentApt. 398</t>
  </si>
  <si>
    <t>Naderborough</t>
  </si>
  <si>
    <t>Tuesday Laytham</t>
  </si>
  <si>
    <t>695 Zara TerraceApt. 843</t>
  </si>
  <si>
    <t>West Laurenstad</t>
  </si>
  <si>
    <t>Leonhard Webland</t>
  </si>
  <si>
    <t>9694 Nathan TrailApt. 206</t>
  </si>
  <si>
    <t>Walkerfurt</t>
  </si>
  <si>
    <t>Sutherlan Stepto</t>
  </si>
  <si>
    <t>9585 Bogan PlazaSuite 155</t>
  </si>
  <si>
    <t>West Dylanport</t>
  </si>
  <si>
    <t>Lyssa Moreside</t>
  </si>
  <si>
    <t>5690 Xavier ParkwaySuite 592</t>
  </si>
  <si>
    <t>Port Benjamin</t>
  </si>
  <si>
    <t>Vincent Kiledal</t>
  </si>
  <si>
    <t>748 Lucas WayApt. 482</t>
  </si>
  <si>
    <t>Ebertfurt</t>
  </si>
  <si>
    <t>Aindrea Franzetti</t>
  </si>
  <si>
    <t>13 Ivy TerraceSuite 494</t>
  </si>
  <si>
    <t>North Caitlin</t>
  </si>
  <si>
    <t>Kakalina Ragge</t>
  </si>
  <si>
    <t>69 Sophie PlazaSuite 598</t>
  </si>
  <si>
    <t>South Alexandraview</t>
  </si>
  <si>
    <t>Patin Circuit</t>
  </si>
  <si>
    <t>976 Murray Station StApt. 036</t>
  </si>
  <si>
    <t>Langfort</t>
  </si>
  <si>
    <t>Basilio Tomsett</t>
  </si>
  <si>
    <t>880 O'neill StreetSuite 066</t>
  </si>
  <si>
    <t>Scarlettfort</t>
  </si>
  <si>
    <t>Ardis Widdop</t>
  </si>
  <si>
    <t>54 Kulas HillSuite 679</t>
  </si>
  <si>
    <t>Mackenziechester</t>
  </si>
  <si>
    <t>Chancey Iacovozzo</t>
  </si>
  <si>
    <t>501 Nader RidgeApt. 355</t>
  </si>
  <si>
    <t>West John</t>
  </si>
  <si>
    <t>Taylor Milley</t>
  </si>
  <si>
    <t>491 Xavier DriveApt. 676</t>
  </si>
  <si>
    <t>Emmalee Camin</t>
  </si>
  <si>
    <t>7571 Nolan CrestSuite 040</t>
  </si>
  <si>
    <t>South Alexview</t>
  </si>
  <si>
    <t>Glenine Saladine</t>
  </si>
  <si>
    <t>9738 Liam RoadApt. 424</t>
  </si>
  <si>
    <t>Lukefort</t>
  </si>
  <si>
    <t>Gabriella Nutman</t>
  </si>
  <si>
    <t>06 Leah RoadSuite 691</t>
  </si>
  <si>
    <t>West Benjaminberg</t>
  </si>
  <si>
    <t>Hadleigh Berzons</t>
  </si>
  <si>
    <t>2475 Cox CrestSuite 319</t>
  </si>
  <si>
    <t>North Charlesland</t>
  </si>
  <si>
    <t>Tracie Okey</t>
  </si>
  <si>
    <t>056 Khan RidgeSuite 131</t>
  </si>
  <si>
    <t>Violetstad</t>
  </si>
  <si>
    <t>Belia Hovard</t>
  </si>
  <si>
    <t>443 Jesse MewsApt. 726</t>
  </si>
  <si>
    <t>New Imogen</t>
  </si>
  <si>
    <t>Curcio Kiffin</t>
  </si>
  <si>
    <t>733 Oliver WaySuite 667</t>
  </si>
  <si>
    <t>Rutherfordville</t>
  </si>
  <si>
    <t>Cindi Mccague</t>
  </si>
  <si>
    <t>1189 Hettinger SummitSuite 723</t>
  </si>
  <si>
    <t>Port Zoeborough</t>
  </si>
  <si>
    <t>Adena Venn</t>
  </si>
  <si>
    <t>048 Kayla RoadSuite 099</t>
  </si>
  <si>
    <t>Jordanburgh</t>
  </si>
  <si>
    <t>Mohandis Boyett</t>
  </si>
  <si>
    <t>2122 Justin ParadeSuite 548</t>
  </si>
  <si>
    <t>West Victoriabury</t>
  </si>
  <si>
    <t>Cherie Fairhead</t>
  </si>
  <si>
    <t>2937 Lockman TrackSuite 047</t>
  </si>
  <si>
    <t>South Ellieburgh</t>
  </si>
  <si>
    <t>Deirdre Burle</t>
  </si>
  <si>
    <t>6939 Isabelle Station StApt. 204</t>
  </si>
  <si>
    <t>Andersonchester</t>
  </si>
  <si>
    <t>Vittorio Rosenstengel</t>
  </si>
  <si>
    <t>5855 Isaac RunApt. 434</t>
  </si>
  <si>
    <t>East Jasper</t>
  </si>
  <si>
    <t>Joby Law</t>
  </si>
  <si>
    <t>868 Eliza CrescentSuite 085</t>
  </si>
  <si>
    <t>Ryanfurt</t>
  </si>
  <si>
    <t>Hughie Trelease</t>
  </si>
  <si>
    <t>5014 Gemma ParadeSuite 066</t>
  </si>
  <si>
    <t>Haydentown</t>
  </si>
  <si>
    <t>Reba Crauford</t>
  </si>
  <si>
    <t>394 Lily HillSuite 153</t>
  </si>
  <si>
    <t>Beahanfurt</t>
  </si>
  <si>
    <t>Ardath O'Keeffe</t>
  </si>
  <si>
    <t>2771 Nader LoopSuite 372</t>
  </si>
  <si>
    <t>Goodwinview</t>
  </si>
  <si>
    <t>Monah Belin</t>
  </si>
  <si>
    <t>860 Morgan WayApt. 784</t>
  </si>
  <si>
    <t>Rubyburgh</t>
  </si>
  <si>
    <t>Barton Pencott</t>
  </si>
  <si>
    <t>766 Nicholas HillSuite 869</t>
  </si>
  <si>
    <t>Borerfort</t>
  </si>
  <si>
    <t>Lenna Beau</t>
  </si>
  <si>
    <t>76 Thomas ParkwaySuite 490</t>
  </si>
  <si>
    <t>Port Lillianside</t>
  </si>
  <si>
    <t>Friedrick Trevaskus</t>
  </si>
  <si>
    <t>4434 Kreiger AvenueSuite 428</t>
  </si>
  <si>
    <t>Aaronbury</t>
  </si>
  <si>
    <t>Pen Andrzejczak</t>
  </si>
  <si>
    <t>09 Baumbach LoopSuite 059</t>
  </si>
  <si>
    <t>Lake Oliverberg</t>
  </si>
  <si>
    <t>Mart Naismith</t>
  </si>
  <si>
    <t>562 Mann MeadowApt. 977</t>
  </si>
  <si>
    <t>Huelfort</t>
  </si>
  <si>
    <t>Judy Mesias</t>
  </si>
  <si>
    <t>933 Jake CrestSuite 613</t>
  </si>
  <si>
    <t>Schneiderstad</t>
  </si>
  <si>
    <t>Chev Bramwell</t>
  </si>
  <si>
    <t>3018 Gleason CircleApt. 312</t>
  </si>
  <si>
    <t>Ebertport</t>
  </si>
  <si>
    <t>Renaldo Rigmand</t>
  </si>
  <si>
    <t>078 Eli CourtApt. 580</t>
  </si>
  <si>
    <t>East Gemma</t>
  </si>
  <si>
    <t>Jamesy Rennles</t>
  </si>
  <si>
    <t>835 Mayer ParkwaySuite 374</t>
  </si>
  <si>
    <t>Harberview</t>
  </si>
  <si>
    <t>Egon Figliovanni</t>
  </si>
  <si>
    <t>617 Morrison CrescentSuite 793</t>
  </si>
  <si>
    <t>Farrellchester</t>
  </si>
  <si>
    <t>Lacee Denyukin</t>
  </si>
  <si>
    <t>040 Patrick Estate DrApt. 254</t>
  </si>
  <si>
    <t>North Nicholaston</t>
  </si>
  <si>
    <t>Correy Bacon</t>
  </si>
  <si>
    <t>3117 Heller PlaceSuite 149</t>
  </si>
  <si>
    <t>North Elijah</t>
  </si>
  <si>
    <t>Peri Pilsworth</t>
  </si>
  <si>
    <t>409 Alyssa CourtApt. 204</t>
  </si>
  <si>
    <t>Lorilyn Vittet</t>
  </si>
  <si>
    <t>8307 Matthew GroveSuite 475</t>
  </si>
  <si>
    <t>Stantonmouth</t>
  </si>
  <si>
    <t>Raul Crilly</t>
  </si>
  <si>
    <t>8227 Nicholas HillSuite 150</t>
  </si>
  <si>
    <t>South Jasper</t>
  </si>
  <si>
    <t>Dulsea Collet</t>
  </si>
  <si>
    <t>23 Smith StreetSuite 253</t>
  </si>
  <si>
    <t>South Charles</t>
  </si>
  <si>
    <t>Annabela Wegenen</t>
  </si>
  <si>
    <t>55 Anthony BoulevardApt. 474</t>
  </si>
  <si>
    <t>Ivan Haill</t>
  </si>
  <si>
    <t>9450 West AvenueSuite 021</t>
  </si>
  <si>
    <t>Marvinstad</t>
  </si>
  <si>
    <t>Eustacia Andreassen</t>
  </si>
  <si>
    <t>3414 Mia MallApt. 446</t>
  </si>
  <si>
    <t>Bergefort</t>
  </si>
  <si>
    <t>Cy Sabbins</t>
  </si>
  <si>
    <t>62 Jonathan CrestSuite 012</t>
  </si>
  <si>
    <t>New Mollystad</t>
  </si>
  <si>
    <t>Geri Renton</t>
  </si>
  <si>
    <t>268 Bayer SquareApt. 041</t>
  </si>
  <si>
    <t>Michaelfurt</t>
  </si>
  <si>
    <t>Berton Kilfeder</t>
  </si>
  <si>
    <t>056 Mason CourtApt. 899</t>
  </si>
  <si>
    <t>Port Zacharyfurt</t>
  </si>
  <si>
    <t>Timmie Kelshaw</t>
  </si>
  <si>
    <t>424 Howell GroveApt. 432</t>
  </si>
  <si>
    <t>Lake Evemouth</t>
  </si>
  <si>
    <t>Dolph Arrow</t>
  </si>
  <si>
    <t>16 Mitchell RidgeApt. 501</t>
  </si>
  <si>
    <t>Lake Owenfurt</t>
  </si>
  <si>
    <t>Camile Haveline</t>
  </si>
  <si>
    <t>408 Logan View RdApt. 841</t>
  </si>
  <si>
    <t>New Alexchester</t>
  </si>
  <si>
    <t>Felic Marrian</t>
  </si>
  <si>
    <t>5215 Mitchell TrackSuite 778</t>
  </si>
  <si>
    <t>Samanthaberg</t>
  </si>
  <si>
    <t>Amelita Witterick</t>
  </si>
  <si>
    <t>20 Michael GroveApt. 104</t>
  </si>
  <si>
    <t>North Molly</t>
  </si>
  <si>
    <t>Wallis Harlick</t>
  </si>
  <si>
    <t>03 Madison BoulevardApt. 037</t>
  </si>
  <si>
    <t>Port Taylor</t>
  </si>
  <si>
    <t>Michaella Venton</t>
  </si>
  <si>
    <t>89 Nate JunctionSuite 474</t>
  </si>
  <si>
    <t>East Luke</t>
  </si>
  <si>
    <t>Phedra Klinck</t>
  </si>
  <si>
    <t>29 Farrell ParadeSuite 818</t>
  </si>
  <si>
    <t>New Joseph</t>
  </si>
  <si>
    <t>Imelda Behneke</t>
  </si>
  <si>
    <t>854 Aiden LoopSuite 778</t>
  </si>
  <si>
    <t>Hermistonton</t>
  </si>
  <si>
    <t>Albina Disdel</t>
  </si>
  <si>
    <t>639 Emard PlaceSuite 924</t>
  </si>
  <si>
    <t>West Luke</t>
  </si>
  <si>
    <t>Barron Pudge</t>
  </si>
  <si>
    <t>179 Harris CrestSuite 209</t>
  </si>
  <si>
    <t>Harrisshire</t>
  </si>
  <si>
    <t>Terri Lunny</t>
  </si>
  <si>
    <t>4627 Paige KnollApt. 635</t>
  </si>
  <si>
    <t>New Callumtown</t>
  </si>
  <si>
    <t>Bunni Poundsford</t>
  </si>
  <si>
    <t>419 Logan CircuitApt. 206</t>
  </si>
  <si>
    <t>South Heidi</t>
  </si>
  <si>
    <t>Sibby Dimitriou</t>
  </si>
  <si>
    <t>77 Evie MeadowSuite 458</t>
  </si>
  <si>
    <t>West Benjaminchester</t>
  </si>
  <si>
    <t>Belvia Lubman</t>
  </si>
  <si>
    <t>83 Doherty MeadowApt. 441</t>
  </si>
  <si>
    <t>Beahanberg</t>
  </si>
  <si>
    <t>Ginnie Glasheen</t>
  </si>
  <si>
    <t>08 Howe BoulevardApt. 286</t>
  </si>
  <si>
    <t>West Stella</t>
  </si>
  <si>
    <t>Delcine Pickthorn</t>
  </si>
  <si>
    <t>967 Skye DriveApt. 746</t>
  </si>
  <si>
    <t>Lake Lincoln</t>
  </si>
  <si>
    <t>Constance Piddington</t>
  </si>
  <si>
    <t>135 Ella RunApt. 424</t>
  </si>
  <si>
    <t>East Chasehaven</t>
  </si>
  <si>
    <t>Mariska Glendining</t>
  </si>
  <si>
    <t>789 Heaney CircuitSuite 586</t>
  </si>
  <si>
    <t>Lake Ellie</t>
  </si>
  <si>
    <t>Lars Stading</t>
  </si>
  <si>
    <t>6724 Little SummitApt. 635</t>
  </si>
  <si>
    <t>West Callumside</t>
  </si>
  <si>
    <t>Tally Rubel</t>
  </si>
  <si>
    <t>00 Willow PlazaApt. 126</t>
  </si>
  <si>
    <t>South Xavierport</t>
  </si>
  <si>
    <t>Corilla Vicent</t>
  </si>
  <si>
    <t>95 Violet CrestSuite 006</t>
  </si>
  <si>
    <t>Callumburgh</t>
  </si>
  <si>
    <t>Harmony Castle</t>
  </si>
  <si>
    <t>8918 Sienna TerraceSuite 060</t>
  </si>
  <si>
    <t>New Charlotteville</t>
  </si>
  <si>
    <t>Michell Lappine</t>
  </si>
  <si>
    <t>9726 Eliza GroveApt. 938</t>
  </si>
  <si>
    <t>Roanne Rengger</t>
  </si>
  <si>
    <t>26 Claudia MeadowSuite 065</t>
  </si>
  <si>
    <t>Johnsonhaven</t>
  </si>
  <si>
    <t>Cristiano Skurm</t>
  </si>
  <si>
    <t>9009 Beahan ParadeApt. 299</t>
  </si>
  <si>
    <t>North Zoeside</t>
  </si>
  <si>
    <t>Sharleen Langworthy</t>
  </si>
  <si>
    <t>317 Sophia MewsApt. 328</t>
  </si>
  <si>
    <t>Isaacberg</t>
  </si>
  <si>
    <t>Darby Aistrop</t>
  </si>
  <si>
    <t>78 Ryan TrackSuite 283</t>
  </si>
  <si>
    <t>Hannahberg</t>
  </si>
  <si>
    <t>Kermie Ponnsett</t>
  </si>
  <si>
    <t>373 Lucas LaneSuite 840</t>
  </si>
  <si>
    <t>520 Angus TrailApt. 975</t>
  </si>
  <si>
    <t>North Scarlett</t>
  </si>
  <si>
    <t>Devin Lindmark</t>
  </si>
  <si>
    <t>011 Bosco JunctionSuite 765</t>
  </si>
  <si>
    <t>North Mackenzieborough</t>
  </si>
  <si>
    <t>Porter Gueste</t>
  </si>
  <si>
    <t>997 Harrison KnollSuite 735</t>
  </si>
  <si>
    <t>Boscoville</t>
  </si>
  <si>
    <t>Theodosia Postins</t>
  </si>
  <si>
    <t>1853 Dickens LaneSuite 406</t>
  </si>
  <si>
    <t>Turcottetown</t>
  </si>
  <si>
    <t>Grady Wipper</t>
  </si>
  <si>
    <t>900 Jade AvenueApt. 206</t>
  </si>
  <si>
    <t>Thompsonbury</t>
  </si>
  <si>
    <t>Tommie Benoy</t>
  </si>
  <si>
    <t>1130 Turner Estate DrSuite 925</t>
  </si>
  <si>
    <t>New Harry</t>
  </si>
  <si>
    <t>Sauncho Boosey</t>
  </si>
  <si>
    <t>9003 Gemma RidgeApt. 954</t>
  </si>
  <si>
    <t>Stewartland</t>
  </si>
  <si>
    <t>Sasha Stanman</t>
  </si>
  <si>
    <t>4199 Glover CircleApt. 446</t>
  </si>
  <si>
    <t>Glovershire</t>
  </si>
  <si>
    <t>Cristina Jowling</t>
  </si>
  <si>
    <t>8164 Stanton IslandApt. 438</t>
  </si>
  <si>
    <t>North Andrew</t>
  </si>
  <si>
    <t>Meredith Stansfield</t>
  </si>
  <si>
    <t>12 Daugherty ParadeApt. 846</t>
  </si>
  <si>
    <t>Lake Oliviatown</t>
  </si>
  <si>
    <t>Orella Singyard</t>
  </si>
  <si>
    <t>327 Abby CircleApt. 055</t>
  </si>
  <si>
    <t>Michaelberg</t>
  </si>
  <si>
    <t>Vanna Densham</t>
  </si>
  <si>
    <t>3128 Ivy CircleSuite 713</t>
  </si>
  <si>
    <t>Leandra Derks</t>
  </si>
  <si>
    <t>19 Jordan Station StSuite 655</t>
  </si>
  <si>
    <t>Hermistonberg</t>
  </si>
  <si>
    <t>Elvira Sarfati</t>
  </si>
  <si>
    <t>0433 Armstrong HillSuite 974</t>
  </si>
  <si>
    <t>Lake Danielland</t>
  </si>
  <si>
    <t>Dickie Grushin</t>
  </si>
  <si>
    <t>04 Howell PassSuite 209</t>
  </si>
  <si>
    <t>Ellaborough</t>
  </si>
  <si>
    <t>Rebecka Fabler</t>
  </si>
  <si>
    <t>72 Annabelle PassApt. 446</t>
  </si>
  <si>
    <t>Kohlerberg</t>
  </si>
  <si>
    <t>Carita Vynarde</t>
  </si>
  <si>
    <t>170 Wilson AvenueApt. 577</t>
  </si>
  <si>
    <t>East Oscarfurt</t>
  </si>
  <si>
    <t>Mandel Fairbanks</t>
  </si>
  <si>
    <t>1671 Lauren KnollSuite 945</t>
  </si>
  <si>
    <t>Lake Audreyborough</t>
  </si>
  <si>
    <t>Polygender+B1:I1</t>
  </si>
  <si>
    <t xml:space="preserve">Total Customers </t>
  </si>
  <si>
    <t>Total Sales</t>
  </si>
  <si>
    <t>sales</t>
  </si>
  <si>
    <t>Sales By Month</t>
  </si>
  <si>
    <t>Month</t>
  </si>
  <si>
    <t xml:space="preserve">Total Sales </t>
  </si>
  <si>
    <t xml:space="preserve">Sales By Product Type </t>
  </si>
  <si>
    <t xml:space="preserve">Product Type </t>
  </si>
  <si>
    <t>Total Orders</t>
  </si>
  <si>
    <t xml:space="preserve">Sales By Region </t>
  </si>
  <si>
    <t xml:space="preserve">Region </t>
  </si>
  <si>
    <t xml:space="preserve">Sales </t>
  </si>
  <si>
    <t>Day</t>
  </si>
  <si>
    <t>In general, which size is the best selling?</t>
  </si>
  <si>
    <t xml:space="preserve">Size </t>
  </si>
  <si>
    <t xml:space="preserve">Customers By Region </t>
  </si>
  <si>
    <t>=UNIQUE(N2:N5001)</t>
  </si>
  <si>
    <t>Sales Size Distribution</t>
  </si>
  <si>
    <t>Bin Description ($)</t>
  </si>
  <si>
    <t>&lt;=4500</t>
  </si>
  <si>
    <t>4501 - 6000</t>
  </si>
  <si>
    <t>6001 - 7000</t>
  </si>
  <si>
    <t>7001 - 8000</t>
  </si>
  <si>
    <t>8001 - 9000</t>
  </si>
  <si>
    <t>9001 - 10000</t>
  </si>
  <si>
    <t>&gt; 10000</t>
  </si>
  <si>
    <t>Total Purchase Count</t>
  </si>
  <si>
    <t>Upper Limit ($)</t>
  </si>
  <si>
    <t>MONTH</t>
  </si>
  <si>
    <t xml:space="preserve">BEST SELLING PRODUCT </t>
  </si>
  <si>
    <t>LEAST SELLING PRODUCT</t>
  </si>
  <si>
    <t>SALES</t>
  </si>
  <si>
    <t xml:space="preserve">SALES BY PRODUCT TYPE THROUGH THE PERIOD </t>
  </si>
  <si>
    <t>PRODUCT TYPE</t>
  </si>
  <si>
    <t>Working table for sales by product type throughout region</t>
  </si>
  <si>
    <t>Click the highlighted cell to choose product type and see it's sales throughout the period</t>
  </si>
  <si>
    <t>Type in a month number to see the best and least selling product of each month</t>
  </si>
  <si>
    <t>month of order date</t>
  </si>
  <si>
    <t xml:space="preserve">Total Orders </t>
  </si>
  <si>
    <t xml:space="preserve">Age </t>
  </si>
  <si>
    <t>Customer_id</t>
  </si>
  <si>
    <t xml:space="preserve">Last Order Date </t>
  </si>
  <si>
    <t>Customer Name</t>
  </si>
  <si>
    <t>Gender</t>
  </si>
  <si>
    <t>Address</t>
  </si>
  <si>
    <t xml:space="preserve">First Order Date </t>
  </si>
  <si>
    <t>CUSTOMER STATS INTERACTIVE TABLE</t>
  </si>
  <si>
    <t>Click the highlighted cell,choose customer name from drop-down list and see the overall stats of a particular customer</t>
  </si>
  <si>
    <t xml:space="preserve">BEST AND LEAST SELLING PRODUCT BY EACH MONTH </t>
  </si>
  <si>
    <t xml:space="preserve">OVERALL BUSINESS STATS </t>
  </si>
  <si>
    <t>date diff segment</t>
  </si>
  <si>
    <t>Average Sales By Date Diff</t>
  </si>
  <si>
    <t>Date Difference</t>
  </si>
  <si>
    <t>Average Sales</t>
  </si>
  <si>
    <t>s</t>
  </si>
  <si>
    <t>Sales ($)</t>
  </si>
  <si>
    <t xml:space="preserve">Product Name </t>
  </si>
  <si>
    <t>Base Table for Best and Least Selling 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</si>
</sst>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20"/>
      <color theme="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3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quotePrefix="1"/>
    <xf numFmtId="0" fontId="0" fillId="0" borderId="0" xfId="0" applyAlignment="1">
      <alignment horizontal="center"/>
    </xf>
    <xf numFmtId="1" fontId="0" fillId="0" borderId="0" xfId="0" applyNumberFormat="1"/>
    <xf numFmtId="0" fontId="2" fillId="0" borderId="0" xfId="0" applyFont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1" fontId="0" fillId="0" borderId="4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1" xfId="0" applyBorder="1"/>
    <xf numFmtId="0" fontId="0" fillId="0" borderId="3" xfId="0" applyBorder="1"/>
    <xf numFmtId="9" fontId="0" fillId="0" borderId="0" xfId="1" applyFont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0" fillId="3" borderId="0" xfId="0" applyFill="1"/>
    <xf numFmtId="0" fontId="3" fillId="3" borderId="0" xfId="0" applyFont="1" applyFill="1"/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2" fillId="3" borderId="6" xfId="0" applyFont="1" applyFill="1" applyBorder="1"/>
    <xf numFmtId="0" fontId="2" fillId="3" borderId="7" xfId="0" applyFont="1" applyFill="1" applyBorder="1"/>
    <xf numFmtId="0" fontId="2" fillId="3" borderId="8" xfId="0" applyFont="1" applyFill="1" applyBorder="1"/>
    <xf numFmtId="0" fontId="7" fillId="3" borderId="0" xfId="0" applyFont="1" applyFill="1" applyAlignment="1">
      <alignment vertical="center"/>
    </xf>
    <xf numFmtId="0" fontId="8" fillId="5" borderId="0" xfId="0" applyFont="1" applyFill="1"/>
    <xf numFmtId="0" fontId="5" fillId="3" borderId="0" xfId="0" applyFont="1" applyFill="1" applyAlignment="1">
      <alignment vertical="center" wrapText="1"/>
    </xf>
    <xf numFmtId="0" fontId="9" fillId="3" borderId="0" xfId="0" applyFont="1" applyFill="1" applyAlignment="1">
      <alignment vertical="center" wrapText="1"/>
    </xf>
    <xf numFmtId="0" fontId="0" fillId="2" borderId="1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164" fontId="0" fillId="0" borderId="0" xfId="0" applyNumberFormat="1"/>
    <xf numFmtId="0" fontId="0" fillId="3" borderId="0" xfId="0" applyFill="1" applyAlignment="1">
      <alignment wrapText="1"/>
    </xf>
    <xf numFmtId="0" fontId="13" fillId="3" borderId="0" xfId="0" applyFont="1" applyFill="1" applyAlignment="1">
      <alignment horizontal="center" vertical="center"/>
    </xf>
    <xf numFmtId="14" fontId="13" fillId="3" borderId="0" xfId="0" applyNumberFormat="1" applyFont="1" applyFill="1" applyAlignment="1">
      <alignment horizontal="center" vertical="center"/>
    </xf>
    <xf numFmtId="0" fontId="4" fillId="10" borderId="0" xfId="0" applyFont="1" applyFill="1"/>
    <xf numFmtId="0" fontId="5" fillId="9" borderId="0" xfId="0" quotePrefix="1" applyFont="1" applyFill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0" xfId="0" applyFont="1" applyFill="1" applyAlignment="1">
      <alignment horizontal="center"/>
    </xf>
    <xf numFmtId="0" fontId="15" fillId="3" borderId="0" xfId="0" applyFont="1" applyFill="1" applyAlignment="1">
      <alignment vertical="center"/>
    </xf>
    <xf numFmtId="0" fontId="11" fillId="3" borderId="0" xfId="0" applyFont="1" applyFill="1" applyAlignment="1">
      <alignment vertical="center"/>
    </xf>
    <xf numFmtId="0" fontId="12" fillId="7" borderId="0" xfId="0" applyFont="1" applyFill="1"/>
    <xf numFmtId="0" fontId="0" fillId="0" borderId="8" xfId="0" applyBorder="1"/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4" xfId="0" quotePrefix="1" applyBorder="1"/>
    <xf numFmtId="2" fontId="0" fillId="0" borderId="5" xfId="0" applyNumberFormat="1" applyBorder="1"/>
    <xf numFmtId="0" fontId="14" fillId="3" borderId="0" xfId="0" applyFont="1" applyFill="1" applyAlignment="1">
      <alignment wrapText="1"/>
    </xf>
    <xf numFmtId="0" fontId="14" fillId="3" borderId="0" xfId="0" applyFont="1" applyFill="1" applyAlignment="1">
      <alignment vertical="center" wrapText="1"/>
    </xf>
    <xf numFmtId="0" fontId="0" fillId="0" borderId="4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5" xfId="0" quotePrefix="1" applyBorder="1"/>
    <xf numFmtId="0" fontId="0" fillId="2" borderId="0" xfId="0" applyFill="1" applyAlignment="1">
      <alignment horizontal="center"/>
    </xf>
    <xf numFmtId="0" fontId="0" fillId="0" borderId="7" xfId="0" applyBorder="1"/>
    <xf numFmtId="0" fontId="0" fillId="0" borderId="2" xfId="0" applyBorder="1"/>
    <xf numFmtId="14" fontId="0" fillId="0" borderId="5" xfId="0" applyNumberFormat="1" applyBorder="1"/>
    <xf numFmtId="14" fontId="2" fillId="0" borderId="0" xfId="0" applyNumberFormat="1" applyFont="1"/>
    <xf numFmtId="0" fontId="2" fillId="0" borderId="5" xfId="0" applyFont="1" applyBorder="1"/>
    <xf numFmtId="1" fontId="0" fillId="3" borderId="0" xfId="0" applyNumberFormat="1" applyFill="1"/>
    <xf numFmtId="0" fontId="10" fillId="9" borderId="1" xfId="0" applyFont="1" applyFill="1" applyBorder="1" applyAlignment="1">
      <alignment horizontal="center" vertical="center"/>
    </xf>
    <xf numFmtId="0" fontId="10" fillId="9" borderId="2" xfId="0" applyFont="1" applyFill="1" applyBorder="1" applyAlignment="1">
      <alignment horizontal="center" vertical="center"/>
    </xf>
    <xf numFmtId="0" fontId="10" fillId="9" borderId="3" xfId="0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0" fontId="10" fillId="9" borderId="0" xfId="0" applyFont="1" applyFill="1" applyAlignment="1">
      <alignment horizontal="center" vertical="center"/>
    </xf>
    <xf numFmtId="0" fontId="10" fillId="9" borderId="5" xfId="0" applyFont="1" applyFill="1" applyBorder="1" applyAlignment="1">
      <alignment horizontal="center" vertical="center"/>
    </xf>
    <xf numFmtId="0" fontId="10" fillId="9" borderId="6" xfId="0" applyFont="1" applyFill="1" applyBorder="1" applyAlignment="1">
      <alignment horizontal="center" vertical="center"/>
    </xf>
    <xf numFmtId="0" fontId="10" fillId="9" borderId="7" xfId="0" applyFont="1" applyFill="1" applyBorder="1" applyAlignment="1">
      <alignment horizontal="center" vertical="center"/>
    </xf>
    <xf numFmtId="0" fontId="10" fillId="9" borderId="8" xfId="0" applyFont="1" applyFill="1" applyBorder="1" applyAlignment="1">
      <alignment horizontal="center" vertical="center"/>
    </xf>
    <xf numFmtId="0" fontId="10" fillId="8" borderId="1" xfId="0" applyFont="1" applyFill="1" applyBorder="1" applyAlignment="1">
      <alignment horizontal="center" vertical="center"/>
    </xf>
    <xf numFmtId="0" fontId="10" fillId="8" borderId="2" xfId="0" applyFont="1" applyFill="1" applyBorder="1" applyAlignment="1">
      <alignment horizontal="center" vertical="center"/>
    </xf>
    <xf numFmtId="0" fontId="10" fillId="8" borderId="3" xfId="0" applyFont="1" applyFill="1" applyBorder="1" applyAlignment="1">
      <alignment horizontal="center" vertical="center"/>
    </xf>
    <xf numFmtId="0" fontId="10" fillId="8" borderId="4" xfId="0" applyFont="1" applyFill="1" applyBorder="1" applyAlignment="1">
      <alignment horizontal="center" vertical="center"/>
    </xf>
    <xf numFmtId="0" fontId="10" fillId="8" borderId="0" xfId="0" applyFont="1" applyFill="1" applyAlignment="1">
      <alignment horizontal="center" vertical="center"/>
    </xf>
    <xf numFmtId="0" fontId="10" fillId="8" borderId="5" xfId="0" applyFont="1" applyFill="1" applyBorder="1" applyAlignment="1">
      <alignment horizontal="center" vertical="center"/>
    </xf>
    <xf numFmtId="0" fontId="10" fillId="8" borderId="6" xfId="0" applyFont="1" applyFill="1" applyBorder="1" applyAlignment="1">
      <alignment horizontal="center" vertical="center"/>
    </xf>
    <xf numFmtId="0" fontId="10" fillId="8" borderId="7" xfId="0" applyFont="1" applyFill="1" applyBorder="1" applyAlignment="1">
      <alignment horizontal="center" vertical="center"/>
    </xf>
    <xf numFmtId="0" fontId="10" fillId="8" borderId="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 wrapText="1"/>
    </xf>
    <xf numFmtId="0" fontId="13" fillId="3" borderId="9" xfId="0" applyFont="1" applyFill="1" applyBorder="1" applyAlignment="1">
      <alignment horizontal="center" vertical="center"/>
    </xf>
    <xf numFmtId="0" fontId="13" fillId="3" borderId="10" xfId="0" applyFont="1" applyFill="1" applyBorder="1" applyAlignment="1">
      <alignment horizontal="center" vertical="center"/>
    </xf>
    <xf numFmtId="14" fontId="13" fillId="3" borderId="9" xfId="0" applyNumberFormat="1" applyFont="1" applyFill="1" applyBorder="1" applyAlignment="1">
      <alignment horizontal="center" vertical="center"/>
    </xf>
    <xf numFmtId="14" fontId="13" fillId="3" borderId="10" xfId="0" applyNumberFormat="1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11" fillId="6" borderId="2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/>
    </xf>
    <xf numFmtId="0" fontId="11" fillId="6" borderId="0" xfId="0" applyFont="1" applyFill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11" fillId="6" borderId="6" xfId="0" applyFont="1" applyFill="1" applyBorder="1" applyAlignment="1">
      <alignment horizontal="center" vertical="center"/>
    </xf>
    <xf numFmtId="0" fontId="11" fillId="6" borderId="7" xfId="0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12" fillId="0" borderId="9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6" fillId="3" borderId="4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7" fillId="3" borderId="0" xfId="0" applyFont="1" applyFill="1" applyAlignment="1">
      <alignment horizontal="center" vertical="center" wrapText="1"/>
    </xf>
    <xf numFmtId="0" fontId="10" fillId="4" borderId="0" xfId="0" applyFont="1" applyFill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7C80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SALES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TABLE'!$AD$11</c:f>
              <c:strCache>
                <c:ptCount val="1"/>
                <c:pt idx="0">
                  <c:v>Total Sales 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'FINAL TABLE'!$AC$12:$AC$22</c:f>
              <c:numCache>
                <c:formatCode>General</c:formatCode>
                <c:ptCount val="11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 formatCode="0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'FINAL TABLE'!$AD$12:$AD$22</c:f>
              <c:numCache>
                <c:formatCode>General</c:formatCode>
                <c:ptCount val="11"/>
                <c:pt idx="1">
                  <c:v>3680013</c:v>
                </c:pt>
                <c:pt idx="2">
                  <c:v>3015881</c:v>
                </c:pt>
                <c:pt idx="3">
                  <c:v>4018220</c:v>
                </c:pt>
                <c:pt idx="4">
                  <c:v>2995290</c:v>
                </c:pt>
                <c:pt idx="5">
                  <c:v>2665749</c:v>
                </c:pt>
                <c:pt idx="6">
                  <c:v>3178643</c:v>
                </c:pt>
                <c:pt idx="7">
                  <c:v>3587209</c:v>
                </c:pt>
                <c:pt idx="8">
                  <c:v>3236780</c:v>
                </c:pt>
                <c:pt idx="9">
                  <c:v>2882115</c:v>
                </c:pt>
                <c:pt idx="10">
                  <c:v>2492296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0F-4506-B631-3A579D00D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7821279"/>
        <c:axId val="887821695"/>
      </c:lineChart>
      <c:catAx>
        <c:axId val="887821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821695"/>
        <c:crosses val="autoZero"/>
        <c:auto val="1"/>
        <c:lblAlgn val="ctr"/>
        <c:lblOffset val="100"/>
        <c:noMultiLvlLbl val="0"/>
      </c:catAx>
      <c:valAx>
        <c:axId val="8878216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 SALES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821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/>
              <a:t>TOTAL</a:t>
            </a:r>
            <a:r>
              <a:rPr lang="en-CA" baseline="0"/>
              <a:t> SALES BY DAY IN A MONTH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'FINAL TABLE'!$AC$27:$AC$57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'FINAL TABLE'!$AD$27:$AD$57</c:f>
              <c:numCache>
                <c:formatCode>General</c:formatCode>
                <c:ptCount val="31"/>
                <c:pt idx="0">
                  <c:v>629365</c:v>
                </c:pt>
                <c:pt idx="1">
                  <c:v>1264992</c:v>
                </c:pt>
                <c:pt idx="2">
                  <c:v>956989</c:v>
                </c:pt>
                <c:pt idx="3">
                  <c:v>1004390</c:v>
                </c:pt>
                <c:pt idx="4">
                  <c:v>1061462</c:v>
                </c:pt>
                <c:pt idx="5">
                  <c:v>1037246</c:v>
                </c:pt>
                <c:pt idx="6">
                  <c:v>1198544</c:v>
                </c:pt>
                <c:pt idx="7">
                  <c:v>888831</c:v>
                </c:pt>
                <c:pt idx="8">
                  <c:v>1076844</c:v>
                </c:pt>
                <c:pt idx="9">
                  <c:v>810822</c:v>
                </c:pt>
                <c:pt idx="10">
                  <c:v>1144017</c:v>
                </c:pt>
                <c:pt idx="11">
                  <c:v>824215</c:v>
                </c:pt>
                <c:pt idx="12">
                  <c:v>1326772</c:v>
                </c:pt>
                <c:pt idx="13">
                  <c:v>1199899</c:v>
                </c:pt>
                <c:pt idx="14">
                  <c:v>1034830</c:v>
                </c:pt>
                <c:pt idx="15">
                  <c:v>1281097</c:v>
                </c:pt>
                <c:pt idx="16">
                  <c:v>957683</c:v>
                </c:pt>
                <c:pt idx="17">
                  <c:v>941206</c:v>
                </c:pt>
                <c:pt idx="18">
                  <c:v>1465952</c:v>
                </c:pt>
                <c:pt idx="19">
                  <c:v>1032297</c:v>
                </c:pt>
                <c:pt idx="20">
                  <c:v>979472</c:v>
                </c:pt>
                <c:pt idx="21">
                  <c:v>1547502</c:v>
                </c:pt>
                <c:pt idx="22">
                  <c:v>1082406</c:v>
                </c:pt>
                <c:pt idx="23">
                  <c:v>846713</c:v>
                </c:pt>
                <c:pt idx="24">
                  <c:v>1303950</c:v>
                </c:pt>
                <c:pt idx="25">
                  <c:v>1180523</c:v>
                </c:pt>
                <c:pt idx="26">
                  <c:v>654979</c:v>
                </c:pt>
                <c:pt idx="27">
                  <c:v>638519</c:v>
                </c:pt>
                <c:pt idx="28">
                  <c:v>892830</c:v>
                </c:pt>
                <c:pt idx="29">
                  <c:v>1048808</c:v>
                </c:pt>
                <c:pt idx="30">
                  <c:v>573235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5C-4259-B3D6-5604B5DCF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86728463"/>
        <c:axId val="886728879"/>
      </c:barChart>
      <c:catAx>
        <c:axId val="886728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28879"/>
        <c:crosses val="autoZero"/>
        <c:auto val="1"/>
        <c:lblAlgn val="ctr"/>
        <c:lblOffset val="100"/>
        <c:noMultiLvlLbl val="0"/>
      </c:catAx>
      <c:valAx>
        <c:axId val="8867288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TOATL</a:t>
                </a:r>
                <a:r>
                  <a:rPr lang="en-CA" baseline="0"/>
                  <a:t> SALES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28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/>
              <a:t>TOTAL SALES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91426071741033"/>
          <c:y val="0.17171296296296296"/>
          <c:w val="0.83953018372703414"/>
          <c:h val="0.5634087926509185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'FINAL TABLE'!$AJ$13</c:f>
              <c:strCache>
                <c:ptCount val="1"/>
                <c:pt idx="0">
                  <c:v>South Australia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'FINAL TABLE'!$AK$9:$AK$11</c:f>
              <c:strCache>
                <c:ptCount val="3"/>
                <c:pt idx="2">
                  <c:v>Sales </c:v>
                </c:pt>
              </c:strCache>
            </c:strRef>
          </c:cat>
          <c:val>
            <c:numRef>
              <c:f>'FINAL TABLE'!$AK$13</c:f>
              <c:numCache>
                <c:formatCode>General</c:formatCode>
                <c:ptCount val="1"/>
                <c:pt idx="0">
                  <c:v>4562941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6E-49DA-A955-4663D75F5E55}"/>
            </c:ext>
          </c:extLst>
        </c:ser>
        <c:ser>
          <c:idx val="2"/>
          <c:order val="2"/>
          <c:tx>
            <c:strRef>
              <c:f>'FINAL TABLE'!$AJ$14</c:f>
              <c:strCache>
                <c:ptCount val="1"/>
                <c:pt idx="0">
                  <c:v>Tasmania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'FINAL TABLE'!$AK$9:$AK$11</c:f>
              <c:strCache>
                <c:ptCount val="3"/>
                <c:pt idx="2">
                  <c:v>Sales </c:v>
                </c:pt>
              </c:strCache>
            </c:strRef>
          </c:cat>
          <c:val>
            <c:numRef>
              <c:f>'FINAL TABLE'!$AK$14</c:f>
              <c:numCache>
                <c:formatCode>General</c:formatCode>
                <c:ptCount val="1"/>
                <c:pt idx="0">
                  <c:v>3710961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6E-49DA-A955-4663D75F5E55}"/>
            </c:ext>
          </c:extLst>
        </c:ser>
        <c:ser>
          <c:idx val="3"/>
          <c:order val="3"/>
          <c:tx>
            <c:strRef>
              <c:f>'FINAL TABLE'!$AJ$15</c:f>
              <c:strCache>
                <c:ptCount val="1"/>
                <c:pt idx="0">
                  <c:v>Western Australia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'FINAL TABLE'!$AK$9:$AK$11</c:f>
              <c:strCache>
                <c:ptCount val="3"/>
                <c:pt idx="2">
                  <c:v>Sales </c:v>
                </c:pt>
              </c:strCache>
            </c:strRef>
          </c:cat>
          <c:val>
            <c:numRef>
              <c:f>'FINAL TABLE'!$AK$15</c:f>
              <c:numCache>
                <c:formatCode>General</c:formatCode>
                <c:ptCount val="1"/>
                <c:pt idx="0">
                  <c:v>3811284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6E-49DA-A955-4663D75F5E55}"/>
            </c:ext>
          </c:extLst>
        </c:ser>
        <c:ser>
          <c:idx val="4"/>
          <c:order val="4"/>
          <c:tx>
            <c:strRef>
              <c:f>'FINAL TABLE'!$AJ$16</c:f>
              <c:strCache>
                <c:ptCount val="1"/>
                <c:pt idx="0">
                  <c:v>Queensland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'FINAL TABLE'!$AK$9:$AK$11</c:f>
              <c:strCache>
                <c:ptCount val="3"/>
                <c:pt idx="2">
                  <c:v>Sales </c:v>
                </c:pt>
              </c:strCache>
            </c:strRef>
          </c:cat>
          <c:val>
            <c:numRef>
              <c:f>'FINAL TABLE'!$AK$16</c:f>
              <c:numCache>
                <c:formatCode>General</c:formatCode>
                <c:ptCount val="1"/>
                <c:pt idx="0">
                  <c:v>4410999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6E-49DA-A955-4663D75F5E55}"/>
            </c:ext>
          </c:extLst>
        </c:ser>
        <c:ser>
          <c:idx val="5"/>
          <c:order val="5"/>
          <c:tx>
            <c:strRef>
              <c:f>'FINAL TABLE'!$AJ$17</c:f>
              <c:strCache>
                <c:ptCount val="1"/>
                <c:pt idx="0">
                  <c:v>New South Wales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'FINAL TABLE'!$AK$9:$AK$11</c:f>
              <c:strCache>
                <c:ptCount val="3"/>
                <c:pt idx="2">
                  <c:v>Sales </c:v>
                </c:pt>
              </c:strCache>
            </c:strRef>
          </c:cat>
          <c:val>
            <c:numRef>
              <c:f>'FINAL TABLE'!$AK$17</c:f>
              <c:numCache>
                <c:formatCode>General</c:formatCode>
                <c:ptCount val="1"/>
                <c:pt idx="0">
                  <c:v>4135409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6E-49DA-A955-4663D75F5E55}"/>
            </c:ext>
          </c:extLst>
        </c:ser>
        <c:ser>
          <c:idx val="6"/>
          <c:order val="6"/>
          <c:tx>
            <c:strRef>
              <c:f>'FINAL TABLE'!$AJ$18</c:f>
              <c:strCache>
                <c:ptCount val="1"/>
                <c:pt idx="0">
                  <c:v>Northern Territory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'FINAL TABLE'!$AK$9:$AK$11</c:f>
              <c:strCache>
                <c:ptCount val="3"/>
                <c:pt idx="2">
                  <c:v>Sales </c:v>
                </c:pt>
              </c:strCache>
            </c:strRef>
          </c:cat>
          <c:val>
            <c:numRef>
              <c:f>'FINAL TABLE'!$AK$18</c:f>
              <c:numCache>
                <c:formatCode>General</c:formatCode>
                <c:ptCount val="1"/>
                <c:pt idx="0">
                  <c:v>3369161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6E-49DA-A955-4663D75F5E55}"/>
            </c:ext>
          </c:extLst>
        </c:ser>
        <c:ser>
          <c:idx val="7"/>
          <c:order val="7"/>
          <c:tx>
            <c:strRef>
              <c:f>'FINAL TABLE'!$AJ$19</c:f>
              <c:strCache>
                <c:ptCount val="1"/>
                <c:pt idx="0">
                  <c:v>Victoria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'FINAL TABLE'!$AK$9:$AK$11</c:f>
              <c:strCache>
                <c:ptCount val="3"/>
                <c:pt idx="2">
                  <c:v>Sales </c:v>
                </c:pt>
              </c:strCache>
            </c:strRef>
          </c:cat>
          <c:val>
            <c:numRef>
              <c:f>'FINAL TABLE'!$AK$19</c:f>
              <c:numCache>
                <c:formatCode>General</c:formatCode>
                <c:ptCount val="1"/>
                <c:pt idx="0">
                  <c:v>3732341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6E-49DA-A955-4663D75F5E55}"/>
            </c:ext>
          </c:extLst>
        </c:ser>
        <c:ser>
          <c:idx val="8"/>
          <c:order val="8"/>
          <c:tx>
            <c:strRef>
              <c:f>'FINAL TABLE'!$AJ$20</c:f>
              <c:strCache>
                <c:ptCount val="1"/>
                <c:pt idx="0">
                  <c:v>Australian Capital Territory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'FINAL TABLE'!$AK$9:$AK$11</c:f>
              <c:strCache>
                <c:ptCount val="3"/>
                <c:pt idx="2">
                  <c:v>Sales </c:v>
                </c:pt>
              </c:strCache>
            </c:strRef>
          </c:cat>
          <c:val>
            <c:numRef>
              <c:f>'FINAL TABLE'!$AK$20</c:f>
              <c:numCache>
                <c:formatCode>General</c:formatCode>
                <c:ptCount val="1"/>
                <c:pt idx="0">
                  <c:v>4055990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6E-49DA-A955-4663D75F5E5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735334111"/>
        <c:axId val="173533951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'FINAL TABLE'!$AJ$12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ormulaRef>
                          <c15:sqref>'FINAL TABLE'!$AK$9:$AK$11</c15:sqref>
                        </c15:formulaRef>
                      </c:ext>
                    </c:extLst>
                    <c:strCache>
                      <c:ptCount val="3"/>
                      <c:pt idx="2">
                        <c:v>Sales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'FINAL TABLE'!$AK$12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976E-49DA-A955-4663D75F5E55}"/>
                  </c:ext>
                </c:extLst>
              </c15:ser>
            </c15:filteredBarSeries>
          </c:ext>
        </c:extLst>
      </c:barChart>
      <c:catAx>
        <c:axId val="173533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339519"/>
        <c:crosses val="autoZero"/>
        <c:auto val="1"/>
        <c:lblAlgn val="ctr"/>
        <c:lblOffset val="100"/>
        <c:noMultiLvlLbl val="0"/>
      </c:catAx>
      <c:valAx>
        <c:axId val="1735339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33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7643384138140637E-2"/>
          <c:y val="0.75732742164197897"/>
          <c:w val="0.83757497580862084"/>
          <c:h val="0.214672150634951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CUSTOMERS BY GEOGRAPHIC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81824146981625"/>
          <c:y val="0.19194116360454946"/>
          <c:w val="0.39491929133858267"/>
          <c:h val="0.65819881889763776"/>
        </c:manualLayout>
      </c:layout>
      <c:pieChart>
        <c:varyColors val="1"/>
        <c:ser>
          <c:idx val="0"/>
          <c:order val="0"/>
          <c:tx>
            <c:strRef>
              <c:f>'FINAL TABLE'!$AN$9:$AN$11</c:f>
              <c:strCache>
                <c:ptCount val="3"/>
                <c:pt idx="0">
                  <c:v>Customers By Region </c:v>
                </c:pt>
                <c:pt idx="2">
                  <c:v>Total Customers 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1D6-4B3B-A488-DB067A10EE4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1D6-4B3B-A488-DB067A10EE4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1D6-4B3B-A488-DB067A10EE41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1D6-4B3B-A488-DB067A10EE41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1D6-4B3B-A488-DB067A10EE41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21D6-4B3B-A488-DB067A10EE41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21D6-4B3B-A488-DB067A10EE41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21D6-4B3B-A488-DB067A10EE41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21D6-4B3B-A488-DB067A10EE4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'FINAL TABLE'!$AM$12:$AM$20</c:f>
              <c:strCache>
                <c:ptCount val="9"/>
                <c:pt idx="1">
                  <c:v>South Australia</c:v>
                </c:pt>
                <c:pt idx="2">
                  <c:v>Tasmania</c:v>
                </c:pt>
                <c:pt idx="3">
                  <c:v>Western Australia</c:v>
                </c:pt>
                <c:pt idx="4">
                  <c:v>Queensland</c:v>
                </c:pt>
                <c:pt idx="5">
                  <c:v>New South Wales</c:v>
                </c:pt>
                <c:pt idx="6">
                  <c:v>Northern Territory</c:v>
                </c:pt>
                <c:pt idx="7">
                  <c:v>Victoria</c:v>
                </c:pt>
                <c:pt idx="8">
                  <c:v>Australian Capital Territory</c:v>
                </c:pt>
              </c:strCache>
            </c:strRef>
          </c:cat>
          <c:val>
            <c:numRef>
              <c:f>'FINAL TABLE'!$AN$12:$AN$20</c:f>
              <c:numCache>
                <c:formatCode>General</c:formatCode>
                <c:ptCount val="9"/>
                <c:pt idx="1">
                  <c:v>90</c:v>
                </c:pt>
                <c:pt idx="2">
                  <c:v>67</c:v>
                </c:pt>
                <c:pt idx="3">
                  <c:v>80</c:v>
                </c:pt>
                <c:pt idx="4">
                  <c:v>79</c:v>
                </c:pt>
                <c:pt idx="5">
                  <c:v>77</c:v>
                </c:pt>
                <c:pt idx="6">
                  <c:v>75</c:v>
                </c:pt>
                <c:pt idx="7">
                  <c:v>75</c:v>
                </c:pt>
                <c:pt idx="8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1D6-4B3B-A488-DB067A10EE4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65963320209973753"/>
          <c:y val="0.14814596092155147"/>
          <c:w val="0.30017804024496936"/>
          <c:h val="0.796298483522893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/>
              <a:t>TOTAL</a:t>
            </a:r>
            <a:r>
              <a:rPr lang="en-CA" baseline="0"/>
              <a:t> SALES &amp; ORDER BY PRODUCT TYPE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'FINAL TABLE'!$AG$11</c:f>
              <c:strCache>
                <c:ptCount val="1"/>
                <c:pt idx="0">
                  <c:v>Total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007-4CB8-8183-1AE02348251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007-4CB8-8183-1AE02348251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007-4CB8-8183-1AE023482517}"/>
              </c:ext>
            </c:extLst>
          </c:dPt>
          <c:cat>
            <c:strRef>
              <c:f>'FINAL TABLE'!$AF$12:$AF$15</c:f>
              <c:strCache>
                <c:ptCount val="4"/>
                <c:pt idx="1">
                  <c:v>Shirt</c:v>
                </c:pt>
                <c:pt idx="2">
                  <c:v>Jacket</c:v>
                </c:pt>
                <c:pt idx="3">
                  <c:v>Trousers</c:v>
                </c:pt>
              </c:strCache>
            </c:strRef>
          </c:cat>
          <c:val>
            <c:numRef>
              <c:f>'FINAL TABLE'!$AG$12:$AG$15</c:f>
              <c:numCache>
                <c:formatCode>General</c:formatCode>
                <c:ptCount val="4"/>
                <c:pt idx="1">
                  <c:v>10710041</c:v>
                </c:pt>
                <c:pt idx="2">
                  <c:v>10876910</c:v>
                </c:pt>
                <c:pt idx="3">
                  <c:v>10202135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07-4CB8-8183-1AE023482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8897151"/>
        <c:axId val="1818897983"/>
      </c:barChart>
      <c:lineChart>
        <c:grouping val="standard"/>
        <c:varyColors val="0"/>
        <c:ser>
          <c:idx val="1"/>
          <c:order val="1"/>
          <c:tx>
            <c:strRef>
              <c:f>'FINAL TABLE'!$AH$11</c:f>
              <c:strCache>
                <c:ptCount val="1"/>
                <c:pt idx="0">
                  <c:v>Total Orders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'FINAL TABLE'!$AF$12:$AF$15</c:f>
              <c:strCache>
                <c:ptCount val="4"/>
                <c:pt idx="1">
                  <c:v>Shirt</c:v>
                </c:pt>
                <c:pt idx="2">
                  <c:v>Jacket</c:v>
                </c:pt>
                <c:pt idx="3">
                  <c:v>Trousers</c:v>
                </c:pt>
              </c:strCache>
            </c:strRef>
          </c:cat>
          <c:val>
            <c:numRef>
              <c:f>'FINAL TABLE'!$AH$12:$AH$15</c:f>
              <c:numCache>
                <c:formatCode>General</c:formatCode>
                <c:ptCount val="4"/>
                <c:pt idx="1">
                  <c:v>1641</c:v>
                </c:pt>
                <c:pt idx="2">
                  <c:v>1676</c:v>
                </c:pt>
                <c:pt idx="3">
                  <c:v>1683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007-4CB8-8183-1AE023482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8897567"/>
        <c:axId val="1818887583"/>
      </c:lineChart>
      <c:catAx>
        <c:axId val="181889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897983"/>
        <c:crosses val="autoZero"/>
        <c:auto val="1"/>
        <c:lblAlgn val="ctr"/>
        <c:lblOffset val="100"/>
        <c:noMultiLvlLbl val="0"/>
      </c:catAx>
      <c:valAx>
        <c:axId val="18188979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897151"/>
        <c:crosses val="autoZero"/>
        <c:crossBetween val="between"/>
      </c:valAx>
      <c:valAx>
        <c:axId val="181888758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897567"/>
        <c:crosses val="max"/>
        <c:crossBetween val="between"/>
      </c:valAx>
      <c:catAx>
        <c:axId val="18188975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1888758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ORDERS BY SIZE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'FINAL TABLE'!$AG$27</c:f>
              <c:strCache>
                <c:ptCount val="1"/>
                <c:pt idx="0">
                  <c:v>Total Orders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500-4FA8-B54C-B937B15D901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500-4FA8-B54C-B937B15D901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500-4FA8-B54C-B937B15D901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500-4FA8-B54C-B937B15D901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500-4FA8-B54C-B937B15D901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500-4FA8-B54C-B937B15D901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'FINAL TABLE'!$AF$28:$AF$33</c:f>
              <c:strCache>
                <c:ptCount val="6"/>
                <c:pt idx="1">
                  <c:v>M</c:v>
                </c:pt>
                <c:pt idx="2">
                  <c:v>L</c:v>
                </c:pt>
                <c:pt idx="3">
                  <c:v>XS</c:v>
                </c:pt>
                <c:pt idx="4">
                  <c:v>S</c:v>
                </c:pt>
                <c:pt idx="5">
                  <c:v>XL</c:v>
                </c:pt>
              </c:strCache>
            </c:strRef>
          </c:cat>
          <c:val>
            <c:numRef>
              <c:f>'FINAL TABLE'!$AG$28:$AG$33</c:f>
              <c:numCache>
                <c:formatCode>General</c:formatCode>
                <c:ptCount val="6"/>
                <c:pt idx="1">
                  <c:v>1022</c:v>
                </c:pt>
                <c:pt idx="2">
                  <c:v>1002</c:v>
                </c:pt>
                <c:pt idx="3">
                  <c:v>1001</c:v>
                </c:pt>
                <c:pt idx="4">
                  <c:v>998</c:v>
                </c:pt>
                <c:pt idx="5">
                  <c:v>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500-4FA8-B54C-B937B15D901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SIZE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'FINAL TABLE'!$AK$24</c:f>
              <c:strCache>
                <c:ptCount val="1"/>
                <c:pt idx="0">
                  <c:v>Total Purchase Count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'FINAL TABLE'!$AI$25:$AI$32</c:f>
              <c:strCache>
                <c:ptCount val="8"/>
                <c:pt idx="1">
                  <c:v>&lt;=4500</c:v>
                </c:pt>
                <c:pt idx="2">
                  <c:v>4501 - 6000</c:v>
                </c:pt>
                <c:pt idx="3">
                  <c:v>6001 - 7000</c:v>
                </c:pt>
                <c:pt idx="4">
                  <c:v>7001 - 8000</c:v>
                </c:pt>
                <c:pt idx="5">
                  <c:v>8001 - 9000</c:v>
                </c:pt>
                <c:pt idx="6">
                  <c:v>9001 - 10000</c:v>
                </c:pt>
                <c:pt idx="7">
                  <c:v>&gt; 10000</c:v>
                </c:pt>
              </c:strCache>
            </c:strRef>
          </c:cat>
          <c:val>
            <c:numRef>
              <c:f>'FINAL TABLE'!$AK$25:$AK$32</c:f>
              <c:numCache>
                <c:formatCode>General</c:formatCode>
                <c:ptCount val="8"/>
                <c:pt idx="1">
                  <c:v>484</c:v>
                </c:pt>
                <c:pt idx="2">
                  <c:v>1681</c:v>
                </c:pt>
                <c:pt idx="3">
                  <c:v>1107</c:v>
                </c:pt>
                <c:pt idx="4">
                  <c:v>1005</c:v>
                </c:pt>
                <c:pt idx="5">
                  <c:v>603</c:v>
                </c:pt>
                <c:pt idx="6">
                  <c:v>120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A9-44F0-8F21-F1253EFC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27961903"/>
        <c:axId val="1727961487"/>
        <c:axId val="0"/>
      </c:bar3DChart>
      <c:catAx>
        <c:axId val="172796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SALE</a:t>
                </a:r>
                <a:r>
                  <a:rPr lang="en-CA" baseline="0"/>
                  <a:t> SIZE/AMOUNT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961487"/>
        <c:crosses val="autoZero"/>
        <c:auto val="1"/>
        <c:lblAlgn val="ctr"/>
        <c:lblOffset val="100"/>
        <c:noMultiLvlLbl val="0"/>
      </c:catAx>
      <c:valAx>
        <c:axId val="172796148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/>
                  <a:t>ORDERS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961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209492563429572"/>
          <c:y val="5.0925925925925923E-2"/>
          <c:w val="0.81734951881014872"/>
          <c:h val="0.77229950422863813"/>
        </c:manualLayout>
      </c:layout>
      <c:lineChart>
        <c:grouping val="standard"/>
        <c:varyColors val="0"/>
        <c:ser>
          <c:idx val="0"/>
          <c:order val="0"/>
          <c:tx>
            <c:strRef>
              <c:f>'FINAL TABLE'!$AJ$48:$AJ$49</c:f>
              <c:strCache>
                <c:ptCount val="2"/>
                <c:pt idx="1">
                  <c:v>Sales ($)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'FINAL TABLE'!$AI$50:$AI$59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'FINAL TABLE'!$AJ$50:$AJ$59</c:f>
              <c:numCache>
                <c:formatCode>General</c:formatCode>
                <c:ptCount val="10"/>
                <c:pt idx="0">
                  <c:v>1244077</c:v>
                </c:pt>
                <c:pt idx="1">
                  <c:v>892465</c:v>
                </c:pt>
                <c:pt idx="2">
                  <c:v>1356810</c:v>
                </c:pt>
                <c:pt idx="3">
                  <c:v>1083394</c:v>
                </c:pt>
                <c:pt idx="4">
                  <c:v>795044</c:v>
                </c:pt>
                <c:pt idx="5">
                  <c:v>1139512</c:v>
                </c:pt>
                <c:pt idx="6">
                  <c:v>1314580</c:v>
                </c:pt>
                <c:pt idx="7">
                  <c:v>1064444</c:v>
                </c:pt>
                <c:pt idx="8">
                  <c:v>969090</c:v>
                </c:pt>
                <c:pt idx="9">
                  <c:v>850625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C3-4C5B-A61D-441044D9EF0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152488559"/>
        <c:axId val="1152476495"/>
      </c:lineChart>
      <c:catAx>
        <c:axId val="1152488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476495"/>
        <c:crosses val="autoZero"/>
        <c:auto val="1"/>
        <c:lblAlgn val="ctr"/>
        <c:lblOffset val="100"/>
        <c:noMultiLvlLbl val="0"/>
      </c:catAx>
      <c:valAx>
        <c:axId val="11524764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</a:t>
                </a:r>
                <a:r>
                  <a:rPr lang="en-CA" baseline="0"/>
                  <a:t> SALES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488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SALES BY DATE DIFFERNCE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'FINAL TABLE'!$AN$24</c:f>
              <c:strCache>
                <c:ptCount val="1"/>
                <c:pt idx="0">
                  <c:v>Average Sales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'FINAL TABLE'!$AM$25:$AM$27</c:f>
              <c:strCache>
                <c:ptCount val="3"/>
                <c:pt idx="0">
                  <c:v>0 to 10</c:v>
                </c:pt>
                <c:pt idx="1">
                  <c:v>10 to 20</c:v>
                </c:pt>
                <c:pt idx="2">
                  <c:v>20 to 30</c:v>
                </c:pt>
              </c:strCache>
            </c:strRef>
          </c:cat>
          <c:val>
            <c:numRef>
              <c:f>'FINAL TABLE'!$AN$25:$AN$27</c:f>
              <c:numCache>
                <c:formatCode>0.00</c:formatCode>
                <c:ptCount val="3"/>
                <c:pt idx="0">
                  <c:v>6417.0604063701267</c:v>
                </c:pt>
                <c:pt idx="1">
                  <c:v>6305.831667543398</c:v>
                </c:pt>
                <c:pt idx="2">
                  <c:v>6350.7300469483571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FB-4414-AE70-B4EAED390A1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324869216"/>
        <c:axId val="1324873376"/>
        <c:axId val="0"/>
      </c:bar3DChart>
      <c:catAx>
        <c:axId val="13248692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 DATE</a:t>
                </a:r>
                <a:r>
                  <a:rPr lang="en-CA" baseline="0"/>
                  <a:t> DIFFERENCE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873376"/>
        <c:crosses val="autoZero"/>
        <c:auto val="1"/>
        <c:lblAlgn val="ctr"/>
        <c:lblOffset val="100"/>
        <c:noMultiLvlLbl val="0"/>
      </c:catAx>
      <c:valAx>
        <c:axId val="1324873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</a:t>
                </a:r>
                <a:r>
                  <a:rPr lang="en-CA" baseline="0"/>
                  <a:t> SALES ($)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869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image" Target="../media/image5.png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image" Target="../media/image4.png"/><Relationship Id="rId17" Type="http://schemas.openxmlformats.org/officeDocument/2006/relationships/chart" Target="../charts/chart9.xml"/><Relationship Id="rId2" Type="http://schemas.openxmlformats.org/officeDocument/2006/relationships/chart" Target="../charts/chart2.xml"/><Relationship Id="rId16" Type="http://schemas.openxmlformats.org/officeDocument/2006/relationships/image" Target="../media/image8.png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image" Target="../media/image3.png"/><Relationship Id="rId5" Type="http://schemas.openxmlformats.org/officeDocument/2006/relationships/chart" Target="../charts/chart5.xml"/><Relationship Id="rId15" Type="http://schemas.openxmlformats.org/officeDocument/2006/relationships/image" Target="../media/image7.png"/><Relationship Id="rId10" Type="http://schemas.openxmlformats.org/officeDocument/2006/relationships/image" Target="../media/image2.png"/><Relationship Id="rId4" Type="http://schemas.openxmlformats.org/officeDocument/2006/relationships/chart" Target="../charts/chart4.xml"/><Relationship Id="rId9" Type="http://schemas.openxmlformats.org/officeDocument/2006/relationships/image" Target="../media/image1.png"/><Relationship Id="rId1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32243</xdr:colOff>
      <xdr:row>27</xdr:row>
      <xdr:rowOff>38100</xdr:rowOff>
    </xdr:from>
    <xdr:to>
      <xdr:col>5</xdr:col>
      <xdr:colOff>2319281</xdr:colOff>
      <xdr:row>42</xdr:row>
      <xdr:rowOff>60600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565347-6393-4A04-9BA5-660548D108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2456082</xdr:colOff>
      <xdr:row>27</xdr:row>
      <xdr:rowOff>58340</xdr:rowOff>
    </xdr:from>
    <xdr:to>
      <xdr:col>9</xdr:col>
      <xdr:colOff>1152929</xdr:colOff>
      <xdr:row>42</xdr:row>
      <xdr:rowOff>80840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4128D4-5525-42E7-ADA8-5985B19044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29312</xdr:colOff>
      <xdr:row>43</xdr:row>
      <xdr:rowOff>5861</xdr:rowOff>
    </xdr:from>
    <xdr:to>
      <xdr:col>5</xdr:col>
      <xdr:colOff>2316350</xdr:colOff>
      <xdr:row>58</xdr:row>
      <xdr:rowOff>28361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96AF49F-ADF4-4E16-A87A-79B6067E0F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2505170</xdr:colOff>
      <xdr:row>42</xdr:row>
      <xdr:rowOff>179416</xdr:rowOff>
    </xdr:from>
    <xdr:to>
      <xdr:col>9</xdr:col>
      <xdr:colOff>1202017</xdr:colOff>
      <xdr:row>58</xdr:row>
      <xdr:rowOff>11416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401DD09-C29A-4E7E-948D-41E588F881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24777</xdr:colOff>
      <xdr:row>60</xdr:row>
      <xdr:rowOff>6917</xdr:rowOff>
    </xdr:from>
    <xdr:to>
      <xdr:col>5</xdr:col>
      <xdr:colOff>2302861</xdr:colOff>
      <xdr:row>75</xdr:row>
      <xdr:rowOff>29417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3703A36-012B-4FD1-9C03-5C96109B03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2485688</xdr:colOff>
      <xdr:row>60</xdr:row>
      <xdr:rowOff>25018</xdr:rowOff>
    </xdr:from>
    <xdr:to>
      <xdr:col>9</xdr:col>
      <xdr:colOff>1165438</xdr:colOff>
      <xdr:row>75</xdr:row>
      <xdr:rowOff>47518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C5177A-3FBC-43A0-901C-7E9E535513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16286</xdr:colOff>
      <xdr:row>76</xdr:row>
      <xdr:rowOff>73502</xdr:rowOff>
    </xdr:from>
    <xdr:to>
      <xdr:col>5</xdr:col>
      <xdr:colOff>2303324</xdr:colOff>
      <xdr:row>91</xdr:row>
      <xdr:rowOff>96002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FEA398B-2E53-43E6-876A-40BF57BB9B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110559</xdr:colOff>
      <xdr:row>120</xdr:row>
      <xdr:rowOff>153081</xdr:rowOff>
    </xdr:from>
    <xdr:to>
      <xdr:col>8</xdr:col>
      <xdr:colOff>305742</xdr:colOff>
      <xdr:row>141</xdr:row>
      <xdr:rowOff>141112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55FA7A-FE89-4C64-9EFC-3216915870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4</xdr:col>
      <xdr:colOff>548408</xdr:colOff>
      <xdr:row>12</xdr:row>
      <xdr:rowOff>105834</xdr:rowOff>
    </xdr:from>
    <xdr:ext cx="776663" cy="780070"/>
    <xdr:pic>
      <xdr:nvPicPr>
        <xdr:cNvPr id="3" name="Picture 2">
          <a:extLst>
            <a:ext uri="{FF2B5EF4-FFF2-40B4-BE49-F238E27FC236}">
              <a16:creationId xmlns:a16="http://schemas.microsoft.com/office/drawing/2014/main" id="{16D26061-AA60-4937-8FF8-848EF9DBD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2900" y="28070639"/>
          <a:ext cx="776663" cy="780070"/>
        </a:xfrm>
        <a:prstGeom prst="rect">
          <a:avLst/>
        </a:prstGeom>
      </xdr:spPr>
    </xdr:pic>
    <xdr:clientData/>
  </xdr:oneCellAnchor>
  <xdr:oneCellAnchor>
    <xdr:from>
      <xdr:col>5</xdr:col>
      <xdr:colOff>1221895</xdr:colOff>
      <xdr:row>12</xdr:row>
      <xdr:rowOff>125077</xdr:rowOff>
    </xdr:from>
    <xdr:ext cx="750453" cy="750344"/>
    <xdr:pic>
      <xdr:nvPicPr>
        <xdr:cNvPr id="5" name="Picture 4">
          <a:extLst>
            <a:ext uri="{FF2B5EF4-FFF2-40B4-BE49-F238E27FC236}">
              <a16:creationId xmlns:a16="http://schemas.microsoft.com/office/drawing/2014/main" id="{70E0DCED-4B7F-4679-956D-EACB3DA60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9786" y="28089882"/>
          <a:ext cx="750453" cy="750344"/>
        </a:xfrm>
        <a:prstGeom prst="rect">
          <a:avLst/>
        </a:prstGeom>
      </xdr:spPr>
    </xdr:pic>
    <xdr:clientData/>
  </xdr:oneCellAnchor>
  <xdr:oneCellAnchor>
    <xdr:from>
      <xdr:col>6</xdr:col>
      <xdr:colOff>125076</xdr:colOff>
      <xdr:row>12</xdr:row>
      <xdr:rowOff>153940</xdr:rowOff>
    </xdr:from>
    <xdr:ext cx="721591" cy="722343"/>
    <xdr:pic>
      <xdr:nvPicPr>
        <xdr:cNvPr id="13" name="Picture 12">
          <a:extLst>
            <a:ext uri="{FF2B5EF4-FFF2-40B4-BE49-F238E27FC236}">
              <a16:creationId xmlns:a16="http://schemas.microsoft.com/office/drawing/2014/main" id="{DA6F7B5D-B6BF-4948-87CE-87704B592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8826" y="28118745"/>
          <a:ext cx="721591" cy="722343"/>
        </a:xfrm>
        <a:prstGeom prst="rect">
          <a:avLst/>
        </a:prstGeom>
      </xdr:spPr>
    </xdr:pic>
    <xdr:clientData/>
  </xdr:oneCellAnchor>
  <xdr:oneCellAnchor>
    <xdr:from>
      <xdr:col>7</xdr:col>
      <xdr:colOff>250152</xdr:colOff>
      <xdr:row>12</xdr:row>
      <xdr:rowOff>125075</xdr:rowOff>
    </xdr:from>
    <xdr:ext cx="798562" cy="799314"/>
    <xdr:pic>
      <xdr:nvPicPr>
        <xdr:cNvPr id="15" name="Picture 14">
          <a:extLst>
            <a:ext uri="{FF2B5EF4-FFF2-40B4-BE49-F238E27FC236}">
              <a16:creationId xmlns:a16="http://schemas.microsoft.com/office/drawing/2014/main" id="{84B37AE8-AF5B-4283-94B9-6FBD824C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1754" y="28089880"/>
          <a:ext cx="798562" cy="799314"/>
        </a:xfrm>
        <a:prstGeom prst="rect">
          <a:avLst/>
        </a:prstGeom>
      </xdr:spPr>
    </xdr:pic>
    <xdr:clientData/>
  </xdr:oneCellAnchor>
  <xdr:oneCellAnchor>
    <xdr:from>
      <xdr:col>8</xdr:col>
      <xdr:colOff>279015</xdr:colOff>
      <xdr:row>13</xdr:row>
      <xdr:rowOff>19243</xdr:rowOff>
    </xdr:from>
    <xdr:ext cx="711969" cy="711668"/>
    <xdr:pic>
      <xdr:nvPicPr>
        <xdr:cNvPr id="17" name="Picture 16">
          <a:extLst>
            <a:ext uri="{FF2B5EF4-FFF2-40B4-BE49-F238E27FC236}">
              <a16:creationId xmlns:a16="http://schemas.microsoft.com/office/drawing/2014/main" id="{30BEC716-AE6E-4A22-879D-05C6A3330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9835" y="28177524"/>
          <a:ext cx="711969" cy="711668"/>
        </a:xfrm>
        <a:prstGeom prst="rect">
          <a:avLst/>
        </a:prstGeom>
      </xdr:spPr>
    </xdr:pic>
    <xdr:clientData/>
  </xdr:oneCellAnchor>
  <xdr:oneCellAnchor>
    <xdr:from>
      <xdr:col>9</xdr:col>
      <xdr:colOff>529167</xdr:colOff>
      <xdr:row>13</xdr:row>
      <xdr:rowOff>9622</xdr:rowOff>
    </xdr:from>
    <xdr:ext cx="788939" cy="788638"/>
    <xdr:pic>
      <xdr:nvPicPr>
        <xdr:cNvPr id="19" name="Picture 18">
          <a:extLst>
            <a:ext uri="{FF2B5EF4-FFF2-40B4-BE49-F238E27FC236}">
              <a16:creationId xmlns:a16="http://schemas.microsoft.com/office/drawing/2014/main" id="{8A1EDC32-1AA6-4C3E-A318-4C3E11F7A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9675" y="28167903"/>
          <a:ext cx="788939" cy="788638"/>
        </a:xfrm>
        <a:prstGeom prst="rect">
          <a:avLst/>
        </a:prstGeom>
      </xdr:spPr>
    </xdr:pic>
    <xdr:clientData/>
  </xdr:oneCellAnchor>
  <xdr:oneCellAnchor>
    <xdr:from>
      <xdr:col>2</xdr:col>
      <xdr:colOff>1202402</xdr:colOff>
      <xdr:row>12</xdr:row>
      <xdr:rowOff>144320</xdr:rowOff>
    </xdr:from>
    <xdr:ext cx="1029112" cy="722342"/>
    <xdr:pic>
      <xdr:nvPicPr>
        <xdr:cNvPr id="21" name="Picture 20">
          <a:extLst>
            <a:ext uri="{FF2B5EF4-FFF2-40B4-BE49-F238E27FC236}">
              <a16:creationId xmlns:a16="http://schemas.microsoft.com/office/drawing/2014/main" id="{0B1E8073-DC40-4568-AF3B-C9148A57A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2597" y="28109125"/>
          <a:ext cx="1029112" cy="722342"/>
        </a:xfrm>
        <a:prstGeom prst="rect">
          <a:avLst/>
        </a:prstGeom>
      </xdr:spPr>
    </xdr:pic>
    <xdr:clientData/>
  </xdr:oneCellAnchor>
  <xdr:oneCellAnchor>
    <xdr:from>
      <xdr:col>2</xdr:col>
      <xdr:colOff>67349</xdr:colOff>
      <xdr:row>12</xdr:row>
      <xdr:rowOff>67350</xdr:rowOff>
    </xdr:from>
    <xdr:ext cx="885150" cy="885902"/>
    <xdr:pic>
      <xdr:nvPicPr>
        <xdr:cNvPr id="23" name="Picture 22">
          <a:extLst>
            <a:ext uri="{FF2B5EF4-FFF2-40B4-BE49-F238E27FC236}">
              <a16:creationId xmlns:a16="http://schemas.microsoft.com/office/drawing/2014/main" id="{A8805EAB-7FF0-4AB4-A41C-EBA99353C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4" y="28032155"/>
          <a:ext cx="885150" cy="885902"/>
        </a:xfrm>
        <a:prstGeom prst="rect">
          <a:avLst/>
        </a:prstGeom>
      </xdr:spPr>
    </xdr:pic>
    <xdr:clientData/>
  </xdr:oneCellAnchor>
  <xdr:oneCellAnchor>
    <xdr:from>
      <xdr:col>4</xdr:col>
      <xdr:colOff>548408</xdr:colOff>
      <xdr:row>12</xdr:row>
      <xdr:rowOff>105834</xdr:rowOff>
    </xdr:from>
    <xdr:ext cx="776663" cy="780070"/>
    <xdr:pic>
      <xdr:nvPicPr>
        <xdr:cNvPr id="25" name="Picture 24">
          <a:extLst>
            <a:ext uri="{FF2B5EF4-FFF2-40B4-BE49-F238E27FC236}">
              <a16:creationId xmlns:a16="http://schemas.microsoft.com/office/drawing/2014/main" id="{117E833C-F9C2-46A9-9B50-27881B85E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2900" y="28070639"/>
          <a:ext cx="776663" cy="780070"/>
        </a:xfrm>
        <a:prstGeom prst="rect">
          <a:avLst/>
        </a:prstGeom>
      </xdr:spPr>
    </xdr:pic>
    <xdr:clientData/>
  </xdr:oneCellAnchor>
  <xdr:oneCellAnchor>
    <xdr:from>
      <xdr:col>5</xdr:col>
      <xdr:colOff>1221895</xdr:colOff>
      <xdr:row>12</xdr:row>
      <xdr:rowOff>125077</xdr:rowOff>
    </xdr:from>
    <xdr:ext cx="750453" cy="750344"/>
    <xdr:pic>
      <xdr:nvPicPr>
        <xdr:cNvPr id="27" name="Picture 26">
          <a:extLst>
            <a:ext uri="{FF2B5EF4-FFF2-40B4-BE49-F238E27FC236}">
              <a16:creationId xmlns:a16="http://schemas.microsoft.com/office/drawing/2014/main" id="{390A8D36-31BC-474D-99E6-D7C2AA731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9786" y="28089882"/>
          <a:ext cx="750453" cy="750344"/>
        </a:xfrm>
        <a:prstGeom prst="rect">
          <a:avLst/>
        </a:prstGeom>
      </xdr:spPr>
    </xdr:pic>
    <xdr:clientData/>
  </xdr:oneCellAnchor>
  <xdr:oneCellAnchor>
    <xdr:from>
      <xdr:col>6</xdr:col>
      <xdr:colOff>125076</xdr:colOff>
      <xdr:row>12</xdr:row>
      <xdr:rowOff>153940</xdr:rowOff>
    </xdr:from>
    <xdr:ext cx="721591" cy="722343"/>
    <xdr:pic>
      <xdr:nvPicPr>
        <xdr:cNvPr id="28" name="Picture 27">
          <a:extLst>
            <a:ext uri="{FF2B5EF4-FFF2-40B4-BE49-F238E27FC236}">
              <a16:creationId xmlns:a16="http://schemas.microsoft.com/office/drawing/2014/main" id="{36B38C7C-00B8-4ECD-B33A-0303716D0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8826" y="28118745"/>
          <a:ext cx="721591" cy="722343"/>
        </a:xfrm>
        <a:prstGeom prst="rect">
          <a:avLst/>
        </a:prstGeom>
      </xdr:spPr>
    </xdr:pic>
    <xdr:clientData/>
  </xdr:oneCellAnchor>
  <xdr:oneCellAnchor>
    <xdr:from>
      <xdr:col>7</xdr:col>
      <xdr:colOff>250152</xdr:colOff>
      <xdr:row>12</xdr:row>
      <xdr:rowOff>125075</xdr:rowOff>
    </xdr:from>
    <xdr:ext cx="798562" cy="799314"/>
    <xdr:pic>
      <xdr:nvPicPr>
        <xdr:cNvPr id="29" name="Picture 28">
          <a:extLst>
            <a:ext uri="{FF2B5EF4-FFF2-40B4-BE49-F238E27FC236}">
              <a16:creationId xmlns:a16="http://schemas.microsoft.com/office/drawing/2014/main" id="{526A6AD6-052C-4095-8329-BBA86634E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1754" y="28089880"/>
          <a:ext cx="798562" cy="799314"/>
        </a:xfrm>
        <a:prstGeom prst="rect">
          <a:avLst/>
        </a:prstGeom>
      </xdr:spPr>
    </xdr:pic>
    <xdr:clientData/>
  </xdr:oneCellAnchor>
  <xdr:oneCellAnchor>
    <xdr:from>
      <xdr:col>8</xdr:col>
      <xdr:colOff>279015</xdr:colOff>
      <xdr:row>13</xdr:row>
      <xdr:rowOff>19243</xdr:rowOff>
    </xdr:from>
    <xdr:ext cx="711969" cy="711668"/>
    <xdr:pic>
      <xdr:nvPicPr>
        <xdr:cNvPr id="30" name="Picture 29">
          <a:extLst>
            <a:ext uri="{FF2B5EF4-FFF2-40B4-BE49-F238E27FC236}">
              <a16:creationId xmlns:a16="http://schemas.microsoft.com/office/drawing/2014/main" id="{6F045CFC-FD80-4676-B5FF-A0BE3FE0D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9835" y="28177524"/>
          <a:ext cx="711969" cy="711668"/>
        </a:xfrm>
        <a:prstGeom prst="rect">
          <a:avLst/>
        </a:prstGeom>
      </xdr:spPr>
    </xdr:pic>
    <xdr:clientData/>
  </xdr:oneCellAnchor>
  <xdr:oneCellAnchor>
    <xdr:from>
      <xdr:col>9</xdr:col>
      <xdr:colOff>529167</xdr:colOff>
      <xdr:row>13</xdr:row>
      <xdr:rowOff>9622</xdr:rowOff>
    </xdr:from>
    <xdr:ext cx="788939" cy="788638"/>
    <xdr:pic>
      <xdr:nvPicPr>
        <xdr:cNvPr id="31" name="Picture 30">
          <a:extLst>
            <a:ext uri="{FF2B5EF4-FFF2-40B4-BE49-F238E27FC236}">
              <a16:creationId xmlns:a16="http://schemas.microsoft.com/office/drawing/2014/main" id="{6AACFFFB-2679-4997-85DF-AB0270F67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9675" y="28167903"/>
          <a:ext cx="788939" cy="788638"/>
        </a:xfrm>
        <a:prstGeom prst="rect">
          <a:avLst/>
        </a:prstGeom>
      </xdr:spPr>
    </xdr:pic>
    <xdr:clientData/>
  </xdr:oneCellAnchor>
  <xdr:oneCellAnchor>
    <xdr:from>
      <xdr:col>2</xdr:col>
      <xdr:colOff>1202402</xdr:colOff>
      <xdr:row>12</xdr:row>
      <xdr:rowOff>144320</xdr:rowOff>
    </xdr:from>
    <xdr:ext cx="1029112" cy="722342"/>
    <xdr:pic>
      <xdr:nvPicPr>
        <xdr:cNvPr id="32" name="Picture 31">
          <a:extLst>
            <a:ext uri="{FF2B5EF4-FFF2-40B4-BE49-F238E27FC236}">
              <a16:creationId xmlns:a16="http://schemas.microsoft.com/office/drawing/2014/main" id="{BB7D2E33-FA14-4FB7-B7F0-E27E1E318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2597" y="28109125"/>
          <a:ext cx="1029112" cy="722342"/>
        </a:xfrm>
        <a:prstGeom prst="rect">
          <a:avLst/>
        </a:prstGeom>
      </xdr:spPr>
    </xdr:pic>
    <xdr:clientData/>
  </xdr:oneCellAnchor>
  <xdr:oneCellAnchor>
    <xdr:from>
      <xdr:col>2</xdr:col>
      <xdr:colOff>67349</xdr:colOff>
      <xdr:row>12</xdr:row>
      <xdr:rowOff>67350</xdr:rowOff>
    </xdr:from>
    <xdr:ext cx="885150" cy="885902"/>
    <xdr:pic>
      <xdr:nvPicPr>
        <xdr:cNvPr id="33" name="Picture 32">
          <a:extLst>
            <a:ext uri="{FF2B5EF4-FFF2-40B4-BE49-F238E27FC236}">
              <a16:creationId xmlns:a16="http://schemas.microsoft.com/office/drawing/2014/main" id="{8C4283F2-5610-4637-B60A-1D3A71E49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4" y="28032155"/>
          <a:ext cx="885150" cy="885902"/>
        </a:xfrm>
        <a:prstGeom prst="rect">
          <a:avLst/>
        </a:prstGeom>
      </xdr:spPr>
    </xdr:pic>
    <xdr:clientData/>
  </xdr:oneCellAnchor>
  <xdr:twoCellAnchor>
    <xdr:from>
      <xdr:col>5</xdr:col>
      <xdr:colOff>2476500</xdr:colOff>
      <xdr:row>76</xdr:row>
      <xdr:rowOff>95250</xdr:rowOff>
    </xdr:from>
    <xdr:to>
      <xdr:col>9</xdr:col>
      <xdr:colOff>1156250</xdr:colOff>
      <xdr:row>91</xdr:row>
      <xdr:rowOff>117750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8E0CC57A-335B-4904-A547-C2AECCAFD7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06F95-5840-49E2-B142-2BBAFFD182DF}">
  <dimension ref="B2:V140"/>
  <sheetViews>
    <sheetView tabSelected="1" topLeftCell="C1" zoomScale="78" zoomScaleNormal="62" workbookViewId="0">
      <selection activeCell="J49" sqref="J49"/>
    </sheetView>
  </sheetViews>
  <sheetFormatPr defaultRowHeight="15" x14ac:dyDescent="0.25"/>
  <cols>
    <col min="1" max="2" width="9.140625" style="22"/>
    <col min="3" max="3" width="20.7109375" style="22" customWidth="1"/>
    <col min="4" max="4" width="9.140625" style="22"/>
    <col min="5" max="5" width="22.140625" style="22" customWidth="1"/>
    <col min="6" max="6" width="46" style="22" customWidth="1"/>
    <col min="7" max="7" width="13.5703125" style="22" customWidth="1"/>
    <col min="8" max="8" width="20.42578125" style="22" customWidth="1"/>
    <col min="9" max="9" width="26" style="22" customWidth="1"/>
    <col min="10" max="10" width="27.140625" style="22" customWidth="1"/>
    <col min="11" max="13" width="9.140625" style="22"/>
    <col min="14" max="28" width="9.140625" style="22" customWidth="1"/>
    <col min="29" max="16384" width="9.140625" style="22"/>
  </cols>
  <sheetData>
    <row r="2" spans="3:22" ht="15.75" thickBot="1" x14ac:dyDescent="0.3"/>
    <row r="3" spans="3:22" x14ac:dyDescent="0.25">
      <c r="C3" s="89" t="s">
        <v>4359</v>
      </c>
      <c r="D3" s="90"/>
      <c r="E3" s="90"/>
      <c r="F3" s="90"/>
      <c r="G3" s="90"/>
      <c r="H3" s="90"/>
      <c r="I3" s="90"/>
      <c r="J3" s="91"/>
    </row>
    <row r="4" spans="3:22" x14ac:dyDescent="0.25">
      <c r="C4" s="92"/>
      <c r="D4" s="93"/>
      <c r="E4" s="93"/>
      <c r="F4" s="93"/>
      <c r="G4" s="93"/>
      <c r="H4" s="93"/>
      <c r="I4" s="93"/>
      <c r="J4" s="94"/>
    </row>
    <row r="5" spans="3:22" ht="15.75" thickBot="1" x14ac:dyDescent="0.3">
      <c r="C5" s="95"/>
      <c r="D5" s="96"/>
      <c r="E5" s="96"/>
      <c r="F5" s="96"/>
      <c r="G5" s="96"/>
      <c r="H5" s="96"/>
      <c r="I5" s="96"/>
      <c r="J5" s="97"/>
    </row>
    <row r="6" spans="3:22" ht="15" customHeight="1" x14ac:dyDescent="0.25">
      <c r="K6" s="84" t="s">
        <v>4360</v>
      </c>
      <c r="L6" s="84"/>
      <c r="M6" s="55"/>
    </row>
    <row r="7" spans="3:22" ht="15" customHeight="1" x14ac:dyDescent="0.25">
      <c r="K7" s="84"/>
      <c r="L7" s="84"/>
      <c r="M7" s="55"/>
      <c r="N7" s="54"/>
      <c r="O7" s="54"/>
      <c r="P7" s="54"/>
      <c r="Q7" s="54"/>
      <c r="R7" s="54"/>
      <c r="S7" s="54"/>
    </row>
    <row r="8" spans="3:22" ht="21" customHeight="1" x14ac:dyDescent="0.35">
      <c r="I8" s="23" t="s">
        <v>4355</v>
      </c>
      <c r="J8" s="48" t="s">
        <v>1454</v>
      </c>
      <c r="K8" s="84"/>
      <c r="L8" s="84"/>
      <c r="M8" s="55"/>
      <c r="N8" s="54"/>
      <c r="O8" s="54"/>
      <c r="P8" s="54"/>
      <c r="Q8" s="54"/>
      <c r="R8" s="54"/>
      <c r="S8" s="54"/>
      <c r="T8" s="39"/>
      <c r="U8" s="39"/>
      <c r="V8" s="39"/>
    </row>
    <row r="9" spans="3:22" x14ac:dyDescent="0.25">
      <c r="K9" s="84"/>
      <c r="L9" s="84"/>
      <c r="M9" s="55"/>
      <c r="N9" s="54"/>
      <c r="O9" s="54"/>
      <c r="P9" s="54"/>
      <c r="Q9" s="54"/>
      <c r="R9" s="54"/>
      <c r="S9" s="54"/>
      <c r="T9" s="39"/>
      <c r="U9" s="39"/>
      <c r="V9" s="39"/>
    </row>
    <row r="10" spans="3:22" x14ac:dyDescent="0.25">
      <c r="K10" s="84"/>
      <c r="L10" s="84"/>
      <c r="M10" s="55"/>
      <c r="N10" s="39"/>
      <c r="O10" s="39"/>
      <c r="P10" s="39"/>
      <c r="Q10" s="39"/>
      <c r="R10" s="39"/>
      <c r="S10" s="39"/>
      <c r="T10" s="39"/>
      <c r="U10" s="39"/>
      <c r="V10" s="39"/>
    </row>
    <row r="11" spans="3:22" x14ac:dyDescent="0.25">
      <c r="K11" s="84"/>
      <c r="L11" s="84"/>
      <c r="M11" s="55"/>
      <c r="N11" s="39"/>
      <c r="O11" s="39"/>
      <c r="P11" s="39"/>
      <c r="Q11" s="39"/>
      <c r="R11" s="39"/>
      <c r="S11" s="39"/>
      <c r="T11" s="39"/>
      <c r="U11" s="39"/>
      <c r="V11" s="39"/>
    </row>
    <row r="12" spans="3:22" x14ac:dyDescent="0.25">
      <c r="K12" s="84"/>
      <c r="L12" s="84"/>
      <c r="M12" s="55"/>
    </row>
    <row r="13" spans="3:22" x14ac:dyDescent="0.25">
      <c r="C13" s="98"/>
      <c r="D13" s="98"/>
      <c r="E13" s="98"/>
      <c r="F13" s="98"/>
      <c r="G13" s="98"/>
      <c r="H13" s="98"/>
      <c r="I13" s="98"/>
      <c r="J13" s="98"/>
      <c r="K13" s="84"/>
      <c r="L13" s="84"/>
      <c r="M13" s="55"/>
    </row>
    <row r="14" spans="3:22" x14ac:dyDescent="0.25">
      <c r="C14" s="98"/>
      <c r="D14" s="98"/>
      <c r="E14" s="98"/>
      <c r="F14" s="98"/>
      <c r="G14" s="98"/>
      <c r="H14" s="98"/>
      <c r="I14" s="98"/>
      <c r="J14" s="98"/>
      <c r="K14" s="84"/>
      <c r="L14" s="84"/>
      <c r="M14" s="55"/>
    </row>
    <row r="15" spans="3:22" x14ac:dyDescent="0.25">
      <c r="C15" s="98"/>
      <c r="D15" s="98"/>
      <c r="E15" s="98"/>
      <c r="F15" s="98"/>
      <c r="G15" s="98"/>
      <c r="H15" s="98"/>
      <c r="I15" s="98"/>
      <c r="J15" s="98"/>
      <c r="K15" s="84"/>
      <c r="L15" s="84"/>
    </row>
    <row r="16" spans="3:22" x14ac:dyDescent="0.25">
      <c r="C16" s="98"/>
      <c r="D16" s="98"/>
      <c r="E16" s="98"/>
      <c r="F16" s="98"/>
      <c r="G16" s="98"/>
      <c r="H16" s="98"/>
      <c r="I16" s="98"/>
      <c r="J16" s="98"/>
    </row>
    <row r="17" spans="2:17" x14ac:dyDescent="0.25">
      <c r="C17" s="99"/>
      <c r="D17" s="99"/>
      <c r="E17" s="99"/>
      <c r="F17" s="99"/>
      <c r="G17" s="99"/>
      <c r="H17" s="99"/>
      <c r="I17" s="99"/>
      <c r="J17" s="99"/>
    </row>
    <row r="18" spans="2:17" ht="15" customHeight="1" x14ac:dyDescent="0.25">
      <c r="C18" s="100" t="s">
        <v>4353</v>
      </c>
      <c r="D18" s="100" t="s">
        <v>4352</v>
      </c>
      <c r="E18" s="100" t="s">
        <v>4356</v>
      </c>
      <c r="F18" s="100" t="s">
        <v>4357</v>
      </c>
      <c r="G18" s="100" t="s">
        <v>4318</v>
      </c>
      <c r="H18" s="100" t="s">
        <v>4351</v>
      </c>
      <c r="I18" s="100" t="s">
        <v>4358</v>
      </c>
      <c r="J18" s="100" t="s">
        <v>4354</v>
      </c>
    </row>
    <row r="19" spans="2:17" ht="15" customHeight="1" x14ac:dyDescent="0.25">
      <c r="C19" s="101"/>
      <c r="D19" s="101"/>
      <c r="E19" s="101"/>
      <c r="F19" s="101"/>
      <c r="G19" s="101"/>
      <c r="H19" s="101"/>
      <c r="I19" s="101"/>
      <c r="J19" s="101"/>
    </row>
    <row r="20" spans="2:17" x14ac:dyDescent="0.25">
      <c r="C20" s="85">
        <f>_xlfn.XLOOKUP($J$8,'FINAL TABLE'!$R$2:$R$5001,'FINAL TABLE'!$N$2:$N$5001,0)</f>
        <v>35</v>
      </c>
      <c r="D20" s="85">
        <f>_xlfn.XLOOKUP($J$8,'FINAL TABLE'!$R$2:$R$5001,'FINAL TABLE'!$T$2:$T$5001,0)</f>
        <v>80</v>
      </c>
      <c r="E20" s="85" t="str">
        <f>_xlfn.XLOOKUP($J$8,'FINAL TABLE'!$R$2:$R$5001,'FINAL TABLE'!$S$2:$S$5001,0)</f>
        <v>Male</v>
      </c>
      <c r="F20" s="85" t="str">
        <f>_xlfn.XLOOKUP($J$8,'FINAL TABLE'!$R$2:$R$5001,'FINAL TABLE'!$U$2:$U$5001,0)</f>
        <v>3168 Bartoletti CrescentSuite 878</v>
      </c>
      <c r="G20" s="85">
        <f>SUMIFS('FINAL TABLE'!$M$2:$M$5001,'FINAL TABLE'!$R$2:$R$5001,$J$8)</f>
        <v>55048</v>
      </c>
      <c r="H20" s="85">
        <f>COUNTIFS('FINAL TABLE'!$R$2:$R$5001,$J$8)</f>
        <v>9</v>
      </c>
      <c r="I20" s="87" cm="1">
        <f t="array" ref="I20">MIN(_xlfn.UNIQUE(_xlfn._xlws.FILTER('FINAL TABLE'!$P$2:$P$5001,('FINAL TABLE'!$R$2:$R$5001=$J$8),0)))</f>
        <v>44432</v>
      </c>
      <c r="J20" s="87" cm="1">
        <f t="array" ref="J20">MAX(_xlfn.UNIQUE(_xlfn._xlws.FILTER('FINAL TABLE'!$P$2:$P$5001,('FINAL TABLE'!$R$2:$R$5001=$J$8),0)))</f>
        <v>44465</v>
      </c>
    </row>
    <row r="21" spans="2:17" x14ac:dyDescent="0.25">
      <c r="C21" s="86"/>
      <c r="D21" s="86"/>
      <c r="E21" s="86"/>
      <c r="F21" s="86"/>
      <c r="G21" s="86"/>
      <c r="H21" s="86"/>
      <c r="I21" s="88"/>
      <c r="J21" s="88"/>
    </row>
    <row r="22" spans="2:17" ht="19.5" thickBot="1" x14ac:dyDescent="0.3">
      <c r="C22" s="40"/>
      <c r="D22" s="40"/>
      <c r="E22" s="40"/>
      <c r="F22" s="40"/>
      <c r="G22" s="40"/>
      <c r="H22" s="40"/>
      <c r="I22" s="41"/>
      <c r="J22" s="41"/>
      <c r="L22" s="22" t="s">
        <v>4367</v>
      </c>
    </row>
    <row r="23" spans="2:17" ht="18.75" customHeight="1" x14ac:dyDescent="0.25">
      <c r="B23" s="47"/>
      <c r="C23" s="75" t="s">
        <v>4362</v>
      </c>
      <c r="D23" s="76"/>
      <c r="E23" s="76"/>
      <c r="F23" s="76"/>
      <c r="G23" s="76"/>
      <c r="H23" s="76"/>
      <c r="I23" s="76"/>
      <c r="J23" s="77"/>
      <c r="K23" s="46"/>
      <c r="L23" s="46"/>
      <c r="M23" s="46"/>
      <c r="N23" s="46"/>
      <c r="O23" s="46"/>
      <c r="P23" s="46"/>
      <c r="Q23" s="46"/>
    </row>
    <row r="24" spans="2:17" ht="18.75" customHeight="1" x14ac:dyDescent="0.25">
      <c r="B24" s="47"/>
      <c r="C24" s="78"/>
      <c r="D24" s="79"/>
      <c r="E24" s="79"/>
      <c r="F24" s="79"/>
      <c r="G24" s="79"/>
      <c r="H24" s="79"/>
      <c r="I24" s="79"/>
      <c r="J24" s="80"/>
      <c r="K24" s="46"/>
      <c r="L24" s="46"/>
      <c r="M24" s="46"/>
      <c r="N24" s="46"/>
      <c r="O24" s="46"/>
      <c r="P24" s="46"/>
      <c r="Q24" s="46"/>
    </row>
    <row r="25" spans="2:17" ht="15" customHeight="1" thickBot="1" x14ac:dyDescent="0.3">
      <c r="B25" s="47"/>
      <c r="C25" s="81"/>
      <c r="D25" s="82"/>
      <c r="E25" s="82"/>
      <c r="F25" s="82"/>
      <c r="G25" s="82"/>
      <c r="H25" s="82"/>
      <c r="I25" s="82"/>
      <c r="J25" s="83"/>
      <c r="K25" s="46"/>
      <c r="L25" s="46"/>
      <c r="M25" s="46"/>
      <c r="N25" s="46"/>
      <c r="O25" s="46"/>
      <c r="P25" s="46"/>
      <c r="Q25" s="46"/>
    </row>
    <row r="97" spans="3:13" ht="15.75" thickBot="1" x14ac:dyDescent="0.3"/>
    <row r="98" spans="3:13" x14ac:dyDescent="0.25">
      <c r="C98" s="66" t="s">
        <v>4361</v>
      </c>
      <c r="D98" s="67"/>
      <c r="E98" s="67"/>
      <c r="F98" s="67"/>
      <c r="G98" s="67"/>
      <c r="H98" s="67"/>
      <c r="I98" s="67"/>
      <c r="J98" s="68"/>
    </row>
    <row r="99" spans="3:13" x14ac:dyDescent="0.25">
      <c r="C99" s="69"/>
      <c r="D99" s="70"/>
      <c r="E99" s="70"/>
      <c r="F99" s="70"/>
      <c r="G99" s="70"/>
      <c r="H99" s="70"/>
      <c r="I99" s="70"/>
      <c r="J99" s="71"/>
    </row>
    <row r="100" spans="3:13" x14ac:dyDescent="0.25">
      <c r="C100" s="69"/>
      <c r="D100" s="70"/>
      <c r="E100" s="70"/>
      <c r="F100" s="70"/>
      <c r="G100" s="70"/>
      <c r="H100" s="70"/>
      <c r="I100" s="70"/>
      <c r="J100" s="71"/>
    </row>
    <row r="101" spans="3:13" ht="15.75" thickBot="1" x14ac:dyDescent="0.3">
      <c r="C101" s="72"/>
      <c r="D101" s="73"/>
      <c r="E101" s="73"/>
      <c r="F101" s="73"/>
      <c r="G101" s="73"/>
      <c r="H101" s="73"/>
      <c r="I101" s="73"/>
      <c r="J101" s="74"/>
    </row>
    <row r="103" spans="3:13" x14ac:dyDescent="0.25">
      <c r="F103" s="106" t="s">
        <v>4349</v>
      </c>
      <c r="G103" s="106"/>
      <c r="H103" s="106"/>
      <c r="I103" s="106"/>
      <c r="J103" s="106"/>
    </row>
    <row r="104" spans="3:13" ht="21" x14ac:dyDescent="0.35">
      <c r="C104" s="104" t="s">
        <v>4341</v>
      </c>
      <c r="D104" s="104"/>
      <c r="E104" s="42">
        <v>2</v>
      </c>
      <c r="F104" s="106"/>
      <c r="G104" s="106"/>
      <c r="H104" s="106"/>
      <c r="I104" s="106"/>
      <c r="J104" s="106"/>
      <c r="K104" s="32"/>
      <c r="L104" s="32"/>
      <c r="M104" s="32"/>
    </row>
    <row r="105" spans="3:13" ht="15.75" thickBot="1" x14ac:dyDescent="0.3">
      <c r="E105" s="22">
        <v>4</v>
      </c>
    </row>
    <row r="106" spans="3:13" x14ac:dyDescent="0.25">
      <c r="C106" s="25"/>
      <c r="D106" s="26"/>
      <c r="E106" s="26"/>
      <c r="F106" s="27"/>
      <c r="G106" s="28" t="s">
        <v>4344</v>
      </c>
      <c r="H106" s="21"/>
    </row>
    <row r="107" spans="3:13" x14ac:dyDescent="0.25">
      <c r="C107" s="102" t="s">
        <v>4342</v>
      </c>
      <c r="D107" s="103"/>
      <c r="E107" s="103"/>
      <c r="F107" s="43" t="str" cm="1">
        <f t="array" ref="F107:G107">_xlfn._xlws.FILTER('FINAL TABLE'!AF40:AG74,('FINAL TABLE'!AG40:AG74=LARGE('FINAL TABLE'!AG40:AG74,1)))</f>
        <v>Joggers</v>
      </c>
      <c r="G107" s="44">
        <v>178815</v>
      </c>
      <c r="H107" s="21"/>
    </row>
    <row r="108" spans="3:13" x14ac:dyDescent="0.25">
      <c r="C108" s="102" t="s">
        <v>4343</v>
      </c>
      <c r="D108" s="103"/>
      <c r="E108" s="103"/>
      <c r="F108" s="45" t="str" cm="1">
        <f t="array" ref="F108:G108">_xlfn._xlws.FILTER('FINAL TABLE'!AF40:AG74,('FINAL TABLE'!AG40:AG74=SMALL('FINAL TABLE'!AG40:AG74,1)))</f>
        <v>Cuban Collar</v>
      </c>
      <c r="G108" s="44">
        <v>39972</v>
      </c>
      <c r="H108" s="21"/>
    </row>
    <row r="109" spans="3:13" ht="15.75" thickBot="1" x14ac:dyDescent="0.3">
      <c r="C109" s="29"/>
      <c r="D109" s="30"/>
      <c r="E109" s="30"/>
      <c r="F109" s="30"/>
      <c r="G109" s="31"/>
    </row>
    <row r="114" spans="3:11" x14ac:dyDescent="0.25">
      <c r="C114" s="107" t="s">
        <v>4345</v>
      </c>
      <c r="D114" s="107"/>
      <c r="E114" s="107"/>
      <c r="F114" s="107"/>
      <c r="G114" s="107"/>
      <c r="H114" s="107"/>
      <c r="I114" s="107"/>
      <c r="J114" s="107"/>
      <c r="K114" s="107"/>
    </row>
    <row r="115" spans="3:11" ht="18.75" customHeight="1" x14ac:dyDescent="0.25">
      <c r="C115" s="107"/>
      <c r="D115" s="107"/>
      <c r="E115" s="107"/>
      <c r="F115" s="107"/>
      <c r="G115" s="107"/>
      <c r="H115" s="107"/>
      <c r="I115" s="107"/>
      <c r="J115" s="107"/>
      <c r="K115" s="107"/>
    </row>
    <row r="118" spans="3:11" ht="15" customHeight="1" x14ac:dyDescent="0.25">
      <c r="G118" s="34"/>
      <c r="H118" s="35"/>
      <c r="I118" s="35"/>
      <c r="J118" s="35"/>
      <c r="K118" s="35"/>
    </row>
    <row r="119" spans="3:11" ht="21" customHeight="1" x14ac:dyDescent="0.35">
      <c r="C119" s="105" t="s">
        <v>4346</v>
      </c>
      <c r="D119" s="105"/>
      <c r="E119" s="24"/>
      <c r="F119" s="33" t="s">
        <v>13</v>
      </c>
      <c r="G119" s="106" t="s">
        <v>4348</v>
      </c>
      <c r="H119" s="106"/>
      <c r="I119" s="106"/>
      <c r="J119" s="106"/>
      <c r="K119" s="106"/>
    </row>
    <row r="120" spans="3:11" x14ac:dyDescent="0.25">
      <c r="G120" s="106"/>
      <c r="H120" s="106"/>
      <c r="I120" s="106"/>
      <c r="J120" s="106"/>
      <c r="K120" s="106"/>
    </row>
    <row r="140" spans="3:3" x14ac:dyDescent="0.25">
      <c r="C140" s="23"/>
    </row>
  </sheetData>
  <mergeCells count="28">
    <mergeCell ref="C107:E107"/>
    <mergeCell ref="C108:E108"/>
    <mergeCell ref="C104:D104"/>
    <mergeCell ref="C119:D119"/>
    <mergeCell ref="F103:J104"/>
    <mergeCell ref="G119:K120"/>
    <mergeCell ref="C114:K115"/>
    <mergeCell ref="C3:J5"/>
    <mergeCell ref="C20:C21"/>
    <mergeCell ref="D20:D21"/>
    <mergeCell ref="E20:E21"/>
    <mergeCell ref="F20:F21"/>
    <mergeCell ref="G20:G21"/>
    <mergeCell ref="C13:J17"/>
    <mergeCell ref="C18:C19"/>
    <mergeCell ref="D18:D19"/>
    <mergeCell ref="E18:E19"/>
    <mergeCell ref="F18:F19"/>
    <mergeCell ref="G18:G19"/>
    <mergeCell ref="H18:H19"/>
    <mergeCell ref="I18:I19"/>
    <mergeCell ref="J18:J19"/>
    <mergeCell ref="C98:J101"/>
    <mergeCell ref="C23:J25"/>
    <mergeCell ref="K6:L15"/>
    <mergeCell ref="H20:H21"/>
    <mergeCell ref="I20:I21"/>
    <mergeCell ref="J20:J21"/>
  </mergeCells>
  <conditionalFormatting sqref="C107:E108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B107">
    <cfRule type="iconSet" priority="1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551B080-67FA-47D5-B0D4-C436DD350B41}">
          <x14:formula1>
            <xm:f>'FINAL TABLE'!$AL$48:$AL$50</xm:f>
          </x14:formula1>
          <xm:sqref>F119</xm:sqref>
        </x14:dataValidation>
        <x14:dataValidation type="list" allowBlank="1" showInputMessage="1" showErrorMessage="1" xr:uid="{FB61C37B-32C9-433B-8999-1138DB3A7866}">
          <x14:formula1>
            <xm:f>'FINAL TABLE'!$AL$78:$AL$693</xm:f>
          </x14:formula1>
          <xm:sqref>J8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1E6F9-8473-4F01-9657-16434EC60B47}">
  <dimension ref="A1:AT5001"/>
  <sheetViews>
    <sheetView zoomScale="93" workbookViewId="0">
      <selection activeCell="S1" sqref="S1"/>
    </sheetView>
  </sheetViews>
  <sheetFormatPr defaultRowHeight="15" x14ac:dyDescent="0.25"/>
  <cols>
    <col min="1" max="1" width="16.42578125" customWidth="1"/>
    <col min="2" max="2" width="16.5703125" customWidth="1"/>
    <col min="3" max="3" width="27.85546875" customWidth="1"/>
    <col min="4" max="4" width="18.85546875" hidden="1" customWidth="1"/>
    <col min="5" max="5" width="20.28515625" hidden="1" customWidth="1"/>
    <col min="6" max="6" width="25.28515625" hidden="1" customWidth="1"/>
    <col min="7" max="7" width="26" customWidth="1"/>
    <col min="8" max="8" width="19" customWidth="1"/>
    <col min="13" max="13" width="9.140625" style="5"/>
    <col min="14" max="14" width="15" customWidth="1"/>
    <col min="15" max="15" width="16.7109375" customWidth="1"/>
    <col min="16" max="17" width="18.5703125" style="1" bestFit="1" customWidth="1"/>
    <col min="18" max="18" width="33.28515625" customWidth="1"/>
    <col min="19" max="19" width="32.85546875" customWidth="1"/>
    <col min="20" max="20" width="21.42578125" customWidth="1"/>
    <col min="21" max="21" width="26" customWidth="1"/>
    <col min="22" max="22" width="24.140625" customWidth="1"/>
    <col min="23" max="23" width="23.42578125" customWidth="1"/>
    <col min="24" max="24" width="20.7109375" customWidth="1"/>
    <col min="25" max="25" width="17" customWidth="1"/>
    <col min="26" max="26" width="22" customWidth="1"/>
    <col min="27" max="28" width="13" customWidth="1"/>
    <col min="29" max="29" width="28.28515625" customWidth="1"/>
    <col min="30" max="30" width="16.42578125" customWidth="1"/>
    <col min="31" max="31" width="15.28515625" customWidth="1"/>
    <col min="32" max="32" width="23.140625" customWidth="1"/>
    <col min="33" max="33" width="32" customWidth="1"/>
    <col min="34" max="34" width="20" customWidth="1"/>
    <col min="35" max="35" width="23" customWidth="1"/>
    <col min="36" max="36" width="23.140625" customWidth="1"/>
    <col min="37" max="37" width="23.7109375" customWidth="1"/>
    <col min="38" max="38" width="21.5703125" customWidth="1"/>
    <col min="39" max="39" width="42" customWidth="1"/>
    <col min="40" max="40" width="18.5703125" customWidth="1"/>
    <col min="41" max="41" width="24.140625" customWidth="1"/>
    <col min="42" max="42" width="26.5703125" style="6" customWidth="1"/>
    <col min="43" max="43" width="20.7109375" style="6" customWidth="1"/>
    <col min="44" max="44" width="9.140625" style="6"/>
    <col min="45" max="45" width="23.42578125" customWidth="1"/>
    <col min="46" max="46" width="32.5703125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s="23" t="s">
        <v>11</v>
      </c>
      <c r="L1" s="23" t="s">
        <v>4</v>
      </c>
      <c r="M1" s="65" t="s">
        <v>4315</v>
      </c>
      <c r="N1" t="s">
        <v>1323</v>
      </c>
      <c r="O1" t="s">
        <v>1324</v>
      </c>
      <c r="P1" t="s">
        <v>1325</v>
      </c>
      <c r="Q1" t="s">
        <v>1326</v>
      </c>
      <c r="R1" t="s">
        <v>1327</v>
      </c>
      <c r="S1" t="s">
        <v>1328</v>
      </c>
      <c r="T1" t="s">
        <v>1329</v>
      </c>
      <c r="U1" t="s">
        <v>1330</v>
      </c>
      <c r="V1" t="s">
        <v>1331</v>
      </c>
      <c r="W1" t="s">
        <v>1332</v>
      </c>
      <c r="X1" t="s">
        <v>1333</v>
      </c>
      <c r="Y1" t="s">
        <v>1334</v>
      </c>
      <c r="Z1" t="s">
        <v>4350</v>
      </c>
      <c r="AA1" t="s">
        <v>4363</v>
      </c>
      <c r="AP1" s="6" t="s">
        <v>1323</v>
      </c>
      <c r="AQ1" s="6" t="s">
        <v>1333</v>
      </c>
    </row>
    <row r="2" spans="1:46" x14ac:dyDescent="0.25">
      <c r="A2">
        <v>0</v>
      </c>
      <c r="B2">
        <v>1</v>
      </c>
      <c r="C2">
        <v>218</v>
      </c>
      <c r="D2">
        <v>106</v>
      </c>
      <c r="E2">
        <v>2</v>
      </c>
      <c r="F2">
        <v>212</v>
      </c>
      <c r="G2" t="str">
        <f>VLOOKUP($C2,'Raw-products'!$A$2:$H$1261,MATCH(G$1,'Raw-products'!$A$1:$H$1,0))</f>
        <v>Shirt</v>
      </c>
      <c r="H2" t="str">
        <f>VLOOKUP($C2,'Raw-products'!$A$2:$H$1261,MATCH(H$1,'Raw-products'!$A$1:$H$1,0))</f>
        <v>Chambray</v>
      </c>
      <c r="I2" t="str">
        <f>VLOOKUP($C2,'Raw-products'!$A$2:$H$1261,MATCH(I$1,'Raw-products'!$A$1:$H$1,0))</f>
        <v>L</v>
      </c>
      <c r="J2" t="str">
        <f>VLOOKUP($C2,'Raw-products'!$A$2:$H$1261,MATCH(J$1,'Raw-products'!$A$1:$H$1,0))</f>
        <v>orange</v>
      </c>
      <c r="K2">
        <f>VLOOKUP($C2,'Raw-products'!$A$2:$H$1261,MATCH(K$1,'Raw-products'!$A$1:$H$1,0))</f>
        <v>105</v>
      </c>
      <c r="L2">
        <f>VLOOKUP($C2,'Raw-products'!$A$2:$H$1261,MATCH(L$1,'Raw-products'!$A$1:$H$1,0))</f>
        <v>44</v>
      </c>
      <c r="M2" s="5">
        <f>$K2*$L2</f>
        <v>4620</v>
      </c>
      <c r="N2" cm="1">
        <f t="array" ref="N2:Q2">_xlfn.XLOOKUP($B2,'Raw -orders'!$A:$A,'Raw -orders'!$B:$E)</f>
        <v>64</v>
      </c>
      <c r="O2">
        <v>30811</v>
      </c>
      <c r="P2" s="1">
        <v>44438</v>
      </c>
      <c r="Q2" s="1">
        <v>44463</v>
      </c>
      <c r="R2" t="str" cm="1">
        <f t="array" ref="R2:Y2">_xlfn.XLOOKUP($N2,'Raw - customers'!$A:$A,'Raw - customers'!$B:$I)</f>
        <v>Annabella Devote</v>
      </c>
      <c r="S2" t="str">
        <v>Genderfluid</v>
      </c>
      <c r="T2">
        <v>75</v>
      </c>
      <c r="U2" t="str">
        <v>4927 Alice MeadowApt. 960</v>
      </c>
      <c r="V2">
        <v>7787</v>
      </c>
      <c r="W2" t="str">
        <v>Sanfordborough</v>
      </c>
      <c r="X2" t="str">
        <v>South Australia</v>
      </c>
      <c r="Y2" t="str">
        <v>Australia</v>
      </c>
      <c r="Z2" cm="1">
        <f t="array" ref="Z2:Z5001">MONTH(P2:P5001)</f>
        <v>8</v>
      </c>
      <c r="AA2" s="3" t="str">
        <f>IF(AND(DATEDIF($P2,$Q2,"D")&gt;0,DATEDIF($P2,$Q2,"D")&lt;=10),"0 to 10",IF(AND(DATEDIF($P2,$Q2,"D")&gt;10,DATEDIF($P2,$Q2,"D")&lt;=20),"10 to 20",IF(AND(DATEDIF($P2,$Q2,"D")&gt;20,DATEDIF($P2,$Q2,"D")&lt;=30),"20 to 30")))</f>
        <v>20 to 30</v>
      </c>
      <c r="AP2" s="6">
        <v>64</v>
      </c>
      <c r="AQ2" s="6" t="s">
        <v>1345</v>
      </c>
      <c r="AS2" t="str" cm="1">
        <f t="array" ref="AS2:AT619">_xlfn.UNIQUE(AP:AQ)</f>
        <v>customer_id</v>
      </c>
      <c r="AT2" t="str">
        <v>state</v>
      </c>
    </row>
    <row r="3" spans="1:46" x14ac:dyDescent="0.25">
      <c r="A3">
        <v>1</v>
      </c>
      <c r="B3">
        <v>1</v>
      </c>
      <c r="C3">
        <v>481</v>
      </c>
      <c r="D3">
        <v>118</v>
      </c>
      <c r="E3">
        <v>1</v>
      </c>
      <c r="F3">
        <v>118</v>
      </c>
      <c r="G3" t="str">
        <f>VLOOKUP($C3,'Raw-products'!$A$2:$H$1261,MATCH(G$1,'Raw-products'!$A$1:$H$1,0))</f>
        <v>Jacket</v>
      </c>
      <c r="H3" t="str">
        <f>VLOOKUP($C3,'Raw-products'!$A$2:$H$1261,MATCH(H$1,'Raw-products'!$A$1:$H$1,0))</f>
        <v>Puffer</v>
      </c>
      <c r="I3" t="str">
        <f>VLOOKUP($C3,'Raw-products'!$A$2:$H$1261,MATCH(I$1,'Raw-products'!$A$1:$H$1,0))</f>
        <v>S</v>
      </c>
      <c r="J3" t="str">
        <f>VLOOKUP($C3,'Raw-products'!$A$2:$H$1261,MATCH(J$1,'Raw-products'!$A$1:$H$1,0))</f>
        <v>indigo</v>
      </c>
      <c r="K3">
        <f>VLOOKUP($C3,'Raw-products'!$A$2:$H$1261,MATCH(K$1,'Raw-products'!$A$1:$H$1,0))</f>
        <v>110</v>
      </c>
      <c r="L3">
        <f>VLOOKUP($C3,'Raw-products'!$A$2:$H$1261,MATCH(L$1,'Raw-products'!$A$1:$H$1,0))</f>
        <v>62</v>
      </c>
      <c r="M3" s="5">
        <f t="shared" ref="M3:M66" si="0">$K3*$L3</f>
        <v>6820</v>
      </c>
      <c r="N3" cm="1">
        <f t="array" ref="N3:Q3">_xlfn.XLOOKUP($B3,'Raw -orders'!$A:$A,'Raw -orders'!$B:$E)</f>
        <v>64</v>
      </c>
      <c r="O3">
        <v>30811</v>
      </c>
      <c r="P3" s="1">
        <v>44438</v>
      </c>
      <c r="Q3" s="1">
        <v>44463</v>
      </c>
      <c r="R3" t="str" cm="1">
        <f t="array" ref="R3:Y3">_xlfn.XLOOKUP($N3,'Raw - customers'!$A:$A,'Raw - customers'!$B:$I)</f>
        <v>Annabella Devote</v>
      </c>
      <c r="S3" t="str">
        <v>Genderfluid</v>
      </c>
      <c r="T3">
        <v>75</v>
      </c>
      <c r="U3" t="str">
        <v>4927 Alice MeadowApt. 960</v>
      </c>
      <c r="V3">
        <v>7787</v>
      </c>
      <c r="W3" t="str">
        <v>Sanfordborough</v>
      </c>
      <c r="X3" t="str">
        <v>South Australia</v>
      </c>
      <c r="Y3" t="str">
        <v>Australia</v>
      </c>
      <c r="Z3">
        <v>8</v>
      </c>
      <c r="AA3" s="3" t="str">
        <f t="shared" ref="AA3:AA66" si="1">IF(AND(DATEDIF($P3,$Q3,"D")&gt;0,DATEDIF($P3,$Q3,"D")&lt;=10),"0 to 10",IF(AND(DATEDIF($P3,$Q3,"D")&gt;10,DATEDIF($P3,$Q3,"D")&lt;=20),"10 to 20",IF(AND(DATEDIF($P3,$Q3,"D")&gt;20,DATEDIF($P3,$Q3,"D")&lt;=30),"20 to 30")))</f>
        <v>20 to 30</v>
      </c>
      <c r="AN3" s="3" t="s">
        <v>4329</v>
      </c>
      <c r="AP3" s="6">
        <v>64</v>
      </c>
      <c r="AQ3" s="6" t="s">
        <v>1345</v>
      </c>
      <c r="AS3">
        <v>64</v>
      </c>
      <c r="AT3" t="str">
        <v>South Australia</v>
      </c>
    </row>
    <row r="4" spans="1:46" x14ac:dyDescent="0.25">
      <c r="A4">
        <v>2</v>
      </c>
      <c r="B4">
        <v>1</v>
      </c>
      <c r="C4">
        <v>2</v>
      </c>
      <c r="D4">
        <v>96</v>
      </c>
      <c r="E4">
        <v>3</v>
      </c>
      <c r="F4">
        <v>288</v>
      </c>
      <c r="G4" t="str">
        <f>VLOOKUP($C4,'Raw-products'!$A$2:$H$1261,MATCH(G$1,'Raw-products'!$A$1:$H$1,0))</f>
        <v>Shirt</v>
      </c>
      <c r="H4" t="str">
        <f>VLOOKUP($C4,'Raw-products'!$A$2:$H$1261,MATCH(H$1,'Raw-products'!$A$1:$H$1,0))</f>
        <v>Oxford Cloth</v>
      </c>
      <c r="I4" t="str">
        <f>VLOOKUP($C4,'Raw-products'!$A$2:$H$1261,MATCH(I$1,'Raw-products'!$A$1:$H$1,0))</f>
        <v>M</v>
      </c>
      <c r="J4" t="str">
        <f>VLOOKUP($C4,'Raw-products'!$A$2:$H$1261,MATCH(J$1,'Raw-products'!$A$1:$H$1,0))</f>
        <v>red</v>
      </c>
      <c r="K4">
        <f>VLOOKUP($C4,'Raw-products'!$A$2:$H$1261,MATCH(K$1,'Raw-products'!$A$1:$H$1,0))</f>
        <v>114</v>
      </c>
      <c r="L4">
        <f>VLOOKUP($C4,'Raw-products'!$A$2:$H$1261,MATCH(L$1,'Raw-products'!$A$1:$H$1,0))</f>
        <v>54</v>
      </c>
      <c r="M4" s="5">
        <f t="shared" si="0"/>
        <v>6156</v>
      </c>
      <c r="N4" cm="1">
        <f t="array" ref="N4:Q4">_xlfn.XLOOKUP($B4,'Raw -orders'!$A:$A,'Raw -orders'!$B:$E)</f>
        <v>64</v>
      </c>
      <c r="O4">
        <v>30811</v>
      </c>
      <c r="P4" s="1">
        <v>44438</v>
      </c>
      <c r="Q4" s="1">
        <v>44463</v>
      </c>
      <c r="R4" t="str" cm="1">
        <f t="array" ref="R4:Y4">_xlfn.XLOOKUP($N4,'Raw - customers'!$A:$A,'Raw - customers'!$B:$I)</f>
        <v>Annabella Devote</v>
      </c>
      <c r="S4" t="str">
        <v>Genderfluid</v>
      </c>
      <c r="T4">
        <v>75</v>
      </c>
      <c r="U4" t="str">
        <v>4927 Alice MeadowApt. 960</v>
      </c>
      <c r="V4">
        <v>7787</v>
      </c>
      <c r="W4" t="str">
        <v>Sanfordborough</v>
      </c>
      <c r="X4" t="str">
        <v>South Australia</v>
      </c>
      <c r="Y4" t="str">
        <v>Australia</v>
      </c>
      <c r="Z4">
        <v>8</v>
      </c>
      <c r="AA4" s="3" t="str">
        <f t="shared" si="1"/>
        <v>20 to 30</v>
      </c>
      <c r="AP4" s="6">
        <v>64</v>
      </c>
      <c r="AQ4" s="6" t="s">
        <v>1345</v>
      </c>
      <c r="AS4">
        <v>473</v>
      </c>
      <c r="AT4" t="str">
        <v>South Australia</v>
      </c>
    </row>
    <row r="5" spans="1:46" x14ac:dyDescent="0.25">
      <c r="A5">
        <v>3</v>
      </c>
      <c r="B5">
        <v>1</v>
      </c>
      <c r="C5">
        <v>1002</v>
      </c>
      <c r="D5">
        <v>106</v>
      </c>
      <c r="E5">
        <v>2</v>
      </c>
      <c r="F5">
        <v>212</v>
      </c>
      <c r="G5" t="str">
        <f>VLOOKUP($C5,'Raw-products'!$A$2:$H$1261,MATCH(G$1,'Raw-products'!$A$1:$H$1,0))</f>
        <v>Trousers</v>
      </c>
      <c r="H5" t="str">
        <f>VLOOKUP($C5,'Raw-products'!$A$2:$H$1261,MATCH(H$1,'Raw-products'!$A$1:$H$1,0))</f>
        <v>Wool</v>
      </c>
      <c r="I5" t="str">
        <f>VLOOKUP($C5,'Raw-products'!$A$2:$H$1261,MATCH(I$1,'Raw-products'!$A$1:$H$1,0))</f>
        <v>M</v>
      </c>
      <c r="J5" t="str">
        <f>VLOOKUP($C5,'Raw-products'!$A$2:$H$1261,MATCH(J$1,'Raw-products'!$A$1:$H$1,0))</f>
        <v>blue</v>
      </c>
      <c r="K5">
        <f>VLOOKUP($C5,'Raw-products'!$A$2:$H$1261,MATCH(K$1,'Raw-products'!$A$1:$H$1,0))</f>
        <v>111</v>
      </c>
      <c r="L5">
        <f>VLOOKUP($C5,'Raw-products'!$A$2:$H$1261,MATCH(L$1,'Raw-products'!$A$1:$H$1,0))</f>
        <v>52</v>
      </c>
      <c r="M5" s="5">
        <f t="shared" si="0"/>
        <v>5772</v>
      </c>
      <c r="N5" cm="1">
        <f t="array" ref="N5:Q5">_xlfn.XLOOKUP($B5,'Raw -orders'!$A:$A,'Raw -orders'!$B:$E)</f>
        <v>64</v>
      </c>
      <c r="O5">
        <v>30811</v>
      </c>
      <c r="P5" s="1">
        <v>44438</v>
      </c>
      <c r="Q5" s="1">
        <v>44463</v>
      </c>
      <c r="R5" t="str" cm="1">
        <f t="array" ref="R5:Y5">_xlfn.XLOOKUP($N5,'Raw - customers'!$A:$A,'Raw - customers'!$B:$I)</f>
        <v>Annabella Devote</v>
      </c>
      <c r="S5" t="str">
        <v>Genderfluid</v>
      </c>
      <c r="T5">
        <v>75</v>
      </c>
      <c r="U5" t="str">
        <v>4927 Alice MeadowApt. 960</v>
      </c>
      <c r="V5">
        <v>7787</v>
      </c>
      <c r="W5" t="str">
        <v>Sanfordborough</v>
      </c>
      <c r="X5" t="str">
        <v>South Australia</v>
      </c>
      <c r="Y5" t="str">
        <v>Australia</v>
      </c>
      <c r="Z5">
        <v>8</v>
      </c>
      <c r="AA5" s="3" t="str">
        <f t="shared" si="1"/>
        <v>20 to 30</v>
      </c>
      <c r="AP5" s="6">
        <v>64</v>
      </c>
      <c r="AQ5" s="6" t="s">
        <v>1345</v>
      </c>
      <c r="AS5">
        <v>774</v>
      </c>
      <c r="AT5" t="str">
        <v>Tasmania</v>
      </c>
    </row>
    <row r="6" spans="1:46" x14ac:dyDescent="0.25">
      <c r="A6">
        <v>4</v>
      </c>
      <c r="B6">
        <v>1</v>
      </c>
      <c r="C6">
        <v>691</v>
      </c>
      <c r="D6">
        <v>113</v>
      </c>
      <c r="E6">
        <v>3</v>
      </c>
      <c r="F6">
        <v>339</v>
      </c>
      <c r="G6" t="str">
        <f>VLOOKUP($C6,'Raw-products'!$A$2:$H$1261,MATCH(G$1,'Raw-products'!$A$1:$H$1,0))</f>
        <v>Jacket</v>
      </c>
      <c r="H6" t="str">
        <f>VLOOKUP($C6,'Raw-products'!$A$2:$H$1261,MATCH(H$1,'Raw-products'!$A$1:$H$1,0))</f>
        <v>Parka</v>
      </c>
      <c r="I6" t="str">
        <f>VLOOKUP($C6,'Raw-products'!$A$2:$H$1261,MATCH(I$1,'Raw-products'!$A$1:$H$1,0))</f>
        <v>S</v>
      </c>
      <c r="J6" t="str">
        <f>VLOOKUP($C6,'Raw-products'!$A$2:$H$1261,MATCH(J$1,'Raw-products'!$A$1:$H$1,0))</f>
        <v>indigo</v>
      </c>
      <c r="K6">
        <f>VLOOKUP($C6,'Raw-products'!$A$2:$H$1261,MATCH(K$1,'Raw-products'!$A$1:$H$1,0))</f>
        <v>119</v>
      </c>
      <c r="L6">
        <f>VLOOKUP($C6,'Raw-products'!$A$2:$H$1261,MATCH(L$1,'Raw-products'!$A$1:$H$1,0))</f>
        <v>53</v>
      </c>
      <c r="M6" s="5">
        <f t="shared" si="0"/>
        <v>6307</v>
      </c>
      <c r="N6" cm="1">
        <f t="array" ref="N6:Q6">_xlfn.XLOOKUP($B6,'Raw -orders'!$A:$A,'Raw -orders'!$B:$E)</f>
        <v>64</v>
      </c>
      <c r="O6">
        <v>30811</v>
      </c>
      <c r="P6" s="1">
        <v>44438</v>
      </c>
      <c r="Q6" s="1">
        <v>44463</v>
      </c>
      <c r="R6" t="str" cm="1">
        <f t="array" ref="R6:Y6">_xlfn.XLOOKUP($N6,'Raw - customers'!$A:$A,'Raw - customers'!$B:$I)</f>
        <v>Annabella Devote</v>
      </c>
      <c r="S6" t="str">
        <v>Genderfluid</v>
      </c>
      <c r="T6">
        <v>75</v>
      </c>
      <c r="U6" t="str">
        <v>4927 Alice MeadowApt. 960</v>
      </c>
      <c r="V6">
        <v>7787</v>
      </c>
      <c r="W6" t="str">
        <v>Sanfordborough</v>
      </c>
      <c r="X6" t="str">
        <v>South Australia</v>
      </c>
      <c r="Y6" t="str">
        <v>Australia</v>
      </c>
      <c r="Z6">
        <v>8</v>
      </c>
      <c r="AA6" s="3" t="str">
        <f t="shared" si="1"/>
        <v>20 to 30</v>
      </c>
      <c r="AC6" t="s">
        <v>4313</v>
      </c>
      <c r="AD6">
        <f>COUNT(_xlfn.UNIQUE(N2:N5001))</f>
        <v>616</v>
      </c>
      <c r="AP6" s="6">
        <v>64</v>
      </c>
      <c r="AQ6" s="6" t="s">
        <v>1345</v>
      </c>
      <c r="AS6">
        <v>433</v>
      </c>
      <c r="AT6" t="str">
        <v>Tasmania</v>
      </c>
    </row>
    <row r="7" spans="1:46" ht="15.75" thickBot="1" x14ac:dyDescent="0.3">
      <c r="A7">
        <v>5</v>
      </c>
      <c r="B7">
        <v>1</v>
      </c>
      <c r="C7">
        <v>981</v>
      </c>
      <c r="D7">
        <v>106</v>
      </c>
      <c r="E7">
        <v>3</v>
      </c>
      <c r="F7">
        <v>318</v>
      </c>
      <c r="G7" t="str">
        <f>VLOOKUP($C7,'Raw-products'!$A$2:$H$1261,MATCH(G$1,'Raw-products'!$A$1:$H$1,0))</f>
        <v>Trousers</v>
      </c>
      <c r="H7" t="str">
        <f>VLOOKUP($C7,'Raw-products'!$A$2:$H$1261,MATCH(H$1,'Raw-products'!$A$1:$H$1,0))</f>
        <v>Wool</v>
      </c>
      <c r="I7" t="str">
        <f>VLOOKUP($C7,'Raw-products'!$A$2:$H$1261,MATCH(I$1,'Raw-products'!$A$1:$H$1,0))</f>
        <v>S</v>
      </c>
      <c r="J7" t="str">
        <f>VLOOKUP($C7,'Raw-products'!$A$2:$H$1261,MATCH(J$1,'Raw-products'!$A$1:$H$1,0))</f>
        <v>red</v>
      </c>
      <c r="K7">
        <f>VLOOKUP($C7,'Raw-products'!$A$2:$H$1261,MATCH(K$1,'Raw-products'!$A$1:$H$1,0))</f>
        <v>111</v>
      </c>
      <c r="L7">
        <f>VLOOKUP($C7,'Raw-products'!$A$2:$H$1261,MATCH(L$1,'Raw-products'!$A$1:$H$1,0))</f>
        <v>65</v>
      </c>
      <c r="M7" s="5">
        <f t="shared" si="0"/>
        <v>7215</v>
      </c>
      <c r="N7" cm="1">
        <f t="array" ref="N7:Q7">_xlfn.XLOOKUP($B7,'Raw -orders'!$A:$A,'Raw -orders'!$B:$E)</f>
        <v>64</v>
      </c>
      <c r="O7">
        <v>30811</v>
      </c>
      <c r="P7" s="1">
        <v>44438</v>
      </c>
      <c r="Q7" s="1">
        <v>44463</v>
      </c>
      <c r="R7" t="str" cm="1">
        <f t="array" ref="R7:Y7">_xlfn.XLOOKUP($N7,'Raw - customers'!$A:$A,'Raw - customers'!$B:$I)</f>
        <v>Annabella Devote</v>
      </c>
      <c r="S7" t="str">
        <v>Genderfluid</v>
      </c>
      <c r="T7">
        <v>75</v>
      </c>
      <c r="U7" t="str">
        <v>4927 Alice MeadowApt. 960</v>
      </c>
      <c r="V7">
        <v>7787</v>
      </c>
      <c r="W7" t="str">
        <v>Sanfordborough</v>
      </c>
      <c r="X7" t="str">
        <v>South Australia</v>
      </c>
      <c r="Y7" t="str">
        <v>Australia</v>
      </c>
      <c r="Z7">
        <v>8</v>
      </c>
      <c r="AA7" s="3" t="str">
        <f t="shared" si="1"/>
        <v>20 to 30</v>
      </c>
      <c r="AP7" s="6">
        <v>64</v>
      </c>
      <c r="AQ7" s="6" t="s">
        <v>1345</v>
      </c>
      <c r="AS7">
        <v>441</v>
      </c>
      <c r="AT7" t="str">
        <v>Western Australia</v>
      </c>
    </row>
    <row r="8" spans="1:46" ht="15.75" thickBot="1" x14ac:dyDescent="0.3">
      <c r="A8">
        <v>6</v>
      </c>
      <c r="B8">
        <v>2</v>
      </c>
      <c r="C8">
        <v>915</v>
      </c>
      <c r="D8">
        <v>96</v>
      </c>
      <c r="E8">
        <v>1</v>
      </c>
      <c r="F8">
        <v>96</v>
      </c>
      <c r="G8" t="str">
        <f>VLOOKUP($C8,'Raw-products'!$A$2:$H$1261,MATCH(G$1,'Raw-products'!$A$1:$H$1,0))</f>
        <v>Trousers</v>
      </c>
      <c r="H8" t="str">
        <f>VLOOKUP($C8,'Raw-products'!$A$2:$H$1261,MATCH(H$1,'Raw-products'!$A$1:$H$1,0))</f>
        <v>Drawstring</v>
      </c>
      <c r="I8" t="str">
        <f>VLOOKUP($C8,'Raw-products'!$A$2:$H$1261,MATCH(I$1,'Raw-products'!$A$1:$H$1,0))</f>
        <v>XS</v>
      </c>
      <c r="J8" t="str">
        <f>VLOOKUP($C8,'Raw-products'!$A$2:$H$1261,MATCH(J$1,'Raw-products'!$A$1:$H$1,0))</f>
        <v>orange</v>
      </c>
      <c r="K8">
        <f>VLOOKUP($C8,'Raw-products'!$A$2:$H$1261,MATCH(K$1,'Raw-products'!$A$1:$H$1,0))</f>
        <v>104</v>
      </c>
      <c r="L8">
        <f>VLOOKUP($C8,'Raw-products'!$A$2:$H$1261,MATCH(L$1,'Raw-products'!$A$1:$H$1,0))</f>
        <v>41</v>
      </c>
      <c r="M8" s="5">
        <f t="shared" si="0"/>
        <v>4264</v>
      </c>
      <c r="N8" cm="1">
        <f t="array" ref="N8:Q8">_xlfn.XLOOKUP($B8,'Raw -orders'!$A:$A,'Raw -orders'!$B:$E)</f>
        <v>473</v>
      </c>
      <c r="O8">
        <v>50490</v>
      </c>
      <c r="P8" s="1">
        <v>44230</v>
      </c>
      <c r="Q8" s="1">
        <v>44240</v>
      </c>
      <c r="R8" t="str" cm="1">
        <f t="array" ref="R8:Y8">_xlfn.XLOOKUP($N8,'Raw - customers'!$A:$A,'Raw - customers'!$B:$I)</f>
        <v>Lori Briars</v>
      </c>
      <c r="S8" t="str">
        <v>Male</v>
      </c>
      <c r="T8">
        <v>61</v>
      </c>
      <c r="U8" t="str">
        <v>531 Schmitt BoulevardApt. 010</v>
      </c>
      <c r="V8">
        <v>1744</v>
      </c>
      <c r="W8" t="str">
        <v>Annaton</v>
      </c>
      <c r="X8" t="str">
        <v>South Australia</v>
      </c>
      <c r="Y8" t="str">
        <v>Australia</v>
      </c>
      <c r="Z8" s="5">
        <v>2</v>
      </c>
      <c r="AA8" s="3" t="str">
        <f t="shared" si="1"/>
        <v>0 to 10</v>
      </c>
      <c r="AJ8" s="18"/>
      <c r="AK8" s="19"/>
      <c r="AP8" s="6">
        <v>473</v>
      </c>
      <c r="AQ8" s="6" t="s">
        <v>1345</v>
      </c>
      <c r="AS8">
        <v>800</v>
      </c>
      <c r="AT8" t="str">
        <v>Queensland</v>
      </c>
    </row>
    <row r="9" spans="1:46" x14ac:dyDescent="0.25">
      <c r="A9">
        <v>7</v>
      </c>
      <c r="B9">
        <v>2</v>
      </c>
      <c r="C9">
        <v>686</v>
      </c>
      <c r="D9">
        <v>113</v>
      </c>
      <c r="E9">
        <v>1</v>
      </c>
      <c r="F9">
        <v>113</v>
      </c>
      <c r="G9" t="str">
        <f>VLOOKUP($C9,'Raw-products'!$A$2:$H$1261,MATCH(G$1,'Raw-products'!$A$1:$H$1,0))</f>
        <v>Jacket</v>
      </c>
      <c r="H9" t="str">
        <f>VLOOKUP($C9,'Raw-products'!$A$2:$H$1261,MATCH(H$1,'Raw-products'!$A$1:$H$1,0))</f>
        <v>Parka</v>
      </c>
      <c r="I9" t="str">
        <f>VLOOKUP($C9,'Raw-products'!$A$2:$H$1261,MATCH(I$1,'Raw-products'!$A$1:$H$1,0))</f>
        <v>S</v>
      </c>
      <c r="J9" t="str">
        <f>VLOOKUP($C9,'Raw-products'!$A$2:$H$1261,MATCH(J$1,'Raw-products'!$A$1:$H$1,0))</f>
        <v>blue</v>
      </c>
      <c r="K9">
        <f>VLOOKUP($C9,'Raw-products'!$A$2:$H$1261,MATCH(K$1,'Raw-products'!$A$1:$H$1,0))</f>
        <v>119</v>
      </c>
      <c r="L9">
        <f>VLOOKUP($C9,'Raw-products'!$A$2:$H$1261,MATCH(L$1,'Raw-products'!$A$1:$H$1,0))</f>
        <v>72</v>
      </c>
      <c r="M9" s="5">
        <f t="shared" si="0"/>
        <v>8568</v>
      </c>
      <c r="N9" cm="1">
        <f t="array" ref="N9:Q9">_xlfn.XLOOKUP($B9,'Raw -orders'!$A:$A,'Raw -orders'!$B:$E)</f>
        <v>473</v>
      </c>
      <c r="O9">
        <v>50490</v>
      </c>
      <c r="P9" s="1">
        <v>44230</v>
      </c>
      <c r="Q9" s="1">
        <v>44240</v>
      </c>
      <c r="R9" t="str" cm="1">
        <f t="array" ref="R9:Y9">_xlfn.XLOOKUP($N9,'Raw - customers'!$A:$A,'Raw - customers'!$B:$I)</f>
        <v>Lori Briars</v>
      </c>
      <c r="S9" t="str">
        <v>Male</v>
      </c>
      <c r="T9">
        <v>61</v>
      </c>
      <c r="U9" t="str">
        <v>531 Schmitt BoulevardApt. 010</v>
      </c>
      <c r="V9">
        <v>1744</v>
      </c>
      <c r="W9" t="str">
        <v>Annaton</v>
      </c>
      <c r="X9" t="str">
        <v>South Australia</v>
      </c>
      <c r="Y9" t="str">
        <v>Australia</v>
      </c>
      <c r="Z9">
        <v>2</v>
      </c>
      <c r="AA9" s="3" t="str">
        <f t="shared" si="1"/>
        <v>0 to 10</v>
      </c>
      <c r="AC9" s="108" t="s">
        <v>4316</v>
      </c>
      <c r="AD9" s="109"/>
      <c r="AF9" s="108" t="s">
        <v>4319</v>
      </c>
      <c r="AG9" s="110"/>
      <c r="AH9" s="109"/>
      <c r="AJ9" s="111" t="s">
        <v>4322</v>
      </c>
      <c r="AK9" s="112"/>
      <c r="AM9" s="108" t="s">
        <v>4328</v>
      </c>
      <c r="AN9" s="109"/>
      <c r="AP9" s="6">
        <v>473</v>
      </c>
      <c r="AQ9" s="6" t="s">
        <v>1345</v>
      </c>
      <c r="AS9">
        <v>626</v>
      </c>
      <c r="AT9" t="str">
        <v>New South Wales</v>
      </c>
    </row>
    <row r="10" spans="1:46" x14ac:dyDescent="0.25">
      <c r="A10">
        <v>8</v>
      </c>
      <c r="B10">
        <v>2</v>
      </c>
      <c r="C10">
        <v>1091</v>
      </c>
      <c r="D10">
        <v>115</v>
      </c>
      <c r="E10">
        <v>3</v>
      </c>
      <c r="F10">
        <v>345</v>
      </c>
      <c r="G10" t="str">
        <f>VLOOKUP($C10,'Raw-products'!$A$2:$H$1261,MATCH(G$1,'Raw-products'!$A$1:$H$1,0))</f>
        <v>Trousers</v>
      </c>
      <c r="H10" t="str">
        <f>VLOOKUP($C10,'Raw-products'!$A$2:$H$1261,MATCH(H$1,'Raw-products'!$A$1:$H$1,0))</f>
        <v>Cropped</v>
      </c>
      <c r="I10" t="str">
        <f>VLOOKUP($C10,'Raw-products'!$A$2:$H$1261,MATCH(I$1,'Raw-products'!$A$1:$H$1,0))</f>
        <v>S</v>
      </c>
      <c r="J10" t="str">
        <f>VLOOKUP($C10,'Raw-products'!$A$2:$H$1261,MATCH(J$1,'Raw-products'!$A$1:$H$1,0))</f>
        <v>orange</v>
      </c>
      <c r="K10">
        <f>VLOOKUP($C10,'Raw-products'!$A$2:$H$1261,MATCH(K$1,'Raw-products'!$A$1:$H$1,0))</f>
        <v>99</v>
      </c>
      <c r="L10">
        <f>VLOOKUP($C10,'Raw-products'!$A$2:$H$1261,MATCH(L$1,'Raw-products'!$A$1:$H$1,0))</f>
        <v>78</v>
      </c>
      <c r="M10" s="5">
        <f t="shared" si="0"/>
        <v>7722</v>
      </c>
      <c r="N10" cm="1">
        <f t="array" ref="N10:Q10">_xlfn.XLOOKUP($B10,'Raw -orders'!$A:$A,'Raw -orders'!$B:$E)</f>
        <v>473</v>
      </c>
      <c r="O10">
        <v>50490</v>
      </c>
      <c r="P10" s="1">
        <v>44230</v>
      </c>
      <c r="Q10" s="1">
        <v>44240</v>
      </c>
      <c r="R10" t="str" cm="1">
        <f t="array" ref="R10:Y10">_xlfn.XLOOKUP($N10,'Raw - customers'!$A:$A,'Raw - customers'!$B:$I)</f>
        <v>Lori Briars</v>
      </c>
      <c r="S10" t="str">
        <v>Male</v>
      </c>
      <c r="T10">
        <v>61</v>
      </c>
      <c r="U10" t="str">
        <v>531 Schmitt BoulevardApt. 010</v>
      </c>
      <c r="V10">
        <v>1744</v>
      </c>
      <c r="W10" t="str">
        <v>Annaton</v>
      </c>
      <c r="X10" t="str">
        <v>South Australia</v>
      </c>
      <c r="Y10" t="str">
        <v>Australia</v>
      </c>
      <c r="Z10">
        <v>2</v>
      </c>
      <c r="AA10" s="3" t="str">
        <f t="shared" si="1"/>
        <v>0 to 10</v>
      </c>
      <c r="AC10" s="15"/>
      <c r="AD10" s="16"/>
      <c r="AF10" s="15"/>
      <c r="AH10" s="16"/>
      <c r="AJ10" s="15"/>
      <c r="AK10" s="16"/>
      <c r="AM10" s="15"/>
      <c r="AN10" s="16"/>
      <c r="AP10" s="6">
        <v>473</v>
      </c>
      <c r="AQ10" s="6" t="s">
        <v>1345</v>
      </c>
      <c r="AS10">
        <v>58</v>
      </c>
      <c r="AT10" t="str">
        <v>New South Wales</v>
      </c>
    </row>
    <row r="11" spans="1:46" x14ac:dyDescent="0.25">
      <c r="A11">
        <v>9</v>
      </c>
      <c r="B11">
        <v>2</v>
      </c>
      <c r="C11">
        <v>1196</v>
      </c>
      <c r="D11">
        <v>105</v>
      </c>
      <c r="E11">
        <v>1</v>
      </c>
      <c r="F11">
        <v>105</v>
      </c>
      <c r="G11" t="str">
        <f>VLOOKUP($C11,'Raw-products'!$A$2:$H$1261,MATCH(G$1,'Raw-products'!$A$1:$H$1,0))</f>
        <v>Trousers</v>
      </c>
      <c r="H11" t="str">
        <f>VLOOKUP($C11,'Raw-products'!$A$2:$H$1261,MATCH(H$1,'Raw-products'!$A$1:$H$1,0))</f>
        <v>Pleated</v>
      </c>
      <c r="I11" t="str">
        <f>VLOOKUP($C11,'Raw-products'!$A$2:$H$1261,MATCH(I$1,'Raw-products'!$A$1:$H$1,0))</f>
        <v>S</v>
      </c>
      <c r="J11" t="str">
        <f>VLOOKUP($C11,'Raw-products'!$A$2:$H$1261,MATCH(J$1,'Raw-products'!$A$1:$H$1,0))</f>
        <v>orange</v>
      </c>
      <c r="K11">
        <f>VLOOKUP($C11,'Raw-products'!$A$2:$H$1261,MATCH(K$1,'Raw-products'!$A$1:$H$1,0))</f>
        <v>90</v>
      </c>
      <c r="L11">
        <f>VLOOKUP($C11,'Raw-products'!$A$2:$H$1261,MATCH(L$1,'Raw-products'!$A$1:$H$1,0))</f>
        <v>72</v>
      </c>
      <c r="M11" s="5">
        <f t="shared" si="0"/>
        <v>6480</v>
      </c>
      <c r="N11" cm="1">
        <f t="array" ref="N11:Q11">_xlfn.XLOOKUP($B11,'Raw -orders'!$A:$A,'Raw -orders'!$B:$E)</f>
        <v>473</v>
      </c>
      <c r="O11">
        <v>50490</v>
      </c>
      <c r="P11" s="1">
        <v>44230</v>
      </c>
      <c r="Q11" s="1">
        <v>44240</v>
      </c>
      <c r="R11" t="str" cm="1">
        <f t="array" ref="R11:Y11">_xlfn.XLOOKUP($N11,'Raw - customers'!$A:$A,'Raw - customers'!$B:$I)</f>
        <v>Lori Briars</v>
      </c>
      <c r="S11" t="str">
        <v>Male</v>
      </c>
      <c r="T11">
        <v>61</v>
      </c>
      <c r="U11" t="str">
        <v>531 Schmitt BoulevardApt. 010</v>
      </c>
      <c r="V11">
        <v>1744</v>
      </c>
      <c r="W11" t="str">
        <v>Annaton</v>
      </c>
      <c r="X11" t="str">
        <v>South Australia</v>
      </c>
      <c r="Y11" t="str">
        <v>Australia</v>
      </c>
      <c r="Z11">
        <v>2</v>
      </c>
      <c r="AA11" s="3" t="str">
        <f t="shared" si="1"/>
        <v>0 to 10</v>
      </c>
      <c r="AC11" s="50" t="s">
        <v>4317</v>
      </c>
      <c r="AD11" s="51" t="s">
        <v>4318</v>
      </c>
      <c r="AF11" s="50" t="s">
        <v>4320</v>
      </c>
      <c r="AG11" s="59" t="s">
        <v>4314</v>
      </c>
      <c r="AH11" s="51" t="s">
        <v>4321</v>
      </c>
      <c r="AJ11" s="50" t="s">
        <v>4323</v>
      </c>
      <c r="AK11" s="51" t="s">
        <v>4324</v>
      </c>
      <c r="AM11" s="50" t="s">
        <v>4323</v>
      </c>
      <c r="AN11" s="51" t="s">
        <v>4313</v>
      </c>
      <c r="AP11" s="6">
        <v>473</v>
      </c>
      <c r="AQ11" s="6" t="s">
        <v>1345</v>
      </c>
      <c r="AS11">
        <v>852</v>
      </c>
      <c r="AT11" t="str">
        <v>Tasmania</v>
      </c>
    </row>
    <row r="12" spans="1:46" x14ac:dyDescent="0.25">
      <c r="A12">
        <v>10</v>
      </c>
      <c r="B12">
        <v>2</v>
      </c>
      <c r="C12">
        <v>157</v>
      </c>
      <c r="D12">
        <v>91</v>
      </c>
      <c r="E12">
        <v>3</v>
      </c>
      <c r="F12">
        <v>273</v>
      </c>
      <c r="G12" t="str">
        <f>VLOOKUP($C12,'Raw-products'!$A$2:$H$1261,MATCH(G$1,'Raw-products'!$A$1:$H$1,0))</f>
        <v>Shirt</v>
      </c>
      <c r="H12" t="str">
        <f>VLOOKUP($C12,'Raw-products'!$A$2:$H$1261,MATCH(H$1,'Raw-products'!$A$1:$H$1,0))</f>
        <v>Linen</v>
      </c>
      <c r="I12" t="str">
        <f>VLOOKUP($C12,'Raw-products'!$A$2:$H$1261,MATCH(I$1,'Raw-products'!$A$1:$H$1,0))</f>
        <v>M</v>
      </c>
      <c r="J12" t="str">
        <f>VLOOKUP($C12,'Raw-products'!$A$2:$H$1261,MATCH(J$1,'Raw-products'!$A$1:$H$1,0))</f>
        <v>green</v>
      </c>
      <c r="K12">
        <f>VLOOKUP($C12,'Raw-products'!$A$2:$H$1261,MATCH(K$1,'Raw-products'!$A$1:$H$1,0))</f>
        <v>116</v>
      </c>
      <c r="L12">
        <f>VLOOKUP($C12,'Raw-products'!$A$2:$H$1261,MATCH(L$1,'Raw-products'!$A$1:$H$1,0))</f>
        <v>42</v>
      </c>
      <c r="M12" s="5">
        <f t="shared" si="0"/>
        <v>4872</v>
      </c>
      <c r="N12" cm="1">
        <f t="array" ref="N12:Q12">_xlfn.XLOOKUP($B12,'Raw -orders'!$A:$A,'Raw -orders'!$B:$E)</f>
        <v>473</v>
      </c>
      <c r="O12">
        <v>50490</v>
      </c>
      <c r="P12" s="1">
        <v>44230</v>
      </c>
      <c r="Q12" s="1">
        <v>44240</v>
      </c>
      <c r="R12" t="str" cm="1">
        <f t="array" ref="R12:Y12">_xlfn.XLOOKUP($N12,'Raw - customers'!$A:$A,'Raw - customers'!$B:$I)</f>
        <v>Lori Briars</v>
      </c>
      <c r="S12" t="str">
        <v>Male</v>
      </c>
      <c r="T12">
        <v>61</v>
      </c>
      <c r="U12" t="str">
        <v>531 Schmitt BoulevardApt. 010</v>
      </c>
      <c r="V12">
        <v>1744</v>
      </c>
      <c r="W12" t="str">
        <v>Annaton</v>
      </c>
      <c r="X12" t="str">
        <v>South Australia</v>
      </c>
      <c r="Y12" t="str">
        <v>Australia</v>
      </c>
      <c r="Z12">
        <v>2</v>
      </c>
      <c r="AA12" s="3" t="str">
        <f t="shared" si="1"/>
        <v>0 to 10</v>
      </c>
      <c r="AC12" s="9"/>
      <c r="AD12" s="10"/>
      <c r="AF12" s="15"/>
      <c r="AH12" s="16"/>
      <c r="AJ12" s="15"/>
      <c r="AK12" s="16"/>
      <c r="AM12" s="15"/>
      <c r="AN12" s="16"/>
      <c r="AP12" s="6">
        <v>473</v>
      </c>
      <c r="AQ12" s="6" t="s">
        <v>1345</v>
      </c>
      <c r="AS12">
        <v>659</v>
      </c>
      <c r="AT12" t="str">
        <v>Tasmania</v>
      </c>
    </row>
    <row r="13" spans="1:46" x14ac:dyDescent="0.25">
      <c r="A13">
        <v>11</v>
      </c>
      <c r="B13">
        <v>2</v>
      </c>
      <c r="C13">
        <v>1174</v>
      </c>
      <c r="D13">
        <v>99</v>
      </c>
      <c r="E13">
        <v>2</v>
      </c>
      <c r="F13">
        <v>198</v>
      </c>
      <c r="G13" t="str">
        <f>VLOOKUP($C13,'Raw-products'!$A$2:$H$1261,MATCH(G$1,'Raw-products'!$A$1:$H$1,0))</f>
        <v>Trousers</v>
      </c>
      <c r="H13" t="str">
        <f>VLOOKUP($C13,'Raw-products'!$A$2:$H$1261,MATCH(H$1,'Raw-products'!$A$1:$H$1,0))</f>
        <v>High-Waisted</v>
      </c>
      <c r="I13" t="str">
        <f>VLOOKUP($C13,'Raw-products'!$A$2:$H$1261,MATCH(I$1,'Raw-products'!$A$1:$H$1,0))</f>
        <v>XL</v>
      </c>
      <c r="J13" t="str">
        <f>VLOOKUP($C13,'Raw-products'!$A$2:$H$1261,MATCH(J$1,'Raw-products'!$A$1:$H$1,0))</f>
        <v>green</v>
      </c>
      <c r="K13">
        <f>VLOOKUP($C13,'Raw-products'!$A$2:$H$1261,MATCH(K$1,'Raw-products'!$A$1:$H$1,0))</f>
        <v>98</v>
      </c>
      <c r="L13">
        <f>VLOOKUP($C13,'Raw-products'!$A$2:$H$1261,MATCH(L$1,'Raw-products'!$A$1:$H$1,0))</f>
        <v>78</v>
      </c>
      <c r="M13" s="5">
        <f t="shared" si="0"/>
        <v>7644</v>
      </c>
      <c r="N13" cm="1">
        <f t="array" ref="N13:Q13">_xlfn.XLOOKUP($B13,'Raw -orders'!$A:$A,'Raw -orders'!$B:$E)</f>
        <v>473</v>
      </c>
      <c r="O13">
        <v>50490</v>
      </c>
      <c r="P13" s="1">
        <v>44230</v>
      </c>
      <c r="Q13" s="1">
        <v>44240</v>
      </c>
      <c r="R13" t="str" cm="1">
        <f t="array" ref="R13:Y13">_xlfn.XLOOKUP($N13,'Raw - customers'!$A:$A,'Raw - customers'!$B:$I)</f>
        <v>Lori Briars</v>
      </c>
      <c r="S13" t="str">
        <v>Male</v>
      </c>
      <c r="T13">
        <v>61</v>
      </c>
      <c r="U13" t="str">
        <v>531 Schmitt BoulevardApt. 010</v>
      </c>
      <c r="V13">
        <v>1744</v>
      </c>
      <c r="W13" t="str">
        <v>Annaton</v>
      </c>
      <c r="X13" t="str">
        <v>South Australia</v>
      </c>
      <c r="Y13" t="str">
        <v>Australia</v>
      </c>
      <c r="Z13">
        <v>2</v>
      </c>
      <c r="AA13" s="3" t="str">
        <f t="shared" si="1"/>
        <v>0 to 10</v>
      </c>
      <c r="AC13" s="9" cm="1">
        <f t="array" ref="AC13:AC22">_xlfn._xlws.SORT(_xlfn.UNIQUE(MONTH(P2:P5001)))</f>
        <v>1</v>
      </c>
      <c r="AD13" s="10" cm="1">
        <f t="array" ref="AD13">SUMPRODUCT((MONTH(P2:P5001)=AC13)*$K2:$K5001*$L2:$L5001)</f>
        <v>3680013</v>
      </c>
      <c r="AF13" s="15" t="str" cm="1">
        <f t="array" ref="AF13:AF15">_xlfn.UNIQUE(G2:G5001)</f>
        <v>Shirt</v>
      </c>
      <c r="AG13" cm="1">
        <f t="array" ref="AG13:AG15">SUMIFS($M$2:$M$5001,$G$2:$G$5001,_xlfn.ANCHORARRAY(AF13))</f>
        <v>10710041</v>
      </c>
      <c r="AH13" s="16" cm="1">
        <f t="array" ref="AH13:AH15">COUNTIFS($G$2:$G$5001,_xlfn.ANCHORARRAY(AF13))</f>
        <v>1641</v>
      </c>
      <c r="AJ13" s="15" t="str" cm="1">
        <f t="array" ref="AJ13:AJ20">_xlfn.UNIQUE($X$2:$X$5001)</f>
        <v>South Australia</v>
      </c>
      <c r="AK13" s="16" cm="1">
        <f t="array" ref="AK13:AK20">SUMIFS($M$2:$M$5001,$X$2:$X$5001,_xlfn.ANCHORARRAY(AJ13))</f>
        <v>4562941</v>
      </c>
      <c r="AM13" s="15" t="str" cm="1">
        <f t="array" ref="AM13:AM20">_xlfn.UNIQUE($X$2:$X$5001)</f>
        <v>South Australia</v>
      </c>
      <c r="AN13" s="16" cm="1">
        <f t="array" ref="AN13:AN20">COUNTIFS(AT3:AT619,_xlfn.ANCHORARRAY(AM13))</f>
        <v>90</v>
      </c>
      <c r="AP13" s="6">
        <v>473</v>
      </c>
      <c r="AQ13" s="6" t="s">
        <v>1345</v>
      </c>
      <c r="AS13">
        <v>785</v>
      </c>
      <c r="AT13" t="str">
        <v>Northern Territory</v>
      </c>
    </row>
    <row r="14" spans="1:46" x14ac:dyDescent="0.25">
      <c r="A14">
        <v>12</v>
      </c>
      <c r="B14">
        <v>3</v>
      </c>
      <c r="C14">
        <v>54</v>
      </c>
      <c r="D14">
        <v>104</v>
      </c>
      <c r="E14">
        <v>1</v>
      </c>
      <c r="F14">
        <v>104</v>
      </c>
      <c r="G14" t="str">
        <f>VLOOKUP($C14,'Raw-products'!$A$2:$H$1261,MATCH(G$1,'Raw-products'!$A$1:$H$1,0))</f>
        <v>Shirt</v>
      </c>
      <c r="H14" t="str">
        <f>VLOOKUP($C14,'Raw-products'!$A$2:$H$1261,MATCH(H$1,'Raw-products'!$A$1:$H$1,0))</f>
        <v>Dress</v>
      </c>
      <c r="I14" t="str">
        <f>VLOOKUP($C14,'Raw-products'!$A$2:$H$1261,MATCH(I$1,'Raw-products'!$A$1:$H$1,0))</f>
        <v>XL</v>
      </c>
      <c r="J14" t="str">
        <f>VLOOKUP($C14,'Raw-products'!$A$2:$H$1261,MATCH(J$1,'Raw-products'!$A$1:$H$1,0))</f>
        <v>green</v>
      </c>
      <c r="K14">
        <f>VLOOKUP($C14,'Raw-products'!$A$2:$H$1261,MATCH(K$1,'Raw-products'!$A$1:$H$1,0))</f>
        <v>119</v>
      </c>
      <c r="L14">
        <f>VLOOKUP($C14,'Raw-products'!$A$2:$H$1261,MATCH(L$1,'Raw-products'!$A$1:$H$1,0))</f>
        <v>52</v>
      </c>
      <c r="M14" s="5">
        <f t="shared" si="0"/>
        <v>6188</v>
      </c>
      <c r="N14" cm="1">
        <f t="array" ref="N14:Q14">_xlfn.XLOOKUP($B14,'Raw -orders'!$A:$A,'Raw -orders'!$B:$E)</f>
        <v>774</v>
      </c>
      <c r="O14">
        <v>46763</v>
      </c>
      <c r="P14" s="1">
        <v>44477</v>
      </c>
      <c r="Q14" s="1">
        <v>44503</v>
      </c>
      <c r="R14" t="str" cm="1">
        <f t="array" ref="R14:Y14">_xlfn.XLOOKUP($N14,'Raw - customers'!$A:$A,'Raw - customers'!$B:$I)</f>
        <v>Ellynn Korba</v>
      </c>
      <c r="S14" t="str">
        <v>Genderqueer</v>
      </c>
      <c r="T14">
        <v>34</v>
      </c>
      <c r="U14" t="str">
        <v>2096 Wilson MewsApt. 714</v>
      </c>
      <c r="V14">
        <v>8590</v>
      </c>
      <c r="W14" t="str">
        <v>West Jonathanshire</v>
      </c>
      <c r="X14" t="str">
        <v>Tasmania</v>
      </c>
      <c r="Y14" t="str">
        <v>Australia</v>
      </c>
      <c r="Z14">
        <v>10</v>
      </c>
      <c r="AA14" s="3" t="str">
        <f t="shared" si="1"/>
        <v>20 to 30</v>
      </c>
      <c r="AC14" s="9">
        <v>2</v>
      </c>
      <c r="AD14" s="10" cm="1">
        <f t="array" ref="AD14">SUMPRODUCT((MONTH(P3:P5002)=AC14)*$K3:$K5002*$L3:$L5002)</f>
        <v>3015881</v>
      </c>
      <c r="AF14" s="15" t="str">
        <v>Jacket</v>
      </c>
      <c r="AG14">
        <v>10876910</v>
      </c>
      <c r="AH14" s="16">
        <v>1676</v>
      </c>
      <c r="AJ14" s="15" t="str">
        <v>Tasmania</v>
      </c>
      <c r="AK14" s="16">
        <v>3710961</v>
      </c>
      <c r="AM14" s="15" t="str">
        <v>Tasmania</v>
      </c>
      <c r="AN14" s="16">
        <v>67</v>
      </c>
      <c r="AP14" s="6">
        <v>774</v>
      </c>
      <c r="AQ14" s="6" t="s">
        <v>1414</v>
      </c>
      <c r="AS14">
        <v>120</v>
      </c>
      <c r="AT14" t="str">
        <v>Queensland</v>
      </c>
    </row>
    <row r="15" spans="1:46" x14ac:dyDescent="0.25">
      <c r="A15">
        <v>13</v>
      </c>
      <c r="B15">
        <v>3</v>
      </c>
      <c r="C15">
        <v>6</v>
      </c>
      <c r="D15">
        <v>96</v>
      </c>
      <c r="E15">
        <v>2</v>
      </c>
      <c r="F15">
        <v>192</v>
      </c>
      <c r="G15" t="str">
        <f>VLOOKUP($C15,'Raw-products'!$A$2:$H$1261,MATCH(G$1,'Raw-products'!$A$1:$H$1,0))</f>
        <v>Shirt</v>
      </c>
      <c r="H15" t="str">
        <f>VLOOKUP($C15,'Raw-products'!$A$2:$H$1261,MATCH(H$1,'Raw-products'!$A$1:$H$1,0))</f>
        <v>Oxford Cloth</v>
      </c>
      <c r="I15" t="str">
        <f>VLOOKUP($C15,'Raw-products'!$A$2:$H$1261,MATCH(I$1,'Raw-products'!$A$1:$H$1,0))</f>
        <v>S</v>
      </c>
      <c r="J15" t="str">
        <f>VLOOKUP($C15,'Raw-products'!$A$2:$H$1261,MATCH(J$1,'Raw-products'!$A$1:$H$1,0))</f>
        <v>orange</v>
      </c>
      <c r="K15">
        <f>VLOOKUP($C15,'Raw-products'!$A$2:$H$1261,MATCH(K$1,'Raw-products'!$A$1:$H$1,0))</f>
        <v>114</v>
      </c>
      <c r="L15">
        <f>VLOOKUP($C15,'Raw-products'!$A$2:$H$1261,MATCH(L$1,'Raw-products'!$A$1:$H$1,0))</f>
        <v>72</v>
      </c>
      <c r="M15" s="5">
        <f t="shared" si="0"/>
        <v>8208</v>
      </c>
      <c r="N15" cm="1">
        <f t="array" ref="N15:Q15">_xlfn.XLOOKUP($B15,'Raw -orders'!$A:$A,'Raw -orders'!$B:$E)</f>
        <v>774</v>
      </c>
      <c r="O15">
        <v>46763</v>
      </c>
      <c r="P15" s="1">
        <v>44477</v>
      </c>
      <c r="Q15" s="1">
        <v>44503</v>
      </c>
      <c r="R15" t="str" cm="1">
        <f t="array" ref="R15:Y15">_xlfn.XLOOKUP($N15,'Raw - customers'!$A:$A,'Raw - customers'!$B:$I)</f>
        <v>Ellynn Korba</v>
      </c>
      <c r="S15" t="str">
        <v>Genderqueer</v>
      </c>
      <c r="T15">
        <v>34</v>
      </c>
      <c r="U15" t="str">
        <v>2096 Wilson MewsApt. 714</v>
      </c>
      <c r="V15">
        <v>8590</v>
      </c>
      <c r="W15" t="str">
        <v>West Jonathanshire</v>
      </c>
      <c r="X15" t="str">
        <v>Tasmania</v>
      </c>
      <c r="Y15" t="str">
        <v>Australia</v>
      </c>
      <c r="Z15">
        <v>10</v>
      </c>
      <c r="AA15" s="3" t="str">
        <f t="shared" si="1"/>
        <v>20 to 30</v>
      </c>
      <c r="AC15" s="9">
        <v>3</v>
      </c>
      <c r="AD15" s="10" cm="1">
        <f t="array" ref="AD15">SUMPRODUCT((MONTH(P4:P5003)=AC15)*$K4:$K5003*$L4:$L5003)</f>
        <v>4018220</v>
      </c>
      <c r="AF15" s="15" t="str">
        <v>Trousers</v>
      </c>
      <c r="AG15">
        <v>10202135</v>
      </c>
      <c r="AH15" s="16">
        <v>1683</v>
      </c>
      <c r="AJ15" s="15" t="str">
        <v>Western Australia</v>
      </c>
      <c r="AK15" s="16">
        <v>3811284</v>
      </c>
      <c r="AM15" s="15" t="str">
        <v>Western Australia</v>
      </c>
      <c r="AN15" s="16">
        <v>80</v>
      </c>
      <c r="AP15" s="6">
        <v>774</v>
      </c>
      <c r="AQ15" s="6" t="s">
        <v>1414</v>
      </c>
      <c r="AS15">
        <v>204</v>
      </c>
      <c r="AT15" t="str">
        <v>New South Wales</v>
      </c>
    </row>
    <row r="16" spans="1:46" ht="15.75" thickBot="1" x14ac:dyDescent="0.3">
      <c r="A16">
        <v>14</v>
      </c>
      <c r="B16">
        <v>3</v>
      </c>
      <c r="C16">
        <v>1010</v>
      </c>
      <c r="D16">
        <v>106</v>
      </c>
      <c r="E16">
        <v>2</v>
      </c>
      <c r="F16">
        <v>212</v>
      </c>
      <c r="G16" t="str">
        <f>VLOOKUP($C16,'Raw-products'!$A$2:$H$1261,MATCH(G$1,'Raw-products'!$A$1:$H$1,0))</f>
        <v>Trousers</v>
      </c>
      <c r="H16" t="str">
        <f>VLOOKUP($C16,'Raw-products'!$A$2:$H$1261,MATCH(H$1,'Raw-products'!$A$1:$H$1,0))</f>
        <v>Wool</v>
      </c>
      <c r="I16" t="str">
        <f>VLOOKUP($C16,'Raw-products'!$A$2:$H$1261,MATCH(I$1,'Raw-products'!$A$1:$H$1,0))</f>
        <v>XS</v>
      </c>
      <c r="J16" t="str">
        <f>VLOOKUP($C16,'Raw-products'!$A$2:$H$1261,MATCH(J$1,'Raw-products'!$A$1:$H$1,0))</f>
        <v>violet</v>
      </c>
      <c r="K16">
        <f>VLOOKUP($C16,'Raw-products'!$A$2:$H$1261,MATCH(K$1,'Raw-products'!$A$1:$H$1,0))</f>
        <v>111</v>
      </c>
      <c r="L16">
        <f>VLOOKUP($C16,'Raw-products'!$A$2:$H$1261,MATCH(L$1,'Raw-products'!$A$1:$H$1,0))</f>
        <v>80</v>
      </c>
      <c r="M16" s="5">
        <f t="shared" si="0"/>
        <v>8880</v>
      </c>
      <c r="N16" cm="1">
        <f t="array" ref="N16:Q16">_xlfn.XLOOKUP($B16,'Raw -orders'!$A:$A,'Raw -orders'!$B:$E)</f>
        <v>774</v>
      </c>
      <c r="O16">
        <v>46763</v>
      </c>
      <c r="P16" s="1">
        <v>44477</v>
      </c>
      <c r="Q16" s="1">
        <v>44503</v>
      </c>
      <c r="R16" t="str" cm="1">
        <f t="array" ref="R16:Y16">_xlfn.XLOOKUP($N16,'Raw - customers'!$A:$A,'Raw - customers'!$B:$I)</f>
        <v>Ellynn Korba</v>
      </c>
      <c r="S16" t="str">
        <v>Genderqueer</v>
      </c>
      <c r="T16">
        <v>34</v>
      </c>
      <c r="U16" t="str">
        <v>2096 Wilson MewsApt. 714</v>
      </c>
      <c r="V16">
        <v>8590</v>
      </c>
      <c r="W16" t="str">
        <v>West Jonathanshire</v>
      </c>
      <c r="X16" t="str">
        <v>Tasmania</v>
      </c>
      <c r="Y16" t="str">
        <v>Australia</v>
      </c>
      <c r="Z16">
        <v>10</v>
      </c>
      <c r="AA16" s="3" t="str">
        <f t="shared" si="1"/>
        <v>20 to 30</v>
      </c>
      <c r="AC16" s="9">
        <v>4</v>
      </c>
      <c r="AD16" s="10" cm="1">
        <f t="array" ref="AD16">SUMPRODUCT((MONTH(P5:P5004)=AC16)*$K5:$K5004*$L5:$L5004)</f>
        <v>2995290</v>
      </c>
      <c r="AF16" s="17"/>
      <c r="AG16" s="60"/>
      <c r="AH16" s="49"/>
      <c r="AJ16" s="15" t="str">
        <v>Queensland</v>
      </c>
      <c r="AK16" s="16">
        <v>4410999</v>
      </c>
      <c r="AM16" s="15" t="str">
        <v>Queensland</v>
      </c>
      <c r="AN16" s="16">
        <v>79</v>
      </c>
      <c r="AP16" s="6">
        <v>774</v>
      </c>
      <c r="AQ16" s="6" t="s">
        <v>1414</v>
      </c>
      <c r="AS16">
        <v>957</v>
      </c>
      <c r="AT16" t="str">
        <v>South Australia</v>
      </c>
    </row>
    <row r="17" spans="1:46" x14ac:dyDescent="0.25">
      <c r="A17">
        <v>15</v>
      </c>
      <c r="B17">
        <v>4</v>
      </c>
      <c r="C17">
        <v>1033</v>
      </c>
      <c r="D17">
        <v>90</v>
      </c>
      <c r="E17">
        <v>1</v>
      </c>
      <c r="F17">
        <v>90</v>
      </c>
      <c r="G17" t="str">
        <f>VLOOKUP($C17,'Raw-products'!$A$2:$H$1261,MATCH(G$1,'Raw-products'!$A$1:$H$1,0))</f>
        <v>Trousers</v>
      </c>
      <c r="H17" t="str">
        <f>VLOOKUP($C17,'Raw-products'!$A$2:$H$1261,MATCH(H$1,'Raw-products'!$A$1:$H$1,0))</f>
        <v>Relaxed Leg</v>
      </c>
      <c r="I17" t="str">
        <f>VLOOKUP($C17,'Raw-products'!$A$2:$H$1261,MATCH(I$1,'Raw-products'!$A$1:$H$1,0))</f>
        <v>L</v>
      </c>
      <c r="J17" t="str">
        <f>VLOOKUP($C17,'Raw-products'!$A$2:$H$1261,MATCH(J$1,'Raw-products'!$A$1:$H$1,0))</f>
        <v>green</v>
      </c>
      <c r="K17">
        <f>VLOOKUP($C17,'Raw-products'!$A$2:$H$1261,MATCH(K$1,'Raw-products'!$A$1:$H$1,0))</f>
        <v>95</v>
      </c>
      <c r="L17">
        <f>VLOOKUP($C17,'Raw-products'!$A$2:$H$1261,MATCH(L$1,'Raw-products'!$A$1:$H$1,0))</f>
        <v>62</v>
      </c>
      <c r="M17" s="5">
        <f t="shared" si="0"/>
        <v>5890</v>
      </c>
      <c r="N17" cm="1">
        <f t="array" ref="N17:Q17">_xlfn.XLOOKUP($B17,'Raw -orders'!$A:$A,'Raw -orders'!$B:$E)</f>
        <v>433</v>
      </c>
      <c r="O17">
        <v>39782</v>
      </c>
      <c r="P17" s="1">
        <v>44322</v>
      </c>
      <c r="Q17" s="1">
        <v>44335</v>
      </c>
      <c r="R17" t="str" cm="1">
        <f t="array" ref="R17:Y17">_xlfn.XLOOKUP($N17,'Raw - customers'!$A:$A,'Raw - customers'!$B:$I)</f>
        <v>Candis Roswarne</v>
      </c>
      <c r="S17" t="str">
        <v>Non-binary</v>
      </c>
      <c r="T17">
        <v>46</v>
      </c>
      <c r="U17" t="str">
        <v>5777 Mayer PassApt. 881</v>
      </c>
      <c r="V17">
        <v>9728</v>
      </c>
      <c r="W17" t="str">
        <v>West Michaelport</v>
      </c>
      <c r="X17" t="str">
        <v>Tasmania</v>
      </c>
      <c r="Y17" t="str">
        <v>Australia</v>
      </c>
      <c r="Z17">
        <v>5</v>
      </c>
      <c r="AA17" s="3" t="str">
        <f t="shared" si="1"/>
        <v>10 to 20</v>
      </c>
      <c r="AC17" s="11">
        <v>5</v>
      </c>
      <c r="AD17" s="10" cm="1">
        <f t="array" ref="AD17">SUMPRODUCT((MONTH(P6:P5005)=AC17)*$K6:$K5005*$L6:$L5005)</f>
        <v>2665749</v>
      </c>
      <c r="AE17" s="3"/>
      <c r="AF17" s="3"/>
      <c r="AG17" s="3"/>
      <c r="AH17" s="3"/>
      <c r="AI17" s="3"/>
      <c r="AJ17" s="52" t="str">
        <v>New South Wales</v>
      </c>
      <c r="AK17" s="58">
        <v>4135409</v>
      </c>
      <c r="AL17" s="3"/>
      <c r="AM17" s="52" t="str">
        <v>New South Wales</v>
      </c>
      <c r="AN17" s="16">
        <v>77</v>
      </c>
      <c r="AP17" s="6">
        <v>433</v>
      </c>
      <c r="AQ17" s="6" t="s">
        <v>1414</v>
      </c>
      <c r="AS17">
        <v>468</v>
      </c>
      <c r="AT17" t="str">
        <v>Tasmania</v>
      </c>
    </row>
    <row r="18" spans="1:46" x14ac:dyDescent="0.25">
      <c r="A18">
        <v>16</v>
      </c>
      <c r="B18">
        <v>4</v>
      </c>
      <c r="C18">
        <v>1184</v>
      </c>
      <c r="D18">
        <v>99</v>
      </c>
      <c r="E18">
        <v>3</v>
      </c>
      <c r="F18">
        <v>297</v>
      </c>
      <c r="G18" t="str">
        <f>VLOOKUP($C18,'Raw-products'!$A$2:$H$1261,MATCH(G$1,'Raw-products'!$A$1:$H$1,0))</f>
        <v>Trousers</v>
      </c>
      <c r="H18" t="str">
        <f>VLOOKUP($C18,'Raw-products'!$A$2:$H$1261,MATCH(H$1,'Raw-products'!$A$1:$H$1,0))</f>
        <v>High-Waisted</v>
      </c>
      <c r="I18" t="str">
        <f>VLOOKUP($C18,'Raw-products'!$A$2:$H$1261,MATCH(I$1,'Raw-products'!$A$1:$H$1,0))</f>
        <v>XL</v>
      </c>
      <c r="J18" t="str">
        <f>VLOOKUP($C18,'Raw-products'!$A$2:$H$1261,MATCH(J$1,'Raw-products'!$A$1:$H$1,0))</f>
        <v>indigo</v>
      </c>
      <c r="K18">
        <f>VLOOKUP($C18,'Raw-products'!$A$2:$H$1261,MATCH(K$1,'Raw-products'!$A$1:$H$1,0))</f>
        <v>98</v>
      </c>
      <c r="L18">
        <f>VLOOKUP($C18,'Raw-products'!$A$2:$H$1261,MATCH(L$1,'Raw-products'!$A$1:$H$1,0))</f>
        <v>57</v>
      </c>
      <c r="M18" s="5">
        <f t="shared" si="0"/>
        <v>5586</v>
      </c>
      <c r="N18" cm="1">
        <f t="array" ref="N18:Q18">_xlfn.XLOOKUP($B18,'Raw -orders'!$A:$A,'Raw -orders'!$B:$E)</f>
        <v>433</v>
      </c>
      <c r="O18">
        <v>39782</v>
      </c>
      <c r="P18" s="1">
        <v>44322</v>
      </c>
      <c r="Q18" s="1">
        <v>44335</v>
      </c>
      <c r="R18" t="str" cm="1">
        <f t="array" ref="R18:Y18">_xlfn.XLOOKUP($N18,'Raw - customers'!$A:$A,'Raw - customers'!$B:$I)</f>
        <v>Candis Roswarne</v>
      </c>
      <c r="S18" t="str">
        <v>Non-binary</v>
      </c>
      <c r="T18">
        <v>46</v>
      </c>
      <c r="U18" t="str">
        <v>5777 Mayer PassApt. 881</v>
      </c>
      <c r="V18">
        <v>9728</v>
      </c>
      <c r="W18" t="str">
        <v>West Michaelport</v>
      </c>
      <c r="X18" t="str">
        <v>Tasmania</v>
      </c>
      <c r="Y18" t="str">
        <v>Australia</v>
      </c>
      <c r="Z18">
        <v>5</v>
      </c>
      <c r="AA18" s="3" t="str">
        <f t="shared" si="1"/>
        <v>10 to 20</v>
      </c>
      <c r="AC18" s="9">
        <v>6</v>
      </c>
      <c r="AD18" s="10" cm="1">
        <f t="array" ref="AD18">SUMPRODUCT((MONTH(P7:P5006)=AC18)*$K7:$K5006*$L7:$L5006)</f>
        <v>3178643</v>
      </c>
      <c r="AJ18" s="15" t="str">
        <v>Northern Territory</v>
      </c>
      <c r="AK18" s="16">
        <v>3369161</v>
      </c>
      <c r="AM18" s="15" t="str">
        <v>Northern Territory</v>
      </c>
      <c r="AN18" s="16">
        <v>75</v>
      </c>
      <c r="AP18" s="6">
        <v>433</v>
      </c>
      <c r="AQ18" s="6" t="s">
        <v>1414</v>
      </c>
      <c r="AS18">
        <v>564</v>
      </c>
      <c r="AT18" t="str">
        <v>Northern Territory</v>
      </c>
    </row>
    <row r="19" spans="1:46" x14ac:dyDescent="0.25">
      <c r="A19">
        <v>17</v>
      </c>
      <c r="B19">
        <v>4</v>
      </c>
      <c r="C19">
        <v>769</v>
      </c>
      <c r="D19">
        <v>109</v>
      </c>
      <c r="E19">
        <v>1</v>
      </c>
      <c r="F19">
        <v>109</v>
      </c>
      <c r="G19" t="str">
        <f>VLOOKUP($C19,'Raw-products'!$A$2:$H$1261,MATCH(G$1,'Raw-products'!$A$1:$H$1,0))</f>
        <v>Jacket</v>
      </c>
      <c r="H19" t="str">
        <f>VLOOKUP($C19,'Raw-products'!$A$2:$H$1261,MATCH(H$1,'Raw-products'!$A$1:$H$1,0))</f>
        <v>Peacoat</v>
      </c>
      <c r="I19" t="str">
        <f>VLOOKUP($C19,'Raw-products'!$A$2:$H$1261,MATCH(I$1,'Raw-products'!$A$1:$H$1,0))</f>
        <v>XL</v>
      </c>
      <c r="J19" t="str">
        <f>VLOOKUP($C19,'Raw-products'!$A$2:$H$1261,MATCH(J$1,'Raw-products'!$A$1:$H$1,0))</f>
        <v>violet</v>
      </c>
      <c r="K19">
        <f>VLOOKUP($C19,'Raw-products'!$A$2:$H$1261,MATCH(K$1,'Raw-products'!$A$1:$H$1,0))</f>
        <v>102</v>
      </c>
      <c r="L19">
        <f>VLOOKUP($C19,'Raw-products'!$A$2:$H$1261,MATCH(L$1,'Raw-products'!$A$1:$H$1,0))</f>
        <v>42</v>
      </c>
      <c r="M19" s="5">
        <f t="shared" si="0"/>
        <v>4284</v>
      </c>
      <c r="N19" cm="1">
        <f t="array" ref="N19:Q19">_xlfn.XLOOKUP($B19,'Raw -orders'!$A:$A,'Raw -orders'!$B:$E)</f>
        <v>433</v>
      </c>
      <c r="O19">
        <v>39782</v>
      </c>
      <c r="P19" s="1">
        <v>44322</v>
      </c>
      <c r="Q19" s="1">
        <v>44335</v>
      </c>
      <c r="R19" t="str" cm="1">
        <f t="array" ref="R19:Y19">_xlfn.XLOOKUP($N19,'Raw - customers'!$A:$A,'Raw - customers'!$B:$I)</f>
        <v>Candis Roswarne</v>
      </c>
      <c r="S19" t="str">
        <v>Non-binary</v>
      </c>
      <c r="T19">
        <v>46</v>
      </c>
      <c r="U19" t="str">
        <v>5777 Mayer PassApt. 881</v>
      </c>
      <c r="V19">
        <v>9728</v>
      </c>
      <c r="W19" t="str">
        <v>West Michaelport</v>
      </c>
      <c r="X19" t="str">
        <v>Tasmania</v>
      </c>
      <c r="Y19" t="str">
        <v>Australia</v>
      </c>
      <c r="Z19">
        <v>5</v>
      </c>
      <c r="AA19" s="3" t="str">
        <f t="shared" si="1"/>
        <v>10 to 20</v>
      </c>
      <c r="AC19" s="9">
        <v>7</v>
      </c>
      <c r="AD19" s="10" cm="1">
        <f t="array" ref="AD19">SUMPRODUCT((MONTH(P8:P5007)=AC19)*$K8:$K5007*$L8:$L5007)</f>
        <v>3587209</v>
      </c>
      <c r="AJ19" s="15" t="str">
        <v>Victoria</v>
      </c>
      <c r="AK19" s="16">
        <v>3732341</v>
      </c>
      <c r="AM19" s="15" t="str">
        <v>Victoria</v>
      </c>
      <c r="AN19" s="16">
        <v>75</v>
      </c>
      <c r="AP19" s="6">
        <v>433</v>
      </c>
      <c r="AQ19" s="6" t="s">
        <v>1414</v>
      </c>
      <c r="AS19">
        <v>614</v>
      </c>
      <c r="AT19" t="str">
        <v>New South Wales</v>
      </c>
    </row>
    <row r="20" spans="1:46" ht="15.75" thickBot="1" x14ac:dyDescent="0.3">
      <c r="A20">
        <v>18</v>
      </c>
      <c r="B20">
        <v>4</v>
      </c>
      <c r="C20">
        <v>923</v>
      </c>
      <c r="D20">
        <v>96</v>
      </c>
      <c r="E20">
        <v>3</v>
      </c>
      <c r="F20">
        <v>288</v>
      </c>
      <c r="G20" t="str">
        <f>VLOOKUP($C20,'Raw-products'!$A$2:$H$1261,MATCH(G$1,'Raw-products'!$A$1:$H$1,0))</f>
        <v>Trousers</v>
      </c>
      <c r="H20" t="str">
        <f>VLOOKUP($C20,'Raw-products'!$A$2:$H$1261,MATCH(H$1,'Raw-products'!$A$1:$H$1,0))</f>
        <v>Drawstring</v>
      </c>
      <c r="I20" t="str">
        <f>VLOOKUP($C20,'Raw-products'!$A$2:$H$1261,MATCH(I$1,'Raw-products'!$A$1:$H$1,0))</f>
        <v>L</v>
      </c>
      <c r="J20" t="str">
        <f>VLOOKUP($C20,'Raw-products'!$A$2:$H$1261,MATCH(J$1,'Raw-products'!$A$1:$H$1,0))</f>
        <v>yellow</v>
      </c>
      <c r="K20">
        <f>VLOOKUP($C20,'Raw-products'!$A$2:$H$1261,MATCH(K$1,'Raw-products'!$A$1:$H$1,0))</f>
        <v>104</v>
      </c>
      <c r="L20">
        <f>VLOOKUP($C20,'Raw-products'!$A$2:$H$1261,MATCH(L$1,'Raw-products'!$A$1:$H$1,0))</f>
        <v>68</v>
      </c>
      <c r="M20" s="5">
        <f t="shared" si="0"/>
        <v>7072</v>
      </c>
      <c r="N20" cm="1">
        <f t="array" ref="N20:Q20">_xlfn.XLOOKUP($B20,'Raw -orders'!$A:$A,'Raw -orders'!$B:$E)</f>
        <v>433</v>
      </c>
      <c r="O20">
        <v>39782</v>
      </c>
      <c r="P20" s="1">
        <v>44322</v>
      </c>
      <c r="Q20" s="1">
        <v>44335</v>
      </c>
      <c r="R20" t="str" cm="1">
        <f t="array" ref="R20:Y20">_xlfn.XLOOKUP($N20,'Raw - customers'!$A:$A,'Raw - customers'!$B:$I)</f>
        <v>Candis Roswarne</v>
      </c>
      <c r="S20" t="str">
        <v>Non-binary</v>
      </c>
      <c r="T20">
        <v>46</v>
      </c>
      <c r="U20" t="str">
        <v>5777 Mayer PassApt. 881</v>
      </c>
      <c r="V20">
        <v>9728</v>
      </c>
      <c r="W20" t="str">
        <v>West Michaelport</v>
      </c>
      <c r="X20" t="str">
        <v>Tasmania</v>
      </c>
      <c r="Y20" t="str">
        <v>Australia</v>
      </c>
      <c r="Z20">
        <v>5</v>
      </c>
      <c r="AA20" s="3" t="str">
        <f t="shared" si="1"/>
        <v>10 to 20</v>
      </c>
      <c r="AC20" s="9">
        <v>8</v>
      </c>
      <c r="AD20" s="10" cm="1">
        <f t="array" ref="AD20">SUMPRODUCT((MONTH(P9:P5008)=AC20)*$K9:$K5008*$L9:$L5008)</f>
        <v>3236780</v>
      </c>
      <c r="AJ20" s="15" t="str">
        <v>Australian Capital Territory</v>
      </c>
      <c r="AK20" s="16">
        <v>4055990</v>
      </c>
      <c r="AM20" s="17" t="str">
        <v>Australian Capital Territory</v>
      </c>
      <c r="AN20" s="49">
        <v>73</v>
      </c>
      <c r="AP20" s="6">
        <v>433</v>
      </c>
      <c r="AQ20" s="6" t="s">
        <v>1414</v>
      </c>
      <c r="AS20">
        <v>299</v>
      </c>
      <c r="AT20" t="str">
        <v>Victoria</v>
      </c>
    </row>
    <row r="21" spans="1:46" ht="15.75" thickBot="1" x14ac:dyDescent="0.3">
      <c r="A21">
        <v>19</v>
      </c>
      <c r="B21">
        <v>4</v>
      </c>
      <c r="C21">
        <v>12</v>
      </c>
      <c r="D21">
        <v>96</v>
      </c>
      <c r="E21">
        <v>2</v>
      </c>
      <c r="F21">
        <v>192</v>
      </c>
      <c r="G21" t="str">
        <f>VLOOKUP($C21,'Raw-products'!$A$2:$H$1261,MATCH(G$1,'Raw-products'!$A$1:$H$1,0))</f>
        <v>Shirt</v>
      </c>
      <c r="H21" t="str">
        <f>VLOOKUP($C21,'Raw-products'!$A$2:$H$1261,MATCH(H$1,'Raw-products'!$A$1:$H$1,0))</f>
        <v>Oxford Cloth</v>
      </c>
      <c r="I21" t="str">
        <f>VLOOKUP($C21,'Raw-products'!$A$2:$H$1261,MATCH(I$1,'Raw-products'!$A$1:$H$1,0))</f>
        <v>M</v>
      </c>
      <c r="J21" t="str">
        <f>VLOOKUP($C21,'Raw-products'!$A$2:$H$1261,MATCH(J$1,'Raw-products'!$A$1:$H$1,0))</f>
        <v>yellow</v>
      </c>
      <c r="K21">
        <f>VLOOKUP($C21,'Raw-products'!$A$2:$H$1261,MATCH(K$1,'Raw-products'!$A$1:$H$1,0))</f>
        <v>114</v>
      </c>
      <c r="L21">
        <f>VLOOKUP($C21,'Raw-products'!$A$2:$H$1261,MATCH(L$1,'Raw-products'!$A$1:$H$1,0))</f>
        <v>56</v>
      </c>
      <c r="M21" s="5">
        <f t="shared" si="0"/>
        <v>6384</v>
      </c>
      <c r="N21" cm="1">
        <f t="array" ref="N21:Q21">_xlfn.XLOOKUP($B21,'Raw -orders'!$A:$A,'Raw -orders'!$B:$E)</f>
        <v>433</v>
      </c>
      <c r="O21">
        <v>39782</v>
      </c>
      <c r="P21" s="1">
        <v>44322</v>
      </c>
      <c r="Q21" s="1">
        <v>44335</v>
      </c>
      <c r="R21" t="str" cm="1">
        <f t="array" ref="R21:Y21">_xlfn.XLOOKUP($N21,'Raw - customers'!$A:$A,'Raw - customers'!$B:$I)</f>
        <v>Candis Roswarne</v>
      </c>
      <c r="S21" t="str">
        <v>Non-binary</v>
      </c>
      <c r="T21">
        <v>46</v>
      </c>
      <c r="U21" t="str">
        <v>5777 Mayer PassApt. 881</v>
      </c>
      <c r="V21">
        <v>9728</v>
      </c>
      <c r="W21" t="str">
        <v>West Michaelport</v>
      </c>
      <c r="X21" t="str">
        <v>Tasmania</v>
      </c>
      <c r="Y21" t="str">
        <v>Australia</v>
      </c>
      <c r="Z21">
        <v>5</v>
      </c>
      <c r="AA21" s="3" t="str">
        <f t="shared" si="1"/>
        <v>10 to 20</v>
      </c>
      <c r="AC21" s="9">
        <v>9</v>
      </c>
      <c r="AD21" s="10" cm="1">
        <f t="array" ref="AD21">SUMPRODUCT((MONTH(P10:P5009)=AC21)*$K10:$K5009*$L10:$L5009)</f>
        <v>2882115</v>
      </c>
      <c r="AJ21" s="17"/>
      <c r="AK21" s="49"/>
      <c r="AP21" s="6">
        <v>433</v>
      </c>
      <c r="AQ21" s="6" t="s">
        <v>1414</v>
      </c>
      <c r="AS21">
        <v>513</v>
      </c>
      <c r="AT21" t="str">
        <v>Tasmania</v>
      </c>
    </row>
    <row r="22" spans="1:46" ht="15.75" thickBot="1" x14ac:dyDescent="0.3">
      <c r="A22">
        <v>20</v>
      </c>
      <c r="B22">
        <v>5</v>
      </c>
      <c r="C22">
        <v>148</v>
      </c>
      <c r="D22">
        <v>91</v>
      </c>
      <c r="E22">
        <v>2</v>
      </c>
      <c r="F22">
        <v>182</v>
      </c>
      <c r="G22" t="str">
        <f>VLOOKUP($C22,'Raw-products'!$A$2:$H$1261,MATCH(G$1,'Raw-products'!$A$1:$H$1,0))</f>
        <v>Shirt</v>
      </c>
      <c r="H22" t="str">
        <f>VLOOKUP($C22,'Raw-products'!$A$2:$H$1261,MATCH(H$1,'Raw-products'!$A$1:$H$1,0))</f>
        <v>Linen</v>
      </c>
      <c r="I22" t="str">
        <f>VLOOKUP($C22,'Raw-products'!$A$2:$H$1261,MATCH(I$1,'Raw-products'!$A$1:$H$1,0))</f>
        <v>L</v>
      </c>
      <c r="J22" t="str">
        <f>VLOOKUP($C22,'Raw-products'!$A$2:$H$1261,MATCH(J$1,'Raw-products'!$A$1:$H$1,0))</f>
        <v>orange</v>
      </c>
      <c r="K22">
        <f>VLOOKUP($C22,'Raw-products'!$A$2:$H$1261,MATCH(K$1,'Raw-products'!$A$1:$H$1,0))</f>
        <v>116</v>
      </c>
      <c r="L22">
        <f>VLOOKUP($C22,'Raw-products'!$A$2:$H$1261,MATCH(L$1,'Raw-products'!$A$1:$H$1,0))</f>
        <v>73</v>
      </c>
      <c r="M22" s="5">
        <f t="shared" si="0"/>
        <v>8468</v>
      </c>
      <c r="N22" cm="1">
        <f t="array" ref="N22:Q22">_xlfn.XLOOKUP($B22,'Raw -orders'!$A:$A,'Raw -orders'!$B:$E)</f>
        <v>441</v>
      </c>
      <c r="O22">
        <v>14719</v>
      </c>
      <c r="P22" s="1">
        <v>44278</v>
      </c>
      <c r="Q22" s="1">
        <v>44279</v>
      </c>
      <c r="R22" t="str" cm="1">
        <f t="array" ref="R22:Y22">_xlfn.XLOOKUP($N22,'Raw - customers'!$A:$A,'Raw - customers'!$B:$I)</f>
        <v>Artemas Vasilischev</v>
      </c>
      <c r="S22" t="str">
        <v>Bigender</v>
      </c>
      <c r="T22">
        <v>53</v>
      </c>
      <c r="U22" t="str">
        <v>33 Richards JunctionApt. 478</v>
      </c>
      <c r="V22">
        <v>7650</v>
      </c>
      <c r="W22" t="str">
        <v>South Rileyview</v>
      </c>
      <c r="X22" t="str">
        <v>Western Australia</v>
      </c>
      <c r="Y22" t="str">
        <v>Australia</v>
      </c>
      <c r="Z22">
        <v>3</v>
      </c>
      <c r="AA22" s="3" t="str">
        <f t="shared" si="1"/>
        <v>0 to 10</v>
      </c>
      <c r="AC22" s="12">
        <v>10</v>
      </c>
      <c r="AD22" s="14" cm="1">
        <f t="array" ref="AD22">SUMPRODUCT((MONTH(P11:P5010)=AC22)*$K11:$K5010*$L11:$L5010)</f>
        <v>2492296</v>
      </c>
      <c r="AM22" s="108" t="s">
        <v>4364</v>
      </c>
      <c r="AN22" s="109"/>
      <c r="AP22" s="6">
        <v>441</v>
      </c>
      <c r="AQ22" s="6" t="s">
        <v>1377</v>
      </c>
      <c r="AS22">
        <v>789</v>
      </c>
      <c r="AT22" t="str">
        <v>Western Australia</v>
      </c>
    </row>
    <row r="23" spans="1:46" x14ac:dyDescent="0.25">
      <c r="A23">
        <v>21</v>
      </c>
      <c r="B23">
        <v>5</v>
      </c>
      <c r="C23">
        <v>475</v>
      </c>
      <c r="D23">
        <v>118</v>
      </c>
      <c r="E23">
        <v>2</v>
      </c>
      <c r="F23">
        <v>236</v>
      </c>
      <c r="G23" t="str">
        <f>VLOOKUP($C23,'Raw-products'!$A$2:$H$1261,MATCH(G$1,'Raw-products'!$A$1:$H$1,0))</f>
        <v>Jacket</v>
      </c>
      <c r="H23" t="str">
        <f>VLOOKUP($C23,'Raw-products'!$A$2:$H$1261,MATCH(H$1,'Raw-products'!$A$1:$H$1,0))</f>
        <v>Puffer</v>
      </c>
      <c r="I23" t="str">
        <f>VLOOKUP($C23,'Raw-products'!$A$2:$H$1261,MATCH(I$1,'Raw-products'!$A$1:$H$1,0))</f>
        <v>XS</v>
      </c>
      <c r="J23" t="str">
        <f>VLOOKUP($C23,'Raw-products'!$A$2:$H$1261,MATCH(J$1,'Raw-products'!$A$1:$H$1,0))</f>
        <v>blue</v>
      </c>
      <c r="K23">
        <f>VLOOKUP($C23,'Raw-products'!$A$2:$H$1261,MATCH(K$1,'Raw-products'!$A$1:$H$1,0))</f>
        <v>110</v>
      </c>
      <c r="L23">
        <f>VLOOKUP($C23,'Raw-products'!$A$2:$H$1261,MATCH(L$1,'Raw-products'!$A$1:$H$1,0))</f>
        <v>57</v>
      </c>
      <c r="M23" s="5">
        <f t="shared" si="0"/>
        <v>6270</v>
      </c>
      <c r="N23" cm="1">
        <f t="array" ref="N23:Q23">_xlfn.XLOOKUP($B23,'Raw -orders'!$A:$A,'Raw -orders'!$B:$E)</f>
        <v>441</v>
      </c>
      <c r="O23">
        <v>14719</v>
      </c>
      <c r="P23" s="1">
        <v>44278</v>
      </c>
      <c r="Q23" s="1">
        <v>44279</v>
      </c>
      <c r="R23" t="str" cm="1">
        <f t="array" ref="R23:Y23">_xlfn.XLOOKUP($N23,'Raw - customers'!$A:$A,'Raw - customers'!$B:$I)</f>
        <v>Artemas Vasilischev</v>
      </c>
      <c r="S23" t="str">
        <v>Bigender</v>
      </c>
      <c r="T23">
        <v>53</v>
      </c>
      <c r="U23" t="str">
        <v>33 Richards JunctionApt. 478</v>
      </c>
      <c r="V23">
        <v>7650</v>
      </c>
      <c r="W23" t="str">
        <v>South Rileyview</v>
      </c>
      <c r="X23" t="str">
        <v>Western Australia</v>
      </c>
      <c r="Y23" t="str">
        <v>Australia</v>
      </c>
      <c r="Z23">
        <v>3</v>
      </c>
      <c r="AA23" s="3" t="str">
        <f t="shared" si="1"/>
        <v>0 to 10</v>
      </c>
      <c r="AI23" s="108" t="s">
        <v>4330</v>
      </c>
      <c r="AJ23" s="110"/>
      <c r="AK23" s="109"/>
      <c r="AM23" s="15"/>
      <c r="AN23" s="16"/>
      <c r="AP23" s="6">
        <v>441</v>
      </c>
      <c r="AQ23" s="6" t="s">
        <v>1377</v>
      </c>
      <c r="AS23">
        <v>124</v>
      </c>
      <c r="AT23" t="str">
        <v>New South Wales</v>
      </c>
    </row>
    <row r="24" spans="1:46" ht="15.75" thickBot="1" x14ac:dyDescent="0.3">
      <c r="A24">
        <v>22</v>
      </c>
      <c r="B24">
        <v>5</v>
      </c>
      <c r="C24">
        <v>1</v>
      </c>
      <c r="D24">
        <v>96</v>
      </c>
      <c r="E24">
        <v>3</v>
      </c>
      <c r="F24">
        <v>288</v>
      </c>
      <c r="G24" t="str">
        <f>VLOOKUP($C24,'Raw-products'!$A$2:$H$1261,MATCH(G$1,'Raw-products'!$A$1:$H$1,0))</f>
        <v>Shirt</v>
      </c>
      <c r="H24" t="str">
        <f>VLOOKUP($C24,'Raw-products'!$A$2:$H$1261,MATCH(H$1,'Raw-products'!$A$1:$H$1,0))</f>
        <v>Oxford Cloth</v>
      </c>
      <c r="I24" t="str">
        <f>VLOOKUP($C24,'Raw-products'!$A$2:$H$1261,MATCH(I$1,'Raw-products'!$A$1:$H$1,0))</f>
        <v>S</v>
      </c>
      <c r="J24" t="str">
        <f>VLOOKUP($C24,'Raw-products'!$A$2:$H$1261,MATCH(J$1,'Raw-products'!$A$1:$H$1,0))</f>
        <v>red</v>
      </c>
      <c r="K24">
        <f>VLOOKUP($C24,'Raw-products'!$A$2:$H$1261,MATCH(K$1,'Raw-products'!$A$1:$H$1,0))</f>
        <v>114</v>
      </c>
      <c r="L24">
        <f>VLOOKUP($C24,'Raw-products'!$A$2:$H$1261,MATCH(L$1,'Raw-products'!$A$1:$H$1,0))</f>
        <v>53</v>
      </c>
      <c r="M24" s="5">
        <f t="shared" si="0"/>
        <v>6042</v>
      </c>
      <c r="N24" cm="1">
        <f t="array" ref="N24:Q24">_xlfn.XLOOKUP($B24,'Raw -orders'!$A:$A,'Raw -orders'!$B:$E)</f>
        <v>441</v>
      </c>
      <c r="O24">
        <v>14719</v>
      </c>
      <c r="P24" s="1">
        <v>44278</v>
      </c>
      <c r="Q24" s="1">
        <v>44279</v>
      </c>
      <c r="R24" t="str" cm="1">
        <f t="array" ref="R24:Y24">_xlfn.XLOOKUP($N24,'Raw - customers'!$A:$A,'Raw - customers'!$B:$I)</f>
        <v>Artemas Vasilischev</v>
      </c>
      <c r="S24" t="str">
        <v>Bigender</v>
      </c>
      <c r="T24">
        <v>53</v>
      </c>
      <c r="U24" t="str">
        <v>33 Richards JunctionApt. 478</v>
      </c>
      <c r="V24">
        <v>7650</v>
      </c>
      <c r="W24" t="str">
        <v>South Rileyview</v>
      </c>
      <c r="X24" t="str">
        <v>Western Australia</v>
      </c>
      <c r="Y24" t="str">
        <v>Australia</v>
      </c>
      <c r="Z24">
        <v>3</v>
      </c>
      <c r="AA24" s="3" t="str">
        <f t="shared" si="1"/>
        <v>0 to 10</v>
      </c>
      <c r="AI24" s="9" t="s">
        <v>4331</v>
      </c>
      <c r="AJ24" s="4" t="s">
        <v>4340</v>
      </c>
      <c r="AK24" s="10" t="s">
        <v>4339</v>
      </c>
      <c r="AM24" s="15" t="s">
        <v>4365</v>
      </c>
      <c r="AN24" s="16" t="s">
        <v>4366</v>
      </c>
      <c r="AP24" s="6">
        <v>441</v>
      </c>
      <c r="AQ24" s="6" t="s">
        <v>1377</v>
      </c>
      <c r="AS24">
        <v>180</v>
      </c>
      <c r="AT24" t="str">
        <v>Western Australia</v>
      </c>
    </row>
    <row r="25" spans="1:46" x14ac:dyDescent="0.25">
      <c r="A25">
        <v>23</v>
      </c>
      <c r="B25">
        <v>5</v>
      </c>
      <c r="C25">
        <v>830</v>
      </c>
      <c r="D25">
        <v>117</v>
      </c>
      <c r="E25">
        <v>3</v>
      </c>
      <c r="F25">
        <v>351</v>
      </c>
      <c r="G25" t="str">
        <f>VLOOKUP($C25,'Raw-products'!$A$2:$H$1261,MATCH(G$1,'Raw-products'!$A$1:$H$1,0))</f>
        <v>Jacket</v>
      </c>
      <c r="H25" t="str">
        <f>VLOOKUP($C25,'Raw-products'!$A$2:$H$1261,MATCH(H$1,'Raw-products'!$A$1:$H$1,0))</f>
        <v>Shearling</v>
      </c>
      <c r="I25" t="str">
        <f>VLOOKUP($C25,'Raw-products'!$A$2:$H$1261,MATCH(I$1,'Raw-products'!$A$1:$H$1,0))</f>
        <v>XS</v>
      </c>
      <c r="J25" t="str">
        <f>VLOOKUP($C25,'Raw-products'!$A$2:$H$1261,MATCH(J$1,'Raw-products'!$A$1:$H$1,0))</f>
        <v>indigo</v>
      </c>
      <c r="K25">
        <f>VLOOKUP($C25,'Raw-products'!$A$2:$H$1261,MATCH(K$1,'Raw-products'!$A$1:$H$1,0))</f>
        <v>95</v>
      </c>
      <c r="L25">
        <f>VLOOKUP($C25,'Raw-products'!$A$2:$H$1261,MATCH(L$1,'Raw-products'!$A$1:$H$1,0))</f>
        <v>68</v>
      </c>
      <c r="M25" s="5">
        <f t="shared" si="0"/>
        <v>6460</v>
      </c>
      <c r="N25" cm="1">
        <f t="array" ref="N25:Q25">_xlfn.XLOOKUP($B25,'Raw -orders'!$A:$A,'Raw -orders'!$B:$E)</f>
        <v>441</v>
      </c>
      <c r="O25">
        <v>14719</v>
      </c>
      <c r="P25" s="1">
        <v>44278</v>
      </c>
      <c r="Q25" s="1">
        <v>44279</v>
      </c>
      <c r="R25" t="str" cm="1">
        <f t="array" ref="R25:Y25">_xlfn.XLOOKUP($N25,'Raw - customers'!$A:$A,'Raw - customers'!$B:$I)</f>
        <v>Artemas Vasilischev</v>
      </c>
      <c r="S25" t="str">
        <v>Bigender</v>
      </c>
      <c r="T25">
        <v>53</v>
      </c>
      <c r="U25" t="str">
        <v>33 Richards JunctionApt. 478</v>
      </c>
      <c r="V25">
        <v>7650</v>
      </c>
      <c r="W25" t="str">
        <v>South Rileyview</v>
      </c>
      <c r="X25" t="str">
        <v>Western Australia</v>
      </c>
      <c r="Y25" t="str">
        <v>Australia</v>
      </c>
      <c r="Z25">
        <v>3</v>
      </c>
      <c r="AA25" s="3" t="str">
        <f t="shared" si="1"/>
        <v>0 to 10</v>
      </c>
      <c r="AC25" s="36" t="s">
        <v>4325</v>
      </c>
      <c r="AD25" s="37" t="s">
        <v>4318</v>
      </c>
      <c r="AF25" s="2" t="s">
        <v>4326</v>
      </c>
      <c r="AG25" s="2"/>
      <c r="AI25" s="9"/>
      <c r="AJ25" s="4"/>
      <c r="AK25" s="10"/>
      <c r="AM25" s="15" t="str" cm="1">
        <f t="array" ref="AM25:AM27">_xlfn._xlws.SORT(_xlfn.UNIQUE(AA2:AA5001))</f>
        <v>0 to 10</v>
      </c>
      <c r="AN25" s="53" cm="1">
        <f t="array" ref="AN25:AN27">AVERAGEIFS($M$2:$M$5001,$AA$2:$AA$5001,_xlfn.ANCHORARRAY(AM25))</f>
        <v>6417.0604063701267</v>
      </c>
      <c r="AP25" s="6">
        <v>441</v>
      </c>
      <c r="AQ25" s="6" t="s">
        <v>1377</v>
      </c>
      <c r="AS25">
        <v>652</v>
      </c>
      <c r="AT25" t="str">
        <v>South Australia</v>
      </c>
    </row>
    <row r="26" spans="1:46" ht="15.75" thickBot="1" x14ac:dyDescent="0.3">
      <c r="A26">
        <v>24</v>
      </c>
      <c r="B26">
        <v>5</v>
      </c>
      <c r="C26">
        <v>1209</v>
      </c>
      <c r="D26">
        <v>105</v>
      </c>
      <c r="E26">
        <v>3</v>
      </c>
      <c r="F26">
        <v>315</v>
      </c>
      <c r="G26" t="str">
        <f>VLOOKUP($C26,'Raw-products'!$A$2:$H$1261,MATCH(G$1,'Raw-products'!$A$1:$H$1,0))</f>
        <v>Trousers</v>
      </c>
      <c r="H26" t="str">
        <f>VLOOKUP($C26,'Raw-products'!$A$2:$H$1261,MATCH(H$1,'Raw-products'!$A$1:$H$1,0))</f>
        <v>Pleated</v>
      </c>
      <c r="I26" t="str">
        <f>VLOOKUP($C26,'Raw-products'!$A$2:$H$1261,MATCH(I$1,'Raw-products'!$A$1:$H$1,0))</f>
        <v>XL</v>
      </c>
      <c r="J26" t="str">
        <f>VLOOKUP($C26,'Raw-products'!$A$2:$H$1261,MATCH(J$1,'Raw-products'!$A$1:$H$1,0))</f>
        <v>green</v>
      </c>
      <c r="K26">
        <f>VLOOKUP($C26,'Raw-products'!$A$2:$H$1261,MATCH(K$1,'Raw-products'!$A$1:$H$1,0))</f>
        <v>90</v>
      </c>
      <c r="L26">
        <f>VLOOKUP($C26,'Raw-products'!$A$2:$H$1261,MATCH(L$1,'Raw-products'!$A$1:$H$1,0))</f>
        <v>55</v>
      </c>
      <c r="M26" s="5">
        <f t="shared" si="0"/>
        <v>4950</v>
      </c>
      <c r="N26" cm="1">
        <f t="array" ref="N26:Q26">_xlfn.XLOOKUP($B26,'Raw -orders'!$A:$A,'Raw -orders'!$B:$E)</f>
        <v>441</v>
      </c>
      <c r="O26">
        <v>14719</v>
      </c>
      <c r="P26" s="1">
        <v>44278</v>
      </c>
      <c r="Q26" s="1">
        <v>44279</v>
      </c>
      <c r="R26" t="str" cm="1">
        <f t="array" ref="R26:Y26">_xlfn.XLOOKUP($N26,'Raw - customers'!$A:$A,'Raw - customers'!$B:$I)</f>
        <v>Artemas Vasilischev</v>
      </c>
      <c r="S26" t="str">
        <v>Bigender</v>
      </c>
      <c r="T26">
        <v>53</v>
      </c>
      <c r="U26" t="str">
        <v>33 Richards JunctionApt. 478</v>
      </c>
      <c r="V26">
        <v>7650</v>
      </c>
      <c r="W26" t="str">
        <v>South Rileyview</v>
      </c>
      <c r="X26" t="str">
        <v>Western Australia</v>
      </c>
      <c r="Y26" t="str">
        <v>Australia</v>
      </c>
      <c r="Z26">
        <v>3</v>
      </c>
      <c r="AA26" s="3" t="str">
        <f t="shared" si="1"/>
        <v>0 to 10</v>
      </c>
      <c r="AC26" s="9"/>
      <c r="AD26" s="10"/>
      <c r="AI26" s="9" t="s">
        <v>4332</v>
      </c>
      <c r="AJ26" s="4">
        <v>4500</v>
      </c>
      <c r="AK26" s="10" cm="1">
        <f t="array" ref="AK26:AK33">FREQUENCY(M2:M5001,AJ26:AJ32)</f>
        <v>484</v>
      </c>
      <c r="AL26" s="20"/>
      <c r="AM26" s="15" t="str">
        <v>10 to 20</v>
      </c>
      <c r="AN26" s="53">
        <v>6305.831667543398</v>
      </c>
      <c r="AP26" s="6">
        <v>441</v>
      </c>
      <c r="AQ26" s="6" t="s">
        <v>1377</v>
      </c>
      <c r="AS26">
        <v>469</v>
      </c>
      <c r="AT26" t="str">
        <v>New South Wales</v>
      </c>
    </row>
    <row r="27" spans="1:46" x14ac:dyDescent="0.25">
      <c r="A27">
        <v>25</v>
      </c>
      <c r="B27">
        <v>5</v>
      </c>
      <c r="C27">
        <v>635</v>
      </c>
      <c r="D27">
        <v>93</v>
      </c>
      <c r="E27">
        <v>3</v>
      </c>
      <c r="F27">
        <v>279</v>
      </c>
      <c r="G27" t="str">
        <f>VLOOKUP($C27,'Raw-products'!$A$2:$H$1261,MATCH(G$1,'Raw-products'!$A$1:$H$1,0))</f>
        <v>Jacket</v>
      </c>
      <c r="H27" t="str">
        <f>VLOOKUP($C27,'Raw-products'!$A$2:$H$1261,MATCH(H$1,'Raw-products'!$A$1:$H$1,0))</f>
        <v>Coach</v>
      </c>
      <c r="I27" t="str">
        <f>VLOOKUP($C27,'Raw-products'!$A$2:$H$1261,MATCH(I$1,'Raw-products'!$A$1:$H$1,0))</f>
        <v>XS</v>
      </c>
      <c r="J27" t="str">
        <f>VLOOKUP($C27,'Raw-products'!$A$2:$H$1261,MATCH(J$1,'Raw-products'!$A$1:$H$1,0))</f>
        <v>orange</v>
      </c>
      <c r="K27">
        <f>VLOOKUP($C27,'Raw-products'!$A$2:$H$1261,MATCH(K$1,'Raw-products'!$A$1:$H$1,0))</f>
        <v>115</v>
      </c>
      <c r="L27">
        <f>VLOOKUP($C27,'Raw-products'!$A$2:$H$1261,MATCH(L$1,'Raw-products'!$A$1:$H$1,0))</f>
        <v>42</v>
      </c>
      <c r="M27" s="5">
        <f t="shared" si="0"/>
        <v>4830</v>
      </c>
      <c r="N27" cm="1">
        <f t="array" ref="N27:Q27">_xlfn.XLOOKUP($B27,'Raw -orders'!$A:$A,'Raw -orders'!$B:$E)</f>
        <v>441</v>
      </c>
      <c r="O27">
        <v>14719</v>
      </c>
      <c r="P27" s="1">
        <v>44278</v>
      </c>
      <c r="Q27" s="1">
        <v>44279</v>
      </c>
      <c r="R27" t="str" cm="1">
        <f t="array" ref="R27:Y27">_xlfn.XLOOKUP($N27,'Raw - customers'!$A:$A,'Raw - customers'!$B:$I)</f>
        <v>Artemas Vasilischev</v>
      </c>
      <c r="S27" t="str">
        <v>Bigender</v>
      </c>
      <c r="T27">
        <v>53</v>
      </c>
      <c r="U27" t="str">
        <v>33 Richards JunctionApt. 478</v>
      </c>
      <c r="V27">
        <v>7650</v>
      </c>
      <c r="W27" t="str">
        <v>South Rileyview</v>
      </c>
      <c r="X27" t="str">
        <v>Western Australia</v>
      </c>
      <c r="Y27" t="str">
        <v>Australia</v>
      </c>
      <c r="Z27">
        <v>3</v>
      </c>
      <c r="AA27" s="3" t="str">
        <f t="shared" si="1"/>
        <v>0 to 10</v>
      </c>
      <c r="AC27" s="9" cm="1">
        <f t="array" ref="AC27:AC57">_xlfn._xlws.SORT(_xlfn.UNIQUE(DAY(P2:P5001)))</f>
        <v>1</v>
      </c>
      <c r="AD27" s="10" cm="1">
        <f t="array" ref="AD27">SUMPRODUCT((DAY($P$2:$P$5001)=$AC27)*M2:M5001)</f>
        <v>629365</v>
      </c>
      <c r="AF27" s="36" t="s">
        <v>4327</v>
      </c>
      <c r="AG27" s="37" t="s">
        <v>4321</v>
      </c>
      <c r="AI27" s="9" t="s">
        <v>4333</v>
      </c>
      <c r="AJ27" s="4">
        <v>6000</v>
      </c>
      <c r="AK27" s="10">
        <v>1681</v>
      </c>
      <c r="AL27" s="20"/>
      <c r="AM27" s="15" t="str">
        <v>20 to 30</v>
      </c>
      <c r="AN27" s="53">
        <v>6350.7300469483571</v>
      </c>
      <c r="AP27" s="6">
        <v>441</v>
      </c>
      <c r="AQ27" s="6" t="s">
        <v>1377</v>
      </c>
      <c r="AS27">
        <v>562</v>
      </c>
      <c r="AT27" t="str">
        <v>Queensland</v>
      </c>
    </row>
    <row r="28" spans="1:46" ht="15.75" thickBot="1" x14ac:dyDescent="0.3">
      <c r="A28">
        <v>26</v>
      </c>
      <c r="B28">
        <v>5</v>
      </c>
      <c r="C28">
        <v>639</v>
      </c>
      <c r="D28">
        <v>93</v>
      </c>
      <c r="E28">
        <v>3</v>
      </c>
      <c r="F28">
        <v>279</v>
      </c>
      <c r="G28" t="str">
        <f>VLOOKUP($C28,'Raw-products'!$A$2:$H$1261,MATCH(G$1,'Raw-products'!$A$1:$H$1,0))</f>
        <v>Jacket</v>
      </c>
      <c r="H28" t="str">
        <f>VLOOKUP($C28,'Raw-products'!$A$2:$H$1261,MATCH(H$1,'Raw-products'!$A$1:$H$1,0))</f>
        <v>Coach</v>
      </c>
      <c r="I28" t="str">
        <f>VLOOKUP($C28,'Raw-products'!$A$2:$H$1261,MATCH(I$1,'Raw-products'!$A$1:$H$1,0))</f>
        <v>XL</v>
      </c>
      <c r="J28" t="str">
        <f>VLOOKUP($C28,'Raw-products'!$A$2:$H$1261,MATCH(J$1,'Raw-products'!$A$1:$H$1,0))</f>
        <v>orange</v>
      </c>
      <c r="K28">
        <f>VLOOKUP($C28,'Raw-products'!$A$2:$H$1261,MATCH(K$1,'Raw-products'!$A$1:$H$1,0))</f>
        <v>115</v>
      </c>
      <c r="L28">
        <f>VLOOKUP($C28,'Raw-products'!$A$2:$H$1261,MATCH(L$1,'Raw-products'!$A$1:$H$1,0))</f>
        <v>46</v>
      </c>
      <c r="M28" s="5">
        <f t="shared" si="0"/>
        <v>5290</v>
      </c>
      <c r="N28" cm="1">
        <f t="array" ref="N28:Q28">_xlfn.XLOOKUP($B28,'Raw -orders'!$A:$A,'Raw -orders'!$B:$E)</f>
        <v>441</v>
      </c>
      <c r="O28">
        <v>14719</v>
      </c>
      <c r="P28" s="1">
        <v>44278</v>
      </c>
      <c r="Q28" s="1">
        <v>44279</v>
      </c>
      <c r="R28" t="str" cm="1">
        <f t="array" ref="R28:Y28">_xlfn.XLOOKUP($N28,'Raw - customers'!$A:$A,'Raw - customers'!$B:$I)</f>
        <v>Artemas Vasilischev</v>
      </c>
      <c r="S28" t="str">
        <v>Bigender</v>
      </c>
      <c r="T28">
        <v>53</v>
      </c>
      <c r="U28" t="str">
        <v>33 Richards JunctionApt. 478</v>
      </c>
      <c r="V28">
        <v>7650</v>
      </c>
      <c r="W28" t="str">
        <v>South Rileyview</v>
      </c>
      <c r="X28" t="str">
        <v>Western Australia</v>
      </c>
      <c r="Y28" t="str">
        <v>Australia</v>
      </c>
      <c r="Z28">
        <v>3</v>
      </c>
      <c r="AA28" s="3" t="str">
        <f t="shared" si="1"/>
        <v>0 to 10</v>
      </c>
      <c r="AC28" s="9">
        <v>2</v>
      </c>
      <c r="AD28" s="10" cm="1">
        <f t="array" ref="AD28">SUMPRODUCT((DAY($P$2:$P$5001)=$AC28)*M3:M5002)</f>
        <v>1264992</v>
      </c>
      <c r="AF28" s="9"/>
      <c r="AG28" s="10"/>
      <c r="AI28" s="11" t="s">
        <v>4334</v>
      </c>
      <c r="AJ28" s="4">
        <v>7000</v>
      </c>
      <c r="AK28" s="10">
        <v>1107</v>
      </c>
      <c r="AL28" s="20"/>
      <c r="AM28" s="17"/>
      <c r="AN28" s="49"/>
      <c r="AP28" s="6">
        <v>441</v>
      </c>
      <c r="AQ28" s="6" t="s">
        <v>1377</v>
      </c>
      <c r="AS28">
        <v>732</v>
      </c>
      <c r="AT28" t="str">
        <v>Queensland</v>
      </c>
    </row>
    <row r="29" spans="1:46" x14ac:dyDescent="0.25">
      <c r="A29">
        <v>27</v>
      </c>
      <c r="B29">
        <v>5</v>
      </c>
      <c r="C29">
        <v>695</v>
      </c>
      <c r="D29">
        <v>113</v>
      </c>
      <c r="E29">
        <v>1</v>
      </c>
      <c r="F29">
        <v>113</v>
      </c>
      <c r="G29" t="str">
        <f>VLOOKUP($C29,'Raw-products'!$A$2:$H$1261,MATCH(G$1,'Raw-products'!$A$1:$H$1,0))</f>
        <v>Jacket</v>
      </c>
      <c r="H29" t="str">
        <f>VLOOKUP($C29,'Raw-products'!$A$2:$H$1261,MATCH(H$1,'Raw-products'!$A$1:$H$1,0))</f>
        <v>Parka</v>
      </c>
      <c r="I29" t="str">
        <f>VLOOKUP($C29,'Raw-products'!$A$2:$H$1261,MATCH(I$1,'Raw-products'!$A$1:$H$1,0))</f>
        <v>XS</v>
      </c>
      <c r="J29" t="str">
        <f>VLOOKUP($C29,'Raw-products'!$A$2:$H$1261,MATCH(J$1,'Raw-products'!$A$1:$H$1,0))</f>
        <v>violet</v>
      </c>
      <c r="K29">
        <f>VLOOKUP($C29,'Raw-products'!$A$2:$H$1261,MATCH(K$1,'Raw-products'!$A$1:$H$1,0))</f>
        <v>119</v>
      </c>
      <c r="L29">
        <f>VLOOKUP($C29,'Raw-products'!$A$2:$H$1261,MATCH(L$1,'Raw-products'!$A$1:$H$1,0))</f>
        <v>59</v>
      </c>
      <c r="M29" s="5">
        <f t="shared" si="0"/>
        <v>7021</v>
      </c>
      <c r="N29" cm="1">
        <f t="array" ref="N29:Q29">_xlfn.XLOOKUP($B29,'Raw -orders'!$A:$A,'Raw -orders'!$B:$E)</f>
        <v>441</v>
      </c>
      <c r="O29">
        <v>14719</v>
      </c>
      <c r="P29" s="1">
        <v>44278</v>
      </c>
      <c r="Q29" s="1">
        <v>44279</v>
      </c>
      <c r="R29" t="str" cm="1">
        <f t="array" ref="R29:Y29">_xlfn.XLOOKUP($N29,'Raw - customers'!$A:$A,'Raw - customers'!$B:$I)</f>
        <v>Artemas Vasilischev</v>
      </c>
      <c r="S29" t="str">
        <v>Bigender</v>
      </c>
      <c r="T29">
        <v>53</v>
      </c>
      <c r="U29" t="str">
        <v>33 Richards JunctionApt. 478</v>
      </c>
      <c r="V29">
        <v>7650</v>
      </c>
      <c r="W29" t="str">
        <v>South Rileyview</v>
      </c>
      <c r="X29" t="str">
        <v>Western Australia</v>
      </c>
      <c r="Y29" t="str">
        <v>Australia</v>
      </c>
      <c r="Z29">
        <v>3</v>
      </c>
      <c r="AA29" s="3" t="str">
        <f t="shared" si="1"/>
        <v>0 to 10</v>
      </c>
      <c r="AC29" s="9">
        <v>3</v>
      </c>
      <c r="AD29" s="10" cm="1">
        <f t="array" ref="AD29">SUMPRODUCT((DAY($P$2:$P$5001)=$AC29)*M4:M5003)</f>
        <v>956989</v>
      </c>
      <c r="AF29" s="9" t="str" cm="1">
        <f t="array" ref="AF29:AG33">_xlfn._xlws.SORT(CHOOSE({1,2},_xlfn.UNIQUE(I2:I5001),COUNTIFS(I2:I5001,_xlfn.UNIQUE(I2:I5001)),{1,2}),2,-1)</f>
        <v>M</v>
      </c>
      <c r="AG29" s="10">
        <v>1022</v>
      </c>
      <c r="AI29" s="11" t="s">
        <v>4335</v>
      </c>
      <c r="AJ29" s="4">
        <v>8000</v>
      </c>
      <c r="AK29" s="10">
        <v>1005</v>
      </c>
      <c r="AL29" s="20"/>
      <c r="AP29" s="6">
        <v>441</v>
      </c>
      <c r="AQ29" s="6" t="s">
        <v>1377</v>
      </c>
      <c r="AS29">
        <v>443</v>
      </c>
      <c r="AT29" t="str">
        <v>Victoria</v>
      </c>
    </row>
    <row r="30" spans="1:46" x14ac:dyDescent="0.25">
      <c r="A30">
        <v>28</v>
      </c>
      <c r="B30">
        <v>6</v>
      </c>
      <c r="C30">
        <v>38</v>
      </c>
      <c r="D30">
        <v>104</v>
      </c>
      <c r="E30">
        <v>2</v>
      </c>
      <c r="F30">
        <v>208</v>
      </c>
      <c r="G30" t="str">
        <f>VLOOKUP($C30,'Raw-products'!$A$2:$H$1261,MATCH(G$1,'Raw-products'!$A$1:$H$1,0))</f>
        <v>Shirt</v>
      </c>
      <c r="H30" t="str">
        <f>VLOOKUP($C30,'Raw-products'!$A$2:$H$1261,MATCH(H$1,'Raw-products'!$A$1:$H$1,0))</f>
        <v>Dress</v>
      </c>
      <c r="I30" t="str">
        <f>VLOOKUP($C30,'Raw-products'!$A$2:$H$1261,MATCH(I$1,'Raw-products'!$A$1:$H$1,0))</f>
        <v>L</v>
      </c>
      <c r="J30" t="str">
        <f>VLOOKUP($C30,'Raw-products'!$A$2:$H$1261,MATCH(J$1,'Raw-products'!$A$1:$H$1,0))</f>
        <v>red</v>
      </c>
      <c r="K30">
        <f>VLOOKUP($C30,'Raw-products'!$A$2:$H$1261,MATCH(K$1,'Raw-products'!$A$1:$H$1,0))</f>
        <v>119</v>
      </c>
      <c r="L30">
        <f>VLOOKUP($C30,'Raw-products'!$A$2:$H$1261,MATCH(L$1,'Raw-products'!$A$1:$H$1,0))</f>
        <v>79</v>
      </c>
      <c r="M30" s="5">
        <f t="shared" si="0"/>
        <v>9401</v>
      </c>
      <c r="N30" cm="1">
        <f t="array" ref="N30:Q30">_xlfn.XLOOKUP($B30,'Raw -orders'!$A:$A,'Raw -orders'!$B:$E)</f>
        <v>800</v>
      </c>
      <c r="O30">
        <v>16197</v>
      </c>
      <c r="P30" s="1">
        <v>44448</v>
      </c>
      <c r="Q30" s="1">
        <v>44474</v>
      </c>
      <c r="R30" t="str" cm="1">
        <f t="array" ref="R30:Y30">_xlfn.XLOOKUP($N30,'Raw - customers'!$A:$A,'Raw - customers'!$B:$I)</f>
        <v>Katusha Ceney</v>
      </c>
      <c r="S30" t="str">
        <v>Bigender</v>
      </c>
      <c r="T30">
        <v>49</v>
      </c>
      <c r="U30" t="str">
        <v>3570 Sarah AvenueApt. 092</v>
      </c>
      <c r="V30">
        <v>4505</v>
      </c>
      <c r="W30" t="str">
        <v>Daughertyport</v>
      </c>
      <c r="X30" t="str">
        <v>Queensland</v>
      </c>
      <c r="Y30" t="str">
        <v>Australia</v>
      </c>
      <c r="Z30">
        <v>9</v>
      </c>
      <c r="AA30" s="3" t="str">
        <f t="shared" si="1"/>
        <v>20 to 30</v>
      </c>
      <c r="AC30" s="9">
        <v>4</v>
      </c>
      <c r="AD30" s="10" cm="1">
        <f t="array" ref="AD30">SUMPRODUCT((DAY($P$2:$P$5001)=$AC30)*M5:M5004)</f>
        <v>1004390</v>
      </c>
      <c r="AF30" s="9" t="str">
        <v>L</v>
      </c>
      <c r="AG30" s="10">
        <v>1002</v>
      </c>
      <c r="AI30" s="9" t="s">
        <v>4336</v>
      </c>
      <c r="AJ30" s="4">
        <v>9000</v>
      </c>
      <c r="AK30" s="10">
        <v>603</v>
      </c>
      <c r="AL30" s="20"/>
      <c r="AP30" s="6">
        <v>800</v>
      </c>
      <c r="AQ30" s="6" t="s">
        <v>1355</v>
      </c>
      <c r="AS30">
        <v>206</v>
      </c>
      <c r="AT30" t="str">
        <v>Queensland</v>
      </c>
    </row>
    <row r="31" spans="1:46" x14ac:dyDescent="0.25">
      <c r="A31">
        <v>29</v>
      </c>
      <c r="B31">
        <v>6</v>
      </c>
      <c r="C31">
        <v>473</v>
      </c>
      <c r="D31">
        <v>118</v>
      </c>
      <c r="E31">
        <v>2</v>
      </c>
      <c r="F31">
        <v>236</v>
      </c>
      <c r="G31" t="str">
        <f>VLOOKUP($C31,'Raw-products'!$A$2:$H$1261,MATCH(G$1,'Raw-products'!$A$1:$H$1,0))</f>
        <v>Jacket</v>
      </c>
      <c r="H31" t="str">
        <f>VLOOKUP($C31,'Raw-products'!$A$2:$H$1261,MATCH(H$1,'Raw-products'!$A$1:$H$1,0))</f>
        <v>Puffer</v>
      </c>
      <c r="I31" t="str">
        <f>VLOOKUP($C31,'Raw-products'!$A$2:$H$1261,MATCH(I$1,'Raw-products'!$A$1:$H$1,0))</f>
        <v>L</v>
      </c>
      <c r="J31" t="str">
        <f>VLOOKUP($C31,'Raw-products'!$A$2:$H$1261,MATCH(J$1,'Raw-products'!$A$1:$H$1,0))</f>
        <v>green</v>
      </c>
      <c r="K31">
        <f>VLOOKUP($C31,'Raw-products'!$A$2:$H$1261,MATCH(K$1,'Raw-products'!$A$1:$H$1,0))</f>
        <v>110</v>
      </c>
      <c r="L31">
        <f>VLOOKUP($C31,'Raw-products'!$A$2:$H$1261,MATCH(L$1,'Raw-products'!$A$1:$H$1,0))</f>
        <v>43</v>
      </c>
      <c r="M31" s="5">
        <f t="shared" si="0"/>
        <v>4730</v>
      </c>
      <c r="N31" cm="1">
        <f t="array" ref="N31:Q31">_xlfn.XLOOKUP($B31,'Raw -orders'!$A:$A,'Raw -orders'!$B:$E)</f>
        <v>800</v>
      </c>
      <c r="O31">
        <v>16197</v>
      </c>
      <c r="P31" s="1">
        <v>44448</v>
      </c>
      <c r="Q31" s="1">
        <v>44474</v>
      </c>
      <c r="R31" t="str" cm="1">
        <f t="array" ref="R31:Y31">_xlfn.XLOOKUP($N31,'Raw - customers'!$A:$A,'Raw - customers'!$B:$I)</f>
        <v>Katusha Ceney</v>
      </c>
      <c r="S31" t="str">
        <v>Bigender</v>
      </c>
      <c r="T31">
        <v>49</v>
      </c>
      <c r="U31" t="str">
        <v>3570 Sarah AvenueApt. 092</v>
      </c>
      <c r="V31">
        <v>4505</v>
      </c>
      <c r="W31" t="str">
        <v>Daughertyport</v>
      </c>
      <c r="X31" t="str">
        <v>Queensland</v>
      </c>
      <c r="Y31" t="str">
        <v>Australia</v>
      </c>
      <c r="Z31">
        <v>9</v>
      </c>
      <c r="AA31" s="3" t="str">
        <f t="shared" si="1"/>
        <v>20 to 30</v>
      </c>
      <c r="AC31" s="9">
        <v>5</v>
      </c>
      <c r="AD31" s="10" cm="1">
        <f t="array" ref="AD31">SUMPRODUCT((DAY($P$2:$P$5001)=$AC31)*M6:M5005)</f>
        <v>1061462</v>
      </c>
      <c r="AF31" s="9" t="str">
        <v>XS</v>
      </c>
      <c r="AG31" s="10">
        <v>1001</v>
      </c>
      <c r="AI31" s="9" t="s">
        <v>4337</v>
      </c>
      <c r="AJ31" s="4">
        <v>10000</v>
      </c>
      <c r="AK31" s="10">
        <v>120</v>
      </c>
      <c r="AL31" s="20"/>
      <c r="AP31" s="6">
        <v>800</v>
      </c>
      <c r="AQ31" s="6" t="s">
        <v>1355</v>
      </c>
      <c r="AS31">
        <v>993</v>
      </c>
      <c r="AT31" t="str">
        <v>Victoria</v>
      </c>
    </row>
    <row r="32" spans="1:46" x14ac:dyDescent="0.25">
      <c r="A32">
        <v>30</v>
      </c>
      <c r="B32">
        <v>6</v>
      </c>
      <c r="C32">
        <v>242</v>
      </c>
      <c r="D32">
        <v>106</v>
      </c>
      <c r="E32">
        <v>1</v>
      </c>
      <c r="F32">
        <v>106</v>
      </c>
      <c r="G32" t="str">
        <f>VLOOKUP($C32,'Raw-products'!$A$2:$H$1261,MATCH(G$1,'Raw-products'!$A$1:$H$1,0))</f>
        <v>Shirt</v>
      </c>
      <c r="H32" t="str">
        <f>VLOOKUP($C32,'Raw-products'!$A$2:$H$1261,MATCH(H$1,'Raw-products'!$A$1:$H$1,0))</f>
        <v>Chambray</v>
      </c>
      <c r="I32" t="str">
        <f>VLOOKUP($C32,'Raw-products'!$A$2:$H$1261,MATCH(I$1,'Raw-products'!$A$1:$H$1,0))</f>
        <v>M</v>
      </c>
      <c r="J32" t="str">
        <f>VLOOKUP($C32,'Raw-products'!$A$2:$H$1261,MATCH(J$1,'Raw-products'!$A$1:$H$1,0))</f>
        <v>violet</v>
      </c>
      <c r="K32">
        <f>VLOOKUP($C32,'Raw-products'!$A$2:$H$1261,MATCH(K$1,'Raw-products'!$A$1:$H$1,0))</f>
        <v>105</v>
      </c>
      <c r="L32">
        <f>VLOOKUP($C32,'Raw-products'!$A$2:$H$1261,MATCH(L$1,'Raw-products'!$A$1:$H$1,0))</f>
        <v>72</v>
      </c>
      <c r="M32" s="5">
        <f t="shared" si="0"/>
        <v>7560</v>
      </c>
      <c r="N32" cm="1">
        <f t="array" ref="N32:Q32">_xlfn.XLOOKUP($B32,'Raw -orders'!$A:$A,'Raw -orders'!$B:$E)</f>
        <v>800</v>
      </c>
      <c r="O32">
        <v>16197</v>
      </c>
      <c r="P32" s="1">
        <v>44448</v>
      </c>
      <c r="Q32" s="1">
        <v>44474</v>
      </c>
      <c r="R32" t="str" cm="1">
        <f t="array" ref="R32:Y32">_xlfn.XLOOKUP($N32,'Raw - customers'!$A:$A,'Raw - customers'!$B:$I)</f>
        <v>Katusha Ceney</v>
      </c>
      <c r="S32" t="str">
        <v>Bigender</v>
      </c>
      <c r="T32">
        <v>49</v>
      </c>
      <c r="U32" t="str">
        <v>3570 Sarah AvenueApt. 092</v>
      </c>
      <c r="V32">
        <v>4505</v>
      </c>
      <c r="W32" t="str">
        <v>Daughertyport</v>
      </c>
      <c r="X32" t="str">
        <v>Queensland</v>
      </c>
      <c r="Y32" t="str">
        <v>Australia</v>
      </c>
      <c r="Z32">
        <v>9</v>
      </c>
      <c r="AA32" s="3" t="str">
        <f t="shared" si="1"/>
        <v>20 to 30</v>
      </c>
      <c r="AC32" s="9">
        <v>6</v>
      </c>
      <c r="AD32" s="10" cm="1">
        <f t="array" ref="AD32">SUMPRODUCT((DAY($P$2:$P$5001)=$AC32)*M7:M5006)</f>
        <v>1037246</v>
      </c>
      <c r="AF32" s="9" t="str">
        <v>S</v>
      </c>
      <c r="AG32" s="10">
        <v>998</v>
      </c>
      <c r="AI32" s="9" t="s">
        <v>4338</v>
      </c>
      <c r="AJ32" s="4">
        <v>10000</v>
      </c>
      <c r="AK32" s="10">
        <v>0</v>
      </c>
      <c r="AP32" s="6">
        <v>800</v>
      </c>
      <c r="AQ32" s="6" t="s">
        <v>1355</v>
      </c>
      <c r="AS32">
        <v>260</v>
      </c>
      <c r="AT32" t="str">
        <v>Tasmania</v>
      </c>
    </row>
    <row r="33" spans="1:46" ht="15.75" thickBot="1" x14ac:dyDescent="0.3">
      <c r="A33">
        <v>31</v>
      </c>
      <c r="B33">
        <v>6</v>
      </c>
      <c r="C33">
        <v>804</v>
      </c>
      <c r="D33">
        <v>91</v>
      </c>
      <c r="E33">
        <v>2</v>
      </c>
      <c r="F33">
        <v>182</v>
      </c>
      <c r="G33" t="str">
        <f>VLOOKUP($C33,'Raw-products'!$A$2:$H$1261,MATCH(G$1,'Raw-products'!$A$1:$H$1,0))</f>
        <v>Jacket</v>
      </c>
      <c r="H33" t="str">
        <f>VLOOKUP($C33,'Raw-products'!$A$2:$H$1261,MATCH(H$1,'Raw-products'!$A$1:$H$1,0))</f>
        <v>Pullover</v>
      </c>
      <c r="I33" t="str">
        <f>VLOOKUP($C33,'Raw-products'!$A$2:$H$1261,MATCH(I$1,'Raw-products'!$A$1:$H$1,0))</f>
        <v>XL</v>
      </c>
      <c r="J33" t="str">
        <f>VLOOKUP($C33,'Raw-products'!$A$2:$H$1261,MATCH(J$1,'Raw-products'!$A$1:$H$1,0))</f>
        <v>violet</v>
      </c>
      <c r="K33">
        <f>VLOOKUP($C33,'Raw-products'!$A$2:$H$1261,MATCH(K$1,'Raw-products'!$A$1:$H$1,0))</f>
        <v>114</v>
      </c>
      <c r="L33">
        <f>VLOOKUP($C33,'Raw-products'!$A$2:$H$1261,MATCH(L$1,'Raw-products'!$A$1:$H$1,0))</f>
        <v>69</v>
      </c>
      <c r="M33" s="5">
        <f t="shared" si="0"/>
        <v>7866</v>
      </c>
      <c r="N33" cm="1">
        <f t="array" ref="N33:Q33">_xlfn.XLOOKUP($B33,'Raw -orders'!$A:$A,'Raw -orders'!$B:$E)</f>
        <v>800</v>
      </c>
      <c r="O33">
        <v>16197</v>
      </c>
      <c r="P33" s="1">
        <v>44448</v>
      </c>
      <c r="Q33" s="1">
        <v>44474</v>
      </c>
      <c r="R33" t="str" cm="1">
        <f t="array" ref="R33:Y33">_xlfn.XLOOKUP($N33,'Raw - customers'!$A:$A,'Raw - customers'!$B:$I)</f>
        <v>Katusha Ceney</v>
      </c>
      <c r="S33" t="str">
        <v>Bigender</v>
      </c>
      <c r="T33">
        <v>49</v>
      </c>
      <c r="U33" t="str">
        <v>3570 Sarah AvenueApt. 092</v>
      </c>
      <c r="V33">
        <v>4505</v>
      </c>
      <c r="W33" t="str">
        <v>Daughertyport</v>
      </c>
      <c r="X33" t="str">
        <v>Queensland</v>
      </c>
      <c r="Y33" t="str">
        <v>Australia</v>
      </c>
      <c r="Z33">
        <v>9</v>
      </c>
      <c r="AA33" s="3" t="str">
        <f t="shared" si="1"/>
        <v>20 to 30</v>
      </c>
      <c r="AC33" s="9">
        <v>7</v>
      </c>
      <c r="AD33" s="10" cm="1">
        <f t="array" ref="AD33">SUMPRODUCT((DAY($P$2:$P$5001)=$AC33)*M8:M5007)</f>
        <v>1198544</v>
      </c>
      <c r="AF33" s="12" t="str">
        <v>XL</v>
      </c>
      <c r="AG33" s="14">
        <v>977</v>
      </c>
      <c r="AI33" s="12"/>
      <c r="AJ33" s="13"/>
      <c r="AK33" s="14">
        <v>0</v>
      </c>
      <c r="AP33" s="6">
        <v>800</v>
      </c>
      <c r="AQ33" s="6" t="s">
        <v>1355</v>
      </c>
      <c r="AS33">
        <v>727</v>
      </c>
      <c r="AT33" t="str">
        <v>New South Wales</v>
      </c>
    </row>
    <row r="34" spans="1:46" x14ac:dyDescent="0.25">
      <c r="A34">
        <v>32</v>
      </c>
      <c r="B34">
        <v>7</v>
      </c>
      <c r="C34">
        <v>850</v>
      </c>
      <c r="D34">
        <v>113</v>
      </c>
      <c r="E34">
        <v>2</v>
      </c>
      <c r="F34">
        <v>226</v>
      </c>
      <c r="G34" t="str">
        <f>VLOOKUP($C34,'Raw-products'!$A$2:$H$1261,MATCH(G$1,'Raw-products'!$A$1:$H$1,0))</f>
        <v>Trousers</v>
      </c>
      <c r="H34" t="str">
        <f>VLOOKUP($C34,'Raw-products'!$A$2:$H$1261,MATCH(H$1,'Raw-products'!$A$1:$H$1,0))</f>
        <v>Chinos</v>
      </c>
      <c r="I34" t="str">
        <f>VLOOKUP($C34,'Raw-products'!$A$2:$H$1261,MATCH(I$1,'Raw-products'!$A$1:$H$1,0))</f>
        <v>XS</v>
      </c>
      <c r="J34" t="str">
        <f>VLOOKUP($C34,'Raw-products'!$A$2:$H$1261,MATCH(J$1,'Raw-products'!$A$1:$H$1,0))</f>
        <v>yellow</v>
      </c>
      <c r="K34">
        <f>VLOOKUP($C34,'Raw-products'!$A$2:$H$1261,MATCH(K$1,'Raw-products'!$A$1:$H$1,0))</f>
        <v>100</v>
      </c>
      <c r="L34">
        <f>VLOOKUP($C34,'Raw-products'!$A$2:$H$1261,MATCH(L$1,'Raw-products'!$A$1:$H$1,0))</f>
        <v>41</v>
      </c>
      <c r="M34" s="5">
        <f t="shared" si="0"/>
        <v>4100</v>
      </c>
      <c r="N34" cm="1">
        <f t="array" ref="N34:Q34">_xlfn.XLOOKUP($B34,'Raw -orders'!$A:$A,'Raw -orders'!$B:$E)</f>
        <v>626</v>
      </c>
      <c r="O34">
        <v>37666</v>
      </c>
      <c r="P34" s="1">
        <v>44291</v>
      </c>
      <c r="Q34" s="1">
        <v>44297</v>
      </c>
      <c r="R34" t="str" cm="1">
        <f t="array" ref="R34:Y34">_xlfn.XLOOKUP($N34,'Raw - customers'!$A:$A,'Raw - customers'!$B:$I)</f>
        <v>Tann Scothron</v>
      </c>
      <c r="S34" t="str">
        <v>Genderqueer</v>
      </c>
      <c r="T34">
        <v>64</v>
      </c>
      <c r="U34" t="str">
        <v>72 Hunter Station StApt. 220</v>
      </c>
      <c r="V34">
        <v>1807</v>
      </c>
      <c r="W34" t="str">
        <v>Walterstad</v>
      </c>
      <c r="X34" t="str">
        <v>New South Wales</v>
      </c>
      <c r="Y34" t="str">
        <v>Australia</v>
      </c>
      <c r="Z34">
        <v>4</v>
      </c>
      <c r="AA34" s="3" t="str">
        <f t="shared" si="1"/>
        <v>0 to 10</v>
      </c>
      <c r="AC34" s="9">
        <v>8</v>
      </c>
      <c r="AD34" s="10" cm="1">
        <f t="array" ref="AD34">SUMPRODUCT((DAY($P$2:$P$5001)=$AC34)*M9:M5008)</f>
        <v>888831</v>
      </c>
      <c r="AP34" s="6">
        <v>626</v>
      </c>
      <c r="AQ34" s="6" t="s">
        <v>1362</v>
      </c>
      <c r="AS34">
        <v>627</v>
      </c>
      <c r="AT34" t="str">
        <v>South Australia</v>
      </c>
    </row>
    <row r="35" spans="1:46" x14ac:dyDescent="0.25">
      <c r="A35">
        <v>33</v>
      </c>
      <c r="B35">
        <v>7</v>
      </c>
      <c r="C35">
        <v>1162</v>
      </c>
      <c r="D35">
        <v>99</v>
      </c>
      <c r="E35">
        <v>3</v>
      </c>
      <c r="F35">
        <v>297</v>
      </c>
      <c r="G35" t="str">
        <f>VLOOKUP($C35,'Raw-products'!$A$2:$H$1261,MATCH(G$1,'Raw-products'!$A$1:$H$1,0))</f>
        <v>Trousers</v>
      </c>
      <c r="H35" t="str">
        <f>VLOOKUP($C35,'Raw-products'!$A$2:$H$1261,MATCH(H$1,'Raw-products'!$A$1:$H$1,0))</f>
        <v>High-Waisted</v>
      </c>
      <c r="I35" t="str">
        <f>VLOOKUP($C35,'Raw-products'!$A$2:$H$1261,MATCH(I$1,'Raw-products'!$A$1:$H$1,0))</f>
        <v>M</v>
      </c>
      <c r="J35" t="str">
        <f>VLOOKUP($C35,'Raw-products'!$A$2:$H$1261,MATCH(J$1,'Raw-products'!$A$1:$H$1,0))</f>
        <v>orange</v>
      </c>
      <c r="K35">
        <f>VLOOKUP($C35,'Raw-products'!$A$2:$H$1261,MATCH(K$1,'Raw-products'!$A$1:$H$1,0))</f>
        <v>98</v>
      </c>
      <c r="L35">
        <f>VLOOKUP($C35,'Raw-products'!$A$2:$H$1261,MATCH(L$1,'Raw-products'!$A$1:$H$1,0))</f>
        <v>69</v>
      </c>
      <c r="M35" s="5">
        <f t="shared" si="0"/>
        <v>6762</v>
      </c>
      <c r="N35" cm="1">
        <f t="array" ref="N35:Q35">_xlfn.XLOOKUP($B35,'Raw -orders'!$A:$A,'Raw -orders'!$B:$E)</f>
        <v>626</v>
      </c>
      <c r="O35">
        <v>37666</v>
      </c>
      <c r="P35" s="1">
        <v>44291</v>
      </c>
      <c r="Q35" s="1">
        <v>44297</v>
      </c>
      <c r="R35" t="str" cm="1">
        <f t="array" ref="R35:Y35">_xlfn.XLOOKUP($N35,'Raw - customers'!$A:$A,'Raw - customers'!$B:$I)</f>
        <v>Tann Scothron</v>
      </c>
      <c r="S35" t="str">
        <v>Genderqueer</v>
      </c>
      <c r="T35">
        <v>64</v>
      </c>
      <c r="U35" t="str">
        <v>72 Hunter Station StApt. 220</v>
      </c>
      <c r="V35">
        <v>1807</v>
      </c>
      <c r="W35" t="str">
        <v>Walterstad</v>
      </c>
      <c r="X35" t="str">
        <v>New South Wales</v>
      </c>
      <c r="Y35" t="str">
        <v>Australia</v>
      </c>
      <c r="Z35">
        <v>4</v>
      </c>
      <c r="AA35" s="3" t="str">
        <f t="shared" si="1"/>
        <v>0 to 10</v>
      </c>
      <c r="AC35" s="9">
        <v>9</v>
      </c>
      <c r="AD35" s="10" cm="1">
        <f t="array" ref="AD35">SUMPRODUCT((DAY($P$2:$P$5001)=$AC35)*M10:M5009)</f>
        <v>1076844</v>
      </c>
      <c r="AP35" s="6">
        <v>626</v>
      </c>
      <c r="AQ35" s="6" t="s">
        <v>1362</v>
      </c>
      <c r="AS35">
        <v>588</v>
      </c>
      <c r="AT35" t="str">
        <v>Victoria</v>
      </c>
    </row>
    <row r="36" spans="1:46" ht="15.75" thickBot="1" x14ac:dyDescent="0.3">
      <c r="A36">
        <v>34</v>
      </c>
      <c r="B36">
        <v>8</v>
      </c>
      <c r="C36">
        <v>765</v>
      </c>
      <c r="D36">
        <v>109</v>
      </c>
      <c r="E36">
        <v>1</v>
      </c>
      <c r="F36">
        <v>109</v>
      </c>
      <c r="G36" t="str">
        <f>VLOOKUP($C36,'Raw-products'!$A$2:$H$1261,MATCH(G$1,'Raw-products'!$A$1:$H$1,0))</f>
        <v>Jacket</v>
      </c>
      <c r="H36" t="str">
        <f>VLOOKUP($C36,'Raw-products'!$A$2:$H$1261,MATCH(H$1,'Raw-products'!$A$1:$H$1,0))</f>
        <v>Peacoat</v>
      </c>
      <c r="I36" t="str">
        <f>VLOOKUP($C36,'Raw-products'!$A$2:$H$1261,MATCH(I$1,'Raw-products'!$A$1:$H$1,0))</f>
        <v>XS</v>
      </c>
      <c r="J36" t="str">
        <f>VLOOKUP($C36,'Raw-products'!$A$2:$H$1261,MATCH(J$1,'Raw-products'!$A$1:$H$1,0))</f>
        <v>violet</v>
      </c>
      <c r="K36">
        <f>VLOOKUP($C36,'Raw-products'!$A$2:$H$1261,MATCH(K$1,'Raw-products'!$A$1:$H$1,0))</f>
        <v>102</v>
      </c>
      <c r="L36">
        <f>VLOOKUP($C36,'Raw-products'!$A$2:$H$1261,MATCH(L$1,'Raw-products'!$A$1:$H$1,0))</f>
        <v>54</v>
      </c>
      <c r="M36" s="5">
        <f t="shared" si="0"/>
        <v>5508</v>
      </c>
      <c r="N36" cm="1">
        <f t="array" ref="N36:Q36">_xlfn.XLOOKUP($B36,'Raw -orders'!$A:$A,'Raw -orders'!$B:$E)</f>
        <v>58</v>
      </c>
      <c r="O36">
        <v>28484</v>
      </c>
      <c r="P36" s="1">
        <v>44298</v>
      </c>
      <c r="Q36" s="1">
        <v>44317</v>
      </c>
      <c r="R36" t="str" cm="1">
        <f t="array" ref="R36:Y36">_xlfn.XLOOKUP($N36,'Raw - customers'!$A:$A,'Raw - customers'!$B:$I)</f>
        <v>Aurie Margett</v>
      </c>
      <c r="S36" t="str">
        <v>Agender</v>
      </c>
      <c r="T36">
        <v>39</v>
      </c>
      <c r="U36" t="str">
        <v>260 Lily PassSuite 549</v>
      </c>
      <c r="V36">
        <v>2783</v>
      </c>
      <c r="W36" t="str">
        <v>Amelieburgh</v>
      </c>
      <c r="X36" t="str">
        <v>New South Wales</v>
      </c>
      <c r="Y36" t="str">
        <v>Australia</v>
      </c>
      <c r="Z36">
        <v>4</v>
      </c>
      <c r="AA36" s="3" t="str">
        <f t="shared" si="1"/>
        <v>10 to 20</v>
      </c>
      <c r="AC36" s="9">
        <v>10</v>
      </c>
      <c r="AD36" s="10" cm="1">
        <f t="array" ref="AD36">SUMPRODUCT((DAY($P$2:$P$5001)=$AC36)*M11:M5010)</f>
        <v>810822</v>
      </c>
      <c r="AP36" s="6">
        <v>58</v>
      </c>
      <c r="AQ36" s="6" t="s">
        <v>1362</v>
      </c>
      <c r="AS36">
        <v>412</v>
      </c>
      <c r="AT36" t="str">
        <v>South Australia</v>
      </c>
    </row>
    <row r="37" spans="1:46" ht="15.75" thickBot="1" x14ac:dyDescent="0.3">
      <c r="A37">
        <v>35</v>
      </c>
      <c r="B37">
        <v>8</v>
      </c>
      <c r="C37">
        <v>256</v>
      </c>
      <c r="D37">
        <v>95</v>
      </c>
      <c r="E37">
        <v>2</v>
      </c>
      <c r="F37">
        <v>190</v>
      </c>
      <c r="G37" t="str">
        <f>VLOOKUP($C37,'Raw-products'!$A$2:$H$1261,MATCH(G$1,'Raw-products'!$A$1:$H$1,0))</f>
        <v>Shirt</v>
      </c>
      <c r="H37" t="str">
        <f>VLOOKUP($C37,'Raw-products'!$A$2:$H$1261,MATCH(H$1,'Raw-products'!$A$1:$H$1,0))</f>
        <v>Polo</v>
      </c>
      <c r="I37" t="str">
        <f>VLOOKUP($C37,'Raw-products'!$A$2:$H$1261,MATCH(I$1,'Raw-products'!$A$1:$H$1,0))</f>
        <v>S</v>
      </c>
      <c r="J37" t="str">
        <f>VLOOKUP($C37,'Raw-products'!$A$2:$H$1261,MATCH(J$1,'Raw-products'!$A$1:$H$1,0))</f>
        <v>yellow</v>
      </c>
      <c r="K37">
        <f>VLOOKUP($C37,'Raw-products'!$A$2:$H$1261,MATCH(K$1,'Raw-products'!$A$1:$H$1,0))</f>
        <v>117</v>
      </c>
      <c r="L37">
        <f>VLOOKUP($C37,'Raw-products'!$A$2:$H$1261,MATCH(L$1,'Raw-products'!$A$1:$H$1,0))</f>
        <v>77</v>
      </c>
      <c r="M37" s="5">
        <f t="shared" si="0"/>
        <v>9009</v>
      </c>
      <c r="N37" cm="1">
        <f t="array" ref="N37:Q37">_xlfn.XLOOKUP($B37,'Raw -orders'!$A:$A,'Raw -orders'!$B:$E)</f>
        <v>58</v>
      </c>
      <c r="O37">
        <v>28484</v>
      </c>
      <c r="P37" s="1">
        <v>44298</v>
      </c>
      <c r="Q37" s="1">
        <v>44317</v>
      </c>
      <c r="R37" t="str" cm="1">
        <f t="array" ref="R37:Y37">_xlfn.XLOOKUP($N37,'Raw - customers'!$A:$A,'Raw - customers'!$B:$I)</f>
        <v>Aurie Margett</v>
      </c>
      <c r="S37" t="str">
        <v>Agender</v>
      </c>
      <c r="T37">
        <v>39</v>
      </c>
      <c r="U37" t="str">
        <v>260 Lily PassSuite 549</v>
      </c>
      <c r="V37">
        <v>2783</v>
      </c>
      <c r="W37" t="str">
        <v>Amelieburgh</v>
      </c>
      <c r="X37" t="str">
        <v>New South Wales</v>
      </c>
      <c r="Y37" t="str">
        <v>Australia</v>
      </c>
      <c r="Z37">
        <v>4</v>
      </c>
      <c r="AA37" s="3" t="str">
        <f t="shared" si="1"/>
        <v>10 to 20</v>
      </c>
      <c r="AC37" s="9">
        <v>11</v>
      </c>
      <c r="AD37" s="10" cm="1">
        <f t="array" ref="AD37">SUMPRODUCT((DAY($P$2:$P$5001)=$AC37)*M12:M5011)</f>
        <v>1144017</v>
      </c>
      <c r="AF37" s="108" t="s">
        <v>4370</v>
      </c>
      <c r="AG37" s="109"/>
      <c r="AK37" s="1"/>
      <c r="AP37" s="6">
        <v>58</v>
      </c>
      <c r="AQ37" s="6" t="s">
        <v>1362</v>
      </c>
      <c r="AS37">
        <v>358</v>
      </c>
      <c r="AT37" t="str">
        <v>Northern Territory</v>
      </c>
    </row>
    <row r="38" spans="1:46" x14ac:dyDescent="0.25">
      <c r="A38">
        <v>36</v>
      </c>
      <c r="B38">
        <v>9</v>
      </c>
      <c r="C38">
        <v>203</v>
      </c>
      <c r="D38">
        <v>98</v>
      </c>
      <c r="E38">
        <v>1</v>
      </c>
      <c r="F38">
        <v>98</v>
      </c>
      <c r="G38" t="str">
        <f>VLOOKUP($C38,'Raw-products'!$A$2:$H$1261,MATCH(G$1,'Raw-products'!$A$1:$H$1,0))</f>
        <v>Shirt</v>
      </c>
      <c r="H38" t="str">
        <f>VLOOKUP($C38,'Raw-products'!$A$2:$H$1261,MATCH(H$1,'Raw-products'!$A$1:$H$1,0))</f>
        <v>Camp Collared</v>
      </c>
      <c r="I38" t="str">
        <f>VLOOKUP($C38,'Raw-products'!$A$2:$H$1261,MATCH(I$1,'Raw-products'!$A$1:$H$1,0))</f>
        <v>L</v>
      </c>
      <c r="J38" t="str">
        <f>VLOOKUP($C38,'Raw-products'!$A$2:$H$1261,MATCH(J$1,'Raw-products'!$A$1:$H$1,0))</f>
        <v>indigo</v>
      </c>
      <c r="K38">
        <f>VLOOKUP($C38,'Raw-products'!$A$2:$H$1261,MATCH(K$1,'Raw-products'!$A$1:$H$1,0))</f>
        <v>112</v>
      </c>
      <c r="L38">
        <f>VLOOKUP($C38,'Raw-products'!$A$2:$H$1261,MATCH(L$1,'Raw-products'!$A$1:$H$1,0))</f>
        <v>72</v>
      </c>
      <c r="M38" s="5">
        <f t="shared" si="0"/>
        <v>8064</v>
      </c>
      <c r="N38" cm="1">
        <f t="array" ref="N38:Q38">_xlfn.XLOOKUP($B38,'Raw -orders'!$A:$A,'Raw -orders'!$B:$E)</f>
        <v>852</v>
      </c>
      <c r="O38">
        <v>12896</v>
      </c>
      <c r="P38" s="1">
        <v>44317</v>
      </c>
      <c r="Q38" s="1">
        <v>44327</v>
      </c>
      <c r="R38" t="str" cm="1">
        <f t="array" ref="R38:Y38">_xlfn.XLOOKUP($N38,'Raw - customers'!$A:$A,'Raw - customers'!$B:$I)</f>
        <v>Lucas Cromly</v>
      </c>
      <c r="S38" t="str">
        <v>Polygender</v>
      </c>
      <c r="T38">
        <v>67</v>
      </c>
      <c r="U38" t="str">
        <v>079 Chase MallApt. 902</v>
      </c>
      <c r="V38">
        <v>8460</v>
      </c>
      <c r="W38" t="str">
        <v>O'connertown</v>
      </c>
      <c r="X38" t="str">
        <v>Tasmania</v>
      </c>
      <c r="Y38" t="str">
        <v>Australia</v>
      </c>
      <c r="Z38">
        <v>5</v>
      </c>
      <c r="AA38" s="3" t="str">
        <f t="shared" si="1"/>
        <v>0 to 10</v>
      </c>
      <c r="AC38" s="9">
        <v>12</v>
      </c>
      <c r="AD38" s="10" cm="1">
        <f t="array" ref="AD38">SUMPRODUCT((DAY($P$2:$P$5001)=$AC38)*M13:M5012)</f>
        <v>824215</v>
      </c>
      <c r="AF38" s="7" t="s">
        <v>4369</v>
      </c>
      <c r="AG38" s="8" t="s">
        <v>4324</v>
      </c>
      <c r="AP38" s="6">
        <v>852</v>
      </c>
      <c r="AQ38" s="6" t="s">
        <v>1414</v>
      </c>
      <c r="AS38">
        <v>51</v>
      </c>
      <c r="AT38" t="str">
        <v>Northern Territory</v>
      </c>
    </row>
    <row r="39" spans="1:46" x14ac:dyDescent="0.25">
      <c r="A39">
        <v>37</v>
      </c>
      <c r="B39">
        <v>9</v>
      </c>
      <c r="C39">
        <v>486</v>
      </c>
      <c r="D39">
        <v>118</v>
      </c>
      <c r="E39">
        <v>2</v>
      </c>
      <c r="F39">
        <v>236</v>
      </c>
      <c r="G39" t="str">
        <f>VLOOKUP($C39,'Raw-products'!$A$2:$H$1261,MATCH(G$1,'Raw-products'!$A$1:$H$1,0))</f>
        <v>Jacket</v>
      </c>
      <c r="H39" t="str">
        <f>VLOOKUP($C39,'Raw-products'!$A$2:$H$1261,MATCH(H$1,'Raw-products'!$A$1:$H$1,0))</f>
        <v>Puffer</v>
      </c>
      <c r="I39" t="str">
        <f>VLOOKUP($C39,'Raw-products'!$A$2:$H$1261,MATCH(I$1,'Raw-products'!$A$1:$H$1,0))</f>
        <v>S</v>
      </c>
      <c r="J39" t="str">
        <f>VLOOKUP($C39,'Raw-products'!$A$2:$H$1261,MATCH(J$1,'Raw-products'!$A$1:$H$1,0))</f>
        <v>violet</v>
      </c>
      <c r="K39">
        <f>VLOOKUP($C39,'Raw-products'!$A$2:$H$1261,MATCH(K$1,'Raw-products'!$A$1:$H$1,0))</f>
        <v>110</v>
      </c>
      <c r="L39">
        <f>VLOOKUP($C39,'Raw-products'!$A$2:$H$1261,MATCH(L$1,'Raw-products'!$A$1:$H$1,0))</f>
        <v>46</v>
      </c>
      <c r="M39" s="5">
        <f t="shared" si="0"/>
        <v>5060</v>
      </c>
      <c r="N39" cm="1">
        <f t="array" ref="N39:Q39">_xlfn.XLOOKUP($B39,'Raw -orders'!$A:$A,'Raw -orders'!$B:$E)</f>
        <v>852</v>
      </c>
      <c r="O39">
        <v>12896</v>
      </c>
      <c r="P39" s="1">
        <v>44317</v>
      </c>
      <c r="Q39" s="1">
        <v>44327</v>
      </c>
      <c r="R39" t="str" cm="1">
        <f t="array" ref="R39:Y39">_xlfn.XLOOKUP($N39,'Raw - customers'!$A:$A,'Raw - customers'!$B:$I)</f>
        <v>Lucas Cromly</v>
      </c>
      <c r="S39" t="str">
        <v>Polygender</v>
      </c>
      <c r="T39">
        <v>67</v>
      </c>
      <c r="U39" t="str">
        <v>079 Chase MallApt. 902</v>
      </c>
      <c r="V39">
        <v>8460</v>
      </c>
      <c r="W39" t="str">
        <v>O'connertown</v>
      </c>
      <c r="X39" t="str">
        <v>Tasmania</v>
      </c>
      <c r="Y39" t="str">
        <v>Australia</v>
      </c>
      <c r="Z39">
        <v>5</v>
      </c>
      <c r="AA39" s="3" t="str">
        <f t="shared" si="1"/>
        <v>0 to 10</v>
      </c>
      <c r="AC39" s="9">
        <v>13</v>
      </c>
      <c r="AD39" s="10" cm="1">
        <f t="array" ref="AD39">SUMPRODUCT((DAY($P$2:$P$5001)=$AC39)*M14:M5013)</f>
        <v>1326772</v>
      </c>
      <c r="AF39" s="9"/>
      <c r="AG39" s="10"/>
      <c r="AP39" s="6">
        <v>852</v>
      </c>
      <c r="AQ39" s="6" t="s">
        <v>1414</v>
      </c>
      <c r="AS39">
        <v>78</v>
      </c>
      <c r="AT39" t="str">
        <v>Northern Territory</v>
      </c>
    </row>
    <row r="40" spans="1:46" x14ac:dyDescent="0.25">
      <c r="A40">
        <v>38</v>
      </c>
      <c r="B40">
        <v>9</v>
      </c>
      <c r="C40">
        <v>708</v>
      </c>
      <c r="D40">
        <v>119</v>
      </c>
      <c r="E40">
        <v>1</v>
      </c>
      <c r="F40">
        <v>119</v>
      </c>
      <c r="G40" t="str">
        <f>VLOOKUP($C40,'Raw-products'!$A$2:$H$1261,MATCH(G$1,'Raw-products'!$A$1:$H$1,0))</f>
        <v>Jacket</v>
      </c>
      <c r="H40" t="str">
        <f>VLOOKUP($C40,'Raw-products'!$A$2:$H$1261,MATCH(H$1,'Raw-products'!$A$1:$H$1,0))</f>
        <v>Trench Coat</v>
      </c>
      <c r="I40" t="str">
        <f>VLOOKUP($C40,'Raw-products'!$A$2:$H$1261,MATCH(I$1,'Raw-products'!$A$1:$H$1,0))</f>
        <v>L</v>
      </c>
      <c r="J40" t="str">
        <f>VLOOKUP($C40,'Raw-products'!$A$2:$H$1261,MATCH(J$1,'Raw-products'!$A$1:$H$1,0))</f>
        <v>orange</v>
      </c>
      <c r="K40">
        <f>VLOOKUP($C40,'Raw-products'!$A$2:$H$1261,MATCH(K$1,'Raw-products'!$A$1:$H$1,0))</f>
        <v>112</v>
      </c>
      <c r="L40">
        <f>VLOOKUP($C40,'Raw-products'!$A$2:$H$1261,MATCH(L$1,'Raw-products'!$A$1:$H$1,0))</f>
        <v>70</v>
      </c>
      <c r="M40" s="5">
        <f t="shared" si="0"/>
        <v>7840</v>
      </c>
      <c r="N40" cm="1">
        <f t="array" ref="N40:Q40">_xlfn.XLOOKUP($B40,'Raw -orders'!$A:$A,'Raw -orders'!$B:$E)</f>
        <v>852</v>
      </c>
      <c r="O40">
        <v>12896</v>
      </c>
      <c r="P40" s="1">
        <v>44317</v>
      </c>
      <c r="Q40" s="1">
        <v>44327</v>
      </c>
      <c r="R40" t="str" cm="1">
        <f t="array" ref="R40:Y40">_xlfn.XLOOKUP($N40,'Raw - customers'!$A:$A,'Raw - customers'!$B:$I)</f>
        <v>Lucas Cromly</v>
      </c>
      <c r="S40" t="str">
        <v>Polygender</v>
      </c>
      <c r="T40">
        <v>67</v>
      </c>
      <c r="U40" t="str">
        <v>079 Chase MallApt. 902</v>
      </c>
      <c r="V40">
        <v>8460</v>
      </c>
      <c r="W40" t="str">
        <v>O'connertown</v>
      </c>
      <c r="X40" t="str">
        <v>Tasmania</v>
      </c>
      <c r="Y40" t="str">
        <v>Australia</v>
      </c>
      <c r="Z40">
        <v>5</v>
      </c>
      <c r="AA40" s="3" t="str">
        <f t="shared" si="1"/>
        <v>0 to 10</v>
      </c>
      <c r="AC40" s="9">
        <v>14</v>
      </c>
      <c r="AD40" s="10" cm="1">
        <f t="array" ref="AD40">SUMPRODUCT((DAY($P$2:$P$5001)=$AC40)*M15:M5014)</f>
        <v>1199899</v>
      </c>
      <c r="AF40" s="9" t="str" cm="1">
        <f t="array" ref="AF40:AF74">_xlfn.UNIQUE(H2:H5001)</f>
        <v>Chambray</v>
      </c>
      <c r="AG40" s="10" cm="1">
        <f t="array" ref="AG40">SUMPRODUCT(($H$2:$H$5001=$AF40)*(MONTH($P$2:$P$5001)=Dashboard!$E$104)*M2:M5001)</f>
        <v>66675</v>
      </c>
      <c r="AP40" s="6">
        <v>852</v>
      </c>
      <c r="AQ40" s="6" t="s">
        <v>1414</v>
      </c>
      <c r="AS40">
        <v>809</v>
      </c>
      <c r="AT40" t="str">
        <v>Tasmania</v>
      </c>
    </row>
    <row r="41" spans="1:46" x14ac:dyDescent="0.25">
      <c r="A41">
        <v>39</v>
      </c>
      <c r="B41">
        <v>9</v>
      </c>
      <c r="C41">
        <v>1040</v>
      </c>
      <c r="D41">
        <v>90</v>
      </c>
      <c r="E41">
        <v>2</v>
      </c>
      <c r="F41">
        <v>180</v>
      </c>
      <c r="G41" t="str">
        <f>VLOOKUP($C41,'Raw-products'!$A$2:$H$1261,MATCH(G$1,'Raw-products'!$A$1:$H$1,0))</f>
        <v>Trousers</v>
      </c>
      <c r="H41" t="str">
        <f>VLOOKUP($C41,'Raw-products'!$A$2:$H$1261,MATCH(H$1,'Raw-products'!$A$1:$H$1,0))</f>
        <v>Relaxed Leg</v>
      </c>
      <c r="I41" t="str">
        <f>VLOOKUP($C41,'Raw-products'!$A$2:$H$1261,MATCH(I$1,'Raw-products'!$A$1:$H$1,0))</f>
        <v>XS</v>
      </c>
      <c r="J41" t="str">
        <f>VLOOKUP($C41,'Raw-products'!$A$2:$H$1261,MATCH(J$1,'Raw-products'!$A$1:$H$1,0))</f>
        <v>indigo</v>
      </c>
      <c r="K41">
        <f>VLOOKUP($C41,'Raw-products'!$A$2:$H$1261,MATCH(K$1,'Raw-products'!$A$1:$H$1,0))</f>
        <v>95</v>
      </c>
      <c r="L41">
        <f>VLOOKUP($C41,'Raw-products'!$A$2:$H$1261,MATCH(L$1,'Raw-products'!$A$1:$H$1,0))</f>
        <v>60</v>
      </c>
      <c r="M41" s="5">
        <f t="shared" si="0"/>
        <v>5700</v>
      </c>
      <c r="N41" cm="1">
        <f t="array" ref="N41:Q41">_xlfn.XLOOKUP($B41,'Raw -orders'!$A:$A,'Raw -orders'!$B:$E)</f>
        <v>852</v>
      </c>
      <c r="O41">
        <v>12896</v>
      </c>
      <c r="P41" s="1">
        <v>44317</v>
      </c>
      <c r="Q41" s="1">
        <v>44327</v>
      </c>
      <c r="R41" t="str" cm="1">
        <f t="array" ref="R41:Y41">_xlfn.XLOOKUP($N41,'Raw - customers'!$A:$A,'Raw - customers'!$B:$I)</f>
        <v>Lucas Cromly</v>
      </c>
      <c r="S41" t="str">
        <v>Polygender</v>
      </c>
      <c r="T41">
        <v>67</v>
      </c>
      <c r="U41" t="str">
        <v>079 Chase MallApt. 902</v>
      </c>
      <c r="V41">
        <v>8460</v>
      </c>
      <c r="W41" t="str">
        <v>O'connertown</v>
      </c>
      <c r="X41" t="str">
        <v>Tasmania</v>
      </c>
      <c r="Y41" t="str">
        <v>Australia</v>
      </c>
      <c r="Z41">
        <v>5</v>
      </c>
      <c r="AA41" s="3" t="str">
        <f t="shared" si="1"/>
        <v>0 to 10</v>
      </c>
      <c r="AC41" s="9">
        <v>15</v>
      </c>
      <c r="AD41" s="10" cm="1">
        <f t="array" ref="AD41">SUMPRODUCT((DAY($P$2:$P$5001)=$AC41)*M16:M5015)</f>
        <v>1034830</v>
      </c>
      <c r="AF41" s="9" t="str">
        <v>Puffer</v>
      </c>
      <c r="AG41" s="10" cm="1">
        <f t="array" ref="AG41">SUMPRODUCT(($H$2:$H$5001=$AF41)*(MONTH($P$2:$P$5001)=Dashboard!$E$104)*M3:M5002)</f>
        <v>55869</v>
      </c>
      <c r="AK41" s="3"/>
      <c r="AP41" s="6">
        <v>852</v>
      </c>
      <c r="AQ41" s="6" t="s">
        <v>1414</v>
      </c>
      <c r="AS41">
        <v>466</v>
      </c>
      <c r="AT41" t="str">
        <v>South Australia</v>
      </c>
    </row>
    <row r="42" spans="1:46" x14ac:dyDescent="0.25">
      <c r="A42">
        <v>40</v>
      </c>
      <c r="B42">
        <v>9</v>
      </c>
      <c r="C42">
        <v>917</v>
      </c>
      <c r="D42">
        <v>96</v>
      </c>
      <c r="E42">
        <v>3</v>
      </c>
      <c r="F42">
        <v>288</v>
      </c>
      <c r="G42" t="str">
        <f>VLOOKUP($C42,'Raw-products'!$A$2:$H$1261,MATCH(G$1,'Raw-products'!$A$1:$H$1,0))</f>
        <v>Trousers</v>
      </c>
      <c r="H42" t="str">
        <f>VLOOKUP($C42,'Raw-products'!$A$2:$H$1261,MATCH(H$1,'Raw-products'!$A$1:$H$1,0))</f>
        <v>Drawstring</v>
      </c>
      <c r="I42" t="str">
        <f>VLOOKUP($C42,'Raw-products'!$A$2:$H$1261,MATCH(I$1,'Raw-products'!$A$1:$H$1,0))</f>
        <v>M</v>
      </c>
      <c r="J42" t="str">
        <f>VLOOKUP($C42,'Raw-products'!$A$2:$H$1261,MATCH(J$1,'Raw-products'!$A$1:$H$1,0))</f>
        <v>orange</v>
      </c>
      <c r="K42">
        <f>VLOOKUP($C42,'Raw-products'!$A$2:$H$1261,MATCH(K$1,'Raw-products'!$A$1:$H$1,0))</f>
        <v>104</v>
      </c>
      <c r="L42">
        <f>VLOOKUP($C42,'Raw-products'!$A$2:$H$1261,MATCH(L$1,'Raw-products'!$A$1:$H$1,0))</f>
        <v>76</v>
      </c>
      <c r="M42" s="5">
        <f t="shared" si="0"/>
        <v>7904</v>
      </c>
      <c r="N42" cm="1">
        <f t="array" ref="N42:Q42">_xlfn.XLOOKUP($B42,'Raw -orders'!$A:$A,'Raw -orders'!$B:$E)</f>
        <v>852</v>
      </c>
      <c r="O42">
        <v>12896</v>
      </c>
      <c r="P42" s="1">
        <v>44317</v>
      </c>
      <c r="Q42" s="1">
        <v>44327</v>
      </c>
      <c r="R42" t="str" cm="1">
        <f t="array" ref="R42:Y42">_xlfn.XLOOKUP($N42,'Raw - customers'!$A:$A,'Raw - customers'!$B:$I)</f>
        <v>Lucas Cromly</v>
      </c>
      <c r="S42" t="str">
        <v>Polygender</v>
      </c>
      <c r="T42">
        <v>67</v>
      </c>
      <c r="U42" t="str">
        <v>079 Chase MallApt. 902</v>
      </c>
      <c r="V42">
        <v>8460</v>
      </c>
      <c r="W42" t="str">
        <v>O'connertown</v>
      </c>
      <c r="X42" t="str">
        <v>Tasmania</v>
      </c>
      <c r="Y42" t="str">
        <v>Australia</v>
      </c>
      <c r="Z42">
        <v>5</v>
      </c>
      <c r="AA42" s="3" t="str">
        <f t="shared" si="1"/>
        <v>0 to 10</v>
      </c>
      <c r="AC42" s="9">
        <v>16</v>
      </c>
      <c r="AD42" s="10" cm="1">
        <f t="array" ref="AD42">SUMPRODUCT((DAY($P$2:$P$5001)=$AC42)*M17:M5016)</f>
        <v>1281097</v>
      </c>
      <c r="AF42" s="9" t="str">
        <v>Oxford Cloth</v>
      </c>
      <c r="AG42" s="10" cm="1">
        <f t="array" ref="AG42">SUMPRODUCT(($H$2:$H$5001=$AF42)*(MONTH($P$2:$P$5001)=Dashboard!$E$104)*M4:M5003)</f>
        <v>65759</v>
      </c>
      <c r="AP42" s="6">
        <v>852</v>
      </c>
      <c r="AQ42" s="6" t="s">
        <v>1414</v>
      </c>
      <c r="AS42">
        <v>86</v>
      </c>
      <c r="AT42" t="str">
        <v>Tasmania</v>
      </c>
    </row>
    <row r="43" spans="1:46" x14ac:dyDescent="0.25">
      <c r="A43">
        <v>41</v>
      </c>
      <c r="B43">
        <v>9</v>
      </c>
      <c r="C43">
        <v>1061</v>
      </c>
      <c r="D43">
        <v>93</v>
      </c>
      <c r="E43">
        <v>2</v>
      </c>
      <c r="F43">
        <v>186</v>
      </c>
      <c r="G43" t="str">
        <f>VLOOKUP($C43,'Raw-products'!$A$2:$H$1261,MATCH(G$1,'Raw-products'!$A$1:$H$1,0))</f>
        <v>Trousers</v>
      </c>
      <c r="H43" t="str">
        <f>VLOOKUP($C43,'Raw-products'!$A$2:$H$1261,MATCH(H$1,'Raw-products'!$A$1:$H$1,0))</f>
        <v>Joggers</v>
      </c>
      <c r="I43" t="str">
        <f>VLOOKUP($C43,'Raw-products'!$A$2:$H$1261,MATCH(I$1,'Raw-products'!$A$1:$H$1,0))</f>
        <v>S</v>
      </c>
      <c r="J43" t="str">
        <f>VLOOKUP($C43,'Raw-products'!$A$2:$H$1261,MATCH(J$1,'Raw-products'!$A$1:$H$1,0))</f>
        <v>yellow</v>
      </c>
      <c r="K43">
        <f>VLOOKUP($C43,'Raw-products'!$A$2:$H$1261,MATCH(K$1,'Raw-products'!$A$1:$H$1,0))</f>
        <v>94</v>
      </c>
      <c r="L43">
        <f>VLOOKUP($C43,'Raw-products'!$A$2:$H$1261,MATCH(L$1,'Raw-products'!$A$1:$H$1,0))</f>
        <v>76</v>
      </c>
      <c r="M43" s="5">
        <f t="shared" si="0"/>
        <v>7144</v>
      </c>
      <c r="N43" cm="1">
        <f t="array" ref="N43:Q43">_xlfn.XLOOKUP($B43,'Raw -orders'!$A:$A,'Raw -orders'!$B:$E)</f>
        <v>852</v>
      </c>
      <c r="O43">
        <v>12896</v>
      </c>
      <c r="P43" s="1">
        <v>44317</v>
      </c>
      <c r="Q43" s="1">
        <v>44327</v>
      </c>
      <c r="R43" t="str" cm="1">
        <f t="array" ref="R43:Y43">_xlfn.XLOOKUP($N43,'Raw - customers'!$A:$A,'Raw - customers'!$B:$I)</f>
        <v>Lucas Cromly</v>
      </c>
      <c r="S43" t="str">
        <v>Polygender</v>
      </c>
      <c r="T43">
        <v>67</v>
      </c>
      <c r="U43" t="str">
        <v>079 Chase MallApt. 902</v>
      </c>
      <c r="V43">
        <v>8460</v>
      </c>
      <c r="W43" t="str">
        <v>O'connertown</v>
      </c>
      <c r="X43" t="str">
        <v>Tasmania</v>
      </c>
      <c r="Y43" t="str">
        <v>Australia</v>
      </c>
      <c r="Z43">
        <v>5</v>
      </c>
      <c r="AA43" s="3" t="str">
        <f t="shared" si="1"/>
        <v>0 to 10</v>
      </c>
      <c r="AC43" s="9">
        <v>17</v>
      </c>
      <c r="AD43" s="10" cm="1">
        <f t="array" ref="AD43">SUMPRODUCT((DAY($P$2:$P$5001)=$AC43)*M18:M5017)</f>
        <v>957683</v>
      </c>
      <c r="AF43" s="9" t="str">
        <v>Wool</v>
      </c>
      <c r="AG43" s="10" cm="1">
        <f t="array" ref="AG43">SUMPRODUCT(($H$2:$H$5001=$AF43)*(MONTH($P$2:$P$5001)=Dashboard!$E$104)*M5:M5004)</f>
        <v>67280</v>
      </c>
      <c r="AP43" s="6">
        <v>852</v>
      </c>
      <c r="AQ43" s="6" t="s">
        <v>1414</v>
      </c>
      <c r="AS43">
        <v>790</v>
      </c>
      <c r="AT43" t="str">
        <v>Australian Capital Territory</v>
      </c>
    </row>
    <row r="44" spans="1:46" x14ac:dyDescent="0.25">
      <c r="A44">
        <v>42</v>
      </c>
      <c r="B44">
        <v>9</v>
      </c>
      <c r="C44">
        <v>35</v>
      </c>
      <c r="D44">
        <v>104</v>
      </c>
      <c r="E44">
        <v>2</v>
      </c>
      <c r="F44">
        <v>208</v>
      </c>
      <c r="G44" t="str">
        <f>VLOOKUP($C44,'Raw-products'!$A$2:$H$1261,MATCH(G$1,'Raw-products'!$A$1:$H$1,0))</f>
        <v>Shirt</v>
      </c>
      <c r="H44" t="str">
        <f>VLOOKUP($C44,'Raw-products'!$A$2:$H$1261,MATCH(H$1,'Raw-products'!$A$1:$H$1,0))</f>
        <v>Dress</v>
      </c>
      <c r="I44" t="str">
        <f>VLOOKUP($C44,'Raw-products'!$A$2:$H$1261,MATCH(I$1,'Raw-products'!$A$1:$H$1,0))</f>
        <v>XS</v>
      </c>
      <c r="J44" t="str">
        <f>VLOOKUP($C44,'Raw-products'!$A$2:$H$1261,MATCH(J$1,'Raw-products'!$A$1:$H$1,0))</f>
        <v>red</v>
      </c>
      <c r="K44">
        <f>VLOOKUP($C44,'Raw-products'!$A$2:$H$1261,MATCH(K$1,'Raw-products'!$A$1:$H$1,0))</f>
        <v>119</v>
      </c>
      <c r="L44">
        <f>VLOOKUP($C44,'Raw-products'!$A$2:$H$1261,MATCH(L$1,'Raw-products'!$A$1:$H$1,0))</f>
        <v>63</v>
      </c>
      <c r="M44" s="5">
        <f t="shared" si="0"/>
        <v>7497</v>
      </c>
      <c r="N44" cm="1">
        <f t="array" ref="N44:Q44">_xlfn.XLOOKUP($B44,'Raw -orders'!$A:$A,'Raw -orders'!$B:$E)</f>
        <v>852</v>
      </c>
      <c r="O44">
        <v>12896</v>
      </c>
      <c r="P44" s="1">
        <v>44317</v>
      </c>
      <c r="Q44" s="1">
        <v>44327</v>
      </c>
      <c r="R44" t="str" cm="1">
        <f t="array" ref="R44:Y44">_xlfn.XLOOKUP($N44,'Raw - customers'!$A:$A,'Raw - customers'!$B:$I)</f>
        <v>Lucas Cromly</v>
      </c>
      <c r="S44" t="str">
        <v>Polygender</v>
      </c>
      <c r="T44">
        <v>67</v>
      </c>
      <c r="U44" t="str">
        <v>079 Chase MallApt. 902</v>
      </c>
      <c r="V44">
        <v>8460</v>
      </c>
      <c r="W44" t="str">
        <v>O'connertown</v>
      </c>
      <c r="X44" t="str">
        <v>Tasmania</v>
      </c>
      <c r="Y44" t="str">
        <v>Australia</v>
      </c>
      <c r="Z44">
        <v>5</v>
      </c>
      <c r="AA44" s="3" t="str">
        <f t="shared" si="1"/>
        <v>0 to 10</v>
      </c>
      <c r="AC44" s="9">
        <v>18</v>
      </c>
      <c r="AD44" s="10" cm="1">
        <f t="array" ref="AD44">SUMPRODUCT((DAY($P$2:$P$5001)=$AC44)*M19:M5018)</f>
        <v>941206</v>
      </c>
      <c r="AF44" s="9" t="str">
        <v>Parka</v>
      </c>
      <c r="AG44" s="10" cm="1">
        <f t="array" ref="AG44">SUMPRODUCT(($H$2:$H$5001=$AF44)*(MONTH($P$2:$P$5001)=Dashboard!$E$104)*M6:M5005)</f>
        <v>102750</v>
      </c>
      <c r="AP44" s="6">
        <v>852</v>
      </c>
      <c r="AQ44" s="6" t="s">
        <v>1414</v>
      </c>
      <c r="AS44">
        <v>690</v>
      </c>
      <c r="AT44" t="str">
        <v>Northern Territory</v>
      </c>
    </row>
    <row r="45" spans="1:46" x14ac:dyDescent="0.25">
      <c r="A45">
        <v>43</v>
      </c>
      <c r="B45">
        <v>10</v>
      </c>
      <c r="C45">
        <v>325</v>
      </c>
      <c r="D45">
        <v>109</v>
      </c>
      <c r="E45">
        <v>3</v>
      </c>
      <c r="F45">
        <v>327</v>
      </c>
      <c r="G45" t="str">
        <f>VLOOKUP($C45,'Raw-products'!$A$2:$H$1261,MATCH(G$1,'Raw-products'!$A$1:$H$1,0))</f>
        <v>Shirt</v>
      </c>
      <c r="H45" t="str">
        <f>VLOOKUP($C45,'Raw-products'!$A$2:$H$1261,MATCH(H$1,'Raw-products'!$A$1:$H$1,0))</f>
        <v>Mandarin Collar</v>
      </c>
      <c r="I45" t="str">
        <f>VLOOKUP($C45,'Raw-products'!$A$2:$H$1261,MATCH(I$1,'Raw-products'!$A$1:$H$1,0))</f>
        <v>XS</v>
      </c>
      <c r="J45" t="str">
        <f>VLOOKUP($C45,'Raw-products'!$A$2:$H$1261,MATCH(J$1,'Raw-products'!$A$1:$H$1,0))</f>
        <v>yellow</v>
      </c>
      <c r="K45">
        <f>VLOOKUP($C45,'Raw-products'!$A$2:$H$1261,MATCH(K$1,'Raw-products'!$A$1:$H$1,0))</f>
        <v>108</v>
      </c>
      <c r="L45">
        <f>VLOOKUP($C45,'Raw-products'!$A$2:$H$1261,MATCH(L$1,'Raw-products'!$A$1:$H$1,0))</f>
        <v>45</v>
      </c>
      <c r="M45" s="5">
        <f t="shared" si="0"/>
        <v>4860</v>
      </c>
      <c r="N45" cm="1">
        <f t="array" ref="N45:Q45">_xlfn.XLOOKUP($B45,'Raw -orders'!$A:$A,'Raw -orders'!$B:$E)</f>
        <v>659</v>
      </c>
      <c r="O45">
        <v>21922</v>
      </c>
      <c r="P45" s="1">
        <v>44484</v>
      </c>
      <c r="Q45" s="1">
        <v>44485</v>
      </c>
      <c r="R45" t="str" cm="1">
        <f t="array" ref="R45:Y45">_xlfn.XLOOKUP($N45,'Raw - customers'!$A:$A,'Raw - customers'!$B:$I)</f>
        <v>Ira Dafforne</v>
      </c>
      <c r="S45" t="str">
        <v>Non-binary</v>
      </c>
      <c r="T45">
        <v>57</v>
      </c>
      <c r="U45" t="str">
        <v>14 O'neill View RdApt. 908</v>
      </c>
      <c r="V45">
        <v>9653</v>
      </c>
      <c r="W45" t="str">
        <v>Sophiemouth</v>
      </c>
      <c r="X45" t="str">
        <v>Tasmania</v>
      </c>
      <c r="Y45" t="str">
        <v>Australia</v>
      </c>
      <c r="Z45">
        <v>10</v>
      </c>
      <c r="AA45" s="3" t="str">
        <f t="shared" si="1"/>
        <v>0 to 10</v>
      </c>
      <c r="AC45" s="9">
        <v>19</v>
      </c>
      <c r="AD45" s="10" cm="1">
        <f t="array" ref="AD45">SUMPRODUCT((DAY($P$2:$P$5001)=$AC45)*M20:M5019)</f>
        <v>1465952</v>
      </c>
      <c r="AF45" s="9" t="str">
        <v>Drawstring</v>
      </c>
      <c r="AG45" s="10" cm="1">
        <f t="array" ref="AG45">SUMPRODUCT(($H$2:$H$5001=$AF45)*(MONTH($P$2:$P$5001)=Dashboard!$E$104)*M7:M5006)</f>
        <v>139455</v>
      </c>
      <c r="AP45" s="6">
        <v>659</v>
      </c>
      <c r="AQ45" s="6" t="s">
        <v>1414</v>
      </c>
      <c r="AS45">
        <v>570</v>
      </c>
      <c r="AT45" t="str">
        <v>New South Wales</v>
      </c>
    </row>
    <row r="46" spans="1:46" ht="15.75" thickBot="1" x14ac:dyDescent="0.3">
      <c r="A46">
        <v>44</v>
      </c>
      <c r="B46">
        <v>10</v>
      </c>
      <c r="C46">
        <v>860</v>
      </c>
      <c r="D46">
        <v>113</v>
      </c>
      <c r="E46">
        <v>2</v>
      </c>
      <c r="F46">
        <v>226</v>
      </c>
      <c r="G46" t="str">
        <f>VLOOKUP($C46,'Raw-products'!$A$2:$H$1261,MATCH(G$1,'Raw-products'!$A$1:$H$1,0))</f>
        <v>Trousers</v>
      </c>
      <c r="H46" t="str">
        <f>VLOOKUP($C46,'Raw-products'!$A$2:$H$1261,MATCH(H$1,'Raw-products'!$A$1:$H$1,0))</f>
        <v>Chinos</v>
      </c>
      <c r="I46" t="str">
        <f>VLOOKUP($C46,'Raw-products'!$A$2:$H$1261,MATCH(I$1,'Raw-products'!$A$1:$H$1,0))</f>
        <v>XS</v>
      </c>
      <c r="J46" t="str">
        <f>VLOOKUP($C46,'Raw-products'!$A$2:$H$1261,MATCH(J$1,'Raw-products'!$A$1:$H$1,0))</f>
        <v>blue</v>
      </c>
      <c r="K46">
        <f>VLOOKUP($C46,'Raw-products'!$A$2:$H$1261,MATCH(K$1,'Raw-products'!$A$1:$H$1,0))</f>
        <v>100</v>
      </c>
      <c r="L46">
        <f>VLOOKUP($C46,'Raw-products'!$A$2:$H$1261,MATCH(L$1,'Raw-products'!$A$1:$H$1,0))</f>
        <v>69</v>
      </c>
      <c r="M46" s="5">
        <f t="shared" si="0"/>
        <v>6900</v>
      </c>
      <c r="N46" cm="1">
        <f t="array" ref="N46:Q46">_xlfn.XLOOKUP($B46,'Raw -orders'!$A:$A,'Raw -orders'!$B:$E)</f>
        <v>659</v>
      </c>
      <c r="O46">
        <v>21922</v>
      </c>
      <c r="P46" s="1">
        <v>44484</v>
      </c>
      <c r="Q46" s="1">
        <v>44485</v>
      </c>
      <c r="R46" t="str" cm="1">
        <f t="array" ref="R46:Y46">_xlfn.XLOOKUP($N46,'Raw - customers'!$A:$A,'Raw - customers'!$B:$I)</f>
        <v>Ira Dafforne</v>
      </c>
      <c r="S46" t="str">
        <v>Non-binary</v>
      </c>
      <c r="T46">
        <v>57</v>
      </c>
      <c r="U46" t="str">
        <v>14 O'neill View RdApt. 908</v>
      </c>
      <c r="V46">
        <v>9653</v>
      </c>
      <c r="W46" t="str">
        <v>Sophiemouth</v>
      </c>
      <c r="X46" t="str">
        <v>Tasmania</v>
      </c>
      <c r="Y46" t="str">
        <v>Australia</v>
      </c>
      <c r="Z46">
        <v>10</v>
      </c>
      <c r="AA46" s="3" t="str">
        <f t="shared" si="1"/>
        <v>0 to 10</v>
      </c>
      <c r="AC46" s="9">
        <v>20</v>
      </c>
      <c r="AD46" s="10" cm="1">
        <f t="array" ref="AD46">SUMPRODUCT((DAY($P$2:$P$5001)=$AC46)*M21:M5020)</f>
        <v>1032297</v>
      </c>
      <c r="AF46" s="9" t="str">
        <v>Cropped</v>
      </c>
      <c r="AG46" s="10" cm="1">
        <f t="array" ref="AG46">SUMPRODUCT(($H$2:$H$5001=$AF46)*(MONTH($P$2:$P$5001)=Dashboard!$E$104)*M8:M5007)</f>
        <v>81658</v>
      </c>
      <c r="AP46" s="6">
        <v>659</v>
      </c>
      <c r="AQ46" s="6" t="s">
        <v>1414</v>
      </c>
      <c r="AS46">
        <v>849</v>
      </c>
      <c r="AT46" t="str">
        <v>New South Wales</v>
      </c>
    </row>
    <row r="47" spans="1:46" x14ac:dyDescent="0.25">
      <c r="A47">
        <v>45</v>
      </c>
      <c r="B47">
        <v>10</v>
      </c>
      <c r="C47">
        <v>426</v>
      </c>
      <c r="D47">
        <v>107</v>
      </c>
      <c r="E47">
        <v>3</v>
      </c>
      <c r="F47">
        <v>321</v>
      </c>
      <c r="G47" t="str">
        <f>VLOOKUP($C47,'Raw-products'!$A$2:$H$1261,MATCH(G$1,'Raw-products'!$A$1:$H$1,0))</f>
        <v>Jacket</v>
      </c>
      <c r="H47" t="str">
        <f>VLOOKUP($C47,'Raw-products'!$A$2:$H$1261,MATCH(H$1,'Raw-products'!$A$1:$H$1,0))</f>
        <v>Denim</v>
      </c>
      <c r="I47" t="str">
        <f>VLOOKUP($C47,'Raw-products'!$A$2:$H$1261,MATCH(I$1,'Raw-products'!$A$1:$H$1,0))</f>
        <v>S</v>
      </c>
      <c r="J47" t="str">
        <f>VLOOKUP($C47,'Raw-products'!$A$2:$H$1261,MATCH(J$1,'Raw-products'!$A$1:$H$1,0))</f>
        <v>orange</v>
      </c>
      <c r="K47">
        <f>VLOOKUP($C47,'Raw-products'!$A$2:$H$1261,MATCH(K$1,'Raw-products'!$A$1:$H$1,0))</f>
        <v>92</v>
      </c>
      <c r="L47">
        <f>VLOOKUP($C47,'Raw-products'!$A$2:$H$1261,MATCH(L$1,'Raw-products'!$A$1:$H$1,0))</f>
        <v>51</v>
      </c>
      <c r="M47" s="5">
        <f t="shared" si="0"/>
        <v>4692</v>
      </c>
      <c r="N47" cm="1">
        <f t="array" ref="N47:Q47">_xlfn.XLOOKUP($B47,'Raw -orders'!$A:$A,'Raw -orders'!$B:$E)</f>
        <v>659</v>
      </c>
      <c r="O47">
        <v>21922</v>
      </c>
      <c r="P47" s="1">
        <v>44484</v>
      </c>
      <c r="Q47" s="1">
        <v>44485</v>
      </c>
      <c r="R47" t="str" cm="1">
        <f t="array" ref="R47:Y47">_xlfn.XLOOKUP($N47,'Raw - customers'!$A:$A,'Raw - customers'!$B:$I)</f>
        <v>Ira Dafforne</v>
      </c>
      <c r="S47" t="str">
        <v>Non-binary</v>
      </c>
      <c r="T47">
        <v>57</v>
      </c>
      <c r="U47" t="str">
        <v>14 O'neill View RdApt. 908</v>
      </c>
      <c r="V47">
        <v>9653</v>
      </c>
      <c r="W47" t="str">
        <v>Sophiemouth</v>
      </c>
      <c r="X47" t="str">
        <v>Tasmania</v>
      </c>
      <c r="Y47" t="str">
        <v>Australia</v>
      </c>
      <c r="Z47">
        <v>10</v>
      </c>
      <c r="AA47" s="3" t="str">
        <f t="shared" si="1"/>
        <v>0 to 10</v>
      </c>
      <c r="AC47" s="9">
        <v>21</v>
      </c>
      <c r="AD47" s="10" cm="1">
        <f t="array" ref="AD47">SUMPRODUCT((DAY($P$2:$P$5001)=$AC47)*M22:M5021)</f>
        <v>979472</v>
      </c>
      <c r="AF47" s="9" t="str">
        <v>Pleated</v>
      </c>
      <c r="AG47" s="10" cm="1">
        <f t="array" ref="AG47">SUMPRODUCT(($H$2:$H$5001=$AF47)*(MONTH($P$2:$P$5001)=Dashboard!$E$104)*M9:M5008)</f>
        <v>56256</v>
      </c>
      <c r="AI47" s="108" t="s">
        <v>4347</v>
      </c>
      <c r="AJ47" s="110"/>
      <c r="AK47" s="109"/>
      <c r="AP47" s="6">
        <v>659</v>
      </c>
      <c r="AQ47" s="6" t="s">
        <v>1414</v>
      </c>
      <c r="AS47">
        <v>571</v>
      </c>
      <c r="AT47" t="str">
        <v>Australian Capital Territory</v>
      </c>
    </row>
    <row r="48" spans="1:46" x14ac:dyDescent="0.25">
      <c r="A48">
        <v>46</v>
      </c>
      <c r="B48">
        <v>11</v>
      </c>
      <c r="C48">
        <v>877</v>
      </c>
      <c r="D48">
        <v>94</v>
      </c>
      <c r="E48">
        <v>2</v>
      </c>
      <c r="F48">
        <v>188</v>
      </c>
      <c r="G48" t="str">
        <f>VLOOKUP($C48,'Raw-products'!$A$2:$H$1261,MATCH(G$1,'Raw-products'!$A$1:$H$1,0))</f>
        <v>Trousers</v>
      </c>
      <c r="H48" t="str">
        <f>VLOOKUP($C48,'Raw-products'!$A$2:$H$1261,MATCH(H$1,'Raw-products'!$A$1:$H$1,0))</f>
        <v>Cords</v>
      </c>
      <c r="I48" t="str">
        <f>VLOOKUP($C48,'Raw-products'!$A$2:$H$1261,MATCH(I$1,'Raw-products'!$A$1:$H$1,0))</f>
        <v>M</v>
      </c>
      <c r="J48" t="str">
        <f>VLOOKUP($C48,'Raw-products'!$A$2:$H$1261,MATCH(J$1,'Raw-products'!$A$1:$H$1,0))</f>
        <v>red</v>
      </c>
      <c r="K48">
        <f>VLOOKUP($C48,'Raw-products'!$A$2:$H$1261,MATCH(K$1,'Raw-products'!$A$1:$H$1,0))</f>
        <v>113</v>
      </c>
      <c r="L48">
        <f>VLOOKUP($C48,'Raw-products'!$A$2:$H$1261,MATCH(L$1,'Raw-products'!$A$1:$H$1,0))</f>
        <v>68</v>
      </c>
      <c r="M48" s="5">
        <f t="shared" si="0"/>
        <v>7684</v>
      </c>
      <c r="N48" cm="1">
        <f t="array" ref="N48:Q48">_xlfn.XLOOKUP($B48,'Raw -orders'!$A:$A,'Raw -orders'!$B:$E)</f>
        <v>785</v>
      </c>
      <c r="O48">
        <v>36624</v>
      </c>
      <c r="P48" s="1">
        <v>44362</v>
      </c>
      <c r="Q48" s="1">
        <v>44377</v>
      </c>
      <c r="R48" t="str" cm="1">
        <f t="array" ref="R48:Y48">_xlfn.XLOOKUP($N48,'Raw - customers'!$A:$A,'Raw - customers'!$B:$I)</f>
        <v>Jillana Blankau</v>
      </c>
      <c r="S48" t="str">
        <v>Genderfluid</v>
      </c>
      <c r="T48">
        <v>54</v>
      </c>
      <c r="U48" t="str">
        <v>82 Beahan BoulevardSuite 281</v>
      </c>
      <c r="V48">
        <v>2683</v>
      </c>
      <c r="W48" t="str">
        <v>Port Adamburgh</v>
      </c>
      <c r="X48" t="str">
        <v>Northern Territory</v>
      </c>
      <c r="Y48" t="str">
        <v>Australia</v>
      </c>
      <c r="Z48">
        <v>6</v>
      </c>
      <c r="AA48" s="3" t="str">
        <f t="shared" si="1"/>
        <v>10 to 20</v>
      </c>
      <c r="AC48" s="9">
        <v>22</v>
      </c>
      <c r="AD48" s="10" cm="1">
        <f t="array" ref="AD48">SUMPRODUCT((DAY($P$2:$P$5001)=$AC48)*M23:M5022)</f>
        <v>1547502</v>
      </c>
      <c r="AF48" s="9" t="str">
        <v>Linen</v>
      </c>
      <c r="AG48" s="10" cm="1">
        <f t="array" ref="AG48">SUMPRODUCT(($H$2:$H$5001=$AF48)*(MONTH($P$2:$P$5001)=Dashboard!$E$104)*M10:M5009)</f>
        <v>46875</v>
      </c>
      <c r="AI48" s="15"/>
      <c r="AK48" s="16"/>
      <c r="AL48" s="6" t="str" cm="1">
        <f t="array" ref="AL48:AL50">_xlfn.UNIQUE(G2:G5001)</f>
        <v>Shirt</v>
      </c>
      <c r="AP48" s="6">
        <v>785</v>
      </c>
      <c r="AQ48" s="6" t="s">
        <v>1339</v>
      </c>
      <c r="AS48">
        <v>922</v>
      </c>
      <c r="AT48" t="str">
        <v>Victoria</v>
      </c>
    </row>
    <row r="49" spans="1:46" x14ac:dyDescent="0.25">
      <c r="A49">
        <v>47</v>
      </c>
      <c r="B49">
        <v>11</v>
      </c>
      <c r="C49">
        <v>780</v>
      </c>
      <c r="D49">
        <v>91</v>
      </c>
      <c r="E49">
        <v>3</v>
      </c>
      <c r="F49">
        <v>273</v>
      </c>
      <c r="G49" t="str">
        <f>VLOOKUP($C49,'Raw-products'!$A$2:$H$1261,MATCH(G$1,'Raw-products'!$A$1:$H$1,0))</f>
        <v>Jacket</v>
      </c>
      <c r="H49" t="str">
        <f>VLOOKUP($C49,'Raw-products'!$A$2:$H$1261,MATCH(H$1,'Raw-products'!$A$1:$H$1,0))</f>
        <v>Pullover</v>
      </c>
      <c r="I49" t="str">
        <f>VLOOKUP($C49,'Raw-products'!$A$2:$H$1261,MATCH(I$1,'Raw-products'!$A$1:$H$1,0))</f>
        <v>XS</v>
      </c>
      <c r="J49" t="str">
        <f>VLOOKUP($C49,'Raw-products'!$A$2:$H$1261,MATCH(J$1,'Raw-products'!$A$1:$H$1,0))</f>
        <v>yellow</v>
      </c>
      <c r="K49">
        <f>VLOOKUP($C49,'Raw-products'!$A$2:$H$1261,MATCH(K$1,'Raw-products'!$A$1:$H$1,0))</f>
        <v>114</v>
      </c>
      <c r="L49">
        <f>VLOOKUP($C49,'Raw-products'!$A$2:$H$1261,MATCH(L$1,'Raw-products'!$A$1:$H$1,0))</f>
        <v>65</v>
      </c>
      <c r="M49" s="5">
        <f t="shared" si="0"/>
        <v>7410</v>
      </c>
      <c r="N49" cm="1">
        <f t="array" ref="N49:Q49">_xlfn.XLOOKUP($B49,'Raw -orders'!$A:$A,'Raw -orders'!$B:$E)</f>
        <v>785</v>
      </c>
      <c r="O49">
        <v>36624</v>
      </c>
      <c r="P49" s="1">
        <v>44362</v>
      </c>
      <c r="Q49" s="1">
        <v>44377</v>
      </c>
      <c r="R49" t="str" cm="1">
        <f t="array" ref="R49:Y49">_xlfn.XLOOKUP($N49,'Raw - customers'!$A:$A,'Raw - customers'!$B:$I)</f>
        <v>Jillana Blankau</v>
      </c>
      <c r="S49" t="str">
        <v>Genderfluid</v>
      </c>
      <c r="T49">
        <v>54</v>
      </c>
      <c r="U49" t="str">
        <v>82 Beahan BoulevardSuite 281</v>
      </c>
      <c r="V49">
        <v>2683</v>
      </c>
      <c r="W49" t="str">
        <v>Port Adamburgh</v>
      </c>
      <c r="X49" t="str">
        <v>Northern Territory</v>
      </c>
      <c r="Y49" t="str">
        <v>Australia</v>
      </c>
      <c r="Z49">
        <v>6</v>
      </c>
      <c r="AA49" s="3" t="str">
        <f t="shared" si="1"/>
        <v>10 to 20</v>
      </c>
      <c r="AC49" s="9">
        <v>23</v>
      </c>
      <c r="AD49" s="10" cm="1">
        <f t="array" ref="AD49">SUMPRODUCT((DAY($P$2:$P$5001)=$AC49)*M24:M5023)</f>
        <v>1082406</v>
      </c>
      <c r="AF49" s="9" t="str">
        <v>High-Waisted</v>
      </c>
      <c r="AG49" s="10" cm="1">
        <f t="array" ref="AG49">SUMPRODUCT(($H$2:$H$5001=$AF49)*(MONTH($P$2:$P$5001)=Dashboard!$E$104)*M11:M5010)</f>
        <v>69722</v>
      </c>
      <c r="AI49" s="56" t="s">
        <v>4317</v>
      </c>
      <c r="AJ49" s="4" t="s">
        <v>4368</v>
      </c>
      <c r="AK49" s="16"/>
      <c r="AL49" s="6" t="str">
        <v>Jacket</v>
      </c>
      <c r="AP49" s="6">
        <v>785</v>
      </c>
      <c r="AQ49" s="6" t="s">
        <v>1339</v>
      </c>
      <c r="AS49">
        <v>791</v>
      </c>
      <c r="AT49" t="str">
        <v>Queensland</v>
      </c>
    </row>
    <row r="50" spans="1:46" x14ac:dyDescent="0.25">
      <c r="A50">
        <v>48</v>
      </c>
      <c r="B50">
        <v>12</v>
      </c>
      <c r="C50">
        <v>782</v>
      </c>
      <c r="D50">
        <v>91</v>
      </c>
      <c r="E50">
        <v>1</v>
      </c>
      <c r="F50">
        <v>91</v>
      </c>
      <c r="G50" t="str">
        <f>VLOOKUP($C50,'Raw-products'!$A$2:$H$1261,MATCH(G$1,'Raw-products'!$A$1:$H$1,0))</f>
        <v>Jacket</v>
      </c>
      <c r="H50" t="str">
        <f>VLOOKUP($C50,'Raw-products'!$A$2:$H$1261,MATCH(H$1,'Raw-products'!$A$1:$H$1,0))</f>
        <v>Pullover</v>
      </c>
      <c r="I50" t="str">
        <f>VLOOKUP($C50,'Raw-products'!$A$2:$H$1261,MATCH(I$1,'Raw-products'!$A$1:$H$1,0))</f>
        <v>M</v>
      </c>
      <c r="J50" t="str">
        <f>VLOOKUP($C50,'Raw-products'!$A$2:$H$1261,MATCH(J$1,'Raw-products'!$A$1:$H$1,0))</f>
        <v>yellow</v>
      </c>
      <c r="K50">
        <f>VLOOKUP($C50,'Raw-products'!$A$2:$H$1261,MATCH(K$1,'Raw-products'!$A$1:$H$1,0))</f>
        <v>114</v>
      </c>
      <c r="L50">
        <f>VLOOKUP($C50,'Raw-products'!$A$2:$H$1261,MATCH(L$1,'Raw-products'!$A$1:$H$1,0))</f>
        <v>49</v>
      </c>
      <c r="M50" s="5">
        <f t="shared" si="0"/>
        <v>5586</v>
      </c>
      <c r="N50" cm="1">
        <f t="array" ref="N50:Q50">_xlfn.XLOOKUP($B50,'Raw -orders'!$A:$A,'Raw -orders'!$B:$E)</f>
        <v>120</v>
      </c>
      <c r="O50">
        <v>55507</v>
      </c>
      <c r="P50" s="1">
        <v>44377</v>
      </c>
      <c r="Q50" s="1">
        <v>44388</v>
      </c>
      <c r="R50" t="str" cm="1">
        <f t="array" ref="R50:Y50">_xlfn.XLOOKUP($N50,'Raw - customers'!$A:$A,'Raw - customers'!$B:$I)</f>
        <v>Didi Garton</v>
      </c>
      <c r="S50" t="str">
        <v>Polygender</v>
      </c>
      <c r="T50">
        <v>60</v>
      </c>
      <c r="U50" t="str">
        <v>13 Ivy BoulevardSuite 234</v>
      </c>
      <c r="V50">
        <v>3554</v>
      </c>
      <c r="W50" t="str">
        <v>Carterbury</v>
      </c>
      <c r="X50" t="str">
        <v>Queensland</v>
      </c>
      <c r="Y50" t="str">
        <v>Australia</v>
      </c>
      <c r="Z50">
        <v>6</v>
      </c>
      <c r="AA50" s="3" t="str">
        <f t="shared" si="1"/>
        <v>10 to 20</v>
      </c>
      <c r="AC50" s="9">
        <v>24</v>
      </c>
      <c r="AD50" s="10" cm="1">
        <f t="array" ref="AD50">SUMPRODUCT((DAY($P$2:$P$5001)=$AC50)*M25:M5024)</f>
        <v>846713</v>
      </c>
      <c r="AF50" s="9" t="str">
        <v>Dress</v>
      </c>
      <c r="AG50" s="10" cm="1">
        <f t="array" ref="AG50">SUMPRODUCT(($H$2:$H$5001=$AF50)*(MONTH($P$2:$P$5001)=Dashboard!$E$104)*M12:M5011)</f>
        <v>59021</v>
      </c>
      <c r="AI50" s="9" cm="1">
        <f t="array" ref="AI50:AI59">_xlfn._xlws.SORT(_xlfn.UNIQUE(MONTH(P2:P5001)))</f>
        <v>1</v>
      </c>
      <c r="AJ50" s="57" cm="1">
        <f t="array" ref="AJ50:AJ59">SUMIFS($M$2:$M$5001,$G$2:$G$5001,Dashboard!$F$119,_xlfn.ANCHORARRAY(Z2),_xlfn.ANCHORARRAY(AI50))</f>
        <v>1244077</v>
      </c>
      <c r="AK50" s="16"/>
      <c r="AL50" s="6" t="str">
        <v>Trousers</v>
      </c>
      <c r="AP50" s="6">
        <v>120</v>
      </c>
      <c r="AQ50" s="6" t="s">
        <v>1355</v>
      </c>
      <c r="AS50">
        <v>620</v>
      </c>
      <c r="AT50" t="str">
        <v>Australian Capital Territory</v>
      </c>
    </row>
    <row r="51" spans="1:46" x14ac:dyDescent="0.25">
      <c r="A51">
        <v>49</v>
      </c>
      <c r="B51">
        <v>12</v>
      </c>
      <c r="C51">
        <v>632</v>
      </c>
      <c r="D51">
        <v>93</v>
      </c>
      <c r="E51">
        <v>2</v>
      </c>
      <c r="F51">
        <v>186</v>
      </c>
      <c r="G51" t="str">
        <f>VLOOKUP($C51,'Raw-products'!$A$2:$H$1261,MATCH(G$1,'Raw-products'!$A$1:$H$1,0))</f>
        <v>Jacket</v>
      </c>
      <c r="H51" t="str">
        <f>VLOOKUP($C51,'Raw-products'!$A$2:$H$1261,MATCH(H$1,'Raw-products'!$A$1:$H$1,0))</f>
        <v>Coach</v>
      </c>
      <c r="I51" t="str">
        <f>VLOOKUP($C51,'Raw-products'!$A$2:$H$1261,MATCH(I$1,'Raw-products'!$A$1:$H$1,0))</f>
        <v>M</v>
      </c>
      <c r="J51" t="str">
        <f>VLOOKUP($C51,'Raw-products'!$A$2:$H$1261,MATCH(J$1,'Raw-products'!$A$1:$H$1,0))</f>
        <v>red</v>
      </c>
      <c r="K51">
        <f>VLOOKUP($C51,'Raw-products'!$A$2:$H$1261,MATCH(K$1,'Raw-products'!$A$1:$H$1,0))</f>
        <v>115</v>
      </c>
      <c r="L51">
        <f>VLOOKUP($C51,'Raw-products'!$A$2:$H$1261,MATCH(L$1,'Raw-products'!$A$1:$H$1,0))</f>
        <v>76</v>
      </c>
      <c r="M51" s="5">
        <f t="shared" si="0"/>
        <v>8740</v>
      </c>
      <c r="N51" cm="1">
        <f t="array" ref="N51:Q51">_xlfn.XLOOKUP($B51,'Raw -orders'!$A:$A,'Raw -orders'!$B:$E)</f>
        <v>120</v>
      </c>
      <c r="O51">
        <v>55507</v>
      </c>
      <c r="P51" s="1">
        <v>44377</v>
      </c>
      <c r="Q51" s="1">
        <v>44388</v>
      </c>
      <c r="R51" t="str" cm="1">
        <f t="array" ref="R51:Y51">_xlfn.XLOOKUP($N51,'Raw - customers'!$A:$A,'Raw - customers'!$B:$I)</f>
        <v>Didi Garton</v>
      </c>
      <c r="S51" t="str">
        <v>Polygender</v>
      </c>
      <c r="T51">
        <v>60</v>
      </c>
      <c r="U51" t="str">
        <v>13 Ivy BoulevardSuite 234</v>
      </c>
      <c r="V51">
        <v>3554</v>
      </c>
      <c r="W51" t="str">
        <v>Carterbury</v>
      </c>
      <c r="X51" t="str">
        <v>Queensland</v>
      </c>
      <c r="Y51" t="str">
        <v>Australia</v>
      </c>
      <c r="Z51">
        <v>6</v>
      </c>
      <c r="AA51" s="3" t="str">
        <f t="shared" si="1"/>
        <v>10 to 20</v>
      </c>
      <c r="AC51" s="9">
        <v>25</v>
      </c>
      <c r="AD51" s="10" cm="1">
        <f t="array" ref="AD51">SUMPRODUCT((DAY($P$2:$P$5001)=$AC51)*M26:M5025)</f>
        <v>1303950</v>
      </c>
      <c r="AF51" s="9" t="str">
        <v>Relaxed Leg</v>
      </c>
      <c r="AG51" s="10" cm="1">
        <f t="array" ref="AG51">SUMPRODUCT(($H$2:$H$5001=$AF51)*(MONTH($P$2:$P$5001)=Dashboard!$E$104)*M13:M5012)</f>
        <v>79240</v>
      </c>
      <c r="AI51" s="9">
        <v>2</v>
      </c>
      <c r="AJ51" s="4">
        <v>892465</v>
      </c>
      <c r="AK51" s="16"/>
      <c r="AP51" s="6">
        <v>120</v>
      </c>
      <c r="AQ51" s="6" t="s">
        <v>1355</v>
      </c>
      <c r="AS51">
        <v>336</v>
      </c>
      <c r="AT51" t="str">
        <v>Australian Capital Territory</v>
      </c>
    </row>
    <row r="52" spans="1:46" x14ac:dyDescent="0.25">
      <c r="A52">
        <v>50</v>
      </c>
      <c r="B52">
        <v>12</v>
      </c>
      <c r="C52">
        <v>846</v>
      </c>
      <c r="D52">
        <v>113</v>
      </c>
      <c r="E52">
        <v>3</v>
      </c>
      <c r="F52">
        <v>339</v>
      </c>
      <c r="G52" t="str">
        <f>VLOOKUP($C52,'Raw-products'!$A$2:$H$1261,MATCH(G$1,'Raw-products'!$A$1:$H$1,0))</f>
        <v>Trousers</v>
      </c>
      <c r="H52" t="str">
        <f>VLOOKUP($C52,'Raw-products'!$A$2:$H$1261,MATCH(H$1,'Raw-products'!$A$1:$H$1,0))</f>
        <v>Chinos</v>
      </c>
      <c r="I52" t="str">
        <f>VLOOKUP($C52,'Raw-products'!$A$2:$H$1261,MATCH(I$1,'Raw-products'!$A$1:$H$1,0))</f>
        <v>S</v>
      </c>
      <c r="J52" t="str">
        <f>VLOOKUP($C52,'Raw-products'!$A$2:$H$1261,MATCH(J$1,'Raw-products'!$A$1:$H$1,0))</f>
        <v>orange</v>
      </c>
      <c r="K52">
        <f>VLOOKUP($C52,'Raw-products'!$A$2:$H$1261,MATCH(K$1,'Raw-products'!$A$1:$H$1,0))</f>
        <v>100</v>
      </c>
      <c r="L52">
        <f>VLOOKUP($C52,'Raw-products'!$A$2:$H$1261,MATCH(L$1,'Raw-products'!$A$1:$H$1,0))</f>
        <v>58</v>
      </c>
      <c r="M52" s="5">
        <f t="shared" si="0"/>
        <v>5800</v>
      </c>
      <c r="N52" cm="1">
        <f t="array" ref="N52:Q52">_xlfn.XLOOKUP($B52,'Raw -orders'!$A:$A,'Raw -orders'!$B:$E)</f>
        <v>120</v>
      </c>
      <c r="O52">
        <v>55507</v>
      </c>
      <c r="P52" s="1">
        <v>44377</v>
      </c>
      <c r="Q52" s="1">
        <v>44388</v>
      </c>
      <c r="R52" t="str" cm="1">
        <f t="array" ref="R52:Y52">_xlfn.XLOOKUP($N52,'Raw - customers'!$A:$A,'Raw - customers'!$B:$I)</f>
        <v>Didi Garton</v>
      </c>
      <c r="S52" t="str">
        <v>Polygender</v>
      </c>
      <c r="T52">
        <v>60</v>
      </c>
      <c r="U52" t="str">
        <v>13 Ivy BoulevardSuite 234</v>
      </c>
      <c r="V52">
        <v>3554</v>
      </c>
      <c r="W52" t="str">
        <v>Carterbury</v>
      </c>
      <c r="X52" t="str">
        <v>Queensland</v>
      </c>
      <c r="Y52" t="str">
        <v>Australia</v>
      </c>
      <c r="Z52">
        <v>6</v>
      </c>
      <c r="AA52" s="3" t="str">
        <f t="shared" si="1"/>
        <v>10 to 20</v>
      </c>
      <c r="AC52" s="9">
        <v>26</v>
      </c>
      <c r="AD52" s="10" cm="1">
        <f t="array" ref="AD52">SUMPRODUCT((DAY($P$2:$P$5001)=$AC52)*M27:M5026)</f>
        <v>1180523</v>
      </c>
      <c r="AF52" s="9" t="str">
        <v>Peacoat</v>
      </c>
      <c r="AG52" s="10" cm="1">
        <f t="array" ref="AG52">SUMPRODUCT(($H$2:$H$5001=$AF52)*(MONTH($P$2:$P$5001)=Dashboard!$E$104)*M14:M5013)</f>
        <v>74919</v>
      </c>
      <c r="AI52" s="9">
        <v>3</v>
      </c>
      <c r="AJ52" s="4">
        <v>1356810</v>
      </c>
      <c r="AK52" s="58"/>
      <c r="AP52" s="6">
        <v>120</v>
      </c>
      <c r="AQ52" s="6" t="s">
        <v>1355</v>
      </c>
      <c r="AS52">
        <v>454</v>
      </c>
      <c r="AT52" t="str">
        <v>New South Wales</v>
      </c>
    </row>
    <row r="53" spans="1:46" x14ac:dyDescent="0.25">
      <c r="A53">
        <v>51</v>
      </c>
      <c r="B53">
        <v>12</v>
      </c>
      <c r="C53">
        <v>180</v>
      </c>
      <c r="D53">
        <v>98</v>
      </c>
      <c r="E53">
        <v>1</v>
      </c>
      <c r="F53">
        <v>98</v>
      </c>
      <c r="G53" t="str">
        <f>VLOOKUP($C53,'Raw-products'!$A$2:$H$1261,MATCH(G$1,'Raw-products'!$A$1:$H$1,0))</f>
        <v>Shirt</v>
      </c>
      <c r="H53" t="str">
        <f>VLOOKUP($C53,'Raw-products'!$A$2:$H$1261,MATCH(H$1,'Raw-products'!$A$1:$H$1,0))</f>
        <v>Camp Collared</v>
      </c>
      <c r="I53" t="str">
        <f>VLOOKUP($C53,'Raw-products'!$A$2:$H$1261,MATCH(I$1,'Raw-products'!$A$1:$H$1,0))</f>
        <v>XS</v>
      </c>
      <c r="J53" t="str">
        <f>VLOOKUP($C53,'Raw-products'!$A$2:$H$1261,MATCH(J$1,'Raw-products'!$A$1:$H$1,0))</f>
        <v>orange</v>
      </c>
      <c r="K53">
        <f>VLOOKUP($C53,'Raw-products'!$A$2:$H$1261,MATCH(K$1,'Raw-products'!$A$1:$H$1,0))</f>
        <v>112</v>
      </c>
      <c r="L53">
        <f>VLOOKUP($C53,'Raw-products'!$A$2:$H$1261,MATCH(L$1,'Raw-products'!$A$1:$H$1,0))</f>
        <v>52</v>
      </c>
      <c r="M53" s="5">
        <f t="shared" si="0"/>
        <v>5824</v>
      </c>
      <c r="N53" cm="1">
        <f t="array" ref="N53:Q53">_xlfn.XLOOKUP($B53,'Raw -orders'!$A:$A,'Raw -orders'!$B:$E)</f>
        <v>120</v>
      </c>
      <c r="O53">
        <v>55507</v>
      </c>
      <c r="P53" s="1">
        <v>44377</v>
      </c>
      <c r="Q53" s="1">
        <v>44388</v>
      </c>
      <c r="R53" t="str" cm="1">
        <f t="array" ref="R53:Y53">_xlfn.XLOOKUP($N53,'Raw - customers'!$A:$A,'Raw - customers'!$B:$I)</f>
        <v>Didi Garton</v>
      </c>
      <c r="S53" t="str">
        <v>Polygender</v>
      </c>
      <c r="T53">
        <v>60</v>
      </c>
      <c r="U53" t="str">
        <v>13 Ivy BoulevardSuite 234</v>
      </c>
      <c r="V53">
        <v>3554</v>
      </c>
      <c r="W53" t="str">
        <v>Carterbury</v>
      </c>
      <c r="X53" t="str">
        <v>Queensland</v>
      </c>
      <c r="Y53" t="str">
        <v>Australia</v>
      </c>
      <c r="Z53">
        <v>6</v>
      </c>
      <c r="AA53" s="3" t="str">
        <f t="shared" si="1"/>
        <v>10 to 20</v>
      </c>
      <c r="AC53" s="9">
        <v>27</v>
      </c>
      <c r="AD53" s="10" cm="1">
        <f t="array" ref="AD53">SUMPRODUCT((DAY($P$2:$P$5001)=$AC53)*M28:M5027)</f>
        <v>654979</v>
      </c>
      <c r="AF53" s="9" t="str">
        <v>Shearling</v>
      </c>
      <c r="AG53" s="10" cm="1">
        <f t="array" ref="AG53">SUMPRODUCT(($H$2:$H$5001=$AF53)*(MONTH($P$2:$P$5001)=Dashboard!$E$104)*M15:M5014)</f>
        <v>105497</v>
      </c>
      <c r="AI53" s="9">
        <v>4</v>
      </c>
      <c r="AJ53" s="4">
        <v>1083394</v>
      </c>
      <c r="AK53" s="16"/>
      <c r="AP53" s="6">
        <v>120</v>
      </c>
      <c r="AQ53" s="6" t="s">
        <v>1355</v>
      </c>
      <c r="AS53">
        <v>399</v>
      </c>
      <c r="AT53" t="str">
        <v>Western Australia</v>
      </c>
    </row>
    <row r="54" spans="1:46" x14ac:dyDescent="0.25">
      <c r="A54">
        <v>52</v>
      </c>
      <c r="B54">
        <v>13</v>
      </c>
      <c r="C54">
        <v>217</v>
      </c>
      <c r="D54">
        <v>106</v>
      </c>
      <c r="E54">
        <v>2</v>
      </c>
      <c r="F54">
        <v>212</v>
      </c>
      <c r="G54" t="str">
        <f>VLOOKUP($C54,'Raw-products'!$A$2:$H$1261,MATCH(G$1,'Raw-products'!$A$1:$H$1,0))</f>
        <v>Shirt</v>
      </c>
      <c r="H54" t="str">
        <f>VLOOKUP($C54,'Raw-products'!$A$2:$H$1261,MATCH(H$1,'Raw-products'!$A$1:$H$1,0))</f>
        <v>Chambray</v>
      </c>
      <c r="I54" t="str">
        <f>VLOOKUP($C54,'Raw-products'!$A$2:$H$1261,MATCH(I$1,'Raw-products'!$A$1:$H$1,0))</f>
        <v>M</v>
      </c>
      <c r="J54" t="str">
        <f>VLOOKUP($C54,'Raw-products'!$A$2:$H$1261,MATCH(J$1,'Raw-products'!$A$1:$H$1,0))</f>
        <v>orange</v>
      </c>
      <c r="K54">
        <f>VLOOKUP($C54,'Raw-products'!$A$2:$H$1261,MATCH(K$1,'Raw-products'!$A$1:$H$1,0))</f>
        <v>105</v>
      </c>
      <c r="L54">
        <f>VLOOKUP($C54,'Raw-products'!$A$2:$H$1261,MATCH(L$1,'Raw-products'!$A$1:$H$1,0))</f>
        <v>43</v>
      </c>
      <c r="M54" s="5">
        <f t="shared" si="0"/>
        <v>4515</v>
      </c>
      <c r="N54" cm="1">
        <f t="array" ref="N54:Q54">_xlfn.XLOOKUP($B54,'Raw -orders'!$A:$A,'Raw -orders'!$B:$E)</f>
        <v>204</v>
      </c>
      <c r="O54">
        <v>57810</v>
      </c>
      <c r="P54" s="1">
        <v>44484</v>
      </c>
      <c r="Q54" s="1">
        <v>44500</v>
      </c>
      <c r="R54" t="str" cm="1">
        <f t="array" ref="R54:Y54">_xlfn.XLOOKUP($N54,'Raw - customers'!$A:$A,'Raw - customers'!$B:$I)</f>
        <v>Bird Mcgarvie</v>
      </c>
      <c r="S54" t="str">
        <v>Female</v>
      </c>
      <c r="T54">
        <v>60</v>
      </c>
      <c r="U54" t="str">
        <v>889 Hermann Station StApt. 026</v>
      </c>
      <c r="V54">
        <v>5120</v>
      </c>
      <c r="W54" t="str">
        <v>East Jakeberg</v>
      </c>
      <c r="X54" t="str">
        <v>New South Wales</v>
      </c>
      <c r="Y54" t="str">
        <v>Australia</v>
      </c>
      <c r="Z54">
        <v>10</v>
      </c>
      <c r="AA54" s="3" t="str">
        <f t="shared" si="1"/>
        <v>10 to 20</v>
      </c>
      <c r="AC54" s="9">
        <v>28</v>
      </c>
      <c r="AD54" s="10" cm="1">
        <f t="array" ref="AD54">SUMPRODUCT((DAY($P$2:$P$5001)=$AC54)*M29:M5028)</f>
        <v>638519</v>
      </c>
      <c r="AF54" s="9" t="str">
        <v>Coach</v>
      </c>
      <c r="AG54" s="10" cm="1">
        <f t="array" ref="AG54">SUMPRODUCT(($H$2:$H$5001=$AF54)*(MONTH($P$2:$P$5001)=Dashboard!$E$104)*M16:M5015)</f>
        <v>79866</v>
      </c>
      <c r="AI54" s="9">
        <v>5</v>
      </c>
      <c r="AJ54" s="4">
        <v>795044</v>
      </c>
      <c r="AK54" s="16"/>
      <c r="AP54" s="6">
        <v>204</v>
      </c>
      <c r="AQ54" s="6" t="s">
        <v>1362</v>
      </c>
      <c r="AS54">
        <v>493</v>
      </c>
      <c r="AT54" t="str">
        <v>Victoria</v>
      </c>
    </row>
    <row r="55" spans="1:46" x14ac:dyDescent="0.25">
      <c r="A55">
        <v>53</v>
      </c>
      <c r="B55">
        <v>13</v>
      </c>
      <c r="C55">
        <v>95</v>
      </c>
      <c r="D55">
        <v>118</v>
      </c>
      <c r="E55">
        <v>3</v>
      </c>
      <c r="F55">
        <v>354</v>
      </c>
      <c r="G55" t="str">
        <f>VLOOKUP($C55,'Raw-products'!$A$2:$H$1261,MATCH(G$1,'Raw-products'!$A$1:$H$1,0))</f>
        <v>Shirt</v>
      </c>
      <c r="H55" t="str">
        <f>VLOOKUP($C55,'Raw-products'!$A$2:$H$1261,MATCH(H$1,'Raw-products'!$A$1:$H$1,0))</f>
        <v>Flannel</v>
      </c>
      <c r="I55" t="str">
        <f>VLOOKUP($C55,'Raw-products'!$A$2:$H$1261,MATCH(I$1,'Raw-products'!$A$1:$H$1,0))</f>
        <v>XS</v>
      </c>
      <c r="J55" t="str">
        <f>VLOOKUP($C55,'Raw-products'!$A$2:$H$1261,MATCH(J$1,'Raw-products'!$A$1:$H$1,0))</f>
        <v>indigo</v>
      </c>
      <c r="K55">
        <f>VLOOKUP($C55,'Raw-products'!$A$2:$H$1261,MATCH(K$1,'Raw-products'!$A$1:$H$1,0))</f>
        <v>96</v>
      </c>
      <c r="L55">
        <f>VLOOKUP($C55,'Raw-products'!$A$2:$H$1261,MATCH(L$1,'Raw-products'!$A$1:$H$1,0))</f>
        <v>46</v>
      </c>
      <c r="M55" s="5">
        <f t="shared" si="0"/>
        <v>4416</v>
      </c>
      <c r="N55" cm="1">
        <f t="array" ref="N55:Q55">_xlfn.XLOOKUP($B55,'Raw -orders'!$A:$A,'Raw -orders'!$B:$E)</f>
        <v>204</v>
      </c>
      <c r="O55">
        <v>57810</v>
      </c>
      <c r="P55" s="1">
        <v>44484</v>
      </c>
      <c r="Q55" s="1">
        <v>44500</v>
      </c>
      <c r="R55" t="str" cm="1">
        <f t="array" ref="R55:Y55">_xlfn.XLOOKUP($N55,'Raw - customers'!$A:$A,'Raw - customers'!$B:$I)</f>
        <v>Bird Mcgarvie</v>
      </c>
      <c r="S55" t="str">
        <v>Female</v>
      </c>
      <c r="T55">
        <v>60</v>
      </c>
      <c r="U55" t="str">
        <v>889 Hermann Station StApt. 026</v>
      </c>
      <c r="V55">
        <v>5120</v>
      </c>
      <c r="W55" t="str">
        <v>East Jakeberg</v>
      </c>
      <c r="X55" t="str">
        <v>New South Wales</v>
      </c>
      <c r="Y55" t="str">
        <v>Australia</v>
      </c>
      <c r="Z55">
        <v>10</v>
      </c>
      <c r="AA55" s="3" t="str">
        <f t="shared" si="1"/>
        <v>10 to 20</v>
      </c>
      <c r="AC55" s="9">
        <v>29</v>
      </c>
      <c r="AD55" s="10" cm="1">
        <f t="array" ref="AD55">SUMPRODUCT((DAY($P$2:$P$5001)=$AC55)*M30:M5029)</f>
        <v>892830</v>
      </c>
      <c r="AF55" s="9" t="str">
        <v>Pullover</v>
      </c>
      <c r="AG55" s="10" cm="1">
        <f t="array" ref="AG55">SUMPRODUCT(($H$2:$H$5001=$AF55)*(MONTH($P$2:$P$5001)=Dashboard!$E$104)*M17:M5016)</f>
        <v>103784</v>
      </c>
      <c r="AI55" s="9">
        <v>6</v>
      </c>
      <c r="AJ55" s="4">
        <v>1139512</v>
      </c>
      <c r="AK55" s="16"/>
      <c r="AP55" s="6">
        <v>204</v>
      </c>
      <c r="AQ55" s="6" t="s">
        <v>1362</v>
      </c>
      <c r="AS55">
        <v>528</v>
      </c>
      <c r="AT55" t="str">
        <v>Western Australia</v>
      </c>
    </row>
    <row r="56" spans="1:46" x14ac:dyDescent="0.25">
      <c r="A56">
        <v>54</v>
      </c>
      <c r="B56">
        <v>13</v>
      </c>
      <c r="C56">
        <v>800</v>
      </c>
      <c r="D56">
        <v>91</v>
      </c>
      <c r="E56">
        <v>2</v>
      </c>
      <c r="F56">
        <v>182</v>
      </c>
      <c r="G56" t="str">
        <f>VLOOKUP($C56,'Raw-products'!$A$2:$H$1261,MATCH(G$1,'Raw-products'!$A$1:$H$1,0))</f>
        <v>Jacket</v>
      </c>
      <c r="H56" t="str">
        <f>VLOOKUP($C56,'Raw-products'!$A$2:$H$1261,MATCH(H$1,'Raw-products'!$A$1:$H$1,0))</f>
        <v>Pullover</v>
      </c>
      <c r="I56" t="str">
        <f>VLOOKUP($C56,'Raw-products'!$A$2:$H$1261,MATCH(I$1,'Raw-products'!$A$1:$H$1,0))</f>
        <v>XS</v>
      </c>
      <c r="J56" t="str">
        <f>VLOOKUP($C56,'Raw-products'!$A$2:$H$1261,MATCH(J$1,'Raw-products'!$A$1:$H$1,0))</f>
        <v>violet</v>
      </c>
      <c r="K56">
        <f>VLOOKUP($C56,'Raw-products'!$A$2:$H$1261,MATCH(K$1,'Raw-products'!$A$1:$H$1,0))</f>
        <v>114</v>
      </c>
      <c r="L56">
        <f>VLOOKUP($C56,'Raw-products'!$A$2:$H$1261,MATCH(L$1,'Raw-products'!$A$1:$H$1,0))</f>
        <v>61</v>
      </c>
      <c r="M56" s="5">
        <f t="shared" si="0"/>
        <v>6954</v>
      </c>
      <c r="N56" cm="1">
        <f t="array" ref="N56:Q56">_xlfn.XLOOKUP($B56,'Raw -orders'!$A:$A,'Raw -orders'!$B:$E)</f>
        <v>204</v>
      </c>
      <c r="O56">
        <v>57810</v>
      </c>
      <c r="P56" s="1">
        <v>44484</v>
      </c>
      <c r="Q56" s="1">
        <v>44500</v>
      </c>
      <c r="R56" t="str" cm="1">
        <f t="array" ref="R56:Y56">_xlfn.XLOOKUP($N56,'Raw - customers'!$A:$A,'Raw - customers'!$B:$I)</f>
        <v>Bird Mcgarvie</v>
      </c>
      <c r="S56" t="str">
        <v>Female</v>
      </c>
      <c r="T56">
        <v>60</v>
      </c>
      <c r="U56" t="str">
        <v>889 Hermann Station StApt. 026</v>
      </c>
      <c r="V56">
        <v>5120</v>
      </c>
      <c r="W56" t="str">
        <v>East Jakeberg</v>
      </c>
      <c r="X56" t="str">
        <v>New South Wales</v>
      </c>
      <c r="Y56" t="str">
        <v>Australia</v>
      </c>
      <c r="Z56">
        <v>10</v>
      </c>
      <c r="AA56" s="3" t="str">
        <f t="shared" si="1"/>
        <v>10 to 20</v>
      </c>
      <c r="AC56" s="9">
        <v>30</v>
      </c>
      <c r="AD56" s="10" cm="1">
        <f t="array" ref="AD56">SUMPRODUCT((DAY($P$2:$P$5001)=$AC56)*M31:M5030)</f>
        <v>1048808</v>
      </c>
      <c r="AF56" s="9" t="str">
        <v>Chinos</v>
      </c>
      <c r="AG56" s="10" cm="1">
        <f t="array" ref="AG56">SUMPRODUCT(($H$2:$H$5001=$AF56)*(MONTH($P$2:$P$5001)=Dashboard!$E$104)*M18:M5017)</f>
        <v>64132</v>
      </c>
      <c r="AI56" s="9">
        <v>7</v>
      </c>
      <c r="AJ56" s="4">
        <v>1314580</v>
      </c>
      <c r="AK56" s="16"/>
      <c r="AP56" s="6">
        <v>204</v>
      </c>
      <c r="AQ56" s="6" t="s">
        <v>1362</v>
      </c>
      <c r="AS56">
        <v>195</v>
      </c>
      <c r="AT56" t="str">
        <v>New South Wales</v>
      </c>
    </row>
    <row r="57" spans="1:46" x14ac:dyDescent="0.25">
      <c r="A57">
        <v>55</v>
      </c>
      <c r="B57">
        <v>13</v>
      </c>
      <c r="C57">
        <v>835</v>
      </c>
      <c r="D57">
        <v>117</v>
      </c>
      <c r="E57">
        <v>1</v>
      </c>
      <c r="F57">
        <v>117</v>
      </c>
      <c r="G57" t="str">
        <f>VLOOKUP($C57,'Raw-products'!$A$2:$H$1261,MATCH(G$1,'Raw-products'!$A$1:$H$1,0))</f>
        <v>Jacket</v>
      </c>
      <c r="H57" t="str">
        <f>VLOOKUP($C57,'Raw-products'!$A$2:$H$1261,MATCH(H$1,'Raw-products'!$A$1:$H$1,0))</f>
        <v>Shearling</v>
      </c>
      <c r="I57" t="str">
        <f>VLOOKUP($C57,'Raw-products'!$A$2:$H$1261,MATCH(I$1,'Raw-products'!$A$1:$H$1,0))</f>
        <v>XS</v>
      </c>
      <c r="J57" t="str">
        <f>VLOOKUP($C57,'Raw-products'!$A$2:$H$1261,MATCH(J$1,'Raw-products'!$A$1:$H$1,0))</f>
        <v>violet</v>
      </c>
      <c r="K57">
        <f>VLOOKUP($C57,'Raw-products'!$A$2:$H$1261,MATCH(K$1,'Raw-products'!$A$1:$H$1,0))</f>
        <v>95</v>
      </c>
      <c r="L57">
        <f>VLOOKUP($C57,'Raw-products'!$A$2:$H$1261,MATCH(L$1,'Raw-products'!$A$1:$H$1,0))</f>
        <v>75</v>
      </c>
      <c r="M57" s="5">
        <f t="shared" si="0"/>
        <v>7125</v>
      </c>
      <c r="N57" cm="1">
        <f t="array" ref="N57:Q57">_xlfn.XLOOKUP($B57,'Raw -orders'!$A:$A,'Raw -orders'!$B:$E)</f>
        <v>204</v>
      </c>
      <c r="O57">
        <v>57810</v>
      </c>
      <c r="P57" s="1">
        <v>44484</v>
      </c>
      <c r="Q57" s="1">
        <v>44500</v>
      </c>
      <c r="R57" t="str" cm="1">
        <f t="array" ref="R57:Y57">_xlfn.XLOOKUP($N57,'Raw - customers'!$A:$A,'Raw - customers'!$B:$I)</f>
        <v>Bird Mcgarvie</v>
      </c>
      <c r="S57" t="str">
        <v>Female</v>
      </c>
      <c r="T57">
        <v>60</v>
      </c>
      <c r="U57" t="str">
        <v>889 Hermann Station StApt. 026</v>
      </c>
      <c r="V57">
        <v>5120</v>
      </c>
      <c r="W57" t="str">
        <v>East Jakeberg</v>
      </c>
      <c r="X57" t="str">
        <v>New South Wales</v>
      </c>
      <c r="Y57" t="str">
        <v>Australia</v>
      </c>
      <c r="Z57">
        <v>10</v>
      </c>
      <c r="AA57" s="3" t="str">
        <f t="shared" si="1"/>
        <v>10 to 20</v>
      </c>
      <c r="AC57" s="9">
        <v>31</v>
      </c>
      <c r="AD57" s="10" cm="1">
        <f t="array" ref="AD57">SUMPRODUCT((DAY($P$2:$P$5001)=$AC57)*M32:M5031)</f>
        <v>573235</v>
      </c>
      <c r="AF57" s="9" t="str">
        <v>Polo</v>
      </c>
      <c r="AG57" s="10" cm="1">
        <f t="array" ref="AG57">SUMPRODUCT(($H$2:$H$5001=$AF57)*(MONTH($P$2:$P$5001)=Dashboard!$E$104)*M19:M5018)</f>
        <v>82323</v>
      </c>
      <c r="AI57" s="9">
        <v>8</v>
      </c>
      <c r="AJ57" s="4">
        <v>1064444</v>
      </c>
      <c r="AK57" s="16"/>
      <c r="AP57" s="6">
        <v>204</v>
      </c>
      <c r="AQ57" s="6" t="s">
        <v>1362</v>
      </c>
      <c r="AS57">
        <v>873</v>
      </c>
      <c r="AT57" t="str">
        <v>Western Australia</v>
      </c>
    </row>
    <row r="58" spans="1:46" ht="15.75" thickBot="1" x14ac:dyDescent="0.3">
      <c r="A58">
        <v>56</v>
      </c>
      <c r="B58">
        <v>13</v>
      </c>
      <c r="C58">
        <v>1249</v>
      </c>
      <c r="D58">
        <v>112</v>
      </c>
      <c r="E58">
        <v>2</v>
      </c>
      <c r="F58">
        <v>224</v>
      </c>
      <c r="G58" t="str">
        <f>VLOOKUP($C58,'Raw-products'!$A$2:$H$1261,MATCH(G$1,'Raw-products'!$A$1:$H$1,0))</f>
        <v>Trousers</v>
      </c>
      <c r="H58" t="str">
        <f>VLOOKUP($C58,'Raw-products'!$A$2:$H$1261,MATCH(H$1,'Raw-products'!$A$1:$H$1,0))</f>
        <v>Tracksuit Bottoms</v>
      </c>
      <c r="I58" t="str">
        <f>VLOOKUP($C58,'Raw-products'!$A$2:$H$1261,MATCH(I$1,'Raw-products'!$A$1:$H$1,0))</f>
        <v>XL</v>
      </c>
      <c r="J58" t="str">
        <f>VLOOKUP($C58,'Raw-products'!$A$2:$H$1261,MATCH(J$1,'Raw-products'!$A$1:$H$1,0))</f>
        <v>blue</v>
      </c>
      <c r="K58">
        <f>VLOOKUP($C58,'Raw-products'!$A$2:$H$1261,MATCH(K$1,'Raw-products'!$A$1:$H$1,0))</f>
        <v>91</v>
      </c>
      <c r="L58">
        <f>VLOOKUP($C58,'Raw-products'!$A$2:$H$1261,MATCH(L$1,'Raw-products'!$A$1:$H$1,0))</f>
        <v>68</v>
      </c>
      <c r="M58" s="5">
        <f t="shared" si="0"/>
        <v>6188</v>
      </c>
      <c r="N58" cm="1">
        <f t="array" ref="N58:Q58">_xlfn.XLOOKUP($B58,'Raw -orders'!$A:$A,'Raw -orders'!$B:$E)</f>
        <v>204</v>
      </c>
      <c r="O58">
        <v>57810</v>
      </c>
      <c r="P58" s="1">
        <v>44484</v>
      </c>
      <c r="Q58" s="1">
        <v>44500</v>
      </c>
      <c r="R58" t="str" cm="1">
        <f t="array" ref="R58:Y58">_xlfn.XLOOKUP($N58,'Raw - customers'!$A:$A,'Raw - customers'!$B:$I)</f>
        <v>Bird Mcgarvie</v>
      </c>
      <c r="S58" t="str">
        <v>Female</v>
      </c>
      <c r="T58">
        <v>60</v>
      </c>
      <c r="U58" t="str">
        <v>889 Hermann Station StApt. 026</v>
      </c>
      <c r="V58">
        <v>5120</v>
      </c>
      <c r="W58" t="str">
        <v>East Jakeberg</v>
      </c>
      <c r="X58" t="str">
        <v>New South Wales</v>
      </c>
      <c r="Y58" t="str">
        <v>Australia</v>
      </c>
      <c r="Z58">
        <v>10</v>
      </c>
      <c r="AA58" s="3" t="str">
        <f t="shared" si="1"/>
        <v>10 to 20</v>
      </c>
      <c r="AC58" s="17"/>
      <c r="AD58" s="49"/>
      <c r="AF58" s="9" t="str">
        <v>Camp Collared</v>
      </c>
      <c r="AG58" s="10" cm="1">
        <f t="array" ref="AG58">SUMPRODUCT(($H$2:$H$5001=$AF58)*(MONTH($P$2:$P$5001)=Dashboard!$E$104)*M20:M5019)</f>
        <v>65179</v>
      </c>
      <c r="AI58" s="9">
        <v>9</v>
      </c>
      <c r="AJ58" s="4">
        <v>969090</v>
      </c>
      <c r="AK58" s="16"/>
      <c r="AP58" s="6">
        <v>204</v>
      </c>
      <c r="AQ58" s="6" t="s">
        <v>1362</v>
      </c>
      <c r="AS58">
        <v>587</v>
      </c>
      <c r="AT58" t="str">
        <v>Queensland</v>
      </c>
    </row>
    <row r="59" spans="1:46" ht="15.75" thickBot="1" x14ac:dyDescent="0.3">
      <c r="A59">
        <v>57</v>
      </c>
      <c r="B59">
        <v>13</v>
      </c>
      <c r="C59">
        <v>753</v>
      </c>
      <c r="D59">
        <v>109</v>
      </c>
      <c r="E59">
        <v>2</v>
      </c>
      <c r="F59">
        <v>218</v>
      </c>
      <c r="G59" t="str">
        <f>VLOOKUP($C59,'Raw-products'!$A$2:$H$1261,MATCH(G$1,'Raw-products'!$A$1:$H$1,0))</f>
        <v>Jacket</v>
      </c>
      <c r="H59" t="str">
        <f>VLOOKUP($C59,'Raw-products'!$A$2:$H$1261,MATCH(H$1,'Raw-products'!$A$1:$H$1,0))</f>
        <v>Peacoat</v>
      </c>
      <c r="I59" t="str">
        <f>VLOOKUP($C59,'Raw-products'!$A$2:$H$1261,MATCH(I$1,'Raw-products'!$A$1:$H$1,0))</f>
        <v>L</v>
      </c>
      <c r="J59" t="str">
        <f>VLOOKUP($C59,'Raw-products'!$A$2:$H$1261,MATCH(J$1,'Raw-products'!$A$1:$H$1,0))</f>
        <v>green</v>
      </c>
      <c r="K59">
        <f>VLOOKUP($C59,'Raw-products'!$A$2:$H$1261,MATCH(K$1,'Raw-products'!$A$1:$H$1,0))</f>
        <v>102</v>
      </c>
      <c r="L59">
        <f>VLOOKUP($C59,'Raw-products'!$A$2:$H$1261,MATCH(L$1,'Raw-products'!$A$1:$H$1,0))</f>
        <v>73</v>
      </c>
      <c r="M59" s="5">
        <f t="shared" si="0"/>
        <v>7446</v>
      </c>
      <c r="N59" cm="1">
        <f t="array" ref="N59:Q59">_xlfn.XLOOKUP($B59,'Raw -orders'!$A:$A,'Raw -orders'!$B:$E)</f>
        <v>204</v>
      </c>
      <c r="O59">
        <v>57810</v>
      </c>
      <c r="P59" s="1">
        <v>44484</v>
      </c>
      <c r="Q59" s="1">
        <v>44500</v>
      </c>
      <c r="R59" t="str" cm="1">
        <f t="array" ref="R59:Y59">_xlfn.XLOOKUP($N59,'Raw - customers'!$A:$A,'Raw - customers'!$B:$I)</f>
        <v>Bird Mcgarvie</v>
      </c>
      <c r="S59" t="str">
        <v>Female</v>
      </c>
      <c r="T59">
        <v>60</v>
      </c>
      <c r="U59" t="str">
        <v>889 Hermann Station StApt. 026</v>
      </c>
      <c r="V59">
        <v>5120</v>
      </c>
      <c r="W59" t="str">
        <v>East Jakeberg</v>
      </c>
      <c r="X59" t="str">
        <v>New South Wales</v>
      </c>
      <c r="Y59" t="str">
        <v>Australia</v>
      </c>
      <c r="Z59">
        <v>10</v>
      </c>
      <c r="AA59" s="3" t="str">
        <f t="shared" si="1"/>
        <v>10 to 20</v>
      </c>
      <c r="AF59" s="9" t="str">
        <v>Trench Coat</v>
      </c>
      <c r="AG59" s="10" cm="1">
        <f t="array" ref="AG59">SUMPRODUCT(($H$2:$H$5001=$AF59)*(MONTH($P$2:$P$5001)=Dashboard!$E$104)*M21:M5020)</f>
        <v>116198</v>
      </c>
      <c r="AI59" s="12">
        <v>10</v>
      </c>
      <c r="AJ59" s="13">
        <v>850625</v>
      </c>
      <c r="AK59" s="49"/>
      <c r="AP59" s="6">
        <v>204</v>
      </c>
      <c r="AQ59" s="6" t="s">
        <v>1362</v>
      </c>
      <c r="AS59">
        <v>163</v>
      </c>
      <c r="AT59" t="str">
        <v>Australian Capital Territory</v>
      </c>
    </row>
    <row r="60" spans="1:46" x14ac:dyDescent="0.25">
      <c r="A60">
        <v>58</v>
      </c>
      <c r="B60">
        <v>13</v>
      </c>
      <c r="C60">
        <v>114</v>
      </c>
      <c r="D60">
        <v>92</v>
      </c>
      <c r="E60">
        <v>3</v>
      </c>
      <c r="F60">
        <v>276</v>
      </c>
      <c r="G60" t="str">
        <f>VLOOKUP($C60,'Raw-products'!$A$2:$H$1261,MATCH(G$1,'Raw-products'!$A$1:$H$1,0))</f>
        <v>Shirt</v>
      </c>
      <c r="H60" t="str">
        <f>VLOOKUP($C60,'Raw-products'!$A$2:$H$1261,MATCH(H$1,'Raw-products'!$A$1:$H$1,0))</f>
        <v>Denim</v>
      </c>
      <c r="I60" t="str">
        <f>VLOOKUP($C60,'Raw-products'!$A$2:$H$1261,MATCH(I$1,'Raw-products'!$A$1:$H$1,0))</f>
        <v>XL</v>
      </c>
      <c r="J60" t="str">
        <f>VLOOKUP($C60,'Raw-products'!$A$2:$H$1261,MATCH(J$1,'Raw-products'!$A$1:$H$1,0))</f>
        <v>orange</v>
      </c>
      <c r="K60">
        <f>VLOOKUP($C60,'Raw-products'!$A$2:$H$1261,MATCH(K$1,'Raw-products'!$A$1:$H$1,0))</f>
        <v>115</v>
      </c>
      <c r="L60">
        <f>VLOOKUP($C60,'Raw-products'!$A$2:$H$1261,MATCH(L$1,'Raw-products'!$A$1:$H$1,0))</f>
        <v>67</v>
      </c>
      <c r="M60" s="5">
        <f t="shared" si="0"/>
        <v>7705</v>
      </c>
      <c r="N60" cm="1">
        <f t="array" ref="N60:Q60">_xlfn.XLOOKUP($B60,'Raw -orders'!$A:$A,'Raw -orders'!$B:$E)</f>
        <v>204</v>
      </c>
      <c r="O60">
        <v>57810</v>
      </c>
      <c r="P60" s="1">
        <v>44484</v>
      </c>
      <c r="Q60" s="1">
        <v>44500</v>
      </c>
      <c r="R60" t="str" cm="1">
        <f t="array" ref="R60:Y60">_xlfn.XLOOKUP($N60,'Raw - customers'!$A:$A,'Raw - customers'!$B:$I)</f>
        <v>Bird Mcgarvie</v>
      </c>
      <c r="S60" t="str">
        <v>Female</v>
      </c>
      <c r="T60">
        <v>60</v>
      </c>
      <c r="U60" t="str">
        <v>889 Hermann Station StApt. 026</v>
      </c>
      <c r="V60">
        <v>5120</v>
      </c>
      <c r="W60" t="str">
        <v>East Jakeberg</v>
      </c>
      <c r="X60" t="str">
        <v>New South Wales</v>
      </c>
      <c r="Y60" t="str">
        <v>Australia</v>
      </c>
      <c r="Z60">
        <v>10</v>
      </c>
      <c r="AA60" s="3" t="str">
        <f t="shared" si="1"/>
        <v>10 to 20</v>
      </c>
      <c r="AF60" s="9" t="str">
        <v>Joggers</v>
      </c>
      <c r="AG60" s="10" cm="1">
        <f t="array" ref="AG60">SUMPRODUCT(($H$2:$H$5001=$AF60)*(MONTH($P$2:$P$5001)=Dashboard!$E$104)*M22:M5021)</f>
        <v>178815</v>
      </c>
      <c r="AP60" s="6">
        <v>204</v>
      </c>
      <c r="AQ60" s="6" t="s">
        <v>1362</v>
      </c>
      <c r="AS60">
        <v>332</v>
      </c>
      <c r="AT60" t="str">
        <v>Northern Territory</v>
      </c>
    </row>
    <row r="61" spans="1:46" x14ac:dyDescent="0.25">
      <c r="A61">
        <v>59</v>
      </c>
      <c r="B61">
        <v>14</v>
      </c>
      <c r="C61">
        <v>1202</v>
      </c>
      <c r="D61">
        <v>105</v>
      </c>
      <c r="E61">
        <v>2</v>
      </c>
      <c r="F61">
        <v>210</v>
      </c>
      <c r="G61" t="str">
        <f>VLOOKUP($C61,'Raw-products'!$A$2:$H$1261,MATCH(G$1,'Raw-products'!$A$1:$H$1,0))</f>
        <v>Trousers</v>
      </c>
      <c r="H61" t="str">
        <f>VLOOKUP($C61,'Raw-products'!$A$2:$H$1261,MATCH(H$1,'Raw-products'!$A$1:$H$1,0))</f>
        <v>Pleated</v>
      </c>
      <c r="I61" t="str">
        <f>VLOOKUP($C61,'Raw-products'!$A$2:$H$1261,MATCH(I$1,'Raw-products'!$A$1:$H$1,0))</f>
        <v>M</v>
      </c>
      <c r="J61" t="str">
        <f>VLOOKUP($C61,'Raw-products'!$A$2:$H$1261,MATCH(J$1,'Raw-products'!$A$1:$H$1,0))</f>
        <v>yellow</v>
      </c>
      <c r="K61">
        <f>VLOOKUP($C61,'Raw-products'!$A$2:$H$1261,MATCH(K$1,'Raw-products'!$A$1:$H$1,0))</f>
        <v>90</v>
      </c>
      <c r="L61">
        <f>VLOOKUP($C61,'Raw-products'!$A$2:$H$1261,MATCH(L$1,'Raw-products'!$A$1:$H$1,0))</f>
        <v>54</v>
      </c>
      <c r="M61" s="5">
        <f t="shared" si="0"/>
        <v>4860</v>
      </c>
      <c r="N61" cm="1">
        <f t="array" ref="N61:Q61">_xlfn.XLOOKUP($B61,'Raw -orders'!$A:$A,'Raw -orders'!$B:$E)</f>
        <v>957</v>
      </c>
      <c r="O61">
        <v>21270</v>
      </c>
      <c r="P61" s="1">
        <v>44284</v>
      </c>
      <c r="Q61" s="1">
        <v>44298</v>
      </c>
      <c r="R61" t="str" cm="1">
        <f t="array" ref="R61:Y61">_xlfn.XLOOKUP($N61,'Raw - customers'!$A:$A,'Raw - customers'!$B:$I)</f>
        <v>Felic Marrian</v>
      </c>
      <c r="S61" t="str">
        <v>Male</v>
      </c>
      <c r="T61">
        <v>75</v>
      </c>
      <c r="U61" t="str">
        <v>5215 Mitchell TrackSuite 778</v>
      </c>
      <c r="V61">
        <v>4220</v>
      </c>
      <c r="W61" t="str">
        <v>Samanthaberg</v>
      </c>
      <c r="X61" t="str">
        <v>South Australia</v>
      </c>
      <c r="Y61" t="str">
        <v>Australia</v>
      </c>
      <c r="Z61">
        <v>3</v>
      </c>
      <c r="AA61" s="3" t="str">
        <f t="shared" si="1"/>
        <v>10 to 20</v>
      </c>
      <c r="AF61" s="9" t="str">
        <v>Mandarin Collar</v>
      </c>
      <c r="AG61" s="10" cm="1">
        <f t="array" ref="AG61">SUMPRODUCT(($H$2:$H$5001=$AF61)*(MONTH($P$2:$P$5001)=Dashboard!$E$104)*M23:M5022)</f>
        <v>76998</v>
      </c>
      <c r="AP61" s="6">
        <v>957</v>
      </c>
      <c r="AQ61" s="6" t="s">
        <v>1345</v>
      </c>
      <c r="AS61">
        <v>843</v>
      </c>
      <c r="AT61" t="str">
        <v>South Australia</v>
      </c>
    </row>
    <row r="62" spans="1:46" x14ac:dyDescent="0.25">
      <c r="A62">
        <v>60</v>
      </c>
      <c r="B62">
        <v>14</v>
      </c>
      <c r="C62">
        <v>227</v>
      </c>
      <c r="D62">
        <v>106</v>
      </c>
      <c r="E62">
        <v>3</v>
      </c>
      <c r="F62">
        <v>318</v>
      </c>
      <c r="G62" t="str">
        <f>VLOOKUP($C62,'Raw-products'!$A$2:$H$1261,MATCH(G$1,'Raw-products'!$A$1:$H$1,0))</f>
        <v>Shirt</v>
      </c>
      <c r="H62" t="str">
        <f>VLOOKUP($C62,'Raw-products'!$A$2:$H$1261,MATCH(H$1,'Raw-products'!$A$1:$H$1,0))</f>
        <v>Chambray</v>
      </c>
      <c r="I62" t="str">
        <f>VLOOKUP($C62,'Raw-products'!$A$2:$H$1261,MATCH(I$1,'Raw-products'!$A$1:$H$1,0))</f>
        <v>M</v>
      </c>
      <c r="J62" t="str">
        <f>VLOOKUP($C62,'Raw-products'!$A$2:$H$1261,MATCH(J$1,'Raw-products'!$A$1:$H$1,0))</f>
        <v>green</v>
      </c>
      <c r="K62">
        <f>VLOOKUP($C62,'Raw-products'!$A$2:$H$1261,MATCH(K$1,'Raw-products'!$A$1:$H$1,0))</f>
        <v>105</v>
      </c>
      <c r="L62">
        <f>VLOOKUP($C62,'Raw-products'!$A$2:$H$1261,MATCH(L$1,'Raw-products'!$A$1:$H$1,0))</f>
        <v>56</v>
      </c>
      <c r="M62" s="5">
        <f t="shared" si="0"/>
        <v>5880</v>
      </c>
      <c r="N62" cm="1">
        <f t="array" ref="N62:Q62">_xlfn.XLOOKUP($B62,'Raw -orders'!$A:$A,'Raw -orders'!$B:$E)</f>
        <v>957</v>
      </c>
      <c r="O62">
        <v>21270</v>
      </c>
      <c r="P62" s="1">
        <v>44284</v>
      </c>
      <c r="Q62" s="1">
        <v>44298</v>
      </c>
      <c r="R62" t="str" cm="1">
        <f t="array" ref="R62:Y62">_xlfn.XLOOKUP($N62,'Raw - customers'!$A:$A,'Raw - customers'!$B:$I)</f>
        <v>Felic Marrian</v>
      </c>
      <c r="S62" t="str">
        <v>Male</v>
      </c>
      <c r="T62">
        <v>75</v>
      </c>
      <c r="U62" t="str">
        <v>5215 Mitchell TrackSuite 778</v>
      </c>
      <c r="V62">
        <v>4220</v>
      </c>
      <c r="W62" t="str">
        <v>Samanthaberg</v>
      </c>
      <c r="X62" t="str">
        <v>South Australia</v>
      </c>
      <c r="Y62" t="str">
        <v>Australia</v>
      </c>
      <c r="Z62">
        <v>3</v>
      </c>
      <c r="AA62" s="3" t="str">
        <f t="shared" si="1"/>
        <v>10 to 20</v>
      </c>
      <c r="AF62" s="9" t="str">
        <v>Denim</v>
      </c>
      <c r="AG62" s="10" cm="1">
        <f t="array" ref="AG62">SUMPRODUCT(($H$2:$H$5001=$AF62)*(MONTH($P$2:$P$5001)=Dashboard!$E$104)*M24:M5023)</f>
        <v>157106</v>
      </c>
      <c r="AP62" s="6">
        <v>957</v>
      </c>
      <c r="AQ62" s="6" t="s">
        <v>1345</v>
      </c>
      <c r="AS62">
        <v>301</v>
      </c>
      <c r="AT62" t="str">
        <v>South Australia</v>
      </c>
    </row>
    <row r="63" spans="1:46" x14ac:dyDescent="0.25">
      <c r="A63">
        <v>61</v>
      </c>
      <c r="B63">
        <v>14</v>
      </c>
      <c r="C63">
        <v>108</v>
      </c>
      <c r="D63">
        <v>92</v>
      </c>
      <c r="E63">
        <v>2</v>
      </c>
      <c r="F63">
        <v>184</v>
      </c>
      <c r="G63" t="str">
        <f>VLOOKUP($C63,'Raw-products'!$A$2:$H$1261,MATCH(G$1,'Raw-products'!$A$1:$H$1,0))</f>
        <v>Shirt</v>
      </c>
      <c r="H63" t="str">
        <f>VLOOKUP($C63,'Raw-products'!$A$2:$H$1261,MATCH(H$1,'Raw-products'!$A$1:$H$1,0))</f>
        <v>Denim</v>
      </c>
      <c r="I63" t="str">
        <f>VLOOKUP($C63,'Raw-products'!$A$2:$H$1261,MATCH(I$1,'Raw-products'!$A$1:$H$1,0))</f>
        <v>L</v>
      </c>
      <c r="J63" t="str">
        <f>VLOOKUP($C63,'Raw-products'!$A$2:$H$1261,MATCH(J$1,'Raw-products'!$A$1:$H$1,0))</f>
        <v>red</v>
      </c>
      <c r="K63">
        <f>VLOOKUP($C63,'Raw-products'!$A$2:$H$1261,MATCH(K$1,'Raw-products'!$A$1:$H$1,0))</f>
        <v>115</v>
      </c>
      <c r="L63">
        <f>VLOOKUP($C63,'Raw-products'!$A$2:$H$1261,MATCH(L$1,'Raw-products'!$A$1:$H$1,0))</f>
        <v>52</v>
      </c>
      <c r="M63" s="5">
        <f t="shared" si="0"/>
        <v>5980</v>
      </c>
      <c r="N63" cm="1">
        <f t="array" ref="N63:Q63">_xlfn.XLOOKUP($B63,'Raw -orders'!$A:$A,'Raw -orders'!$B:$E)</f>
        <v>957</v>
      </c>
      <c r="O63">
        <v>21270</v>
      </c>
      <c r="P63" s="1">
        <v>44284</v>
      </c>
      <c r="Q63" s="1">
        <v>44298</v>
      </c>
      <c r="R63" t="str" cm="1">
        <f t="array" ref="R63:Y63">_xlfn.XLOOKUP($N63,'Raw - customers'!$A:$A,'Raw - customers'!$B:$I)</f>
        <v>Felic Marrian</v>
      </c>
      <c r="S63" t="str">
        <v>Male</v>
      </c>
      <c r="T63">
        <v>75</v>
      </c>
      <c r="U63" t="str">
        <v>5215 Mitchell TrackSuite 778</v>
      </c>
      <c r="V63">
        <v>4220</v>
      </c>
      <c r="W63" t="str">
        <v>Samanthaberg</v>
      </c>
      <c r="X63" t="str">
        <v>South Australia</v>
      </c>
      <c r="Y63" t="str">
        <v>Australia</v>
      </c>
      <c r="Z63">
        <v>3</v>
      </c>
      <c r="AA63" s="3" t="str">
        <f t="shared" si="1"/>
        <v>10 to 20</v>
      </c>
      <c r="AF63" s="9" t="str">
        <v>Cords</v>
      </c>
      <c r="AG63" s="10" cm="1">
        <f t="array" ref="AG63">SUMPRODUCT(($H$2:$H$5001=$AF63)*(MONTH($P$2:$P$5001)=Dashboard!$E$104)*M25:M5024)</f>
        <v>71513</v>
      </c>
      <c r="AP63" s="6">
        <v>957</v>
      </c>
      <c r="AQ63" s="6" t="s">
        <v>1345</v>
      </c>
      <c r="AS63">
        <v>158</v>
      </c>
      <c r="AT63" t="str">
        <v>New South Wales</v>
      </c>
    </row>
    <row r="64" spans="1:46" x14ac:dyDescent="0.25">
      <c r="A64">
        <v>62</v>
      </c>
      <c r="B64">
        <v>14</v>
      </c>
      <c r="C64">
        <v>91</v>
      </c>
      <c r="D64">
        <v>118</v>
      </c>
      <c r="E64">
        <v>3</v>
      </c>
      <c r="F64">
        <v>354</v>
      </c>
      <c r="G64" t="str">
        <f>VLOOKUP($C64,'Raw-products'!$A$2:$H$1261,MATCH(G$1,'Raw-products'!$A$1:$H$1,0))</f>
        <v>Shirt</v>
      </c>
      <c r="H64" t="str">
        <f>VLOOKUP($C64,'Raw-products'!$A$2:$H$1261,MATCH(H$1,'Raw-products'!$A$1:$H$1,0))</f>
        <v>Flannel</v>
      </c>
      <c r="I64" t="str">
        <f>VLOOKUP($C64,'Raw-products'!$A$2:$H$1261,MATCH(I$1,'Raw-products'!$A$1:$H$1,0))</f>
        <v>S</v>
      </c>
      <c r="J64" t="str">
        <f>VLOOKUP($C64,'Raw-products'!$A$2:$H$1261,MATCH(J$1,'Raw-products'!$A$1:$H$1,0))</f>
        <v>blue</v>
      </c>
      <c r="K64">
        <f>VLOOKUP($C64,'Raw-products'!$A$2:$H$1261,MATCH(K$1,'Raw-products'!$A$1:$H$1,0))</f>
        <v>96</v>
      </c>
      <c r="L64">
        <f>VLOOKUP($C64,'Raw-products'!$A$2:$H$1261,MATCH(L$1,'Raw-products'!$A$1:$H$1,0))</f>
        <v>43</v>
      </c>
      <c r="M64" s="5">
        <f t="shared" si="0"/>
        <v>4128</v>
      </c>
      <c r="N64" cm="1">
        <f t="array" ref="N64:Q64">_xlfn.XLOOKUP($B64,'Raw -orders'!$A:$A,'Raw -orders'!$B:$E)</f>
        <v>957</v>
      </c>
      <c r="O64">
        <v>21270</v>
      </c>
      <c r="P64" s="1">
        <v>44284</v>
      </c>
      <c r="Q64" s="1">
        <v>44298</v>
      </c>
      <c r="R64" t="str" cm="1">
        <f t="array" ref="R64:Y64">_xlfn.XLOOKUP($N64,'Raw - customers'!$A:$A,'Raw - customers'!$B:$I)</f>
        <v>Felic Marrian</v>
      </c>
      <c r="S64" t="str">
        <v>Male</v>
      </c>
      <c r="T64">
        <v>75</v>
      </c>
      <c r="U64" t="str">
        <v>5215 Mitchell TrackSuite 778</v>
      </c>
      <c r="V64">
        <v>4220</v>
      </c>
      <c r="W64" t="str">
        <v>Samanthaberg</v>
      </c>
      <c r="X64" t="str">
        <v>South Australia</v>
      </c>
      <c r="Y64" t="str">
        <v>Australia</v>
      </c>
      <c r="Z64">
        <v>3</v>
      </c>
      <c r="AA64" s="3" t="str">
        <f t="shared" si="1"/>
        <v>10 to 20</v>
      </c>
      <c r="AF64" s="9" t="str">
        <v>Flannel</v>
      </c>
      <c r="AG64" s="10" cm="1">
        <f t="array" ref="AG64">SUMPRODUCT(($H$2:$H$5001=$AF64)*(MONTH($P$2:$P$5001)=Dashboard!$E$104)*M26:M5025)</f>
        <v>64808</v>
      </c>
      <c r="AP64" s="6">
        <v>957</v>
      </c>
      <c r="AQ64" s="6" t="s">
        <v>1345</v>
      </c>
      <c r="AS64">
        <v>93</v>
      </c>
      <c r="AT64" t="str">
        <v>Queensland</v>
      </c>
    </row>
    <row r="65" spans="1:46" x14ac:dyDescent="0.25">
      <c r="A65">
        <v>63</v>
      </c>
      <c r="B65">
        <v>14</v>
      </c>
      <c r="C65">
        <v>909</v>
      </c>
      <c r="D65">
        <v>94</v>
      </c>
      <c r="E65">
        <v>2</v>
      </c>
      <c r="F65">
        <v>188</v>
      </c>
      <c r="G65" t="str">
        <f>VLOOKUP($C65,'Raw-products'!$A$2:$H$1261,MATCH(G$1,'Raw-products'!$A$1:$H$1,0))</f>
        <v>Trousers</v>
      </c>
      <c r="H65" t="str">
        <f>VLOOKUP($C65,'Raw-products'!$A$2:$H$1261,MATCH(H$1,'Raw-products'!$A$1:$H$1,0))</f>
        <v>Cords</v>
      </c>
      <c r="I65" t="str">
        <f>VLOOKUP($C65,'Raw-products'!$A$2:$H$1261,MATCH(I$1,'Raw-products'!$A$1:$H$1,0))</f>
        <v>XL</v>
      </c>
      <c r="J65" t="str">
        <f>VLOOKUP($C65,'Raw-products'!$A$2:$H$1261,MATCH(J$1,'Raw-products'!$A$1:$H$1,0))</f>
        <v>violet</v>
      </c>
      <c r="K65">
        <f>VLOOKUP($C65,'Raw-products'!$A$2:$H$1261,MATCH(K$1,'Raw-products'!$A$1:$H$1,0))</f>
        <v>113</v>
      </c>
      <c r="L65">
        <f>VLOOKUP($C65,'Raw-products'!$A$2:$H$1261,MATCH(L$1,'Raw-products'!$A$1:$H$1,0))</f>
        <v>73</v>
      </c>
      <c r="M65" s="5">
        <f t="shared" si="0"/>
        <v>8249</v>
      </c>
      <c r="N65" cm="1">
        <f t="array" ref="N65:Q65">_xlfn.XLOOKUP($B65,'Raw -orders'!$A:$A,'Raw -orders'!$B:$E)</f>
        <v>957</v>
      </c>
      <c r="O65">
        <v>21270</v>
      </c>
      <c r="P65" s="1">
        <v>44284</v>
      </c>
      <c r="Q65" s="1">
        <v>44298</v>
      </c>
      <c r="R65" t="str" cm="1">
        <f t="array" ref="R65:Y65">_xlfn.XLOOKUP($N65,'Raw - customers'!$A:$A,'Raw - customers'!$B:$I)</f>
        <v>Felic Marrian</v>
      </c>
      <c r="S65" t="str">
        <v>Male</v>
      </c>
      <c r="T65">
        <v>75</v>
      </c>
      <c r="U65" t="str">
        <v>5215 Mitchell TrackSuite 778</v>
      </c>
      <c r="V65">
        <v>4220</v>
      </c>
      <c r="W65" t="str">
        <v>Samanthaberg</v>
      </c>
      <c r="X65" t="str">
        <v>South Australia</v>
      </c>
      <c r="Y65" t="str">
        <v>Australia</v>
      </c>
      <c r="Z65">
        <v>3</v>
      </c>
      <c r="AA65" s="3" t="str">
        <f t="shared" si="1"/>
        <v>10 to 20</v>
      </c>
      <c r="AF65" s="9" t="str">
        <v>Tracksuit Bottoms</v>
      </c>
      <c r="AG65" s="10" cm="1">
        <f t="array" ref="AG65">SUMPRODUCT(($H$2:$H$5001=$AF65)*(MONTH($P$2:$P$5001)=Dashboard!$E$104)*M27:M5026)</f>
        <v>54488</v>
      </c>
      <c r="AP65" s="6">
        <v>957</v>
      </c>
      <c r="AQ65" s="6" t="s">
        <v>1345</v>
      </c>
      <c r="AS65">
        <v>556</v>
      </c>
      <c r="AT65" t="str">
        <v>South Australia</v>
      </c>
    </row>
    <row r="66" spans="1:46" x14ac:dyDescent="0.25">
      <c r="A66">
        <v>64</v>
      </c>
      <c r="B66">
        <v>15</v>
      </c>
      <c r="C66">
        <v>699</v>
      </c>
      <c r="D66">
        <v>113</v>
      </c>
      <c r="E66">
        <v>3</v>
      </c>
      <c r="F66">
        <v>339</v>
      </c>
      <c r="G66" t="str">
        <f>VLOOKUP($C66,'Raw-products'!$A$2:$H$1261,MATCH(G$1,'Raw-products'!$A$1:$H$1,0))</f>
        <v>Jacket</v>
      </c>
      <c r="H66" t="str">
        <f>VLOOKUP($C66,'Raw-products'!$A$2:$H$1261,MATCH(H$1,'Raw-products'!$A$1:$H$1,0))</f>
        <v>Parka</v>
      </c>
      <c r="I66" t="str">
        <f>VLOOKUP($C66,'Raw-products'!$A$2:$H$1261,MATCH(I$1,'Raw-products'!$A$1:$H$1,0))</f>
        <v>XL</v>
      </c>
      <c r="J66" t="str">
        <f>VLOOKUP($C66,'Raw-products'!$A$2:$H$1261,MATCH(J$1,'Raw-products'!$A$1:$H$1,0))</f>
        <v>violet</v>
      </c>
      <c r="K66">
        <f>VLOOKUP($C66,'Raw-products'!$A$2:$H$1261,MATCH(K$1,'Raw-products'!$A$1:$H$1,0))</f>
        <v>119</v>
      </c>
      <c r="L66">
        <f>VLOOKUP($C66,'Raw-products'!$A$2:$H$1261,MATCH(L$1,'Raw-products'!$A$1:$H$1,0))</f>
        <v>80</v>
      </c>
      <c r="M66" s="5">
        <f t="shared" si="0"/>
        <v>9520</v>
      </c>
      <c r="N66" cm="1">
        <f t="array" ref="N66:Q66">_xlfn.XLOOKUP($B66,'Raw -orders'!$A:$A,'Raw -orders'!$B:$E)</f>
        <v>468</v>
      </c>
      <c r="O66">
        <v>15488</v>
      </c>
      <c r="P66" s="1">
        <v>44461</v>
      </c>
      <c r="Q66" s="1">
        <v>44477</v>
      </c>
      <c r="R66" t="str" cm="1">
        <f t="array" ref="R66:Y66">_xlfn.XLOOKUP($N66,'Raw - customers'!$A:$A,'Raw - customers'!$B:$I)</f>
        <v>Maegan Ashton</v>
      </c>
      <c r="S66" t="str">
        <v>Genderqueer</v>
      </c>
      <c r="T66">
        <v>67</v>
      </c>
      <c r="U66" t="str">
        <v>06 Ebert CrestSuite 385</v>
      </c>
      <c r="V66">
        <v>5607</v>
      </c>
      <c r="W66" t="str">
        <v>West Isla</v>
      </c>
      <c r="X66" t="str">
        <v>Tasmania</v>
      </c>
      <c r="Y66" t="str">
        <v>Australia</v>
      </c>
      <c r="Z66">
        <v>9</v>
      </c>
      <c r="AA66" s="3" t="str">
        <f t="shared" si="1"/>
        <v>10 to 20</v>
      </c>
      <c r="AF66" s="9" t="str">
        <v>Cuban Collar</v>
      </c>
      <c r="AG66" s="10" cm="1">
        <f t="array" ref="AG66">SUMPRODUCT(($H$2:$H$5001=$AF66)*(MONTH($P$2:$P$5001)=Dashboard!$E$104)*M28:M5027)</f>
        <v>39972</v>
      </c>
      <c r="AP66" s="6">
        <v>468</v>
      </c>
      <c r="AQ66" s="6" t="s">
        <v>1414</v>
      </c>
      <c r="AS66">
        <v>167</v>
      </c>
      <c r="AT66" t="str">
        <v>Australian Capital Territory</v>
      </c>
    </row>
    <row r="67" spans="1:46" x14ac:dyDescent="0.25">
      <c r="A67">
        <v>65</v>
      </c>
      <c r="B67">
        <v>15</v>
      </c>
      <c r="C67">
        <v>1195</v>
      </c>
      <c r="D67">
        <v>105</v>
      </c>
      <c r="E67">
        <v>3</v>
      </c>
      <c r="F67">
        <v>315</v>
      </c>
      <c r="G67" t="str">
        <f>VLOOKUP($C67,'Raw-products'!$A$2:$H$1261,MATCH(G$1,'Raw-products'!$A$1:$H$1,0))</f>
        <v>Trousers</v>
      </c>
      <c r="H67" t="str">
        <f>VLOOKUP($C67,'Raw-products'!$A$2:$H$1261,MATCH(H$1,'Raw-products'!$A$1:$H$1,0))</f>
        <v>Pleated</v>
      </c>
      <c r="I67" t="str">
        <f>VLOOKUP($C67,'Raw-products'!$A$2:$H$1261,MATCH(I$1,'Raw-products'!$A$1:$H$1,0))</f>
        <v>XS</v>
      </c>
      <c r="J67" t="str">
        <f>VLOOKUP($C67,'Raw-products'!$A$2:$H$1261,MATCH(J$1,'Raw-products'!$A$1:$H$1,0))</f>
        <v>orange</v>
      </c>
      <c r="K67">
        <f>VLOOKUP($C67,'Raw-products'!$A$2:$H$1261,MATCH(K$1,'Raw-products'!$A$1:$H$1,0))</f>
        <v>90</v>
      </c>
      <c r="L67">
        <f>VLOOKUP($C67,'Raw-products'!$A$2:$H$1261,MATCH(L$1,'Raw-products'!$A$1:$H$1,0))</f>
        <v>74</v>
      </c>
      <c r="M67" s="5">
        <f t="shared" ref="M67:M130" si="2">$K67*$L67</f>
        <v>6660</v>
      </c>
      <c r="N67" cm="1">
        <f t="array" ref="N67:Q67">_xlfn.XLOOKUP($B67,'Raw -orders'!$A:$A,'Raw -orders'!$B:$E)</f>
        <v>468</v>
      </c>
      <c r="O67">
        <v>15488</v>
      </c>
      <c r="P67" s="1">
        <v>44461</v>
      </c>
      <c r="Q67" s="1">
        <v>44477</v>
      </c>
      <c r="R67" t="str" cm="1">
        <f t="array" ref="R67:Y67">_xlfn.XLOOKUP($N67,'Raw - customers'!$A:$A,'Raw - customers'!$B:$I)</f>
        <v>Maegan Ashton</v>
      </c>
      <c r="S67" t="str">
        <v>Genderqueer</v>
      </c>
      <c r="T67">
        <v>67</v>
      </c>
      <c r="U67" t="str">
        <v>06 Ebert CrestSuite 385</v>
      </c>
      <c r="V67">
        <v>5607</v>
      </c>
      <c r="W67" t="str">
        <v>West Isla</v>
      </c>
      <c r="X67" t="str">
        <v>Tasmania</v>
      </c>
      <c r="Y67" t="str">
        <v>Australia</v>
      </c>
      <c r="Z67">
        <v>9</v>
      </c>
      <c r="AA67" s="3" t="str">
        <f t="shared" ref="AA67:AA130" si="3">IF(AND(DATEDIF($P67,$Q67,"D")&gt;0,DATEDIF($P67,$Q67,"D")&lt;=10),"0 to 10",IF(AND(DATEDIF($P67,$Q67,"D")&gt;10,DATEDIF($P67,$Q67,"D")&lt;=20),"10 to 20",IF(AND(DATEDIF($P67,$Q67,"D")&gt;20,DATEDIF($P67,$Q67,"D")&lt;=30),"20 to 30")))</f>
        <v>10 to 20</v>
      </c>
      <c r="AF67" s="9" t="str">
        <v>Slim-Fit</v>
      </c>
      <c r="AG67" s="10" cm="1">
        <f t="array" ref="AG67">SUMPRODUCT(($H$2:$H$5001=$AF67)*(MONTH($P$2:$P$5001)=Dashboard!$E$104)*M29:M5028)</f>
        <v>128292</v>
      </c>
      <c r="AP67" s="6">
        <v>468</v>
      </c>
      <c r="AQ67" s="6" t="s">
        <v>1414</v>
      </c>
      <c r="AS67">
        <v>388</v>
      </c>
      <c r="AT67" t="str">
        <v>Northern Territory</v>
      </c>
    </row>
    <row r="68" spans="1:46" x14ac:dyDescent="0.25">
      <c r="A68">
        <v>66</v>
      </c>
      <c r="B68">
        <v>15</v>
      </c>
      <c r="C68">
        <v>291</v>
      </c>
      <c r="D68">
        <v>105</v>
      </c>
      <c r="E68">
        <v>2</v>
      </c>
      <c r="F68">
        <v>210</v>
      </c>
      <c r="G68" t="str">
        <f>VLOOKUP($C68,'Raw-products'!$A$2:$H$1261,MATCH(G$1,'Raw-products'!$A$1:$H$1,0))</f>
        <v>Shirt</v>
      </c>
      <c r="H68" t="str">
        <f>VLOOKUP($C68,'Raw-products'!$A$2:$H$1261,MATCH(H$1,'Raw-products'!$A$1:$H$1,0))</f>
        <v>Cuban Collar</v>
      </c>
      <c r="I68" t="str">
        <f>VLOOKUP($C68,'Raw-products'!$A$2:$H$1261,MATCH(I$1,'Raw-products'!$A$1:$H$1,0))</f>
        <v>S</v>
      </c>
      <c r="J68" t="str">
        <f>VLOOKUP($C68,'Raw-products'!$A$2:$H$1261,MATCH(J$1,'Raw-products'!$A$1:$H$1,0))</f>
        <v>yellow</v>
      </c>
      <c r="K68">
        <f>VLOOKUP($C68,'Raw-products'!$A$2:$H$1261,MATCH(K$1,'Raw-products'!$A$1:$H$1,0))</f>
        <v>93</v>
      </c>
      <c r="L68">
        <f>VLOOKUP($C68,'Raw-products'!$A$2:$H$1261,MATCH(L$1,'Raw-products'!$A$1:$H$1,0))</f>
        <v>41</v>
      </c>
      <c r="M68" s="5">
        <f t="shared" si="2"/>
        <v>3813</v>
      </c>
      <c r="N68" cm="1">
        <f t="array" ref="N68:Q68">_xlfn.XLOOKUP($B68,'Raw -orders'!$A:$A,'Raw -orders'!$B:$E)</f>
        <v>468</v>
      </c>
      <c r="O68">
        <v>15488</v>
      </c>
      <c r="P68" s="1">
        <v>44461</v>
      </c>
      <c r="Q68" s="1">
        <v>44477</v>
      </c>
      <c r="R68" t="str" cm="1">
        <f t="array" ref="R68:Y68">_xlfn.XLOOKUP($N68,'Raw - customers'!$A:$A,'Raw - customers'!$B:$I)</f>
        <v>Maegan Ashton</v>
      </c>
      <c r="S68" t="str">
        <v>Genderqueer</v>
      </c>
      <c r="T68">
        <v>67</v>
      </c>
      <c r="U68" t="str">
        <v>06 Ebert CrestSuite 385</v>
      </c>
      <c r="V68">
        <v>5607</v>
      </c>
      <c r="W68" t="str">
        <v>West Isla</v>
      </c>
      <c r="X68" t="str">
        <v>Tasmania</v>
      </c>
      <c r="Y68" t="str">
        <v>Australia</v>
      </c>
      <c r="Z68">
        <v>9</v>
      </c>
      <c r="AA68" s="3" t="str">
        <f t="shared" si="3"/>
        <v>10 to 20</v>
      </c>
      <c r="AF68" s="9" t="str">
        <v>Henley</v>
      </c>
      <c r="AG68" s="10" cm="1">
        <f t="array" ref="AG68">SUMPRODUCT(($H$2:$H$5001=$AF68)*(MONTH($P$2:$P$5001)=Dashboard!$E$104)*M30:M5029)</f>
        <v>64061</v>
      </c>
      <c r="AP68" s="6">
        <v>468</v>
      </c>
      <c r="AQ68" s="6" t="s">
        <v>1414</v>
      </c>
      <c r="AS68">
        <v>631</v>
      </c>
      <c r="AT68" t="str">
        <v>Northern Territory</v>
      </c>
    </row>
    <row r="69" spans="1:46" x14ac:dyDescent="0.25">
      <c r="A69">
        <v>67</v>
      </c>
      <c r="B69">
        <v>15</v>
      </c>
      <c r="C69">
        <v>972</v>
      </c>
      <c r="D69">
        <v>97</v>
      </c>
      <c r="E69">
        <v>3</v>
      </c>
      <c r="F69">
        <v>291</v>
      </c>
      <c r="G69" t="str">
        <f>VLOOKUP($C69,'Raw-products'!$A$2:$H$1261,MATCH(G$1,'Raw-products'!$A$1:$H$1,0))</f>
        <v>Trousers</v>
      </c>
      <c r="H69" t="str">
        <f>VLOOKUP($C69,'Raw-products'!$A$2:$H$1261,MATCH(H$1,'Raw-products'!$A$1:$H$1,0))</f>
        <v>Slim-Fit</v>
      </c>
      <c r="I69" t="str">
        <f>VLOOKUP($C69,'Raw-products'!$A$2:$H$1261,MATCH(I$1,'Raw-products'!$A$1:$H$1,0))</f>
        <v>M</v>
      </c>
      <c r="J69" t="str">
        <f>VLOOKUP($C69,'Raw-products'!$A$2:$H$1261,MATCH(J$1,'Raw-products'!$A$1:$H$1,0))</f>
        <v>indigo</v>
      </c>
      <c r="K69">
        <f>VLOOKUP($C69,'Raw-products'!$A$2:$H$1261,MATCH(K$1,'Raw-products'!$A$1:$H$1,0))</f>
        <v>119</v>
      </c>
      <c r="L69">
        <f>VLOOKUP($C69,'Raw-products'!$A$2:$H$1261,MATCH(L$1,'Raw-products'!$A$1:$H$1,0))</f>
        <v>67</v>
      </c>
      <c r="M69" s="5">
        <f t="shared" si="2"/>
        <v>7973</v>
      </c>
      <c r="N69" cm="1">
        <f t="array" ref="N69:Q69">_xlfn.XLOOKUP($B69,'Raw -orders'!$A:$A,'Raw -orders'!$B:$E)</f>
        <v>468</v>
      </c>
      <c r="O69">
        <v>15488</v>
      </c>
      <c r="P69" s="1">
        <v>44461</v>
      </c>
      <c r="Q69" s="1">
        <v>44477</v>
      </c>
      <c r="R69" t="str" cm="1">
        <f t="array" ref="R69:Y69">_xlfn.XLOOKUP($N69,'Raw - customers'!$A:$A,'Raw - customers'!$B:$I)</f>
        <v>Maegan Ashton</v>
      </c>
      <c r="S69" t="str">
        <v>Genderqueer</v>
      </c>
      <c r="T69">
        <v>67</v>
      </c>
      <c r="U69" t="str">
        <v>06 Ebert CrestSuite 385</v>
      </c>
      <c r="V69">
        <v>5607</v>
      </c>
      <c r="W69" t="str">
        <v>West Isla</v>
      </c>
      <c r="X69" t="str">
        <v>Tasmania</v>
      </c>
      <c r="Y69" t="str">
        <v>Australia</v>
      </c>
      <c r="Z69">
        <v>9</v>
      </c>
      <c r="AA69" s="3" t="str">
        <f t="shared" si="3"/>
        <v>10 to 20</v>
      </c>
      <c r="AF69" s="9" t="str">
        <v>Bomber</v>
      </c>
      <c r="AG69" s="10" cm="1">
        <f t="array" ref="AG69">SUMPRODUCT(($H$2:$H$5001=$AF69)*(MONTH($P$2:$P$5001)=Dashboard!$E$104)*M31:M5030)</f>
        <v>87294</v>
      </c>
      <c r="AP69" s="6">
        <v>468</v>
      </c>
      <c r="AQ69" s="6" t="s">
        <v>1414</v>
      </c>
      <c r="AS69">
        <v>504</v>
      </c>
      <c r="AT69" t="str">
        <v>Northern Territory</v>
      </c>
    </row>
    <row r="70" spans="1:46" x14ac:dyDescent="0.25">
      <c r="A70">
        <v>68</v>
      </c>
      <c r="B70">
        <v>15</v>
      </c>
      <c r="C70">
        <v>1212</v>
      </c>
      <c r="D70">
        <v>105</v>
      </c>
      <c r="E70">
        <v>2</v>
      </c>
      <c r="F70">
        <v>210</v>
      </c>
      <c r="G70" t="str">
        <f>VLOOKUP($C70,'Raw-products'!$A$2:$H$1261,MATCH(G$1,'Raw-products'!$A$1:$H$1,0))</f>
        <v>Trousers</v>
      </c>
      <c r="H70" t="str">
        <f>VLOOKUP($C70,'Raw-products'!$A$2:$H$1261,MATCH(H$1,'Raw-products'!$A$1:$H$1,0))</f>
        <v>Pleated</v>
      </c>
      <c r="I70" t="str">
        <f>VLOOKUP($C70,'Raw-products'!$A$2:$H$1261,MATCH(I$1,'Raw-products'!$A$1:$H$1,0))</f>
        <v>M</v>
      </c>
      <c r="J70" t="str">
        <f>VLOOKUP($C70,'Raw-products'!$A$2:$H$1261,MATCH(J$1,'Raw-products'!$A$1:$H$1,0))</f>
        <v>blue</v>
      </c>
      <c r="K70">
        <f>VLOOKUP($C70,'Raw-products'!$A$2:$H$1261,MATCH(K$1,'Raw-products'!$A$1:$H$1,0))</f>
        <v>90</v>
      </c>
      <c r="L70">
        <f>VLOOKUP($C70,'Raw-products'!$A$2:$H$1261,MATCH(L$1,'Raw-products'!$A$1:$H$1,0))</f>
        <v>66</v>
      </c>
      <c r="M70" s="5">
        <f t="shared" si="2"/>
        <v>5940</v>
      </c>
      <c r="N70" cm="1">
        <f t="array" ref="N70:Q70">_xlfn.XLOOKUP($B70,'Raw -orders'!$A:$A,'Raw -orders'!$B:$E)</f>
        <v>468</v>
      </c>
      <c r="O70">
        <v>15488</v>
      </c>
      <c r="P70" s="1">
        <v>44461</v>
      </c>
      <c r="Q70" s="1">
        <v>44477</v>
      </c>
      <c r="R70" t="str" cm="1">
        <f t="array" ref="R70:Y70">_xlfn.XLOOKUP($N70,'Raw - customers'!$A:$A,'Raw - customers'!$B:$I)</f>
        <v>Maegan Ashton</v>
      </c>
      <c r="S70" t="str">
        <v>Genderqueer</v>
      </c>
      <c r="T70">
        <v>67</v>
      </c>
      <c r="U70" t="str">
        <v>06 Ebert CrestSuite 385</v>
      </c>
      <c r="V70">
        <v>5607</v>
      </c>
      <c r="W70" t="str">
        <v>West Isla</v>
      </c>
      <c r="X70" t="str">
        <v>Tasmania</v>
      </c>
      <c r="Y70" t="str">
        <v>Australia</v>
      </c>
      <c r="Z70">
        <v>9</v>
      </c>
      <c r="AA70" s="3" t="str">
        <f t="shared" si="3"/>
        <v>10 to 20</v>
      </c>
      <c r="AF70" s="9" t="str">
        <v>Cardigan</v>
      </c>
      <c r="AG70" s="10" cm="1">
        <f t="array" ref="AG70">SUMPRODUCT(($H$2:$H$5001=$AF70)*(MONTH($P$2:$P$5001)=Dashboard!$E$104)*M32:M5031)</f>
        <v>93577</v>
      </c>
      <c r="AP70" s="6">
        <v>468</v>
      </c>
      <c r="AQ70" s="6" t="s">
        <v>1414</v>
      </c>
      <c r="AS70">
        <v>96</v>
      </c>
      <c r="AT70" t="str">
        <v>New South Wales</v>
      </c>
    </row>
    <row r="71" spans="1:46" x14ac:dyDescent="0.25">
      <c r="A71">
        <v>69</v>
      </c>
      <c r="B71">
        <v>16</v>
      </c>
      <c r="C71">
        <v>7</v>
      </c>
      <c r="D71">
        <v>96</v>
      </c>
      <c r="E71">
        <v>3</v>
      </c>
      <c r="F71">
        <v>288</v>
      </c>
      <c r="G71" t="str">
        <f>VLOOKUP($C71,'Raw-products'!$A$2:$H$1261,MATCH(G$1,'Raw-products'!$A$1:$H$1,0))</f>
        <v>Shirt</v>
      </c>
      <c r="H71" t="str">
        <f>VLOOKUP($C71,'Raw-products'!$A$2:$H$1261,MATCH(H$1,'Raw-products'!$A$1:$H$1,0))</f>
        <v>Oxford Cloth</v>
      </c>
      <c r="I71" t="str">
        <f>VLOOKUP($C71,'Raw-products'!$A$2:$H$1261,MATCH(I$1,'Raw-products'!$A$1:$H$1,0))</f>
        <v>M</v>
      </c>
      <c r="J71" t="str">
        <f>VLOOKUP($C71,'Raw-products'!$A$2:$H$1261,MATCH(J$1,'Raw-products'!$A$1:$H$1,0))</f>
        <v>orange</v>
      </c>
      <c r="K71">
        <f>VLOOKUP($C71,'Raw-products'!$A$2:$H$1261,MATCH(K$1,'Raw-products'!$A$1:$H$1,0))</f>
        <v>114</v>
      </c>
      <c r="L71">
        <f>VLOOKUP($C71,'Raw-products'!$A$2:$H$1261,MATCH(L$1,'Raw-products'!$A$1:$H$1,0))</f>
        <v>77</v>
      </c>
      <c r="M71" s="5">
        <f t="shared" si="2"/>
        <v>8778</v>
      </c>
      <c r="N71" cm="1">
        <f t="array" ref="N71:Q71">_xlfn.XLOOKUP($B71,'Raw -orders'!$A:$A,'Raw -orders'!$B:$E)</f>
        <v>564</v>
      </c>
      <c r="O71">
        <v>36479</v>
      </c>
      <c r="P71" s="1">
        <v>44384</v>
      </c>
      <c r="Q71" s="1">
        <v>44385</v>
      </c>
      <c r="R71" t="str" cm="1">
        <f t="array" ref="R71:Y71">_xlfn.XLOOKUP($N71,'Raw - customers'!$A:$A,'Raw - customers'!$B:$I)</f>
        <v>Shoshana Redsell</v>
      </c>
      <c r="S71" t="str">
        <v>Bigender</v>
      </c>
      <c r="T71">
        <v>34</v>
      </c>
      <c r="U71" t="str">
        <v>65 Schroeder WayApt. 552</v>
      </c>
      <c r="V71">
        <v>4054</v>
      </c>
      <c r="W71" t="str">
        <v>North Marcusland</v>
      </c>
      <c r="X71" t="str">
        <v>Northern Territory</v>
      </c>
      <c r="Y71" t="str">
        <v>Australia</v>
      </c>
      <c r="Z71">
        <v>7</v>
      </c>
      <c r="AA71" s="3" t="str">
        <f t="shared" si="3"/>
        <v>0 to 10</v>
      </c>
      <c r="AF71" s="9" t="str">
        <v>Windbreaker</v>
      </c>
      <c r="AG71" s="10" cm="1">
        <f t="array" ref="AG71">SUMPRODUCT(($H$2:$H$5001=$AF71)*(MONTH($P$2:$P$5001)=Dashboard!$E$104)*M33:M5032)</f>
        <v>135706</v>
      </c>
      <c r="AP71" s="6">
        <v>564</v>
      </c>
      <c r="AQ71" s="6" t="s">
        <v>1339</v>
      </c>
      <c r="AS71">
        <v>802</v>
      </c>
      <c r="AT71" t="str">
        <v>Northern Territory</v>
      </c>
    </row>
    <row r="72" spans="1:46" x14ac:dyDescent="0.25">
      <c r="A72">
        <v>70</v>
      </c>
      <c r="B72">
        <v>16</v>
      </c>
      <c r="C72">
        <v>381</v>
      </c>
      <c r="D72">
        <v>94</v>
      </c>
      <c r="E72">
        <v>3</v>
      </c>
      <c r="F72">
        <v>282</v>
      </c>
      <c r="G72" t="str">
        <f>VLOOKUP($C72,'Raw-products'!$A$2:$H$1261,MATCH(G$1,'Raw-products'!$A$1:$H$1,0))</f>
        <v>Shirt</v>
      </c>
      <c r="H72" t="str">
        <f>VLOOKUP($C72,'Raw-products'!$A$2:$H$1261,MATCH(H$1,'Raw-products'!$A$1:$H$1,0))</f>
        <v>Henley</v>
      </c>
      <c r="I72" t="str">
        <f>VLOOKUP($C72,'Raw-products'!$A$2:$H$1261,MATCH(I$1,'Raw-products'!$A$1:$H$1,0))</f>
        <v>S</v>
      </c>
      <c r="J72" t="str">
        <f>VLOOKUP($C72,'Raw-products'!$A$2:$H$1261,MATCH(J$1,'Raw-products'!$A$1:$H$1,0))</f>
        <v>violet</v>
      </c>
      <c r="K72">
        <f>VLOOKUP($C72,'Raw-products'!$A$2:$H$1261,MATCH(K$1,'Raw-products'!$A$1:$H$1,0))</f>
        <v>92</v>
      </c>
      <c r="L72">
        <f>VLOOKUP($C72,'Raw-products'!$A$2:$H$1261,MATCH(L$1,'Raw-products'!$A$1:$H$1,0))</f>
        <v>43</v>
      </c>
      <c r="M72" s="5">
        <f t="shared" si="2"/>
        <v>3956</v>
      </c>
      <c r="N72" cm="1">
        <f t="array" ref="N72:Q72">_xlfn.XLOOKUP($B72,'Raw -orders'!$A:$A,'Raw -orders'!$B:$E)</f>
        <v>564</v>
      </c>
      <c r="O72">
        <v>36479</v>
      </c>
      <c r="P72" s="1">
        <v>44384</v>
      </c>
      <c r="Q72" s="1">
        <v>44385</v>
      </c>
      <c r="R72" t="str" cm="1">
        <f t="array" ref="R72:Y72">_xlfn.XLOOKUP($N72,'Raw - customers'!$A:$A,'Raw - customers'!$B:$I)</f>
        <v>Shoshana Redsell</v>
      </c>
      <c r="S72" t="str">
        <v>Bigender</v>
      </c>
      <c r="T72">
        <v>34</v>
      </c>
      <c r="U72" t="str">
        <v>65 Schroeder WayApt. 552</v>
      </c>
      <c r="V72">
        <v>4054</v>
      </c>
      <c r="W72" t="str">
        <v>North Marcusland</v>
      </c>
      <c r="X72" t="str">
        <v>Northern Territory</v>
      </c>
      <c r="Y72" t="str">
        <v>Australia</v>
      </c>
      <c r="Z72">
        <v>7</v>
      </c>
      <c r="AA72" s="3" t="str">
        <f t="shared" si="3"/>
        <v>0 to 10</v>
      </c>
      <c r="AF72" s="9" t="str">
        <v>Casual Slim Fit</v>
      </c>
      <c r="AG72" s="10" cm="1">
        <f t="array" ref="AG72">SUMPRODUCT(($H$2:$H$5001=$AF72)*(MONTH($P$2:$P$5001)=Dashboard!$E$104)*M34:M5033)</f>
        <v>128634</v>
      </c>
      <c r="AP72" s="6">
        <v>564</v>
      </c>
      <c r="AQ72" s="6" t="s">
        <v>1339</v>
      </c>
      <c r="AS72">
        <v>795</v>
      </c>
      <c r="AT72" t="str">
        <v>Australian Capital Territory</v>
      </c>
    </row>
    <row r="73" spans="1:46" x14ac:dyDescent="0.25">
      <c r="A73">
        <v>71</v>
      </c>
      <c r="B73">
        <v>16</v>
      </c>
      <c r="C73">
        <v>17</v>
      </c>
      <c r="D73">
        <v>96</v>
      </c>
      <c r="E73">
        <v>2</v>
      </c>
      <c r="F73">
        <v>192</v>
      </c>
      <c r="G73" t="str">
        <f>VLOOKUP($C73,'Raw-products'!$A$2:$H$1261,MATCH(G$1,'Raw-products'!$A$1:$H$1,0))</f>
        <v>Shirt</v>
      </c>
      <c r="H73" t="str">
        <f>VLOOKUP($C73,'Raw-products'!$A$2:$H$1261,MATCH(H$1,'Raw-products'!$A$1:$H$1,0))</f>
        <v>Oxford Cloth</v>
      </c>
      <c r="I73" t="str">
        <f>VLOOKUP($C73,'Raw-products'!$A$2:$H$1261,MATCH(I$1,'Raw-products'!$A$1:$H$1,0))</f>
        <v>M</v>
      </c>
      <c r="J73" t="str">
        <f>VLOOKUP($C73,'Raw-products'!$A$2:$H$1261,MATCH(J$1,'Raw-products'!$A$1:$H$1,0))</f>
        <v>green</v>
      </c>
      <c r="K73">
        <f>VLOOKUP($C73,'Raw-products'!$A$2:$H$1261,MATCH(K$1,'Raw-products'!$A$1:$H$1,0))</f>
        <v>114</v>
      </c>
      <c r="L73">
        <f>VLOOKUP($C73,'Raw-products'!$A$2:$H$1261,MATCH(L$1,'Raw-products'!$A$1:$H$1,0))</f>
        <v>60</v>
      </c>
      <c r="M73" s="5">
        <f t="shared" si="2"/>
        <v>6840</v>
      </c>
      <c r="N73" cm="1">
        <f t="array" ref="N73:Q73">_xlfn.XLOOKUP($B73,'Raw -orders'!$A:$A,'Raw -orders'!$B:$E)</f>
        <v>564</v>
      </c>
      <c r="O73">
        <v>36479</v>
      </c>
      <c r="P73" s="1">
        <v>44384</v>
      </c>
      <c r="Q73" s="1">
        <v>44385</v>
      </c>
      <c r="R73" t="str" cm="1">
        <f t="array" ref="R73:Y73">_xlfn.XLOOKUP($N73,'Raw - customers'!$A:$A,'Raw - customers'!$B:$I)</f>
        <v>Shoshana Redsell</v>
      </c>
      <c r="S73" t="str">
        <v>Bigender</v>
      </c>
      <c r="T73">
        <v>34</v>
      </c>
      <c r="U73" t="str">
        <v>65 Schroeder WayApt. 552</v>
      </c>
      <c r="V73">
        <v>4054</v>
      </c>
      <c r="W73" t="str">
        <v>North Marcusland</v>
      </c>
      <c r="X73" t="str">
        <v>Northern Territory</v>
      </c>
      <c r="Y73" t="str">
        <v>Australia</v>
      </c>
      <c r="Z73">
        <v>7</v>
      </c>
      <c r="AA73" s="3" t="str">
        <f t="shared" si="3"/>
        <v>0 to 10</v>
      </c>
      <c r="AF73" s="9" t="str">
        <v>Leather</v>
      </c>
      <c r="AG73" s="10" cm="1">
        <f t="array" ref="AG73">SUMPRODUCT(($H$2:$H$5001=$AF73)*(MONTH($P$2:$P$5001)=Dashboard!$E$104)*M35:M5034)</f>
        <v>50882</v>
      </c>
      <c r="AP73" s="6">
        <v>564</v>
      </c>
      <c r="AQ73" s="6" t="s">
        <v>1339</v>
      </c>
      <c r="AS73">
        <v>610</v>
      </c>
      <c r="AT73" t="str">
        <v>Tasmania</v>
      </c>
    </row>
    <row r="74" spans="1:46" ht="15.75" thickBot="1" x14ac:dyDescent="0.3">
      <c r="A74">
        <v>72</v>
      </c>
      <c r="B74">
        <v>16</v>
      </c>
      <c r="C74">
        <v>297</v>
      </c>
      <c r="D74">
        <v>105</v>
      </c>
      <c r="E74">
        <v>2</v>
      </c>
      <c r="F74">
        <v>210</v>
      </c>
      <c r="G74" t="str">
        <f>VLOOKUP($C74,'Raw-products'!$A$2:$H$1261,MATCH(G$1,'Raw-products'!$A$1:$H$1,0))</f>
        <v>Shirt</v>
      </c>
      <c r="H74" t="str">
        <f>VLOOKUP($C74,'Raw-products'!$A$2:$H$1261,MATCH(H$1,'Raw-products'!$A$1:$H$1,0))</f>
        <v>Cuban Collar</v>
      </c>
      <c r="I74" t="str">
        <f>VLOOKUP($C74,'Raw-products'!$A$2:$H$1261,MATCH(I$1,'Raw-products'!$A$1:$H$1,0))</f>
        <v>M</v>
      </c>
      <c r="J74" t="str">
        <f>VLOOKUP($C74,'Raw-products'!$A$2:$H$1261,MATCH(J$1,'Raw-products'!$A$1:$H$1,0))</f>
        <v>green</v>
      </c>
      <c r="K74">
        <f>VLOOKUP($C74,'Raw-products'!$A$2:$H$1261,MATCH(K$1,'Raw-products'!$A$1:$H$1,0))</f>
        <v>93</v>
      </c>
      <c r="L74">
        <f>VLOOKUP($C74,'Raw-products'!$A$2:$H$1261,MATCH(L$1,'Raw-products'!$A$1:$H$1,0))</f>
        <v>45</v>
      </c>
      <c r="M74" s="5">
        <f t="shared" si="2"/>
        <v>4185</v>
      </c>
      <c r="N74" cm="1">
        <f t="array" ref="N74:Q74">_xlfn.XLOOKUP($B74,'Raw -orders'!$A:$A,'Raw -orders'!$B:$E)</f>
        <v>564</v>
      </c>
      <c r="O74">
        <v>36479</v>
      </c>
      <c r="P74" s="1">
        <v>44384</v>
      </c>
      <c r="Q74" s="1">
        <v>44385</v>
      </c>
      <c r="R74" t="str" cm="1">
        <f t="array" ref="R74:Y74">_xlfn.XLOOKUP($N74,'Raw - customers'!$A:$A,'Raw - customers'!$B:$I)</f>
        <v>Shoshana Redsell</v>
      </c>
      <c r="S74" t="str">
        <v>Bigender</v>
      </c>
      <c r="T74">
        <v>34</v>
      </c>
      <c r="U74" t="str">
        <v>65 Schroeder WayApt. 552</v>
      </c>
      <c r="V74">
        <v>4054</v>
      </c>
      <c r="W74" t="str">
        <v>North Marcusland</v>
      </c>
      <c r="X74" t="str">
        <v>Northern Territory</v>
      </c>
      <c r="Y74" t="str">
        <v>Australia</v>
      </c>
      <c r="Z74">
        <v>7</v>
      </c>
      <c r="AA74" s="3" t="str">
        <f t="shared" si="3"/>
        <v>0 to 10</v>
      </c>
      <c r="AF74" s="12" t="str">
        <v>Cargo Pants</v>
      </c>
      <c r="AG74" s="14" cm="1">
        <f t="array" ref="AG74">SUMPRODUCT(($H$2:$H$5001=$AF74)*(MONTH($P$2:$P$5001)=Dashboard!$E$104)*M36:M5035)</f>
        <v>88343</v>
      </c>
      <c r="AP74" s="6">
        <v>564</v>
      </c>
      <c r="AQ74" s="6" t="s">
        <v>1339</v>
      </c>
      <c r="AS74">
        <v>965</v>
      </c>
      <c r="AT74" t="str">
        <v>Western Australia</v>
      </c>
    </row>
    <row r="75" spans="1:46" x14ac:dyDescent="0.25">
      <c r="A75">
        <v>73</v>
      </c>
      <c r="B75">
        <v>16</v>
      </c>
      <c r="C75">
        <v>28</v>
      </c>
      <c r="D75">
        <v>96</v>
      </c>
      <c r="E75">
        <v>1</v>
      </c>
      <c r="F75">
        <v>96</v>
      </c>
      <c r="G75" t="str">
        <f>VLOOKUP($C75,'Raw-products'!$A$2:$H$1261,MATCH(G$1,'Raw-products'!$A$1:$H$1,0))</f>
        <v>Shirt</v>
      </c>
      <c r="H75" t="str">
        <f>VLOOKUP($C75,'Raw-products'!$A$2:$H$1261,MATCH(H$1,'Raw-products'!$A$1:$H$1,0))</f>
        <v>Oxford Cloth</v>
      </c>
      <c r="I75" t="str">
        <f>VLOOKUP($C75,'Raw-products'!$A$2:$H$1261,MATCH(I$1,'Raw-products'!$A$1:$H$1,0))</f>
        <v>L</v>
      </c>
      <c r="J75" t="str">
        <f>VLOOKUP($C75,'Raw-products'!$A$2:$H$1261,MATCH(J$1,'Raw-products'!$A$1:$H$1,0))</f>
        <v>indigo</v>
      </c>
      <c r="K75">
        <f>VLOOKUP($C75,'Raw-products'!$A$2:$H$1261,MATCH(K$1,'Raw-products'!$A$1:$H$1,0))</f>
        <v>114</v>
      </c>
      <c r="L75">
        <f>VLOOKUP($C75,'Raw-products'!$A$2:$H$1261,MATCH(L$1,'Raw-products'!$A$1:$H$1,0))</f>
        <v>70</v>
      </c>
      <c r="M75" s="5">
        <f t="shared" si="2"/>
        <v>7980</v>
      </c>
      <c r="N75" cm="1">
        <f t="array" ref="N75:Q75">_xlfn.XLOOKUP($B75,'Raw -orders'!$A:$A,'Raw -orders'!$B:$E)</f>
        <v>564</v>
      </c>
      <c r="O75">
        <v>36479</v>
      </c>
      <c r="P75" s="1">
        <v>44384</v>
      </c>
      <c r="Q75" s="1">
        <v>44385</v>
      </c>
      <c r="R75" t="str" cm="1">
        <f t="array" ref="R75:Y75">_xlfn.XLOOKUP($N75,'Raw - customers'!$A:$A,'Raw - customers'!$B:$I)</f>
        <v>Shoshana Redsell</v>
      </c>
      <c r="S75" t="str">
        <v>Bigender</v>
      </c>
      <c r="T75">
        <v>34</v>
      </c>
      <c r="U75" t="str">
        <v>65 Schroeder WayApt. 552</v>
      </c>
      <c r="V75">
        <v>4054</v>
      </c>
      <c r="W75" t="str">
        <v>North Marcusland</v>
      </c>
      <c r="X75" t="str">
        <v>Northern Territory</v>
      </c>
      <c r="Y75" t="str">
        <v>Australia</v>
      </c>
      <c r="Z75">
        <v>7</v>
      </c>
      <c r="AA75" s="3" t="str">
        <f t="shared" si="3"/>
        <v>0 to 10</v>
      </c>
      <c r="AP75" s="6">
        <v>564</v>
      </c>
      <c r="AQ75" s="6" t="s">
        <v>1339</v>
      </c>
      <c r="AS75">
        <v>391</v>
      </c>
      <c r="AT75" t="str">
        <v>Australian Capital Territory</v>
      </c>
    </row>
    <row r="76" spans="1:46" x14ac:dyDescent="0.25">
      <c r="A76">
        <v>74</v>
      </c>
      <c r="B76">
        <v>16</v>
      </c>
      <c r="C76">
        <v>934</v>
      </c>
      <c r="D76">
        <v>96</v>
      </c>
      <c r="E76">
        <v>1</v>
      </c>
      <c r="F76">
        <v>96</v>
      </c>
      <c r="G76" t="str">
        <f>VLOOKUP($C76,'Raw-products'!$A$2:$H$1261,MATCH(G$1,'Raw-products'!$A$1:$H$1,0))</f>
        <v>Trousers</v>
      </c>
      <c r="H76" t="str">
        <f>VLOOKUP($C76,'Raw-products'!$A$2:$H$1261,MATCH(H$1,'Raw-products'!$A$1:$H$1,0))</f>
        <v>Drawstring</v>
      </c>
      <c r="I76" t="str">
        <f>VLOOKUP($C76,'Raw-products'!$A$2:$H$1261,MATCH(I$1,'Raw-products'!$A$1:$H$1,0))</f>
        <v>XL</v>
      </c>
      <c r="J76" t="str">
        <f>VLOOKUP($C76,'Raw-products'!$A$2:$H$1261,MATCH(J$1,'Raw-products'!$A$1:$H$1,0))</f>
        <v>blue</v>
      </c>
      <c r="K76">
        <f>VLOOKUP($C76,'Raw-products'!$A$2:$H$1261,MATCH(K$1,'Raw-products'!$A$1:$H$1,0))</f>
        <v>104</v>
      </c>
      <c r="L76">
        <f>VLOOKUP($C76,'Raw-products'!$A$2:$H$1261,MATCH(L$1,'Raw-products'!$A$1:$H$1,0))</f>
        <v>60</v>
      </c>
      <c r="M76" s="5">
        <f t="shared" si="2"/>
        <v>6240</v>
      </c>
      <c r="N76" cm="1">
        <f t="array" ref="N76:Q76">_xlfn.XLOOKUP($B76,'Raw -orders'!$A:$A,'Raw -orders'!$B:$E)</f>
        <v>564</v>
      </c>
      <c r="O76">
        <v>36479</v>
      </c>
      <c r="P76" s="1">
        <v>44384</v>
      </c>
      <c r="Q76" s="1">
        <v>44385</v>
      </c>
      <c r="R76" t="str" cm="1">
        <f t="array" ref="R76:Y76">_xlfn.XLOOKUP($N76,'Raw - customers'!$A:$A,'Raw - customers'!$B:$I)</f>
        <v>Shoshana Redsell</v>
      </c>
      <c r="S76" t="str">
        <v>Bigender</v>
      </c>
      <c r="T76">
        <v>34</v>
      </c>
      <c r="U76" t="str">
        <v>65 Schroeder WayApt. 552</v>
      </c>
      <c r="V76">
        <v>4054</v>
      </c>
      <c r="W76" t="str">
        <v>North Marcusland</v>
      </c>
      <c r="X76" t="str">
        <v>Northern Territory</v>
      </c>
      <c r="Y76" t="str">
        <v>Australia</v>
      </c>
      <c r="Z76">
        <v>7</v>
      </c>
      <c r="AA76" s="3" t="str">
        <f t="shared" si="3"/>
        <v>0 to 10</v>
      </c>
      <c r="AP76" s="6">
        <v>564</v>
      </c>
      <c r="AQ76" s="6" t="s">
        <v>1339</v>
      </c>
      <c r="AS76">
        <v>68</v>
      </c>
      <c r="AT76" t="str">
        <v>Western Australia</v>
      </c>
    </row>
    <row r="77" spans="1:46" ht="15.75" thickBot="1" x14ac:dyDescent="0.3">
      <c r="A77">
        <v>75</v>
      </c>
      <c r="B77">
        <v>16</v>
      </c>
      <c r="C77">
        <v>324</v>
      </c>
      <c r="D77">
        <v>109</v>
      </c>
      <c r="E77">
        <v>3</v>
      </c>
      <c r="F77">
        <v>327</v>
      </c>
      <c r="G77" t="str">
        <f>VLOOKUP($C77,'Raw-products'!$A$2:$H$1261,MATCH(G$1,'Raw-products'!$A$1:$H$1,0))</f>
        <v>Shirt</v>
      </c>
      <c r="H77" t="str">
        <f>VLOOKUP($C77,'Raw-products'!$A$2:$H$1261,MATCH(H$1,'Raw-products'!$A$1:$H$1,0))</f>
        <v>Mandarin Collar</v>
      </c>
      <c r="I77" t="str">
        <f>VLOOKUP($C77,'Raw-products'!$A$2:$H$1261,MATCH(I$1,'Raw-products'!$A$1:$H$1,0))</f>
        <v>XL</v>
      </c>
      <c r="J77" t="str">
        <f>VLOOKUP($C77,'Raw-products'!$A$2:$H$1261,MATCH(J$1,'Raw-products'!$A$1:$H$1,0))</f>
        <v>orange</v>
      </c>
      <c r="K77">
        <f>VLOOKUP($C77,'Raw-products'!$A$2:$H$1261,MATCH(K$1,'Raw-products'!$A$1:$H$1,0))</f>
        <v>108</v>
      </c>
      <c r="L77">
        <f>VLOOKUP($C77,'Raw-products'!$A$2:$H$1261,MATCH(L$1,'Raw-products'!$A$1:$H$1,0))</f>
        <v>59</v>
      </c>
      <c r="M77" s="5">
        <f t="shared" si="2"/>
        <v>6372</v>
      </c>
      <c r="N77" cm="1">
        <f t="array" ref="N77:Q77">_xlfn.XLOOKUP($B77,'Raw -orders'!$A:$A,'Raw -orders'!$B:$E)</f>
        <v>564</v>
      </c>
      <c r="O77">
        <v>36479</v>
      </c>
      <c r="P77" s="1">
        <v>44384</v>
      </c>
      <c r="Q77" s="1">
        <v>44385</v>
      </c>
      <c r="R77" t="str" cm="1">
        <f t="array" ref="R77:Y77">_xlfn.XLOOKUP($N77,'Raw - customers'!$A:$A,'Raw - customers'!$B:$I)</f>
        <v>Shoshana Redsell</v>
      </c>
      <c r="S77" t="str">
        <v>Bigender</v>
      </c>
      <c r="T77">
        <v>34</v>
      </c>
      <c r="U77" t="str">
        <v>65 Schroeder WayApt. 552</v>
      </c>
      <c r="V77">
        <v>4054</v>
      </c>
      <c r="W77" t="str">
        <v>North Marcusland</v>
      </c>
      <c r="X77" t="str">
        <v>Northern Territory</v>
      </c>
      <c r="Y77" t="str">
        <v>Australia</v>
      </c>
      <c r="Z77">
        <v>7</v>
      </c>
      <c r="AA77" s="3" t="str">
        <f t="shared" si="3"/>
        <v>0 to 10</v>
      </c>
      <c r="AP77" s="6">
        <v>564</v>
      </c>
      <c r="AQ77" s="6" t="s">
        <v>1339</v>
      </c>
      <c r="AS77">
        <v>470</v>
      </c>
      <c r="AT77" t="str">
        <v>Western Australia</v>
      </c>
    </row>
    <row r="78" spans="1:46" x14ac:dyDescent="0.25">
      <c r="A78">
        <v>76</v>
      </c>
      <c r="B78">
        <v>16</v>
      </c>
      <c r="C78">
        <v>578</v>
      </c>
      <c r="D78">
        <v>100</v>
      </c>
      <c r="E78">
        <v>2</v>
      </c>
      <c r="F78">
        <v>200</v>
      </c>
      <c r="G78" t="str">
        <f>VLOOKUP($C78,'Raw-products'!$A$2:$H$1261,MATCH(G$1,'Raw-products'!$A$1:$H$1,0))</f>
        <v>Jacket</v>
      </c>
      <c r="H78" t="str">
        <f>VLOOKUP($C78,'Raw-products'!$A$2:$H$1261,MATCH(H$1,'Raw-products'!$A$1:$H$1,0))</f>
        <v>Bomber</v>
      </c>
      <c r="I78" t="str">
        <f>VLOOKUP($C78,'Raw-products'!$A$2:$H$1261,MATCH(I$1,'Raw-products'!$A$1:$H$1,0))</f>
        <v>L</v>
      </c>
      <c r="J78" t="str">
        <f>VLOOKUP($C78,'Raw-products'!$A$2:$H$1261,MATCH(J$1,'Raw-products'!$A$1:$H$1,0))</f>
        <v>green</v>
      </c>
      <c r="K78">
        <f>VLOOKUP($C78,'Raw-products'!$A$2:$H$1261,MATCH(K$1,'Raw-products'!$A$1:$H$1,0))</f>
        <v>90</v>
      </c>
      <c r="L78">
        <f>VLOOKUP($C78,'Raw-products'!$A$2:$H$1261,MATCH(L$1,'Raw-products'!$A$1:$H$1,0))</f>
        <v>78</v>
      </c>
      <c r="M78" s="5">
        <f t="shared" si="2"/>
        <v>7020</v>
      </c>
      <c r="N78" cm="1">
        <f t="array" ref="N78:Q78">_xlfn.XLOOKUP($B78,'Raw -orders'!$A:$A,'Raw -orders'!$B:$E)</f>
        <v>564</v>
      </c>
      <c r="O78">
        <v>36479</v>
      </c>
      <c r="P78" s="1">
        <v>44384</v>
      </c>
      <c r="Q78" s="1">
        <v>44385</v>
      </c>
      <c r="R78" t="str" cm="1">
        <f t="array" ref="R78:Y78">_xlfn.XLOOKUP($N78,'Raw - customers'!$A:$A,'Raw - customers'!$B:$I)</f>
        <v>Shoshana Redsell</v>
      </c>
      <c r="S78" t="str">
        <v>Bigender</v>
      </c>
      <c r="T78">
        <v>34</v>
      </c>
      <c r="U78" t="str">
        <v>65 Schroeder WayApt. 552</v>
      </c>
      <c r="V78">
        <v>4054</v>
      </c>
      <c r="W78" t="str">
        <v>North Marcusland</v>
      </c>
      <c r="X78" t="str">
        <v>Northern Territory</v>
      </c>
      <c r="Y78" t="str">
        <v>Australia</v>
      </c>
      <c r="Z78">
        <v>7</v>
      </c>
      <c r="AA78" s="3" t="str">
        <f t="shared" si="3"/>
        <v>0 to 10</v>
      </c>
      <c r="AE78" s="18"/>
      <c r="AF78" s="61"/>
      <c r="AG78" s="61"/>
      <c r="AH78" s="61"/>
      <c r="AI78" s="61"/>
      <c r="AJ78" s="61" t="s">
        <v>4355</v>
      </c>
      <c r="AK78" s="19" t="s">
        <v>2504</v>
      </c>
      <c r="AL78" s="6" t="str" cm="1">
        <f t="array" ref="AL78:AL693">_xlfn._xlws.SORT(_xlfn.UNIQUE(R2:R5001))</f>
        <v>Abey Bampforth</v>
      </c>
      <c r="AM78" s="1"/>
      <c r="AP78" s="6">
        <v>564</v>
      </c>
      <c r="AQ78" s="6" t="s">
        <v>1339</v>
      </c>
      <c r="AS78">
        <v>680</v>
      </c>
      <c r="AT78" t="str">
        <v>New South Wales</v>
      </c>
    </row>
    <row r="79" spans="1:46" x14ac:dyDescent="0.25">
      <c r="A79">
        <v>77</v>
      </c>
      <c r="B79">
        <v>16</v>
      </c>
      <c r="C79">
        <v>273</v>
      </c>
      <c r="D79">
        <v>95</v>
      </c>
      <c r="E79">
        <v>1</v>
      </c>
      <c r="F79">
        <v>95</v>
      </c>
      <c r="G79" t="str">
        <f>VLOOKUP($C79,'Raw-products'!$A$2:$H$1261,MATCH(G$1,'Raw-products'!$A$1:$H$1,0))</f>
        <v>Shirt</v>
      </c>
      <c r="H79" t="str">
        <f>VLOOKUP($C79,'Raw-products'!$A$2:$H$1261,MATCH(H$1,'Raw-products'!$A$1:$H$1,0))</f>
        <v>Polo</v>
      </c>
      <c r="I79" t="str">
        <f>VLOOKUP($C79,'Raw-products'!$A$2:$H$1261,MATCH(I$1,'Raw-products'!$A$1:$H$1,0))</f>
        <v>L</v>
      </c>
      <c r="J79" t="str">
        <f>VLOOKUP($C79,'Raw-products'!$A$2:$H$1261,MATCH(J$1,'Raw-products'!$A$1:$H$1,0))</f>
        <v>indigo</v>
      </c>
      <c r="K79">
        <f>VLOOKUP($C79,'Raw-products'!$A$2:$H$1261,MATCH(K$1,'Raw-products'!$A$1:$H$1,0))</f>
        <v>117</v>
      </c>
      <c r="L79">
        <f>VLOOKUP($C79,'Raw-products'!$A$2:$H$1261,MATCH(L$1,'Raw-products'!$A$1:$H$1,0))</f>
        <v>60</v>
      </c>
      <c r="M79" s="5">
        <f t="shared" si="2"/>
        <v>7020</v>
      </c>
      <c r="N79" cm="1">
        <f t="array" ref="N79:Q79">_xlfn.XLOOKUP($B79,'Raw -orders'!$A:$A,'Raw -orders'!$B:$E)</f>
        <v>564</v>
      </c>
      <c r="O79">
        <v>36479</v>
      </c>
      <c r="P79" s="1">
        <v>44384</v>
      </c>
      <c r="Q79" s="1">
        <v>44385</v>
      </c>
      <c r="R79" t="str" cm="1">
        <f t="array" ref="R79:Y79">_xlfn.XLOOKUP($N79,'Raw - customers'!$A:$A,'Raw - customers'!$B:$I)</f>
        <v>Shoshana Redsell</v>
      </c>
      <c r="S79" t="str">
        <v>Bigender</v>
      </c>
      <c r="T79">
        <v>34</v>
      </c>
      <c r="U79" t="str">
        <v>65 Schroeder WayApt. 552</v>
      </c>
      <c r="V79">
        <v>4054</v>
      </c>
      <c r="W79" t="str">
        <v>North Marcusland</v>
      </c>
      <c r="X79" t="str">
        <v>Northern Territory</v>
      </c>
      <c r="Y79" t="str">
        <v>Australia</v>
      </c>
      <c r="Z79">
        <v>7</v>
      </c>
      <c r="AA79" s="3" t="str">
        <f t="shared" si="3"/>
        <v>0 to 10</v>
      </c>
      <c r="AE79" s="15"/>
      <c r="AK79" s="16"/>
      <c r="AL79" s="6" t="str">
        <v>Adamo Saddington</v>
      </c>
      <c r="AM79" s="1"/>
      <c r="AP79" s="6">
        <v>564</v>
      </c>
      <c r="AQ79" s="6" t="s">
        <v>1339</v>
      </c>
      <c r="AS79">
        <v>681</v>
      </c>
      <c r="AT79" t="str">
        <v>Victoria</v>
      </c>
    </row>
    <row r="80" spans="1:46" x14ac:dyDescent="0.25">
      <c r="A80">
        <v>78</v>
      </c>
      <c r="B80">
        <v>17</v>
      </c>
      <c r="C80">
        <v>132</v>
      </c>
      <c r="D80">
        <v>92</v>
      </c>
      <c r="E80">
        <v>2</v>
      </c>
      <c r="F80">
        <v>184</v>
      </c>
      <c r="G80" t="str">
        <f>VLOOKUP($C80,'Raw-products'!$A$2:$H$1261,MATCH(G$1,'Raw-products'!$A$1:$H$1,0))</f>
        <v>Shirt</v>
      </c>
      <c r="H80" t="str">
        <f>VLOOKUP($C80,'Raw-products'!$A$2:$H$1261,MATCH(H$1,'Raw-products'!$A$1:$H$1,0))</f>
        <v>Denim</v>
      </c>
      <c r="I80" t="str">
        <f>VLOOKUP($C80,'Raw-products'!$A$2:$H$1261,MATCH(I$1,'Raw-products'!$A$1:$H$1,0))</f>
        <v>M</v>
      </c>
      <c r="J80" t="str">
        <f>VLOOKUP($C80,'Raw-products'!$A$2:$H$1261,MATCH(J$1,'Raw-products'!$A$1:$H$1,0))</f>
        <v>indigo</v>
      </c>
      <c r="K80">
        <f>VLOOKUP($C80,'Raw-products'!$A$2:$H$1261,MATCH(K$1,'Raw-products'!$A$1:$H$1,0))</f>
        <v>115</v>
      </c>
      <c r="L80">
        <f>VLOOKUP($C80,'Raw-products'!$A$2:$H$1261,MATCH(L$1,'Raw-products'!$A$1:$H$1,0))</f>
        <v>56</v>
      </c>
      <c r="M80" s="5">
        <f t="shared" si="2"/>
        <v>6440</v>
      </c>
      <c r="N80" cm="1">
        <f t="array" ref="N80:Q80">_xlfn.XLOOKUP($B80,'Raw -orders'!$A:$A,'Raw -orders'!$B:$E)</f>
        <v>614</v>
      </c>
      <c r="O80">
        <v>51822</v>
      </c>
      <c r="P80" s="1">
        <v>44236</v>
      </c>
      <c r="Q80" s="1">
        <v>44238</v>
      </c>
      <c r="R80" t="str" cm="1">
        <f t="array" ref="R80:Y80">_xlfn.XLOOKUP($N80,'Raw - customers'!$A:$A,'Raw - customers'!$B:$I)</f>
        <v>Sherwynd Batsford</v>
      </c>
      <c r="S80" t="str">
        <v>Polygender</v>
      </c>
      <c r="T80">
        <v>45</v>
      </c>
      <c r="U80" t="str">
        <v>627 Weber PassApt. 498</v>
      </c>
      <c r="V80">
        <v>7529</v>
      </c>
      <c r="W80" t="str">
        <v>Samuelside</v>
      </c>
      <c r="X80" t="str">
        <v>New South Wales</v>
      </c>
      <c r="Y80" t="str">
        <v>Australia</v>
      </c>
      <c r="Z80">
        <v>2</v>
      </c>
      <c r="AA80" s="3" t="str">
        <f t="shared" si="3"/>
        <v>0 to 10</v>
      </c>
      <c r="AE80" s="15"/>
      <c r="AK80" s="16"/>
      <c r="AL80" s="6" t="str">
        <v>Adena Venn</v>
      </c>
      <c r="AM80" s="1"/>
      <c r="AP80" s="6">
        <v>614</v>
      </c>
      <c r="AQ80" s="6" t="s">
        <v>1362</v>
      </c>
      <c r="AS80">
        <v>236</v>
      </c>
      <c r="AT80" t="str">
        <v>New South Wales</v>
      </c>
    </row>
    <row r="81" spans="1:46" x14ac:dyDescent="0.25">
      <c r="A81">
        <v>79</v>
      </c>
      <c r="B81">
        <v>17</v>
      </c>
      <c r="C81">
        <v>791</v>
      </c>
      <c r="D81">
        <v>91</v>
      </c>
      <c r="E81">
        <v>2</v>
      </c>
      <c r="F81">
        <v>182</v>
      </c>
      <c r="G81" t="str">
        <f>VLOOKUP($C81,'Raw-products'!$A$2:$H$1261,MATCH(G$1,'Raw-products'!$A$1:$H$1,0))</f>
        <v>Jacket</v>
      </c>
      <c r="H81" t="str">
        <f>VLOOKUP($C81,'Raw-products'!$A$2:$H$1261,MATCH(H$1,'Raw-products'!$A$1:$H$1,0))</f>
        <v>Pullover</v>
      </c>
      <c r="I81" t="str">
        <f>VLOOKUP($C81,'Raw-products'!$A$2:$H$1261,MATCH(I$1,'Raw-products'!$A$1:$H$1,0))</f>
        <v>S</v>
      </c>
      <c r="J81" t="str">
        <f>VLOOKUP($C81,'Raw-products'!$A$2:$H$1261,MATCH(J$1,'Raw-products'!$A$1:$H$1,0))</f>
        <v>blue</v>
      </c>
      <c r="K81">
        <f>VLOOKUP($C81,'Raw-products'!$A$2:$H$1261,MATCH(K$1,'Raw-products'!$A$1:$H$1,0))</f>
        <v>114</v>
      </c>
      <c r="L81">
        <f>VLOOKUP($C81,'Raw-products'!$A$2:$H$1261,MATCH(L$1,'Raw-products'!$A$1:$H$1,0))</f>
        <v>73</v>
      </c>
      <c r="M81" s="5">
        <f t="shared" si="2"/>
        <v>8322</v>
      </c>
      <c r="N81" cm="1">
        <f t="array" ref="N81:Q81">_xlfn.XLOOKUP($B81,'Raw -orders'!$A:$A,'Raw -orders'!$B:$E)</f>
        <v>614</v>
      </c>
      <c r="O81">
        <v>51822</v>
      </c>
      <c r="P81" s="1">
        <v>44236</v>
      </c>
      <c r="Q81" s="1">
        <v>44238</v>
      </c>
      <c r="R81" t="str" cm="1">
        <f t="array" ref="R81:Y81">_xlfn.XLOOKUP($N81,'Raw - customers'!$A:$A,'Raw - customers'!$B:$I)</f>
        <v>Sherwynd Batsford</v>
      </c>
      <c r="S81" t="str">
        <v>Polygender</v>
      </c>
      <c r="T81">
        <v>45</v>
      </c>
      <c r="U81" t="str">
        <v>627 Weber PassApt. 498</v>
      </c>
      <c r="V81">
        <v>7529</v>
      </c>
      <c r="W81" t="str">
        <v>Samuelside</v>
      </c>
      <c r="X81" t="str">
        <v>New South Wales</v>
      </c>
      <c r="Y81" t="str">
        <v>Australia</v>
      </c>
      <c r="Z81">
        <v>2</v>
      </c>
      <c r="AA81" s="3" t="str">
        <f t="shared" si="3"/>
        <v>0 to 10</v>
      </c>
      <c r="AE81" s="15"/>
      <c r="AK81" s="16"/>
      <c r="AL81" s="6" t="str">
        <v>Aida Warsap</v>
      </c>
      <c r="AM81" s="1"/>
      <c r="AP81" s="6">
        <v>614</v>
      </c>
      <c r="AQ81" s="6" t="s">
        <v>1362</v>
      </c>
      <c r="AS81">
        <v>872</v>
      </c>
      <c r="AT81" t="str">
        <v>New South Wales</v>
      </c>
    </row>
    <row r="82" spans="1:46" x14ac:dyDescent="0.25">
      <c r="A82">
        <v>80</v>
      </c>
      <c r="B82">
        <v>17</v>
      </c>
      <c r="C82">
        <v>463</v>
      </c>
      <c r="D82">
        <v>118</v>
      </c>
      <c r="E82">
        <v>1</v>
      </c>
      <c r="F82">
        <v>118</v>
      </c>
      <c r="G82" t="str">
        <f>VLOOKUP($C82,'Raw-products'!$A$2:$H$1261,MATCH(G$1,'Raw-products'!$A$1:$H$1,0))</f>
        <v>Jacket</v>
      </c>
      <c r="H82" t="str">
        <f>VLOOKUP($C82,'Raw-products'!$A$2:$H$1261,MATCH(H$1,'Raw-products'!$A$1:$H$1,0))</f>
        <v>Puffer</v>
      </c>
      <c r="I82" t="str">
        <f>VLOOKUP($C82,'Raw-products'!$A$2:$H$1261,MATCH(I$1,'Raw-products'!$A$1:$H$1,0))</f>
        <v>L</v>
      </c>
      <c r="J82" t="str">
        <f>VLOOKUP($C82,'Raw-products'!$A$2:$H$1261,MATCH(J$1,'Raw-products'!$A$1:$H$1,0))</f>
        <v>orange</v>
      </c>
      <c r="K82">
        <f>VLOOKUP($C82,'Raw-products'!$A$2:$H$1261,MATCH(K$1,'Raw-products'!$A$1:$H$1,0))</f>
        <v>110</v>
      </c>
      <c r="L82">
        <f>VLOOKUP($C82,'Raw-products'!$A$2:$H$1261,MATCH(L$1,'Raw-products'!$A$1:$H$1,0))</f>
        <v>66</v>
      </c>
      <c r="M82" s="5">
        <f t="shared" si="2"/>
        <v>7260</v>
      </c>
      <c r="N82" cm="1">
        <f t="array" ref="N82:Q82">_xlfn.XLOOKUP($B82,'Raw -orders'!$A:$A,'Raw -orders'!$B:$E)</f>
        <v>614</v>
      </c>
      <c r="O82">
        <v>51822</v>
      </c>
      <c r="P82" s="1">
        <v>44236</v>
      </c>
      <c r="Q82" s="1">
        <v>44238</v>
      </c>
      <c r="R82" t="str" cm="1">
        <f t="array" ref="R82:Y82">_xlfn.XLOOKUP($N82,'Raw - customers'!$A:$A,'Raw - customers'!$B:$I)</f>
        <v>Sherwynd Batsford</v>
      </c>
      <c r="S82" t="str">
        <v>Polygender</v>
      </c>
      <c r="T82">
        <v>45</v>
      </c>
      <c r="U82" t="str">
        <v>627 Weber PassApt. 498</v>
      </c>
      <c r="V82">
        <v>7529</v>
      </c>
      <c r="W82" t="str">
        <v>Samuelside</v>
      </c>
      <c r="X82" t="str">
        <v>New South Wales</v>
      </c>
      <c r="Y82" t="str">
        <v>Australia</v>
      </c>
      <c r="Z82">
        <v>2</v>
      </c>
      <c r="AA82" s="3" t="str">
        <f t="shared" si="3"/>
        <v>0 to 10</v>
      </c>
      <c r="AE82" s="15"/>
      <c r="AK82" s="16"/>
      <c r="AL82" s="6" t="str">
        <v>Ailene Mckeller</v>
      </c>
      <c r="AM82" s="1"/>
      <c r="AP82" s="6">
        <v>614</v>
      </c>
      <c r="AQ82" s="6" t="s">
        <v>1362</v>
      </c>
      <c r="AS82">
        <v>736</v>
      </c>
      <c r="AT82" t="str">
        <v>Victoria</v>
      </c>
    </row>
    <row r="83" spans="1:46" x14ac:dyDescent="0.25">
      <c r="A83">
        <v>81</v>
      </c>
      <c r="B83">
        <v>17</v>
      </c>
      <c r="C83">
        <v>1066</v>
      </c>
      <c r="D83">
        <v>93</v>
      </c>
      <c r="E83">
        <v>2</v>
      </c>
      <c r="F83">
        <v>186</v>
      </c>
      <c r="G83" t="str">
        <f>VLOOKUP($C83,'Raw-products'!$A$2:$H$1261,MATCH(G$1,'Raw-products'!$A$1:$H$1,0))</f>
        <v>Trousers</v>
      </c>
      <c r="H83" t="str">
        <f>VLOOKUP($C83,'Raw-products'!$A$2:$H$1261,MATCH(H$1,'Raw-products'!$A$1:$H$1,0))</f>
        <v>Joggers</v>
      </c>
      <c r="I83" t="str">
        <f>VLOOKUP($C83,'Raw-products'!$A$2:$H$1261,MATCH(I$1,'Raw-products'!$A$1:$H$1,0))</f>
        <v>S</v>
      </c>
      <c r="J83" t="str">
        <f>VLOOKUP($C83,'Raw-products'!$A$2:$H$1261,MATCH(J$1,'Raw-products'!$A$1:$H$1,0))</f>
        <v>green</v>
      </c>
      <c r="K83">
        <f>VLOOKUP($C83,'Raw-products'!$A$2:$H$1261,MATCH(K$1,'Raw-products'!$A$1:$H$1,0))</f>
        <v>94</v>
      </c>
      <c r="L83">
        <f>VLOOKUP($C83,'Raw-products'!$A$2:$H$1261,MATCH(L$1,'Raw-products'!$A$1:$H$1,0))</f>
        <v>76</v>
      </c>
      <c r="M83" s="5">
        <f t="shared" si="2"/>
        <v>7144</v>
      </c>
      <c r="N83" cm="1">
        <f t="array" ref="N83:Q83">_xlfn.XLOOKUP($B83,'Raw -orders'!$A:$A,'Raw -orders'!$B:$E)</f>
        <v>614</v>
      </c>
      <c r="O83">
        <v>51822</v>
      </c>
      <c r="P83" s="1">
        <v>44236</v>
      </c>
      <c r="Q83" s="1">
        <v>44238</v>
      </c>
      <c r="R83" t="str" cm="1">
        <f t="array" ref="R83:Y83">_xlfn.XLOOKUP($N83,'Raw - customers'!$A:$A,'Raw - customers'!$B:$I)</f>
        <v>Sherwynd Batsford</v>
      </c>
      <c r="S83" t="str">
        <v>Polygender</v>
      </c>
      <c r="T83">
        <v>45</v>
      </c>
      <c r="U83" t="str">
        <v>627 Weber PassApt. 498</v>
      </c>
      <c r="V83">
        <v>7529</v>
      </c>
      <c r="W83" t="str">
        <v>Samuelside</v>
      </c>
      <c r="X83" t="str">
        <v>New South Wales</v>
      </c>
      <c r="Y83" t="str">
        <v>Australia</v>
      </c>
      <c r="Z83">
        <v>2</v>
      </c>
      <c r="AA83" s="3" t="str">
        <f t="shared" si="3"/>
        <v>0 to 10</v>
      </c>
      <c r="AE83" s="15" t="s">
        <v>4352</v>
      </c>
      <c r="AF83" t="s">
        <v>4356</v>
      </c>
      <c r="AG83" t="s">
        <v>4357</v>
      </c>
      <c r="AH83" t="s">
        <v>4318</v>
      </c>
      <c r="AI83" t="s">
        <v>4351</v>
      </c>
      <c r="AJ83" t="s">
        <v>4358</v>
      </c>
      <c r="AK83" s="16" t="s">
        <v>4354</v>
      </c>
      <c r="AL83" s="6" t="str">
        <v>Ailina Kynan</v>
      </c>
      <c r="AM83" s="1"/>
      <c r="AP83" s="6">
        <v>614</v>
      </c>
      <c r="AQ83" s="6" t="s">
        <v>1362</v>
      </c>
      <c r="AS83">
        <v>927</v>
      </c>
      <c r="AT83" t="str">
        <v>Victoria</v>
      </c>
    </row>
    <row r="84" spans="1:46" x14ac:dyDescent="0.25">
      <c r="A84">
        <v>82</v>
      </c>
      <c r="B84">
        <v>18</v>
      </c>
      <c r="C84">
        <v>35</v>
      </c>
      <c r="D84">
        <v>104</v>
      </c>
      <c r="E84">
        <v>1</v>
      </c>
      <c r="F84">
        <v>104</v>
      </c>
      <c r="G84" t="str">
        <f>VLOOKUP($C84,'Raw-products'!$A$2:$H$1261,MATCH(G$1,'Raw-products'!$A$1:$H$1,0))</f>
        <v>Shirt</v>
      </c>
      <c r="H84" t="str">
        <f>VLOOKUP($C84,'Raw-products'!$A$2:$H$1261,MATCH(H$1,'Raw-products'!$A$1:$H$1,0))</f>
        <v>Dress</v>
      </c>
      <c r="I84" t="str">
        <f>VLOOKUP($C84,'Raw-products'!$A$2:$H$1261,MATCH(I$1,'Raw-products'!$A$1:$H$1,0))</f>
        <v>XS</v>
      </c>
      <c r="J84" t="str">
        <f>VLOOKUP($C84,'Raw-products'!$A$2:$H$1261,MATCH(J$1,'Raw-products'!$A$1:$H$1,0))</f>
        <v>red</v>
      </c>
      <c r="K84">
        <f>VLOOKUP($C84,'Raw-products'!$A$2:$H$1261,MATCH(K$1,'Raw-products'!$A$1:$H$1,0))</f>
        <v>119</v>
      </c>
      <c r="L84">
        <f>VLOOKUP($C84,'Raw-products'!$A$2:$H$1261,MATCH(L$1,'Raw-products'!$A$1:$H$1,0))</f>
        <v>63</v>
      </c>
      <c r="M84" s="5">
        <f t="shared" si="2"/>
        <v>7497</v>
      </c>
      <c r="N84" cm="1">
        <f t="array" ref="N84:Q84">_xlfn.XLOOKUP($B84,'Raw -orders'!$A:$A,'Raw -orders'!$B:$E)</f>
        <v>299</v>
      </c>
      <c r="O84">
        <v>22902</v>
      </c>
      <c r="P84" s="1">
        <v>44197</v>
      </c>
      <c r="Q84" s="1">
        <v>44199</v>
      </c>
      <c r="R84" t="str" cm="1">
        <f t="array" ref="R84:Y84">_xlfn.XLOOKUP($N84,'Raw - customers'!$A:$A,'Raw - customers'!$B:$I)</f>
        <v>Anny Midden</v>
      </c>
      <c r="S84" t="str">
        <v>Non-binary</v>
      </c>
      <c r="T84">
        <v>32</v>
      </c>
      <c r="U84" t="str">
        <v>810 Jasper CircleSuite 777</v>
      </c>
      <c r="V84">
        <v>89</v>
      </c>
      <c r="W84" t="str">
        <v>Lake Amelia</v>
      </c>
      <c r="X84" t="str">
        <v>Victoria</v>
      </c>
      <c r="Y84" t="str">
        <v>Australia</v>
      </c>
      <c r="Z84">
        <v>1</v>
      </c>
      <c r="AA84" s="3" t="str">
        <f t="shared" si="3"/>
        <v>0 to 10</v>
      </c>
      <c r="AE84" s="15">
        <f>_xlfn.XLOOKUP($AK$78,R:R,T:T,0)</f>
        <v>43</v>
      </c>
      <c r="AF84" t="str">
        <f>_xlfn.XLOOKUP($AK$78,R:R,S:S,0)</f>
        <v>Male</v>
      </c>
      <c r="AG84" t="str">
        <f>_xlfn.XLOOKUP($AK$78,R:R,U:U,0)</f>
        <v>6239 Kreiger HillApt. 899</v>
      </c>
      <c r="AH84">
        <f>SUMIFS($M$2:$M$5001,$R$2:$R$5001,$AK$78)</f>
        <v>93963</v>
      </c>
      <c r="AI84">
        <f>COUNTIFS($R$2:$R$5001,$AK$78)</f>
        <v>15</v>
      </c>
      <c r="AJ84" s="1" cm="1">
        <f t="array" ref="AJ84">MIN(_xlfn.UNIQUE(_xlfn._xlws.FILTER(P2:P5001,(R2:R5001=$AK$78),0)))</f>
        <v>44342</v>
      </c>
      <c r="AK84" s="62" cm="1">
        <f t="array" ref="AK84">MAX(_xlfn.UNIQUE(_xlfn._xlws.FILTER(P2:P5001,(R2:R5001=$AK$78),0)))</f>
        <v>44458</v>
      </c>
      <c r="AL84" s="6" t="str">
        <v>Aindrea Franzetti</v>
      </c>
      <c r="AM84" s="1"/>
      <c r="AP84" s="6">
        <v>299</v>
      </c>
      <c r="AQ84" s="6" t="s">
        <v>1396</v>
      </c>
      <c r="AS84">
        <v>537</v>
      </c>
      <c r="AT84" t="str">
        <v>Western Australia</v>
      </c>
    </row>
    <row r="85" spans="1:46" x14ac:dyDescent="0.25">
      <c r="A85">
        <v>83</v>
      </c>
      <c r="B85">
        <v>18</v>
      </c>
      <c r="C85">
        <v>970</v>
      </c>
      <c r="D85">
        <v>97</v>
      </c>
      <c r="E85">
        <v>3</v>
      </c>
      <c r="F85">
        <v>291</v>
      </c>
      <c r="G85" t="str">
        <f>VLOOKUP($C85,'Raw-products'!$A$2:$H$1261,MATCH(G$1,'Raw-products'!$A$1:$H$1,0))</f>
        <v>Trousers</v>
      </c>
      <c r="H85" t="str">
        <f>VLOOKUP($C85,'Raw-products'!$A$2:$H$1261,MATCH(H$1,'Raw-products'!$A$1:$H$1,0))</f>
        <v>Slim-Fit</v>
      </c>
      <c r="I85" t="str">
        <f>VLOOKUP($C85,'Raw-products'!$A$2:$H$1261,MATCH(I$1,'Raw-products'!$A$1:$H$1,0))</f>
        <v>XS</v>
      </c>
      <c r="J85" t="str">
        <f>VLOOKUP($C85,'Raw-products'!$A$2:$H$1261,MATCH(J$1,'Raw-products'!$A$1:$H$1,0))</f>
        <v>indigo</v>
      </c>
      <c r="K85">
        <f>VLOOKUP($C85,'Raw-products'!$A$2:$H$1261,MATCH(K$1,'Raw-products'!$A$1:$H$1,0))</f>
        <v>119</v>
      </c>
      <c r="L85">
        <f>VLOOKUP($C85,'Raw-products'!$A$2:$H$1261,MATCH(L$1,'Raw-products'!$A$1:$H$1,0))</f>
        <v>74</v>
      </c>
      <c r="M85" s="5">
        <f t="shared" si="2"/>
        <v>8806</v>
      </c>
      <c r="N85" cm="1">
        <f t="array" ref="N85:Q85">_xlfn.XLOOKUP($B85,'Raw -orders'!$A:$A,'Raw -orders'!$B:$E)</f>
        <v>299</v>
      </c>
      <c r="O85">
        <v>22902</v>
      </c>
      <c r="P85" s="1">
        <v>44197</v>
      </c>
      <c r="Q85" s="1">
        <v>44199</v>
      </c>
      <c r="R85" t="str" cm="1">
        <f t="array" ref="R85:Y85">_xlfn.XLOOKUP($N85,'Raw - customers'!$A:$A,'Raw - customers'!$B:$I)</f>
        <v>Anny Midden</v>
      </c>
      <c r="S85" t="str">
        <v>Non-binary</v>
      </c>
      <c r="T85">
        <v>32</v>
      </c>
      <c r="U85" t="str">
        <v>810 Jasper CircleSuite 777</v>
      </c>
      <c r="V85">
        <v>89</v>
      </c>
      <c r="W85" t="str">
        <v>Lake Amelia</v>
      </c>
      <c r="X85" t="str">
        <v>Victoria</v>
      </c>
      <c r="Y85" t="str">
        <v>Australia</v>
      </c>
      <c r="Z85">
        <v>1</v>
      </c>
      <c r="AA85" s="3" t="str">
        <f t="shared" si="3"/>
        <v>0 to 10</v>
      </c>
      <c r="AE85" s="15"/>
      <c r="AJ85" s="63"/>
      <c r="AK85" s="64"/>
      <c r="AL85" s="6" t="str">
        <v>Alair Grimwad</v>
      </c>
      <c r="AM85" s="1"/>
      <c r="AP85" s="6">
        <v>299</v>
      </c>
      <c r="AQ85" s="6" t="s">
        <v>1396</v>
      </c>
      <c r="AS85">
        <v>181</v>
      </c>
      <c r="AT85" t="str">
        <v>Northern Territory</v>
      </c>
    </row>
    <row r="86" spans="1:46" x14ac:dyDescent="0.25">
      <c r="A86">
        <v>84</v>
      </c>
      <c r="B86">
        <v>18</v>
      </c>
      <c r="C86">
        <v>285</v>
      </c>
      <c r="D86">
        <v>105</v>
      </c>
      <c r="E86">
        <v>1</v>
      </c>
      <c r="F86">
        <v>105</v>
      </c>
      <c r="G86" t="str">
        <f>VLOOKUP($C86,'Raw-products'!$A$2:$H$1261,MATCH(G$1,'Raw-products'!$A$1:$H$1,0))</f>
        <v>Shirt</v>
      </c>
      <c r="H86" t="str">
        <f>VLOOKUP($C86,'Raw-products'!$A$2:$H$1261,MATCH(H$1,'Raw-products'!$A$1:$H$1,0))</f>
        <v>Cuban Collar</v>
      </c>
      <c r="I86" t="str">
        <f>VLOOKUP($C86,'Raw-products'!$A$2:$H$1261,MATCH(I$1,'Raw-products'!$A$1:$H$1,0))</f>
        <v>XS</v>
      </c>
      <c r="J86" t="str">
        <f>VLOOKUP($C86,'Raw-products'!$A$2:$H$1261,MATCH(J$1,'Raw-products'!$A$1:$H$1,0))</f>
        <v>orange</v>
      </c>
      <c r="K86">
        <f>VLOOKUP($C86,'Raw-products'!$A$2:$H$1261,MATCH(K$1,'Raw-products'!$A$1:$H$1,0))</f>
        <v>93</v>
      </c>
      <c r="L86">
        <f>VLOOKUP($C86,'Raw-products'!$A$2:$H$1261,MATCH(L$1,'Raw-products'!$A$1:$H$1,0))</f>
        <v>62</v>
      </c>
      <c r="M86" s="5">
        <f t="shared" si="2"/>
        <v>5766</v>
      </c>
      <c r="N86" cm="1">
        <f t="array" ref="N86:Q86">_xlfn.XLOOKUP($B86,'Raw -orders'!$A:$A,'Raw -orders'!$B:$E)</f>
        <v>299</v>
      </c>
      <c r="O86">
        <v>22902</v>
      </c>
      <c r="P86" s="1">
        <v>44197</v>
      </c>
      <c r="Q86" s="1">
        <v>44199</v>
      </c>
      <c r="R86" t="str" cm="1">
        <f t="array" ref="R86:Y86">_xlfn.XLOOKUP($N86,'Raw - customers'!$A:$A,'Raw - customers'!$B:$I)</f>
        <v>Anny Midden</v>
      </c>
      <c r="S86" t="str">
        <v>Non-binary</v>
      </c>
      <c r="T86">
        <v>32</v>
      </c>
      <c r="U86" t="str">
        <v>810 Jasper CircleSuite 777</v>
      </c>
      <c r="V86">
        <v>89</v>
      </c>
      <c r="W86" t="str">
        <v>Lake Amelia</v>
      </c>
      <c r="X86" t="str">
        <v>Victoria</v>
      </c>
      <c r="Y86" t="str">
        <v>Australia</v>
      </c>
      <c r="Z86">
        <v>1</v>
      </c>
      <c r="AA86" s="3" t="str">
        <f t="shared" si="3"/>
        <v>0 to 10</v>
      </c>
      <c r="AE86" s="15"/>
      <c r="AK86" s="16"/>
      <c r="AL86" s="6" t="str">
        <v>Alameda Fincke</v>
      </c>
      <c r="AM86" s="1"/>
      <c r="AP86" s="6">
        <v>299</v>
      </c>
      <c r="AQ86" s="6" t="s">
        <v>1396</v>
      </c>
      <c r="AS86">
        <v>251</v>
      </c>
      <c r="AT86" t="str">
        <v>Australian Capital Territory</v>
      </c>
    </row>
    <row r="87" spans="1:46" x14ac:dyDescent="0.25">
      <c r="A87">
        <v>85</v>
      </c>
      <c r="B87">
        <v>18</v>
      </c>
      <c r="C87">
        <v>1110</v>
      </c>
      <c r="D87">
        <v>115</v>
      </c>
      <c r="E87">
        <v>3</v>
      </c>
      <c r="F87">
        <v>345</v>
      </c>
      <c r="G87" t="str">
        <f>VLOOKUP($C87,'Raw-products'!$A$2:$H$1261,MATCH(G$1,'Raw-products'!$A$1:$H$1,0))</f>
        <v>Trousers</v>
      </c>
      <c r="H87" t="str">
        <f>VLOOKUP($C87,'Raw-products'!$A$2:$H$1261,MATCH(H$1,'Raw-products'!$A$1:$H$1,0))</f>
        <v>Cropped</v>
      </c>
      <c r="I87" t="str">
        <f>VLOOKUP($C87,'Raw-products'!$A$2:$H$1261,MATCH(I$1,'Raw-products'!$A$1:$H$1,0))</f>
        <v>XS</v>
      </c>
      <c r="J87" t="str">
        <f>VLOOKUP($C87,'Raw-products'!$A$2:$H$1261,MATCH(J$1,'Raw-products'!$A$1:$H$1,0))</f>
        <v>indigo</v>
      </c>
      <c r="K87">
        <f>VLOOKUP($C87,'Raw-products'!$A$2:$H$1261,MATCH(K$1,'Raw-products'!$A$1:$H$1,0))</f>
        <v>99</v>
      </c>
      <c r="L87">
        <f>VLOOKUP($C87,'Raw-products'!$A$2:$H$1261,MATCH(L$1,'Raw-products'!$A$1:$H$1,0))</f>
        <v>55</v>
      </c>
      <c r="M87" s="5">
        <f t="shared" si="2"/>
        <v>5445</v>
      </c>
      <c r="N87" cm="1">
        <f t="array" ref="N87:Q87">_xlfn.XLOOKUP($B87,'Raw -orders'!$A:$A,'Raw -orders'!$B:$E)</f>
        <v>299</v>
      </c>
      <c r="O87">
        <v>22902</v>
      </c>
      <c r="P87" s="1">
        <v>44197</v>
      </c>
      <c r="Q87" s="1">
        <v>44199</v>
      </c>
      <c r="R87" t="str" cm="1">
        <f t="array" ref="R87:Y87">_xlfn.XLOOKUP($N87,'Raw - customers'!$A:$A,'Raw - customers'!$B:$I)</f>
        <v>Anny Midden</v>
      </c>
      <c r="S87" t="str">
        <v>Non-binary</v>
      </c>
      <c r="T87">
        <v>32</v>
      </c>
      <c r="U87" t="str">
        <v>810 Jasper CircleSuite 777</v>
      </c>
      <c r="V87">
        <v>89</v>
      </c>
      <c r="W87" t="str">
        <v>Lake Amelia</v>
      </c>
      <c r="X87" t="str">
        <v>Victoria</v>
      </c>
      <c r="Y87" t="str">
        <v>Australia</v>
      </c>
      <c r="Z87">
        <v>1</v>
      </c>
      <c r="AA87" s="3" t="str">
        <f t="shared" si="3"/>
        <v>0 to 10</v>
      </c>
      <c r="AE87" s="15"/>
      <c r="AK87" s="16"/>
      <c r="AL87" s="6" t="str">
        <v>Alayne Ipplett</v>
      </c>
      <c r="AM87" s="1"/>
      <c r="AP87" s="6">
        <v>299</v>
      </c>
      <c r="AQ87" s="6" t="s">
        <v>1396</v>
      </c>
      <c r="AS87">
        <v>874</v>
      </c>
      <c r="AT87" t="str">
        <v>Western Australia</v>
      </c>
    </row>
    <row r="88" spans="1:46" ht="15.75" thickBot="1" x14ac:dyDescent="0.3">
      <c r="A88">
        <v>86</v>
      </c>
      <c r="B88">
        <v>18</v>
      </c>
      <c r="C88">
        <v>452</v>
      </c>
      <c r="D88">
        <v>107</v>
      </c>
      <c r="E88">
        <v>1</v>
      </c>
      <c r="F88">
        <v>107</v>
      </c>
      <c r="G88" t="str">
        <f>VLOOKUP($C88,'Raw-products'!$A$2:$H$1261,MATCH(G$1,'Raw-products'!$A$1:$H$1,0))</f>
        <v>Jacket</v>
      </c>
      <c r="H88" t="str">
        <f>VLOOKUP($C88,'Raw-products'!$A$2:$H$1261,MATCH(H$1,'Raw-products'!$A$1:$H$1,0))</f>
        <v>Denim</v>
      </c>
      <c r="I88" t="str">
        <f>VLOOKUP($C88,'Raw-products'!$A$2:$H$1261,MATCH(I$1,'Raw-products'!$A$1:$H$1,0))</f>
        <v>M</v>
      </c>
      <c r="J88" t="str">
        <f>VLOOKUP($C88,'Raw-products'!$A$2:$H$1261,MATCH(J$1,'Raw-products'!$A$1:$H$1,0))</f>
        <v>violet</v>
      </c>
      <c r="K88">
        <f>VLOOKUP($C88,'Raw-products'!$A$2:$H$1261,MATCH(K$1,'Raw-products'!$A$1:$H$1,0))</f>
        <v>92</v>
      </c>
      <c r="L88">
        <f>VLOOKUP($C88,'Raw-products'!$A$2:$H$1261,MATCH(L$1,'Raw-products'!$A$1:$H$1,0))</f>
        <v>43</v>
      </c>
      <c r="M88" s="5">
        <f t="shared" si="2"/>
        <v>3956</v>
      </c>
      <c r="N88" cm="1">
        <f t="array" ref="N88:Q88">_xlfn.XLOOKUP($B88,'Raw -orders'!$A:$A,'Raw -orders'!$B:$E)</f>
        <v>299</v>
      </c>
      <c r="O88">
        <v>22902</v>
      </c>
      <c r="P88" s="1">
        <v>44197</v>
      </c>
      <c r="Q88" s="1">
        <v>44199</v>
      </c>
      <c r="R88" t="str" cm="1">
        <f t="array" ref="R88:Y88">_xlfn.XLOOKUP($N88,'Raw - customers'!$A:$A,'Raw - customers'!$B:$I)</f>
        <v>Anny Midden</v>
      </c>
      <c r="S88" t="str">
        <v>Non-binary</v>
      </c>
      <c r="T88">
        <v>32</v>
      </c>
      <c r="U88" t="str">
        <v>810 Jasper CircleSuite 777</v>
      </c>
      <c r="V88">
        <v>89</v>
      </c>
      <c r="W88" t="str">
        <v>Lake Amelia</v>
      </c>
      <c r="X88" t="str">
        <v>Victoria</v>
      </c>
      <c r="Y88" t="str">
        <v>Australia</v>
      </c>
      <c r="Z88">
        <v>1</v>
      </c>
      <c r="AA88" s="3" t="str">
        <f t="shared" si="3"/>
        <v>0 to 10</v>
      </c>
      <c r="AE88" s="17"/>
      <c r="AF88" s="60"/>
      <c r="AG88" s="60"/>
      <c r="AH88" s="60"/>
      <c r="AI88" s="60"/>
      <c r="AJ88" s="60"/>
      <c r="AK88" s="49"/>
      <c r="AL88" s="6" t="str">
        <v>Albina Disdel</v>
      </c>
      <c r="AP88" s="6">
        <v>299</v>
      </c>
      <c r="AQ88" s="6" t="s">
        <v>1396</v>
      </c>
      <c r="AS88">
        <v>325</v>
      </c>
      <c r="AT88" t="str">
        <v>South Australia</v>
      </c>
    </row>
    <row r="89" spans="1:46" x14ac:dyDescent="0.25">
      <c r="A89">
        <v>87</v>
      </c>
      <c r="B89">
        <v>19</v>
      </c>
      <c r="C89">
        <v>71</v>
      </c>
      <c r="D89">
        <v>118</v>
      </c>
      <c r="E89">
        <v>1</v>
      </c>
      <c r="F89">
        <v>118</v>
      </c>
      <c r="G89" t="str">
        <f>VLOOKUP($C89,'Raw-products'!$A$2:$H$1261,MATCH(G$1,'Raw-products'!$A$1:$H$1,0))</f>
        <v>Shirt</v>
      </c>
      <c r="H89" t="str">
        <f>VLOOKUP($C89,'Raw-products'!$A$2:$H$1261,MATCH(H$1,'Raw-products'!$A$1:$H$1,0))</f>
        <v>Flannel</v>
      </c>
      <c r="I89" t="str">
        <f>VLOOKUP($C89,'Raw-products'!$A$2:$H$1261,MATCH(I$1,'Raw-products'!$A$1:$H$1,0))</f>
        <v>S</v>
      </c>
      <c r="J89" t="str">
        <f>VLOOKUP($C89,'Raw-products'!$A$2:$H$1261,MATCH(J$1,'Raw-products'!$A$1:$H$1,0))</f>
        <v>red</v>
      </c>
      <c r="K89">
        <f>VLOOKUP($C89,'Raw-products'!$A$2:$H$1261,MATCH(K$1,'Raw-products'!$A$1:$H$1,0))</f>
        <v>96</v>
      </c>
      <c r="L89">
        <f>VLOOKUP($C89,'Raw-products'!$A$2:$H$1261,MATCH(L$1,'Raw-products'!$A$1:$H$1,0))</f>
        <v>59</v>
      </c>
      <c r="M89" s="5">
        <f t="shared" si="2"/>
        <v>5664</v>
      </c>
      <c r="N89" cm="1">
        <f t="array" ref="N89:Q89">_xlfn.XLOOKUP($B89,'Raw -orders'!$A:$A,'Raw -orders'!$B:$E)</f>
        <v>513</v>
      </c>
      <c r="O89">
        <v>56754</v>
      </c>
      <c r="P89" s="1">
        <v>44438</v>
      </c>
      <c r="Q89" s="1">
        <v>44449</v>
      </c>
      <c r="R89" t="str" cm="1">
        <f t="array" ref="R89:Y89">_xlfn.XLOOKUP($N89,'Raw - customers'!$A:$A,'Raw - customers'!$B:$I)</f>
        <v>Corri Womack</v>
      </c>
      <c r="S89" t="str">
        <v>Non-binary</v>
      </c>
      <c r="T89">
        <v>39</v>
      </c>
      <c r="U89" t="str">
        <v>051 White WayApt. 392</v>
      </c>
      <c r="V89">
        <v>2358</v>
      </c>
      <c r="W89" t="str">
        <v>Port Ali</v>
      </c>
      <c r="X89" t="str">
        <v>Tasmania</v>
      </c>
      <c r="Y89" t="str">
        <v>Australia</v>
      </c>
      <c r="Z89">
        <v>8</v>
      </c>
      <c r="AA89" s="3" t="str">
        <f t="shared" si="3"/>
        <v>10 to 20</v>
      </c>
      <c r="AL89" s="6" t="str">
        <v>Aldin Moline</v>
      </c>
      <c r="AP89" s="6">
        <v>513</v>
      </c>
      <c r="AQ89" s="6" t="s">
        <v>1414</v>
      </c>
      <c r="AS89">
        <v>567</v>
      </c>
      <c r="AT89" t="str">
        <v>Northern Territory</v>
      </c>
    </row>
    <row r="90" spans="1:46" x14ac:dyDescent="0.25">
      <c r="A90">
        <v>88</v>
      </c>
      <c r="B90">
        <v>19</v>
      </c>
      <c r="C90">
        <v>347</v>
      </c>
      <c r="D90">
        <v>109</v>
      </c>
      <c r="E90">
        <v>2</v>
      </c>
      <c r="F90">
        <v>218</v>
      </c>
      <c r="G90" t="str">
        <f>VLOOKUP($C90,'Raw-products'!$A$2:$H$1261,MATCH(G$1,'Raw-products'!$A$1:$H$1,0))</f>
        <v>Shirt</v>
      </c>
      <c r="H90" t="str">
        <f>VLOOKUP($C90,'Raw-products'!$A$2:$H$1261,MATCH(H$1,'Raw-products'!$A$1:$H$1,0))</f>
        <v>Mandarin Collar</v>
      </c>
      <c r="I90" t="str">
        <f>VLOOKUP($C90,'Raw-products'!$A$2:$H$1261,MATCH(I$1,'Raw-products'!$A$1:$H$1,0))</f>
        <v>M</v>
      </c>
      <c r="J90" t="str">
        <f>VLOOKUP($C90,'Raw-products'!$A$2:$H$1261,MATCH(J$1,'Raw-products'!$A$1:$H$1,0))</f>
        <v>violet</v>
      </c>
      <c r="K90">
        <f>VLOOKUP($C90,'Raw-products'!$A$2:$H$1261,MATCH(K$1,'Raw-products'!$A$1:$H$1,0))</f>
        <v>108</v>
      </c>
      <c r="L90">
        <f>VLOOKUP($C90,'Raw-products'!$A$2:$H$1261,MATCH(L$1,'Raw-products'!$A$1:$H$1,0))</f>
        <v>76</v>
      </c>
      <c r="M90" s="5">
        <f t="shared" si="2"/>
        <v>8208</v>
      </c>
      <c r="N90" cm="1">
        <f t="array" ref="N90:Q90">_xlfn.XLOOKUP($B90,'Raw -orders'!$A:$A,'Raw -orders'!$B:$E)</f>
        <v>513</v>
      </c>
      <c r="O90">
        <v>56754</v>
      </c>
      <c r="P90" s="1">
        <v>44438</v>
      </c>
      <c r="Q90" s="1">
        <v>44449</v>
      </c>
      <c r="R90" t="str" cm="1">
        <f t="array" ref="R90:Y90">_xlfn.XLOOKUP($N90,'Raw - customers'!$A:$A,'Raw - customers'!$B:$I)</f>
        <v>Corri Womack</v>
      </c>
      <c r="S90" t="str">
        <v>Non-binary</v>
      </c>
      <c r="T90">
        <v>39</v>
      </c>
      <c r="U90" t="str">
        <v>051 White WayApt. 392</v>
      </c>
      <c r="V90">
        <v>2358</v>
      </c>
      <c r="W90" t="str">
        <v>Port Ali</v>
      </c>
      <c r="X90" t="str">
        <v>Tasmania</v>
      </c>
      <c r="Y90" t="str">
        <v>Australia</v>
      </c>
      <c r="Z90">
        <v>8</v>
      </c>
      <c r="AA90" s="3" t="str">
        <f t="shared" si="3"/>
        <v>10 to 20</v>
      </c>
      <c r="AJ90" s="38"/>
      <c r="AL90" s="6" t="str">
        <v>Aldridge Tesh</v>
      </c>
      <c r="AP90" s="6">
        <v>513</v>
      </c>
      <c r="AQ90" s="6" t="s">
        <v>1414</v>
      </c>
      <c r="AS90">
        <v>448</v>
      </c>
      <c r="AT90" t="str">
        <v>Queensland</v>
      </c>
    </row>
    <row r="91" spans="1:46" x14ac:dyDescent="0.25">
      <c r="A91">
        <v>89</v>
      </c>
      <c r="B91">
        <v>19</v>
      </c>
      <c r="C91">
        <v>316</v>
      </c>
      <c r="D91">
        <v>109</v>
      </c>
      <c r="E91">
        <v>2</v>
      </c>
      <c r="F91">
        <v>218</v>
      </c>
      <c r="G91" t="str">
        <f>VLOOKUP($C91,'Raw-products'!$A$2:$H$1261,MATCH(G$1,'Raw-products'!$A$1:$H$1,0))</f>
        <v>Shirt</v>
      </c>
      <c r="H91" t="str">
        <f>VLOOKUP($C91,'Raw-products'!$A$2:$H$1261,MATCH(H$1,'Raw-products'!$A$1:$H$1,0))</f>
        <v>Mandarin Collar</v>
      </c>
      <c r="I91" t="str">
        <f>VLOOKUP($C91,'Raw-products'!$A$2:$H$1261,MATCH(I$1,'Raw-products'!$A$1:$H$1,0))</f>
        <v>S</v>
      </c>
      <c r="J91" t="str">
        <f>VLOOKUP($C91,'Raw-products'!$A$2:$H$1261,MATCH(J$1,'Raw-products'!$A$1:$H$1,0))</f>
        <v>red</v>
      </c>
      <c r="K91">
        <f>VLOOKUP($C91,'Raw-products'!$A$2:$H$1261,MATCH(K$1,'Raw-products'!$A$1:$H$1,0))</f>
        <v>108</v>
      </c>
      <c r="L91">
        <f>VLOOKUP($C91,'Raw-products'!$A$2:$H$1261,MATCH(L$1,'Raw-products'!$A$1:$H$1,0))</f>
        <v>48</v>
      </c>
      <c r="M91" s="5">
        <f t="shared" si="2"/>
        <v>5184</v>
      </c>
      <c r="N91" cm="1">
        <f t="array" ref="N91:Q91">_xlfn.XLOOKUP($B91,'Raw -orders'!$A:$A,'Raw -orders'!$B:$E)</f>
        <v>513</v>
      </c>
      <c r="O91">
        <v>56754</v>
      </c>
      <c r="P91" s="1">
        <v>44438</v>
      </c>
      <c r="Q91" s="1">
        <v>44449</v>
      </c>
      <c r="R91" t="str" cm="1">
        <f t="array" ref="R91:Y91">_xlfn.XLOOKUP($N91,'Raw - customers'!$A:$A,'Raw - customers'!$B:$I)</f>
        <v>Corri Womack</v>
      </c>
      <c r="S91" t="str">
        <v>Non-binary</v>
      </c>
      <c r="T91">
        <v>39</v>
      </c>
      <c r="U91" t="str">
        <v>051 White WayApt. 392</v>
      </c>
      <c r="V91">
        <v>2358</v>
      </c>
      <c r="W91" t="str">
        <v>Port Ali</v>
      </c>
      <c r="X91" t="str">
        <v>Tasmania</v>
      </c>
      <c r="Y91" t="str">
        <v>Australia</v>
      </c>
      <c r="Z91">
        <v>8</v>
      </c>
      <c r="AA91" s="3" t="str">
        <f t="shared" si="3"/>
        <v>10 to 20</v>
      </c>
      <c r="AJ91" s="38"/>
      <c r="AL91" s="6" t="str">
        <v>Alexei Hurburt</v>
      </c>
      <c r="AP91" s="6">
        <v>513</v>
      </c>
      <c r="AQ91" s="6" t="s">
        <v>1414</v>
      </c>
      <c r="AS91">
        <v>803</v>
      </c>
      <c r="AT91" t="str">
        <v>Australian Capital Territory</v>
      </c>
    </row>
    <row r="92" spans="1:46" x14ac:dyDescent="0.25">
      <c r="A92">
        <v>90</v>
      </c>
      <c r="B92">
        <v>19</v>
      </c>
      <c r="C92">
        <v>809</v>
      </c>
      <c r="D92">
        <v>117</v>
      </c>
      <c r="E92">
        <v>3</v>
      </c>
      <c r="F92">
        <v>351</v>
      </c>
      <c r="G92" t="str">
        <f>VLOOKUP($C92,'Raw-products'!$A$2:$H$1261,MATCH(G$1,'Raw-products'!$A$1:$H$1,0))</f>
        <v>Jacket</v>
      </c>
      <c r="H92" t="str">
        <f>VLOOKUP($C92,'Raw-products'!$A$2:$H$1261,MATCH(H$1,'Raw-products'!$A$1:$H$1,0))</f>
        <v>Shearling</v>
      </c>
      <c r="I92" t="str">
        <f>VLOOKUP($C92,'Raw-products'!$A$2:$H$1261,MATCH(I$1,'Raw-products'!$A$1:$H$1,0))</f>
        <v>XL</v>
      </c>
      <c r="J92" t="str">
        <f>VLOOKUP($C92,'Raw-products'!$A$2:$H$1261,MATCH(J$1,'Raw-products'!$A$1:$H$1,0))</f>
        <v>red</v>
      </c>
      <c r="K92">
        <f>VLOOKUP($C92,'Raw-products'!$A$2:$H$1261,MATCH(K$1,'Raw-products'!$A$1:$H$1,0))</f>
        <v>95</v>
      </c>
      <c r="L92">
        <f>VLOOKUP($C92,'Raw-products'!$A$2:$H$1261,MATCH(L$1,'Raw-products'!$A$1:$H$1,0))</f>
        <v>42</v>
      </c>
      <c r="M92" s="5">
        <f t="shared" si="2"/>
        <v>3990</v>
      </c>
      <c r="N92" cm="1">
        <f t="array" ref="N92:Q92">_xlfn.XLOOKUP($B92,'Raw -orders'!$A:$A,'Raw -orders'!$B:$E)</f>
        <v>513</v>
      </c>
      <c r="O92">
        <v>56754</v>
      </c>
      <c r="P92" s="1">
        <v>44438</v>
      </c>
      <c r="Q92" s="1">
        <v>44449</v>
      </c>
      <c r="R92" t="str" cm="1">
        <f t="array" ref="R92:Y92">_xlfn.XLOOKUP($N92,'Raw - customers'!$A:$A,'Raw - customers'!$B:$I)</f>
        <v>Corri Womack</v>
      </c>
      <c r="S92" t="str">
        <v>Non-binary</v>
      </c>
      <c r="T92">
        <v>39</v>
      </c>
      <c r="U92" t="str">
        <v>051 White WayApt. 392</v>
      </c>
      <c r="V92">
        <v>2358</v>
      </c>
      <c r="W92" t="str">
        <v>Port Ali</v>
      </c>
      <c r="X92" t="str">
        <v>Tasmania</v>
      </c>
      <c r="Y92" t="str">
        <v>Australia</v>
      </c>
      <c r="Z92">
        <v>8</v>
      </c>
      <c r="AA92" s="3" t="str">
        <f t="shared" si="3"/>
        <v>10 to 20</v>
      </c>
      <c r="AJ92" s="38"/>
      <c r="AL92" s="6" t="str">
        <v>Alexis Cheake</v>
      </c>
      <c r="AP92" s="6">
        <v>513</v>
      </c>
      <c r="AQ92" s="6" t="s">
        <v>1414</v>
      </c>
      <c r="AS92">
        <v>273</v>
      </c>
      <c r="AT92" t="str">
        <v>Northern Territory</v>
      </c>
    </row>
    <row r="93" spans="1:46" x14ac:dyDescent="0.25">
      <c r="A93">
        <v>91</v>
      </c>
      <c r="B93">
        <v>19</v>
      </c>
      <c r="C93">
        <v>682</v>
      </c>
      <c r="D93">
        <v>113</v>
      </c>
      <c r="E93">
        <v>3</v>
      </c>
      <c r="F93">
        <v>339</v>
      </c>
      <c r="G93" t="str">
        <f>VLOOKUP($C93,'Raw-products'!$A$2:$H$1261,MATCH(G$1,'Raw-products'!$A$1:$H$1,0))</f>
        <v>Jacket</v>
      </c>
      <c r="H93" t="str">
        <f>VLOOKUP($C93,'Raw-products'!$A$2:$H$1261,MATCH(H$1,'Raw-products'!$A$1:$H$1,0))</f>
        <v>Parka</v>
      </c>
      <c r="I93" t="str">
        <f>VLOOKUP($C93,'Raw-products'!$A$2:$H$1261,MATCH(I$1,'Raw-products'!$A$1:$H$1,0))</f>
        <v>M</v>
      </c>
      <c r="J93" t="str">
        <f>VLOOKUP($C93,'Raw-products'!$A$2:$H$1261,MATCH(J$1,'Raw-products'!$A$1:$H$1,0))</f>
        <v>green</v>
      </c>
      <c r="K93">
        <f>VLOOKUP($C93,'Raw-products'!$A$2:$H$1261,MATCH(K$1,'Raw-products'!$A$1:$H$1,0))</f>
        <v>119</v>
      </c>
      <c r="L93">
        <f>VLOOKUP($C93,'Raw-products'!$A$2:$H$1261,MATCH(L$1,'Raw-products'!$A$1:$H$1,0))</f>
        <v>71</v>
      </c>
      <c r="M93" s="5">
        <f t="shared" si="2"/>
        <v>8449</v>
      </c>
      <c r="N93" cm="1">
        <f t="array" ref="N93:Q93">_xlfn.XLOOKUP($B93,'Raw -orders'!$A:$A,'Raw -orders'!$B:$E)</f>
        <v>513</v>
      </c>
      <c r="O93">
        <v>56754</v>
      </c>
      <c r="P93" s="1">
        <v>44438</v>
      </c>
      <c r="Q93" s="1">
        <v>44449</v>
      </c>
      <c r="R93" t="str" cm="1">
        <f t="array" ref="R93:Y93">_xlfn.XLOOKUP($N93,'Raw - customers'!$A:$A,'Raw - customers'!$B:$I)</f>
        <v>Corri Womack</v>
      </c>
      <c r="S93" t="str">
        <v>Non-binary</v>
      </c>
      <c r="T93">
        <v>39</v>
      </c>
      <c r="U93" t="str">
        <v>051 White WayApt. 392</v>
      </c>
      <c r="V93">
        <v>2358</v>
      </c>
      <c r="W93" t="str">
        <v>Port Ali</v>
      </c>
      <c r="X93" t="str">
        <v>Tasmania</v>
      </c>
      <c r="Y93" t="str">
        <v>Australia</v>
      </c>
      <c r="Z93">
        <v>8</v>
      </c>
      <c r="AA93" s="3" t="str">
        <f t="shared" si="3"/>
        <v>10 to 20</v>
      </c>
      <c r="AJ93" s="38"/>
      <c r="AL93" s="6" t="str">
        <v>Alexis Maps</v>
      </c>
      <c r="AP93" s="6">
        <v>513</v>
      </c>
      <c r="AQ93" s="6" t="s">
        <v>1414</v>
      </c>
      <c r="AS93">
        <v>908</v>
      </c>
      <c r="AT93" t="str">
        <v>Queensland</v>
      </c>
    </row>
    <row r="94" spans="1:46" x14ac:dyDescent="0.25">
      <c r="A94">
        <v>92</v>
      </c>
      <c r="B94">
        <v>20</v>
      </c>
      <c r="C94">
        <v>596</v>
      </c>
      <c r="D94">
        <v>112</v>
      </c>
      <c r="E94">
        <v>2</v>
      </c>
      <c r="F94">
        <v>224</v>
      </c>
      <c r="G94" t="str">
        <f>VLOOKUP($C94,'Raw-products'!$A$2:$H$1261,MATCH(G$1,'Raw-products'!$A$1:$H$1,0))</f>
        <v>Jacket</v>
      </c>
      <c r="H94" t="str">
        <f>VLOOKUP($C94,'Raw-products'!$A$2:$H$1261,MATCH(H$1,'Raw-products'!$A$1:$H$1,0))</f>
        <v>Cardigan</v>
      </c>
      <c r="I94" t="str">
        <f>VLOOKUP($C94,'Raw-products'!$A$2:$H$1261,MATCH(I$1,'Raw-products'!$A$1:$H$1,0))</f>
        <v>S</v>
      </c>
      <c r="J94" t="str">
        <f>VLOOKUP($C94,'Raw-products'!$A$2:$H$1261,MATCH(J$1,'Raw-products'!$A$1:$H$1,0))</f>
        <v>red</v>
      </c>
      <c r="K94">
        <f>VLOOKUP($C94,'Raw-products'!$A$2:$H$1261,MATCH(K$1,'Raw-products'!$A$1:$H$1,0))</f>
        <v>118</v>
      </c>
      <c r="L94">
        <f>VLOOKUP($C94,'Raw-products'!$A$2:$H$1261,MATCH(L$1,'Raw-products'!$A$1:$H$1,0))</f>
        <v>47</v>
      </c>
      <c r="M94" s="5">
        <f t="shared" si="2"/>
        <v>5546</v>
      </c>
      <c r="N94" cm="1">
        <f t="array" ref="N94:Q94">_xlfn.XLOOKUP($B94,'Raw -orders'!$A:$A,'Raw -orders'!$B:$E)</f>
        <v>789</v>
      </c>
      <c r="O94">
        <v>45129</v>
      </c>
      <c r="P94" s="1">
        <v>44209</v>
      </c>
      <c r="Q94" s="1">
        <v>44216</v>
      </c>
      <c r="R94" t="str" cm="1">
        <f t="array" ref="R94:Y94">_xlfn.XLOOKUP($N94,'Raw - customers'!$A:$A,'Raw - customers'!$B:$I)</f>
        <v>Bone Perche</v>
      </c>
      <c r="S94" t="str">
        <v>Genderqueer</v>
      </c>
      <c r="T94">
        <v>36</v>
      </c>
      <c r="U94" t="str">
        <v>638 Thomas ManorApt. 038</v>
      </c>
      <c r="V94">
        <v>1438</v>
      </c>
      <c r="W94" t="str">
        <v>Aliceland</v>
      </c>
      <c r="X94" t="str">
        <v>Western Australia</v>
      </c>
      <c r="Y94" t="str">
        <v>Australia</v>
      </c>
      <c r="Z94">
        <v>1</v>
      </c>
      <c r="AA94" s="3" t="str">
        <f t="shared" si="3"/>
        <v>0 to 10</v>
      </c>
      <c r="AJ94" s="38"/>
      <c r="AL94" s="6" t="str">
        <v>Alia Rapinett</v>
      </c>
      <c r="AP94" s="6">
        <v>789</v>
      </c>
      <c r="AQ94" s="6" t="s">
        <v>1377</v>
      </c>
      <c r="AS94">
        <v>629</v>
      </c>
      <c r="AT94" t="str">
        <v>Western Australia</v>
      </c>
    </row>
    <row r="95" spans="1:46" x14ac:dyDescent="0.25">
      <c r="A95">
        <v>93</v>
      </c>
      <c r="B95">
        <v>20</v>
      </c>
      <c r="C95">
        <v>85</v>
      </c>
      <c r="D95">
        <v>118</v>
      </c>
      <c r="E95">
        <v>3</v>
      </c>
      <c r="F95">
        <v>354</v>
      </c>
      <c r="G95" t="str">
        <f>VLOOKUP($C95,'Raw-products'!$A$2:$H$1261,MATCH(G$1,'Raw-products'!$A$1:$H$1,0))</f>
        <v>Shirt</v>
      </c>
      <c r="H95" t="str">
        <f>VLOOKUP($C95,'Raw-products'!$A$2:$H$1261,MATCH(H$1,'Raw-products'!$A$1:$H$1,0))</f>
        <v>Flannel</v>
      </c>
      <c r="I95" t="str">
        <f>VLOOKUP($C95,'Raw-products'!$A$2:$H$1261,MATCH(I$1,'Raw-products'!$A$1:$H$1,0))</f>
        <v>XS</v>
      </c>
      <c r="J95" t="str">
        <f>VLOOKUP($C95,'Raw-products'!$A$2:$H$1261,MATCH(J$1,'Raw-products'!$A$1:$H$1,0))</f>
        <v>green</v>
      </c>
      <c r="K95">
        <f>VLOOKUP($C95,'Raw-products'!$A$2:$H$1261,MATCH(K$1,'Raw-products'!$A$1:$H$1,0))</f>
        <v>96</v>
      </c>
      <c r="L95">
        <f>VLOOKUP($C95,'Raw-products'!$A$2:$H$1261,MATCH(L$1,'Raw-products'!$A$1:$H$1,0))</f>
        <v>55</v>
      </c>
      <c r="M95" s="5">
        <f t="shared" si="2"/>
        <v>5280</v>
      </c>
      <c r="N95" cm="1">
        <f t="array" ref="N95:Q95">_xlfn.XLOOKUP($B95,'Raw -orders'!$A:$A,'Raw -orders'!$B:$E)</f>
        <v>789</v>
      </c>
      <c r="O95">
        <v>45129</v>
      </c>
      <c r="P95" s="1">
        <v>44209</v>
      </c>
      <c r="Q95" s="1">
        <v>44216</v>
      </c>
      <c r="R95" t="str" cm="1">
        <f t="array" ref="R95:Y95">_xlfn.XLOOKUP($N95,'Raw - customers'!$A:$A,'Raw - customers'!$B:$I)</f>
        <v>Bone Perche</v>
      </c>
      <c r="S95" t="str">
        <v>Genderqueer</v>
      </c>
      <c r="T95">
        <v>36</v>
      </c>
      <c r="U95" t="str">
        <v>638 Thomas ManorApt. 038</v>
      </c>
      <c r="V95">
        <v>1438</v>
      </c>
      <c r="W95" t="str">
        <v>Aliceland</v>
      </c>
      <c r="X95" t="str">
        <v>Western Australia</v>
      </c>
      <c r="Y95" t="str">
        <v>Australia</v>
      </c>
      <c r="Z95">
        <v>1</v>
      </c>
      <c r="AA95" s="3" t="str">
        <f t="shared" si="3"/>
        <v>0 to 10</v>
      </c>
      <c r="AJ95" s="38"/>
      <c r="AL95" s="6" t="str">
        <v>Alicea Momford</v>
      </c>
      <c r="AP95" s="6">
        <v>789</v>
      </c>
      <c r="AQ95" s="6" t="s">
        <v>1377</v>
      </c>
      <c r="AS95">
        <v>413</v>
      </c>
      <c r="AT95" t="str">
        <v>Queensland</v>
      </c>
    </row>
    <row r="96" spans="1:46" x14ac:dyDescent="0.25">
      <c r="A96">
        <v>94</v>
      </c>
      <c r="B96">
        <v>20</v>
      </c>
      <c r="C96">
        <v>571</v>
      </c>
      <c r="D96">
        <v>100</v>
      </c>
      <c r="E96">
        <v>1</v>
      </c>
      <c r="F96">
        <v>100</v>
      </c>
      <c r="G96" t="str">
        <f>VLOOKUP($C96,'Raw-products'!$A$2:$H$1261,MATCH(G$1,'Raw-products'!$A$1:$H$1,0))</f>
        <v>Jacket</v>
      </c>
      <c r="H96" t="str">
        <f>VLOOKUP($C96,'Raw-products'!$A$2:$H$1261,MATCH(H$1,'Raw-products'!$A$1:$H$1,0))</f>
        <v>Bomber</v>
      </c>
      <c r="I96" t="str">
        <f>VLOOKUP($C96,'Raw-products'!$A$2:$H$1261,MATCH(I$1,'Raw-products'!$A$1:$H$1,0))</f>
        <v>S</v>
      </c>
      <c r="J96" t="str">
        <f>VLOOKUP($C96,'Raw-products'!$A$2:$H$1261,MATCH(J$1,'Raw-products'!$A$1:$H$1,0))</f>
        <v>yellow</v>
      </c>
      <c r="K96">
        <f>VLOOKUP($C96,'Raw-products'!$A$2:$H$1261,MATCH(K$1,'Raw-products'!$A$1:$H$1,0))</f>
        <v>90</v>
      </c>
      <c r="L96">
        <f>VLOOKUP($C96,'Raw-products'!$A$2:$H$1261,MATCH(L$1,'Raw-products'!$A$1:$H$1,0))</f>
        <v>64</v>
      </c>
      <c r="M96" s="5">
        <f t="shared" si="2"/>
        <v>5760</v>
      </c>
      <c r="N96" cm="1">
        <f t="array" ref="N96:Q96">_xlfn.XLOOKUP($B96,'Raw -orders'!$A:$A,'Raw -orders'!$B:$E)</f>
        <v>789</v>
      </c>
      <c r="O96">
        <v>45129</v>
      </c>
      <c r="P96" s="1">
        <v>44209</v>
      </c>
      <c r="Q96" s="1">
        <v>44216</v>
      </c>
      <c r="R96" t="str" cm="1">
        <f t="array" ref="R96:Y96">_xlfn.XLOOKUP($N96,'Raw - customers'!$A:$A,'Raw - customers'!$B:$I)</f>
        <v>Bone Perche</v>
      </c>
      <c r="S96" t="str">
        <v>Genderqueer</v>
      </c>
      <c r="T96">
        <v>36</v>
      </c>
      <c r="U96" t="str">
        <v>638 Thomas ManorApt. 038</v>
      </c>
      <c r="V96">
        <v>1438</v>
      </c>
      <c r="W96" t="str">
        <v>Aliceland</v>
      </c>
      <c r="X96" t="str">
        <v>Western Australia</v>
      </c>
      <c r="Y96" t="str">
        <v>Australia</v>
      </c>
      <c r="Z96">
        <v>1</v>
      </c>
      <c r="AA96" s="3" t="str">
        <f t="shared" si="3"/>
        <v>0 to 10</v>
      </c>
      <c r="AL96" s="6" t="str">
        <v>Alina Strotton</v>
      </c>
      <c r="AP96" s="6">
        <v>789</v>
      </c>
      <c r="AQ96" s="6" t="s">
        <v>1377</v>
      </c>
      <c r="AS96">
        <v>415</v>
      </c>
      <c r="AT96" t="str">
        <v>South Australia</v>
      </c>
    </row>
    <row r="97" spans="1:46" x14ac:dyDescent="0.25">
      <c r="A97">
        <v>95</v>
      </c>
      <c r="B97">
        <v>20</v>
      </c>
      <c r="C97">
        <v>1114</v>
      </c>
      <c r="D97">
        <v>115</v>
      </c>
      <c r="E97">
        <v>3</v>
      </c>
      <c r="F97">
        <v>345</v>
      </c>
      <c r="G97" t="str">
        <f>VLOOKUP($C97,'Raw-products'!$A$2:$H$1261,MATCH(G$1,'Raw-products'!$A$1:$H$1,0))</f>
        <v>Trousers</v>
      </c>
      <c r="H97" t="str">
        <f>VLOOKUP($C97,'Raw-products'!$A$2:$H$1261,MATCH(H$1,'Raw-products'!$A$1:$H$1,0))</f>
        <v>Cropped</v>
      </c>
      <c r="I97" t="str">
        <f>VLOOKUP($C97,'Raw-products'!$A$2:$H$1261,MATCH(I$1,'Raw-products'!$A$1:$H$1,0))</f>
        <v>XL</v>
      </c>
      <c r="J97" t="str">
        <f>VLOOKUP($C97,'Raw-products'!$A$2:$H$1261,MATCH(J$1,'Raw-products'!$A$1:$H$1,0))</f>
        <v>indigo</v>
      </c>
      <c r="K97">
        <f>VLOOKUP($C97,'Raw-products'!$A$2:$H$1261,MATCH(K$1,'Raw-products'!$A$1:$H$1,0))</f>
        <v>99</v>
      </c>
      <c r="L97">
        <f>VLOOKUP($C97,'Raw-products'!$A$2:$H$1261,MATCH(L$1,'Raw-products'!$A$1:$H$1,0))</f>
        <v>58</v>
      </c>
      <c r="M97" s="5">
        <f t="shared" si="2"/>
        <v>5742</v>
      </c>
      <c r="N97" cm="1">
        <f t="array" ref="N97:Q97">_xlfn.XLOOKUP($B97,'Raw -orders'!$A:$A,'Raw -orders'!$B:$E)</f>
        <v>789</v>
      </c>
      <c r="O97">
        <v>45129</v>
      </c>
      <c r="P97" s="1">
        <v>44209</v>
      </c>
      <c r="Q97" s="1">
        <v>44216</v>
      </c>
      <c r="R97" t="str" cm="1">
        <f t="array" ref="R97:Y97">_xlfn.XLOOKUP($N97,'Raw - customers'!$A:$A,'Raw - customers'!$B:$I)</f>
        <v>Bone Perche</v>
      </c>
      <c r="S97" t="str">
        <v>Genderqueer</v>
      </c>
      <c r="T97">
        <v>36</v>
      </c>
      <c r="U97" t="str">
        <v>638 Thomas ManorApt. 038</v>
      </c>
      <c r="V97">
        <v>1438</v>
      </c>
      <c r="W97" t="str">
        <v>Aliceland</v>
      </c>
      <c r="X97" t="str">
        <v>Western Australia</v>
      </c>
      <c r="Y97" t="str">
        <v>Australia</v>
      </c>
      <c r="Z97">
        <v>1</v>
      </c>
      <c r="AA97" s="3" t="str">
        <f t="shared" si="3"/>
        <v>0 to 10</v>
      </c>
      <c r="AL97" s="6" t="str">
        <v>Alis Macculloch</v>
      </c>
      <c r="AP97" s="6">
        <v>789</v>
      </c>
      <c r="AQ97" s="6" t="s">
        <v>1377</v>
      </c>
      <c r="AS97">
        <v>106</v>
      </c>
      <c r="AT97" t="str">
        <v>Australian Capital Territory</v>
      </c>
    </row>
    <row r="98" spans="1:46" x14ac:dyDescent="0.25">
      <c r="A98">
        <v>96</v>
      </c>
      <c r="B98">
        <v>20</v>
      </c>
      <c r="C98">
        <v>514</v>
      </c>
      <c r="D98">
        <v>102</v>
      </c>
      <c r="E98">
        <v>3</v>
      </c>
      <c r="F98">
        <v>306</v>
      </c>
      <c r="G98" t="str">
        <f>VLOOKUP($C98,'Raw-products'!$A$2:$H$1261,MATCH(G$1,'Raw-products'!$A$1:$H$1,0))</f>
        <v>Jacket</v>
      </c>
      <c r="H98" t="str">
        <f>VLOOKUP($C98,'Raw-products'!$A$2:$H$1261,MATCH(H$1,'Raw-products'!$A$1:$H$1,0))</f>
        <v>Windbreaker</v>
      </c>
      <c r="I98" t="str">
        <f>VLOOKUP($C98,'Raw-products'!$A$2:$H$1261,MATCH(I$1,'Raw-products'!$A$1:$H$1,0))</f>
        <v>XL</v>
      </c>
      <c r="J98" t="str">
        <f>VLOOKUP($C98,'Raw-products'!$A$2:$H$1261,MATCH(J$1,'Raw-products'!$A$1:$H$1,0))</f>
        <v>blue</v>
      </c>
      <c r="K98">
        <f>VLOOKUP($C98,'Raw-products'!$A$2:$H$1261,MATCH(K$1,'Raw-products'!$A$1:$H$1,0))</f>
        <v>109</v>
      </c>
      <c r="L98">
        <f>VLOOKUP($C98,'Raw-products'!$A$2:$H$1261,MATCH(L$1,'Raw-products'!$A$1:$H$1,0))</f>
        <v>59</v>
      </c>
      <c r="M98" s="5">
        <f t="shared" si="2"/>
        <v>6431</v>
      </c>
      <c r="N98" cm="1">
        <f t="array" ref="N98:Q98">_xlfn.XLOOKUP($B98,'Raw -orders'!$A:$A,'Raw -orders'!$B:$E)</f>
        <v>789</v>
      </c>
      <c r="O98">
        <v>45129</v>
      </c>
      <c r="P98" s="1">
        <v>44209</v>
      </c>
      <c r="Q98" s="1">
        <v>44216</v>
      </c>
      <c r="R98" t="str" cm="1">
        <f t="array" ref="R98:Y98">_xlfn.XLOOKUP($N98,'Raw - customers'!$A:$A,'Raw - customers'!$B:$I)</f>
        <v>Bone Perche</v>
      </c>
      <c r="S98" t="str">
        <v>Genderqueer</v>
      </c>
      <c r="T98">
        <v>36</v>
      </c>
      <c r="U98" t="str">
        <v>638 Thomas ManorApt. 038</v>
      </c>
      <c r="V98">
        <v>1438</v>
      </c>
      <c r="W98" t="str">
        <v>Aliceland</v>
      </c>
      <c r="X98" t="str">
        <v>Western Australia</v>
      </c>
      <c r="Y98" t="str">
        <v>Australia</v>
      </c>
      <c r="Z98">
        <v>1</v>
      </c>
      <c r="AA98" s="3" t="str">
        <f t="shared" si="3"/>
        <v>0 to 10</v>
      </c>
      <c r="AD98" s="1"/>
      <c r="AL98" s="6" t="str">
        <v>Alon Abramsky</v>
      </c>
      <c r="AP98" s="6">
        <v>789</v>
      </c>
      <c r="AQ98" s="6" t="s">
        <v>1377</v>
      </c>
      <c r="AS98">
        <v>257</v>
      </c>
      <c r="AT98" t="str">
        <v>Australian Capital Territory</v>
      </c>
    </row>
    <row r="99" spans="1:46" x14ac:dyDescent="0.25">
      <c r="A99">
        <v>97</v>
      </c>
      <c r="B99">
        <v>20</v>
      </c>
      <c r="C99">
        <v>681</v>
      </c>
      <c r="D99">
        <v>113</v>
      </c>
      <c r="E99">
        <v>1</v>
      </c>
      <c r="F99">
        <v>113</v>
      </c>
      <c r="G99" t="str">
        <f>VLOOKUP($C99,'Raw-products'!$A$2:$H$1261,MATCH(G$1,'Raw-products'!$A$1:$H$1,0))</f>
        <v>Jacket</v>
      </c>
      <c r="H99" t="str">
        <f>VLOOKUP($C99,'Raw-products'!$A$2:$H$1261,MATCH(H$1,'Raw-products'!$A$1:$H$1,0))</f>
        <v>Parka</v>
      </c>
      <c r="I99" t="str">
        <f>VLOOKUP($C99,'Raw-products'!$A$2:$H$1261,MATCH(I$1,'Raw-products'!$A$1:$H$1,0))</f>
        <v>S</v>
      </c>
      <c r="J99" t="str">
        <f>VLOOKUP($C99,'Raw-products'!$A$2:$H$1261,MATCH(J$1,'Raw-products'!$A$1:$H$1,0))</f>
        <v>green</v>
      </c>
      <c r="K99">
        <f>VLOOKUP($C99,'Raw-products'!$A$2:$H$1261,MATCH(K$1,'Raw-products'!$A$1:$H$1,0))</f>
        <v>119</v>
      </c>
      <c r="L99">
        <f>VLOOKUP($C99,'Raw-products'!$A$2:$H$1261,MATCH(L$1,'Raw-products'!$A$1:$H$1,0))</f>
        <v>62</v>
      </c>
      <c r="M99" s="5">
        <f t="shared" si="2"/>
        <v>7378</v>
      </c>
      <c r="N99" cm="1">
        <f t="array" ref="N99:Q99">_xlfn.XLOOKUP($B99,'Raw -orders'!$A:$A,'Raw -orders'!$B:$E)</f>
        <v>789</v>
      </c>
      <c r="O99">
        <v>45129</v>
      </c>
      <c r="P99" s="1">
        <v>44209</v>
      </c>
      <c r="Q99" s="1">
        <v>44216</v>
      </c>
      <c r="R99" t="str" cm="1">
        <f t="array" ref="R99:Y99">_xlfn.XLOOKUP($N99,'Raw - customers'!$A:$A,'Raw - customers'!$B:$I)</f>
        <v>Bone Perche</v>
      </c>
      <c r="S99" t="str">
        <v>Genderqueer</v>
      </c>
      <c r="T99">
        <v>36</v>
      </c>
      <c r="U99" t="str">
        <v>638 Thomas ManorApt. 038</v>
      </c>
      <c r="V99">
        <v>1438</v>
      </c>
      <c r="W99" t="str">
        <v>Aliceland</v>
      </c>
      <c r="X99" t="str">
        <v>Western Australia</v>
      </c>
      <c r="Y99" t="str">
        <v>Australia</v>
      </c>
      <c r="Z99">
        <v>1</v>
      </c>
      <c r="AA99" s="3" t="str">
        <f t="shared" si="3"/>
        <v>0 to 10</v>
      </c>
      <c r="AD99" s="1"/>
      <c r="AL99" s="6" t="str">
        <v>Alphonse Galego</v>
      </c>
      <c r="AP99" s="6">
        <v>789</v>
      </c>
      <c r="AQ99" s="6" t="s">
        <v>1377</v>
      </c>
      <c r="AS99">
        <v>291</v>
      </c>
      <c r="AT99" t="str">
        <v>Tasmania</v>
      </c>
    </row>
    <row r="100" spans="1:46" x14ac:dyDescent="0.25">
      <c r="A100">
        <v>98</v>
      </c>
      <c r="B100">
        <v>20</v>
      </c>
      <c r="C100">
        <v>1114</v>
      </c>
      <c r="D100">
        <v>115</v>
      </c>
      <c r="E100">
        <v>1</v>
      </c>
      <c r="F100">
        <v>115</v>
      </c>
      <c r="G100" t="str">
        <f>VLOOKUP($C100,'Raw-products'!$A$2:$H$1261,MATCH(G$1,'Raw-products'!$A$1:$H$1,0))</f>
        <v>Trousers</v>
      </c>
      <c r="H100" t="str">
        <f>VLOOKUP($C100,'Raw-products'!$A$2:$H$1261,MATCH(H$1,'Raw-products'!$A$1:$H$1,0))</f>
        <v>Cropped</v>
      </c>
      <c r="I100" t="str">
        <f>VLOOKUP($C100,'Raw-products'!$A$2:$H$1261,MATCH(I$1,'Raw-products'!$A$1:$H$1,0))</f>
        <v>XL</v>
      </c>
      <c r="J100" t="str">
        <f>VLOOKUP($C100,'Raw-products'!$A$2:$H$1261,MATCH(J$1,'Raw-products'!$A$1:$H$1,0))</f>
        <v>indigo</v>
      </c>
      <c r="K100">
        <f>VLOOKUP($C100,'Raw-products'!$A$2:$H$1261,MATCH(K$1,'Raw-products'!$A$1:$H$1,0))</f>
        <v>99</v>
      </c>
      <c r="L100">
        <f>VLOOKUP($C100,'Raw-products'!$A$2:$H$1261,MATCH(L$1,'Raw-products'!$A$1:$H$1,0))</f>
        <v>58</v>
      </c>
      <c r="M100" s="5">
        <f t="shared" si="2"/>
        <v>5742</v>
      </c>
      <c r="N100" cm="1">
        <f t="array" ref="N100:Q100">_xlfn.XLOOKUP($B100,'Raw -orders'!$A:$A,'Raw -orders'!$B:$E)</f>
        <v>789</v>
      </c>
      <c r="O100">
        <v>45129</v>
      </c>
      <c r="P100" s="1">
        <v>44209</v>
      </c>
      <c r="Q100" s="1">
        <v>44216</v>
      </c>
      <c r="R100" t="str" cm="1">
        <f t="array" ref="R100:Y100">_xlfn.XLOOKUP($N100,'Raw - customers'!$A:$A,'Raw - customers'!$B:$I)</f>
        <v>Bone Perche</v>
      </c>
      <c r="S100" t="str">
        <v>Genderqueer</v>
      </c>
      <c r="T100">
        <v>36</v>
      </c>
      <c r="U100" t="str">
        <v>638 Thomas ManorApt. 038</v>
      </c>
      <c r="V100">
        <v>1438</v>
      </c>
      <c r="W100" t="str">
        <v>Aliceland</v>
      </c>
      <c r="X100" t="str">
        <v>Western Australia</v>
      </c>
      <c r="Y100" t="str">
        <v>Australia</v>
      </c>
      <c r="Z100">
        <v>1</v>
      </c>
      <c r="AA100" s="3" t="str">
        <f t="shared" si="3"/>
        <v>0 to 10</v>
      </c>
      <c r="AD100" s="1"/>
      <c r="AL100" s="6" t="str">
        <v>Amaleta Beange</v>
      </c>
      <c r="AP100" s="6">
        <v>789</v>
      </c>
      <c r="AQ100" s="6" t="s">
        <v>1377</v>
      </c>
      <c r="AS100">
        <v>817</v>
      </c>
      <c r="AT100" t="str">
        <v>Tasmania</v>
      </c>
    </row>
    <row r="101" spans="1:46" x14ac:dyDescent="0.25">
      <c r="A101">
        <v>99</v>
      </c>
      <c r="B101">
        <v>21</v>
      </c>
      <c r="C101">
        <v>7</v>
      </c>
      <c r="D101">
        <v>96</v>
      </c>
      <c r="E101">
        <v>1</v>
      </c>
      <c r="F101">
        <v>96</v>
      </c>
      <c r="G101" t="str">
        <f>VLOOKUP($C101,'Raw-products'!$A$2:$H$1261,MATCH(G$1,'Raw-products'!$A$1:$H$1,0))</f>
        <v>Shirt</v>
      </c>
      <c r="H101" t="str">
        <f>VLOOKUP($C101,'Raw-products'!$A$2:$H$1261,MATCH(H$1,'Raw-products'!$A$1:$H$1,0))</f>
        <v>Oxford Cloth</v>
      </c>
      <c r="I101" t="str">
        <f>VLOOKUP($C101,'Raw-products'!$A$2:$H$1261,MATCH(I$1,'Raw-products'!$A$1:$H$1,0))</f>
        <v>M</v>
      </c>
      <c r="J101" t="str">
        <f>VLOOKUP($C101,'Raw-products'!$A$2:$H$1261,MATCH(J$1,'Raw-products'!$A$1:$H$1,0))</f>
        <v>orange</v>
      </c>
      <c r="K101">
        <f>VLOOKUP($C101,'Raw-products'!$A$2:$H$1261,MATCH(K$1,'Raw-products'!$A$1:$H$1,0))</f>
        <v>114</v>
      </c>
      <c r="L101">
        <f>VLOOKUP($C101,'Raw-products'!$A$2:$H$1261,MATCH(L$1,'Raw-products'!$A$1:$H$1,0))</f>
        <v>77</v>
      </c>
      <c r="M101" s="5">
        <f t="shared" si="2"/>
        <v>8778</v>
      </c>
      <c r="N101" cm="1">
        <f t="array" ref="N101:Q101">_xlfn.XLOOKUP($B101,'Raw -orders'!$A:$A,'Raw -orders'!$B:$E)</f>
        <v>124</v>
      </c>
      <c r="O101">
        <v>11261</v>
      </c>
      <c r="P101" s="1">
        <v>44290</v>
      </c>
      <c r="Q101" s="1">
        <v>44303</v>
      </c>
      <c r="R101" t="str" cm="1">
        <f t="array" ref="R101:Y101">_xlfn.XLOOKUP($N101,'Raw - customers'!$A:$A,'Raw - customers'!$B:$I)</f>
        <v>Pate De Ambrosis</v>
      </c>
      <c r="S101" t="str">
        <v>Non-binary</v>
      </c>
      <c r="T101">
        <v>54</v>
      </c>
      <c r="U101" t="str">
        <v>65 Eli AvenueApt. 473</v>
      </c>
      <c r="V101">
        <v>4983</v>
      </c>
      <c r="W101" t="str">
        <v>Donnellyfort</v>
      </c>
      <c r="X101" t="str">
        <v>New South Wales</v>
      </c>
      <c r="Y101" t="str">
        <v>Australia</v>
      </c>
      <c r="Z101">
        <v>4</v>
      </c>
      <c r="AA101" s="3" t="str">
        <f t="shared" si="3"/>
        <v>10 to 20</v>
      </c>
      <c r="AD101" s="1"/>
      <c r="AL101" s="6" t="str">
        <v>Amalia Eallis</v>
      </c>
      <c r="AP101" s="6">
        <v>124</v>
      </c>
      <c r="AQ101" s="6" t="s">
        <v>1362</v>
      </c>
      <c r="AS101">
        <v>807</v>
      </c>
      <c r="AT101" t="str">
        <v>Queensland</v>
      </c>
    </row>
    <row r="102" spans="1:46" x14ac:dyDescent="0.25">
      <c r="A102">
        <v>100</v>
      </c>
      <c r="B102">
        <v>21</v>
      </c>
      <c r="C102">
        <v>298</v>
      </c>
      <c r="D102">
        <v>105</v>
      </c>
      <c r="E102">
        <v>2</v>
      </c>
      <c r="F102">
        <v>210</v>
      </c>
      <c r="G102" t="str">
        <f>VLOOKUP($C102,'Raw-products'!$A$2:$H$1261,MATCH(G$1,'Raw-products'!$A$1:$H$1,0))</f>
        <v>Shirt</v>
      </c>
      <c r="H102" t="str">
        <f>VLOOKUP($C102,'Raw-products'!$A$2:$H$1261,MATCH(H$1,'Raw-products'!$A$1:$H$1,0))</f>
        <v>Cuban Collar</v>
      </c>
      <c r="I102" t="str">
        <f>VLOOKUP($C102,'Raw-products'!$A$2:$H$1261,MATCH(I$1,'Raw-products'!$A$1:$H$1,0))</f>
        <v>L</v>
      </c>
      <c r="J102" t="str">
        <f>VLOOKUP($C102,'Raw-products'!$A$2:$H$1261,MATCH(J$1,'Raw-products'!$A$1:$H$1,0))</f>
        <v>green</v>
      </c>
      <c r="K102">
        <f>VLOOKUP($C102,'Raw-products'!$A$2:$H$1261,MATCH(K$1,'Raw-products'!$A$1:$H$1,0))</f>
        <v>93</v>
      </c>
      <c r="L102">
        <f>VLOOKUP($C102,'Raw-products'!$A$2:$H$1261,MATCH(L$1,'Raw-products'!$A$1:$H$1,0))</f>
        <v>58</v>
      </c>
      <c r="M102" s="5">
        <f t="shared" si="2"/>
        <v>5394</v>
      </c>
      <c r="N102" cm="1">
        <f t="array" ref="N102:Q102">_xlfn.XLOOKUP($B102,'Raw -orders'!$A:$A,'Raw -orders'!$B:$E)</f>
        <v>124</v>
      </c>
      <c r="O102">
        <v>11261</v>
      </c>
      <c r="P102" s="1">
        <v>44290</v>
      </c>
      <c r="Q102" s="1">
        <v>44303</v>
      </c>
      <c r="R102" t="str" cm="1">
        <f t="array" ref="R102:Y102">_xlfn.XLOOKUP($N102,'Raw - customers'!$A:$A,'Raw - customers'!$B:$I)</f>
        <v>Pate De Ambrosis</v>
      </c>
      <c r="S102" t="str">
        <v>Non-binary</v>
      </c>
      <c r="T102">
        <v>54</v>
      </c>
      <c r="U102" t="str">
        <v>65 Eli AvenueApt. 473</v>
      </c>
      <c r="V102">
        <v>4983</v>
      </c>
      <c r="W102" t="str">
        <v>Donnellyfort</v>
      </c>
      <c r="X102" t="str">
        <v>New South Wales</v>
      </c>
      <c r="Y102" t="str">
        <v>Australia</v>
      </c>
      <c r="Z102">
        <v>4</v>
      </c>
      <c r="AA102" s="3" t="str">
        <f t="shared" si="3"/>
        <v>10 to 20</v>
      </c>
      <c r="AD102" s="1"/>
      <c r="AL102" s="6" t="str">
        <v>Anders Couvert</v>
      </c>
      <c r="AP102" s="6">
        <v>124</v>
      </c>
      <c r="AQ102" s="6" t="s">
        <v>1362</v>
      </c>
      <c r="AS102">
        <v>846</v>
      </c>
      <c r="AT102" t="str">
        <v>Victoria</v>
      </c>
    </row>
    <row r="103" spans="1:46" x14ac:dyDescent="0.25">
      <c r="A103">
        <v>101</v>
      </c>
      <c r="B103">
        <v>21</v>
      </c>
      <c r="C103">
        <v>906</v>
      </c>
      <c r="D103">
        <v>94</v>
      </c>
      <c r="E103">
        <v>2</v>
      </c>
      <c r="F103">
        <v>188</v>
      </c>
      <c r="G103" t="str">
        <f>VLOOKUP($C103,'Raw-products'!$A$2:$H$1261,MATCH(G$1,'Raw-products'!$A$1:$H$1,0))</f>
        <v>Trousers</v>
      </c>
      <c r="H103" t="str">
        <f>VLOOKUP($C103,'Raw-products'!$A$2:$H$1261,MATCH(H$1,'Raw-products'!$A$1:$H$1,0))</f>
        <v>Cords</v>
      </c>
      <c r="I103" t="str">
        <f>VLOOKUP($C103,'Raw-products'!$A$2:$H$1261,MATCH(I$1,'Raw-products'!$A$1:$H$1,0))</f>
        <v>S</v>
      </c>
      <c r="J103" t="str">
        <f>VLOOKUP($C103,'Raw-products'!$A$2:$H$1261,MATCH(J$1,'Raw-products'!$A$1:$H$1,0))</f>
        <v>violet</v>
      </c>
      <c r="K103">
        <f>VLOOKUP($C103,'Raw-products'!$A$2:$H$1261,MATCH(K$1,'Raw-products'!$A$1:$H$1,0))</f>
        <v>113</v>
      </c>
      <c r="L103">
        <f>VLOOKUP($C103,'Raw-products'!$A$2:$H$1261,MATCH(L$1,'Raw-products'!$A$1:$H$1,0))</f>
        <v>65</v>
      </c>
      <c r="M103" s="5">
        <f t="shared" si="2"/>
        <v>7345</v>
      </c>
      <c r="N103" cm="1">
        <f t="array" ref="N103:Q103">_xlfn.XLOOKUP($B103,'Raw -orders'!$A:$A,'Raw -orders'!$B:$E)</f>
        <v>124</v>
      </c>
      <c r="O103">
        <v>11261</v>
      </c>
      <c r="P103" s="1">
        <v>44290</v>
      </c>
      <c r="Q103" s="1">
        <v>44303</v>
      </c>
      <c r="R103" t="str" cm="1">
        <f t="array" ref="R103:Y103">_xlfn.XLOOKUP($N103,'Raw - customers'!$A:$A,'Raw - customers'!$B:$I)</f>
        <v>Pate De Ambrosis</v>
      </c>
      <c r="S103" t="str">
        <v>Non-binary</v>
      </c>
      <c r="T103">
        <v>54</v>
      </c>
      <c r="U103" t="str">
        <v>65 Eli AvenueApt. 473</v>
      </c>
      <c r="V103">
        <v>4983</v>
      </c>
      <c r="W103" t="str">
        <v>Donnellyfort</v>
      </c>
      <c r="X103" t="str">
        <v>New South Wales</v>
      </c>
      <c r="Y103" t="str">
        <v>Australia</v>
      </c>
      <c r="Z103">
        <v>4</v>
      </c>
      <c r="AA103" s="3" t="str">
        <f t="shared" si="3"/>
        <v>10 to 20</v>
      </c>
      <c r="AD103" s="1"/>
      <c r="AL103" s="6" t="str">
        <v>Andi Kettleson</v>
      </c>
      <c r="AP103" s="6">
        <v>124</v>
      </c>
      <c r="AQ103" s="6" t="s">
        <v>1362</v>
      </c>
      <c r="AS103">
        <v>209</v>
      </c>
      <c r="AT103" t="str">
        <v>South Australia</v>
      </c>
    </row>
    <row r="104" spans="1:46" x14ac:dyDescent="0.25">
      <c r="A104">
        <v>102</v>
      </c>
      <c r="B104">
        <v>22</v>
      </c>
      <c r="C104">
        <v>20</v>
      </c>
      <c r="D104">
        <v>96</v>
      </c>
      <c r="E104">
        <v>1</v>
      </c>
      <c r="F104">
        <v>96</v>
      </c>
      <c r="G104" t="str">
        <f>VLOOKUP($C104,'Raw-products'!$A$2:$H$1261,MATCH(G$1,'Raw-products'!$A$1:$H$1,0))</f>
        <v>Shirt</v>
      </c>
      <c r="H104" t="str">
        <f>VLOOKUP($C104,'Raw-products'!$A$2:$H$1261,MATCH(H$1,'Raw-products'!$A$1:$H$1,0))</f>
        <v>Oxford Cloth</v>
      </c>
      <c r="I104" t="str">
        <f>VLOOKUP($C104,'Raw-products'!$A$2:$H$1261,MATCH(I$1,'Raw-products'!$A$1:$H$1,0))</f>
        <v>XS</v>
      </c>
      <c r="J104" t="str">
        <f>VLOOKUP($C104,'Raw-products'!$A$2:$H$1261,MATCH(J$1,'Raw-products'!$A$1:$H$1,0))</f>
        <v>blue</v>
      </c>
      <c r="K104">
        <f>VLOOKUP($C104,'Raw-products'!$A$2:$H$1261,MATCH(K$1,'Raw-products'!$A$1:$H$1,0))</f>
        <v>114</v>
      </c>
      <c r="L104">
        <f>VLOOKUP($C104,'Raw-products'!$A$2:$H$1261,MATCH(L$1,'Raw-products'!$A$1:$H$1,0))</f>
        <v>47</v>
      </c>
      <c r="M104" s="5">
        <f t="shared" si="2"/>
        <v>5358</v>
      </c>
      <c r="N104" cm="1">
        <f t="array" ref="N104:Q104">_xlfn.XLOOKUP($B104,'Raw -orders'!$A:$A,'Raw -orders'!$B:$E)</f>
        <v>180</v>
      </c>
      <c r="O104">
        <v>36088</v>
      </c>
      <c r="P104" s="1">
        <v>44344</v>
      </c>
      <c r="Q104" s="1">
        <v>44356</v>
      </c>
      <c r="R104" t="str" cm="1">
        <f t="array" ref="R104:Y104">_xlfn.XLOOKUP($N104,'Raw - customers'!$A:$A,'Raw - customers'!$B:$I)</f>
        <v>Nelli Engall</v>
      </c>
      <c r="S104" t="str">
        <v>Genderfluid</v>
      </c>
      <c r="T104">
        <v>21</v>
      </c>
      <c r="U104" t="str">
        <v>58 Jett RoadApt. 448</v>
      </c>
      <c r="V104">
        <v>932</v>
      </c>
      <c r="W104" t="str">
        <v>Chasemouth</v>
      </c>
      <c r="X104" t="str">
        <v>Western Australia</v>
      </c>
      <c r="Y104" t="str">
        <v>Australia</v>
      </c>
      <c r="Z104">
        <v>5</v>
      </c>
      <c r="AA104" s="3" t="str">
        <f t="shared" si="3"/>
        <v>10 to 20</v>
      </c>
      <c r="AD104" s="1"/>
      <c r="AL104" s="6" t="str">
        <v>Andrew Renn</v>
      </c>
      <c r="AP104" s="6">
        <v>180</v>
      </c>
      <c r="AQ104" s="6" t="s">
        <v>1377</v>
      </c>
      <c r="AS104">
        <v>366</v>
      </c>
      <c r="AT104" t="str">
        <v>Victoria</v>
      </c>
    </row>
    <row r="105" spans="1:46" x14ac:dyDescent="0.25">
      <c r="A105">
        <v>103</v>
      </c>
      <c r="B105">
        <v>22</v>
      </c>
      <c r="C105">
        <v>1040</v>
      </c>
      <c r="D105">
        <v>90</v>
      </c>
      <c r="E105">
        <v>2</v>
      </c>
      <c r="F105">
        <v>180</v>
      </c>
      <c r="G105" t="str">
        <f>VLOOKUP($C105,'Raw-products'!$A$2:$H$1261,MATCH(G$1,'Raw-products'!$A$1:$H$1,0))</f>
        <v>Trousers</v>
      </c>
      <c r="H105" t="str">
        <f>VLOOKUP($C105,'Raw-products'!$A$2:$H$1261,MATCH(H$1,'Raw-products'!$A$1:$H$1,0))</f>
        <v>Relaxed Leg</v>
      </c>
      <c r="I105" t="str">
        <f>VLOOKUP($C105,'Raw-products'!$A$2:$H$1261,MATCH(I$1,'Raw-products'!$A$1:$H$1,0))</f>
        <v>XS</v>
      </c>
      <c r="J105" t="str">
        <f>VLOOKUP($C105,'Raw-products'!$A$2:$H$1261,MATCH(J$1,'Raw-products'!$A$1:$H$1,0))</f>
        <v>indigo</v>
      </c>
      <c r="K105">
        <f>VLOOKUP($C105,'Raw-products'!$A$2:$H$1261,MATCH(K$1,'Raw-products'!$A$1:$H$1,0))</f>
        <v>95</v>
      </c>
      <c r="L105">
        <f>VLOOKUP($C105,'Raw-products'!$A$2:$H$1261,MATCH(L$1,'Raw-products'!$A$1:$H$1,0))</f>
        <v>60</v>
      </c>
      <c r="M105" s="5">
        <f t="shared" si="2"/>
        <v>5700</v>
      </c>
      <c r="N105" cm="1">
        <f t="array" ref="N105:Q105">_xlfn.XLOOKUP($B105,'Raw -orders'!$A:$A,'Raw -orders'!$B:$E)</f>
        <v>180</v>
      </c>
      <c r="O105">
        <v>36088</v>
      </c>
      <c r="P105" s="1">
        <v>44344</v>
      </c>
      <c r="Q105" s="1">
        <v>44356</v>
      </c>
      <c r="R105" t="str" cm="1">
        <f t="array" ref="R105:Y105">_xlfn.XLOOKUP($N105,'Raw - customers'!$A:$A,'Raw - customers'!$B:$I)</f>
        <v>Nelli Engall</v>
      </c>
      <c r="S105" t="str">
        <v>Genderfluid</v>
      </c>
      <c r="T105">
        <v>21</v>
      </c>
      <c r="U105" t="str">
        <v>58 Jett RoadApt. 448</v>
      </c>
      <c r="V105">
        <v>932</v>
      </c>
      <c r="W105" t="str">
        <v>Chasemouth</v>
      </c>
      <c r="X105" t="str">
        <v>Western Australia</v>
      </c>
      <c r="Y105" t="str">
        <v>Australia</v>
      </c>
      <c r="Z105">
        <v>5</v>
      </c>
      <c r="AA105" s="3" t="str">
        <f t="shared" si="3"/>
        <v>10 to 20</v>
      </c>
      <c r="AD105" s="1"/>
      <c r="AL105" s="6" t="str">
        <v>Angela Kester</v>
      </c>
      <c r="AP105" s="6">
        <v>180</v>
      </c>
      <c r="AQ105" s="6" t="s">
        <v>1377</v>
      </c>
      <c r="AS105">
        <v>456</v>
      </c>
      <c r="AT105" t="str">
        <v>Queensland</v>
      </c>
    </row>
    <row r="106" spans="1:46" x14ac:dyDescent="0.25">
      <c r="A106">
        <v>104</v>
      </c>
      <c r="B106">
        <v>22</v>
      </c>
      <c r="C106">
        <v>134</v>
      </c>
      <c r="D106">
        <v>92</v>
      </c>
      <c r="E106">
        <v>1</v>
      </c>
      <c r="F106">
        <v>92</v>
      </c>
      <c r="G106" t="str">
        <f>VLOOKUP($C106,'Raw-products'!$A$2:$H$1261,MATCH(G$1,'Raw-products'!$A$1:$H$1,0))</f>
        <v>Shirt</v>
      </c>
      <c r="H106" t="str">
        <f>VLOOKUP($C106,'Raw-products'!$A$2:$H$1261,MATCH(H$1,'Raw-products'!$A$1:$H$1,0))</f>
        <v>Denim</v>
      </c>
      <c r="I106" t="str">
        <f>VLOOKUP($C106,'Raw-products'!$A$2:$H$1261,MATCH(I$1,'Raw-products'!$A$1:$H$1,0))</f>
        <v>XL</v>
      </c>
      <c r="J106" t="str">
        <f>VLOOKUP($C106,'Raw-products'!$A$2:$H$1261,MATCH(J$1,'Raw-products'!$A$1:$H$1,0))</f>
        <v>indigo</v>
      </c>
      <c r="K106">
        <f>VLOOKUP($C106,'Raw-products'!$A$2:$H$1261,MATCH(K$1,'Raw-products'!$A$1:$H$1,0))</f>
        <v>115</v>
      </c>
      <c r="L106">
        <f>VLOOKUP($C106,'Raw-products'!$A$2:$H$1261,MATCH(L$1,'Raw-products'!$A$1:$H$1,0))</f>
        <v>58</v>
      </c>
      <c r="M106" s="5">
        <f t="shared" si="2"/>
        <v>6670</v>
      </c>
      <c r="N106" cm="1">
        <f t="array" ref="N106:Q106">_xlfn.XLOOKUP($B106,'Raw -orders'!$A:$A,'Raw -orders'!$B:$E)</f>
        <v>180</v>
      </c>
      <c r="O106">
        <v>36088</v>
      </c>
      <c r="P106" s="1">
        <v>44344</v>
      </c>
      <c r="Q106" s="1">
        <v>44356</v>
      </c>
      <c r="R106" t="str" cm="1">
        <f t="array" ref="R106:Y106">_xlfn.XLOOKUP($N106,'Raw - customers'!$A:$A,'Raw - customers'!$B:$I)</f>
        <v>Nelli Engall</v>
      </c>
      <c r="S106" t="str">
        <v>Genderfluid</v>
      </c>
      <c r="T106">
        <v>21</v>
      </c>
      <c r="U106" t="str">
        <v>58 Jett RoadApt. 448</v>
      </c>
      <c r="V106">
        <v>932</v>
      </c>
      <c r="W106" t="str">
        <v>Chasemouth</v>
      </c>
      <c r="X106" t="str">
        <v>Western Australia</v>
      </c>
      <c r="Y106" t="str">
        <v>Australia</v>
      </c>
      <c r="Z106">
        <v>5</v>
      </c>
      <c r="AA106" s="3" t="str">
        <f t="shared" si="3"/>
        <v>10 to 20</v>
      </c>
      <c r="AD106" s="1"/>
      <c r="AL106" s="6" t="str">
        <v>Angelle Huby</v>
      </c>
      <c r="AP106" s="6">
        <v>180</v>
      </c>
      <c r="AQ106" s="6" t="s">
        <v>1377</v>
      </c>
      <c r="AS106">
        <v>573</v>
      </c>
      <c r="AT106" t="str">
        <v>South Australia</v>
      </c>
    </row>
    <row r="107" spans="1:46" x14ac:dyDescent="0.25">
      <c r="A107">
        <v>105</v>
      </c>
      <c r="B107">
        <v>22</v>
      </c>
      <c r="C107">
        <v>172</v>
      </c>
      <c r="D107">
        <v>91</v>
      </c>
      <c r="E107">
        <v>2</v>
      </c>
      <c r="F107">
        <v>182</v>
      </c>
      <c r="G107" t="str">
        <f>VLOOKUP($C107,'Raw-products'!$A$2:$H$1261,MATCH(G$1,'Raw-products'!$A$1:$H$1,0))</f>
        <v>Shirt</v>
      </c>
      <c r="H107" t="str">
        <f>VLOOKUP($C107,'Raw-products'!$A$2:$H$1261,MATCH(H$1,'Raw-products'!$A$1:$H$1,0))</f>
        <v>Linen</v>
      </c>
      <c r="I107" t="str">
        <f>VLOOKUP($C107,'Raw-products'!$A$2:$H$1261,MATCH(I$1,'Raw-products'!$A$1:$H$1,0))</f>
        <v>M</v>
      </c>
      <c r="J107" t="str">
        <f>VLOOKUP($C107,'Raw-products'!$A$2:$H$1261,MATCH(J$1,'Raw-products'!$A$1:$H$1,0))</f>
        <v>violet</v>
      </c>
      <c r="K107">
        <f>VLOOKUP($C107,'Raw-products'!$A$2:$H$1261,MATCH(K$1,'Raw-products'!$A$1:$H$1,0))</f>
        <v>116</v>
      </c>
      <c r="L107">
        <f>VLOOKUP($C107,'Raw-products'!$A$2:$H$1261,MATCH(L$1,'Raw-products'!$A$1:$H$1,0))</f>
        <v>44</v>
      </c>
      <c r="M107" s="5">
        <f t="shared" si="2"/>
        <v>5104</v>
      </c>
      <c r="N107" cm="1">
        <f t="array" ref="N107:Q107">_xlfn.XLOOKUP($B107,'Raw -orders'!$A:$A,'Raw -orders'!$B:$E)</f>
        <v>180</v>
      </c>
      <c r="O107">
        <v>36088</v>
      </c>
      <c r="P107" s="1">
        <v>44344</v>
      </c>
      <c r="Q107" s="1">
        <v>44356</v>
      </c>
      <c r="R107" t="str" cm="1">
        <f t="array" ref="R107:Y107">_xlfn.XLOOKUP($N107,'Raw - customers'!$A:$A,'Raw - customers'!$B:$I)</f>
        <v>Nelli Engall</v>
      </c>
      <c r="S107" t="str">
        <v>Genderfluid</v>
      </c>
      <c r="T107">
        <v>21</v>
      </c>
      <c r="U107" t="str">
        <v>58 Jett RoadApt. 448</v>
      </c>
      <c r="V107">
        <v>932</v>
      </c>
      <c r="W107" t="str">
        <v>Chasemouth</v>
      </c>
      <c r="X107" t="str">
        <v>Western Australia</v>
      </c>
      <c r="Y107" t="str">
        <v>Australia</v>
      </c>
      <c r="Z107">
        <v>5</v>
      </c>
      <c r="AA107" s="3" t="str">
        <f t="shared" si="3"/>
        <v>10 to 20</v>
      </c>
      <c r="AD107" s="1"/>
      <c r="AL107" s="6" t="str">
        <v>Angie O Mullen</v>
      </c>
      <c r="AP107" s="6">
        <v>180</v>
      </c>
      <c r="AQ107" s="6" t="s">
        <v>1377</v>
      </c>
      <c r="AS107">
        <v>127</v>
      </c>
      <c r="AT107" t="str">
        <v>Western Australia</v>
      </c>
    </row>
    <row r="108" spans="1:46" x14ac:dyDescent="0.25">
      <c r="A108">
        <v>106</v>
      </c>
      <c r="B108">
        <v>22</v>
      </c>
      <c r="C108">
        <v>321</v>
      </c>
      <c r="D108">
        <v>109</v>
      </c>
      <c r="E108">
        <v>3</v>
      </c>
      <c r="F108">
        <v>327</v>
      </c>
      <c r="G108" t="str">
        <f>VLOOKUP($C108,'Raw-products'!$A$2:$H$1261,MATCH(G$1,'Raw-products'!$A$1:$H$1,0))</f>
        <v>Shirt</v>
      </c>
      <c r="H108" t="str">
        <f>VLOOKUP($C108,'Raw-products'!$A$2:$H$1261,MATCH(H$1,'Raw-products'!$A$1:$H$1,0))</f>
        <v>Mandarin Collar</v>
      </c>
      <c r="I108" t="str">
        <f>VLOOKUP($C108,'Raw-products'!$A$2:$H$1261,MATCH(I$1,'Raw-products'!$A$1:$H$1,0))</f>
        <v>S</v>
      </c>
      <c r="J108" t="str">
        <f>VLOOKUP($C108,'Raw-products'!$A$2:$H$1261,MATCH(J$1,'Raw-products'!$A$1:$H$1,0))</f>
        <v>orange</v>
      </c>
      <c r="K108">
        <f>VLOOKUP($C108,'Raw-products'!$A$2:$H$1261,MATCH(K$1,'Raw-products'!$A$1:$H$1,0))</f>
        <v>108</v>
      </c>
      <c r="L108">
        <f>VLOOKUP($C108,'Raw-products'!$A$2:$H$1261,MATCH(L$1,'Raw-products'!$A$1:$H$1,0))</f>
        <v>52</v>
      </c>
      <c r="M108" s="5">
        <f t="shared" si="2"/>
        <v>5616</v>
      </c>
      <c r="N108" cm="1">
        <f t="array" ref="N108:Q108">_xlfn.XLOOKUP($B108,'Raw -orders'!$A:$A,'Raw -orders'!$B:$E)</f>
        <v>180</v>
      </c>
      <c r="O108">
        <v>36088</v>
      </c>
      <c r="P108" s="1">
        <v>44344</v>
      </c>
      <c r="Q108" s="1">
        <v>44356</v>
      </c>
      <c r="R108" t="str" cm="1">
        <f t="array" ref="R108:Y108">_xlfn.XLOOKUP($N108,'Raw - customers'!$A:$A,'Raw - customers'!$B:$I)</f>
        <v>Nelli Engall</v>
      </c>
      <c r="S108" t="str">
        <v>Genderfluid</v>
      </c>
      <c r="T108">
        <v>21</v>
      </c>
      <c r="U108" t="str">
        <v>58 Jett RoadApt. 448</v>
      </c>
      <c r="V108">
        <v>932</v>
      </c>
      <c r="W108" t="str">
        <v>Chasemouth</v>
      </c>
      <c r="X108" t="str">
        <v>Western Australia</v>
      </c>
      <c r="Y108" t="str">
        <v>Australia</v>
      </c>
      <c r="Z108">
        <v>5</v>
      </c>
      <c r="AA108" s="3" t="str">
        <f t="shared" si="3"/>
        <v>10 to 20</v>
      </c>
      <c r="AD108" s="1"/>
      <c r="AL108" s="6" t="str">
        <v>Angil Crunden</v>
      </c>
      <c r="AP108" s="6">
        <v>180</v>
      </c>
      <c r="AQ108" s="6" t="s">
        <v>1377</v>
      </c>
      <c r="AS108">
        <v>935</v>
      </c>
      <c r="AT108" t="str">
        <v>New South Wales</v>
      </c>
    </row>
    <row r="109" spans="1:46" x14ac:dyDescent="0.25">
      <c r="A109">
        <v>107</v>
      </c>
      <c r="B109">
        <v>22</v>
      </c>
      <c r="C109">
        <v>912</v>
      </c>
      <c r="D109">
        <v>96</v>
      </c>
      <c r="E109">
        <v>1</v>
      </c>
      <c r="F109">
        <v>96</v>
      </c>
      <c r="G109" t="str">
        <f>VLOOKUP($C109,'Raw-products'!$A$2:$H$1261,MATCH(G$1,'Raw-products'!$A$1:$H$1,0))</f>
        <v>Trousers</v>
      </c>
      <c r="H109" t="str">
        <f>VLOOKUP($C109,'Raw-products'!$A$2:$H$1261,MATCH(H$1,'Raw-products'!$A$1:$H$1,0))</f>
        <v>Drawstring</v>
      </c>
      <c r="I109" t="str">
        <f>VLOOKUP($C109,'Raw-products'!$A$2:$H$1261,MATCH(I$1,'Raw-products'!$A$1:$H$1,0))</f>
        <v>M</v>
      </c>
      <c r="J109" t="str">
        <f>VLOOKUP($C109,'Raw-products'!$A$2:$H$1261,MATCH(J$1,'Raw-products'!$A$1:$H$1,0))</f>
        <v>red</v>
      </c>
      <c r="K109">
        <f>VLOOKUP($C109,'Raw-products'!$A$2:$H$1261,MATCH(K$1,'Raw-products'!$A$1:$H$1,0))</f>
        <v>104</v>
      </c>
      <c r="L109">
        <f>VLOOKUP($C109,'Raw-products'!$A$2:$H$1261,MATCH(L$1,'Raw-products'!$A$1:$H$1,0))</f>
        <v>70</v>
      </c>
      <c r="M109" s="5">
        <f t="shared" si="2"/>
        <v>7280</v>
      </c>
      <c r="N109" cm="1">
        <f t="array" ref="N109:Q109">_xlfn.XLOOKUP($B109,'Raw -orders'!$A:$A,'Raw -orders'!$B:$E)</f>
        <v>180</v>
      </c>
      <c r="O109">
        <v>36088</v>
      </c>
      <c r="P109" s="1">
        <v>44344</v>
      </c>
      <c r="Q109" s="1">
        <v>44356</v>
      </c>
      <c r="R109" t="str" cm="1">
        <f t="array" ref="R109:Y109">_xlfn.XLOOKUP($N109,'Raw - customers'!$A:$A,'Raw - customers'!$B:$I)</f>
        <v>Nelli Engall</v>
      </c>
      <c r="S109" t="str">
        <v>Genderfluid</v>
      </c>
      <c r="T109">
        <v>21</v>
      </c>
      <c r="U109" t="str">
        <v>58 Jett RoadApt. 448</v>
      </c>
      <c r="V109">
        <v>932</v>
      </c>
      <c r="W109" t="str">
        <v>Chasemouth</v>
      </c>
      <c r="X109" t="str">
        <v>Western Australia</v>
      </c>
      <c r="Y109" t="str">
        <v>Australia</v>
      </c>
      <c r="Z109">
        <v>5</v>
      </c>
      <c r="AA109" s="3" t="str">
        <f t="shared" si="3"/>
        <v>10 to 20</v>
      </c>
      <c r="AL109" s="6" t="str">
        <v>Annabella Devote</v>
      </c>
      <c r="AP109" s="6">
        <v>180</v>
      </c>
      <c r="AQ109" s="6" t="s">
        <v>1377</v>
      </c>
      <c r="AS109">
        <v>554</v>
      </c>
      <c r="AT109" t="str">
        <v>Tasmania</v>
      </c>
    </row>
    <row r="110" spans="1:46" x14ac:dyDescent="0.25">
      <c r="A110">
        <v>108</v>
      </c>
      <c r="B110">
        <v>23</v>
      </c>
      <c r="C110">
        <v>238</v>
      </c>
      <c r="D110">
        <v>106</v>
      </c>
      <c r="E110">
        <v>2</v>
      </c>
      <c r="F110">
        <v>212</v>
      </c>
      <c r="G110" t="str">
        <f>VLOOKUP($C110,'Raw-products'!$A$2:$H$1261,MATCH(G$1,'Raw-products'!$A$1:$H$1,0))</f>
        <v>Shirt</v>
      </c>
      <c r="H110" t="str">
        <f>VLOOKUP($C110,'Raw-products'!$A$2:$H$1261,MATCH(H$1,'Raw-products'!$A$1:$H$1,0))</f>
        <v>Chambray</v>
      </c>
      <c r="I110" t="str">
        <f>VLOOKUP($C110,'Raw-products'!$A$2:$H$1261,MATCH(I$1,'Raw-products'!$A$1:$H$1,0))</f>
        <v>L</v>
      </c>
      <c r="J110" t="str">
        <f>VLOOKUP($C110,'Raw-products'!$A$2:$H$1261,MATCH(J$1,'Raw-products'!$A$1:$H$1,0))</f>
        <v>indigo</v>
      </c>
      <c r="K110">
        <f>VLOOKUP($C110,'Raw-products'!$A$2:$H$1261,MATCH(K$1,'Raw-products'!$A$1:$H$1,0))</f>
        <v>105</v>
      </c>
      <c r="L110">
        <f>VLOOKUP($C110,'Raw-products'!$A$2:$H$1261,MATCH(L$1,'Raw-products'!$A$1:$H$1,0))</f>
        <v>79</v>
      </c>
      <c r="M110" s="5">
        <f t="shared" si="2"/>
        <v>8295</v>
      </c>
      <c r="N110" cm="1">
        <f t="array" ref="N110:Q110">_xlfn.XLOOKUP($B110,'Raw -orders'!$A:$A,'Raw -orders'!$B:$E)</f>
        <v>652</v>
      </c>
      <c r="O110">
        <v>45711</v>
      </c>
      <c r="P110" s="1">
        <v>44333</v>
      </c>
      <c r="Q110" s="1">
        <v>44338</v>
      </c>
      <c r="R110" t="str" cm="1">
        <f t="array" ref="R110:Y110">_xlfn.XLOOKUP($N110,'Raw - customers'!$A:$A,'Raw - customers'!$B:$I)</f>
        <v>Roley Cassedy</v>
      </c>
      <c r="S110" t="str">
        <v>Male</v>
      </c>
      <c r="T110">
        <v>63</v>
      </c>
      <c r="U110" t="str">
        <v>59 Abbott CircuitApt. 084</v>
      </c>
      <c r="V110">
        <v>9830</v>
      </c>
      <c r="W110" t="str">
        <v>North Isabelleside</v>
      </c>
      <c r="X110" t="str">
        <v>South Australia</v>
      </c>
      <c r="Y110" t="str">
        <v>Australia</v>
      </c>
      <c r="Z110">
        <v>5</v>
      </c>
      <c r="AA110" s="3" t="str">
        <f t="shared" si="3"/>
        <v>0 to 10</v>
      </c>
      <c r="AL110" s="6" t="str">
        <v>Annice Kelcey</v>
      </c>
      <c r="AP110" s="6">
        <v>652</v>
      </c>
      <c r="AQ110" s="6" t="s">
        <v>1345</v>
      </c>
      <c r="AS110">
        <v>607</v>
      </c>
      <c r="AT110" t="str">
        <v>Northern Territory</v>
      </c>
    </row>
    <row r="111" spans="1:46" x14ac:dyDescent="0.25">
      <c r="A111">
        <v>109</v>
      </c>
      <c r="B111">
        <v>23</v>
      </c>
      <c r="C111">
        <v>809</v>
      </c>
      <c r="D111">
        <v>117</v>
      </c>
      <c r="E111">
        <v>3</v>
      </c>
      <c r="F111">
        <v>351</v>
      </c>
      <c r="G111" t="str">
        <f>VLOOKUP($C111,'Raw-products'!$A$2:$H$1261,MATCH(G$1,'Raw-products'!$A$1:$H$1,0))</f>
        <v>Jacket</v>
      </c>
      <c r="H111" t="str">
        <f>VLOOKUP($C111,'Raw-products'!$A$2:$H$1261,MATCH(H$1,'Raw-products'!$A$1:$H$1,0))</f>
        <v>Shearling</v>
      </c>
      <c r="I111" t="str">
        <f>VLOOKUP($C111,'Raw-products'!$A$2:$H$1261,MATCH(I$1,'Raw-products'!$A$1:$H$1,0))</f>
        <v>XL</v>
      </c>
      <c r="J111" t="str">
        <f>VLOOKUP($C111,'Raw-products'!$A$2:$H$1261,MATCH(J$1,'Raw-products'!$A$1:$H$1,0))</f>
        <v>red</v>
      </c>
      <c r="K111">
        <f>VLOOKUP($C111,'Raw-products'!$A$2:$H$1261,MATCH(K$1,'Raw-products'!$A$1:$H$1,0))</f>
        <v>95</v>
      </c>
      <c r="L111">
        <f>VLOOKUP($C111,'Raw-products'!$A$2:$H$1261,MATCH(L$1,'Raw-products'!$A$1:$H$1,0))</f>
        <v>42</v>
      </c>
      <c r="M111" s="5">
        <f t="shared" si="2"/>
        <v>3990</v>
      </c>
      <c r="N111" cm="1">
        <f t="array" ref="N111:Q111">_xlfn.XLOOKUP($B111,'Raw -orders'!$A:$A,'Raw -orders'!$B:$E)</f>
        <v>652</v>
      </c>
      <c r="O111">
        <v>45711</v>
      </c>
      <c r="P111" s="1">
        <v>44333</v>
      </c>
      <c r="Q111" s="1">
        <v>44338</v>
      </c>
      <c r="R111" t="str" cm="1">
        <f t="array" ref="R111:Y111">_xlfn.XLOOKUP($N111,'Raw - customers'!$A:$A,'Raw - customers'!$B:$I)</f>
        <v>Roley Cassedy</v>
      </c>
      <c r="S111" t="str">
        <v>Male</v>
      </c>
      <c r="T111">
        <v>63</v>
      </c>
      <c r="U111" t="str">
        <v>59 Abbott CircuitApt. 084</v>
      </c>
      <c r="V111">
        <v>9830</v>
      </c>
      <c r="W111" t="str">
        <v>North Isabelleside</v>
      </c>
      <c r="X111" t="str">
        <v>South Australia</v>
      </c>
      <c r="Y111" t="str">
        <v>Australia</v>
      </c>
      <c r="Z111">
        <v>5</v>
      </c>
      <c r="AA111" s="3" t="str">
        <f t="shared" si="3"/>
        <v>0 to 10</v>
      </c>
      <c r="AL111" s="6" t="str">
        <v>Ann-Marie Sinden</v>
      </c>
      <c r="AP111" s="6">
        <v>652</v>
      </c>
      <c r="AQ111" s="6" t="s">
        <v>1345</v>
      </c>
      <c r="AS111">
        <v>794</v>
      </c>
      <c r="AT111" t="str">
        <v>South Australia</v>
      </c>
    </row>
    <row r="112" spans="1:46" x14ac:dyDescent="0.25">
      <c r="A112">
        <v>110</v>
      </c>
      <c r="B112">
        <v>24</v>
      </c>
      <c r="C112">
        <v>8</v>
      </c>
      <c r="D112">
        <v>96</v>
      </c>
      <c r="E112">
        <v>1</v>
      </c>
      <c r="F112">
        <v>96</v>
      </c>
      <c r="G112" t="str">
        <f>VLOOKUP($C112,'Raw-products'!$A$2:$H$1261,MATCH(G$1,'Raw-products'!$A$1:$H$1,0))</f>
        <v>Shirt</v>
      </c>
      <c r="H112" t="str">
        <f>VLOOKUP($C112,'Raw-products'!$A$2:$H$1261,MATCH(H$1,'Raw-products'!$A$1:$H$1,0))</f>
        <v>Oxford Cloth</v>
      </c>
      <c r="I112" t="str">
        <f>VLOOKUP($C112,'Raw-products'!$A$2:$H$1261,MATCH(I$1,'Raw-products'!$A$1:$H$1,0))</f>
        <v>L</v>
      </c>
      <c r="J112" t="str">
        <f>VLOOKUP($C112,'Raw-products'!$A$2:$H$1261,MATCH(J$1,'Raw-products'!$A$1:$H$1,0))</f>
        <v>orange</v>
      </c>
      <c r="K112">
        <f>VLOOKUP($C112,'Raw-products'!$A$2:$H$1261,MATCH(K$1,'Raw-products'!$A$1:$H$1,0))</f>
        <v>114</v>
      </c>
      <c r="L112">
        <f>VLOOKUP($C112,'Raw-products'!$A$2:$H$1261,MATCH(L$1,'Raw-products'!$A$1:$H$1,0))</f>
        <v>48</v>
      </c>
      <c r="M112" s="5">
        <f t="shared" si="2"/>
        <v>5472</v>
      </c>
      <c r="N112" cm="1">
        <f t="array" ref="N112:Q112">_xlfn.XLOOKUP($B112,'Raw -orders'!$A:$A,'Raw -orders'!$B:$E)</f>
        <v>469</v>
      </c>
      <c r="O112">
        <v>14566</v>
      </c>
      <c r="P112" s="1">
        <v>44443</v>
      </c>
      <c r="Q112" s="1">
        <v>44459</v>
      </c>
      <c r="R112" t="str" cm="1">
        <f t="array" ref="R112:Y112">_xlfn.XLOOKUP($N112,'Raw - customers'!$A:$A,'Raw - customers'!$B:$I)</f>
        <v>Faber Purcell</v>
      </c>
      <c r="S112" t="str">
        <v>Female</v>
      </c>
      <c r="T112">
        <v>78</v>
      </c>
      <c r="U112" t="str">
        <v>783 Olivia CrescentSuite 877</v>
      </c>
      <c r="V112">
        <v>5011</v>
      </c>
      <c r="W112" t="str">
        <v>Andrewborough</v>
      </c>
      <c r="X112" t="str">
        <v>New South Wales</v>
      </c>
      <c r="Y112" t="str">
        <v>Australia</v>
      </c>
      <c r="Z112">
        <v>9</v>
      </c>
      <c r="AA112" s="3" t="str">
        <f t="shared" si="3"/>
        <v>10 to 20</v>
      </c>
      <c r="AL112" s="6" t="str">
        <v>Anny Midden</v>
      </c>
      <c r="AP112" s="6">
        <v>469</v>
      </c>
      <c r="AQ112" s="6" t="s">
        <v>1362</v>
      </c>
      <c r="AS112">
        <v>75</v>
      </c>
      <c r="AT112" t="str">
        <v>South Australia</v>
      </c>
    </row>
    <row r="113" spans="1:46" x14ac:dyDescent="0.25">
      <c r="A113">
        <v>111</v>
      </c>
      <c r="B113">
        <v>24</v>
      </c>
      <c r="C113">
        <v>852</v>
      </c>
      <c r="D113">
        <v>113</v>
      </c>
      <c r="E113">
        <v>2</v>
      </c>
      <c r="F113">
        <v>226</v>
      </c>
      <c r="G113" t="str">
        <f>VLOOKUP($C113,'Raw-products'!$A$2:$H$1261,MATCH(G$1,'Raw-products'!$A$1:$H$1,0))</f>
        <v>Trousers</v>
      </c>
      <c r="H113" t="str">
        <f>VLOOKUP($C113,'Raw-products'!$A$2:$H$1261,MATCH(H$1,'Raw-products'!$A$1:$H$1,0))</f>
        <v>Chinos</v>
      </c>
      <c r="I113" t="str">
        <f>VLOOKUP($C113,'Raw-products'!$A$2:$H$1261,MATCH(I$1,'Raw-products'!$A$1:$H$1,0))</f>
        <v>M</v>
      </c>
      <c r="J113" t="str">
        <f>VLOOKUP($C113,'Raw-products'!$A$2:$H$1261,MATCH(J$1,'Raw-products'!$A$1:$H$1,0))</f>
        <v>yellow</v>
      </c>
      <c r="K113">
        <f>VLOOKUP($C113,'Raw-products'!$A$2:$H$1261,MATCH(K$1,'Raw-products'!$A$1:$H$1,0))</f>
        <v>100</v>
      </c>
      <c r="L113">
        <f>VLOOKUP($C113,'Raw-products'!$A$2:$H$1261,MATCH(L$1,'Raw-products'!$A$1:$H$1,0))</f>
        <v>58</v>
      </c>
      <c r="M113" s="5">
        <f t="shared" si="2"/>
        <v>5800</v>
      </c>
      <c r="N113" cm="1">
        <f t="array" ref="N113:Q113">_xlfn.XLOOKUP($B113,'Raw -orders'!$A:$A,'Raw -orders'!$B:$E)</f>
        <v>469</v>
      </c>
      <c r="O113">
        <v>14566</v>
      </c>
      <c r="P113" s="1">
        <v>44443</v>
      </c>
      <c r="Q113" s="1">
        <v>44459</v>
      </c>
      <c r="R113" t="str" cm="1">
        <f t="array" ref="R113:Y113">_xlfn.XLOOKUP($N113,'Raw - customers'!$A:$A,'Raw - customers'!$B:$I)</f>
        <v>Faber Purcell</v>
      </c>
      <c r="S113" t="str">
        <v>Female</v>
      </c>
      <c r="T113">
        <v>78</v>
      </c>
      <c r="U113" t="str">
        <v>783 Olivia CrescentSuite 877</v>
      </c>
      <c r="V113">
        <v>5011</v>
      </c>
      <c r="W113" t="str">
        <v>Andrewborough</v>
      </c>
      <c r="X113" t="str">
        <v>New South Wales</v>
      </c>
      <c r="Y113" t="str">
        <v>Australia</v>
      </c>
      <c r="Z113">
        <v>9</v>
      </c>
      <c r="AA113" s="3" t="str">
        <f t="shared" si="3"/>
        <v>10 to 20</v>
      </c>
      <c r="AL113" s="6" t="str">
        <v>Ansel Chittem</v>
      </c>
      <c r="AP113" s="6">
        <v>469</v>
      </c>
      <c r="AQ113" s="6" t="s">
        <v>1362</v>
      </c>
      <c r="AS113">
        <v>565</v>
      </c>
      <c r="AT113" t="str">
        <v>Queensland</v>
      </c>
    </row>
    <row r="114" spans="1:46" x14ac:dyDescent="0.25">
      <c r="A114">
        <v>112</v>
      </c>
      <c r="B114">
        <v>25</v>
      </c>
      <c r="C114">
        <v>736</v>
      </c>
      <c r="D114">
        <v>109</v>
      </c>
      <c r="E114">
        <v>3</v>
      </c>
      <c r="F114">
        <v>327</v>
      </c>
      <c r="G114" t="str">
        <f>VLOOKUP($C114,'Raw-products'!$A$2:$H$1261,MATCH(G$1,'Raw-products'!$A$1:$H$1,0))</f>
        <v>Jacket</v>
      </c>
      <c r="H114" t="str">
        <f>VLOOKUP($C114,'Raw-products'!$A$2:$H$1261,MATCH(H$1,'Raw-products'!$A$1:$H$1,0))</f>
        <v>Peacoat</v>
      </c>
      <c r="I114" t="str">
        <f>VLOOKUP($C114,'Raw-products'!$A$2:$H$1261,MATCH(I$1,'Raw-products'!$A$1:$H$1,0))</f>
        <v>S</v>
      </c>
      <c r="J114" t="str">
        <f>VLOOKUP($C114,'Raw-products'!$A$2:$H$1261,MATCH(J$1,'Raw-products'!$A$1:$H$1,0))</f>
        <v>red</v>
      </c>
      <c r="K114">
        <f>VLOOKUP($C114,'Raw-products'!$A$2:$H$1261,MATCH(K$1,'Raw-products'!$A$1:$H$1,0))</f>
        <v>102</v>
      </c>
      <c r="L114">
        <f>VLOOKUP($C114,'Raw-products'!$A$2:$H$1261,MATCH(L$1,'Raw-products'!$A$1:$H$1,0))</f>
        <v>67</v>
      </c>
      <c r="M114" s="5">
        <f t="shared" si="2"/>
        <v>6834</v>
      </c>
      <c r="N114" cm="1">
        <f t="array" ref="N114:Q114">_xlfn.XLOOKUP($B114,'Raw -orders'!$A:$A,'Raw -orders'!$B:$E)</f>
        <v>562</v>
      </c>
      <c r="O114">
        <v>47075</v>
      </c>
      <c r="P114" s="1">
        <v>44381</v>
      </c>
      <c r="Q114" s="1">
        <v>44385</v>
      </c>
      <c r="R114" t="str" cm="1">
        <f t="array" ref="R114:Y114">_xlfn.XLOOKUP($N114,'Raw - customers'!$A:$A,'Raw - customers'!$B:$I)</f>
        <v>Joy Mirrlees</v>
      </c>
      <c r="S114" t="str">
        <v>Agender</v>
      </c>
      <c r="T114">
        <v>58</v>
      </c>
      <c r="U114" t="str">
        <v>04 Spencer MallApt. 910</v>
      </c>
      <c r="V114">
        <v>8257</v>
      </c>
      <c r="W114" t="str">
        <v>West Rubyland</v>
      </c>
      <c r="X114" t="str">
        <v>Queensland</v>
      </c>
      <c r="Y114" t="str">
        <v>Australia</v>
      </c>
      <c r="Z114">
        <v>7</v>
      </c>
      <c r="AA114" s="3" t="str">
        <f t="shared" si="3"/>
        <v>0 to 10</v>
      </c>
      <c r="AL114" s="6" t="str">
        <v>Antonia Yeardsley</v>
      </c>
      <c r="AP114" s="6">
        <v>562</v>
      </c>
      <c r="AQ114" s="6" t="s">
        <v>1355</v>
      </c>
      <c r="AS114">
        <v>160</v>
      </c>
      <c r="AT114" t="str">
        <v>New South Wales</v>
      </c>
    </row>
    <row r="115" spans="1:46" x14ac:dyDescent="0.25">
      <c r="A115">
        <v>113</v>
      </c>
      <c r="B115">
        <v>25</v>
      </c>
      <c r="C115">
        <v>593</v>
      </c>
      <c r="D115">
        <v>100</v>
      </c>
      <c r="E115">
        <v>2</v>
      </c>
      <c r="F115">
        <v>200</v>
      </c>
      <c r="G115" t="str">
        <f>VLOOKUP($C115,'Raw-products'!$A$2:$H$1261,MATCH(G$1,'Raw-products'!$A$1:$H$1,0))</f>
        <v>Jacket</v>
      </c>
      <c r="H115" t="str">
        <f>VLOOKUP($C115,'Raw-products'!$A$2:$H$1261,MATCH(H$1,'Raw-products'!$A$1:$H$1,0))</f>
        <v>Bomber</v>
      </c>
      <c r="I115" t="str">
        <f>VLOOKUP($C115,'Raw-products'!$A$2:$H$1261,MATCH(I$1,'Raw-products'!$A$1:$H$1,0))</f>
        <v>L</v>
      </c>
      <c r="J115" t="str">
        <f>VLOOKUP($C115,'Raw-products'!$A$2:$H$1261,MATCH(J$1,'Raw-products'!$A$1:$H$1,0))</f>
        <v>violet</v>
      </c>
      <c r="K115">
        <f>VLOOKUP($C115,'Raw-products'!$A$2:$H$1261,MATCH(K$1,'Raw-products'!$A$1:$H$1,0))</f>
        <v>90</v>
      </c>
      <c r="L115">
        <f>VLOOKUP($C115,'Raw-products'!$A$2:$H$1261,MATCH(L$1,'Raw-products'!$A$1:$H$1,0))</f>
        <v>68</v>
      </c>
      <c r="M115" s="5">
        <f t="shared" si="2"/>
        <v>6120</v>
      </c>
      <c r="N115" cm="1">
        <f t="array" ref="N115:Q115">_xlfn.XLOOKUP($B115,'Raw -orders'!$A:$A,'Raw -orders'!$B:$E)</f>
        <v>562</v>
      </c>
      <c r="O115">
        <v>47075</v>
      </c>
      <c r="P115" s="1">
        <v>44381</v>
      </c>
      <c r="Q115" s="1">
        <v>44385</v>
      </c>
      <c r="R115" t="str" cm="1">
        <f t="array" ref="R115:Y115">_xlfn.XLOOKUP($N115,'Raw - customers'!$A:$A,'Raw - customers'!$B:$I)</f>
        <v>Joy Mirrlees</v>
      </c>
      <c r="S115" t="str">
        <v>Agender</v>
      </c>
      <c r="T115">
        <v>58</v>
      </c>
      <c r="U115" t="str">
        <v>04 Spencer MallApt. 910</v>
      </c>
      <c r="V115">
        <v>8257</v>
      </c>
      <c r="W115" t="str">
        <v>West Rubyland</v>
      </c>
      <c r="X115" t="str">
        <v>Queensland</v>
      </c>
      <c r="Y115" t="str">
        <v>Australia</v>
      </c>
      <c r="Z115">
        <v>7</v>
      </c>
      <c r="AA115" s="3" t="str">
        <f t="shared" si="3"/>
        <v>0 to 10</v>
      </c>
      <c r="AL115" s="6" t="str">
        <v>Araldo Washtell</v>
      </c>
      <c r="AP115" s="6">
        <v>562</v>
      </c>
      <c r="AQ115" s="6" t="s">
        <v>1355</v>
      </c>
      <c r="AS115">
        <v>492</v>
      </c>
      <c r="AT115" t="str">
        <v>Queensland</v>
      </c>
    </row>
    <row r="116" spans="1:46" x14ac:dyDescent="0.25">
      <c r="A116">
        <v>114</v>
      </c>
      <c r="B116">
        <v>26</v>
      </c>
      <c r="C116">
        <v>808</v>
      </c>
      <c r="D116">
        <v>117</v>
      </c>
      <c r="E116">
        <v>2</v>
      </c>
      <c r="F116">
        <v>234</v>
      </c>
      <c r="G116" t="str">
        <f>VLOOKUP($C116,'Raw-products'!$A$2:$H$1261,MATCH(G$1,'Raw-products'!$A$1:$H$1,0))</f>
        <v>Jacket</v>
      </c>
      <c r="H116" t="str">
        <f>VLOOKUP($C116,'Raw-products'!$A$2:$H$1261,MATCH(H$1,'Raw-products'!$A$1:$H$1,0))</f>
        <v>Shearling</v>
      </c>
      <c r="I116" t="str">
        <f>VLOOKUP($C116,'Raw-products'!$A$2:$H$1261,MATCH(I$1,'Raw-products'!$A$1:$H$1,0))</f>
        <v>L</v>
      </c>
      <c r="J116" t="str">
        <f>VLOOKUP($C116,'Raw-products'!$A$2:$H$1261,MATCH(J$1,'Raw-products'!$A$1:$H$1,0))</f>
        <v>red</v>
      </c>
      <c r="K116">
        <f>VLOOKUP($C116,'Raw-products'!$A$2:$H$1261,MATCH(K$1,'Raw-products'!$A$1:$H$1,0))</f>
        <v>95</v>
      </c>
      <c r="L116">
        <f>VLOOKUP($C116,'Raw-products'!$A$2:$H$1261,MATCH(L$1,'Raw-products'!$A$1:$H$1,0))</f>
        <v>40</v>
      </c>
      <c r="M116" s="5">
        <f t="shared" si="2"/>
        <v>3800</v>
      </c>
      <c r="N116" cm="1">
        <f t="array" ref="N116:Q116">_xlfn.XLOOKUP($B116,'Raw -orders'!$A:$A,'Raw -orders'!$B:$E)</f>
        <v>732</v>
      </c>
      <c r="O116">
        <v>15964</v>
      </c>
      <c r="P116" s="1">
        <v>44311</v>
      </c>
      <c r="Q116" s="1">
        <v>44320</v>
      </c>
      <c r="R116" t="str" cm="1">
        <f t="array" ref="R116:Y116">_xlfn.XLOOKUP($N116,'Raw - customers'!$A:$A,'Raw - customers'!$B:$I)</f>
        <v>Gorden Seago</v>
      </c>
      <c r="S116" t="str">
        <v>Genderfluid</v>
      </c>
      <c r="T116">
        <v>80</v>
      </c>
      <c r="U116" t="str">
        <v>905 Stephanie BoulevardApt. 217</v>
      </c>
      <c r="V116">
        <v>8114</v>
      </c>
      <c r="W116" t="str">
        <v>Port Aaronton</v>
      </c>
      <c r="X116" t="str">
        <v>Queensland</v>
      </c>
      <c r="Y116" t="str">
        <v>Australia</v>
      </c>
      <c r="Z116">
        <v>4</v>
      </c>
      <c r="AA116" s="3" t="str">
        <f t="shared" si="3"/>
        <v>0 to 10</v>
      </c>
      <c r="AL116" s="6" t="str">
        <v>Archibaldo Taffurelli</v>
      </c>
      <c r="AP116" s="6">
        <v>732</v>
      </c>
      <c r="AQ116" s="6" t="s">
        <v>1355</v>
      </c>
      <c r="AS116">
        <v>510</v>
      </c>
      <c r="AT116" t="str">
        <v>New South Wales</v>
      </c>
    </row>
    <row r="117" spans="1:46" x14ac:dyDescent="0.25">
      <c r="A117">
        <v>115</v>
      </c>
      <c r="B117">
        <v>26</v>
      </c>
      <c r="C117">
        <v>154</v>
      </c>
      <c r="D117">
        <v>91</v>
      </c>
      <c r="E117">
        <v>3</v>
      </c>
      <c r="F117">
        <v>273</v>
      </c>
      <c r="G117" t="str">
        <f>VLOOKUP($C117,'Raw-products'!$A$2:$H$1261,MATCH(G$1,'Raw-products'!$A$1:$H$1,0))</f>
        <v>Shirt</v>
      </c>
      <c r="H117" t="str">
        <f>VLOOKUP($C117,'Raw-products'!$A$2:$H$1261,MATCH(H$1,'Raw-products'!$A$1:$H$1,0))</f>
        <v>Linen</v>
      </c>
      <c r="I117" t="str">
        <f>VLOOKUP($C117,'Raw-products'!$A$2:$H$1261,MATCH(I$1,'Raw-products'!$A$1:$H$1,0))</f>
        <v>XL</v>
      </c>
      <c r="J117" t="str">
        <f>VLOOKUP($C117,'Raw-products'!$A$2:$H$1261,MATCH(J$1,'Raw-products'!$A$1:$H$1,0))</f>
        <v>yellow</v>
      </c>
      <c r="K117">
        <f>VLOOKUP($C117,'Raw-products'!$A$2:$H$1261,MATCH(K$1,'Raw-products'!$A$1:$H$1,0))</f>
        <v>116</v>
      </c>
      <c r="L117">
        <f>VLOOKUP($C117,'Raw-products'!$A$2:$H$1261,MATCH(L$1,'Raw-products'!$A$1:$H$1,0))</f>
        <v>54</v>
      </c>
      <c r="M117" s="5">
        <f t="shared" si="2"/>
        <v>6264</v>
      </c>
      <c r="N117" cm="1">
        <f t="array" ref="N117:Q117">_xlfn.XLOOKUP($B117,'Raw -orders'!$A:$A,'Raw -orders'!$B:$E)</f>
        <v>732</v>
      </c>
      <c r="O117">
        <v>15964</v>
      </c>
      <c r="P117" s="1">
        <v>44311</v>
      </c>
      <c r="Q117" s="1">
        <v>44320</v>
      </c>
      <c r="R117" t="str" cm="1">
        <f t="array" ref="R117:Y117">_xlfn.XLOOKUP($N117,'Raw - customers'!$A:$A,'Raw - customers'!$B:$I)</f>
        <v>Gorden Seago</v>
      </c>
      <c r="S117" t="str">
        <v>Genderfluid</v>
      </c>
      <c r="T117">
        <v>80</v>
      </c>
      <c r="U117" t="str">
        <v>905 Stephanie BoulevardApt. 217</v>
      </c>
      <c r="V117">
        <v>8114</v>
      </c>
      <c r="W117" t="str">
        <v>Port Aaronton</v>
      </c>
      <c r="X117" t="str">
        <v>Queensland</v>
      </c>
      <c r="Y117" t="str">
        <v>Australia</v>
      </c>
      <c r="Z117">
        <v>4</v>
      </c>
      <c r="AA117" s="3" t="str">
        <f t="shared" si="3"/>
        <v>0 to 10</v>
      </c>
      <c r="AL117" s="6" t="str">
        <v>Arlie Bowman</v>
      </c>
      <c r="AP117" s="6">
        <v>732</v>
      </c>
      <c r="AQ117" s="6" t="s">
        <v>1355</v>
      </c>
      <c r="AS117">
        <v>971</v>
      </c>
      <c r="AT117" t="str">
        <v>Queensland</v>
      </c>
    </row>
    <row r="118" spans="1:46" x14ac:dyDescent="0.25">
      <c r="A118">
        <v>116</v>
      </c>
      <c r="B118">
        <v>26</v>
      </c>
      <c r="C118">
        <v>453</v>
      </c>
      <c r="D118">
        <v>107</v>
      </c>
      <c r="E118">
        <v>1</v>
      </c>
      <c r="F118">
        <v>107</v>
      </c>
      <c r="G118" t="str">
        <f>VLOOKUP($C118,'Raw-products'!$A$2:$H$1261,MATCH(G$1,'Raw-products'!$A$1:$H$1,0))</f>
        <v>Jacket</v>
      </c>
      <c r="H118" t="str">
        <f>VLOOKUP($C118,'Raw-products'!$A$2:$H$1261,MATCH(H$1,'Raw-products'!$A$1:$H$1,0))</f>
        <v>Denim</v>
      </c>
      <c r="I118" t="str">
        <f>VLOOKUP($C118,'Raw-products'!$A$2:$H$1261,MATCH(I$1,'Raw-products'!$A$1:$H$1,0))</f>
        <v>L</v>
      </c>
      <c r="J118" t="str">
        <f>VLOOKUP($C118,'Raw-products'!$A$2:$H$1261,MATCH(J$1,'Raw-products'!$A$1:$H$1,0))</f>
        <v>violet</v>
      </c>
      <c r="K118">
        <f>VLOOKUP($C118,'Raw-products'!$A$2:$H$1261,MATCH(K$1,'Raw-products'!$A$1:$H$1,0))</f>
        <v>92</v>
      </c>
      <c r="L118">
        <f>VLOOKUP($C118,'Raw-products'!$A$2:$H$1261,MATCH(L$1,'Raw-products'!$A$1:$H$1,0))</f>
        <v>50</v>
      </c>
      <c r="M118" s="5">
        <f t="shared" si="2"/>
        <v>4600</v>
      </c>
      <c r="N118" cm="1">
        <f t="array" ref="N118:Q118">_xlfn.XLOOKUP($B118,'Raw -orders'!$A:$A,'Raw -orders'!$B:$E)</f>
        <v>732</v>
      </c>
      <c r="O118">
        <v>15964</v>
      </c>
      <c r="P118" s="1">
        <v>44311</v>
      </c>
      <c r="Q118" s="1">
        <v>44320</v>
      </c>
      <c r="R118" t="str" cm="1">
        <f t="array" ref="R118:Y118">_xlfn.XLOOKUP($N118,'Raw - customers'!$A:$A,'Raw - customers'!$B:$I)</f>
        <v>Gorden Seago</v>
      </c>
      <c r="S118" t="str">
        <v>Genderfluid</v>
      </c>
      <c r="T118">
        <v>80</v>
      </c>
      <c r="U118" t="str">
        <v>905 Stephanie BoulevardApt. 217</v>
      </c>
      <c r="V118">
        <v>8114</v>
      </c>
      <c r="W118" t="str">
        <v>Port Aaronton</v>
      </c>
      <c r="X118" t="str">
        <v>Queensland</v>
      </c>
      <c r="Y118" t="str">
        <v>Australia</v>
      </c>
      <c r="Z118">
        <v>4</v>
      </c>
      <c r="AA118" s="3" t="str">
        <f t="shared" si="3"/>
        <v>0 to 10</v>
      </c>
      <c r="AL118" s="6" t="str">
        <v>Artemas Vasilischev</v>
      </c>
      <c r="AP118" s="6">
        <v>732</v>
      </c>
      <c r="AQ118" s="6" t="s">
        <v>1355</v>
      </c>
      <c r="AS118">
        <v>639</v>
      </c>
      <c r="AT118" t="str">
        <v>Victoria</v>
      </c>
    </row>
    <row r="119" spans="1:46" x14ac:dyDescent="0.25">
      <c r="A119">
        <v>117</v>
      </c>
      <c r="B119">
        <v>27</v>
      </c>
      <c r="C119">
        <v>302</v>
      </c>
      <c r="D119">
        <v>105</v>
      </c>
      <c r="E119">
        <v>2</v>
      </c>
      <c r="F119">
        <v>210</v>
      </c>
      <c r="G119" t="str">
        <f>VLOOKUP($C119,'Raw-products'!$A$2:$H$1261,MATCH(G$1,'Raw-products'!$A$1:$H$1,0))</f>
        <v>Shirt</v>
      </c>
      <c r="H119" t="str">
        <f>VLOOKUP($C119,'Raw-products'!$A$2:$H$1261,MATCH(H$1,'Raw-products'!$A$1:$H$1,0))</f>
        <v>Cuban Collar</v>
      </c>
      <c r="I119" t="str">
        <f>VLOOKUP($C119,'Raw-products'!$A$2:$H$1261,MATCH(I$1,'Raw-products'!$A$1:$H$1,0))</f>
        <v>M</v>
      </c>
      <c r="J119" t="str">
        <f>VLOOKUP($C119,'Raw-products'!$A$2:$H$1261,MATCH(J$1,'Raw-products'!$A$1:$H$1,0))</f>
        <v>blue</v>
      </c>
      <c r="K119">
        <f>VLOOKUP($C119,'Raw-products'!$A$2:$H$1261,MATCH(K$1,'Raw-products'!$A$1:$H$1,0))</f>
        <v>93</v>
      </c>
      <c r="L119">
        <f>VLOOKUP($C119,'Raw-products'!$A$2:$H$1261,MATCH(L$1,'Raw-products'!$A$1:$H$1,0))</f>
        <v>55</v>
      </c>
      <c r="M119" s="5">
        <f t="shared" si="2"/>
        <v>5115</v>
      </c>
      <c r="N119" cm="1">
        <f t="array" ref="N119:Q119">_xlfn.XLOOKUP($B119,'Raw -orders'!$A:$A,'Raw -orders'!$B:$E)</f>
        <v>443</v>
      </c>
      <c r="O119">
        <v>35513</v>
      </c>
      <c r="P119" s="1">
        <v>44332</v>
      </c>
      <c r="Q119" s="1">
        <v>44344</v>
      </c>
      <c r="R119" t="str" cm="1">
        <f t="array" ref="R119:Y119">_xlfn.XLOOKUP($N119,'Raw - customers'!$A:$A,'Raw - customers'!$B:$I)</f>
        <v>Melodee Spencley</v>
      </c>
      <c r="S119" t="str">
        <v>Bigender</v>
      </c>
      <c r="T119">
        <v>49</v>
      </c>
      <c r="U119" t="str">
        <v>033 Mitchell IslandApt. 732</v>
      </c>
      <c r="V119">
        <v>9651</v>
      </c>
      <c r="W119" t="str">
        <v>Crooksshire</v>
      </c>
      <c r="X119" t="str">
        <v>Victoria</v>
      </c>
      <c r="Y119" t="str">
        <v>Australia</v>
      </c>
      <c r="Z119">
        <v>5</v>
      </c>
      <c r="AA119" s="3" t="str">
        <f t="shared" si="3"/>
        <v>10 to 20</v>
      </c>
      <c r="AL119" s="6" t="str">
        <v>Ashely Inmett</v>
      </c>
      <c r="AP119" s="6">
        <v>443</v>
      </c>
      <c r="AQ119" s="6" t="s">
        <v>1396</v>
      </c>
      <c r="AS119">
        <v>545</v>
      </c>
      <c r="AT119" t="str">
        <v>Queensland</v>
      </c>
    </row>
    <row r="120" spans="1:46" x14ac:dyDescent="0.25">
      <c r="A120">
        <v>118</v>
      </c>
      <c r="B120">
        <v>27</v>
      </c>
      <c r="C120">
        <v>823</v>
      </c>
      <c r="D120">
        <v>117</v>
      </c>
      <c r="E120">
        <v>1</v>
      </c>
      <c r="F120">
        <v>117</v>
      </c>
      <c r="G120" t="str">
        <f>VLOOKUP($C120,'Raw-products'!$A$2:$H$1261,MATCH(G$1,'Raw-products'!$A$1:$H$1,0))</f>
        <v>Jacket</v>
      </c>
      <c r="H120" t="str">
        <f>VLOOKUP($C120,'Raw-products'!$A$2:$H$1261,MATCH(H$1,'Raw-products'!$A$1:$H$1,0))</f>
        <v>Shearling</v>
      </c>
      <c r="I120" t="str">
        <f>VLOOKUP($C120,'Raw-products'!$A$2:$H$1261,MATCH(I$1,'Raw-products'!$A$1:$H$1,0))</f>
        <v>L</v>
      </c>
      <c r="J120" t="str">
        <f>VLOOKUP($C120,'Raw-products'!$A$2:$H$1261,MATCH(J$1,'Raw-products'!$A$1:$H$1,0))</f>
        <v>green</v>
      </c>
      <c r="K120">
        <f>VLOOKUP($C120,'Raw-products'!$A$2:$H$1261,MATCH(K$1,'Raw-products'!$A$1:$H$1,0))</f>
        <v>95</v>
      </c>
      <c r="L120">
        <f>VLOOKUP($C120,'Raw-products'!$A$2:$H$1261,MATCH(L$1,'Raw-products'!$A$1:$H$1,0))</f>
        <v>66</v>
      </c>
      <c r="M120" s="5">
        <f t="shared" si="2"/>
        <v>6270</v>
      </c>
      <c r="N120" cm="1">
        <f t="array" ref="N120:Q120">_xlfn.XLOOKUP($B120,'Raw -orders'!$A:$A,'Raw -orders'!$B:$E)</f>
        <v>443</v>
      </c>
      <c r="O120">
        <v>35513</v>
      </c>
      <c r="P120" s="1">
        <v>44332</v>
      </c>
      <c r="Q120" s="1">
        <v>44344</v>
      </c>
      <c r="R120" t="str" cm="1">
        <f t="array" ref="R120:Y120">_xlfn.XLOOKUP($N120,'Raw - customers'!$A:$A,'Raw - customers'!$B:$I)</f>
        <v>Melodee Spencley</v>
      </c>
      <c r="S120" t="str">
        <v>Bigender</v>
      </c>
      <c r="T120">
        <v>49</v>
      </c>
      <c r="U120" t="str">
        <v>033 Mitchell IslandApt. 732</v>
      </c>
      <c r="V120">
        <v>9651</v>
      </c>
      <c r="W120" t="str">
        <v>Crooksshire</v>
      </c>
      <c r="X120" t="str">
        <v>Victoria</v>
      </c>
      <c r="Y120" t="str">
        <v>Australia</v>
      </c>
      <c r="Z120">
        <v>5</v>
      </c>
      <c r="AA120" s="3" t="str">
        <f t="shared" si="3"/>
        <v>10 to 20</v>
      </c>
      <c r="AL120" s="6" t="str">
        <v>Ashley Gant</v>
      </c>
      <c r="AP120" s="6">
        <v>443</v>
      </c>
      <c r="AQ120" s="6" t="s">
        <v>1396</v>
      </c>
      <c r="AS120">
        <v>585</v>
      </c>
      <c r="AT120" t="str">
        <v>South Australia</v>
      </c>
    </row>
    <row r="121" spans="1:46" x14ac:dyDescent="0.25">
      <c r="A121">
        <v>119</v>
      </c>
      <c r="B121">
        <v>27</v>
      </c>
      <c r="C121">
        <v>360</v>
      </c>
      <c r="D121">
        <v>94</v>
      </c>
      <c r="E121">
        <v>1</v>
      </c>
      <c r="F121">
        <v>94</v>
      </c>
      <c r="G121" t="str">
        <f>VLOOKUP($C121,'Raw-products'!$A$2:$H$1261,MATCH(G$1,'Raw-products'!$A$1:$H$1,0))</f>
        <v>Shirt</v>
      </c>
      <c r="H121" t="str">
        <f>VLOOKUP($C121,'Raw-products'!$A$2:$H$1261,MATCH(H$1,'Raw-products'!$A$1:$H$1,0))</f>
        <v>Henley</v>
      </c>
      <c r="I121" t="str">
        <f>VLOOKUP($C121,'Raw-products'!$A$2:$H$1261,MATCH(I$1,'Raw-products'!$A$1:$H$1,0))</f>
        <v>XS</v>
      </c>
      <c r="J121" t="str">
        <f>VLOOKUP($C121,'Raw-products'!$A$2:$H$1261,MATCH(J$1,'Raw-products'!$A$1:$H$1,0))</f>
        <v>yellow</v>
      </c>
      <c r="K121">
        <f>VLOOKUP($C121,'Raw-products'!$A$2:$H$1261,MATCH(K$1,'Raw-products'!$A$1:$H$1,0))</f>
        <v>92</v>
      </c>
      <c r="L121">
        <f>VLOOKUP($C121,'Raw-products'!$A$2:$H$1261,MATCH(L$1,'Raw-products'!$A$1:$H$1,0))</f>
        <v>42</v>
      </c>
      <c r="M121" s="5">
        <f t="shared" si="2"/>
        <v>3864</v>
      </c>
      <c r="N121" cm="1">
        <f t="array" ref="N121:Q121">_xlfn.XLOOKUP($B121,'Raw -orders'!$A:$A,'Raw -orders'!$B:$E)</f>
        <v>443</v>
      </c>
      <c r="O121">
        <v>35513</v>
      </c>
      <c r="P121" s="1">
        <v>44332</v>
      </c>
      <c r="Q121" s="1">
        <v>44344</v>
      </c>
      <c r="R121" t="str" cm="1">
        <f t="array" ref="R121:Y121">_xlfn.XLOOKUP($N121,'Raw - customers'!$A:$A,'Raw - customers'!$B:$I)</f>
        <v>Melodee Spencley</v>
      </c>
      <c r="S121" t="str">
        <v>Bigender</v>
      </c>
      <c r="T121">
        <v>49</v>
      </c>
      <c r="U121" t="str">
        <v>033 Mitchell IslandApt. 732</v>
      </c>
      <c r="V121">
        <v>9651</v>
      </c>
      <c r="W121" t="str">
        <v>Crooksshire</v>
      </c>
      <c r="X121" t="str">
        <v>Victoria</v>
      </c>
      <c r="Y121" t="str">
        <v>Australia</v>
      </c>
      <c r="Z121">
        <v>5</v>
      </c>
      <c r="AA121" s="3" t="str">
        <f t="shared" si="3"/>
        <v>10 to 20</v>
      </c>
      <c r="AL121" s="6" t="str">
        <v>Ashlie Godwyn</v>
      </c>
      <c r="AP121" s="6">
        <v>443</v>
      </c>
      <c r="AQ121" s="6" t="s">
        <v>1396</v>
      </c>
      <c r="AS121">
        <v>549</v>
      </c>
      <c r="AT121" t="str">
        <v>Northern Territory</v>
      </c>
    </row>
    <row r="122" spans="1:46" x14ac:dyDescent="0.25">
      <c r="A122">
        <v>120</v>
      </c>
      <c r="B122">
        <v>27</v>
      </c>
      <c r="C122">
        <v>430</v>
      </c>
      <c r="D122">
        <v>107</v>
      </c>
      <c r="E122">
        <v>1</v>
      </c>
      <c r="F122">
        <v>107</v>
      </c>
      <c r="G122" t="str">
        <f>VLOOKUP($C122,'Raw-products'!$A$2:$H$1261,MATCH(G$1,'Raw-products'!$A$1:$H$1,0))</f>
        <v>Jacket</v>
      </c>
      <c r="H122" t="str">
        <f>VLOOKUP($C122,'Raw-products'!$A$2:$H$1261,MATCH(H$1,'Raw-products'!$A$1:$H$1,0))</f>
        <v>Denim</v>
      </c>
      <c r="I122" t="str">
        <f>VLOOKUP($C122,'Raw-products'!$A$2:$H$1261,MATCH(I$1,'Raw-products'!$A$1:$H$1,0))</f>
        <v>XS</v>
      </c>
      <c r="J122" t="str">
        <f>VLOOKUP($C122,'Raw-products'!$A$2:$H$1261,MATCH(J$1,'Raw-products'!$A$1:$H$1,0))</f>
        <v>yellow</v>
      </c>
      <c r="K122">
        <f>VLOOKUP($C122,'Raw-products'!$A$2:$H$1261,MATCH(K$1,'Raw-products'!$A$1:$H$1,0))</f>
        <v>92</v>
      </c>
      <c r="L122">
        <f>VLOOKUP($C122,'Raw-products'!$A$2:$H$1261,MATCH(L$1,'Raw-products'!$A$1:$H$1,0))</f>
        <v>52</v>
      </c>
      <c r="M122" s="5">
        <f t="shared" si="2"/>
        <v>4784</v>
      </c>
      <c r="N122" cm="1">
        <f t="array" ref="N122:Q122">_xlfn.XLOOKUP($B122,'Raw -orders'!$A:$A,'Raw -orders'!$B:$E)</f>
        <v>443</v>
      </c>
      <c r="O122">
        <v>35513</v>
      </c>
      <c r="P122" s="1">
        <v>44332</v>
      </c>
      <c r="Q122" s="1">
        <v>44344</v>
      </c>
      <c r="R122" t="str" cm="1">
        <f t="array" ref="R122:Y122">_xlfn.XLOOKUP($N122,'Raw - customers'!$A:$A,'Raw - customers'!$B:$I)</f>
        <v>Melodee Spencley</v>
      </c>
      <c r="S122" t="str">
        <v>Bigender</v>
      </c>
      <c r="T122">
        <v>49</v>
      </c>
      <c r="U122" t="str">
        <v>033 Mitchell IslandApt. 732</v>
      </c>
      <c r="V122">
        <v>9651</v>
      </c>
      <c r="W122" t="str">
        <v>Crooksshire</v>
      </c>
      <c r="X122" t="str">
        <v>Victoria</v>
      </c>
      <c r="Y122" t="str">
        <v>Australia</v>
      </c>
      <c r="Z122">
        <v>5</v>
      </c>
      <c r="AA122" s="3" t="str">
        <f t="shared" si="3"/>
        <v>10 to 20</v>
      </c>
      <c r="AL122" s="6" t="str">
        <v>Atlante Dissman</v>
      </c>
      <c r="AP122" s="6">
        <v>443</v>
      </c>
      <c r="AQ122" s="6" t="s">
        <v>1396</v>
      </c>
      <c r="AS122">
        <v>471</v>
      </c>
      <c r="AT122" t="str">
        <v>New South Wales</v>
      </c>
    </row>
    <row r="123" spans="1:46" x14ac:dyDescent="0.25">
      <c r="A123">
        <v>121</v>
      </c>
      <c r="B123">
        <v>27</v>
      </c>
      <c r="C123">
        <v>1027</v>
      </c>
      <c r="D123">
        <v>90</v>
      </c>
      <c r="E123">
        <v>3</v>
      </c>
      <c r="F123">
        <v>270</v>
      </c>
      <c r="G123" t="str">
        <f>VLOOKUP($C123,'Raw-products'!$A$2:$H$1261,MATCH(G$1,'Raw-products'!$A$1:$H$1,0))</f>
        <v>Trousers</v>
      </c>
      <c r="H123" t="str">
        <f>VLOOKUP($C123,'Raw-products'!$A$2:$H$1261,MATCH(H$1,'Raw-products'!$A$1:$H$1,0))</f>
        <v>Relaxed Leg</v>
      </c>
      <c r="I123" t="str">
        <f>VLOOKUP($C123,'Raw-products'!$A$2:$H$1261,MATCH(I$1,'Raw-products'!$A$1:$H$1,0))</f>
        <v>M</v>
      </c>
      <c r="J123" t="str">
        <f>VLOOKUP($C123,'Raw-products'!$A$2:$H$1261,MATCH(J$1,'Raw-products'!$A$1:$H$1,0))</f>
        <v>yellow</v>
      </c>
      <c r="K123">
        <f>VLOOKUP($C123,'Raw-products'!$A$2:$H$1261,MATCH(K$1,'Raw-products'!$A$1:$H$1,0))</f>
        <v>95</v>
      </c>
      <c r="L123">
        <f>VLOOKUP($C123,'Raw-products'!$A$2:$H$1261,MATCH(L$1,'Raw-products'!$A$1:$H$1,0))</f>
        <v>68</v>
      </c>
      <c r="M123" s="5">
        <f t="shared" si="2"/>
        <v>6460</v>
      </c>
      <c r="N123" cm="1">
        <f t="array" ref="N123:Q123">_xlfn.XLOOKUP($B123,'Raw -orders'!$A:$A,'Raw -orders'!$B:$E)</f>
        <v>443</v>
      </c>
      <c r="O123">
        <v>35513</v>
      </c>
      <c r="P123" s="1">
        <v>44332</v>
      </c>
      <c r="Q123" s="1">
        <v>44344</v>
      </c>
      <c r="R123" t="str" cm="1">
        <f t="array" ref="R123:Y123">_xlfn.XLOOKUP($N123,'Raw - customers'!$A:$A,'Raw - customers'!$B:$I)</f>
        <v>Melodee Spencley</v>
      </c>
      <c r="S123" t="str">
        <v>Bigender</v>
      </c>
      <c r="T123">
        <v>49</v>
      </c>
      <c r="U123" t="str">
        <v>033 Mitchell IslandApt. 732</v>
      </c>
      <c r="V123">
        <v>9651</v>
      </c>
      <c r="W123" t="str">
        <v>Crooksshire</v>
      </c>
      <c r="X123" t="str">
        <v>Victoria</v>
      </c>
      <c r="Y123" t="str">
        <v>Australia</v>
      </c>
      <c r="Z123">
        <v>5</v>
      </c>
      <c r="AA123" s="3" t="str">
        <f t="shared" si="3"/>
        <v>10 to 20</v>
      </c>
      <c r="AL123" s="6" t="str">
        <v>Atlante Mcgrotty</v>
      </c>
      <c r="AP123" s="6">
        <v>443</v>
      </c>
      <c r="AQ123" s="6" t="s">
        <v>1396</v>
      </c>
      <c r="AS123">
        <v>776</v>
      </c>
      <c r="AT123" t="str">
        <v>Australian Capital Territory</v>
      </c>
    </row>
    <row r="124" spans="1:46" x14ac:dyDescent="0.25">
      <c r="A124">
        <v>122</v>
      </c>
      <c r="B124">
        <v>27</v>
      </c>
      <c r="C124">
        <v>603</v>
      </c>
      <c r="D124">
        <v>112</v>
      </c>
      <c r="E124">
        <v>1</v>
      </c>
      <c r="F124">
        <v>112</v>
      </c>
      <c r="G124" t="str">
        <f>VLOOKUP($C124,'Raw-products'!$A$2:$H$1261,MATCH(G$1,'Raw-products'!$A$1:$H$1,0))</f>
        <v>Jacket</v>
      </c>
      <c r="H124" t="str">
        <f>VLOOKUP($C124,'Raw-products'!$A$2:$H$1261,MATCH(H$1,'Raw-products'!$A$1:$H$1,0))</f>
        <v>Cardigan</v>
      </c>
      <c r="I124" t="str">
        <f>VLOOKUP($C124,'Raw-products'!$A$2:$H$1261,MATCH(I$1,'Raw-products'!$A$1:$H$1,0))</f>
        <v>L</v>
      </c>
      <c r="J124" t="str">
        <f>VLOOKUP($C124,'Raw-products'!$A$2:$H$1261,MATCH(J$1,'Raw-products'!$A$1:$H$1,0))</f>
        <v>orange</v>
      </c>
      <c r="K124">
        <f>VLOOKUP($C124,'Raw-products'!$A$2:$H$1261,MATCH(K$1,'Raw-products'!$A$1:$H$1,0))</f>
        <v>118</v>
      </c>
      <c r="L124">
        <f>VLOOKUP($C124,'Raw-products'!$A$2:$H$1261,MATCH(L$1,'Raw-products'!$A$1:$H$1,0))</f>
        <v>79</v>
      </c>
      <c r="M124" s="5">
        <f t="shared" si="2"/>
        <v>9322</v>
      </c>
      <c r="N124" cm="1">
        <f t="array" ref="N124:Q124">_xlfn.XLOOKUP($B124,'Raw -orders'!$A:$A,'Raw -orders'!$B:$E)</f>
        <v>443</v>
      </c>
      <c r="O124">
        <v>35513</v>
      </c>
      <c r="P124" s="1">
        <v>44332</v>
      </c>
      <c r="Q124" s="1">
        <v>44344</v>
      </c>
      <c r="R124" t="str" cm="1">
        <f t="array" ref="R124:Y124">_xlfn.XLOOKUP($N124,'Raw - customers'!$A:$A,'Raw - customers'!$B:$I)</f>
        <v>Melodee Spencley</v>
      </c>
      <c r="S124" t="str">
        <v>Bigender</v>
      </c>
      <c r="T124">
        <v>49</v>
      </c>
      <c r="U124" t="str">
        <v>033 Mitchell IslandApt. 732</v>
      </c>
      <c r="V124">
        <v>9651</v>
      </c>
      <c r="W124" t="str">
        <v>Crooksshire</v>
      </c>
      <c r="X124" t="str">
        <v>Victoria</v>
      </c>
      <c r="Y124" t="str">
        <v>Australia</v>
      </c>
      <c r="Z124">
        <v>5</v>
      </c>
      <c r="AA124" s="3" t="str">
        <f t="shared" si="3"/>
        <v>10 to 20</v>
      </c>
      <c r="AL124" s="6" t="str">
        <v>Augustin Brandenberg</v>
      </c>
      <c r="AP124" s="6">
        <v>443</v>
      </c>
      <c r="AQ124" s="6" t="s">
        <v>1396</v>
      </c>
      <c r="AS124">
        <v>321</v>
      </c>
      <c r="AT124" t="str">
        <v>New South Wales</v>
      </c>
    </row>
    <row r="125" spans="1:46" x14ac:dyDescent="0.25">
      <c r="A125">
        <v>123</v>
      </c>
      <c r="B125">
        <v>27</v>
      </c>
      <c r="C125">
        <v>843</v>
      </c>
      <c r="D125">
        <v>113</v>
      </c>
      <c r="E125">
        <v>2</v>
      </c>
      <c r="F125">
        <v>226</v>
      </c>
      <c r="G125" t="str">
        <f>VLOOKUP($C125,'Raw-products'!$A$2:$H$1261,MATCH(G$1,'Raw-products'!$A$1:$H$1,0))</f>
        <v>Trousers</v>
      </c>
      <c r="H125" t="str">
        <f>VLOOKUP($C125,'Raw-products'!$A$2:$H$1261,MATCH(H$1,'Raw-products'!$A$1:$H$1,0))</f>
        <v>Chinos</v>
      </c>
      <c r="I125" t="str">
        <f>VLOOKUP($C125,'Raw-products'!$A$2:$H$1261,MATCH(I$1,'Raw-products'!$A$1:$H$1,0))</f>
        <v>L</v>
      </c>
      <c r="J125" t="str">
        <f>VLOOKUP($C125,'Raw-products'!$A$2:$H$1261,MATCH(J$1,'Raw-products'!$A$1:$H$1,0))</f>
        <v>red</v>
      </c>
      <c r="K125">
        <f>VLOOKUP($C125,'Raw-products'!$A$2:$H$1261,MATCH(K$1,'Raw-products'!$A$1:$H$1,0))</f>
        <v>100</v>
      </c>
      <c r="L125">
        <f>VLOOKUP($C125,'Raw-products'!$A$2:$H$1261,MATCH(L$1,'Raw-products'!$A$1:$H$1,0))</f>
        <v>44</v>
      </c>
      <c r="M125" s="5">
        <f t="shared" si="2"/>
        <v>4400</v>
      </c>
      <c r="N125" cm="1">
        <f t="array" ref="N125:Q125">_xlfn.XLOOKUP($B125,'Raw -orders'!$A:$A,'Raw -orders'!$B:$E)</f>
        <v>443</v>
      </c>
      <c r="O125">
        <v>35513</v>
      </c>
      <c r="P125" s="1">
        <v>44332</v>
      </c>
      <c r="Q125" s="1">
        <v>44344</v>
      </c>
      <c r="R125" t="str" cm="1">
        <f t="array" ref="R125:Y125">_xlfn.XLOOKUP($N125,'Raw - customers'!$A:$A,'Raw - customers'!$B:$I)</f>
        <v>Melodee Spencley</v>
      </c>
      <c r="S125" t="str">
        <v>Bigender</v>
      </c>
      <c r="T125">
        <v>49</v>
      </c>
      <c r="U125" t="str">
        <v>033 Mitchell IslandApt. 732</v>
      </c>
      <c r="V125">
        <v>9651</v>
      </c>
      <c r="W125" t="str">
        <v>Crooksshire</v>
      </c>
      <c r="X125" t="str">
        <v>Victoria</v>
      </c>
      <c r="Y125" t="str">
        <v>Australia</v>
      </c>
      <c r="Z125">
        <v>5</v>
      </c>
      <c r="AA125" s="3" t="str">
        <f t="shared" si="3"/>
        <v>10 to 20</v>
      </c>
      <c r="AL125" s="6" t="str">
        <v>Augusto Ackrill</v>
      </c>
      <c r="AP125" s="6">
        <v>443</v>
      </c>
      <c r="AQ125" s="6" t="s">
        <v>1396</v>
      </c>
      <c r="AS125">
        <v>326</v>
      </c>
      <c r="AT125" t="str">
        <v>Northern Territory</v>
      </c>
    </row>
    <row r="126" spans="1:46" x14ac:dyDescent="0.25">
      <c r="A126">
        <v>124</v>
      </c>
      <c r="B126">
        <v>28</v>
      </c>
      <c r="C126">
        <v>19</v>
      </c>
      <c r="D126">
        <v>96</v>
      </c>
      <c r="E126">
        <v>2</v>
      </c>
      <c r="F126">
        <v>192</v>
      </c>
      <c r="G126" t="str">
        <f>VLOOKUP($C126,'Raw-products'!$A$2:$H$1261,MATCH(G$1,'Raw-products'!$A$1:$H$1,0))</f>
        <v>Shirt</v>
      </c>
      <c r="H126" t="str">
        <f>VLOOKUP($C126,'Raw-products'!$A$2:$H$1261,MATCH(H$1,'Raw-products'!$A$1:$H$1,0))</f>
        <v>Oxford Cloth</v>
      </c>
      <c r="I126" t="str">
        <f>VLOOKUP($C126,'Raw-products'!$A$2:$H$1261,MATCH(I$1,'Raw-products'!$A$1:$H$1,0))</f>
        <v>XL</v>
      </c>
      <c r="J126" t="str">
        <f>VLOOKUP($C126,'Raw-products'!$A$2:$H$1261,MATCH(J$1,'Raw-products'!$A$1:$H$1,0))</f>
        <v>green</v>
      </c>
      <c r="K126">
        <f>VLOOKUP($C126,'Raw-products'!$A$2:$H$1261,MATCH(K$1,'Raw-products'!$A$1:$H$1,0))</f>
        <v>114</v>
      </c>
      <c r="L126">
        <f>VLOOKUP($C126,'Raw-products'!$A$2:$H$1261,MATCH(L$1,'Raw-products'!$A$1:$H$1,0))</f>
        <v>42</v>
      </c>
      <c r="M126" s="5">
        <f t="shared" si="2"/>
        <v>4788</v>
      </c>
      <c r="N126" cm="1">
        <f t="array" ref="N126:Q126">_xlfn.XLOOKUP($B126,'Raw -orders'!$A:$A,'Raw -orders'!$B:$E)</f>
        <v>206</v>
      </c>
      <c r="O126">
        <v>29968</v>
      </c>
      <c r="P126" s="1">
        <v>44427</v>
      </c>
      <c r="Q126" s="1">
        <v>44443</v>
      </c>
      <c r="R126" t="str" cm="1">
        <f t="array" ref="R126:Y126">_xlfn.XLOOKUP($N126,'Raw - customers'!$A:$A,'Raw - customers'!$B:$I)</f>
        <v>Crin Johnikin</v>
      </c>
      <c r="S126" t="str">
        <v>Polygender</v>
      </c>
      <c r="T126">
        <v>66</v>
      </c>
      <c r="U126" t="str">
        <v>09 Kiehn View RdApt. 209</v>
      </c>
      <c r="V126">
        <v>2155</v>
      </c>
      <c r="W126" t="str">
        <v>South Clairetown</v>
      </c>
      <c r="X126" t="str">
        <v>Queensland</v>
      </c>
      <c r="Y126" t="str">
        <v>Australia</v>
      </c>
      <c r="Z126">
        <v>8</v>
      </c>
      <c r="AA126" s="3" t="str">
        <f t="shared" si="3"/>
        <v>10 to 20</v>
      </c>
      <c r="AL126" s="6" t="str">
        <v>Aurie Margett</v>
      </c>
      <c r="AP126" s="6">
        <v>206</v>
      </c>
      <c r="AQ126" s="6" t="s">
        <v>1355</v>
      </c>
      <c r="AS126">
        <v>936</v>
      </c>
      <c r="AT126" t="str">
        <v>Australian Capital Territory</v>
      </c>
    </row>
    <row r="127" spans="1:46" x14ac:dyDescent="0.25">
      <c r="A127">
        <v>125</v>
      </c>
      <c r="B127">
        <v>28</v>
      </c>
      <c r="C127">
        <v>226</v>
      </c>
      <c r="D127">
        <v>106</v>
      </c>
      <c r="E127">
        <v>2</v>
      </c>
      <c r="F127">
        <v>212</v>
      </c>
      <c r="G127" t="str">
        <f>VLOOKUP($C127,'Raw-products'!$A$2:$H$1261,MATCH(G$1,'Raw-products'!$A$1:$H$1,0))</f>
        <v>Shirt</v>
      </c>
      <c r="H127" t="str">
        <f>VLOOKUP($C127,'Raw-products'!$A$2:$H$1261,MATCH(H$1,'Raw-products'!$A$1:$H$1,0))</f>
        <v>Chambray</v>
      </c>
      <c r="I127" t="str">
        <f>VLOOKUP($C127,'Raw-products'!$A$2:$H$1261,MATCH(I$1,'Raw-products'!$A$1:$H$1,0))</f>
        <v>S</v>
      </c>
      <c r="J127" t="str">
        <f>VLOOKUP($C127,'Raw-products'!$A$2:$H$1261,MATCH(J$1,'Raw-products'!$A$1:$H$1,0))</f>
        <v>green</v>
      </c>
      <c r="K127">
        <f>VLOOKUP($C127,'Raw-products'!$A$2:$H$1261,MATCH(K$1,'Raw-products'!$A$1:$H$1,0))</f>
        <v>105</v>
      </c>
      <c r="L127">
        <f>VLOOKUP($C127,'Raw-products'!$A$2:$H$1261,MATCH(L$1,'Raw-products'!$A$1:$H$1,0))</f>
        <v>63</v>
      </c>
      <c r="M127" s="5">
        <f t="shared" si="2"/>
        <v>6615</v>
      </c>
      <c r="N127" cm="1">
        <f t="array" ref="N127:Q127">_xlfn.XLOOKUP($B127,'Raw -orders'!$A:$A,'Raw -orders'!$B:$E)</f>
        <v>206</v>
      </c>
      <c r="O127">
        <v>29968</v>
      </c>
      <c r="P127" s="1">
        <v>44427</v>
      </c>
      <c r="Q127" s="1">
        <v>44443</v>
      </c>
      <c r="R127" t="str" cm="1">
        <f t="array" ref="R127:Y127">_xlfn.XLOOKUP($N127,'Raw - customers'!$A:$A,'Raw - customers'!$B:$I)</f>
        <v>Crin Johnikin</v>
      </c>
      <c r="S127" t="str">
        <v>Polygender</v>
      </c>
      <c r="T127">
        <v>66</v>
      </c>
      <c r="U127" t="str">
        <v>09 Kiehn View RdApt. 209</v>
      </c>
      <c r="V127">
        <v>2155</v>
      </c>
      <c r="W127" t="str">
        <v>South Clairetown</v>
      </c>
      <c r="X127" t="str">
        <v>Queensland</v>
      </c>
      <c r="Y127" t="str">
        <v>Australia</v>
      </c>
      <c r="Z127">
        <v>8</v>
      </c>
      <c r="AA127" s="3" t="str">
        <f t="shared" si="3"/>
        <v>10 to 20</v>
      </c>
      <c r="AL127" s="6" t="str">
        <v>Averyl Atthow</v>
      </c>
      <c r="AP127" s="6">
        <v>206</v>
      </c>
      <c r="AQ127" s="6" t="s">
        <v>1355</v>
      </c>
      <c r="AS127">
        <v>428</v>
      </c>
      <c r="AT127" t="str">
        <v>Australian Capital Territory</v>
      </c>
    </row>
    <row r="128" spans="1:46" x14ac:dyDescent="0.25">
      <c r="A128">
        <v>126</v>
      </c>
      <c r="B128">
        <v>28</v>
      </c>
      <c r="C128">
        <v>1158</v>
      </c>
      <c r="D128">
        <v>99</v>
      </c>
      <c r="E128">
        <v>1</v>
      </c>
      <c r="F128">
        <v>99</v>
      </c>
      <c r="G128" t="str">
        <f>VLOOKUP($C128,'Raw-products'!$A$2:$H$1261,MATCH(G$1,'Raw-products'!$A$1:$H$1,0))</f>
        <v>Trousers</v>
      </c>
      <c r="H128" t="str">
        <f>VLOOKUP($C128,'Raw-products'!$A$2:$H$1261,MATCH(H$1,'Raw-products'!$A$1:$H$1,0))</f>
        <v>High-Waisted</v>
      </c>
      <c r="I128" t="str">
        <f>VLOOKUP($C128,'Raw-products'!$A$2:$H$1261,MATCH(I$1,'Raw-products'!$A$1:$H$1,0))</f>
        <v>L</v>
      </c>
      <c r="J128" t="str">
        <f>VLOOKUP($C128,'Raw-products'!$A$2:$H$1261,MATCH(J$1,'Raw-products'!$A$1:$H$1,0))</f>
        <v>red</v>
      </c>
      <c r="K128">
        <f>VLOOKUP($C128,'Raw-products'!$A$2:$H$1261,MATCH(K$1,'Raw-products'!$A$1:$H$1,0))</f>
        <v>98</v>
      </c>
      <c r="L128">
        <f>VLOOKUP($C128,'Raw-products'!$A$2:$H$1261,MATCH(L$1,'Raw-products'!$A$1:$H$1,0))</f>
        <v>52</v>
      </c>
      <c r="M128" s="5">
        <f t="shared" si="2"/>
        <v>5096</v>
      </c>
      <c r="N128" cm="1">
        <f t="array" ref="N128:Q128">_xlfn.XLOOKUP($B128,'Raw -orders'!$A:$A,'Raw -orders'!$B:$E)</f>
        <v>206</v>
      </c>
      <c r="O128">
        <v>29968</v>
      </c>
      <c r="P128" s="1">
        <v>44427</v>
      </c>
      <c r="Q128" s="1">
        <v>44443</v>
      </c>
      <c r="R128" t="str" cm="1">
        <f t="array" ref="R128:Y128">_xlfn.XLOOKUP($N128,'Raw - customers'!$A:$A,'Raw - customers'!$B:$I)</f>
        <v>Crin Johnikin</v>
      </c>
      <c r="S128" t="str">
        <v>Polygender</v>
      </c>
      <c r="T128">
        <v>66</v>
      </c>
      <c r="U128" t="str">
        <v>09 Kiehn View RdApt. 209</v>
      </c>
      <c r="V128">
        <v>2155</v>
      </c>
      <c r="W128" t="str">
        <v>South Clairetown</v>
      </c>
      <c r="X128" t="str">
        <v>Queensland</v>
      </c>
      <c r="Y128" t="str">
        <v>Australia</v>
      </c>
      <c r="Z128">
        <v>8</v>
      </c>
      <c r="AA128" s="3" t="str">
        <f t="shared" si="3"/>
        <v>10 to 20</v>
      </c>
      <c r="AL128" s="6" t="str">
        <v>Avivah Chipchase</v>
      </c>
      <c r="AP128" s="6">
        <v>206</v>
      </c>
      <c r="AQ128" s="6" t="s">
        <v>1355</v>
      </c>
      <c r="AS128">
        <v>439</v>
      </c>
      <c r="AT128" t="str">
        <v>Victoria</v>
      </c>
    </row>
    <row r="129" spans="1:46" x14ac:dyDescent="0.25">
      <c r="A129">
        <v>127</v>
      </c>
      <c r="B129">
        <v>28</v>
      </c>
      <c r="C129">
        <v>730</v>
      </c>
      <c r="D129">
        <v>119</v>
      </c>
      <c r="E129">
        <v>1</v>
      </c>
      <c r="F129">
        <v>119</v>
      </c>
      <c r="G129" t="str">
        <f>VLOOKUP($C129,'Raw-products'!$A$2:$H$1261,MATCH(G$1,'Raw-products'!$A$1:$H$1,0))</f>
        <v>Jacket</v>
      </c>
      <c r="H129" t="str">
        <f>VLOOKUP($C129,'Raw-products'!$A$2:$H$1261,MATCH(H$1,'Raw-products'!$A$1:$H$1,0))</f>
        <v>Trench Coat</v>
      </c>
      <c r="I129" t="str">
        <f>VLOOKUP($C129,'Raw-products'!$A$2:$H$1261,MATCH(I$1,'Raw-products'!$A$1:$H$1,0))</f>
        <v>XS</v>
      </c>
      <c r="J129" t="str">
        <f>VLOOKUP($C129,'Raw-products'!$A$2:$H$1261,MATCH(J$1,'Raw-products'!$A$1:$H$1,0))</f>
        <v>violet</v>
      </c>
      <c r="K129">
        <f>VLOOKUP($C129,'Raw-products'!$A$2:$H$1261,MATCH(K$1,'Raw-products'!$A$1:$H$1,0))</f>
        <v>112</v>
      </c>
      <c r="L129">
        <f>VLOOKUP($C129,'Raw-products'!$A$2:$H$1261,MATCH(L$1,'Raw-products'!$A$1:$H$1,0))</f>
        <v>64</v>
      </c>
      <c r="M129" s="5">
        <f t="shared" si="2"/>
        <v>7168</v>
      </c>
      <c r="N129" cm="1">
        <f t="array" ref="N129:Q129">_xlfn.XLOOKUP($B129,'Raw -orders'!$A:$A,'Raw -orders'!$B:$E)</f>
        <v>206</v>
      </c>
      <c r="O129">
        <v>29968</v>
      </c>
      <c r="P129" s="1">
        <v>44427</v>
      </c>
      <c r="Q129" s="1">
        <v>44443</v>
      </c>
      <c r="R129" t="str" cm="1">
        <f t="array" ref="R129:Y129">_xlfn.XLOOKUP($N129,'Raw - customers'!$A:$A,'Raw - customers'!$B:$I)</f>
        <v>Crin Johnikin</v>
      </c>
      <c r="S129" t="str">
        <v>Polygender</v>
      </c>
      <c r="T129">
        <v>66</v>
      </c>
      <c r="U129" t="str">
        <v>09 Kiehn View RdApt. 209</v>
      </c>
      <c r="V129">
        <v>2155</v>
      </c>
      <c r="W129" t="str">
        <v>South Clairetown</v>
      </c>
      <c r="X129" t="str">
        <v>Queensland</v>
      </c>
      <c r="Y129" t="str">
        <v>Australia</v>
      </c>
      <c r="Z129">
        <v>8</v>
      </c>
      <c r="AA129" s="3" t="str">
        <f t="shared" si="3"/>
        <v>10 to 20</v>
      </c>
      <c r="AL129" s="6" t="str">
        <v>Avivah Roddick</v>
      </c>
      <c r="AP129" s="6">
        <v>206</v>
      </c>
      <c r="AQ129" s="6" t="s">
        <v>1355</v>
      </c>
      <c r="AS129">
        <v>878</v>
      </c>
      <c r="AT129" t="str">
        <v>Victoria</v>
      </c>
    </row>
    <row r="130" spans="1:46" x14ac:dyDescent="0.25">
      <c r="A130">
        <v>128</v>
      </c>
      <c r="B130">
        <v>28</v>
      </c>
      <c r="C130">
        <v>2</v>
      </c>
      <c r="D130">
        <v>96</v>
      </c>
      <c r="E130">
        <v>2</v>
      </c>
      <c r="F130">
        <v>192</v>
      </c>
      <c r="G130" t="str">
        <f>VLOOKUP($C130,'Raw-products'!$A$2:$H$1261,MATCH(G$1,'Raw-products'!$A$1:$H$1,0))</f>
        <v>Shirt</v>
      </c>
      <c r="H130" t="str">
        <f>VLOOKUP($C130,'Raw-products'!$A$2:$H$1261,MATCH(H$1,'Raw-products'!$A$1:$H$1,0))</f>
        <v>Oxford Cloth</v>
      </c>
      <c r="I130" t="str">
        <f>VLOOKUP($C130,'Raw-products'!$A$2:$H$1261,MATCH(I$1,'Raw-products'!$A$1:$H$1,0))</f>
        <v>M</v>
      </c>
      <c r="J130" t="str">
        <f>VLOOKUP($C130,'Raw-products'!$A$2:$H$1261,MATCH(J$1,'Raw-products'!$A$1:$H$1,0))</f>
        <v>red</v>
      </c>
      <c r="K130">
        <f>VLOOKUP($C130,'Raw-products'!$A$2:$H$1261,MATCH(K$1,'Raw-products'!$A$1:$H$1,0))</f>
        <v>114</v>
      </c>
      <c r="L130">
        <f>VLOOKUP($C130,'Raw-products'!$A$2:$H$1261,MATCH(L$1,'Raw-products'!$A$1:$H$1,0))</f>
        <v>54</v>
      </c>
      <c r="M130" s="5">
        <f t="shared" si="2"/>
        <v>6156</v>
      </c>
      <c r="N130" cm="1">
        <f t="array" ref="N130:Q130">_xlfn.XLOOKUP($B130,'Raw -orders'!$A:$A,'Raw -orders'!$B:$E)</f>
        <v>206</v>
      </c>
      <c r="O130">
        <v>29968</v>
      </c>
      <c r="P130" s="1">
        <v>44427</v>
      </c>
      <c r="Q130" s="1">
        <v>44443</v>
      </c>
      <c r="R130" t="str" cm="1">
        <f t="array" ref="R130:Y130">_xlfn.XLOOKUP($N130,'Raw - customers'!$A:$A,'Raw - customers'!$B:$I)</f>
        <v>Crin Johnikin</v>
      </c>
      <c r="S130" t="str">
        <v>Polygender</v>
      </c>
      <c r="T130">
        <v>66</v>
      </c>
      <c r="U130" t="str">
        <v>09 Kiehn View RdApt. 209</v>
      </c>
      <c r="V130">
        <v>2155</v>
      </c>
      <c r="W130" t="str">
        <v>South Clairetown</v>
      </c>
      <c r="X130" t="str">
        <v>Queensland</v>
      </c>
      <c r="Y130" t="str">
        <v>Australia</v>
      </c>
      <c r="Z130">
        <v>8</v>
      </c>
      <c r="AA130" s="3" t="str">
        <f t="shared" si="3"/>
        <v>10 to 20</v>
      </c>
      <c r="AL130" s="6" t="str">
        <v>Avril Rossiter</v>
      </c>
      <c r="AP130" s="6">
        <v>206</v>
      </c>
      <c r="AQ130" s="6" t="s">
        <v>1355</v>
      </c>
      <c r="AS130">
        <v>12</v>
      </c>
      <c r="AT130" t="str">
        <v>South Australia</v>
      </c>
    </row>
    <row r="131" spans="1:46" x14ac:dyDescent="0.25">
      <c r="A131">
        <v>129</v>
      </c>
      <c r="B131">
        <v>28</v>
      </c>
      <c r="C131">
        <v>761</v>
      </c>
      <c r="D131">
        <v>109</v>
      </c>
      <c r="E131">
        <v>2</v>
      </c>
      <c r="F131">
        <v>218</v>
      </c>
      <c r="G131" t="str">
        <f>VLOOKUP($C131,'Raw-products'!$A$2:$H$1261,MATCH(G$1,'Raw-products'!$A$1:$H$1,0))</f>
        <v>Jacket</v>
      </c>
      <c r="H131" t="str">
        <f>VLOOKUP($C131,'Raw-products'!$A$2:$H$1261,MATCH(H$1,'Raw-products'!$A$1:$H$1,0))</f>
        <v>Peacoat</v>
      </c>
      <c r="I131" t="str">
        <f>VLOOKUP($C131,'Raw-products'!$A$2:$H$1261,MATCH(I$1,'Raw-products'!$A$1:$H$1,0))</f>
        <v>S</v>
      </c>
      <c r="J131" t="str">
        <f>VLOOKUP($C131,'Raw-products'!$A$2:$H$1261,MATCH(J$1,'Raw-products'!$A$1:$H$1,0))</f>
        <v>indigo</v>
      </c>
      <c r="K131">
        <f>VLOOKUP($C131,'Raw-products'!$A$2:$H$1261,MATCH(K$1,'Raw-products'!$A$1:$H$1,0))</f>
        <v>102</v>
      </c>
      <c r="L131">
        <f>VLOOKUP($C131,'Raw-products'!$A$2:$H$1261,MATCH(L$1,'Raw-products'!$A$1:$H$1,0))</f>
        <v>49</v>
      </c>
      <c r="M131" s="5">
        <f t="shared" ref="M131:M194" si="4">$K131*$L131</f>
        <v>4998</v>
      </c>
      <c r="N131" cm="1">
        <f t="array" ref="N131:Q131">_xlfn.XLOOKUP($B131,'Raw -orders'!$A:$A,'Raw -orders'!$B:$E)</f>
        <v>206</v>
      </c>
      <c r="O131">
        <v>29968</v>
      </c>
      <c r="P131" s="1">
        <v>44427</v>
      </c>
      <c r="Q131" s="1">
        <v>44443</v>
      </c>
      <c r="R131" t="str" cm="1">
        <f t="array" ref="R131:Y131">_xlfn.XLOOKUP($N131,'Raw - customers'!$A:$A,'Raw - customers'!$B:$I)</f>
        <v>Crin Johnikin</v>
      </c>
      <c r="S131" t="str">
        <v>Polygender</v>
      </c>
      <c r="T131">
        <v>66</v>
      </c>
      <c r="U131" t="str">
        <v>09 Kiehn View RdApt. 209</v>
      </c>
      <c r="V131">
        <v>2155</v>
      </c>
      <c r="W131" t="str">
        <v>South Clairetown</v>
      </c>
      <c r="X131" t="str">
        <v>Queensland</v>
      </c>
      <c r="Y131" t="str">
        <v>Australia</v>
      </c>
      <c r="Z131">
        <v>8</v>
      </c>
      <c r="AA131" s="3" t="str">
        <f t="shared" ref="AA131:AA194" si="5">IF(AND(DATEDIF($P131,$Q131,"D")&gt;0,DATEDIF($P131,$Q131,"D")&lt;=10),"0 to 10",IF(AND(DATEDIF($P131,$Q131,"D")&gt;10,DATEDIF($P131,$Q131,"D")&lt;=20),"10 to 20",IF(AND(DATEDIF($P131,$Q131,"D")&gt;20,DATEDIF($P131,$Q131,"D")&lt;=30),"20 to 30")))</f>
        <v>10 to 20</v>
      </c>
      <c r="AL131" s="6" t="str">
        <v>Bank Sargeaunt</v>
      </c>
      <c r="AP131" s="6">
        <v>206</v>
      </c>
      <c r="AQ131" s="6" t="s">
        <v>1355</v>
      </c>
      <c r="AS131">
        <v>942</v>
      </c>
      <c r="AT131" t="str">
        <v>Victoria</v>
      </c>
    </row>
    <row r="132" spans="1:46" x14ac:dyDescent="0.25">
      <c r="A132">
        <v>130</v>
      </c>
      <c r="B132">
        <v>28</v>
      </c>
      <c r="C132">
        <v>684</v>
      </c>
      <c r="D132">
        <v>113</v>
      </c>
      <c r="E132">
        <v>3</v>
      </c>
      <c r="F132">
        <v>339</v>
      </c>
      <c r="G132" t="str">
        <f>VLOOKUP($C132,'Raw-products'!$A$2:$H$1261,MATCH(G$1,'Raw-products'!$A$1:$H$1,0))</f>
        <v>Jacket</v>
      </c>
      <c r="H132" t="str">
        <f>VLOOKUP($C132,'Raw-products'!$A$2:$H$1261,MATCH(H$1,'Raw-products'!$A$1:$H$1,0))</f>
        <v>Parka</v>
      </c>
      <c r="I132" t="str">
        <f>VLOOKUP($C132,'Raw-products'!$A$2:$H$1261,MATCH(I$1,'Raw-products'!$A$1:$H$1,0))</f>
        <v>XL</v>
      </c>
      <c r="J132" t="str">
        <f>VLOOKUP($C132,'Raw-products'!$A$2:$H$1261,MATCH(J$1,'Raw-products'!$A$1:$H$1,0))</f>
        <v>green</v>
      </c>
      <c r="K132">
        <f>VLOOKUP($C132,'Raw-products'!$A$2:$H$1261,MATCH(K$1,'Raw-products'!$A$1:$H$1,0))</f>
        <v>119</v>
      </c>
      <c r="L132">
        <f>VLOOKUP($C132,'Raw-products'!$A$2:$H$1261,MATCH(L$1,'Raw-products'!$A$1:$H$1,0))</f>
        <v>55</v>
      </c>
      <c r="M132" s="5">
        <f t="shared" si="4"/>
        <v>6545</v>
      </c>
      <c r="N132" cm="1">
        <f t="array" ref="N132:Q132">_xlfn.XLOOKUP($B132,'Raw -orders'!$A:$A,'Raw -orders'!$B:$E)</f>
        <v>206</v>
      </c>
      <c r="O132">
        <v>29968</v>
      </c>
      <c r="P132" s="1">
        <v>44427</v>
      </c>
      <c r="Q132" s="1">
        <v>44443</v>
      </c>
      <c r="R132" t="str" cm="1">
        <f t="array" ref="R132:Y132">_xlfn.XLOOKUP($N132,'Raw - customers'!$A:$A,'Raw - customers'!$B:$I)</f>
        <v>Crin Johnikin</v>
      </c>
      <c r="S132" t="str">
        <v>Polygender</v>
      </c>
      <c r="T132">
        <v>66</v>
      </c>
      <c r="U132" t="str">
        <v>09 Kiehn View RdApt. 209</v>
      </c>
      <c r="V132">
        <v>2155</v>
      </c>
      <c r="W132" t="str">
        <v>South Clairetown</v>
      </c>
      <c r="X132" t="str">
        <v>Queensland</v>
      </c>
      <c r="Y132" t="str">
        <v>Australia</v>
      </c>
      <c r="Z132">
        <v>8</v>
      </c>
      <c r="AA132" s="3" t="str">
        <f t="shared" si="5"/>
        <v>10 to 20</v>
      </c>
      <c r="AL132" s="6" t="str">
        <v>Barbara-Anne Salerg</v>
      </c>
      <c r="AP132" s="6">
        <v>206</v>
      </c>
      <c r="AQ132" s="6" t="s">
        <v>1355</v>
      </c>
      <c r="AS132">
        <v>539</v>
      </c>
      <c r="AT132" t="str">
        <v>Queensland</v>
      </c>
    </row>
    <row r="133" spans="1:46" x14ac:dyDescent="0.25">
      <c r="A133">
        <v>131</v>
      </c>
      <c r="B133">
        <v>28</v>
      </c>
      <c r="C133">
        <v>922</v>
      </c>
      <c r="D133">
        <v>96</v>
      </c>
      <c r="E133">
        <v>2</v>
      </c>
      <c r="F133">
        <v>192</v>
      </c>
      <c r="G133" t="str">
        <f>VLOOKUP($C133,'Raw-products'!$A$2:$H$1261,MATCH(G$1,'Raw-products'!$A$1:$H$1,0))</f>
        <v>Trousers</v>
      </c>
      <c r="H133" t="str">
        <f>VLOOKUP($C133,'Raw-products'!$A$2:$H$1261,MATCH(H$1,'Raw-products'!$A$1:$H$1,0))</f>
        <v>Drawstring</v>
      </c>
      <c r="I133" t="str">
        <f>VLOOKUP($C133,'Raw-products'!$A$2:$H$1261,MATCH(I$1,'Raw-products'!$A$1:$H$1,0))</f>
        <v>M</v>
      </c>
      <c r="J133" t="str">
        <f>VLOOKUP($C133,'Raw-products'!$A$2:$H$1261,MATCH(J$1,'Raw-products'!$A$1:$H$1,0))</f>
        <v>yellow</v>
      </c>
      <c r="K133">
        <f>VLOOKUP($C133,'Raw-products'!$A$2:$H$1261,MATCH(K$1,'Raw-products'!$A$1:$H$1,0))</f>
        <v>104</v>
      </c>
      <c r="L133">
        <f>VLOOKUP($C133,'Raw-products'!$A$2:$H$1261,MATCH(L$1,'Raw-products'!$A$1:$H$1,0))</f>
        <v>55</v>
      </c>
      <c r="M133" s="5">
        <f t="shared" si="4"/>
        <v>5720</v>
      </c>
      <c r="N133" cm="1">
        <f t="array" ref="N133:Q133">_xlfn.XLOOKUP($B133,'Raw -orders'!$A:$A,'Raw -orders'!$B:$E)</f>
        <v>206</v>
      </c>
      <c r="O133">
        <v>29968</v>
      </c>
      <c r="P133" s="1">
        <v>44427</v>
      </c>
      <c r="Q133" s="1">
        <v>44443</v>
      </c>
      <c r="R133" t="str" cm="1">
        <f t="array" ref="R133:Y133">_xlfn.XLOOKUP($N133,'Raw - customers'!$A:$A,'Raw - customers'!$B:$I)</f>
        <v>Crin Johnikin</v>
      </c>
      <c r="S133" t="str">
        <v>Polygender</v>
      </c>
      <c r="T133">
        <v>66</v>
      </c>
      <c r="U133" t="str">
        <v>09 Kiehn View RdApt. 209</v>
      </c>
      <c r="V133">
        <v>2155</v>
      </c>
      <c r="W133" t="str">
        <v>South Clairetown</v>
      </c>
      <c r="X133" t="str">
        <v>Queensland</v>
      </c>
      <c r="Y133" t="str">
        <v>Australia</v>
      </c>
      <c r="Z133">
        <v>8</v>
      </c>
      <c r="AA133" s="3" t="str">
        <f t="shared" si="5"/>
        <v>10 to 20</v>
      </c>
      <c r="AL133" s="6" t="str">
        <v>Barclay Beswick</v>
      </c>
      <c r="AP133" s="6">
        <v>206</v>
      </c>
      <c r="AQ133" s="6" t="s">
        <v>1355</v>
      </c>
      <c r="AS133">
        <v>298</v>
      </c>
      <c r="AT133" t="str">
        <v>Queensland</v>
      </c>
    </row>
    <row r="134" spans="1:46" x14ac:dyDescent="0.25">
      <c r="A134">
        <v>132</v>
      </c>
      <c r="B134">
        <v>28</v>
      </c>
      <c r="C134">
        <v>1053</v>
      </c>
      <c r="D134">
        <v>93</v>
      </c>
      <c r="E134">
        <v>2</v>
      </c>
      <c r="F134">
        <v>186</v>
      </c>
      <c r="G134" t="str">
        <f>VLOOKUP($C134,'Raw-products'!$A$2:$H$1261,MATCH(G$1,'Raw-products'!$A$1:$H$1,0))</f>
        <v>Trousers</v>
      </c>
      <c r="H134" t="str">
        <f>VLOOKUP($C134,'Raw-products'!$A$2:$H$1261,MATCH(H$1,'Raw-products'!$A$1:$H$1,0))</f>
        <v>Joggers</v>
      </c>
      <c r="I134" t="str">
        <f>VLOOKUP($C134,'Raw-products'!$A$2:$H$1261,MATCH(I$1,'Raw-products'!$A$1:$H$1,0))</f>
        <v>L</v>
      </c>
      <c r="J134" t="str">
        <f>VLOOKUP($C134,'Raw-products'!$A$2:$H$1261,MATCH(J$1,'Raw-products'!$A$1:$H$1,0))</f>
        <v>red</v>
      </c>
      <c r="K134">
        <f>VLOOKUP($C134,'Raw-products'!$A$2:$H$1261,MATCH(K$1,'Raw-products'!$A$1:$H$1,0))</f>
        <v>94</v>
      </c>
      <c r="L134">
        <f>VLOOKUP($C134,'Raw-products'!$A$2:$H$1261,MATCH(L$1,'Raw-products'!$A$1:$H$1,0))</f>
        <v>63</v>
      </c>
      <c r="M134" s="5">
        <f t="shared" si="4"/>
        <v>5922</v>
      </c>
      <c r="N134" cm="1">
        <f t="array" ref="N134:Q134">_xlfn.XLOOKUP($B134,'Raw -orders'!$A:$A,'Raw -orders'!$B:$E)</f>
        <v>206</v>
      </c>
      <c r="O134">
        <v>29968</v>
      </c>
      <c r="P134" s="1">
        <v>44427</v>
      </c>
      <c r="Q134" s="1">
        <v>44443</v>
      </c>
      <c r="R134" t="str" cm="1">
        <f t="array" ref="R134:Y134">_xlfn.XLOOKUP($N134,'Raw - customers'!$A:$A,'Raw - customers'!$B:$I)</f>
        <v>Crin Johnikin</v>
      </c>
      <c r="S134" t="str">
        <v>Polygender</v>
      </c>
      <c r="T134">
        <v>66</v>
      </c>
      <c r="U134" t="str">
        <v>09 Kiehn View RdApt. 209</v>
      </c>
      <c r="V134">
        <v>2155</v>
      </c>
      <c r="W134" t="str">
        <v>South Clairetown</v>
      </c>
      <c r="X134" t="str">
        <v>Queensland</v>
      </c>
      <c r="Y134" t="str">
        <v>Australia</v>
      </c>
      <c r="Z134">
        <v>8</v>
      </c>
      <c r="AA134" s="3" t="str">
        <f t="shared" si="5"/>
        <v>10 to 20</v>
      </c>
      <c r="AL134" s="6" t="str">
        <v>Barclay Kinsella</v>
      </c>
      <c r="AP134" s="6">
        <v>206</v>
      </c>
      <c r="AQ134" s="6" t="s">
        <v>1355</v>
      </c>
      <c r="AS134">
        <v>331</v>
      </c>
      <c r="AT134" t="str">
        <v>Northern Territory</v>
      </c>
    </row>
    <row r="135" spans="1:46" x14ac:dyDescent="0.25">
      <c r="A135">
        <v>133</v>
      </c>
      <c r="B135">
        <v>28</v>
      </c>
      <c r="C135">
        <v>1259</v>
      </c>
      <c r="D135">
        <v>112</v>
      </c>
      <c r="E135">
        <v>3</v>
      </c>
      <c r="F135">
        <v>336</v>
      </c>
      <c r="G135" t="str">
        <f>VLOOKUP($C135,'Raw-products'!$A$2:$H$1261,MATCH(G$1,'Raw-products'!$A$1:$H$1,0))</f>
        <v>Trousers</v>
      </c>
      <c r="H135" t="str">
        <f>VLOOKUP($C135,'Raw-products'!$A$2:$H$1261,MATCH(H$1,'Raw-products'!$A$1:$H$1,0))</f>
        <v>Tracksuit Bottoms</v>
      </c>
      <c r="I135" t="str">
        <f>VLOOKUP($C135,'Raw-products'!$A$2:$H$1261,MATCH(I$1,'Raw-products'!$A$1:$H$1,0))</f>
        <v>XL</v>
      </c>
      <c r="J135" t="str">
        <f>VLOOKUP($C135,'Raw-products'!$A$2:$H$1261,MATCH(J$1,'Raw-products'!$A$1:$H$1,0))</f>
        <v>violet</v>
      </c>
      <c r="K135">
        <f>VLOOKUP($C135,'Raw-products'!$A$2:$H$1261,MATCH(K$1,'Raw-products'!$A$1:$H$1,0))</f>
        <v>91</v>
      </c>
      <c r="L135">
        <f>VLOOKUP($C135,'Raw-products'!$A$2:$H$1261,MATCH(L$1,'Raw-products'!$A$1:$H$1,0))</f>
        <v>60</v>
      </c>
      <c r="M135" s="5">
        <f t="shared" si="4"/>
        <v>5460</v>
      </c>
      <c r="N135" cm="1">
        <f t="array" ref="N135:Q135">_xlfn.XLOOKUP($B135,'Raw -orders'!$A:$A,'Raw -orders'!$B:$E)</f>
        <v>206</v>
      </c>
      <c r="O135">
        <v>29968</v>
      </c>
      <c r="P135" s="1">
        <v>44427</v>
      </c>
      <c r="Q135" s="1">
        <v>44443</v>
      </c>
      <c r="R135" t="str" cm="1">
        <f t="array" ref="R135:Y135">_xlfn.XLOOKUP($N135,'Raw - customers'!$A:$A,'Raw - customers'!$B:$I)</f>
        <v>Crin Johnikin</v>
      </c>
      <c r="S135" t="str">
        <v>Polygender</v>
      </c>
      <c r="T135">
        <v>66</v>
      </c>
      <c r="U135" t="str">
        <v>09 Kiehn View RdApt. 209</v>
      </c>
      <c r="V135">
        <v>2155</v>
      </c>
      <c r="W135" t="str">
        <v>South Clairetown</v>
      </c>
      <c r="X135" t="str">
        <v>Queensland</v>
      </c>
      <c r="Y135" t="str">
        <v>Australia</v>
      </c>
      <c r="Z135">
        <v>8</v>
      </c>
      <c r="AA135" s="3" t="str">
        <f t="shared" si="5"/>
        <v>10 to 20</v>
      </c>
      <c r="AL135" s="6" t="str">
        <v>Bartel Clemendet</v>
      </c>
      <c r="AP135" s="6">
        <v>206</v>
      </c>
      <c r="AQ135" s="6" t="s">
        <v>1355</v>
      </c>
      <c r="AS135">
        <v>871</v>
      </c>
      <c r="AT135" t="str">
        <v>Western Australia</v>
      </c>
    </row>
    <row r="136" spans="1:46" x14ac:dyDescent="0.25">
      <c r="A136">
        <v>134</v>
      </c>
      <c r="B136">
        <v>28</v>
      </c>
      <c r="C136">
        <v>803</v>
      </c>
      <c r="D136">
        <v>91</v>
      </c>
      <c r="E136">
        <v>2</v>
      </c>
      <c r="F136">
        <v>182</v>
      </c>
      <c r="G136" t="str">
        <f>VLOOKUP($C136,'Raw-products'!$A$2:$H$1261,MATCH(G$1,'Raw-products'!$A$1:$H$1,0))</f>
        <v>Jacket</v>
      </c>
      <c r="H136" t="str">
        <f>VLOOKUP($C136,'Raw-products'!$A$2:$H$1261,MATCH(H$1,'Raw-products'!$A$1:$H$1,0))</f>
        <v>Pullover</v>
      </c>
      <c r="I136" t="str">
        <f>VLOOKUP($C136,'Raw-products'!$A$2:$H$1261,MATCH(I$1,'Raw-products'!$A$1:$H$1,0))</f>
        <v>L</v>
      </c>
      <c r="J136" t="str">
        <f>VLOOKUP($C136,'Raw-products'!$A$2:$H$1261,MATCH(J$1,'Raw-products'!$A$1:$H$1,0))</f>
        <v>violet</v>
      </c>
      <c r="K136">
        <f>VLOOKUP($C136,'Raw-products'!$A$2:$H$1261,MATCH(K$1,'Raw-products'!$A$1:$H$1,0))</f>
        <v>114</v>
      </c>
      <c r="L136">
        <f>VLOOKUP($C136,'Raw-products'!$A$2:$H$1261,MATCH(L$1,'Raw-products'!$A$1:$H$1,0))</f>
        <v>78</v>
      </c>
      <c r="M136" s="5">
        <f t="shared" si="4"/>
        <v>8892</v>
      </c>
      <c r="N136" cm="1">
        <f t="array" ref="N136:Q136">_xlfn.XLOOKUP($B136,'Raw -orders'!$A:$A,'Raw -orders'!$B:$E)</f>
        <v>206</v>
      </c>
      <c r="O136">
        <v>29968</v>
      </c>
      <c r="P136" s="1">
        <v>44427</v>
      </c>
      <c r="Q136" s="1">
        <v>44443</v>
      </c>
      <c r="R136" t="str" cm="1">
        <f t="array" ref="R136:Y136">_xlfn.XLOOKUP($N136,'Raw - customers'!$A:$A,'Raw - customers'!$B:$I)</f>
        <v>Crin Johnikin</v>
      </c>
      <c r="S136" t="str">
        <v>Polygender</v>
      </c>
      <c r="T136">
        <v>66</v>
      </c>
      <c r="U136" t="str">
        <v>09 Kiehn View RdApt. 209</v>
      </c>
      <c r="V136">
        <v>2155</v>
      </c>
      <c r="W136" t="str">
        <v>South Clairetown</v>
      </c>
      <c r="X136" t="str">
        <v>Queensland</v>
      </c>
      <c r="Y136" t="str">
        <v>Australia</v>
      </c>
      <c r="Z136">
        <v>8</v>
      </c>
      <c r="AA136" s="3" t="str">
        <f t="shared" si="5"/>
        <v>10 to 20</v>
      </c>
      <c r="AL136" s="6" t="str">
        <v>Bay Kraut</v>
      </c>
      <c r="AP136" s="6">
        <v>206</v>
      </c>
      <c r="AQ136" s="6" t="s">
        <v>1355</v>
      </c>
      <c r="AS136">
        <v>237</v>
      </c>
      <c r="AT136" t="str">
        <v>New South Wales</v>
      </c>
    </row>
    <row r="137" spans="1:46" x14ac:dyDescent="0.25">
      <c r="A137">
        <v>135</v>
      </c>
      <c r="B137">
        <v>29</v>
      </c>
      <c r="C137">
        <v>633</v>
      </c>
      <c r="D137">
        <v>93</v>
      </c>
      <c r="E137">
        <v>1</v>
      </c>
      <c r="F137">
        <v>93</v>
      </c>
      <c r="G137" t="str">
        <f>VLOOKUP($C137,'Raw-products'!$A$2:$H$1261,MATCH(G$1,'Raw-products'!$A$1:$H$1,0))</f>
        <v>Jacket</v>
      </c>
      <c r="H137" t="str">
        <f>VLOOKUP($C137,'Raw-products'!$A$2:$H$1261,MATCH(H$1,'Raw-products'!$A$1:$H$1,0))</f>
        <v>Coach</v>
      </c>
      <c r="I137" t="str">
        <f>VLOOKUP($C137,'Raw-products'!$A$2:$H$1261,MATCH(I$1,'Raw-products'!$A$1:$H$1,0))</f>
        <v>L</v>
      </c>
      <c r="J137" t="str">
        <f>VLOOKUP($C137,'Raw-products'!$A$2:$H$1261,MATCH(J$1,'Raw-products'!$A$1:$H$1,0))</f>
        <v>red</v>
      </c>
      <c r="K137">
        <f>VLOOKUP($C137,'Raw-products'!$A$2:$H$1261,MATCH(K$1,'Raw-products'!$A$1:$H$1,0))</f>
        <v>115</v>
      </c>
      <c r="L137">
        <f>VLOOKUP($C137,'Raw-products'!$A$2:$H$1261,MATCH(L$1,'Raw-products'!$A$1:$H$1,0))</f>
        <v>80</v>
      </c>
      <c r="M137" s="5">
        <f t="shared" si="4"/>
        <v>9200</v>
      </c>
      <c r="N137" cm="1">
        <f t="array" ref="N137:Q137">_xlfn.XLOOKUP($B137,'Raw -orders'!$A:$A,'Raw -orders'!$B:$E)</f>
        <v>993</v>
      </c>
      <c r="O137">
        <v>57645</v>
      </c>
      <c r="P137" s="1">
        <v>44277</v>
      </c>
      <c r="Q137" s="1">
        <v>44283</v>
      </c>
      <c r="R137" t="str" cm="1">
        <f t="array" ref="R137:Y137">_xlfn.XLOOKUP($N137,'Raw - customers'!$A:$A,'Raw - customers'!$B:$I)</f>
        <v>Orella Singyard</v>
      </c>
      <c r="S137" t="str">
        <v>Polygender</v>
      </c>
      <c r="T137">
        <v>24</v>
      </c>
      <c r="U137" t="str">
        <v>327 Abby CircleApt. 055</v>
      </c>
      <c r="V137">
        <v>536</v>
      </c>
      <c r="W137" t="str">
        <v>Michaelberg</v>
      </c>
      <c r="X137" t="str">
        <v>Victoria</v>
      </c>
      <c r="Y137" t="str">
        <v>Australia</v>
      </c>
      <c r="Z137">
        <v>3</v>
      </c>
      <c r="AA137" s="3" t="str">
        <f t="shared" si="5"/>
        <v>0 to 10</v>
      </c>
      <c r="AL137" s="6" t="str">
        <v>Beatrisa Winterscale</v>
      </c>
      <c r="AP137" s="6">
        <v>993</v>
      </c>
      <c r="AQ137" s="6" t="s">
        <v>1396</v>
      </c>
      <c r="AS137">
        <v>828</v>
      </c>
      <c r="AT137" t="str">
        <v>Queensland</v>
      </c>
    </row>
    <row r="138" spans="1:46" x14ac:dyDescent="0.25">
      <c r="A138">
        <v>136</v>
      </c>
      <c r="B138">
        <v>29</v>
      </c>
      <c r="C138">
        <v>907</v>
      </c>
      <c r="D138">
        <v>94</v>
      </c>
      <c r="E138">
        <v>3</v>
      </c>
      <c r="F138">
        <v>282</v>
      </c>
      <c r="G138" t="str">
        <f>VLOOKUP($C138,'Raw-products'!$A$2:$H$1261,MATCH(G$1,'Raw-products'!$A$1:$H$1,0))</f>
        <v>Trousers</v>
      </c>
      <c r="H138" t="str">
        <f>VLOOKUP($C138,'Raw-products'!$A$2:$H$1261,MATCH(H$1,'Raw-products'!$A$1:$H$1,0))</f>
        <v>Cords</v>
      </c>
      <c r="I138" t="str">
        <f>VLOOKUP($C138,'Raw-products'!$A$2:$H$1261,MATCH(I$1,'Raw-products'!$A$1:$H$1,0))</f>
        <v>M</v>
      </c>
      <c r="J138" t="str">
        <f>VLOOKUP($C138,'Raw-products'!$A$2:$H$1261,MATCH(J$1,'Raw-products'!$A$1:$H$1,0))</f>
        <v>violet</v>
      </c>
      <c r="K138">
        <f>VLOOKUP($C138,'Raw-products'!$A$2:$H$1261,MATCH(K$1,'Raw-products'!$A$1:$H$1,0))</f>
        <v>113</v>
      </c>
      <c r="L138">
        <f>VLOOKUP($C138,'Raw-products'!$A$2:$H$1261,MATCH(L$1,'Raw-products'!$A$1:$H$1,0))</f>
        <v>77</v>
      </c>
      <c r="M138" s="5">
        <f t="shared" si="4"/>
        <v>8701</v>
      </c>
      <c r="N138" cm="1">
        <f t="array" ref="N138:Q138">_xlfn.XLOOKUP($B138,'Raw -orders'!$A:$A,'Raw -orders'!$B:$E)</f>
        <v>993</v>
      </c>
      <c r="O138">
        <v>57645</v>
      </c>
      <c r="P138" s="1">
        <v>44277</v>
      </c>
      <c r="Q138" s="1">
        <v>44283</v>
      </c>
      <c r="R138" t="str" cm="1">
        <f t="array" ref="R138:Y138">_xlfn.XLOOKUP($N138,'Raw - customers'!$A:$A,'Raw - customers'!$B:$I)</f>
        <v>Orella Singyard</v>
      </c>
      <c r="S138" t="str">
        <v>Polygender</v>
      </c>
      <c r="T138">
        <v>24</v>
      </c>
      <c r="U138" t="str">
        <v>327 Abby CircleApt. 055</v>
      </c>
      <c r="V138">
        <v>536</v>
      </c>
      <c r="W138" t="str">
        <v>Michaelberg</v>
      </c>
      <c r="X138" t="str">
        <v>Victoria</v>
      </c>
      <c r="Y138" t="str">
        <v>Australia</v>
      </c>
      <c r="Z138">
        <v>3</v>
      </c>
      <c r="AA138" s="3" t="str">
        <f t="shared" si="5"/>
        <v>0 to 10</v>
      </c>
      <c r="AL138" s="6" t="str">
        <v>Beckie Nasey</v>
      </c>
      <c r="AP138" s="6">
        <v>993</v>
      </c>
      <c r="AQ138" s="6" t="s">
        <v>1396</v>
      </c>
      <c r="AS138">
        <v>928</v>
      </c>
      <c r="AT138" t="str">
        <v>Australian Capital Territory</v>
      </c>
    </row>
    <row r="139" spans="1:46" x14ac:dyDescent="0.25">
      <c r="A139">
        <v>137</v>
      </c>
      <c r="B139">
        <v>29</v>
      </c>
      <c r="C139">
        <v>246</v>
      </c>
      <c r="D139">
        <v>95</v>
      </c>
      <c r="E139">
        <v>2</v>
      </c>
      <c r="F139">
        <v>190</v>
      </c>
      <c r="G139" t="str">
        <f>VLOOKUP($C139,'Raw-products'!$A$2:$H$1261,MATCH(G$1,'Raw-products'!$A$1:$H$1,0))</f>
        <v>Shirt</v>
      </c>
      <c r="H139" t="str">
        <f>VLOOKUP($C139,'Raw-products'!$A$2:$H$1261,MATCH(H$1,'Raw-products'!$A$1:$H$1,0))</f>
        <v>Polo</v>
      </c>
      <c r="I139" t="str">
        <f>VLOOKUP($C139,'Raw-products'!$A$2:$H$1261,MATCH(I$1,'Raw-products'!$A$1:$H$1,0))</f>
        <v>S</v>
      </c>
      <c r="J139" t="str">
        <f>VLOOKUP($C139,'Raw-products'!$A$2:$H$1261,MATCH(J$1,'Raw-products'!$A$1:$H$1,0))</f>
        <v>red</v>
      </c>
      <c r="K139">
        <f>VLOOKUP($C139,'Raw-products'!$A$2:$H$1261,MATCH(K$1,'Raw-products'!$A$1:$H$1,0))</f>
        <v>117</v>
      </c>
      <c r="L139">
        <f>VLOOKUP($C139,'Raw-products'!$A$2:$H$1261,MATCH(L$1,'Raw-products'!$A$1:$H$1,0))</f>
        <v>60</v>
      </c>
      <c r="M139" s="5">
        <f t="shared" si="4"/>
        <v>7020</v>
      </c>
      <c r="N139" cm="1">
        <f t="array" ref="N139:Q139">_xlfn.XLOOKUP($B139,'Raw -orders'!$A:$A,'Raw -orders'!$B:$E)</f>
        <v>993</v>
      </c>
      <c r="O139">
        <v>57645</v>
      </c>
      <c r="P139" s="1">
        <v>44277</v>
      </c>
      <c r="Q139" s="1">
        <v>44283</v>
      </c>
      <c r="R139" t="str" cm="1">
        <f t="array" ref="R139:Y139">_xlfn.XLOOKUP($N139,'Raw - customers'!$A:$A,'Raw - customers'!$B:$I)</f>
        <v>Orella Singyard</v>
      </c>
      <c r="S139" t="str">
        <v>Polygender</v>
      </c>
      <c r="T139">
        <v>24</v>
      </c>
      <c r="U139" t="str">
        <v>327 Abby CircleApt. 055</v>
      </c>
      <c r="V139">
        <v>536</v>
      </c>
      <c r="W139" t="str">
        <v>Michaelberg</v>
      </c>
      <c r="X139" t="str">
        <v>Victoria</v>
      </c>
      <c r="Y139" t="str">
        <v>Australia</v>
      </c>
      <c r="Z139">
        <v>3</v>
      </c>
      <c r="AA139" s="3" t="str">
        <f t="shared" si="5"/>
        <v>0 to 10</v>
      </c>
      <c r="AL139" s="6" t="str">
        <v>Bee Mazonowicz</v>
      </c>
      <c r="AP139" s="6">
        <v>993</v>
      </c>
      <c r="AQ139" s="6" t="s">
        <v>1396</v>
      </c>
      <c r="AS139">
        <v>912</v>
      </c>
      <c r="AT139" t="str">
        <v>Tasmania</v>
      </c>
    </row>
    <row r="140" spans="1:46" x14ac:dyDescent="0.25">
      <c r="A140">
        <v>138</v>
      </c>
      <c r="B140">
        <v>29</v>
      </c>
      <c r="C140">
        <v>762</v>
      </c>
      <c r="D140">
        <v>109</v>
      </c>
      <c r="E140">
        <v>3</v>
      </c>
      <c r="F140">
        <v>327</v>
      </c>
      <c r="G140" t="str">
        <f>VLOOKUP($C140,'Raw-products'!$A$2:$H$1261,MATCH(G$1,'Raw-products'!$A$1:$H$1,0))</f>
        <v>Jacket</v>
      </c>
      <c r="H140" t="str">
        <f>VLOOKUP($C140,'Raw-products'!$A$2:$H$1261,MATCH(H$1,'Raw-products'!$A$1:$H$1,0))</f>
        <v>Peacoat</v>
      </c>
      <c r="I140" t="str">
        <f>VLOOKUP($C140,'Raw-products'!$A$2:$H$1261,MATCH(I$1,'Raw-products'!$A$1:$H$1,0))</f>
        <v>M</v>
      </c>
      <c r="J140" t="str">
        <f>VLOOKUP($C140,'Raw-products'!$A$2:$H$1261,MATCH(J$1,'Raw-products'!$A$1:$H$1,0))</f>
        <v>indigo</v>
      </c>
      <c r="K140">
        <f>VLOOKUP($C140,'Raw-products'!$A$2:$H$1261,MATCH(K$1,'Raw-products'!$A$1:$H$1,0))</f>
        <v>102</v>
      </c>
      <c r="L140">
        <f>VLOOKUP($C140,'Raw-products'!$A$2:$H$1261,MATCH(L$1,'Raw-products'!$A$1:$H$1,0))</f>
        <v>52</v>
      </c>
      <c r="M140" s="5">
        <f t="shared" si="4"/>
        <v>5304</v>
      </c>
      <c r="N140" cm="1">
        <f t="array" ref="N140:Q140">_xlfn.XLOOKUP($B140,'Raw -orders'!$A:$A,'Raw -orders'!$B:$E)</f>
        <v>993</v>
      </c>
      <c r="O140">
        <v>57645</v>
      </c>
      <c r="P140" s="1">
        <v>44277</v>
      </c>
      <c r="Q140" s="1">
        <v>44283</v>
      </c>
      <c r="R140" t="str" cm="1">
        <f t="array" ref="R140:Y140">_xlfn.XLOOKUP($N140,'Raw - customers'!$A:$A,'Raw - customers'!$B:$I)</f>
        <v>Orella Singyard</v>
      </c>
      <c r="S140" t="str">
        <v>Polygender</v>
      </c>
      <c r="T140">
        <v>24</v>
      </c>
      <c r="U140" t="str">
        <v>327 Abby CircleApt. 055</v>
      </c>
      <c r="V140">
        <v>536</v>
      </c>
      <c r="W140" t="str">
        <v>Michaelberg</v>
      </c>
      <c r="X140" t="str">
        <v>Victoria</v>
      </c>
      <c r="Y140" t="str">
        <v>Australia</v>
      </c>
      <c r="Z140">
        <v>3</v>
      </c>
      <c r="AA140" s="3" t="str">
        <f t="shared" si="5"/>
        <v>0 to 10</v>
      </c>
      <c r="AL140" s="6" t="str">
        <v>Benji Vineall</v>
      </c>
      <c r="AP140" s="6">
        <v>993</v>
      </c>
      <c r="AQ140" s="6" t="s">
        <v>1396</v>
      </c>
      <c r="AS140">
        <v>818</v>
      </c>
      <c r="AT140" t="str">
        <v>Western Australia</v>
      </c>
    </row>
    <row r="141" spans="1:46" x14ac:dyDescent="0.25">
      <c r="A141">
        <v>139</v>
      </c>
      <c r="B141">
        <v>30</v>
      </c>
      <c r="C141">
        <v>407</v>
      </c>
      <c r="D141">
        <v>119</v>
      </c>
      <c r="E141">
        <v>2</v>
      </c>
      <c r="F141">
        <v>238</v>
      </c>
      <c r="G141" t="str">
        <f>VLOOKUP($C141,'Raw-products'!$A$2:$H$1261,MATCH(G$1,'Raw-products'!$A$1:$H$1,0))</f>
        <v>Shirt</v>
      </c>
      <c r="H141" t="str">
        <f>VLOOKUP($C141,'Raw-products'!$A$2:$H$1261,MATCH(H$1,'Raw-products'!$A$1:$H$1,0))</f>
        <v>Casual Slim Fit</v>
      </c>
      <c r="I141" t="str">
        <f>VLOOKUP($C141,'Raw-products'!$A$2:$H$1261,MATCH(I$1,'Raw-products'!$A$1:$H$1,0))</f>
        <v>M</v>
      </c>
      <c r="J141" t="str">
        <f>VLOOKUP($C141,'Raw-products'!$A$2:$H$1261,MATCH(J$1,'Raw-products'!$A$1:$H$1,0))</f>
        <v>blue</v>
      </c>
      <c r="K141">
        <f>VLOOKUP($C141,'Raw-products'!$A$2:$H$1261,MATCH(K$1,'Raw-products'!$A$1:$H$1,0))</f>
        <v>113</v>
      </c>
      <c r="L141">
        <f>VLOOKUP($C141,'Raw-products'!$A$2:$H$1261,MATCH(L$1,'Raw-products'!$A$1:$H$1,0))</f>
        <v>61</v>
      </c>
      <c r="M141" s="5">
        <f t="shared" si="4"/>
        <v>6893</v>
      </c>
      <c r="N141" cm="1">
        <f t="array" ref="N141:Q141">_xlfn.XLOOKUP($B141,'Raw -orders'!$A:$A,'Raw -orders'!$B:$E)</f>
        <v>260</v>
      </c>
      <c r="O141">
        <v>59350</v>
      </c>
      <c r="P141" s="1">
        <v>44384</v>
      </c>
      <c r="Q141" s="1">
        <v>44403</v>
      </c>
      <c r="R141" t="str" cm="1">
        <f t="array" ref="R141:Y141">_xlfn.XLOOKUP($N141,'Raw - customers'!$A:$A,'Raw - customers'!$B:$I)</f>
        <v>Whitney Scarman</v>
      </c>
      <c r="S141" t="str">
        <v>Female</v>
      </c>
      <c r="T141">
        <v>27</v>
      </c>
      <c r="U141" t="str">
        <v>01 D'amore ManorSuite 692</v>
      </c>
      <c r="V141">
        <v>3012</v>
      </c>
      <c r="W141" t="str">
        <v>Trompview</v>
      </c>
      <c r="X141" t="str">
        <v>Tasmania</v>
      </c>
      <c r="Y141" t="str">
        <v>Australia</v>
      </c>
      <c r="Z141">
        <v>7</v>
      </c>
      <c r="AA141" s="3" t="str">
        <f t="shared" si="5"/>
        <v>10 to 20</v>
      </c>
      <c r="AL141" s="6" t="str">
        <v>Benny Songist</v>
      </c>
      <c r="AP141" s="6">
        <v>260</v>
      </c>
      <c r="AQ141" s="6" t="s">
        <v>1414</v>
      </c>
      <c r="AS141">
        <v>500</v>
      </c>
      <c r="AT141" t="str">
        <v>Western Australia</v>
      </c>
    </row>
    <row r="142" spans="1:46" x14ac:dyDescent="0.25">
      <c r="A142">
        <v>140</v>
      </c>
      <c r="B142">
        <v>30</v>
      </c>
      <c r="C142">
        <v>325</v>
      </c>
      <c r="D142">
        <v>109</v>
      </c>
      <c r="E142">
        <v>2</v>
      </c>
      <c r="F142">
        <v>218</v>
      </c>
      <c r="G142" t="str">
        <f>VLOOKUP($C142,'Raw-products'!$A$2:$H$1261,MATCH(G$1,'Raw-products'!$A$1:$H$1,0))</f>
        <v>Shirt</v>
      </c>
      <c r="H142" t="str">
        <f>VLOOKUP($C142,'Raw-products'!$A$2:$H$1261,MATCH(H$1,'Raw-products'!$A$1:$H$1,0))</f>
        <v>Mandarin Collar</v>
      </c>
      <c r="I142" t="str">
        <f>VLOOKUP($C142,'Raw-products'!$A$2:$H$1261,MATCH(I$1,'Raw-products'!$A$1:$H$1,0))</f>
        <v>XS</v>
      </c>
      <c r="J142" t="str">
        <f>VLOOKUP($C142,'Raw-products'!$A$2:$H$1261,MATCH(J$1,'Raw-products'!$A$1:$H$1,0))</f>
        <v>yellow</v>
      </c>
      <c r="K142">
        <f>VLOOKUP($C142,'Raw-products'!$A$2:$H$1261,MATCH(K$1,'Raw-products'!$A$1:$H$1,0))</f>
        <v>108</v>
      </c>
      <c r="L142">
        <f>VLOOKUP($C142,'Raw-products'!$A$2:$H$1261,MATCH(L$1,'Raw-products'!$A$1:$H$1,0))</f>
        <v>45</v>
      </c>
      <c r="M142" s="5">
        <f t="shared" si="4"/>
        <v>4860</v>
      </c>
      <c r="N142" cm="1">
        <f t="array" ref="N142:Q142">_xlfn.XLOOKUP($B142,'Raw -orders'!$A:$A,'Raw -orders'!$B:$E)</f>
        <v>260</v>
      </c>
      <c r="O142">
        <v>59350</v>
      </c>
      <c r="P142" s="1">
        <v>44384</v>
      </c>
      <c r="Q142" s="1">
        <v>44403</v>
      </c>
      <c r="R142" t="str" cm="1">
        <f t="array" ref="R142:Y142">_xlfn.XLOOKUP($N142,'Raw - customers'!$A:$A,'Raw - customers'!$B:$I)</f>
        <v>Whitney Scarman</v>
      </c>
      <c r="S142" t="str">
        <v>Female</v>
      </c>
      <c r="T142">
        <v>27</v>
      </c>
      <c r="U142" t="str">
        <v>01 D'amore ManorSuite 692</v>
      </c>
      <c r="V142">
        <v>3012</v>
      </c>
      <c r="W142" t="str">
        <v>Trompview</v>
      </c>
      <c r="X142" t="str">
        <v>Tasmania</v>
      </c>
      <c r="Y142" t="str">
        <v>Australia</v>
      </c>
      <c r="Z142">
        <v>7</v>
      </c>
      <c r="AA142" s="3" t="str">
        <f t="shared" si="5"/>
        <v>10 to 20</v>
      </c>
      <c r="AL142" s="6" t="str">
        <v>Berri O' Clovan</v>
      </c>
      <c r="AP142" s="6">
        <v>260</v>
      </c>
      <c r="AQ142" s="6" t="s">
        <v>1414</v>
      </c>
      <c r="AS142">
        <v>462</v>
      </c>
      <c r="AT142" t="str">
        <v>South Australia</v>
      </c>
    </row>
    <row r="143" spans="1:46" x14ac:dyDescent="0.25">
      <c r="A143">
        <v>141</v>
      </c>
      <c r="B143">
        <v>30</v>
      </c>
      <c r="C143">
        <v>2</v>
      </c>
      <c r="D143">
        <v>96</v>
      </c>
      <c r="E143">
        <v>1</v>
      </c>
      <c r="F143">
        <v>96</v>
      </c>
      <c r="G143" t="str">
        <f>VLOOKUP($C143,'Raw-products'!$A$2:$H$1261,MATCH(G$1,'Raw-products'!$A$1:$H$1,0))</f>
        <v>Shirt</v>
      </c>
      <c r="H143" t="str">
        <f>VLOOKUP($C143,'Raw-products'!$A$2:$H$1261,MATCH(H$1,'Raw-products'!$A$1:$H$1,0))</f>
        <v>Oxford Cloth</v>
      </c>
      <c r="I143" t="str">
        <f>VLOOKUP($C143,'Raw-products'!$A$2:$H$1261,MATCH(I$1,'Raw-products'!$A$1:$H$1,0))</f>
        <v>M</v>
      </c>
      <c r="J143" t="str">
        <f>VLOOKUP($C143,'Raw-products'!$A$2:$H$1261,MATCH(J$1,'Raw-products'!$A$1:$H$1,0))</f>
        <v>red</v>
      </c>
      <c r="K143">
        <f>VLOOKUP($C143,'Raw-products'!$A$2:$H$1261,MATCH(K$1,'Raw-products'!$A$1:$H$1,0))</f>
        <v>114</v>
      </c>
      <c r="L143">
        <f>VLOOKUP($C143,'Raw-products'!$A$2:$H$1261,MATCH(L$1,'Raw-products'!$A$1:$H$1,0))</f>
        <v>54</v>
      </c>
      <c r="M143" s="5">
        <f t="shared" si="4"/>
        <v>6156</v>
      </c>
      <c r="N143" cm="1">
        <f t="array" ref="N143:Q143">_xlfn.XLOOKUP($B143,'Raw -orders'!$A:$A,'Raw -orders'!$B:$E)</f>
        <v>260</v>
      </c>
      <c r="O143">
        <v>59350</v>
      </c>
      <c r="P143" s="1">
        <v>44384</v>
      </c>
      <c r="Q143" s="1">
        <v>44403</v>
      </c>
      <c r="R143" t="str" cm="1">
        <f t="array" ref="R143:Y143">_xlfn.XLOOKUP($N143,'Raw - customers'!$A:$A,'Raw - customers'!$B:$I)</f>
        <v>Whitney Scarman</v>
      </c>
      <c r="S143" t="str">
        <v>Female</v>
      </c>
      <c r="T143">
        <v>27</v>
      </c>
      <c r="U143" t="str">
        <v>01 D'amore ManorSuite 692</v>
      </c>
      <c r="V143">
        <v>3012</v>
      </c>
      <c r="W143" t="str">
        <v>Trompview</v>
      </c>
      <c r="X143" t="str">
        <v>Tasmania</v>
      </c>
      <c r="Y143" t="str">
        <v>Australia</v>
      </c>
      <c r="Z143">
        <v>7</v>
      </c>
      <c r="AA143" s="3" t="str">
        <f t="shared" si="5"/>
        <v>10 to 20</v>
      </c>
      <c r="AL143" s="6" t="str">
        <v>Berry Rosiello</v>
      </c>
      <c r="AP143" s="6">
        <v>260</v>
      </c>
      <c r="AQ143" s="6" t="s">
        <v>1414</v>
      </c>
      <c r="AS143">
        <v>357</v>
      </c>
      <c r="AT143" t="str">
        <v>Australian Capital Territory</v>
      </c>
    </row>
    <row r="144" spans="1:46" x14ac:dyDescent="0.25">
      <c r="A144">
        <v>142</v>
      </c>
      <c r="B144">
        <v>30</v>
      </c>
      <c r="C144">
        <v>411</v>
      </c>
      <c r="D144">
        <v>119</v>
      </c>
      <c r="E144">
        <v>2</v>
      </c>
      <c r="F144">
        <v>238</v>
      </c>
      <c r="G144" t="str">
        <f>VLOOKUP($C144,'Raw-products'!$A$2:$H$1261,MATCH(G$1,'Raw-products'!$A$1:$H$1,0))</f>
        <v>Shirt</v>
      </c>
      <c r="H144" t="str">
        <f>VLOOKUP($C144,'Raw-products'!$A$2:$H$1261,MATCH(H$1,'Raw-products'!$A$1:$H$1,0))</f>
        <v>Casual Slim Fit</v>
      </c>
      <c r="I144" t="str">
        <f>VLOOKUP($C144,'Raw-products'!$A$2:$H$1261,MATCH(I$1,'Raw-products'!$A$1:$H$1,0))</f>
        <v>S</v>
      </c>
      <c r="J144" t="str">
        <f>VLOOKUP($C144,'Raw-products'!$A$2:$H$1261,MATCH(J$1,'Raw-products'!$A$1:$H$1,0))</f>
        <v>indigo</v>
      </c>
      <c r="K144">
        <f>VLOOKUP($C144,'Raw-products'!$A$2:$H$1261,MATCH(K$1,'Raw-products'!$A$1:$H$1,0))</f>
        <v>113</v>
      </c>
      <c r="L144">
        <f>VLOOKUP($C144,'Raw-products'!$A$2:$H$1261,MATCH(L$1,'Raw-products'!$A$1:$H$1,0))</f>
        <v>65</v>
      </c>
      <c r="M144" s="5">
        <f t="shared" si="4"/>
        <v>7345</v>
      </c>
      <c r="N144" cm="1">
        <f t="array" ref="N144:Q144">_xlfn.XLOOKUP($B144,'Raw -orders'!$A:$A,'Raw -orders'!$B:$E)</f>
        <v>260</v>
      </c>
      <c r="O144">
        <v>59350</v>
      </c>
      <c r="P144" s="1">
        <v>44384</v>
      </c>
      <c r="Q144" s="1">
        <v>44403</v>
      </c>
      <c r="R144" t="str" cm="1">
        <f t="array" ref="R144:Y144">_xlfn.XLOOKUP($N144,'Raw - customers'!$A:$A,'Raw - customers'!$B:$I)</f>
        <v>Whitney Scarman</v>
      </c>
      <c r="S144" t="str">
        <v>Female</v>
      </c>
      <c r="T144">
        <v>27</v>
      </c>
      <c r="U144" t="str">
        <v>01 D'amore ManorSuite 692</v>
      </c>
      <c r="V144">
        <v>3012</v>
      </c>
      <c r="W144" t="str">
        <v>Trompview</v>
      </c>
      <c r="X144" t="str">
        <v>Tasmania</v>
      </c>
      <c r="Y144" t="str">
        <v>Australia</v>
      </c>
      <c r="Z144">
        <v>7</v>
      </c>
      <c r="AA144" s="3" t="str">
        <f t="shared" si="5"/>
        <v>10 to 20</v>
      </c>
      <c r="AL144" s="6" t="str">
        <v>Bette-Ann Harteley</v>
      </c>
      <c r="AP144" s="6">
        <v>260</v>
      </c>
      <c r="AQ144" s="6" t="s">
        <v>1414</v>
      </c>
      <c r="AS144">
        <v>320</v>
      </c>
      <c r="AT144" t="str">
        <v>Tasmania</v>
      </c>
    </row>
    <row r="145" spans="1:46" x14ac:dyDescent="0.25">
      <c r="A145">
        <v>143</v>
      </c>
      <c r="B145">
        <v>30</v>
      </c>
      <c r="C145">
        <v>1167</v>
      </c>
      <c r="D145">
        <v>99</v>
      </c>
      <c r="E145">
        <v>1</v>
      </c>
      <c r="F145">
        <v>99</v>
      </c>
      <c r="G145" t="str">
        <f>VLOOKUP($C145,'Raw-products'!$A$2:$H$1261,MATCH(G$1,'Raw-products'!$A$1:$H$1,0))</f>
        <v>Trousers</v>
      </c>
      <c r="H145" t="str">
        <f>VLOOKUP($C145,'Raw-products'!$A$2:$H$1261,MATCH(H$1,'Raw-products'!$A$1:$H$1,0))</f>
        <v>High-Waisted</v>
      </c>
      <c r="I145" t="str">
        <f>VLOOKUP($C145,'Raw-products'!$A$2:$H$1261,MATCH(I$1,'Raw-products'!$A$1:$H$1,0))</f>
        <v>M</v>
      </c>
      <c r="J145" t="str">
        <f>VLOOKUP($C145,'Raw-products'!$A$2:$H$1261,MATCH(J$1,'Raw-products'!$A$1:$H$1,0))</f>
        <v>yellow</v>
      </c>
      <c r="K145">
        <f>VLOOKUP($C145,'Raw-products'!$A$2:$H$1261,MATCH(K$1,'Raw-products'!$A$1:$H$1,0))</f>
        <v>98</v>
      </c>
      <c r="L145">
        <f>VLOOKUP($C145,'Raw-products'!$A$2:$H$1261,MATCH(L$1,'Raw-products'!$A$1:$H$1,0))</f>
        <v>45</v>
      </c>
      <c r="M145" s="5">
        <f t="shared" si="4"/>
        <v>4410</v>
      </c>
      <c r="N145" cm="1">
        <f t="array" ref="N145:Q145">_xlfn.XLOOKUP($B145,'Raw -orders'!$A:$A,'Raw -orders'!$B:$E)</f>
        <v>260</v>
      </c>
      <c r="O145">
        <v>59350</v>
      </c>
      <c r="P145" s="1">
        <v>44384</v>
      </c>
      <c r="Q145" s="1">
        <v>44403</v>
      </c>
      <c r="R145" t="str" cm="1">
        <f t="array" ref="R145:Y145">_xlfn.XLOOKUP($N145,'Raw - customers'!$A:$A,'Raw - customers'!$B:$I)</f>
        <v>Whitney Scarman</v>
      </c>
      <c r="S145" t="str">
        <v>Female</v>
      </c>
      <c r="T145">
        <v>27</v>
      </c>
      <c r="U145" t="str">
        <v>01 D'amore ManorSuite 692</v>
      </c>
      <c r="V145">
        <v>3012</v>
      </c>
      <c r="W145" t="str">
        <v>Trompview</v>
      </c>
      <c r="X145" t="str">
        <v>Tasmania</v>
      </c>
      <c r="Y145" t="str">
        <v>Australia</v>
      </c>
      <c r="Z145">
        <v>7</v>
      </c>
      <c r="AA145" s="3" t="str">
        <f t="shared" si="5"/>
        <v>10 to 20</v>
      </c>
      <c r="AL145" s="6" t="str">
        <v>Beverlie Bansal</v>
      </c>
      <c r="AP145" s="6">
        <v>260</v>
      </c>
      <c r="AQ145" s="6" t="s">
        <v>1414</v>
      </c>
      <c r="AS145">
        <v>674</v>
      </c>
      <c r="AT145" t="str">
        <v>South Australia</v>
      </c>
    </row>
    <row r="146" spans="1:46" x14ac:dyDescent="0.25">
      <c r="A146">
        <v>144</v>
      </c>
      <c r="B146">
        <v>30</v>
      </c>
      <c r="C146">
        <v>462</v>
      </c>
      <c r="D146">
        <v>118</v>
      </c>
      <c r="E146">
        <v>3</v>
      </c>
      <c r="F146">
        <v>354</v>
      </c>
      <c r="G146" t="str">
        <f>VLOOKUP($C146,'Raw-products'!$A$2:$H$1261,MATCH(G$1,'Raw-products'!$A$1:$H$1,0))</f>
        <v>Jacket</v>
      </c>
      <c r="H146" t="str">
        <f>VLOOKUP($C146,'Raw-products'!$A$2:$H$1261,MATCH(H$1,'Raw-products'!$A$1:$H$1,0))</f>
        <v>Puffer</v>
      </c>
      <c r="I146" t="str">
        <f>VLOOKUP($C146,'Raw-products'!$A$2:$H$1261,MATCH(I$1,'Raw-products'!$A$1:$H$1,0))</f>
        <v>M</v>
      </c>
      <c r="J146" t="str">
        <f>VLOOKUP($C146,'Raw-products'!$A$2:$H$1261,MATCH(J$1,'Raw-products'!$A$1:$H$1,0))</f>
        <v>orange</v>
      </c>
      <c r="K146">
        <f>VLOOKUP($C146,'Raw-products'!$A$2:$H$1261,MATCH(K$1,'Raw-products'!$A$1:$H$1,0))</f>
        <v>110</v>
      </c>
      <c r="L146">
        <f>VLOOKUP($C146,'Raw-products'!$A$2:$H$1261,MATCH(L$1,'Raw-products'!$A$1:$H$1,0))</f>
        <v>61</v>
      </c>
      <c r="M146" s="5">
        <f t="shared" si="4"/>
        <v>6710</v>
      </c>
      <c r="N146" cm="1">
        <f t="array" ref="N146:Q146">_xlfn.XLOOKUP($B146,'Raw -orders'!$A:$A,'Raw -orders'!$B:$E)</f>
        <v>260</v>
      </c>
      <c r="O146">
        <v>59350</v>
      </c>
      <c r="P146" s="1">
        <v>44384</v>
      </c>
      <c r="Q146" s="1">
        <v>44403</v>
      </c>
      <c r="R146" t="str" cm="1">
        <f t="array" ref="R146:Y146">_xlfn.XLOOKUP($N146,'Raw - customers'!$A:$A,'Raw - customers'!$B:$I)</f>
        <v>Whitney Scarman</v>
      </c>
      <c r="S146" t="str">
        <v>Female</v>
      </c>
      <c r="T146">
        <v>27</v>
      </c>
      <c r="U146" t="str">
        <v>01 D'amore ManorSuite 692</v>
      </c>
      <c r="V146">
        <v>3012</v>
      </c>
      <c r="W146" t="str">
        <v>Trompview</v>
      </c>
      <c r="X146" t="str">
        <v>Tasmania</v>
      </c>
      <c r="Y146" t="str">
        <v>Australia</v>
      </c>
      <c r="Z146">
        <v>7</v>
      </c>
      <c r="AA146" s="3" t="str">
        <f t="shared" si="5"/>
        <v>10 to 20</v>
      </c>
      <c r="AL146" s="6" t="str">
        <v>Beverlie Blance</v>
      </c>
      <c r="AP146" s="6">
        <v>260</v>
      </c>
      <c r="AQ146" s="6" t="s">
        <v>1414</v>
      </c>
      <c r="AS146">
        <v>834</v>
      </c>
      <c r="AT146" t="str">
        <v>New South Wales</v>
      </c>
    </row>
    <row r="147" spans="1:46" x14ac:dyDescent="0.25">
      <c r="A147">
        <v>145</v>
      </c>
      <c r="B147">
        <v>31</v>
      </c>
      <c r="C147">
        <v>484</v>
      </c>
      <c r="D147">
        <v>118</v>
      </c>
      <c r="E147">
        <v>2</v>
      </c>
      <c r="F147">
        <v>236</v>
      </c>
      <c r="G147" t="str">
        <f>VLOOKUP($C147,'Raw-products'!$A$2:$H$1261,MATCH(G$1,'Raw-products'!$A$1:$H$1,0))</f>
        <v>Jacket</v>
      </c>
      <c r="H147" t="str">
        <f>VLOOKUP($C147,'Raw-products'!$A$2:$H$1261,MATCH(H$1,'Raw-products'!$A$1:$H$1,0))</f>
        <v>Puffer</v>
      </c>
      <c r="I147" t="str">
        <f>VLOOKUP($C147,'Raw-products'!$A$2:$H$1261,MATCH(I$1,'Raw-products'!$A$1:$H$1,0))</f>
        <v>XL</v>
      </c>
      <c r="J147" t="str">
        <f>VLOOKUP($C147,'Raw-products'!$A$2:$H$1261,MATCH(J$1,'Raw-products'!$A$1:$H$1,0))</f>
        <v>indigo</v>
      </c>
      <c r="K147">
        <f>VLOOKUP($C147,'Raw-products'!$A$2:$H$1261,MATCH(K$1,'Raw-products'!$A$1:$H$1,0))</f>
        <v>110</v>
      </c>
      <c r="L147">
        <f>VLOOKUP($C147,'Raw-products'!$A$2:$H$1261,MATCH(L$1,'Raw-products'!$A$1:$H$1,0))</f>
        <v>60</v>
      </c>
      <c r="M147" s="5">
        <f t="shared" si="4"/>
        <v>6600</v>
      </c>
      <c r="N147" cm="1">
        <f t="array" ref="N147:Q147">_xlfn.XLOOKUP($B147,'Raw -orders'!$A:$A,'Raw -orders'!$B:$E)</f>
        <v>727</v>
      </c>
      <c r="O147">
        <v>15722</v>
      </c>
      <c r="P147" s="1">
        <v>44266</v>
      </c>
      <c r="Q147" s="1">
        <v>44291</v>
      </c>
      <c r="R147" t="str" cm="1">
        <f t="array" ref="R147:Y147">_xlfn.XLOOKUP($N147,'Raw - customers'!$A:$A,'Raw - customers'!$B:$I)</f>
        <v>Herschel Verdey</v>
      </c>
      <c r="S147" t="str">
        <v>Female</v>
      </c>
      <c r="T147">
        <v>26</v>
      </c>
      <c r="U147" t="str">
        <v>2752 Lily RoadApt. 721</v>
      </c>
      <c r="V147">
        <v>3249</v>
      </c>
      <c r="W147" t="str">
        <v>Jacobport</v>
      </c>
      <c r="X147" t="str">
        <v>New South Wales</v>
      </c>
      <c r="Y147" t="str">
        <v>Australia</v>
      </c>
      <c r="Z147">
        <v>3</v>
      </c>
      <c r="AA147" s="3" t="str">
        <f t="shared" si="5"/>
        <v>20 to 30</v>
      </c>
      <c r="AL147" s="6" t="str">
        <v>Beverly Burbridge</v>
      </c>
      <c r="AP147" s="6">
        <v>727</v>
      </c>
      <c r="AQ147" s="6" t="s">
        <v>1362</v>
      </c>
      <c r="AS147">
        <v>909</v>
      </c>
      <c r="AT147" t="str">
        <v>Tasmania</v>
      </c>
    </row>
    <row r="148" spans="1:46" x14ac:dyDescent="0.25">
      <c r="A148">
        <v>146</v>
      </c>
      <c r="B148">
        <v>31</v>
      </c>
      <c r="C148">
        <v>1071</v>
      </c>
      <c r="D148">
        <v>93</v>
      </c>
      <c r="E148">
        <v>1</v>
      </c>
      <c r="F148">
        <v>93</v>
      </c>
      <c r="G148" t="str">
        <f>VLOOKUP($C148,'Raw-products'!$A$2:$H$1261,MATCH(G$1,'Raw-products'!$A$1:$H$1,0))</f>
        <v>Trousers</v>
      </c>
      <c r="H148" t="str">
        <f>VLOOKUP($C148,'Raw-products'!$A$2:$H$1261,MATCH(H$1,'Raw-products'!$A$1:$H$1,0))</f>
        <v>Joggers</v>
      </c>
      <c r="I148" t="str">
        <f>VLOOKUP($C148,'Raw-products'!$A$2:$H$1261,MATCH(I$1,'Raw-products'!$A$1:$H$1,0))</f>
        <v>S</v>
      </c>
      <c r="J148" t="str">
        <f>VLOOKUP($C148,'Raw-products'!$A$2:$H$1261,MATCH(J$1,'Raw-products'!$A$1:$H$1,0))</f>
        <v>blue</v>
      </c>
      <c r="K148">
        <f>VLOOKUP($C148,'Raw-products'!$A$2:$H$1261,MATCH(K$1,'Raw-products'!$A$1:$H$1,0))</f>
        <v>94</v>
      </c>
      <c r="L148">
        <f>VLOOKUP($C148,'Raw-products'!$A$2:$H$1261,MATCH(L$1,'Raw-products'!$A$1:$H$1,0))</f>
        <v>50</v>
      </c>
      <c r="M148" s="5">
        <f t="shared" si="4"/>
        <v>4700</v>
      </c>
      <c r="N148" cm="1">
        <f t="array" ref="N148:Q148">_xlfn.XLOOKUP($B148,'Raw -orders'!$A:$A,'Raw -orders'!$B:$E)</f>
        <v>727</v>
      </c>
      <c r="O148">
        <v>15722</v>
      </c>
      <c r="P148" s="1">
        <v>44266</v>
      </c>
      <c r="Q148" s="1">
        <v>44291</v>
      </c>
      <c r="R148" t="str" cm="1">
        <f t="array" ref="R148:Y148">_xlfn.XLOOKUP($N148,'Raw - customers'!$A:$A,'Raw - customers'!$B:$I)</f>
        <v>Herschel Verdey</v>
      </c>
      <c r="S148" t="str">
        <v>Female</v>
      </c>
      <c r="T148">
        <v>26</v>
      </c>
      <c r="U148" t="str">
        <v>2752 Lily RoadApt. 721</v>
      </c>
      <c r="V148">
        <v>3249</v>
      </c>
      <c r="W148" t="str">
        <v>Jacobport</v>
      </c>
      <c r="X148" t="str">
        <v>New South Wales</v>
      </c>
      <c r="Y148" t="str">
        <v>Australia</v>
      </c>
      <c r="Z148">
        <v>3</v>
      </c>
      <c r="AA148" s="3" t="str">
        <f t="shared" si="5"/>
        <v>20 to 30</v>
      </c>
      <c r="AL148" s="6" t="str">
        <v>Biddy Devanney</v>
      </c>
      <c r="AP148" s="6">
        <v>727</v>
      </c>
      <c r="AQ148" s="6" t="s">
        <v>1362</v>
      </c>
      <c r="AS148">
        <v>208</v>
      </c>
      <c r="AT148" t="str">
        <v>South Australia</v>
      </c>
    </row>
    <row r="149" spans="1:46" x14ac:dyDescent="0.25">
      <c r="A149">
        <v>147</v>
      </c>
      <c r="B149">
        <v>31</v>
      </c>
      <c r="C149">
        <v>1245</v>
      </c>
      <c r="D149">
        <v>112</v>
      </c>
      <c r="E149">
        <v>1</v>
      </c>
      <c r="F149">
        <v>112</v>
      </c>
      <c r="G149" t="str">
        <f>VLOOKUP($C149,'Raw-products'!$A$2:$H$1261,MATCH(G$1,'Raw-products'!$A$1:$H$1,0))</f>
        <v>Trousers</v>
      </c>
      <c r="H149" t="str">
        <f>VLOOKUP($C149,'Raw-products'!$A$2:$H$1261,MATCH(H$1,'Raw-products'!$A$1:$H$1,0))</f>
        <v>Tracksuit Bottoms</v>
      </c>
      <c r="I149" t="str">
        <f>VLOOKUP($C149,'Raw-products'!$A$2:$H$1261,MATCH(I$1,'Raw-products'!$A$1:$H$1,0))</f>
        <v>XS</v>
      </c>
      <c r="J149" t="str">
        <f>VLOOKUP($C149,'Raw-products'!$A$2:$H$1261,MATCH(J$1,'Raw-products'!$A$1:$H$1,0))</f>
        <v>blue</v>
      </c>
      <c r="K149">
        <f>VLOOKUP($C149,'Raw-products'!$A$2:$H$1261,MATCH(K$1,'Raw-products'!$A$1:$H$1,0))</f>
        <v>91</v>
      </c>
      <c r="L149">
        <f>VLOOKUP($C149,'Raw-products'!$A$2:$H$1261,MATCH(L$1,'Raw-products'!$A$1:$H$1,0))</f>
        <v>42</v>
      </c>
      <c r="M149" s="5">
        <f t="shared" si="4"/>
        <v>3822</v>
      </c>
      <c r="N149" cm="1">
        <f t="array" ref="N149:Q149">_xlfn.XLOOKUP($B149,'Raw -orders'!$A:$A,'Raw -orders'!$B:$E)</f>
        <v>727</v>
      </c>
      <c r="O149">
        <v>15722</v>
      </c>
      <c r="P149" s="1">
        <v>44266</v>
      </c>
      <c r="Q149" s="1">
        <v>44291</v>
      </c>
      <c r="R149" t="str" cm="1">
        <f t="array" ref="R149:Y149">_xlfn.XLOOKUP($N149,'Raw - customers'!$A:$A,'Raw - customers'!$B:$I)</f>
        <v>Herschel Verdey</v>
      </c>
      <c r="S149" t="str">
        <v>Female</v>
      </c>
      <c r="T149">
        <v>26</v>
      </c>
      <c r="U149" t="str">
        <v>2752 Lily RoadApt. 721</v>
      </c>
      <c r="V149">
        <v>3249</v>
      </c>
      <c r="W149" t="str">
        <v>Jacobport</v>
      </c>
      <c r="X149" t="str">
        <v>New South Wales</v>
      </c>
      <c r="Y149" t="str">
        <v>Australia</v>
      </c>
      <c r="Z149">
        <v>3</v>
      </c>
      <c r="AA149" s="3" t="str">
        <f t="shared" si="5"/>
        <v>20 to 30</v>
      </c>
      <c r="AL149" s="6" t="str">
        <v>Binnie Gonzales</v>
      </c>
      <c r="AP149" s="6">
        <v>727</v>
      </c>
      <c r="AQ149" s="6" t="s">
        <v>1362</v>
      </c>
      <c r="AS149">
        <v>725</v>
      </c>
      <c r="AT149" t="str">
        <v>Northern Territory</v>
      </c>
    </row>
    <row r="150" spans="1:46" x14ac:dyDescent="0.25">
      <c r="A150">
        <v>148</v>
      </c>
      <c r="B150">
        <v>32</v>
      </c>
      <c r="C150">
        <v>1096</v>
      </c>
      <c r="D150">
        <v>115</v>
      </c>
      <c r="E150">
        <v>3</v>
      </c>
      <c r="F150">
        <v>345</v>
      </c>
      <c r="G150" t="str">
        <f>VLOOKUP($C150,'Raw-products'!$A$2:$H$1261,MATCH(G$1,'Raw-products'!$A$1:$H$1,0))</f>
        <v>Trousers</v>
      </c>
      <c r="H150" t="str">
        <f>VLOOKUP($C150,'Raw-products'!$A$2:$H$1261,MATCH(H$1,'Raw-products'!$A$1:$H$1,0))</f>
        <v>Cropped</v>
      </c>
      <c r="I150" t="str">
        <f>VLOOKUP($C150,'Raw-products'!$A$2:$H$1261,MATCH(I$1,'Raw-products'!$A$1:$H$1,0))</f>
        <v>S</v>
      </c>
      <c r="J150" t="str">
        <f>VLOOKUP($C150,'Raw-products'!$A$2:$H$1261,MATCH(J$1,'Raw-products'!$A$1:$H$1,0))</f>
        <v>yellow</v>
      </c>
      <c r="K150">
        <f>VLOOKUP($C150,'Raw-products'!$A$2:$H$1261,MATCH(K$1,'Raw-products'!$A$1:$H$1,0))</f>
        <v>99</v>
      </c>
      <c r="L150">
        <f>VLOOKUP($C150,'Raw-products'!$A$2:$H$1261,MATCH(L$1,'Raw-products'!$A$1:$H$1,0))</f>
        <v>65</v>
      </c>
      <c r="M150" s="5">
        <f t="shared" si="4"/>
        <v>6435</v>
      </c>
      <c r="N150" cm="1">
        <f t="array" ref="N150:Q150">_xlfn.XLOOKUP($B150,'Raw -orders'!$A:$A,'Raw -orders'!$B:$E)</f>
        <v>627</v>
      </c>
      <c r="O150">
        <v>24976</v>
      </c>
      <c r="P150" s="1">
        <v>44364</v>
      </c>
      <c r="Q150" s="1">
        <v>44391</v>
      </c>
      <c r="R150" t="str" cm="1">
        <f t="array" ref="R150:Y150">_xlfn.XLOOKUP($N150,'Raw - customers'!$A:$A,'Raw - customers'!$B:$I)</f>
        <v>Codie Everly</v>
      </c>
      <c r="S150" t="str">
        <v>Genderfluid</v>
      </c>
      <c r="T150">
        <v>51</v>
      </c>
      <c r="U150" t="str">
        <v>66 Isla CrescentApt. 573</v>
      </c>
      <c r="V150">
        <v>7404</v>
      </c>
      <c r="W150" t="str">
        <v>Port Christopher</v>
      </c>
      <c r="X150" t="str">
        <v>South Australia</v>
      </c>
      <c r="Y150" t="str">
        <v>Australia</v>
      </c>
      <c r="Z150">
        <v>6</v>
      </c>
      <c r="AA150" s="3" t="str">
        <f t="shared" si="5"/>
        <v>20 to 30</v>
      </c>
      <c r="AL150" s="6" t="str">
        <v>Bird Mcgarvie</v>
      </c>
      <c r="AP150" s="6">
        <v>627</v>
      </c>
      <c r="AQ150" s="6" t="s">
        <v>1345</v>
      </c>
      <c r="AS150">
        <v>566</v>
      </c>
      <c r="AT150" t="str">
        <v>Tasmania</v>
      </c>
    </row>
    <row r="151" spans="1:46" x14ac:dyDescent="0.25">
      <c r="A151">
        <v>149</v>
      </c>
      <c r="B151">
        <v>32</v>
      </c>
      <c r="C151">
        <v>323</v>
      </c>
      <c r="D151">
        <v>109</v>
      </c>
      <c r="E151">
        <v>1</v>
      </c>
      <c r="F151">
        <v>109</v>
      </c>
      <c r="G151" t="str">
        <f>VLOOKUP($C151,'Raw-products'!$A$2:$H$1261,MATCH(G$1,'Raw-products'!$A$1:$H$1,0))</f>
        <v>Shirt</v>
      </c>
      <c r="H151" t="str">
        <f>VLOOKUP($C151,'Raw-products'!$A$2:$H$1261,MATCH(H$1,'Raw-products'!$A$1:$H$1,0))</f>
        <v>Mandarin Collar</v>
      </c>
      <c r="I151" t="str">
        <f>VLOOKUP($C151,'Raw-products'!$A$2:$H$1261,MATCH(I$1,'Raw-products'!$A$1:$H$1,0))</f>
        <v>L</v>
      </c>
      <c r="J151" t="str">
        <f>VLOOKUP($C151,'Raw-products'!$A$2:$H$1261,MATCH(J$1,'Raw-products'!$A$1:$H$1,0))</f>
        <v>orange</v>
      </c>
      <c r="K151">
        <f>VLOOKUP($C151,'Raw-products'!$A$2:$H$1261,MATCH(K$1,'Raw-products'!$A$1:$H$1,0))</f>
        <v>108</v>
      </c>
      <c r="L151">
        <f>VLOOKUP($C151,'Raw-products'!$A$2:$H$1261,MATCH(L$1,'Raw-products'!$A$1:$H$1,0))</f>
        <v>56</v>
      </c>
      <c r="M151" s="5">
        <f t="shared" si="4"/>
        <v>6048</v>
      </c>
      <c r="N151" cm="1">
        <f t="array" ref="N151:Q151">_xlfn.XLOOKUP($B151,'Raw -orders'!$A:$A,'Raw -orders'!$B:$E)</f>
        <v>627</v>
      </c>
      <c r="O151">
        <v>24976</v>
      </c>
      <c r="P151" s="1">
        <v>44364</v>
      </c>
      <c r="Q151" s="1">
        <v>44391</v>
      </c>
      <c r="R151" t="str" cm="1">
        <f t="array" ref="R151:Y151">_xlfn.XLOOKUP($N151,'Raw - customers'!$A:$A,'Raw - customers'!$B:$I)</f>
        <v>Codie Everly</v>
      </c>
      <c r="S151" t="str">
        <v>Genderfluid</v>
      </c>
      <c r="T151">
        <v>51</v>
      </c>
      <c r="U151" t="str">
        <v>66 Isla CrescentApt. 573</v>
      </c>
      <c r="V151">
        <v>7404</v>
      </c>
      <c r="W151" t="str">
        <v>Port Christopher</v>
      </c>
      <c r="X151" t="str">
        <v>South Australia</v>
      </c>
      <c r="Y151" t="str">
        <v>Australia</v>
      </c>
      <c r="Z151">
        <v>6</v>
      </c>
      <c r="AA151" s="3" t="str">
        <f t="shared" si="5"/>
        <v>20 to 30</v>
      </c>
      <c r="AL151" s="6" t="str">
        <v>Blayne Sabatier</v>
      </c>
      <c r="AP151" s="6">
        <v>627</v>
      </c>
      <c r="AQ151" s="6" t="s">
        <v>1345</v>
      </c>
      <c r="AS151">
        <v>431</v>
      </c>
      <c r="AT151" t="str">
        <v>Victoria</v>
      </c>
    </row>
    <row r="152" spans="1:46" x14ac:dyDescent="0.25">
      <c r="A152">
        <v>150</v>
      </c>
      <c r="B152">
        <v>32</v>
      </c>
      <c r="C152">
        <v>22</v>
      </c>
      <c r="D152">
        <v>96</v>
      </c>
      <c r="E152">
        <v>3</v>
      </c>
      <c r="F152">
        <v>288</v>
      </c>
      <c r="G152" t="str">
        <f>VLOOKUP($C152,'Raw-products'!$A$2:$H$1261,MATCH(G$1,'Raw-products'!$A$1:$H$1,0))</f>
        <v>Shirt</v>
      </c>
      <c r="H152" t="str">
        <f>VLOOKUP($C152,'Raw-products'!$A$2:$H$1261,MATCH(H$1,'Raw-products'!$A$1:$H$1,0))</f>
        <v>Oxford Cloth</v>
      </c>
      <c r="I152" t="str">
        <f>VLOOKUP($C152,'Raw-products'!$A$2:$H$1261,MATCH(I$1,'Raw-products'!$A$1:$H$1,0))</f>
        <v>M</v>
      </c>
      <c r="J152" t="str">
        <f>VLOOKUP($C152,'Raw-products'!$A$2:$H$1261,MATCH(J$1,'Raw-products'!$A$1:$H$1,0))</f>
        <v>blue</v>
      </c>
      <c r="K152">
        <f>VLOOKUP($C152,'Raw-products'!$A$2:$H$1261,MATCH(K$1,'Raw-products'!$A$1:$H$1,0))</f>
        <v>114</v>
      </c>
      <c r="L152">
        <f>VLOOKUP($C152,'Raw-products'!$A$2:$H$1261,MATCH(L$1,'Raw-products'!$A$1:$H$1,0))</f>
        <v>57</v>
      </c>
      <c r="M152" s="5">
        <f t="shared" si="4"/>
        <v>6498</v>
      </c>
      <c r="N152" cm="1">
        <f t="array" ref="N152:Q152">_xlfn.XLOOKUP($B152,'Raw -orders'!$A:$A,'Raw -orders'!$B:$E)</f>
        <v>627</v>
      </c>
      <c r="O152">
        <v>24976</v>
      </c>
      <c r="P152" s="1">
        <v>44364</v>
      </c>
      <c r="Q152" s="1">
        <v>44391</v>
      </c>
      <c r="R152" t="str" cm="1">
        <f t="array" ref="R152:Y152">_xlfn.XLOOKUP($N152,'Raw - customers'!$A:$A,'Raw - customers'!$B:$I)</f>
        <v>Codie Everly</v>
      </c>
      <c r="S152" t="str">
        <v>Genderfluid</v>
      </c>
      <c r="T152">
        <v>51</v>
      </c>
      <c r="U152" t="str">
        <v>66 Isla CrescentApt. 573</v>
      </c>
      <c r="V152">
        <v>7404</v>
      </c>
      <c r="W152" t="str">
        <v>Port Christopher</v>
      </c>
      <c r="X152" t="str">
        <v>South Australia</v>
      </c>
      <c r="Y152" t="str">
        <v>Australia</v>
      </c>
      <c r="Z152">
        <v>6</v>
      </c>
      <c r="AA152" s="3" t="str">
        <f t="shared" si="5"/>
        <v>20 to 30</v>
      </c>
      <c r="AL152" s="6" t="str">
        <v>Bobbi Pickerill</v>
      </c>
      <c r="AP152" s="6">
        <v>627</v>
      </c>
      <c r="AQ152" s="6" t="s">
        <v>1345</v>
      </c>
      <c r="AS152">
        <v>84</v>
      </c>
      <c r="AT152" t="str">
        <v>Northern Territory</v>
      </c>
    </row>
    <row r="153" spans="1:46" x14ac:dyDescent="0.25">
      <c r="A153">
        <v>151</v>
      </c>
      <c r="B153">
        <v>33</v>
      </c>
      <c r="C153">
        <v>486</v>
      </c>
      <c r="D153">
        <v>118</v>
      </c>
      <c r="E153">
        <v>2</v>
      </c>
      <c r="F153">
        <v>236</v>
      </c>
      <c r="G153" t="str">
        <f>VLOOKUP($C153,'Raw-products'!$A$2:$H$1261,MATCH(G$1,'Raw-products'!$A$1:$H$1,0))</f>
        <v>Jacket</v>
      </c>
      <c r="H153" t="str">
        <f>VLOOKUP($C153,'Raw-products'!$A$2:$H$1261,MATCH(H$1,'Raw-products'!$A$1:$H$1,0))</f>
        <v>Puffer</v>
      </c>
      <c r="I153" t="str">
        <f>VLOOKUP($C153,'Raw-products'!$A$2:$H$1261,MATCH(I$1,'Raw-products'!$A$1:$H$1,0))</f>
        <v>S</v>
      </c>
      <c r="J153" t="str">
        <f>VLOOKUP($C153,'Raw-products'!$A$2:$H$1261,MATCH(J$1,'Raw-products'!$A$1:$H$1,0))</f>
        <v>violet</v>
      </c>
      <c r="K153">
        <f>VLOOKUP($C153,'Raw-products'!$A$2:$H$1261,MATCH(K$1,'Raw-products'!$A$1:$H$1,0))</f>
        <v>110</v>
      </c>
      <c r="L153">
        <f>VLOOKUP($C153,'Raw-products'!$A$2:$H$1261,MATCH(L$1,'Raw-products'!$A$1:$H$1,0))</f>
        <v>46</v>
      </c>
      <c r="M153" s="5">
        <f t="shared" si="4"/>
        <v>5060</v>
      </c>
      <c r="N153" cm="1">
        <f t="array" ref="N153:Q153">_xlfn.XLOOKUP($B153,'Raw -orders'!$A:$A,'Raw -orders'!$B:$E)</f>
        <v>588</v>
      </c>
      <c r="O153">
        <v>52945</v>
      </c>
      <c r="P153" s="1">
        <v>44378</v>
      </c>
      <c r="Q153" s="1">
        <v>44384</v>
      </c>
      <c r="R153" t="str" cm="1">
        <f t="array" ref="R153:Y153">_xlfn.XLOOKUP($N153,'Raw - customers'!$A:$A,'Raw - customers'!$B:$I)</f>
        <v>Nicole Cheel</v>
      </c>
      <c r="S153" t="str">
        <v>Genderfluid</v>
      </c>
      <c r="T153">
        <v>48</v>
      </c>
      <c r="U153" t="str">
        <v>550 Alexis BoulevardSuite 124</v>
      </c>
      <c r="V153">
        <v>9614</v>
      </c>
      <c r="W153" t="str">
        <v>West Danieltown</v>
      </c>
      <c r="X153" t="str">
        <v>Victoria</v>
      </c>
      <c r="Y153" t="str">
        <v>Australia</v>
      </c>
      <c r="Z153">
        <v>7</v>
      </c>
      <c r="AA153" s="3" t="str">
        <f t="shared" si="5"/>
        <v>0 to 10</v>
      </c>
      <c r="AL153" s="6" t="str">
        <v>Bone Perche</v>
      </c>
      <c r="AP153" s="6">
        <v>588</v>
      </c>
      <c r="AQ153" s="6" t="s">
        <v>1396</v>
      </c>
      <c r="AS153">
        <v>389</v>
      </c>
      <c r="AT153" t="str">
        <v>South Australia</v>
      </c>
    </row>
    <row r="154" spans="1:46" x14ac:dyDescent="0.25">
      <c r="A154">
        <v>152</v>
      </c>
      <c r="B154">
        <v>33</v>
      </c>
      <c r="C154">
        <v>1173</v>
      </c>
      <c r="D154">
        <v>99</v>
      </c>
      <c r="E154">
        <v>3</v>
      </c>
      <c r="F154">
        <v>297</v>
      </c>
      <c r="G154" t="str">
        <f>VLOOKUP($C154,'Raw-products'!$A$2:$H$1261,MATCH(G$1,'Raw-products'!$A$1:$H$1,0))</f>
        <v>Trousers</v>
      </c>
      <c r="H154" t="str">
        <f>VLOOKUP($C154,'Raw-products'!$A$2:$H$1261,MATCH(H$1,'Raw-products'!$A$1:$H$1,0))</f>
        <v>High-Waisted</v>
      </c>
      <c r="I154" t="str">
        <f>VLOOKUP($C154,'Raw-products'!$A$2:$H$1261,MATCH(I$1,'Raw-products'!$A$1:$H$1,0))</f>
        <v>L</v>
      </c>
      <c r="J154" t="str">
        <f>VLOOKUP($C154,'Raw-products'!$A$2:$H$1261,MATCH(J$1,'Raw-products'!$A$1:$H$1,0))</f>
        <v>green</v>
      </c>
      <c r="K154">
        <f>VLOOKUP($C154,'Raw-products'!$A$2:$H$1261,MATCH(K$1,'Raw-products'!$A$1:$H$1,0))</f>
        <v>98</v>
      </c>
      <c r="L154">
        <f>VLOOKUP($C154,'Raw-products'!$A$2:$H$1261,MATCH(L$1,'Raw-products'!$A$1:$H$1,0))</f>
        <v>75</v>
      </c>
      <c r="M154" s="5">
        <f t="shared" si="4"/>
        <v>7350</v>
      </c>
      <c r="N154" cm="1">
        <f t="array" ref="N154:Q154">_xlfn.XLOOKUP($B154,'Raw -orders'!$A:$A,'Raw -orders'!$B:$E)</f>
        <v>588</v>
      </c>
      <c r="O154">
        <v>52945</v>
      </c>
      <c r="P154" s="1">
        <v>44378</v>
      </c>
      <c r="Q154" s="1">
        <v>44384</v>
      </c>
      <c r="R154" t="str" cm="1">
        <f t="array" ref="R154:Y154">_xlfn.XLOOKUP($N154,'Raw - customers'!$A:$A,'Raw - customers'!$B:$I)</f>
        <v>Nicole Cheel</v>
      </c>
      <c r="S154" t="str">
        <v>Genderfluid</v>
      </c>
      <c r="T154">
        <v>48</v>
      </c>
      <c r="U154" t="str">
        <v>550 Alexis BoulevardSuite 124</v>
      </c>
      <c r="V154">
        <v>9614</v>
      </c>
      <c r="W154" t="str">
        <v>West Danieltown</v>
      </c>
      <c r="X154" t="str">
        <v>Victoria</v>
      </c>
      <c r="Y154" t="str">
        <v>Australia</v>
      </c>
      <c r="Z154">
        <v>7</v>
      </c>
      <c r="AA154" s="3" t="str">
        <f t="shared" si="5"/>
        <v>0 to 10</v>
      </c>
      <c r="AL154" s="6" t="str">
        <v>Bourke Pembery</v>
      </c>
      <c r="AP154" s="6">
        <v>588</v>
      </c>
      <c r="AQ154" s="6" t="s">
        <v>1396</v>
      </c>
      <c r="AS154">
        <v>113</v>
      </c>
      <c r="AT154" t="str">
        <v>South Australia</v>
      </c>
    </row>
    <row r="155" spans="1:46" x14ac:dyDescent="0.25">
      <c r="A155">
        <v>153</v>
      </c>
      <c r="B155">
        <v>33</v>
      </c>
      <c r="C155">
        <v>322</v>
      </c>
      <c r="D155">
        <v>109</v>
      </c>
      <c r="E155">
        <v>3</v>
      </c>
      <c r="F155">
        <v>327</v>
      </c>
      <c r="G155" t="str">
        <f>VLOOKUP($C155,'Raw-products'!$A$2:$H$1261,MATCH(G$1,'Raw-products'!$A$1:$H$1,0))</f>
        <v>Shirt</v>
      </c>
      <c r="H155" t="str">
        <f>VLOOKUP($C155,'Raw-products'!$A$2:$H$1261,MATCH(H$1,'Raw-products'!$A$1:$H$1,0))</f>
        <v>Mandarin Collar</v>
      </c>
      <c r="I155" t="str">
        <f>VLOOKUP($C155,'Raw-products'!$A$2:$H$1261,MATCH(I$1,'Raw-products'!$A$1:$H$1,0))</f>
        <v>M</v>
      </c>
      <c r="J155" t="str">
        <f>VLOOKUP($C155,'Raw-products'!$A$2:$H$1261,MATCH(J$1,'Raw-products'!$A$1:$H$1,0))</f>
        <v>orange</v>
      </c>
      <c r="K155">
        <f>VLOOKUP($C155,'Raw-products'!$A$2:$H$1261,MATCH(K$1,'Raw-products'!$A$1:$H$1,0))</f>
        <v>108</v>
      </c>
      <c r="L155">
        <f>VLOOKUP($C155,'Raw-products'!$A$2:$H$1261,MATCH(L$1,'Raw-products'!$A$1:$H$1,0))</f>
        <v>78</v>
      </c>
      <c r="M155" s="5">
        <f t="shared" si="4"/>
        <v>8424</v>
      </c>
      <c r="N155" cm="1">
        <f t="array" ref="N155:Q155">_xlfn.XLOOKUP($B155,'Raw -orders'!$A:$A,'Raw -orders'!$B:$E)</f>
        <v>588</v>
      </c>
      <c r="O155">
        <v>52945</v>
      </c>
      <c r="P155" s="1">
        <v>44378</v>
      </c>
      <c r="Q155" s="1">
        <v>44384</v>
      </c>
      <c r="R155" t="str" cm="1">
        <f t="array" ref="R155:Y155">_xlfn.XLOOKUP($N155,'Raw - customers'!$A:$A,'Raw - customers'!$B:$I)</f>
        <v>Nicole Cheel</v>
      </c>
      <c r="S155" t="str">
        <v>Genderfluid</v>
      </c>
      <c r="T155">
        <v>48</v>
      </c>
      <c r="U155" t="str">
        <v>550 Alexis BoulevardSuite 124</v>
      </c>
      <c r="V155">
        <v>9614</v>
      </c>
      <c r="W155" t="str">
        <v>West Danieltown</v>
      </c>
      <c r="X155" t="str">
        <v>Victoria</v>
      </c>
      <c r="Y155" t="str">
        <v>Australia</v>
      </c>
      <c r="Z155">
        <v>7</v>
      </c>
      <c r="AA155" s="3" t="str">
        <f t="shared" si="5"/>
        <v>0 to 10</v>
      </c>
      <c r="AL155" s="6" t="str">
        <v>Brade Caught</v>
      </c>
      <c r="AP155" s="6">
        <v>588</v>
      </c>
      <c r="AQ155" s="6" t="s">
        <v>1396</v>
      </c>
      <c r="AS155">
        <v>595</v>
      </c>
      <c r="AT155" t="str">
        <v>South Australia</v>
      </c>
    </row>
    <row r="156" spans="1:46" x14ac:dyDescent="0.25">
      <c r="A156">
        <v>154</v>
      </c>
      <c r="B156">
        <v>33</v>
      </c>
      <c r="C156">
        <v>955</v>
      </c>
      <c r="D156">
        <v>97</v>
      </c>
      <c r="E156">
        <v>3</v>
      </c>
      <c r="F156">
        <v>291</v>
      </c>
      <c r="G156" t="str">
        <f>VLOOKUP($C156,'Raw-products'!$A$2:$H$1261,MATCH(G$1,'Raw-products'!$A$1:$H$1,0))</f>
        <v>Trousers</v>
      </c>
      <c r="H156" t="str">
        <f>VLOOKUP($C156,'Raw-products'!$A$2:$H$1261,MATCH(H$1,'Raw-products'!$A$1:$H$1,0))</f>
        <v>Slim-Fit</v>
      </c>
      <c r="I156" t="str">
        <f>VLOOKUP($C156,'Raw-products'!$A$2:$H$1261,MATCH(I$1,'Raw-products'!$A$1:$H$1,0))</f>
        <v>XS</v>
      </c>
      <c r="J156" t="str">
        <f>VLOOKUP($C156,'Raw-products'!$A$2:$H$1261,MATCH(J$1,'Raw-products'!$A$1:$H$1,0))</f>
        <v>yellow</v>
      </c>
      <c r="K156">
        <f>VLOOKUP($C156,'Raw-products'!$A$2:$H$1261,MATCH(K$1,'Raw-products'!$A$1:$H$1,0))</f>
        <v>119</v>
      </c>
      <c r="L156">
        <f>VLOOKUP($C156,'Raw-products'!$A$2:$H$1261,MATCH(L$1,'Raw-products'!$A$1:$H$1,0))</f>
        <v>59</v>
      </c>
      <c r="M156" s="5">
        <f t="shared" si="4"/>
        <v>7021</v>
      </c>
      <c r="N156" cm="1">
        <f t="array" ref="N156:Q156">_xlfn.XLOOKUP($B156,'Raw -orders'!$A:$A,'Raw -orders'!$B:$E)</f>
        <v>588</v>
      </c>
      <c r="O156">
        <v>52945</v>
      </c>
      <c r="P156" s="1">
        <v>44378</v>
      </c>
      <c r="Q156" s="1">
        <v>44384</v>
      </c>
      <c r="R156" t="str" cm="1">
        <f t="array" ref="R156:Y156">_xlfn.XLOOKUP($N156,'Raw - customers'!$A:$A,'Raw - customers'!$B:$I)</f>
        <v>Nicole Cheel</v>
      </c>
      <c r="S156" t="str">
        <v>Genderfluid</v>
      </c>
      <c r="T156">
        <v>48</v>
      </c>
      <c r="U156" t="str">
        <v>550 Alexis BoulevardSuite 124</v>
      </c>
      <c r="V156">
        <v>9614</v>
      </c>
      <c r="W156" t="str">
        <v>West Danieltown</v>
      </c>
      <c r="X156" t="str">
        <v>Victoria</v>
      </c>
      <c r="Y156" t="str">
        <v>Australia</v>
      </c>
      <c r="Z156">
        <v>7</v>
      </c>
      <c r="AA156" s="3" t="str">
        <f t="shared" si="5"/>
        <v>0 to 10</v>
      </c>
      <c r="AL156" s="6" t="str">
        <v>Brenden Roast</v>
      </c>
      <c r="AP156" s="6">
        <v>588</v>
      </c>
      <c r="AQ156" s="6" t="s">
        <v>1396</v>
      </c>
      <c r="AS156">
        <v>664</v>
      </c>
      <c r="AT156" t="str">
        <v>Tasmania</v>
      </c>
    </row>
    <row r="157" spans="1:46" x14ac:dyDescent="0.25">
      <c r="A157">
        <v>155</v>
      </c>
      <c r="B157">
        <v>33</v>
      </c>
      <c r="C157">
        <v>511</v>
      </c>
      <c r="D157">
        <v>102</v>
      </c>
      <c r="E157">
        <v>2</v>
      </c>
      <c r="F157">
        <v>204</v>
      </c>
      <c r="G157" t="str">
        <f>VLOOKUP($C157,'Raw-products'!$A$2:$H$1261,MATCH(G$1,'Raw-products'!$A$1:$H$1,0))</f>
        <v>Jacket</v>
      </c>
      <c r="H157" t="str">
        <f>VLOOKUP($C157,'Raw-products'!$A$2:$H$1261,MATCH(H$1,'Raw-products'!$A$1:$H$1,0))</f>
        <v>Windbreaker</v>
      </c>
      <c r="I157" t="str">
        <f>VLOOKUP($C157,'Raw-products'!$A$2:$H$1261,MATCH(I$1,'Raw-products'!$A$1:$H$1,0))</f>
        <v>S</v>
      </c>
      <c r="J157" t="str">
        <f>VLOOKUP($C157,'Raw-products'!$A$2:$H$1261,MATCH(J$1,'Raw-products'!$A$1:$H$1,0))</f>
        <v>blue</v>
      </c>
      <c r="K157">
        <f>VLOOKUP($C157,'Raw-products'!$A$2:$H$1261,MATCH(K$1,'Raw-products'!$A$1:$H$1,0))</f>
        <v>109</v>
      </c>
      <c r="L157">
        <f>VLOOKUP($C157,'Raw-products'!$A$2:$H$1261,MATCH(L$1,'Raw-products'!$A$1:$H$1,0))</f>
        <v>41</v>
      </c>
      <c r="M157" s="5">
        <f t="shared" si="4"/>
        <v>4469</v>
      </c>
      <c r="N157" cm="1">
        <f t="array" ref="N157:Q157">_xlfn.XLOOKUP($B157,'Raw -orders'!$A:$A,'Raw -orders'!$B:$E)</f>
        <v>588</v>
      </c>
      <c r="O157">
        <v>52945</v>
      </c>
      <c r="P157" s="1">
        <v>44378</v>
      </c>
      <c r="Q157" s="1">
        <v>44384</v>
      </c>
      <c r="R157" t="str" cm="1">
        <f t="array" ref="R157:Y157">_xlfn.XLOOKUP($N157,'Raw - customers'!$A:$A,'Raw - customers'!$B:$I)</f>
        <v>Nicole Cheel</v>
      </c>
      <c r="S157" t="str">
        <v>Genderfluid</v>
      </c>
      <c r="T157">
        <v>48</v>
      </c>
      <c r="U157" t="str">
        <v>550 Alexis BoulevardSuite 124</v>
      </c>
      <c r="V157">
        <v>9614</v>
      </c>
      <c r="W157" t="str">
        <v>West Danieltown</v>
      </c>
      <c r="X157" t="str">
        <v>Victoria</v>
      </c>
      <c r="Y157" t="str">
        <v>Australia</v>
      </c>
      <c r="Z157">
        <v>7</v>
      </c>
      <c r="AA157" s="3" t="str">
        <f t="shared" si="5"/>
        <v>0 to 10</v>
      </c>
      <c r="AL157" s="6" t="str">
        <v>Brendis Blackboro</v>
      </c>
      <c r="AP157" s="6">
        <v>588</v>
      </c>
      <c r="AQ157" s="6" t="s">
        <v>1396</v>
      </c>
      <c r="AS157">
        <v>996</v>
      </c>
      <c r="AT157" t="str">
        <v>Tasmania</v>
      </c>
    </row>
    <row r="158" spans="1:46" x14ac:dyDescent="0.25">
      <c r="A158">
        <v>156</v>
      </c>
      <c r="B158">
        <v>34</v>
      </c>
      <c r="C158">
        <v>817</v>
      </c>
      <c r="D158">
        <v>117</v>
      </c>
      <c r="E158">
        <v>2</v>
      </c>
      <c r="F158">
        <v>234</v>
      </c>
      <c r="G158" t="str">
        <f>VLOOKUP($C158,'Raw-products'!$A$2:$H$1261,MATCH(G$1,'Raw-products'!$A$1:$H$1,0))</f>
        <v>Jacket</v>
      </c>
      <c r="H158" t="str">
        <f>VLOOKUP($C158,'Raw-products'!$A$2:$H$1261,MATCH(H$1,'Raw-products'!$A$1:$H$1,0))</f>
        <v>Shearling</v>
      </c>
      <c r="I158" t="str">
        <f>VLOOKUP($C158,'Raw-products'!$A$2:$H$1261,MATCH(I$1,'Raw-products'!$A$1:$H$1,0))</f>
        <v>M</v>
      </c>
      <c r="J158" t="str">
        <f>VLOOKUP($C158,'Raw-products'!$A$2:$H$1261,MATCH(J$1,'Raw-products'!$A$1:$H$1,0))</f>
        <v>yellow</v>
      </c>
      <c r="K158">
        <f>VLOOKUP($C158,'Raw-products'!$A$2:$H$1261,MATCH(K$1,'Raw-products'!$A$1:$H$1,0))</f>
        <v>95</v>
      </c>
      <c r="L158">
        <f>VLOOKUP($C158,'Raw-products'!$A$2:$H$1261,MATCH(L$1,'Raw-products'!$A$1:$H$1,0))</f>
        <v>60</v>
      </c>
      <c r="M158" s="5">
        <f t="shared" si="4"/>
        <v>5700</v>
      </c>
      <c r="N158" cm="1">
        <f t="array" ref="N158:Q158">_xlfn.XLOOKUP($B158,'Raw -orders'!$A:$A,'Raw -orders'!$B:$E)</f>
        <v>412</v>
      </c>
      <c r="O158">
        <v>36244</v>
      </c>
      <c r="P158" s="1">
        <v>44339</v>
      </c>
      <c r="Q158" s="1">
        <v>44346</v>
      </c>
      <c r="R158" t="str" cm="1">
        <f t="array" ref="R158:Y158">_xlfn.XLOOKUP($N158,'Raw - customers'!$A:$A,'Raw - customers'!$B:$I)</f>
        <v>Chandal Fransinelli</v>
      </c>
      <c r="S158" t="str">
        <v>Polygender</v>
      </c>
      <c r="T158">
        <v>21</v>
      </c>
      <c r="U158" t="str">
        <v>7048 Barrows CrescentSuite 562</v>
      </c>
      <c r="V158">
        <v>238</v>
      </c>
      <c r="W158" t="str">
        <v>Hackettchester</v>
      </c>
      <c r="X158" t="str">
        <v>South Australia</v>
      </c>
      <c r="Y158" t="str">
        <v>Australia</v>
      </c>
      <c r="Z158">
        <v>5</v>
      </c>
      <c r="AA158" s="3" t="str">
        <f t="shared" si="5"/>
        <v>0 to 10</v>
      </c>
      <c r="AL158" s="6" t="str">
        <v>Brian Finnes</v>
      </c>
      <c r="AP158" s="6">
        <v>412</v>
      </c>
      <c r="AQ158" s="6" t="s">
        <v>1345</v>
      </c>
      <c r="AS158">
        <v>867</v>
      </c>
      <c r="AT158" t="str">
        <v>Tasmania</v>
      </c>
    </row>
    <row r="159" spans="1:46" x14ac:dyDescent="0.25">
      <c r="A159">
        <v>157</v>
      </c>
      <c r="B159">
        <v>34</v>
      </c>
      <c r="C159">
        <v>555</v>
      </c>
      <c r="D159">
        <v>98</v>
      </c>
      <c r="E159">
        <v>1</v>
      </c>
      <c r="F159">
        <v>98</v>
      </c>
      <c r="G159" t="str">
        <f>VLOOKUP($C159,'Raw-products'!$A$2:$H$1261,MATCH(G$1,'Raw-products'!$A$1:$H$1,0))</f>
        <v>Jacket</v>
      </c>
      <c r="H159" t="str">
        <f>VLOOKUP($C159,'Raw-products'!$A$2:$H$1261,MATCH(H$1,'Raw-products'!$A$1:$H$1,0))</f>
        <v>Leather</v>
      </c>
      <c r="I159" t="str">
        <f>VLOOKUP($C159,'Raw-products'!$A$2:$H$1261,MATCH(I$1,'Raw-products'!$A$1:$H$1,0))</f>
        <v>XS</v>
      </c>
      <c r="J159" t="str">
        <f>VLOOKUP($C159,'Raw-products'!$A$2:$H$1261,MATCH(J$1,'Raw-products'!$A$1:$H$1,0))</f>
        <v>violet</v>
      </c>
      <c r="K159">
        <f>VLOOKUP($C159,'Raw-products'!$A$2:$H$1261,MATCH(K$1,'Raw-products'!$A$1:$H$1,0))</f>
        <v>113</v>
      </c>
      <c r="L159">
        <f>VLOOKUP($C159,'Raw-products'!$A$2:$H$1261,MATCH(L$1,'Raw-products'!$A$1:$H$1,0))</f>
        <v>70</v>
      </c>
      <c r="M159" s="5">
        <f t="shared" si="4"/>
        <v>7910</v>
      </c>
      <c r="N159" cm="1">
        <f t="array" ref="N159:Q159">_xlfn.XLOOKUP($B159,'Raw -orders'!$A:$A,'Raw -orders'!$B:$E)</f>
        <v>412</v>
      </c>
      <c r="O159">
        <v>36244</v>
      </c>
      <c r="P159" s="1">
        <v>44339</v>
      </c>
      <c r="Q159" s="1">
        <v>44346</v>
      </c>
      <c r="R159" t="str" cm="1">
        <f t="array" ref="R159:Y159">_xlfn.XLOOKUP($N159,'Raw - customers'!$A:$A,'Raw - customers'!$B:$I)</f>
        <v>Chandal Fransinelli</v>
      </c>
      <c r="S159" t="str">
        <v>Polygender</v>
      </c>
      <c r="T159">
        <v>21</v>
      </c>
      <c r="U159" t="str">
        <v>7048 Barrows CrescentSuite 562</v>
      </c>
      <c r="V159">
        <v>238</v>
      </c>
      <c r="W159" t="str">
        <v>Hackettchester</v>
      </c>
      <c r="X159" t="str">
        <v>South Australia</v>
      </c>
      <c r="Y159" t="str">
        <v>Australia</v>
      </c>
      <c r="Z159">
        <v>5</v>
      </c>
      <c r="AA159" s="3" t="str">
        <f t="shared" si="5"/>
        <v>0 to 10</v>
      </c>
      <c r="AL159" s="6" t="str">
        <v>Brod Phifer</v>
      </c>
      <c r="AP159" s="6">
        <v>412</v>
      </c>
      <c r="AQ159" s="6" t="s">
        <v>1345</v>
      </c>
      <c r="AS159">
        <v>224</v>
      </c>
      <c r="AT159" t="str">
        <v>New South Wales</v>
      </c>
    </row>
    <row r="160" spans="1:46" x14ac:dyDescent="0.25">
      <c r="A160">
        <v>158</v>
      </c>
      <c r="B160">
        <v>34</v>
      </c>
      <c r="C160">
        <v>775</v>
      </c>
      <c r="D160">
        <v>91</v>
      </c>
      <c r="E160">
        <v>3</v>
      </c>
      <c r="F160">
        <v>273</v>
      </c>
      <c r="G160" t="str">
        <f>VLOOKUP($C160,'Raw-products'!$A$2:$H$1261,MATCH(G$1,'Raw-products'!$A$1:$H$1,0))</f>
        <v>Jacket</v>
      </c>
      <c r="H160" t="str">
        <f>VLOOKUP($C160,'Raw-products'!$A$2:$H$1261,MATCH(H$1,'Raw-products'!$A$1:$H$1,0))</f>
        <v>Pullover</v>
      </c>
      <c r="I160" t="str">
        <f>VLOOKUP($C160,'Raw-products'!$A$2:$H$1261,MATCH(I$1,'Raw-products'!$A$1:$H$1,0))</f>
        <v>XS</v>
      </c>
      <c r="J160" t="str">
        <f>VLOOKUP($C160,'Raw-products'!$A$2:$H$1261,MATCH(J$1,'Raw-products'!$A$1:$H$1,0))</f>
        <v>orange</v>
      </c>
      <c r="K160">
        <f>VLOOKUP($C160,'Raw-products'!$A$2:$H$1261,MATCH(K$1,'Raw-products'!$A$1:$H$1,0))</f>
        <v>114</v>
      </c>
      <c r="L160">
        <f>VLOOKUP($C160,'Raw-products'!$A$2:$H$1261,MATCH(L$1,'Raw-products'!$A$1:$H$1,0))</f>
        <v>79</v>
      </c>
      <c r="M160" s="5">
        <f t="shared" si="4"/>
        <v>9006</v>
      </c>
      <c r="N160" cm="1">
        <f t="array" ref="N160:Q160">_xlfn.XLOOKUP($B160,'Raw -orders'!$A:$A,'Raw -orders'!$B:$E)</f>
        <v>412</v>
      </c>
      <c r="O160">
        <v>36244</v>
      </c>
      <c r="P160" s="1">
        <v>44339</v>
      </c>
      <c r="Q160" s="1">
        <v>44346</v>
      </c>
      <c r="R160" t="str" cm="1">
        <f t="array" ref="R160:Y160">_xlfn.XLOOKUP($N160,'Raw - customers'!$A:$A,'Raw - customers'!$B:$I)</f>
        <v>Chandal Fransinelli</v>
      </c>
      <c r="S160" t="str">
        <v>Polygender</v>
      </c>
      <c r="T160">
        <v>21</v>
      </c>
      <c r="U160" t="str">
        <v>7048 Barrows CrescentSuite 562</v>
      </c>
      <c r="V160">
        <v>238</v>
      </c>
      <c r="W160" t="str">
        <v>Hackettchester</v>
      </c>
      <c r="X160" t="str">
        <v>South Australia</v>
      </c>
      <c r="Y160" t="str">
        <v>Australia</v>
      </c>
      <c r="Z160">
        <v>5</v>
      </c>
      <c r="AA160" s="3" t="str">
        <f t="shared" si="5"/>
        <v>0 to 10</v>
      </c>
      <c r="AL160" s="6" t="str">
        <v>Brodie Hedin</v>
      </c>
      <c r="AP160" s="6">
        <v>412</v>
      </c>
      <c r="AQ160" s="6" t="s">
        <v>1345</v>
      </c>
      <c r="AS160">
        <v>435</v>
      </c>
      <c r="AT160" t="str">
        <v>South Australia</v>
      </c>
    </row>
    <row r="161" spans="1:46" x14ac:dyDescent="0.25">
      <c r="A161">
        <v>159</v>
      </c>
      <c r="B161">
        <v>34</v>
      </c>
      <c r="C161">
        <v>62</v>
      </c>
      <c r="D161">
        <v>104</v>
      </c>
      <c r="E161">
        <v>1</v>
      </c>
      <c r="F161">
        <v>104</v>
      </c>
      <c r="G161" t="str">
        <f>VLOOKUP($C161,'Raw-products'!$A$2:$H$1261,MATCH(G$1,'Raw-products'!$A$1:$H$1,0))</f>
        <v>Shirt</v>
      </c>
      <c r="H161" t="str">
        <f>VLOOKUP($C161,'Raw-products'!$A$2:$H$1261,MATCH(H$1,'Raw-products'!$A$1:$H$1,0))</f>
        <v>Dress</v>
      </c>
      <c r="I161" t="str">
        <f>VLOOKUP($C161,'Raw-products'!$A$2:$H$1261,MATCH(I$1,'Raw-products'!$A$1:$H$1,0))</f>
        <v>M</v>
      </c>
      <c r="J161" t="str">
        <f>VLOOKUP($C161,'Raw-products'!$A$2:$H$1261,MATCH(J$1,'Raw-products'!$A$1:$H$1,0))</f>
        <v>indigo</v>
      </c>
      <c r="K161">
        <f>VLOOKUP($C161,'Raw-products'!$A$2:$H$1261,MATCH(K$1,'Raw-products'!$A$1:$H$1,0))</f>
        <v>119</v>
      </c>
      <c r="L161">
        <f>VLOOKUP($C161,'Raw-products'!$A$2:$H$1261,MATCH(L$1,'Raw-products'!$A$1:$H$1,0))</f>
        <v>51</v>
      </c>
      <c r="M161" s="5">
        <f t="shared" si="4"/>
        <v>6069</v>
      </c>
      <c r="N161" cm="1">
        <f t="array" ref="N161:Q161">_xlfn.XLOOKUP($B161,'Raw -orders'!$A:$A,'Raw -orders'!$B:$E)</f>
        <v>412</v>
      </c>
      <c r="O161">
        <v>36244</v>
      </c>
      <c r="P161" s="1">
        <v>44339</v>
      </c>
      <c r="Q161" s="1">
        <v>44346</v>
      </c>
      <c r="R161" t="str" cm="1">
        <f t="array" ref="R161:Y161">_xlfn.XLOOKUP($N161,'Raw - customers'!$A:$A,'Raw - customers'!$B:$I)</f>
        <v>Chandal Fransinelli</v>
      </c>
      <c r="S161" t="str">
        <v>Polygender</v>
      </c>
      <c r="T161">
        <v>21</v>
      </c>
      <c r="U161" t="str">
        <v>7048 Barrows CrescentSuite 562</v>
      </c>
      <c r="V161">
        <v>238</v>
      </c>
      <c r="W161" t="str">
        <v>Hackettchester</v>
      </c>
      <c r="X161" t="str">
        <v>South Australia</v>
      </c>
      <c r="Y161" t="str">
        <v>Australia</v>
      </c>
      <c r="Z161">
        <v>5</v>
      </c>
      <c r="AA161" s="3" t="str">
        <f t="shared" si="5"/>
        <v>0 to 10</v>
      </c>
      <c r="AL161" s="6" t="str">
        <v>Brooks Sayers</v>
      </c>
      <c r="AP161" s="6">
        <v>412</v>
      </c>
      <c r="AQ161" s="6" t="s">
        <v>1345</v>
      </c>
      <c r="AS161">
        <v>497</v>
      </c>
      <c r="AT161" t="str">
        <v>Northern Territory</v>
      </c>
    </row>
    <row r="162" spans="1:46" x14ac:dyDescent="0.25">
      <c r="A162">
        <v>160</v>
      </c>
      <c r="B162">
        <v>35</v>
      </c>
      <c r="C162">
        <v>991</v>
      </c>
      <c r="D162">
        <v>106</v>
      </c>
      <c r="E162">
        <v>2</v>
      </c>
      <c r="F162">
        <v>212</v>
      </c>
      <c r="G162" t="str">
        <f>VLOOKUP($C162,'Raw-products'!$A$2:$H$1261,MATCH(G$1,'Raw-products'!$A$1:$H$1,0))</f>
        <v>Trousers</v>
      </c>
      <c r="H162" t="str">
        <f>VLOOKUP($C162,'Raw-products'!$A$2:$H$1261,MATCH(H$1,'Raw-products'!$A$1:$H$1,0))</f>
        <v>Wool</v>
      </c>
      <c r="I162" t="str">
        <f>VLOOKUP($C162,'Raw-products'!$A$2:$H$1261,MATCH(I$1,'Raw-products'!$A$1:$H$1,0))</f>
        <v>S</v>
      </c>
      <c r="J162" t="str">
        <f>VLOOKUP($C162,'Raw-products'!$A$2:$H$1261,MATCH(J$1,'Raw-products'!$A$1:$H$1,0))</f>
        <v>yellow</v>
      </c>
      <c r="K162">
        <f>VLOOKUP($C162,'Raw-products'!$A$2:$H$1261,MATCH(K$1,'Raw-products'!$A$1:$H$1,0))</f>
        <v>111</v>
      </c>
      <c r="L162">
        <f>VLOOKUP($C162,'Raw-products'!$A$2:$H$1261,MATCH(L$1,'Raw-products'!$A$1:$H$1,0))</f>
        <v>69</v>
      </c>
      <c r="M162" s="5">
        <f t="shared" si="4"/>
        <v>7659</v>
      </c>
      <c r="N162" cm="1">
        <f t="array" ref="N162:Q162">_xlfn.XLOOKUP($B162,'Raw -orders'!$A:$A,'Raw -orders'!$B:$E)</f>
        <v>358</v>
      </c>
      <c r="O162">
        <v>49665</v>
      </c>
      <c r="P162" s="1">
        <v>44439</v>
      </c>
      <c r="Q162" s="1">
        <v>44446</v>
      </c>
      <c r="R162" t="str" cm="1">
        <f t="array" ref="R162:Y162">_xlfn.XLOOKUP($N162,'Raw - customers'!$A:$A,'Raw - customers'!$B:$I)</f>
        <v>Jermaine Goranov</v>
      </c>
      <c r="S162" t="str">
        <v>Genderfluid</v>
      </c>
      <c r="T162">
        <v>64</v>
      </c>
      <c r="U162" t="str">
        <v>9937 Oliver CircleApt. 655</v>
      </c>
      <c r="V162">
        <v>6842</v>
      </c>
      <c r="W162" t="str">
        <v>Kreigerbury</v>
      </c>
      <c r="X162" t="str">
        <v>Northern Territory</v>
      </c>
      <c r="Y162" t="str">
        <v>Australia</v>
      </c>
      <c r="Z162">
        <v>8</v>
      </c>
      <c r="AA162" s="3" t="str">
        <f t="shared" si="5"/>
        <v>0 to 10</v>
      </c>
      <c r="AL162" s="6" t="str">
        <v>Bucky Cragell</v>
      </c>
      <c r="AP162" s="6">
        <v>358</v>
      </c>
      <c r="AQ162" s="6" t="s">
        <v>1339</v>
      </c>
      <c r="AS162">
        <v>309</v>
      </c>
      <c r="AT162" t="str">
        <v>Queensland</v>
      </c>
    </row>
    <row r="163" spans="1:46" x14ac:dyDescent="0.25">
      <c r="A163">
        <v>161</v>
      </c>
      <c r="B163">
        <v>35</v>
      </c>
      <c r="C163">
        <v>527</v>
      </c>
      <c r="D163">
        <v>98</v>
      </c>
      <c r="E163">
        <v>1</v>
      </c>
      <c r="F163">
        <v>98</v>
      </c>
      <c r="G163" t="str">
        <f>VLOOKUP($C163,'Raw-products'!$A$2:$H$1261,MATCH(G$1,'Raw-products'!$A$1:$H$1,0))</f>
        <v>Jacket</v>
      </c>
      <c r="H163" t="str">
        <f>VLOOKUP($C163,'Raw-products'!$A$2:$H$1261,MATCH(H$1,'Raw-products'!$A$1:$H$1,0))</f>
        <v>Leather</v>
      </c>
      <c r="I163" t="str">
        <f>VLOOKUP($C163,'Raw-products'!$A$2:$H$1261,MATCH(I$1,'Raw-products'!$A$1:$H$1,0))</f>
        <v>M</v>
      </c>
      <c r="J163" t="str">
        <f>VLOOKUP($C163,'Raw-products'!$A$2:$H$1261,MATCH(J$1,'Raw-products'!$A$1:$H$1,0))</f>
        <v>red</v>
      </c>
      <c r="K163">
        <f>VLOOKUP($C163,'Raw-products'!$A$2:$H$1261,MATCH(K$1,'Raw-products'!$A$1:$H$1,0))</f>
        <v>113</v>
      </c>
      <c r="L163">
        <f>VLOOKUP($C163,'Raw-products'!$A$2:$H$1261,MATCH(L$1,'Raw-products'!$A$1:$H$1,0))</f>
        <v>54</v>
      </c>
      <c r="M163" s="5">
        <f t="shared" si="4"/>
        <v>6102</v>
      </c>
      <c r="N163" cm="1">
        <f t="array" ref="N163:Q163">_xlfn.XLOOKUP($B163,'Raw -orders'!$A:$A,'Raw -orders'!$B:$E)</f>
        <v>358</v>
      </c>
      <c r="O163">
        <v>49665</v>
      </c>
      <c r="P163" s="1">
        <v>44439</v>
      </c>
      <c r="Q163" s="1">
        <v>44446</v>
      </c>
      <c r="R163" t="str" cm="1">
        <f t="array" ref="R163:Y163">_xlfn.XLOOKUP($N163,'Raw - customers'!$A:$A,'Raw - customers'!$B:$I)</f>
        <v>Jermaine Goranov</v>
      </c>
      <c r="S163" t="str">
        <v>Genderfluid</v>
      </c>
      <c r="T163">
        <v>64</v>
      </c>
      <c r="U163" t="str">
        <v>9937 Oliver CircleApt. 655</v>
      </c>
      <c r="V163">
        <v>6842</v>
      </c>
      <c r="W163" t="str">
        <v>Kreigerbury</v>
      </c>
      <c r="X163" t="str">
        <v>Northern Territory</v>
      </c>
      <c r="Y163" t="str">
        <v>Australia</v>
      </c>
      <c r="Z163">
        <v>8</v>
      </c>
      <c r="AA163" s="3" t="str">
        <f t="shared" si="5"/>
        <v>0 to 10</v>
      </c>
      <c r="AL163" s="6" t="str">
        <v>Bunni Poundsford</v>
      </c>
      <c r="AP163" s="6">
        <v>358</v>
      </c>
      <c r="AQ163" s="6" t="s">
        <v>1339</v>
      </c>
      <c r="AS163">
        <v>574</v>
      </c>
      <c r="AT163" t="str">
        <v>Northern Territory</v>
      </c>
    </row>
    <row r="164" spans="1:46" x14ac:dyDescent="0.25">
      <c r="A164">
        <v>162</v>
      </c>
      <c r="B164">
        <v>35</v>
      </c>
      <c r="C164">
        <v>1257</v>
      </c>
      <c r="D164">
        <v>112</v>
      </c>
      <c r="E164">
        <v>2</v>
      </c>
      <c r="F164">
        <v>224</v>
      </c>
      <c r="G164" t="str">
        <f>VLOOKUP($C164,'Raw-products'!$A$2:$H$1261,MATCH(G$1,'Raw-products'!$A$1:$H$1,0))</f>
        <v>Trousers</v>
      </c>
      <c r="H164" t="str">
        <f>VLOOKUP($C164,'Raw-products'!$A$2:$H$1261,MATCH(H$1,'Raw-products'!$A$1:$H$1,0))</f>
        <v>Tracksuit Bottoms</v>
      </c>
      <c r="I164" t="str">
        <f>VLOOKUP($C164,'Raw-products'!$A$2:$H$1261,MATCH(I$1,'Raw-products'!$A$1:$H$1,0))</f>
        <v>M</v>
      </c>
      <c r="J164" t="str">
        <f>VLOOKUP($C164,'Raw-products'!$A$2:$H$1261,MATCH(J$1,'Raw-products'!$A$1:$H$1,0))</f>
        <v>violet</v>
      </c>
      <c r="K164">
        <f>VLOOKUP($C164,'Raw-products'!$A$2:$H$1261,MATCH(K$1,'Raw-products'!$A$1:$H$1,0))</f>
        <v>91</v>
      </c>
      <c r="L164">
        <f>VLOOKUP($C164,'Raw-products'!$A$2:$H$1261,MATCH(L$1,'Raw-products'!$A$1:$H$1,0))</f>
        <v>73</v>
      </c>
      <c r="M164" s="5">
        <f t="shared" si="4"/>
        <v>6643</v>
      </c>
      <c r="N164" cm="1">
        <f t="array" ref="N164:Q164">_xlfn.XLOOKUP($B164,'Raw -orders'!$A:$A,'Raw -orders'!$B:$E)</f>
        <v>358</v>
      </c>
      <c r="O164">
        <v>49665</v>
      </c>
      <c r="P164" s="1">
        <v>44439</v>
      </c>
      <c r="Q164" s="1">
        <v>44446</v>
      </c>
      <c r="R164" t="str" cm="1">
        <f t="array" ref="R164:Y164">_xlfn.XLOOKUP($N164,'Raw - customers'!$A:$A,'Raw - customers'!$B:$I)</f>
        <v>Jermaine Goranov</v>
      </c>
      <c r="S164" t="str">
        <v>Genderfluid</v>
      </c>
      <c r="T164">
        <v>64</v>
      </c>
      <c r="U164" t="str">
        <v>9937 Oliver CircleApt. 655</v>
      </c>
      <c r="V164">
        <v>6842</v>
      </c>
      <c r="W164" t="str">
        <v>Kreigerbury</v>
      </c>
      <c r="X164" t="str">
        <v>Northern Territory</v>
      </c>
      <c r="Y164" t="str">
        <v>Australia</v>
      </c>
      <c r="Z164">
        <v>8</v>
      </c>
      <c r="AA164" s="3" t="str">
        <f t="shared" si="5"/>
        <v>0 to 10</v>
      </c>
      <c r="AL164" s="6" t="str">
        <v>Cacilie Forrestill</v>
      </c>
      <c r="AP164" s="6">
        <v>358</v>
      </c>
      <c r="AQ164" s="6" t="s">
        <v>1339</v>
      </c>
      <c r="AS164">
        <v>315</v>
      </c>
      <c r="AT164" t="str">
        <v>Australian Capital Territory</v>
      </c>
    </row>
    <row r="165" spans="1:46" x14ac:dyDescent="0.25">
      <c r="A165">
        <v>163</v>
      </c>
      <c r="B165">
        <v>35</v>
      </c>
      <c r="C165">
        <v>1043</v>
      </c>
      <c r="D165">
        <v>90</v>
      </c>
      <c r="E165">
        <v>1</v>
      </c>
      <c r="F165">
        <v>90</v>
      </c>
      <c r="G165" t="str">
        <f>VLOOKUP($C165,'Raw-products'!$A$2:$H$1261,MATCH(G$1,'Raw-products'!$A$1:$H$1,0))</f>
        <v>Trousers</v>
      </c>
      <c r="H165" t="str">
        <f>VLOOKUP($C165,'Raw-products'!$A$2:$H$1261,MATCH(H$1,'Raw-products'!$A$1:$H$1,0))</f>
        <v>Relaxed Leg</v>
      </c>
      <c r="I165" t="str">
        <f>VLOOKUP($C165,'Raw-products'!$A$2:$H$1261,MATCH(I$1,'Raw-products'!$A$1:$H$1,0))</f>
        <v>L</v>
      </c>
      <c r="J165" t="str">
        <f>VLOOKUP($C165,'Raw-products'!$A$2:$H$1261,MATCH(J$1,'Raw-products'!$A$1:$H$1,0))</f>
        <v>indigo</v>
      </c>
      <c r="K165">
        <f>VLOOKUP($C165,'Raw-products'!$A$2:$H$1261,MATCH(K$1,'Raw-products'!$A$1:$H$1,0))</f>
        <v>95</v>
      </c>
      <c r="L165">
        <f>VLOOKUP($C165,'Raw-products'!$A$2:$H$1261,MATCH(L$1,'Raw-products'!$A$1:$H$1,0))</f>
        <v>48</v>
      </c>
      <c r="M165" s="5">
        <f t="shared" si="4"/>
        <v>4560</v>
      </c>
      <c r="N165" cm="1">
        <f t="array" ref="N165:Q165">_xlfn.XLOOKUP($B165,'Raw -orders'!$A:$A,'Raw -orders'!$B:$E)</f>
        <v>358</v>
      </c>
      <c r="O165">
        <v>49665</v>
      </c>
      <c r="P165" s="1">
        <v>44439</v>
      </c>
      <c r="Q165" s="1">
        <v>44446</v>
      </c>
      <c r="R165" t="str" cm="1">
        <f t="array" ref="R165:Y165">_xlfn.XLOOKUP($N165,'Raw - customers'!$A:$A,'Raw - customers'!$B:$I)</f>
        <v>Jermaine Goranov</v>
      </c>
      <c r="S165" t="str">
        <v>Genderfluid</v>
      </c>
      <c r="T165">
        <v>64</v>
      </c>
      <c r="U165" t="str">
        <v>9937 Oliver CircleApt. 655</v>
      </c>
      <c r="V165">
        <v>6842</v>
      </c>
      <c r="W165" t="str">
        <v>Kreigerbury</v>
      </c>
      <c r="X165" t="str">
        <v>Northern Territory</v>
      </c>
      <c r="Y165" t="str">
        <v>Australia</v>
      </c>
      <c r="Z165">
        <v>8</v>
      </c>
      <c r="AA165" s="3" t="str">
        <f t="shared" si="5"/>
        <v>0 to 10</v>
      </c>
      <c r="AL165" s="6" t="str">
        <v>Cad Dominichetti</v>
      </c>
      <c r="AP165" s="6">
        <v>358</v>
      </c>
      <c r="AQ165" s="6" t="s">
        <v>1339</v>
      </c>
      <c r="AS165">
        <v>161</v>
      </c>
      <c r="AT165" t="str">
        <v>Western Australia</v>
      </c>
    </row>
    <row r="166" spans="1:46" x14ac:dyDescent="0.25">
      <c r="A166">
        <v>164</v>
      </c>
      <c r="B166">
        <v>35</v>
      </c>
      <c r="C166">
        <v>549</v>
      </c>
      <c r="D166">
        <v>98</v>
      </c>
      <c r="E166">
        <v>1</v>
      </c>
      <c r="F166">
        <v>98</v>
      </c>
      <c r="G166" t="str">
        <f>VLOOKUP($C166,'Raw-products'!$A$2:$H$1261,MATCH(G$1,'Raw-products'!$A$1:$H$1,0))</f>
        <v>Jacket</v>
      </c>
      <c r="H166" t="str">
        <f>VLOOKUP($C166,'Raw-products'!$A$2:$H$1261,MATCH(H$1,'Raw-products'!$A$1:$H$1,0))</f>
        <v>Leather</v>
      </c>
      <c r="I166" t="str">
        <f>VLOOKUP($C166,'Raw-products'!$A$2:$H$1261,MATCH(I$1,'Raw-products'!$A$1:$H$1,0))</f>
        <v>XL</v>
      </c>
      <c r="J166" t="str">
        <f>VLOOKUP($C166,'Raw-products'!$A$2:$H$1261,MATCH(J$1,'Raw-products'!$A$1:$H$1,0))</f>
        <v>blue</v>
      </c>
      <c r="K166">
        <f>VLOOKUP($C166,'Raw-products'!$A$2:$H$1261,MATCH(K$1,'Raw-products'!$A$1:$H$1,0))</f>
        <v>113</v>
      </c>
      <c r="L166">
        <f>VLOOKUP($C166,'Raw-products'!$A$2:$H$1261,MATCH(L$1,'Raw-products'!$A$1:$H$1,0))</f>
        <v>67</v>
      </c>
      <c r="M166" s="5">
        <f t="shared" si="4"/>
        <v>7571</v>
      </c>
      <c r="N166" cm="1">
        <f t="array" ref="N166:Q166">_xlfn.XLOOKUP($B166,'Raw -orders'!$A:$A,'Raw -orders'!$B:$E)</f>
        <v>358</v>
      </c>
      <c r="O166">
        <v>49665</v>
      </c>
      <c r="P166" s="1">
        <v>44439</v>
      </c>
      <c r="Q166" s="1">
        <v>44446</v>
      </c>
      <c r="R166" t="str" cm="1">
        <f t="array" ref="R166:Y166">_xlfn.XLOOKUP($N166,'Raw - customers'!$A:$A,'Raw - customers'!$B:$I)</f>
        <v>Jermaine Goranov</v>
      </c>
      <c r="S166" t="str">
        <v>Genderfluid</v>
      </c>
      <c r="T166">
        <v>64</v>
      </c>
      <c r="U166" t="str">
        <v>9937 Oliver CircleApt. 655</v>
      </c>
      <c r="V166">
        <v>6842</v>
      </c>
      <c r="W166" t="str">
        <v>Kreigerbury</v>
      </c>
      <c r="X166" t="str">
        <v>Northern Territory</v>
      </c>
      <c r="Y166" t="str">
        <v>Australia</v>
      </c>
      <c r="Z166">
        <v>8</v>
      </c>
      <c r="AA166" s="3" t="str">
        <f t="shared" si="5"/>
        <v>0 to 10</v>
      </c>
      <c r="AL166" s="6" t="str">
        <v>Calhoun Raphael</v>
      </c>
      <c r="AP166" s="6">
        <v>358</v>
      </c>
      <c r="AQ166" s="6" t="s">
        <v>1339</v>
      </c>
      <c r="AS166">
        <v>241</v>
      </c>
      <c r="AT166" t="str">
        <v>Queensland</v>
      </c>
    </row>
    <row r="167" spans="1:46" x14ac:dyDescent="0.25">
      <c r="A167">
        <v>165</v>
      </c>
      <c r="B167">
        <v>35</v>
      </c>
      <c r="C167">
        <v>302</v>
      </c>
      <c r="D167">
        <v>105</v>
      </c>
      <c r="E167">
        <v>1</v>
      </c>
      <c r="F167">
        <v>105</v>
      </c>
      <c r="G167" t="str">
        <f>VLOOKUP($C167,'Raw-products'!$A$2:$H$1261,MATCH(G$1,'Raw-products'!$A$1:$H$1,0))</f>
        <v>Shirt</v>
      </c>
      <c r="H167" t="str">
        <f>VLOOKUP($C167,'Raw-products'!$A$2:$H$1261,MATCH(H$1,'Raw-products'!$A$1:$H$1,0))</f>
        <v>Cuban Collar</v>
      </c>
      <c r="I167" t="str">
        <f>VLOOKUP($C167,'Raw-products'!$A$2:$H$1261,MATCH(I$1,'Raw-products'!$A$1:$H$1,0))</f>
        <v>M</v>
      </c>
      <c r="J167" t="str">
        <f>VLOOKUP($C167,'Raw-products'!$A$2:$H$1261,MATCH(J$1,'Raw-products'!$A$1:$H$1,0))</f>
        <v>blue</v>
      </c>
      <c r="K167">
        <f>VLOOKUP($C167,'Raw-products'!$A$2:$H$1261,MATCH(K$1,'Raw-products'!$A$1:$H$1,0))</f>
        <v>93</v>
      </c>
      <c r="L167">
        <f>VLOOKUP($C167,'Raw-products'!$A$2:$H$1261,MATCH(L$1,'Raw-products'!$A$1:$H$1,0))</f>
        <v>55</v>
      </c>
      <c r="M167" s="5">
        <f t="shared" si="4"/>
        <v>5115</v>
      </c>
      <c r="N167" cm="1">
        <f t="array" ref="N167:Q167">_xlfn.XLOOKUP($B167,'Raw -orders'!$A:$A,'Raw -orders'!$B:$E)</f>
        <v>358</v>
      </c>
      <c r="O167">
        <v>49665</v>
      </c>
      <c r="P167" s="1">
        <v>44439</v>
      </c>
      <c r="Q167" s="1">
        <v>44446</v>
      </c>
      <c r="R167" t="str" cm="1">
        <f t="array" ref="R167:Y167">_xlfn.XLOOKUP($N167,'Raw - customers'!$A:$A,'Raw - customers'!$B:$I)</f>
        <v>Jermaine Goranov</v>
      </c>
      <c r="S167" t="str">
        <v>Genderfluid</v>
      </c>
      <c r="T167">
        <v>64</v>
      </c>
      <c r="U167" t="str">
        <v>9937 Oliver CircleApt. 655</v>
      </c>
      <c r="V167">
        <v>6842</v>
      </c>
      <c r="W167" t="str">
        <v>Kreigerbury</v>
      </c>
      <c r="X167" t="str">
        <v>Northern Territory</v>
      </c>
      <c r="Y167" t="str">
        <v>Australia</v>
      </c>
      <c r="Z167">
        <v>8</v>
      </c>
      <c r="AA167" s="3" t="str">
        <f t="shared" si="5"/>
        <v>0 to 10</v>
      </c>
      <c r="AL167" s="6" t="str">
        <v>Calypso Ellaway</v>
      </c>
      <c r="AP167" s="6">
        <v>358</v>
      </c>
      <c r="AQ167" s="6" t="s">
        <v>1339</v>
      </c>
      <c r="AS167">
        <v>461</v>
      </c>
      <c r="AT167" t="str">
        <v>Australian Capital Territory</v>
      </c>
    </row>
    <row r="168" spans="1:46" x14ac:dyDescent="0.25">
      <c r="A168">
        <v>166</v>
      </c>
      <c r="B168">
        <v>35</v>
      </c>
      <c r="C168">
        <v>671</v>
      </c>
      <c r="D168">
        <v>113</v>
      </c>
      <c r="E168">
        <v>3</v>
      </c>
      <c r="F168">
        <v>339</v>
      </c>
      <c r="G168" t="str">
        <f>VLOOKUP($C168,'Raw-products'!$A$2:$H$1261,MATCH(G$1,'Raw-products'!$A$1:$H$1,0))</f>
        <v>Jacket</v>
      </c>
      <c r="H168" t="str">
        <f>VLOOKUP($C168,'Raw-products'!$A$2:$H$1261,MATCH(H$1,'Raw-products'!$A$1:$H$1,0))</f>
        <v>Parka</v>
      </c>
      <c r="I168" t="str">
        <f>VLOOKUP($C168,'Raw-products'!$A$2:$H$1261,MATCH(I$1,'Raw-products'!$A$1:$H$1,0))</f>
        <v>S</v>
      </c>
      <c r="J168" t="str">
        <f>VLOOKUP($C168,'Raw-products'!$A$2:$H$1261,MATCH(J$1,'Raw-products'!$A$1:$H$1,0))</f>
        <v>orange</v>
      </c>
      <c r="K168">
        <f>VLOOKUP($C168,'Raw-products'!$A$2:$H$1261,MATCH(K$1,'Raw-products'!$A$1:$H$1,0))</f>
        <v>119</v>
      </c>
      <c r="L168">
        <f>VLOOKUP($C168,'Raw-products'!$A$2:$H$1261,MATCH(L$1,'Raw-products'!$A$1:$H$1,0))</f>
        <v>72</v>
      </c>
      <c r="M168" s="5">
        <f t="shared" si="4"/>
        <v>8568</v>
      </c>
      <c r="N168" cm="1">
        <f t="array" ref="N168:Q168">_xlfn.XLOOKUP($B168,'Raw -orders'!$A:$A,'Raw -orders'!$B:$E)</f>
        <v>358</v>
      </c>
      <c r="O168">
        <v>49665</v>
      </c>
      <c r="P168" s="1">
        <v>44439</v>
      </c>
      <c r="Q168" s="1">
        <v>44446</v>
      </c>
      <c r="R168" t="str" cm="1">
        <f t="array" ref="R168:Y168">_xlfn.XLOOKUP($N168,'Raw - customers'!$A:$A,'Raw - customers'!$B:$I)</f>
        <v>Jermaine Goranov</v>
      </c>
      <c r="S168" t="str">
        <v>Genderfluid</v>
      </c>
      <c r="T168">
        <v>64</v>
      </c>
      <c r="U168" t="str">
        <v>9937 Oliver CircleApt. 655</v>
      </c>
      <c r="V168">
        <v>6842</v>
      </c>
      <c r="W168" t="str">
        <v>Kreigerbury</v>
      </c>
      <c r="X168" t="str">
        <v>Northern Territory</v>
      </c>
      <c r="Y168" t="str">
        <v>Australia</v>
      </c>
      <c r="Z168">
        <v>8</v>
      </c>
      <c r="AA168" s="3" t="str">
        <f t="shared" si="5"/>
        <v>0 to 10</v>
      </c>
      <c r="AL168" s="6" t="str">
        <v>Camala Llywarch</v>
      </c>
      <c r="AP168" s="6">
        <v>358</v>
      </c>
      <c r="AQ168" s="6" t="s">
        <v>1339</v>
      </c>
      <c r="AS168">
        <v>715</v>
      </c>
      <c r="AT168" t="str">
        <v>Tasmania</v>
      </c>
    </row>
    <row r="169" spans="1:46" x14ac:dyDescent="0.25">
      <c r="A169">
        <v>167</v>
      </c>
      <c r="B169">
        <v>36</v>
      </c>
      <c r="C169">
        <v>675</v>
      </c>
      <c r="D169">
        <v>113</v>
      </c>
      <c r="E169">
        <v>1</v>
      </c>
      <c r="F169">
        <v>113</v>
      </c>
      <c r="G169" t="str">
        <f>VLOOKUP($C169,'Raw-products'!$A$2:$H$1261,MATCH(G$1,'Raw-products'!$A$1:$H$1,0))</f>
        <v>Jacket</v>
      </c>
      <c r="H169" t="str">
        <f>VLOOKUP($C169,'Raw-products'!$A$2:$H$1261,MATCH(H$1,'Raw-products'!$A$1:$H$1,0))</f>
        <v>Parka</v>
      </c>
      <c r="I169" t="str">
        <f>VLOOKUP($C169,'Raw-products'!$A$2:$H$1261,MATCH(I$1,'Raw-products'!$A$1:$H$1,0))</f>
        <v>XS</v>
      </c>
      <c r="J169" t="str">
        <f>VLOOKUP($C169,'Raw-products'!$A$2:$H$1261,MATCH(J$1,'Raw-products'!$A$1:$H$1,0))</f>
        <v>yellow</v>
      </c>
      <c r="K169">
        <f>VLOOKUP($C169,'Raw-products'!$A$2:$H$1261,MATCH(K$1,'Raw-products'!$A$1:$H$1,0))</f>
        <v>119</v>
      </c>
      <c r="L169">
        <f>VLOOKUP($C169,'Raw-products'!$A$2:$H$1261,MATCH(L$1,'Raw-products'!$A$1:$H$1,0))</f>
        <v>63</v>
      </c>
      <c r="M169" s="5">
        <f t="shared" si="4"/>
        <v>7497</v>
      </c>
      <c r="N169" cm="1">
        <f t="array" ref="N169:Q169">_xlfn.XLOOKUP($B169,'Raw -orders'!$A:$A,'Raw -orders'!$B:$E)</f>
        <v>51</v>
      </c>
      <c r="O169">
        <v>32494</v>
      </c>
      <c r="P169" s="1">
        <v>44430</v>
      </c>
      <c r="Q169" s="1">
        <v>44443</v>
      </c>
      <c r="R169" t="str" cm="1">
        <f t="array" ref="R169:Y169">_xlfn.XLOOKUP($N169,'Raw - customers'!$A:$A,'Raw - customers'!$B:$I)</f>
        <v>Kayley Brosoli</v>
      </c>
      <c r="S169" t="str">
        <v>Non-binary</v>
      </c>
      <c r="T169">
        <v>52</v>
      </c>
      <c r="U169" t="str">
        <v>59 Hand ManorApt. 544</v>
      </c>
      <c r="V169">
        <v>6322</v>
      </c>
      <c r="W169" t="str">
        <v>South Evaport</v>
      </c>
      <c r="X169" t="str">
        <v>Northern Territory</v>
      </c>
      <c r="Y169" t="str">
        <v>Australia</v>
      </c>
      <c r="Z169">
        <v>8</v>
      </c>
      <c r="AA169" s="3" t="str">
        <f t="shared" si="5"/>
        <v>10 to 20</v>
      </c>
      <c r="AL169" s="6" t="str">
        <v>Camellia Heatherington</v>
      </c>
      <c r="AP169" s="6">
        <v>51</v>
      </c>
      <c r="AQ169" s="6" t="s">
        <v>1339</v>
      </c>
      <c r="AS169">
        <v>240</v>
      </c>
      <c r="AT169" t="str">
        <v>Victoria</v>
      </c>
    </row>
    <row r="170" spans="1:46" x14ac:dyDescent="0.25">
      <c r="A170">
        <v>168</v>
      </c>
      <c r="B170">
        <v>36</v>
      </c>
      <c r="C170">
        <v>636</v>
      </c>
      <c r="D170">
        <v>93</v>
      </c>
      <c r="E170">
        <v>3</v>
      </c>
      <c r="F170">
        <v>279</v>
      </c>
      <c r="G170" t="str">
        <f>VLOOKUP($C170,'Raw-products'!$A$2:$H$1261,MATCH(G$1,'Raw-products'!$A$1:$H$1,0))</f>
        <v>Jacket</v>
      </c>
      <c r="H170" t="str">
        <f>VLOOKUP($C170,'Raw-products'!$A$2:$H$1261,MATCH(H$1,'Raw-products'!$A$1:$H$1,0))</f>
        <v>Coach</v>
      </c>
      <c r="I170" t="str">
        <f>VLOOKUP($C170,'Raw-products'!$A$2:$H$1261,MATCH(I$1,'Raw-products'!$A$1:$H$1,0))</f>
        <v>S</v>
      </c>
      <c r="J170" t="str">
        <f>VLOOKUP($C170,'Raw-products'!$A$2:$H$1261,MATCH(J$1,'Raw-products'!$A$1:$H$1,0))</f>
        <v>orange</v>
      </c>
      <c r="K170">
        <f>VLOOKUP($C170,'Raw-products'!$A$2:$H$1261,MATCH(K$1,'Raw-products'!$A$1:$H$1,0))</f>
        <v>115</v>
      </c>
      <c r="L170">
        <f>VLOOKUP($C170,'Raw-products'!$A$2:$H$1261,MATCH(L$1,'Raw-products'!$A$1:$H$1,0))</f>
        <v>55</v>
      </c>
      <c r="M170" s="5">
        <f t="shared" si="4"/>
        <v>6325</v>
      </c>
      <c r="N170" cm="1">
        <f t="array" ref="N170:Q170">_xlfn.XLOOKUP($B170,'Raw -orders'!$A:$A,'Raw -orders'!$B:$E)</f>
        <v>51</v>
      </c>
      <c r="O170">
        <v>32494</v>
      </c>
      <c r="P170" s="1">
        <v>44430</v>
      </c>
      <c r="Q170" s="1">
        <v>44443</v>
      </c>
      <c r="R170" t="str" cm="1">
        <f t="array" ref="R170:Y170">_xlfn.XLOOKUP($N170,'Raw - customers'!$A:$A,'Raw - customers'!$B:$I)</f>
        <v>Kayley Brosoli</v>
      </c>
      <c r="S170" t="str">
        <v>Non-binary</v>
      </c>
      <c r="T170">
        <v>52</v>
      </c>
      <c r="U170" t="str">
        <v>59 Hand ManorApt. 544</v>
      </c>
      <c r="V170">
        <v>6322</v>
      </c>
      <c r="W170" t="str">
        <v>South Evaport</v>
      </c>
      <c r="X170" t="str">
        <v>Northern Territory</v>
      </c>
      <c r="Y170" t="str">
        <v>Australia</v>
      </c>
      <c r="Z170">
        <v>8</v>
      </c>
      <c r="AA170" s="3" t="str">
        <f t="shared" si="5"/>
        <v>10 to 20</v>
      </c>
      <c r="AL170" s="6" t="str">
        <v>Camile Haveline</v>
      </c>
      <c r="AP170" s="6">
        <v>51</v>
      </c>
      <c r="AQ170" s="6" t="s">
        <v>1339</v>
      </c>
      <c r="AS170">
        <v>945</v>
      </c>
      <c r="AT170" t="str">
        <v>Australian Capital Territory</v>
      </c>
    </row>
    <row r="171" spans="1:46" x14ac:dyDescent="0.25">
      <c r="A171">
        <v>169</v>
      </c>
      <c r="B171">
        <v>36</v>
      </c>
      <c r="C171">
        <v>37</v>
      </c>
      <c r="D171">
        <v>104</v>
      </c>
      <c r="E171">
        <v>2</v>
      </c>
      <c r="F171">
        <v>208</v>
      </c>
      <c r="G171" t="str">
        <f>VLOOKUP($C171,'Raw-products'!$A$2:$H$1261,MATCH(G$1,'Raw-products'!$A$1:$H$1,0))</f>
        <v>Shirt</v>
      </c>
      <c r="H171" t="str">
        <f>VLOOKUP($C171,'Raw-products'!$A$2:$H$1261,MATCH(H$1,'Raw-products'!$A$1:$H$1,0))</f>
        <v>Dress</v>
      </c>
      <c r="I171" t="str">
        <f>VLOOKUP($C171,'Raw-products'!$A$2:$H$1261,MATCH(I$1,'Raw-products'!$A$1:$H$1,0))</f>
        <v>M</v>
      </c>
      <c r="J171" t="str">
        <f>VLOOKUP($C171,'Raw-products'!$A$2:$H$1261,MATCH(J$1,'Raw-products'!$A$1:$H$1,0))</f>
        <v>red</v>
      </c>
      <c r="K171">
        <f>VLOOKUP($C171,'Raw-products'!$A$2:$H$1261,MATCH(K$1,'Raw-products'!$A$1:$H$1,0))</f>
        <v>119</v>
      </c>
      <c r="L171">
        <f>VLOOKUP($C171,'Raw-products'!$A$2:$H$1261,MATCH(L$1,'Raw-products'!$A$1:$H$1,0))</f>
        <v>57</v>
      </c>
      <c r="M171" s="5">
        <f t="shared" si="4"/>
        <v>6783</v>
      </c>
      <c r="N171" cm="1">
        <f t="array" ref="N171:Q171">_xlfn.XLOOKUP($B171,'Raw -orders'!$A:$A,'Raw -orders'!$B:$E)</f>
        <v>51</v>
      </c>
      <c r="O171">
        <v>32494</v>
      </c>
      <c r="P171" s="1">
        <v>44430</v>
      </c>
      <c r="Q171" s="1">
        <v>44443</v>
      </c>
      <c r="R171" t="str" cm="1">
        <f t="array" ref="R171:Y171">_xlfn.XLOOKUP($N171,'Raw - customers'!$A:$A,'Raw - customers'!$B:$I)</f>
        <v>Kayley Brosoli</v>
      </c>
      <c r="S171" t="str">
        <v>Non-binary</v>
      </c>
      <c r="T171">
        <v>52</v>
      </c>
      <c r="U171" t="str">
        <v>59 Hand ManorApt. 544</v>
      </c>
      <c r="V171">
        <v>6322</v>
      </c>
      <c r="W171" t="str">
        <v>South Evaport</v>
      </c>
      <c r="X171" t="str">
        <v>Northern Territory</v>
      </c>
      <c r="Y171" t="str">
        <v>Australia</v>
      </c>
      <c r="Z171">
        <v>8</v>
      </c>
      <c r="AA171" s="3" t="str">
        <f t="shared" si="5"/>
        <v>10 to 20</v>
      </c>
      <c r="AL171" s="6" t="str">
        <v>Candis Roswarne</v>
      </c>
      <c r="AP171" s="6">
        <v>51</v>
      </c>
      <c r="AQ171" s="6" t="s">
        <v>1339</v>
      </c>
      <c r="AS171">
        <v>833</v>
      </c>
      <c r="AT171" t="str">
        <v>Western Australia</v>
      </c>
    </row>
    <row r="172" spans="1:46" x14ac:dyDescent="0.25">
      <c r="A172">
        <v>170</v>
      </c>
      <c r="B172">
        <v>36</v>
      </c>
      <c r="C172">
        <v>831</v>
      </c>
      <c r="D172">
        <v>117</v>
      </c>
      <c r="E172">
        <v>2</v>
      </c>
      <c r="F172">
        <v>234</v>
      </c>
      <c r="G172" t="str">
        <f>VLOOKUP($C172,'Raw-products'!$A$2:$H$1261,MATCH(G$1,'Raw-products'!$A$1:$H$1,0))</f>
        <v>Jacket</v>
      </c>
      <c r="H172" t="str">
        <f>VLOOKUP($C172,'Raw-products'!$A$2:$H$1261,MATCH(H$1,'Raw-products'!$A$1:$H$1,0))</f>
        <v>Shearling</v>
      </c>
      <c r="I172" t="str">
        <f>VLOOKUP($C172,'Raw-products'!$A$2:$H$1261,MATCH(I$1,'Raw-products'!$A$1:$H$1,0))</f>
        <v>S</v>
      </c>
      <c r="J172" t="str">
        <f>VLOOKUP($C172,'Raw-products'!$A$2:$H$1261,MATCH(J$1,'Raw-products'!$A$1:$H$1,0))</f>
        <v>indigo</v>
      </c>
      <c r="K172">
        <f>VLOOKUP($C172,'Raw-products'!$A$2:$H$1261,MATCH(K$1,'Raw-products'!$A$1:$H$1,0))</f>
        <v>95</v>
      </c>
      <c r="L172">
        <f>VLOOKUP($C172,'Raw-products'!$A$2:$H$1261,MATCH(L$1,'Raw-products'!$A$1:$H$1,0))</f>
        <v>45</v>
      </c>
      <c r="M172" s="5">
        <f t="shared" si="4"/>
        <v>4275</v>
      </c>
      <c r="N172" cm="1">
        <f t="array" ref="N172:Q172">_xlfn.XLOOKUP($B172,'Raw -orders'!$A:$A,'Raw -orders'!$B:$E)</f>
        <v>51</v>
      </c>
      <c r="O172">
        <v>32494</v>
      </c>
      <c r="P172" s="1">
        <v>44430</v>
      </c>
      <c r="Q172" s="1">
        <v>44443</v>
      </c>
      <c r="R172" t="str" cm="1">
        <f t="array" ref="R172:Y172">_xlfn.XLOOKUP($N172,'Raw - customers'!$A:$A,'Raw - customers'!$B:$I)</f>
        <v>Kayley Brosoli</v>
      </c>
      <c r="S172" t="str">
        <v>Non-binary</v>
      </c>
      <c r="T172">
        <v>52</v>
      </c>
      <c r="U172" t="str">
        <v>59 Hand ManorApt. 544</v>
      </c>
      <c r="V172">
        <v>6322</v>
      </c>
      <c r="W172" t="str">
        <v>South Evaport</v>
      </c>
      <c r="X172" t="str">
        <v>Northern Territory</v>
      </c>
      <c r="Y172" t="str">
        <v>Australia</v>
      </c>
      <c r="Z172">
        <v>8</v>
      </c>
      <c r="AA172" s="3" t="str">
        <f t="shared" si="5"/>
        <v>10 to 20</v>
      </c>
      <c r="AL172" s="6" t="str">
        <v>Carla Walework</v>
      </c>
      <c r="AP172" s="6">
        <v>51</v>
      </c>
      <c r="AQ172" s="6" t="s">
        <v>1339</v>
      </c>
      <c r="AS172">
        <v>401</v>
      </c>
      <c r="AT172" t="str">
        <v>Western Australia</v>
      </c>
    </row>
    <row r="173" spans="1:46" x14ac:dyDescent="0.25">
      <c r="A173">
        <v>171</v>
      </c>
      <c r="B173">
        <v>36</v>
      </c>
      <c r="C173">
        <v>737</v>
      </c>
      <c r="D173">
        <v>109</v>
      </c>
      <c r="E173">
        <v>2</v>
      </c>
      <c r="F173">
        <v>218</v>
      </c>
      <c r="G173" t="str">
        <f>VLOOKUP($C173,'Raw-products'!$A$2:$H$1261,MATCH(G$1,'Raw-products'!$A$1:$H$1,0))</f>
        <v>Jacket</v>
      </c>
      <c r="H173" t="str">
        <f>VLOOKUP($C173,'Raw-products'!$A$2:$H$1261,MATCH(H$1,'Raw-products'!$A$1:$H$1,0))</f>
        <v>Peacoat</v>
      </c>
      <c r="I173" t="str">
        <f>VLOOKUP($C173,'Raw-products'!$A$2:$H$1261,MATCH(I$1,'Raw-products'!$A$1:$H$1,0))</f>
        <v>M</v>
      </c>
      <c r="J173" t="str">
        <f>VLOOKUP($C173,'Raw-products'!$A$2:$H$1261,MATCH(J$1,'Raw-products'!$A$1:$H$1,0))</f>
        <v>red</v>
      </c>
      <c r="K173">
        <f>VLOOKUP($C173,'Raw-products'!$A$2:$H$1261,MATCH(K$1,'Raw-products'!$A$1:$H$1,0))</f>
        <v>102</v>
      </c>
      <c r="L173">
        <f>VLOOKUP($C173,'Raw-products'!$A$2:$H$1261,MATCH(L$1,'Raw-products'!$A$1:$H$1,0))</f>
        <v>59</v>
      </c>
      <c r="M173" s="5">
        <f t="shared" si="4"/>
        <v>6018</v>
      </c>
      <c r="N173" cm="1">
        <f t="array" ref="N173:Q173">_xlfn.XLOOKUP($B173,'Raw -orders'!$A:$A,'Raw -orders'!$B:$E)</f>
        <v>51</v>
      </c>
      <c r="O173">
        <v>32494</v>
      </c>
      <c r="P173" s="1">
        <v>44430</v>
      </c>
      <c r="Q173" s="1">
        <v>44443</v>
      </c>
      <c r="R173" t="str" cm="1">
        <f t="array" ref="R173:Y173">_xlfn.XLOOKUP($N173,'Raw - customers'!$A:$A,'Raw - customers'!$B:$I)</f>
        <v>Kayley Brosoli</v>
      </c>
      <c r="S173" t="str">
        <v>Non-binary</v>
      </c>
      <c r="T173">
        <v>52</v>
      </c>
      <c r="U173" t="str">
        <v>59 Hand ManorApt. 544</v>
      </c>
      <c r="V173">
        <v>6322</v>
      </c>
      <c r="W173" t="str">
        <v>South Evaport</v>
      </c>
      <c r="X173" t="str">
        <v>Northern Territory</v>
      </c>
      <c r="Y173" t="str">
        <v>Australia</v>
      </c>
      <c r="Z173">
        <v>8</v>
      </c>
      <c r="AA173" s="3" t="str">
        <f t="shared" si="5"/>
        <v>10 to 20</v>
      </c>
      <c r="AL173" s="6" t="str">
        <v>Carlen Kelway</v>
      </c>
      <c r="AP173" s="6">
        <v>51</v>
      </c>
      <c r="AQ173" s="6" t="s">
        <v>1339</v>
      </c>
      <c r="AS173">
        <v>586</v>
      </c>
      <c r="AT173" t="str">
        <v>New South Wales</v>
      </c>
    </row>
    <row r="174" spans="1:46" x14ac:dyDescent="0.25">
      <c r="A174">
        <v>172</v>
      </c>
      <c r="B174">
        <v>36</v>
      </c>
      <c r="C174">
        <v>203</v>
      </c>
      <c r="D174">
        <v>98</v>
      </c>
      <c r="E174">
        <v>1</v>
      </c>
      <c r="F174">
        <v>98</v>
      </c>
      <c r="G174" t="str">
        <f>VLOOKUP($C174,'Raw-products'!$A$2:$H$1261,MATCH(G$1,'Raw-products'!$A$1:$H$1,0))</f>
        <v>Shirt</v>
      </c>
      <c r="H174" t="str">
        <f>VLOOKUP($C174,'Raw-products'!$A$2:$H$1261,MATCH(H$1,'Raw-products'!$A$1:$H$1,0))</f>
        <v>Camp Collared</v>
      </c>
      <c r="I174" t="str">
        <f>VLOOKUP($C174,'Raw-products'!$A$2:$H$1261,MATCH(I$1,'Raw-products'!$A$1:$H$1,0))</f>
        <v>L</v>
      </c>
      <c r="J174" t="str">
        <f>VLOOKUP($C174,'Raw-products'!$A$2:$H$1261,MATCH(J$1,'Raw-products'!$A$1:$H$1,0))</f>
        <v>indigo</v>
      </c>
      <c r="K174">
        <f>VLOOKUP($C174,'Raw-products'!$A$2:$H$1261,MATCH(K$1,'Raw-products'!$A$1:$H$1,0))</f>
        <v>112</v>
      </c>
      <c r="L174">
        <f>VLOOKUP($C174,'Raw-products'!$A$2:$H$1261,MATCH(L$1,'Raw-products'!$A$1:$H$1,0))</f>
        <v>72</v>
      </c>
      <c r="M174" s="5">
        <f t="shared" si="4"/>
        <v>8064</v>
      </c>
      <c r="N174" cm="1">
        <f t="array" ref="N174:Q174">_xlfn.XLOOKUP($B174,'Raw -orders'!$A:$A,'Raw -orders'!$B:$E)</f>
        <v>51</v>
      </c>
      <c r="O174">
        <v>32494</v>
      </c>
      <c r="P174" s="1">
        <v>44430</v>
      </c>
      <c r="Q174" s="1">
        <v>44443</v>
      </c>
      <c r="R174" t="str" cm="1">
        <f t="array" ref="R174:Y174">_xlfn.XLOOKUP($N174,'Raw - customers'!$A:$A,'Raw - customers'!$B:$I)</f>
        <v>Kayley Brosoli</v>
      </c>
      <c r="S174" t="str">
        <v>Non-binary</v>
      </c>
      <c r="T174">
        <v>52</v>
      </c>
      <c r="U174" t="str">
        <v>59 Hand ManorApt. 544</v>
      </c>
      <c r="V174">
        <v>6322</v>
      </c>
      <c r="W174" t="str">
        <v>South Evaport</v>
      </c>
      <c r="X174" t="str">
        <v>Northern Territory</v>
      </c>
      <c r="Y174" t="str">
        <v>Australia</v>
      </c>
      <c r="Z174">
        <v>8</v>
      </c>
      <c r="AA174" s="3" t="str">
        <f t="shared" si="5"/>
        <v>10 to 20</v>
      </c>
      <c r="AL174" s="6" t="str">
        <v>Carlynn Mccabe</v>
      </c>
      <c r="AP174" s="6">
        <v>51</v>
      </c>
      <c r="AQ174" s="6" t="s">
        <v>1339</v>
      </c>
      <c r="AS174">
        <v>421</v>
      </c>
      <c r="AT174" t="str">
        <v>Australian Capital Territory</v>
      </c>
    </row>
    <row r="175" spans="1:46" x14ac:dyDescent="0.25">
      <c r="A175">
        <v>173</v>
      </c>
      <c r="B175">
        <v>37</v>
      </c>
      <c r="C175">
        <v>809</v>
      </c>
      <c r="D175">
        <v>117</v>
      </c>
      <c r="E175">
        <v>3</v>
      </c>
      <c r="F175">
        <v>351</v>
      </c>
      <c r="G175" t="str">
        <f>VLOOKUP($C175,'Raw-products'!$A$2:$H$1261,MATCH(G$1,'Raw-products'!$A$1:$H$1,0))</f>
        <v>Jacket</v>
      </c>
      <c r="H175" t="str">
        <f>VLOOKUP($C175,'Raw-products'!$A$2:$H$1261,MATCH(H$1,'Raw-products'!$A$1:$H$1,0))</f>
        <v>Shearling</v>
      </c>
      <c r="I175" t="str">
        <f>VLOOKUP($C175,'Raw-products'!$A$2:$H$1261,MATCH(I$1,'Raw-products'!$A$1:$H$1,0))</f>
        <v>XL</v>
      </c>
      <c r="J175" t="str">
        <f>VLOOKUP($C175,'Raw-products'!$A$2:$H$1261,MATCH(J$1,'Raw-products'!$A$1:$H$1,0))</f>
        <v>red</v>
      </c>
      <c r="K175">
        <f>VLOOKUP($C175,'Raw-products'!$A$2:$H$1261,MATCH(K$1,'Raw-products'!$A$1:$H$1,0))</f>
        <v>95</v>
      </c>
      <c r="L175">
        <f>VLOOKUP($C175,'Raw-products'!$A$2:$H$1261,MATCH(L$1,'Raw-products'!$A$1:$H$1,0))</f>
        <v>42</v>
      </c>
      <c r="M175" s="5">
        <f t="shared" si="4"/>
        <v>3990</v>
      </c>
      <c r="N175" cm="1">
        <f t="array" ref="N175:Q175">_xlfn.XLOOKUP($B175,'Raw -orders'!$A:$A,'Raw -orders'!$B:$E)</f>
        <v>78</v>
      </c>
      <c r="O175">
        <v>53949</v>
      </c>
      <c r="P175" s="1">
        <v>44384</v>
      </c>
      <c r="Q175" s="1">
        <v>44395</v>
      </c>
      <c r="R175" t="str" cm="1">
        <f t="array" ref="R175:Y175">_xlfn.XLOOKUP($N175,'Raw - customers'!$A:$A,'Raw - customers'!$B:$I)</f>
        <v>Jethro Pollak</v>
      </c>
      <c r="S175" t="str">
        <v>Genderqueer</v>
      </c>
      <c r="T175">
        <v>38</v>
      </c>
      <c r="U175" t="str">
        <v>7812 Towne GroveSuite 233</v>
      </c>
      <c r="V175">
        <v>7232</v>
      </c>
      <c r="W175" t="str">
        <v>Lake Alihaven</v>
      </c>
      <c r="X175" t="str">
        <v>Northern Territory</v>
      </c>
      <c r="Y175" t="str">
        <v>Australia</v>
      </c>
      <c r="Z175">
        <v>7</v>
      </c>
      <c r="AA175" s="3" t="str">
        <f t="shared" si="5"/>
        <v>10 to 20</v>
      </c>
      <c r="AL175" s="6" t="str">
        <v>Carmita Grundey</v>
      </c>
      <c r="AP175" s="6">
        <v>78</v>
      </c>
      <c r="AQ175" s="6" t="s">
        <v>1339</v>
      </c>
      <c r="AS175">
        <v>18</v>
      </c>
      <c r="AT175" t="str">
        <v>New South Wales</v>
      </c>
    </row>
    <row r="176" spans="1:46" x14ac:dyDescent="0.25">
      <c r="A176">
        <v>174</v>
      </c>
      <c r="B176">
        <v>37</v>
      </c>
      <c r="C176">
        <v>995</v>
      </c>
      <c r="D176">
        <v>106</v>
      </c>
      <c r="E176">
        <v>3</v>
      </c>
      <c r="F176">
        <v>318</v>
      </c>
      <c r="G176" t="str">
        <f>VLOOKUP($C176,'Raw-products'!$A$2:$H$1261,MATCH(G$1,'Raw-products'!$A$1:$H$1,0))</f>
        <v>Trousers</v>
      </c>
      <c r="H176" t="str">
        <f>VLOOKUP($C176,'Raw-products'!$A$2:$H$1261,MATCH(H$1,'Raw-products'!$A$1:$H$1,0))</f>
        <v>Wool</v>
      </c>
      <c r="I176" t="str">
        <f>VLOOKUP($C176,'Raw-products'!$A$2:$H$1261,MATCH(I$1,'Raw-products'!$A$1:$H$1,0))</f>
        <v>XS</v>
      </c>
      <c r="J176" t="str">
        <f>VLOOKUP($C176,'Raw-products'!$A$2:$H$1261,MATCH(J$1,'Raw-products'!$A$1:$H$1,0))</f>
        <v>green</v>
      </c>
      <c r="K176">
        <f>VLOOKUP($C176,'Raw-products'!$A$2:$H$1261,MATCH(K$1,'Raw-products'!$A$1:$H$1,0))</f>
        <v>111</v>
      </c>
      <c r="L176">
        <f>VLOOKUP($C176,'Raw-products'!$A$2:$H$1261,MATCH(L$1,'Raw-products'!$A$1:$H$1,0))</f>
        <v>73</v>
      </c>
      <c r="M176" s="5">
        <f t="shared" si="4"/>
        <v>8103</v>
      </c>
      <c r="N176" cm="1">
        <f t="array" ref="N176:Q176">_xlfn.XLOOKUP($B176,'Raw -orders'!$A:$A,'Raw -orders'!$B:$E)</f>
        <v>78</v>
      </c>
      <c r="O176">
        <v>53949</v>
      </c>
      <c r="P176" s="1">
        <v>44384</v>
      </c>
      <c r="Q176" s="1">
        <v>44395</v>
      </c>
      <c r="R176" t="str" cm="1">
        <f t="array" ref="R176:Y176">_xlfn.XLOOKUP($N176,'Raw - customers'!$A:$A,'Raw - customers'!$B:$I)</f>
        <v>Jethro Pollak</v>
      </c>
      <c r="S176" t="str">
        <v>Genderqueer</v>
      </c>
      <c r="T176">
        <v>38</v>
      </c>
      <c r="U176" t="str">
        <v>7812 Towne GroveSuite 233</v>
      </c>
      <c r="V176">
        <v>7232</v>
      </c>
      <c r="W176" t="str">
        <v>Lake Alihaven</v>
      </c>
      <c r="X176" t="str">
        <v>Northern Territory</v>
      </c>
      <c r="Y176" t="str">
        <v>Australia</v>
      </c>
      <c r="Z176">
        <v>7</v>
      </c>
      <c r="AA176" s="3" t="str">
        <f t="shared" si="5"/>
        <v>10 to 20</v>
      </c>
      <c r="AL176" s="6" t="str">
        <v>Caroljean Elstob</v>
      </c>
      <c r="AP176" s="6">
        <v>78</v>
      </c>
      <c r="AQ176" s="6" t="s">
        <v>1339</v>
      </c>
      <c r="AS176">
        <v>842</v>
      </c>
      <c r="AT176" t="str">
        <v>Western Australia</v>
      </c>
    </row>
    <row r="177" spans="1:46" x14ac:dyDescent="0.25">
      <c r="A177">
        <v>175</v>
      </c>
      <c r="B177">
        <v>37</v>
      </c>
      <c r="C177">
        <v>605</v>
      </c>
      <c r="D177">
        <v>112</v>
      </c>
      <c r="E177">
        <v>3</v>
      </c>
      <c r="F177">
        <v>336</v>
      </c>
      <c r="G177" t="str">
        <f>VLOOKUP($C177,'Raw-products'!$A$2:$H$1261,MATCH(G$1,'Raw-products'!$A$1:$H$1,0))</f>
        <v>Jacket</v>
      </c>
      <c r="H177" t="str">
        <f>VLOOKUP($C177,'Raw-products'!$A$2:$H$1261,MATCH(H$1,'Raw-products'!$A$1:$H$1,0))</f>
        <v>Cardigan</v>
      </c>
      <c r="I177" t="str">
        <f>VLOOKUP($C177,'Raw-products'!$A$2:$H$1261,MATCH(I$1,'Raw-products'!$A$1:$H$1,0))</f>
        <v>XS</v>
      </c>
      <c r="J177" t="str">
        <f>VLOOKUP($C177,'Raw-products'!$A$2:$H$1261,MATCH(J$1,'Raw-products'!$A$1:$H$1,0))</f>
        <v>yellow</v>
      </c>
      <c r="K177">
        <f>VLOOKUP($C177,'Raw-products'!$A$2:$H$1261,MATCH(K$1,'Raw-products'!$A$1:$H$1,0))</f>
        <v>118</v>
      </c>
      <c r="L177">
        <f>VLOOKUP($C177,'Raw-products'!$A$2:$H$1261,MATCH(L$1,'Raw-products'!$A$1:$H$1,0))</f>
        <v>46</v>
      </c>
      <c r="M177" s="5">
        <f t="shared" si="4"/>
        <v>5428</v>
      </c>
      <c r="N177" cm="1">
        <f t="array" ref="N177:Q177">_xlfn.XLOOKUP($B177,'Raw -orders'!$A:$A,'Raw -orders'!$B:$E)</f>
        <v>78</v>
      </c>
      <c r="O177">
        <v>53949</v>
      </c>
      <c r="P177" s="1">
        <v>44384</v>
      </c>
      <c r="Q177" s="1">
        <v>44395</v>
      </c>
      <c r="R177" t="str" cm="1">
        <f t="array" ref="R177:Y177">_xlfn.XLOOKUP($N177,'Raw - customers'!$A:$A,'Raw - customers'!$B:$I)</f>
        <v>Jethro Pollak</v>
      </c>
      <c r="S177" t="str">
        <v>Genderqueer</v>
      </c>
      <c r="T177">
        <v>38</v>
      </c>
      <c r="U177" t="str">
        <v>7812 Towne GroveSuite 233</v>
      </c>
      <c r="V177">
        <v>7232</v>
      </c>
      <c r="W177" t="str">
        <v>Lake Alihaven</v>
      </c>
      <c r="X177" t="str">
        <v>Northern Territory</v>
      </c>
      <c r="Y177" t="str">
        <v>Australia</v>
      </c>
      <c r="Z177">
        <v>7</v>
      </c>
      <c r="AA177" s="3" t="str">
        <f t="shared" si="5"/>
        <v>10 to 20</v>
      </c>
      <c r="AL177" s="6" t="str">
        <v>Cary Boaler</v>
      </c>
      <c r="AP177" s="6">
        <v>78</v>
      </c>
      <c r="AQ177" s="6" t="s">
        <v>1339</v>
      </c>
      <c r="AS177">
        <v>92</v>
      </c>
      <c r="AT177" t="str">
        <v>Queensland</v>
      </c>
    </row>
    <row r="178" spans="1:46" x14ac:dyDescent="0.25">
      <c r="A178">
        <v>176</v>
      </c>
      <c r="B178">
        <v>37</v>
      </c>
      <c r="C178">
        <v>608</v>
      </c>
      <c r="D178">
        <v>112</v>
      </c>
      <c r="E178">
        <v>2</v>
      </c>
      <c r="F178">
        <v>224</v>
      </c>
      <c r="G178" t="str">
        <f>VLOOKUP($C178,'Raw-products'!$A$2:$H$1261,MATCH(G$1,'Raw-products'!$A$1:$H$1,0))</f>
        <v>Jacket</v>
      </c>
      <c r="H178" t="str">
        <f>VLOOKUP($C178,'Raw-products'!$A$2:$H$1261,MATCH(H$1,'Raw-products'!$A$1:$H$1,0))</f>
        <v>Cardigan</v>
      </c>
      <c r="I178" t="str">
        <f>VLOOKUP($C178,'Raw-products'!$A$2:$H$1261,MATCH(I$1,'Raw-products'!$A$1:$H$1,0))</f>
        <v>L</v>
      </c>
      <c r="J178" t="str">
        <f>VLOOKUP($C178,'Raw-products'!$A$2:$H$1261,MATCH(J$1,'Raw-products'!$A$1:$H$1,0))</f>
        <v>yellow</v>
      </c>
      <c r="K178">
        <f>VLOOKUP($C178,'Raw-products'!$A$2:$H$1261,MATCH(K$1,'Raw-products'!$A$1:$H$1,0))</f>
        <v>118</v>
      </c>
      <c r="L178">
        <f>VLOOKUP($C178,'Raw-products'!$A$2:$H$1261,MATCH(L$1,'Raw-products'!$A$1:$H$1,0))</f>
        <v>50</v>
      </c>
      <c r="M178" s="5">
        <f t="shared" si="4"/>
        <v>5900</v>
      </c>
      <c r="N178" cm="1">
        <f t="array" ref="N178:Q178">_xlfn.XLOOKUP($B178,'Raw -orders'!$A:$A,'Raw -orders'!$B:$E)</f>
        <v>78</v>
      </c>
      <c r="O178">
        <v>53949</v>
      </c>
      <c r="P178" s="1">
        <v>44384</v>
      </c>
      <c r="Q178" s="1">
        <v>44395</v>
      </c>
      <c r="R178" t="str" cm="1">
        <f t="array" ref="R178:Y178">_xlfn.XLOOKUP($N178,'Raw - customers'!$A:$A,'Raw - customers'!$B:$I)</f>
        <v>Jethro Pollak</v>
      </c>
      <c r="S178" t="str">
        <v>Genderqueer</v>
      </c>
      <c r="T178">
        <v>38</v>
      </c>
      <c r="U178" t="str">
        <v>7812 Towne GroveSuite 233</v>
      </c>
      <c r="V178">
        <v>7232</v>
      </c>
      <c r="W178" t="str">
        <v>Lake Alihaven</v>
      </c>
      <c r="X178" t="str">
        <v>Northern Territory</v>
      </c>
      <c r="Y178" t="str">
        <v>Australia</v>
      </c>
      <c r="Z178">
        <v>7</v>
      </c>
      <c r="AA178" s="3" t="str">
        <f t="shared" si="5"/>
        <v>10 to 20</v>
      </c>
      <c r="AL178" s="6" t="str">
        <v>Cassaundra Sliman</v>
      </c>
      <c r="AP178" s="6">
        <v>78</v>
      </c>
      <c r="AQ178" s="6" t="s">
        <v>1339</v>
      </c>
      <c r="AS178">
        <v>630</v>
      </c>
      <c r="AT178" t="str">
        <v>Victoria</v>
      </c>
    </row>
    <row r="179" spans="1:46" x14ac:dyDescent="0.25">
      <c r="A179">
        <v>177</v>
      </c>
      <c r="B179">
        <v>37</v>
      </c>
      <c r="C179">
        <v>645</v>
      </c>
      <c r="D179">
        <v>93</v>
      </c>
      <c r="E179">
        <v>2</v>
      </c>
      <c r="F179">
        <v>186</v>
      </c>
      <c r="G179" t="str">
        <f>VLOOKUP($C179,'Raw-products'!$A$2:$H$1261,MATCH(G$1,'Raw-products'!$A$1:$H$1,0))</f>
        <v>Jacket</v>
      </c>
      <c r="H179" t="str">
        <f>VLOOKUP($C179,'Raw-products'!$A$2:$H$1261,MATCH(H$1,'Raw-products'!$A$1:$H$1,0))</f>
        <v>Coach</v>
      </c>
      <c r="I179" t="str">
        <f>VLOOKUP($C179,'Raw-products'!$A$2:$H$1261,MATCH(I$1,'Raw-products'!$A$1:$H$1,0))</f>
        <v>XS</v>
      </c>
      <c r="J179" t="str">
        <f>VLOOKUP($C179,'Raw-products'!$A$2:$H$1261,MATCH(J$1,'Raw-products'!$A$1:$H$1,0))</f>
        <v>green</v>
      </c>
      <c r="K179">
        <f>VLOOKUP($C179,'Raw-products'!$A$2:$H$1261,MATCH(K$1,'Raw-products'!$A$1:$H$1,0))</f>
        <v>115</v>
      </c>
      <c r="L179">
        <f>VLOOKUP($C179,'Raw-products'!$A$2:$H$1261,MATCH(L$1,'Raw-products'!$A$1:$H$1,0))</f>
        <v>78</v>
      </c>
      <c r="M179" s="5">
        <f t="shared" si="4"/>
        <v>8970</v>
      </c>
      <c r="N179" cm="1">
        <f t="array" ref="N179:Q179">_xlfn.XLOOKUP($B179,'Raw -orders'!$A:$A,'Raw -orders'!$B:$E)</f>
        <v>78</v>
      </c>
      <c r="O179">
        <v>53949</v>
      </c>
      <c r="P179" s="1">
        <v>44384</v>
      </c>
      <c r="Q179" s="1">
        <v>44395</v>
      </c>
      <c r="R179" t="str" cm="1">
        <f t="array" ref="R179:Y179">_xlfn.XLOOKUP($N179,'Raw - customers'!$A:$A,'Raw - customers'!$B:$I)</f>
        <v>Jethro Pollak</v>
      </c>
      <c r="S179" t="str">
        <v>Genderqueer</v>
      </c>
      <c r="T179">
        <v>38</v>
      </c>
      <c r="U179" t="str">
        <v>7812 Towne GroveSuite 233</v>
      </c>
      <c r="V179">
        <v>7232</v>
      </c>
      <c r="W179" t="str">
        <v>Lake Alihaven</v>
      </c>
      <c r="X179" t="str">
        <v>Northern Territory</v>
      </c>
      <c r="Y179" t="str">
        <v>Australia</v>
      </c>
      <c r="Z179">
        <v>7</v>
      </c>
      <c r="AA179" s="3" t="str">
        <f t="shared" si="5"/>
        <v>10 to 20</v>
      </c>
      <c r="AL179" s="6" t="str">
        <v>Cecilla Pigford</v>
      </c>
      <c r="AP179" s="6">
        <v>78</v>
      </c>
      <c r="AQ179" s="6" t="s">
        <v>1339</v>
      </c>
      <c r="AS179">
        <v>110</v>
      </c>
      <c r="AT179" t="str">
        <v>Western Australia</v>
      </c>
    </row>
    <row r="180" spans="1:46" x14ac:dyDescent="0.25">
      <c r="A180">
        <v>178</v>
      </c>
      <c r="B180">
        <v>38</v>
      </c>
      <c r="C180">
        <v>1015</v>
      </c>
      <c r="D180">
        <v>90</v>
      </c>
      <c r="E180">
        <v>2</v>
      </c>
      <c r="F180">
        <v>180</v>
      </c>
      <c r="G180" t="str">
        <f>VLOOKUP($C180,'Raw-products'!$A$2:$H$1261,MATCH(G$1,'Raw-products'!$A$1:$H$1,0))</f>
        <v>Trousers</v>
      </c>
      <c r="H180" t="str">
        <f>VLOOKUP($C180,'Raw-products'!$A$2:$H$1261,MATCH(H$1,'Raw-products'!$A$1:$H$1,0))</f>
        <v>Relaxed Leg</v>
      </c>
      <c r="I180" t="str">
        <f>VLOOKUP($C180,'Raw-products'!$A$2:$H$1261,MATCH(I$1,'Raw-products'!$A$1:$H$1,0))</f>
        <v>XS</v>
      </c>
      <c r="J180" t="str">
        <f>VLOOKUP($C180,'Raw-products'!$A$2:$H$1261,MATCH(J$1,'Raw-products'!$A$1:$H$1,0))</f>
        <v>red</v>
      </c>
      <c r="K180">
        <f>VLOOKUP($C180,'Raw-products'!$A$2:$H$1261,MATCH(K$1,'Raw-products'!$A$1:$H$1,0))</f>
        <v>95</v>
      </c>
      <c r="L180">
        <f>VLOOKUP($C180,'Raw-products'!$A$2:$H$1261,MATCH(L$1,'Raw-products'!$A$1:$H$1,0))</f>
        <v>52</v>
      </c>
      <c r="M180" s="5">
        <f t="shared" si="4"/>
        <v>4940</v>
      </c>
      <c r="N180" cm="1">
        <f t="array" ref="N180:Q180">_xlfn.XLOOKUP($B180,'Raw -orders'!$A:$A,'Raw -orders'!$B:$E)</f>
        <v>809</v>
      </c>
      <c r="O180">
        <v>46219</v>
      </c>
      <c r="P180" s="1">
        <v>44230</v>
      </c>
      <c r="Q180" s="1">
        <v>44246</v>
      </c>
      <c r="R180" t="str" cm="1">
        <f t="array" ref="R180:Y180">_xlfn.XLOOKUP($N180,'Raw - customers'!$A:$A,'Raw - customers'!$B:$I)</f>
        <v>Winn Siemandl</v>
      </c>
      <c r="S180" t="str">
        <v>Bigender</v>
      </c>
      <c r="T180">
        <v>76</v>
      </c>
      <c r="U180" t="str">
        <v>443 Holly AvenueSuite 631</v>
      </c>
      <c r="V180">
        <v>8563</v>
      </c>
      <c r="W180" t="str">
        <v>South Tyler</v>
      </c>
      <c r="X180" t="str">
        <v>Tasmania</v>
      </c>
      <c r="Y180" t="str">
        <v>Australia</v>
      </c>
      <c r="Z180">
        <v>2</v>
      </c>
      <c r="AA180" s="3" t="str">
        <f t="shared" si="5"/>
        <v>10 to 20</v>
      </c>
      <c r="AL180" s="6" t="str">
        <v>Chaddie Fawlkes</v>
      </c>
      <c r="AP180" s="6">
        <v>809</v>
      </c>
      <c r="AQ180" s="6" t="s">
        <v>1414</v>
      </c>
      <c r="AS180">
        <v>640</v>
      </c>
      <c r="AT180" t="str">
        <v>Queensland</v>
      </c>
    </row>
    <row r="181" spans="1:46" x14ac:dyDescent="0.25">
      <c r="A181">
        <v>179</v>
      </c>
      <c r="B181">
        <v>38</v>
      </c>
      <c r="C181">
        <v>503</v>
      </c>
      <c r="D181">
        <v>102</v>
      </c>
      <c r="E181">
        <v>1</v>
      </c>
      <c r="F181">
        <v>102</v>
      </c>
      <c r="G181" t="str">
        <f>VLOOKUP($C181,'Raw-products'!$A$2:$H$1261,MATCH(G$1,'Raw-products'!$A$1:$H$1,0))</f>
        <v>Jacket</v>
      </c>
      <c r="H181" t="str">
        <f>VLOOKUP($C181,'Raw-products'!$A$2:$H$1261,MATCH(H$1,'Raw-products'!$A$1:$H$1,0))</f>
        <v>Windbreaker</v>
      </c>
      <c r="I181" t="str">
        <f>VLOOKUP($C181,'Raw-products'!$A$2:$H$1261,MATCH(I$1,'Raw-products'!$A$1:$H$1,0))</f>
        <v>L</v>
      </c>
      <c r="J181" t="str">
        <f>VLOOKUP($C181,'Raw-products'!$A$2:$H$1261,MATCH(J$1,'Raw-products'!$A$1:$H$1,0))</f>
        <v>yellow</v>
      </c>
      <c r="K181">
        <f>VLOOKUP($C181,'Raw-products'!$A$2:$H$1261,MATCH(K$1,'Raw-products'!$A$1:$H$1,0))</f>
        <v>109</v>
      </c>
      <c r="L181">
        <f>VLOOKUP($C181,'Raw-products'!$A$2:$H$1261,MATCH(L$1,'Raw-products'!$A$1:$H$1,0))</f>
        <v>70</v>
      </c>
      <c r="M181" s="5">
        <f t="shared" si="4"/>
        <v>7630</v>
      </c>
      <c r="N181" cm="1">
        <f t="array" ref="N181:Q181">_xlfn.XLOOKUP($B181,'Raw -orders'!$A:$A,'Raw -orders'!$B:$E)</f>
        <v>809</v>
      </c>
      <c r="O181">
        <v>46219</v>
      </c>
      <c r="P181" s="1">
        <v>44230</v>
      </c>
      <c r="Q181" s="1">
        <v>44246</v>
      </c>
      <c r="R181" t="str" cm="1">
        <f t="array" ref="R181:Y181">_xlfn.XLOOKUP($N181,'Raw - customers'!$A:$A,'Raw - customers'!$B:$I)</f>
        <v>Winn Siemandl</v>
      </c>
      <c r="S181" t="str">
        <v>Bigender</v>
      </c>
      <c r="T181">
        <v>76</v>
      </c>
      <c r="U181" t="str">
        <v>443 Holly AvenueSuite 631</v>
      </c>
      <c r="V181">
        <v>8563</v>
      </c>
      <c r="W181" t="str">
        <v>South Tyler</v>
      </c>
      <c r="X181" t="str">
        <v>Tasmania</v>
      </c>
      <c r="Y181" t="str">
        <v>Australia</v>
      </c>
      <c r="Z181">
        <v>2</v>
      </c>
      <c r="AA181" s="3" t="str">
        <f t="shared" si="5"/>
        <v>10 to 20</v>
      </c>
      <c r="AL181" s="6" t="str">
        <v>Chadwick Cruddas</v>
      </c>
      <c r="AP181" s="6">
        <v>809</v>
      </c>
      <c r="AQ181" s="6" t="s">
        <v>1414</v>
      </c>
      <c r="AS181">
        <v>15</v>
      </c>
      <c r="AT181" t="str">
        <v>Western Australia</v>
      </c>
    </row>
    <row r="182" spans="1:46" x14ac:dyDescent="0.25">
      <c r="A182">
        <v>180</v>
      </c>
      <c r="B182">
        <v>38</v>
      </c>
      <c r="C182">
        <v>138</v>
      </c>
      <c r="D182">
        <v>92</v>
      </c>
      <c r="E182">
        <v>2</v>
      </c>
      <c r="F182">
        <v>184</v>
      </c>
      <c r="G182" t="str">
        <f>VLOOKUP($C182,'Raw-products'!$A$2:$H$1261,MATCH(G$1,'Raw-products'!$A$1:$H$1,0))</f>
        <v>Shirt</v>
      </c>
      <c r="H182" t="str">
        <f>VLOOKUP($C182,'Raw-products'!$A$2:$H$1261,MATCH(H$1,'Raw-products'!$A$1:$H$1,0))</f>
        <v>Denim</v>
      </c>
      <c r="I182" t="str">
        <f>VLOOKUP($C182,'Raw-products'!$A$2:$H$1261,MATCH(I$1,'Raw-products'!$A$1:$H$1,0))</f>
        <v>L</v>
      </c>
      <c r="J182" t="str">
        <f>VLOOKUP($C182,'Raw-products'!$A$2:$H$1261,MATCH(J$1,'Raw-products'!$A$1:$H$1,0))</f>
        <v>violet</v>
      </c>
      <c r="K182">
        <f>VLOOKUP($C182,'Raw-products'!$A$2:$H$1261,MATCH(K$1,'Raw-products'!$A$1:$H$1,0))</f>
        <v>115</v>
      </c>
      <c r="L182">
        <f>VLOOKUP($C182,'Raw-products'!$A$2:$H$1261,MATCH(L$1,'Raw-products'!$A$1:$H$1,0))</f>
        <v>78</v>
      </c>
      <c r="M182" s="5">
        <f t="shared" si="4"/>
        <v>8970</v>
      </c>
      <c r="N182" cm="1">
        <f t="array" ref="N182:Q182">_xlfn.XLOOKUP($B182,'Raw -orders'!$A:$A,'Raw -orders'!$B:$E)</f>
        <v>809</v>
      </c>
      <c r="O182">
        <v>46219</v>
      </c>
      <c r="P182" s="1">
        <v>44230</v>
      </c>
      <c r="Q182" s="1">
        <v>44246</v>
      </c>
      <c r="R182" t="str" cm="1">
        <f t="array" ref="R182:Y182">_xlfn.XLOOKUP($N182,'Raw - customers'!$A:$A,'Raw - customers'!$B:$I)</f>
        <v>Winn Siemandl</v>
      </c>
      <c r="S182" t="str">
        <v>Bigender</v>
      </c>
      <c r="T182">
        <v>76</v>
      </c>
      <c r="U182" t="str">
        <v>443 Holly AvenueSuite 631</v>
      </c>
      <c r="V182">
        <v>8563</v>
      </c>
      <c r="W182" t="str">
        <v>South Tyler</v>
      </c>
      <c r="X182" t="str">
        <v>Tasmania</v>
      </c>
      <c r="Y182" t="str">
        <v>Australia</v>
      </c>
      <c r="Z182">
        <v>2</v>
      </c>
      <c r="AA182" s="3" t="str">
        <f t="shared" si="5"/>
        <v>10 to 20</v>
      </c>
      <c r="AL182" s="6" t="str">
        <v>Chan Duchesne</v>
      </c>
      <c r="AP182" s="6">
        <v>809</v>
      </c>
      <c r="AQ182" s="6" t="s">
        <v>1414</v>
      </c>
      <c r="AS182">
        <v>129</v>
      </c>
      <c r="AT182" t="str">
        <v>Western Australia</v>
      </c>
    </row>
    <row r="183" spans="1:46" x14ac:dyDescent="0.25">
      <c r="A183">
        <v>181</v>
      </c>
      <c r="B183">
        <v>39</v>
      </c>
      <c r="C183">
        <v>621</v>
      </c>
      <c r="D183">
        <v>112</v>
      </c>
      <c r="E183">
        <v>2</v>
      </c>
      <c r="F183">
        <v>224</v>
      </c>
      <c r="G183" t="str">
        <f>VLOOKUP($C183,'Raw-products'!$A$2:$H$1261,MATCH(G$1,'Raw-products'!$A$1:$H$1,0))</f>
        <v>Jacket</v>
      </c>
      <c r="H183" t="str">
        <f>VLOOKUP($C183,'Raw-products'!$A$2:$H$1261,MATCH(H$1,'Raw-products'!$A$1:$H$1,0))</f>
        <v>Cardigan</v>
      </c>
      <c r="I183" t="str">
        <f>VLOOKUP($C183,'Raw-products'!$A$2:$H$1261,MATCH(I$1,'Raw-products'!$A$1:$H$1,0))</f>
        <v>S</v>
      </c>
      <c r="J183" t="str">
        <f>VLOOKUP($C183,'Raw-products'!$A$2:$H$1261,MATCH(J$1,'Raw-products'!$A$1:$H$1,0))</f>
        <v>indigo</v>
      </c>
      <c r="K183">
        <f>VLOOKUP($C183,'Raw-products'!$A$2:$H$1261,MATCH(K$1,'Raw-products'!$A$1:$H$1,0))</f>
        <v>118</v>
      </c>
      <c r="L183">
        <f>VLOOKUP($C183,'Raw-products'!$A$2:$H$1261,MATCH(L$1,'Raw-products'!$A$1:$H$1,0))</f>
        <v>61</v>
      </c>
      <c r="M183" s="5">
        <f t="shared" si="4"/>
        <v>7198</v>
      </c>
      <c r="N183" cm="1">
        <f t="array" ref="N183:Q183">_xlfn.XLOOKUP($B183,'Raw -orders'!$A:$A,'Raw -orders'!$B:$E)</f>
        <v>466</v>
      </c>
      <c r="O183">
        <v>23990</v>
      </c>
      <c r="P183" s="1">
        <v>44253</v>
      </c>
      <c r="Q183" s="1">
        <v>44275</v>
      </c>
      <c r="R183" t="str" cm="1">
        <f t="array" ref="R183:Y183">_xlfn.XLOOKUP($N183,'Raw - customers'!$A:$A,'Raw - customers'!$B:$I)</f>
        <v>Vinnie Feaver</v>
      </c>
      <c r="S183" t="str">
        <v>Male</v>
      </c>
      <c r="T183">
        <v>28</v>
      </c>
      <c r="U183" t="str">
        <v>18 Jack JunctionSuite 575</v>
      </c>
      <c r="V183">
        <v>7356</v>
      </c>
      <c r="W183" t="str">
        <v>North Justin</v>
      </c>
      <c r="X183" t="str">
        <v>South Australia</v>
      </c>
      <c r="Y183" t="str">
        <v>Australia</v>
      </c>
      <c r="Z183">
        <v>2</v>
      </c>
      <c r="AA183" s="3" t="str">
        <f t="shared" si="5"/>
        <v>20 to 30</v>
      </c>
      <c r="AL183" s="6" t="str">
        <v>Chancey Iacovozzo</v>
      </c>
      <c r="AP183" s="6">
        <v>466</v>
      </c>
      <c r="AQ183" s="6" t="s">
        <v>1345</v>
      </c>
      <c r="AS183">
        <v>369</v>
      </c>
      <c r="AT183" t="str">
        <v>Australian Capital Territory</v>
      </c>
    </row>
    <row r="184" spans="1:46" x14ac:dyDescent="0.25">
      <c r="A184">
        <v>182</v>
      </c>
      <c r="B184">
        <v>39</v>
      </c>
      <c r="C184">
        <v>338</v>
      </c>
      <c r="D184">
        <v>109</v>
      </c>
      <c r="E184">
        <v>2</v>
      </c>
      <c r="F184">
        <v>218</v>
      </c>
      <c r="G184" t="str">
        <f>VLOOKUP($C184,'Raw-products'!$A$2:$H$1261,MATCH(G$1,'Raw-products'!$A$1:$H$1,0))</f>
        <v>Shirt</v>
      </c>
      <c r="H184" t="str">
        <f>VLOOKUP($C184,'Raw-products'!$A$2:$H$1261,MATCH(H$1,'Raw-products'!$A$1:$H$1,0))</f>
        <v>Mandarin Collar</v>
      </c>
      <c r="I184" t="str">
        <f>VLOOKUP($C184,'Raw-products'!$A$2:$H$1261,MATCH(I$1,'Raw-products'!$A$1:$H$1,0))</f>
        <v>L</v>
      </c>
      <c r="J184" t="str">
        <f>VLOOKUP($C184,'Raw-products'!$A$2:$H$1261,MATCH(J$1,'Raw-products'!$A$1:$H$1,0))</f>
        <v>blue</v>
      </c>
      <c r="K184">
        <f>VLOOKUP($C184,'Raw-products'!$A$2:$H$1261,MATCH(K$1,'Raw-products'!$A$1:$H$1,0))</f>
        <v>108</v>
      </c>
      <c r="L184">
        <f>VLOOKUP($C184,'Raw-products'!$A$2:$H$1261,MATCH(L$1,'Raw-products'!$A$1:$H$1,0))</f>
        <v>68</v>
      </c>
      <c r="M184" s="5">
        <f t="shared" si="4"/>
        <v>7344</v>
      </c>
      <c r="N184" cm="1">
        <f t="array" ref="N184:Q184">_xlfn.XLOOKUP($B184,'Raw -orders'!$A:$A,'Raw -orders'!$B:$E)</f>
        <v>466</v>
      </c>
      <c r="O184">
        <v>23990</v>
      </c>
      <c r="P184" s="1">
        <v>44253</v>
      </c>
      <c r="Q184" s="1">
        <v>44275</v>
      </c>
      <c r="R184" t="str" cm="1">
        <f t="array" ref="R184:Y184">_xlfn.XLOOKUP($N184,'Raw - customers'!$A:$A,'Raw - customers'!$B:$I)</f>
        <v>Vinnie Feaver</v>
      </c>
      <c r="S184" t="str">
        <v>Male</v>
      </c>
      <c r="T184">
        <v>28</v>
      </c>
      <c r="U184" t="str">
        <v>18 Jack JunctionSuite 575</v>
      </c>
      <c r="V184">
        <v>7356</v>
      </c>
      <c r="W184" t="str">
        <v>North Justin</v>
      </c>
      <c r="X184" t="str">
        <v>South Australia</v>
      </c>
      <c r="Y184" t="str">
        <v>Australia</v>
      </c>
      <c r="Z184">
        <v>2</v>
      </c>
      <c r="AA184" s="3" t="str">
        <f t="shared" si="5"/>
        <v>20 to 30</v>
      </c>
      <c r="AL184" s="6" t="str">
        <v>Chandal Fransinelli</v>
      </c>
      <c r="AP184" s="6">
        <v>466</v>
      </c>
      <c r="AQ184" s="6" t="s">
        <v>1345</v>
      </c>
      <c r="AS184">
        <v>568</v>
      </c>
      <c r="AT184" t="str">
        <v>Tasmania</v>
      </c>
    </row>
    <row r="185" spans="1:46" x14ac:dyDescent="0.25">
      <c r="A185">
        <v>183</v>
      </c>
      <c r="B185">
        <v>39</v>
      </c>
      <c r="C185">
        <v>148</v>
      </c>
      <c r="D185">
        <v>91</v>
      </c>
      <c r="E185">
        <v>3</v>
      </c>
      <c r="F185">
        <v>273</v>
      </c>
      <c r="G185" t="str">
        <f>VLOOKUP($C185,'Raw-products'!$A$2:$H$1261,MATCH(G$1,'Raw-products'!$A$1:$H$1,0))</f>
        <v>Shirt</v>
      </c>
      <c r="H185" t="str">
        <f>VLOOKUP($C185,'Raw-products'!$A$2:$H$1261,MATCH(H$1,'Raw-products'!$A$1:$H$1,0))</f>
        <v>Linen</v>
      </c>
      <c r="I185" t="str">
        <f>VLOOKUP($C185,'Raw-products'!$A$2:$H$1261,MATCH(I$1,'Raw-products'!$A$1:$H$1,0))</f>
        <v>L</v>
      </c>
      <c r="J185" t="str">
        <f>VLOOKUP($C185,'Raw-products'!$A$2:$H$1261,MATCH(J$1,'Raw-products'!$A$1:$H$1,0))</f>
        <v>orange</v>
      </c>
      <c r="K185">
        <f>VLOOKUP($C185,'Raw-products'!$A$2:$H$1261,MATCH(K$1,'Raw-products'!$A$1:$H$1,0))</f>
        <v>116</v>
      </c>
      <c r="L185">
        <f>VLOOKUP($C185,'Raw-products'!$A$2:$H$1261,MATCH(L$1,'Raw-products'!$A$1:$H$1,0))</f>
        <v>73</v>
      </c>
      <c r="M185" s="5">
        <f t="shared" si="4"/>
        <v>8468</v>
      </c>
      <c r="N185" cm="1">
        <f t="array" ref="N185:Q185">_xlfn.XLOOKUP($B185,'Raw -orders'!$A:$A,'Raw -orders'!$B:$E)</f>
        <v>466</v>
      </c>
      <c r="O185">
        <v>23990</v>
      </c>
      <c r="P185" s="1">
        <v>44253</v>
      </c>
      <c r="Q185" s="1">
        <v>44275</v>
      </c>
      <c r="R185" t="str" cm="1">
        <f t="array" ref="R185:Y185">_xlfn.XLOOKUP($N185,'Raw - customers'!$A:$A,'Raw - customers'!$B:$I)</f>
        <v>Vinnie Feaver</v>
      </c>
      <c r="S185" t="str">
        <v>Male</v>
      </c>
      <c r="T185">
        <v>28</v>
      </c>
      <c r="U185" t="str">
        <v>18 Jack JunctionSuite 575</v>
      </c>
      <c r="V185">
        <v>7356</v>
      </c>
      <c r="W185" t="str">
        <v>North Justin</v>
      </c>
      <c r="X185" t="str">
        <v>South Australia</v>
      </c>
      <c r="Y185" t="str">
        <v>Australia</v>
      </c>
      <c r="Z185">
        <v>2</v>
      </c>
      <c r="AA185" s="3" t="str">
        <f t="shared" si="5"/>
        <v>20 to 30</v>
      </c>
      <c r="AL185" s="6" t="str">
        <v>Chandra Carine</v>
      </c>
      <c r="AP185" s="6">
        <v>466</v>
      </c>
      <c r="AQ185" s="6" t="s">
        <v>1345</v>
      </c>
      <c r="AS185">
        <v>267</v>
      </c>
      <c r="AT185" t="str">
        <v>Western Australia</v>
      </c>
    </row>
    <row r="186" spans="1:46" x14ac:dyDescent="0.25">
      <c r="A186">
        <v>184</v>
      </c>
      <c r="B186">
        <v>39</v>
      </c>
      <c r="C186">
        <v>631</v>
      </c>
      <c r="D186">
        <v>93</v>
      </c>
      <c r="E186">
        <v>3</v>
      </c>
      <c r="F186">
        <v>279</v>
      </c>
      <c r="G186" t="str">
        <f>VLOOKUP($C186,'Raw-products'!$A$2:$H$1261,MATCH(G$1,'Raw-products'!$A$1:$H$1,0))</f>
        <v>Jacket</v>
      </c>
      <c r="H186" t="str">
        <f>VLOOKUP($C186,'Raw-products'!$A$2:$H$1261,MATCH(H$1,'Raw-products'!$A$1:$H$1,0))</f>
        <v>Coach</v>
      </c>
      <c r="I186" t="str">
        <f>VLOOKUP($C186,'Raw-products'!$A$2:$H$1261,MATCH(I$1,'Raw-products'!$A$1:$H$1,0))</f>
        <v>S</v>
      </c>
      <c r="J186" t="str">
        <f>VLOOKUP($C186,'Raw-products'!$A$2:$H$1261,MATCH(J$1,'Raw-products'!$A$1:$H$1,0))</f>
        <v>red</v>
      </c>
      <c r="K186">
        <f>VLOOKUP($C186,'Raw-products'!$A$2:$H$1261,MATCH(K$1,'Raw-products'!$A$1:$H$1,0))</f>
        <v>115</v>
      </c>
      <c r="L186">
        <f>VLOOKUP($C186,'Raw-products'!$A$2:$H$1261,MATCH(L$1,'Raw-products'!$A$1:$H$1,0))</f>
        <v>76</v>
      </c>
      <c r="M186" s="5">
        <f t="shared" si="4"/>
        <v>8740</v>
      </c>
      <c r="N186" cm="1">
        <f t="array" ref="N186:Q186">_xlfn.XLOOKUP($B186,'Raw -orders'!$A:$A,'Raw -orders'!$B:$E)</f>
        <v>466</v>
      </c>
      <c r="O186">
        <v>23990</v>
      </c>
      <c r="P186" s="1">
        <v>44253</v>
      </c>
      <c r="Q186" s="1">
        <v>44275</v>
      </c>
      <c r="R186" t="str" cm="1">
        <f t="array" ref="R186:Y186">_xlfn.XLOOKUP($N186,'Raw - customers'!$A:$A,'Raw - customers'!$B:$I)</f>
        <v>Vinnie Feaver</v>
      </c>
      <c r="S186" t="str">
        <v>Male</v>
      </c>
      <c r="T186">
        <v>28</v>
      </c>
      <c r="U186" t="str">
        <v>18 Jack JunctionSuite 575</v>
      </c>
      <c r="V186">
        <v>7356</v>
      </c>
      <c r="W186" t="str">
        <v>North Justin</v>
      </c>
      <c r="X186" t="str">
        <v>South Australia</v>
      </c>
      <c r="Y186" t="str">
        <v>Australia</v>
      </c>
      <c r="Z186">
        <v>2</v>
      </c>
      <c r="AA186" s="3" t="str">
        <f t="shared" si="5"/>
        <v>20 to 30</v>
      </c>
      <c r="AL186" s="6" t="str">
        <v>Channa Powley</v>
      </c>
      <c r="AP186" s="6">
        <v>466</v>
      </c>
      <c r="AQ186" s="6" t="s">
        <v>1345</v>
      </c>
      <c r="AS186">
        <v>654</v>
      </c>
      <c r="AT186" t="str">
        <v>Victoria</v>
      </c>
    </row>
    <row r="187" spans="1:46" x14ac:dyDescent="0.25">
      <c r="A187">
        <v>185</v>
      </c>
      <c r="B187">
        <v>39</v>
      </c>
      <c r="C187">
        <v>916</v>
      </c>
      <c r="D187">
        <v>96</v>
      </c>
      <c r="E187">
        <v>1</v>
      </c>
      <c r="F187">
        <v>96</v>
      </c>
      <c r="G187" t="str">
        <f>VLOOKUP($C187,'Raw-products'!$A$2:$H$1261,MATCH(G$1,'Raw-products'!$A$1:$H$1,0))</f>
        <v>Trousers</v>
      </c>
      <c r="H187" t="str">
        <f>VLOOKUP($C187,'Raw-products'!$A$2:$H$1261,MATCH(H$1,'Raw-products'!$A$1:$H$1,0))</f>
        <v>Drawstring</v>
      </c>
      <c r="I187" t="str">
        <f>VLOOKUP($C187,'Raw-products'!$A$2:$H$1261,MATCH(I$1,'Raw-products'!$A$1:$H$1,0))</f>
        <v>S</v>
      </c>
      <c r="J187" t="str">
        <f>VLOOKUP($C187,'Raw-products'!$A$2:$H$1261,MATCH(J$1,'Raw-products'!$A$1:$H$1,0))</f>
        <v>orange</v>
      </c>
      <c r="K187">
        <f>VLOOKUP($C187,'Raw-products'!$A$2:$H$1261,MATCH(K$1,'Raw-products'!$A$1:$H$1,0))</f>
        <v>104</v>
      </c>
      <c r="L187">
        <f>VLOOKUP($C187,'Raw-products'!$A$2:$H$1261,MATCH(L$1,'Raw-products'!$A$1:$H$1,0))</f>
        <v>58</v>
      </c>
      <c r="M187" s="5">
        <f t="shared" si="4"/>
        <v>6032</v>
      </c>
      <c r="N187" cm="1">
        <f t="array" ref="N187:Q187">_xlfn.XLOOKUP($B187,'Raw -orders'!$A:$A,'Raw -orders'!$B:$E)</f>
        <v>466</v>
      </c>
      <c r="O187">
        <v>23990</v>
      </c>
      <c r="P187" s="1">
        <v>44253</v>
      </c>
      <c r="Q187" s="1">
        <v>44275</v>
      </c>
      <c r="R187" t="str" cm="1">
        <f t="array" ref="R187:Y187">_xlfn.XLOOKUP($N187,'Raw - customers'!$A:$A,'Raw - customers'!$B:$I)</f>
        <v>Vinnie Feaver</v>
      </c>
      <c r="S187" t="str">
        <v>Male</v>
      </c>
      <c r="T187">
        <v>28</v>
      </c>
      <c r="U187" t="str">
        <v>18 Jack JunctionSuite 575</v>
      </c>
      <c r="V187">
        <v>7356</v>
      </c>
      <c r="W187" t="str">
        <v>North Justin</v>
      </c>
      <c r="X187" t="str">
        <v>South Australia</v>
      </c>
      <c r="Y187" t="str">
        <v>Australia</v>
      </c>
      <c r="Z187">
        <v>2</v>
      </c>
      <c r="AA187" s="3" t="str">
        <f t="shared" si="5"/>
        <v>20 to 30</v>
      </c>
      <c r="AL187" s="6" t="str">
        <v>Charles Duffitt</v>
      </c>
      <c r="AP187" s="6">
        <v>466</v>
      </c>
      <c r="AQ187" s="6" t="s">
        <v>1345</v>
      </c>
      <c r="AS187">
        <v>644</v>
      </c>
      <c r="AT187" t="str">
        <v>Western Australia</v>
      </c>
    </row>
    <row r="188" spans="1:46" x14ac:dyDescent="0.25">
      <c r="A188">
        <v>186</v>
      </c>
      <c r="B188">
        <v>39</v>
      </c>
      <c r="C188">
        <v>317</v>
      </c>
      <c r="D188">
        <v>109</v>
      </c>
      <c r="E188">
        <v>2</v>
      </c>
      <c r="F188">
        <v>218</v>
      </c>
      <c r="G188" t="str">
        <f>VLOOKUP($C188,'Raw-products'!$A$2:$H$1261,MATCH(G$1,'Raw-products'!$A$1:$H$1,0))</f>
        <v>Shirt</v>
      </c>
      <c r="H188" t="str">
        <f>VLOOKUP($C188,'Raw-products'!$A$2:$H$1261,MATCH(H$1,'Raw-products'!$A$1:$H$1,0))</f>
        <v>Mandarin Collar</v>
      </c>
      <c r="I188" t="str">
        <f>VLOOKUP($C188,'Raw-products'!$A$2:$H$1261,MATCH(I$1,'Raw-products'!$A$1:$H$1,0))</f>
        <v>M</v>
      </c>
      <c r="J188" t="str">
        <f>VLOOKUP($C188,'Raw-products'!$A$2:$H$1261,MATCH(J$1,'Raw-products'!$A$1:$H$1,0))</f>
        <v>red</v>
      </c>
      <c r="K188">
        <f>VLOOKUP($C188,'Raw-products'!$A$2:$H$1261,MATCH(K$1,'Raw-products'!$A$1:$H$1,0))</f>
        <v>108</v>
      </c>
      <c r="L188">
        <f>VLOOKUP($C188,'Raw-products'!$A$2:$H$1261,MATCH(L$1,'Raw-products'!$A$1:$H$1,0))</f>
        <v>60</v>
      </c>
      <c r="M188" s="5">
        <f t="shared" si="4"/>
        <v>6480</v>
      </c>
      <c r="N188" cm="1">
        <f t="array" ref="N188:Q188">_xlfn.XLOOKUP($B188,'Raw -orders'!$A:$A,'Raw -orders'!$B:$E)</f>
        <v>466</v>
      </c>
      <c r="O188">
        <v>23990</v>
      </c>
      <c r="P188" s="1">
        <v>44253</v>
      </c>
      <c r="Q188" s="1">
        <v>44275</v>
      </c>
      <c r="R188" t="str" cm="1">
        <f t="array" ref="R188:Y188">_xlfn.XLOOKUP($N188,'Raw - customers'!$A:$A,'Raw - customers'!$B:$I)</f>
        <v>Vinnie Feaver</v>
      </c>
      <c r="S188" t="str">
        <v>Male</v>
      </c>
      <c r="T188">
        <v>28</v>
      </c>
      <c r="U188" t="str">
        <v>18 Jack JunctionSuite 575</v>
      </c>
      <c r="V188">
        <v>7356</v>
      </c>
      <c r="W188" t="str">
        <v>North Justin</v>
      </c>
      <c r="X188" t="str">
        <v>South Australia</v>
      </c>
      <c r="Y188" t="str">
        <v>Australia</v>
      </c>
      <c r="Z188">
        <v>2</v>
      </c>
      <c r="AA188" s="3" t="str">
        <f t="shared" si="5"/>
        <v>20 to 30</v>
      </c>
      <c r="AL188" s="6" t="str">
        <v>Chastity Daniaud</v>
      </c>
      <c r="AP188" s="6">
        <v>466</v>
      </c>
      <c r="AQ188" s="6" t="s">
        <v>1345</v>
      </c>
      <c r="AS188">
        <v>28</v>
      </c>
      <c r="AT188" t="str">
        <v>Queensland</v>
      </c>
    </row>
    <row r="189" spans="1:46" x14ac:dyDescent="0.25">
      <c r="A189">
        <v>187</v>
      </c>
      <c r="B189">
        <v>39</v>
      </c>
      <c r="C189">
        <v>49</v>
      </c>
      <c r="D189">
        <v>104</v>
      </c>
      <c r="E189">
        <v>1</v>
      </c>
      <c r="F189">
        <v>104</v>
      </c>
      <c r="G189" t="str">
        <f>VLOOKUP($C189,'Raw-products'!$A$2:$H$1261,MATCH(G$1,'Raw-products'!$A$1:$H$1,0))</f>
        <v>Shirt</v>
      </c>
      <c r="H189" t="str">
        <f>VLOOKUP($C189,'Raw-products'!$A$2:$H$1261,MATCH(H$1,'Raw-products'!$A$1:$H$1,0))</f>
        <v>Dress</v>
      </c>
      <c r="I189" t="str">
        <f>VLOOKUP($C189,'Raw-products'!$A$2:$H$1261,MATCH(I$1,'Raw-products'!$A$1:$H$1,0))</f>
        <v>XL</v>
      </c>
      <c r="J189" t="str">
        <f>VLOOKUP($C189,'Raw-products'!$A$2:$H$1261,MATCH(J$1,'Raw-products'!$A$1:$H$1,0))</f>
        <v>yellow</v>
      </c>
      <c r="K189">
        <f>VLOOKUP($C189,'Raw-products'!$A$2:$H$1261,MATCH(K$1,'Raw-products'!$A$1:$H$1,0))</f>
        <v>119</v>
      </c>
      <c r="L189">
        <f>VLOOKUP($C189,'Raw-products'!$A$2:$H$1261,MATCH(L$1,'Raw-products'!$A$1:$H$1,0))</f>
        <v>75</v>
      </c>
      <c r="M189" s="5">
        <f t="shared" si="4"/>
        <v>8925</v>
      </c>
      <c r="N189" cm="1">
        <f t="array" ref="N189:Q189">_xlfn.XLOOKUP($B189,'Raw -orders'!$A:$A,'Raw -orders'!$B:$E)</f>
        <v>466</v>
      </c>
      <c r="O189">
        <v>23990</v>
      </c>
      <c r="P189" s="1">
        <v>44253</v>
      </c>
      <c r="Q189" s="1">
        <v>44275</v>
      </c>
      <c r="R189" t="str" cm="1">
        <f t="array" ref="R189:Y189">_xlfn.XLOOKUP($N189,'Raw - customers'!$A:$A,'Raw - customers'!$B:$I)</f>
        <v>Vinnie Feaver</v>
      </c>
      <c r="S189" t="str">
        <v>Male</v>
      </c>
      <c r="T189">
        <v>28</v>
      </c>
      <c r="U189" t="str">
        <v>18 Jack JunctionSuite 575</v>
      </c>
      <c r="V189">
        <v>7356</v>
      </c>
      <c r="W189" t="str">
        <v>North Justin</v>
      </c>
      <c r="X189" t="str">
        <v>South Australia</v>
      </c>
      <c r="Y189" t="str">
        <v>Australia</v>
      </c>
      <c r="Z189">
        <v>2</v>
      </c>
      <c r="AA189" s="3" t="str">
        <f t="shared" si="5"/>
        <v>20 to 30</v>
      </c>
      <c r="AL189" s="6" t="str">
        <v>Cherie Fairhead</v>
      </c>
      <c r="AP189" s="6">
        <v>466</v>
      </c>
      <c r="AQ189" s="6" t="s">
        <v>1345</v>
      </c>
      <c r="AS189">
        <v>292</v>
      </c>
      <c r="AT189" t="str">
        <v>Victoria</v>
      </c>
    </row>
    <row r="190" spans="1:46" x14ac:dyDescent="0.25">
      <c r="A190">
        <v>188</v>
      </c>
      <c r="B190">
        <v>39</v>
      </c>
      <c r="C190">
        <v>1030</v>
      </c>
      <c r="D190">
        <v>90</v>
      </c>
      <c r="E190">
        <v>2</v>
      </c>
      <c r="F190">
        <v>180</v>
      </c>
      <c r="G190" t="str">
        <f>VLOOKUP($C190,'Raw-products'!$A$2:$H$1261,MATCH(G$1,'Raw-products'!$A$1:$H$1,0))</f>
        <v>Trousers</v>
      </c>
      <c r="H190" t="str">
        <f>VLOOKUP($C190,'Raw-products'!$A$2:$H$1261,MATCH(H$1,'Raw-products'!$A$1:$H$1,0))</f>
        <v>Relaxed Leg</v>
      </c>
      <c r="I190" t="str">
        <f>VLOOKUP($C190,'Raw-products'!$A$2:$H$1261,MATCH(I$1,'Raw-products'!$A$1:$H$1,0))</f>
        <v>XS</v>
      </c>
      <c r="J190" t="str">
        <f>VLOOKUP($C190,'Raw-products'!$A$2:$H$1261,MATCH(J$1,'Raw-products'!$A$1:$H$1,0))</f>
        <v>green</v>
      </c>
      <c r="K190">
        <f>VLOOKUP($C190,'Raw-products'!$A$2:$H$1261,MATCH(K$1,'Raw-products'!$A$1:$H$1,0))</f>
        <v>95</v>
      </c>
      <c r="L190">
        <f>VLOOKUP($C190,'Raw-products'!$A$2:$H$1261,MATCH(L$1,'Raw-products'!$A$1:$H$1,0))</f>
        <v>80</v>
      </c>
      <c r="M190" s="5">
        <f t="shared" si="4"/>
        <v>7600</v>
      </c>
      <c r="N190" cm="1">
        <f t="array" ref="N190:Q190">_xlfn.XLOOKUP($B190,'Raw -orders'!$A:$A,'Raw -orders'!$B:$E)</f>
        <v>466</v>
      </c>
      <c r="O190">
        <v>23990</v>
      </c>
      <c r="P190" s="1">
        <v>44253</v>
      </c>
      <c r="Q190" s="1">
        <v>44275</v>
      </c>
      <c r="R190" t="str" cm="1">
        <f t="array" ref="R190:Y190">_xlfn.XLOOKUP($N190,'Raw - customers'!$A:$A,'Raw - customers'!$B:$I)</f>
        <v>Vinnie Feaver</v>
      </c>
      <c r="S190" t="str">
        <v>Male</v>
      </c>
      <c r="T190">
        <v>28</v>
      </c>
      <c r="U190" t="str">
        <v>18 Jack JunctionSuite 575</v>
      </c>
      <c r="V190">
        <v>7356</v>
      </c>
      <c r="W190" t="str">
        <v>North Justin</v>
      </c>
      <c r="X190" t="str">
        <v>South Australia</v>
      </c>
      <c r="Y190" t="str">
        <v>Australia</v>
      </c>
      <c r="Z190">
        <v>2</v>
      </c>
      <c r="AA190" s="3" t="str">
        <f t="shared" si="5"/>
        <v>20 to 30</v>
      </c>
      <c r="AL190" s="6" t="str">
        <v>Cherlyn Asmus</v>
      </c>
      <c r="AP190" s="6">
        <v>466</v>
      </c>
      <c r="AQ190" s="6" t="s">
        <v>1345</v>
      </c>
      <c r="AS190">
        <v>723</v>
      </c>
      <c r="AT190" t="str">
        <v>Australian Capital Territory</v>
      </c>
    </row>
    <row r="191" spans="1:46" x14ac:dyDescent="0.25">
      <c r="A191">
        <v>189</v>
      </c>
      <c r="B191">
        <v>39</v>
      </c>
      <c r="C191">
        <v>892</v>
      </c>
      <c r="D191">
        <v>94</v>
      </c>
      <c r="E191">
        <v>3</v>
      </c>
      <c r="F191">
        <v>282</v>
      </c>
      <c r="G191" t="str">
        <f>VLOOKUP($C191,'Raw-products'!$A$2:$H$1261,MATCH(G$1,'Raw-products'!$A$1:$H$1,0))</f>
        <v>Trousers</v>
      </c>
      <c r="H191" t="str">
        <f>VLOOKUP($C191,'Raw-products'!$A$2:$H$1261,MATCH(H$1,'Raw-products'!$A$1:$H$1,0))</f>
        <v>Cords</v>
      </c>
      <c r="I191" t="str">
        <f>VLOOKUP($C191,'Raw-products'!$A$2:$H$1261,MATCH(I$1,'Raw-products'!$A$1:$H$1,0))</f>
        <v>M</v>
      </c>
      <c r="J191" t="str">
        <f>VLOOKUP($C191,'Raw-products'!$A$2:$H$1261,MATCH(J$1,'Raw-products'!$A$1:$H$1,0))</f>
        <v>green</v>
      </c>
      <c r="K191">
        <f>VLOOKUP($C191,'Raw-products'!$A$2:$H$1261,MATCH(K$1,'Raw-products'!$A$1:$H$1,0))</f>
        <v>113</v>
      </c>
      <c r="L191">
        <f>VLOOKUP($C191,'Raw-products'!$A$2:$H$1261,MATCH(L$1,'Raw-products'!$A$1:$H$1,0))</f>
        <v>76</v>
      </c>
      <c r="M191" s="5">
        <f t="shared" si="4"/>
        <v>8588</v>
      </c>
      <c r="N191" cm="1">
        <f t="array" ref="N191:Q191">_xlfn.XLOOKUP($B191,'Raw -orders'!$A:$A,'Raw -orders'!$B:$E)</f>
        <v>466</v>
      </c>
      <c r="O191">
        <v>23990</v>
      </c>
      <c r="P191" s="1">
        <v>44253</v>
      </c>
      <c r="Q191" s="1">
        <v>44275</v>
      </c>
      <c r="R191" t="str" cm="1">
        <f t="array" ref="R191:Y191">_xlfn.XLOOKUP($N191,'Raw - customers'!$A:$A,'Raw - customers'!$B:$I)</f>
        <v>Vinnie Feaver</v>
      </c>
      <c r="S191" t="str">
        <v>Male</v>
      </c>
      <c r="T191">
        <v>28</v>
      </c>
      <c r="U191" t="str">
        <v>18 Jack JunctionSuite 575</v>
      </c>
      <c r="V191">
        <v>7356</v>
      </c>
      <c r="W191" t="str">
        <v>North Justin</v>
      </c>
      <c r="X191" t="str">
        <v>South Australia</v>
      </c>
      <c r="Y191" t="str">
        <v>Australia</v>
      </c>
      <c r="Z191">
        <v>2</v>
      </c>
      <c r="AA191" s="3" t="str">
        <f t="shared" si="5"/>
        <v>20 to 30</v>
      </c>
      <c r="AL191" s="6" t="str">
        <v>Christi Reston</v>
      </c>
      <c r="AP191" s="6">
        <v>466</v>
      </c>
      <c r="AQ191" s="6" t="s">
        <v>1345</v>
      </c>
      <c r="AS191">
        <v>515</v>
      </c>
      <c r="AT191" t="str">
        <v>Australian Capital Territory</v>
      </c>
    </row>
    <row r="192" spans="1:46" x14ac:dyDescent="0.25">
      <c r="A192">
        <v>190</v>
      </c>
      <c r="B192">
        <v>39</v>
      </c>
      <c r="C192">
        <v>20</v>
      </c>
      <c r="D192">
        <v>96</v>
      </c>
      <c r="E192">
        <v>2</v>
      </c>
      <c r="F192">
        <v>192</v>
      </c>
      <c r="G192" t="str">
        <f>VLOOKUP($C192,'Raw-products'!$A$2:$H$1261,MATCH(G$1,'Raw-products'!$A$1:$H$1,0))</f>
        <v>Shirt</v>
      </c>
      <c r="H192" t="str">
        <f>VLOOKUP($C192,'Raw-products'!$A$2:$H$1261,MATCH(H$1,'Raw-products'!$A$1:$H$1,0))</f>
        <v>Oxford Cloth</v>
      </c>
      <c r="I192" t="str">
        <f>VLOOKUP($C192,'Raw-products'!$A$2:$H$1261,MATCH(I$1,'Raw-products'!$A$1:$H$1,0))</f>
        <v>XS</v>
      </c>
      <c r="J192" t="str">
        <f>VLOOKUP($C192,'Raw-products'!$A$2:$H$1261,MATCH(J$1,'Raw-products'!$A$1:$H$1,0))</f>
        <v>blue</v>
      </c>
      <c r="K192">
        <f>VLOOKUP($C192,'Raw-products'!$A$2:$H$1261,MATCH(K$1,'Raw-products'!$A$1:$H$1,0))</f>
        <v>114</v>
      </c>
      <c r="L192">
        <f>VLOOKUP($C192,'Raw-products'!$A$2:$H$1261,MATCH(L$1,'Raw-products'!$A$1:$H$1,0))</f>
        <v>47</v>
      </c>
      <c r="M192" s="5">
        <f t="shared" si="4"/>
        <v>5358</v>
      </c>
      <c r="N192" cm="1">
        <f t="array" ref="N192:Q192">_xlfn.XLOOKUP($B192,'Raw -orders'!$A:$A,'Raw -orders'!$B:$E)</f>
        <v>466</v>
      </c>
      <c r="O192">
        <v>23990</v>
      </c>
      <c r="P192" s="1">
        <v>44253</v>
      </c>
      <c r="Q192" s="1">
        <v>44275</v>
      </c>
      <c r="R192" t="str" cm="1">
        <f t="array" ref="R192:Y192">_xlfn.XLOOKUP($N192,'Raw - customers'!$A:$A,'Raw - customers'!$B:$I)</f>
        <v>Vinnie Feaver</v>
      </c>
      <c r="S192" t="str">
        <v>Male</v>
      </c>
      <c r="T192">
        <v>28</v>
      </c>
      <c r="U192" t="str">
        <v>18 Jack JunctionSuite 575</v>
      </c>
      <c r="V192">
        <v>7356</v>
      </c>
      <c r="W192" t="str">
        <v>North Justin</v>
      </c>
      <c r="X192" t="str">
        <v>South Australia</v>
      </c>
      <c r="Y192" t="str">
        <v>Australia</v>
      </c>
      <c r="Z192">
        <v>2</v>
      </c>
      <c r="AA192" s="3" t="str">
        <f t="shared" si="5"/>
        <v>20 to 30</v>
      </c>
      <c r="AL192" s="6" t="str">
        <v>Cinda Alleyne</v>
      </c>
      <c r="AP192" s="6">
        <v>466</v>
      </c>
      <c r="AQ192" s="6" t="s">
        <v>1345</v>
      </c>
      <c r="AS192">
        <v>62</v>
      </c>
      <c r="AT192" t="str">
        <v>Australian Capital Territory</v>
      </c>
    </row>
    <row r="193" spans="1:46" x14ac:dyDescent="0.25">
      <c r="A193">
        <v>191</v>
      </c>
      <c r="B193">
        <v>40</v>
      </c>
      <c r="C193">
        <v>333</v>
      </c>
      <c r="D193">
        <v>109</v>
      </c>
      <c r="E193">
        <v>2</v>
      </c>
      <c r="F193">
        <v>218</v>
      </c>
      <c r="G193" t="str">
        <f>VLOOKUP($C193,'Raw-products'!$A$2:$H$1261,MATCH(G$1,'Raw-products'!$A$1:$H$1,0))</f>
        <v>Shirt</v>
      </c>
      <c r="H193" t="str">
        <f>VLOOKUP($C193,'Raw-products'!$A$2:$H$1261,MATCH(H$1,'Raw-products'!$A$1:$H$1,0))</f>
        <v>Mandarin Collar</v>
      </c>
      <c r="I193" t="str">
        <f>VLOOKUP($C193,'Raw-products'!$A$2:$H$1261,MATCH(I$1,'Raw-products'!$A$1:$H$1,0))</f>
        <v>L</v>
      </c>
      <c r="J193" t="str">
        <f>VLOOKUP($C193,'Raw-products'!$A$2:$H$1261,MATCH(J$1,'Raw-products'!$A$1:$H$1,0))</f>
        <v>green</v>
      </c>
      <c r="K193">
        <f>VLOOKUP($C193,'Raw-products'!$A$2:$H$1261,MATCH(K$1,'Raw-products'!$A$1:$H$1,0))</f>
        <v>108</v>
      </c>
      <c r="L193">
        <f>VLOOKUP($C193,'Raw-products'!$A$2:$H$1261,MATCH(L$1,'Raw-products'!$A$1:$H$1,0))</f>
        <v>67</v>
      </c>
      <c r="M193" s="5">
        <f t="shared" si="4"/>
        <v>7236</v>
      </c>
      <c r="N193" cm="1">
        <f t="array" ref="N193:Q193">_xlfn.XLOOKUP($B193,'Raw -orders'!$A:$A,'Raw -orders'!$B:$E)</f>
        <v>86</v>
      </c>
      <c r="O193">
        <v>56657</v>
      </c>
      <c r="P193" s="1">
        <v>44203</v>
      </c>
      <c r="Q193" s="1">
        <v>44215</v>
      </c>
      <c r="R193" t="str" cm="1">
        <f t="array" ref="R193:Y193">_xlfn.XLOOKUP($N193,'Raw - customers'!$A:$A,'Raw - customers'!$B:$I)</f>
        <v>Corinna Maystone</v>
      </c>
      <c r="S193" t="str">
        <v>Non-binary</v>
      </c>
      <c r="T193">
        <v>76</v>
      </c>
      <c r="U193" t="str">
        <v>040 Savannah GroveSuite 967</v>
      </c>
      <c r="V193">
        <v>9337</v>
      </c>
      <c r="W193" t="str">
        <v>Gleasonport</v>
      </c>
      <c r="X193" t="str">
        <v>Tasmania</v>
      </c>
      <c r="Y193" t="str">
        <v>Australia</v>
      </c>
      <c r="Z193">
        <v>1</v>
      </c>
      <c r="AA193" s="3" t="str">
        <f t="shared" si="5"/>
        <v>10 to 20</v>
      </c>
      <c r="AL193" s="6" t="str">
        <v>Cindi Mccague</v>
      </c>
      <c r="AP193" s="6">
        <v>86</v>
      </c>
      <c r="AQ193" s="6" t="s">
        <v>1414</v>
      </c>
      <c r="AS193">
        <v>678</v>
      </c>
      <c r="AT193" t="str">
        <v>New South Wales</v>
      </c>
    </row>
    <row r="194" spans="1:46" x14ac:dyDescent="0.25">
      <c r="A194">
        <v>192</v>
      </c>
      <c r="B194">
        <v>40</v>
      </c>
      <c r="C194">
        <v>650</v>
      </c>
      <c r="D194">
        <v>93</v>
      </c>
      <c r="E194">
        <v>1</v>
      </c>
      <c r="F194">
        <v>93</v>
      </c>
      <c r="G194" t="str">
        <f>VLOOKUP($C194,'Raw-products'!$A$2:$H$1261,MATCH(G$1,'Raw-products'!$A$1:$H$1,0))</f>
        <v>Jacket</v>
      </c>
      <c r="H194" t="str">
        <f>VLOOKUP($C194,'Raw-products'!$A$2:$H$1261,MATCH(H$1,'Raw-products'!$A$1:$H$1,0))</f>
        <v>Coach</v>
      </c>
      <c r="I194" t="str">
        <f>VLOOKUP($C194,'Raw-products'!$A$2:$H$1261,MATCH(I$1,'Raw-products'!$A$1:$H$1,0))</f>
        <v>XS</v>
      </c>
      <c r="J194" t="str">
        <f>VLOOKUP($C194,'Raw-products'!$A$2:$H$1261,MATCH(J$1,'Raw-products'!$A$1:$H$1,0))</f>
        <v>blue</v>
      </c>
      <c r="K194">
        <f>VLOOKUP($C194,'Raw-products'!$A$2:$H$1261,MATCH(K$1,'Raw-products'!$A$1:$H$1,0))</f>
        <v>115</v>
      </c>
      <c r="L194">
        <f>VLOOKUP($C194,'Raw-products'!$A$2:$H$1261,MATCH(L$1,'Raw-products'!$A$1:$H$1,0))</f>
        <v>51</v>
      </c>
      <c r="M194" s="5">
        <f t="shared" si="4"/>
        <v>5865</v>
      </c>
      <c r="N194" cm="1">
        <f t="array" ref="N194:Q194">_xlfn.XLOOKUP($B194,'Raw -orders'!$A:$A,'Raw -orders'!$B:$E)</f>
        <v>86</v>
      </c>
      <c r="O194">
        <v>56657</v>
      </c>
      <c r="P194" s="1">
        <v>44203</v>
      </c>
      <c r="Q194" s="1">
        <v>44215</v>
      </c>
      <c r="R194" t="str" cm="1">
        <f t="array" ref="R194:Y194">_xlfn.XLOOKUP($N194,'Raw - customers'!$A:$A,'Raw - customers'!$B:$I)</f>
        <v>Corinna Maystone</v>
      </c>
      <c r="S194" t="str">
        <v>Non-binary</v>
      </c>
      <c r="T194">
        <v>76</v>
      </c>
      <c r="U194" t="str">
        <v>040 Savannah GroveSuite 967</v>
      </c>
      <c r="V194">
        <v>9337</v>
      </c>
      <c r="W194" t="str">
        <v>Gleasonport</v>
      </c>
      <c r="X194" t="str">
        <v>Tasmania</v>
      </c>
      <c r="Y194" t="str">
        <v>Australia</v>
      </c>
      <c r="Z194">
        <v>1</v>
      </c>
      <c r="AA194" s="3" t="str">
        <f t="shared" si="5"/>
        <v>10 to 20</v>
      </c>
      <c r="AL194" s="6" t="str">
        <v>Claudio Archibould</v>
      </c>
      <c r="AP194" s="6">
        <v>86</v>
      </c>
      <c r="AQ194" s="6" t="s">
        <v>1414</v>
      </c>
      <c r="AS194">
        <v>288</v>
      </c>
      <c r="AT194" t="str">
        <v>Victoria</v>
      </c>
    </row>
    <row r="195" spans="1:46" x14ac:dyDescent="0.25">
      <c r="A195">
        <v>193</v>
      </c>
      <c r="B195">
        <v>40</v>
      </c>
      <c r="C195">
        <v>479</v>
      </c>
      <c r="D195">
        <v>118</v>
      </c>
      <c r="E195">
        <v>3</v>
      </c>
      <c r="F195">
        <v>354</v>
      </c>
      <c r="G195" t="str">
        <f>VLOOKUP($C195,'Raw-products'!$A$2:$H$1261,MATCH(G$1,'Raw-products'!$A$1:$H$1,0))</f>
        <v>Jacket</v>
      </c>
      <c r="H195" t="str">
        <f>VLOOKUP($C195,'Raw-products'!$A$2:$H$1261,MATCH(H$1,'Raw-products'!$A$1:$H$1,0))</f>
        <v>Puffer</v>
      </c>
      <c r="I195" t="str">
        <f>VLOOKUP($C195,'Raw-products'!$A$2:$H$1261,MATCH(I$1,'Raw-products'!$A$1:$H$1,0))</f>
        <v>XL</v>
      </c>
      <c r="J195" t="str">
        <f>VLOOKUP($C195,'Raw-products'!$A$2:$H$1261,MATCH(J$1,'Raw-products'!$A$1:$H$1,0))</f>
        <v>blue</v>
      </c>
      <c r="K195">
        <f>VLOOKUP($C195,'Raw-products'!$A$2:$H$1261,MATCH(K$1,'Raw-products'!$A$1:$H$1,0))</f>
        <v>110</v>
      </c>
      <c r="L195">
        <f>VLOOKUP($C195,'Raw-products'!$A$2:$H$1261,MATCH(L$1,'Raw-products'!$A$1:$H$1,0))</f>
        <v>80</v>
      </c>
      <c r="M195" s="5">
        <f t="shared" ref="M195:M258" si="6">$K195*$L195</f>
        <v>8800</v>
      </c>
      <c r="N195" cm="1">
        <f t="array" ref="N195:Q195">_xlfn.XLOOKUP($B195,'Raw -orders'!$A:$A,'Raw -orders'!$B:$E)</f>
        <v>86</v>
      </c>
      <c r="O195">
        <v>56657</v>
      </c>
      <c r="P195" s="1">
        <v>44203</v>
      </c>
      <c r="Q195" s="1">
        <v>44215</v>
      </c>
      <c r="R195" t="str" cm="1">
        <f t="array" ref="R195:Y195">_xlfn.XLOOKUP($N195,'Raw - customers'!$A:$A,'Raw - customers'!$B:$I)</f>
        <v>Corinna Maystone</v>
      </c>
      <c r="S195" t="str">
        <v>Non-binary</v>
      </c>
      <c r="T195">
        <v>76</v>
      </c>
      <c r="U195" t="str">
        <v>040 Savannah GroveSuite 967</v>
      </c>
      <c r="V195">
        <v>9337</v>
      </c>
      <c r="W195" t="str">
        <v>Gleasonport</v>
      </c>
      <c r="X195" t="str">
        <v>Tasmania</v>
      </c>
      <c r="Y195" t="str">
        <v>Australia</v>
      </c>
      <c r="Z195">
        <v>1</v>
      </c>
      <c r="AA195" s="3" t="str">
        <f t="shared" ref="AA195:AA258" si="7">IF(AND(DATEDIF($P195,$Q195,"D")&gt;0,DATEDIF($P195,$Q195,"D")&lt;=10),"0 to 10",IF(AND(DATEDIF($P195,$Q195,"D")&gt;10,DATEDIF($P195,$Q195,"D")&lt;=20),"10 to 20",IF(AND(DATEDIF($P195,$Q195,"D")&gt;20,DATEDIF($P195,$Q195,"D")&lt;=30),"20 to 30")))</f>
        <v>10 to 20</v>
      </c>
      <c r="AL195" s="6" t="str">
        <v>Clayson Mealing</v>
      </c>
      <c r="AP195" s="6">
        <v>86</v>
      </c>
      <c r="AQ195" s="6" t="s">
        <v>1414</v>
      </c>
      <c r="AS195">
        <v>526</v>
      </c>
      <c r="AT195" t="str">
        <v>Tasmania</v>
      </c>
    </row>
    <row r="196" spans="1:46" x14ac:dyDescent="0.25">
      <c r="A196">
        <v>194</v>
      </c>
      <c r="B196">
        <v>40</v>
      </c>
      <c r="C196">
        <v>688</v>
      </c>
      <c r="D196">
        <v>113</v>
      </c>
      <c r="E196">
        <v>3</v>
      </c>
      <c r="F196">
        <v>339</v>
      </c>
      <c r="G196" t="str">
        <f>VLOOKUP($C196,'Raw-products'!$A$2:$H$1261,MATCH(G$1,'Raw-products'!$A$1:$H$1,0))</f>
        <v>Jacket</v>
      </c>
      <c r="H196" t="str">
        <f>VLOOKUP($C196,'Raw-products'!$A$2:$H$1261,MATCH(H$1,'Raw-products'!$A$1:$H$1,0))</f>
        <v>Parka</v>
      </c>
      <c r="I196" t="str">
        <f>VLOOKUP($C196,'Raw-products'!$A$2:$H$1261,MATCH(I$1,'Raw-products'!$A$1:$H$1,0))</f>
        <v>L</v>
      </c>
      <c r="J196" t="str">
        <f>VLOOKUP($C196,'Raw-products'!$A$2:$H$1261,MATCH(J$1,'Raw-products'!$A$1:$H$1,0))</f>
        <v>blue</v>
      </c>
      <c r="K196">
        <f>VLOOKUP($C196,'Raw-products'!$A$2:$H$1261,MATCH(K$1,'Raw-products'!$A$1:$H$1,0))</f>
        <v>119</v>
      </c>
      <c r="L196">
        <f>VLOOKUP($C196,'Raw-products'!$A$2:$H$1261,MATCH(L$1,'Raw-products'!$A$1:$H$1,0))</f>
        <v>61</v>
      </c>
      <c r="M196" s="5">
        <f t="shared" si="6"/>
        <v>7259</v>
      </c>
      <c r="N196" cm="1">
        <f t="array" ref="N196:Q196">_xlfn.XLOOKUP($B196,'Raw -orders'!$A:$A,'Raw -orders'!$B:$E)</f>
        <v>86</v>
      </c>
      <c r="O196">
        <v>56657</v>
      </c>
      <c r="P196" s="1">
        <v>44203</v>
      </c>
      <c r="Q196" s="1">
        <v>44215</v>
      </c>
      <c r="R196" t="str" cm="1">
        <f t="array" ref="R196:Y196">_xlfn.XLOOKUP($N196,'Raw - customers'!$A:$A,'Raw - customers'!$B:$I)</f>
        <v>Corinna Maystone</v>
      </c>
      <c r="S196" t="str">
        <v>Non-binary</v>
      </c>
      <c r="T196">
        <v>76</v>
      </c>
      <c r="U196" t="str">
        <v>040 Savannah GroveSuite 967</v>
      </c>
      <c r="V196">
        <v>9337</v>
      </c>
      <c r="W196" t="str">
        <v>Gleasonport</v>
      </c>
      <c r="X196" t="str">
        <v>Tasmania</v>
      </c>
      <c r="Y196" t="str">
        <v>Australia</v>
      </c>
      <c r="Z196">
        <v>1</v>
      </c>
      <c r="AA196" s="3" t="str">
        <f t="shared" si="7"/>
        <v>10 to 20</v>
      </c>
      <c r="AL196" s="6" t="str">
        <v>Clem Margetts</v>
      </c>
      <c r="AP196" s="6">
        <v>86</v>
      </c>
      <c r="AQ196" s="6" t="s">
        <v>1414</v>
      </c>
      <c r="AS196">
        <v>865</v>
      </c>
      <c r="AT196" t="str">
        <v>Victoria</v>
      </c>
    </row>
    <row r="197" spans="1:46" x14ac:dyDescent="0.25">
      <c r="A197">
        <v>195</v>
      </c>
      <c r="B197">
        <v>41</v>
      </c>
      <c r="C197">
        <v>1012</v>
      </c>
      <c r="D197">
        <v>106</v>
      </c>
      <c r="E197">
        <v>1</v>
      </c>
      <c r="F197">
        <v>106</v>
      </c>
      <c r="G197" t="str">
        <f>VLOOKUP($C197,'Raw-products'!$A$2:$H$1261,MATCH(G$1,'Raw-products'!$A$1:$H$1,0))</f>
        <v>Trousers</v>
      </c>
      <c r="H197" t="str">
        <f>VLOOKUP($C197,'Raw-products'!$A$2:$H$1261,MATCH(H$1,'Raw-products'!$A$1:$H$1,0))</f>
        <v>Wool</v>
      </c>
      <c r="I197" t="str">
        <f>VLOOKUP($C197,'Raw-products'!$A$2:$H$1261,MATCH(I$1,'Raw-products'!$A$1:$H$1,0))</f>
        <v>M</v>
      </c>
      <c r="J197" t="str">
        <f>VLOOKUP($C197,'Raw-products'!$A$2:$H$1261,MATCH(J$1,'Raw-products'!$A$1:$H$1,0))</f>
        <v>violet</v>
      </c>
      <c r="K197">
        <f>VLOOKUP($C197,'Raw-products'!$A$2:$H$1261,MATCH(K$1,'Raw-products'!$A$1:$H$1,0))</f>
        <v>111</v>
      </c>
      <c r="L197">
        <f>VLOOKUP($C197,'Raw-products'!$A$2:$H$1261,MATCH(L$1,'Raw-products'!$A$1:$H$1,0))</f>
        <v>51</v>
      </c>
      <c r="M197" s="5">
        <f t="shared" si="6"/>
        <v>5661</v>
      </c>
      <c r="N197" cm="1">
        <f t="array" ref="N197:Q197">_xlfn.XLOOKUP($B197,'Raw -orders'!$A:$A,'Raw -orders'!$B:$E)</f>
        <v>790</v>
      </c>
      <c r="O197">
        <v>53386</v>
      </c>
      <c r="P197" s="1">
        <v>44199</v>
      </c>
      <c r="Q197" s="1">
        <v>44205</v>
      </c>
      <c r="R197" t="str" cm="1">
        <f t="array" ref="R197:Y197">_xlfn.XLOOKUP($N197,'Raw - customers'!$A:$A,'Raw - customers'!$B:$I)</f>
        <v>Drake Ivanilov</v>
      </c>
      <c r="S197" t="str">
        <v>Genderqueer</v>
      </c>
      <c r="T197">
        <v>67</v>
      </c>
      <c r="U197" t="str">
        <v>107 Wilkinson ParkwaySuite 249</v>
      </c>
      <c r="V197">
        <v>6313</v>
      </c>
      <c r="W197" t="str">
        <v>Nathanfort</v>
      </c>
      <c r="X197" t="str">
        <v>Australian Capital Territory</v>
      </c>
      <c r="Y197" t="str">
        <v>Australia</v>
      </c>
      <c r="Z197">
        <v>1</v>
      </c>
      <c r="AA197" s="3" t="str">
        <f t="shared" si="7"/>
        <v>0 to 10</v>
      </c>
      <c r="AL197" s="6" t="str">
        <v>Codie Everly</v>
      </c>
      <c r="AP197" s="6">
        <v>790</v>
      </c>
      <c r="AQ197" s="6" t="s">
        <v>1350</v>
      </c>
      <c r="AS197">
        <v>234</v>
      </c>
      <c r="AT197" t="str">
        <v>Victoria</v>
      </c>
    </row>
    <row r="198" spans="1:46" x14ac:dyDescent="0.25">
      <c r="A198">
        <v>196</v>
      </c>
      <c r="B198">
        <v>41</v>
      </c>
      <c r="C198">
        <v>730</v>
      </c>
      <c r="D198">
        <v>119</v>
      </c>
      <c r="E198">
        <v>1</v>
      </c>
      <c r="F198">
        <v>119</v>
      </c>
      <c r="G198" t="str">
        <f>VLOOKUP($C198,'Raw-products'!$A$2:$H$1261,MATCH(G$1,'Raw-products'!$A$1:$H$1,0))</f>
        <v>Jacket</v>
      </c>
      <c r="H198" t="str">
        <f>VLOOKUP($C198,'Raw-products'!$A$2:$H$1261,MATCH(H$1,'Raw-products'!$A$1:$H$1,0))</f>
        <v>Trench Coat</v>
      </c>
      <c r="I198" t="str">
        <f>VLOOKUP($C198,'Raw-products'!$A$2:$H$1261,MATCH(I$1,'Raw-products'!$A$1:$H$1,0))</f>
        <v>XS</v>
      </c>
      <c r="J198" t="str">
        <f>VLOOKUP($C198,'Raw-products'!$A$2:$H$1261,MATCH(J$1,'Raw-products'!$A$1:$H$1,0))</f>
        <v>violet</v>
      </c>
      <c r="K198">
        <f>VLOOKUP($C198,'Raw-products'!$A$2:$H$1261,MATCH(K$1,'Raw-products'!$A$1:$H$1,0))</f>
        <v>112</v>
      </c>
      <c r="L198">
        <f>VLOOKUP($C198,'Raw-products'!$A$2:$H$1261,MATCH(L$1,'Raw-products'!$A$1:$H$1,0))</f>
        <v>64</v>
      </c>
      <c r="M198" s="5">
        <f t="shared" si="6"/>
        <v>7168</v>
      </c>
      <c r="N198" cm="1">
        <f t="array" ref="N198:Q198">_xlfn.XLOOKUP($B198,'Raw -orders'!$A:$A,'Raw -orders'!$B:$E)</f>
        <v>790</v>
      </c>
      <c r="O198">
        <v>53386</v>
      </c>
      <c r="P198" s="1">
        <v>44199</v>
      </c>
      <c r="Q198" s="1">
        <v>44205</v>
      </c>
      <c r="R198" t="str" cm="1">
        <f t="array" ref="R198:Y198">_xlfn.XLOOKUP($N198,'Raw - customers'!$A:$A,'Raw - customers'!$B:$I)</f>
        <v>Drake Ivanilov</v>
      </c>
      <c r="S198" t="str">
        <v>Genderqueer</v>
      </c>
      <c r="T198">
        <v>67</v>
      </c>
      <c r="U198" t="str">
        <v>107 Wilkinson ParkwaySuite 249</v>
      </c>
      <c r="V198">
        <v>6313</v>
      </c>
      <c r="W198" t="str">
        <v>Nathanfort</v>
      </c>
      <c r="X198" t="str">
        <v>Australian Capital Territory</v>
      </c>
      <c r="Y198" t="str">
        <v>Australia</v>
      </c>
      <c r="Z198">
        <v>1</v>
      </c>
      <c r="AA198" s="3" t="str">
        <f t="shared" si="7"/>
        <v>0 to 10</v>
      </c>
      <c r="AL198" s="6" t="str">
        <v>Collie Jakel</v>
      </c>
      <c r="AP198" s="6">
        <v>790</v>
      </c>
      <c r="AQ198" s="6" t="s">
        <v>1350</v>
      </c>
      <c r="AS198">
        <v>606</v>
      </c>
      <c r="AT198" t="str">
        <v>New South Wales</v>
      </c>
    </row>
    <row r="199" spans="1:46" x14ac:dyDescent="0.25">
      <c r="A199">
        <v>197</v>
      </c>
      <c r="B199">
        <v>41</v>
      </c>
      <c r="C199">
        <v>579</v>
      </c>
      <c r="D199">
        <v>100</v>
      </c>
      <c r="E199">
        <v>3</v>
      </c>
      <c r="F199">
        <v>300</v>
      </c>
      <c r="G199" t="str">
        <f>VLOOKUP($C199,'Raw-products'!$A$2:$H$1261,MATCH(G$1,'Raw-products'!$A$1:$H$1,0))</f>
        <v>Jacket</v>
      </c>
      <c r="H199" t="str">
        <f>VLOOKUP($C199,'Raw-products'!$A$2:$H$1261,MATCH(H$1,'Raw-products'!$A$1:$H$1,0))</f>
        <v>Bomber</v>
      </c>
      <c r="I199" t="str">
        <f>VLOOKUP($C199,'Raw-products'!$A$2:$H$1261,MATCH(I$1,'Raw-products'!$A$1:$H$1,0))</f>
        <v>XL</v>
      </c>
      <c r="J199" t="str">
        <f>VLOOKUP($C199,'Raw-products'!$A$2:$H$1261,MATCH(J$1,'Raw-products'!$A$1:$H$1,0))</f>
        <v>green</v>
      </c>
      <c r="K199">
        <f>VLOOKUP($C199,'Raw-products'!$A$2:$H$1261,MATCH(K$1,'Raw-products'!$A$1:$H$1,0))</f>
        <v>90</v>
      </c>
      <c r="L199">
        <f>VLOOKUP($C199,'Raw-products'!$A$2:$H$1261,MATCH(L$1,'Raw-products'!$A$1:$H$1,0))</f>
        <v>79</v>
      </c>
      <c r="M199" s="5">
        <f t="shared" si="6"/>
        <v>7110</v>
      </c>
      <c r="N199" cm="1">
        <f t="array" ref="N199:Q199">_xlfn.XLOOKUP($B199,'Raw -orders'!$A:$A,'Raw -orders'!$B:$E)</f>
        <v>790</v>
      </c>
      <c r="O199">
        <v>53386</v>
      </c>
      <c r="P199" s="1">
        <v>44199</v>
      </c>
      <c r="Q199" s="1">
        <v>44205</v>
      </c>
      <c r="R199" t="str" cm="1">
        <f t="array" ref="R199:Y199">_xlfn.XLOOKUP($N199,'Raw - customers'!$A:$A,'Raw - customers'!$B:$I)</f>
        <v>Drake Ivanilov</v>
      </c>
      <c r="S199" t="str">
        <v>Genderqueer</v>
      </c>
      <c r="T199">
        <v>67</v>
      </c>
      <c r="U199" t="str">
        <v>107 Wilkinson ParkwaySuite 249</v>
      </c>
      <c r="V199">
        <v>6313</v>
      </c>
      <c r="W199" t="str">
        <v>Nathanfort</v>
      </c>
      <c r="X199" t="str">
        <v>Australian Capital Territory</v>
      </c>
      <c r="Y199" t="str">
        <v>Australia</v>
      </c>
      <c r="Z199">
        <v>1</v>
      </c>
      <c r="AA199" s="3" t="str">
        <f t="shared" si="7"/>
        <v>0 to 10</v>
      </c>
      <c r="AL199" s="6" t="str">
        <v>Con Pressdee</v>
      </c>
      <c r="AP199" s="6">
        <v>790</v>
      </c>
      <c r="AQ199" s="6" t="s">
        <v>1350</v>
      </c>
      <c r="AS199">
        <v>667</v>
      </c>
      <c r="AT199" t="str">
        <v>Victoria</v>
      </c>
    </row>
    <row r="200" spans="1:46" x14ac:dyDescent="0.25">
      <c r="A200">
        <v>198</v>
      </c>
      <c r="B200">
        <v>42</v>
      </c>
      <c r="C200">
        <v>866</v>
      </c>
      <c r="D200">
        <v>113</v>
      </c>
      <c r="E200">
        <v>1</v>
      </c>
      <c r="F200">
        <v>113</v>
      </c>
      <c r="G200" t="str">
        <f>VLOOKUP($C200,'Raw-products'!$A$2:$H$1261,MATCH(G$1,'Raw-products'!$A$1:$H$1,0))</f>
        <v>Trousers</v>
      </c>
      <c r="H200" t="str">
        <f>VLOOKUP($C200,'Raw-products'!$A$2:$H$1261,MATCH(H$1,'Raw-products'!$A$1:$H$1,0))</f>
        <v>Chinos</v>
      </c>
      <c r="I200" t="str">
        <f>VLOOKUP($C200,'Raw-products'!$A$2:$H$1261,MATCH(I$1,'Raw-products'!$A$1:$H$1,0))</f>
        <v>S</v>
      </c>
      <c r="J200" t="str">
        <f>VLOOKUP($C200,'Raw-products'!$A$2:$H$1261,MATCH(J$1,'Raw-products'!$A$1:$H$1,0))</f>
        <v>indigo</v>
      </c>
      <c r="K200">
        <f>VLOOKUP($C200,'Raw-products'!$A$2:$H$1261,MATCH(K$1,'Raw-products'!$A$1:$H$1,0))</f>
        <v>100</v>
      </c>
      <c r="L200">
        <f>VLOOKUP($C200,'Raw-products'!$A$2:$H$1261,MATCH(L$1,'Raw-products'!$A$1:$H$1,0))</f>
        <v>67</v>
      </c>
      <c r="M200" s="5">
        <f t="shared" si="6"/>
        <v>6700</v>
      </c>
      <c r="N200" cm="1">
        <f t="array" ref="N200:Q200">_xlfn.XLOOKUP($B200,'Raw -orders'!$A:$A,'Raw -orders'!$B:$E)</f>
        <v>690</v>
      </c>
      <c r="O200">
        <v>33993</v>
      </c>
      <c r="P200" s="1">
        <v>44406</v>
      </c>
      <c r="Q200" s="1">
        <v>44410</v>
      </c>
      <c r="R200" t="str" cm="1">
        <f t="array" ref="R200:Y200">_xlfn.XLOOKUP($N200,'Raw - customers'!$A:$A,'Raw - customers'!$B:$I)</f>
        <v>Arlie Bowman</v>
      </c>
      <c r="S200" t="str">
        <v>Genderqueer</v>
      </c>
      <c r="T200">
        <v>34</v>
      </c>
      <c r="U200" t="str">
        <v>04 Christian RidgeApt. 329</v>
      </c>
      <c r="V200">
        <v>6697</v>
      </c>
      <c r="W200" t="str">
        <v>Port Annabelle</v>
      </c>
      <c r="X200" t="str">
        <v>Northern Territory</v>
      </c>
      <c r="Y200" t="str">
        <v>Australia</v>
      </c>
      <c r="Z200">
        <v>7</v>
      </c>
      <c r="AA200" s="3" t="str">
        <f t="shared" si="7"/>
        <v>0 to 10</v>
      </c>
      <c r="AL200" s="6" t="str">
        <v>Conny Chowne</v>
      </c>
      <c r="AP200" s="6">
        <v>690</v>
      </c>
      <c r="AQ200" s="6" t="s">
        <v>1339</v>
      </c>
      <c r="AS200">
        <v>555</v>
      </c>
      <c r="AT200" t="str">
        <v>Victoria</v>
      </c>
    </row>
    <row r="201" spans="1:46" x14ac:dyDescent="0.25">
      <c r="A201">
        <v>199</v>
      </c>
      <c r="B201">
        <v>42</v>
      </c>
      <c r="C201">
        <v>978</v>
      </c>
      <c r="D201">
        <v>97</v>
      </c>
      <c r="E201">
        <v>2</v>
      </c>
      <c r="F201">
        <v>194</v>
      </c>
      <c r="G201" t="str">
        <f>VLOOKUP($C201,'Raw-products'!$A$2:$H$1261,MATCH(G$1,'Raw-products'!$A$1:$H$1,0))</f>
        <v>Trousers</v>
      </c>
      <c r="H201" t="str">
        <f>VLOOKUP($C201,'Raw-products'!$A$2:$H$1261,MATCH(H$1,'Raw-products'!$A$1:$H$1,0))</f>
        <v>Slim-Fit</v>
      </c>
      <c r="I201" t="str">
        <f>VLOOKUP($C201,'Raw-products'!$A$2:$H$1261,MATCH(I$1,'Raw-products'!$A$1:$H$1,0))</f>
        <v>L</v>
      </c>
      <c r="J201" t="str">
        <f>VLOOKUP($C201,'Raw-products'!$A$2:$H$1261,MATCH(J$1,'Raw-products'!$A$1:$H$1,0))</f>
        <v>violet</v>
      </c>
      <c r="K201">
        <f>VLOOKUP($C201,'Raw-products'!$A$2:$H$1261,MATCH(K$1,'Raw-products'!$A$1:$H$1,0))</f>
        <v>119</v>
      </c>
      <c r="L201">
        <f>VLOOKUP($C201,'Raw-products'!$A$2:$H$1261,MATCH(L$1,'Raw-products'!$A$1:$H$1,0))</f>
        <v>58</v>
      </c>
      <c r="M201" s="5">
        <f t="shared" si="6"/>
        <v>6902</v>
      </c>
      <c r="N201" cm="1">
        <f t="array" ref="N201:Q201">_xlfn.XLOOKUP($B201,'Raw -orders'!$A:$A,'Raw -orders'!$B:$E)</f>
        <v>690</v>
      </c>
      <c r="O201">
        <v>33993</v>
      </c>
      <c r="P201" s="1">
        <v>44406</v>
      </c>
      <c r="Q201" s="1">
        <v>44410</v>
      </c>
      <c r="R201" t="str" cm="1">
        <f t="array" ref="R201:Y201">_xlfn.XLOOKUP($N201,'Raw - customers'!$A:$A,'Raw - customers'!$B:$I)</f>
        <v>Arlie Bowman</v>
      </c>
      <c r="S201" t="str">
        <v>Genderqueer</v>
      </c>
      <c r="T201">
        <v>34</v>
      </c>
      <c r="U201" t="str">
        <v>04 Christian RidgeApt. 329</v>
      </c>
      <c r="V201">
        <v>6697</v>
      </c>
      <c r="W201" t="str">
        <v>Port Annabelle</v>
      </c>
      <c r="X201" t="str">
        <v>Northern Territory</v>
      </c>
      <c r="Y201" t="str">
        <v>Australia</v>
      </c>
      <c r="Z201">
        <v>7</v>
      </c>
      <c r="AA201" s="3" t="str">
        <f t="shared" si="7"/>
        <v>0 to 10</v>
      </c>
      <c r="AL201" s="6" t="str">
        <v>Constance Piddington</v>
      </c>
      <c r="AP201" s="6">
        <v>690</v>
      </c>
      <c r="AQ201" s="6" t="s">
        <v>1339</v>
      </c>
      <c r="AS201">
        <v>368</v>
      </c>
      <c r="AT201" t="str">
        <v>Australian Capital Territory</v>
      </c>
    </row>
    <row r="202" spans="1:46" x14ac:dyDescent="0.25">
      <c r="A202">
        <v>200</v>
      </c>
      <c r="B202">
        <v>42</v>
      </c>
      <c r="C202">
        <v>330</v>
      </c>
      <c r="D202">
        <v>109</v>
      </c>
      <c r="E202">
        <v>1</v>
      </c>
      <c r="F202">
        <v>109</v>
      </c>
      <c r="G202" t="str">
        <f>VLOOKUP($C202,'Raw-products'!$A$2:$H$1261,MATCH(G$1,'Raw-products'!$A$1:$H$1,0))</f>
        <v>Shirt</v>
      </c>
      <c r="H202" t="str">
        <f>VLOOKUP($C202,'Raw-products'!$A$2:$H$1261,MATCH(H$1,'Raw-products'!$A$1:$H$1,0))</f>
        <v>Mandarin Collar</v>
      </c>
      <c r="I202" t="str">
        <f>VLOOKUP($C202,'Raw-products'!$A$2:$H$1261,MATCH(I$1,'Raw-products'!$A$1:$H$1,0))</f>
        <v>XS</v>
      </c>
      <c r="J202" t="str">
        <f>VLOOKUP($C202,'Raw-products'!$A$2:$H$1261,MATCH(J$1,'Raw-products'!$A$1:$H$1,0))</f>
        <v>green</v>
      </c>
      <c r="K202">
        <f>VLOOKUP($C202,'Raw-products'!$A$2:$H$1261,MATCH(K$1,'Raw-products'!$A$1:$H$1,0))</f>
        <v>108</v>
      </c>
      <c r="L202">
        <f>VLOOKUP($C202,'Raw-products'!$A$2:$H$1261,MATCH(L$1,'Raw-products'!$A$1:$H$1,0))</f>
        <v>63</v>
      </c>
      <c r="M202" s="5">
        <f t="shared" si="6"/>
        <v>6804</v>
      </c>
      <c r="N202" cm="1">
        <f t="array" ref="N202:Q202">_xlfn.XLOOKUP($B202,'Raw -orders'!$A:$A,'Raw -orders'!$B:$E)</f>
        <v>690</v>
      </c>
      <c r="O202">
        <v>33993</v>
      </c>
      <c r="P202" s="1">
        <v>44406</v>
      </c>
      <c r="Q202" s="1">
        <v>44410</v>
      </c>
      <c r="R202" t="str" cm="1">
        <f t="array" ref="R202:Y202">_xlfn.XLOOKUP($N202,'Raw - customers'!$A:$A,'Raw - customers'!$B:$I)</f>
        <v>Arlie Bowman</v>
      </c>
      <c r="S202" t="str">
        <v>Genderqueer</v>
      </c>
      <c r="T202">
        <v>34</v>
      </c>
      <c r="U202" t="str">
        <v>04 Christian RidgeApt. 329</v>
      </c>
      <c r="V202">
        <v>6697</v>
      </c>
      <c r="W202" t="str">
        <v>Port Annabelle</v>
      </c>
      <c r="X202" t="str">
        <v>Northern Territory</v>
      </c>
      <c r="Y202" t="str">
        <v>Australia</v>
      </c>
      <c r="Z202">
        <v>7</v>
      </c>
      <c r="AA202" s="3" t="str">
        <f t="shared" si="7"/>
        <v>0 to 10</v>
      </c>
      <c r="AL202" s="6" t="str">
        <v>Constantino Langworthy</v>
      </c>
      <c r="AP202" s="6">
        <v>690</v>
      </c>
      <c r="AQ202" s="6" t="s">
        <v>1339</v>
      </c>
      <c r="AS202">
        <v>657</v>
      </c>
      <c r="AT202" t="str">
        <v>South Australia</v>
      </c>
    </row>
    <row r="203" spans="1:46" x14ac:dyDescent="0.25">
      <c r="A203">
        <v>201</v>
      </c>
      <c r="B203">
        <v>42</v>
      </c>
      <c r="C203">
        <v>1225</v>
      </c>
      <c r="D203">
        <v>112</v>
      </c>
      <c r="E203">
        <v>1</v>
      </c>
      <c r="F203">
        <v>112</v>
      </c>
      <c r="G203" t="str">
        <f>VLOOKUP($C203,'Raw-products'!$A$2:$H$1261,MATCH(G$1,'Raw-products'!$A$1:$H$1,0))</f>
        <v>Trousers</v>
      </c>
      <c r="H203" t="str">
        <f>VLOOKUP($C203,'Raw-products'!$A$2:$H$1261,MATCH(H$1,'Raw-products'!$A$1:$H$1,0))</f>
        <v>Tracksuit Bottoms</v>
      </c>
      <c r="I203" t="str">
        <f>VLOOKUP($C203,'Raw-products'!$A$2:$H$1261,MATCH(I$1,'Raw-products'!$A$1:$H$1,0))</f>
        <v>XS</v>
      </c>
      <c r="J203" t="str">
        <f>VLOOKUP($C203,'Raw-products'!$A$2:$H$1261,MATCH(J$1,'Raw-products'!$A$1:$H$1,0))</f>
        <v>red</v>
      </c>
      <c r="K203">
        <f>VLOOKUP($C203,'Raw-products'!$A$2:$H$1261,MATCH(K$1,'Raw-products'!$A$1:$H$1,0))</f>
        <v>91</v>
      </c>
      <c r="L203">
        <f>VLOOKUP($C203,'Raw-products'!$A$2:$H$1261,MATCH(L$1,'Raw-products'!$A$1:$H$1,0))</f>
        <v>55</v>
      </c>
      <c r="M203" s="5">
        <f t="shared" si="6"/>
        <v>5005</v>
      </c>
      <c r="N203" cm="1">
        <f t="array" ref="N203:Q203">_xlfn.XLOOKUP($B203,'Raw -orders'!$A:$A,'Raw -orders'!$B:$E)</f>
        <v>690</v>
      </c>
      <c r="O203">
        <v>33993</v>
      </c>
      <c r="P203" s="1">
        <v>44406</v>
      </c>
      <c r="Q203" s="1">
        <v>44410</v>
      </c>
      <c r="R203" t="str" cm="1">
        <f t="array" ref="R203:Y203">_xlfn.XLOOKUP($N203,'Raw - customers'!$A:$A,'Raw - customers'!$B:$I)</f>
        <v>Arlie Bowman</v>
      </c>
      <c r="S203" t="str">
        <v>Genderqueer</v>
      </c>
      <c r="T203">
        <v>34</v>
      </c>
      <c r="U203" t="str">
        <v>04 Christian RidgeApt. 329</v>
      </c>
      <c r="V203">
        <v>6697</v>
      </c>
      <c r="W203" t="str">
        <v>Port Annabelle</v>
      </c>
      <c r="X203" t="str">
        <v>Northern Territory</v>
      </c>
      <c r="Y203" t="str">
        <v>Australia</v>
      </c>
      <c r="Z203">
        <v>7</v>
      </c>
      <c r="AA203" s="3" t="str">
        <f t="shared" si="7"/>
        <v>0 to 10</v>
      </c>
      <c r="AL203" s="6" t="str">
        <v>Corinna Maystone</v>
      </c>
      <c r="AP203" s="6">
        <v>690</v>
      </c>
      <c r="AQ203" s="6" t="s">
        <v>1339</v>
      </c>
      <c r="AS203">
        <v>628</v>
      </c>
      <c r="AT203" t="str">
        <v>Northern Territory</v>
      </c>
    </row>
    <row r="204" spans="1:46" x14ac:dyDescent="0.25">
      <c r="A204">
        <v>202</v>
      </c>
      <c r="B204">
        <v>43</v>
      </c>
      <c r="C204">
        <v>1146</v>
      </c>
      <c r="D204">
        <v>102</v>
      </c>
      <c r="E204">
        <v>2</v>
      </c>
      <c r="F204">
        <v>204</v>
      </c>
      <c r="G204" t="str">
        <f>VLOOKUP($C204,'Raw-products'!$A$2:$H$1261,MATCH(G$1,'Raw-products'!$A$1:$H$1,0))</f>
        <v>Trousers</v>
      </c>
      <c r="H204" t="str">
        <f>VLOOKUP($C204,'Raw-products'!$A$2:$H$1261,MATCH(H$1,'Raw-products'!$A$1:$H$1,0))</f>
        <v>Cargo Pants</v>
      </c>
      <c r="I204" t="str">
        <f>VLOOKUP($C204,'Raw-products'!$A$2:$H$1261,MATCH(I$1,'Raw-products'!$A$1:$H$1,0))</f>
        <v>S</v>
      </c>
      <c r="J204" t="str">
        <f>VLOOKUP($C204,'Raw-products'!$A$2:$H$1261,MATCH(J$1,'Raw-products'!$A$1:$H$1,0))</f>
        <v>indigo</v>
      </c>
      <c r="K204">
        <f>VLOOKUP($C204,'Raw-products'!$A$2:$H$1261,MATCH(K$1,'Raw-products'!$A$1:$H$1,0))</f>
        <v>106</v>
      </c>
      <c r="L204">
        <f>VLOOKUP($C204,'Raw-products'!$A$2:$H$1261,MATCH(L$1,'Raw-products'!$A$1:$H$1,0))</f>
        <v>48</v>
      </c>
      <c r="M204" s="5">
        <f t="shared" si="6"/>
        <v>5088</v>
      </c>
      <c r="N204" cm="1">
        <f t="array" ref="N204:Q204">_xlfn.XLOOKUP($B204,'Raw -orders'!$A:$A,'Raw -orders'!$B:$E)</f>
        <v>570</v>
      </c>
      <c r="O204">
        <v>22839</v>
      </c>
      <c r="P204" s="1">
        <v>44390</v>
      </c>
      <c r="Q204" s="1">
        <v>44411</v>
      </c>
      <c r="R204" t="str" cm="1">
        <f t="array" ref="R204:Y204">_xlfn.XLOOKUP($N204,'Raw - customers'!$A:$A,'Raw - customers'!$B:$I)</f>
        <v>Henryetta Sheffield</v>
      </c>
      <c r="S204" t="str">
        <v>Genderqueer</v>
      </c>
      <c r="T204">
        <v>35</v>
      </c>
      <c r="U204" t="str">
        <v>164 Bruen MallSuite 043</v>
      </c>
      <c r="V204">
        <v>4468</v>
      </c>
      <c r="W204" t="str">
        <v>New Masonstad</v>
      </c>
      <c r="X204" t="str">
        <v>New South Wales</v>
      </c>
      <c r="Y204" t="str">
        <v>Australia</v>
      </c>
      <c r="Z204">
        <v>7</v>
      </c>
      <c r="AA204" s="3" t="str">
        <f t="shared" si="7"/>
        <v>20 to 30</v>
      </c>
      <c r="AL204" s="6" t="str">
        <v>Cornie Virr</v>
      </c>
      <c r="AP204" s="6">
        <v>570</v>
      </c>
      <c r="AQ204" s="6" t="s">
        <v>1362</v>
      </c>
      <c r="AS204">
        <v>773</v>
      </c>
      <c r="AT204" t="str">
        <v>New South Wales</v>
      </c>
    </row>
    <row r="205" spans="1:46" x14ac:dyDescent="0.25">
      <c r="A205">
        <v>203</v>
      </c>
      <c r="B205">
        <v>43</v>
      </c>
      <c r="C205">
        <v>586</v>
      </c>
      <c r="D205">
        <v>100</v>
      </c>
      <c r="E205">
        <v>1</v>
      </c>
      <c r="F205">
        <v>100</v>
      </c>
      <c r="G205" t="str">
        <f>VLOOKUP($C205,'Raw-products'!$A$2:$H$1261,MATCH(G$1,'Raw-products'!$A$1:$H$1,0))</f>
        <v>Jacket</v>
      </c>
      <c r="H205" t="str">
        <f>VLOOKUP($C205,'Raw-products'!$A$2:$H$1261,MATCH(H$1,'Raw-products'!$A$1:$H$1,0))</f>
        <v>Bomber</v>
      </c>
      <c r="I205" t="str">
        <f>VLOOKUP($C205,'Raw-products'!$A$2:$H$1261,MATCH(I$1,'Raw-products'!$A$1:$H$1,0))</f>
        <v>S</v>
      </c>
      <c r="J205" t="str">
        <f>VLOOKUP($C205,'Raw-products'!$A$2:$H$1261,MATCH(J$1,'Raw-products'!$A$1:$H$1,0))</f>
        <v>indigo</v>
      </c>
      <c r="K205">
        <f>VLOOKUP($C205,'Raw-products'!$A$2:$H$1261,MATCH(K$1,'Raw-products'!$A$1:$H$1,0))</f>
        <v>90</v>
      </c>
      <c r="L205">
        <f>VLOOKUP($C205,'Raw-products'!$A$2:$H$1261,MATCH(L$1,'Raw-products'!$A$1:$H$1,0))</f>
        <v>41</v>
      </c>
      <c r="M205" s="5">
        <f t="shared" si="6"/>
        <v>3690</v>
      </c>
      <c r="N205" cm="1">
        <f t="array" ref="N205:Q205">_xlfn.XLOOKUP($B205,'Raw -orders'!$A:$A,'Raw -orders'!$B:$E)</f>
        <v>570</v>
      </c>
      <c r="O205">
        <v>22839</v>
      </c>
      <c r="P205" s="1">
        <v>44390</v>
      </c>
      <c r="Q205" s="1">
        <v>44411</v>
      </c>
      <c r="R205" t="str" cm="1">
        <f t="array" ref="R205:Y205">_xlfn.XLOOKUP($N205,'Raw - customers'!$A:$A,'Raw - customers'!$B:$I)</f>
        <v>Henryetta Sheffield</v>
      </c>
      <c r="S205" t="str">
        <v>Genderqueer</v>
      </c>
      <c r="T205">
        <v>35</v>
      </c>
      <c r="U205" t="str">
        <v>164 Bruen MallSuite 043</v>
      </c>
      <c r="V205">
        <v>4468</v>
      </c>
      <c r="W205" t="str">
        <v>New Masonstad</v>
      </c>
      <c r="X205" t="str">
        <v>New South Wales</v>
      </c>
      <c r="Y205" t="str">
        <v>Australia</v>
      </c>
      <c r="Z205">
        <v>7</v>
      </c>
      <c r="AA205" s="3" t="str">
        <f t="shared" si="7"/>
        <v>20 to 30</v>
      </c>
      <c r="AL205" s="6" t="str">
        <v>Corri Womack</v>
      </c>
      <c r="AP205" s="6">
        <v>570</v>
      </c>
      <c r="AQ205" s="6" t="s">
        <v>1362</v>
      </c>
      <c r="AS205">
        <v>107</v>
      </c>
      <c r="AT205" t="str">
        <v>Western Australia</v>
      </c>
    </row>
    <row r="206" spans="1:46" x14ac:dyDescent="0.25">
      <c r="A206">
        <v>204</v>
      </c>
      <c r="B206">
        <v>43</v>
      </c>
      <c r="C206">
        <v>134</v>
      </c>
      <c r="D206">
        <v>92</v>
      </c>
      <c r="E206">
        <v>3</v>
      </c>
      <c r="F206">
        <v>276</v>
      </c>
      <c r="G206" t="str">
        <f>VLOOKUP($C206,'Raw-products'!$A$2:$H$1261,MATCH(G$1,'Raw-products'!$A$1:$H$1,0))</f>
        <v>Shirt</v>
      </c>
      <c r="H206" t="str">
        <f>VLOOKUP($C206,'Raw-products'!$A$2:$H$1261,MATCH(H$1,'Raw-products'!$A$1:$H$1,0))</f>
        <v>Denim</v>
      </c>
      <c r="I206" t="str">
        <f>VLOOKUP($C206,'Raw-products'!$A$2:$H$1261,MATCH(I$1,'Raw-products'!$A$1:$H$1,0))</f>
        <v>XL</v>
      </c>
      <c r="J206" t="str">
        <f>VLOOKUP($C206,'Raw-products'!$A$2:$H$1261,MATCH(J$1,'Raw-products'!$A$1:$H$1,0))</f>
        <v>indigo</v>
      </c>
      <c r="K206">
        <f>VLOOKUP($C206,'Raw-products'!$A$2:$H$1261,MATCH(K$1,'Raw-products'!$A$1:$H$1,0))</f>
        <v>115</v>
      </c>
      <c r="L206">
        <f>VLOOKUP($C206,'Raw-products'!$A$2:$H$1261,MATCH(L$1,'Raw-products'!$A$1:$H$1,0))</f>
        <v>58</v>
      </c>
      <c r="M206" s="5">
        <f t="shared" si="6"/>
        <v>6670</v>
      </c>
      <c r="N206" cm="1">
        <f t="array" ref="N206:Q206">_xlfn.XLOOKUP($B206,'Raw -orders'!$A:$A,'Raw -orders'!$B:$E)</f>
        <v>570</v>
      </c>
      <c r="O206">
        <v>22839</v>
      </c>
      <c r="P206" s="1">
        <v>44390</v>
      </c>
      <c r="Q206" s="1">
        <v>44411</v>
      </c>
      <c r="R206" t="str" cm="1">
        <f t="array" ref="R206:Y206">_xlfn.XLOOKUP($N206,'Raw - customers'!$A:$A,'Raw - customers'!$B:$I)</f>
        <v>Henryetta Sheffield</v>
      </c>
      <c r="S206" t="str">
        <v>Genderqueer</v>
      </c>
      <c r="T206">
        <v>35</v>
      </c>
      <c r="U206" t="str">
        <v>164 Bruen MallSuite 043</v>
      </c>
      <c r="V206">
        <v>4468</v>
      </c>
      <c r="W206" t="str">
        <v>New Masonstad</v>
      </c>
      <c r="X206" t="str">
        <v>New South Wales</v>
      </c>
      <c r="Y206" t="str">
        <v>Australia</v>
      </c>
      <c r="Z206">
        <v>7</v>
      </c>
      <c r="AA206" s="3" t="str">
        <f t="shared" si="7"/>
        <v>20 to 30</v>
      </c>
      <c r="AL206" s="6" t="str">
        <v>Cosmo Leys</v>
      </c>
      <c r="AP206" s="6">
        <v>570</v>
      </c>
      <c r="AQ206" s="6" t="s">
        <v>1362</v>
      </c>
      <c r="AS206">
        <v>731</v>
      </c>
      <c r="AT206" t="str">
        <v>Western Australia</v>
      </c>
    </row>
    <row r="207" spans="1:46" x14ac:dyDescent="0.25">
      <c r="A207">
        <v>205</v>
      </c>
      <c r="B207">
        <v>44</v>
      </c>
      <c r="C207">
        <v>368</v>
      </c>
      <c r="D207">
        <v>94</v>
      </c>
      <c r="E207">
        <v>2</v>
      </c>
      <c r="F207">
        <v>188</v>
      </c>
      <c r="G207" t="str">
        <f>VLOOKUP($C207,'Raw-products'!$A$2:$H$1261,MATCH(G$1,'Raw-products'!$A$1:$H$1,0))</f>
        <v>Shirt</v>
      </c>
      <c r="H207" t="str">
        <f>VLOOKUP($C207,'Raw-products'!$A$2:$H$1261,MATCH(H$1,'Raw-products'!$A$1:$H$1,0))</f>
        <v>Henley</v>
      </c>
      <c r="I207" t="str">
        <f>VLOOKUP($C207,'Raw-products'!$A$2:$H$1261,MATCH(I$1,'Raw-products'!$A$1:$H$1,0))</f>
        <v>L</v>
      </c>
      <c r="J207" t="str">
        <f>VLOOKUP($C207,'Raw-products'!$A$2:$H$1261,MATCH(J$1,'Raw-products'!$A$1:$H$1,0))</f>
        <v>green</v>
      </c>
      <c r="K207">
        <f>VLOOKUP($C207,'Raw-products'!$A$2:$H$1261,MATCH(K$1,'Raw-products'!$A$1:$H$1,0))</f>
        <v>92</v>
      </c>
      <c r="L207">
        <f>VLOOKUP($C207,'Raw-products'!$A$2:$H$1261,MATCH(L$1,'Raw-products'!$A$1:$H$1,0))</f>
        <v>41</v>
      </c>
      <c r="M207" s="5">
        <f t="shared" si="6"/>
        <v>3772</v>
      </c>
      <c r="N207" cm="1">
        <f t="array" ref="N207:Q207">_xlfn.XLOOKUP($B207,'Raw -orders'!$A:$A,'Raw -orders'!$B:$E)</f>
        <v>849</v>
      </c>
      <c r="O207">
        <v>17071</v>
      </c>
      <c r="P207" s="1">
        <v>44446</v>
      </c>
      <c r="Q207" s="1">
        <v>44461</v>
      </c>
      <c r="R207" t="str" cm="1">
        <f t="array" ref="R207:Y207">_xlfn.XLOOKUP($N207,'Raw - customers'!$A:$A,'Raw - customers'!$B:$I)</f>
        <v>Gina Pollen</v>
      </c>
      <c r="S207" t="str">
        <v>Male</v>
      </c>
      <c r="T207">
        <v>29</v>
      </c>
      <c r="U207" t="str">
        <v>22 Welch DriveSuite 750</v>
      </c>
      <c r="V207">
        <v>8453</v>
      </c>
      <c r="W207" t="str">
        <v>Lake Gabrielview</v>
      </c>
      <c r="X207" t="str">
        <v>New South Wales</v>
      </c>
      <c r="Y207" t="str">
        <v>Australia</v>
      </c>
      <c r="Z207">
        <v>9</v>
      </c>
      <c r="AA207" s="3" t="str">
        <f t="shared" si="7"/>
        <v>10 to 20</v>
      </c>
      <c r="AL207" s="6" t="str">
        <v>Courtnay Cornewell</v>
      </c>
      <c r="AP207" s="6">
        <v>849</v>
      </c>
      <c r="AQ207" s="6" t="s">
        <v>1362</v>
      </c>
      <c r="AS207">
        <v>256</v>
      </c>
      <c r="AT207" t="str">
        <v>Australian Capital Territory</v>
      </c>
    </row>
    <row r="208" spans="1:46" x14ac:dyDescent="0.25">
      <c r="A208">
        <v>206</v>
      </c>
      <c r="B208">
        <v>44</v>
      </c>
      <c r="C208">
        <v>1127</v>
      </c>
      <c r="D208">
        <v>102</v>
      </c>
      <c r="E208">
        <v>2</v>
      </c>
      <c r="F208">
        <v>204</v>
      </c>
      <c r="G208" t="str">
        <f>VLOOKUP($C208,'Raw-products'!$A$2:$H$1261,MATCH(G$1,'Raw-products'!$A$1:$H$1,0))</f>
        <v>Trousers</v>
      </c>
      <c r="H208" t="str">
        <f>VLOOKUP($C208,'Raw-products'!$A$2:$H$1261,MATCH(H$1,'Raw-products'!$A$1:$H$1,0))</f>
        <v>Cargo Pants</v>
      </c>
      <c r="I208" t="str">
        <f>VLOOKUP($C208,'Raw-products'!$A$2:$H$1261,MATCH(I$1,'Raw-products'!$A$1:$H$1,0))</f>
        <v>M</v>
      </c>
      <c r="J208" t="str">
        <f>VLOOKUP($C208,'Raw-products'!$A$2:$H$1261,MATCH(J$1,'Raw-products'!$A$1:$H$1,0))</f>
        <v>orange</v>
      </c>
      <c r="K208">
        <f>VLOOKUP($C208,'Raw-products'!$A$2:$H$1261,MATCH(K$1,'Raw-products'!$A$1:$H$1,0))</f>
        <v>106</v>
      </c>
      <c r="L208">
        <f>VLOOKUP($C208,'Raw-products'!$A$2:$H$1261,MATCH(L$1,'Raw-products'!$A$1:$H$1,0))</f>
        <v>51</v>
      </c>
      <c r="M208" s="5">
        <f t="shared" si="6"/>
        <v>5406</v>
      </c>
      <c r="N208" cm="1">
        <f t="array" ref="N208:Q208">_xlfn.XLOOKUP($B208,'Raw -orders'!$A:$A,'Raw -orders'!$B:$E)</f>
        <v>849</v>
      </c>
      <c r="O208">
        <v>17071</v>
      </c>
      <c r="P208" s="1">
        <v>44446</v>
      </c>
      <c r="Q208" s="1">
        <v>44461</v>
      </c>
      <c r="R208" t="str" cm="1">
        <f t="array" ref="R208:Y208">_xlfn.XLOOKUP($N208,'Raw - customers'!$A:$A,'Raw - customers'!$B:$I)</f>
        <v>Gina Pollen</v>
      </c>
      <c r="S208" t="str">
        <v>Male</v>
      </c>
      <c r="T208">
        <v>29</v>
      </c>
      <c r="U208" t="str">
        <v>22 Welch DriveSuite 750</v>
      </c>
      <c r="V208">
        <v>8453</v>
      </c>
      <c r="W208" t="str">
        <v>Lake Gabrielview</v>
      </c>
      <c r="X208" t="str">
        <v>New South Wales</v>
      </c>
      <c r="Y208" t="str">
        <v>Australia</v>
      </c>
      <c r="Z208">
        <v>9</v>
      </c>
      <c r="AA208" s="3" t="str">
        <f t="shared" si="7"/>
        <v>10 to 20</v>
      </c>
      <c r="AL208" s="6" t="str">
        <v>Crawford Bolden</v>
      </c>
      <c r="AP208" s="6">
        <v>849</v>
      </c>
      <c r="AQ208" s="6" t="s">
        <v>1362</v>
      </c>
      <c r="AS208">
        <v>133</v>
      </c>
      <c r="AT208" t="str">
        <v>Tasmania</v>
      </c>
    </row>
    <row r="209" spans="1:46" x14ac:dyDescent="0.25">
      <c r="A209">
        <v>207</v>
      </c>
      <c r="B209">
        <v>44</v>
      </c>
      <c r="C209">
        <v>595</v>
      </c>
      <c r="D209">
        <v>112</v>
      </c>
      <c r="E209">
        <v>1</v>
      </c>
      <c r="F209">
        <v>112</v>
      </c>
      <c r="G209" t="str">
        <f>VLOOKUP($C209,'Raw-products'!$A$2:$H$1261,MATCH(G$1,'Raw-products'!$A$1:$H$1,0))</f>
        <v>Jacket</v>
      </c>
      <c r="H209" t="str">
        <f>VLOOKUP($C209,'Raw-products'!$A$2:$H$1261,MATCH(H$1,'Raw-products'!$A$1:$H$1,0))</f>
        <v>Cardigan</v>
      </c>
      <c r="I209" t="str">
        <f>VLOOKUP($C209,'Raw-products'!$A$2:$H$1261,MATCH(I$1,'Raw-products'!$A$1:$H$1,0))</f>
        <v>XS</v>
      </c>
      <c r="J209" t="str">
        <f>VLOOKUP($C209,'Raw-products'!$A$2:$H$1261,MATCH(J$1,'Raw-products'!$A$1:$H$1,0))</f>
        <v>red</v>
      </c>
      <c r="K209">
        <f>VLOOKUP($C209,'Raw-products'!$A$2:$H$1261,MATCH(K$1,'Raw-products'!$A$1:$H$1,0))</f>
        <v>118</v>
      </c>
      <c r="L209">
        <f>VLOOKUP($C209,'Raw-products'!$A$2:$H$1261,MATCH(L$1,'Raw-products'!$A$1:$H$1,0))</f>
        <v>51</v>
      </c>
      <c r="M209" s="5">
        <f t="shared" si="6"/>
        <v>6018</v>
      </c>
      <c r="N209" cm="1">
        <f t="array" ref="N209:Q209">_xlfn.XLOOKUP($B209,'Raw -orders'!$A:$A,'Raw -orders'!$B:$E)</f>
        <v>849</v>
      </c>
      <c r="O209">
        <v>17071</v>
      </c>
      <c r="P209" s="1">
        <v>44446</v>
      </c>
      <c r="Q209" s="1">
        <v>44461</v>
      </c>
      <c r="R209" t="str" cm="1">
        <f t="array" ref="R209:Y209">_xlfn.XLOOKUP($N209,'Raw - customers'!$A:$A,'Raw - customers'!$B:$I)</f>
        <v>Gina Pollen</v>
      </c>
      <c r="S209" t="str">
        <v>Male</v>
      </c>
      <c r="T209">
        <v>29</v>
      </c>
      <c r="U209" t="str">
        <v>22 Welch DriveSuite 750</v>
      </c>
      <c r="V209">
        <v>8453</v>
      </c>
      <c r="W209" t="str">
        <v>Lake Gabrielview</v>
      </c>
      <c r="X209" t="str">
        <v>New South Wales</v>
      </c>
      <c r="Y209" t="str">
        <v>Australia</v>
      </c>
      <c r="Z209">
        <v>9</v>
      </c>
      <c r="AA209" s="3" t="str">
        <f t="shared" si="7"/>
        <v>10 to 20</v>
      </c>
      <c r="AL209" s="6" t="str">
        <v>Crin Johnikin</v>
      </c>
      <c r="AP209" s="6">
        <v>849</v>
      </c>
      <c r="AQ209" s="6" t="s">
        <v>1362</v>
      </c>
      <c r="AS209">
        <v>767</v>
      </c>
      <c r="AT209" t="str">
        <v>South Australia</v>
      </c>
    </row>
    <row r="210" spans="1:46" x14ac:dyDescent="0.25">
      <c r="A210">
        <v>208</v>
      </c>
      <c r="B210">
        <v>44</v>
      </c>
      <c r="C210">
        <v>1076</v>
      </c>
      <c r="D210">
        <v>93</v>
      </c>
      <c r="E210">
        <v>1</v>
      </c>
      <c r="F210">
        <v>93</v>
      </c>
      <c r="G210" t="str">
        <f>VLOOKUP($C210,'Raw-products'!$A$2:$H$1261,MATCH(G$1,'Raw-products'!$A$1:$H$1,0))</f>
        <v>Trousers</v>
      </c>
      <c r="H210" t="str">
        <f>VLOOKUP($C210,'Raw-products'!$A$2:$H$1261,MATCH(H$1,'Raw-products'!$A$1:$H$1,0))</f>
        <v>Joggers</v>
      </c>
      <c r="I210" t="str">
        <f>VLOOKUP($C210,'Raw-products'!$A$2:$H$1261,MATCH(I$1,'Raw-products'!$A$1:$H$1,0))</f>
        <v>S</v>
      </c>
      <c r="J210" t="str">
        <f>VLOOKUP($C210,'Raw-products'!$A$2:$H$1261,MATCH(J$1,'Raw-products'!$A$1:$H$1,0))</f>
        <v>indigo</v>
      </c>
      <c r="K210">
        <f>VLOOKUP($C210,'Raw-products'!$A$2:$H$1261,MATCH(K$1,'Raw-products'!$A$1:$H$1,0))</f>
        <v>94</v>
      </c>
      <c r="L210">
        <f>VLOOKUP($C210,'Raw-products'!$A$2:$H$1261,MATCH(L$1,'Raw-products'!$A$1:$H$1,0))</f>
        <v>56</v>
      </c>
      <c r="M210" s="5">
        <f t="shared" si="6"/>
        <v>5264</v>
      </c>
      <c r="N210" cm="1">
        <f t="array" ref="N210:Q210">_xlfn.XLOOKUP($B210,'Raw -orders'!$A:$A,'Raw -orders'!$B:$E)</f>
        <v>849</v>
      </c>
      <c r="O210">
        <v>17071</v>
      </c>
      <c r="P210" s="1">
        <v>44446</v>
      </c>
      <c r="Q210" s="1">
        <v>44461</v>
      </c>
      <c r="R210" t="str" cm="1">
        <f t="array" ref="R210:Y210">_xlfn.XLOOKUP($N210,'Raw - customers'!$A:$A,'Raw - customers'!$B:$I)</f>
        <v>Gina Pollen</v>
      </c>
      <c r="S210" t="str">
        <v>Male</v>
      </c>
      <c r="T210">
        <v>29</v>
      </c>
      <c r="U210" t="str">
        <v>22 Welch DriveSuite 750</v>
      </c>
      <c r="V210">
        <v>8453</v>
      </c>
      <c r="W210" t="str">
        <v>Lake Gabrielview</v>
      </c>
      <c r="X210" t="str">
        <v>New South Wales</v>
      </c>
      <c r="Y210" t="str">
        <v>Australia</v>
      </c>
      <c r="Z210">
        <v>9</v>
      </c>
      <c r="AA210" s="3" t="str">
        <f t="shared" si="7"/>
        <v>10 to 20</v>
      </c>
      <c r="AL210" s="6" t="str">
        <v>Cristen Hagley</v>
      </c>
      <c r="AP210" s="6">
        <v>849</v>
      </c>
      <c r="AQ210" s="6" t="s">
        <v>1362</v>
      </c>
      <c r="AS210">
        <v>228</v>
      </c>
      <c r="AT210" t="str">
        <v>Northern Territory</v>
      </c>
    </row>
    <row r="211" spans="1:46" x14ac:dyDescent="0.25">
      <c r="A211">
        <v>209</v>
      </c>
      <c r="B211">
        <v>44</v>
      </c>
      <c r="C211">
        <v>704</v>
      </c>
      <c r="D211">
        <v>119</v>
      </c>
      <c r="E211">
        <v>1</v>
      </c>
      <c r="F211">
        <v>119</v>
      </c>
      <c r="G211" t="str">
        <f>VLOOKUP($C211,'Raw-products'!$A$2:$H$1261,MATCH(G$1,'Raw-products'!$A$1:$H$1,0))</f>
        <v>Jacket</v>
      </c>
      <c r="H211" t="str">
        <f>VLOOKUP($C211,'Raw-products'!$A$2:$H$1261,MATCH(H$1,'Raw-products'!$A$1:$H$1,0))</f>
        <v>Trench Coat</v>
      </c>
      <c r="I211" t="str">
        <f>VLOOKUP($C211,'Raw-products'!$A$2:$H$1261,MATCH(I$1,'Raw-products'!$A$1:$H$1,0))</f>
        <v>XL</v>
      </c>
      <c r="J211" t="str">
        <f>VLOOKUP($C211,'Raw-products'!$A$2:$H$1261,MATCH(J$1,'Raw-products'!$A$1:$H$1,0))</f>
        <v>red</v>
      </c>
      <c r="K211">
        <f>VLOOKUP($C211,'Raw-products'!$A$2:$H$1261,MATCH(K$1,'Raw-products'!$A$1:$H$1,0))</f>
        <v>112</v>
      </c>
      <c r="L211">
        <f>VLOOKUP($C211,'Raw-products'!$A$2:$H$1261,MATCH(L$1,'Raw-products'!$A$1:$H$1,0))</f>
        <v>40</v>
      </c>
      <c r="M211" s="5">
        <f t="shared" si="6"/>
        <v>4480</v>
      </c>
      <c r="N211" cm="1">
        <f t="array" ref="N211:Q211">_xlfn.XLOOKUP($B211,'Raw -orders'!$A:$A,'Raw -orders'!$B:$E)</f>
        <v>849</v>
      </c>
      <c r="O211">
        <v>17071</v>
      </c>
      <c r="P211" s="1">
        <v>44446</v>
      </c>
      <c r="Q211" s="1">
        <v>44461</v>
      </c>
      <c r="R211" t="str" cm="1">
        <f t="array" ref="R211:Y211">_xlfn.XLOOKUP($N211,'Raw - customers'!$A:$A,'Raw - customers'!$B:$I)</f>
        <v>Gina Pollen</v>
      </c>
      <c r="S211" t="str">
        <v>Male</v>
      </c>
      <c r="T211">
        <v>29</v>
      </c>
      <c r="U211" t="str">
        <v>22 Welch DriveSuite 750</v>
      </c>
      <c r="V211">
        <v>8453</v>
      </c>
      <c r="W211" t="str">
        <v>Lake Gabrielview</v>
      </c>
      <c r="X211" t="str">
        <v>New South Wales</v>
      </c>
      <c r="Y211" t="str">
        <v>Australia</v>
      </c>
      <c r="Z211">
        <v>9</v>
      </c>
      <c r="AA211" s="3" t="str">
        <f t="shared" si="7"/>
        <v>10 to 20</v>
      </c>
      <c r="AL211" s="6" t="str">
        <v>Cristina Jowling</v>
      </c>
      <c r="AP211" s="6">
        <v>849</v>
      </c>
      <c r="AQ211" s="6" t="s">
        <v>1362</v>
      </c>
      <c r="AS211">
        <v>829</v>
      </c>
      <c r="AT211" t="str">
        <v>Victoria</v>
      </c>
    </row>
    <row r="212" spans="1:46" x14ac:dyDescent="0.25">
      <c r="A212">
        <v>210</v>
      </c>
      <c r="B212">
        <v>45</v>
      </c>
      <c r="C212">
        <v>476</v>
      </c>
      <c r="D212">
        <v>118</v>
      </c>
      <c r="E212">
        <v>1</v>
      </c>
      <c r="F212">
        <v>118</v>
      </c>
      <c r="G212" t="str">
        <f>VLOOKUP($C212,'Raw-products'!$A$2:$H$1261,MATCH(G$1,'Raw-products'!$A$1:$H$1,0))</f>
        <v>Jacket</v>
      </c>
      <c r="H212" t="str">
        <f>VLOOKUP($C212,'Raw-products'!$A$2:$H$1261,MATCH(H$1,'Raw-products'!$A$1:$H$1,0))</f>
        <v>Puffer</v>
      </c>
      <c r="I212" t="str">
        <f>VLOOKUP($C212,'Raw-products'!$A$2:$H$1261,MATCH(I$1,'Raw-products'!$A$1:$H$1,0))</f>
        <v>S</v>
      </c>
      <c r="J212" t="str">
        <f>VLOOKUP($C212,'Raw-products'!$A$2:$H$1261,MATCH(J$1,'Raw-products'!$A$1:$H$1,0))</f>
        <v>blue</v>
      </c>
      <c r="K212">
        <f>VLOOKUP($C212,'Raw-products'!$A$2:$H$1261,MATCH(K$1,'Raw-products'!$A$1:$H$1,0))</f>
        <v>110</v>
      </c>
      <c r="L212">
        <f>VLOOKUP($C212,'Raw-products'!$A$2:$H$1261,MATCH(L$1,'Raw-products'!$A$1:$H$1,0))</f>
        <v>76</v>
      </c>
      <c r="M212" s="5">
        <f t="shared" si="6"/>
        <v>8360</v>
      </c>
      <c r="N212" cm="1">
        <f t="array" ref="N212:Q212">_xlfn.XLOOKUP($B212,'Raw -orders'!$A:$A,'Raw -orders'!$B:$E)</f>
        <v>571</v>
      </c>
      <c r="O212">
        <v>21738</v>
      </c>
      <c r="P212" s="1">
        <v>44346</v>
      </c>
      <c r="Q212" s="1">
        <v>44368</v>
      </c>
      <c r="R212" t="str" cm="1">
        <f t="array" ref="R212:Y212">_xlfn.XLOOKUP($N212,'Raw - customers'!$A:$A,'Raw - customers'!$B:$I)</f>
        <v>Kristofor Roos</v>
      </c>
      <c r="S212" t="str">
        <v>Agender</v>
      </c>
      <c r="T212">
        <v>22</v>
      </c>
      <c r="U212" t="str">
        <v>5567 Clarke MallApt. 756</v>
      </c>
      <c r="V212">
        <v>4043</v>
      </c>
      <c r="W212" t="str">
        <v>Jordanside</v>
      </c>
      <c r="X212" t="str">
        <v>Australian Capital Territory</v>
      </c>
      <c r="Y212" t="str">
        <v>Australia</v>
      </c>
      <c r="Z212">
        <v>5</v>
      </c>
      <c r="AA212" s="3" t="str">
        <f t="shared" si="7"/>
        <v>20 to 30</v>
      </c>
      <c r="AL212" s="6" t="str">
        <v>Curcio Kiffin</v>
      </c>
      <c r="AP212" s="6">
        <v>571</v>
      </c>
      <c r="AQ212" s="6" t="s">
        <v>1350</v>
      </c>
      <c r="AS212">
        <v>328</v>
      </c>
      <c r="AT212" t="str">
        <v>Western Australia</v>
      </c>
    </row>
    <row r="213" spans="1:46" x14ac:dyDescent="0.25">
      <c r="A213">
        <v>211</v>
      </c>
      <c r="B213">
        <v>45</v>
      </c>
      <c r="C213">
        <v>705</v>
      </c>
      <c r="D213">
        <v>119</v>
      </c>
      <c r="E213">
        <v>3</v>
      </c>
      <c r="F213">
        <v>357</v>
      </c>
      <c r="G213" t="str">
        <f>VLOOKUP($C213,'Raw-products'!$A$2:$H$1261,MATCH(G$1,'Raw-products'!$A$1:$H$1,0))</f>
        <v>Jacket</v>
      </c>
      <c r="H213" t="str">
        <f>VLOOKUP($C213,'Raw-products'!$A$2:$H$1261,MATCH(H$1,'Raw-products'!$A$1:$H$1,0))</f>
        <v>Trench Coat</v>
      </c>
      <c r="I213" t="str">
        <f>VLOOKUP($C213,'Raw-products'!$A$2:$H$1261,MATCH(I$1,'Raw-products'!$A$1:$H$1,0))</f>
        <v>XS</v>
      </c>
      <c r="J213" t="str">
        <f>VLOOKUP($C213,'Raw-products'!$A$2:$H$1261,MATCH(J$1,'Raw-products'!$A$1:$H$1,0))</f>
        <v>orange</v>
      </c>
      <c r="K213">
        <f>VLOOKUP($C213,'Raw-products'!$A$2:$H$1261,MATCH(K$1,'Raw-products'!$A$1:$H$1,0))</f>
        <v>112</v>
      </c>
      <c r="L213">
        <f>VLOOKUP($C213,'Raw-products'!$A$2:$H$1261,MATCH(L$1,'Raw-products'!$A$1:$H$1,0))</f>
        <v>69</v>
      </c>
      <c r="M213" s="5">
        <f t="shared" si="6"/>
        <v>7728</v>
      </c>
      <c r="N213" cm="1">
        <f t="array" ref="N213:Q213">_xlfn.XLOOKUP($B213,'Raw -orders'!$A:$A,'Raw -orders'!$B:$E)</f>
        <v>571</v>
      </c>
      <c r="O213">
        <v>21738</v>
      </c>
      <c r="P213" s="1">
        <v>44346</v>
      </c>
      <c r="Q213" s="1">
        <v>44368</v>
      </c>
      <c r="R213" t="str" cm="1">
        <f t="array" ref="R213:Y213">_xlfn.XLOOKUP($N213,'Raw - customers'!$A:$A,'Raw - customers'!$B:$I)</f>
        <v>Kristofor Roos</v>
      </c>
      <c r="S213" t="str">
        <v>Agender</v>
      </c>
      <c r="T213">
        <v>22</v>
      </c>
      <c r="U213" t="str">
        <v>5567 Clarke MallApt. 756</v>
      </c>
      <c r="V213">
        <v>4043</v>
      </c>
      <c r="W213" t="str">
        <v>Jordanside</v>
      </c>
      <c r="X213" t="str">
        <v>Australian Capital Territory</v>
      </c>
      <c r="Y213" t="str">
        <v>Australia</v>
      </c>
      <c r="Z213">
        <v>5</v>
      </c>
      <c r="AA213" s="3" t="str">
        <f t="shared" si="7"/>
        <v>20 to 30</v>
      </c>
      <c r="AL213" s="6" t="str">
        <v>Curtis Mccarroll</v>
      </c>
      <c r="AP213" s="6">
        <v>571</v>
      </c>
      <c r="AQ213" s="6" t="s">
        <v>1350</v>
      </c>
      <c r="AS213">
        <v>530</v>
      </c>
      <c r="AT213" t="str">
        <v>Western Australia</v>
      </c>
    </row>
    <row r="214" spans="1:46" x14ac:dyDescent="0.25">
      <c r="A214">
        <v>212</v>
      </c>
      <c r="B214">
        <v>45</v>
      </c>
      <c r="C214">
        <v>1037</v>
      </c>
      <c r="D214">
        <v>90</v>
      </c>
      <c r="E214">
        <v>2</v>
      </c>
      <c r="F214">
        <v>180</v>
      </c>
      <c r="G214" t="str">
        <f>VLOOKUP($C214,'Raw-products'!$A$2:$H$1261,MATCH(G$1,'Raw-products'!$A$1:$H$1,0))</f>
        <v>Trousers</v>
      </c>
      <c r="H214" t="str">
        <f>VLOOKUP($C214,'Raw-products'!$A$2:$H$1261,MATCH(H$1,'Raw-products'!$A$1:$H$1,0))</f>
        <v>Relaxed Leg</v>
      </c>
      <c r="I214" t="str">
        <f>VLOOKUP($C214,'Raw-products'!$A$2:$H$1261,MATCH(I$1,'Raw-products'!$A$1:$H$1,0))</f>
        <v>M</v>
      </c>
      <c r="J214" t="str">
        <f>VLOOKUP($C214,'Raw-products'!$A$2:$H$1261,MATCH(J$1,'Raw-products'!$A$1:$H$1,0))</f>
        <v>blue</v>
      </c>
      <c r="K214">
        <f>VLOOKUP($C214,'Raw-products'!$A$2:$H$1261,MATCH(K$1,'Raw-products'!$A$1:$H$1,0))</f>
        <v>95</v>
      </c>
      <c r="L214">
        <f>VLOOKUP($C214,'Raw-products'!$A$2:$H$1261,MATCH(L$1,'Raw-products'!$A$1:$H$1,0))</f>
        <v>72</v>
      </c>
      <c r="M214" s="5">
        <f t="shared" si="6"/>
        <v>6840</v>
      </c>
      <c r="N214" cm="1">
        <f t="array" ref="N214:Q214">_xlfn.XLOOKUP($B214,'Raw -orders'!$A:$A,'Raw -orders'!$B:$E)</f>
        <v>571</v>
      </c>
      <c r="O214">
        <v>21738</v>
      </c>
      <c r="P214" s="1">
        <v>44346</v>
      </c>
      <c r="Q214" s="1">
        <v>44368</v>
      </c>
      <c r="R214" t="str" cm="1">
        <f t="array" ref="R214:Y214">_xlfn.XLOOKUP($N214,'Raw - customers'!$A:$A,'Raw - customers'!$B:$I)</f>
        <v>Kristofor Roos</v>
      </c>
      <c r="S214" t="str">
        <v>Agender</v>
      </c>
      <c r="T214">
        <v>22</v>
      </c>
      <c r="U214" t="str">
        <v>5567 Clarke MallApt. 756</v>
      </c>
      <c r="V214">
        <v>4043</v>
      </c>
      <c r="W214" t="str">
        <v>Jordanside</v>
      </c>
      <c r="X214" t="str">
        <v>Australian Capital Territory</v>
      </c>
      <c r="Y214" t="str">
        <v>Australia</v>
      </c>
      <c r="Z214">
        <v>5</v>
      </c>
      <c r="AA214" s="3" t="str">
        <f t="shared" si="7"/>
        <v>20 to 30</v>
      </c>
      <c r="AL214" s="6" t="str">
        <v>Cy Sabbins</v>
      </c>
      <c r="AP214" s="6">
        <v>571</v>
      </c>
      <c r="AQ214" s="6" t="s">
        <v>1350</v>
      </c>
      <c r="AS214">
        <v>578</v>
      </c>
      <c r="AT214" t="str">
        <v>New South Wales</v>
      </c>
    </row>
    <row r="215" spans="1:46" x14ac:dyDescent="0.25">
      <c r="A215">
        <v>213</v>
      </c>
      <c r="B215">
        <v>45</v>
      </c>
      <c r="C215">
        <v>345</v>
      </c>
      <c r="D215">
        <v>109</v>
      </c>
      <c r="E215">
        <v>3</v>
      </c>
      <c r="F215">
        <v>327</v>
      </c>
      <c r="G215" t="str">
        <f>VLOOKUP($C215,'Raw-products'!$A$2:$H$1261,MATCH(G$1,'Raw-products'!$A$1:$H$1,0))</f>
        <v>Shirt</v>
      </c>
      <c r="H215" t="str">
        <f>VLOOKUP($C215,'Raw-products'!$A$2:$H$1261,MATCH(H$1,'Raw-products'!$A$1:$H$1,0))</f>
        <v>Mandarin Collar</v>
      </c>
      <c r="I215" t="str">
        <f>VLOOKUP($C215,'Raw-products'!$A$2:$H$1261,MATCH(I$1,'Raw-products'!$A$1:$H$1,0))</f>
        <v>XS</v>
      </c>
      <c r="J215" t="str">
        <f>VLOOKUP($C215,'Raw-products'!$A$2:$H$1261,MATCH(J$1,'Raw-products'!$A$1:$H$1,0))</f>
        <v>violet</v>
      </c>
      <c r="K215">
        <f>VLOOKUP($C215,'Raw-products'!$A$2:$H$1261,MATCH(K$1,'Raw-products'!$A$1:$H$1,0))</f>
        <v>108</v>
      </c>
      <c r="L215">
        <f>VLOOKUP($C215,'Raw-products'!$A$2:$H$1261,MATCH(L$1,'Raw-products'!$A$1:$H$1,0))</f>
        <v>52</v>
      </c>
      <c r="M215" s="5">
        <f t="shared" si="6"/>
        <v>5616</v>
      </c>
      <c r="N215" cm="1">
        <f t="array" ref="N215:Q215">_xlfn.XLOOKUP($B215,'Raw -orders'!$A:$A,'Raw -orders'!$B:$E)</f>
        <v>571</v>
      </c>
      <c r="O215">
        <v>21738</v>
      </c>
      <c r="P215" s="1">
        <v>44346</v>
      </c>
      <c r="Q215" s="1">
        <v>44368</v>
      </c>
      <c r="R215" t="str" cm="1">
        <f t="array" ref="R215:Y215">_xlfn.XLOOKUP($N215,'Raw - customers'!$A:$A,'Raw - customers'!$B:$I)</f>
        <v>Kristofor Roos</v>
      </c>
      <c r="S215" t="str">
        <v>Agender</v>
      </c>
      <c r="T215">
        <v>22</v>
      </c>
      <c r="U215" t="str">
        <v>5567 Clarke MallApt. 756</v>
      </c>
      <c r="V215">
        <v>4043</v>
      </c>
      <c r="W215" t="str">
        <v>Jordanside</v>
      </c>
      <c r="X215" t="str">
        <v>Australian Capital Territory</v>
      </c>
      <c r="Y215" t="str">
        <v>Australia</v>
      </c>
      <c r="Z215">
        <v>5</v>
      </c>
      <c r="AA215" s="3" t="str">
        <f t="shared" si="7"/>
        <v>20 to 30</v>
      </c>
      <c r="AL215" s="6" t="str">
        <v>Dag Schiefersten</v>
      </c>
      <c r="AP215" s="6">
        <v>571</v>
      </c>
      <c r="AQ215" s="6" t="s">
        <v>1350</v>
      </c>
      <c r="AS215">
        <v>263</v>
      </c>
      <c r="AT215" t="str">
        <v>Western Australia</v>
      </c>
    </row>
    <row r="216" spans="1:46" x14ac:dyDescent="0.25">
      <c r="A216">
        <v>214</v>
      </c>
      <c r="B216">
        <v>45</v>
      </c>
      <c r="C216">
        <v>1253</v>
      </c>
      <c r="D216">
        <v>112</v>
      </c>
      <c r="E216">
        <v>2</v>
      </c>
      <c r="F216">
        <v>224</v>
      </c>
      <c r="G216" t="str">
        <f>VLOOKUP($C216,'Raw-products'!$A$2:$H$1261,MATCH(G$1,'Raw-products'!$A$1:$H$1,0))</f>
        <v>Trousers</v>
      </c>
      <c r="H216" t="str">
        <f>VLOOKUP($C216,'Raw-products'!$A$2:$H$1261,MATCH(H$1,'Raw-products'!$A$1:$H$1,0))</f>
        <v>Tracksuit Bottoms</v>
      </c>
      <c r="I216" t="str">
        <f>VLOOKUP($C216,'Raw-products'!$A$2:$H$1261,MATCH(I$1,'Raw-products'!$A$1:$H$1,0))</f>
        <v>L</v>
      </c>
      <c r="J216" t="str">
        <f>VLOOKUP($C216,'Raw-products'!$A$2:$H$1261,MATCH(J$1,'Raw-products'!$A$1:$H$1,0))</f>
        <v>indigo</v>
      </c>
      <c r="K216">
        <f>VLOOKUP($C216,'Raw-products'!$A$2:$H$1261,MATCH(K$1,'Raw-products'!$A$1:$H$1,0))</f>
        <v>91</v>
      </c>
      <c r="L216">
        <f>VLOOKUP($C216,'Raw-products'!$A$2:$H$1261,MATCH(L$1,'Raw-products'!$A$1:$H$1,0))</f>
        <v>50</v>
      </c>
      <c r="M216" s="5">
        <f t="shared" si="6"/>
        <v>4550</v>
      </c>
      <c r="N216" cm="1">
        <f t="array" ref="N216:Q216">_xlfn.XLOOKUP($B216,'Raw -orders'!$A:$A,'Raw -orders'!$B:$E)</f>
        <v>571</v>
      </c>
      <c r="O216">
        <v>21738</v>
      </c>
      <c r="P216" s="1">
        <v>44346</v>
      </c>
      <c r="Q216" s="1">
        <v>44368</v>
      </c>
      <c r="R216" t="str" cm="1">
        <f t="array" ref="R216:Y216">_xlfn.XLOOKUP($N216,'Raw - customers'!$A:$A,'Raw - customers'!$B:$I)</f>
        <v>Kristofor Roos</v>
      </c>
      <c r="S216" t="str">
        <v>Agender</v>
      </c>
      <c r="T216">
        <v>22</v>
      </c>
      <c r="U216" t="str">
        <v>5567 Clarke MallApt. 756</v>
      </c>
      <c r="V216">
        <v>4043</v>
      </c>
      <c r="W216" t="str">
        <v>Jordanside</v>
      </c>
      <c r="X216" t="str">
        <v>Australian Capital Territory</v>
      </c>
      <c r="Y216" t="str">
        <v>Australia</v>
      </c>
      <c r="Z216">
        <v>5</v>
      </c>
      <c r="AA216" s="3" t="str">
        <f t="shared" si="7"/>
        <v>20 to 30</v>
      </c>
      <c r="AL216" s="6" t="str">
        <v>Daisy Camillo</v>
      </c>
      <c r="AP216" s="6">
        <v>571</v>
      </c>
      <c r="AQ216" s="6" t="s">
        <v>1350</v>
      </c>
      <c r="AS216">
        <v>637</v>
      </c>
      <c r="AT216" t="str">
        <v>Western Australia</v>
      </c>
    </row>
    <row r="217" spans="1:46" x14ac:dyDescent="0.25">
      <c r="A217">
        <v>215</v>
      </c>
      <c r="B217">
        <v>45</v>
      </c>
      <c r="C217">
        <v>1258</v>
      </c>
      <c r="D217">
        <v>112</v>
      </c>
      <c r="E217">
        <v>1</v>
      </c>
      <c r="F217">
        <v>112</v>
      </c>
      <c r="G217" t="str">
        <f>VLOOKUP($C217,'Raw-products'!$A$2:$H$1261,MATCH(G$1,'Raw-products'!$A$1:$H$1,0))</f>
        <v>Trousers</v>
      </c>
      <c r="H217" t="str">
        <f>VLOOKUP($C217,'Raw-products'!$A$2:$H$1261,MATCH(H$1,'Raw-products'!$A$1:$H$1,0))</f>
        <v>Tracksuit Bottoms</v>
      </c>
      <c r="I217" t="str">
        <f>VLOOKUP($C217,'Raw-products'!$A$2:$H$1261,MATCH(I$1,'Raw-products'!$A$1:$H$1,0))</f>
        <v>L</v>
      </c>
      <c r="J217" t="str">
        <f>VLOOKUP($C217,'Raw-products'!$A$2:$H$1261,MATCH(J$1,'Raw-products'!$A$1:$H$1,0))</f>
        <v>violet</v>
      </c>
      <c r="K217">
        <f>VLOOKUP($C217,'Raw-products'!$A$2:$H$1261,MATCH(K$1,'Raw-products'!$A$1:$H$1,0))</f>
        <v>91</v>
      </c>
      <c r="L217">
        <f>VLOOKUP($C217,'Raw-products'!$A$2:$H$1261,MATCH(L$1,'Raw-products'!$A$1:$H$1,0))</f>
        <v>45</v>
      </c>
      <c r="M217" s="5">
        <f t="shared" si="6"/>
        <v>4095</v>
      </c>
      <c r="N217" cm="1">
        <f t="array" ref="N217:Q217">_xlfn.XLOOKUP($B217,'Raw -orders'!$A:$A,'Raw -orders'!$B:$E)</f>
        <v>571</v>
      </c>
      <c r="O217">
        <v>21738</v>
      </c>
      <c r="P217" s="1">
        <v>44346</v>
      </c>
      <c r="Q217" s="1">
        <v>44368</v>
      </c>
      <c r="R217" t="str" cm="1">
        <f t="array" ref="R217:Y217">_xlfn.XLOOKUP($N217,'Raw - customers'!$A:$A,'Raw - customers'!$B:$I)</f>
        <v>Kristofor Roos</v>
      </c>
      <c r="S217" t="str">
        <v>Agender</v>
      </c>
      <c r="T217">
        <v>22</v>
      </c>
      <c r="U217" t="str">
        <v>5567 Clarke MallApt. 756</v>
      </c>
      <c r="V217">
        <v>4043</v>
      </c>
      <c r="W217" t="str">
        <v>Jordanside</v>
      </c>
      <c r="X217" t="str">
        <v>Australian Capital Territory</v>
      </c>
      <c r="Y217" t="str">
        <v>Australia</v>
      </c>
      <c r="Z217">
        <v>5</v>
      </c>
      <c r="AA217" s="3" t="str">
        <f t="shared" si="7"/>
        <v>20 to 30</v>
      </c>
      <c r="AL217" s="6" t="str">
        <v>Dame Popov</v>
      </c>
      <c r="AP217" s="6">
        <v>571</v>
      </c>
      <c r="AQ217" s="6" t="s">
        <v>1350</v>
      </c>
      <c r="AS217">
        <v>191</v>
      </c>
      <c r="AT217" t="str">
        <v>Northern Territory</v>
      </c>
    </row>
    <row r="218" spans="1:46" x14ac:dyDescent="0.25">
      <c r="A218">
        <v>216</v>
      </c>
      <c r="B218">
        <v>46</v>
      </c>
      <c r="C218">
        <v>666</v>
      </c>
      <c r="D218">
        <v>113</v>
      </c>
      <c r="E218">
        <v>3</v>
      </c>
      <c r="F218">
        <v>339</v>
      </c>
      <c r="G218" t="str">
        <f>VLOOKUP($C218,'Raw-products'!$A$2:$H$1261,MATCH(G$1,'Raw-products'!$A$1:$H$1,0))</f>
        <v>Jacket</v>
      </c>
      <c r="H218" t="str">
        <f>VLOOKUP($C218,'Raw-products'!$A$2:$H$1261,MATCH(H$1,'Raw-products'!$A$1:$H$1,0))</f>
        <v>Parka</v>
      </c>
      <c r="I218" t="str">
        <f>VLOOKUP($C218,'Raw-products'!$A$2:$H$1261,MATCH(I$1,'Raw-products'!$A$1:$H$1,0))</f>
        <v>S</v>
      </c>
      <c r="J218" t="str">
        <f>VLOOKUP($C218,'Raw-products'!$A$2:$H$1261,MATCH(J$1,'Raw-products'!$A$1:$H$1,0))</f>
        <v>red</v>
      </c>
      <c r="K218">
        <f>VLOOKUP($C218,'Raw-products'!$A$2:$H$1261,MATCH(K$1,'Raw-products'!$A$1:$H$1,0))</f>
        <v>119</v>
      </c>
      <c r="L218">
        <f>VLOOKUP($C218,'Raw-products'!$A$2:$H$1261,MATCH(L$1,'Raw-products'!$A$1:$H$1,0))</f>
        <v>66</v>
      </c>
      <c r="M218" s="5">
        <f t="shared" si="6"/>
        <v>7854</v>
      </c>
      <c r="N218" cm="1">
        <f t="array" ref="N218:Q218">_xlfn.XLOOKUP($B218,'Raw -orders'!$A:$A,'Raw -orders'!$B:$E)</f>
        <v>922</v>
      </c>
      <c r="O218">
        <v>25378</v>
      </c>
      <c r="P218" s="1">
        <v>44369</v>
      </c>
      <c r="Q218" s="1">
        <v>44381</v>
      </c>
      <c r="R218" t="str" cm="1">
        <f t="array" ref="R218:Y218">_xlfn.XLOOKUP($N218,'Raw - customers'!$A:$A,'Raw - customers'!$B:$I)</f>
        <v>Adena Venn</v>
      </c>
      <c r="S218" t="str">
        <v>Polygender</v>
      </c>
      <c r="T218">
        <v>53</v>
      </c>
      <c r="U218" t="str">
        <v>048 Kayla RoadSuite 099</v>
      </c>
      <c r="V218">
        <v>839</v>
      </c>
      <c r="W218" t="str">
        <v>Jordanburgh</v>
      </c>
      <c r="X218" t="str">
        <v>Victoria</v>
      </c>
      <c r="Y218" t="str">
        <v>Australia</v>
      </c>
      <c r="Z218">
        <v>6</v>
      </c>
      <c r="AA218" s="3" t="str">
        <f t="shared" si="7"/>
        <v>10 to 20</v>
      </c>
      <c r="AL218" s="6" t="str">
        <v>Damiano Leyborne</v>
      </c>
      <c r="AP218" s="6">
        <v>922</v>
      </c>
      <c r="AQ218" s="6" t="s">
        <v>1396</v>
      </c>
      <c r="AS218">
        <v>641</v>
      </c>
      <c r="AT218" t="str">
        <v>New South Wales</v>
      </c>
    </row>
    <row r="219" spans="1:46" x14ac:dyDescent="0.25">
      <c r="A219">
        <v>217</v>
      </c>
      <c r="B219">
        <v>46</v>
      </c>
      <c r="C219">
        <v>498</v>
      </c>
      <c r="D219">
        <v>102</v>
      </c>
      <c r="E219">
        <v>1</v>
      </c>
      <c r="F219">
        <v>102</v>
      </c>
      <c r="G219" t="str">
        <f>VLOOKUP($C219,'Raw-products'!$A$2:$H$1261,MATCH(G$1,'Raw-products'!$A$1:$H$1,0))</f>
        <v>Jacket</v>
      </c>
      <c r="H219" t="str">
        <f>VLOOKUP($C219,'Raw-products'!$A$2:$H$1261,MATCH(H$1,'Raw-products'!$A$1:$H$1,0))</f>
        <v>Windbreaker</v>
      </c>
      <c r="I219" t="str">
        <f>VLOOKUP($C219,'Raw-products'!$A$2:$H$1261,MATCH(I$1,'Raw-products'!$A$1:$H$1,0))</f>
        <v>L</v>
      </c>
      <c r="J219" t="str">
        <f>VLOOKUP($C219,'Raw-products'!$A$2:$H$1261,MATCH(J$1,'Raw-products'!$A$1:$H$1,0))</f>
        <v>orange</v>
      </c>
      <c r="K219">
        <f>VLOOKUP($C219,'Raw-products'!$A$2:$H$1261,MATCH(K$1,'Raw-products'!$A$1:$H$1,0))</f>
        <v>109</v>
      </c>
      <c r="L219">
        <f>VLOOKUP($C219,'Raw-products'!$A$2:$H$1261,MATCH(L$1,'Raw-products'!$A$1:$H$1,0))</f>
        <v>68</v>
      </c>
      <c r="M219" s="5">
        <f t="shared" si="6"/>
        <v>7412</v>
      </c>
      <c r="N219" cm="1">
        <f t="array" ref="N219:Q219">_xlfn.XLOOKUP($B219,'Raw -orders'!$A:$A,'Raw -orders'!$B:$E)</f>
        <v>922</v>
      </c>
      <c r="O219">
        <v>25378</v>
      </c>
      <c r="P219" s="1">
        <v>44369</v>
      </c>
      <c r="Q219" s="1">
        <v>44381</v>
      </c>
      <c r="R219" t="str" cm="1">
        <f t="array" ref="R219:Y219">_xlfn.XLOOKUP($N219,'Raw - customers'!$A:$A,'Raw - customers'!$B:$I)</f>
        <v>Adena Venn</v>
      </c>
      <c r="S219" t="str">
        <v>Polygender</v>
      </c>
      <c r="T219">
        <v>53</v>
      </c>
      <c r="U219" t="str">
        <v>048 Kayla RoadSuite 099</v>
      </c>
      <c r="V219">
        <v>839</v>
      </c>
      <c r="W219" t="str">
        <v>Jordanburgh</v>
      </c>
      <c r="X219" t="str">
        <v>Victoria</v>
      </c>
      <c r="Y219" t="str">
        <v>Australia</v>
      </c>
      <c r="Z219">
        <v>6</v>
      </c>
      <c r="AA219" s="3" t="str">
        <f t="shared" si="7"/>
        <v>10 to 20</v>
      </c>
      <c r="AL219" s="6" t="str">
        <v>Dani Hawtin</v>
      </c>
      <c r="AP219" s="6">
        <v>922</v>
      </c>
      <c r="AQ219" s="6" t="s">
        <v>1396</v>
      </c>
      <c r="AS219">
        <v>457</v>
      </c>
      <c r="AT219" t="str">
        <v>Victoria</v>
      </c>
    </row>
    <row r="220" spans="1:46" x14ac:dyDescent="0.25">
      <c r="A220">
        <v>218</v>
      </c>
      <c r="B220">
        <v>46</v>
      </c>
      <c r="C220">
        <v>316</v>
      </c>
      <c r="D220">
        <v>109</v>
      </c>
      <c r="E220">
        <v>3</v>
      </c>
      <c r="F220">
        <v>327</v>
      </c>
      <c r="G220" t="str">
        <f>VLOOKUP($C220,'Raw-products'!$A$2:$H$1261,MATCH(G$1,'Raw-products'!$A$1:$H$1,0))</f>
        <v>Shirt</v>
      </c>
      <c r="H220" t="str">
        <f>VLOOKUP($C220,'Raw-products'!$A$2:$H$1261,MATCH(H$1,'Raw-products'!$A$1:$H$1,0))</f>
        <v>Mandarin Collar</v>
      </c>
      <c r="I220" t="str">
        <f>VLOOKUP($C220,'Raw-products'!$A$2:$H$1261,MATCH(I$1,'Raw-products'!$A$1:$H$1,0))</f>
        <v>S</v>
      </c>
      <c r="J220" t="str">
        <f>VLOOKUP($C220,'Raw-products'!$A$2:$H$1261,MATCH(J$1,'Raw-products'!$A$1:$H$1,0))</f>
        <v>red</v>
      </c>
      <c r="K220">
        <f>VLOOKUP($C220,'Raw-products'!$A$2:$H$1261,MATCH(K$1,'Raw-products'!$A$1:$H$1,0))</f>
        <v>108</v>
      </c>
      <c r="L220">
        <f>VLOOKUP($C220,'Raw-products'!$A$2:$H$1261,MATCH(L$1,'Raw-products'!$A$1:$H$1,0))</f>
        <v>48</v>
      </c>
      <c r="M220" s="5">
        <f t="shared" si="6"/>
        <v>5184</v>
      </c>
      <c r="N220" cm="1">
        <f t="array" ref="N220:Q220">_xlfn.XLOOKUP($B220,'Raw -orders'!$A:$A,'Raw -orders'!$B:$E)</f>
        <v>922</v>
      </c>
      <c r="O220">
        <v>25378</v>
      </c>
      <c r="P220" s="1">
        <v>44369</v>
      </c>
      <c r="Q220" s="1">
        <v>44381</v>
      </c>
      <c r="R220" t="str" cm="1">
        <f t="array" ref="R220:Y220">_xlfn.XLOOKUP($N220,'Raw - customers'!$A:$A,'Raw - customers'!$B:$I)</f>
        <v>Adena Venn</v>
      </c>
      <c r="S220" t="str">
        <v>Polygender</v>
      </c>
      <c r="T220">
        <v>53</v>
      </c>
      <c r="U220" t="str">
        <v>048 Kayla RoadSuite 099</v>
      </c>
      <c r="V220">
        <v>839</v>
      </c>
      <c r="W220" t="str">
        <v>Jordanburgh</v>
      </c>
      <c r="X220" t="str">
        <v>Victoria</v>
      </c>
      <c r="Y220" t="str">
        <v>Australia</v>
      </c>
      <c r="Z220">
        <v>6</v>
      </c>
      <c r="AA220" s="3" t="str">
        <f t="shared" si="7"/>
        <v>10 to 20</v>
      </c>
      <c r="AL220" s="6" t="str">
        <v>Dani Pinches</v>
      </c>
      <c r="AP220" s="6">
        <v>922</v>
      </c>
      <c r="AQ220" s="6" t="s">
        <v>1396</v>
      </c>
      <c r="AS220">
        <v>518</v>
      </c>
      <c r="AT220" t="str">
        <v>Northern Territory</v>
      </c>
    </row>
    <row r="221" spans="1:46" x14ac:dyDescent="0.25">
      <c r="A221">
        <v>219</v>
      </c>
      <c r="B221">
        <v>47</v>
      </c>
      <c r="C221">
        <v>664</v>
      </c>
      <c r="D221">
        <v>93</v>
      </c>
      <c r="E221">
        <v>2</v>
      </c>
      <c r="F221">
        <v>186</v>
      </c>
      <c r="G221" t="str">
        <f>VLOOKUP($C221,'Raw-products'!$A$2:$H$1261,MATCH(G$1,'Raw-products'!$A$1:$H$1,0))</f>
        <v>Jacket</v>
      </c>
      <c r="H221" t="str">
        <f>VLOOKUP($C221,'Raw-products'!$A$2:$H$1261,MATCH(H$1,'Raw-products'!$A$1:$H$1,0))</f>
        <v>Coach</v>
      </c>
      <c r="I221" t="str">
        <f>VLOOKUP($C221,'Raw-products'!$A$2:$H$1261,MATCH(I$1,'Raw-products'!$A$1:$H$1,0))</f>
        <v>XL</v>
      </c>
      <c r="J221" t="str">
        <f>VLOOKUP($C221,'Raw-products'!$A$2:$H$1261,MATCH(J$1,'Raw-products'!$A$1:$H$1,0))</f>
        <v>violet</v>
      </c>
      <c r="K221">
        <f>VLOOKUP($C221,'Raw-products'!$A$2:$H$1261,MATCH(K$1,'Raw-products'!$A$1:$H$1,0))</f>
        <v>115</v>
      </c>
      <c r="L221">
        <f>VLOOKUP($C221,'Raw-products'!$A$2:$H$1261,MATCH(L$1,'Raw-products'!$A$1:$H$1,0))</f>
        <v>60</v>
      </c>
      <c r="M221" s="5">
        <f t="shared" si="6"/>
        <v>6900</v>
      </c>
      <c r="N221" cm="1">
        <f t="array" ref="N221:Q221">_xlfn.XLOOKUP($B221,'Raw -orders'!$A:$A,'Raw -orders'!$B:$E)</f>
        <v>791</v>
      </c>
      <c r="O221">
        <v>35453</v>
      </c>
      <c r="P221" s="1">
        <v>44307</v>
      </c>
      <c r="Q221" s="1">
        <v>44309</v>
      </c>
      <c r="R221" t="str" cm="1">
        <f t="array" ref="R221:Y221">_xlfn.XLOOKUP($N221,'Raw - customers'!$A:$A,'Raw - customers'!$B:$I)</f>
        <v>Jojo Toffanini</v>
      </c>
      <c r="S221" t="str">
        <v>Agender</v>
      </c>
      <c r="T221">
        <v>34</v>
      </c>
      <c r="U221" t="str">
        <v>3285 Kai MewsApt. 727</v>
      </c>
      <c r="V221">
        <v>8839</v>
      </c>
      <c r="W221" t="str">
        <v>Elijahshire</v>
      </c>
      <c r="X221" t="str">
        <v>Queensland</v>
      </c>
      <c r="Y221" t="str">
        <v>Australia</v>
      </c>
      <c r="Z221">
        <v>4</v>
      </c>
      <c r="AA221" s="3" t="str">
        <f t="shared" si="7"/>
        <v>0 to 10</v>
      </c>
      <c r="AL221" s="6" t="str">
        <v>Dannie Fidler</v>
      </c>
      <c r="AP221" s="6">
        <v>791</v>
      </c>
      <c r="AQ221" s="6" t="s">
        <v>1355</v>
      </c>
      <c r="AS221">
        <v>683</v>
      </c>
      <c r="AT221" t="str">
        <v>Australian Capital Territory</v>
      </c>
    </row>
    <row r="222" spans="1:46" x14ac:dyDescent="0.25">
      <c r="A222">
        <v>220</v>
      </c>
      <c r="B222">
        <v>47</v>
      </c>
      <c r="C222">
        <v>823</v>
      </c>
      <c r="D222">
        <v>117</v>
      </c>
      <c r="E222">
        <v>2</v>
      </c>
      <c r="F222">
        <v>234</v>
      </c>
      <c r="G222" t="str">
        <f>VLOOKUP($C222,'Raw-products'!$A$2:$H$1261,MATCH(G$1,'Raw-products'!$A$1:$H$1,0))</f>
        <v>Jacket</v>
      </c>
      <c r="H222" t="str">
        <f>VLOOKUP($C222,'Raw-products'!$A$2:$H$1261,MATCH(H$1,'Raw-products'!$A$1:$H$1,0))</f>
        <v>Shearling</v>
      </c>
      <c r="I222" t="str">
        <f>VLOOKUP($C222,'Raw-products'!$A$2:$H$1261,MATCH(I$1,'Raw-products'!$A$1:$H$1,0))</f>
        <v>L</v>
      </c>
      <c r="J222" t="str">
        <f>VLOOKUP($C222,'Raw-products'!$A$2:$H$1261,MATCH(J$1,'Raw-products'!$A$1:$H$1,0))</f>
        <v>green</v>
      </c>
      <c r="K222">
        <f>VLOOKUP($C222,'Raw-products'!$A$2:$H$1261,MATCH(K$1,'Raw-products'!$A$1:$H$1,0))</f>
        <v>95</v>
      </c>
      <c r="L222">
        <f>VLOOKUP($C222,'Raw-products'!$A$2:$H$1261,MATCH(L$1,'Raw-products'!$A$1:$H$1,0))</f>
        <v>66</v>
      </c>
      <c r="M222" s="5">
        <f t="shared" si="6"/>
        <v>6270</v>
      </c>
      <c r="N222" cm="1">
        <f t="array" ref="N222:Q222">_xlfn.XLOOKUP($B222,'Raw -orders'!$A:$A,'Raw -orders'!$B:$E)</f>
        <v>791</v>
      </c>
      <c r="O222">
        <v>35453</v>
      </c>
      <c r="P222" s="1">
        <v>44307</v>
      </c>
      <c r="Q222" s="1">
        <v>44309</v>
      </c>
      <c r="R222" t="str" cm="1">
        <f t="array" ref="R222:Y222">_xlfn.XLOOKUP($N222,'Raw - customers'!$A:$A,'Raw - customers'!$B:$I)</f>
        <v>Jojo Toffanini</v>
      </c>
      <c r="S222" t="str">
        <v>Agender</v>
      </c>
      <c r="T222">
        <v>34</v>
      </c>
      <c r="U222" t="str">
        <v>3285 Kai MewsApt. 727</v>
      </c>
      <c r="V222">
        <v>8839</v>
      </c>
      <c r="W222" t="str">
        <v>Elijahshire</v>
      </c>
      <c r="X222" t="str">
        <v>Queensland</v>
      </c>
      <c r="Y222" t="str">
        <v>Australia</v>
      </c>
      <c r="Z222">
        <v>4</v>
      </c>
      <c r="AA222" s="3" t="str">
        <f t="shared" si="7"/>
        <v>0 to 10</v>
      </c>
      <c r="AL222" s="6" t="str">
        <v>Darby Aistrop</v>
      </c>
      <c r="AP222" s="6">
        <v>791</v>
      </c>
      <c r="AQ222" s="6" t="s">
        <v>1355</v>
      </c>
      <c r="AS222">
        <v>179</v>
      </c>
      <c r="AT222" t="str">
        <v>Queensland</v>
      </c>
    </row>
    <row r="223" spans="1:46" x14ac:dyDescent="0.25">
      <c r="A223">
        <v>221</v>
      </c>
      <c r="B223">
        <v>47</v>
      </c>
      <c r="C223">
        <v>777</v>
      </c>
      <c r="D223">
        <v>91</v>
      </c>
      <c r="E223">
        <v>1</v>
      </c>
      <c r="F223">
        <v>91</v>
      </c>
      <c r="G223" t="str">
        <f>VLOOKUP($C223,'Raw-products'!$A$2:$H$1261,MATCH(G$1,'Raw-products'!$A$1:$H$1,0))</f>
        <v>Jacket</v>
      </c>
      <c r="H223" t="str">
        <f>VLOOKUP($C223,'Raw-products'!$A$2:$H$1261,MATCH(H$1,'Raw-products'!$A$1:$H$1,0))</f>
        <v>Pullover</v>
      </c>
      <c r="I223" t="str">
        <f>VLOOKUP($C223,'Raw-products'!$A$2:$H$1261,MATCH(I$1,'Raw-products'!$A$1:$H$1,0))</f>
        <v>M</v>
      </c>
      <c r="J223" t="str">
        <f>VLOOKUP($C223,'Raw-products'!$A$2:$H$1261,MATCH(J$1,'Raw-products'!$A$1:$H$1,0))</f>
        <v>orange</v>
      </c>
      <c r="K223">
        <f>VLOOKUP($C223,'Raw-products'!$A$2:$H$1261,MATCH(K$1,'Raw-products'!$A$1:$H$1,0))</f>
        <v>114</v>
      </c>
      <c r="L223">
        <f>VLOOKUP($C223,'Raw-products'!$A$2:$H$1261,MATCH(L$1,'Raw-products'!$A$1:$H$1,0))</f>
        <v>60</v>
      </c>
      <c r="M223" s="5">
        <f t="shared" si="6"/>
        <v>6840</v>
      </c>
      <c r="N223" cm="1">
        <f t="array" ref="N223:Q223">_xlfn.XLOOKUP($B223,'Raw -orders'!$A:$A,'Raw -orders'!$B:$E)</f>
        <v>791</v>
      </c>
      <c r="O223">
        <v>35453</v>
      </c>
      <c r="P223" s="1">
        <v>44307</v>
      </c>
      <c r="Q223" s="1">
        <v>44309</v>
      </c>
      <c r="R223" t="str" cm="1">
        <f t="array" ref="R223:Y223">_xlfn.XLOOKUP($N223,'Raw - customers'!$A:$A,'Raw - customers'!$B:$I)</f>
        <v>Jojo Toffanini</v>
      </c>
      <c r="S223" t="str">
        <v>Agender</v>
      </c>
      <c r="T223">
        <v>34</v>
      </c>
      <c r="U223" t="str">
        <v>3285 Kai MewsApt. 727</v>
      </c>
      <c r="V223">
        <v>8839</v>
      </c>
      <c r="W223" t="str">
        <v>Elijahshire</v>
      </c>
      <c r="X223" t="str">
        <v>Queensland</v>
      </c>
      <c r="Y223" t="str">
        <v>Australia</v>
      </c>
      <c r="Z223">
        <v>4</v>
      </c>
      <c r="AA223" s="3" t="str">
        <f t="shared" si="7"/>
        <v>0 to 10</v>
      </c>
      <c r="AL223" s="6" t="str">
        <v>Darby Jeffries</v>
      </c>
      <c r="AP223" s="6">
        <v>791</v>
      </c>
      <c r="AQ223" s="6" t="s">
        <v>1355</v>
      </c>
      <c r="AS223">
        <v>605</v>
      </c>
      <c r="AT223" t="str">
        <v>Western Australia</v>
      </c>
    </row>
    <row r="224" spans="1:46" x14ac:dyDescent="0.25">
      <c r="A224">
        <v>222</v>
      </c>
      <c r="B224">
        <v>47</v>
      </c>
      <c r="C224">
        <v>78</v>
      </c>
      <c r="D224">
        <v>118</v>
      </c>
      <c r="E224">
        <v>2</v>
      </c>
      <c r="F224">
        <v>236</v>
      </c>
      <c r="G224" t="str">
        <f>VLOOKUP($C224,'Raw-products'!$A$2:$H$1261,MATCH(G$1,'Raw-products'!$A$1:$H$1,0))</f>
        <v>Shirt</v>
      </c>
      <c r="H224" t="str">
        <f>VLOOKUP($C224,'Raw-products'!$A$2:$H$1261,MATCH(H$1,'Raw-products'!$A$1:$H$1,0))</f>
        <v>Flannel</v>
      </c>
      <c r="I224" t="str">
        <f>VLOOKUP($C224,'Raw-products'!$A$2:$H$1261,MATCH(I$1,'Raw-products'!$A$1:$H$1,0))</f>
        <v>L</v>
      </c>
      <c r="J224" t="str">
        <f>VLOOKUP($C224,'Raw-products'!$A$2:$H$1261,MATCH(J$1,'Raw-products'!$A$1:$H$1,0))</f>
        <v>orange</v>
      </c>
      <c r="K224">
        <f>VLOOKUP($C224,'Raw-products'!$A$2:$H$1261,MATCH(K$1,'Raw-products'!$A$1:$H$1,0))</f>
        <v>96</v>
      </c>
      <c r="L224">
        <f>VLOOKUP($C224,'Raw-products'!$A$2:$H$1261,MATCH(L$1,'Raw-products'!$A$1:$H$1,0))</f>
        <v>59</v>
      </c>
      <c r="M224" s="5">
        <f t="shared" si="6"/>
        <v>5664</v>
      </c>
      <c r="N224" cm="1">
        <f t="array" ref="N224:Q224">_xlfn.XLOOKUP($B224,'Raw -orders'!$A:$A,'Raw -orders'!$B:$E)</f>
        <v>791</v>
      </c>
      <c r="O224">
        <v>35453</v>
      </c>
      <c r="P224" s="1">
        <v>44307</v>
      </c>
      <c r="Q224" s="1">
        <v>44309</v>
      </c>
      <c r="R224" t="str" cm="1">
        <f t="array" ref="R224:Y224">_xlfn.XLOOKUP($N224,'Raw - customers'!$A:$A,'Raw - customers'!$B:$I)</f>
        <v>Jojo Toffanini</v>
      </c>
      <c r="S224" t="str">
        <v>Agender</v>
      </c>
      <c r="T224">
        <v>34</v>
      </c>
      <c r="U224" t="str">
        <v>3285 Kai MewsApt. 727</v>
      </c>
      <c r="V224">
        <v>8839</v>
      </c>
      <c r="W224" t="str">
        <v>Elijahshire</v>
      </c>
      <c r="X224" t="str">
        <v>Queensland</v>
      </c>
      <c r="Y224" t="str">
        <v>Australia</v>
      </c>
      <c r="Z224">
        <v>4</v>
      </c>
      <c r="AA224" s="3" t="str">
        <f t="shared" si="7"/>
        <v>0 to 10</v>
      </c>
      <c r="AL224" s="6" t="str">
        <v>Dare Andrich</v>
      </c>
      <c r="AP224" s="6">
        <v>791</v>
      </c>
      <c r="AQ224" s="6" t="s">
        <v>1355</v>
      </c>
      <c r="AS224">
        <v>313</v>
      </c>
      <c r="AT224" t="str">
        <v>South Australia</v>
      </c>
    </row>
    <row r="225" spans="1:46" x14ac:dyDescent="0.25">
      <c r="A225">
        <v>223</v>
      </c>
      <c r="B225">
        <v>47</v>
      </c>
      <c r="C225">
        <v>1089</v>
      </c>
      <c r="D225">
        <v>115</v>
      </c>
      <c r="E225">
        <v>3</v>
      </c>
      <c r="F225">
        <v>345</v>
      </c>
      <c r="G225" t="str">
        <f>VLOOKUP($C225,'Raw-products'!$A$2:$H$1261,MATCH(G$1,'Raw-products'!$A$1:$H$1,0))</f>
        <v>Trousers</v>
      </c>
      <c r="H225" t="str">
        <f>VLOOKUP($C225,'Raw-products'!$A$2:$H$1261,MATCH(H$1,'Raw-products'!$A$1:$H$1,0))</f>
        <v>Cropped</v>
      </c>
      <c r="I225" t="str">
        <f>VLOOKUP($C225,'Raw-products'!$A$2:$H$1261,MATCH(I$1,'Raw-products'!$A$1:$H$1,0))</f>
        <v>XL</v>
      </c>
      <c r="J225" t="str">
        <f>VLOOKUP($C225,'Raw-products'!$A$2:$H$1261,MATCH(J$1,'Raw-products'!$A$1:$H$1,0))</f>
        <v>red</v>
      </c>
      <c r="K225">
        <f>VLOOKUP($C225,'Raw-products'!$A$2:$H$1261,MATCH(K$1,'Raw-products'!$A$1:$H$1,0))</f>
        <v>99</v>
      </c>
      <c r="L225">
        <f>VLOOKUP($C225,'Raw-products'!$A$2:$H$1261,MATCH(L$1,'Raw-products'!$A$1:$H$1,0))</f>
        <v>78</v>
      </c>
      <c r="M225" s="5">
        <f t="shared" si="6"/>
        <v>7722</v>
      </c>
      <c r="N225" cm="1">
        <f t="array" ref="N225:Q225">_xlfn.XLOOKUP($B225,'Raw -orders'!$A:$A,'Raw -orders'!$B:$E)</f>
        <v>791</v>
      </c>
      <c r="O225">
        <v>35453</v>
      </c>
      <c r="P225" s="1">
        <v>44307</v>
      </c>
      <c r="Q225" s="1">
        <v>44309</v>
      </c>
      <c r="R225" t="str" cm="1">
        <f t="array" ref="R225:Y225">_xlfn.XLOOKUP($N225,'Raw - customers'!$A:$A,'Raw - customers'!$B:$I)</f>
        <v>Jojo Toffanini</v>
      </c>
      <c r="S225" t="str">
        <v>Agender</v>
      </c>
      <c r="T225">
        <v>34</v>
      </c>
      <c r="U225" t="str">
        <v>3285 Kai MewsApt. 727</v>
      </c>
      <c r="V225">
        <v>8839</v>
      </c>
      <c r="W225" t="str">
        <v>Elijahshire</v>
      </c>
      <c r="X225" t="str">
        <v>Queensland</v>
      </c>
      <c r="Y225" t="str">
        <v>Australia</v>
      </c>
      <c r="Z225">
        <v>4</v>
      </c>
      <c r="AA225" s="3" t="str">
        <f t="shared" si="7"/>
        <v>0 to 10</v>
      </c>
      <c r="AL225" s="6" t="str">
        <v>Daren Airs</v>
      </c>
      <c r="AP225" s="6">
        <v>791</v>
      </c>
      <c r="AQ225" s="6" t="s">
        <v>1355</v>
      </c>
      <c r="AS225">
        <v>914</v>
      </c>
      <c r="AT225" t="str">
        <v>South Australia</v>
      </c>
    </row>
    <row r="226" spans="1:46" x14ac:dyDescent="0.25">
      <c r="A226">
        <v>224</v>
      </c>
      <c r="B226">
        <v>48</v>
      </c>
      <c r="C226">
        <v>960</v>
      </c>
      <c r="D226">
        <v>97</v>
      </c>
      <c r="E226">
        <v>1</v>
      </c>
      <c r="F226">
        <v>97</v>
      </c>
      <c r="G226" t="str">
        <f>VLOOKUP($C226,'Raw-products'!$A$2:$H$1261,MATCH(G$1,'Raw-products'!$A$1:$H$1,0))</f>
        <v>Trousers</v>
      </c>
      <c r="H226" t="str">
        <f>VLOOKUP($C226,'Raw-products'!$A$2:$H$1261,MATCH(H$1,'Raw-products'!$A$1:$H$1,0))</f>
        <v>Slim-Fit</v>
      </c>
      <c r="I226" t="str">
        <f>VLOOKUP($C226,'Raw-products'!$A$2:$H$1261,MATCH(I$1,'Raw-products'!$A$1:$H$1,0))</f>
        <v>XS</v>
      </c>
      <c r="J226" t="str">
        <f>VLOOKUP($C226,'Raw-products'!$A$2:$H$1261,MATCH(J$1,'Raw-products'!$A$1:$H$1,0))</f>
        <v>green</v>
      </c>
      <c r="K226">
        <f>VLOOKUP($C226,'Raw-products'!$A$2:$H$1261,MATCH(K$1,'Raw-products'!$A$1:$H$1,0))</f>
        <v>119</v>
      </c>
      <c r="L226">
        <f>VLOOKUP($C226,'Raw-products'!$A$2:$H$1261,MATCH(L$1,'Raw-products'!$A$1:$H$1,0))</f>
        <v>74</v>
      </c>
      <c r="M226" s="5">
        <f t="shared" si="6"/>
        <v>8806</v>
      </c>
      <c r="N226" cm="1">
        <f t="array" ref="N226:Q226">_xlfn.XLOOKUP($B226,'Raw -orders'!$A:$A,'Raw -orders'!$B:$E)</f>
        <v>620</v>
      </c>
      <c r="O226">
        <v>31712</v>
      </c>
      <c r="P226" s="1">
        <v>44302</v>
      </c>
      <c r="Q226" s="1">
        <v>44309</v>
      </c>
      <c r="R226" t="str" cm="1">
        <f t="array" ref="R226:Y226">_xlfn.XLOOKUP($N226,'Raw - customers'!$A:$A,'Raw - customers'!$B:$I)</f>
        <v>Phillipe Gatecliffe</v>
      </c>
      <c r="S226" t="str">
        <v>Male</v>
      </c>
      <c r="T226">
        <v>35</v>
      </c>
      <c r="U226" t="str">
        <v>150 Nate LoopApt. 614</v>
      </c>
      <c r="V226">
        <v>902</v>
      </c>
      <c r="W226" t="str">
        <v>Jettstad</v>
      </c>
      <c r="X226" t="str">
        <v>Australian Capital Territory</v>
      </c>
      <c r="Y226" t="str">
        <v>Australia</v>
      </c>
      <c r="Z226">
        <v>4</v>
      </c>
      <c r="AA226" s="3" t="str">
        <f t="shared" si="7"/>
        <v>0 to 10</v>
      </c>
      <c r="AL226" s="6" t="str">
        <v>Daria Embleton</v>
      </c>
      <c r="AP226" s="6">
        <v>620</v>
      </c>
      <c r="AQ226" s="6" t="s">
        <v>1350</v>
      </c>
      <c r="AS226">
        <v>742</v>
      </c>
      <c r="AT226" t="str">
        <v>Western Australia</v>
      </c>
    </row>
    <row r="227" spans="1:46" x14ac:dyDescent="0.25">
      <c r="A227">
        <v>225</v>
      </c>
      <c r="B227">
        <v>48</v>
      </c>
      <c r="C227">
        <v>683</v>
      </c>
      <c r="D227">
        <v>113</v>
      </c>
      <c r="E227">
        <v>3</v>
      </c>
      <c r="F227">
        <v>339</v>
      </c>
      <c r="G227" t="str">
        <f>VLOOKUP($C227,'Raw-products'!$A$2:$H$1261,MATCH(G$1,'Raw-products'!$A$1:$H$1,0))</f>
        <v>Jacket</v>
      </c>
      <c r="H227" t="str">
        <f>VLOOKUP($C227,'Raw-products'!$A$2:$H$1261,MATCH(H$1,'Raw-products'!$A$1:$H$1,0))</f>
        <v>Parka</v>
      </c>
      <c r="I227" t="str">
        <f>VLOOKUP($C227,'Raw-products'!$A$2:$H$1261,MATCH(I$1,'Raw-products'!$A$1:$H$1,0))</f>
        <v>L</v>
      </c>
      <c r="J227" t="str">
        <f>VLOOKUP($C227,'Raw-products'!$A$2:$H$1261,MATCH(J$1,'Raw-products'!$A$1:$H$1,0))</f>
        <v>green</v>
      </c>
      <c r="K227">
        <f>VLOOKUP($C227,'Raw-products'!$A$2:$H$1261,MATCH(K$1,'Raw-products'!$A$1:$H$1,0))</f>
        <v>119</v>
      </c>
      <c r="L227">
        <f>VLOOKUP($C227,'Raw-products'!$A$2:$H$1261,MATCH(L$1,'Raw-products'!$A$1:$H$1,0))</f>
        <v>55</v>
      </c>
      <c r="M227" s="5">
        <f t="shared" si="6"/>
        <v>6545</v>
      </c>
      <c r="N227" cm="1">
        <f t="array" ref="N227:Q227">_xlfn.XLOOKUP($B227,'Raw -orders'!$A:$A,'Raw -orders'!$B:$E)</f>
        <v>620</v>
      </c>
      <c r="O227">
        <v>31712</v>
      </c>
      <c r="P227" s="1">
        <v>44302</v>
      </c>
      <c r="Q227" s="1">
        <v>44309</v>
      </c>
      <c r="R227" t="str" cm="1">
        <f t="array" ref="R227:Y227">_xlfn.XLOOKUP($N227,'Raw - customers'!$A:$A,'Raw - customers'!$B:$I)</f>
        <v>Phillipe Gatecliffe</v>
      </c>
      <c r="S227" t="str">
        <v>Male</v>
      </c>
      <c r="T227">
        <v>35</v>
      </c>
      <c r="U227" t="str">
        <v>150 Nate LoopApt. 614</v>
      </c>
      <c r="V227">
        <v>902</v>
      </c>
      <c r="W227" t="str">
        <v>Jettstad</v>
      </c>
      <c r="X227" t="str">
        <v>Australian Capital Territory</v>
      </c>
      <c r="Y227" t="str">
        <v>Australia</v>
      </c>
      <c r="Z227">
        <v>4</v>
      </c>
      <c r="AA227" s="3" t="str">
        <f t="shared" si="7"/>
        <v>0 to 10</v>
      </c>
      <c r="AL227" s="6" t="str">
        <v>Darrelle Padson</v>
      </c>
      <c r="AP227" s="6">
        <v>620</v>
      </c>
      <c r="AQ227" s="6" t="s">
        <v>1350</v>
      </c>
      <c r="AS227">
        <v>317</v>
      </c>
      <c r="AT227" t="str">
        <v>Australian Capital Territory</v>
      </c>
    </row>
    <row r="228" spans="1:46" x14ac:dyDescent="0.25">
      <c r="A228">
        <v>226</v>
      </c>
      <c r="B228">
        <v>49</v>
      </c>
      <c r="C228">
        <v>40</v>
      </c>
      <c r="D228">
        <v>104</v>
      </c>
      <c r="E228">
        <v>3</v>
      </c>
      <c r="F228">
        <v>312</v>
      </c>
      <c r="G228" t="str">
        <f>VLOOKUP($C228,'Raw-products'!$A$2:$H$1261,MATCH(G$1,'Raw-products'!$A$1:$H$1,0))</f>
        <v>Shirt</v>
      </c>
      <c r="H228" t="str">
        <f>VLOOKUP($C228,'Raw-products'!$A$2:$H$1261,MATCH(H$1,'Raw-products'!$A$1:$H$1,0))</f>
        <v>Dress</v>
      </c>
      <c r="I228" t="str">
        <f>VLOOKUP($C228,'Raw-products'!$A$2:$H$1261,MATCH(I$1,'Raw-products'!$A$1:$H$1,0))</f>
        <v>XS</v>
      </c>
      <c r="J228" t="str">
        <f>VLOOKUP($C228,'Raw-products'!$A$2:$H$1261,MATCH(J$1,'Raw-products'!$A$1:$H$1,0))</f>
        <v>orange</v>
      </c>
      <c r="K228">
        <f>VLOOKUP($C228,'Raw-products'!$A$2:$H$1261,MATCH(K$1,'Raw-products'!$A$1:$H$1,0))</f>
        <v>119</v>
      </c>
      <c r="L228">
        <f>VLOOKUP($C228,'Raw-products'!$A$2:$H$1261,MATCH(L$1,'Raw-products'!$A$1:$H$1,0))</f>
        <v>58</v>
      </c>
      <c r="M228" s="5">
        <f t="shared" si="6"/>
        <v>6902</v>
      </c>
      <c r="N228" cm="1">
        <f t="array" ref="N228:Q228">_xlfn.XLOOKUP($B228,'Raw -orders'!$A:$A,'Raw -orders'!$B:$E)</f>
        <v>336</v>
      </c>
      <c r="O228">
        <v>24219</v>
      </c>
      <c r="P228" s="1">
        <v>44218</v>
      </c>
      <c r="Q228" s="1">
        <v>44240</v>
      </c>
      <c r="R228" t="str" cm="1">
        <f t="array" ref="R228:Y228">_xlfn.XLOOKUP($N228,'Raw - customers'!$A:$A,'Raw - customers'!$B:$I)</f>
        <v>Julian Sponer</v>
      </c>
      <c r="S228" t="str">
        <v>Male</v>
      </c>
      <c r="T228">
        <v>35</v>
      </c>
      <c r="U228" t="str">
        <v>745 Jack CourtApt. 737</v>
      </c>
      <c r="V228">
        <v>3647</v>
      </c>
      <c r="W228" t="str">
        <v>Port Madison</v>
      </c>
      <c r="X228" t="str">
        <v>Australian Capital Territory</v>
      </c>
      <c r="Y228" t="str">
        <v>Australia</v>
      </c>
      <c r="Z228">
        <v>1</v>
      </c>
      <c r="AA228" s="3" t="str">
        <f t="shared" si="7"/>
        <v>20 to 30</v>
      </c>
      <c r="AL228" s="6" t="str">
        <v>Darren Karpenko</v>
      </c>
      <c r="AP228" s="6">
        <v>336</v>
      </c>
      <c r="AQ228" s="6" t="s">
        <v>1350</v>
      </c>
      <c r="AS228">
        <v>250</v>
      </c>
      <c r="AT228" t="str">
        <v>Queensland</v>
      </c>
    </row>
    <row r="229" spans="1:46" x14ac:dyDescent="0.25">
      <c r="A229">
        <v>227</v>
      </c>
      <c r="B229">
        <v>49</v>
      </c>
      <c r="C229">
        <v>1044</v>
      </c>
      <c r="D229">
        <v>90</v>
      </c>
      <c r="E229">
        <v>2</v>
      </c>
      <c r="F229">
        <v>180</v>
      </c>
      <c r="G229" t="str">
        <f>VLOOKUP($C229,'Raw-products'!$A$2:$H$1261,MATCH(G$1,'Raw-products'!$A$1:$H$1,0))</f>
        <v>Trousers</v>
      </c>
      <c r="H229" t="str">
        <f>VLOOKUP($C229,'Raw-products'!$A$2:$H$1261,MATCH(H$1,'Raw-products'!$A$1:$H$1,0))</f>
        <v>Relaxed Leg</v>
      </c>
      <c r="I229" t="str">
        <f>VLOOKUP($C229,'Raw-products'!$A$2:$H$1261,MATCH(I$1,'Raw-products'!$A$1:$H$1,0))</f>
        <v>XL</v>
      </c>
      <c r="J229" t="str">
        <f>VLOOKUP($C229,'Raw-products'!$A$2:$H$1261,MATCH(J$1,'Raw-products'!$A$1:$H$1,0))</f>
        <v>indigo</v>
      </c>
      <c r="K229">
        <f>VLOOKUP($C229,'Raw-products'!$A$2:$H$1261,MATCH(K$1,'Raw-products'!$A$1:$H$1,0))</f>
        <v>95</v>
      </c>
      <c r="L229">
        <f>VLOOKUP($C229,'Raw-products'!$A$2:$H$1261,MATCH(L$1,'Raw-products'!$A$1:$H$1,0))</f>
        <v>58</v>
      </c>
      <c r="M229" s="5">
        <f t="shared" si="6"/>
        <v>5510</v>
      </c>
      <c r="N229" cm="1">
        <f t="array" ref="N229:Q229">_xlfn.XLOOKUP($B229,'Raw -orders'!$A:$A,'Raw -orders'!$B:$E)</f>
        <v>336</v>
      </c>
      <c r="O229">
        <v>24219</v>
      </c>
      <c r="P229" s="1">
        <v>44218</v>
      </c>
      <c r="Q229" s="1">
        <v>44240</v>
      </c>
      <c r="R229" t="str" cm="1">
        <f t="array" ref="R229:Y229">_xlfn.XLOOKUP($N229,'Raw - customers'!$A:$A,'Raw - customers'!$B:$I)</f>
        <v>Julian Sponer</v>
      </c>
      <c r="S229" t="str">
        <v>Male</v>
      </c>
      <c r="T229">
        <v>35</v>
      </c>
      <c r="U229" t="str">
        <v>745 Jack CourtApt. 737</v>
      </c>
      <c r="V229">
        <v>3647</v>
      </c>
      <c r="W229" t="str">
        <v>Port Madison</v>
      </c>
      <c r="X229" t="str">
        <v>Australian Capital Territory</v>
      </c>
      <c r="Y229" t="str">
        <v>Australia</v>
      </c>
      <c r="Z229">
        <v>1</v>
      </c>
      <c r="AA229" s="3" t="str">
        <f t="shared" si="7"/>
        <v>20 to 30</v>
      </c>
      <c r="AL229" s="6" t="str">
        <v>Datha Vicary</v>
      </c>
      <c r="AP229" s="6">
        <v>336</v>
      </c>
      <c r="AQ229" s="6" t="s">
        <v>1350</v>
      </c>
      <c r="AS229">
        <v>812</v>
      </c>
      <c r="AT229" t="str">
        <v>Western Australia</v>
      </c>
    </row>
    <row r="230" spans="1:46" x14ac:dyDescent="0.25">
      <c r="A230">
        <v>228</v>
      </c>
      <c r="B230">
        <v>49</v>
      </c>
      <c r="C230">
        <v>773</v>
      </c>
      <c r="D230">
        <v>91</v>
      </c>
      <c r="E230">
        <v>1</v>
      </c>
      <c r="F230">
        <v>91</v>
      </c>
      <c r="G230" t="str">
        <f>VLOOKUP($C230,'Raw-products'!$A$2:$H$1261,MATCH(G$1,'Raw-products'!$A$1:$H$1,0))</f>
        <v>Jacket</v>
      </c>
      <c r="H230" t="str">
        <f>VLOOKUP($C230,'Raw-products'!$A$2:$H$1261,MATCH(H$1,'Raw-products'!$A$1:$H$1,0))</f>
        <v>Pullover</v>
      </c>
      <c r="I230" t="str">
        <f>VLOOKUP($C230,'Raw-products'!$A$2:$H$1261,MATCH(I$1,'Raw-products'!$A$1:$H$1,0))</f>
        <v>L</v>
      </c>
      <c r="J230" t="str">
        <f>VLOOKUP($C230,'Raw-products'!$A$2:$H$1261,MATCH(J$1,'Raw-products'!$A$1:$H$1,0))</f>
        <v>red</v>
      </c>
      <c r="K230">
        <f>VLOOKUP($C230,'Raw-products'!$A$2:$H$1261,MATCH(K$1,'Raw-products'!$A$1:$H$1,0))</f>
        <v>114</v>
      </c>
      <c r="L230">
        <f>VLOOKUP($C230,'Raw-products'!$A$2:$H$1261,MATCH(L$1,'Raw-products'!$A$1:$H$1,0))</f>
        <v>69</v>
      </c>
      <c r="M230" s="5">
        <f t="shared" si="6"/>
        <v>7866</v>
      </c>
      <c r="N230" cm="1">
        <f t="array" ref="N230:Q230">_xlfn.XLOOKUP($B230,'Raw -orders'!$A:$A,'Raw -orders'!$B:$E)</f>
        <v>336</v>
      </c>
      <c r="O230">
        <v>24219</v>
      </c>
      <c r="P230" s="1">
        <v>44218</v>
      </c>
      <c r="Q230" s="1">
        <v>44240</v>
      </c>
      <c r="R230" t="str" cm="1">
        <f t="array" ref="R230:Y230">_xlfn.XLOOKUP($N230,'Raw - customers'!$A:$A,'Raw - customers'!$B:$I)</f>
        <v>Julian Sponer</v>
      </c>
      <c r="S230" t="str">
        <v>Male</v>
      </c>
      <c r="T230">
        <v>35</v>
      </c>
      <c r="U230" t="str">
        <v>745 Jack CourtApt. 737</v>
      </c>
      <c r="V230">
        <v>3647</v>
      </c>
      <c r="W230" t="str">
        <v>Port Madison</v>
      </c>
      <c r="X230" t="str">
        <v>Australian Capital Territory</v>
      </c>
      <c r="Y230" t="str">
        <v>Australia</v>
      </c>
      <c r="Z230">
        <v>1</v>
      </c>
      <c r="AA230" s="3" t="str">
        <f t="shared" si="7"/>
        <v>20 to 30</v>
      </c>
      <c r="AL230" s="6" t="str">
        <v>De Lourens</v>
      </c>
      <c r="AP230" s="6">
        <v>336</v>
      </c>
      <c r="AQ230" s="6" t="s">
        <v>1350</v>
      </c>
      <c r="AS230">
        <v>372</v>
      </c>
      <c r="AT230" t="str">
        <v>South Australia</v>
      </c>
    </row>
    <row r="231" spans="1:46" x14ac:dyDescent="0.25">
      <c r="A231">
        <v>229</v>
      </c>
      <c r="B231">
        <v>50</v>
      </c>
      <c r="C231">
        <v>457</v>
      </c>
      <c r="D231">
        <v>118</v>
      </c>
      <c r="E231">
        <v>3</v>
      </c>
      <c r="F231">
        <v>354</v>
      </c>
      <c r="G231" t="str">
        <f>VLOOKUP($C231,'Raw-products'!$A$2:$H$1261,MATCH(G$1,'Raw-products'!$A$1:$H$1,0))</f>
        <v>Jacket</v>
      </c>
      <c r="H231" t="str">
        <f>VLOOKUP($C231,'Raw-products'!$A$2:$H$1261,MATCH(H$1,'Raw-products'!$A$1:$H$1,0))</f>
        <v>Puffer</v>
      </c>
      <c r="I231" t="str">
        <f>VLOOKUP($C231,'Raw-products'!$A$2:$H$1261,MATCH(I$1,'Raw-products'!$A$1:$H$1,0))</f>
        <v>M</v>
      </c>
      <c r="J231" t="str">
        <f>VLOOKUP($C231,'Raw-products'!$A$2:$H$1261,MATCH(J$1,'Raw-products'!$A$1:$H$1,0))</f>
        <v>red</v>
      </c>
      <c r="K231">
        <f>VLOOKUP($C231,'Raw-products'!$A$2:$H$1261,MATCH(K$1,'Raw-products'!$A$1:$H$1,0))</f>
        <v>110</v>
      </c>
      <c r="L231">
        <f>VLOOKUP($C231,'Raw-products'!$A$2:$H$1261,MATCH(L$1,'Raw-products'!$A$1:$H$1,0))</f>
        <v>62</v>
      </c>
      <c r="M231" s="5">
        <f t="shared" si="6"/>
        <v>6820</v>
      </c>
      <c r="N231" cm="1">
        <f t="array" ref="N231:Q231">_xlfn.XLOOKUP($B231,'Raw -orders'!$A:$A,'Raw -orders'!$B:$E)</f>
        <v>454</v>
      </c>
      <c r="O231">
        <v>50310</v>
      </c>
      <c r="P231" s="1">
        <v>44455</v>
      </c>
      <c r="Q231" s="1">
        <v>44457</v>
      </c>
      <c r="R231" t="str" cm="1">
        <f t="array" ref="R231:Y231">_xlfn.XLOOKUP($N231,'Raw - customers'!$A:$A,'Raw - customers'!$B:$I)</f>
        <v>Abey Bampforth</v>
      </c>
      <c r="S231" t="str">
        <v>Genderfluid</v>
      </c>
      <c r="T231">
        <v>28</v>
      </c>
      <c r="U231" t="str">
        <v>3543 Jack GroveApt. 595</v>
      </c>
      <c r="V231">
        <v>3276</v>
      </c>
      <c r="W231" t="str">
        <v>Port Isabellafurt</v>
      </c>
      <c r="X231" t="str">
        <v>New South Wales</v>
      </c>
      <c r="Y231" t="str">
        <v>Australia</v>
      </c>
      <c r="Z231">
        <v>9</v>
      </c>
      <c r="AA231" s="3" t="str">
        <f t="shared" si="7"/>
        <v>0 to 10</v>
      </c>
      <c r="AL231" s="6" t="str">
        <v>Dean Mclarty</v>
      </c>
      <c r="AP231" s="6">
        <v>454</v>
      </c>
      <c r="AQ231" s="6" t="s">
        <v>1362</v>
      </c>
      <c r="AS231">
        <v>636</v>
      </c>
      <c r="AT231" t="str">
        <v>Northern Territory</v>
      </c>
    </row>
    <row r="232" spans="1:46" x14ac:dyDescent="0.25">
      <c r="A232">
        <v>230</v>
      </c>
      <c r="B232">
        <v>50</v>
      </c>
      <c r="C232">
        <v>339</v>
      </c>
      <c r="D232">
        <v>109</v>
      </c>
      <c r="E232">
        <v>1</v>
      </c>
      <c r="F232">
        <v>109</v>
      </c>
      <c r="G232" t="str">
        <f>VLOOKUP($C232,'Raw-products'!$A$2:$H$1261,MATCH(G$1,'Raw-products'!$A$1:$H$1,0))</f>
        <v>Shirt</v>
      </c>
      <c r="H232" t="str">
        <f>VLOOKUP($C232,'Raw-products'!$A$2:$H$1261,MATCH(H$1,'Raw-products'!$A$1:$H$1,0))</f>
        <v>Mandarin Collar</v>
      </c>
      <c r="I232" t="str">
        <f>VLOOKUP($C232,'Raw-products'!$A$2:$H$1261,MATCH(I$1,'Raw-products'!$A$1:$H$1,0))</f>
        <v>XL</v>
      </c>
      <c r="J232" t="str">
        <f>VLOOKUP($C232,'Raw-products'!$A$2:$H$1261,MATCH(J$1,'Raw-products'!$A$1:$H$1,0))</f>
        <v>blue</v>
      </c>
      <c r="K232">
        <f>VLOOKUP($C232,'Raw-products'!$A$2:$H$1261,MATCH(K$1,'Raw-products'!$A$1:$H$1,0))</f>
        <v>108</v>
      </c>
      <c r="L232">
        <f>VLOOKUP($C232,'Raw-products'!$A$2:$H$1261,MATCH(L$1,'Raw-products'!$A$1:$H$1,0))</f>
        <v>71</v>
      </c>
      <c r="M232" s="5">
        <f t="shared" si="6"/>
        <v>7668</v>
      </c>
      <c r="N232" cm="1">
        <f t="array" ref="N232:Q232">_xlfn.XLOOKUP($B232,'Raw -orders'!$A:$A,'Raw -orders'!$B:$E)</f>
        <v>454</v>
      </c>
      <c r="O232">
        <v>50310</v>
      </c>
      <c r="P232" s="1">
        <v>44455</v>
      </c>
      <c r="Q232" s="1">
        <v>44457</v>
      </c>
      <c r="R232" t="str" cm="1">
        <f t="array" ref="R232:Y232">_xlfn.XLOOKUP($N232,'Raw - customers'!$A:$A,'Raw - customers'!$B:$I)</f>
        <v>Abey Bampforth</v>
      </c>
      <c r="S232" t="str">
        <v>Genderfluid</v>
      </c>
      <c r="T232">
        <v>28</v>
      </c>
      <c r="U232" t="str">
        <v>3543 Jack GroveApt. 595</v>
      </c>
      <c r="V232">
        <v>3276</v>
      </c>
      <c r="W232" t="str">
        <v>Port Isabellafurt</v>
      </c>
      <c r="X232" t="str">
        <v>New South Wales</v>
      </c>
      <c r="Y232" t="str">
        <v>Australia</v>
      </c>
      <c r="Z232">
        <v>9</v>
      </c>
      <c r="AA232" s="3" t="str">
        <f t="shared" si="7"/>
        <v>0 to 10</v>
      </c>
      <c r="AL232" s="6" t="str">
        <v>Debee Lording</v>
      </c>
      <c r="AP232" s="6">
        <v>454</v>
      </c>
      <c r="AQ232" s="6" t="s">
        <v>1362</v>
      </c>
      <c r="AS232">
        <v>189</v>
      </c>
      <c r="AT232" t="str">
        <v>Western Australia</v>
      </c>
    </row>
    <row r="233" spans="1:46" x14ac:dyDescent="0.25">
      <c r="A233">
        <v>231</v>
      </c>
      <c r="B233">
        <v>50</v>
      </c>
      <c r="C233">
        <v>1098</v>
      </c>
      <c r="D233">
        <v>115</v>
      </c>
      <c r="E233">
        <v>3</v>
      </c>
      <c r="F233">
        <v>345</v>
      </c>
      <c r="G233" t="str">
        <f>VLOOKUP($C233,'Raw-products'!$A$2:$H$1261,MATCH(G$1,'Raw-products'!$A$1:$H$1,0))</f>
        <v>Trousers</v>
      </c>
      <c r="H233" t="str">
        <f>VLOOKUP($C233,'Raw-products'!$A$2:$H$1261,MATCH(H$1,'Raw-products'!$A$1:$H$1,0))</f>
        <v>Cropped</v>
      </c>
      <c r="I233" t="str">
        <f>VLOOKUP($C233,'Raw-products'!$A$2:$H$1261,MATCH(I$1,'Raw-products'!$A$1:$H$1,0))</f>
        <v>L</v>
      </c>
      <c r="J233" t="str">
        <f>VLOOKUP($C233,'Raw-products'!$A$2:$H$1261,MATCH(J$1,'Raw-products'!$A$1:$H$1,0))</f>
        <v>yellow</v>
      </c>
      <c r="K233">
        <f>VLOOKUP($C233,'Raw-products'!$A$2:$H$1261,MATCH(K$1,'Raw-products'!$A$1:$H$1,0))</f>
        <v>99</v>
      </c>
      <c r="L233">
        <f>VLOOKUP($C233,'Raw-products'!$A$2:$H$1261,MATCH(L$1,'Raw-products'!$A$1:$H$1,0))</f>
        <v>60</v>
      </c>
      <c r="M233" s="5">
        <f t="shared" si="6"/>
        <v>5940</v>
      </c>
      <c r="N233" cm="1">
        <f t="array" ref="N233:Q233">_xlfn.XLOOKUP($B233,'Raw -orders'!$A:$A,'Raw -orders'!$B:$E)</f>
        <v>454</v>
      </c>
      <c r="O233">
        <v>50310</v>
      </c>
      <c r="P233" s="1">
        <v>44455</v>
      </c>
      <c r="Q233" s="1">
        <v>44457</v>
      </c>
      <c r="R233" t="str" cm="1">
        <f t="array" ref="R233:Y233">_xlfn.XLOOKUP($N233,'Raw - customers'!$A:$A,'Raw - customers'!$B:$I)</f>
        <v>Abey Bampforth</v>
      </c>
      <c r="S233" t="str">
        <v>Genderfluid</v>
      </c>
      <c r="T233">
        <v>28</v>
      </c>
      <c r="U233" t="str">
        <v>3543 Jack GroveApt. 595</v>
      </c>
      <c r="V233">
        <v>3276</v>
      </c>
      <c r="W233" t="str">
        <v>Port Isabellafurt</v>
      </c>
      <c r="X233" t="str">
        <v>New South Wales</v>
      </c>
      <c r="Y233" t="str">
        <v>Australia</v>
      </c>
      <c r="Z233">
        <v>9</v>
      </c>
      <c r="AA233" s="3" t="str">
        <f t="shared" si="7"/>
        <v>0 to 10</v>
      </c>
      <c r="AL233" s="6" t="str">
        <v>Deedee Pashe</v>
      </c>
      <c r="AP233" s="6">
        <v>454</v>
      </c>
      <c r="AQ233" s="6" t="s">
        <v>1362</v>
      </c>
      <c r="AS233">
        <v>623</v>
      </c>
      <c r="AT233" t="str">
        <v>South Australia</v>
      </c>
    </row>
    <row r="234" spans="1:46" x14ac:dyDescent="0.25">
      <c r="A234">
        <v>232</v>
      </c>
      <c r="B234">
        <v>50</v>
      </c>
      <c r="C234">
        <v>1051</v>
      </c>
      <c r="D234">
        <v>93</v>
      </c>
      <c r="E234">
        <v>2</v>
      </c>
      <c r="F234">
        <v>186</v>
      </c>
      <c r="G234" t="str">
        <f>VLOOKUP($C234,'Raw-products'!$A$2:$H$1261,MATCH(G$1,'Raw-products'!$A$1:$H$1,0))</f>
        <v>Trousers</v>
      </c>
      <c r="H234" t="str">
        <f>VLOOKUP($C234,'Raw-products'!$A$2:$H$1261,MATCH(H$1,'Raw-products'!$A$1:$H$1,0))</f>
        <v>Joggers</v>
      </c>
      <c r="I234" t="str">
        <f>VLOOKUP($C234,'Raw-products'!$A$2:$H$1261,MATCH(I$1,'Raw-products'!$A$1:$H$1,0))</f>
        <v>S</v>
      </c>
      <c r="J234" t="str">
        <f>VLOOKUP($C234,'Raw-products'!$A$2:$H$1261,MATCH(J$1,'Raw-products'!$A$1:$H$1,0))</f>
        <v>red</v>
      </c>
      <c r="K234">
        <f>VLOOKUP($C234,'Raw-products'!$A$2:$H$1261,MATCH(K$1,'Raw-products'!$A$1:$H$1,0))</f>
        <v>94</v>
      </c>
      <c r="L234">
        <f>VLOOKUP($C234,'Raw-products'!$A$2:$H$1261,MATCH(L$1,'Raw-products'!$A$1:$H$1,0))</f>
        <v>71</v>
      </c>
      <c r="M234" s="5">
        <f t="shared" si="6"/>
        <v>6674</v>
      </c>
      <c r="N234" cm="1">
        <f t="array" ref="N234:Q234">_xlfn.XLOOKUP($B234,'Raw -orders'!$A:$A,'Raw -orders'!$B:$E)</f>
        <v>454</v>
      </c>
      <c r="O234">
        <v>50310</v>
      </c>
      <c r="P234" s="1">
        <v>44455</v>
      </c>
      <c r="Q234" s="1">
        <v>44457</v>
      </c>
      <c r="R234" t="str" cm="1">
        <f t="array" ref="R234:Y234">_xlfn.XLOOKUP($N234,'Raw - customers'!$A:$A,'Raw - customers'!$B:$I)</f>
        <v>Abey Bampforth</v>
      </c>
      <c r="S234" t="str">
        <v>Genderfluid</v>
      </c>
      <c r="T234">
        <v>28</v>
      </c>
      <c r="U234" t="str">
        <v>3543 Jack GroveApt. 595</v>
      </c>
      <c r="V234">
        <v>3276</v>
      </c>
      <c r="W234" t="str">
        <v>Port Isabellafurt</v>
      </c>
      <c r="X234" t="str">
        <v>New South Wales</v>
      </c>
      <c r="Y234" t="str">
        <v>Australia</v>
      </c>
      <c r="Z234">
        <v>9</v>
      </c>
      <c r="AA234" s="3" t="str">
        <f t="shared" si="7"/>
        <v>0 to 10</v>
      </c>
      <c r="AL234" s="6" t="str">
        <v>Deirdre Burle</v>
      </c>
      <c r="AP234" s="6">
        <v>454</v>
      </c>
      <c r="AQ234" s="6" t="s">
        <v>1362</v>
      </c>
      <c r="AS234">
        <v>34</v>
      </c>
      <c r="AT234" t="str">
        <v>Western Australia</v>
      </c>
    </row>
    <row r="235" spans="1:46" x14ac:dyDescent="0.25">
      <c r="A235">
        <v>233</v>
      </c>
      <c r="B235">
        <v>50</v>
      </c>
      <c r="C235">
        <v>1033</v>
      </c>
      <c r="D235">
        <v>90</v>
      </c>
      <c r="E235">
        <v>3</v>
      </c>
      <c r="F235">
        <v>270</v>
      </c>
      <c r="G235" t="str">
        <f>VLOOKUP($C235,'Raw-products'!$A$2:$H$1261,MATCH(G$1,'Raw-products'!$A$1:$H$1,0))</f>
        <v>Trousers</v>
      </c>
      <c r="H235" t="str">
        <f>VLOOKUP($C235,'Raw-products'!$A$2:$H$1261,MATCH(H$1,'Raw-products'!$A$1:$H$1,0))</f>
        <v>Relaxed Leg</v>
      </c>
      <c r="I235" t="str">
        <f>VLOOKUP($C235,'Raw-products'!$A$2:$H$1261,MATCH(I$1,'Raw-products'!$A$1:$H$1,0))</f>
        <v>L</v>
      </c>
      <c r="J235" t="str">
        <f>VLOOKUP($C235,'Raw-products'!$A$2:$H$1261,MATCH(J$1,'Raw-products'!$A$1:$H$1,0))</f>
        <v>green</v>
      </c>
      <c r="K235">
        <f>VLOOKUP($C235,'Raw-products'!$A$2:$H$1261,MATCH(K$1,'Raw-products'!$A$1:$H$1,0))</f>
        <v>95</v>
      </c>
      <c r="L235">
        <f>VLOOKUP($C235,'Raw-products'!$A$2:$H$1261,MATCH(L$1,'Raw-products'!$A$1:$H$1,0))</f>
        <v>62</v>
      </c>
      <c r="M235" s="5">
        <f t="shared" si="6"/>
        <v>5890</v>
      </c>
      <c r="N235" cm="1">
        <f t="array" ref="N235:Q235">_xlfn.XLOOKUP($B235,'Raw -orders'!$A:$A,'Raw -orders'!$B:$E)</f>
        <v>454</v>
      </c>
      <c r="O235">
        <v>50310</v>
      </c>
      <c r="P235" s="1">
        <v>44455</v>
      </c>
      <c r="Q235" s="1">
        <v>44457</v>
      </c>
      <c r="R235" t="str" cm="1">
        <f t="array" ref="R235:Y235">_xlfn.XLOOKUP($N235,'Raw - customers'!$A:$A,'Raw - customers'!$B:$I)</f>
        <v>Abey Bampforth</v>
      </c>
      <c r="S235" t="str">
        <v>Genderfluid</v>
      </c>
      <c r="T235">
        <v>28</v>
      </c>
      <c r="U235" t="str">
        <v>3543 Jack GroveApt. 595</v>
      </c>
      <c r="V235">
        <v>3276</v>
      </c>
      <c r="W235" t="str">
        <v>Port Isabellafurt</v>
      </c>
      <c r="X235" t="str">
        <v>New South Wales</v>
      </c>
      <c r="Y235" t="str">
        <v>Australia</v>
      </c>
      <c r="Z235">
        <v>9</v>
      </c>
      <c r="AA235" s="3" t="str">
        <f t="shared" si="7"/>
        <v>0 to 10</v>
      </c>
      <c r="AL235" s="6" t="str">
        <v>Delcine Pickthorn</v>
      </c>
      <c r="AP235" s="6">
        <v>454</v>
      </c>
      <c r="AQ235" s="6" t="s">
        <v>1362</v>
      </c>
      <c r="AS235">
        <v>89</v>
      </c>
      <c r="AT235" t="str">
        <v>Queensland</v>
      </c>
    </row>
    <row r="236" spans="1:46" x14ac:dyDescent="0.25">
      <c r="A236">
        <v>234</v>
      </c>
      <c r="B236">
        <v>50</v>
      </c>
      <c r="C236">
        <v>429</v>
      </c>
      <c r="D236">
        <v>107</v>
      </c>
      <c r="E236">
        <v>1</v>
      </c>
      <c r="F236">
        <v>107</v>
      </c>
      <c r="G236" t="str">
        <f>VLOOKUP($C236,'Raw-products'!$A$2:$H$1261,MATCH(G$1,'Raw-products'!$A$1:$H$1,0))</f>
        <v>Jacket</v>
      </c>
      <c r="H236" t="str">
        <f>VLOOKUP($C236,'Raw-products'!$A$2:$H$1261,MATCH(H$1,'Raw-products'!$A$1:$H$1,0))</f>
        <v>Denim</v>
      </c>
      <c r="I236" t="str">
        <f>VLOOKUP($C236,'Raw-products'!$A$2:$H$1261,MATCH(I$1,'Raw-products'!$A$1:$H$1,0))</f>
        <v>XL</v>
      </c>
      <c r="J236" t="str">
        <f>VLOOKUP($C236,'Raw-products'!$A$2:$H$1261,MATCH(J$1,'Raw-products'!$A$1:$H$1,0))</f>
        <v>orange</v>
      </c>
      <c r="K236">
        <f>VLOOKUP($C236,'Raw-products'!$A$2:$H$1261,MATCH(K$1,'Raw-products'!$A$1:$H$1,0))</f>
        <v>92</v>
      </c>
      <c r="L236">
        <f>VLOOKUP($C236,'Raw-products'!$A$2:$H$1261,MATCH(L$1,'Raw-products'!$A$1:$H$1,0))</f>
        <v>79</v>
      </c>
      <c r="M236" s="5">
        <f t="shared" si="6"/>
        <v>7268</v>
      </c>
      <c r="N236" cm="1">
        <f t="array" ref="N236:Q236">_xlfn.XLOOKUP($B236,'Raw -orders'!$A:$A,'Raw -orders'!$B:$E)</f>
        <v>454</v>
      </c>
      <c r="O236">
        <v>50310</v>
      </c>
      <c r="P236" s="1">
        <v>44455</v>
      </c>
      <c r="Q236" s="1">
        <v>44457</v>
      </c>
      <c r="R236" t="str" cm="1">
        <f t="array" ref="R236:Y236">_xlfn.XLOOKUP($N236,'Raw - customers'!$A:$A,'Raw - customers'!$B:$I)</f>
        <v>Abey Bampforth</v>
      </c>
      <c r="S236" t="str">
        <v>Genderfluid</v>
      </c>
      <c r="T236">
        <v>28</v>
      </c>
      <c r="U236" t="str">
        <v>3543 Jack GroveApt. 595</v>
      </c>
      <c r="V236">
        <v>3276</v>
      </c>
      <c r="W236" t="str">
        <v>Port Isabellafurt</v>
      </c>
      <c r="X236" t="str">
        <v>New South Wales</v>
      </c>
      <c r="Y236" t="str">
        <v>Australia</v>
      </c>
      <c r="Z236">
        <v>9</v>
      </c>
      <c r="AA236" s="3" t="str">
        <f t="shared" si="7"/>
        <v>0 to 10</v>
      </c>
      <c r="AL236" s="6" t="str">
        <v>Delia Mably</v>
      </c>
      <c r="AP236" s="6">
        <v>454</v>
      </c>
      <c r="AQ236" s="6" t="s">
        <v>1362</v>
      </c>
      <c r="AS236">
        <v>711</v>
      </c>
      <c r="AT236" t="str">
        <v>Victoria</v>
      </c>
    </row>
    <row r="237" spans="1:46" x14ac:dyDescent="0.25">
      <c r="A237">
        <v>235</v>
      </c>
      <c r="B237">
        <v>51</v>
      </c>
      <c r="C237">
        <v>668</v>
      </c>
      <c r="D237">
        <v>113</v>
      </c>
      <c r="E237">
        <v>1</v>
      </c>
      <c r="F237">
        <v>113</v>
      </c>
      <c r="G237" t="str">
        <f>VLOOKUP($C237,'Raw-products'!$A$2:$H$1261,MATCH(G$1,'Raw-products'!$A$1:$H$1,0))</f>
        <v>Jacket</v>
      </c>
      <c r="H237" t="str">
        <f>VLOOKUP($C237,'Raw-products'!$A$2:$H$1261,MATCH(H$1,'Raw-products'!$A$1:$H$1,0))</f>
        <v>Parka</v>
      </c>
      <c r="I237" t="str">
        <f>VLOOKUP($C237,'Raw-products'!$A$2:$H$1261,MATCH(I$1,'Raw-products'!$A$1:$H$1,0))</f>
        <v>L</v>
      </c>
      <c r="J237" t="str">
        <f>VLOOKUP($C237,'Raw-products'!$A$2:$H$1261,MATCH(J$1,'Raw-products'!$A$1:$H$1,0))</f>
        <v>red</v>
      </c>
      <c r="K237">
        <f>VLOOKUP($C237,'Raw-products'!$A$2:$H$1261,MATCH(K$1,'Raw-products'!$A$1:$H$1,0))</f>
        <v>119</v>
      </c>
      <c r="L237">
        <f>VLOOKUP($C237,'Raw-products'!$A$2:$H$1261,MATCH(L$1,'Raw-products'!$A$1:$H$1,0))</f>
        <v>73</v>
      </c>
      <c r="M237" s="5">
        <f t="shared" si="6"/>
        <v>8687</v>
      </c>
      <c r="N237" cm="1">
        <f t="array" ref="N237:Q237">_xlfn.XLOOKUP($B237,'Raw -orders'!$A:$A,'Raw -orders'!$B:$E)</f>
        <v>399</v>
      </c>
      <c r="O237">
        <v>18423</v>
      </c>
      <c r="P237" s="1">
        <v>44246</v>
      </c>
      <c r="Q237" s="1">
        <v>44253</v>
      </c>
      <c r="R237" t="str" cm="1">
        <f t="array" ref="R237:Y237">_xlfn.XLOOKUP($N237,'Raw - customers'!$A:$A,'Raw - customers'!$B:$I)</f>
        <v>Ailene Mckeller</v>
      </c>
      <c r="S237" t="str">
        <v>Agender</v>
      </c>
      <c r="T237">
        <v>46</v>
      </c>
      <c r="U237" t="str">
        <v>9444 Casper RidgeApt. 537</v>
      </c>
      <c r="V237">
        <v>8209</v>
      </c>
      <c r="W237" t="str">
        <v>South Logan</v>
      </c>
      <c r="X237" t="str">
        <v>Western Australia</v>
      </c>
      <c r="Y237" t="str">
        <v>Australia</v>
      </c>
      <c r="Z237">
        <v>2</v>
      </c>
      <c r="AA237" s="3" t="str">
        <f t="shared" si="7"/>
        <v>0 to 10</v>
      </c>
      <c r="AL237" s="6" t="str">
        <v>Dena Banbrick</v>
      </c>
      <c r="AP237" s="6">
        <v>399</v>
      </c>
      <c r="AQ237" s="6" t="s">
        <v>1377</v>
      </c>
      <c r="AS237">
        <v>19</v>
      </c>
      <c r="AT237" t="str">
        <v>Victoria</v>
      </c>
    </row>
    <row r="238" spans="1:46" x14ac:dyDescent="0.25">
      <c r="A238">
        <v>236</v>
      </c>
      <c r="B238">
        <v>51</v>
      </c>
      <c r="C238">
        <v>968</v>
      </c>
      <c r="D238">
        <v>97</v>
      </c>
      <c r="E238">
        <v>3</v>
      </c>
      <c r="F238">
        <v>291</v>
      </c>
      <c r="G238" t="str">
        <f>VLOOKUP($C238,'Raw-products'!$A$2:$H$1261,MATCH(G$1,'Raw-products'!$A$1:$H$1,0))</f>
        <v>Trousers</v>
      </c>
      <c r="H238" t="str">
        <f>VLOOKUP($C238,'Raw-products'!$A$2:$H$1261,MATCH(H$1,'Raw-products'!$A$1:$H$1,0))</f>
        <v>Slim-Fit</v>
      </c>
      <c r="I238" t="str">
        <f>VLOOKUP($C238,'Raw-products'!$A$2:$H$1261,MATCH(I$1,'Raw-products'!$A$1:$H$1,0))</f>
        <v>L</v>
      </c>
      <c r="J238" t="str">
        <f>VLOOKUP($C238,'Raw-products'!$A$2:$H$1261,MATCH(J$1,'Raw-products'!$A$1:$H$1,0))</f>
        <v>blue</v>
      </c>
      <c r="K238">
        <f>VLOOKUP($C238,'Raw-products'!$A$2:$H$1261,MATCH(K$1,'Raw-products'!$A$1:$H$1,0))</f>
        <v>119</v>
      </c>
      <c r="L238">
        <f>VLOOKUP($C238,'Raw-products'!$A$2:$H$1261,MATCH(L$1,'Raw-products'!$A$1:$H$1,0))</f>
        <v>49</v>
      </c>
      <c r="M238" s="5">
        <f t="shared" si="6"/>
        <v>5831</v>
      </c>
      <c r="N238" cm="1">
        <f t="array" ref="N238:Q238">_xlfn.XLOOKUP($B238,'Raw -orders'!$A:$A,'Raw -orders'!$B:$E)</f>
        <v>399</v>
      </c>
      <c r="O238">
        <v>18423</v>
      </c>
      <c r="P238" s="1">
        <v>44246</v>
      </c>
      <c r="Q238" s="1">
        <v>44253</v>
      </c>
      <c r="R238" t="str" cm="1">
        <f t="array" ref="R238:Y238">_xlfn.XLOOKUP($N238,'Raw - customers'!$A:$A,'Raw - customers'!$B:$I)</f>
        <v>Ailene Mckeller</v>
      </c>
      <c r="S238" t="str">
        <v>Agender</v>
      </c>
      <c r="T238">
        <v>46</v>
      </c>
      <c r="U238" t="str">
        <v>9444 Casper RidgeApt. 537</v>
      </c>
      <c r="V238">
        <v>8209</v>
      </c>
      <c r="W238" t="str">
        <v>South Logan</v>
      </c>
      <c r="X238" t="str">
        <v>Western Australia</v>
      </c>
      <c r="Y238" t="str">
        <v>Australia</v>
      </c>
      <c r="Z238">
        <v>2</v>
      </c>
      <c r="AA238" s="3" t="str">
        <f t="shared" si="7"/>
        <v>0 to 10</v>
      </c>
      <c r="AL238" s="6" t="str">
        <v>Denice Ledrane</v>
      </c>
      <c r="AP238" s="6">
        <v>399</v>
      </c>
      <c r="AQ238" s="6" t="s">
        <v>1377</v>
      </c>
      <c r="AS238">
        <v>329</v>
      </c>
      <c r="AT238" t="str">
        <v>Western Australia</v>
      </c>
    </row>
    <row r="239" spans="1:46" x14ac:dyDescent="0.25">
      <c r="A239">
        <v>237</v>
      </c>
      <c r="B239">
        <v>51</v>
      </c>
      <c r="C239">
        <v>1071</v>
      </c>
      <c r="D239">
        <v>93</v>
      </c>
      <c r="E239">
        <v>2</v>
      </c>
      <c r="F239">
        <v>186</v>
      </c>
      <c r="G239" t="str">
        <f>VLOOKUP($C239,'Raw-products'!$A$2:$H$1261,MATCH(G$1,'Raw-products'!$A$1:$H$1,0))</f>
        <v>Trousers</v>
      </c>
      <c r="H239" t="str">
        <f>VLOOKUP($C239,'Raw-products'!$A$2:$H$1261,MATCH(H$1,'Raw-products'!$A$1:$H$1,0))</f>
        <v>Joggers</v>
      </c>
      <c r="I239" t="str">
        <f>VLOOKUP($C239,'Raw-products'!$A$2:$H$1261,MATCH(I$1,'Raw-products'!$A$1:$H$1,0))</f>
        <v>S</v>
      </c>
      <c r="J239" t="str">
        <f>VLOOKUP($C239,'Raw-products'!$A$2:$H$1261,MATCH(J$1,'Raw-products'!$A$1:$H$1,0))</f>
        <v>blue</v>
      </c>
      <c r="K239">
        <f>VLOOKUP($C239,'Raw-products'!$A$2:$H$1261,MATCH(K$1,'Raw-products'!$A$1:$H$1,0))</f>
        <v>94</v>
      </c>
      <c r="L239">
        <f>VLOOKUP($C239,'Raw-products'!$A$2:$H$1261,MATCH(L$1,'Raw-products'!$A$1:$H$1,0))</f>
        <v>50</v>
      </c>
      <c r="M239" s="5">
        <f t="shared" si="6"/>
        <v>4700</v>
      </c>
      <c r="N239" cm="1">
        <f t="array" ref="N239:Q239">_xlfn.XLOOKUP($B239,'Raw -orders'!$A:$A,'Raw -orders'!$B:$E)</f>
        <v>399</v>
      </c>
      <c r="O239">
        <v>18423</v>
      </c>
      <c r="P239" s="1">
        <v>44246</v>
      </c>
      <c r="Q239" s="1">
        <v>44253</v>
      </c>
      <c r="R239" t="str" cm="1">
        <f t="array" ref="R239:Y239">_xlfn.XLOOKUP($N239,'Raw - customers'!$A:$A,'Raw - customers'!$B:$I)</f>
        <v>Ailene Mckeller</v>
      </c>
      <c r="S239" t="str">
        <v>Agender</v>
      </c>
      <c r="T239">
        <v>46</v>
      </c>
      <c r="U239" t="str">
        <v>9444 Casper RidgeApt. 537</v>
      </c>
      <c r="V239">
        <v>8209</v>
      </c>
      <c r="W239" t="str">
        <v>South Logan</v>
      </c>
      <c r="X239" t="str">
        <v>Western Australia</v>
      </c>
      <c r="Y239" t="str">
        <v>Australia</v>
      </c>
      <c r="Z239">
        <v>2</v>
      </c>
      <c r="AA239" s="3" t="str">
        <f t="shared" si="7"/>
        <v>0 to 10</v>
      </c>
      <c r="AL239" s="6" t="str">
        <v>Denny Parlour</v>
      </c>
      <c r="AP239" s="6">
        <v>399</v>
      </c>
      <c r="AQ239" s="6" t="s">
        <v>1377</v>
      </c>
      <c r="AS239">
        <v>775</v>
      </c>
      <c r="AT239" t="str">
        <v>Northern Territory</v>
      </c>
    </row>
    <row r="240" spans="1:46" x14ac:dyDescent="0.25">
      <c r="A240">
        <v>238</v>
      </c>
      <c r="B240">
        <v>52</v>
      </c>
      <c r="C240">
        <v>491</v>
      </c>
      <c r="D240">
        <v>102</v>
      </c>
      <c r="E240">
        <v>3</v>
      </c>
      <c r="F240">
        <v>306</v>
      </c>
      <c r="G240" t="str">
        <f>VLOOKUP($C240,'Raw-products'!$A$2:$H$1261,MATCH(G$1,'Raw-products'!$A$1:$H$1,0))</f>
        <v>Jacket</v>
      </c>
      <c r="H240" t="str">
        <f>VLOOKUP($C240,'Raw-products'!$A$2:$H$1261,MATCH(H$1,'Raw-products'!$A$1:$H$1,0))</f>
        <v>Windbreaker</v>
      </c>
      <c r="I240" t="str">
        <f>VLOOKUP($C240,'Raw-products'!$A$2:$H$1261,MATCH(I$1,'Raw-products'!$A$1:$H$1,0))</f>
        <v>S</v>
      </c>
      <c r="J240" t="str">
        <f>VLOOKUP($C240,'Raw-products'!$A$2:$H$1261,MATCH(J$1,'Raw-products'!$A$1:$H$1,0))</f>
        <v>red</v>
      </c>
      <c r="K240">
        <f>VLOOKUP($C240,'Raw-products'!$A$2:$H$1261,MATCH(K$1,'Raw-products'!$A$1:$H$1,0))</f>
        <v>109</v>
      </c>
      <c r="L240">
        <f>VLOOKUP($C240,'Raw-products'!$A$2:$H$1261,MATCH(L$1,'Raw-products'!$A$1:$H$1,0))</f>
        <v>54</v>
      </c>
      <c r="M240" s="5">
        <f t="shared" si="6"/>
        <v>5886</v>
      </c>
      <c r="N240" cm="1">
        <f t="array" ref="N240:Q240">_xlfn.XLOOKUP($B240,'Raw -orders'!$A:$A,'Raw -orders'!$B:$E)</f>
        <v>493</v>
      </c>
      <c r="O240">
        <v>32155</v>
      </c>
      <c r="P240" s="1">
        <v>44475</v>
      </c>
      <c r="Q240" s="1">
        <v>44498</v>
      </c>
      <c r="R240" t="str" cm="1">
        <f t="array" ref="R240:Y240">_xlfn.XLOOKUP($N240,'Raw - customers'!$A:$A,'Raw - customers'!$B:$I)</f>
        <v>Andrew Renn</v>
      </c>
      <c r="S240" t="str">
        <v>Bigender</v>
      </c>
      <c r="T240">
        <v>63</v>
      </c>
      <c r="U240" t="str">
        <v>761 Mckenzie BoulevardSuite 489</v>
      </c>
      <c r="V240">
        <v>1696</v>
      </c>
      <c r="W240" t="str">
        <v>Port Natalie</v>
      </c>
      <c r="X240" t="str">
        <v>Victoria</v>
      </c>
      <c r="Y240" t="str">
        <v>Australia</v>
      </c>
      <c r="Z240">
        <v>10</v>
      </c>
      <c r="AA240" s="3" t="str">
        <f t="shared" si="7"/>
        <v>20 to 30</v>
      </c>
      <c r="AL240" s="6" t="str">
        <v>Devin Lindmark</v>
      </c>
      <c r="AP240" s="6">
        <v>493</v>
      </c>
      <c r="AQ240" s="6" t="s">
        <v>1396</v>
      </c>
      <c r="AS240">
        <v>551</v>
      </c>
      <c r="AT240" t="str">
        <v>South Australia</v>
      </c>
    </row>
    <row r="241" spans="1:46" x14ac:dyDescent="0.25">
      <c r="A241">
        <v>239</v>
      </c>
      <c r="B241">
        <v>52</v>
      </c>
      <c r="C241">
        <v>1101</v>
      </c>
      <c r="D241">
        <v>115</v>
      </c>
      <c r="E241">
        <v>3</v>
      </c>
      <c r="F241">
        <v>345</v>
      </c>
      <c r="G241" t="str">
        <f>VLOOKUP($C241,'Raw-products'!$A$2:$H$1261,MATCH(G$1,'Raw-products'!$A$1:$H$1,0))</f>
        <v>Trousers</v>
      </c>
      <c r="H241" t="str">
        <f>VLOOKUP($C241,'Raw-products'!$A$2:$H$1261,MATCH(H$1,'Raw-products'!$A$1:$H$1,0))</f>
        <v>Cropped</v>
      </c>
      <c r="I241" t="str">
        <f>VLOOKUP($C241,'Raw-products'!$A$2:$H$1261,MATCH(I$1,'Raw-products'!$A$1:$H$1,0))</f>
        <v>S</v>
      </c>
      <c r="J241" t="str">
        <f>VLOOKUP($C241,'Raw-products'!$A$2:$H$1261,MATCH(J$1,'Raw-products'!$A$1:$H$1,0))</f>
        <v>green</v>
      </c>
      <c r="K241">
        <f>VLOOKUP($C241,'Raw-products'!$A$2:$H$1261,MATCH(K$1,'Raw-products'!$A$1:$H$1,0))</f>
        <v>99</v>
      </c>
      <c r="L241">
        <f>VLOOKUP($C241,'Raw-products'!$A$2:$H$1261,MATCH(L$1,'Raw-products'!$A$1:$H$1,0))</f>
        <v>71</v>
      </c>
      <c r="M241" s="5">
        <f t="shared" si="6"/>
        <v>7029</v>
      </c>
      <c r="N241" cm="1">
        <f t="array" ref="N241:Q241">_xlfn.XLOOKUP($B241,'Raw -orders'!$A:$A,'Raw -orders'!$B:$E)</f>
        <v>493</v>
      </c>
      <c r="O241">
        <v>32155</v>
      </c>
      <c r="P241" s="1">
        <v>44475</v>
      </c>
      <c r="Q241" s="1">
        <v>44498</v>
      </c>
      <c r="R241" t="str" cm="1">
        <f t="array" ref="R241:Y241">_xlfn.XLOOKUP($N241,'Raw - customers'!$A:$A,'Raw - customers'!$B:$I)</f>
        <v>Andrew Renn</v>
      </c>
      <c r="S241" t="str">
        <v>Bigender</v>
      </c>
      <c r="T241">
        <v>63</v>
      </c>
      <c r="U241" t="str">
        <v>761 Mckenzie BoulevardSuite 489</v>
      </c>
      <c r="V241">
        <v>1696</v>
      </c>
      <c r="W241" t="str">
        <v>Port Natalie</v>
      </c>
      <c r="X241" t="str">
        <v>Victoria</v>
      </c>
      <c r="Y241" t="str">
        <v>Australia</v>
      </c>
      <c r="Z241">
        <v>10</v>
      </c>
      <c r="AA241" s="3" t="str">
        <f t="shared" si="7"/>
        <v>20 to 30</v>
      </c>
      <c r="AL241" s="6" t="str">
        <v>Devonne Martinetto</v>
      </c>
      <c r="AP241" s="6">
        <v>493</v>
      </c>
      <c r="AQ241" s="6" t="s">
        <v>1396</v>
      </c>
      <c r="AS241">
        <v>489</v>
      </c>
      <c r="AT241" t="str">
        <v>New South Wales</v>
      </c>
    </row>
    <row r="242" spans="1:46" x14ac:dyDescent="0.25">
      <c r="A242">
        <v>240</v>
      </c>
      <c r="B242">
        <v>52</v>
      </c>
      <c r="C242">
        <v>1141</v>
      </c>
      <c r="D242">
        <v>102</v>
      </c>
      <c r="E242">
        <v>1</v>
      </c>
      <c r="F242">
        <v>102</v>
      </c>
      <c r="G242" t="str">
        <f>VLOOKUP($C242,'Raw-products'!$A$2:$H$1261,MATCH(G$1,'Raw-products'!$A$1:$H$1,0))</f>
        <v>Trousers</v>
      </c>
      <c r="H242" t="str">
        <f>VLOOKUP($C242,'Raw-products'!$A$2:$H$1261,MATCH(H$1,'Raw-products'!$A$1:$H$1,0))</f>
        <v>Cargo Pants</v>
      </c>
      <c r="I242" t="str">
        <f>VLOOKUP($C242,'Raw-products'!$A$2:$H$1261,MATCH(I$1,'Raw-products'!$A$1:$H$1,0))</f>
        <v>S</v>
      </c>
      <c r="J242" t="str">
        <f>VLOOKUP($C242,'Raw-products'!$A$2:$H$1261,MATCH(J$1,'Raw-products'!$A$1:$H$1,0))</f>
        <v>blue</v>
      </c>
      <c r="K242">
        <f>VLOOKUP($C242,'Raw-products'!$A$2:$H$1261,MATCH(K$1,'Raw-products'!$A$1:$H$1,0))</f>
        <v>106</v>
      </c>
      <c r="L242">
        <f>VLOOKUP($C242,'Raw-products'!$A$2:$H$1261,MATCH(L$1,'Raw-products'!$A$1:$H$1,0))</f>
        <v>63</v>
      </c>
      <c r="M242" s="5">
        <f t="shared" si="6"/>
        <v>6678</v>
      </c>
      <c r="N242" cm="1">
        <f t="array" ref="N242:Q242">_xlfn.XLOOKUP($B242,'Raw -orders'!$A:$A,'Raw -orders'!$B:$E)</f>
        <v>493</v>
      </c>
      <c r="O242">
        <v>32155</v>
      </c>
      <c r="P242" s="1">
        <v>44475</v>
      </c>
      <c r="Q242" s="1">
        <v>44498</v>
      </c>
      <c r="R242" t="str" cm="1">
        <f t="array" ref="R242:Y242">_xlfn.XLOOKUP($N242,'Raw - customers'!$A:$A,'Raw - customers'!$B:$I)</f>
        <v>Andrew Renn</v>
      </c>
      <c r="S242" t="str">
        <v>Bigender</v>
      </c>
      <c r="T242">
        <v>63</v>
      </c>
      <c r="U242" t="str">
        <v>761 Mckenzie BoulevardSuite 489</v>
      </c>
      <c r="V242">
        <v>1696</v>
      </c>
      <c r="W242" t="str">
        <v>Port Natalie</v>
      </c>
      <c r="X242" t="str">
        <v>Victoria</v>
      </c>
      <c r="Y242" t="str">
        <v>Australia</v>
      </c>
      <c r="Z242">
        <v>10</v>
      </c>
      <c r="AA242" s="3" t="str">
        <f t="shared" si="7"/>
        <v>20 to 30</v>
      </c>
      <c r="AL242" s="6" t="str">
        <v>Dianemarie Neicho</v>
      </c>
      <c r="AP242" s="6">
        <v>493</v>
      </c>
      <c r="AQ242" s="6" t="s">
        <v>1396</v>
      </c>
      <c r="AS242">
        <v>423</v>
      </c>
      <c r="AT242" t="str">
        <v>South Australia</v>
      </c>
    </row>
    <row r="243" spans="1:46" x14ac:dyDescent="0.25">
      <c r="A243">
        <v>241</v>
      </c>
      <c r="B243">
        <v>52</v>
      </c>
      <c r="C243">
        <v>14</v>
      </c>
      <c r="D243">
        <v>96</v>
      </c>
      <c r="E243">
        <v>2</v>
      </c>
      <c r="F243">
        <v>192</v>
      </c>
      <c r="G243" t="str">
        <f>VLOOKUP($C243,'Raw-products'!$A$2:$H$1261,MATCH(G$1,'Raw-products'!$A$1:$H$1,0))</f>
        <v>Shirt</v>
      </c>
      <c r="H243" t="str">
        <f>VLOOKUP($C243,'Raw-products'!$A$2:$H$1261,MATCH(H$1,'Raw-products'!$A$1:$H$1,0))</f>
        <v>Oxford Cloth</v>
      </c>
      <c r="I243" t="str">
        <f>VLOOKUP($C243,'Raw-products'!$A$2:$H$1261,MATCH(I$1,'Raw-products'!$A$1:$H$1,0))</f>
        <v>XL</v>
      </c>
      <c r="J243" t="str">
        <f>VLOOKUP($C243,'Raw-products'!$A$2:$H$1261,MATCH(J$1,'Raw-products'!$A$1:$H$1,0))</f>
        <v>yellow</v>
      </c>
      <c r="K243">
        <f>VLOOKUP($C243,'Raw-products'!$A$2:$H$1261,MATCH(K$1,'Raw-products'!$A$1:$H$1,0))</f>
        <v>114</v>
      </c>
      <c r="L243">
        <f>VLOOKUP($C243,'Raw-products'!$A$2:$H$1261,MATCH(L$1,'Raw-products'!$A$1:$H$1,0))</f>
        <v>50</v>
      </c>
      <c r="M243" s="5">
        <f t="shared" si="6"/>
        <v>5700</v>
      </c>
      <c r="N243" cm="1">
        <f t="array" ref="N243:Q243">_xlfn.XLOOKUP($B243,'Raw -orders'!$A:$A,'Raw -orders'!$B:$E)</f>
        <v>493</v>
      </c>
      <c r="O243">
        <v>32155</v>
      </c>
      <c r="P243" s="1">
        <v>44475</v>
      </c>
      <c r="Q243" s="1">
        <v>44498</v>
      </c>
      <c r="R243" t="str" cm="1">
        <f t="array" ref="R243:Y243">_xlfn.XLOOKUP($N243,'Raw - customers'!$A:$A,'Raw - customers'!$B:$I)</f>
        <v>Andrew Renn</v>
      </c>
      <c r="S243" t="str">
        <v>Bigender</v>
      </c>
      <c r="T243">
        <v>63</v>
      </c>
      <c r="U243" t="str">
        <v>761 Mckenzie BoulevardSuite 489</v>
      </c>
      <c r="V243">
        <v>1696</v>
      </c>
      <c r="W243" t="str">
        <v>Port Natalie</v>
      </c>
      <c r="X243" t="str">
        <v>Victoria</v>
      </c>
      <c r="Y243" t="str">
        <v>Australia</v>
      </c>
      <c r="Z243">
        <v>10</v>
      </c>
      <c r="AA243" s="3" t="str">
        <f t="shared" si="7"/>
        <v>20 to 30</v>
      </c>
      <c r="AL243" s="6" t="str">
        <v>Diann Grieger</v>
      </c>
      <c r="AP243" s="6">
        <v>493</v>
      </c>
      <c r="AQ243" s="6" t="s">
        <v>1396</v>
      </c>
      <c r="AS243">
        <v>303</v>
      </c>
      <c r="AT243" t="str">
        <v>New South Wales</v>
      </c>
    </row>
    <row r="244" spans="1:46" x14ac:dyDescent="0.25">
      <c r="A244">
        <v>242</v>
      </c>
      <c r="B244">
        <v>53</v>
      </c>
      <c r="C244">
        <v>825</v>
      </c>
      <c r="D244">
        <v>117</v>
      </c>
      <c r="E244">
        <v>3</v>
      </c>
      <c r="F244">
        <v>351</v>
      </c>
      <c r="G244" t="str">
        <f>VLOOKUP($C244,'Raw-products'!$A$2:$H$1261,MATCH(G$1,'Raw-products'!$A$1:$H$1,0))</f>
        <v>Jacket</v>
      </c>
      <c r="H244" t="str">
        <f>VLOOKUP($C244,'Raw-products'!$A$2:$H$1261,MATCH(H$1,'Raw-products'!$A$1:$H$1,0))</f>
        <v>Shearling</v>
      </c>
      <c r="I244" t="str">
        <f>VLOOKUP($C244,'Raw-products'!$A$2:$H$1261,MATCH(I$1,'Raw-products'!$A$1:$H$1,0))</f>
        <v>XS</v>
      </c>
      <c r="J244" t="str">
        <f>VLOOKUP($C244,'Raw-products'!$A$2:$H$1261,MATCH(J$1,'Raw-products'!$A$1:$H$1,0))</f>
        <v>blue</v>
      </c>
      <c r="K244">
        <f>VLOOKUP($C244,'Raw-products'!$A$2:$H$1261,MATCH(K$1,'Raw-products'!$A$1:$H$1,0))</f>
        <v>95</v>
      </c>
      <c r="L244">
        <f>VLOOKUP($C244,'Raw-products'!$A$2:$H$1261,MATCH(L$1,'Raw-products'!$A$1:$H$1,0))</f>
        <v>62</v>
      </c>
      <c r="M244" s="5">
        <f t="shared" si="6"/>
        <v>5890</v>
      </c>
      <c r="N244" cm="1">
        <f t="array" ref="N244:Q244">_xlfn.XLOOKUP($B244,'Raw -orders'!$A:$A,'Raw -orders'!$B:$E)</f>
        <v>528</v>
      </c>
      <c r="O244">
        <v>10517</v>
      </c>
      <c r="P244" s="1">
        <v>44308</v>
      </c>
      <c r="Q244" s="1">
        <v>44318</v>
      </c>
      <c r="R244" t="str" cm="1">
        <f t="array" ref="R244:Y244">_xlfn.XLOOKUP($N244,'Raw - customers'!$A:$A,'Raw - customers'!$B:$I)</f>
        <v>Cad Dominichetti</v>
      </c>
      <c r="S244" t="str">
        <v>Non-binary</v>
      </c>
      <c r="T244">
        <v>63</v>
      </c>
      <c r="U244" t="str">
        <v>556 Jacobson PlaceApt. 974</v>
      </c>
      <c r="V244">
        <v>1126</v>
      </c>
      <c r="W244" t="str">
        <v>Lake Madelineton</v>
      </c>
      <c r="X244" t="str">
        <v>Western Australia</v>
      </c>
      <c r="Y244" t="str">
        <v>Australia</v>
      </c>
      <c r="Z244">
        <v>4</v>
      </c>
      <c r="AA244" s="3" t="str">
        <f t="shared" si="7"/>
        <v>0 to 10</v>
      </c>
      <c r="AL244" s="6" t="str">
        <v>Didi Garton</v>
      </c>
      <c r="AP244" s="6">
        <v>528</v>
      </c>
      <c r="AQ244" s="6" t="s">
        <v>1377</v>
      </c>
      <c r="AS244">
        <v>522</v>
      </c>
      <c r="AT244" t="str">
        <v>South Australia</v>
      </c>
    </row>
    <row r="245" spans="1:46" x14ac:dyDescent="0.25">
      <c r="A245">
        <v>243</v>
      </c>
      <c r="B245">
        <v>53</v>
      </c>
      <c r="C245">
        <v>56</v>
      </c>
      <c r="D245">
        <v>104</v>
      </c>
      <c r="E245">
        <v>1</v>
      </c>
      <c r="F245">
        <v>104</v>
      </c>
      <c r="G245" t="str">
        <f>VLOOKUP($C245,'Raw-products'!$A$2:$H$1261,MATCH(G$1,'Raw-products'!$A$1:$H$1,0))</f>
        <v>Shirt</v>
      </c>
      <c r="H245" t="str">
        <f>VLOOKUP($C245,'Raw-products'!$A$2:$H$1261,MATCH(H$1,'Raw-products'!$A$1:$H$1,0))</f>
        <v>Dress</v>
      </c>
      <c r="I245" t="str">
        <f>VLOOKUP($C245,'Raw-products'!$A$2:$H$1261,MATCH(I$1,'Raw-products'!$A$1:$H$1,0))</f>
        <v>S</v>
      </c>
      <c r="J245" t="str">
        <f>VLOOKUP($C245,'Raw-products'!$A$2:$H$1261,MATCH(J$1,'Raw-products'!$A$1:$H$1,0))</f>
        <v>blue</v>
      </c>
      <c r="K245">
        <f>VLOOKUP($C245,'Raw-products'!$A$2:$H$1261,MATCH(K$1,'Raw-products'!$A$1:$H$1,0))</f>
        <v>119</v>
      </c>
      <c r="L245">
        <f>VLOOKUP($C245,'Raw-products'!$A$2:$H$1261,MATCH(L$1,'Raw-products'!$A$1:$H$1,0))</f>
        <v>46</v>
      </c>
      <c r="M245" s="5">
        <f t="shared" si="6"/>
        <v>5474</v>
      </c>
      <c r="N245" cm="1">
        <f t="array" ref="N245:Q245">_xlfn.XLOOKUP($B245,'Raw -orders'!$A:$A,'Raw -orders'!$B:$E)</f>
        <v>528</v>
      </c>
      <c r="O245">
        <v>10517</v>
      </c>
      <c r="P245" s="1">
        <v>44308</v>
      </c>
      <c r="Q245" s="1">
        <v>44318</v>
      </c>
      <c r="R245" t="str" cm="1">
        <f t="array" ref="R245:Y245">_xlfn.XLOOKUP($N245,'Raw - customers'!$A:$A,'Raw - customers'!$B:$I)</f>
        <v>Cad Dominichetti</v>
      </c>
      <c r="S245" t="str">
        <v>Non-binary</v>
      </c>
      <c r="T245">
        <v>63</v>
      </c>
      <c r="U245" t="str">
        <v>556 Jacobson PlaceApt. 974</v>
      </c>
      <c r="V245">
        <v>1126</v>
      </c>
      <c r="W245" t="str">
        <v>Lake Madelineton</v>
      </c>
      <c r="X245" t="str">
        <v>Western Australia</v>
      </c>
      <c r="Y245" t="str">
        <v>Australia</v>
      </c>
      <c r="Z245">
        <v>4</v>
      </c>
      <c r="AA245" s="3" t="str">
        <f t="shared" si="7"/>
        <v>0 to 10</v>
      </c>
      <c r="AL245" s="6" t="str">
        <v>Dolph Arrow</v>
      </c>
      <c r="AP245" s="6">
        <v>528</v>
      </c>
      <c r="AQ245" s="6" t="s">
        <v>1377</v>
      </c>
      <c r="AS245">
        <v>882</v>
      </c>
      <c r="AT245" t="str">
        <v>South Australia</v>
      </c>
    </row>
    <row r="246" spans="1:46" x14ac:dyDescent="0.25">
      <c r="A246">
        <v>244</v>
      </c>
      <c r="B246">
        <v>53</v>
      </c>
      <c r="C246">
        <v>92</v>
      </c>
      <c r="D246">
        <v>118</v>
      </c>
      <c r="E246">
        <v>1</v>
      </c>
      <c r="F246">
        <v>118</v>
      </c>
      <c r="G246" t="str">
        <f>VLOOKUP($C246,'Raw-products'!$A$2:$H$1261,MATCH(G$1,'Raw-products'!$A$1:$H$1,0))</f>
        <v>Shirt</v>
      </c>
      <c r="H246" t="str">
        <f>VLOOKUP($C246,'Raw-products'!$A$2:$H$1261,MATCH(H$1,'Raw-products'!$A$1:$H$1,0))</f>
        <v>Flannel</v>
      </c>
      <c r="I246" t="str">
        <f>VLOOKUP($C246,'Raw-products'!$A$2:$H$1261,MATCH(I$1,'Raw-products'!$A$1:$H$1,0))</f>
        <v>M</v>
      </c>
      <c r="J246" t="str">
        <f>VLOOKUP($C246,'Raw-products'!$A$2:$H$1261,MATCH(J$1,'Raw-products'!$A$1:$H$1,0))</f>
        <v>blue</v>
      </c>
      <c r="K246">
        <f>VLOOKUP($C246,'Raw-products'!$A$2:$H$1261,MATCH(K$1,'Raw-products'!$A$1:$H$1,0))</f>
        <v>96</v>
      </c>
      <c r="L246">
        <f>VLOOKUP($C246,'Raw-products'!$A$2:$H$1261,MATCH(L$1,'Raw-products'!$A$1:$H$1,0))</f>
        <v>73</v>
      </c>
      <c r="M246" s="5">
        <f t="shared" si="6"/>
        <v>7008</v>
      </c>
      <c r="N246" cm="1">
        <f t="array" ref="N246:Q246">_xlfn.XLOOKUP($B246,'Raw -orders'!$A:$A,'Raw -orders'!$B:$E)</f>
        <v>528</v>
      </c>
      <c r="O246">
        <v>10517</v>
      </c>
      <c r="P246" s="1">
        <v>44308</v>
      </c>
      <c r="Q246" s="1">
        <v>44318</v>
      </c>
      <c r="R246" t="str" cm="1">
        <f t="array" ref="R246:Y246">_xlfn.XLOOKUP($N246,'Raw - customers'!$A:$A,'Raw - customers'!$B:$I)</f>
        <v>Cad Dominichetti</v>
      </c>
      <c r="S246" t="str">
        <v>Non-binary</v>
      </c>
      <c r="T246">
        <v>63</v>
      </c>
      <c r="U246" t="str">
        <v>556 Jacobson PlaceApt. 974</v>
      </c>
      <c r="V246">
        <v>1126</v>
      </c>
      <c r="W246" t="str">
        <v>Lake Madelineton</v>
      </c>
      <c r="X246" t="str">
        <v>Western Australia</v>
      </c>
      <c r="Y246" t="str">
        <v>Australia</v>
      </c>
      <c r="Z246">
        <v>4</v>
      </c>
      <c r="AA246" s="3" t="str">
        <f t="shared" si="7"/>
        <v>0 to 10</v>
      </c>
      <c r="AL246" s="6" t="str">
        <v>Drake Ivanilov</v>
      </c>
      <c r="AP246" s="6">
        <v>528</v>
      </c>
      <c r="AQ246" s="6" t="s">
        <v>1377</v>
      </c>
      <c r="AS246">
        <v>998</v>
      </c>
      <c r="AT246" t="str">
        <v>Queensland</v>
      </c>
    </row>
    <row r="247" spans="1:46" x14ac:dyDescent="0.25">
      <c r="A247">
        <v>245</v>
      </c>
      <c r="B247">
        <v>54</v>
      </c>
      <c r="C247">
        <v>843</v>
      </c>
      <c r="D247">
        <v>113</v>
      </c>
      <c r="E247">
        <v>2</v>
      </c>
      <c r="F247">
        <v>226</v>
      </c>
      <c r="G247" t="str">
        <f>VLOOKUP($C247,'Raw-products'!$A$2:$H$1261,MATCH(G$1,'Raw-products'!$A$1:$H$1,0))</f>
        <v>Trousers</v>
      </c>
      <c r="H247" t="str">
        <f>VLOOKUP($C247,'Raw-products'!$A$2:$H$1261,MATCH(H$1,'Raw-products'!$A$1:$H$1,0))</f>
        <v>Chinos</v>
      </c>
      <c r="I247" t="str">
        <f>VLOOKUP($C247,'Raw-products'!$A$2:$H$1261,MATCH(I$1,'Raw-products'!$A$1:$H$1,0))</f>
        <v>L</v>
      </c>
      <c r="J247" t="str">
        <f>VLOOKUP($C247,'Raw-products'!$A$2:$H$1261,MATCH(J$1,'Raw-products'!$A$1:$H$1,0))</f>
        <v>red</v>
      </c>
      <c r="K247">
        <f>VLOOKUP($C247,'Raw-products'!$A$2:$H$1261,MATCH(K$1,'Raw-products'!$A$1:$H$1,0))</f>
        <v>100</v>
      </c>
      <c r="L247">
        <f>VLOOKUP($C247,'Raw-products'!$A$2:$H$1261,MATCH(L$1,'Raw-products'!$A$1:$H$1,0))</f>
        <v>44</v>
      </c>
      <c r="M247" s="5">
        <f t="shared" si="6"/>
        <v>4400</v>
      </c>
      <c r="N247" cm="1">
        <f t="array" ref="N247:Q247">_xlfn.XLOOKUP($B247,'Raw -orders'!$A:$A,'Raw -orders'!$B:$E)</f>
        <v>195</v>
      </c>
      <c r="O247">
        <v>13681</v>
      </c>
      <c r="P247" s="1">
        <v>44311</v>
      </c>
      <c r="Q247" s="1">
        <v>44333</v>
      </c>
      <c r="R247" t="str" cm="1">
        <f t="array" ref="R247:Y247">_xlfn.XLOOKUP($N247,'Raw - customers'!$A:$A,'Raw - customers'!$B:$I)</f>
        <v>Tobye De Caville</v>
      </c>
      <c r="S247" t="str">
        <v>Genderfluid</v>
      </c>
      <c r="T247">
        <v>72</v>
      </c>
      <c r="U247" t="str">
        <v>987 Charlotte MewsApt. 591</v>
      </c>
      <c r="V247">
        <v>6036</v>
      </c>
      <c r="W247" t="str">
        <v>West Baileyville</v>
      </c>
      <c r="X247" t="str">
        <v>New South Wales</v>
      </c>
      <c r="Y247" t="str">
        <v>Australia</v>
      </c>
      <c r="Z247">
        <v>4</v>
      </c>
      <c r="AA247" s="3" t="str">
        <f t="shared" si="7"/>
        <v>20 to 30</v>
      </c>
      <c r="AL247" s="6" t="str">
        <v>Drusi Eagell</v>
      </c>
      <c r="AP247" s="6">
        <v>195</v>
      </c>
      <c r="AQ247" s="6" t="s">
        <v>1362</v>
      </c>
      <c r="AS247">
        <v>799</v>
      </c>
      <c r="AT247" t="str">
        <v>New South Wales</v>
      </c>
    </row>
    <row r="248" spans="1:46" x14ac:dyDescent="0.25">
      <c r="A248">
        <v>246</v>
      </c>
      <c r="B248">
        <v>54</v>
      </c>
      <c r="C248">
        <v>974</v>
      </c>
      <c r="D248">
        <v>97</v>
      </c>
      <c r="E248">
        <v>2</v>
      </c>
      <c r="F248">
        <v>194</v>
      </c>
      <c r="G248" t="str">
        <f>VLOOKUP($C248,'Raw-products'!$A$2:$H$1261,MATCH(G$1,'Raw-products'!$A$1:$H$1,0))</f>
        <v>Trousers</v>
      </c>
      <c r="H248" t="str">
        <f>VLOOKUP($C248,'Raw-products'!$A$2:$H$1261,MATCH(H$1,'Raw-products'!$A$1:$H$1,0))</f>
        <v>Slim-Fit</v>
      </c>
      <c r="I248" t="str">
        <f>VLOOKUP($C248,'Raw-products'!$A$2:$H$1261,MATCH(I$1,'Raw-products'!$A$1:$H$1,0))</f>
        <v>XL</v>
      </c>
      <c r="J248" t="str">
        <f>VLOOKUP($C248,'Raw-products'!$A$2:$H$1261,MATCH(J$1,'Raw-products'!$A$1:$H$1,0))</f>
        <v>indigo</v>
      </c>
      <c r="K248">
        <f>VLOOKUP($C248,'Raw-products'!$A$2:$H$1261,MATCH(K$1,'Raw-products'!$A$1:$H$1,0))</f>
        <v>119</v>
      </c>
      <c r="L248">
        <f>VLOOKUP($C248,'Raw-products'!$A$2:$H$1261,MATCH(L$1,'Raw-products'!$A$1:$H$1,0))</f>
        <v>66</v>
      </c>
      <c r="M248" s="5">
        <f t="shared" si="6"/>
        <v>7854</v>
      </c>
      <c r="N248" cm="1">
        <f t="array" ref="N248:Q248">_xlfn.XLOOKUP($B248,'Raw -orders'!$A:$A,'Raw -orders'!$B:$E)</f>
        <v>195</v>
      </c>
      <c r="O248">
        <v>13681</v>
      </c>
      <c r="P248" s="1">
        <v>44311</v>
      </c>
      <c r="Q248" s="1">
        <v>44333</v>
      </c>
      <c r="R248" t="str" cm="1">
        <f t="array" ref="R248:Y248">_xlfn.XLOOKUP($N248,'Raw - customers'!$A:$A,'Raw - customers'!$B:$I)</f>
        <v>Tobye De Caville</v>
      </c>
      <c r="S248" t="str">
        <v>Genderfluid</v>
      </c>
      <c r="T248">
        <v>72</v>
      </c>
      <c r="U248" t="str">
        <v>987 Charlotte MewsApt. 591</v>
      </c>
      <c r="V248">
        <v>6036</v>
      </c>
      <c r="W248" t="str">
        <v>West Baileyville</v>
      </c>
      <c r="X248" t="str">
        <v>New South Wales</v>
      </c>
      <c r="Y248" t="str">
        <v>Australia</v>
      </c>
      <c r="Z248">
        <v>4</v>
      </c>
      <c r="AA248" s="3" t="str">
        <f t="shared" si="7"/>
        <v>20 to 30</v>
      </c>
      <c r="AL248" s="6" t="str">
        <v>Dulcea Shrawley</v>
      </c>
      <c r="AP248" s="6">
        <v>195</v>
      </c>
      <c r="AQ248" s="6" t="s">
        <v>1362</v>
      </c>
      <c r="AS248">
        <v>201</v>
      </c>
      <c r="AT248" t="str">
        <v>Australian Capital Territory</v>
      </c>
    </row>
    <row r="249" spans="1:46" x14ac:dyDescent="0.25">
      <c r="A249">
        <v>247</v>
      </c>
      <c r="B249">
        <v>54</v>
      </c>
      <c r="C249">
        <v>268</v>
      </c>
      <c r="D249">
        <v>95</v>
      </c>
      <c r="E249">
        <v>1</v>
      </c>
      <c r="F249">
        <v>95</v>
      </c>
      <c r="G249" t="str">
        <f>VLOOKUP($C249,'Raw-products'!$A$2:$H$1261,MATCH(G$1,'Raw-products'!$A$1:$H$1,0))</f>
        <v>Shirt</v>
      </c>
      <c r="H249" t="str">
        <f>VLOOKUP($C249,'Raw-products'!$A$2:$H$1261,MATCH(H$1,'Raw-products'!$A$1:$H$1,0))</f>
        <v>Polo</v>
      </c>
      <c r="I249" t="str">
        <f>VLOOKUP($C249,'Raw-products'!$A$2:$H$1261,MATCH(I$1,'Raw-products'!$A$1:$H$1,0))</f>
        <v>L</v>
      </c>
      <c r="J249" t="str">
        <f>VLOOKUP($C249,'Raw-products'!$A$2:$H$1261,MATCH(J$1,'Raw-products'!$A$1:$H$1,0))</f>
        <v>blue</v>
      </c>
      <c r="K249">
        <f>VLOOKUP($C249,'Raw-products'!$A$2:$H$1261,MATCH(K$1,'Raw-products'!$A$1:$H$1,0))</f>
        <v>117</v>
      </c>
      <c r="L249">
        <f>VLOOKUP($C249,'Raw-products'!$A$2:$H$1261,MATCH(L$1,'Raw-products'!$A$1:$H$1,0))</f>
        <v>77</v>
      </c>
      <c r="M249" s="5">
        <f t="shared" si="6"/>
        <v>9009</v>
      </c>
      <c r="N249" cm="1">
        <f t="array" ref="N249:Q249">_xlfn.XLOOKUP($B249,'Raw -orders'!$A:$A,'Raw -orders'!$B:$E)</f>
        <v>195</v>
      </c>
      <c r="O249">
        <v>13681</v>
      </c>
      <c r="P249" s="1">
        <v>44311</v>
      </c>
      <c r="Q249" s="1">
        <v>44333</v>
      </c>
      <c r="R249" t="str" cm="1">
        <f t="array" ref="R249:Y249">_xlfn.XLOOKUP($N249,'Raw - customers'!$A:$A,'Raw - customers'!$B:$I)</f>
        <v>Tobye De Caville</v>
      </c>
      <c r="S249" t="str">
        <v>Genderfluid</v>
      </c>
      <c r="T249">
        <v>72</v>
      </c>
      <c r="U249" t="str">
        <v>987 Charlotte MewsApt. 591</v>
      </c>
      <c r="V249">
        <v>6036</v>
      </c>
      <c r="W249" t="str">
        <v>West Baileyville</v>
      </c>
      <c r="X249" t="str">
        <v>New South Wales</v>
      </c>
      <c r="Y249" t="str">
        <v>Australia</v>
      </c>
      <c r="Z249">
        <v>4</v>
      </c>
      <c r="AA249" s="3" t="str">
        <f t="shared" si="7"/>
        <v>20 to 30</v>
      </c>
      <c r="AL249" s="6" t="str">
        <v>Dulcia Gawthorpe</v>
      </c>
      <c r="AP249" s="6">
        <v>195</v>
      </c>
      <c r="AQ249" s="6" t="s">
        <v>1362</v>
      </c>
      <c r="AS249">
        <v>977</v>
      </c>
      <c r="AT249" t="str">
        <v>Queensland</v>
      </c>
    </row>
    <row r="250" spans="1:46" x14ac:dyDescent="0.25">
      <c r="A250">
        <v>248</v>
      </c>
      <c r="B250">
        <v>54</v>
      </c>
      <c r="C250">
        <v>512</v>
      </c>
      <c r="D250">
        <v>102</v>
      </c>
      <c r="E250">
        <v>2</v>
      </c>
      <c r="F250">
        <v>204</v>
      </c>
      <c r="G250" t="str">
        <f>VLOOKUP($C250,'Raw-products'!$A$2:$H$1261,MATCH(G$1,'Raw-products'!$A$1:$H$1,0))</f>
        <v>Jacket</v>
      </c>
      <c r="H250" t="str">
        <f>VLOOKUP($C250,'Raw-products'!$A$2:$H$1261,MATCH(H$1,'Raw-products'!$A$1:$H$1,0))</f>
        <v>Windbreaker</v>
      </c>
      <c r="I250" t="str">
        <f>VLOOKUP($C250,'Raw-products'!$A$2:$H$1261,MATCH(I$1,'Raw-products'!$A$1:$H$1,0))</f>
        <v>M</v>
      </c>
      <c r="J250" t="str">
        <f>VLOOKUP($C250,'Raw-products'!$A$2:$H$1261,MATCH(J$1,'Raw-products'!$A$1:$H$1,0))</f>
        <v>blue</v>
      </c>
      <c r="K250">
        <f>VLOOKUP($C250,'Raw-products'!$A$2:$H$1261,MATCH(K$1,'Raw-products'!$A$1:$H$1,0))</f>
        <v>109</v>
      </c>
      <c r="L250">
        <f>VLOOKUP($C250,'Raw-products'!$A$2:$H$1261,MATCH(L$1,'Raw-products'!$A$1:$H$1,0))</f>
        <v>70</v>
      </c>
      <c r="M250" s="5">
        <f t="shared" si="6"/>
        <v>7630</v>
      </c>
      <c r="N250" cm="1">
        <f t="array" ref="N250:Q250">_xlfn.XLOOKUP($B250,'Raw -orders'!$A:$A,'Raw -orders'!$B:$E)</f>
        <v>195</v>
      </c>
      <c r="O250">
        <v>13681</v>
      </c>
      <c r="P250" s="1">
        <v>44311</v>
      </c>
      <c r="Q250" s="1">
        <v>44333</v>
      </c>
      <c r="R250" t="str" cm="1">
        <f t="array" ref="R250:Y250">_xlfn.XLOOKUP($N250,'Raw - customers'!$A:$A,'Raw - customers'!$B:$I)</f>
        <v>Tobye De Caville</v>
      </c>
      <c r="S250" t="str">
        <v>Genderfluid</v>
      </c>
      <c r="T250">
        <v>72</v>
      </c>
      <c r="U250" t="str">
        <v>987 Charlotte MewsApt. 591</v>
      </c>
      <c r="V250">
        <v>6036</v>
      </c>
      <c r="W250" t="str">
        <v>West Baileyville</v>
      </c>
      <c r="X250" t="str">
        <v>New South Wales</v>
      </c>
      <c r="Y250" t="str">
        <v>Australia</v>
      </c>
      <c r="Z250">
        <v>4</v>
      </c>
      <c r="AA250" s="3" t="str">
        <f t="shared" si="7"/>
        <v>20 to 30</v>
      </c>
      <c r="AL250" s="6" t="str">
        <v>Dulsea Collet</v>
      </c>
      <c r="AP250" s="6">
        <v>195</v>
      </c>
      <c r="AQ250" s="6" t="s">
        <v>1362</v>
      </c>
      <c r="AS250">
        <v>364</v>
      </c>
      <c r="AT250" t="str">
        <v>New South Wales</v>
      </c>
    </row>
    <row r="251" spans="1:46" x14ac:dyDescent="0.25">
      <c r="A251">
        <v>249</v>
      </c>
      <c r="B251">
        <v>55</v>
      </c>
      <c r="C251">
        <v>717</v>
      </c>
      <c r="D251">
        <v>119</v>
      </c>
      <c r="E251">
        <v>1</v>
      </c>
      <c r="F251">
        <v>119</v>
      </c>
      <c r="G251" t="str">
        <f>VLOOKUP($C251,'Raw-products'!$A$2:$H$1261,MATCH(G$1,'Raw-products'!$A$1:$H$1,0))</f>
        <v>Jacket</v>
      </c>
      <c r="H251" t="str">
        <f>VLOOKUP($C251,'Raw-products'!$A$2:$H$1261,MATCH(H$1,'Raw-products'!$A$1:$H$1,0))</f>
        <v>Trench Coat</v>
      </c>
      <c r="I251" t="str">
        <f>VLOOKUP($C251,'Raw-products'!$A$2:$H$1261,MATCH(I$1,'Raw-products'!$A$1:$H$1,0))</f>
        <v>M</v>
      </c>
      <c r="J251" t="str">
        <f>VLOOKUP($C251,'Raw-products'!$A$2:$H$1261,MATCH(J$1,'Raw-products'!$A$1:$H$1,0))</f>
        <v>green</v>
      </c>
      <c r="K251">
        <f>VLOOKUP($C251,'Raw-products'!$A$2:$H$1261,MATCH(K$1,'Raw-products'!$A$1:$H$1,0))</f>
        <v>112</v>
      </c>
      <c r="L251">
        <f>VLOOKUP($C251,'Raw-products'!$A$2:$H$1261,MATCH(L$1,'Raw-products'!$A$1:$H$1,0))</f>
        <v>67</v>
      </c>
      <c r="M251" s="5">
        <f t="shared" si="6"/>
        <v>7504</v>
      </c>
      <c r="N251" cm="1">
        <f t="array" ref="N251:Q251">_xlfn.XLOOKUP($B251,'Raw -orders'!$A:$A,'Raw -orders'!$B:$E)</f>
        <v>873</v>
      </c>
      <c r="O251">
        <v>55650</v>
      </c>
      <c r="P251" s="1">
        <v>44294</v>
      </c>
      <c r="Q251" s="1">
        <v>44311</v>
      </c>
      <c r="R251" t="str" cm="1">
        <f t="array" ref="R251:Y251">_xlfn.XLOOKUP($N251,'Raw - customers'!$A:$A,'Raw - customers'!$B:$I)</f>
        <v>Cecilla Pigford</v>
      </c>
      <c r="S251" t="str">
        <v>Non-binary</v>
      </c>
      <c r="T251">
        <v>38</v>
      </c>
      <c r="U251" t="str">
        <v>5538 Jett MallSuite 854</v>
      </c>
      <c r="V251">
        <v>5510</v>
      </c>
      <c r="W251" t="str">
        <v>Samanthatown</v>
      </c>
      <c r="X251" t="str">
        <v>Western Australia</v>
      </c>
      <c r="Y251" t="str">
        <v>Australia</v>
      </c>
      <c r="Z251">
        <v>4</v>
      </c>
      <c r="AA251" s="3" t="str">
        <f t="shared" si="7"/>
        <v>10 to 20</v>
      </c>
      <c r="AL251" s="6" t="str">
        <v>Dunc Swynley</v>
      </c>
      <c r="AP251" s="6">
        <v>873</v>
      </c>
      <c r="AQ251" s="6" t="s">
        <v>1377</v>
      </c>
      <c r="AS251">
        <v>112</v>
      </c>
      <c r="AT251" t="str">
        <v>South Australia</v>
      </c>
    </row>
    <row r="252" spans="1:46" x14ac:dyDescent="0.25">
      <c r="A252">
        <v>250</v>
      </c>
      <c r="B252">
        <v>56</v>
      </c>
      <c r="C252">
        <v>1061</v>
      </c>
      <c r="D252">
        <v>93</v>
      </c>
      <c r="E252">
        <v>1</v>
      </c>
      <c r="F252">
        <v>93</v>
      </c>
      <c r="G252" t="str">
        <f>VLOOKUP($C252,'Raw-products'!$A$2:$H$1261,MATCH(G$1,'Raw-products'!$A$1:$H$1,0))</f>
        <v>Trousers</v>
      </c>
      <c r="H252" t="str">
        <f>VLOOKUP($C252,'Raw-products'!$A$2:$H$1261,MATCH(H$1,'Raw-products'!$A$1:$H$1,0))</f>
        <v>Joggers</v>
      </c>
      <c r="I252" t="str">
        <f>VLOOKUP($C252,'Raw-products'!$A$2:$H$1261,MATCH(I$1,'Raw-products'!$A$1:$H$1,0))</f>
        <v>S</v>
      </c>
      <c r="J252" t="str">
        <f>VLOOKUP($C252,'Raw-products'!$A$2:$H$1261,MATCH(J$1,'Raw-products'!$A$1:$H$1,0))</f>
        <v>yellow</v>
      </c>
      <c r="K252">
        <f>VLOOKUP($C252,'Raw-products'!$A$2:$H$1261,MATCH(K$1,'Raw-products'!$A$1:$H$1,0))</f>
        <v>94</v>
      </c>
      <c r="L252">
        <f>VLOOKUP($C252,'Raw-products'!$A$2:$H$1261,MATCH(L$1,'Raw-products'!$A$1:$H$1,0))</f>
        <v>76</v>
      </c>
      <c r="M252" s="5">
        <f t="shared" si="6"/>
        <v>7144</v>
      </c>
      <c r="N252" cm="1">
        <f t="array" ref="N252:Q252">_xlfn.XLOOKUP($B252,'Raw -orders'!$A:$A,'Raw -orders'!$B:$E)</f>
        <v>587</v>
      </c>
      <c r="O252">
        <v>17149</v>
      </c>
      <c r="P252" s="1">
        <v>44219</v>
      </c>
      <c r="Q252" s="1">
        <v>44245</v>
      </c>
      <c r="R252" t="str" cm="1">
        <f t="array" ref="R252:Y252">_xlfn.XLOOKUP($N252,'Raw - customers'!$A:$A,'Raw - customers'!$B:$I)</f>
        <v>Carmita Grundey</v>
      </c>
      <c r="S252" t="str">
        <v>Agender</v>
      </c>
      <c r="T252">
        <v>35</v>
      </c>
      <c r="U252" t="str">
        <v>985 Ethan AvenueSuite 122</v>
      </c>
      <c r="V252">
        <v>3174</v>
      </c>
      <c r="W252" t="str">
        <v>East Declanside</v>
      </c>
      <c r="X252" t="str">
        <v>Queensland</v>
      </c>
      <c r="Y252" t="str">
        <v>Australia</v>
      </c>
      <c r="Z252">
        <v>1</v>
      </c>
      <c r="AA252" s="3" t="str">
        <f t="shared" si="7"/>
        <v>20 to 30</v>
      </c>
      <c r="AL252" s="6" t="str">
        <v>Duncan Walliker</v>
      </c>
      <c r="AP252" s="6">
        <v>587</v>
      </c>
      <c r="AQ252" s="6" t="s">
        <v>1355</v>
      </c>
      <c r="AS252">
        <v>337</v>
      </c>
      <c r="AT252" t="str">
        <v>Western Australia</v>
      </c>
    </row>
    <row r="253" spans="1:46" x14ac:dyDescent="0.25">
      <c r="A253">
        <v>251</v>
      </c>
      <c r="B253">
        <v>56</v>
      </c>
      <c r="C253">
        <v>879</v>
      </c>
      <c r="D253">
        <v>94</v>
      </c>
      <c r="E253">
        <v>3</v>
      </c>
      <c r="F253">
        <v>282</v>
      </c>
      <c r="G253" t="str">
        <f>VLOOKUP($C253,'Raw-products'!$A$2:$H$1261,MATCH(G$1,'Raw-products'!$A$1:$H$1,0))</f>
        <v>Trousers</v>
      </c>
      <c r="H253" t="str">
        <f>VLOOKUP($C253,'Raw-products'!$A$2:$H$1261,MATCH(H$1,'Raw-products'!$A$1:$H$1,0))</f>
        <v>Cords</v>
      </c>
      <c r="I253" t="str">
        <f>VLOOKUP($C253,'Raw-products'!$A$2:$H$1261,MATCH(I$1,'Raw-products'!$A$1:$H$1,0))</f>
        <v>XL</v>
      </c>
      <c r="J253" t="str">
        <f>VLOOKUP($C253,'Raw-products'!$A$2:$H$1261,MATCH(J$1,'Raw-products'!$A$1:$H$1,0))</f>
        <v>red</v>
      </c>
      <c r="K253">
        <f>VLOOKUP($C253,'Raw-products'!$A$2:$H$1261,MATCH(K$1,'Raw-products'!$A$1:$H$1,0))</f>
        <v>113</v>
      </c>
      <c r="L253">
        <f>VLOOKUP($C253,'Raw-products'!$A$2:$H$1261,MATCH(L$1,'Raw-products'!$A$1:$H$1,0))</f>
        <v>80</v>
      </c>
      <c r="M253" s="5">
        <f t="shared" si="6"/>
        <v>9040</v>
      </c>
      <c r="N253" cm="1">
        <f t="array" ref="N253:Q253">_xlfn.XLOOKUP($B253,'Raw -orders'!$A:$A,'Raw -orders'!$B:$E)</f>
        <v>587</v>
      </c>
      <c r="O253">
        <v>17149</v>
      </c>
      <c r="P253" s="1">
        <v>44219</v>
      </c>
      <c r="Q253" s="1">
        <v>44245</v>
      </c>
      <c r="R253" t="str" cm="1">
        <f t="array" ref="R253:Y253">_xlfn.XLOOKUP($N253,'Raw - customers'!$A:$A,'Raw - customers'!$B:$I)</f>
        <v>Carmita Grundey</v>
      </c>
      <c r="S253" t="str">
        <v>Agender</v>
      </c>
      <c r="T253">
        <v>35</v>
      </c>
      <c r="U253" t="str">
        <v>985 Ethan AvenueSuite 122</v>
      </c>
      <c r="V253">
        <v>3174</v>
      </c>
      <c r="W253" t="str">
        <v>East Declanside</v>
      </c>
      <c r="X253" t="str">
        <v>Queensland</v>
      </c>
      <c r="Y253" t="str">
        <v>Australia</v>
      </c>
      <c r="Z253">
        <v>1</v>
      </c>
      <c r="AA253" s="3" t="str">
        <f t="shared" si="7"/>
        <v>20 to 30</v>
      </c>
      <c r="AL253" s="6" t="str">
        <v>Eada Viccary</v>
      </c>
      <c r="AP253" s="6">
        <v>587</v>
      </c>
      <c r="AQ253" s="6" t="s">
        <v>1355</v>
      </c>
      <c r="AS253">
        <v>426</v>
      </c>
      <c r="AT253" t="str">
        <v>Victoria</v>
      </c>
    </row>
    <row r="254" spans="1:46" x14ac:dyDescent="0.25">
      <c r="A254">
        <v>252</v>
      </c>
      <c r="B254">
        <v>56</v>
      </c>
      <c r="C254">
        <v>469</v>
      </c>
      <c r="D254">
        <v>118</v>
      </c>
      <c r="E254">
        <v>1</v>
      </c>
      <c r="F254">
        <v>118</v>
      </c>
      <c r="G254" t="str">
        <f>VLOOKUP($C254,'Raw-products'!$A$2:$H$1261,MATCH(G$1,'Raw-products'!$A$1:$H$1,0))</f>
        <v>Jacket</v>
      </c>
      <c r="H254" t="str">
        <f>VLOOKUP($C254,'Raw-products'!$A$2:$H$1261,MATCH(H$1,'Raw-products'!$A$1:$H$1,0))</f>
        <v>Puffer</v>
      </c>
      <c r="I254" t="str">
        <f>VLOOKUP($C254,'Raw-products'!$A$2:$H$1261,MATCH(I$1,'Raw-products'!$A$1:$H$1,0))</f>
        <v>XL</v>
      </c>
      <c r="J254" t="str">
        <f>VLOOKUP($C254,'Raw-products'!$A$2:$H$1261,MATCH(J$1,'Raw-products'!$A$1:$H$1,0))</f>
        <v>yellow</v>
      </c>
      <c r="K254">
        <f>VLOOKUP($C254,'Raw-products'!$A$2:$H$1261,MATCH(K$1,'Raw-products'!$A$1:$H$1,0))</f>
        <v>110</v>
      </c>
      <c r="L254">
        <f>VLOOKUP($C254,'Raw-products'!$A$2:$H$1261,MATCH(L$1,'Raw-products'!$A$1:$H$1,0))</f>
        <v>65</v>
      </c>
      <c r="M254" s="5">
        <f t="shared" si="6"/>
        <v>7150</v>
      </c>
      <c r="N254" cm="1">
        <f t="array" ref="N254:Q254">_xlfn.XLOOKUP($B254,'Raw -orders'!$A:$A,'Raw -orders'!$B:$E)</f>
        <v>587</v>
      </c>
      <c r="O254">
        <v>17149</v>
      </c>
      <c r="P254" s="1">
        <v>44219</v>
      </c>
      <c r="Q254" s="1">
        <v>44245</v>
      </c>
      <c r="R254" t="str" cm="1">
        <f t="array" ref="R254:Y254">_xlfn.XLOOKUP($N254,'Raw - customers'!$A:$A,'Raw - customers'!$B:$I)</f>
        <v>Carmita Grundey</v>
      </c>
      <c r="S254" t="str">
        <v>Agender</v>
      </c>
      <c r="T254">
        <v>35</v>
      </c>
      <c r="U254" t="str">
        <v>985 Ethan AvenueSuite 122</v>
      </c>
      <c r="V254">
        <v>3174</v>
      </c>
      <c r="W254" t="str">
        <v>East Declanside</v>
      </c>
      <c r="X254" t="str">
        <v>Queensland</v>
      </c>
      <c r="Y254" t="str">
        <v>Australia</v>
      </c>
      <c r="Z254">
        <v>1</v>
      </c>
      <c r="AA254" s="3" t="str">
        <f t="shared" si="7"/>
        <v>20 to 30</v>
      </c>
      <c r="AL254" s="6" t="str">
        <v>Eba Bauser</v>
      </c>
      <c r="AP254" s="6">
        <v>587</v>
      </c>
      <c r="AQ254" s="6" t="s">
        <v>1355</v>
      </c>
      <c r="AS254">
        <v>499</v>
      </c>
      <c r="AT254" t="str">
        <v>Australian Capital Territory</v>
      </c>
    </row>
    <row r="255" spans="1:46" x14ac:dyDescent="0.25">
      <c r="A255">
        <v>253</v>
      </c>
      <c r="B255">
        <v>56</v>
      </c>
      <c r="C255">
        <v>610</v>
      </c>
      <c r="D255">
        <v>112</v>
      </c>
      <c r="E255">
        <v>3</v>
      </c>
      <c r="F255">
        <v>336</v>
      </c>
      <c r="G255" t="str">
        <f>VLOOKUP($C255,'Raw-products'!$A$2:$H$1261,MATCH(G$1,'Raw-products'!$A$1:$H$1,0))</f>
        <v>Jacket</v>
      </c>
      <c r="H255" t="str">
        <f>VLOOKUP($C255,'Raw-products'!$A$2:$H$1261,MATCH(H$1,'Raw-products'!$A$1:$H$1,0))</f>
        <v>Cardigan</v>
      </c>
      <c r="I255" t="str">
        <f>VLOOKUP($C255,'Raw-products'!$A$2:$H$1261,MATCH(I$1,'Raw-products'!$A$1:$H$1,0))</f>
        <v>XS</v>
      </c>
      <c r="J255" t="str">
        <f>VLOOKUP($C255,'Raw-products'!$A$2:$H$1261,MATCH(J$1,'Raw-products'!$A$1:$H$1,0))</f>
        <v>green</v>
      </c>
      <c r="K255">
        <f>VLOOKUP($C255,'Raw-products'!$A$2:$H$1261,MATCH(K$1,'Raw-products'!$A$1:$H$1,0))</f>
        <v>118</v>
      </c>
      <c r="L255">
        <f>VLOOKUP($C255,'Raw-products'!$A$2:$H$1261,MATCH(L$1,'Raw-products'!$A$1:$H$1,0))</f>
        <v>40</v>
      </c>
      <c r="M255" s="5">
        <f t="shared" si="6"/>
        <v>4720</v>
      </c>
      <c r="N255" cm="1">
        <f t="array" ref="N255:Q255">_xlfn.XLOOKUP($B255,'Raw -orders'!$A:$A,'Raw -orders'!$B:$E)</f>
        <v>587</v>
      </c>
      <c r="O255">
        <v>17149</v>
      </c>
      <c r="P255" s="1">
        <v>44219</v>
      </c>
      <c r="Q255" s="1">
        <v>44245</v>
      </c>
      <c r="R255" t="str" cm="1">
        <f t="array" ref="R255:Y255">_xlfn.XLOOKUP($N255,'Raw - customers'!$A:$A,'Raw - customers'!$B:$I)</f>
        <v>Carmita Grundey</v>
      </c>
      <c r="S255" t="str">
        <v>Agender</v>
      </c>
      <c r="T255">
        <v>35</v>
      </c>
      <c r="U255" t="str">
        <v>985 Ethan AvenueSuite 122</v>
      </c>
      <c r="V255">
        <v>3174</v>
      </c>
      <c r="W255" t="str">
        <v>East Declanside</v>
      </c>
      <c r="X255" t="str">
        <v>Queensland</v>
      </c>
      <c r="Y255" t="str">
        <v>Australia</v>
      </c>
      <c r="Z255">
        <v>1</v>
      </c>
      <c r="AA255" s="3" t="str">
        <f t="shared" si="7"/>
        <v>20 to 30</v>
      </c>
      <c r="AL255" s="6" t="str">
        <v>Eddie Elcott</v>
      </c>
      <c r="AP255" s="6">
        <v>587</v>
      </c>
      <c r="AQ255" s="6" t="s">
        <v>1355</v>
      </c>
      <c r="AS255">
        <v>207</v>
      </c>
      <c r="AT255" t="str">
        <v>Queensland</v>
      </c>
    </row>
    <row r="256" spans="1:46" x14ac:dyDescent="0.25">
      <c r="A256">
        <v>254</v>
      </c>
      <c r="B256">
        <v>56</v>
      </c>
      <c r="C256">
        <v>968</v>
      </c>
      <c r="D256">
        <v>97</v>
      </c>
      <c r="E256">
        <v>2</v>
      </c>
      <c r="F256">
        <v>194</v>
      </c>
      <c r="G256" t="str">
        <f>VLOOKUP($C256,'Raw-products'!$A$2:$H$1261,MATCH(G$1,'Raw-products'!$A$1:$H$1,0))</f>
        <v>Trousers</v>
      </c>
      <c r="H256" t="str">
        <f>VLOOKUP($C256,'Raw-products'!$A$2:$H$1261,MATCH(H$1,'Raw-products'!$A$1:$H$1,0))</f>
        <v>Slim-Fit</v>
      </c>
      <c r="I256" t="str">
        <f>VLOOKUP($C256,'Raw-products'!$A$2:$H$1261,MATCH(I$1,'Raw-products'!$A$1:$H$1,0))</f>
        <v>L</v>
      </c>
      <c r="J256" t="str">
        <f>VLOOKUP($C256,'Raw-products'!$A$2:$H$1261,MATCH(J$1,'Raw-products'!$A$1:$H$1,0))</f>
        <v>blue</v>
      </c>
      <c r="K256">
        <f>VLOOKUP($C256,'Raw-products'!$A$2:$H$1261,MATCH(K$1,'Raw-products'!$A$1:$H$1,0))</f>
        <v>119</v>
      </c>
      <c r="L256">
        <f>VLOOKUP($C256,'Raw-products'!$A$2:$H$1261,MATCH(L$1,'Raw-products'!$A$1:$H$1,0))</f>
        <v>49</v>
      </c>
      <c r="M256" s="5">
        <f t="shared" si="6"/>
        <v>5831</v>
      </c>
      <c r="N256" cm="1">
        <f t="array" ref="N256:Q256">_xlfn.XLOOKUP($B256,'Raw -orders'!$A:$A,'Raw -orders'!$B:$E)</f>
        <v>587</v>
      </c>
      <c r="O256">
        <v>17149</v>
      </c>
      <c r="P256" s="1">
        <v>44219</v>
      </c>
      <c r="Q256" s="1">
        <v>44245</v>
      </c>
      <c r="R256" t="str" cm="1">
        <f t="array" ref="R256:Y256">_xlfn.XLOOKUP($N256,'Raw - customers'!$A:$A,'Raw - customers'!$B:$I)</f>
        <v>Carmita Grundey</v>
      </c>
      <c r="S256" t="str">
        <v>Agender</v>
      </c>
      <c r="T256">
        <v>35</v>
      </c>
      <c r="U256" t="str">
        <v>985 Ethan AvenueSuite 122</v>
      </c>
      <c r="V256">
        <v>3174</v>
      </c>
      <c r="W256" t="str">
        <v>East Declanside</v>
      </c>
      <c r="X256" t="str">
        <v>Queensland</v>
      </c>
      <c r="Y256" t="str">
        <v>Australia</v>
      </c>
      <c r="Z256">
        <v>1</v>
      </c>
      <c r="AA256" s="3" t="str">
        <f t="shared" si="7"/>
        <v>20 to 30</v>
      </c>
      <c r="AL256" s="6" t="str">
        <v>Edee Wildt</v>
      </c>
      <c r="AP256" s="6">
        <v>587</v>
      </c>
      <c r="AQ256" s="6" t="s">
        <v>1355</v>
      </c>
      <c r="AS256">
        <v>994</v>
      </c>
      <c r="AT256" t="str">
        <v>Western Australia</v>
      </c>
    </row>
    <row r="257" spans="1:46" x14ac:dyDescent="0.25">
      <c r="A257">
        <v>255</v>
      </c>
      <c r="B257">
        <v>57</v>
      </c>
      <c r="C257">
        <v>1078</v>
      </c>
      <c r="D257">
        <v>93</v>
      </c>
      <c r="E257">
        <v>2</v>
      </c>
      <c r="F257">
        <v>186</v>
      </c>
      <c r="G257" t="str">
        <f>VLOOKUP($C257,'Raw-products'!$A$2:$H$1261,MATCH(G$1,'Raw-products'!$A$1:$H$1,0))</f>
        <v>Trousers</v>
      </c>
      <c r="H257" t="str">
        <f>VLOOKUP($C257,'Raw-products'!$A$2:$H$1261,MATCH(H$1,'Raw-products'!$A$1:$H$1,0))</f>
        <v>Joggers</v>
      </c>
      <c r="I257" t="str">
        <f>VLOOKUP($C257,'Raw-products'!$A$2:$H$1261,MATCH(I$1,'Raw-products'!$A$1:$H$1,0))</f>
        <v>L</v>
      </c>
      <c r="J257" t="str">
        <f>VLOOKUP($C257,'Raw-products'!$A$2:$H$1261,MATCH(J$1,'Raw-products'!$A$1:$H$1,0))</f>
        <v>indigo</v>
      </c>
      <c r="K257">
        <f>VLOOKUP($C257,'Raw-products'!$A$2:$H$1261,MATCH(K$1,'Raw-products'!$A$1:$H$1,0))</f>
        <v>94</v>
      </c>
      <c r="L257">
        <f>VLOOKUP($C257,'Raw-products'!$A$2:$H$1261,MATCH(L$1,'Raw-products'!$A$1:$H$1,0))</f>
        <v>42</v>
      </c>
      <c r="M257" s="5">
        <f t="shared" si="6"/>
        <v>3948</v>
      </c>
      <c r="N257" cm="1">
        <f t="array" ref="N257:Q257">_xlfn.XLOOKUP($B257,'Raw -orders'!$A:$A,'Raw -orders'!$B:$E)</f>
        <v>163</v>
      </c>
      <c r="O257">
        <v>41495</v>
      </c>
      <c r="P257" s="1">
        <v>44254</v>
      </c>
      <c r="Q257" s="1">
        <v>44268</v>
      </c>
      <c r="R257" t="str" cm="1">
        <f t="array" ref="R257:Y257">_xlfn.XLOOKUP($N257,'Raw - customers'!$A:$A,'Raw - customers'!$B:$I)</f>
        <v>Harrietta Burchatt</v>
      </c>
      <c r="S257" t="str">
        <v>Genderfluid</v>
      </c>
      <c r="T257">
        <v>20</v>
      </c>
      <c r="U257" t="str">
        <v>8125 Durgan BoulevardSuite 068</v>
      </c>
      <c r="V257">
        <v>9458</v>
      </c>
      <c r="W257" t="str">
        <v>Port Elliechester</v>
      </c>
      <c r="X257" t="str">
        <v>Australian Capital Territory</v>
      </c>
      <c r="Y257" t="str">
        <v>Australia</v>
      </c>
      <c r="Z257">
        <v>2</v>
      </c>
      <c r="AA257" s="3" t="str">
        <f t="shared" si="7"/>
        <v>10 to 20</v>
      </c>
      <c r="AL257" s="6" t="str">
        <v>Edithe Yitshak</v>
      </c>
      <c r="AP257" s="6">
        <v>163</v>
      </c>
      <c r="AQ257" s="6" t="s">
        <v>1350</v>
      </c>
      <c r="AS257">
        <v>535</v>
      </c>
      <c r="AT257" t="str">
        <v>South Australia</v>
      </c>
    </row>
    <row r="258" spans="1:46" x14ac:dyDescent="0.25">
      <c r="A258">
        <v>256</v>
      </c>
      <c r="B258">
        <v>57</v>
      </c>
      <c r="C258">
        <v>1148</v>
      </c>
      <c r="D258">
        <v>102</v>
      </c>
      <c r="E258">
        <v>3</v>
      </c>
      <c r="F258">
        <v>306</v>
      </c>
      <c r="G258" t="str">
        <f>VLOOKUP($C258,'Raw-products'!$A$2:$H$1261,MATCH(G$1,'Raw-products'!$A$1:$H$1,0))</f>
        <v>Trousers</v>
      </c>
      <c r="H258" t="str">
        <f>VLOOKUP($C258,'Raw-products'!$A$2:$H$1261,MATCH(H$1,'Raw-products'!$A$1:$H$1,0))</f>
        <v>Cargo Pants</v>
      </c>
      <c r="I258" t="str">
        <f>VLOOKUP($C258,'Raw-products'!$A$2:$H$1261,MATCH(I$1,'Raw-products'!$A$1:$H$1,0))</f>
        <v>L</v>
      </c>
      <c r="J258" t="str">
        <f>VLOOKUP($C258,'Raw-products'!$A$2:$H$1261,MATCH(J$1,'Raw-products'!$A$1:$H$1,0))</f>
        <v>indigo</v>
      </c>
      <c r="K258">
        <f>VLOOKUP($C258,'Raw-products'!$A$2:$H$1261,MATCH(K$1,'Raw-products'!$A$1:$H$1,0))</f>
        <v>106</v>
      </c>
      <c r="L258">
        <f>VLOOKUP($C258,'Raw-products'!$A$2:$H$1261,MATCH(L$1,'Raw-products'!$A$1:$H$1,0))</f>
        <v>46</v>
      </c>
      <c r="M258" s="5">
        <f t="shared" si="6"/>
        <v>4876</v>
      </c>
      <c r="N258" cm="1">
        <f t="array" ref="N258:Q258">_xlfn.XLOOKUP($B258,'Raw -orders'!$A:$A,'Raw -orders'!$B:$E)</f>
        <v>163</v>
      </c>
      <c r="O258">
        <v>41495</v>
      </c>
      <c r="P258" s="1">
        <v>44254</v>
      </c>
      <c r="Q258" s="1">
        <v>44268</v>
      </c>
      <c r="R258" t="str" cm="1">
        <f t="array" ref="R258:Y258">_xlfn.XLOOKUP($N258,'Raw - customers'!$A:$A,'Raw - customers'!$B:$I)</f>
        <v>Harrietta Burchatt</v>
      </c>
      <c r="S258" t="str">
        <v>Genderfluid</v>
      </c>
      <c r="T258">
        <v>20</v>
      </c>
      <c r="U258" t="str">
        <v>8125 Durgan BoulevardSuite 068</v>
      </c>
      <c r="V258">
        <v>9458</v>
      </c>
      <c r="W258" t="str">
        <v>Port Elliechester</v>
      </c>
      <c r="X258" t="str">
        <v>Australian Capital Territory</v>
      </c>
      <c r="Y258" t="str">
        <v>Australia</v>
      </c>
      <c r="Z258">
        <v>2</v>
      </c>
      <c r="AA258" s="3" t="str">
        <f t="shared" si="7"/>
        <v>10 to 20</v>
      </c>
      <c r="AL258" s="6" t="str">
        <v>Egon Figliovanni</v>
      </c>
      <c r="AP258" s="6">
        <v>163</v>
      </c>
      <c r="AQ258" s="6" t="s">
        <v>1350</v>
      </c>
      <c r="AS258">
        <v>156</v>
      </c>
      <c r="AT258" t="str">
        <v>Western Australia</v>
      </c>
    </row>
    <row r="259" spans="1:46" x14ac:dyDescent="0.25">
      <c r="A259">
        <v>257</v>
      </c>
      <c r="B259">
        <v>57</v>
      </c>
      <c r="C259">
        <v>808</v>
      </c>
      <c r="D259">
        <v>117</v>
      </c>
      <c r="E259">
        <v>1</v>
      </c>
      <c r="F259">
        <v>117</v>
      </c>
      <c r="G259" t="str">
        <f>VLOOKUP($C259,'Raw-products'!$A$2:$H$1261,MATCH(G$1,'Raw-products'!$A$1:$H$1,0))</f>
        <v>Jacket</v>
      </c>
      <c r="H259" t="str">
        <f>VLOOKUP($C259,'Raw-products'!$A$2:$H$1261,MATCH(H$1,'Raw-products'!$A$1:$H$1,0))</f>
        <v>Shearling</v>
      </c>
      <c r="I259" t="str">
        <f>VLOOKUP($C259,'Raw-products'!$A$2:$H$1261,MATCH(I$1,'Raw-products'!$A$1:$H$1,0))</f>
        <v>L</v>
      </c>
      <c r="J259" t="str">
        <f>VLOOKUP($C259,'Raw-products'!$A$2:$H$1261,MATCH(J$1,'Raw-products'!$A$1:$H$1,0))</f>
        <v>red</v>
      </c>
      <c r="K259">
        <f>VLOOKUP($C259,'Raw-products'!$A$2:$H$1261,MATCH(K$1,'Raw-products'!$A$1:$H$1,0))</f>
        <v>95</v>
      </c>
      <c r="L259">
        <f>VLOOKUP($C259,'Raw-products'!$A$2:$H$1261,MATCH(L$1,'Raw-products'!$A$1:$H$1,0))</f>
        <v>40</v>
      </c>
      <c r="M259" s="5">
        <f t="shared" ref="M259:M322" si="8">$K259*$L259</f>
        <v>3800</v>
      </c>
      <c r="N259" cm="1">
        <f t="array" ref="N259:Q259">_xlfn.XLOOKUP($B259,'Raw -orders'!$A:$A,'Raw -orders'!$B:$E)</f>
        <v>163</v>
      </c>
      <c r="O259">
        <v>41495</v>
      </c>
      <c r="P259" s="1">
        <v>44254</v>
      </c>
      <c r="Q259" s="1">
        <v>44268</v>
      </c>
      <c r="R259" t="str" cm="1">
        <f t="array" ref="R259:Y259">_xlfn.XLOOKUP($N259,'Raw - customers'!$A:$A,'Raw - customers'!$B:$I)</f>
        <v>Harrietta Burchatt</v>
      </c>
      <c r="S259" t="str">
        <v>Genderfluid</v>
      </c>
      <c r="T259">
        <v>20</v>
      </c>
      <c r="U259" t="str">
        <v>8125 Durgan BoulevardSuite 068</v>
      </c>
      <c r="V259">
        <v>9458</v>
      </c>
      <c r="W259" t="str">
        <v>Port Elliechester</v>
      </c>
      <c r="X259" t="str">
        <v>Australian Capital Territory</v>
      </c>
      <c r="Y259" t="str">
        <v>Australia</v>
      </c>
      <c r="Z259">
        <v>2</v>
      </c>
      <c r="AA259" s="3" t="str">
        <f t="shared" ref="AA259:AA322" si="9">IF(AND(DATEDIF($P259,$Q259,"D")&gt;0,DATEDIF($P259,$Q259,"D")&lt;=10),"0 to 10",IF(AND(DATEDIF($P259,$Q259,"D")&gt;10,DATEDIF($P259,$Q259,"D")&lt;=20),"10 to 20",IF(AND(DATEDIF($P259,$Q259,"D")&gt;20,DATEDIF($P259,$Q259,"D")&lt;=30),"20 to 30")))</f>
        <v>10 to 20</v>
      </c>
      <c r="AL259" s="6" t="str">
        <v>Elaina Agate</v>
      </c>
      <c r="AP259" s="6">
        <v>163</v>
      </c>
      <c r="AQ259" s="6" t="s">
        <v>1350</v>
      </c>
      <c r="AS259">
        <v>758</v>
      </c>
      <c r="AT259" t="str">
        <v>New South Wales</v>
      </c>
    </row>
    <row r="260" spans="1:46" x14ac:dyDescent="0.25">
      <c r="A260">
        <v>258</v>
      </c>
      <c r="B260">
        <v>58</v>
      </c>
      <c r="C260">
        <v>1073</v>
      </c>
      <c r="D260">
        <v>93</v>
      </c>
      <c r="E260">
        <v>3</v>
      </c>
      <c r="F260">
        <v>279</v>
      </c>
      <c r="G260" t="str">
        <f>VLOOKUP($C260,'Raw-products'!$A$2:$H$1261,MATCH(G$1,'Raw-products'!$A$1:$H$1,0))</f>
        <v>Trousers</v>
      </c>
      <c r="H260" t="str">
        <f>VLOOKUP($C260,'Raw-products'!$A$2:$H$1261,MATCH(H$1,'Raw-products'!$A$1:$H$1,0))</f>
        <v>Joggers</v>
      </c>
      <c r="I260" t="str">
        <f>VLOOKUP($C260,'Raw-products'!$A$2:$H$1261,MATCH(I$1,'Raw-products'!$A$1:$H$1,0))</f>
        <v>L</v>
      </c>
      <c r="J260" t="str">
        <f>VLOOKUP($C260,'Raw-products'!$A$2:$H$1261,MATCH(J$1,'Raw-products'!$A$1:$H$1,0))</f>
        <v>blue</v>
      </c>
      <c r="K260">
        <f>VLOOKUP($C260,'Raw-products'!$A$2:$H$1261,MATCH(K$1,'Raw-products'!$A$1:$H$1,0))</f>
        <v>94</v>
      </c>
      <c r="L260">
        <f>VLOOKUP($C260,'Raw-products'!$A$2:$H$1261,MATCH(L$1,'Raw-products'!$A$1:$H$1,0))</f>
        <v>75</v>
      </c>
      <c r="M260" s="5">
        <f t="shared" si="8"/>
        <v>7050</v>
      </c>
      <c r="N260" cm="1">
        <f t="array" ref="N260:Q260">_xlfn.XLOOKUP($B260,'Raw -orders'!$A:$A,'Raw -orders'!$B:$E)</f>
        <v>332</v>
      </c>
      <c r="O260">
        <v>42861</v>
      </c>
      <c r="P260" s="1">
        <v>44229</v>
      </c>
      <c r="Q260" s="1">
        <v>44237</v>
      </c>
      <c r="R260" t="str" cm="1">
        <f t="array" ref="R260:Y260">_xlfn.XLOOKUP($N260,'Raw - customers'!$A:$A,'Raw - customers'!$B:$I)</f>
        <v>Carla Walework</v>
      </c>
      <c r="S260" t="str">
        <v>Male</v>
      </c>
      <c r="T260">
        <v>75</v>
      </c>
      <c r="U260" t="str">
        <v>011 Hamilton PlaceSuite 215</v>
      </c>
      <c r="V260">
        <v>5702</v>
      </c>
      <c r="W260" t="str">
        <v>East George</v>
      </c>
      <c r="X260" t="str">
        <v>Northern Territory</v>
      </c>
      <c r="Y260" t="str">
        <v>Australia</v>
      </c>
      <c r="Z260">
        <v>2</v>
      </c>
      <c r="AA260" s="3" t="str">
        <f t="shared" si="9"/>
        <v>0 to 10</v>
      </c>
      <c r="AL260" s="6" t="str">
        <v>Elbertina Gaish</v>
      </c>
      <c r="AP260" s="6">
        <v>332</v>
      </c>
      <c r="AQ260" s="6" t="s">
        <v>1339</v>
      </c>
      <c r="AS260">
        <v>747</v>
      </c>
      <c r="AT260" t="str">
        <v>Victoria</v>
      </c>
    </row>
    <row r="261" spans="1:46" x14ac:dyDescent="0.25">
      <c r="A261">
        <v>259</v>
      </c>
      <c r="B261">
        <v>58</v>
      </c>
      <c r="C261">
        <v>883</v>
      </c>
      <c r="D261">
        <v>94</v>
      </c>
      <c r="E261">
        <v>2</v>
      </c>
      <c r="F261">
        <v>188</v>
      </c>
      <c r="G261" t="str">
        <f>VLOOKUP($C261,'Raw-products'!$A$2:$H$1261,MATCH(G$1,'Raw-products'!$A$1:$H$1,0))</f>
        <v>Trousers</v>
      </c>
      <c r="H261" t="str">
        <f>VLOOKUP($C261,'Raw-products'!$A$2:$H$1261,MATCH(H$1,'Raw-products'!$A$1:$H$1,0))</f>
        <v>Cords</v>
      </c>
      <c r="I261" t="str">
        <f>VLOOKUP($C261,'Raw-products'!$A$2:$H$1261,MATCH(I$1,'Raw-products'!$A$1:$H$1,0))</f>
        <v>L</v>
      </c>
      <c r="J261" t="str">
        <f>VLOOKUP($C261,'Raw-products'!$A$2:$H$1261,MATCH(J$1,'Raw-products'!$A$1:$H$1,0))</f>
        <v>orange</v>
      </c>
      <c r="K261">
        <f>VLOOKUP($C261,'Raw-products'!$A$2:$H$1261,MATCH(K$1,'Raw-products'!$A$1:$H$1,0))</f>
        <v>113</v>
      </c>
      <c r="L261">
        <f>VLOOKUP($C261,'Raw-products'!$A$2:$H$1261,MATCH(L$1,'Raw-products'!$A$1:$H$1,0))</f>
        <v>74</v>
      </c>
      <c r="M261" s="5">
        <f t="shared" si="8"/>
        <v>8362</v>
      </c>
      <c r="N261" cm="1">
        <f t="array" ref="N261:Q261">_xlfn.XLOOKUP($B261,'Raw -orders'!$A:$A,'Raw -orders'!$B:$E)</f>
        <v>332</v>
      </c>
      <c r="O261">
        <v>42861</v>
      </c>
      <c r="P261" s="1">
        <v>44229</v>
      </c>
      <c r="Q261" s="1">
        <v>44237</v>
      </c>
      <c r="R261" t="str" cm="1">
        <f t="array" ref="R261:Y261">_xlfn.XLOOKUP($N261,'Raw - customers'!$A:$A,'Raw - customers'!$B:$I)</f>
        <v>Carla Walework</v>
      </c>
      <c r="S261" t="str">
        <v>Male</v>
      </c>
      <c r="T261">
        <v>75</v>
      </c>
      <c r="U261" t="str">
        <v>011 Hamilton PlaceSuite 215</v>
      </c>
      <c r="V261">
        <v>5702</v>
      </c>
      <c r="W261" t="str">
        <v>East George</v>
      </c>
      <c r="X261" t="str">
        <v>Northern Territory</v>
      </c>
      <c r="Y261" t="str">
        <v>Australia</v>
      </c>
      <c r="Z261">
        <v>2</v>
      </c>
      <c r="AA261" s="3" t="str">
        <f t="shared" si="9"/>
        <v>0 to 10</v>
      </c>
      <c r="AL261" s="6" t="str">
        <v>Elga Corgenvin</v>
      </c>
      <c r="AP261" s="6">
        <v>332</v>
      </c>
      <c r="AQ261" s="6" t="s">
        <v>1339</v>
      </c>
      <c r="AS261">
        <v>679</v>
      </c>
      <c r="AT261" t="str">
        <v>Western Australia</v>
      </c>
    </row>
    <row r="262" spans="1:46" x14ac:dyDescent="0.25">
      <c r="A262">
        <v>260</v>
      </c>
      <c r="B262">
        <v>59</v>
      </c>
      <c r="C262">
        <v>928</v>
      </c>
      <c r="D262">
        <v>96</v>
      </c>
      <c r="E262">
        <v>1</v>
      </c>
      <c r="F262">
        <v>96</v>
      </c>
      <c r="G262" t="str">
        <f>VLOOKUP($C262,'Raw-products'!$A$2:$H$1261,MATCH(G$1,'Raw-products'!$A$1:$H$1,0))</f>
        <v>Trousers</v>
      </c>
      <c r="H262" t="str">
        <f>VLOOKUP($C262,'Raw-products'!$A$2:$H$1261,MATCH(H$1,'Raw-products'!$A$1:$H$1,0))</f>
        <v>Drawstring</v>
      </c>
      <c r="I262" t="str">
        <f>VLOOKUP($C262,'Raw-products'!$A$2:$H$1261,MATCH(I$1,'Raw-products'!$A$1:$H$1,0))</f>
        <v>L</v>
      </c>
      <c r="J262" t="str">
        <f>VLOOKUP($C262,'Raw-products'!$A$2:$H$1261,MATCH(J$1,'Raw-products'!$A$1:$H$1,0))</f>
        <v>green</v>
      </c>
      <c r="K262">
        <f>VLOOKUP($C262,'Raw-products'!$A$2:$H$1261,MATCH(K$1,'Raw-products'!$A$1:$H$1,0))</f>
        <v>104</v>
      </c>
      <c r="L262">
        <f>VLOOKUP($C262,'Raw-products'!$A$2:$H$1261,MATCH(L$1,'Raw-products'!$A$1:$H$1,0))</f>
        <v>43</v>
      </c>
      <c r="M262" s="5">
        <f t="shared" si="8"/>
        <v>4472</v>
      </c>
      <c r="N262" cm="1">
        <f t="array" ref="N262:Q262">_xlfn.XLOOKUP($B262,'Raw -orders'!$A:$A,'Raw -orders'!$B:$E)</f>
        <v>843</v>
      </c>
      <c r="O262">
        <v>21858</v>
      </c>
      <c r="P262" s="1">
        <v>44227</v>
      </c>
      <c r="Q262" s="1">
        <v>44254</v>
      </c>
      <c r="R262" t="str" cm="1">
        <f t="array" ref="R262:Y262">_xlfn.XLOOKUP($N262,'Raw - customers'!$A:$A,'Raw - customers'!$B:$I)</f>
        <v>Sheela Dovey</v>
      </c>
      <c r="S262" t="str">
        <v>Genderqueer</v>
      </c>
      <c r="T262">
        <v>23</v>
      </c>
      <c r="U262" t="str">
        <v>201 Anthony TerraceSuite 543</v>
      </c>
      <c r="V262">
        <v>6272</v>
      </c>
      <c r="W262" t="str">
        <v>Lake Addisonland</v>
      </c>
      <c r="X262" t="str">
        <v>South Australia</v>
      </c>
      <c r="Y262" t="str">
        <v>Australia</v>
      </c>
      <c r="Z262">
        <v>1</v>
      </c>
      <c r="AA262" s="3" t="str">
        <f t="shared" si="9"/>
        <v>20 to 30</v>
      </c>
      <c r="AL262" s="6" t="str">
        <v>Elianore Syphas</v>
      </c>
      <c r="AP262" s="6">
        <v>843</v>
      </c>
      <c r="AQ262" s="6" t="s">
        <v>1345</v>
      </c>
      <c r="AS262">
        <v>390</v>
      </c>
      <c r="AT262" t="str">
        <v>Western Australia</v>
      </c>
    </row>
    <row r="263" spans="1:46" x14ac:dyDescent="0.25">
      <c r="A263">
        <v>261</v>
      </c>
      <c r="B263">
        <v>59</v>
      </c>
      <c r="C263">
        <v>682</v>
      </c>
      <c r="D263">
        <v>113</v>
      </c>
      <c r="E263">
        <v>2</v>
      </c>
      <c r="F263">
        <v>226</v>
      </c>
      <c r="G263" t="str">
        <f>VLOOKUP($C263,'Raw-products'!$A$2:$H$1261,MATCH(G$1,'Raw-products'!$A$1:$H$1,0))</f>
        <v>Jacket</v>
      </c>
      <c r="H263" t="str">
        <f>VLOOKUP($C263,'Raw-products'!$A$2:$H$1261,MATCH(H$1,'Raw-products'!$A$1:$H$1,0))</f>
        <v>Parka</v>
      </c>
      <c r="I263" t="str">
        <f>VLOOKUP($C263,'Raw-products'!$A$2:$H$1261,MATCH(I$1,'Raw-products'!$A$1:$H$1,0))</f>
        <v>M</v>
      </c>
      <c r="J263" t="str">
        <f>VLOOKUP($C263,'Raw-products'!$A$2:$H$1261,MATCH(J$1,'Raw-products'!$A$1:$H$1,0))</f>
        <v>green</v>
      </c>
      <c r="K263">
        <f>VLOOKUP($C263,'Raw-products'!$A$2:$H$1261,MATCH(K$1,'Raw-products'!$A$1:$H$1,0))</f>
        <v>119</v>
      </c>
      <c r="L263">
        <f>VLOOKUP($C263,'Raw-products'!$A$2:$H$1261,MATCH(L$1,'Raw-products'!$A$1:$H$1,0))</f>
        <v>71</v>
      </c>
      <c r="M263" s="5">
        <f t="shared" si="8"/>
        <v>8449</v>
      </c>
      <c r="N263" cm="1">
        <f t="array" ref="N263:Q263">_xlfn.XLOOKUP($B263,'Raw -orders'!$A:$A,'Raw -orders'!$B:$E)</f>
        <v>843</v>
      </c>
      <c r="O263">
        <v>21858</v>
      </c>
      <c r="P263" s="1">
        <v>44227</v>
      </c>
      <c r="Q263" s="1">
        <v>44254</v>
      </c>
      <c r="R263" t="str" cm="1">
        <f t="array" ref="R263:Y263">_xlfn.XLOOKUP($N263,'Raw - customers'!$A:$A,'Raw - customers'!$B:$I)</f>
        <v>Sheela Dovey</v>
      </c>
      <c r="S263" t="str">
        <v>Genderqueer</v>
      </c>
      <c r="T263">
        <v>23</v>
      </c>
      <c r="U263" t="str">
        <v>201 Anthony TerraceSuite 543</v>
      </c>
      <c r="V263">
        <v>6272</v>
      </c>
      <c r="W263" t="str">
        <v>Lake Addisonland</v>
      </c>
      <c r="X263" t="str">
        <v>South Australia</v>
      </c>
      <c r="Y263" t="str">
        <v>Australia</v>
      </c>
      <c r="Z263">
        <v>1</v>
      </c>
      <c r="AA263" s="3" t="str">
        <f t="shared" si="9"/>
        <v>20 to 30</v>
      </c>
      <c r="AL263" s="6" t="str">
        <v>Elizabet Pippin</v>
      </c>
      <c r="AP263" s="6">
        <v>843</v>
      </c>
      <c r="AQ263" s="6" t="s">
        <v>1345</v>
      </c>
      <c r="AS263">
        <v>348</v>
      </c>
      <c r="AT263" t="str">
        <v>Tasmania</v>
      </c>
    </row>
    <row r="264" spans="1:46" x14ac:dyDescent="0.25">
      <c r="A264">
        <v>262</v>
      </c>
      <c r="B264">
        <v>59</v>
      </c>
      <c r="C264">
        <v>786</v>
      </c>
      <c r="D264">
        <v>91</v>
      </c>
      <c r="E264">
        <v>1</v>
      </c>
      <c r="F264">
        <v>91</v>
      </c>
      <c r="G264" t="str">
        <f>VLOOKUP($C264,'Raw-products'!$A$2:$H$1261,MATCH(G$1,'Raw-products'!$A$1:$H$1,0))</f>
        <v>Jacket</v>
      </c>
      <c r="H264" t="str">
        <f>VLOOKUP($C264,'Raw-products'!$A$2:$H$1261,MATCH(H$1,'Raw-products'!$A$1:$H$1,0))</f>
        <v>Pullover</v>
      </c>
      <c r="I264" t="str">
        <f>VLOOKUP($C264,'Raw-products'!$A$2:$H$1261,MATCH(I$1,'Raw-products'!$A$1:$H$1,0))</f>
        <v>S</v>
      </c>
      <c r="J264" t="str">
        <f>VLOOKUP($C264,'Raw-products'!$A$2:$H$1261,MATCH(J$1,'Raw-products'!$A$1:$H$1,0))</f>
        <v>green</v>
      </c>
      <c r="K264">
        <f>VLOOKUP($C264,'Raw-products'!$A$2:$H$1261,MATCH(K$1,'Raw-products'!$A$1:$H$1,0))</f>
        <v>114</v>
      </c>
      <c r="L264">
        <f>VLOOKUP($C264,'Raw-products'!$A$2:$H$1261,MATCH(L$1,'Raw-products'!$A$1:$H$1,0))</f>
        <v>69</v>
      </c>
      <c r="M264" s="5">
        <f t="shared" si="8"/>
        <v>7866</v>
      </c>
      <c r="N264" cm="1">
        <f t="array" ref="N264:Q264">_xlfn.XLOOKUP($B264,'Raw -orders'!$A:$A,'Raw -orders'!$B:$E)</f>
        <v>843</v>
      </c>
      <c r="O264">
        <v>21858</v>
      </c>
      <c r="P264" s="1">
        <v>44227</v>
      </c>
      <c r="Q264" s="1">
        <v>44254</v>
      </c>
      <c r="R264" t="str" cm="1">
        <f t="array" ref="R264:Y264">_xlfn.XLOOKUP($N264,'Raw - customers'!$A:$A,'Raw - customers'!$B:$I)</f>
        <v>Sheela Dovey</v>
      </c>
      <c r="S264" t="str">
        <v>Genderqueer</v>
      </c>
      <c r="T264">
        <v>23</v>
      </c>
      <c r="U264" t="str">
        <v>201 Anthony TerraceSuite 543</v>
      </c>
      <c r="V264">
        <v>6272</v>
      </c>
      <c r="W264" t="str">
        <v>Lake Addisonland</v>
      </c>
      <c r="X264" t="str">
        <v>South Australia</v>
      </c>
      <c r="Y264" t="str">
        <v>Australia</v>
      </c>
      <c r="Z264">
        <v>1</v>
      </c>
      <c r="AA264" s="3" t="str">
        <f t="shared" si="9"/>
        <v>20 to 30</v>
      </c>
      <c r="AL264" s="6" t="str">
        <v>Ellene Dedam</v>
      </c>
      <c r="AP264" s="6">
        <v>843</v>
      </c>
      <c r="AQ264" s="6" t="s">
        <v>1345</v>
      </c>
      <c r="AS264">
        <v>266</v>
      </c>
      <c r="AT264" t="str">
        <v>New South Wales</v>
      </c>
    </row>
    <row r="265" spans="1:46" x14ac:dyDescent="0.25">
      <c r="A265">
        <v>263</v>
      </c>
      <c r="B265">
        <v>60</v>
      </c>
      <c r="C265">
        <v>1054</v>
      </c>
      <c r="D265">
        <v>93</v>
      </c>
      <c r="E265">
        <v>2</v>
      </c>
      <c r="F265">
        <v>186</v>
      </c>
      <c r="G265" t="str">
        <f>VLOOKUP($C265,'Raw-products'!$A$2:$H$1261,MATCH(G$1,'Raw-products'!$A$1:$H$1,0))</f>
        <v>Trousers</v>
      </c>
      <c r="H265" t="str">
        <f>VLOOKUP($C265,'Raw-products'!$A$2:$H$1261,MATCH(H$1,'Raw-products'!$A$1:$H$1,0))</f>
        <v>Joggers</v>
      </c>
      <c r="I265" t="str">
        <f>VLOOKUP($C265,'Raw-products'!$A$2:$H$1261,MATCH(I$1,'Raw-products'!$A$1:$H$1,0))</f>
        <v>XL</v>
      </c>
      <c r="J265" t="str">
        <f>VLOOKUP($C265,'Raw-products'!$A$2:$H$1261,MATCH(J$1,'Raw-products'!$A$1:$H$1,0))</f>
        <v>red</v>
      </c>
      <c r="K265">
        <f>VLOOKUP($C265,'Raw-products'!$A$2:$H$1261,MATCH(K$1,'Raw-products'!$A$1:$H$1,0))</f>
        <v>94</v>
      </c>
      <c r="L265">
        <f>VLOOKUP($C265,'Raw-products'!$A$2:$H$1261,MATCH(L$1,'Raw-products'!$A$1:$H$1,0))</f>
        <v>58</v>
      </c>
      <c r="M265" s="5">
        <f t="shared" si="8"/>
        <v>5452</v>
      </c>
      <c r="N265" cm="1">
        <f t="array" ref="N265:Q265">_xlfn.XLOOKUP($B265,'Raw -orders'!$A:$A,'Raw -orders'!$B:$E)</f>
        <v>301</v>
      </c>
      <c r="O265">
        <v>31491</v>
      </c>
      <c r="P265" s="1">
        <v>44232</v>
      </c>
      <c r="Q265" s="1">
        <v>44255</v>
      </c>
      <c r="R265" t="str" cm="1">
        <f t="array" ref="R265:Y265">_xlfn.XLOOKUP($N265,'Raw - customers'!$A:$A,'Raw - customers'!$B:$I)</f>
        <v>Elga Corgenvin</v>
      </c>
      <c r="S265" t="str">
        <v>Non-binary</v>
      </c>
      <c r="T265">
        <v>47</v>
      </c>
      <c r="U265" t="str">
        <v>0462 Fisher TrackSuite 627</v>
      </c>
      <c r="V265">
        <v>9359</v>
      </c>
      <c r="W265" t="str">
        <v>New Sienna</v>
      </c>
      <c r="X265" t="str">
        <v>South Australia</v>
      </c>
      <c r="Y265" t="str">
        <v>Australia</v>
      </c>
      <c r="Z265">
        <v>2</v>
      </c>
      <c r="AA265" s="3" t="str">
        <f t="shared" si="9"/>
        <v>20 to 30</v>
      </c>
      <c r="AL265" s="6" t="str">
        <v>Ellerey Kaesmakers</v>
      </c>
      <c r="AP265" s="6">
        <v>301</v>
      </c>
      <c r="AQ265" s="6" t="s">
        <v>1345</v>
      </c>
      <c r="AS265">
        <v>95</v>
      </c>
      <c r="AT265" t="str">
        <v>Western Australia</v>
      </c>
    </row>
    <row r="266" spans="1:46" x14ac:dyDescent="0.25">
      <c r="A266">
        <v>264</v>
      </c>
      <c r="B266">
        <v>60</v>
      </c>
      <c r="C266">
        <v>926</v>
      </c>
      <c r="D266">
        <v>96</v>
      </c>
      <c r="E266">
        <v>1</v>
      </c>
      <c r="F266">
        <v>96</v>
      </c>
      <c r="G266" t="str">
        <f>VLOOKUP($C266,'Raw-products'!$A$2:$H$1261,MATCH(G$1,'Raw-products'!$A$1:$H$1,0))</f>
        <v>Trousers</v>
      </c>
      <c r="H266" t="str">
        <f>VLOOKUP($C266,'Raw-products'!$A$2:$H$1261,MATCH(H$1,'Raw-products'!$A$1:$H$1,0))</f>
        <v>Drawstring</v>
      </c>
      <c r="I266" t="str">
        <f>VLOOKUP($C266,'Raw-products'!$A$2:$H$1261,MATCH(I$1,'Raw-products'!$A$1:$H$1,0))</f>
        <v>S</v>
      </c>
      <c r="J266" t="str">
        <f>VLOOKUP($C266,'Raw-products'!$A$2:$H$1261,MATCH(J$1,'Raw-products'!$A$1:$H$1,0))</f>
        <v>green</v>
      </c>
      <c r="K266">
        <f>VLOOKUP($C266,'Raw-products'!$A$2:$H$1261,MATCH(K$1,'Raw-products'!$A$1:$H$1,0))</f>
        <v>104</v>
      </c>
      <c r="L266">
        <f>VLOOKUP($C266,'Raw-products'!$A$2:$H$1261,MATCH(L$1,'Raw-products'!$A$1:$H$1,0))</f>
        <v>73</v>
      </c>
      <c r="M266" s="5">
        <f t="shared" si="8"/>
        <v>7592</v>
      </c>
      <c r="N266" cm="1">
        <f t="array" ref="N266:Q266">_xlfn.XLOOKUP($B266,'Raw -orders'!$A:$A,'Raw -orders'!$B:$E)</f>
        <v>301</v>
      </c>
      <c r="O266">
        <v>31491</v>
      </c>
      <c r="P266" s="1">
        <v>44232</v>
      </c>
      <c r="Q266" s="1">
        <v>44255</v>
      </c>
      <c r="R266" t="str" cm="1">
        <f t="array" ref="R266:Y266">_xlfn.XLOOKUP($N266,'Raw - customers'!$A:$A,'Raw - customers'!$B:$I)</f>
        <v>Elga Corgenvin</v>
      </c>
      <c r="S266" t="str">
        <v>Non-binary</v>
      </c>
      <c r="T266">
        <v>47</v>
      </c>
      <c r="U266" t="str">
        <v>0462 Fisher TrackSuite 627</v>
      </c>
      <c r="V266">
        <v>9359</v>
      </c>
      <c r="W266" t="str">
        <v>New Sienna</v>
      </c>
      <c r="X266" t="str">
        <v>South Australia</v>
      </c>
      <c r="Y266" t="str">
        <v>Australia</v>
      </c>
      <c r="Z266">
        <v>2</v>
      </c>
      <c r="AA266" s="3" t="str">
        <f t="shared" si="9"/>
        <v>20 to 30</v>
      </c>
      <c r="AL266" s="6" t="str">
        <v>Ellyn Collacombe</v>
      </c>
      <c r="AP266" s="6">
        <v>301</v>
      </c>
      <c r="AQ266" s="6" t="s">
        <v>1345</v>
      </c>
      <c r="AS266">
        <v>239</v>
      </c>
      <c r="AT266" t="str">
        <v>Australian Capital Territory</v>
      </c>
    </row>
    <row r="267" spans="1:46" x14ac:dyDescent="0.25">
      <c r="A267">
        <v>265</v>
      </c>
      <c r="B267">
        <v>60</v>
      </c>
      <c r="C267">
        <v>590</v>
      </c>
      <c r="D267">
        <v>100</v>
      </c>
      <c r="E267">
        <v>1</v>
      </c>
      <c r="F267">
        <v>100</v>
      </c>
      <c r="G267" t="str">
        <f>VLOOKUP($C267,'Raw-products'!$A$2:$H$1261,MATCH(G$1,'Raw-products'!$A$1:$H$1,0))</f>
        <v>Jacket</v>
      </c>
      <c r="H267" t="str">
        <f>VLOOKUP($C267,'Raw-products'!$A$2:$H$1261,MATCH(H$1,'Raw-products'!$A$1:$H$1,0))</f>
        <v>Bomber</v>
      </c>
      <c r="I267" t="str">
        <f>VLOOKUP($C267,'Raw-products'!$A$2:$H$1261,MATCH(I$1,'Raw-products'!$A$1:$H$1,0))</f>
        <v>XS</v>
      </c>
      <c r="J267" t="str">
        <f>VLOOKUP($C267,'Raw-products'!$A$2:$H$1261,MATCH(J$1,'Raw-products'!$A$1:$H$1,0))</f>
        <v>violet</v>
      </c>
      <c r="K267">
        <f>VLOOKUP($C267,'Raw-products'!$A$2:$H$1261,MATCH(K$1,'Raw-products'!$A$1:$H$1,0))</f>
        <v>90</v>
      </c>
      <c r="L267">
        <f>VLOOKUP($C267,'Raw-products'!$A$2:$H$1261,MATCH(L$1,'Raw-products'!$A$1:$H$1,0))</f>
        <v>75</v>
      </c>
      <c r="M267" s="5">
        <f t="shared" si="8"/>
        <v>6750</v>
      </c>
      <c r="N267" cm="1">
        <f t="array" ref="N267:Q267">_xlfn.XLOOKUP($B267,'Raw -orders'!$A:$A,'Raw -orders'!$B:$E)</f>
        <v>301</v>
      </c>
      <c r="O267">
        <v>31491</v>
      </c>
      <c r="P267" s="1">
        <v>44232</v>
      </c>
      <c r="Q267" s="1">
        <v>44255</v>
      </c>
      <c r="R267" t="str" cm="1">
        <f t="array" ref="R267:Y267">_xlfn.XLOOKUP($N267,'Raw - customers'!$A:$A,'Raw - customers'!$B:$I)</f>
        <v>Elga Corgenvin</v>
      </c>
      <c r="S267" t="str">
        <v>Non-binary</v>
      </c>
      <c r="T267">
        <v>47</v>
      </c>
      <c r="U267" t="str">
        <v>0462 Fisher TrackSuite 627</v>
      </c>
      <c r="V267">
        <v>9359</v>
      </c>
      <c r="W267" t="str">
        <v>New Sienna</v>
      </c>
      <c r="X267" t="str">
        <v>South Australia</v>
      </c>
      <c r="Y267" t="str">
        <v>Australia</v>
      </c>
      <c r="Z267">
        <v>2</v>
      </c>
      <c r="AA267" s="3" t="str">
        <f t="shared" si="9"/>
        <v>20 to 30</v>
      </c>
      <c r="AL267" s="6" t="str">
        <v>Ellynn Korba</v>
      </c>
      <c r="AP267" s="6">
        <v>301</v>
      </c>
      <c r="AQ267" s="6" t="s">
        <v>1345</v>
      </c>
      <c r="AS267">
        <v>876</v>
      </c>
      <c r="AT267" t="str">
        <v>Northern Territory</v>
      </c>
    </row>
    <row r="268" spans="1:46" x14ac:dyDescent="0.25">
      <c r="A268">
        <v>266</v>
      </c>
      <c r="B268">
        <v>60</v>
      </c>
      <c r="C268">
        <v>203</v>
      </c>
      <c r="D268">
        <v>98</v>
      </c>
      <c r="E268">
        <v>3</v>
      </c>
      <c r="F268">
        <v>294</v>
      </c>
      <c r="G268" t="str">
        <f>VLOOKUP($C268,'Raw-products'!$A$2:$H$1261,MATCH(G$1,'Raw-products'!$A$1:$H$1,0))</f>
        <v>Shirt</v>
      </c>
      <c r="H268" t="str">
        <f>VLOOKUP($C268,'Raw-products'!$A$2:$H$1261,MATCH(H$1,'Raw-products'!$A$1:$H$1,0))</f>
        <v>Camp Collared</v>
      </c>
      <c r="I268" t="str">
        <f>VLOOKUP($C268,'Raw-products'!$A$2:$H$1261,MATCH(I$1,'Raw-products'!$A$1:$H$1,0))</f>
        <v>L</v>
      </c>
      <c r="J268" t="str">
        <f>VLOOKUP($C268,'Raw-products'!$A$2:$H$1261,MATCH(J$1,'Raw-products'!$A$1:$H$1,0))</f>
        <v>indigo</v>
      </c>
      <c r="K268">
        <f>VLOOKUP($C268,'Raw-products'!$A$2:$H$1261,MATCH(K$1,'Raw-products'!$A$1:$H$1,0))</f>
        <v>112</v>
      </c>
      <c r="L268">
        <f>VLOOKUP($C268,'Raw-products'!$A$2:$H$1261,MATCH(L$1,'Raw-products'!$A$1:$H$1,0))</f>
        <v>72</v>
      </c>
      <c r="M268" s="5">
        <f t="shared" si="8"/>
        <v>8064</v>
      </c>
      <c r="N268" cm="1">
        <f t="array" ref="N268:Q268">_xlfn.XLOOKUP($B268,'Raw -orders'!$A:$A,'Raw -orders'!$B:$E)</f>
        <v>301</v>
      </c>
      <c r="O268">
        <v>31491</v>
      </c>
      <c r="P268" s="1">
        <v>44232</v>
      </c>
      <c r="Q268" s="1">
        <v>44255</v>
      </c>
      <c r="R268" t="str" cm="1">
        <f t="array" ref="R268:Y268">_xlfn.XLOOKUP($N268,'Raw - customers'!$A:$A,'Raw - customers'!$B:$I)</f>
        <v>Elga Corgenvin</v>
      </c>
      <c r="S268" t="str">
        <v>Non-binary</v>
      </c>
      <c r="T268">
        <v>47</v>
      </c>
      <c r="U268" t="str">
        <v>0462 Fisher TrackSuite 627</v>
      </c>
      <c r="V268">
        <v>9359</v>
      </c>
      <c r="W268" t="str">
        <v>New Sienna</v>
      </c>
      <c r="X268" t="str">
        <v>South Australia</v>
      </c>
      <c r="Y268" t="str">
        <v>Australia</v>
      </c>
      <c r="Z268">
        <v>2</v>
      </c>
      <c r="AA268" s="3" t="str">
        <f t="shared" si="9"/>
        <v>20 to 30</v>
      </c>
      <c r="AL268" s="6" t="str">
        <v>Eloise Ondrusek</v>
      </c>
      <c r="AP268" s="6">
        <v>301</v>
      </c>
      <c r="AQ268" s="6" t="s">
        <v>1345</v>
      </c>
      <c r="AS268">
        <v>933</v>
      </c>
      <c r="AT268" t="str">
        <v>South Australia</v>
      </c>
    </row>
    <row r="269" spans="1:46" x14ac:dyDescent="0.25">
      <c r="A269">
        <v>267</v>
      </c>
      <c r="B269">
        <v>60</v>
      </c>
      <c r="C269">
        <v>913</v>
      </c>
      <c r="D269">
        <v>96</v>
      </c>
      <c r="E269">
        <v>1</v>
      </c>
      <c r="F269">
        <v>96</v>
      </c>
      <c r="G269" t="str">
        <f>VLOOKUP($C269,'Raw-products'!$A$2:$H$1261,MATCH(G$1,'Raw-products'!$A$1:$H$1,0))</f>
        <v>Trousers</v>
      </c>
      <c r="H269" t="str">
        <f>VLOOKUP($C269,'Raw-products'!$A$2:$H$1261,MATCH(H$1,'Raw-products'!$A$1:$H$1,0))</f>
        <v>Drawstring</v>
      </c>
      <c r="I269" t="str">
        <f>VLOOKUP($C269,'Raw-products'!$A$2:$H$1261,MATCH(I$1,'Raw-products'!$A$1:$H$1,0))</f>
        <v>L</v>
      </c>
      <c r="J269" t="str">
        <f>VLOOKUP($C269,'Raw-products'!$A$2:$H$1261,MATCH(J$1,'Raw-products'!$A$1:$H$1,0))</f>
        <v>red</v>
      </c>
      <c r="K269">
        <f>VLOOKUP($C269,'Raw-products'!$A$2:$H$1261,MATCH(K$1,'Raw-products'!$A$1:$H$1,0))</f>
        <v>104</v>
      </c>
      <c r="L269">
        <f>VLOOKUP($C269,'Raw-products'!$A$2:$H$1261,MATCH(L$1,'Raw-products'!$A$1:$H$1,0))</f>
        <v>73</v>
      </c>
      <c r="M269" s="5">
        <f t="shared" si="8"/>
        <v>7592</v>
      </c>
      <c r="N269" cm="1">
        <f t="array" ref="N269:Q269">_xlfn.XLOOKUP($B269,'Raw -orders'!$A:$A,'Raw -orders'!$B:$E)</f>
        <v>301</v>
      </c>
      <c r="O269">
        <v>31491</v>
      </c>
      <c r="P269" s="1">
        <v>44232</v>
      </c>
      <c r="Q269" s="1">
        <v>44255</v>
      </c>
      <c r="R269" t="str" cm="1">
        <f t="array" ref="R269:Y269">_xlfn.XLOOKUP($N269,'Raw - customers'!$A:$A,'Raw - customers'!$B:$I)</f>
        <v>Elga Corgenvin</v>
      </c>
      <c r="S269" t="str">
        <v>Non-binary</v>
      </c>
      <c r="T269">
        <v>47</v>
      </c>
      <c r="U269" t="str">
        <v>0462 Fisher TrackSuite 627</v>
      </c>
      <c r="V269">
        <v>9359</v>
      </c>
      <c r="W269" t="str">
        <v>New Sienna</v>
      </c>
      <c r="X269" t="str">
        <v>South Australia</v>
      </c>
      <c r="Y269" t="str">
        <v>Australia</v>
      </c>
      <c r="Z269">
        <v>2</v>
      </c>
      <c r="AA269" s="3" t="str">
        <f t="shared" si="9"/>
        <v>20 to 30</v>
      </c>
      <c r="AL269" s="6" t="str">
        <v>Else Bicheno</v>
      </c>
      <c r="AP269" s="6">
        <v>301</v>
      </c>
      <c r="AQ269" s="6" t="s">
        <v>1345</v>
      </c>
      <c r="AS269">
        <v>41</v>
      </c>
      <c r="AT269" t="str">
        <v>New South Wales</v>
      </c>
    </row>
    <row r="270" spans="1:46" x14ac:dyDescent="0.25">
      <c r="A270">
        <v>268</v>
      </c>
      <c r="B270">
        <v>60</v>
      </c>
      <c r="C270">
        <v>451</v>
      </c>
      <c r="D270">
        <v>107</v>
      </c>
      <c r="E270">
        <v>3</v>
      </c>
      <c r="F270">
        <v>321</v>
      </c>
      <c r="G270" t="str">
        <f>VLOOKUP($C270,'Raw-products'!$A$2:$H$1261,MATCH(G$1,'Raw-products'!$A$1:$H$1,0))</f>
        <v>Jacket</v>
      </c>
      <c r="H270" t="str">
        <f>VLOOKUP($C270,'Raw-products'!$A$2:$H$1261,MATCH(H$1,'Raw-products'!$A$1:$H$1,0))</f>
        <v>Denim</v>
      </c>
      <c r="I270" t="str">
        <f>VLOOKUP($C270,'Raw-products'!$A$2:$H$1261,MATCH(I$1,'Raw-products'!$A$1:$H$1,0))</f>
        <v>S</v>
      </c>
      <c r="J270" t="str">
        <f>VLOOKUP($C270,'Raw-products'!$A$2:$H$1261,MATCH(J$1,'Raw-products'!$A$1:$H$1,0))</f>
        <v>violet</v>
      </c>
      <c r="K270">
        <f>VLOOKUP($C270,'Raw-products'!$A$2:$H$1261,MATCH(K$1,'Raw-products'!$A$1:$H$1,0))</f>
        <v>92</v>
      </c>
      <c r="L270">
        <f>VLOOKUP($C270,'Raw-products'!$A$2:$H$1261,MATCH(L$1,'Raw-products'!$A$1:$H$1,0))</f>
        <v>73</v>
      </c>
      <c r="M270" s="5">
        <f t="shared" si="8"/>
        <v>6716</v>
      </c>
      <c r="N270" cm="1">
        <f t="array" ref="N270:Q270">_xlfn.XLOOKUP($B270,'Raw -orders'!$A:$A,'Raw -orders'!$B:$E)</f>
        <v>301</v>
      </c>
      <c r="O270">
        <v>31491</v>
      </c>
      <c r="P270" s="1">
        <v>44232</v>
      </c>
      <c r="Q270" s="1">
        <v>44255</v>
      </c>
      <c r="R270" t="str" cm="1">
        <f t="array" ref="R270:Y270">_xlfn.XLOOKUP($N270,'Raw - customers'!$A:$A,'Raw - customers'!$B:$I)</f>
        <v>Elga Corgenvin</v>
      </c>
      <c r="S270" t="str">
        <v>Non-binary</v>
      </c>
      <c r="T270">
        <v>47</v>
      </c>
      <c r="U270" t="str">
        <v>0462 Fisher TrackSuite 627</v>
      </c>
      <c r="V270">
        <v>9359</v>
      </c>
      <c r="W270" t="str">
        <v>New Sienna</v>
      </c>
      <c r="X270" t="str">
        <v>South Australia</v>
      </c>
      <c r="Y270" t="str">
        <v>Australia</v>
      </c>
      <c r="Z270">
        <v>2</v>
      </c>
      <c r="AA270" s="3" t="str">
        <f t="shared" si="9"/>
        <v>20 to 30</v>
      </c>
      <c r="AL270" s="6" t="str">
        <v>Elvira Sarfati</v>
      </c>
      <c r="AP270" s="6">
        <v>301</v>
      </c>
      <c r="AQ270" s="6" t="s">
        <v>1345</v>
      </c>
      <c r="AS270">
        <v>686</v>
      </c>
      <c r="AT270" t="str">
        <v>Victoria</v>
      </c>
    </row>
    <row r="271" spans="1:46" x14ac:dyDescent="0.25">
      <c r="A271">
        <v>269</v>
      </c>
      <c r="B271">
        <v>61</v>
      </c>
      <c r="C271">
        <v>1163</v>
      </c>
      <c r="D271">
        <v>99</v>
      </c>
      <c r="E271">
        <v>1</v>
      </c>
      <c r="F271">
        <v>99</v>
      </c>
      <c r="G271" t="str">
        <f>VLOOKUP($C271,'Raw-products'!$A$2:$H$1261,MATCH(G$1,'Raw-products'!$A$1:$H$1,0))</f>
        <v>Trousers</v>
      </c>
      <c r="H271" t="str">
        <f>VLOOKUP($C271,'Raw-products'!$A$2:$H$1261,MATCH(H$1,'Raw-products'!$A$1:$H$1,0))</f>
        <v>High-Waisted</v>
      </c>
      <c r="I271" t="str">
        <f>VLOOKUP($C271,'Raw-products'!$A$2:$H$1261,MATCH(I$1,'Raw-products'!$A$1:$H$1,0))</f>
        <v>L</v>
      </c>
      <c r="J271" t="str">
        <f>VLOOKUP($C271,'Raw-products'!$A$2:$H$1261,MATCH(J$1,'Raw-products'!$A$1:$H$1,0))</f>
        <v>orange</v>
      </c>
      <c r="K271">
        <f>VLOOKUP($C271,'Raw-products'!$A$2:$H$1261,MATCH(K$1,'Raw-products'!$A$1:$H$1,0))</f>
        <v>98</v>
      </c>
      <c r="L271">
        <f>VLOOKUP($C271,'Raw-products'!$A$2:$H$1261,MATCH(L$1,'Raw-products'!$A$1:$H$1,0))</f>
        <v>78</v>
      </c>
      <c r="M271" s="5">
        <f t="shared" si="8"/>
        <v>7644</v>
      </c>
      <c r="N271" cm="1">
        <f t="array" ref="N271:Q271">_xlfn.XLOOKUP($B271,'Raw -orders'!$A:$A,'Raw -orders'!$B:$E)</f>
        <v>158</v>
      </c>
      <c r="O271">
        <v>42290</v>
      </c>
      <c r="P271" s="1">
        <v>44302</v>
      </c>
      <c r="Q271" s="1">
        <v>44314</v>
      </c>
      <c r="R271" t="str" cm="1">
        <f t="array" ref="R271:Y271">_xlfn.XLOOKUP($N271,'Raw - customers'!$A:$A,'Raw - customers'!$B:$I)</f>
        <v>Ann-Marie Sinden</v>
      </c>
      <c r="S271" t="str">
        <v>Genderqueer</v>
      </c>
      <c r="T271">
        <v>33</v>
      </c>
      <c r="U271" t="str">
        <v>017 Doherty DriveSuite 350</v>
      </c>
      <c r="V271">
        <v>58</v>
      </c>
      <c r="W271" t="str">
        <v>Johnschester</v>
      </c>
      <c r="X271" t="str">
        <v>New South Wales</v>
      </c>
      <c r="Y271" t="str">
        <v>Australia</v>
      </c>
      <c r="Z271">
        <v>4</v>
      </c>
      <c r="AA271" s="3" t="str">
        <f t="shared" si="9"/>
        <v>10 to 20</v>
      </c>
      <c r="AL271" s="6" t="str">
        <v>Emanuele Deesly</v>
      </c>
      <c r="AP271" s="6">
        <v>158</v>
      </c>
      <c r="AQ271" s="6" t="s">
        <v>1362</v>
      </c>
      <c r="AS271">
        <v>99</v>
      </c>
      <c r="AT271" t="str">
        <v>Tasmania</v>
      </c>
    </row>
    <row r="272" spans="1:46" x14ac:dyDescent="0.25">
      <c r="A272">
        <v>270</v>
      </c>
      <c r="B272">
        <v>61</v>
      </c>
      <c r="C272">
        <v>210</v>
      </c>
      <c r="D272">
        <v>106</v>
      </c>
      <c r="E272">
        <v>1</v>
      </c>
      <c r="F272">
        <v>106</v>
      </c>
      <c r="G272" t="str">
        <f>VLOOKUP($C272,'Raw-products'!$A$2:$H$1261,MATCH(G$1,'Raw-products'!$A$1:$H$1,0))</f>
        <v>Shirt</v>
      </c>
      <c r="H272" t="str">
        <f>VLOOKUP($C272,'Raw-products'!$A$2:$H$1261,MATCH(H$1,'Raw-products'!$A$1:$H$1,0))</f>
        <v>Chambray</v>
      </c>
      <c r="I272" t="str">
        <f>VLOOKUP($C272,'Raw-products'!$A$2:$H$1261,MATCH(I$1,'Raw-products'!$A$1:$H$1,0))</f>
        <v>XS</v>
      </c>
      <c r="J272" t="str">
        <f>VLOOKUP($C272,'Raw-products'!$A$2:$H$1261,MATCH(J$1,'Raw-products'!$A$1:$H$1,0))</f>
        <v>red</v>
      </c>
      <c r="K272">
        <f>VLOOKUP($C272,'Raw-products'!$A$2:$H$1261,MATCH(K$1,'Raw-products'!$A$1:$H$1,0))</f>
        <v>105</v>
      </c>
      <c r="L272">
        <f>VLOOKUP($C272,'Raw-products'!$A$2:$H$1261,MATCH(L$1,'Raw-products'!$A$1:$H$1,0))</f>
        <v>48</v>
      </c>
      <c r="M272" s="5">
        <f t="shared" si="8"/>
        <v>5040</v>
      </c>
      <c r="N272" cm="1">
        <f t="array" ref="N272:Q272">_xlfn.XLOOKUP($B272,'Raw -orders'!$A:$A,'Raw -orders'!$B:$E)</f>
        <v>158</v>
      </c>
      <c r="O272">
        <v>42290</v>
      </c>
      <c r="P272" s="1">
        <v>44302</v>
      </c>
      <c r="Q272" s="1">
        <v>44314</v>
      </c>
      <c r="R272" t="str" cm="1">
        <f t="array" ref="R272:Y272">_xlfn.XLOOKUP($N272,'Raw - customers'!$A:$A,'Raw - customers'!$B:$I)</f>
        <v>Ann-Marie Sinden</v>
      </c>
      <c r="S272" t="str">
        <v>Genderqueer</v>
      </c>
      <c r="T272">
        <v>33</v>
      </c>
      <c r="U272" t="str">
        <v>017 Doherty DriveSuite 350</v>
      </c>
      <c r="V272">
        <v>58</v>
      </c>
      <c r="W272" t="str">
        <v>Johnschester</v>
      </c>
      <c r="X272" t="str">
        <v>New South Wales</v>
      </c>
      <c r="Y272" t="str">
        <v>Australia</v>
      </c>
      <c r="Z272">
        <v>4</v>
      </c>
      <c r="AA272" s="3" t="str">
        <f t="shared" si="9"/>
        <v>10 to 20</v>
      </c>
      <c r="AL272" s="6" t="str">
        <v>Emmalee Camin</v>
      </c>
      <c r="AP272" s="6">
        <v>158</v>
      </c>
      <c r="AQ272" s="6" t="s">
        <v>1362</v>
      </c>
      <c r="AS272">
        <v>318</v>
      </c>
      <c r="AT272" t="str">
        <v>Western Australia</v>
      </c>
    </row>
    <row r="273" spans="1:46" x14ac:dyDescent="0.25">
      <c r="A273">
        <v>271</v>
      </c>
      <c r="B273">
        <v>61</v>
      </c>
      <c r="C273">
        <v>1180</v>
      </c>
      <c r="D273">
        <v>99</v>
      </c>
      <c r="E273">
        <v>1</v>
      </c>
      <c r="F273">
        <v>99</v>
      </c>
      <c r="G273" t="str">
        <f>VLOOKUP($C273,'Raw-products'!$A$2:$H$1261,MATCH(G$1,'Raw-products'!$A$1:$H$1,0))</f>
        <v>Trousers</v>
      </c>
      <c r="H273" t="str">
        <f>VLOOKUP($C273,'Raw-products'!$A$2:$H$1261,MATCH(H$1,'Raw-products'!$A$1:$H$1,0))</f>
        <v>High-Waisted</v>
      </c>
      <c r="I273" t="str">
        <f>VLOOKUP($C273,'Raw-products'!$A$2:$H$1261,MATCH(I$1,'Raw-products'!$A$1:$H$1,0))</f>
        <v>XS</v>
      </c>
      <c r="J273" t="str">
        <f>VLOOKUP($C273,'Raw-products'!$A$2:$H$1261,MATCH(J$1,'Raw-products'!$A$1:$H$1,0))</f>
        <v>indigo</v>
      </c>
      <c r="K273">
        <f>VLOOKUP($C273,'Raw-products'!$A$2:$H$1261,MATCH(K$1,'Raw-products'!$A$1:$H$1,0))</f>
        <v>98</v>
      </c>
      <c r="L273">
        <f>VLOOKUP($C273,'Raw-products'!$A$2:$H$1261,MATCH(L$1,'Raw-products'!$A$1:$H$1,0))</f>
        <v>47</v>
      </c>
      <c r="M273" s="5">
        <f t="shared" si="8"/>
        <v>4606</v>
      </c>
      <c r="N273" cm="1">
        <f t="array" ref="N273:Q273">_xlfn.XLOOKUP($B273,'Raw -orders'!$A:$A,'Raw -orders'!$B:$E)</f>
        <v>158</v>
      </c>
      <c r="O273">
        <v>42290</v>
      </c>
      <c r="P273" s="1">
        <v>44302</v>
      </c>
      <c r="Q273" s="1">
        <v>44314</v>
      </c>
      <c r="R273" t="str" cm="1">
        <f t="array" ref="R273:Y273">_xlfn.XLOOKUP($N273,'Raw - customers'!$A:$A,'Raw - customers'!$B:$I)</f>
        <v>Ann-Marie Sinden</v>
      </c>
      <c r="S273" t="str">
        <v>Genderqueer</v>
      </c>
      <c r="T273">
        <v>33</v>
      </c>
      <c r="U273" t="str">
        <v>017 Doherty DriveSuite 350</v>
      </c>
      <c r="V273">
        <v>58</v>
      </c>
      <c r="W273" t="str">
        <v>Johnschester</v>
      </c>
      <c r="X273" t="str">
        <v>New South Wales</v>
      </c>
      <c r="Y273" t="str">
        <v>Australia</v>
      </c>
      <c r="Z273">
        <v>4</v>
      </c>
      <c r="AA273" s="3" t="str">
        <f t="shared" si="9"/>
        <v>10 to 20</v>
      </c>
      <c r="AL273" s="6" t="str">
        <v>Emylee Buscher</v>
      </c>
      <c r="AP273" s="6">
        <v>158</v>
      </c>
      <c r="AQ273" s="6" t="s">
        <v>1362</v>
      </c>
      <c r="AS273">
        <v>199</v>
      </c>
      <c r="AT273" t="str">
        <v>South Australia</v>
      </c>
    </row>
    <row r="274" spans="1:46" x14ac:dyDescent="0.25">
      <c r="A274">
        <v>272</v>
      </c>
      <c r="B274">
        <v>61</v>
      </c>
      <c r="C274">
        <v>710</v>
      </c>
      <c r="D274">
        <v>119</v>
      </c>
      <c r="E274">
        <v>3</v>
      </c>
      <c r="F274">
        <v>357</v>
      </c>
      <c r="G274" t="str">
        <f>VLOOKUP($C274,'Raw-products'!$A$2:$H$1261,MATCH(G$1,'Raw-products'!$A$1:$H$1,0))</f>
        <v>Jacket</v>
      </c>
      <c r="H274" t="str">
        <f>VLOOKUP($C274,'Raw-products'!$A$2:$H$1261,MATCH(H$1,'Raw-products'!$A$1:$H$1,0))</f>
        <v>Trench Coat</v>
      </c>
      <c r="I274" t="str">
        <f>VLOOKUP($C274,'Raw-products'!$A$2:$H$1261,MATCH(I$1,'Raw-products'!$A$1:$H$1,0))</f>
        <v>XS</v>
      </c>
      <c r="J274" t="str">
        <f>VLOOKUP($C274,'Raw-products'!$A$2:$H$1261,MATCH(J$1,'Raw-products'!$A$1:$H$1,0))</f>
        <v>yellow</v>
      </c>
      <c r="K274">
        <f>VLOOKUP($C274,'Raw-products'!$A$2:$H$1261,MATCH(K$1,'Raw-products'!$A$1:$H$1,0))</f>
        <v>112</v>
      </c>
      <c r="L274">
        <f>VLOOKUP($C274,'Raw-products'!$A$2:$H$1261,MATCH(L$1,'Raw-products'!$A$1:$H$1,0))</f>
        <v>78</v>
      </c>
      <c r="M274" s="5">
        <f t="shared" si="8"/>
        <v>8736</v>
      </c>
      <c r="N274" cm="1">
        <f t="array" ref="N274:Q274">_xlfn.XLOOKUP($B274,'Raw -orders'!$A:$A,'Raw -orders'!$B:$E)</f>
        <v>158</v>
      </c>
      <c r="O274">
        <v>42290</v>
      </c>
      <c r="P274" s="1">
        <v>44302</v>
      </c>
      <c r="Q274" s="1">
        <v>44314</v>
      </c>
      <c r="R274" t="str" cm="1">
        <f t="array" ref="R274:Y274">_xlfn.XLOOKUP($N274,'Raw - customers'!$A:$A,'Raw - customers'!$B:$I)</f>
        <v>Ann-Marie Sinden</v>
      </c>
      <c r="S274" t="str">
        <v>Genderqueer</v>
      </c>
      <c r="T274">
        <v>33</v>
      </c>
      <c r="U274" t="str">
        <v>017 Doherty DriveSuite 350</v>
      </c>
      <c r="V274">
        <v>58</v>
      </c>
      <c r="W274" t="str">
        <v>Johnschester</v>
      </c>
      <c r="X274" t="str">
        <v>New South Wales</v>
      </c>
      <c r="Y274" t="str">
        <v>Australia</v>
      </c>
      <c r="Z274">
        <v>4</v>
      </c>
      <c r="AA274" s="3" t="str">
        <f t="shared" si="9"/>
        <v>10 to 20</v>
      </c>
      <c r="AL274" s="6" t="str">
        <v>Engracia Abilowitz</v>
      </c>
      <c r="AP274" s="6">
        <v>158</v>
      </c>
      <c r="AQ274" s="6" t="s">
        <v>1362</v>
      </c>
      <c r="AS274">
        <v>710</v>
      </c>
      <c r="AT274" t="str">
        <v>New South Wales</v>
      </c>
    </row>
    <row r="275" spans="1:46" x14ac:dyDescent="0.25">
      <c r="A275">
        <v>273</v>
      </c>
      <c r="B275">
        <v>61</v>
      </c>
      <c r="C275">
        <v>316</v>
      </c>
      <c r="D275">
        <v>109</v>
      </c>
      <c r="E275">
        <v>2</v>
      </c>
      <c r="F275">
        <v>218</v>
      </c>
      <c r="G275" t="str">
        <f>VLOOKUP($C275,'Raw-products'!$A$2:$H$1261,MATCH(G$1,'Raw-products'!$A$1:$H$1,0))</f>
        <v>Shirt</v>
      </c>
      <c r="H275" t="str">
        <f>VLOOKUP($C275,'Raw-products'!$A$2:$H$1261,MATCH(H$1,'Raw-products'!$A$1:$H$1,0))</f>
        <v>Mandarin Collar</v>
      </c>
      <c r="I275" t="str">
        <f>VLOOKUP($C275,'Raw-products'!$A$2:$H$1261,MATCH(I$1,'Raw-products'!$A$1:$H$1,0))</f>
        <v>S</v>
      </c>
      <c r="J275" t="str">
        <f>VLOOKUP($C275,'Raw-products'!$A$2:$H$1261,MATCH(J$1,'Raw-products'!$A$1:$H$1,0))</f>
        <v>red</v>
      </c>
      <c r="K275">
        <f>VLOOKUP($C275,'Raw-products'!$A$2:$H$1261,MATCH(K$1,'Raw-products'!$A$1:$H$1,0))</f>
        <v>108</v>
      </c>
      <c r="L275">
        <f>VLOOKUP($C275,'Raw-products'!$A$2:$H$1261,MATCH(L$1,'Raw-products'!$A$1:$H$1,0))</f>
        <v>48</v>
      </c>
      <c r="M275" s="5">
        <f t="shared" si="8"/>
        <v>5184</v>
      </c>
      <c r="N275" cm="1">
        <f t="array" ref="N275:Q275">_xlfn.XLOOKUP($B275,'Raw -orders'!$A:$A,'Raw -orders'!$B:$E)</f>
        <v>158</v>
      </c>
      <c r="O275">
        <v>42290</v>
      </c>
      <c r="P275" s="1">
        <v>44302</v>
      </c>
      <c r="Q275" s="1">
        <v>44314</v>
      </c>
      <c r="R275" t="str" cm="1">
        <f t="array" ref="R275:Y275">_xlfn.XLOOKUP($N275,'Raw - customers'!$A:$A,'Raw - customers'!$B:$I)</f>
        <v>Ann-Marie Sinden</v>
      </c>
      <c r="S275" t="str">
        <v>Genderqueer</v>
      </c>
      <c r="T275">
        <v>33</v>
      </c>
      <c r="U275" t="str">
        <v>017 Doherty DriveSuite 350</v>
      </c>
      <c r="V275">
        <v>58</v>
      </c>
      <c r="W275" t="str">
        <v>Johnschester</v>
      </c>
      <c r="X275" t="str">
        <v>New South Wales</v>
      </c>
      <c r="Y275" t="str">
        <v>Australia</v>
      </c>
      <c r="Z275">
        <v>4</v>
      </c>
      <c r="AA275" s="3" t="str">
        <f t="shared" si="9"/>
        <v>10 to 20</v>
      </c>
      <c r="AL275" s="6" t="str">
        <v>Ephrem Hambers</v>
      </c>
      <c r="AP275" s="6">
        <v>158</v>
      </c>
      <c r="AQ275" s="6" t="s">
        <v>1362</v>
      </c>
      <c r="AS275">
        <v>246</v>
      </c>
      <c r="AT275" t="str">
        <v>Tasmania</v>
      </c>
    </row>
    <row r="276" spans="1:46" x14ac:dyDescent="0.25">
      <c r="A276">
        <v>274</v>
      </c>
      <c r="B276">
        <v>62</v>
      </c>
      <c r="C276">
        <v>1045</v>
      </c>
      <c r="D276">
        <v>90</v>
      </c>
      <c r="E276">
        <v>2</v>
      </c>
      <c r="F276">
        <v>180</v>
      </c>
      <c r="G276" t="str">
        <f>VLOOKUP($C276,'Raw-products'!$A$2:$H$1261,MATCH(G$1,'Raw-products'!$A$1:$H$1,0))</f>
        <v>Trousers</v>
      </c>
      <c r="H276" t="str">
        <f>VLOOKUP($C276,'Raw-products'!$A$2:$H$1261,MATCH(H$1,'Raw-products'!$A$1:$H$1,0))</f>
        <v>Relaxed Leg</v>
      </c>
      <c r="I276" t="str">
        <f>VLOOKUP($C276,'Raw-products'!$A$2:$H$1261,MATCH(I$1,'Raw-products'!$A$1:$H$1,0))</f>
        <v>XS</v>
      </c>
      <c r="J276" t="str">
        <f>VLOOKUP($C276,'Raw-products'!$A$2:$H$1261,MATCH(J$1,'Raw-products'!$A$1:$H$1,0))</f>
        <v>violet</v>
      </c>
      <c r="K276">
        <f>VLOOKUP($C276,'Raw-products'!$A$2:$H$1261,MATCH(K$1,'Raw-products'!$A$1:$H$1,0))</f>
        <v>95</v>
      </c>
      <c r="L276">
        <f>VLOOKUP($C276,'Raw-products'!$A$2:$H$1261,MATCH(L$1,'Raw-products'!$A$1:$H$1,0))</f>
        <v>49</v>
      </c>
      <c r="M276" s="5">
        <f t="shared" si="8"/>
        <v>4655</v>
      </c>
      <c r="N276" cm="1">
        <f t="array" ref="N276:Q276">_xlfn.XLOOKUP($B276,'Raw -orders'!$A:$A,'Raw -orders'!$B:$E)</f>
        <v>93</v>
      </c>
      <c r="O276">
        <v>37952</v>
      </c>
      <c r="P276" s="1">
        <v>44407</v>
      </c>
      <c r="Q276" s="1">
        <v>44421</v>
      </c>
      <c r="R276" t="str" cm="1">
        <f t="array" ref="R276:Y276">_xlfn.XLOOKUP($N276,'Raw - customers'!$A:$A,'Raw - customers'!$B:$I)</f>
        <v>Law Foker</v>
      </c>
      <c r="S276" t="str">
        <v>Genderfluid</v>
      </c>
      <c r="T276">
        <v>66</v>
      </c>
      <c r="U276" t="str">
        <v>4715 Hand View RdSuite 955</v>
      </c>
      <c r="V276">
        <v>4739</v>
      </c>
      <c r="W276" t="str">
        <v>Colestad</v>
      </c>
      <c r="X276" t="str">
        <v>Queensland</v>
      </c>
      <c r="Y276" t="str">
        <v>Australia</v>
      </c>
      <c r="Z276">
        <v>7</v>
      </c>
      <c r="AA276" s="3" t="str">
        <f t="shared" si="9"/>
        <v>10 to 20</v>
      </c>
      <c r="AL276" s="6" t="str">
        <v>Erik Osgar</v>
      </c>
      <c r="AP276" s="6">
        <v>93</v>
      </c>
      <c r="AQ276" s="6" t="s">
        <v>1355</v>
      </c>
      <c r="AS276">
        <v>820</v>
      </c>
      <c r="AT276" t="str">
        <v>Queensland</v>
      </c>
    </row>
    <row r="277" spans="1:46" x14ac:dyDescent="0.25">
      <c r="A277">
        <v>275</v>
      </c>
      <c r="B277">
        <v>62</v>
      </c>
      <c r="C277">
        <v>1192</v>
      </c>
      <c r="D277">
        <v>105</v>
      </c>
      <c r="E277">
        <v>2</v>
      </c>
      <c r="F277">
        <v>210</v>
      </c>
      <c r="G277" t="str">
        <f>VLOOKUP($C277,'Raw-products'!$A$2:$H$1261,MATCH(G$1,'Raw-products'!$A$1:$H$1,0))</f>
        <v>Trousers</v>
      </c>
      <c r="H277" t="str">
        <f>VLOOKUP($C277,'Raw-products'!$A$2:$H$1261,MATCH(H$1,'Raw-products'!$A$1:$H$1,0))</f>
        <v>Pleated</v>
      </c>
      <c r="I277" t="str">
        <f>VLOOKUP($C277,'Raw-products'!$A$2:$H$1261,MATCH(I$1,'Raw-products'!$A$1:$H$1,0))</f>
        <v>M</v>
      </c>
      <c r="J277" t="str">
        <f>VLOOKUP($C277,'Raw-products'!$A$2:$H$1261,MATCH(J$1,'Raw-products'!$A$1:$H$1,0))</f>
        <v>red</v>
      </c>
      <c r="K277">
        <f>VLOOKUP($C277,'Raw-products'!$A$2:$H$1261,MATCH(K$1,'Raw-products'!$A$1:$H$1,0))</f>
        <v>90</v>
      </c>
      <c r="L277">
        <f>VLOOKUP($C277,'Raw-products'!$A$2:$H$1261,MATCH(L$1,'Raw-products'!$A$1:$H$1,0))</f>
        <v>40</v>
      </c>
      <c r="M277" s="5">
        <f t="shared" si="8"/>
        <v>3600</v>
      </c>
      <c r="N277" cm="1">
        <f t="array" ref="N277:Q277">_xlfn.XLOOKUP($B277,'Raw -orders'!$A:$A,'Raw -orders'!$B:$E)</f>
        <v>93</v>
      </c>
      <c r="O277">
        <v>37952</v>
      </c>
      <c r="P277" s="1">
        <v>44407</v>
      </c>
      <c r="Q277" s="1">
        <v>44421</v>
      </c>
      <c r="R277" t="str" cm="1">
        <f t="array" ref="R277:Y277">_xlfn.XLOOKUP($N277,'Raw - customers'!$A:$A,'Raw - customers'!$B:$I)</f>
        <v>Law Foker</v>
      </c>
      <c r="S277" t="str">
        <v>Genderfluid</v>
      </c>
      <c r="T277">
        <v>66</v>
      </c>
      <c r="U277" t="str">
        <v>4715 Hand View RdSuite 955</v>
      </c>
      <c r="V277">
        <v>4739</v>
      </c>
      <c r="W277" t="str">
        <v>Colestad</v>
      </c>
      <c r="X277" t="str">
        <v>Queensland</v>
      </c>
      <c r="Y277" t="str">
        <v>Australia</v>
      </c>
      <c r="Z277">
        <v>7</v>
      </c>
      <c r="AA277" s="3" t="str">
        <f t="shared" si="9"/>
        <v>10 to 20</v>
      </c>
      <c r="AL277" s="6" t="str">
        <v>Ernaline Luce</v>
      </c>
      <c r="AP277" s="6">
        <v>93</v>
      </c>
      <c r="AQ277" s="6" t="s">
        <v>1355</v>
      </c>
      <c r="AS277">
        <v>887</v>
      </c>
      <c r="AT277" t="str">
        <v>Victoria</v>
      </c>
    </row>
    <row r="278" spans="1:46" x14ac:dyDescent="0.25">
      <c r="A278">
        <v>276</v>
      </c>
      <c r="B278">
        <v>63</v>
      </c>
      <c r="C278">
        <v>327</v>
      </c>
      <c r="D278">
        <v>109</v>
      </c>
      <c r="E278">
        <v>3</v>
      </c>
      <c r="F278">
        <v>327</v>
      </c>
      <c r="G278" t="str">
        <f>VLOOKUP($C278,'Raw-products'!$A$2:$H$1261,MATCH(G$1,'Raw-products'!$A$1:$H$1,0))</f>
        <v>Shirt</v>
      </c>
      <c r="H278" t="str">
        <f>VLOOKUP($C278,'Raw-products'!$A$2:$H$1261,MATCH(H$1,'Raw-products'!$A$1:$H$1,0))</f>
        <v>Mandarin Collar</v>
      </c>
      <c r="I278" t="str">
        <f>VLOOKUP($C278,'Raw-products'!$A$2:$H$1261,MATCH(I$1,'Raw-products'!$A$1:$H$1,0))</f>
        <v>M</v>
      </c>
      <c r="J278" t="str">
        <f>VLOOKUP($C278,'Raw-products'!$A$2:$H$1261,MATCH(J$1,'Raw-products'!$A$1:$H$1,0))</f>
        <v>yellow</v>
      </c>
      <c r="K278">
        <f>VLOOKUP($C278,'Raw-products'!$A$2:$H$1261,MATCH(K$1,'Raw-products'!$A$1:$H$1,0))</f>
        <v>108</v>
      </c>
      <c r="L278">
        <f>VLOOKUP($C278,'Raw-products'!$A$2:$H$1261,MATCH(L$1,'Raw-products'!$A$1:$H$1,0))</f>
        <v>58</v>
      </c>
      <c r="M278" s="5">
        <f t="shared" si="8"/>
        <v>6264</v>
      </c>
      <c r="N278" cm="1">
        <f t="array" ref="N278:Q278">_xlfn.XLOOKUP($B278,'Raw -orders'!$A:$A,'Raw -orders'!$B:$E)</f>
        <v>556</v>
      </c>
      <c r="O278">
        <v>27577</v>
      </c>
      <c r="P278" s="1">
        <v>44238</v>
      </c>
      <c r="Q278" s="1">
        <v>44263</v>
      </c>
      <c r="R278" t="str" cm="1">
        <f t="array" ref="R278:Y278">_xlfn.XLOOKUP($N278,'Raw - customers'!$A:$A,'Raw - customers'!$B:$I)</f>
        <v>Nessy Kildea</v>
      </c>
      <c r="S278" t="str">
        <v>Genderfluid</v>
      </c>
      <c r="T278">
        <v>61</v>
      </c>
      <c r="U278" t="str">
        <v>9398 Schneider RidgeSuite 818</v>
      </c>
      <c r="V278">
        <v>3140</v>
      </c>
      <c r="W278" t="str">
        <v>West Kai</v>
      </c>
      <c r="X278" t="str">
        <v>South Australia</v>
      </c>
      <c r="Y278" t="str">
        <v>Australia</v>
      </c>
      <c r="Z278">
        <v>2</v>
      </c>
      <c r="AA278" s="3" t="str">
        <f t="shared" si="9"/>
        <v>20 to 30</v>
      </c>
      <c r="AL278" s="6" t="str">
        <v>Errol Berkley</v>
      </c>
      <c r="AP278" s="6">
        <v>556</v>
      </c>
      <c r="AQ278" s="6" t="s">
        <v>1345</v>
      </c>
      <c r="AS278">
        <v>414</v>
      </c>
      <c r="AT278" t="str">
        <v>Queensland</v>
      </c>
    </row>
    <row r="279" spans="1:46" x14ac:dyDescent="0.25">
      <c r="A279">
        <v>277</v>
      </c>
      <c r="B279">
        <v>63</v>
      </c>
      <c r="C279">
        <v>975</v>
      </c>
      <c r="D279">
        <v>97</v>
      </c>
      <c r="E279">
        <v>2</v>
      </c>
      <c r="F279">
        <v>194</v>
      </c>
      <c r="G279" t="str">
        <f>VLOOKUP($C279,'Raw-products'!$A$2:$H$1261,MATCH(G$1,'Raw-products'!$A$1:$H$1,0))</f>
        <v>Trousers</v>
      </c>
      <c r="H279" t="str">
        <f>VLOOKUP($C279,'Raw-products'!$A$2:$H$1261,MATCH(H$1,'Raw-products'!$A$1:$H$1,0))</f>
        <v>Slim-Fit</v>
      </c>
      <c r="I279" t="str">
        <f>VLOOKUP($C279,'Raw-products'!$A$2:$H$1261,MATCH(I$1,'Raw-products'!$A$1:$H$1,0))</f>
        <v>XS</v>
      </c>
      <c r="J279" t="str">
        <f>VLOOKUP($C279,'Raw-products'!$A$2:$H$1261,MATCH(J$1,'Raw-products'!$A$1:$H$1,0))</f>
        <v>violet</v>
      </c>
      <c r="K279">
        <f>VLOOKUP($C279,'Raw-products'!$A$2:$H$1261,MATCH(K$1,'Raw-products'!$A$1:$H$1,0))</f>
        <v>119</v>
      </c>
      <c r="L279">
        <f>VLOOKUP($C279,'Raw-products'!$A$2:$H$1261,MATCH(L$1,'Raw-products'!$A$1:$H$1,0))</f>
        <v>70</v>
      </c>
      <c r="M279" s="5">
        <f t="shared" si="8"/>
        <v>8330</v>
      </c>
      <c r="N279" cm="1">
        <f t="array" ref="N279:Q279">_xlfn.XLOOKUP($B279,'Raw -orders'!$A:$A,'Raw -orders'!$B:$E)</f>
        <v>556</v>
      </c>
      <c r="O279">
        <v>27577</v>
      </c>
      <c r="P279" s="1">
        <v>44238</v>
      </c>
      <c r="Q279" s="1">
        <v>44263</v>
      </c>
      <c r="R279" t="str" cm="1">
        <f t="array" ref="R279:Y279">_xlfn.XLOOKUP($N279,'Raw - customers'!$A:$A,'Raw - customers'!$B:$I)</f>
        <v>Nessy Kildea</v>
      </c>
      <c r="S279" t="str">
        <v>Genderfluid</v>
      </c>
      <c r="T279">
        <v>61</v>
      </c>
      <c r="U279" t="str">
        <v>9398 Schneider RidgeSuite 818</v>
      </c>
      <c r="V279">
        <v>3140</v>
      </c>
      <c r="W279" t="str">
        <v>West Kai</v>
      </c>
      <c r="X279" t="str">
        <v>South Australia</v>
      </c>
      <c r="Y279" t="str">
        <v>Australia</v>
      </c>
      <c r="Z279">
        <v>2</v>
      </c>
      <c r="AA279" s="3" t="str">
        <f t="shared" si="9"/>
        <v>20 to 30</v>
      </c>
      <c r="AL279" s="6" t="str">
        <v>Erroll Michelle</v>
      </c>
      <c r="AP279" s="6">
        <v>556</v>
      </c>
      <c r="AQ279" s="6" t="s">
        <v>1345</v>
      </c>
      <c r="AS279">
        <v>367</v>
      </c>
      <c r="AT279" t="str">
        <v>South Australia</v>
      </c>
    </row>
    <row r="280" spans="1:46" x14ac:dyDescent="0.25">
      <c r="A280">
        <v>278</v>
      </c>
      <c r="B280">
        <v>63</v>
      </c>
      <c r="C280">
        <v>360</v>
      </c>
      <c r="D280">
        <v>94</v>
      </c>
      <c r="E280">
        <v>2</v>
      </c>
      <c r="F280">
        <v>188</v>
      </c>
      <c r="G280" t="str">
        <f>VLOOKUP($C280,'Raw-products'!$A$2:$H$1261,MATCH(G$1,'Raw-products'!$A$1:$H$1,0))</f>
        <v>Shirt</v>
      </c>
      <c r="H280" t="str">
        <f>VLOOKUP($C280,'Raw-products'!$A$2:$H$1261,MATCH(H$1,'Raw-products'!$A$1:$H$1,0))</f>
        <v>Henley</v>
      </c>
      <c r="I280" t="str">
        <f>VLOOKUP($C280,'Raw-products'!$A$2:$H$1261,MATCH(I$1,'Raw-products'!$A$1:$H$1,0))</f>
        <v>XS</v>
      </c>
      <c r="J280" t="str">
        <f>VLOOKUP($C280,'Raw-products'!$A$2:$H$1261,MATCH(J$1,'Raw-products'!$A$1:$H$1,0))</f>
        <v>yellow</v>
      </c>
      <c r="K280">
        <f>VLOOKUP($C280,'Raw-products'!$A$2:$H$1261,MATCH(K$1,'Raw-products'!$A$1:$H$1,0))</f>
        <v>92</v>
      </c>
      <c r="L280">
        <f>VLOOKUP($C280,'Raw-products'!$A$2:$H$1261,MATCH(L$1,'Raw-products'!$A$1:$H$1,0))</f>
        <v>42</v>
      </c>
      <c r="M280" s="5">
        <f t="shared" si="8"/>
        <v>3864</v>
      </c>
      <c r="N280" cm="1">
        <f t="array" ref="N280:Q280">_xlfn.XLOOKUP($B280,'Raw -orders'!$A:$A,'Raw -orders'!$B:$E)</f>
        <v>556</v>
      </c>
      <c r="O280">
        <v>27577</v>
      </c>
      <c r="P280" s="1">
        <v>44238</v>
      </c>
      <c r="Q280" s="1">
        <v>44263</v>
      </c>
      <c r="R280" t="str" cm="1">
        <f t="array" ref="R280:Y280">_xlfn.XLOOKUP($N280,'Raw - customers'!$A:$A,'Raw - customers'!$B:$I)</f>
        <v>Nessy Kildea</v>
      </c>
      <c r="S280" t="str">
        <v>Genderfluid</v>
      </c>
      <c r="T280">
        <v>61</v>
      </c>
      <c r="U280" t="str">
        <v>9398 Schneider RidgeSuite 818</v>
      </c>
      <c r="V280">
        <v>3140</v>
      </c>
      <c r="W280" t="str">
        <v>West Kai</v>
      </c>
      <c r="X280" t="str">
        <v>South Australia</v>
      </c>
      <c r="Y280" t="str">
        <v>Australia</v>
      </c>
      <c r="Z280">
        <v>2</v>
      </c>
      <c r="AA280" s="3" t="str">
        <f t="shared" si="9"/>
        <v>20 to 30</v>
      </c>
      <c r="AL280" s="6" t="str">
        <v>Eryn Harcus</v>
      </c>
      <c r="AP280" s="6">
        <v>556</v>
      </c>
      <c r="AQ280" s="6" t="s">
        <v>1345</v>
      </c>
      <c r="AS280">
        <v>485</v>
      </c>
      <c r="AT280" t="str">
        <v>Australian Capital Territory</v>
      </c>
    </row>
    <row r="281" spans="1:46" x14ac:dyDescent="0.25">
      <c r="A281">
        <v>279</v>
      </c>
      <c r="B281">
        <v>63</v>
      </c>
      <c r="C281">
        <v>208</v>
      </c>
      <c r="D281">
        <v>98</v>
      </c>
      <c r="E281">
        <v>1</v>
      </c>
      <c r="F281">
        <v>98</v>
      </c>
      <c r="G281" t="str">
        <f>VLOOKUP($C281,'Raw-products'!$A$2:$H$1261,MATCH(G$1,'Raw-products'!$A$1:$H$1,0))</f>
        <v>Shirt</v>
      </c>
      <c r="H281" t="str">
        <f>VLOOKUP($C281,'Raw-products'!$A$2:$H$1261,MATCH(H$1,'Raw-products'!$A$1:$H$1,0))</f>
        <v>Camp Collared</v>
      </c>
      <c r="I281" t="str">
        <f>VLOOKUP($C281,'Raw-products'!$A$2:$H$1261,MATCH(I$1,'Raw-products'!$A$1:$H$1,0))</f>
        <v>L</v>
      </c>
      <c r="J281" t="str">
        <f>VLOOKUP($C281,'Raw-products'!$A$2:$H$1261,MATCH(J$1,'Raw-products'!$A$1:$H$1,0))</f>
        <v>violet</v>
      </c>
      <c r="K281">
        <f>VLOOKUP($C281,'Raw-products'!$A$2:$H$1261,MATCH(K$1,'Raw-products'!$A$1:$H$1,0))</f>
        <v>112</v>
      </c>
      <c r="L281">
        <f>VLOOKUP($C281,'Raw-products'!$A$2:$H$1261,MATCH(L$1,'Raw-products'!$A$1:$H$1,0))</f>
        <v>42</v>
      </c>
      <c r="M281" s="5">
        <f t="shared" si="8"/>
        <v>4704</v>
      </c>
      <c r="N281" cm="1">
        <f t="array" ref="N281:Q281">_xlfn.XLOOKUP($B281,'Raw -orders'!$A:$A,'Raw -orders'!$B:$E)</f>
        <v>556</v>
      </c>
      <c r="O281">
        <v>27577</v>
      </c>
      <c r="P281" s="1">
        <v>44238</v>
      </c>
      <c r="Q281" s="1">
        <v>44263</v>
      </c>
      <c r="R281" t="str" cm="1">
        <f t="array" ref="R281:Y281">_xlfn.XLOOKUP($N281,'Raw - customers'!$A:$A,'Raw - customers'!$B:$I)</f>
        <v>Nessy Kildea</v>
      </c>
      <c r="S281" t="str">
        <v>Genderfluid</v>
      </c>
      <c r="T281">
        <v>61</v>
      </c>
      <c r="U281" t="str">
        <v>9398 Schneider RidgeSuite 818</v>
      </c>
      <c r="V281">
        <v>3140</v>
      </c>
      <c r="W281" t="str">
        <v>West Kai</v>
      </c>
      <c r="X281" t="str">
        <v>South Australia</v>
      </c>
      <c r="Y281" t="str">
        <v>Australia</v>
      </c>
      <c r="Z281">
        <v>2</v>
      </c>
      <c r="AA281" s="3" t="str">
        <f t="shared" si="9"/>
        <v>20 to 30</v>
      </c>
      <c r="AL281" s="6" t="str">
        <v>Esteban Hensmans</v>
      </c>
      <c r="AP281" s="6">
        <v>556</v>
      </c>
      <c r="AQ281" s="6" t="s">
        <v>1345</v>
      </c>
      <c r="AS281">
        <v>615</v>
      </c>
      <c r="AT281" t="str">
        <v>Queensland</v>
      </c>
    </row>
    <row r="282" spans="1:46" x14ac:dyDescent="0.25">
      <c r="A282">
        <v>280</v>
      </c>
      <c r="B282">
        <v>64</v>
      </c>
      <c r="C282">
        <v>801</v>
      </c>
      <c r="D282">
        <v>91</v>
      </c>
      <c r="E282">
        <v>2</v>
      </c>
      <c r="F282">
        <v>182</v>
      </c>
      <c r="G282" t="str">
        <f>VLOOKUP($C282,'Raw-products'!$A$2:$H$1261,MATCH(G$1,'Raw-products'!$A$1:$H$1,0))</f>
        <v>Jacket</v>
      </c>
      <c r="H282" t="str">
        <f>VLOOKUP($C282,'Raw-products'!$A$2:$H$1261,MATCH(H$1,'Raw-products'!$A$1:$H$1,0))</f>
        <v>Pullover</v>
      </c>
      <c r="I282" t="str">
        <f>VLOOKUP($C282,'Raw-products'!$A$2:$H$1261,MATCH(I$1,'Raw-products'!$A$1:$H$1,0))</f>
        <v>S</v>
      </c>
      <c r="J282" t="str">
        <f>VLOOKUP($C282,'Raw-products'!$A$2:$H$1261,MATCH(J$1,'Raw-products'!$A$1:$H$1,0))</f>
        <v>violet</v>
      </c>
      <c r="K282">
        <f>VLOOKUP($C282,'Raw-products'!$A$2:$H$1261,MATCH(K$1,'Raw-products'!$A$1:$H$1,0))</f>
        <v>114</v>
      </c>
      <c r="L282">
        <f>VLOOKUP($C282,'Raw-products'!$A$2:$H$1261,MATCH(L$1,'Raw-products'!$A$1:$H$1,0))</f>
        <v>74</v>
      </c>
      <c r="M282" s="5">
        <f t="shared" si="8"/>
        <v>8436</v>
      </c>
      <c r="N282" cm="1">
        <f t="array" ref="N282:Q282">_xlfn.XLOOKUP($B282,'Raw -orders'!$A:$A,'Raw -orders'!$B:$E)</f>
        <v>167</v>
      </c>
      <c r="O282">
        <v>23668</v>
      </c>
      <c r="P282" s="1">
        <v>44220</v>
      </c>
      <c r="Q282" s="1">
        <v>44242</v>
      </c>
      <c r="R282" t="str" cm="1">
        <f t="array" ref="R282:Y282">_xlfn.XLOOKUP($N282,'Raw - customers'!$A:$A,'Raw - customers'!$B:$I)</f>
        <v>Alayne Ipplett</v>
      </c>
      <c r="S282" t="str">
        <v>Agender</v>
      </c>
      <c r="T282">
        <v>34</v>
      </c>
      <c r="U282" t="str">
        <v>1952 Collins StreetSuite 930</v>
      </c>
      <c r="V282">
        <v>6902</v>
      </c>
      <c r="W282" t="str">
        <v>Ellieshire</v>
      </c>
      <c r="X282" t="str">
        <v>Australian Capital Territory</v>
      </c>
      <c r="Y282" t="str">
        <v>Australia</v>
      </c>
      <c r="Z282">
        <v>1</v>
      </c>
      <c r="AA282" s="3" t="str">
        <f t="shared" si="9"/>
        <v>20 to 30</v>
      </c>
      <c r="AL282" s="6" t="str">
        <v>Etan Peirazzi</v>
      </c>
      <c r="AP282" s="6">
        <v>167</v>
      </c>
      <c r="AQ282" s="6" t="s">
        <v>1350</v>
      </c>
      <c r="AS282">
        <v>341</v>
      </c>
      <c r="AT282" t="str">
        <v>Victoria</v>
      </c>
    </row>
    <row r="283" spans="1:46" x14ac:dyDescent="0.25">
      <c r="A283">
        <v>281</v>
      </c>
      <c r="B283">
        <v>64</v>
      </c>
      <c r="C283">
        <v>623</v>
      </c>
      <c r="D283">
        <v>112</v>
      </c>
      <c r="E283">
        <v>2</v>
      </c>
      <c r="F283">
        <v>224</v>
      </c>
      <c r="G283" t="str">
        <f>VLOOKUP($C283,'Raw-products'!$A$2:$H$1261,MATCH(G$1,'Raw-products'!$A$1:$H$1,0))</f>
        <v>Jacket</v>
      </c>
      <c r="H283" t="str">
        <f>VLOOKUP($C283,'Raw-products'!$A$2:$H$1261,MATCH(H$1,'Raw-products'!$A$1:$H$1,0))</f>
        <v>Cardigan</v>
      </c>
      <c r="I283" t="str">
        <f>VLOOKUP($C283,'Raw-products'!$A$2:$H$1261,MATCH(I$1,'Raw-products'!$A$1:$H$1,0))</f>
        <v>L</v>
      </c>
      <c r="J283" t="str">
        <f>VLOOKUP($C283,'Raw-products'!$A$2:$H$1261,MATCH(J$1,'Raw-products'!$A$1:$H$1,0))</f>
        <v>indigo</v>
      </c>
      <c r="K283">
        <f>VLOOKUP($C283,'Raw-products'!$A$2:$H$1261,MATCH(K$1,'Raw-products'!$A$1:$H$1,0))</f>
        <v>118</v>
      </c>
      <c r="L283">
        <f>VLOOKUP($C283,'Raw-products'!$A$2:$H$1261,MATCH(L$1,'Raw-products'!$A$1:$H$1,0))</f>
        <v>40</v>
      </c>
      <c r="M283" s="5">
        <f t="shared" si="8"/>
        <v>4720</v>
      </c>
      <c r="N283" cm="1">
        <f t="array" ref="N283:Q283">_xlfn.XLOOKUP($B283,'Raw -orders'!$A:$A,'Raw -orders'!$B:$E)</f>
        <v>167</v>
      </c>
      <c r="O283">
        <v>23668</v>
      </c>
      <c r="P283" s="1">
        <v>44220</v>
      </c>
      <c r="Q283" s="1">
        <v>44242</v>
      </c>
      <c r="R283" t="str" cm="1">
        <f t="array" ref="R283:Y283">_xlfn.XLOOKUP($N283,'Raw - customers'!$A:$A,'Raw - customers'!$B:$I)</f>
        <v>Alayne Ipplett</v>
      </c>
      <c r="S283" t="str">
        <v>Agender</v>
      </c>
      <c r="T283">
        <v>34</v>
      </c>
      <c r="U283" t="str">
        <v>1952 Collins StreetSuite 930</v>
      </c>
      <c r="V283">
        <v>6902</v>
      </c>
      <c r="W283" t="str">
        <v>Ellieshire</v>
      </c>
      <c r="X283" t="str">
        <v>Australian Capital Territory</v>
      </c>
      <c r="Y283" t="str">
        <v>Australia</v>
      </c>
      <c r="Z283">
        <v>1</v>
      </c>
      <c r="AA283" s="3" t="str">
        <f t="shared" si="9"/>
        <v>20 to 30</v>
      </c>
      <c r="AL283" s="6" t="str">
        <v>Etheline Bahde</v>
      </c>
      <c r="AP283" s="6">
        <v>167</v>
      </c>
      <c r="AQ283" s="6" t="s">
        <v>1350</v>
      </c>
      <c r="AS283">
        <v>409</v>
      </c>
      <c r="AT283" t="str">
        <v>Australian Capital Territory</v>
      </c>
    </row>
    <row r="284" spans="1:46" x14ac:dyDescent="0.25">
      <c r="A284">
        <v>282</v>
      </c>
      <c r="B284">
        <v>64</v>
      </c>
      <c r="C284">
        <v>1012</v>
      </c>
      <c r="D284">
        <v>106</v>
      </c>
      <c r="E284">
        <v>1</v>
      </c>
      <c r="F284">
        <v>106</v>
      </c>
      <c r="G284" t="str">
        <f>VLOOKUP($C284,'Raw-products'!$A$2:$H$1261,MATCH(G$1,'Raw-products'!$A$1:$H$1,0))</f>
        <v>Trousers</v>
      </c>
      <c r="H284" t="str">
        <f>VLOOKUP($C284,'Raw-products'!$A$2:$H$1261,MATCH(H$1,'Raw-products'!$A$1:$H$1,0))</f>
        <v>Wool</v>
      </c>
      <c r="I284" t="str">
        <f>VLOOKUP($C284,'Raw-products'!$A$2:$H$1261,MATCH(I$1,'Raw-products'!$A$1:$H$1,0))</f>
        <v>M</v>
      </c>
      <c r="J284" t="str">
        <f>VLOOKUP($C284,'Raw-products'!$A$2:$H$1261,MATCH(J$1,'Raw-products'!$A$1:$H$1,0))</f>
        <v>violet</v>
      </c>
      <c r="K284">
        <f>VLOOKUP($C284,'Raw-products'!$A$2:$H$1261,MATCH(K$1,'Raw-products'!$A$1:$H$1,0))</f>
        <v>111</v>
      </c>
      <c r="L284">
        <f>VLOOKUP($C284,'Raw-products'!$A$2:$H$1261,MATCH(L$1,'Raw-products'!$A$1:$H$1,0))</f>
        <v>51</v>
      </c>
      <c r="M284" s="5">
        <f t="shared" si="8"/>
        <v>5661</v>
      </c>
      <c r="N284" cm="1">
        <f t="array" ref="N284:Q284">_xlfn.XLOOKUP($B284,'Raw -orders'!$A:$A,'Raw -orders'!$B:$E)</f>
        <v>167</v>
      </c>
      <c r="O284">
        <v>23668</v>
      </c>
      <c r="P284" s="1">
        <v>44220</v>
      </c>
      <c r="Q284" s="1">
        <v>44242</v>
      </c>
      <c r="R284" t="str" cm="1">
        <f t="array" ref="R284:Y284">_xlfn.XLOOKUP($N284,'Raw - customers'!$A:$A,'Raw - customers'!$B:$I)</f>
        <v>Alayne Ipplett</v>
      </c>
      <c r="S284" t="str">
        <v>Agender</v>
      </c>
      <c r="T284">
        <v>34</v>
      </c>
      <c r="U284" t="str">
        <v>1952 Collins StreetSuite 930</v>
      </c>
      <c r="V284">
        <v>6902</v>
      </c>
      <c r="W284" t="str">
        <v>Ellieshire</v>
      </c>
      <c r="X284" t="str">
        <v>Australian Capital Territory</v>
      </c>
      <c r="Y284" t="str">
        <v>Australia</v>
      </c>
      <c r="Z284">
        <v>1</v>
      </c>
      <c r="AA284" s="3" t="str">
        <f t="shared" si="9"/>
        <v>20 to 30</v>
      </c>
      <c r="AL284" s="6" t="str">
        <v>Ettie Gonnely</v>
      </c>
      <c r="AP284" s="6">
        <v>167</v>
      </c>
      <c r="AQ284" s="6" t="s">
        <v>1350</v>
      </c>
      <c r="AS284">
        <v>841</v>
      </c>
      <c r="AT284" t="str">
        <v>Western Australia</v>
      </c>
    </row>
    <row r="285" spans="1:46" x14ac:dyDescent="0.25">
      <c r="A285">
        <v>283</v>
      </c>
      <c r="B285">
        <v>64</v>
      </c>
      <c r="C285">
        <v>680</v>
      </c>
      <c r="D285">
        <v>113</v>
      </c>
      <c r="E285">
        <v>2</v>
      </c>
      <c r="F285">
        <v>226</v>
      </c>
      <c r="G285" t="str">
        <f>VLOOKUP($C285,'Raw-products'!$A$2:$H$1261,MATCH(G$1,'Raw-products'!$A$1:$H$1,0))</f>
        <v>Jacket</v>
      </c>
      <c r="H285" t="str">
        <f>VLOOKUP($C285,'Raw-products'!$A$2:$H$1261,MATCH(H$1,'Raw-products'!$A$1:$H$1,0))</f>
        <v>Parka</v>
      </c>
      <c r="I285" t="str">
        <f>VLOOKUP($C285,'Raw-products'!$A$2:$H$1261,MATCH(I$1,'Raw-products'!$A$1:$H$1,0))</f>
        <v>XS</v>
      </c>
      <c r="J285" t="str">
        <f>VLOOKUP($C285,'Raw-products'!$A$2:$H$1261,MATCH(J$1,'Raw-products'!$A$1:$H$1,0))</f>
        <v>green</v>
      </c>
      <c r="K285">
        <f>VLOOKUP($C285,'Raw-products'!$A$2:$H$1261,MATCH(K$1,'Raw-products'!$A$1:$H$1,0))</f>
        <v>119</v>
      </c>
      <c r="L285">
        <f>VLOOKUP($C285,'Raw-products'!$A$2:$H$1261,MATCH(L$1,'Raw-products'!$A$1:$H$1,0))</f>
        <v>75</v>
      </c>
      <c r="M285" s="5">
        <f t="shared" si="8"/>
        <v>8925</v>
      </c>
      <c r="N285" cm="1">
        <f t="array" ref="N285:Q285">_xlfn.XLOOKUP($B285,'Raw -orders'!$A:$A,'Raw -orders'!$B:$E)</f>
        <v>167</v>
      </c>
      <c r="O285">
        <v>23668</v>
      </c>
      <c r="P285" s="1">
        <v>44220</v>
      </c>
      <c r="Q285" s="1">
        <v>44242</v>
      </c>
      <c r="R285" t="str" cm="1">
        <f t="array" ref="R285:Y285">_xlfn.XLOOKUP($N285,'Raw - customers'!$A:$A,'Raw - customers'!$B:$I)</f>
        <v>Alayne Ipplett</v>
      </c>
      <c r="S285" t="str">
        <v>Agender</v>
      </c>
      <c r="T285">
        <v>34</v>
      </c>
      <c r="U285" t="str">
        <v>1952 Collins StreetSuite 930</v>
      </c>
      <c r="V285">
        <v>6902</v>
      </c>
      <c r="W285" t="str">
        <v>Ellieshire</v>
      </c>
      <c r="X285" t="str">
        <v>Australian Capital Territory</v>
      </c>
      <c r="Y285" t="str">
        <v>Australia</v>
      </c>
      <c r="Z285">
        <v>1</v>
      </c>
      <c r="AA285" s="3" t="str">
        <f t="shared" si="9"/>
        <v>20 to 30</v>
      </c>
      <c r="AL285" s="6" t="str">
        <v>Eustacia Andreassen</v>
      </c>
      <c r="AP285" s="6">
        <v>167</v>
      </c>
      <c r="AQ285" s="6" t="s">
        <v>1350</v>
      </c>
      <c r="AS285">
        <v>602</v>
      </c>
      <c r="AT285" t="str">
        <v>Western Australia</v>
      </c>
    </row>
    <row r="286" spans="1:46" x14ac:dyDescent="0.25">
      <c r="A286">
        <v>284</v>
      </c>
      <c r="B286">
        <v>65</v>
      </c>
      <c r="C286">
        <v>1184</v>
      </c>
      <c r="D286">
        <v>99</v>
      </c>
      <c r="E286">
        <v>3</v>
      </c>
      <c r="F286">
        <v>297</v>
      </c>
      <c r="G286" t="str">
        <f>VLOOKUP($C286,'Raw-products'!$A$2:$H$1261,MATCH(G$1,'Raw-products'!$A$1:$H$1,0))</f>
        <v>Trousers</v>
      </c>
      <c r="H286" t="str">
        <f>VLOOKUP($C286,'Raw-products'!$A$2:$H$1261,MATCH(H$1,'Raw-products'!$A$1:$H$1,0))</f>
        <v>High-Waisted</v>
      </c>
      <c r="I286" t="str">
        <f>VLOOKUP($C286,'Raw-products'!$A$2:$H$1261,MATCH(I$1,'Raw-products'!$A$1:$H$1,0))</f>
        <v>XL</v>
      </c>
      <c r="J286" t="str">
        <f>VLOOKUP($C286,'Raw-products'!$A$2:$H$1261,MATCH(J$1,'Raw-products'!$A$1:$H$1,0))</f>
        <v>indigo</v>
      </c>
      <c r="K286">
        <f>VLOOKUP($C286,'Raw-products'!$A$2:$H$1261,MATCH(K$1,'Raw-products'!$A$1:$H$1,0))</f>
        <v>98</v>
      </c>
      <c r="L286">
        <f>VLOOKUP($C286,'Raw-products'!$A$2:$H$1261,MATCH(L$1,'Raw-products'!$A$1:$H$1,0))</f>
        <v>57</v>
      </c>
      <c r="M286" s="5">
        <f t="shared" si="8"/>
        <v>5586</v>
      </c>
      <c r="N286" cm="1">
        <f t="array" ref="N286:Q286">_xlfn.XLOOKUP($B286,'Raw -orders'!$A:$A,'Raw -orders'!$B:$E)</f>
        <v>388</v>
      </c>
      <c r="O286">
        <v>22051</v>
      </c>
      <c r="P286" s="1">
        <v>44373</v>
      </c>
      <c r="Q286" s="1">
        <v>44399</v>
      </c>
      <c r="R286" t="str" cm="1">
        <f t="array" ref="R286:Y286">_xlfn.XLOOKUP($N286,'Raw - customers'!$A:$A,'Raw - customers'!$B:$I)</f>
        <v>Dame Popov</v>
      </c>
      <c r="S286" t="str">
        <v>Genderfluid</v>
      </c>
      <c r="T286">
        <v>38</v>
      </c>
      <c r="U286" t="str">
        <v>46 Spencer MeadowSuite 241</v>
      </c>
      <c r="V286">
        <v>2940</v>
      </c>
      <c r="W286" t="str">
        <v>New Mayaburgh</v>
      </c>
      <c r="X286" t="str">
        <v>Northern Territory</v>
      </c>
      <c r="Y286" t="str">
        <v>Australia</v>
      </c>
      <c r="Z286">
        <v>6</v>
      </c>
      <c r="AA286" s="3" t="str">
        <f t="shared" si="9"/>
        <v>20 to 30</v>
      </c>
      <c r="AL286" s="6" t="str">
        <v>Eve Stutard</v>
      </c>
      <c r="AP286" s="6">
        <v>388</v>
      </c>
      <c r="AQ286" s="6" t="s">
        <v>1339</v>
      </c>
      <c r="AS286">
        <v>673</v>
      </c>
      <c r="AT286" t="str">
        <v>South Australia</v>
      </c>
    </row>
    <row r="287" spans="1:46" x14ac:dyDescent="0.25">
      <c r="A287">
        <v>285</v>
      </c>
      <c r="B287">
        <v>65</v>
      </c>
      <c r="C287">
        <v>744</v>
      </c>
      <c r="D287">
        <v>109</v>
      </c>
      <c r="E287">
        <v>3</v>
      </c>
      <c r="F287">
        <v>327</v>
      </c>
      <c r="G287" t="str">
        <f>VLOOKUP($C287,'Raw-products'!$A$2:$H$1261,MATCH(G$1,'Raw-products'!$A$1:$H$1,0))</f>
        <v>Jacket</v>
      </c>
      <c r="H287" t="str">
        <f>VLOOKUP($C287,'Raw-products'!$A$2:$H$1261,MATCH(H$1,'Raw-products'!$A$1:$H$1,0))</f>
        <v>Peacoat</v>
      </c>
      <c r="I287" t="str">
        <f>VLOOKUP($C287,'Raw-products'!$A$2:$H$1261,MATCH(I$1,'Raw-products'!$A$1:$H$1,0))</f>
        <v>XL</v>
      </c>
      <c r="J287" t="str">
        <f>VLOOKUP($C287,'Raw-products'!$A$2:$H$1261,MATCH(J$1,'Raw-products'!$A$1:$H$1,0))</f>
        <v>orange</v>
      </c>
      <c r="K287">
        <f>VLOOKUP($C287,'Raw-products'!$A$2:$H$1261,MATCH(K$1,'Raw-products'!$A$1:$H$1,0))</f>
        <v>102</v>
      </c>
      <c r="L287">
        <f>VLOOKUP($C287,'Raw-products'!$A$2:$H$1261,MATCH(L$1,'Raw-products'!$A$1:$H$1,0))</f>
        <v>69</v>
      </c>
      <c r="M287" s="5">
        <f t="shared" si="8"/>
        <v>7038</v>
      </c>
      <c r="N287" cm="1">
        <f t="array" ref="N287:Q287">_xlfn.XLOOKUP($B287,'Raw -orders'!$A:$A,'Raw -orders'!$B:$E)</f>
        <v>388</v>
      </c>
      <c r="O287">
        <v>22051</v>
      </c>
      <c r="P287" s="1">
        <v>44373</v>
      </c>
      <c r="Q287" s="1">
        <v>44399</v>
      </c>
      <c r="R287" t="str" cm="1">
        <f t="array" ref="R287:Y287">_xlfn.XLOOKUP($N287,'Raw - customers'!$A:$A,'Raw - customers'!$B:$I)</f>
        <v>Dame Popov</v>
      </c>
      <c r="S287" t="str">
        <v>Genderfluid</v>
      </c>
      <c r="T287">
        <v>38</v>
      </c>
      <c r="U287" t="str">
        <v>46 Spencer MeadowSuite 241</v>
      </c>
      <c r="V287">
        <v>2940</v>
      </c>
      <c r="W287" t="str">
        <v>New Mayaburgh</v>
      </c>
      <c r="X287" t="str">
        <v>Northern Territory</v>
      </c>
      <c r="Y287" t="str">
        <v>Australia</v>
      </c>
      <c r="Z287">
        <v>6</v>
      </c>
      <c r="AA287" s="3" t="str">
        <f t="shared" si="9"/>
        <v>20 to 30</v>
      </c>
      <c r="AL287" s="6" t="str">
        <v>Evelyn Chevolleau</v>
      </c>
      <c r="AP287" s="6">
        <v>388</v>
      </c>
      <c r="AQ287" s="6" t="s">
        <v>1339</v>
      </c>
      <c r="AS287">
        <v>739</v>
      </c>
      <c r="AT287" t="str">
        <v>New South Wales</v>
      </c>
    </row>
    <row r="288" spans="1:46" x14ac:dyDescent="0.25">
      <c r="A288">
        <v>286</v>
      </c>
      <c r="B288">
        <v>66</v>
      </c>
      <c r="C288">
        <v>947</v>
      </c>
      <c r="D288">
        <v>97</v>
      </c>
      <c r="E288">
        <v>3</v>
      </c>
      <c r="F288">
        <v>291</v>
      </c>
      <c r="G288" t="str">
        <f>VLOOKUP($C288,'Raw-products'!$A$2:$H$1261,MATCH(G$1,'Raw-products'!$A$1:$H$1,0))</f>
        <v>Trousers</v>
      </c>
      <c r="H288" t="str">
        <f>VLOOKUP($C288,'Raw-products'!$A$2:$H$1261,MATCH(H$1,'Raw-products'!$A$1:$H$1,0))</f>
        <v>Slim-Fit</v>
      </c>
      <c r="I288" t="str">
        <f>VLOOKUP($C288,'Raw-products'!$A$2:$H$1261,MATCH(I$1,'Raw-products'!$A$1:$H$1,0))</f>
        <v>M</v>
      </c>
      <c r="J288" t="str">
        <f>VLOOKUP($C288,'Raw-products'!$A$2:$H$1261,MATCH(J$1,'Raw-products'!$A$1:$H$1,0))</f>
        <v>red</v>
      </c>
      <c r="K288">
        <f>VLOOKUP($C288,'Raw-products'!$A$2:$H$1261,MATCH(K$1,'Raw-products'!$A$1:$H$1,0))</f>
        <v>119</v>
      </c>
      <c r="L288">
        <f>VLOOKUP($C288,'Raw-products'!$A$2:$H$1261,MATCH(L$1,'Raw-products'!$A$1:$H$1,0))</f>
        <v>67</v>
      </c>
      <c r="M288" s="5">
        <f t="shared" si="8"/>
        <v>7973</v>
      </c>
      <c r="N288" cm="1">
        <f t="array" ref="N288:Q288">_xlfn.XLOOKUP($B288,'Raw -orders'!$A:$A,'Raw -orders'!$B:$E)</f>
        <v>631</v>
      </c>
      <c r="O288">
        <v>42774</v>
      </c>
      <c r="P288" s="1">
        <v>44422</v>
      </c>
      <c r="Q288" s="1">
        <v>44430</v>
      </c>
      <c r="R288" t="str" cm="1">
        <f t="array" ref="R288:Y288">_xlfn.XLOOKUP($N288,'Raw - customers'!$A:$A,'Raw - customers'!$B:$I)</f>
        <v>Wanids Cudby</v>
      </c>
      <c r="S288" t="str">
        <v>Female</v>
      </c>
      <c r="T288">
        <v>49</v>
      </c>
      <c r="U288" t="str">
        <v>80 Chelsea KnollApt. 014</v>
      </c>
      <c r="V288">
        <v>7749</v>
      </c>
      <c r="W288" t="str">
        <v>Davidfurt</v>
      </c>
      <c r="X288" t="str">
        <v>Northern Territory</v>
      </c>
      <c r="Y288" t="str">
        <v>Australia</v>
      </c>
      <c r="Z288">
        <v>8</v>
      </c>
      <c r="AA288" s="3" t="str">
        <f t="shared" si="9"/>
        <v>0 to 10</v>
      </c>
      <c r="AL288" s="6" t="str">
        <v>Faber Purcell</v>
      </c>
      <c r="AP288" s="6">
        <v>631</v>
      </c>
      <c r="AQ288" s="6" t="s">
        <v>1339</v>
      </c>
      <c r="AS288">
        <v>847</v>
      </c>
      <c r="AT288" t="str">
        <v>Western Australia</v>
      </c>
    </row>
    <row r="289" spans="1:46" x14ac:dyDescent="0.25">
      <c r="A289">
        <v>287</v>
      </c>
      <c r="B289">
        <v>66</v>
      </c>
      <c r="C289">
        <v>847</v>
      </c>
      <c r="D289">
        <v>113</v>
      </c>
      <c r="E289">
        <v>1</v>
      </c>
      <c r="F289">
        <v>113</v>
      </c>
      <c r="G289" t="str">
        <f>VLOOKUP($C289,'Raw-products'!$A$2:$H$1261,MATCH(G$1,'Raw-products'!$A$1:$H$1,0))</f>
        <v>Trousers</v>
      </c>
      <c r="H289" t="str">
        <f>VLOOKUP($C289,'Raw-products'!$A$2:$H$1261,MATCH(H$1,'Raw-products'!$A$1:$H$1,0))</f>
        <v>Chinos</v>
      </c>
      <c r="I289" t="str">
        <f>VLOOKUP($C289,'Raw-products'!$A$2:$H$1261,MATCH(I$1,'Raw-products'!$A$1:$H$1,0))</f>
        <v>M</v>
      </c>
      <c r="J289" t="str">
        <f>VLOOKUP($C289,'Raw-products'!$A$2:$H$1261,MATCH(J$1,'Raw-products'!$A$1:$H$1,0))</f>
        <v>orange</v>
      </c>
      <c r="K289">
        <f>VLOOKUP($C289,'Raw-products'!$A$2:$H$1261,MATCH(K$1,'Raw-products'!$A$1:$H$1,0))</f>
        <v>100</v>
      </c>
      <c r="L289">
        <f>VLOOKUP($C289,'Raw-products'!$A$2:$H$1261,MATCH(L$1,'Raw-products'!$A$1:$H$1,0))</f>
        <v>73</v>
      </c>
      <c r="M289" s="5">
        <f t="shared" si="8"/>
        <v>7300</v>
      </c>
      <c r="N289" cm="1">
        <f t="array" ref="N289:Q289">_xlfn.XLOOKUP($B289,'Raw -orders'!$A:$A,'Raw -orders'!$B:$E)</f>
        <v>631</v>
      </c>
      <c r="O289">
        <v>42774</v>
      </c>
      <c r="P289" s="1">
        <v>44422</v>
      </c>
      <c r="Q289" s="1">
        <v>44430</v>
      </c>
      <c r="R289" t="str" cm="1">
        <f t="array" ref="R289:Y289">_xlfn.XLOOKUP($N289,'Raw - customers'!$A:$A,'Raw - customers'!$B:$I)</f>
        <v>Wanids Cudby</v>
      </c>
      <c r="S289" t="str">
        <v>Female</v>
      </c>
      <c r="T289">
        <v>49</v>
      </c>
      <c r="U289" t="str">
        <v>80 Chelsea KnollApt. 014</v>
      </c>
      <c r="V289">
        <v>7749</v>
      </c>
      <c r="W289" t="str">
        <v>Davidfurt</v>
      </c>
      <c r="X289" t="str">
        <v>Northern Territory</v>
      </c>
      <c r="Y289" t="str">
        <v>Australia</v>
      </c>
      <c r="Z289">
        <v>8</v>
      </c>
      <c r="AA289" s="3" t="str">
        <f t="shared" si="9"/>
        <v>0 to 10</v>
      </c>
      <c r="AL289" s="6" t="str">
        <v>Fabian Gostage</v>
      </c>
      <c r="AP289" s="6">
        <v>631</v>
      </c>
      <c r="AQ289" s="6" t="s">
        <v>1339</v>
      </c>
      <c r="AS289">
        <v>869</v>
      </c>
      <c r="AT289" t="str">
        <v>South Australia</v>
      </c>
    </row>
    <row r="290" spans="1:46" x14ac:dyDescent="0.25">
      <c r="A290">
        <v>288</v>
      </c>
      <c r="B290">
        <v>66</v>
      </c>
      <c r="C290">
        <v>810</v>
      </c>
      <c r="D290">
        <v>117</v>
      </c>
      <c r="E290">
        <v>3</v>
      </c>
      <c r="F290">
        <v>351</v>
      </c>
      <c r="G290" t="str">
        <f>VLOOKUP($C290,'Raw-products'!$A$2:$H$1261,MATCH(G$1,'Raw-products'!$A$1:$H$1,0))</f>
        <v>Jacket</v>
      </c>
      <c r="H290" t="str">
        <f>VLOOKUP($C290,'Raw-products'!$A$2:$H$1261,MATCH(H$1,'Raw-products'!$A$1:$H$1,0))</f>
        <v>Shearling</v>
      </c>
      <c r="I290" t="str">
        <f>VLOOKUP($C290,'Raw-products'!$A$2:$H$1261,MATCH(I$1,'Raw-products'!$A$1:$H$1,0))</f>
        <v>XS</v>
      </c>
      <c r="J290" t="str">
        <f>VLOOKUP($C290,'Raw-products'!$A$2:$H$1261,MATCH(J$1,'Raw-products'!$A$1:$H$1,0))</f>
        <v>orange</v>
      </c>
      <c r="K290">
        <f>VLOOKUP($C290,'Raw-products'!$A$2:$H$1261,MATCH(K$1,'Raw-products'!$A$1:$H$1,0))</f>
        <v>95</v>
      </c>
      <c r="L290">
        <f>VLOOKUP($C290,'Raw-products'!$A$2:$H$1261,MATCH(L$1,'Raw-products'!$A$1:$H$1,0))</f>
        <v>54</v>
      </c>
      <c r="M290" s="5">
        <f t="shared" si="8"/>
        <v>5130</v>
      </c>
      <c r="N290" cm="1">
        <f t="array" ref="N290:Q290">_xlfn.XLOOKUP($B290,'Raw -orders'!$A:$A,'Raw -orders'!$B:$E)</f>
        <v>631</v>
      </c>
      <c r="O290">
        <v>42774</v>
      </c>
      <c r="P290" s="1">
        <v>44422</v>
      </c>
      <c r="Q290" s="1">
        <v>44430</v>
      </c>
      <c r="R290" t="str" cm="1">
        <f t="array" ref="R290:Y290">_xlfn.XLOOKUP($N290,'Raw - customers'!$A:$A,'Raw - customers'!$B:$I)</f>
        <v>Wanids Cudby</v>
      </c>
      <c r="S290" t="str">
        <v>Female</v>
      </c>
      <c r="T290">
        <v>49</v>
      </c>
      <c r="U290" t="str">
        <v>80 Chelsea KnollApt. 014</v>
      </c>
      <c r="V290">
        <v>7749</v>
      </c>
      <c r="W290" t="str">
        <v>Davidfurt</v>
      </c>
      <c r="X290" t="str">
        <v>Northern Territory</v>
      </c>
      <c r="Y290" t="str">
        <v>Australia</v>
      </c>
      <c r="Z290">
        <v>8</v>
      </c>
      <c r="AA290" s="3" t="str">
        <f t="shared" si="9"/>
        <v>0 to 10</v>
      </c>
      <c r="AL290" s="6" t="str">
        <v>Fanchette Polak</v>
      </c>
      <c r="AP290" s="6">
        <v>631</v>
      </c>
      <c r="AQ290" s="6" t="s">
        <v>1339</v>
      </c>
      <c r="AS290">
        <v>478</v>
      </c>
      <c r="AT290" t="str">
        <v>Northern Territory</v>
      </c>
    </row>
    <row r="291" spans="1:46" x14ac:dyDescent="0.25">
      <c r="A291">
        <v>289</v>
      </c>
      <c r="B291">
        <v>66</v>
      </c>
      <c r="C291">
        <v>465</v>
      </c>
      <c r="D291">
        <v>118</v>
      </c>
      <c r="E291">
        <v>2</v>
      </c>
      <c r="F291">
        <v>236</v>
      </c>
      <c r="G291" t="str">
        <f>VLOOKUP($C291,'Raw-products'!$A$2:$H$1261,MATCH(G$1,'Raw-products'!$A$1:$H$1,0))</f>
        <v>Jacket</v>
      </c>
      <c r="H291" t="str">
        <f>VLOOKUP($C291,'Raw-products'!$A$2:$H$1261,MATCH(H$1,'Raw-products'!$A$1:$H$1,0))</f>
        <v>Puffer</v>
      </c>
      <c r="I291" t="str">
        <f>VLOOKUP($C291,'Raw-products'!$A$2:$H$1261,MATCH(I$1,'Raw-products'!$A$1:$H$1,0))</f>
        <v>XS</v>
      </c>
      <c r="J291" t="str">
        <f>VLOOKUP($C291,'Raw-products'!$A$2:$H$1261,MATCH(J$1,'Raw-products'!$A$1:$H$1,0))</f>
        <v>yellow</v>
      </c>
      <c r="K291">
        <f>VLOOKUP($C291,'Raw-products'!$A$2:$H$1261,MATCH(K$1,'Raw-products'!$A$1:$H$1,0))</f>
        <v>110</v>
      </c>
      <c r="L291">
        <f>VLOOKUP($C291,'Raw-products'!$A$2:$H$1261,MATCH(L$1,'Raw-products'!$A$1:$H$1,0))</f>
        <v>55</v>
      </c>
      <c r="M291" s="5">
        <f t="shared" si="8"/>
        <v>6050</v>
      </c>
      <c r="N291" cm="1">
        <f t="array" ref="N291:Q291">_xlfn.XLOOKUP($B291,'Raw -orders'!$A:$A,'Raw -orders'!$B:$E)</f>
        <v>631</v>
      </c>
      <c r="O291">
        <v>42774</v>
      </c>
      <c r="P291" s="1">
        <v>44422</v>
      </c>
      <c r="Q291" s="1">
        <v>44430</v>
      </c>
      <c r="R291" t="str" cm="1">
        <f t="array" ref="R291:Y291">_xlfn.XLOOKUP($N291,'Raw - customers'!$A:$A,'Raw - customers'!$B:$I)</f>
        <v>Wanids Cudby</v>
      </c>
      <c r="S291" t="str">
        <v>Female</v>
      </c>
      <c r="T291">
        <v>49</v>
      </c>
      <c r="U291" t="str">
        <v>80 Chelsea KnollApt. 014</v>
      </c>
      <c r="V291">
        <v>7749</v>
      </c>
      <c r="W291" t="str">
        <v>Davidfurt</v>
      </c>
      <c r="X291" t="str">
        <v>Northern Territory</v>
      </c>
      <c r="Y291" t="str">
        <v>Australia</v>
      </c>
      <c r="Z291">
        <v>8</v>
      </c>
      <c r="AA291" s="3" t="str">
        <f t="shared" si="9"/>
        <v>0 to 10</v>
      </c>
      <c r="AL291" s="6" t="str">
        <v>Farah Schukert</v>
      </c>
      <c r="AP291" s="6">
        <v>631</v>
      </c>
      <c r="AQ291" s="6" t="s">
        <v>1339</v>
      </c>
      <c r="AS291">
        <v>52</v>
      </c>
      <c r="AT291" t="str">
        <v>Victoria</v>
      </c>
    </row>
    <row r="292" spans="1:46" x14ac:dyDescent="0.25">
      <c r="A292">
        <v>290</v>
      </c>
      <c r="B292">
        <v>66</v>
      </c>
      <c r="C292">
        <v>125</v>
      </c>
      <c r="D292">
        <v>92</v>
      </c>
      <c r="E292">
        <v>2</v>
      </c>
      <c r="F292">
        <v>184</v>
      </c>
      <c r="G292" t="str">
        <f>VLOOKUP($C292,'Raw-products'!$A$2:$H$1261,MATCH(G$1,'Raw-products'!$A$1:$H$1,0))</f>
        <v>Shirt</v>
      </c>
      <c r="H292" t="str">
        <f>VLOOKUP($C292,'Raw-products'!$A$2:$H$1261,MATCH(H$1,'Raw-products'!$A$1:$H$1,0))</f>
        <v>Denim</v>
      </c>
      <c r="I292" t="str">
        <f>VLOOKUP($C292,'Raw-products'!$A$2:$H$1261,MATCH(I$1,'Raw-products'!$A$1:$H$1,0))</f>
        <v>XS</v>
      </c>
      <c r="J292" t="str">
        <f>VLOOKUP($C292,'Raw-products'!$A$2:$H$1261,MATCH(J$1,'Raw-products'!$A$1:$H$1,0))</f>
        <v>blue</v>
      </c>
      <c r="K292">
        <f>VLOOKUP($C292,'Raw-products'!$A$2:$H$1261,MATCH(K$1,'Raw-products'!$A$1:$H$1,0))</f>
        <v>115</v>
      </c>
      <c r="L292">
        <f>VLOOKUP($C292,'Raw-products'!$A$2:$H$1261,MATCH(L$1,'Raw-products'!$A$1:$H$1,0))</f>
        <v>76</v>
      </c>
      <c r="M292" s="5">
        <f t="shared" si="8"/>
        <v>8740</v>
      </c>
      <c r="N292" cm="1">
        <f t="array" ref="N292:Q292">_xlfn.XLOOKUP($B292,'Raw -orders'!$A:$A,'Raw -orders'!$B:$E)</f>
        <v>631</v>
      </c>
      <c r="O292">
        <v>42774</v>
      </c>
      <c r="P292" s="1">
        <v>44422</v>
      </c>
      <c r="Q292" s="1">
        <v>44430</v>
      </c>
      <c r="R292" t="str" cm="1">
        <f t="array" ref="R292:Y292">_xlfn.XLOOKUP($N292,'Raw - customers'!$A:$A,'Raw - customers'!$B:$I)</f>
        <v>Wanids Cudby</v>
      </c>
      <c r="S292" t="str">
        <v>Female</v>
      </c>
      <c r="T292">
        <v>49</v>
      </c>
      <c r="U292" t="str">
        <v>80 Chelsea KnollApt. 014</v>
      </c>
      <c r="V292">
        <v>7749</v>
      </c>
      <c r="W292" t="str">
        <v>Davidfurt</v>
      </c>
      <c r="X292" t="str">
        <v>Northern Territory</v>
      </c>
      <c r="Y292" t="str">
        <v>Australia</v>
      </c>
      <c r="Z292">
        <v>8</v>
      </c>
      <c r="AA292" s="3" t="str">
        <f t="shared" si="9"/>
        <v>0 to 10</v>
      </c>
      <c r="AL292" s="6" t="str">
        <v>Faunie Cooney</v>
      </c>
      <c r="AP292" s="6">
        <v>631</v>
      </c>
      <c r="AQ292" s="6" t="s">
        <v>1339</v>
      </c>
      <c r="AS292">
        <v>46</v>
      </c>
      <c r="AT292" t="str">
        <v>Australian Capital Territory</v>
      </c>
    </row>
    <row r="293" spans="1:46" x14ac:dyDescent="0.25">
      <c r="A293">
        <v>291</v>
      </c>
      <c r="B293">
        <v>66</v>
      </c>
      <c r="C293">
        <v>728</v>
      </c>
      <c r="D293">
        <v>119</v>
      </c>
      <c r="E293">
        <v>1</v>
      </c>
      <c r="F293">
        <v>119</v>
      </c>
      <c r="G293" t="str">
        <f>VLOOKUP($C293,'Raw-products'!$A$2:$H$1261,MATCH(G$1,'Raw-products'!$A$1:$H$1,0))</f>
        <v>Jacket</v>
      </c>
      <c r="H293" t="str">
        <f>VLOOKUP($C293,'Raw-products'!$A$2:$H$1261,MATCH(H$1,'Raw-products'!$A$1:$H$1,0))</f>
        <v>Trench Coat</v>
      </c>
      <c r="I293" t="str">
        <f>VLOOKUP($C293,'Raw-products'!$A$2:$H$1261,MATCH(I$1,'Raw-products'!$A$1:$H$1,0))</f>
        <v>L</v>
      </c>
      <c r="J293" t="str">
        <f>VLOOKUP($C293,'Raw-products'!$A$2:$H$1261,MATCH(J$1,'Raw-products'!$A$1:$H$1,0))</f>
        <v>indigo</v>
      </c>
      <c r="K293">
        <f>VLOOKUP($C293,'Raw-products'!$A$2:$H$1261,MATCH(K$1,'Raw-products'!$A$1:$H$1,0))</f>
        <v>112</v>
      </c>
      <c r="L293">
        <f>VLOOKUP($C293,'Raw-products'!$A$2:$H$1261,MATCH(L$1,'Raw-products'!$A$1:$H$1,0))</f>
        <v>71</v>
      </c>
      <c r="M293" s="5">
        <f t="shared" si="8"/>
        <v>7952</v>
      </c>
      <c r="N293" cm="1">
        <f t="array" ref="N293:Q293">_xlfn.XLOOKUP($B293,'Raw -orders'!$A:$A,'Raw -orders'!$B:$E)</f>
        <v>631</v>
      </c>
      <c r="O293">
        <v>42774</v>
      </c>
      <c r="P293" s="1">
        <v>44422</v>
      </c>
      <c r="Q293" s="1">
        <v>44430</v>
      </c>
      <c r="R293" t="str" cm="1">
        <f t="array" ref="R293:Y293">_xlfn.XLOOKUP($N293,'Raw - customers'!$A:$A,'Raw - customers'!$B:$I)</f>
        <v>Wanids Cudby</v>
      </c>
      <c r="S293" t="str">
        <v>Female</v>
      </c>
      <c r="T293">
        <v>49</v>
      </c>
      <c r="U293" t="str">
        <v>80 Chelsea KnollApt. 014</v>
      </c>
      <c r="V293">
        <v>7749</v>
      </c>
      <c r="W293" t="str">
        <v>Davidfurt</v>
      </c>
      <c r="X293" t="str">
        <v>Northern Territory</v>
      </c>
      <c r="Y293" t="str">
        <v>Australia</v>
      </c>
      <c r="Z293">
        <v>8</v>
      </c>
      <c r="AA293" s="3" t="str">
        <f t="shared" si="9"/>
        <v>0 to 10</v>
      </c>
      <c r="AL293" s="6" t="str">
        <v>Fedora Dmych</v>
      </c>
      <c r="AP293" s="6">
        <v>631</v>
      </c>
      <c r="AQ293" s="6" t="s">
        <v>1339</v>
      </c>
      <c r="AS293">
        <v>70</v>
      </c>
      <c r="AT293" t="str">
        <v>Northern Territory</v>
      </c>
    </row>
    <row r="294" spans="1:46" x14ac:dyDescent="0.25">
      <c r="A294">
        <v>292</v>
      </c>
      <c r="B294">
        <v>66</v>
      </c>
      <c r="C294">
        <v>901</v>
      </c>
      <c r="D294">
        <v>94</v>
      </c>
      <c r="E294">
        <v>2</v>
      </c>
      <c r="F294">
        <v>188</v>
      </c>
      <c r="G294" t="str">
        <f>VLOOKUP($C294,'Raw-products'!$A$2:$H$1261,MATCH(G$1,'Raw-products'!$A$1:$H$1,0))</f>
        <v>Trousers</v>
      </c>
      <c r="H294" t="str">
        <f>VLOOKUP($C294,'Raw-products'!$A$2:$H$1261,MATCH(H$1,'Raw-products'!$A$1:$H$1,0))</f>
        <v>Cords</v>
      </c>
      <c r="I294" t="str">
        <f>VLOOKUP($C294,'Raw-products'!$A$2:$H$1261,MATCH(I$1,'Raw-products'!$A$1:$H$1,0))</f>
        <v>S</v>
      </c>
      <c r="J294" t="str">
        <f>VLOOKUP($C294,'Raw-products'!$A$2:$H$1261,MATCH(J$1,'Raw-products'!$A$1:$H$1,0))</f>
        <v>indigo</v>
      </c>
      <c r="K294">
        <f>VLOOKUP($C294,'Raw-products'!$A$2:$H$1261,MATCH(K$1,'Raw-products'!$A$1:$H$1,0))</f>
        <v>113</v>
      </c>
      <c r="L294">
        <f>VLOOKUP($C294,'Raw-products'!$A$2:$H$1261,MATCH(L$1,'Raw-products'!$A$1:$H$1,0))</f>
        <v>60</v>
      </c>
      <c r="M294" s="5">
        <f t="shared" si="8"/>
        <v>6780</v>
      </c>
      <c r="N294" cm="1">
        <f t="array" ref="N294:Q294">_xlfn.XLOOKUP($B294,'Raw -orders'!$A:$A,'Raw -orders'!$B:$E)</f>
        <v>631</v>
      </c>
      <c r="O294">
        <v>42774</v>
      </c>
      <c r="P294" s="1">
        <v>44422</v>
      </c>
      <c r="Q294" s="1">
        <v>44430</v>
      </c>
      <c r="R294" t="str" cm="1">
        <f t="array" ref="R294:Y294">_xlfn.XLOOKUP($N294,'Raw - customers'!$A:$A,'Raw - customers'!$B:$I)</f>
        <v>Wanids Cudby</v>
      </c>
      <c r="S294" t="str">
        <v>Female</v>
      </c>
      <c r="T294">
        <v>49</v>
      </c>
      <c r="U294" t="str">
        <v>80 Chelsea KnollApt. 014</v>
      </c>
      <c r="V294">
        <v>7749</v>
      </c>
      <c r="W294" t="str">
        <v>Davidfurt</v>
      </c>
      <c r="X294" t="str">
        <v>Northern Territory</v>
      </c>
      <c r="Y294" t="str">
        <v>Australia</v>
      </c>
      <c r="Z294">
        <v>8</v>
      </c>
      <c r="AA294" s="3" t="str">
        <f t="shared" si="9"/>
        <v>0 to 10</v>
      </c>
      <c r="AL294" s="6" t="str">
        <v>Felic Marrian</v>
      </c>
      <c r="AP294" s="6">
        <v>631</v>
      </c>
      <c r="AQ294" s="6" t="s">
        <v>1339</v>
      </c>
      <c r="AS294">
        <v>796</v>
      </c>
      <c r="AT294" t="str">
        <v>Queensland</v>
      </c>
    </row>
    <row r="295" spans="1:46" x14ac:dyDescent="0.25">
      <c r="A295">
        <v>293</v>
      </c>
      <c r="B295">
        <v>66</v>
      </c>
      <c r="C295">
        <v>672</v>
      </c>
      <c r="D295">
        <v>113</v>
      </c>
      <c r="E295">
        <v>2</v>
      </c>
      <c r="F295">
        <v>226</v>
      </c>
      <c r="G295" t="str">
        <f>VLOOKUP($C295,'Raw-products'!$A$2:$H$1261,MATCH(G$1,'Raw-products'!$A$1:$H$1,0))</f>
        <v>Jacket</v>
      </c>
      <c r="H295" t="str">
        <f>VLOOKUP($C295,'Raw-products'!$A$2:$H$1261,MATCH(H$1,'Raw-products'!$A$1:$H$1,0))</f>
        <v>Parka</v>
      </c>
      <c r="I295" t="str">
        <f>VLOOKUP($C295,'Raw-products'!$A$2:$H$1261,MATCH(I$1,'Raw-products'!$A$1:$H$1,0))</f>
        <v>M</v>
      </c>
      <c r="J295" t="str">
        <f>VLOOKUP($C295,'Raw-products'!$A$2:$H$1261,MATCH(J$1,'Raw-products'!$A$1:$H$1,0))</f>
        <v>orange</v>
      </c>
      <c r="K295">
        <f>VLOOKUP($C295,'Raw-products'!$A$2:$H$1261,MATCH(K$1,'Raw-products'!$A$1:$H$1,0))</f>
        <v>119</v>
      </c>
      <c r="L295">
        <f>VLOOKUP($C295,'Raw-products'!$A$2:$H$1261,MATCH(L$1,'Raw-products'!$A$1:$H$1,0))</f>
        <v>51</v>
      </c>
      <c r="M295" s="5">
        <f t="shared" si="8"/>
        <v>6069</v>
      </c>
      <c r="N295" cm="1">
        <f t="array" ref="N295:Q295">_xlfn.XLOOKUP($B295,'Raw -orders'!$A:$A,'Raw -orders'!$B:$E)</f>
        <v>631</v>
      </c>
      <c r="O295">
        <v>42774</v>
      </c>
      <c r="P295" s="1">
        <v>44422</v>
      </c>
      <c r="Q295" s="1">
        <v>44430</v>
      </c>
      <c r="R295" t="str" cm="1">
        <f t="array" ref="R295:Y295">_xlfn.XLOOKUP($N295,'Raw - customers'!$A:$A,'Raw - customers'!$B:$I)</f>
        <v>Wanids Cudby</v>
      </c>
      <c r="S295" t="str">
        <v>Female</v>
      </c>
      <c r="T295">
        <v>49</v>
      </c>
      <c r="U295" t="str">
        <v>80 Chelsea KnollApt. 014</v>
      </c>
      <c r="V295">
        <v>7749</v>
      </c>
      <c r="W295" t="str">
        <v>Davidfurt</v>
      </c>
      <c r="X295" t="str">
        <v>Northern Territory</v>
      </c>
      <c r="Y295" t="str">
        <v>Australia</v>
      </c>
      <c r="Z295">
        <v>8</v>
      </c>
      <c r="AA295" s="3" t="str">
        <f t="shared" si="9"/>
        <v>0 to 10</v>
      </c>
      <c r="AL295" s="6" t="str">
        <v>Felice Dumbleton</v>
      </c>
      <c r="AP295" s="6">
        <v>631</v>
      </c>
      <c r="AQ295" s="6" t="s">
        <v>1339</v>
      </c>
      <c r="AS295">
        <v>661</v>
      </c>
      <c r="AT295" t="str">
        <v>Western Australia</v>
      </c>
    </row>
    <row r="296" spans="1:46" x14ac:dyDescent="0.25">
      <c r="A296">
        <v>294</v>
      </c>
      <c r="B296">
        <v>66</v>
      </c>
      <c r="C296">
        <v>163</v>
      </c>
      <c r="D296">
        <v>91</v>
      </c>
      <c r="E296">
        <v>3</v>
      </c>
      <c r="F296">
        <v>273</v>
      </c>
      <c r="G296" t="str">
        <f>VLOOKUP($C296,'Raw-products'!$A$2:$H$1261,MATCH(G$1,'Raw-products'!$A$1:$H$1,0))</f>
        <v>Shirt</v>
      </c>
      <c r="H296" t="str">
        <f>VLOOKUP($C296,'Raw-products'!$A$2:$H$1261,MATCH(H$1,'Raw-products'!$A$1:$H$1,0))</f>
        <v>Linen</v>
      </c>
      <c r="I296" t="str">
        <f>VLOOKUP($C296,'Raw-products'!$A$2:$H$1261,MATCH(I$1,'Raw-products'!$A$1:$H$1,0))</f>
        <v>L</v>
      </c>
      <c r="J296" t="str">
        <f>VLOOKUP($C296,'Raw-products'!$A$2:$H$1261,MATCH(J$1,'Raw-products'!$A$1:$H$1,0))</f>
        <v>blue</v>
      </c>
      <c r="K296">
        <f>VLOOKUP($C296,'Raw-products'!$A$2:$H$1261,MATCH(K$1,'Raw-products'!$A$1:$H$1,0))</f>
        <v>116</v>
      </c>
      <c r="L296">
        <f>VLOOKUP($C296,'Raw-products'!$A$2:$H$1261,MATCH(L$1,'Raw-products'!$A$1:$H$1,0))</f>
        <v>70</v>
      </c>
      <c r="M296" s="5">
        <f t="shared" si="8"/>
        <v>8120</v>
      </c>
      <c r="N296" cm="1">
        <f t="array" ref="N296:Q296">_xlfn.XLOOKUP($B296,'Raw -orders'!$A:$A,'Raw -orders'!$B:$E)</f>
        <v>631</v>
      </c>
      <c r="O296">
        <v>42774</v>
      </c>
      <c r="P296" s="1">
        <v>44422</v>
      </c>
      <c r="Q296" s="1">
        <v>44430</v>
      </c>
      <c r="R296" t="str" cm="1">
        <f t="array" ref="R296:Y296">_xlfn.XLOOKUP($N296,'Raw - customers'!$A:$A,'Raw - customers'!$B:$I)</f>
        <v>Wanids Cudby</v>
      </c>
      <c r="S296" t="str">
        <v>Female</v>
      </c>
      <c r="T296">
        <v>49</v>
      </c>
      <c r="U296" t="str">
        <v>80 Chelsea KnollApt. 014</v>
      </c>
      <c r="V296">
        <v>7749</v>
      </c>
      <c r="W296" t="str">
        <v>Davidfurt</v>
      </c>
      <c r="X296" t="str">
        <v>Northern Territory</v>
      </c>
      <c r="Y296" t="str">
        <v>Australia</v>
      </c>
      <c r="Z296">
        <v>8</v>
      </c>
      <c r="AA296" s="3" t="str">
        <f t="shared" si="9"/>
        <v>0 to 10</v>
      </c>
      <c r="AL296" s="6" t="str">
        <v>Francklyn Willeman</v>
      </c>
      <c r="AP296" s="6">
        <v>631</v>
      </c>
      <c r="AQ296" s="6" t="s">
        <v>1339</v>
      </c>
      <c r="AS296">
        <v>870</v>
      </c>
      <c r="AT296" t="str">
        <v>Queensland</v>
      </c>
    </row>
    <row r="297" spans="1:46" x14ac:dyDescent="0.25">
      <c r="A297">
        <v>295</v>
      </c>
      <c r="B297">
        <v>66</v>
      </c>
      <c r="C297">
        <v>942</v>
      </c>
      <c r="D297">
        <v>96</v>
      </c>
      <c r="E297">
        <v>1</v>
      </c>
      <c r="F297">
        <v>96</v>
      </c>
      <c r="G297" t="str">
        <f>VLOOKUP($C297,'Raw-products'!$A$2:$H$1261,MATCH(G$1,'Raw-products'!$A$1:$H$1,0))</f>
        <v>Trousers</v>
      </c>
      <c r="H297" t="str">
        <f>VLOOKUP($C297,'Raw-products'!$A$2:$H$1261,MATCH(H$1,'Raw-products'!$A$1:$H$1,0))</f>
        <v>Drawstring</v>
      </c>
      <c r="I297" t="str">
        <f>VLOOKUP($C297,'Raw-products'!$A$2:$H$1261,MATCH(I$1,'Raw-products'!$A$1:$H$1,0))</f>
        <v>M</v>
      </c>
      <c r="J297" t="str">
        <f>VLOOKUP($C297,'Raw-products'!$A$2:$H$1261,MATCH(J$1,'Raw-products'!$A$1:$H$1,0))</f>
        <v>violet</v>
      </c>
      <c r="K297">
        <f>VLOOKUP($C297,'Raw-products'!$A$2:$H$1261,MATCH(K$1,'Raw-products'!$A$1:$H$1,0))</f>
        <v>104</v>
      </c>
      <c r="L297">
        <f>VLOOKUP($C297,'Raw-products'!$A$2:$H$1261,MATCH(L$1,'Raw-products'!$A$1:$H$1,0))</f>
        <v>73</v>
      </c>
      <c r="M297" s="5">
        <f t="shared" si="8"/>
        <v>7592</v>
      </c>
      <c r="N297" cm="1">
        <f t="array" ref="N297:Q297">_xlfn.XLOOKUP($B297,'Raw -orders'!$A:$A,'Raw -orders'!$B:$E)</f>
        <v>631</v>
      </c>
      <c r="O297">
        <v>42774</v>
      </c>
      <c r="P297" s="1">
        <v>44422</v>
      </c>
      <c r="Q297" s="1">
        <v>44430</v>
      </c>
      <c r="R297" t="str" cm="1">
        <f t="array" ref="R297:Y297">_xlfn.XLOOKUP($N297,'Raw - customers'!$A:$A,'Raw - customers'!$B:$I)</f>
        <v>Wanids Cudby</v>
      </c>
      <c r="S297" t="str">
        <v>Female</v>
      </c>
      <c r="T297">
        <v>49</v>
      </c>
      <c r="U297" t="str">
        <v>80 Chelsea KnollApt. 014</v>
      </c>
      <c r="V297">
        <v>7749</v>
      </c>
      <c r="W297" t="str">
        <v>Davidfurt</v>
      </c>
      <c r="X297" t="str">
        <v>Northern Territory</v>
      </c>
      <c r="Y297" t="str">
        <v>Australia</v>
      </c>
      <c r="Z297">
        <v>8</v>
      </c>
      <c r="AA297" s="3" t="str">
        <f t="shared" si="9"/>
        <v>0 to 10</v>
      </c>
      <c r="AL297" s="6" t="str">
        <v>Frayda Simonini</v>
      </c>
      <c r="AP297" s="6">
        <v>631</v>
      </c>
      <c r="AQ297" s="6" t="s">
        <v>1339</v>
      </c>
      <c r="AS297">
        <v>988</v>
      </c>
      <c r="AT297" t="str">
        <v>Western Australia</v>
      </c>
    </row>
    <row r="298" spans="1:46" x14ac:dyDescent="0.25">
      <c r="A298">
        <v>296</v>
      </c>
      <c r="B298">
        <v>67</v>
      </c>
      <c r="C298">
        <v>1038</v>
      </c>
      <c r="D298">
        <v>90</v>
      </c>
      <c r="E298">
        <v>2</v>
      </c>
      <c r="F298">
        <v>180</v>
      </c>
      <c r="G298" t="str">
        <f>VLOOKUP($C298,'Raw-products'!$A$2:$H$1261,MATCH(G$1,'Raw-products'!$A$1:$H$1,0))</f>
        <v>Trousers</v>
      </c>
      <c r="H298" t="str">
        <f>VLOOKUP($C298,'Raw-products'!$A$2:$H$1261,MATCH(H$1,'Raw-products'!$A$1:$H$1,0))</f>
        <v>Relaxed Leg</v>
      </c>
      <c r="I298" t="str">
        <f>VLOOKUP($C298,'Raw-products'!$A$2:$H$1261,MATCH(I$1,'Raw-products'!$A$1:$H$1,0))</f>
        <v>L</v>
      </c>
      <c r="J298" t="str">
        <f>VLOOKUP($C298,'Raw-products'!$A$2:$H$1261,MATCH(J$1,'Raw-products'!$A$1:$H$1,0))</f>
        <v>blue</v>
      </c>
      <c r="K298">
        <f>VLOOKUP($C298,'Raw-products'!$A$2:$H$1261,MATCH(K$1,'Raw-products'!$A$1:$H$1,0))</f>
        <v>95</v>
      </c>
      <c r="L298">
        <f>VLOOKUP($C298,'Raw-products'!$A$2:$H$1261,MATCH(L$1,'Raw-products'!$A$1:$H$1,0))</f>
        <v>61</v>
      </c>
      <c r="M298" s="5">
        <f t="shared" si="8"/>
        <v>5795</v>
      </c>
      <c r="N298" cm="1">
        <f t="array" ref="N298:Q298">_xlfn.XLOOKUP($B298,'Raw -orders'!$A:$A,'Raw -orders'!$B:$E)</f>
        <v>504</v>
      </c>
      <c r="O298">
        <v>52694</v>
      </c>
      <c r="P298" s="1">
        <v>44338</v>
      </c>
      <c r="Q298" s="1">
        <v>44364</v>
      </c>
      <c r="R298" t="str" cm="1">
        <f t="array" ref="R298:Y298">_xlfn.XLOOKUP($N298,'Raw - customers'!$A:$A,'Raw - customers'!$B:$I)</f>
        <v>Marilyn Rontree</v>
      </c>
      <c r="S298" t="str">
        <v>Genderqueer</v>
      </c>
      <c r="T298">
        <v>56</v>
      </c>
      <c r="U298" t="str">
        <v>9100 Kovacek GroveSuite 577</v>
      </c>
      <c r="V298">
        <v>2384</v>
      </c>
      <c r="W298" t="str">
        <v>Emilymouth</v>
      </c>
      <c r="X298" t="str">
        <v>Northern Territory</v>
      </c>
      <c r="Y298" t="str">
        <v>Australia</v>
      </c>
      <c r="Z298">
        <v>5</v>
      </c>
      <c r="AA298" s="3" t="str">
        <f t="shared" si="9"/>
        <v>20 to 30</v>
      </c>
      <c r="AL298" s="6" t="str">
        <v>Frederich Duigenan</v>
      </c>
      <c r="AP298" s="6">
        <v>504</v>
      </c>
      <c r="AQ298" s="6" t="s">
        <v>1339</v>
      </c>
      <c r="AS298">
        <v>925</v>
      </c>
      <c r="AT298" t="str">
        <v>New South Wales</v>
      </c>
    </row>
    <row r="299" spans="1:46" x14ac:dyDescent="0.25">
      <c r="A299">
        <v>297</v>
      </c>
      <c r="B299">
        <v>67</v>
      </c>
      <c r="C299">
        <v>798</v>
      </c>
      <c r="D299">
        <v>91</v>
      </c>
      <c r="E299">
        <v>2</v>
      </c>
      <c r="F299">
        <v>182</v>
      </c>
      <c r="G299" t="str">
        <f>VLOOKUP($C299,'Raw-products'!$A$2:$H$1261,MATCH(G$1,'Raw-products'!$A$1:$H$1,0))</f>
        <v>Jacket</v>
      </c>
      <c r="H299" t="str">
        <f>VLOOKUP($C299,'Raw-products'!$A$2:$H$1261,MATCH(H$1,'Raw-products'!$A$1:$H$1,0))</f>
        <v>Pullover</v>
      </c>
      <c r="I299" t="str">
        <f>VLOOKUP($C299,'Raw-products'!$A$2:$H$1261,MATCH(I$1,'Raw-products'!$A$1:$H$1,0))</f>
        <v>L</v>
      </c>
      <c r="J299" t="str">
        <f>VLOOKUP($C299,'Raw-products'!$A$2:$H$1261,MATCH(J$1,'Raw-products'!$A$1:$H$1,0))</f>
        <v>indigo</v>
      </c>
      <c r="K299">
        <f>VLOOKUP($C299,'Raw-products'!$A$2:$H$1261,MATCH(K$1,'Raw-products'!$A$1:$H$1,0))</f>
        <v>114</v>
      </c>
      <c r="L299">
        <f>VLOOKUP($C299,'Raw-products'!$A$2:$H$1261,MATCH(L$1,'Raw-products'!$A$1:$H$1,0))</f>
        <v>50</v>
      </c>
      <c r="M299" s="5">
        <f t="shared" si="8"/>
        <v>5700</v>
      </c>
      <c r="N299" cm="1">
        <f t="array" ref="N299:Q299">_xlfn.XLOOKUP($B299,'Raw -orders'!$A:$A,'Raw -orders'!$B:$E)</f>
        <v>504</v>
      </c>
      <c r="O299">
        <v>52694</v>
      </c>
      <c r="P299" s="1">
        <v>44338</v>
      </c>
      <c r="Q299" s="1">
        <v>44364</v>
      </c>
      <c r="R299" t="str" cm="1">
        <f t="array" ref="R299:Y299">_xlfn.XLOOKUP($N299,'Raw - customers'!$A:$A,'Raw - customers'!$B:$I)</f>
        <v>Marilyn Rontree</v>
      </c>
      <c r="S299" t="str">
        <v>Genderqueer</v>
      </c>
      <c r="T299">
        <v>56</v>
      </c>
      <c r="U299" t="str">
        <v>9100 Kovacek GroveSuite 577</v>
      </c>
      <c r="V299">
        <v>2384</v>
      </c>
      <c r="W299" t="str">
        <v>Emilymouth</v>
      </c>
      <c r="X299" t="str">
        <v>Northern Territory</v>
      </c>
      <c r="Y299" t="str">
        <v>Australia</v>
      </c>
      <c r="Z299">
        <v>5</v>
      </c>
      <c r="AA299" s="3" t="str">
        <f t="shared" si="9"/>
        <v>20 to 30</v>
      </c>
      <c r="AL299" s="6" t="str">
        <v>Frederique Hopkins</v>
      </c>
      <c r="AP299" s="6">
        <v>504</v>
      </c>
      <c r="AQ299" s="6" t="s">
        <v>1339</v>
      </c>
      <c r="AS299">
        <v>334</v>
      </c>
      <c r="AT299" t="str">
        <v>Queensland</v>
      </c>
    </row>
    <row r="300" spans="1:46" x14ac:dyDescent="0.25">
      <c r="A300">
        <v>298</v>
      </c>
      <c r="B300">
        <v>67</v>
      </c>
      <c r="C300">
        <v>453</v>
      </c>
      <c r="D300">
        <v>107</v>
      </c>
      <c r="E300">
        <v>2</v>
      </c>
      <c r="F300">
        <v>214</v>
      </c>
      <c r="G300" t="str">
        <f>VLOOKUP($C300,'Raw-products'!$A$2:$H$1261,MATCH(G$1,'Raw-products'!$A$1:$H$1,0))</f>
        <v>Jacket</v>
      </c>
      <c r="H300" t="str">
        <f>VLOOKUP($C300,'Raw-products'!$A$2:$H$1261,MATCH(H$1,'Raw-products'!$A$1:$H$1,0))</f>
        <v>Denim</v>
      </c>
      <c r="I300" t="str">
        <f>VLOOKUP($C300,'Raw-products'!$A$2:$H$1261,MATCH(I$1,'Raw-products'!$A$1:$H$1,0))</f>
        <v>L</v>
      </c>
      <c r="J300" t="str">
        <f>VLOOKUP($C300,'Raw-products'!$A$2:$H$1261,MATCH(J$1,'Raw-products'!$A$1:$H$1,0))</f>
        <v>violet</v>
      </c>
      <c r="K300">
        <f>VLOOKUP($C300,'Raw-products'!$A$2:$H$1261,MATCH(K$1,'Raw-products'!$A$1:$H$1,0))</f>
        <v>92</v>
      </c>
      <c r="L300">
        <f>VLOOKUP($C300,'Raw-products'!$A$2:$H$1261,MATCH(L$1,'Raw-products'!$A$1:$H$1,0))</f>
        <v>50</v>
      </c>
      <c r="M300" s="5">
        <f t="shared" si="8"/>
        <v>4600</v>
      </c>
      <c r="N300" cm="1">
        <f t="array" ref="N300:Q300">_xlfn.XLOOKUP($B300,'Raw -orders'!$A:$A,'Raw -orders'!$B:$E)</f>
        <v>504</v>
      </c>
      <c r="O300">
        <v>52694</v>
      </c>
      <c r="P300" s="1">
        <v>44338</v>
      </c>
      <c r="Q300" s="1">
        <v>44364</v>
      </c>
      <c r="R300" t="str" cm="1">
        <f t="array" ref="R300:Y300">_xlfn.XLOOKUP($N300,'Raw - customers'!$A:$A,'Raw - customers'!$B:$I)</f>
        <v>Marilyn Rontree</v>
      </c>
      <c r="S300" t="str">
        <v>Genderqueer</v>
      </c>
      <c r="T300">
        <v>56</v>
      </c>
      <c r="U300" t="str">
        <v>9100 Kovacek GroveSuite 577</v>
      </c>
      <c r="V300">
        <v>2384</v>
      </c>
      <c r="W300" t="str">
        <v>Emilymouth</v>
      </c>
      <c r="X300" t="str">
        <v>Northern Territory</v>
      </c>
      <c r="Y300" t="str">
        <v>Australia</v>
      </c>
      <c r="Z300">
        <v>5</v>
      </c>
      <c r="AA300" s="3" t="str">
        <f t="shared" si="9"/>
        <v>20 to 30</v>
      </c>
      <c r="AL300" s="6" t="str">
        <v>Gabbie Aldwinckle</v>
      </c>
      <c r="AP300" s="6">
        <v>504</v>
      </c>
      <c r="AQ300" s="6" t="s">
        <v>1339</v>
      </c>
      <c r="AS300">
        <v>729</v>
      </c>
      <c r="AT300" t="str">
        <v>South Australia</v>
      </c>
    </row>
    <row r="301" spans="1:46" x14ac:dyDescent="0.25">
      <c r="A301">
        <v>299</v>
      </c>
      <c r="B301">
        <v>68</v>
      </c>
      <c r="C301">
        <v>64</v>
      </c>
      <c r="D301">
        <v>104</v>
      </c>
      <c r="E301">
        <v>1</v>
      </c>
      <c r="F301">
        <v>104</v>
      </c>
      <c r="G301" t="str">
        <f>VLOOKUP($C301,'Raw-products'!$A$2:$H$1261,MATCH(G$1,'Raw-products'!$A$1:$H$1,0))</f>
        <v>Shirt</v>
      </c>
      <c r="H301" t="str">
        <f>VLOOKUP($C301,'Raw-products'!$A$2:$H$1261,MATCH(H$1,'Raw-products'!$A$1:$H$1,0))</f>
        <v>Dress</v>
      </c>
      <c r="I301" t="str">
        <f>VLOOKUP($C301,'Raw-products'!$A$2:$H$1261,MATCH(I$1,'Raw-products'!$A$1:$H$1,0))</f>
        <v>XL</v>
      </c>
      <c r="J301" t="str">
        <f>VLOOKUP($C301,'Raw-products'!$A$2:$H$1261,MATCH(J$1,'Raw-products'!$A$1:$H$1,0))</f>
        <v>indigo</v>
      </c>
      <c r="K301">
        <f>VLOOKUP($C301,'Raw-products'!$A$2:$H$1261,MATCH(K$1,'Raw-products'!$A$1:$H$1,0))</f>
        <v>119</v>
      </c>
      <c r="L301">
        <f>VLOOKUP($C301,'Raw-products'!$A$2:$H$1261,MATCH(L$1,'Raw-products'!$A$1:$H$1,0))</f>
        <v>75</v>
      </c>
      <c r="M301" s="5">
        <f t="shared" si="8"/>
        <v>8925</v>
      </c>
      <c r="N301" cm="1">
        <f t="array" ref="N301:Q301">_xlfn.XLOOKUP($B301,'Raw -orders'!$A:$A,'Raw -orders'!$B:$E)</f>
        <v>180</v>
      </c>
      <c r="O301">
        <v>20552</v>
      </c>
      <c r="P301" s="1">
        <v>44239</v>
      </c>
      <c r="Q301" s="1">
        <v>44245</v>
      </c>
      <c r="R301" t="str" cm="1">
        <f t="array" ref="R301:Y301">_xlfn.XLOOKUP($N301,'Raw - customers'!$A:$A,'Raw - customers'!$B:$I)</f>
        <v>Nelli Engall</v>
      </c>
      <c r="S301" t="str">
        <v>Genderfluid</v>
      </c>
      <c r="T301">
        <v>21</v>
      </c>
      <c r="U301" t="str">
        <v>58 Jett RoadApt. 448</v>
      </c>
      <c r="V301">
        <v>932</v>
      </c>
      <c r="W301" t="str">
        <v>Chasemouth</v>
      </c>
      <c r="X301" t="str">
        <v>Western Australia</v>
      </c>
      <c r="Y301" t="str">
        <v>Australia</v>
      </c>
      <c r="Z301">
        <v>2</v>
      </c>
      <c r="AA301" s="3" t="str">
        <f t="shared" si="9"/>
        <v>0 to 10</v>
      </c>
      <c r="AL301" s="6" t="str">
        <v>Gabriella Nutman</v>
      </c>
      <c r="AP301" s="6">
        <v>180</v>
      </c>
      <c r="AQ301" s="6" t="s">
        <v>1377</v>
      </c>
      <c r="AS301">
        <v>986</v>
      </c>
      <c r="AT301" t="str">
        <v>Australian Capital Territory</v>
      </c>
    </row>
    <row r="302" spans="1:46" x14ac:dyDescent="0.25">
      <c r="A302">
        <v>300</v>
      </c>
      <c r="B302">
        <v>68</v>
      </c>
      <c r="C302">
        <v>436</v>
      </c>
      <c r="D302">
        <v>107</v>
      </c>
      <c r="E302">
        <v>2</v>
      </c>
      <c r="F302">
        <v>214</v>
      </c>
      <c r="G302" t="str">
        <f>VLOOKUP($C302,'Raw-products'!$A$2:$H$1261,MATCH(G$1,'Raw-products'!$A$1:$H$1,0))</f>
        <v>Jacket</v>
      </c>
      <c r="H302" t="str">
        <f>VLOOKUP($C302,'Raw-products'!$A$2:$H$1261,MATCH(H$1,'Raw-products'!$A$1:$H$1,0))</f>
        <v>Denim</v>
      </c>
      <c r="I302" t="str">
        <f>VLOOKUP($C302,'Raw-products'!$A$2:$H$1261,MATCH(I$1,'Raw-products'!$A$1:$H$1,0))</f>
        <v>S</v>
      </c>
      <c r="J302" t="str">
        <f>VLOOKUP($C302,'Raw-products'!$A$2:$H$1261,MATCH(J$1,'Raw-products'!$A$1:$H$1,0))</f>
        <v>green</v>
      </c>
      <c r="K302">
        <f>VLOOKUP($C302,'Raw-products'!$A$2:$H$1261,MATCH(K$1,'Raw-products'!$A$1:$H$1,0))</f>
        <v>92</v>
      </c>
      <c r="L302">
        <f>VLOOKUP($C302,'Raw-products'!$A$2:$H$1261,MATCH(L$1,'Raw-products'!$A$1:$H$1,0))</f>
        <v>49</v>
      </c>
      <c r="M302" s="5">
        <f t="shared" si="8"/>
        <v>4508</v>
      </c>
      <c r="N302" cm="1">
        <f t="array" ref="N302:Q302">_xlfn.XLOOKUP($B302,'Raw -orders'!$A:$A,'Raw -orders'!$B:$E)</f>
        <v>180</v>
      </c>
      <c r="O302">
        <v>20552</v>
      </c>
      <c r="P302" s="1">
        <v>44239</v>
      </c>
      <c r="Q302" s="1">
        <v>44245</v>
      </c>
      <c r="R302" t="str" cm="1">
        <f t="array" ref="R302:Y302">_xlfn.XLOOKUP($N302,'Raw - customers'!$A:$A,'Raw - customers'!$B:$I)</f>
        <v>Nelli Engall</v>
      </c>
      <c r="S302" t="str">
        <v>Genderfluid</v>
      </c>
      <c r="T302">
        <v>21</v>
      </c>
      <c r="U302" t="str">
        <v>58 Jett RoadApt. 448</v>
      </c>
      <c r="V302">
        <v>932</v>
      </c>
      <c r="W302" t="str">
        <v>Chasemouth</v>
      </c>
      <c r="X302" t="str">
        <v>Western Australia</v>
      </c>
      <c r="Y302" t="str">
        <v>Australia</v>
      </c>
      <c r="Z302">
        <v>2</v>
      </c>
      <c r="AA302" s="3" t="str">
        <f t="shared" si="9"/>
        <v>0 to 10</v>
      </c>
      <c r="AL302" s="6" t="str">
        <v>Gallard Mangan</v>
      </c>
      <c r="AP302" s="6">
        <v>180</v>
      </c>
      <c r="AQ302" s="6" t="s">
        <v>1377</v>
      </c>
      <c r="AS302">
        <v>991</v>
      </c>
      <c r="AT302" t="str">
        <v>Tasmania</v>
      </c>
    </row>
    <row r="303" spans="1:46" x14ac:dyDescent="0.25">
      <c r="A303">
        <v>301</v>
      </c>
      <c r="B303">
        <v>68</v>
      </c>
      <c r="C303">
        <v>1029</v>
      </c>
      <c r="D303">
        <v>90</v>
      </c>
      <c r="E303">
        <v>1</v>
      </c>
      <c r="F303">
        <v>90</v>
      </c>
      <c r="G303" t="str">
        <f>VLOOKUP($C303,'Raw-products'!$A$2:$H$1261,MATCH(G$1,'Raw-products'!$A$1:$H$1,0))</f>
        <v>Trousers</v>
      </c>
      <c r="H303" t="str">
        <f>VLOOKUP($C303,'Raw-products'!$A$2:$H$1261,MATCH(H$1,'Raw-products'!$A$1:$H$1,0))</f>
        <v>Relaxed Leg</v>
      </c>
      <c r="I303" t="str">
        <f>VLOOKUP($C303,'Raw-products'!$A$2:$H$1261,MATCH(I$1,'Raw-products'!$A$1:$H$1,0))</f>
        <v>XL</v>
      </c>
      <c r="J303" t="str">
        <f>VLOOKUP($C303,'Raw-products'!$A$2:$H$1261,MATCH(J$1,'Raw-products'!$A$1:$H$1,0))</f>
        <v>yellow</v>
      </c>
      <c r="K303">
        <f>VLOOKUP($C303,'Raw-products'!$A$2:$H$1261,MATCH(K$1,'Raw-products'!$A$1:$H$1,0))</f>
        <v>95</v>
      </c>
      <c r="L303">
        <f>VLOOKUP($C303,'Raw-products'!$A$2:$H$1261,MATCH(L$1,'Raw-products'!$A$1:$H$1,0))</f>
        <v>54</v>
      </c>
      <c r="M303" s="5">
        <f t="shared" si="8"/>
        <v>5130</v>
      </c>
      <c r="N303" cm="1">
        <f t="array" ref="N303:Q303">_xlfn.XLOOKUP($B303,'Raw -orders'!$A:$A,'Raw -orders'!$B:$E)</f>
        <v>180</v>
      </c>
      <c r="O303">
        <v>20552</v>
      </c>
      <c r="P303" s="1">
        <v>44239</v>
      </c>
      <c r="Q303" s="1">
        <v>44245</v>
      </c>
      <c r="R303" t="str" cm="1">
        <f t="array" ref="R303:Y303">_xlfn.XLOOKUP($N303,'Raw - customers'!$A:$A,'Raw - customers'!$B:$I)</f>
        <v>Nelli Engall</v>
      </c>
      <c r="S303" t="str">
        <v>Genderfluid</v>
      </c>
      <c r="T303">
        <v>21</v>
      </c>
      <c r="U303" t="str">
        <v>58 Jett RoadApt. 448</v>
      </c>
      <c r="V303">
        <v>932</v>
      </c>
      <c r="W303" t="str">
        <v>Chasemouth</v>
      </c>
      <c r="X303" t="str">
        <v>Western Australia</v>
      </c>
      <c r="Y303" t="str">
        <v>Australia</v>
      </c>
      <c r="Z303">
        <v>2</v>
      </c>
      <c r="AA303" s="3" t="str">
        <f t="shared" si="9"/>
        <v>0 to 10</v>
      </c>
      <c r="AL303" s="6" t="str">
        <v>Gareth Bindon</v>
      </c>
      <c r="AP303" s="6">
        <v>180</v>
      </c>
      <c r="AQ303" s="6" t="s">
        <v>1377</v>
      </c>
      <c r="AS303">
        <v>581</v>
      </c>
      <c r="AT303" t="str">
        <v>South Australia</v>
      </c>
    </row>
    <row r="304" spans="1:46" x14ac:dyDescent="0.25">
      <c r="A304">
        <v>302</v>
      </c>
      <c r="B304">
        <v>68</v>
      </c>
      <c r="C304">
        <v>78</v>
      </c>
      <c r="D304">
        <v>118</v>
      </c>
      <c r="E304">
        <v>1</v>
      </c>
      <c r="F304">
        <v>118</v>
      </c>
      <c r="G304" t="str">
        <f>VLOOKUP($C304,'Raw-products'!$A$2:$H$1261,MATCH(G$1,'Raw-products'!$A$1:$H$1,0))</f>
        <v>Shirt</v>
      </c>
      <c r="H304" t="str">
        <f>VLOOKUP($C304,'Raw-products'!$A$2:$H$1261,MATCH(H$1,'Raw-products'!$A$1:$H$1,0))</f>
        <v>Flannel</v>
      </c>
      <c r="I304" t="str">
        <f>VLOOKUP($C304,'Raw-products'!$A$2:$H$1261,MATCH(I$1,'Raw-products'!$A$1:$H$1,0))</f>
        <v>L</v>
      </c>
      <c r="J304" t="str">
        <f>VLOOKUP($C304,'Raw-products'!$A$2:$H$1261,MATCH(J$1,'Raw-products'!$A$1:$H$1,0))</f>
        <v>orange</v>
      </c>
      <c r="K304">
        <f>VLOOKUP($C304,'Raw-products'!$A$2:$H$1261,MATCH(K$1,'Raw-products'!$A$1:$H$1,0))</f>
        <v>96</v>
      </c>
      <c r="L304">
        <f>VLOOKUP($C304,'Raw-products'!$A$2:$H$1261,MATCH(L$1,'Raw-products'!$A$1:$H$1,0))</f>
        <v>59</v>
      </c>
      <c r="M304" s="5">
        <f t="shared" si="8"/>
        <v>5664</v>
      </c>
      <c r="N304" cm="1">
        <f t="array" ref="N304:Q304">_xlfn.XLOOKUP($B304,'Raw -orders'!$A:$A,'Raw -orders'!$B:$E)</f>
        <v>180</v>
      </c>
      <c r="O304">
        <v>20552</v>
      </c>
      <c r="P304" s="1">
        <v>44239</v>
      </c>
      <c r="Q304" s="1">
        <v>44245</v>
      </c>
      <c r="R304" t="str" cm="1">
        <f t="array" ref="R304:Y304">_xlfn.XLOOKUP($N304,'Raw - customers'!$A:$A,'Raw - customers'!$B:$I)</f>
        <v>Nelli Engall</v>
      </c>
      <c r="S304" t="str">
        <v>Genderfluid</v>
      </c>
      <c r="T304">
        <v>21</v>
      </c>
      <c r="U304" t="str">
        <v>58 Jett RoadApt. 448</v>
      </c>
      <c r="V304">
        <v>932</v>
      </c>
      <c r="W304" t="str">
        <v>Chasemouth</v>
      </c>
      <c r="X304" t="str">
        <v>Western Australia</v>
      </c>
      <c r="Y304" t="str">
        <v>Australia</v>
      </c>
      <c r="Z304">
        <v>2</v>
      </c>
      <c r="AA304" s="3" t="str">
        <f t="shared" si="9"/>
        <v>0 to 10</v>
      </c>
      <c r="AL304" s="6" t="str">
        <v>Garvy Davioud</v>
      </c>
      <c r="AP304" s="6">
        <v>180</v>
      </c>
      <c r="AQ304" s="6" t="s">
        <v>1377</v>
      </c>
      <c r="AS304">
        <v>981</v>
      </c>
      <c r="AT304" t="str">
        <v>Australian Capital Territory</v>
      </c>
    </row>
    <row r="305" spans="1:46" x14ac:dyDescent="0.25">
      <c r="A305">
        <v>303</v>
      </c>
      <c r="B305">
        <v>69</v>
      </c>
      <c r="C305">
        <v>103</v>
      </c>
      <c r="D305">
        <v>118</v>
      </c>
      <c r="E305">
        <v>1</v>
      </c>
      <c r="F305">
        <v>118</v>
      </c>
      <c r="G305" t="str">
        <f>VLOOKUP($C305,'Raw-products'!$A$2:$H$1261,MATCH(G$1,'Raw-products'!$A$1:$H$1,0))</f>
        <v>Shirt</v>
      </c>
      <c r="H305" t="str">
        <f>VLOOKUP($C305,'Raw-products'!$A$2:$H$1261,MATCH(H$1,'Raw-products'!$A$1:$H$1,0))</f>
        <v>Flannel</v>
      </c>
      <c r="I305" t="str">
        <f>VLOOKUP($C305,'Raw-products'!$A$2:$H$1261,MATCH(I$1,'Raw-products'!$A$1:$H$1,0))</f>
        <v>L</v>
      </c>
      <c r="J305" t="str">
        <f>VLOOKUP($C305,'Raw-products'!$A$2:$H$1261,MATCH(J$1,'Raw-products'!$A$1:$H$1,0))</f>
        <v>violet</v>
      </c>
      <c r="K305">
        <f>VLOOKUP($C305,'Raw-products'!$A$2:$H$1261,MATCH(K$1,'Raw-products'!$A$1:$H$1,0))</f>
        <v>96</v>
      </c>
      <c r="L305">
        <f>VLOOKUP($C305,'Raw-products'!$A$2:$H$1261,MATCH(L$1,'Raw-products'!$A$1:$H$1,0))</f>
        <v>76</v>
      </c>
      <c r="M305" s="5">
        <f t="shared" si="8"/>
        <v>7296</v>
      </c>
      <c r="N305" cm="1">
        <f t="array" ref="N305:Q305">_xlfn.XLOOKUP($B305,'Raw -orders'!$A:$A,'Raw -orders'!$B:$E)</f>
        <v>96</v>
      </c>
      <c r="O305">
        <v>40619</v>
      </c>
      <c r="P305" s="1">
        <v>44263</v>
      </c>
      <c r="Q305" s="1">
        <v>44283</v>
      </c>
      <c r="R305" t="str" cm="1">
        <f t="array" ref="R305:Y305">_xlfn.XLOOKUP($N305,'Raw - customers'!$A:$A,'Raw - customers'!$B:$I)</f>
        <v>Garvy Davioud</v>
      </c>
      <c r="S305" t="str">
        <v>Genderfluid</v>
      </c>
      <c r="T305">
        <v>41</v>
      </c>
      <c r="U305" t="str">
        <v>461 Nader LaneApt. 460</v>
      </c>
      <c r="V305">
        <v>2012</v>
      </c>
      <c r="W305" t="str">
        <v>Hudsontown</v>
      </c>
      <c r="X305" t="str">
        <v>New South Wales</v>
      </c>
      <c r="Y305" t="str">
        <v>Australia</v>
      </c>
      <c r="Z305">
        <v>3</v>
      </c>
      <c r="AA305" s="3" t="str">
        <f t="shared" si="9"/>
        <v>10 to 20</v>
      </c>
      <c r="AL305" s="6" t="str">
        <v>Gates Torrance</v>
      </c>
      <c r="AP305" s="6">
        <v>96</v>
      </c>
      <c r="AQ305" s="6" t="s">
        <v>1362</v>
      </c>
      <c r="AS305">
        <v>655</v>
      </c>
      <c r="AT305" t="str">
        <v>South Australia</v>
      </c>
    </row>
    <row r="306" spans="1:46" x14ac:dyDescent="0.25">
      <c r="A306">
        <v>304</v>
      </c>
      <c r="B306">
        <v>69</v>
      </c>
      <c r="C306">
        <v>175</v>
      </c>
      <c r="D306">
        <v>98</v>
      </c>
      <c r="E306">
        <v>3</v>
      </c>
      <c r="F306">
        <v>294</v>
      </c>
      <c r="G306" t="str">
        <f>VLOOKUP($C306,'Raw-products'!$A$2:$H$1261,MATCH(G$1,'Raw-products'!$A$1:$H$1,0))</f>
        <v>Shirt</v>
      </c>
      <c r="H306" t="str">
        <f>VLOOKUP($C306,'Raw-products'!$A$2:$H$1261,MATCH(H$1,'Raw-products'!$A$1:$H$1,0))</f>
        <v>Camp Collared</v>
      </c>
      <c r="I306" t="str">
        <f>VLOOKUP($C306,'Raw-products'!$A$2:$H$1261,MATCH(I$1,'Raw-products'!$A$1:$H$1,0))</f>
        <v>XS</v>
      </c>
      <c r="J306" t="str">
        <f>VLOOKUP($C306,'Raw-products'!$A$2:$H$1261,MATCH(J$1,'Raw-products'!$A$1:$H$1,0))</f>
        <v>red</v>
      </c>
      <c r="K306">
        <f>VLOOKUP($C306,'Raw-products'!$A$2:$H$1261,MATCH(K$1,'Raw-products'!$A$1:$H$1,0))</f>
        <v>112</v>
      </c>
      <c r="L306">
        <f>VLOOKUP($C306,'Raw-products'!$A$2:$H$1261,MATCH(L$1,'Raw-products'!$A$1:$H$1,0))</f>
        <v>77</v>
      </c>
      <c r="M306" s="5">
        <f t="shared" si="8"/>
        <v>8624</v>
      </c>
      <c r="N306" cm="1">
        <f t="array" ref="N306:Q306">_xlfn.XLOOKUP($B306,'Raw -orders'!$A:$A,'Raw -orders'!$B:$E)</f>
        <v>96</v>
      </c>
      <c r="O306">
        <v>40619</v>
      </c>
      <c r="P306" s="1">
        <v>44263</v>
      </c>
      <c r="Q306" s="1">
        <v>44283</v>
      </c>
      <c r="R306" t="str" cm="1">
        <f t="array" ref="R306:Y306">_xlfn.XLOOKUP($N306,'Raw - customers'!$A:$A,'Raw - customers'!$B:$I)</f>
        <v>Garvy Davioud</v>
      </c>
      <c r="S306" t="str">
        <v>Genderfluid</v>
      </c>
      <c r="T306">
        <v>41</v>
      </c>
      <c r="U306" t="str">
        <v>461 Nader LaneApt. 460</v>
      </c>
      <c r="V306">
        <v>2012</v>
      </c>
      <c r="W306" t="str">
        <v>Hudsontown</v>
      </c>
      <c r="X306" t="str">
        <v>New South Wales</v>
      </c>
      <c r="Y306" t="str">
        <v>Australia</v>
      </c>
      <c r="Z306">
        <v>3</v>
      </c>
      <c r="AA306" s="3" t="str">
        <f t="shared" si="9"/>
        <v>10 to 20</v>
      </c>
      <c r="AL306" s="6" t="str">
        <v>Gayleen Brookes</v>
      </c>
      <c r="AP306" s="6">
        <v>96</v>
      </c>
      <c r="AQ306" s="6" t="s">
        <v>1362</v>
      </c>
      <c r="AS306">
        <v>21</v>
      </c>
      <c r="AT306" t="str">
        <v>Tasmania</v>
      </c>
    </row>
    <row r="307" spans="1:46" x14ac:dyDescent="0.25">
      <c r="A307">
        <v>305</v>
      </c>
      <c r="B307">
        <v>69</v>
      </c>
      <c r="C307">
        <v>1059</v>
      </c>
      <c r="D307">
        <v>93</v>
      </c>
      <c r="E307">
        <v>1</v>
      </c>
      <c r="F307">
        <v>93</v>
      </c>
      <c r="G307" t="str">
        <f>VLOOKUP($C307,'Raw-products'!$A$2:$H$1261,MATCH(G$1,'Raw-products'!$A$1:$H$1,0))</f>
        <v>Trousers</v>
      </c>
      <c r="H307" t="str">
        <f>VLOOKUP($C307,'Raw-products'!$A$2:$H$1261,MATCH(H$1,'Raw-products'!$A$1:$H$1,0))</f>
        <v>Joggers</v>
      </c>
      <c r="I307" t="str">
        <f>VLOOKUP($C307,'Raw-products'!$A$2:$H$1261,MATCH(I$1,'Raw-products'!$A$1:$H$1,0))</f>
        <v>XL</v>
      </c>
      <c r="J307" t="str">
        <f>VLOOKUP($C307,'Raw-products'!$A$2:$H$1261,MATCH(J$1,'Raw-products'!$A$1:$H$1,0))</f>
        <v>orange</v>
      </c>
      <c r="K307">
        <f>VLOOKUP($C307,'Raw-products'!$A$2:$H$1261,MATCH(K$1,'Raw-products'!$A$1:$H$1,0))</f>
        <v>94</v>
      </c>
      <c r="L307">
        <f>VLOOKUP($C307,'Raw-products'!$A$2:$H$1261,MATCH(L$1,'Raw-products'!$A$1:$H$1,0))</f>
        <v>44</v>
      </c>
      <c r="M307" s="5">
        <f t="shared" si="8"/>
        <v>4136</v>
      </c>
      <c r="N307" cm="1">
        <f t="array" ref="N307:Q307">_xlfn.XLOOKUP($B307,'Raw -orders'!$A:$A,'Raw -orders'!$B:$E)</f>
        <v>96</v>
      </c>
      <c r="O307">
        <v>40619</v>
      </c>
      <c r="P307" s="1">
        <v>44263</v>
      </c>
      <c r="Q307" s="1">
        <v>44283</v>
      </c>
      <c r="R307" t="str" cm="1">
        <f t="array" ref="R307:Y307">_xlfn.XLOOKUP($N307,'Raw - customers'!$A:$A,'Raw - customers'!$B:$I)</f>
        <v>Garvy Davioud</v>
      </c>
      <c r="S307" t="str">
        <v>Genderfluid</v>
      </c>
      <c r="T307">
        <v>41</v>
      </c>
      <c r="U307" t="str">
        <v>461 Nader LaneApt. 460</v>
      </c>
      <c r="V307">
        <v>2012</v>
      </c>
      <c r="W307" t="str">
        <v>Hudsontown</v>
      </c>
      <c r="X307" t="str">
        <v>New South Wales</v>
      </c>
      <c r="Y307" t="str">
        <v>Australia</v>
      </c>
      <c r="Z307">
        <v>3</v>
      </c>
      <c r="AA307" s="3" t="str">
        <f t="shared" si="9"/>
        <v>10 to 20</v>
      </c>
      <c r="AL307" s="6" t="str">
        <v>Geraldine Naulty</v>
      </c>
      <c r="AP307" s="6">
        <v>96</v>
      </c>
      <c r="AQ307" s="6" t="s">
        <v>1362</v>
      </c>
      <c r="AS307">
        <v>467</v>
      </c>
      <c r="AT307" t="str">
        <v>South Australia</v>
      </c>
    </row>
    <row r="308" spans="1:46" x14ac:dyDescent="0.25">
      <c r="A308">
        <v>306</v>
      </c>
      <c r="B308">
        <v>69</v>
      </c>
      <c r="C308">
        <v>1210</v>
      </c>
      <c r="D308">
        <v>105</v>
      </c>
      <c r="E308">
        <v>2</v>
      </c>
      <c r="F308">
        <v>210</v>
      </c>
      <c r="G308" t="str">
        <f>VLOOKUP($C308,'Raw-products'!$A$2:$H$1261,MATCH(G$1,'Raw-products'!$A$1:$H$1,0))</f>
        <v>Trousers</v>
      </c>
      <c r="H308" t="str">
        <f>VLOOKUP($C308,'Raw-products'!$A$2:$H$1261,MATCH(H$1,'Raw-products'!$A$1:$H$1,0))</f>
        <v>Pleated</v>
      </c>
      <c r="I308" t="str">
        <f>VLOOKUP($C308,'Raw-products'!$A$2:$H$1261,MATCH(I$1,'Raw-products'!$A$1:$H$1,0))</f>
        <v>XS</v>
      </c>
      <c r="J308" t="str">
        <f>VLOOKUP($C308,'Raw-products'!$A$2:$H$1261,MATCH(J$1,'Raw-products'!$A$1:$H$1,0))</f>
        <v>blue</v>
      </c>
      <c r="K308">
        <f>VLOOKUP($C308,'Raw-products'!$A$2:$H$1261,MATCH(K$1,'Raw-products'!$A$1:$H$1,0))</f>
        <v>90</v>
      </c>
      <c r="L308">
        <f>VLOOKUP($C308,'Raw-products'!$A$2:$H$1261,MATCH(L$1,'Raw-products'!$A$1:$H$1,0))</f>
        <v>62</v>
      </c>
      <c r="M308" s="5">
        <f t="shared" si="8"/>
        <v>5580</v>
      </c>
      <c r="N308" cm="1">
        <f t="array" ref="N308:Q308">_xlfn.XLOOKUP($B308,'Raw -orders'!$A:$A,'Raw -orders'!$B:$E)</f>
        <v>96</v>
      </c>
      <c r="O308">
        <v>40619</v>
      </c>
      <c r="P308" s="1">
        <v>44263</v>
      </c>
      <c r="Q308" s="1">
        <v>44283</v>
      </c>
      <c r="R308" t="str" cm="1">
        <f t="array" ref="R308:Y308">_xlfn.XLOOKUP($N308,'Raw - customers'!$A:$A,'Raw - customers'!$B:$I)</f>
        <v>Garvy Davioud</v>
      </c>
      <c r="S308" t="str">
        <v>Genderfluid</v>
      </c>
      <c r="T308">
        <v>41</v>
      </c>
      <c r="U308" t="str">
        <v>461 Nader LaneApt. 460</v>
      </c>
      <c r="V308">
        <v>2012</v>
      </c>
      <c r="W308" t="str">
        <v>Hudsontown</v>
      </c>
      <c r="X308" t="str">
        <v>New South Wales</v>
      </c>
      <c r="Y308" t="str">
        <v>Australia</v>
      </c>
      <c r="Z308">
        <v>3</v>
      </c>
      <c r="AA308" s="3" t="str">
        <f t="shared" si="9"/>
        <v>10 to 20</v>
      </c>
      <c r="AL308" s="6" t="str">
        <v>Geri Renton</v>
      </c>
      <c r="AP308" s="6">
        <v>96</v>
      </c>
      <c r="AQ308" s="6" t="s">
        <v>1362</v>
      </c>
      <c r="AS308">
        <v>258</v>
      </c>
      <c r="AT308" t="str">
        <v>Queensland</v>
      </c>
    </row>
    <row r="309" spans="1:46" x14ac:dyDescent="0.25">
      <c r="A309">
        <v>307</v>
      </c>
      <c r="B309">
        <v>69</v>
      </c>
      <c r="C309">
        <v>817</v>
      </c>
      <c r="D309">
        <v>117</v>
      </c>
      <c r="E309">
        <v>2</v>
      </c>
      <c r="F309">
        <v>234</v>
      </c>
      <c r="G309" t="str">
        <f>VLOOKUP($C309,'Raw-products'!$A$2:$H$1261,MATCH(G$1,'Raw-products'!$A$1:$H$1,0))</f>
        <v>Jacket</v>
      </c>
      <c r="H309" t="str">
        <f>VLOOKUP($C309,'Raw-products'!$A$2:$H$1261,MATCH(H$1,'Raw-products'!$A$1:$H$1,0))</f>
        <v>Shearling</v>
      </c>
      <c r="I309" t="str">
        <f>VLOOKUP($C309,'Raw-products'!$A$2:$H$1261,MATCH(I$1,'Raw-products'!$A$1:$H$1,0))</f>
        <v>M</v>
      </c>
      <c r="J309" t="str">
        <f>VLOOKUP($C309,'Raw-products'!$A$2:$H$1261,MATCH(J$1,'Raw-products'!$A$1:$H$1,0))</f>
        <v>yellow</v>
      </c>
      <c r="K309">
        <f>VLOOKUP($C309,'Raw-products'!$A$2:$H$1261,MATCH(K$1,'Raw-products'!$A$1:$H$1,0))</f>
        <v>95</v>
      </c>
      <c r="L309">
        <f>VLOOKUP($C309,'Raw-products'!$A$2:$H$1261,MATCH(L$1,'Raw-products'!$A$1:$H$1,0))</f>
        <v>60</v>
      </c>
      <c r="M309" s="5">
        <f t="shared" si="8"/>
        <v>5700</v>
      </c>
      <c r="N309" cm="1">
        <f t="array" ref="N309:Q309">_xlfn.XLOOKUP($B309,'Raw -orders'!$A:$A,'Raw -orders'!$B:$E)</f>
        <v>96</v>
      </c>
      <c r="O309">
        <v>40619</v>
      </c>
      <c r="P309" s="1">
        <v>44263</v>
      </c>
      <c r="Q309" s="1">
        <v>44283</v>
      </c>
      <c r="R309" t="str" cm="1">
        <f t="array" ref="R309:Y309">_xlfn.XLOOKUP($N309,'Raw - customers'!$A:$A,'Raw - customers'!$B:$I)</f>
        <v>Garvy Davioud</v>
      </c>
      <c r="S309" t="str">
        <v>Genderfluid</v>
      </c>
      <c r="T309">
        <v>41</v>
      </c>
      <c r="U309" t="str">
        <v>461 Nader LaneApt. 460</v>
      </c>
      <c r="V309">
        <v>2012</v>
      </c>
      <c r="W309" t="str">
        <v>Hudsontown</v>
      </c>
      <c r="X309" t="str">
        <v>New South Wales</v>
      </c>
      <c r="Y309" t="str">
        <v>Australia</v>
      </c>
      <c r="Z309">
        <v>3</v>
      </c>
      <c r="AA309" s="3" t="str">
        <f t="shared" si="9"/>
        <v>10 to 20</v>
      </c>
      <c r="AL309" s="6" t="str">
        <v>Gerri Mccarle</v>
      </c>
      <c r="AP309" s="6">
        <v>96</v>
      </c>
      <c r="AQ309" s="6" t="s">
        <v>1362</v>
      </c>
      <c r="AS309">
        <v>709</v>
      </c>
      <c r="AT309" t="str">
        <v>Victoria</v>
      </c>
    </row>
    <row r="310" spans="1:46" x14ac:dyDescent="0.25">
      <c r="A310">
        <v>308</v>
      </c>
      <c r="B310">
        <v>69</v>
      </c>
      <c r="C310">
        <v>616</v>
      </c>
      <c r="D310">
        <v>112</v>
      </c>
      <c r="E310">
        <v>3</v>
      </c>
      <c r="F310">
        <v>336</v>
      </c>
      <c r="G310" t="str">
        <f>VLOOKUP($C310,'Raw-products'!$A$2:$H$1261,MATCH(G$1,'Raw-products'!$A$1:$H$1,0))</f>
        <v>Jacket</v>
      </c>
      <c r="H310" t="str">
        <f>VLOOKUP($C310,'Raw-products'!$A$2:$H$1261,MATCH(H$1,'Raw-products'!$A$1:$H$1,0))</f>
        <v>Cardigan</v>
      </c>
      <c r="I310" t="str">
        <f>VLOOKUP($C310,'Raw-products'!$A$2:$H$1261,MATCH(I$1,'Raw-products'!$A$1:$H$1,0))</f>
        <v>S</v>
      </c>
      <c r="J310" t="str">
        <f>VLOOKUP($C310,'Raw-products'!$A$2:$H$1261,MATCH(J$1,'Raw-products'!$A$1:$H$1,0))</f>
        <v>blue</v>
      </c>
      <c r="K310">
        <f>VLOOKUP($C310,'Raw-products'!$A$2:$H$1261,MATCH(K$1,'Raw-products'!$A$1:$H$1,0))</f>
        <v>118</v>
      </c>
      <c r="L310">
        <f>VLOOKUP($C310,'Raw-products'!$A$2:$H$1261,MATCH(L$1,'Raw-products'!$A$1:$H$1,0))</f>
        <v>53</v>
      </c>
      <c r="M310" s="5">
        <f t="shared" si="8"/>
        <v>6254</v>
      </c>
      <c r="N310" cm="1">
        <f t="array" ref="N310:Q310">_xlfn.XLOOKUP($B310,'Raw -orders'!$A:$A,'Raw -orders'!$B:$E)</f>
        <v>96</v>
      </c>
      <c r="O310">
        <v>40619</v>
      </c>
      <c r="P310" s="1">
        <v>44263</v>
      </c>
      <c r="Q310" s="1">
        <v>44283</v>
      </c>
      <c r="R310" t="str" cm="1">
        <f t="array" ref="R310:Y310">_xlfn.XLOOKUP($N310,'Raw - customers'!$A:$A,'Raw - customers'!$B:$I)</f>
        <v>Garvy Davioud</v>
      </c>
      <c r="S310" t="str">
        <v>Genderfluid</v>
      </c>
      <c r="T310">
        <v>41</v>
      </c>
      <c r="U310" t="str">
        <v>461 Nader LaneApt. 460</v>
      </c>
      <c r="V310">
        <v>2012</v>
      </c>
      <c r="W310" t="str">
        <v>Hudsontown</v>
      </c>
      <c r="X310" t="str">
        <v>New South Wales</v>
      </c>
      <c r="Y310" t="str">
        <v>Australia</v>
      </c>
      <c r="Z310">
        <v>3</v>
      </c>
      <c r="AA310" s="3" t="str">
        <f t="shared" si="9"/>
        <v>10 to 20</v>
      </c>
      <c r="AL310" s="6" t="str">
        <v>Gert Brackstone</v>
      </c>
      <c r="AP310" s="6">
        <v>96</v>
      </c>
      <c r="AQ310" s="6" t="s">
        <v>1362</v>
      </c>
      <c r="AS310">
        <v>146</v>
      </c>
      <c r="AT310" t="str">
        <v>Western Australia</v>
      </c>
    </row>
    <row r="311" spans="1:46" x14ac:dyDescent="0.25">
      <c r="A311">
        <v>309</v>
      </c>
      <c r="B311">
        <v>70</v>
      </c>
      <c r="C311">
        <v>593</v>
      </c>
      <c r="D311">
        <v>100</v>
      </c>
      <c r="E311">
        <v>1</v>
      </c>
      <c r="F311">
        <v>100</v>
      </c>
      <c r="G311" t="str">
        <f>VLOOKUP($C311,'Raw-products'!$A$2:$H$1261,MATCH(G$1,'Raw-products'!$A$1:$H$1,0))</f>
        <v>Jacket</v>
      </c>
      <c r="H311" t="str">
        <f>VLOOKUP($C311,'Raw-products'!$A$2:$H$1261,MATCH(H$1,'Raw-products'!$A$1:$H$1,0))</f>
        <v>Bomber</v>
      </c>
      <c r="I311" t="str">
        <f>VLOOKUP($C311,'Raw-products'!$A$2:$H$1261,MATCH(I$1,'Raw-products'!$A$1:$H$1,0))</f>
        <v>L</v>
      </c>
      <c r="J311" t="str">
        <f>VLOOKUP($C311,'Raw-products'!$A$2:$H$1261,MATCH(J$1,'Raw-products'!$A$1:$H$1,0))</f>
        <v>violet</v>
      </c>
      <c r="K311">
        <f>VLOOKUP($C311,'Raw-products'!$A$2:$H$1261,MATCH(K$1,'Raw-products'!$A$1:$H$1,0))</f>
        <v>90</v>
      </c>
      <c r="L311">
        <f>VLOOKUP($C311,'Raw-products'!$A$2:$H$1261,MATCH(L$1,'Raw-products'!$A$1:$H$1,0))</f>
        <v>68</v>
      </c>
      <c r="M311" s="5">
        <f t="shared" si="8"/>
        <v>6120</v>
      </c>
      <c r="N311" cm="1">
        <f t="array" ref="N311:Q311">_xlfn.XLOOKUP($B311,'Raw -orders'!$A:$A,'Raw -orders'!$B:$E)</f>
        <v>802</v>
      </c>
      <c r="O311">
        <v>11279</v>
      </c>
      <c r="P311" s="1">
        <v>44331</v>
      </c>
      <c r="Q311" s="1">
        <v>44342</v>
      </c>
      <c r="R311" t="str" cm="1">
        <f t="array" ref="R311:Y311">_xlfn.XLOOKUP($N311,'Raw - customers'!$A:$A,'Raw - customers'!$B:$I)</f>
        <v>Amaleta Beange</v>
      </c>
      <c r="S311" t="str">
        <v>Female</v>
      </c>
      <c r="T311">
        <v>72</v>
      </c>
      <c r="U311" t="str">
        <v>26 Martin RoadSuite 393</v>
      </c>
      <c r="V311">
        <v>749</v>
      </c>
      <c r="W311" t="str">
        <v>Imogenmouth</v>
      </c>
      <c r="X311" t="str">
        <v>Northern Territory</v>
      </c>
      <c r="Y311" t="str">
        <v>Australia</v>
      </c>
      <c r="Z311">
        <v>5</v>
      </c>
      <c r="AA311" s="3" t="str">
        <f t="shared" si="9"/>
        <v>10 to 20</v>
      </c>
      <c r="AL311" s="6" t="str">
        <v>Gertrude Harriott</v>
      </c>
      <c r="AP311" s="6">
        <v>802</v>
      </c>
      <c r="AQ311" s="6" t="s">
        <v>1339</v>
      </c>
      <c r="AS311">
        <v>458</v>
      </c>
      <c r="AT311" t="str">
        <v>Queensland</v>
      </c>
    </row>
    <row r="312" spans="1:46" x14ac:dyDescent="0.25">
      <c r="A312">
        <v>310</v>
      </c>
      <c r="B312">
        <v>71</v>
      </c>
      <c r="C312">
        <v>1100</v>
      </c>
      <c r="D312">
        <v>115</v>
      </c>
      <c r="E312">
        <v>1</v>
      </c>
      <c r="F312">
        <v>115</v>
      </c>
      <c r="G312" t="str">
        <f>VLOOKUP($C312,'Raw-products'!$A$2:$H$1261,MATCH(G$1,'Raw-products'!$A$1:$H$1,0))</f>
        <v>Trousers</v>
      </c>
      <c r="H312" t="str">
        <f>VLOOKUP($C312,'Raw-products'!$A$2:$H$1261,MATCH(H$1,'Raw-products'!$A$1:$H$1,0))</f>
        <v>Cropped</v>
      </c>
      <c r="I312" t="str">
        <f>VLOOKUP($C312,'Raw-products'!$A$2:$H$1261,MATCH(I$1,'Raw-products'!$A$1:$H$1,0))</f>
        <v>XS</v>
      </c>
      <c r="J312" t="str">
        <f>VLOOKUP($C312,'Raw-products'!$A$2:$H$1261,MATCH(J$1,'Raw-products'!$A$1:$H$1,0))</f>
        <v>green</v>
      </c>
      <c r="K312">
        <f>VLOOKUP($C312,'Raw-products'!$A$2:$H$1261,MATCH(K$1,'Raw-products'!$A$1:$H$1,0))</f>
        <v>99</v>
      </c>
      <c r="L312">
        <f>VLOOKUP($C312,'Raw-products'!$A$2:$H$1261,MATCH(L$1,'Raw-products'!$A$1:$H$1,0))</f>
        <v>48</v>
      </c>
      <c r="M312" s="5">
        <f t="shared" si="8"/>
        <v>4752</v>
      </c>
      <c r="N312" cm="1">
        <f t="array" ref="N312:Q312">_xlfn.XLOOKUP($B312,'Raw -orders'!$A:$A,'Raw -orders'!$B:$E)</f>
        <v>795</v>
      </c>
      <c r="O312">
        <v>20283</v>
      </c>
      <c r="P312" s="1">
        <v>44241</v>
      </c>
      <c r="Q312" s="1">
        <v>44243</v>
      </c>
      <c r="R312" t="str" cm="1">
        <f t="array" ref="R312:Y312">_xlfn.XLOOKUP($N312,'Raw - customers'!$A:$A,'Raw - customers'!$B:$I)</f>
        <v>Berri O' Clovan</v>
      </c>
      <c r="S312" t="str">
        <v>Agender</v>
      </c>
      <c r="T312">
        <v>49</v>
      </c>
      <c r="U312" t="str">
        <v>487 Summer MewsApt. 874</v>
      </c>
      <c r="V312">
        <v>1712</v>
      </c>
      <c r="W312" t="str">
        <v>East Hayden</v>
      </c>
      <c r="X312" t="str">
        <v>Australian Capital Territory</v>
      </c>
      <c r="Y312" t="str">
        <v>Australia</v>
      </c>
      <c r="Z312">
        <v>2</v>
      </c>
      <c r="AA312" s="3" t="str">
        <f t="shared" si="9"/>
        <v>0 to 10</v>
      </c>
      <c r="AL312" s="6" t="str">
        <v>Gertrudis Pergens</v>
      </c>
      <c r="AP312" s="6">
        <v>795</v>
      </c>
      <c r="AQ312" s="6" t="s">
        <v>1350</v>
      </c>
      <c r="AS312">
        <v>601</v>
      </c>
      <c r="AT312" t="str">
        <v>South Australia</v>
      </c>
    </row>
    <row r="313" spans="1:46" x14ac:dyDescent="0.25">
      <c r="A313">
        <v>311</v>
      </c>
      <c r="B313">
        <v>71</v>
      </c>
      <c r="C313">
        <v>230</v>
      </c>
      <c r="D313">
        <v>106</v>
      </c>
      <c r="E313">
        <v>2</v>
      </c>
      <c r="F313">
        <v>212</v>
      </c>
      <c r="G313" t="str">
        <f>VLOOKUP($C313,'Raw-products'!$A$2:$H$1261,MATCH(G$1,'Raw-products'!$A$1:$H$1,0))</f>
        <v>Shirt</v>
      </c>
      <c r="H313" t="str">
        <f>VLOOKUP($C313,'Raw-products'!$A$2:$H$1261,MATCH(H$1,'Raw-products'!$A$1:$H$1,0))</f>
        <v>Chambray</v>
      </c>
      <c r="I313" t="str">
        <f>VLOOKUP($C313,'Raw-products'!$A$2:$H$1261,MATCH(I$1,'Raw-products'!$A$1:$H$1,0))</f>
        <v>XS</v>
      </c>
      <c r="J313" t="str">
        <f>VLOOKUP($C313,'Raw-products'!$A$2:$H$1261,MATCH(J$1,'Raw-products'!$A$1:$H$1,0))</f>
        <v>blue</v>
      </c>
      <c r="K313">
        <f>VLOOKUP($C313,'Raw-products'!$A$2:$H$1261,MATCH(K$1,'Raw-products'!$A$1:$H$1,0))</f>
        <v>105</v>
      </c>
      <c r="L313">
        <f>VLOOKUP($C313,'Raw-products'!$A$2:$H$1261,MATCH(L$1,'Raw-products'!$A$1:$H$1,0))</f>
        <v>76</v>
      </c>
      <c r="M313" s="5">
        <f t="shared" si="8"/>
        <v>7980</v>
      </c>
      <c r="N313" cm="1">
        <f t="array" ref="N313:Q313">_xlfn.XLOOKUP($B313,'Raw -orders'!$A:$A,'Raw -orders'!$B:$E)</f>
        <v>795</v>
      </c>
      <c r="O313">
        <v>20283</v>
      </c>
      <c r="P313" s="1">
        <v>44241</v>
      </c>
      <c r="Q313" s="1">
        <v>44243</v>
      </c>
      <c r="R313" t="str" cm="1">
        <f t="array" ref="R313:Y313">_xlfn.XLOOKUP($N313,'Raw - customers'!$A:$A,'Raw - customers'!$B:$I)</f>
        <v>Berri O' Clovan</v>
      </c>
      <c r="S313" t="str">
        <v>Agender</v>
      </c>
      <c r="T313">
        <v>49</v>
      </c>
      <c r="U313" t="str">
        <v>487 Summer MewsApt. 874</v>
      </c>
      <c r="V313">
        <v>1712</v>
      </c>
      <c r="W313" t="str">
        <v>East Hayden</v>
      </c>
      <c r="X313" t="str">
        <v>Australian Capital Territory</v>
      </c>
      <c r="Y313" t="str">
        <v>Australia</v>
      </c>
      <c r="Z313">
        <v>2</v>
      </c>
      <c r="AA313" s="3" t="str">
        <f t="shared" si="9"/>
        <v>0 to 10</v>
      </c>
      <c r="AL313" s="6" t="str">
        <v>Gibbie Beardall</v>
      </c>
      <c r="AP313" s="6">
        <v>795</v>
      </c>
      <c r="AQ313" s="6" t="s">
        <v>1350</v>
      </c>
      <c r="AS313">
        <v>643</v>
      </c>
      <c r="AT313" t="str">
        <v>Tasmania</v>
      </c>
    </row>
    <row r="314" spans="1:46" x14ac:dyDescent="0.25">
      <c r="A314">
        <v>312</v>
      </c>
      <c r="B314">
        <v>72</v>
      </c>
      <c r="C314">
        <v>1028</v>
      </c>
      <c r="D314">
        <v>90</v>
      </c>
      <c r="E314">
        <v>2</v>
      </c>
      <c r="F314">
        <v>180</v>
      </c>
      <c r="G314" t="str">
        <f>VLOOKUP($C314,'Raw-products'!$A$2:$H$1261,MATCH(G$1,'Raw-products'!$A$1:$H$1,0))</f>
        <v>Trousers</v>
      </c>
      <c r="H314" t="str">
        <f>VLOOKUP($C314,'Raw-products'!$A$2:$H$1261,MATCH(H$1,'Raw-products'!$A$1:$H$1,0))</f>
        <v>Relaxed Leg</v>
      </c>
      <c r="I314" t="str">
        <f>VLOOKUP($C314,'Raw-products'!$A$2:$H$1261,MATCH(I$1,'Raw-products'!$A$1:$H$1,0))</f>
        <v>L</v>
      </c>
      <c r="J314" t="str">
        <f>VLOOKUP($C314,'Raw-products'!$A$2:$H$1261,MATCH(J$1,'Raw-products'!$A$1:$H$1,0))</f>
        <v>yellow</v>
      </c>
      <c r="K314">
        <f>VLOOKUP($C314,'Raw-products'!$A$2:$H$1261,MATCH(K$1,'Raw-products'!$A$1:$H$1,0))</f>
        <v>95</v>
      </c>
      <c r="L314">
        <f>VLOOKUP($C314,'Raw-products'!$A$2:$H$1261,MATCH(L$1,'Raw-products'!$A$1:$H$1,0))</f>
        <v>65</v>
      </c>
      <c r="M314" s="5">
        <f t="shared" si="8"/>
        <v>6175</v>
      </c>
      <c r="N314" cm="1">
        <f t="array" ref="N314:Q314">_xlfn.XLOOKUP($B314,'Raw -orders'!$A:$A,'Raw -orders'!$B:$E)</f>
        <v>610</v>
      </c>
      <c r="O314">
        <v>40072</v>
      </c>
      <c r="P314" s="1">
        <v>44268</v>
      </c>
      <c r="Q314" s="1">
        <v>44271</v>
      </c>
      <c r="R314" t="str" cm="1">
        <f t="array" ref="R314:Y314">_xlfn.XLOOKUP($N314,'Raw - customers'!$A:$A,'Raw - customers'!$B:$I)</f>
        <v>Sadye Pes</v>
      </c>
      <c r="S314" t="str">
        <v>Agender</v>
      </c>
      <c r="T314">
        <v>31</v>
      </c>
      <c r="U314" t="str">
        <v>0986 Mccullough MewsSuite 467</v>
      </c>
      <c r="V314">
        <v>320</v>
      </c>
      <c r="W314" t="str">
        <v>New Jayden</v>
      </c>
      <c r="X314" t="str">
        <v>Tasmania</v>
      </c>
      <c r="Y314" t="str">
        <v>Australia</v>
      </c>
      <c r="Z314">
        <v>3</v>
      </c>
      <c r="AA314" s="3" t="str">
        <f t="shared" si="9"/>
        <v>0 to 10</v>
      </c>
      <c r="AL314" s="6" t="str">
        <v>Gigi Kalaher</v>
      </c>
      <c r="AP314" s="6">
        <v>610</v>
      </c>
      <c r="AQ314" s="6" t="s">
        <v>1414</v>
      </c>
      <c r="AS314">
        <v>726</v>
      </c>
      <c r="AT314" t="str">
        <v>Western Australia</v>
      </c>
    </row>
    <row r="315" spans="1:46" x14ac:dyDescent="0.25">
      <c r="A315">
        <v>313</v>
      </c>
      <c r="B315">
        <v>72</v>
      </c>
      <c r="C315">
        <v>548</v>
      </c>
      <c r="D315">
        <v>98</v>
      </c>
      <c r="E315">
        <v>2</v>
      </c>
      <c r="F315">
        <v>196</v>
      </c>
      <c r="G315" t="str">
        <f>VLOOKUP($C315,'Raw-products'!$A$2:$H$1261,MATCH(G$1,'Raw-products'!$A$1:$H$1,0))</f>
        <v>Jacket</v>
      </c>
      <c r="H315" t="str">
        <f>VLOOKUP($C315,'Raw-products'!$A$2:$H$1261,MATCH(H$1,'Raw-products'!$A$1:$H$1,0))</f>
        <v>Leather</v>
      </c>
      <c r="I315" t="str">
        <f>VLOOKUP($C315,'Raw-products'!$A$2:$H$1261,MATCH(I$1,'Raw-products'!$A$1:$H$1,0))</f>
        <v>L</v>
      </c>
      <c r="J315" t="str">
        <f>VLOOKUP($C315,'Raw-products'!$A$2:$H$1261,MATCH(J$1,'Raw-products'!$A$1:$H$1,0))</f>
        <v>blue</v>
      </c>
      <c r="K315">
        <f>VLOOKUP($C315,'Raw-products'!$A$2:$H$1261,MATCH(K$1,'Raw-products'!$A$1:$H$1,0))</f>
        <v>113</v>
      </c>
      <c r="L315">
        <f>VLOOKUP($C315,'Raw-products'!$A$2:$H$1261,MATCH(L$1,'Raw-products'!$A$1:$H$1,0))</f>
        <v>62</v>
      </c>
      <c r="M315" s="5">
        <f t="shared" si="8"/>
        <v>7006</v>
      </c>
      <c r="N315" cm="1">
        <f t="array" ref="N315:Q315">_xlfn.XLOOKUP($B315,'Raw -orders'!$A:$A,'Raw -orders'!$B:$E)</f>
        <v>610</v>
      </c>
      <c r="O315">
        <v>40072</v>
      </c>
      <c r="P315" s="1">
        <v>44268</v>
      </c>
      <c r="Q315" s="1">
        <v>44271</v>
      </c>
      <c r="R315" t="str" cm="1">
        <f t="array" ref="R315:Y315">_xlfn.XLOOKUP($N315,'Raw - customers'!$A:$A,'Raw - customers'!$B:$I)</f>
        <v>Sadye Pes</v>
      </c>
      <c r="S315" t="str">
        <v>Agender</v>
      </c>
      <c r="T315">
        <v>31</v>
      </c>
      <c r="U315" t="str">
        <v>0986 Mccullough MewsSuite 467</v>
      </c>
      <c r="V315">
        <v>320</v>
      </c>
      <c r="W315" t="str">
        <v>New Jayden</v>
      </c>
      <c r="X315" t="str">
        <v>Tasmania</v>
      </c>
      <c r="Y315" t="str">
        <v>Australia</v>
      </c>
      <c r="Z315">
        <v>3</v>
      </c>
      <c r="AA315" s="3" t="str">
        <f t="shared" si="9"/>
        <v>0 to 10</v>
      </c>
      <c r="AL315" s="6" t="str">
        <v>Giles Kyne</v>
      </c>
      <c r="AP315" s="6">
        <v>610</v>
      </c>
      <c r="AQ315" s="6" t="s">
        <v>1414</v>
      </c>
      <c r="AS315">
        <v>840</v>
      </c>
      <c r="AT315" t="str">
        <v>Western Australia</v>
      </c>
    </row>
    <row r="316" spans="1:46" x14ac:dyDescent="0.25">
      <c r="A316">
        <v>314</v>
      </c>
      <c r="B316">
        <v>72</v>
      </c>
      <c r="C316">
        <v>71</v>
      </c>
      <c r="D316">
        <v>118</v>
      </c>
      <c r="E316">
        <v>2</v>
      </c>
      <c r="F316">
        <v>236</v>
      </c>
      <c r="G316" t="str">
        <f>VLOOKUP($C316,'Raw-products'!$A$2:$H$1261,MATCH(G$1,'Raw-products'!$A$1:$H$1,0))</f>
        <v>Shirt</v>
      </c>
      <c r="H316" t="str">
        <f>VLOOKUP($C316,'Raw-products'!$A$2:$H$1261,MATCH(H$1,'Raw-products'!$A$1:$H$1,0))</f>
        <v>Flannel</v>
      </c>
      <c r="I316" t="str">
        <f>VLOOKUP($C316,'Raw-products'!$A$2:$H$1261,MATCH(I$1,'Raw-products'!$A$1:$H$1,0))</f>
        <v>S</v>
      </c>
      <c r="J316" t="str">
        <f>VLOOKUP($C316,'Raw-products'!$A$2:$H$1261,MATCH(J$1,'Raw-products'!$A$1:$H$1,0))</f>
        <v>red</v>
      </c>
      <c r="K316">
        <f>VLOOKUP($C316,'Raw-products'!$A$2:$H$1261,MATCH(K$1,'Raw-products'!$A$1:$H$1,0))</f>
        <v>96</v>
      </c>
      <c r="L316">
        <f>VLOOKUP($C316,'Raw-products'!$A$2:$H$1261,MATCH(L$1,'Raw-products'!$A$1:$H$1,0))</f>
        <v>59</v>
      </c>
      <c r="M316" s="5">
        <f t="shared" si="8"/>
        <v>5664</v>
      </c>
      <c r="N316" cm="1">
        <f t="array" ref="N316:Q316">_xlfn.XLOOKUP($B316,'Raw -orders'!$A:$A,'Raw -orders'!$B:$E)</f>
        <v>610</v>
      </c>
      <c r="O316">
        <v>40072</v>
      </c>
      <c r="P316" s="1">
        <v>44268</v>
      </c>
      <c r="Q316" s="1">
        <v>44271</v>
      </c>
      <c r="R316" t="str" cm="1">
        <f t="array" ref="R316:Y316">_xlfn.XLOOKUP($N316,'Raw - customers'!$A:$A,'Raw - customers'!$B:$I)</f>
        <v>Sadye Pes</v>
      </c>
      <c r="S316" t="str">
        <v>Agender</v>
      </c>
      <c r="T316">
        <v>31</v>
      </c>
      <c r="U316" t="str">
        <v>0986 Mccullough MewsSuite 467</v>
      </c>
      <c r="V316">
        <v>320</v>
      </c>
      <c r="W316" t="str">
        <v>New Jayden</v>
      </c>
      <c r="X316" t="str">
        <v>Tasmania</v>
      </c>
      <c r="Y316" t="str">
        <v>Australia</v>
      </c>
      <c r="Z316">
        <v>3</v>
      </c>
      <c r="AA316" s="3" t="str">
        <f t="shared" si="9"/>
        <v>0 to 10</v>
      </c>
      <c r="AL316" s="6" t="str">
        <v>Gina Pollen</v>
      </c>
      <c r="AP316" s="6">
        <v>610</v>
      </c>
      <c r="AQ316" s="6" t="s">
        <v>1414</v>
      </c>
      <c r="AS316">
        <v>508</v>
      </c>
      <c r="AT316" t="str">
        <v>Northern Territory</v>
      </c>
    </row>
    <row r="317" spans="1:46" x14ac:dyDescent="0.25">
      <c r="A317">
        <v>315</v>
      </c>
      <c r="B317">
        <v>72</v>
      </c>
      <c r="C317">
        <v>596</v>
      </c>
      <c r="D317">
        <v>112</v>
      </c>
      <c r="E317">
        <v>2</v>
      </c>
      <c r="F317">
        <v>224</v>
      </c>
      <c r="G317" t="str">
        <f>VLOOKUP($C317,'Raw-products'!$A$2:$H$1261,MATCH(G$1,'Raw-products'!$A$1:$H$1,0))</f>
        <v>Jacket</v>
      </c>
      <c r="H317" t="str">
        <f>VLOOKUP($C317,'Raw-products'!$A$2:$H$1261,MATCH(H$1,'Raw-products'!$A$1:$H$1,0))</f>
        <v>Cardigan</v>
      </c>
      <c r="I317" t="str">
        <f>VLOOKUP($C317,'Raw-products'!$A$2:$H$1261,MATCH(I$1,'Raw-products'!$A$1:$H$1,0))</f>
        <v>S</v>
      </c>
      <c r="J317" t="str">
        <f>VLOOKUP($C317,'Raw-products'!$A$2:$H$1261,MATCH(J$1,'Raw-products'!$A$1:$H$1,0))</f>
        <v>red</v>
      </c>
      <c r="K317">
        <f>VLOOKUP($C317,'Raw-products'!$A$2:$H$1261,MATCH(K$1,'Raw-products'!$A$1:$H$1,0))</f>
        <v>118</v>
      </c>
      <c r="L317">
        <f>VLOOKUP($C317,'Raw-products'!$A$2:$H$1261,MATCH(L$1,'Raw-products'!$A$1:$H$1,0))</f>
        <v>47</v>
      </c>
      <c r="M317" s="5">
        <f t="shared" si="8"/>
        <v>5546</v>
      </c>
      <c r="N317" cm="1">
        <f t="array" ref="N317:Q317">_xlfn.XLOOKUP($B317,'Raw -orders'!$A:$A,'Raw -orders'!$B:$E)</f>
        <v>610</v>
      </c>
      <c r="O317">
        <v>40072</v>
      </c>
      <c r="P317" s="1">
        <v>44268</v>
      </c>
      <c r="Q317" s="1">
        <v>44271</v>
      </c>
      <c r="R317" t="str" cm="1">
        <f t="array" ref="R317:Y317">_xlfn.XLOOKUP($N317,'Raw - customers'!$A:$A,'Raw - customers'!$B:$I)</f>
        <v>Sadye Pes</v>
      </c>
      <c r="S317" t="str">
        <v>Agender</v>
      </c>
      <c r="T317">
        <v>31</v>
      </c>
      <c r="U317" t="str">
        <v>0986 Mccullough MewsSuite 467</v>
      </c>
      <c r="V317">
        <v>320</v>
      </c>
      <c r="W317" t="str">
        <v>New Jayden</v>
      </c>
      <c r="X317" t="str">
        <v>Tasmania</v>
      </c>
      <c r="Y317" t="str">
        <v>Australia</v>
      </c>
      <c r="Z317">
        <v>3</v>
      </c>
      <c r="AA317" s="3" t="str">
        <f t="shared" si="9"/>
        <v>0 to 10</v>
      </c>
      <c r="AL317" s="6" t="str">
        <v>Ginnie Glasheen</v>
      </c>
      <c r="AP317" s="6">
        <v>610</v>
      </c>
      <c r="AQ317" s="6" t="s">
        <v>1414</v>
      </c>
      <c r="AS317">
        <v>728</v>
      </c>
      <c r="AT317" t="str">
        <v>Western Australia</v>
      </c>
    </row>
    <row r="318" spans="1:46" x14ac:dyDescent="0.25">
      <c r="A318">
        <v>316</v>
      </c>
      <c r="B318">
        <v>73</v>
      </c>
      <c r="C318">
        <v>467</v>
      </c>
      <c r="D318">
        <v>118</v>
      </c>
      <c r="E318">
        <v>3</v>
      </c>
      <c r="F318">
        <v>354</v>
      </c>
      <c r="G318" t="str">
        <f>VLOOKUP($C318,'Raw-products'!$A$2:$H$1261,MATCH(G$1,'Raw-products'!$A$1:$H$1,0))</f>
        <v>Jacket</v>
      </c>
      <c r="H318" t="str">
        <f>VLOOKUP($C318,'Raw-products'!$A$2:$H$1261,MATCH(H$1,'Raw-products'!$A$1:$H$1,0))</f>
        <v>Puffer</v>
      </c>
      <c r="I318" t="str">
        <f>VLOOKUP($C318,'Raw-products'!$A$2:$H$1261,MATCH(I$1,'Raw-products'!$A$1:$H$1,0))</f>
        <v>M</v>
      </c>
      <c r="J318" t="str">
        <f>VLOOKUP($C318,'Raw-products'!$A$2:$H$1261,MATCH(J$1,'Raw-products'!$A$1:$H$1,0))</f>
        <v>yellow</v>
      </c>
      <c r="K318">
        <f>VLOOKUP($C318,'Raw-products'!$A$2:$H$1261,MATCH(K$1,'Raw-products'!$A$1:$H$1,0))</f>
        <v>110</v>
      </c>
      <c r="L318">
        <f>VLOOKUP($C318,'Raw-products'!$A$2:$H$1261,MATCH(L$1,'Raw-products'!$A$1:$H$1,0))</f>
        <v>44</v>
      </c>
      <c r="M318" s="5">
        <f t="shared" si="8"/>
        <v>4840</v>
      </c>
      <c r="N318" cm="1">
        <f t="array" ref="N318:Q318">_xlfn.XLOOKUP($B318,'Raw -orders'!$A:$A,'Raw -orders'!$B:$E)</f>
        <v>965</v>
      </c>
      <c r="O318">
        <v>16715</v>
      </c>
      <c r="P318" s="1">
        <v>44401</v>
      </c>
      <c r="Q318" s="1">
        <v>44427</v>
      </c>
      <c r="R318" t="str" cm="1">
        <f t="array" ref="R318:Y318">_xlfn.XLOOKUP($N318,'Raw - customers'!$A:$A,'Raw - customers'!$B:$I)</f>
        <v>Terri Lunny</v>
      </c>
      <c r="S318" t="str">
        <v>Bigender</v>
      </c>
      <c r="T318">
        <v>75</v>
      </c>
      <c r="U318" t="str">
        <v>4627 Paige KnollApt. 635</v>
      </c>
      <c r="V318">
        <v>5542</v>
      </c>
      <c r="W318" t="str">
        <v>New Callumtown</v>
      </c>
      <c r="X318" t="str">
        <v>Western Australia</v>
      </c>
      <c r="Y318" t="str">
        <v>Australia</v>
      </c>
      <c r="Z318">
        <v>7</v>
      </c>
      <c r="AA318" s="3" t="str">
        <f t="shared" si="9"/>
        <v>20 to 30</v>
      </c>
      <c r="AL318" s="6" t="str">
        <v>Giralda Trewin</v>
      </c>
      <c r="AP318" s="6">
        <v>965</v>
      </c>
      <c r="AQ318" s="6" t="s">
        <v>1377</v>
      </c>
      <c r="AS318">
        <v>446</v>
      </c>
      <c r="AT318" t="str">
        <v>Tasmania</v>
      </c>
    </row>
    <row r="319" spans="1:46" x14ac:dyDescent="0.25">
      <c r="A319">
        <v>317</v>
      </c>
      <c r="B319">
        <v>73</v>
      </c>
      <c r="C319">
        <v>1135</v>
      </c>
      <c r="D319">
        <v>102</v>
      </c>
      <c r="E319">
        <v>1</v>
      </c>
      <c r="F319">
        <v>102</v>
      </c>
      <c r="G319" t="str">
        <f>VLOOKUP($C319,'Raw-products'!$A$2:$H$1261,MATCH(G$1,'Raw-products'!$A$1:$H$1,0))</f>
        <v>Trousers</v>
      </c>
      <c r="H319" t="str">
        <f>VLOOKUP($C319,'Raw-products'!$A$2:$H$1261,MATCH(H$1,'Raw-products'!$A$1:$H$1,0))</f>
        <v>Cargo Pants</v>
      </c>
      <c r="I319" t="str">
        <f>VLOOKUP($C319,'Raw-products'!$A$2:$H$1261,MATCH(I$1,'Raw-products'!$A$1:$H$1,0))</f>
        <v>XS</v>
      </c>
      <c r="J319" t="str">
        <f>VLOOKUP($C319,'Raw-products'!$A$2:$H$1261,MATCH(J$1,'Raw-products'!$A$1:$H$1,0))</f>
        <v>green</v>
      </c>
      <c r="K319">
        <f>VLOOKUP($C319,'Raw-products'!$A$2:$H$1261,MATCH(K$1,'Raw-products'!$A$1:$H$1,0))</f>
        <v>106</v>
      </c>
      <c r="L319">
        <f>VLOOKUP($C319,'Raw-products'!$A$2:$H$1261,MATCH(L$1,'Raw-products'!$A$1:$H$1,0))</f>
        <v>63</v>
      </c>
      <c r="M319" s="5">
        <f t="shared" si="8"/>
        <v>6678</v>
      </c>
      <c r="N319" cm="1">
        <f t="array" ref="N319:Q319">_xlfn.XLOOKUP($B319,'Raw -orders'!$A:$A,'Raw -orders'!$B:$E)</f>
        <v>965</v>
      </c>
      <c r="O319">
        <v>16715</v>
      </c>
      <c r="P319" s="1">
        <v>44401</v>
      </c>
      <c r="Q319" s="1">
        <v>44427</v>
      </c>
      <c r="R319" t="str" cm="1">
        <f t="array" ref="R319:Y319">_xlfn.XLOOKUP($N319,'Raw - customers'!$A:$A,'Raw - customers'!$B:$I)</f>
        <v>Terri Lunny</v>
      </c>
      <c r="S319" t="str">
        <v>Bigender</v>
      </c>
      <c r="T319">
        <v>75</v>
      </c>
      <c r="U319" t="str">
        <v>4627 Paige KnollApt. 635</v>
      </c>
      <c r="V319">
        <v>5542</v>
      </c>
      <c r="W319" t="str">
        <v>New Callumtown</v>
      </c>
      <c r="X319" t="str">
        <v>Western Australia</v>
      </c>
      <c r="Y319" t="str">
        <v>Australia</v>
      </c>
      <c r="Z319">
        <v>7</v>
      </c>
      <c r="AA319" s="3" t="str">
        <f t="shared" si="9"/>
        <v>20 to 30</v>
      </c>
      <c r="AL319" s="6" t="str">
        <v>Glenn Keri</v>
      </c>
      <c r="AP319" s="6">
        <v>965</v>
      </c>
      <c r="AQ319" s="6" t="s">
        <v>1377</v>
      </c>
      <c r="AS319">
        <v>13</v>
      </c>
      <c r="AT319" t="str">
        <v>Queensland</v>
      </c>
    </row>
    <row r="320" spans="1:46" x14ac:dyDescent="0.25">
      <c r="A320">
        <v>318</v>
      </c>
      <c r="B320">
        <v>73</v>
      </c>
      <c r="C320">
        <v>1014</v>
      </c>
      <c r="D320">
        <v>106</v>
      </c>
      <c r="E320">
        <v>1</v>
      </c>
      <c r="F320">
        <v>106</v>
      </c>
      <c r="G320" t="str">
        <f>VLOOKUP($C320,'Raw-products'!$A$2:$H$1261,MATCH(G$1,'Raw-products'!$A$1:$H$1,0))</f>
        <v>Trousers</v>
      </c>
      <c r="H320" t="str">
        <f>VLOOKUP($C320,'Raw-products'!$A$2:$H$1261,MATCH(H$1,'Raw-products'!$A$1:$H$1,0))</f>
        <v>Wool</v>
      </c>
      <c r="I320" t="str">
        <f>VLOOKUP($C320,'Raw-products'!$A$2:$H$1261,MATCH(I$1,'Raw-products'!$A$1:$H$1,0))</f>
        <v>XL</v>
      </c>
      <c r="J320" t="str">
        <f>VLOOKUP($C320,'Raw-products'!$A$2:$H$1261,MATCH(J$1,'Raw-products'!$A$1:$H$1,0))</f>
        <v>violet</v>
      </c>
      <c r="K320">
        <f>VLOOKUP($C320,'Raw-products'!$A$2:$H$1261,MATCH(K$1,'Raw-products'!$A$1:$H$1,0))</f>
        <v>111</v>
      </c>
      <c r="L320">
        <f>VLOOKUP($C320,'Raw-products'!$A$2:$H$1261,MATCH(L$1,'Raw-products'!$A$1:$H$1,0))</f>
        <v>40</v>
      </c>
      <c r="M320" s="5">
        <f t="shared" si="8"/>
        <v>4440</v>
      </c>
      <c r="N320" cm="1">
        <f t="array" ref="N320:Q320">_xlfn.XLOOKUP($B320,'Raw -orders'!$A:$A,'Raw -orders'!$B:$E)</f>
        <v>965</v>
      </c>
      <c r="O320">
        <v>16715</v>
      </c>
      <c r="P320" s="1">
        <v>44401</v>
      </c>
      <c r="Q320" s="1">
        <v>44427</v>
      </c>
      <c r="R320" t="str" cm="1">
        <f t="array" ref="R320:Y320">_xlfn.XLOOKUP($N320,'Raw - customers'!$A:$A,'Raw - customers'!$B:$I)</f>
        <v>Terri Lunny</v>
      </c>
      <c r="S320" t="str">
        <v>Bigender</v>
      </c>
      <c r="T320">
        <v>75</v>
      </c>
      <c r="U320" t="str">
        <v>4627 Paige KnollApt. 635</v>
      </c>
      <c r="V320">
        <v>5542</v>
      </c>
      <c r="W320" t="str">
        <v>New Callumtown</v>
      </c>
      <c r="X320" t="str">
        <v>Western Australia</v>
      </c>
      <c r="Y320" t="str">
        <v>Australia</v>
      </c>
      <c r="Z320">
        <v>7</v>
      </c>
      <c r="AA320" s="3" t="str">
        <f t="shared" si="9"/>
        <v>20 to 30</v>
      </c>
      <c r="AL320" s="6" t="str">
        <v>Glyn Tieman</v>
      </c>
      <c r="AP320" s="6">
        <v>965</v>
      </c>
      <c r="AQ320" s="6" t="s">
        <v>1377</v>
      </c>
      <c r="AS320">
        <v>907</v>
      </c>
      <c r="AT320" t="str">
        <v>South Australia</v>
      </c>
    </row>
    <row r="321" spans="1:46" x14ac:dyDescent="0.25">
      <c r="A321">
        <v>319</v>
      </c>
      <c r="B321">
        <v>73</v>
      </c>
      <c r="C321">
        <v>1188</v>
      </c>
      <c r="D321">
        <v>99</v>
      </c>
      <c r="E321">
        <v>3</v>
      </c>
      <c r="F321">
        <v>297</v>
      </c>
      <c r="G321" t="str">
        <f>VLOOKUP($C321,'Raw-products'!$A$2:$H$1261,MATCH(G$1,'Raw-products'!$A$1:$H$1,0))</f>
        <v>Trousers</v>
      </c>
      <c r="H321" t="str">
        <f>VLOOKUP($C321,'Raw-products'!$A$2:$H$1261,MATCH(H$1,'Raw-products'!$A$1:$H$1,0))</f>
        <v>High-Waisted</v>
      </c>
      <c r="I321" t="str">
        <f>VLOOKUP($C321,'Raw-products'!$A$2:$H$1261,MATCH(I$1,'Raw-products'!$A$1:$H$1,0))</f>
        <v>L</v>
      </c>
      <c r="J321" t="str">
        <f>VLOOKUP($C321,'Raw-products'!$A$2:$H$1261,MATCH(J$1,'Raw-products'!$A$1:$H$1,0))</f>
        <v>violet</v>
      </c>
      <c r="K321">
        <f>VLOOKUP($C321,'Raw-products'!$A$2:$H$1261,MATCH(K$1,'Raw-products'!$A$1:$H$1,0))</f>
        <v>98</v>
      </c>
      <c r="L321">
        <f>VLOOKUP($C321,'Raw-products'!$A$2:$H$1261,MATCH(L$1,'Raw-products'!$A$1:$H$1,0))</f>
        <v>68</v>
      </c>
      <c r="M321" s="5">
        <f t="shared" si="8"/>
        <v>6664</v>
      </c>
      <c r="N321" cm="1">
        <f t="array" ref="N321:Q321">_xlfn.XLOOKUP($B321,'Raw -orders'!$A:$A,'Raw -orders'!$B:$E)</f>
        <v>965</v>
      </c>
      <c r="O321">
        <v>16715</v>
      </c>
      <c r="P321" s="1">
        <v>44401</v>
      </c>
      <c r="Q321" s="1">
        <v>44427</v>
      </c>
      <c r="R321" t="str" cm="1">
        <f t="array" ref="R321:Y321">_xlfn.XLOOKUP($N321,'Raw - customers'!$A:$A,'Raw - customers'!$B:$I)</f>
        <v>Terri Lunny</v>
      </c>
      <c r="S321" t="str">
        <v>Bigender</v>
      </c>
      <c r="T321">
        <v>75</v>
      </c>
      <c r="U321" t="str">
        <v>4627 Paige KnollApt. 635</v>
      </c>
      <c r="V321">
        <v>5542</v>
      </c>
      <c r="W321" t="str">
        <v>New Callumtown</v>
      </c>
      <c r="X321" t="str">
        <v>Western Australia</v>
      </c>
      <c r="Y321" t="str">
        <v>Australia</v>
      </c>
      <c r="Z321">
        <v>7</v>
      </c>
      <c r="AA321" s="3" t="str">
        <f t="shared" si="9"/>
        <v>20 to 30</v>
      </c>
      <c r="AL321" s="6" t="str">
        <v>Glynda Dodshon</v>
      </c>
      <c r="AP321" s="6">
        <v>965</v>
      </c>
      <c r="AQ321" s="6" t="s">
        <v>1377</v>
      </c>
      <c r="AS321">
        <v>94</v>
      </c>
      <c r="AT321" t="str">
        <v>Western Australia</v>
      </c>
    </row>
    <row r="322" spans="1:46" x14ac:dyDescent="0.25">
      <c r="A322">
        <v>320</v>
      </c>
      <c r="B322">
        <v>73</v>
      </c>
      <c r="C322">
        <v>70</v>
      </c>
      <c r="D322">
        <v>118</v>
      </c>
      <c r="E322">
        <v>2</v>
      </c>
      <c r="F322">
        <v>236</v>
      </c>
      <c r="G322" t="str">
        <f>VLOOKUP($C322,'Raw-products'!$A$2:$H$1261,MATCH(G$1,'Raw-products'!$A$1:$H$1,0))</f>
        <v>Shirt</v>
      </c>
      <c r="H322" t="str">
        <f>VLOOKUP($C322,'Raw-products'!$A$2:$H$1261,MATCH(H$1,'Raw-products'!$A$1:$H$1,0))</f>
        <v>Flannel</v>
      </c>
      <c r="I322" t="str">
        <f>VLOOKUP($C322,'Raw-products'!$A$2:$H$1261,MATCH(I$1,'Raw-products'!$A$1:$H$1,0))</f>
        <v>XS</v>
      </c>
      <c r="J322" t="str">
        <f>VLOOKUP($C322,'Raw-products'!$A$2:$H$1261,MATCH(J$1,'Raw-products'!$A$1:$H$1,0))</f>
        <v>red</v>
      </c>
      <c r="K322">
        <f>VLOOKUP($C322,'Raw-products'!$A$2:$H$1261,MATCH(K$1,'Raw-products'!$A$1:$H$1,0))</f>
        <v>96</v>
      </c>
      <c r="L322">
        <f>VLOOKUP($C322,'Raw-products'!$A$2:$H$1261,MATCH(L$1,'Raw-products'!$A$1:$H$1,0))</f>
        <v>42</v>
      </c>
      <c r="M322" s="5">
        <f t="shared" si="8"/>
        <v>4032</v>
      </c>
      <c r="N322" cm="1">
        <f t="array" ref="N322:Q322">_xlfn.XLOOKUP($B322,'Raw -orders'!$A:$A,'Raw -orders'!$B:$E)</f>
        <v>965</v>
      </c>
      <c r="O322">
        <v>16715</v>
      </c>
      <c r="P322" s="1">
        <v>44401</v>
      </c>
      <c r="Q322" s="1">
        <v>44427</v>
      </c>
      <c r="R322" t="str" cm="1">
        <f t="array" ref="R322:Y322">_xlfn.XLOOKUP($N322,'Raw - customers'!$A:$A,'Raw - customers'!$B:$I)</f>
        <v>Terri Lunny</v>
      </c>
      <c r="S322" t="str">
        <v>Bigender</v>
      </c>
      <c r="T322">
        <v>75</v>
      </c>
      <c r="U322" t="str">
        <v>4627 Paige KnollApt. 635</v>
      </c>
      <c r="V322">
        <v>5542</v>
      </c>
      <c r="W322" t="str">
        <v>New Callumtown</v>
      </c>
      <c r="X322" t="str">
        <v>Western Australia</v>
      </c>
      <c r="Y322" t="str">
        <v>Australia</v>
      </c>
      <c r="Z322">
        <v>7</v>
      </c>
      <c r="AA322" s="3" t="str">
        <f t="shared" si="9"/>
        <v>20 to 30</v>
      </c>
      <c r="AL322" s="6" t="str">
        <v>Gorden Seago</v>
      </c>
      <c r="AP322" s="6">
        <v>965</v>
      </c>
      <c r="AQ322" s="6" t="s">
        <v>1377</v>
      </c>
      <c r="AS322">
        <v>980</v>
      </c>
      <c r="AT322" t="str">
        <v>South Australia</v>
      </c>
    </row>
    <row r="323" spans="1:46" x14ac:dyDescent="0.25">
      <c r="A323">
        <v>321</v>
      </c>
      <c r="B323">
        <v>74</v>
      </c>
      <c r="C323">
        <v>507</v>
      </c>
      <c r="D323">
        <v>102</v>
      </c>
      <c r="E323">
        <v>2</v>
      </c>
      <c r="F323">
        <v>204</v>
      </c>
      <c r="G323" t="str">
        <f>VLOOKUP($C323,'Raw-products'!$A$2:$H$1261,MATCH(G$1,'Raw-products'!$A$1:$H$1,0))</f>
        <v>Jacket</v>
      </c>
      <c r="H323" t="str">
        <f>VLOOKUP($C323,'Raw-products'!$A$2:$H$1261,MATCH(H$1,'Raw-products'!$A$1:$H$1,0))</f>
        <v>Windbreaker</v>
      </c>
      <c r="I323" t="str">
        <f>VLOOKUP($C323,'Raw-products'!$A$2:$H$1261,MATCH(I$1,'Raw-products'!$A$1:$H$1,0))</f>
        <v>M</v>
      </c>
      <c r="J323" t="str">
        <f>VLOOKUP($C323,'Raw-products'!$A$2:$H$1261,MATCH(J$1,'Raw-products'!$A$1:$H$1,0))</f>
        <v>green</v>
      </c>
      <c r="K323">
        <f>VLOOKUP($C323,'Raw-products'!$A$2:$H$1261,MATCH(K$1,'Raw-products'!$A$1:$H$1,0))</f>
        <v>109</v>
      </c>
      <c r="L323">
        <f>VLOOKUP($C323,'Raw-products'!$A$2:$H$1261,MATCH(L$1,'Raw-products'!$A$1:$H$1,0))</f>
        <v>63</v>
      </c>
      <c r="M323" s="5">
        <f t="shared" ref="M323:M386" si="10">$K323*$L323</f>
        <v>6867</v>
      </c>
      <c r="N323" cm="1">
        <f t="array" ref="N323:Q323">_xlfn.XLOOKUP($B323,'Raw -orders'!$A:$A,'Raw -orders'!$B:$E)</f>
        <v>391</v>
      </c>
      <c r="O323">
        <v>39655</v>
      </c>
      <c r="P323" s="1">
        <v>44250</v>
      </c>
      <c r="Q323" s="1">
        <v>44254</v>
      </c>
      <c r="R323" t="str" cm="1">
        <f t="array" ref="R323:Y323">_xlfn.XLOOKUP($N323,'Raw - customers'!$A:$A,'Raw - customers'!$B:$I)</f>
        <v>Reed Churchlow</v>
      </c>
      <c r="S323" t="str">
        <v>Male</v>
      </c>
      <c r="T323">
        <v>75</v>
      </c>
      <c r="U323" t="str">
        <v>4592 Isabella BoulevardApt. 793</v>
      </c>
      <c r="V323">
        <v>7524</v>
      </c>
      <c r="W323" t="str">
        <v>North Sophieland</v>
      </c>
      <c r="X323" t="str">
        <v>Australian Capital Territory</v>
      </c>
      <c r="Y323" t="str">
        <v>Australia</v>
      </c>
      <c r="Z323">
        <v>2</v>
      </c>
      <c r="AA323" s="3" t="str">
        <f t="shared" ref="AA323:AA386" si="11">IF(AND(DATEDIF($P323,$Q323,"D")&gt;0,DATEDIF($P323,$Q323,"D")&lt;=10),"0 to 10",IF(AND(DATEDIF($P323,$Q323,"D")&gt;10,DATEDIF($P323,$Q323,"D")&lt;=20),"10 to 20",IF(AND(DATEDIF($P323,$Q323,"D")&gt;20,DATEDIF($P323,$Q323,"D")&lt;=30),"20 to 30")))</f>
        <v>0 to 10</v>
      </c>
      <c r="AL323" s="6" t="str">
        <v>Grady Wipper</v>
      </c>
      <c r="AP323" s="6">
        <v>391</v>
      </c>
      <c r="AQ323" s="6" t="s">
        <v>1350</v>
      </c>
      <c r="AS323">
        <v>892</v>
      </c>
      <c r="AT323" t="str">
        <v>Australian Capital Territory</v>
      </c>
    </row>
    <row r="324" spans="1:46" x14ac:dyDescent="0.25">
      <c r="A324">
        <v>322</v>
      </c>
      <c r="B324">
        <v>74</v>
      </c>
      <c r="C324">
        <v>311</v>
      </c>
      <c r="D324">
        <v>105</v>
      </c>
      <c r="E324">
        <v>2</v>
      </c>
      <c r="F324">
        <v>210</v>
      </c>
      <c r="G324" t="str">
        <f>VLOOKUP($C324,'Raw-products'!$A$2:$H$1261,MATCH(G$1,'Raw-products'!$A$1:$H$1,0))</f>
        <v>Shirt</v>
      </c>
      <c r="H324" t="str">
        <f>VLOOKUP($C324,'Raw-products'!$A$2:$H$1261,MATCH(H$1,'Raw-products'!$A$1:$H$1,0))</f>
        <v>Cuban Collar</v>
      </c>
      <c r="I324" t="str">
        <f>VLOOKUP($C324,'Raw-products'!$A$2:$H$1261,MATCH(I$1,'Raw-products'!$A$1:$H$1,0))</f>
        <v>S</v>
      </c>
      <c r="J324" t="str">
        <f>VLOOKUP($C324,'Raw-products'!$A$2:$H$1261,MATCH(J$1,'Raw-products'!$A$1:$H$1,0))</f>
        <v>violet</v>
      </c>
      <c r="K324">
        <f>VLOOKUP($C324,'Raw-products'!$A$2:$H$1261,MATCH(K$1,'Raw-products'!$A$1:$H$1,0))</f>
        <v>93</v>
      </c>
      <c r="L324">
        <f>VLOOKUP($C324,'Raw-products'!$A$2:$H$1261,MATCH(L$1,'Raw-products'!$A$1:$H$1,0))</f>
        <v>43</v>
      </c>
      <c r="M324" s="5">
        <f t="shared" si="10"/>
        <v>3999</v>
      </c>
      <c r="N324" cm="1">
        <f t="array" ref="N324:Q324">_xlfn.XLOOKUP($B324,'Raw -orders'!$A:$A,'Raw -orders'!$B:$E)</f>
        <v>391</v>
      </c>
      <c r="O324">
        <v>39655</v>
      </c>
      <c r="P324" s="1">
        <v>44250</v>
      </c>
      <c r="Q324" s="1">
        <v>44254</v>
      </c>
      <c r="R324" t="str" cm="1">
        <f t="array" ref="R324:Y324">_xlfn.XLOOKUP($N324,'Raw - customers'!$A:$A,'Raw - customers'!$B:$I)</f>
        <v>Reed Churchlow</v>
      </c>
      <c r="S324" t="str">
        <v>Male</v>
      </c>
      <c r="T324">
        <v>75</v>
      </c>
      <c r="U324" t="str">
        <v>4592 Isabella BoulevardApt. 793</v>
      </c>
      <c r="V324">
        <v>7524</v>
      </c>
      <c r="W324" t="str">
        <v>North Sophieland</v>
      </c>
      <c r="X324" t="str">
        <v>Australian Capital Territory</v>
      </c>
      <c r="Y324" t="str">
        <v>Australia</v>
      </c>
      <c r="Z324">
        <v>2</v>
      </c>
      <c r="AA324" s="3" t="str">
        <f t="shared" si="11"/>
        <v>0 to 10</v>
      </c>
      <c r="AL324" s="6" t="str">
        <v>Griffy Wenger</v>
      </c>
      <c r="AP324" s="6">
        <v>391</v>
      </c>
      <c r="AQ324" s="6" t="s">
        <v>1350</v>
      </c>
      <c r="AS324">
        <v>835</v>
      </c>
      <c r="AT324" t="str">
        <v>South Australia</v>
      </c>
    </row>
    <row r="325" spans="1:46" x14ac:dyDescent="0.25">
      <c r="A325">
        <v>323</v>
      </c>
      <c r="B325">
        <v>74</v>
      </c>
      <c r="C325">
        <v>85</v>
      </c>
      <c r="D325">
        <v>118</v>
      </c>
      <c r="E325">
        <v>2</v>
      </c>
      <c r="F325">
        <v>236</v>
      </c>
      <c r="G325" t="str">
        <f>VLOOKUP($C325,'Raw-products'!$A$2:$H$1261,MATCH(G$1,'Raw-products'!$A$1:$H$1,0))</f>
        <v>Shirt</v>
      </c>
      <c r="H325" t="str">
        <f>VLOOKUP($C325,'Raw-products'!$A$2:$H$1261,MATCH(H$1,'Raw-products'!$A$1:$H$1,0))</f>
        <v>Flannel</v>
      </c>
      <c r="I325" t="str">
        <f>VLOOKUP($C325,'Raw-products'!$A$2:$H$1261,MATCH(I$1,'Raw-products'!$A$1:$H$1,0))</f>
        <v>XS</v>
      </c>
      <c r="J325" t="str">
        <f>VLOOKUP($C325,'Raw-products'!$A$2:$H$1261,MATCH(J$1,'Raw-products'!$A$1:$H$1,0))</f>
        <v>green</v>
      </c>
      <c r="K325">
        <f>VLOOKUP($C325,'Raw-products'!$A$2:$H$1261,MATCH(K$1,'Raw-products'!$A$1:$H$1,0))</f>
        <v>96</v>
      </c>
      <c r="L325">
        <f>VLOOKUP($C325,'Raw-products'!$A$2:$H$1261,MATCH(L$1,'Raw-products'!$A$1:$H$1,0))</f>
        <v>55</v>
      </c>
      <c r="M325" s="5">
        <f t="shared" si="10"/>
        <v>5280</v>
      </c>
      <c r="N325" cm="1">
        <f t="array" ref="N325:Q325">_xlfn.XLOOKUP($B325,'Raw -orders'!$A:$A,'Raw -orders'!$B:$E)</f>
        <v>391</v>
      </c>
      <c r="O325">
        <v>39655</v>
      </c>
      <c r="P325" s="1">
        <v>44250</v>
      </c>
      <c r="Q325" s="1">
        <v>44254</v>
      </c>
      <c r="R325" t="str" cm="1">
        <f t="array" ref="R325:Y325">_xlfn.XLOOKUP($N325,'Raw - customers'!$A:$A,'Raw - customers'!$B:$I)</f>
        <v>Reed Churchlow</v>
      </c>
      <c r="S325" t="str">
        <v>Male</v>
      </c>
      <c r="T325">
        <v>75</v>
      </c>
      <c r="U325" t="str">
        <v>4592 Isabella BoulevardApt. 793</v>
      </c>
      <c r="V325">
        <v>7524</v>
      </c>
      <c r="W325" t="str">
        <v>North Sophieland</v>
      </c>
      <c r="X325" t="str">
        <v>Australian Capital Territory</v>
      </c>
      <c r="Y325" t="str">
        <v>Australia</v>
      </c>
      <c r="Z325">
        <v>2</v>
      </c>
      <c r="AA325" s="3" t="str">
        <f t="shared" si="11"/>
        <v>0 to 10</v>
      </c>
      <c r="AL325" s="6" t="str">
        <v>Grissel Harteley</v>
      </c>
      <c r="AP325" s="6">
        <v>391</v>
      </c>
      <c r="AQ325" s="6" t="s">
        <v>1350</v>
      </c>
      <c r="AS325">
        <v>404</v>
      </c>
      <c r="AT325" t="str">
        <v>Australian Capital Territory</v>
      </c>
    </row>
    <row r="326" spans="1:46" x14ac:dyDescent="0.25">
      <c r="A326">
        <v>324</v>
      </c>
      <c r="B326">
        <v>75</v>
      </c>
      <c r="C326">
        <v>571</v>
      </c>
      <c r="D326">
        <v>100</v>
      </c>
      <c r="E326">
        <v>2</v>
      </c>
      <c r="F326">
        <v>200</v>
      </c>
      <c r="G326" t="str">
        <f>VLOOKUP($C326,'Raw-products'!$A$2:$H$1261,MATCH(G$1,'Raw-products'!$A$1:$H$1,0))</f>
        <v>Jacket</v>
      </c>
      <c r="H326" t="str">
        <f>VLOOKUP($C326,'Raw-products'!$A$2:$H$1261,MATCH(H$1,'Raw-products'!$A$1:$H$1,0))</f>
        <v>Bomber</v>
      </c>
      <c r="I326" t="str">
        <f>VLOOKUP($C326,'Raw-products'!$A$2:$H$1261,MATCH(I$1,'Raw-products'!$A$1:$H$1,0))</f>
        <v>S</v>
      </c>
      <c r="J326" t="str">
        <f>VLOOKUP($C326,'Raw-products'!$A$2:$H$1261,MATCH(J$1,'Raw-products'!$A$1:$H$1,0))</f>
        <v>yellow</v>
      </c>
      <c r="K326">
        <f>VLOOKUP($C326,'Raw-products'!$A$2:$H$1261,MATCH(K$1,'Raw-products'!$A$1:$H$1,0))</f>
        <v>90</v>
      </c>
      <c r="L326">
        <f>VLOOKUP($C326,'Raw-products'!$A$2:$H$1261,MATCH(L$1,'Raw-products'!$A$1:$H$1,0))</f>
        <v>64</v>
      </c>
      <c r="M326" s="5">
        <f t="shared" si="10"/>
        <v>5760</v>
      </c>
      <c r="N326" cm="1">
        <f t="array" ref="N326:Q326">_xlfn.XLOOKUP($B326,'Raw -orders'!$A:$A,'Raw -orders'!$B:$E)</f>
        <v>68</v>
      </c>
      <c r="O326">
        <v>16667</v>
      </c>
      <c r="P326" s="1">
        <v>44432</v>
      </c>
      <c r="Q326" s="1">
        <v>44454</v>
      </c>
      <c r="R326" t="str" cm="1">
        <f t="array" ref="R326:Y326">_xlfn.XLOOKUP($N326,'Raw - customers'!$A:$A,'Raw - customers'!$B:$I)</f>
        <v>Willa Gaisford</v>
      </c>
      <c r="S326" t="str">
        <v>Female</v>
      </c>
      <c r="T326">
        <v>23</v>
      </c>
      <c r="U326" t="str">
        <v>373 Little JunctionApt. 299</v>
      </c>
      <c r="V326">
        <v>6751</v>
      </c>
      <c r="W326" t="str">
        <v>West Justin</v>
      </c>
      <c r="X326" t="str">
        <v>Western Australia</v>
      </c>
      <c r="Y326" t="str">
        <v>Australia</v>
      </c>
      <c r="Z326">
        <v>8</v>
      </c>
      <c r="AA326" s="3" t="str">
        <f t="shared" si="11"/>
        <v>20 to 30</v>
      </c>
      <c r="AL326" s="6" t="str">
        <v>Gunner Murdie</v>
      </c>
      <c r="AP326" s="6">
        <v>68</v>
      </c>
      <c r="AQ326" s="6" t="s">
        <v>1377</v>
      </c>
      <c r="AS326">
        <v>47</v>
      </c>
      <c r="AT326" t="str">
        <v>Western Australia</v>
      </c>
    </row>
    <row r="327" spans="1:46" x14ac:dyDescent="0.25">
      <c r="A327">
        <v>325</v>
      </c>
      <c r="B327">
        <v>75</v>
      </c>
      <c r="C327">
        <v>395</v>
      </c>
      <c r="D327">
        <v>119</v>
      </c>
      <c r="E327">
        <v>3</v>
      </c>
      <c r="F327">
        <v>357</v>
      </c>
      <c r="G327" t="str">
        <f>VLOOKUP($C327,'Raw-products'!$A$2:$H$1261,MATCH(G$1,'Raw-products'!$A$1:$H$1,0))</f>
        <v>Shirt</v>
      </c>
      <c r="H327" t="str">
        <f>VLOOKUP($C327,'Raw-products'!$A$2:$H$1261,MATCH(H$1,'Raw-products'!$A$1:$H$1,0))</f>
        <v>Casual Slim Fit</v>
      </c>
      <c r="I327" t="str">
        <f>VLOOKUP($C327,'Raw-products'!$A$2:$H$1261,MATCH(I$1,'Raw-products'!$A$1:$H$1,0))</f>
        <v>XS</v>
      </c>
      <c r="J327" t="str">
        <f>VLOOKUP($C327,'Raw-products'!$A$2:$H$1261,MATCH(J$1,'Raw-products'!$A$1:$H$1,0))</f>
        <v>yellow</v>
      </c>
      <c r="K327">
        <f>VLOOKUP($C327,'Raw-products'!$A$2:$H$1261,MATCH(K$1,'Raw-products'!$A$1:$H$1,0))</f>
        <v>113</v>
      </c>
      <c r="L327">
        <f>VLOOKUP($C327,'Raw-products'!$A$2:$H$1261,MATCH(L$1,'Raw-products'!$A$1:$H$1,0))</f>
        <v>63</v>
      </c>
      <c r="M327" s="5">
        <f t="shared" si="10"/>
        <v>7119</v>
      </c>
      <c r="N327" cm="1">
        <f t="array" ref="N327:Q327">_xlfn.XLOOKUP($B327,'Raw -orders'!$A:$A,'Raw -orders'!$B:$E)</f>
        <v>68</v>
      </c>
      <c r="O327">
        <v>16667</v>
      </c>
      <c r="P327" s="1">
        <v>44432</v>
      </c>
      <c r="Q327" s="1">
        <v>44454</v>
      </c>
      <c r="R327" t="str" cm="1">
        <f t="array" ref="R327:Y327">_xlfn.XLOOKUP($N327,'Raw - customers'!$A:$A,'Raw - customers'!$B:$I)</f>
        <v>Willa Gaisford</v>
      </c>
      <c r="S327" t="str">
        <v>Female</v>
      </c>
      <c r="T327">
        <v>23</v>
      </c>
      <c r="U327" t="str">
        <v>373 Little JunctionApt. 299</v>
      </c>
      <c r="V327">
        <v>6751</v>
      </c>
      <c r="W327" t="str">
        <v>West Justin</v>
      </c>
      <c r="X327" t="str">
        <v>Western Australia</v>
      </c>
      <c r="Y327" t="str">
        <v>Australia</v>
      </c>
      <c r="Z327">
        <v>8</v>
      </c>
      <c r="AA327" s="3" t="str">
        <f t="shared" si="11"/>
        <v>20 to 30</v>
      </c>
      <c r="AL327" s="6" t="str">
        <v>Gusty Smallacombe</v>
      </c>
      <c r="AP327" s="6">
        <v>68</v>
      </c>
      <c r="AQ327" s="6" t="s">
        <v>1377</v>
      </c>
      <c r="AS327">
        <v>771</v>
      </c>
      <c r="AT327" t="str">
        <v>Victoria</v>
      </c>
    </row>
    <row r="328" spans="1:46" x14ac:dyDescent="0.25">
      <c r="A328">
        <v>326</v>
      </c>
      <c r="B328">
        <v>75</v>
      </c>
      <c r="C328">
        <v>604</v>
      </c>
      <c r="D328">
        <v>112</v>
      </c>
      <c r="E328">
        <v>3</v>
      </c>
      <c r="F328">
        <v>336</v>
      </c>
      <c r="G328" t="str">
        <f>VLOOKUP($C328,'Raw-products'!$A$2:$H$1261,MATCH(G$1,'Raw-products'!$A$1:$H$1,0))</f>
        <v>Jacket</v>
      </c>
      <c r="H328" t="str">
        <f>VLOOKUP($C328,'Raw-products'!$A$2:$H$1261,MATCH(H$1,'Raw-products'!$A$1:$H$1,0))</f>
        <v>Cardigan</v>
      </c>
      <c r="I328" t="str">
        <f>VLOOKUP($C328,'Raw-products'!$A$2:$H$1261,MATCH(I$1,'Raw-products'!$A$1:$H$1,0))</f>
        <v>XL</v>
      </c>
      <c r="J328" t="str">
        <f>VLOOKUP($C328,'Raw-products'!$A$2:$H$1261,MATCH(J$1,'Raw-products'!$A$1:$H$1,0))</f>
        <v>orange</v>
      </c>
      <c r="K328">
        <f>VLOOKUP($C328,'Raw-products'!$A$2:$H$1261,MATCH(K$1,'Raw-products'!$A$1:$H$1,0))</f>
        <v>118</v>
      </c>
      <c r="L328">
        <f>VLOOKUP($C328,'Raw-products'!$A$2:$H$1261,MATCH(L$1,'Raw-products'!$A$1:$H$1,0))</f>
        <v>75</v>
      </c>
      <c r="M328" s="5">
        <f t="shared" si="10"/>
        <v>8850</v>
      </c>
      <c r="N328" cm="1">
        <f t="array" ref="N328:Q328">_xlfn.XLOOKUP($B328,'Raw -orders'!$A:$A,'Raw -orders'!$B:$E)</f>
        <v>68</v>
      </c>
      <c r="O328">
        <v>16667</v>
      </c>
      <c r="P328" s="1">
        <v>44432</v>
      </c>
      <c r="Q328" s="1">
        <v>44454</v>
      </c>
      <c r="R328" t="str" cm="1">
        <f t="array" ref="R328:Y328">_xlfn.XLOOKUP($N328,'Raw - customers'!$A:$A,'Raw - customers'!$B:$I)</f>
        <v>Willa Gaisford</v>
      </c>
      <c r="S328" t="str">
        <v>Female</v>
      </c>
      <c r="T328">
        <v>23</v>
      </c>
      <c r="U328" t="str">
        <v>373 Little JunctionApt. 299</v>
      </c>
      <c r="V328">
        <v>6751</v>
      </c>
      <c r="W328" t="str">
        <v>West Justin</v>
      </c>
      <c r="X328" t="str">
        <v>Western Australia</v>
      </c>
      <c r="Y328" t="str">
        <v>Australia</v>
      </c>
      <c r="Z328">
        <v>8</v>
      </c>
      <c r="AA328" s="3" t="str">
        <f t="shared" si="11"/>
        <v>20 to 30</v>
      </c>
      <c r="AL328" s="6" t="str">
        <v>Guthry Ure</v>
      </c>
      <c r="AP328" s="6">
        <v>68</v>
      </c>
      <c r="AQ328" s="6" t="s">
        <v>1377</v>
      </c>
      <c r="AS328">
        <v>427</v>
      </c>
      <c r="AT328" t="str">
        <v>Queensland</v>
      </c>
    </row>
    <row r="329" spans="1:46" x14ac:dyDescent="0.25">
      <c r="A329">
        <v>327</v>
      </c>
      <c r="B329">
        <v>76</v>
      </c>
      <c r="C329">
        <v>452</v>
      </c>
      <c r="D329">
        <v>107</v>
      </c>
      <c r="E329">
        <v>1</v>
      </c>
      <c r="F329">
        <v>107</v>
      </c>
      <c r="G329" t="str">
        <f>VLOOKUP($C329,'Raw-products'!$A$2:$H$1261,MATCH(G$1,'Raw-products'!$A$1:$H$1,0))</f>
        <v>Jacket</v>
      </c>
      <c r="H329" t="str">
        <f>VLOOKUP($C329,'Raw-products'!$A$2:$H$1261,MATCH(H$1,'Raw-products'!$A$1:$H$1,0))</f>
        <v>Denim</v>
      </c>
      <c r="I329" t="str">
        <f>VLOOKUP($C329,'Raw-products'!$A$2:$H$1261,MATCH(I$1,'Raw-products'!$A$1:$H$1,0))</f>
        <v>M</v>
      </c>
      <c r="J329" t="str">
        <f>VLOOKUP($C329,'Raw-products'!$A$2:$H$1261,MATCH(J$1,'Raw-products'!$A$1:$H$1,0))</f>
        <v>violet</v>
      </c>
      <c r="K329">
        <f>VLOOKUP($C329,'Raw-products'!$A$2:$H$1261,MATCH(K$1,'Raw-products'!$A$1:$H$1,0))</f>
        <v>92</v>
      </c>
      <c r="L329">
        <f>VLOOKUP($C329,'Raw-products'!$A$2:$H$1261,MATCH(L$1,'Raw-products'!$A$1:$H$1,0))</f>
        <v>43</v>
      </c>
      <c r="M329" s="5">
        <f t="shared" si="10"/>
        <v>3956</v>
      </c>
      <c r="N329" cm="1">
        <f t="array" ref="N329:Q329">_xlfn.XLOOKUP($B329,'Raw -orders'!$A:$A,'Raw -orders'!$B:$E)</f>
        <v>470</v>
      </c>
      <c r="O329">
        <v>22762</v>
      </c>
      <c r="P329" s="1">
        <v>44365</v>
      </c>
      <c r="Q329" s="1">
        <v>44373</v>
      </c>
      <c r="R329" t="str" cm="1">
        <f t="array" ref="R329:Y329">_xlfn.XLOOKUP($N329,'Raw - customers'!$A:$A,'Raw - customers'!$B:$I)</f>
        <v>Trudey Betteridge</v>
      </c>
      <c r="S329" t="str">
        <v>Genderfluid</v>
      </c>
      <c r="T329">
        <v>45</v>
      </c>
      <c r="U329" t="str">
        <v>2115 Henry GroveSuite 788</v>
      </c>
      <c r="V329">
        <v>3138</v>
      </c>
      <c r="W329" t="str">
        <v>Edwardtown</v>
      </c>
      <c r="X329" t="str">
        <v>Western Australia</v>
      </c>
      <c r="Y329" t="str">
        <v>Australia</v>
      </c>
      <c r="Z329">
        <v>6</v>
      </c>
      <c r="AA329" s="3" t="str">
        <f t="shared" si="11"/>
        <v>0 to 10</v>
      </c>
      <c r="AL329" s="6" t="str">
        <v>Gwenette Kahen</v>
      </c>
      <c r="AP329" s="6">
        <v>470</v>
      </c>
      <c r="AQ329" s="6" t="s">
        <v>1377</v>
      </c>
      <c r="AS329">
        <v>589</v>
      </c>
      <c r="AT329" t="str">
        <v>Queensland</v>
      </c>
    </row>
    <row r="330" spans="1:46" x14ac:dyDescent="0.25">
      <c r="A330">
        <v>328</v>
      </c>
      <c r="B330">
        <v>76</v>
      </c>
      <c r="C330">
        <v>1083</v>
      </c>
      <c r="D330">
        <v>93</v>
      </c>
      <c r="E330">
        <v>2</v>
      </c>
      <c r="F330">
        <v>186</v>
      </c>
      <c r="G330" t="str">
        <f>VLOOKUP($C330,'Raw-products'!$A$2:$H$1261,MATCH(G$1,'Raw-products'!$A$1:$H$1,0))</f>
        <v>Trousers</v>
      </c>
      <c r="H330" t="str">
        <f>VLOOKUP($C330,'Raw-products'!$A$2:$H$1261,MATCH(H$1,'Raw-products'!$A$1:$H$1,0))</f>
        <v>Joggers</v>
      </c>
      <c r="I330" t="str">
        <f>VLOOKUP($C330,'Raw-products'!$A$2:$H$1261,MATCH(I$1,'Raw-products'!$A$1:$H$1,0))</f>
        <v>L</v>
      </c>
      <c r="J330" t="str">
        <f>VLOOKUP($C330,'Raw-products'!$A$2:$H$1261,MATCH(J$1,'Raw-products'!$A$1:$H$1,0))</f>
        <v>violet</v>
      </c>
      <c r="K330">
        <f>VLOOKUP($C330,'Raw-products'!$A$2:$H$1261,MATCH(K$1,'Raw-products'!$A$1:$H$1,0))</f>
        <v>94</v>
      </c>
      <c r="L330">
        <f>VLOOKUP($C330,'Raw-products'!$A$2:$H$1261,MATCH(L$1,'Raw-products'!$A$1:$H$1,0))</f>
        <v>60</v>
      </c>
      <c r="M330" s="5">
        <f t="shared" si="10"/>
        <v>5640</v>
      </c>
      <c r="N330" cm="1">
        <f t="array" ref="N330:Q330">_xlfn.XLOOKUP($B330,'Raw -orders'!$A:$A,'Raw -orders'!$B:$E)</f>
        <v>470</v>
      </c>
      <c r="O330">
        <v>22762</v>
      </c>
      <c r="P330" s="1">
        <v>44365</v>
      </c>
      <c r="Q330" s="1">
        <v>44373</v>
      </c>
      <c r="R330" t="str" cm="1">
        <f t="array" ref="R330:Y330">_xlfn.XLOOKUP($N330,'Raw - customers'!$A:$A,'Raw - customers'!$B:$I)</f>
        <v>Trudey Betteridge</v>
      </c>
      <c r="S330" t="str">
        <v>Genderfluid</v>
      </c>
      <c r="T330">
        <v>45</v>
      </c>
      <c r="U330" t="str">
        <v>2115 Henry GroveSuite 788</v>
      </c>
      <c r="V330">
        <v>3138</v>
      </c>
      <c r="W330" t="str">
        <v>Edwardtown</v>
      </c>
      <c r="X330" t="str">
        <v>Western Australia</v>
      </c>
      <c r="Y330" t="str">
        <v>Australia</v>
      </c>
      <c r="Z330">
        <v>6</v>
      </c>
      <c r="AA330" s="3" t="str">
        <f t="shared" si="11"/>
        <v>0 to 10</v>
      </c>
      <c r="AL330" s="6" t="str">
        <v>Hadlee Douthwaite</v>
      </c>
      <c r="AP330" s="6">
        <v>470</v>
      </c>
      <c r="AQ330" s="6" t="s">
        <v>1377</v>
      </c>
      <c r="AS330">
        <v>212</v>
      </c>
      <c r="AT330" t="str">
        <v>Western Australia</v>
      </c>
    </row>
    <row r="331" spans="1:46" x14ac:dyDescent="0.25">
      <c r="A331">
        <v>329</v>
      </c>
      <c r="B331">
        <v>76</v>
      </c>
      <c r="C331">
        <v>214</v>
      </c>
      <c r="D331">
        <v>106</v>
      </c>
      <c r="E331">
        <v>1</v>
      </c>
      <c r="F331">
        <v>106</v>
      </c>
      <c r="G331" t="str">
        <f>VLOOKUP($C331,'Raw-products'!$A$2:$H$1261,MATCH(G$1,'Raw-products'!$A$1:$H$1,0))</f>
        <v>Shirt</v>
      </c>
      <c r="H331" t="str">
        <f>VLOOKUP($C331,'Raw-products'!$A$2:$H$1261,MATCH(H$1,'Raw-products'!$A$1:$H$1,0))</f>
        <v>Chambray</v>
      </c>
      <c r="I331" t="str">
        <f>VLOOKUP($C331,'Raw-products'!$A$2:$H$1261,MATCH(I$1,'Raw-products'!$A$1:$H$1,0))</f>
        <v>XL</v>
      </c>
      <c r="J331" t="str">
        <f>VLOOKUP($C331,'Raw-products'!$A$2:$H$1261,MATCH(J$1,'Raw-products'!$A$1:$H$1,0))</f>
        <v>red</v>
      </c>
      <c r="K331">
        <f>VLOOKUP($C331,'Raw-products'!$A$2:$H$1261,MATCH(K$1,'Raw-products'!$A$1:$H$1,0))</f>
        <v>105</v>
      </c>
      <c r="L331">
        <f>VLOOKUP($C331,'Raw-products'!$A$2:$H$1261,MATCH(L$1,'Raw-products'!$A$1:$H$1,0))</f>
        <v>42</v>
      </c>
      <c r="M331" s="5">
        <f t="shared" si="10"/>
        <v>4410</v>
      </c>
      <c r="N331" cm="1">
        <f t="array" ref="N331:Q331">_xlfn.XLOOKUP($B331,'Raw -orders'!$A:$A,'Raw -orders'!$B:$E)</f>
        <v>470</v>
      </c>
      <c r="O331">
        <v>22762</v>
      </c>
      <c r="P331" s="1">
        <v>44365</v>
      </c>
      <c r="Q331" s="1">
        <v>44373</v>
      </c>
      <c r="R331" t="str" cm="1">
        <f t="array" ref="R331:Y331">_xlfn.XLOOKUP($N331,'Raw - customers'!$A:$A,'Raw - customers'!$B:$I)</f>
        <v>Trudey Betteridge</v>
      </c>
      <c r="S331" t="str">
        <v>Genderfluid</v>
      </c>
      <c r="T331">
        <v>45</v>
      </c>
      <c r="U331" t="str">
        <v>2115 Henry GroveSuite 788</v>
      </c>
      <c r="V331">
        <v>3138</v>
      </c>
      <c r="W331" t="str">
        <v>Edwardtown</v>
      </c>
      <c r="X331" t="str">
        <v>Western Australia</v>
      </c>
      <c r="Y331" t="str">
        <v>Australia</v>
      </c>
      <c r="Z331">
        <v>6</v>
      </c>
      <c r="AA331" s="3" t="str">
        <f t="shared" si="11"/>
        <v>0 to 10</v>
      </c>
      <c r="AL331" s="6" t="str">
        <v>Hadley Baddam</v>
      </c>
      <c r="AP331" s="6">
        <v>470</v>
      </c>
      <c r="AQ331" s="6" t="s">
        <v>1377</v>
      </c>
      <c r="AS331">
        <v>947</v>
      </c>
      <c r="AT331" t="str">
        <v>New South Wales</v>
      </c>
    </row>
    <row r="332" spans="1:46" x14ac:dyDescent="0.25">
      <c r="A332">
        <v>330</v>
      </c>
      <c r="B332">
        <v>76</v>
      </c>
      <c r="C332">
        <v>1158</v>
      </c>
      <c r="D332">
        <v>99</v>
      </c>
      <c r="E332">
        <v>1</v>
      </c>
      <c r="F332">
        <v>99</v>
      </c>
      <c r="G332" t="str">
        <f>VLOOKUP($C332,'Raw-products'!$A$2:$H$1261,MATCH(G$1,'Raw-products'!$A$1:$H$1,0))</f>
        <v>Trousers</v>
      </c>
      <c r="H332" t="str">
        <f>VLOOKUP($C332,'Raw-products'!$A$2:$H$1261,MATCH(H$1,'Raw-products'!$A$1:$H$1,0))</f>
        <v>High-Waisted</v>
      </c>
      <c r="I332" t="str">
        <f>VLOOKUP($C332,'Raw-products'!$A$2:$H$1261,MATCH(I$1,'Raw-products'!$A$1:$H$1,0))</f>
        <v>L</v>
      </c>
      <c r="J332" t="str">
        <f>VLOOKUP($C332,'Raw-products'!$A$2:$H$1261,MATCH(J$1,'Raw-products'!$A$1:$H$1,0))</f>
        <v>red</v>
      </c>
      <c r="K332">
        <f>VLOOKUP($C332,'Raw-products'!$A$2:$H$1261,MATCH(K$1,'Raw-products'!$A$1:$H$1,0))</f>
        <v>98</v>
      </c>
      <c r="L332">
        <f>VLOOKUP($C332,'Raw-products'!$A$2:$H$1261,MATCH(L$1,'Raw-products'!$A$1:$H$1,0))</f>
        <v>52</v>
      </c>
      <c r="M332" s="5">
        <f t="shared" si="10"/>
        <v>5096</v>
      </c>
      <c r="N332" cm="1">
        <f t="array" ref="N332:Q332">_xlfn.XLOOKUP($B332,'Raw -orders'!$A:$A,'Raw -orders'!$B:$E)</f>
        <v>470</v>
      </c>
      <c r="O332">
        <v>22762</v>
      </c>
      <c r="P332" s="1">
        <v>44365</v>
      </c>
      <c r="Q332" s="1">
        <v>44373</v>
      </c>
      <c r="R332" t="str" cm="1">
        <f t="array" ref="R332:Y332">_xlfn.XLOOKUP($N332,'Raw - customers'!$A:$A,'Raw - customers'!$B:$I)</f>
        <v>Trudey Betteridge</v>
      </c>
      <c r="S332" t="str">
        <v>Genderfluid</v>
      </c>
      <c r="T332">
        <v>45</v>
      </c>
      <c r="U332" t="str">
        <v>2115 Henry GroveSuite 788</v>
      </c>
      <c r="V332">
        <v>3138</v>
      </c>
      <c r="W332" t="str">
        <v>Edwardtown</v>
      </c>
      <c r="X332" t="str">
        <v>Western Australia</v>
      </c>
      <c r="Y332" t="str">
        <v>Australia</v>
      </c>
      <c r="Z332">
        <v>6</v>
      </c>
      <c r="AA332" s="3" t="str">
        <f t="shared" si="11"/>
        <v>0 to 10</v>
      </c>
      <c r="AL332" s="6" t="str">
        <v>Hal Saker</v>
      </c>
      <c r="AP332" s="6">
        <v>470</v>
      </c>
      <c r="AQ332" s="6" t="s">
        <v>1377</v>
      </c>
      <c r="AS332">
        <v>918</v>
      </c>
      <c r="AT332" t="str">
        <v>Australian Capital Territory</v>
      </c>
    </row>
    <row r="333" spans="1:46" x14ac:dyDescent="0.25">
      <c r="A333">
        <v>331</v>
      </c>
      <c r="B333">
        <v>76</v>
      </c>
      <c r="C333">
        <v>1132</v>
      </c>
      <c r="D333">
        <v>102</v>
      </c>
      <c r="E333">
        <v>1</v>
      </c>
      <c r="F333">
        <v>102</v>
      </c>
      <c r="G333" t="str">
        <f>VLOOKUP($C333,'Raw-products'!$A$2:$H$1261,MATCH(G$1,'Raw-products'!$A$1:$H$1,0))</f>
        <v>Trousers</v>
      </c>
      <c r="H333" t="str">
        <f>VLOOKUP($C333,'Raw-products'!$A$2:$H$1261,MATCH(H$1,'Raw-products'!$A$1:$H$1,0))</f>
        <v>Cargo Pants</v>
      </c>
      <c r="I333" t="str">
        <f>VLOOKUP($C333,'Raw-products'!$A$2:$H$1261,MATCH(I$1,'Raw-products'!$A$1:$H$1,0))</f>
        <v>M</v>
      </c>
      <c r="J333" t="str">
        <f>VLOOKUP($C333,'Raw-products'!$A$2:$H$1261,MATCH(J$1,'Raw-products'!$A$1:$H$1,0))</f>
        <v>yellow</v>
      </c>
      <c r="K333">
        <f>VLOOKUP($C333,'Raw-products'!$A$2:$H$1261,MATCH(K$1,'Raw-products'!$A$1:$H$1,0))</f>
        <v>106</v>
      </c>
      <c r="L333">
        <f>VLOOKUP($C333,'Raw-products'!$A$2:$H$1261,MATCH(L$1,'Raw-products'!$A$1:$H$1,0))</f>
        <v>72</v>
      </c>
      <c r="M333" s="5">
        <f t="shared" si="10"/>
        <v>7632</v>
      </c>
      <c r="N333" cm="1">
        <f t="array" ref="N333:Q333">_xlfn.XLOOKUP($B333,'Raw -orders'!$A:$A,'Raw -orders'!$B:$E)</f>
        <v>470</v>
      </c>
      <c r="O333">
        <v>22762</v>
      </c>
      <c r="P333" s="1">
        <v>44365</v>
      </c>
      <c r="Q333" s="1">
        <v>44373</v>
      </c>
      <c r="R333" t="str" cm="1">
        <f t="array" ref="R333:Y333">_xlfn.XLOOKUP($N333,'Raw - customers'!$A:$A,'Raw - customers'!$B:$I)</f>
        <v>Trudey Betteridge</v>
      </c>
      <c r="S333" t="str">
        <v>Genderfluid</v>
      </c>
      <c r="T333">
        <v>45</v>
      </c>
      <c r="U333" t="str">
        <v>2115 Henry GroveSuite 788</v>
      </c>
      <c r="V333">
        <v>3138</v>
      </c>
      <c r="W333" t="str">
        <v>Edwardtown</v>
      </c>
      <c r="X333" t="str">
        <v>Western Australia</v>
      </c>
      <c r="Y333" t="str">
        <v>Australia</v>
      </c>
      <c r="Z333">
        <v>6</v>
      </c>
      <c r="AA333" s="3" t="str">
        <f t="shared" si="11"/>
        <v>0 to 10</v>
      </c>
      <c r="AL333" s="6" t="str">
        <v>Hana Stitch</v>
      </c>
      <c r="AP333" s="6">
        <v>470</v>
      </c>
      <c r="AQ333" s="6" t="s">
        <v>1377</v>
      </c>
      <c r="AS333">
        <v>745</v>
      </c>
      <c r="AT333" t="str">
        <v>Northern Territory</v>
      </c>
    </row>
    <row r="334" spans="1:46" x14ac:dyDescent="0.25">
      <c r="A334">
        <v>332</v>
      </c>
      <c r="B334">
        <v>76</v>
      </c>
      <c r="C334">
        <v>1067</v>
      </c>
      <c r="D334">
        <v>93</v>
      </c>
      <c r="E334">
        <v>3</v>
      </c>
      <c r="F334">
        <v>279</v>
      </c>
      <c r="G334" t="str">
        <f>VLOOKUP($C334,'Raw-products'!$A$2:$H$1261,MATCH(G$1,'Raw-products'!$A$1:$H$1,0))</f>
        <v>Trousers</v>
      </c>
      <c r="H334" t="str">
        <f>VLOOKUP($C334,'Raw-products'!$A$2:$H$1261,MATCH(H$1,'Raw-products'!$A$1:$H$1,0))</f>
        <v>Joggers</v>
      </c>
      <c r="I334" t="str">
        <f>VLOOKUP($C334,'Raw-products'!$A$2:$H$1261,MATCH(I$1,'Raw-products'!$A$1:$H$1,0))</f>
        <v>M</v>
      </c>
      <c r="J334" t="str">
        <f>VLOOKUP($C334,'Raw-products'!$A$2:$H$1261,MATCH(J$1,'Raw-products'!$A$1:$H$1,0))</f>
        <v>green</v>
      </c>
      <c r="K334">
        <f>VLOOKUP($C334,'Raw-products'!$A$2:$H$1261,MATCH(K$1,'Raw-products'!$A$1:$H$1,0))</f>
        <v>94</v>
      </c>
      <c r="L334">
        <f>VLOOKUP($C334,'Raw-products'!$A$2:$H$1261,MATCH(L$1,'Raw-products'!$A$1:$H$1,0))</f>
        <v>54</v>
      </c>
      <c r="M334" s="5">
        <f t="shared" si="10"/>
        <v>5076</v>
      </c>
      <c r="N334" cm="1">
        <f t="array" ref="N334:Q334">_xlfn.XLOOKUP($B334,'Raw -orders'!$A:$A,'Raw -orders'!$B:$E)</f>
        <v>470</v>
      </c>
      <c r="O334">
        <v>22762</v>
      </c>
      <c r="P334" s="1">
        <v>44365</v>
      </c>
      <c r="Q334" s="1">
        <v>44373</v>
      </c>
      <c r="R334" t="str" cm="1">
        <f t="array" ref="R334:Y334">_xlfn.XLOOKUP($N334,'Raw - customers'!$A:$A,'Raw - customers'!$B:$I)</f>
        <v>Trudey Betteridge</v>
      </c>
      <c r="S334" t="str">
        <v>Genderfluid</v>
      </c>
      <c r="T334">
        <v>45</v>
      </c>
      <c r="U334" t="str">
        <v>2115 Henry GroveSuite 788</v>
      </c>
      <c r="V334">
        <v>3138</v>
      </c>
      <c r="W334" t="str">
        <v>Edwardtown</v>
      </c>
      <c r="X334" t="str">
        <v>Western Australia</v>
      </c>
      <c r="Y334" t="str">
        <v>Australia</v>
      </c>
      <c r="Z334">
        <v>6</v>
      </c>
      <c r="AA334" s="3" t="str">
        <f t="shared" si="11"/>
        <v>0 to 10</v>
      </c>
      <c r="AL334" s="6" t="str">
        <v>Harrietta Burchatt</v>
      </c>
      <c r="AP334" s="6">
        <v>470</v>
      </c>
      <c r="AQ334" s="6" t="s">
        <v>1377</v>
      </c>
      <c r="AS334">
        <v>482</v>
      </c>
      <c r="AT334" t="str">
        <v>Queensland</v>
      </c>
    </row>
    <row r="335" spans="1:46" x14ac:dyDescent="0.25">
      <c r="A335">
        <v>333</v>
      </c>
      <c r="B335">
        <v>76</v>
      </c>
      <c r="C335">
        <v>842</v>
      </c>
      <c r="D335">
        <v>113</v>
      </c>
      <c r="E335">
        <v>2</v>
      </c>
      <c r="F335">
        <v>226</v>
      </c>
      <c r="G335" t="str">
        <f>VLOOKUP($C335,'Raw-products'!$A$2:$H$1261,MATCH(G$1,'Raw-products'!$A$1:$H$1,0))</f>
        <v>Trousers</v>
      </c>
      <c r="H335" t="str">
        <f>VLOOKUP($C335,'Raw-products'!$A$2:$H$1261,MATCH(H$1,'Raw-products'!$A$1:$H$1,0))</f>
        <v>Chinos</v>
      </c>
      <c r="I335" t="str">
        <f>VLOOKUP($C335,'Raw-products'!$A$2:$H$1261,MATCH(I$1,'Raw-products'!$A$1:$H$1,0))</f>
        <v>M</v>
      </c>
      <c r="J335" t="str">
        <f>VLOOKUP($C335,'Raw-products'!$A$2:$H$1261,MATCH(J$1,'Raw-products'!$A$1:$H$1,0))</f>
        <v>red</v>
      </c>
      <c r="K335">
        <f>VLOOKUP($C335,'Raw-products'!$A$2:$H$1261,MATCH(K$1,'Raw-products'!$A$1:$H$1,0))</f>
        <v>100</v>
      </c>
      <c r="L335">
        <f>VLOOKUP($C335,'Raw-products'!$A$2:$H$1261,MATCH(L$1,'Raw-products'!$A$1:$H$1,0))</f>
        <v>54</v>
      </c>
      <c r="M335" s="5">
        <f t="shared" si="10"/>
        <v>5400</v>
      </c>
      <c r="N335" cm="1">
        <f t="array" ref="N335:Q335">_xlfn.XLOOKUP($B335,'Raw -orders'!$A:$A,'Raw -orders'!$B:$E)</f>
        <v>470</v>
      </c>
      <c r="O335">
        <v>22762</v>
      </c>
      <c r="P335" s="1">
        <v>44365</v>
      </c>
      <c r="Q335" s="1">
        <v>44373</v>
      </c>
      <c r="R335" t="str" cm="1">
        <f t="array" ref="R335:Y335">_xlfn.XLOOKUP($N335,'Raw - customers'!$A:$A,'Raw - customers'!$B:$I)</f>
        <v>Trudey Betteridge</v>
      </c>
      <c r="S335" t="str">
        <v>Genderfluid</v>
      </c>
      <c r="T335">
        <v>45</v>
      </c>
      <c r="U335" t="str">
        <v>2115 Henry GroveSuite 788</v>
      </c>
      <c r="V335">
        <v>3138</v>
      </c>
      <c r="W335" t="str">
        <v>Edwardtown</v>
      </c>
      <c r="X335" t="str">
        <v>Western Australia</v>
      </c>
      <c r="Y335" t="str">
        <v>Australia</v>
      </c>
      <c r="Z335">
        <v>6</v>
      </c>
      <c r="AA335" s="3" t="str">
        <f t="shared" si="11"/>
        <v>0 to 10</v>
      </c>
      <c r="AL335" s="6" t="str">
        <v>Haslett Edwins</v>
      </c>
      <c r="AP335" s="6">
        <v>470</v>
      </c>
      <c r="AQ335" s="6" t="s">
        <v>1377</v>
      </c>
      <c r="AS335">
        <v>691</v>
      </c>
      <c r="AT335" t="str">
        <v>New South Wales</v>
      </c>
    </row>
    <row r="336" spans="1:46" x14ac:dyDescent="0.25">
      <c r="A336">
        <v>334</v>
      </c>
      <c r="B336">
        <v>77</v>
      </c>
      <c r="C336">
        <v>81</v>
      </c>
      <c r="D336">
        <v>118</v>
      </c>
      <c r="E336">
        <v>3</v>
      </c>
      <c r="F336">
        <v>354</v>
      </c>
      <c r="G336" t="str">
        <f>VLOOKUP($C336,'Raw-products'!$A$2:$H$1261,MATCH(G$1,'Raw-products'!$A$1:$H$1,0))</f>
        <v>Shirt</v>
      </c>
      <c r="H336" t="str">
        <f>VLOOKUP($C336,'Raw-products'!$A$2:$H$1261,MATCH(H$1,'Raw-products'!$A$1:$H$1,0))</f>
        <v>Flannel</v>
      </c>
      <c r="I336" t="str">
        <f>VLOOKUP($C336,'Raw-products'!$A$2:$H$1261,MATCH(I$1,'Raw-products'!$A$1:$H$1,0))</f>
        <v>S</v>
      </c>
      <c r="J336" t="str">
        <f>VLOOKUP($C336,'Raw-products'!$A$2:$H$1261,MATCH(J$1,'Raw-products'!$A$1:$H$1,0))</f>
        <v>yellow</v>
      </c>
      <c r="K336">
        <f>VLOOKUP($C336,'Raw-products'!$A$2:$H$1261,MATCH(K$1,'Raw-products'!$A$1:$H$1,0))</f>
        <v>96</v>
      </c>
      <c r="L336">
        <f>VLOOKUP($C336,'Raw-products'!$A$2:$H$1261,MATCH(L$1,'Raw-products'!$A$1:$H$1,0))</f>
        <v>42</v>
      </c>
      <c r="M336" s="5">
        <f t="shared" si="10"/>
        <v>4032</v>
      </c>
      <c r="N336" cm="1">
        <f t="array" ref="N336:Q336">_xlfn.XLOOKUP($B336,'Raw -orders'!$A:$A,'Raw -orders'!$B:$E)</f>
        <v>680</v>
      </c>
      <c r="O336">
        <v>56675</v>
      </c>
      <c r="P336" s="1">
        <v>44305</v>
      </c>
      <c r="Q336" s="1">
        <v>44315</v>
      </c>
      <c r="R336" t="str" cm="1">
        <f t="array" ref="R336:Y336">_xlfn.XLOOKUP($N336,'Raw - customers'!$A:$A,'Raw - customers'!$B:$I)</f>
        <v>Camellia Heatherington</v>
      </c>
      <c r="S336" t="str">
        <v>Bigender</v>
      </c>
      <c r="T336">
        <v>78</v>
      </c>
      <c r="U336" t="str">
        <v>5530 Ashton GroveSuite 128</v>
      </c>
      <c r="V336">
        <v>7905</v>
      </c>
      <c r="W336" t="str">
        <v>Taylorfurt</v>
      </c>
      <c r="X336" t="str">
        <v>New South Wales</v>
      </c>
      <c r="Y336" t="str">
        <v>Australia</v>
      </c>
      <c r="Z336">
        <v>4</v>
      </c>
      <c r="AA336" s="3" t="str">
        <f t="shared" si="11"/>
        <v>0 to 10</v>
      </c>
      <c r="AL336" s="6" t="str">
        <v>Hayyim Trewhella</v>
      </c>
      <c r="AP336" s="6">
        <v>680</v>
      </c>
      <c r="AQ336" s="6" t="s">
        <v>1362</v>
      </c>
      <c r="AS336">
        <v>375</v>
      </c>
      <c r="AT336" t="str">
        <v>Northern Territory</v>
      </c>
    </row>
    <row r="337" spans="1:46" x14ac:dyDescent="0.25">
      <c r="A337">
        <v>335</v>
      </c>
      <c r="B337">
        <v>77</v>
      </c>
      <c r="C337">
        <v>672</v>
      </c>
      <c r="D337">
        <v>113</v>
      </c>
      <c r="E337">
        <v>1</v>
      </c>
      <c r="F337">
        <v>113</v>
      </c>
      <c r="G337" t="str">
        <f>VLOOKUP($C337,'Raw-products'!$A$2:$H$1261,MATCH(G$1,'Raw-products'!$A$1:$H$1,0))</f>
        <v>Jacket</v>
      </c>
      <c r="H337" t="str">
        <f>VLOOKUP($C337,'Raw-products'!$A$2:$H$1261,MATCH(H$1,'Raw-products'!$A$1:$H$1,0))</f>
        <v>Parka</v>
      </c>
      <c r="I337" t="str">
        <f>VLOOKUP($C337,'Raw-products'!$A$2:$H$1261,MATCH(I$1,'Raw-products'!$A$1:$H$1,0))</f>
        <v>M</v>
      </c>
      <c r="J337" t="str">
        <f>VLOOKUP($C337,'Raw-products'!$A$2:$H$1261,MATCH(J$1,'Raw-products'!$A$1:$H$1,0))</f>
        <v>orange</v>
      </c>
      <c r="K337">
        <f>VLOOKUP($C337,'Raw-products'!$A$2:$H$1261,MATCH(K$1,'Raw-products'!$A$1:$H$1,0))</f>
        <v>119</v>
      </c>
      <c r="L337">
        <f>VLOOKUP($C337,'Raw-products'!$A$2:$H$1261,MATCH(L$1,'Raw-products'!$A$1:$H$1,0))</f>
        <v>51</v>
      </c>
      <c r="M337" s="5">
        <f t="shared" si="10"/>
        <v>6069</v>
      </c>
      <c r="N337" cm="1">
        <f t="array" ref="N337:Q337">_xlfn.XLOOKUP($B337,'Raw -orders'!$A:$A,'Raw -orders'!$B:$E)</f>
        <v>680</v>
      </c>
      <c r="O337">
        <v>56675</v>
      </c>
      <c r="P337" s="1">
        <v>44305</v>
      </c>
      <c r="Q337" s="1">
        <v>44315</v>
      </c>
      <c r="R337" t="str" cm="1">
        <f t="array" ref="R337:Y337">_xlfn.XLOOKUP($N337,'Raw - customers'!$A:$A,'Raw - customers'!$B:$I)</f>
        <v>Camellia Heatherington</v>
      </c>
      <c r="S337" t="str">
        <v>Bigender</v>
      </c>
      <c r="T337">
        <v>78</v>
      </c>
      <c r="U337" t="str">
        <v>5530 Ashton GroveSuite 128</v>
      </c>
      <c r="V337">
        <v>7905</v>
      </c>
      <c r="W337" t="str">
        <v>Taylorfurt</v>
      </c>
      <c r="X337" t="str">
        <v>New South Wales</v>
      </c>
      <c r="Y337" t="str">
        <v>Australia</v>
      </c>
      <c r="Z337">
        <v>4</v>
      </c>
      <c r="AA337" s="3" t="str">
        <f t="shared" si="11"/>
        <v>0 to 10</v>
      </c>
      <c r="AL337" s="6" t="str">
        <v>Henrietta Briatt</v>
      </c>
      <c r="AP337" s="6">
        <v>680</v>
      </c>
      <c r="AQ337" s="6" t="s">
        <v>1362</v>
      </c>
      <c r="AS337">
        <v>507</v>
      </c>
      <c r="AT337" t="str">
        <v>Victoria</v>
      </c>
    </row>
    <row r="338" spans="1:46" x14ac:dyDescent="0.25">
      <c r="A338">
        <v>336</v>
      </c>
      <c r="B338">
        <v>77</v>
      </c>
      <c r="C338">
        <v>390</v>
      </c>
      <c r="D338">
        <v>119</v>
      </c>
      <c r="E338">
        <v>3</v>
      </c>
      <c r="F338">
        <v>357</v>
      </c>
      <c r="G338" t="str">
        <f>VLOOKUP($C338,'Raw-products'!$A$2:$H$1261,MATCH(G$1,'Raw-products'!$A$1:$H$1,0))</f>
        <v>Shirt</v>
      </c>
      <c r="H338" t="str">
        <f>VLOOKUP($C338,'Raw-products'!$A$2:$H$1261,MATCH(H$1,'Raw-products'!$A$1:$H$1,0))</f>
        <v>Casual Slim Fit</v>
      </c>
      <c r="I338" t="str">
        <f>VLOOKUP($C338,'Raw-products'!$A$2:$H$1261,MATCH(I$1,'Raw-products'!$A$1:$H$1,0))</f>
        <v>XS</v>
      </c>
      <c r="J338" t="str">
        <f>VLOOKUP($C338,'Raw-products'!$A$2:$H$1261,MATCH(J$1,'Raw-products'!$A$1:$H$1,0))</f>
        <v>orange</v>
      </c>
      <c r="K338">
        <f>VLOOKUP($C338,'Raw-products'!$A$2:$H$1261,MATCH(K$1,'Raw-products'!$A$1:$H$1,0))</f>
        <v>113</v>
      </c>
      <c r="L338">
        <f>VLOOKUP($C338,'Raw-products'!$A$2:$H$1261,MATCH(L$1,'Raw-products'!$A$1:$H$1,0))</f>
        <v>43</v>
      </c>
      <c r="M338" s="5">
        <f t="shared" si="10"/>
        <v>4859</v>
      </c>
      <c r="N338" cm="1">
        <f t="array" ref="N338:Q338">_xlfn.XLOOKUP($B338,'Raw -orders'!$A:$A,'Raw -orders'!$B:$E)</f>
        <v>680</v>
      </c>
      <c r="O338">
        <v>56675</v>
      </c>
      <c r="P338" s="1">
        <v>44305</v>
      </c>
      <c r="Q338" s="1">
        <v>44315</v>
      </c>
      <c r="R338" t="str" cm="1">
        <f t="array" ref="R338:Y338">_xlfn.XLOOKUP($N338,'Raw - customers'!$A:$A,'Raw - customers'!$B:$I)</f>
        <v>Camellia Heatherington</v>
      </c>
      <c r="S338" t="str">
        <v>Bigender</v>
      </c>
      <c r="T338">
        <v>78</v>
      </c>
      <c r="U338" t="str">
        <v>5530 Ashton GroveSuite 128</v>
      </c>
      <c r="V338">
        <v>7905</v>
      </c>
      <c r="W338" t="str">
        <v>Taylorfurt</v>
      </c>
      <c r="X338" t="str">
        <v>New South Wales</v>
      </c>
      <c r="Y338" t="str">
        <v>Australia</v>
      </c>
      <c r="Z338">
        <v>4</v>
      </c>
      <c r="AA338" s="3" t="str">
        <f t="shared" si="11"/>
        <v>0 to 10</v>
      </c>
      <c r="AL338" s="6" t="str">
        <v>Henryetta Sheffield</v>
      </c>
      <c r="AP338" s="6">
        <v>680</v>
      </c>
      <c r="AQ338" s="6" t="s">
        <v>1362</v>
      </c>
      <c r="AS338">
        <v>282</v>
      </c>
      <c r="AT338" t="str">
        <v>Australian Capital Territory</v>
      </c>
    </row>
    <row r="339" spans="1:46" x14ac:dyDescent="0.25">
      <c r="A339">
        <v>337</v>
      </c>
      <c r="B339">
        <v>77</v>
      </c>
      <c r="C339">
        <v>614</v>
      </c>
      <c r="D339">
        <v>112</v>
      </c>
      <c r="E339">
        <v>1</v>
      </c>
      <c r="F339">
        <v>112</v>
      </c>
      <c r="G339" t="str">
        <f>VLOOKUP($C339,'Raw-products'!$A$2:$H$1261,MATCH(G$1,'Raw-products'!$A$1:$H$1,0))</f>
        <v>Jacket</v>
      </c>
      <c r="H339" t="str">
        <f>VLOOKUP($C339,'Raw-products'!$A$2:$H$1261,MATCH(H$1,'Raw-products'!$A$1:$H$1,0))</f>
        <v>Cardigan</v>
      </c>
      <c r="I339" t="str">
        <f>VLOOKUP($C339,'Raw-products'!$A$2:$H$1261,MATCH(I$1,'Raw-products'!$A$1:$H$1,0))</f>
        <v>XL</v>
      </c>
      <c r="J339" t="str">
        <f>VLOOKUP($C339,'Raw-products'!$A$2:$H$1261,MATCH(J$1,'Raw-products'!$A$1:$H$1,0))</f>
        <v>green</v>
      </c>
      <c r="K339">
        <f>VLOOKUP($C339,'Raw-products'!$A$2:$H$1261,MATCH(K$1,'Raw-products'!$A$1:$H$1,0))</f>
        <v>118</v>
      </c>
      <c r="L339">
        <f>VLOOKUP($C339,'Raw-products'!$A$2:$H$1261,MATCH(L$1,'Raw-products'!$A$1:$H$1,0))</f>
        <v>64</v>
      </c>
      <c r="M339" s="5">
        <f t="shared" si="10"/>
        <v>7552</v>
      </c>
      <c r="N339" cm="1">
        <f t="array" ref="N339:Q339">_xlfn.XLOOKUP($B339,'Raw -orders'!$A:$A,'Raw -orders'!$B:$E)</f>
        <v>680</v>
      </c>
      <c r="O339">
        <v>56675</v>
      </c>
      <c r="P339" s="1">
        <v>44305</v>
      </c>
      <c r="Q339" s="1">
        <v>44315</v>
      </c>
      <c r="R339" t="str" cm="1">
        <f t="array" ref="R339:Y339">_xlfn.XLOOKUP($N339,'Raw - customers'!$A:$A,'Raw - customers'!$B:$I)</f>
        <v>Camellia Heatherington</v>
      </c>
      <c r="S339" t="str">
        <v>Bigender</v>
      </c>
      <c r="T339">
        <v>78</v>
      </c>
      <c r="U339" t="str">
        <v>5530 Ashton GroveSuite 128</v>
      </c>
      <c r="V339">
        <v>7905</v>
      </c>
      <c r="W339" t="str">
        <v>Taylorfurt</v>
      </c>
      <c r="X339" t="str">
        <v>New South Wales</v>
      </c>
      <c r="Y339" t="str">
        <v>Australia</v>
      </c>
      <c r="Z339">
        <v>4</v>
      </c>
      <c r="AA339" s="3" t="str">
        <f t="shared" si="11"/>
        <v>0 to 10</v>
      </c>
      <c r="AL339" s="6" t="str">
        <v>Herbert Rock</v>
      </c>
      <c r="AP339" s="6">
        <v>680</v>
      </c>
      <c r="AQ339" s="6" t="s">
        <v>1362</v>
      </c>
      <c r="AS339">
        <v>754</v>
      </c>
      <c r="AT339" t="str">
        <v>New South Wales</v>
      </c>
    </row>
    <row r="340" spans="1:46" x14ac:dyDescent="0.25">
      <c r="A340">
        <v>338</v>
      </c>
      <c r="B340">
        <v>77</v>
      </c>
      <c r="C340">
        <v>535</v>
      </c>
      <c r="D340">
        <v>98</v>
      </c>
      <c r="E340">
        <v>3</v>
      </c>
      <c r="F340">
        <v>294</v>
      </c>
      <c r="G340" t="str">
        <f>VLOOKUP($C340,'Raw-products'!$A$2:$H$1261,MATCH(G$1,'Raw-products'!$A$1:$H$1,0))</f>
        <v>Jacket</v>
      </c>
      <c r="H340" t="str">
        <f>VLOOKUP($C340,'Raw-products'!$A$2:$H$1261,MATCH(H$1,'Raw-products'!$A$1:$H$1,0))</f>
        <v>Leather</v>
      </c>
      <c r="I340" t="str">
        <f>VLOOKUP($C340,'Raw-products'!$A$2:$H$1261,MATCH(I$1,'Raw-products'!$A$1:$H$1,0))</f>
        <v>XS</v>
      </c>
      <c r="J340" t="str">
        <f>VLOOKUP($C340,'Raw-products'!$A$2:$H$1261,MATCH(J$1,'Raw-products'!$A$1:$H$1,0))</f>
        <v>yellow</v>
      </c>
      <c r="K340">
        <f>VLOOKUP($C340,'Raw-products'!$A$2:$H$1261,MATCH(K$1,'Raw-products'!$A$1:$H$1,0))</f>
        <v>113</v>
      </c>
      <c r="L340">
        <f>VLOOKUP($C340,'Raw-products'!$A$2:$H$1261,MATCH(L$1,'Raw-products'!$A$1:$H$1,0))</f>
        <v>73</v>
      </c>
      <c r="M340" s="5">
        <f t="shared" si="10"/>
        <v>8249</v>
      </c>
      <c r="N340" cm="1">
        <f t="array" ref="N340:Q340">_xlfn.XLOOKUP($B340,'Raw -orders'!$A:$A,'Raw -orders'!$B:$E)</f>
        <v>680</v>
      </c>
      <c r="O340">
        <v>56675</v>
      </c>
      <c r="P340" s="1">
        <v>44305</v>
      </c>
      <c r="Q340" s="1">
        <v>44315</v>
      </c>
      <c r="R340" t="str" cm="1">
        <f t="array" ref="R340:Y340">_xlfn.XLOOKUP($N340,'Raw - customers'!$A:$A,'Raw - customers'!$B:$I)</f>
        <v>Camellia Heatherington</v>
      </c>
      <c r="S340" t="str">
        <v>Bigender</v>
      </c>
      <c r="T340">
        <v>78</v>
      </c>
      <c r="U340" t="str">
        <v>5530 Ashton GroveSuite 128</v>
      </c>
      <c r="V340">
        <v>7905</v>
      </c>
      <c r="W340" t="str">
        <v>Taylorfurt</v>
      </c>
      <c r="X340" t="str">
        <v>New South Wales</v>
      </c>
      <c r="Y340" t="str">
        <v>Australia</v>
      </c>
      <c r="Z340">
        <v>4</v>
      </c>
      <c r="AA340" s="3" t="str">
        <f t="shared" si="11"/>
        <v>0 to 10</v>
      </c>
      <c r="AL340" s="6" t="str">
        <v>Herschel Verdey</v>
      </c>
      <c r="AP340" s="6">
        <v>680</v>
      </c>
      <c r="AQ340" s="6" t="s">
        <v>1362</v>
      </c>
      <c r="AS340">
        <v>155</v>
      </c>
      <c r="AT340" t="str">
        <v>New South Wales</v>
      </c>
    </row>
    <row r="341" spans="1:46" x14ac:dyDescent="0.25">
      <c r="A341">
        <v>339</v>
      </c>
      <c r="B341">
        <v>77</v>
      </c>
      <c r="C341">
        <v>1165</v>
      </c>
      <c r="D341">
        <v>99</v>
      </c>
      <c r="E341">
        <v>2</v>
      </c>
      <c r="F341">
        <v>198</v>
      </c>
      <c r="G341" t="str">
        <f>VLOOKUP($C341,'Raw-products'!$A$2:$H$1261,MATCH(G$1,'Raw-products'!$A$1:$H$1,0))</f>
        <v>Trousers</v>
      </c>
      <c r="H341" t="str">
        <f>VLOOKUP($C341,'Raw-products'!$A$2:$H$1261,MATCH(H$1,'Raw-products'!$A$1:$H$1,0))</f>
        <v>High-Waisted</v>
      </c>
      <c r="I341" t="str">
        <f>VLOOKUP($C341,'Raw-products'!$A$2:$H$1261,MATCH(I$1,'Raw-products'!$A$1:$H$1,0))</f>
        <v>XS</v>
      </c>
      <c r="J341" t="str">
        <f>VLOOKUP($C341,'Raw-products'!$A$2:$H$1261,MATCH(J$1,'Raw-products'!$A$1:$H$1,0))</f>
        <v>yellow</v>
      </c>
      <c r="K341">
        <f>VLOOKUP($C341,'Raw-products'!$A$2:$H$1261,MATCH(K$1,'Raw-products'!$A$1:$H$1,0))</f>
        <v>98</v>
      </c>
      <c r="L341">
        <f>VLOOKUP($C341,'Raw-products'!$A$2:$H$1261,MATCH(L$1,'Raw-products'!$A$1:$H$1,0))</f>
        <v>64</v>
      </c>
      <c r="M341" s="5">
        <f t="shared" si="10"/>
        <v>6272</v>
      </c>
      <c r="N341" cm="1">
        <f t="array" ref="N341:Q341">_xlfn.XLOOKUP($B341,'Raw -orders'!$A:$A,'Raw -orders'!$B:$E)</f>
        <v>680</v>
      </c>
      <c r="O341">
        <v>56675</v>
      </c>
      <c r="P341" s="1">
        <v>44305</v>
      </c>
      <c r="Q341" s="1">
        <v>44315</v>
      </c>
      <c r="R341" t="str" cm="1">
        <f t="array" ref="R341:Y341">_xlfn.XLOOKUP($N341,'Raw - customers'!$A:$A,'Raw - customers'!$B:$I)</f>
        <v>Camellia Heatherington</v>
      </c>
      <c r="S341" t="str">
        <v>Bigender</v>
      </c>
      <c r="T341">
        <v>78</v>
      </c>
      <c r="U341" t="str">
        <v>5530 Ashton GroveSuite 128</v>
      </c>
      <c r="V341">
        <v>7905</v>
      </c>
      <c r="W341" t="str">
        <v>Taylorfurt</v>
      </c>
      <c r="X341" t="str">
        <v>New South Wales</v>
      </c>
      <c r="Y341" t="str">
        <v>Australia</v>
      </c>
      <c r="Z341">
        <v>4</v>
      </c>
      <c r="AA341" s="3" t="str">
        <f t="shared" si="11"/>
        <v>0 to 10</v>
      </c>
      <c r="AL341" s="6" t="str">
        <v>Hetti Fibbens</v>
      </c>
      <c r="AP341" s="6">
        <v>680</v>
      </c>
      <c r="AQ341" s="6" t="s">
        <v>1362</v>
      </c>
      <c r="AS341">
        <v>20</v>
      </c>
      <c r="AT341" t="str">
        <v>South Australia</v>
      </c>
    </row>
    <row r="342" spans="1:46" x14ac:dyDescent="0.25">
      <c r="A342">
        <v>340</v>
      </c>
      <c r="B342">
        <v>77</v>
      </c>
      <c r="C342">
        <v>364</v>
      </c>
      <c r="D342">
        <v>94</v>
      </c>
      <c r="E342">
        <v>1</v>
      </c>
      <c r="F342">
        <v>94</v>
      </c>
      <c r="G342" t="str">
        <f>VLOOKUP($C342,'Raw-products'!$A$2:$H$1261,MATCH(G$1,'Raw-products'!$A$1:$H$1,0))</f>
        <v>Shirt</v>
      </c>
      <c r="H342" t="str">
        <f>VLOOKUP($C342,'Raw-products'!$A$2:$H$1261,MATCH(H$1,'Raw-products'!$A$1:$H$1,0))</f>
        <v>Henley</v>
      </c>
      <c r="I342" t="str">
        <f>VLOOKUP($C342,'Raw-products'!$A$2:$H$1261,MATCH(I$1,'Raw-products'!$A$1:$H$1,0))</f>
        <v>XL</v>
      </c>
      <c r="J342" t="str">
        <f>VLOOKUP($C342,'Raw-products'!$A$2:$H$1261,MATCH(J$1,'Raw-products'!$A$1:$H$1,0))</f>
        <v>yellow</v>
      </c>
      <c r="K342">
        <f>VLOOKUP($C342,'Raw-products'!$A$2:$H$1261,MATCH(K$1,'Raw-products'!$A$1:$H$1,0))</f>
        <v>92</v>
      </c>
      <c r="L342">
        <f>VLOOKUP($C342,'Raw-products'!$A$2:$H$1261,MATCH(L$1,'Raw-products'!$A$1:$H$1,0))</f>
        <v>55</v>
      </c>
      <c r="M342" s="5">
        <f t="shared" si="10"/>
        <v>5060</v>
      </c>
      <c r="N342" cm="1">
        <f t="array" ref="N342:Q342">_xlfn.XLOOKUP($B342,'Raw -orders'!$A:$A,'Raw -orders'!$B:$E)</f>
        <v>680</v>
      </c>
      <c r="O342">
        <v>56675</v>
      </c>
      <c r="P342" s="1">
        <v>44305</v>
      </c>
      <c r="Q342" s="1">
        <v>44315</v>
      </c>
      <c r="R342" t="str" cm="1">
        <f t="array" ref="R342:Y342">_xlfn.XLOOKUP($N342,'Raw - customers'!$A:$A,'Raw - customers'!$B:$I)</f>
        <v>Camellia Heatherington</v>
      </c>
      <c r="S342" t="str">
        <v>Bigender</v>
      </c>
      <c r="T342">
        <v>78</v>
      </c>
      <c r="U342" t="str">
        <v>5530 Ashton GroveSuite 128</v>
      </c>
      <c r="V342">
        <v>7905</v>
      </c>
      <c r="W342" t="str">
        <v>Taylorfurt</v>
      </c>
      <c r="X342" t="str">
        <v>New South Wales</v>
      </c>
      <c r="Y342" t="str">
        <v>Australia</v>
      </c>
      <c r="Z342">
        <v>4</v>
      </c>
      <c r="AA342" s="3" t="str">
        <f t="shared" si="11"/>
        <v>0 to 10</v>
      </c>
      <c r="AL342" s="6" t="str">
        <v>Hew Cardinal</v>
      </c>
      <c r="AP342" s="6">
        <v>680</v>
      </c>
      <c r="AQ342" s="6" t="s">
        <v>1362</v>
      </c>
      <c r="AS342">
        <v>419</v>
      </c>
      <c r="AT342" t="str">
        <v>Queensland</v>
      </c>
    </row>
    <row r="343" spans="1:46" x14ac:dyDescent="0.25">
      <c r="A343">
        <v>341</v>
      </c>
      <c r="B343">
        <v>77</v>
      </c>
      <c r="C343">
        <v>1221</v>
      </c>
      <c r="D343">
        <v>105</v>
      </c>
      <c r="E343">
        <v>1</v>
      </c>
      <c r="F343">
        <v>105</v>
      </c>
      <c r="G343" t="str">
        <f>VLOOKUP($C343,'Raw-products'!$A$2:$H$1261,MATCH(G$1,'Raw-products'!$A$1:$H$1,0))</f>
        <v>Trousers</v>
      </c>
      <c r="H343" t="str">
        <f>VLOOKUP($C343,'Raw-products'!$A$2:$H$1261,MATCH(H$1,'Raw-products'!$A$1:$H$1,0))</f>
        <v>Pleated</v>
      </c>
      <c r="I343" t="str">
        <f>VLOOKUP($C343,'Raw-products'!$A$2:$H$1261,MATCH(I$1,'Raw-products'!$A$1:$H$1,0))</f>
        <v>S</v>
      </c>
      <c r="J343" t="str">
        <f>VLOOKUP($C343,'Raw-products'!$A$2:$H$1261,MATCH(J$1,'Raw-products'!$A$1:$H$1,0))</f>
        <v>violet</v>
      </c>
      <c r="K343">
        <f>VLOOKUP($C343,'Raw-products'!$A$2:$H$1261,MATCH(K$1,'Raw-products'!$A$1:$H$1,0))</f>
        <v>90</v>
      </c>
      <c r="L343">
        <f>VLOOKUP($C343,'Raw-products'!$A$2:$H$1261,MATCH(L$1,'Raw-products'!$A$1:$H$1,0))</f>
        <v>50</v>
      </c>
      <c r="M343" s="5">
        <f t="shared" si="10"/>
        <v>4500</v>
      </c>
      <c r="N343" cm="1">
        <f t="array" ref="N343:Q343">_xlfn.XLOOKUP($B343,'Raw -orders'!$A:$A,'Raw -orders'!$B:$E)</f>
        <v>680</v>
      </c>
      <c r="O343">
        <v>56675</v>
      </c>
      <c r="P343" s="1">
        <v>44305</v>
      </c>
      <c r="Q343" s="1">
        <v>44315</v>
      </c>
      <c r="R343" t="str" cm="1">
        <f t="array" ref="R343:Y343">_xlfn.XLOOKUP($N343,'Raw - customers'!$A:$A,'Raw - customers'!$B:$I)</f>
        <v>Camellia Heatherington</v>
      </c>
      <c r="S343" t="str">
        <v>Bigender</v>
      </c>
      <c r="T343">
        <v>78</v>
      </c>
      <c r="U343" t="str">
        <v>5530 Ashton GroveSuite 128</v>
      </c>
      <c r="V343">
        <v>7905</v>
      </c>
      <c r="W343" t="str">
        <v>Taylorfurt</v>
      </c>
      <c r="X343" t="str">
        <v>New South Wales</v>
      </c>
      <c r="Y343" t="str">
        <v>Australia</v>
      </c>
      <c r="Z343">
        <v>4</v>
      </c>
      <c r="AA343" s="3" t="str">
        <f t="shared" si="11"/>
        <v>0 to 10</v>
      </c>
      <c r="AL343" s="6" t="str">
        <v>Hi Simenel</v>
      </c>
      <c r="AP343" s="6">
        <v>680</v>
      </c>
      <c r="AQ343" s="6" t="s">
        <v>1362</v>
      </c>
      <c r="AS343">
        <v>940</v>
      </c>
      <c r="AT343" t="str">
        <v>Tasmania</v>
      </c>
    </row>
    <row r="344" spans="1:46" x14ac:dyDescent="0.25">
      <c r="A344">
        <v>342</v>
      </c>
      <c r="B344">
        <v>77</v>
      </c>
      <c r="C344">
        <v>878</v>
      </c>
      <c r="D344">
        <v>94</v>
      </c>
      <c r="E344">
        <v>3</v>
      </c>
      <c r="F344">
        <v>282</v>
      </c>
      <c r="G344" t="str">
        <f>VLOOKUP($C344,'Raw-products'!$A$2:$H$1261,MATCH(G$1,'Raw-products'!$A$1:$H$1,0))</f>
        <v>Trousers</v>
      </c>
      <c r="H344" t="str">
        <f>VLOOKUP($C344,'Raw-products'!$A$2:$H$1261,MATCH(H$1,'Raw-products'!$A$1:$H$1,0))</f>
        <v>Cords</v>
      </c>
      <c r="I344" t="str">
        <f>VLOOKUP($C344,'Raw-products'!$A$2:$H$1261,MATCH(I$1,'Raw-products'!$A$1:$H$1,0))</f>
        <v>L</v>
      </c>
      <c r="J344" t="str">
        <f>VLOOKUP($C344,'Raw-products'!$A$2:$H$1261,MATCH(J$1,'Raw-products'!$A$1:$H$1,0))</f>
        <v>red</v>
      </c>
      <c r="K344">
        <f>VLOOKUP($C344,'Raw-products'!$A$2:$H$1261,MATCH(K$1,'Raw-products'!$A$1:$H$1,0))</f>
        <v>113</v>
      </c>
      <c r="L344">
        <f>VLOOKUP($C344,'Raw-products'!$A$2:$H$1261,MATCH(L$1,'Raw-products'!$A$1:$H$1,0))</f>
        <v>53</v>
      </c>
      <c r="M344" s="5">
        <f t="shared" si="10"/>
        <v>5989</v>
      </c>
      <c r="N344" cm="1">
        <f t="array" ref="N344:Q344">_xlfn.XLOOKUP($B344,'Raw -orders'!$A:$A,'Raw -orders'!$B:$E)</f>
        <v>680</v>
      </c>
      <c r="O344">
        <v>56675</v>
      </c>
      <c r="P344" s="1">
        <v>44305</v>
      </c>
      <c r="Q344" s="1">
        <v>44315</v>
      </c>
      <c r="R344" t="str" cm="1">
        <f t="array" ref="R344:Y344">_xlfn.XLOOKUP($N344,'Raw - customers'!$A:$A,'Raw - customers'!$B:$I)</f>
        <v>Camellia Heatherington</v>
      </c>
      <c r="S344" t="str">
        <v>Bigender</v>
      </c>
      <c r="T344">
        <v>78</v>
      </c>
      <c r="U344" t="str">
        <v>5530 Ashton GroveSuite 128</v>
      </c>
      <c r="V344">
        <v>7905</v>
      </c>
      <c r="W344" t="str">
        <v>Taylorfurt</v>
      </c>
      <c r="X344" t="str">
        <v>New South Wales</v>
      </c>
      <c r="Y344" t="str">
        <v>Australia</v>
      </c>
      <c r="Z344">
        <v>4</v>
      </c>
      <c r="AA344" s="3" t="str">
        <f t="shared" si="11"/>
        <v>0 to 10</v>
      </c>
      <c r="AL344" s="6" t="str">
        <v>Hilda Peter</v>
      </c>
      <c r="AP344" s="6">
        <v>680</v>
      </c>
      <c r="AQ344" s="6" t="s">
        <v>1362</v>
      </c>
      <c r="AS344">
        <v>886</v>
      </c>
      <c r="AT344" t="str">
        <v>Northern Territory</v>
      </c>
    </row>
    <row r="345" spans="1:46" x14ac:dyDescent="0.25">
      <c r="A345">
        <v>343</v>
      </c>
      <c r="B345">
        <v>77</v>
      </c>
      <c r="C345">
        <v>782</v>
      </c>
      <c r="D345">
        <v>91</v>
      </c>
      <c r="E345">
        <v>3</v>
      </c>
      <c r="F345">
        <v>273</v>
      </c>
      <c r="G345" t="str">
        <f>VLOOKUP($C345,'Raw-products'!$A$2:$H$1261,MATCH(G$1,'Raw-products'!$A$1:$H$1,0))</f>
        <v>Jacket</v>
      </c>
      <c r="H345" t="str">
        <f>VLOOKUP($C345,'Raw-products'!$A$2:$H$1261,MATCH(H$1,'Raw-products'!$A$1:$H$1,0))</f>
        <v>Pullover</v>
      </c>
      <c r="I345" t="str">
        <f>VLOOKUP($C345,'Raw-products'!$A$2:$H$1261,MATCH(I$1,'Raw-products'!$A$1:$H$1,0))</f>
        <v>M</v>
      </c>
      <c r="J345" t="str">
        <f>VLOOKUP($C345,'Raw-products'!$A$2:$H$1261,MATCH(J$1,'Raw-products'!$A$1:$H$1,0))</f>
        <v>yellow</v>
      </c>
      <c r="K345">
        <f>VLOOKUP($C345,'Raw-products'!$A$2:$H$1261,MATCH(K$1,'Raw-products'!$A$1:$H$1,0))</f>
        <v>114</v>
      </c>
      <c r="L345">
        <f>VLOOKUP($C345,'Raw-products'!$A$2:$H$1261,MATCH(L$1,'Raw-products'!$A$1:$H$1,0))</f>
        <v>49</v>
      </c>
      <c r="M345" s="5">
        <f t="shared" si="10"/>
        <v>5586</v>
      </c>
      <c r="N345" cm="1">
        <f t="array" ref="N345:Q345">_xlfn.XLOOKUP($B345,'Raw -orders'!$A:$A,'Raw -orders'!$B:$E)</f>
        <v>680</v>
      </c>
      <c r="O345">
        <v>56675</v>
      </c>
      <c r="P345" s="1">
        <v>44305</v>
      </c>
      <c r="Q345" s="1">
        <v>44315</v>
      </c>
      <c r="R345" t="str" cm="1">
        <f t="array" ref="R345:Y345">_xlfn.XLOOKUP($N345,'Raw - customers'!$A:$A,'Raw - customers'!$B:$I)</f>
        <v>Camellia Heatherington</v>
      </c>
      <c r="S345" t="str">
        <v>Bigender</v>
      </c>
      <c r="T345">
        <v>78</v>
      </c>
      <c r="U345" t="str">
        <v>5530 Ashton GroveSuite 128</v>
      </c>
      <c r="V345">
        <v>7905</v>
      </c>
      <c r="W345" t="str">
        <v>Taylorfurt</v>
      </c>
      <c r="X345" t="str">
        <v>New South Wales</v>
      </c>
      <c r="Y345" t="str">
        <v>Australia</v>
      </c>
      <c r="Z345">
        <v>4</v>
      </c>
      <c r="AA345" s="3" t="str">
        <f t="shared" si="11"/>
        <v>0 to 10</v>
      </c>
      <c r="AL345" s="6" t="str">
        <v>Hildagarde Dell 'Orto</v>
      </c>
      <c r="AP345" s="6">
        <v>680</v>
      </c>
      <c r="AQ345" s="6" t="s">
        <v>1362</v>
      </c>
      <c r="AS345">
        <v>269</v>
      </c>
      <c r="AT345" t="str">
        <v>New South Wales</v>
      </c>
    </row>
    <row r="346" spans="1:46" x14ac:dyDescent="0.25">
      <c r="A346">
        <v>344</v>
      </c>
      <c r="B346">
        <v>77</v>
      </c>
      <c r="C346">
        <v>819</v>
      </c>
      <c r="D346">
        <v>117</v>
      </c>
      <c r="E346">
        <v>3</v>
      </c>
      <c r="F346">
        <v>351</v>
      </c>
      <c r="G346" t="str">
        <f>VLOOKUP($C346,'Raw-products'!$A$2:$H$1261,MATCH(G$1,'Raw-products'!$A$1:$H$1,0))</f>
        <v>Jacket</v>
      </c>
      <c r="H346" t="str">
        <f>VLOOKUP($C346,'Raw-products'!$A$2:$H$1261,MATCH(H$1,'Raw-products'!$A$1:$H$1,0))</f>
        <v>Shearling</v>
      </c>
      <c r="I346" t="str">
        <f>VLOOKUP($C346,'Raw-products'!$A$2:$H$1261,MATCH(I$1,'Raw-products'!$A$1:$H$1,0))</f>
        <v>XL</v>
      </c>
      <c r="J346" t="str">
        <f>VLOOKUP($C346,'Raw-products'!$A$2:$H$1261,MATCH(J$1,'Raw-products'!$A$1:$H$1,0))</f>
        <v>yellow</v>
      </c>
      <c r="K346">
        <f>VLOOKUP($C346,'Raw-products'!$A$2:$H$1261,MATCH(K$1,'Raw-products'!$A$1:$H$1,0))</f>
        <v>95</v>
      </c>
      <c r="L346">
        <f>VLOOKUP($C346,'Raw-products'!$A$2:$H$1261,MATCH(L$1,'Raw-products'!$A$1:$H$1,0))</f>
        <v>63</v>
      </c>
      <c r="M346" s="5">
        <f t="shared" si="10"/>
        <v>5985</v>
      </c>
      <c r="N346" cm="1">
        <f t="array" ref="N346:Q346">_xlfn.XLOOKUP($B346,'Raw -orders'!$A:$A,'Raw -orders'!$B:$E)</f>
        <v>680</v>
      </c>
      <c r="O346">
        <v>56675</v>
      </c>
      <c r="P346" s="1">
        <v>44305</v>
      </c>
      <c r="Q346" s="1">
        <v>44315</v>
      </c>
      <c r="R346" t="str" cm="1">
        <f t="array" ref="R346:Y346">_xlfn.XLOOKUP($N346,'Raw - customers'!$A:$A,'Raw - customers'!$B:$I)</f>
        <v>Camellia Heatherington</v>
      </c>
      <c r="S346" t="str">
        <v>Bigender</v>
      </c>
      <c r="T346">
        <v>78</v>
      </c>
      <c r="U346" t="str">
        <v>5530 Ashton GroveSuite 128</v>
      </c>
      <c r="V346">
        <v>7905</v>
      </c>
      <c r="W346" t="str">
        <v>Taylorfurt</v>
      </c>
      <c r="X346" t="str">
        <v>New South Wales</v>
      </c>
      <c r="Y346" t="str">
        <v>Australia</v>
      </c>
      <c r="Z346">
        <v>4</v>
      </c>
      <c r="AA346" s="3" t="str">
        <f t="shared" si="11"/>
        <v>0 to 10</v>
      </c>
      <c r="AL346" s="6" t="str">
        <v>Hildegarde Bamlett</v>
      </c>
      <c r="AP346" s="6">
        <v>680</v>
      </c>
      <c r="AQ346" s="6" t="s">
        <v>1362</v>
      </c>
      <c r="AS346">
        <v>989</v>
      </c>
      <c r="AT346" t="str">
        <v>Australian Capital Territory</v>
      </c>
    </row>
    <row r="347" spans="1:46" x14ac:dyDescent="0.25">
      <c r="A347">
        <v>345</v>
      </c>
      <c r="B347">
        <v>77</v>
      </c>
      <c r="C347">
        <v>577</v>
      </c>
      <c r="D347">
        <v>100</v>
      </c>
      <c r="E347">
        <v>2</v>
      </c>
      <c r="F347">
        <v>200</v>
      </c>
      <c r="G347" t="str">
        <f>VLOOKUP($C347,'Raw-products'!$A$2:$H$1261,MATCH(G$1,'Raw-products'!$A$1:$H$1,0))</f>
        <v>Jacket</v>
      </c>
      <c r="H347" t="str">
        <f>VLOOKUP($C347,'Raw-products'!$A$2:$H$1261,MATCH(H$1,'Raw-products'!$A$1:$H$1,0))</f>
        <v>Bomber</v>
      </c>
      <c r="I347" t="str">
        <f>VLOOKUP($C347,'Raw-products'!$A$2:$H$1261,MATCH(I$1,'Raw-products'!$A$1:$H$1,0))</f>
        <v>M</v>
      </c>
      <c r="J347" t="str">
        <f>VLOOKUP($C347,'Raw-products'!$A$2:$H$1261,MATCH(J$1,'Raw-products'!$A$1:$H$1,0))</f>
        <v>green</v>
      </c>
      <c r="K347">
        <f>VLOOKUP($C347,'Raw-products'!$A$2:$H$1261,MATCH(K$1,'Raw-products'!$A$1:$H$1,0))</f>
        <v>90</v>
      </c>
      <c r="L347">
        <f>VLOOKUP($C347,'Raw-products'!$A$2:$H$1261,MATCH(L$1,'Raw-products'!$A$1:$H$1,0))</f>
        <v>61</v>
      </c>
      <c r="M347" s="5">
        <f t="shared" si="10"/>
        <v>5490</v>
      </c>
      <c r="N347" cm="1">
        <f t="array" ref="N347:Q347">_xlfn.XLOOKUP($B347,'Raw -orders'!$A:$A,'Raw -orders'!$B:$E)</f>
        <v>680</v>
      </c>
      <c r="O347">
        <v>56675</v>
      </c>
      <c r="P347" s="1">
        <v>44305</v>
      </c>
      <c r="Q347" s="1">
        <v>44315</v>
      </c>
      <c r="R347" t="str" cm="1">
        <f t="array" ref="R347:Y347">_xlfn.XLOOKUP($N347,'Raw - customers'!$A:$A,'Raw - customers'!$B:$I)</f>
        <v>Camellia Heatherington</v>
      </c>
      <c r="S347" t="str">
        <v>Bigender</v>
      </c>
      <c r="T347">
        <v>78</v>
      </c>
      <c r="U347" t="str">
        <v>5530 Ashton GroveSuite 128</v>
      </c>
      <c r="V347">
        <v>7905</v>
      </c>
      <c r="W347" t="str">
        <v>Taylorfurt</v>
      </c>
      <c r="X347" t="str">
        <v>New South Wales</v>
      </c>
      <c r="Y347" t="str">
        <v>Australia</v>
      </c>
      <c r="Z347">
        <v>4</v>
      </c>
      <c r="AA347" s="3" t="str">
        <f t="shared" si="11"/>
        <v>0 to 10</v>
      </c>
      <c r="AL347" s="6" t="str">
        <v>Hillary Guiness</v>
      </c>
      <c r="AP347" s="6">
        <v>680</v>
      </c>
      <c r="AQ347" s="6" t="s">
        <v>1362</v>
      </c>
      <c r="AS347">
        <v>286</v>
      </c>
      <c r="AT347" t="str">
        <v>Queensland</v>
      </c>
    </row>
    <row r="348" spans="1:46" x14ac:dyDescent="0.25">
      <c r="A348">
        <v>346</v>
      </c>
      <c r="B348">
        <v>78</v>
      </c>
      <c r="C348">
        <v>733</v>
      </c>
      <c r="D348">
        <v>119</v>
      </c>
      <c r="E348">
        <v>3</v>
      </c>
      <c r="F348">
        <v>357</v>
      </c>
      <c r="G348" t="str">
        <f>VLOOKUP($C348,'Raw-products'!$A$2:$H$1261,MATCH(G$1,'Raw-products'!$A$1:$H$1,0))</f>
        <v>Jacket</v>
      </c>
      <c r="H348" t="str">
        <f>VLOOKUP($C348,'Raw-products'!$A$2:$H$1261,MATCH(H$1,'Raw-products'!$A$1:$H$1,0))</f>
        <v>Trench Coat</v>
      </c>
      <c r="I348" t="str">
        <f>VLOOKUP($C348,'Raw-products'!$A$2:$H$1261,MATCH(I$1,'Raw-products'!$A$1:$H$1,0))</f>
        <v>L</v>
      </c>
      <c r="J348" t="str">
        <f>VLOOKUP($C348,'Raw-products'!$A$2:$H$1261,MATCH(J$1,'Raw-products'!$A$1:$H$1,0))</f>
        <v>violet</v>
      </c>
      <c r="K348">
        <f>VLOOKUP($C348,'Raw-products'!$A$2:$H$1261,MATCH(K$1,'Raw-products'!$A$1:$H$1,0))</f>
        <v>112</v>
      </c>
      <c r="L348">
        <f>VLOOKUP($C348,'Raw-products'!$A$2:$H$1261,MATCH(L$1,'Raw-products'!$A$1:$H$1,0))</f>
        <v>76</v>
      </c>
      <c r="M348" s="5">
        <f t="shared" si="10"/>
        <v>8512</v>
      </c>
      <c r="N348" cm="1">
        <f t="array" ref="N348:Q348">_xlfn.XLOOKUP($B348,'Raw -orders'!$A:$A,'Raw -orders'!$B:$E)</f>
        <v>681</v>
      </c>
      <c r="O348">
        <v>58179</v>
      </c>
      <c r="P348" s="1">
        <v>44329</v>
      </c>
      <c r="Q348" s="1">
        <v>44345</v>
      </c>
      <c r="R348" t="str" cm="1">
        <f t="array" ref="R348:Y348">_xlfn.XLOOKUP($N348,'Raw - customers'!$A:$A,'Raw - customers'!$B:$I)</f>
        <v>Shermy Mulbry</v>
      </c>
      <c r="S348" t="str">
        <v>Polygender</v>
      </c>
      <c r="T348">
        <v>79</v>
      </c>
      <c r="U348" t="str">
        <v>096 Gibson ManorApt. 195</v>
      </c>
      <c r="V348">
        <v>1323</v>
      </c>
      <c r="W348" t="str">
        <v>West Alyssaton</v>
      </c>
      <c r="X348" t="str">
        <v>Victoria</v>
      </c>
      <c r="Y348" t="str">
        <v>Australia</v>
      </c>
      <c r="Z348">
        <v>5</v>
      </c>
      <c r="AA348" s="3" t="str">
        <f t="shared" si="11"/>
        <v>10 to 20</v>
      </c>
      <c r="AL348" s="6" t="str">
        <v>Hilliard Papes</v>
      </c>
      <c r="AP348" s="6">
        <v>681</v>
      </c>
      <c r="AQ348" s="6" t="s">
        <v>1396</v>
      </c>
      <c r="AS348">
        <v>553</v>
      </c>
      <c r="AT348" t="str">
        <v>New South Wales</v>
      </c>
    </row>
    <row r="349" spans="1:46" x14ac:dyDescent="0.25">
      <c r="A349">
        <v>347</v>
      </c>
      <c r="B349">
        <v>78</v>
      </c>
      <c r="C349">
        <v>1086</v>
      </c>
      <c r="D349">
        <v>115</v>
      </c>
      <c r="E349">
        <v>2</v>
      </c>
      <c r="F349">
        <v>230</v>
      </c>
      <c r="G349" t="str">
        <f>VLOOKUP($C349,'Raw-products'!$A$2:$H$1261,MATCH(G$1,'Raw-products'!$A$1:$H$1,0))</f>
        <v>Trousers</v>
      </c>
      <c r="H349" t="str">
        <f>VLOOKUP($C349,'Raw-products'!$A$2:$H$1261,MATCH(H$1,'Raw-products'!$A$1:$H$1,0))</f>
        <v>Cropped</v>
      </c>
      <c r="I349" t="str">
        <f>VLOOKUP($C349,'Raw-products'!$A$2:$H$1261,MATCH(I$1,'Raw-products'!$A$1:$H$1,0))</f>
        <v>S</v>
      </c>
      <c r="J349" t="str">
        <f>VLOOKUP($C349,'Raw-products'!$A$2:$H$1261,MATCH(J$1,'Raw-products'!$A$1:$H$1,0))</f>
        <v>red</v>
      </c>
      <c r="K349">
        <f>VLOOKUP($C349,'Raw-products'!$A$2:$H$1261,MATCH(K$1,'Raw-products'!$A$1:$H$1,0))</f>
        <v>99</v>
      </c>
      <c r="L349">
        <f>VLOOKUP($C349,'Raw-products'!$A$2:$H$1261,MATCH(L$1,'Raw-products'!$A$1:$H$1,0))</f>
        <v>47</v>
      </c>
      <c r="M349" s="5">
        <f t="shared" si="10"/>
        <v>4653</v>
      </c>
      <c r="N349" cm="1">
        <f t="array" ref="N349:Q349">_xlfn.XLOOKUP($B349,'Raw -orders'!$A:$A,'Raw -orders'!$B:$E)</f>
        <v>681</v>
      </c>
      <c r="O349">
        <v>58179</v>
      </c>
      <c r="P349" s="1">
        <v>44329</v>
      </c>
      <c r="Q349" s="1">
        <v>44345</v>
      </c>
      <c r="R349" t="str" cm="1">
        <f t="array" ref="R349:Y349">_xlfn.XLOOKUP($N349,'Raw - customers'!$A:$A,'Raw - customers'!$B:$I)</f>
        <v>Shermy Mulbry</v>
      </c>
      <c r="S349" t="str">
        <v>Polygender</v>
      </c>
      <c r="T349">
        <v>79</v>
      </c>
      <c r="U349" t="str">
        <v>096 Gibson ManorApt. 195</v>
      </c>
      <c r="V349">
        <v>1323</v>
      </c>
      <c r="W349" t="str">
        <v>West Alyssaton</v>
      </c>
      <c r="X349" t="str">
        <v>Victoria</v>
      </c>
      <c r="Y349" t="str">
        <v>Australia</v>
      </c>
      <c r="Z349">
        <v>5</v>
      </c>
      <c r="AA349" s="3" t="str">
        <f t="shared" si="11"/>
        <v>10 to 20</v>
      </c>
      <c r="AL349" s="6" t="str">
        <v>Hillier Seward</v>
      </c>
      <c r="AP349" s="6">
        <v>681</v>
      </c>
      <c r="AQ349" s="6" t="s">
        <v>1396</v>
      </c>
      <c r="AS349">
        <v>693</v>
      </c>
      <c r="AT349" t="str">
        <v>Queensland</v>
      </c>
    </row>
    <row r="350" spans="1:46" x14ac:dyDescent="0.25">
      <c r="A350">
        <v>348</v>
      </c>
      <c r="B350">
        <v>78</v>
      </c>
      <c r="C350">
        <v>1001</v>
      </c>
      <c r="D350">
        <v>106</v>
      </c>
      <c r="E350">
        <v>2</v>
      </c>
      <c r="F350">
        <v>212</v>
      </c>
      <c r="G350" t="str">
        <f>VLOOKUP($C350,'Raw-products'!$A$2:$H$1261,MATCH(G$1,'Raw-products'!$A$1:$H$1,0))</f>
        <v>Trousers</v>
      </c>
      <c r="H350" t="str">
        <f>VLOOKUP($C350,'Raw-products'!$A$2:$H$1261,MATCH(H$1,'Raw-products'!$A$1:$H$1,0))</f>
        <v>Wool</v>
      </c>
      <c r="I350" t="str">
        <f>VLOOKUP($C350,'Raw-products'!$A$2:$H$1261,MATCH(I$1,'Raw-products'!$A$1:$H$1,0))</f>
        <v>S</v>
      </c>
      <c r="J350" t="str">
        <f>VLOOKUP($C350,'Raw-products'!$A$2:$H$1261,MATCH(J$1,'Raw-products'!$A$1:$H$1,0))</f>
        <v>blue</v>
      </c>
      <c r="K350">
        <f>VLOOKUP($C350,'Raw-products'!$A$2:$H$1261,MATCH(K$1,'Raw-products'!$A$1:$H$1,0))</f>
        <v>111</v>
      </c>
      <c r="L350">
        <f>VLOOKUP($C350,'Raw-products'!$A$2:$H$1261,MATCH(L$1,'Raw-products'!$A$1:$H$1,0))</f>
        <v>55</v>
      </c>
      <c r="M350" s="5">
        <f t="shared" si="10"/>
        <v>6105</v>
      </c>
      <c r="N350" cm="1">
        <f t="array" ref="N350:Q350">_xlfn.XLOOKUP($B350,'Raw -orders'!$A:$A,'Raw -orders'!$B:$E)</f>
        <v>681</v>
      </c>
      <c r="O350">
        <v>58179</v>
      </c>
      <c r="P350" s="1">
        <v>44329</v>
      </c>
      <c r="Q350" s="1">
        <v>44345</v>
      </c>
      <c r="R350" t="str" cm="1">
        <f t="array" ref="R350:Y350">_xlfn.XLOOKUP($N350,'Raw - customers'!$A:$A,'Raw - customers'!$B:$I)</f>
        <v>Shermy Mulbry</v>
      </c>
      <c r="S350" t="str">
        <v>Polygender</v>
      </c>
      <c r="T350">
        <v>79</v>
      </c>
      <c r="U350" t="str">
        <v>096 Gibson ManorApt. 195</v>
      </c>
      <c r="V350">
        <v>1323</v>
      </c>
      <c r="W350" t="str">
        <v>West Alyssaton</v>
      </c>
      <c r="X350" t="str">
        <v>Victoria</v>
      </c>
      <c r="Y350" t="str">
        <v>Australia</v>
      </c>
      <c r="Z350">
        <v>5</v>
      </c>
      <c r="AA350" s="3" t="str">
        <f t="shared" si="11"/>
        <v>10 to 20</v>
      </c>
      <c r="AL350" s="6" t="str">
        <v>Hobie Anfusso</v>
      </c>
      <c r="AP350" s="6">
        <v>681</v>
      </c>
      <c r="AQ350" s="6" t="s">
        <v>1396</v>
      </c>
      <c r="AS350">
        <v>966</v>
      </c>
      <c r="AT350" t="str">
        <v>Western Australia</v>
      </c>
    </row>
    <row r="351" spans="1:46" x14ac:dyDescent="0.25">
      <c r="A351">
        <v>349</v>
      </c>
      <c r="B351">
        <v>79</v>
      </c>
      <c r="C351">
        <v>481</v>
      </c>
      <c r="D351">
        <v>118</v>
      </c>
      <c r="E351">
        <v>2</v>
      </c>
      <c r="F351">
        <v>236</v>
      </c>
      <c r="G351" t="str">
        <f>VLOOKUP($C351,'Raw-products'!$A$2:$H$1261,MATCH(G$1,'Raw-products'!$A$1:$H$1,0))</f>
        <v>Jacket</v>
      </c>
      <c r="H351" t="str">
        <f>VLOOKUP($C351,'Raw-products'!$A$2:$H$1261,MATCH(H$1,'Raw-products'!$A$1:$H$1,0))</f>
        <v>Puffer</v>
      </c>
      <c r="I351" t="str">
        <f>VLOOKUP($C351,'Raw-products'!$A$2:$H$1261,MATCH(I$1,'Raw-products'!$A$1:$H$1,0))</f>
        <v>S</v>
      </c>
      <c r="J351" t="str">
        <f>VLOOKUP($C351,'Raw-products'!$A$2:$H$1261,MATCH(J$1,'Raw-products'!$A$1:$H$1,0))</f>
        <v>indigo</v>
      </c>
      <c r="K351">
        <f>VLOOKUP($C351,'Raw-products'!$A$2:$H$1261,MATCH(K$1,'Raw-products'!$A$1:$H$1,0))</f>
        <v>110</v>
      </c>
      <c r="L351">
        <f>VLOOKUP($C351,'Raw-products'!$A$2:$H$1261,MATCH(L$1,'Raw-products'!$A$1:$H$1,0))</f>
        <v>62</v>
      </c>
      <c r="M351" s="5">
        <f t="shared" si="10"/>
        <v>6820</v>
      </c>
      <c r="N351" cm="1">
        <f t="array" ref="N351:Q351">_xlfn.XLOOKUP($B351,'Raw -orders'!$A:$A,'Raw -orders'!$B:$E)</f>
        <v>236</v>
      </c>
      <c r="O351">
        <v>54340</v>
      </c>
      <c r="P351" s="1">
        <v>44271</v>
      </c>
      <c r="Q351" s="1">
        <v>44280</v>
      </c>
      <c r="R351" t="str" cm="1">
        <f t="array" ref="R351:Y351">_xlfn.XLOOKUP($N351,'Raw - customers'!$A:$A,'Raw - customers'!$B:$I)</f>
        <v>Anders Couvert</v>
      </c>
      <c r="S351" t="str">
        <v>Non-binary</v>
      </c>
      <c r="T351">
        <v>80</v>
      </c>
      <c r="U351" t="str">
        <v>64 Phillips RunApt. 722</v>
      </c>
      <c r="V351">
        <v>2752</v>
      </c>
      <c r="W351" t="str">
        <v>East Sienna</v>
      </c>
      <c r="X351" t="str">
        <v>New South Wales</v>
      </c>
      <c r="Y351" t="str">
        <v>Australia</v>
      </c>
      <c r="Z351">
        <v>3</v>
      </c>
      <c r="AA351" s="3" t="str">
        <f t="shared" si="11"/>
        <v>0 to 10</v>
      </c>
      <c r="AL351" s="6" t="str">
        <v>Hoebart Edger</v>
      </c>
      <c r="AP351" s="6">
        <v>236</v>
      </c>
      <c r="AQ351" s="6" t="s">
        <v>1362</v>
      </c>
      <c r="AS351">
        <v>383</v>
      </c>
      <c r="AT351" t="str">
        <v>Victoria</v>
      </c>
    </row>
    <row r="352" spans="1:46" x14ac:dyDescent="0.25">
      <c r="A352">
        <v>350</v>
      </c>
      <c r="B352">
        <v>79</v>
      </c>
      <c r="C352">
        <v>499</v>
      </c>
      <c r="D352">
        <v>102</v>
      </c>
      <c r="E352">
        <v>1</v>
      </c>
      <c r="F352">
        <v>102</v>
      </c>
      <c r="G352" t="str">
        <f>VLOOKUP($C352,'Raw-products'!$A$2:$H$1261,MATCH(G$1,'Raw-products'!$A$1:$H$1,0))</f>
        <v>Jacket</v>
      </c>
      <c r="H352" t="str">
        <f>VLOOKUP($C352,'Raw-products'!$A$2:$H$1261,MATCH(H$1,'Raw-products'!$A$1:$H$1,0))</f>
        <v>Windbreaker</v>
      </c>
      <c r="I352" t="str">
        <f>VLOOKUP($C352,'Raw-products'!$A$2:$H$1261,MATCH(I$1,'Raw-products'!$A$1:$H$1,0))</f>
        <v>XL</v>
      </c>
      <c r="J352" t="str">
        <f>VLOOKUP($C352,'Raw-products'!$A$2:$H$1261,MATCH(J$1,'Raw-products'!$A$1:$H$1,0))</f>
        <v>orange</v>
      </c>
      <c r="K352">
        <f>VLOOKUP($C352,'Raw-products'!$A$2:$H$1261,MATCH(K$1,'Raw-products'!$A$1:$H$1,0))</f>
        <v>109</v>
      </c>
      <c r="L352">
        <f>VLOOKUP($C352,'Raw-products'!$A$2:$H$1261,MATCH(L$1,'Raw-products'!$A$1:$H$1,0))</f>
        <v>67</v>
      </c>
      <c r="M352" s="5">
        <f t="shared" si="10"/>
        <v>7303</v>
      </c>
      <c r="N352" cm="1">
        <f t="array" ref="N352:Q352">_xlfn.XLOOKUP($B352,'Raw -orders'!$A:$A,'Raw -orders'!$B:$E)</f>
        <v>236</v>
      </c>
      <c r="O352">
        <v>54340</v>
      </c>
      <c r="P352" s="1">
        <v>44271</v>
      </c>
      <c r="Q352" s="1">
        <v>44280</v>
      </c>
      <c r="R352" t="str" cm="1">
        <f t="array" ref="R352:Y352">_xlfn.XLOOKUP($N352,'Raw - customers'!$A:$A,'Raw - customers'!$B:$I)</f>
        <v>Anders Couvert</v>
      </c>
      <c r="S352" t="str">
        <v>Non-binary</v>
      </c>
      <c r="T352">
        <v>80</v>
      </c>
      <c r="U352" t="str">
        <v>64 Phillips RunApt. 722</v>
      </c>
      <c r="V352">
        <v>2752</v>
      </c>
      <c r="W352" t="str">
        <v>East Sienna</v>
      </c>
      <c r="X352" t="str">
        <v>New South Wales</v>
      </c>
      <c r="Y352" t="str">
        <v>Australia</v>
      </c>
      <c r="Z352">
        <v>3</v>
      </c>
      <c r="AA352" s="3" t="str">
        <f t="shared" si="11"/>
        <v>0 to 10</v>
      </c>
      <c r="AL352" s="6" t="str">
        <v>Horatius Genever</v>
      </c>
      <c r="AP352" s="6">
        <v>236</v>
      </c>
      <c r="AQ352" s="6" t="s">
        <v>1362</v>
      </c>
      <c r="AS352">
        <v>893</v>
      </c>
      <c r="AT352" t="str">
        <v>Western Australia</v>
      </c>
    </row>
    <row r="353" spans="1:46" x14ac:dyDescent="0.25">
      <c r="A353">
        <v>351</v>
      </c>
      <c r="B353">
        <v>79</v>
      </c>
      <c r="C353">
        <v>1244</v>
      </c>
      <c r="D353">
        <v>112</v>
      </c>
      <c r="E353">
        <v>3</v>
      </c>
      <c r="F353">
        <v>336</v>
      </c>
      <c r="G353" t="str">
        <f>VLOOKUP($C353,'Raw-products'!$A$2:$H$1261,MATCH(G$1,'Raw-products'!$A$1:$H$1,0))</f>
        <v>Trousers</v>
      </c>
      <c r="H353" t="str">
        <f>VLOOKUP($C353,'Raw-products'!$A$2:$H$1261,MATCH(H$1,'Raw-products'!$A$1:$H$1,0))</f>
        <v>Tracksuit Bottoms</v>
      </c>
      <c r="I353" t="str">
        <f>VLOOKUP($C353,'Raw-products'!$A$2:$H$1261,MATCH(I$1,'Raw-products'!$A$1:$H$1,0))</f>
        <v>XL</v>
      </c>
      <c r="J353" t="str">
        <f>VLOOKUP($C353,'Raw-products'!$A$2:$H$1261,MATCH(J$1,'Raw-products'!$A$1:$H$1,0))</f>
        <v>green</v>
      </c>
      <c r="K353">
        <f>VLOOKUP($C353,'Raw-products'!$A$2:$H$1261,MATCH(K$1,'Raw-products'!$A$1:$H$1,0))</f>
        <v>91</v>
      </c>
      <c r="L353">
        <f>VLOOKUP($C353,'Raw-products'!$A$2:$H$1261,MATCH(L$1,'Raw-products'!$A$1:$H$1,0))</f>
        <v>49</v>
      </c>
      <c r="M353" s="5">
        <f t="shared" si="10"/>
        <v>4459</v>
      </c>
      <c r="N353" cm="1">
        <f t="array" ref="N353:Q353">_xlfn.XLOOKUP($B353,'Raw -orders'!$A:$A,'Raw -orders'!$B:$E)</f>
        <v>236</v>
      </c>
      <c r="O353">
        <v>54340</v>
      </c>
      <c r="P353" s="1">
        <v>44271</v>
      </c>
      <c r="Q353" s="1">
        <v>44280</v>
      </c>
      <c r="R353" t="str" cm="1">
        <f t="array" ref="R353:Y353">_xlfn.XLOOKUP($N353,'Raw - customers'!$A:$A,'Raw - customers'!$B:$I)</f>
        <v>Anders Couvert</v>
      </c>
      <c r="S353" t="str">
        <v>Non-binary</v>
      </c>
      <c r="T353">
        <v>80</v>
      </c>
      <c r="U353" t="str">
        <v>64 Phillips RunApt. 722</v>
      </c>
      <c r="V353">
        <v>2752</v>
      </c>
      <c r="W353" t="str">
        <v>East Sienna</v>
      </c>
      <c r="X353" t="str">
        <v>New South Wales</v>
      </c>
      <c r="Y353" t="str">
        <v>Australia</v>
      </c>
      <c r="Z353">
        <v>3</v>
      </c>
      <c r="AA353" s="3" t="str">
        <f t="shared" si="11"/>
        <v>0 to 10</v>
      </c>
      <c r="AL353" s="6" t="str">
        <v>Hort Ridding</v>
      </c>
      <c r="AP353" s="6">
        <v>236</v>
      </c>
      <c r="AQ353" s="6" t="s">
        <v>1362</v>
      </c>
      <c r="AS353">
        <v>283</v>
      </c>
      <c r="AT353" t="str">
        <v>New South Wales</v>
      </c>
    </row>
    <row r="354" spans="1:46" x14ac:dyDescent="0.25">
      <c r="A354">
        <v>352</v>
      </c>
      <c r="B354">
        <v>79</v>
      </c>
      <c r="C354">
        <v>947</v>
      </c>
      <c r="D354">
        <v>97</v>
      </c>
      <c r="E354">
        <v>1</v>
      </c>
      <c r="F354">
        <v>97</v>
      </c>
      <c r="G354" t="str">
        <f>VLOOKUP($C354,'Raw-products'!$A$2:$H$1261,MATCH(G$1,'Raw-products'!$A$1:$H$1,0))</f>
        <v>Trousers</v>
      </c>
      <c r="H354" t="str">
        <f>VLOOKUP($C354,'Raw-products'!$A$2:$H$1261,MATCH(H$1,'Raw-products'!$A$1:$H$1,0))</f>
        <v>Slim-Fit</v>
      </c>
      <c r="I354" t="str">
        <f>VLOOKUP($C354,'Raw-products'!$A$2:$H$1261,MATCH(I$1,'Raw-products'!$A$1:$H$1,0))</f>
        <v>M</v>
      </c>
      <c r="J354" t="str">
        <f>VLOOKUP($C354,'Raw-products'!$A$2:$H$1261,MATCH(J$1,'Raw-products'!$A$1:$H$1,0))</f>
        <v>red</v>
      </c>
      <c r="K354">
        <f>VLOOKUP($C354,'Raw-products'!$A$2:$H$1261,MATCH(K$1,'Raw-products'!$A$1:$H$1,0))</f>
        <v>119</v>
      </c>
      <c r="L354">
        <f>VLOOKUP($C354,'Raw-products'!$A$2:$H$1261,MATCH(L$1,'Raw-products'!$A$1:$H$1,0))</f>
        <v>67</v>
      </c>
      <c r="M354" s="5">
        <f t="shared" si="10"/>
        <v>7973</v>
      </c>
      <c r="N354" cm="1">
        <f t="array" ref="N354:Q354">_xlfn.XLOOKUP($B354,'Raw -orders'!$A:$A,'Raw -orders'!$B:$E)</f>
        <v>236</v>
      </c>
      <c r="O354">
        <v>54340</v>
      </c>
      <c r="P354" s="1">
        <v>44271</v>
      </c>
      <c r="Q354" s="1">
        <v>44280</v>
      </c>
      <c r="R354" t="str" cm="1">
        <f t="array" ref="R354:Y354">_xlfn.XLOOKUP($N354,'Raw - customers'!$A:$A,'Raw - customers'!$B:$I)</f>
        <v>Anders Couvert</v>
      </c>
      <c r="S354" t="str">
        <v>Non-binary</v>
      </c>
      <c r="T354">
        <v>80</v>
      </c>
      <c r="U354" t="str">
        <v>64 Phillips RunApt. 722</v>
      </c>
      <c r="V354">
        <v>2752</v>
      </c>
      <c r="W354" t="str">
        <v>East Sienna</v>
      </c>
      <c r="X354" t="str">
        <v>New South Wales</v>
      </c>
      <c r="Y354" t="str">
        <v>Australia</v>
      </c>
      <c r="Z354">
        <v>3</v>
      </c>
      <c r="AA354" s="3" t="str">
        <f t="shared" si="11"/>
        <v>0 to 10</v>
      </c>
      <c r="AL354" s="6" t="str">
        <v>Hughie Trelease</v>
      </c>
      <c r="AP354" s="6">
        <v>236</v>
      </c>
      <c r="AQ354" s="6" t="s">
        <v>1362</v>
      </c>
      <c r="AS354">
        <v>100</v>
      </c>
      <c r="AT354" t="str">
        <v>Queensland</v>
      </c>
    </row>
    <row r="355" spans="1:46" x14ac:dyDescent="0.25">
      <c r="A355">
        <v>353</v>
      </c>
      <c r="B355">
        <v>80</v>
      </c>
      <c r="C355">
        <v>21</v>
      </c>
      <c r="D355">
        <v>96</v>
      </c>
      <c r="E355">
        <v>2</v>
      </c>
      <c r="F355">
        <v>192</v>
      </c>
      <c r="G355" t="str">
        <f>VLOOKUP($C355,'Raw-products'!$A$2:$H$1261,MATCH(G$1,'Raw-products'!$A$1:$H$1,0))</f>
        <v>Shirt</v>
      </c>
      <c r="H355" t="str">
        <f>VLOOKUP($C355,'Raw-products'!$A$2:$H$1261,MATCH(H$1,'Raw-products'!$A$1:$H$1,0))</f>
        <v>Oxford Cloth</v>
      </c>
      <c r="I355" t="str">
        <f>VLOOKUP($C355,'Raw-products'!$A$2:$H$1261,MATCH(I$1,'Raw-products'!$A$1:$H$1,0))</f>
        <v>S</v>
      </c>
      <c r="J355" t="str">
        <f>VLOOKUP($C355,'Raw-products'!$A$2:$H$1261,MATCH(J$1,'Raw-products'!$A$1:$H$1,0))</f>
        <v>blue</v>
      </c>
      <c r="K355">
        <f>VLOOKUP($C355,'Raw-products'!$A$2:$H$1261,MATCH(K$1,'Raw-products'!$A$1:$H$1,0))</f>
        <v>114</v>
      </c>
      <c r="L355">
        <f>VLOOKUP($C355,'Raw-products'!$A$2:$H$1261,MATCH(L$1,'Raw-products'!$A$1:$H$1,0))</f>
        <v>51</v>
      </c>
      <c r="M355" s="5">
        <f t="shared" si="10"/>
        <v>5814</v>
      </c>
      <c r="N355" cm="1">
        <f t="array" ref="N355:Q355">_xlfn.XLOOKUP($B355,'Raw -orders'!$A:$A,'Raw -orders'!$B:$E)</f>
        <v>872</v>
      </c>
      <c r="O355">
        <v>59554</v>
      </c>
      <c r="P355" s="1">
        <v>44312</v>
      </c>
      <c r="Q355" s="1">
        <v>44336</v>
      </c>
      <c r="R355" t="str" cm="1">
        <f t="array" ref="R355:Y355">_xlfn.XLOOKUP($N355,'Raw - customers'!$A:$A,'Raw - customers'!$B:$I)</f>
        <v>Brendis Blackboro</v>
      </c>
      <c r="S355" t="str">
        <v>Non-binary</v>
      </c>
      <c r="T355">
        <v>74</v>
      </c>
      <c r="U355" t="str">
        <v>17 Beatty Station StApt. 918</v>
      </c>
      <c r="V355">
        <v>7892</v>
      </c>
      <c r="W355" t="str">
        <v>West Lukeshire</v>
      </c>
      <c r="X355" t="str">
        <v>New South Wales</v>
      </c>
      <c r="Y355" t="str">
        <v>Australia</v>
      </c>
      <c r="Z355">
        <v>4</v>
      </c>
      <c r="AA355" s="3" t="str">
        <f t="shared" si="11"/>
        <v>20 to 30</v>
      </c>
      <c r="AL355" s="6" t="str">
        <v>Hunfredo Peyto</v>
      </c>
      <c r="AP355" s="6">
        <v>872</v>
      </c>
      <c r="AQ355" s="6" t="s">
        <v>1362</v>
      </c>
      <c r="AS355">
        <v>185</v>
      </c>
      <c r="AT355" t="str">
        <v>Victoria</v>
      </c>
    </row>
    <row r="356" spans="1:46" x14ac:dyDescent="0.25">
      <c r="A356">
        <v>354</v>
      </c>
      <c r="B356">
        <v>80</v>
      </c>
      <c r="C356">
        <v>978</v>
      </c>
      <c r="D356">
        <v>97</v>
      </c>
      <c r="E356">
        <v>2</v>
      </c>
      <c r="F356">
        <v>194</v>
      </c>
      <c r="G356" t="str">
        <f>VLOOKUP($C356,'Raw-products'!$A$2:$H$1261,MATCH(G$1,'Raw-products'!$A$1:$H$1,0))</f>
        <v>Trousers</v>
      </c>
      <c r="H356" t="str">
        <f>VLOOKUP($C356,'Raw-products'!$A$2:$H$1261,MATCH(H$1,'Raw-products'!$A$1:$H$1,0))</f>
        <v>Slim-Fit</v>
      </c>
      <c r="I356" t="str">
        <f>VLOOKUP($C356,'Raw-products'!$A$2:$H$1261,MATCH(I$1,'Raw-products'!$A$1:$H$1,0))</f>
        <v>L</v>
      </c>
      <c r="J356" t="str">
        <f>VLOOKUP($C356,'Raw-products'!$A$2:$H$1261,MATCH(J$1,'Raw-products'!$A$1:$H$1,0))</f>
        <v>violet</v>
      </c>
      <c r="K356">
        <f>VLOOKUP($C356,'Raw-products'!$A$2:$H$1261,MATCH(K$1,'Raw-products'!$A$1:$H$1,0))</f>
        <v>119</v>
      </c>
      <c r="L356">
        <f>VLOOKUP($C356,'Raw-products'!$A$2:$H$1261,MATCH(L$1,'Raw-products'!$A$1:$H$1,0))</f>
        <v>58</v>
      </c>
      <c r="M356" s="5">
        <f t="shared" si="10"/>
        <v>6902</v>
      </c>
      <c r="N356" cm="1">
        <f t="array" ref="N356:Q356">_xlfn.XLOOKUP($B356,'Raw -orders'!$A:$A,'Raw -orders'!$B:$E)</f>
        <v>872</v>
      </c>
      <c r="O356">
        <v>59554</v>
      </c>
      <c r="P356" s="1">
        <v>44312</v>
      </c>
      <c r="Q356" s="1">
        <v>44336</v>
      </c>
      <c r="R356" t="str" cm="1">
        <f t="array" ref="R356:Y356">_xlfn.XLOOKUP($N356,'Raw - customers'!$A:$A,'Raw - customers'!$B:$I)</f>
        <v>Brendis Blackboro</v>
      </c>
      <c r="S356" t="str">
        <v>Non-binary</v>
      </c>
      <c r="T356">
        <v>74</v>
      </c>
      <c r="U356" t="str">
        <v>17 Beatty Station StApt. 918</v>
      </c>
      <c r="V356">
        <v>7892</v>
      </c>
      <c r="W356" t="str">
        <v>West Lukeshire</v>
      </c>
      <c r="X356" t="str">
        <v>New South Wales</v>
      </c>
      <c r="Y356" t="str">
        <v>Australia</v>
      </c>
      <c r="Z356">
        <v>4</v>
      </c>
      <c r="AA356" s="3" t="str">
        <f t="shared" si="11"/>
        <v>20 to 30</v>
      </c>
      <c r="AL356" s="6" t="str">
        <v>Hurleigh Sieb</v>
      </c>
      <c r="AP356" s="6">
        <v>872</v>
      </c>
      <c r="AQ356" s="6" t="s">
        <v>1362</v>
      </c>
      <c r="AS356">
        <v>648</v>
      </c>
      <c r="AT356" t="str">
        <v>South Australia</v>
      </c>
    </row>
    <row r="357" spans="1:46" x14ac:dyDescent="0.25">
      <c r="A357">
        <v>355</v>
      </c>
      <c r="B357">
        <v>81</v>
      </c>
      <c r="C357">
        <v>55</v>
      </c>
      <c r="D357">
        <v>104</v>
      </c>
      <c r="E357">
        <v>3</v>
      </c>
      <c r="F357">
        <v>312</v>
      </c>
      <c r="G357" t="str">
        <f>VLOOKUP($C357,'Raw-products'!$A$2:$H$1261,MATCH(G$1,'Raw-products'!$A$1:$H$1,0))</f>
        <v>Shirt</v>
      </c>
      <c r="H357" t="str">
        <f>VLOOKUP($C357,'Raw-products'!$A$2:$H$1261,MATCH(H$1,'Raw-products'!$A$1:$H$1,0))</f>
        <v>Dress</v>
      </c>
      <c r="I357" t="str">
        <f>VLOOKUP($C357,'Raw-products'!$A$2:$H$1261,MATCH(I$1,'Raw-products'!$A$1:$H$1,0))</f>
        <v>XS</v>
      </c>
      <c r="J357" t="str">
        <f>VLOOKUP($C357,'Raw-products'!$A$2:$H$1261,MATCH(J$1,'Raw-products'!$A$1:$H$1,0))</f>
        <v>blue</v>
      </c>
      <c r="K357">
        <f>VLOOKUP($C357,'Raw-products'!$A$2:$H$1261,MATCH(K$1,'Raw-products'!$A$1:$H$1,0))</f>
        <v>119</v>
      </c>
      <c r="L357">
        <f>VLOOKUP($C357,'Raw-products'!$A$2:$H$1261,MATCH(L$1,'Raw-products'!$A$1:$H$1,0))</f>
        <v>41</v>
      </c>
      <c r="M357" s="5">
        <f t="shared" si="10"/>
        <v>4879</v>
      </c>
      <c r="N357" cm="1">
        <f t="array" ref="N357:Q357">_xlfn.XLOOKUP($B357,'Raw -orders'!$A:$A,'Raw -orders'!$B:$E)</f>
        <v>736</v>
      </c>
      <c r="O357">
        <v>30150</v>
      </c>
      <c r="P357" s="1">
        <v>44360</v>
      </c>
      <c r="Q357" s="1">
        <v>44362</v>
      </c>
      <c r="R357" t="str" cm="1">
        <f t="array" ref="R357:Y357">_xlfn.XLOOKUP($N357,'Raw - customers'!$A:$A,'Raw - customers'!$B:$I)</f>
        <v>Delia Mably</v>
      </c>
      <c r="S357" t="str">
        <v>Female</v>
      </c>
      <c r="T357">
        <v>55</v>
      </c>
      <c r="U357" t="str">
        <v>18 Eve LaneApt. 011</v>
      </c>
      <c r="V357">
        <v>2962</v>
      </c>
      <c r="W357" t="str">
        <v>Doylebury</v>
      </c>
      <c r="X357" t="str">
        <v>Victoria</v>
      </c>
      <c r="Y357" t="str">
        <v>Australia</v>
      </c>
      <c r="Z357">
        <v>6</v>
      </c>
      <c r="AA357" s="3" t="str">
        <f t="shared" si="11"/>
        <v>0 to 10</v>
      </c>
      <c r="AL357" s="6" t="str">
        <v>Hyacinth Pepper</v>
      </c>
      <c r="AP357" s="6">
        <v>736</v>
      </c>
      <c r="AQ357" s="6" t="s">
        <v>1396</v>
      </c>
      <c r="AS357">
        <v>123</v>
      </c>
      <c r="AT357" t="str">
        <v>Tasmania</v>
      </c>
    </row>
    <row r="358" spans="1:46" x14ac:dyDescent="0.25">
      <c r="A358">
        <v>356</v>
      </c>
      <c r="B358">
        <v>81</v>
      </c>
      <c r="C358">
        <v>987</v>
      </c>
      <c r="D358">
        <v>106</v>
      </c>
      <c r="E358">
        <v>2</v>
      </c>
      <c r="F358">
        <v>212</v>
      </c>
      <c r="G358" t="str">
        <f>VLOOKUP($C358,'Raw-products'!$A$2:$H$1261,MATCH(G$1,'Raw-products'!$A$1:$H$1,0))</f>
        <v>Trousers</v>
      </c>
      <c r="H358" t="str">
        <f>VLOOKUP($C358,'Raw-products'!$A$2:$H$1261,MATCH(H$1,'Raw-products'!$A$1:$H$1,0))</f>
        <v>Wool</v>
      </c>
      <c r="I358" t="str">
        <f>VLOOKUP($C358,'Raw-products'!$A$2:$H$1261,MATCH(I$1,'Raw-products'!$A$1:$H$1,0))</f>
        <v>M</v>
      </c>
      <c r="J358" t="str">
        <f>VLOOKUP($C358,'Raw-products'!$A$2:$H$1261,MATCH(J$1,'Raw-products'!$A$1:$H$1,0))</f>
        <v>orange</v>
      </c>
      <c r="K358">
        <f>VLOOKUP($C358,'Raw-products'!$A$2:$H$1261,MATCH(K$1,'Raw-products'!$A$1:$H$1,0))</f>
        <v>111</v>
      </c>
      <c r="L358">
        <f>VLOOKUP($C358,'Raw-products'!$A$2:$H$1261,MATCH(L$1,'Raw-products'!$A$1:$H$1,0))</f>
        <v>75</v>
      </c>
      <c r="M358" s="5">
        <f t="shared" si="10"/>
        <v>8325</v>
      </c>
      <c r="N358" cm="1">
        <f t="array" ref="N358:Q358">_xlfn.XLOOKUP($B358,'Raw -orders'!$A:$A,'Raw -orders'!$B:$E)</f>
        <v>736</v>
      </c>
      <c r="O358">
        <v>30150</v>
      </c>
      <c r="P358" s="1">
        <v>44360</v>
      </c>
      <c r="Q358" s="1">
        <v>44362</v>
      </c>
      <c r="R358" t="str" cm="1">
        <f t="array" ref="R358:Y358">_xlfn.XLOOKUP($N358,'Raw - customers'!$A:$A,'Raw - customers'!$B:$I)</f>
        <v>Delia Mably</v>
      </c>
      <c r="S358" t="str">
        <v>Female</v>
      </c>
      <c r="T358">
        <v>55</v>
      </c>
      <c r="U358" t="str">
        <v>18 Eve LaneApt. 011</v>
      </c>
      <c r="V358">
        <v>2962</v>
      </c>
      <c r="W358" t="str">
        <v>Doylebury</v>
      </c>
      <c r="X358" t="str">
        <v>Victoria</v>
      </c>
      <c r="Y358" t="str">
        <v>Australia</v>
      </c>
      <c r="Z358">
        <v>6</v>
      </c>
      <c r="AA358" s="3" t="str">
        <f t="shared" si="11"/>
        <v>0 to 10</v>
      </c>
      <c r="AL358" s="6" t="str">
        <v>Iago Jedrzaszkiewicz</v>
      </c>
      <c r="AP358" s="6">
        <v>736</v>
      </c>
      <c r="AQ358" s="6" t="s">
        <v>1396</v>
      </c>
      <c r="AS358">
        <v>371</v>
      </c>
      <c r="AT358" t="str">
        <v>Queensland</v>
      </c>
    </row>
    <row r="359" spans="1:46" x14ac:dyDescent="0.25">
      <c r="A359">
        <v>357</v>
      </c>
      <c r="B359">
        <v>81</v>
      </c>
      <c r="C359">
        <v>1175</v>
      </c>
      <c r="D359">
        <v>99</v>
      </c>
      <c r="E359">
        <v>1</v>
      </c>
      <c r="F359">
        <v>99</v>
      </c>
      <c r="G359" t="str">
        <f>VLOOKUP($C359,'Raw-products'!$A$2:$H$1261,MATCH(G$1,'Raw-products'!$A$1:$H$1,0))</f>
        <v>Trousers</v>
      </c>
      <c r="H359" t="str">
        <f>VLOOKUP($C359,'Raw-products'!$A$2:$H$1261,MATCH(H$1,'Raw-products'!$A$1:$H$1,0))</f>
        <v>High-Waisted</v>
      </c>
      <c r="I359" t="str">
        <f>VLOOKUP($C359,'Raw-products'!$A$2:$H$1261,MATCH(I$1,'Raw-products'!$A$1:$H$1,0))</f>
        <v>XS</v>
      </c>
      <c r="J359" t="str">
        <f>VLOOKUP($C359,'Raw-products'!$A$2:$H$1261,MATCH(J$1,'Raw-products'!$A$1:$H$1,0))</f>
        <v>blue</v>
      </c>
      <c r="K359">
        <f>VLOOKUP($C359,'Raw-products'!$A$2:$H$1261,MATCH(K$1,'Raw-products'!$A$1:$H$1,0))</f>
        <v>98</v>
      </c>
      <c r="L359">
        <f>VLOOKUP($C359,'Raw-products'!$A$2:$H$1261,MATCH(L$1,'Raw-products'!$A$1:$H$1,0))</f>
        <v>51</v>
      </c>
      <c r="M359" s="5">
        <f t="shared" si="10"/>
        <v>4998</v>
      </c>
      <c r="N359" cm="1">
        <f t="array" ref="N359:Q359">_xlfn.XLOOKUP($B359,'Raw -orders'!$A:$A,'Raw -orders'!$B:$E)</f>
        <v>736</v>
      </c>
      <c r="O359">
        <v>30150</v>
      </c>
      <c r="P359" s="1">
        <v>44360</v>
      </c>
      <c r="Q359" s="1">
        <v>44362</v>
      </c>
      <c r="R359" t="str" cm="1">
        <f t="array" ref="R359:Y359">_xlfn.XLOOKUP($N359,'Raw - customers'!$A:$A,'Raw - customers'!$B:$I)</f>
        <v>Delia Mably</v>
      </c>
      <c r="S359" t="str">
        <v>Female</v>
      </c>
      <c r="T359">
        <v>55</v>
      </c>
      <c r="U359" t="str">
        <v>18 Eve LaneApt. 011</v>
      </c>
      <c r="V359">
        <v>2962</v>
      </c>
      <c r="W359" t="str">
        <v>Doylebury</v>
      </c>
      <c r="X359" t="str">
        <v>Victoria</v>
      </c>
      <c r="Y359" t="str">
        <v>Australia</v>
      </c>
      <c r="Z359">
        <v>6</v>
      </c>
      <c r="AA359" s="3" t="str">
        <f t="shared" si="11"/>
        <v>0 to 10</v>
      </c>
      <c r="AL359" s="6" t="str">
        <v>Iain Fellnee</v>
      </c>
      <c r="AP359" s="6">
        <v>736</v>
      </c>
      <c r="AQ359" s="6" t="s">
        <v>1396</v>
      </c>
      <c r="AS359">
        <v>1</v>
      </c>
      <c r="AT359" t="str">
        <v>Northern Territory</v>
      </c>
    </row>
    <row r="360" spans="1:46" x14ac:dyDescent="0.25">
      <c r="A360">
        <v>358</v>
      </c>
      <c r="B360">
        <v>81</v>
      </c>
      <c r="C360">
        <v>142</v>
      </c>
      <c r="D360">
        <v>91</v>
      </c>
      <c r="E360">
        <v>1</v>
      </c>
      <c r="F360">
        <v>91</v>
      </c>
      <c r="G360" t="str">
        <f>VLOOKUP($C360,'Raw-products'!$A$2:$H$1261,MATCH(G$1,'Raw-products'!$A$1:$H$1,0))</f>
        <v>Shirt</v>
      </c>
      <c r="H360" t="str">
        <f>VLOOKUP($C360,'Raw-products'!$A$2:$H$1261,MATCH(H$1,'Raw-products'!$A$1:$H$1,0))</f>
        <v>Linen</v>
      </c>
      <c r="I360" t="str">
        <f>VLOOKUP($C360,'Raw-products'!$A$2:$H$1261,MATCH(I$1,'Raw-products'!$A$1:$H$1,0))</f>
        <v>M</v>
      </c>
      <c r="J360" t="str">
        <f>VLOOKUP($C360,'Raw-products'!$A$2:$H$1261,MATCH(J$1,'Raw-products'!$A$1:$H$1,0))</f>
        <v>red</v>
      </c>
      <c r="K360">
        <f>VLOOKUP($C360,'Raw-products'!$A$2:$H$1261,MATCH(K$1,'Raw-products'!$A$1:$H$1,0))</f>
        <v>116</v>
      </c>
      <c r="L360">
        <f>VLOOKUP($C360,'Raw-products'!$A$2:$H$1261,MATCH(L$1,'Raw-products'!$A$1:$H$1,0))</f>
        <v>78</v>
      </c>
      <c r="M360" s="5">
        <f t="shared" si="10"/>
        <v>9048</v>
      </c>
      <c r="N360" cm="1">
        <f t="array" ref="N360:Q360">_xlfn.XLOOKUP($B360,'Raw -orders'!$A:$A,'Raw -orders'!$B:$E)</f>
        <v>736</v>
      </c>
      <c r="O360">
        <v>30150</v>
      </c>
      <c r="P360" s="1">
        <v>44360</v>
      </c>
      <c r="Q360" s="1">
        <v>44362</v>
      </c>
      <c r="R360" t="str" cm="1">
        <f t="array" ref="R360:Y360">_xlfn.XLOOKUP($N360,'Raw - customers'!$A:$A,'Raw - customers'!$B:$I)</f>
        <v>Delia Mably</v>
      </c>
      <c r="S360" t="str">
        <v>Female</v>
      </c>
      <c r="T360">
        <v>55</v>
      </c>
      <c r="U360" t="str">
        <v>18 Eve LaneApt. 011</v>
      </c>
      <c r="V360">
        <v>2962</v>
      </c>
      <c r="W360" t="str">
        <v>Doylebury</v>
      </c>
      <c r="X360" t="str">
        <v>Victoria</v>
      </c>
      <c r="Y360" t="str">
        <v>Australia</v>
      </c>
      <c r="Z360">
        <v>6</v>
      </c>
      <c r="AA360" s="3" t="str">
        <f t="shared" si="11"/>
        <v>0 to 10</v>
      </c>
      <c r="AL360" s="6" t="str">
        <v>Ianthe Magowan</v>
      </c>
      <c r="AP360" s="6">
        <v>736</v>
      </c>
      <c r="AQ360" s="6" t="s">
        <v>1396</v>
      </c>
      <c r="AS360">
        <v>450</v>
      </c>
      <c r="AT360" t="str">
        <v>New South Wales</v>
      </c>
    </row>
    <row r="361" spans="1:46" x14ac:dyDescent="0.25">
      <c r="A361">
        <v>359</v>
      </c>
      <c r="B361">
        <v>81</v>
      </c>
      <c r="C361">
        <v>143</v>
      </c>
      <c r="D361">
        <v>91</v>
      </c>
      <c r="E361">
        <v>3</v>
      </c>
      <c r="F361">
        <v>273</v>
      </c>
      <c r="G361" t="str">
        <f>VLOOKUP($C361,'Raw-products'!$A$2:$H$1261,MATCH(G$1,'Raw-products'!$A$1:$H$1,0))</f>
        <v>Shirt</v>
      </c>
      <c r="H361" t="str">
        <f>VLOOKUP($C361,'Raw-products'!$A$2:$H$1261,MATCH(H$1,'Raw-products'!$A$1:$H$1,0))</f>
        <v>Linen</v>
      </c>
      <c r="I361" t="str">
        <f>VLOOKUP($C361,'Raw-products'!$A$2:$H$1261,MATCH(I$1,'Raw-products'!$A$1:$H$1,0))</f>
        <v>L</v>
      </c>
      <c r="J361" t="str">
        <f>VLOOKUP($C361,'Raw-products'!$A$2:$H$1261,MATCH(J$1,'Raw-products'!$A$1:$H$1,0))</f>
        <v>red</v>
      </c>
      <c r="K361">
        <f>VLOOKUP($C361,'Raw-products'!$A$2:$H$1261,MATCH(K$1,'Raw-products'!$A$1:$H$1,0))</f>
        <v>116</v>
      </c>
      <c r="L361">
        <f>VLOOKUP($C361,'Raw-products'!$A$2:$H$1261,MATCH(L$1,'Raw-products'!$A$1:$H$1,0))</f>
        <v>80</v>
      </c>
      <c r="M361" s="5">
        <f t="shared" si="10"/>
        <v>9280</v>
      </c>
      <c r="N361" cm="1">
        <f t="array" ref="N361:Q361">_xlfn.XLOOKUP($B361,'Raw -orders'!$A:$A,'Raw -orders'!$B:$E)</f>
        <v>736</v>
      </c>
      <c r="O361">
        <v>30150</v>
      </c>
      <c r="P361" s="1">
        <v>44360</v>
      </c>
      <c r="Q361" s="1">
        <v>44362</v>
      </c>
      <c r="R361" t="str" cm="1">
        <f t="array" ref="R361:Y361">_xlfn.XLOOKUP($N361,'Raw - customers'!$A:$A,'Raw - customers'!$B:$I)</f>
        <v>Delia Mably</v>
      </c>
      <c r="S361" t="str">
        <v>Female</v>
      </c>
      <c r="T361">
        <v>55</v>
      </c>
      <c r="U361" t="str">
        <v>18 Eve LaneApt. 011</v>
      </c>
      <c r="V361">
        <v>2962</v>
      </c>
      <c r="W361" t="str">
        <v>Doylebury</v>
      </c>
      <c r="X361" t="str">
        <v>Victoria</v>
      </c>
      <c r="Y361" t="str">
        <v>Australia</v>
      </c>
      <c r="Z361">
        <v>6</v>
      </c>
      <c r="AA361" s="3" t="str">
        <f t="shared" si="11"/>
        <v>0 to 10</v>
      </c>
      <c r="AL361" s="6" t="str">
        <v>Ikey Spohr</v>
      </c>
      <c r="AP361" s="6">
        <v>736</v>
      </c>
      <c r="AQ361" s="6" t="s">
        <v>1396</v>
      </c>
      <c r="AS361">
        <v>490</v>
      </c>
      <c r="AT361" t="str">
        <v>New South Wales</v>
      </c>
    </row>
    <row r="362" spans="1:46" x14ac:dyDescent="0.25">
      <c r="A362">
        <v>360</v>
      </c>
      <c r="B362">
        <v>81</v>
      </c>
      <c r="C362">
        <v>626</v>
      </c>
      <c r="D362">
        <v>112</v>
      </c>
      <c r="E362">
        <v>1</v>
      </c>
      <c r="F362">
        <v>112</v>
      </c>
      <c r="G362" t="str">
        <f>VLOOKUP($C362,'Raw-products'!$A$2:$H$1261,MATCH(G$1,'Raw-products'!$A$1:$H$1,0))</f>
        <v>Jacket</v>
      </c>
      <c r="H362" t="str">
        <f>VLOOKUP($C362,'Raw-products'!$A$2:$H$1261,MATCH(H$1,'Raw-products'!$A$1:$H$1,0))</f>
        <v>Cardigan</v>
      </c>
      <c r="I362" t="str">
        <f>VLOOKUP($C362,'Raw-products'!$A$2:$H$1261,MATCH(I$1,'Raw-products'!$A$1:$H$1,0))</f>
        <v>S</v>
      </c>
      <c r="J362" t="str">
        <f>VLOOKUP($C362,'Raw-products'!$A$2:$H$1261,MATCH(J$1,'Raw-products'!$A$1:$H$1,0))</f>
        <v>violet</v>
      </c>
      <c r="K362">
        <f>VLOOKUP($C362,'Raw-products'!$A$2:$H$1261,MATCH(K$1,'Raw-products'!$A$1:$H$1,0))</f>
        <v>118</v>
      </c>
      <c r="L362">
        <f>VLOOKUP($C362,'Raw-products'!$A$2:$H$1261,MATCH(L$1,'Raw-products'!$A$1:$H$1,0))</f>
        <v>49</v>
      </c>
      <c r="M362" s="5">
        <f t="shared" si="10"/>
        <v>5782</v>
      </c>
      <c r="N362" cm="1">
        <f t="array" ref="N362:Q362">_xlfn.XLOOKUP($B362,'Raw -orders'!$A:$A,'Raw -orders'!$B:$E)</f>
        <v>736</v>
      </c>
      <c r="O362">
        <v>30150</v>
      </c>
      <c r="P362" s="1">
        <v>44360</v>
      </c>
      <c r="Q362" s="1">
        <v>44362</v>
      </c>
      <c r="R362" t="str" cm="1">
        <f t="array" ref="R362:Y362">_xlfn.XLOOKUP($N362,'Raw - customers'!$A:$A,'Raw - customers'!$B:$I)</f>
        <v>Delia Mably</v>
      </c>
      <c r="S362" t="str">
        <v>Female</v>
      </c>
      <c r="T362">
        <v>55</v>
      </c>
      <c r="U362" t="str">
        <v>18 Eve LaneApt. 011</v>
      </c>
      <c r="V362">
        <v>2962</v>
      </c>
      <c r="W362" t="str">
        <v>Doylebury</v>
      </c>
      <c r="X362" t="str">
        <v>Victoria</v>
      </c>
      <c r="Y362" t="str">
        <v>Australia</v>
      </c>
      <c r="Z362">
        <v>6</v>
      </c>
      <c r="AA362" s="3" t="str">
        <f t="shared" si="11"/>
        <v>0 to 10</v>
      </c>
      <c r="AL362" s="6" t="str">
        <v>Ira Dafforne</v>
      </c>
      <c r="AP362" s="6">
        <v>736</v>
      </c>
      <c r="AQ362" s="6" t="s">
        <v>1396</v>
      </c>
      <c r="AS362">
        <v>757</v>
      </c>
      <c r="AT362" t="str">
        <v>New South Wales</v>
      </c>
    </row>
    <row r="363" spans="1:46" x14ac:dyDescent="0.25">
      <c r="A363">
        <v>361</v>
      </c>
      <c r="B363">
        <v>82</v>
      </c>
      <c r="C363">
        <v>599</v>
      </c>
      <c r="D363">
        <v>112</v>
      </c>
      <c r="E363">
        <v>2</v>
      </c>
      <c r="F363">
        <v>224</v>
      </c>
      <c r="G363" t="str">
        <f>VLOOKUP($C363,'Raw-products'!$A$2:$H$1261,MATCH(G$1,'Raw-products'!$A$1:$H$1,0))</f>
        <v>Jacket</v>
      </c>
      <c r="H363" t="str">
        <f>VLOOKUP($C363,'Raw-products'!$A$2:$H$1261,MATCH(H$1,'Raw-products'!$A$1:$H$1,0))</f>
        <v>Cardigan</v>
      </c>
      <c r="I363" t="str">
        <f>VLOOKUP($C363,'Raw-products'!$A$2:$H$1261,MATCH(I$1,'Raw-products'!$A$1:$H$1,0))</f>
        <v>XL</v>
      </c>
      <c r="J363" t="str">
        <f>VLOOKUP($C363,'Raw-products'!$A$2:$H$1261,MATCH(J$1,'Raw-products'!$A$1:$H$1,0))</f>
        <v>red</v>
      </c>
      <c r="K363">
        <f>VLOOKUP($C363,'Raw-products'!$A$2:$H$1261,MATCH(K$1,'Raw-products'!$A$1:$H$1,0))</f>
        <v>118</v>
      </c>
      <c r="L363">
        <f>VLOOKUP($C363,'Raw-products'!$A$2:$H$1261,MATCH(L$1,'Raw-products'!$A$1:$H$1,0))</f>
        <v>54</v>
      </c>
      <c r="M363" s="5">
        <f t="shared" si="10"/>
        <v>6372</v>
      </c>
      <c r="N363" cm="1">
        <f t="array" ref="N363:Q363">_xlfn.XLOOKUP($B363,'Raw -orders'!$A:$A,'Raw -orders'!$B:$E)</f>
        <v>927</v>
      </c>
      <c r="O363">
        <v>32502</v>
      </c>
      <c r="P363" s="1">
        <v>44229</v>
      </c>
      <c r="Q363" s="1">
        <v>44254</v>
      </c>
      <c r="R363" t="str" cm="1">
        <f t="array" ref="R363:Y363">_xlfn.XLOOKUP($N363,'Raw - customers'!$A:$A,'Raw - customers'!$B:$I)</f>
        <v>Joby Law</v>
      </c>
      <c r="S363" t="str">
        <v>Male</v>
      </c>
      <c r="T363">
        <v>61</v>
      </c>
      <c r="U363" t="str">
        <v>868 Eliza CrescentSuite 085</v>
      </c>
      <c r="V363">
        <v>1341</v>
      </c>
      <c r="W363" t="str">
        <v>Ryanfurt</v>
      </c>
      <c r="X363" t="str">
        <v>Victoria</v>
      </c>
      <c r="Y363" t="str">
        <v>Australia</v>
      </c>
      <c r="Z363">
        <v>2</v>
      </c>
      <c r="AA363" s="3" t="str">
        <f t="shared" si="11"/>
        <v>20 to 30</v>
      </c>
      <c r="AL363" s="6" t="str">
        <v>Isaak Ferrarone</v>
      </c>
      <c r="AP363" s="6">
        <v>927</v>
      </c>
      <c r="AQ363" s="6" t="s">
        <v>1396</v>
      </c>
      <c r="AS363">
        <v>853</v>
      </c>
      <c r="AT363" t="str">
        <v>New South Wales</v>
      </c>
    </row>
    <row r="364" spans="1:46" x14ac:dyDescent="0.25">
      <c r="A364">
        <v>362</v>
      </c>
      <c r="B364">
        <v>82</v>
      </c>
      <c r="C364">
        <v>528</v>
      </c>
      <c r="D364">
        <v>98</v>
      </c>
      <c r="E364">
        <v>3</v>
      </c>
      <c r="F364">
        <v>294</v>
      </c>
      <c r="G364" t="str">
        <f>VLOOKUP($C364,'Raw-products'!$A$2:$H$1261,MATCH(G$1,'Raw-products'!$A$1:$H$1,0))</f>
        <v>Jacket</v>
      </c>
      <c r="H364" t="str">
        <f>VLOOKUP($C364,'Raw-products'!$A$2:$H$1261,MATCH(H$1,'Raw-products'!$A$1:$H$1,0))</f>
        <v>Leather</v>
      </c>
      <c r="I364" t="str">
        <f>VLOOKUP($C364,'Raw-products'!$A$2:$H$1261,MATCH(I$1,'Raw-products'!$A$1:$H$1,0))</f>
        <v>L</v>
      </c>
      <c r="J364" t="str">
        <f>VLOOKUP($C364,'Raw-products'!$A$2:$H$1261,MATCH(J$1,'Raw-products'!$A$1:$H$1,0))</f>
        <v>red</v>
      </c>
      <c r="K364">
        <f>VLOOKUP($C364,'Raw-products'!$A$2:$H$1261,MATCH(K$1,'Raw-products'!$A$1:$H$1,0))</f>
        <v>113</v>
      </c>
      <c r="L364">
        <f>VLOOKUP($C364,'Raw-products'!$A$2:$H$1261,MATCH(L$1,'Raw-products'!$A$1:$H$1,0))</f>
        <v>76</v>
      </c>
      <c r="M364" s="5">
        <f t="shared" si="10"/>
        <v>8588</v>
      </c>
      <c r="N364" cm="1">
        <f t="array" ref="N364:Q364">_xlfn.XLOOKUP($B364,'Raw -orders'!$A:$A,'Raw -orders'!$B:$E)</f>
        <v>927</v>
      </c>
      <c r="O364">
        <v>32502</v>
      </c>
      <c r="P364" s="1">
        <v>44229</v>
      </c>
      <c r="Q364" s="1">
        <v>44254</v>
      </c>
      <c r="R364" t="str" cm="1">
        <f t="array" ref="R364:Y364">_xlfn.XLOOKUP($N364,'Raw - customers'!$A:$A,'Raw - customers'!$B:$I)</f>
        <v>Joby Law</v>
      </c>
      <c r="S364" t="str">
        <v>Male</v>
      </c>
      <c r="T364">
        <v>61</v>
      </c>
      <c r="U364" t="str">
        <v>868 Eliza CrescentSuite 085</v>
      </c>
      <c r="V364">
        <v>1341</v>
      </c>
      <c r="W364" t="str">
        <v>Ryanfurt</v>
      </c>
      <c r="X364" t="str">
        <v>Victoria</v>
      </c>
      <c r="Y364" t="str">
        <v>Australia</v>
      </c>
      <c r="Z364">
        <v>2</v>
      </c>
      <c r="AA364" s="3" t="str">
        <f t="shared" si="11"/>
        <v>20 to 30</v>
      </c>
      <c r="AL364" s="6" t="str">
        <v>Isahella Enrique</v>
      </c>
      <c r="AP364" s="6">
        <v>927</v>
      </c>
      <c r="AQ364" s="6" t="s">
        <v>1396</v>
      </c>
      <c r="AS364">
        <v>244</v>
      </c>
      <c r="AT364" t="str">
        <v>Victoria</v>
      </c>
    </row>
    <row r="365" spans="1:46" x14ac:dyDescent="0.25">
      <c r="A365">
        <v>363</v>
      </c>
      <c r="B365">
        <v>82</v>
      </c>
      <c r="C365">
        <v>757</v>
      </c>
      <c r="D365">
        <v>109</v>
      </c>
      <c r="E365">
        <v>1</v>
      </c>
      <c r="F365">
        <v>109</v>
      </c>
      <c r="G365" t="str">
        <f>VLOOKUP($C365,'Raw-products'!$A$2:$H$1261,MATCH(G$1,'Raw-products'!$A$1:$H$1,0))</f>
        <v>Jacket</v>
      </c>
      <c r="H365" t="str">
        <f>VLOOKUP($C365,'Raw-products'!$A$2:$H$1261,MATCH(H$1,'Raw-products'!$A$1:$H$1,0))</f>
        <v>Peacoat</v>
      </c>
      <c r="I365" t="str">
        <f>VLOOKUP($C365,'Raw-products'!$A$2:$H$1261,MATCH(I$1,'Raw-products'!$A$1:$H$1,0))</f>
        <v>M</v>
      </c>
      <c r="J365" t="str">
        <f>VLOOKUP($C365,'Raw-products'!$A$2:$H$1261,MATCH(J$1,'Raw-products'!$A$1:$H$1,0))</f>
        <v>blue</v>
      </c>
      <c r="K365">
        <f>VLOOKUP($C365,'Raw-products'!$A$2:$H$1261,MATCH(K$1,'Raw-products'!$A$1:$H$1,0))</f>
        <v>102</v>
      </c>
      <c r="L365">
        <f>VLOOKUP($C365,'Raw-products'!$A$2:$H$1261,MATCH(L$1,'Raw-products'!$A$1:$H$1,0))</f>
        <v>71</v>
      </c>
      <c r="M365" s="5">
        <f t="shared" si="10"/>
        <v>7242</v>
      </c>
      <c r="N365" cm="1">
        <f t="array" ref="N365:Q365">_xlfn.XLOOKUP($B365,'Raw -orders'!$A:$A,'Raw -orders'!$B:$E)</f>
        <v>927</v>
      </c>
      <c r="O365">
        <v>32502</v>
      </c>
      <c r="P365" s="1">
        <v>44229</v>
      </c>
      <c r="Q365" s="1">
        <v>44254</v>
      </c>
      <c r="R365" t="str" cm="1">
        <f t="array" ref="R365:Y365">_xlfn.XLOOKUP($N365,'Raw - customers'!$A:$A,'Raw - customers'!$B:$I)</f>
        <v>Joby Law</v>
      </c>
      <c r="S365" t="str">
        <v>Male</v>
      </c>
      <c r="T365">
        <v>61</v>
      </c>
      <c r="U365" t="str">
        <v>868 Eliza CrescentSuite 085</v>
      </c>
      <c r="V365">
        <v>1341</v>
      </c>
      <c r="W365" t="str">
        <v>Ryanfurt</v>
      </c>
      <c r="X365" t="str">
        <v>Victoria</v>
      </c>
      <c r="Y365" t="str">
        <v>Australia</v>
      </c>
      <c r="Z365">
        <v>2</v>
      </c>
      <c r="AA365" s="3" t="str">
        <f t="shared" si="11"/>
        <v>20 to 30</v>
      </c>
      <c r="AL365" s="6" t="str">
        <v>Isidore Bleasdille</v>
      </c>
      <c r="AP365" s="6">
        <v>927</v>
      </c>
      <c r="AQ365" s="6" t="s">
        <v>1396</v>
      </c>
      <c r="AS365">
        <v>769</v>
      </c>
      <c r="AT365" t="str">
        <v>Australian Capital Territory</v>
      </c>
    </row>
    <row r="366" spans="1:46" x14ac:dyDescent="0.25">
      <c r="A366">
        <v>364</v>
      </c>
      <c r="B366">
        <v>82</v>
      </c>
      <c r="C366">
        <v>1042</v>
      </c>
      <c r="D366">
        <v>90</v>
      </c>
      <c r="E366">
        <v>3</v>
      </c>
      <c r="F366">
        <v>270</v>
      </c>
      <c r="G366" t="str">
        <f>VLOOKUP($C366,'Raw-products'!$A$2:$H$1261,MATCH(G$1,'Raw-products'!$A$1:$H$1,0))</f>
        <v>Trousers</v>
      </c>
      <c r="H366" t="str">
        <f>VLOOKUP($C366,'Raw-products'!$A$2:$H$1261,MATCH(H$1,'Raw-products'!$A$1:$H$1,0))</f>
        <v>Relaxed Leg</v>
      </c>
      <c r="I366" t="str">
        <f>VLOOKUP($C366,'Raw-products'!$A$2:$H$1261,MATCH(I$1,'Raw-products'!$A$1:$H$1,0))</f>
        <v>M</v>
      </c>
      <c r="J366" t="str">
        <f>VLOOKUP($C366,'Raw-products'!$A$2:$H$1261,MATCH(J$1,'Raw-products'!$A$1:$H$1,0))</f>
        <v>indigo</v>
      </c>
      <c r="K366">
        <f>VLOOKUP($C366,'Raw-products'!$A$2:$H$1261,MATCH(K$1,'Raw-products'!$A$1:$H$1,0))</f>
        <v>95</v>
      </c>
      <c r="L366">
        <f>VLOOKUP($C366,'Raw-products'!$A$2:$H$1261,MATCH(L$1,'Raw-products'!$A$1:$H$1,0))</f>
        <v>45</v>
      </c>
      <c r="M366" s="5">
        <f t="shared" si="10"/>
        <v>4275</v>
      </c>
      <c r="N366" cm="1">
        <f t="array" ref="N366:Q366">_xlfn.XLOOKUP($B366,'Raw -orders'!$A:$A,'Raw -orders'!$B:$E)</f>
        <v>927</v>
      </c>
      <c r="O366">
        <v>32502</v>
      </c>
      <c r="P366" s="1">
        <v>44229</v>
      </c>
      <c r="Q366" s="1">
        <v>44254</v>
      </c>
      <c r="R366" t="str" cm="1">
        <f t="array" ref="R366:Y366">_xlfn.XLOOKUP($N366,'Raw - customers'!$A:$A,'Raw - customers'!$B:$I)</f>
        <v>Joby Law</v>
      </c>
      <c r="S366" t="str">
        <v>Male</v>
      </c>
      <c r="T366">
        <v>61</v>
      </c>
      <c r="U366" t="str">
        <v>868 Eliza CrescentSuite 085</v>
      </c>
      <c r="V366">
        <v>1341</v>
      </c>
      <c r="W366" t="str">
        <v>Ryanfurt</v>
      </c>
      <c r="X366" t="str">
        <v>Victoria</v>
      </c>
      <c r="Y366" t="str">
        <v>Australia</v>
      </c>
      <c r="Z366">
        <v>2</v>
      </c>
      <c r="AA366" s="3" t="str">
        <f t="shared" si="11"/>
        <v>20 to 30</v>
      </c>
      <c r="AL366" s="6" t="str">
        <v>Isis Doel</v>
      </c>
      <c r="AP366" s="6">
        <v>927</v>
      </c>
      <c r="AQ366" s="6" t="s">
        <v>1396</v>
      </c>
      <c r="AS366">
        <v>103</v>
      </c>
      <c r="AT366" t="str">
        <v>South Australia</v>
      </c>
    </row>
    <row r="367" spans="1:46" x14ac:dyDescent="0.25">
      <c r="A367">
        <v>365</v>
      </c>
      <c r="B367">
        <v>82</v>
      </c>
      <c r="C367">
        <v>676</v>
      </c>
      <c r="D367">
        <v>113</v>
      </c>
      <c r="E367">
        <v>2</v>
      </c>
      <c r="F367">
        <v>226</v>
      </c>
      <c r="G367" t="str">
        <f>VLOOKUP($C367,'Raw-products'!$A$2:$H$1261,MATCH(G$1,'Raw-products'!$A$1:$H$1,0))</f>
        <v>Jacket</v>
      </c>
      <c r="H367" t="str">
        <f>VLOOKUP($C367,'Raw-products'!$A$2:$H$1261,MATCH(H$1,'Raw-products'!$A$1:$H$1,0))</f>
        <v>Parka</v>
      </c>
      <c r="I367" t="str">
        <f>VLOOKUP($C367,'Raw-products'!$A$2:$H$1261,MATCH(I$1,'Raw-products'!$A$1:$H$1,0))</f>
        <v>S</v>
      </c>
      <c r="J367" t="str">
        <f>VLOOKUP($C367,'Raw-products'!$A$2:$H$1261,MATCH(J$1,'Raw-products'!$A$1:$H$1,0))</f>
        <v>yellow</v>
      </c>
      <c r="K367">
        <f>VLOOKUP($C367,'Raw-products'!$A$2:$H$1261,MATCH(K$1,'Raw-products'!$A$1:$H$1,0))</f>
        <v>119</v>
      </c>
      <c r="L367">
        <f>VLOOKUP($C367,'Raw-products'!$A$2:$H$1261,MATCH(L$1,'Raw-products'!$A$1:$H$1,0))</f>
        <v>80</v>
      </c>
      <c r="M367" s="5">
        <f t="shared" si="10"/>
        <v>9520</v>
      </c>
      <c r="N367" cm="1">
        <f t="array" ref="N367:Q367">_xlfn.XLOOKUP($B367,'Raw -orders'!$A:$A,'Raw -orders'!$B:$E)</f>
        <v>927</v>
      </c>
      <c r="O367">
        <v>32502</v>
      </c>
      <c r="P367" s="1">
        <v>44229</v>
      </c>
      <c r="Q367" s="1">
        <v>44254</v>
      </c>
      <c r="R367" t="str" cm="1">
        <f t="array" ref="R367:Y367">_xlfn.XLOOKUP($N367,'Raw - customers'!$A:$A,'Raw - customers'!$B:$I)</f>
        <v>Joby Law</v>
      </c>
      <c r="S367" t="str">
        <v>Male</v>
      </c>
      <c r="T367">
        <v>61</v>
      </c>
      <c r="U367" t="str">
        <v>868 Eliza CrescentSuite 085</v>
      </c>
      <c r="V367">
        <v>1341</v>
      </c>
      <c r="W367" t="str">
        <v>Ryanfurt</v>
      </c>
      <c r="X367" t="str">
        <v>Victoria</v>
      </c>
      <c r="Y367" t="str">
        <v>Australia</v>
      </c>
      <c r="Z367">
        <v>2</v>
      </c>
      <c r="AA367" s="3" t="str">
        <f t="shared" si="11"/>
        <v>20 to 30</v>
      </c>
      <c r="AL367" s="6" t="str">
        <v>Jacquelin Santostefano.</v>
      </c>
      <c r="AP367" s="6">
        <v>927</v>
      </c>
      <c r="AQ367" s="6" t="s">
        <v>1396</v>
      </c>
      <c r="AS367">
        <v>7</v>
      </c>
      <c r="AT367" t="str">
        <v>Queensland</v>
      </c>
    </row>
    <row r="368" spans="1:46" x14ac:dyDescent="0.25">
      <c r="A368">
        <v>366</v>
      </c>
      <c r="B368">
        <v>82</v>
      </c>
      <c r="C368">
        <v>239</v>
      </c>
      <c r="D368">
        <v>106</v>
      </c>
      <c r="E368">
        <v>3</v>
      </c>
      <c r="F368">
        <v>318</v>
      </c>
      <c r="G368" t="str">
        <f>VLOOKUP($C368,'Raw-products'!$A$2:$H$1261,MATCH(G$1,'Raw-products'!$A$1:$H$1,0))</f>
        <v>Shirt</v>
      </c>
      <c r="H368" t="str">
        <f>VLOOKUP($C368,'Raw-products'!$A$2:$H$1261,MATCH(H$1,'Raw-products'!$A$1:$H$1,0))</f>
        <v>Chambray</v>
      </c>
      <c r="I368" t="str">
        <f>VLOOKUP($C368,'Raw-products'!$A$2:$H$1261,MATCH(I$1,'Raw-products'!$A$1:$H$1,0))</f>
        <v>XL</v>
      </c>
      <c r="J368" t="str">
        <f>VLOOKUP($C368,'Raw-products'!$A$2:$H$1261,MATCH(J$1,'Raw-products'!$A$1:$H$1,0))</f>
        <v>indigo</v>
      </c>
      <c r="K368">
        <f>VLOOKUP($C368,'Raw-products'!$A$2:$H$1261,MATCH(K$1,'Raw-products'!$A$1:$H$1,0))</f>
        <v>105</v>
      </c>
      <c r="L368">
        <f>VLOOKUP($C368,'Raw-products'!$A$2:$H$1261,MATCH(L$1,'Raw-products'!$A$1:$H$1,0))</f>
        <v>61</v>
      </c>
      <c r="M368" s="5">
        <f t="shared" si="10"/>
        <v>6405</v>
      </c>
      <c r="N368" cm="1">
        <f t="array" ref="N368:Q368">_xlfn.XLOOKUP($B368,'Raw -orders'!$A:$A,'Raw -orders'!$B:$E)</f>
        <v>927</v>
      </c>
      <c r="O368">
        <v>32502</v>
      </c>
      <c r="P368" s="1">
        <v>44229</v>
      </c>
      <c r="Q368" s="1">
        <v>44254</v>
      </c>
      <c r="R368" t="str" cm="1">
        <f t="array" ref="R368:Y368">_xlfn.XLOOKUP($N368,'Raw - customers'!$A:$A,'Raw - customers'!$B:$I)</f>
        <v>Joby Law</v>
      </c>
      <c r="S368" t="str">
        <v>Male</v>
      </c>
      <c r="T368">
        <v>61</v>
      </c>
      <c r="U368" t="str">
        <v>868 Eliza CrescentSuite 085</v>
      </c>
      <c r="V368">
        <v>1341</v>
      </c>
      <c r="W368" t="str">
        <v>Ryanfurt</v>
      </c>
      <c r="X368" t="str">
        <v>Victoria</v>
      </c>
      <c r="Y368" t="str">
        <v>Australia</v>
      </c>
      <c r="Z368">
        <v>2</v>
      </c>
      <c r="AA368" s="3" t="str">
        <f t="shared" si="11"/>
        <v>20 to 30</v>
      </c>
      <c r="AL368" s="6" t="str">
        <v>Jakob Munks</v>
      </c>
      <c r="AP368" s="6">
        <v>927</v>
      </c>
      <c r="AQ368" s="6" t="s">
        <v>1396</v>
      </c>
      <c r="AS368">
        <v>102</v>
      </c>
      <c r="AT368" t="str">
        <v>Queensland</v>
      </c>
    </row>
    <row r="369" spans="1:46" x14ac:dyDescent="0.25">
      <c r="A369">
        <v>367</v>
      </c>
      <c r="B369">
        <v>83</v>
      </c>
      <c r="C369">
        <v>588</v>
      </c>
      <c r="D369">
        <v>100</v>
      </c>
      <c r="E369">
        <v>1</v>
      </c>
      <c r="F369">
        <v>100</v>
      </c>
      <c r="G369" t="str">
        <f>VLOOKUP($C369,'Raw-products'!$A$2:$H$1261,MATCH(G$1,'Raw-products'!$A$1:$H$1,0))</f>
        <v>Jacket</v>
      </c>
      <c r="H369" t="str">
        <f>VLOOKUP($C369,'Raw-products'!$A$2:$H$1261,MATCH(H$1,'Raw-products'!$A$1:$H$1,0))</f>
        <v>Bomber</v>
      </c>
      <c r="I369" t="str">
        <f>VLOOKUP($C369,'Raw-products'!$A$2:$H$1261,MATCH(I$1,'Raw-products'!$A$1:$H$1,0))</f>
        <v>L</v>
      </c>
      <c r="J369" t="str">
        <f>VLOOKUP($C369,'Raw-products'!$A$2:$H$1261,MATCH(J$1,'Raw-products'!$A$1:$H$1,0))</f>
        <v>indigo</v>
      </c>
      <c r="K369">
        <f>VLOOKUP($C369,'Raw-products'!$A$2:$H$1261,MATCH(K$1,'Raw-products'!$A$1:$H$1,0))</f>
        <v>90</v>
      </c>
      <c r="L369">
        <f>VLOOKUP($C369,'Raw-products'!$A$2:$H$1261,MATCH(L$1,'Raw-products'!$A$1:$H$1,0))</f>
        <v>51</v>
      </c>
      <c r="M369" s="5">
        <f t="shared" si="10"/>
        <v>4590</v>
      </c>
      <c r="N369" cm="1">
        <f t="array" ref="N369:Q369">_xlfn.XLOOKUP($B369,'Raw -orders'!$A:$A,'Raw -orders'!$B:$E)</f>
        <v>537</v>
      </c>
      <c r="O369">
        <v>39729</v>
      </c>
      <c r="P369" s="1">
        <v>44372</v>
      </c>
      <c r="Q369" s="1">
        <v>44378</v>
      </c>
      <c r="R369" t="str" cm="1">
        <f t="array" ref="R369:Y369">_xlfn.XLOOKUP($N369,'Raw - customers'!$A:$A,'Raw - customers'!$B:$I)</f>
        <v>Beverly Burbridge</v>
      </c>
      <c r="S369" t="str">
        <v>Non-binary</v>
      </c>
      <c r="T369">
        <v>45</v>
      </c>
      <c r="U369" t="str">
        <v>155 Hayes AvenueApt. 699</v>
      </c>
      <c r="V369">
        <v>7342</v>
      </c>
      <c r="W369" t="str">
        <v>Krisland</v>
      </c>
      <c r="X369" t="str">
        <v>Western Australia</v>
      </c>
      <c r="Y369" t="str">
        <v>Australia</v>
      </c>
      <c r="Z369">
        <v>6</v>
      </c>
      <c r="AA369" s="3" t="str">
        <f t="shared" si="11"/>
        <v>0 to 10</v>
      </c>
      <c r="AL369" s="6" t="str">
        <v>Jamesy Rennles</v>
      </c>
      <c r="AP369" s="6">
        <v>537</v>
      </c>
      <c r="AQ369" s="6" t="s">
        <v>1377</v>
      </c>
      <c r="AS369">
        <v>238</v>
      </c>
      <c r="AT369" t="str">
        <v>Tasmania</v>
      </c>
    </row>
    <row r="370" spans="1:46" x14ac:dyDescent="0.25">
      <c r="A370">
        <v>368</v>
      </c>
      <c r="B370">
        <v>83</v>
      </c>
      <c r="C370">
        <v>88</v>
      </c>
      <c r="D370">
        <v>118</v>
      </c>
      <c r="E370">
        <v>1</v>
      </c>
      <c r="F370">
        <v>118</v>
      </c>
      <c r="G370" t="str">
        <f>VLOOKUP($C370,'Raw-products'!$A$2:$H$1261,MATCH(G$1,'Raw-products'!$A$1:$H$1,0))</f>
        <v>Shirt</v>
      </c>
      <c r="H370" t="str">
        <f>VLOOKUP($C370,'Raw-products'!$A$2:$H$1261,MATCH(H$1,'Raw-products'!$A$1:$H$1,0))</f>
        <v>Flannel</v>
      </c>
      <c r="I370" t="str">
        <f>VLOOKUP($C370,'Raw-products'!$A$2:$H$1261,MATCH(I$1,'Raw-products'!$A$1:$H$1,0))</f>
        <v>L</v>
      </c>
      <c r="J370" t="str">
        <f>VLOOKUP($C370,'Raw-products'!$A$2:$H$1261,MATCH(J$1,'Raw-products'!$A$1:$H$1,0))</f>
        <v>green</v>
      </c>
      <c r="K370">
        <f>VLOOKUP($C370,'Raw-products'!$A$2:$H$1261,MATCH(K$1,'Raw-products'!$A$1:$H$1,0))</f>
        <v>96</v>
      </c>
      <c r="L370">
        <f>VLOOKUP($C370,'Raw-products'!$A$2:$H$1261,MATCH(L$1,'Raw-products'!$A$1:$H$1,0))</f>
        <v>72</v>
      </c>
      <c r="M370" s="5">
        <f t="shared" si="10"/>
        <v>6912</v>
      </c>
      <c r="N370" cm="1">
        <f t="array" ref="N370:Q370">_xlfn.XLOOKUP($B370,'Raw -orders'!$A:$A,'Raw -orders'!$B:$E)</f>
        <v>537</v>
      </c>
      <c r="O370">
        <v>39729</v>
      </c>
      <c r="P370" s="1">
        <v>44372</v>
      </c>
      <c r="Q370" s="1">
        <v>44378</v>
      </c>
      <c r="R370" t="str" cm="1">
        <f t="array" ref="R370:Y370">_xlfn.XLOOKUP($N370,'Raw - customers'!$A:$A,'Raw - customers'!$B:$I)</f>
        <v>Beverly Burbridge</v>
      </c>
      <c r="S370" t="str">
        <v>Non-binary</v>
      </c>
      <c r="T370">
        <v>45</v>
      </c>
      <c r="U370" t="str">
        <v>155 Hayes AvenueApt. 699</v>
      </c>
      <c r="V370">
        <v>7342</v>
      </c>
      <c r="W370" t="str">
        <v>Krisland</v>
      </c>
      <c r="X370" t="str">
        <v>Western Australia</v>
      </c>
      <c r="Y370" t="str">
        <v>Australia</v>
      </c>
      <c r="Z370">
        <v>6</v>
      </c>
      <c r="AA370" s="3" t="str">
        <f t="shared" si="11"/>
        <v>0 to 10</v>
      </c>
      <c r="AL370" s="6" t="str">
        <v>Jammal Varcoe</v>
      </c>
      <c r="AP370" s="6">
        <v>537</v>
      </c>
      <c r="AQ370" s="6" t="s">
        <v>1377</v>
      </c>
      <c r="AS370">
        <v>810</v>
      </c>
      <c r="AT370" t="str">
        <v>Australian Capital Territory</v>
      </c>
    </row>
    <row r="371" spans="1:46" x14ac:dyDescent="0.25">
      <c r="A371">
        <v>369</v>
      </c>
      <c r="B371">
        <v>83</v>
      </c>
      <c r="C371">
        <v>260</v>
      </c>
      <c r="D371">
        <v>95</v>
      </c>
      <c r="E371">
        <v>2</v>
      </c>
      <c r="F371">
        <v>190</v>
      </c>
      <c r="G371" t="str">
        <f>VLOOKUP($C371,'Raw-products'!$A$2:$H$1261,MATCH(G$1,'Raw-products'!$A$1:$H$1,0))</f>
        <v>Shirt</v>
      </c>
      <c r="H371" t="str">
        <f>VLOOKUP($C371,'Raw-products'!$A$2:$H$1261,MATCH(H$1,'Raw-products'!$A$1:$H$1,0))</f>
        <v>Polo</v>
      </c>
      <c r="I371" t="str">
        <f>VLOOKUP($C371,'Raw-products'!$A$2:$H$1261,MATCH(I$1,'Raw-products'!$A$1:$H$1,0))</f>
        <v>XS</v>
      </c>
      <c r="J371" t="str">
        <f>VLOOKUP($C371,'Raw-products'!$A$2:$H$1261,MATCH(J$1,'Raw-products'!$A$1:$H$1,0))</f>
        <v>green</v>
      </c>
      <c r="K371">
        <f>VLOOKUP($C371,'Raw-products'!$A$2:$H$1261,MATCH(K$1,'Raw-products'!$A$1:$H$1,0))</f>
        <v>117</v>
      </c>
      <c r="L371">
        <f>VLOOKUP($C371,'Raw-products'!$A$2:$H$1261,MATCH(L$1,'Raw-products'!$A$1:$H$1,0))</f>
        <v>45</v>
      </c>
      <c r="M371" s="5">
        <f t="shared" si="10"/>
        <v>5265</v>
      </c>
      <c r="N371" cm="1">
        <f t="array" ref="N371:Q371">_xlfn.XLOOKUP($B371,'Raw -orders'!$A:$A,'Raw -orders'!$B:$E)</f>
        <v>537</v>
      </c>
      <c r="O371">
        <v>39729</v>
      </c>
      <c r="P371" s="1">
        <v>44372</v>
      </c>
      <c r="Q371" s="1">
        <v>44378</v>
      </c>
      <c r="R371" t="str" cm="1">
        <f t="array" ref="R371:Y371">_xlfn.XLOOKUP($N371,'Raw - customers'!$A:$A,'Raw - customers'!$B:$I)</f>
        <v>Beverly Burbridge</v>
      </c>
      <c r="S371" t="str">
        <v>Non-binary</v>
      </c>
      <c r="T371">
        <v>45</v>
      </c>
      <c r="U371" t="str">
        <v>155 Hayes AvenueApt. 699</v>
      </c>
      <c r="V371">
        <v>7342</v>
      </c>
      <c r="W371" t="str">
        <v>Krisland</v>
      </c>
      <c r="X371" t="str">
        <v>Western Australia</v>
      </c>
      <c r="Y371" t="str">
        <v>Australia</v>
      </c>
      <c r="Z371">
        <v>6</v>
      </c>
      <c r="AA371" s="3" t="str">
        <f t="shared" si="11"/>
        <v>0 to 10</v>
      </c>
      <c r="AL371" s="6" t="str">
        <v>Jan Gligori</v>
      </c>
      <c r="AP371" s="6">
        <v>537</v>
      </c>
      <c r="AQ371" s="6" t="s">
        <v>1377</v>
      </c>
      <c r="AS371">
        <v>85</v>
      </c>
      <c r="AT371" t="str">
        <v>Northern Territory</v>
      </c>
    </row>
    <row r="372" spans="1:46" x14ac:dyDescent="0.25">
      <c r="A372">
        <v>370</v>
      </c>
      <c r="B372">
        <v>84</v>
      </c>
      <c r="C372">
        <v>1074</v>
      </c>
      <c r="D372">
        <v>93</v>
      </c>
      <c r="E372">
        <v>1</v>
      </c>
      <c r="F372">
        <v>93</v>
      </c>
      <c r="G372" t="str">
        <f>VLOOKUP($C372,'Raw-products'!$A$2:$H$1261,MATCH(G$1,'Raw-products'!$A$1:$H$1,0))</f>
        <v>Trousers</v>
      </c>
      <c r="H372" t="str">
        <f>VLOOKUP($C372,'Raw-products'!$A$2:$H$1261,MATCH(H$1,'Raw-products'!$A$1:$H$1,0))</f>
        <v>Joggers</v>
      </c>
      <c r="I372" t="str">
        <f>VLOOKUP($C372,'Raw-products'!$A$2:$H$1261,MATCH(I$1,'Raw-products'!$A$1:$H$1,0))</f>
        <v>XL</v>
      </c>
      <c r="J372" t="str">
        <f>VLOOKUP($C372,'Raw-products'!$A$2:$H$1261,MATCH(J$1,'Raw-products'!$A$1:$H$1,0))</f>
        <v>blue</v>
      </c>
      <c r="K372">
        <f>VLOOKUP($C372,'Raw-products'!$A$2:$H$1261,MATCH(K$1,'Raw-products'!$A$1:$H$1,0))</f>
        <v>94</v>
      </c>
      <c r="L372">
        <f>VLOOKUP($C372,'Raw-products'!$A$2:$H$1261,MATCH(L$1,'Raw-products'!$A$1:$H$1,0))</f>
        <v>52</v>
      </c>
      <c r="M372" s="5">
        <f t="shared" si="10"/>
        <v>4888</v>
      </c>
      <c r="N372" cm="1">
        <f t="array" ref="N372:Q372">_xlfn.XLOOKUP($B372,'Raw -orders'!$A:$A,'Raw -orders'!$B:$E)</f>
        <v>181</v>
      </c>
      <c r="O372">
        <v>43438</v>
      </c>
      <c r="P372" s="1">
        <v>44434</v>
      </c>
      <c r="Q372" s="1">
        <v>44459</v>
      </c>
      <c r="R372" t="str" cm="1">
        <f t="array" ref="R372:Y372">_xlfn.XLOOKUP($N372,'Raw - customers'!$A:$A,'Raw - customers'!$B:$I)</f>
        <v>Puff Newbury</v>
      </c>
      <c r="S372" t="str">
        <v>Polygender</v>
      </c>
      <c r="T372">
        <v>27</v>
      </c>
      <c r="U372" t="str">
        <v>35 Fahey CircuitSuite 014</v>
      </c>
      <c r="V372">
        <v>1017</v>
      </c>
      <c r="W372" t="str">
        <v>Port Joshuaside</v>
      </c>
      <c r="X372" t="str">
        <v>Northern Territory</v>
      </c>
      <c r="Y372" t="str">
        <v>Australia</v>
      </c>
      <c r="Z372">
        <v>8</v>
      </c>
      <c r="AA372" s="3" t="str">
        <f t="shared" si="11"/>
        <v>20 to 30</v>
      </c>
      <c r="AL372" s="6" t="str">
        <v>Jan Isenor</v>
      </c>
      <c r="AP372" s="6">
        <v>181</v>
      </c>
      <c r="AQ372" s="6" t="s">
        <v>1339</v>
      </c>
      <c r="AS372">
        <v>61</v>
      </c>
      <c r="AT372" t="str">
        <v>South Australia</v>
      </c>
    </row>
    <row r="373" spans="1:46" x14ac:dyDescent="0.25">
      <c r="A373">
        <v>371</v>
      </c>
      <c r="B373">
        <v>84</v>
      </c>
      <c r="C373">
        <v>371</v>
      </c>
      <c r="D373">
        <v>94</v>
      </c>
      <c r="E373">
        <v>3</v>
      </c>
      <c r="F373">
        <v>282</v>
      </c>
      <c r="G373" t="str">
        <f>VLOOKUP($C373,'Raw-products'!$A$2:$H$1261,MATCH(G$1,'Raw-products'!$A$1:$H$1,0))</f>
        <v>Shirt</v>
      </c>
      <c r="H373" t="str">
        <f>VLOOKUP($C373,'Raw-products'!$A$2:$H$1261,MATCH(H$1,'Raw-products'!$A$1:$H$1,0))</f>
        <v>Henley</v>
      </c>
      <c r="I373" t="str">
        <f>VLOOKUP($C373,'Raw-products'!$A$2:$H$1261,MATCH(I$1,'Raw-products'!$A$1:$H$1,0))</f>
        <v>S</v>
      </c>
      <c r="J373" t="str">
        <f>VLOOKUP($C373,'Raw-products'!$A$2:$H$1261,MATCH(J$1,'Raw-products'!$A$1:$H$1,0))</f>
        <v>blue</v>
      </c>
      <c r="K373">
        <f>VLOOKUP($C373,'Raw-products'!$A$2:$H$1261,MATCH(K$1,'Raw-products'!$A$1:$H$1,0))</f>
        <v>92</v>
      </c>
      <c r="L373">
        <f>VLOOKUP($C373,'Raw-products'!$A$2:$H$1261,MATCH(L$1,'Raw-products'!$A$1:$H$1,0))</f>
        <v>75</v>
      </c>
      <c r="M373" s="5">
        <f t="shared" si="10"/>
        <v>6900</v>
      </c>
      <c r="N373" cm="1">
        <f t="array" ref="N373:Q373">_xlfn.XLOOKUP($B373,'Raw -orders'!$A:$A,'Raw -orders'!$B:$E)</f>
        <v>181</v>
      </c>
      <c r="O373">
        <v>43438</v>
      </c>
      <c r="P373" s="1">
        <v>44434</v>
      </c>
      <c r="Q373" s="1">
        <v>44459</v>
      </c>
      <c r="R373" t="str" cm="1">
        <f t="array" ref="R373:Y373">_xlfn.XLOOKUP($N373,'Raw - customers'!$A:$A,'Raw - customers'!$B:$I)</f>
        <v>Puff Newbury</v>
      </c>
      <c r="S373" t="str">
        <v>Polygender</v>
      </c>
      <c r="T373">
        <v>27</v>
      </c>
      <c r="U373" t="str">
        <v>35 Fahey CircuitSuite 014</v>
      </c>
      <c r="V373">
        <v>1017</v>
      </c>
      <c r="W373" t="str">
        <v>Port Joshuaside</v>
      </c>
      <c r="X373" t="str">
        <v>Northern Territory</v>
      </c>
      <c r="Y373" t="str">
        <v>Australia</v>
      </c>
      <c r="Z373">
        <v>8</v>
      </c>
      <c r="AA373" s="3" t="str">
        <f t="shared" si="11"/>
        <v>20 to 30</v>
      </c>
      <c r="AL373" s="6" t="str">
        <v>Jania Sailes</v>
      </c>
      <c r="AP373" s="6">
        <v>181</v>
      </c>
      <c r="AQ373" s="6" t="s">
        <v>1339</v>
      </c>
      <c r="AS373">
        <v>696</v>
      </c>
      <c r="AT373" t="str">
        <v>Australian Capital Territory</v>
      </c>
    </row>
    <row r="374" spans="1:46" x14ac:dyDescent="0.25">
      <c r="A374">
        <v>372</v>
      </c>
      <c r="B374">
        <v>84</v>
      </c>
      <c r="C374">
        <v>191</v>
      </c>
      <c r="D374">
        <v>98</v>
      </c>
      <c r="E374">
        <v>2</v>
      </c>
      <c r="F374">
        <v>196</v>
      </c>
      <c r="G374" t="str">
        <f>VLOOKUP($C374,'Raw-products'!$A$2:$H$1261,MATCH(G$1,'Raw-products'!$A$1:$H$1,0))</f>
        <v>Shirt</v>
      </c>
      <c r="H374" t="str">
        <f>VLOOKUP($C374,'Raw-products'!$A$2:$H$1261,MATCH(H$1,'Raw-products'!$A$1:$H$1,0))</f>
        <v>Camp Collared</v>
      </c>
      <c r="I374" t="str">
        <f>VLOOKUP($C374,'Raw-products'!$A$2:$H$1261,MATCH(I$1,'Raw-products'!$A$1:$H$1,0))</f>
        <v>S</v>
      </c>
      <c r="J374" t="str">
        <f>VLOOKUP($C374,'Raw-products'!$A$2:$H$1261,MATCH(J$1,'Raw-products'!$A$1:$H$1,0))</f>
        <v>green</v>
      </c>
      <c r="K374">
        <f>VLOOKUP($C374,'Raw-products'!$A$2:$H$1261,MATCH(K$1,'Raw-products'!$A$1:$H$1,0))</f>
        <v>112</v>
      </c>
      <c r="L374">
        <f>VLOOKUP($C374,'Raw-products'!$A$2:$H$1261,MATCH(L$1,'Raw-products'!$A$1:$H$1,0))</f>
        <v>60</v>
      </c>
      <c r="M374" s="5">
        <f t="shared" si="10"/>
        <v>6720</v>
      </c>
      <c r="N374" cm="1">
        <f t="array" ref="N374:Q374">_xlfn.XLOOKUP($B374,'Raw -orders'!$A:$A,'Raw -orders'!$B:$E)</f>
        <v>181</v>
      </c>
      <c r="O374">
        <v>43438</v>
      </c>
      <c r="P374" s="1">
        <v>44434</v>
      </c>
      <c r="Q374" s="1">
        <v>44459</v>
      </c>
      <c r="R374" t="str" cm="1">
        <f t="array" ref="R374:Y374">_xlfn.XLOOKUP($N374,'Raw - customers'!$A:$A,'Raw - customers'!$B:$I)</f>
        <v>Puff Newbury</v>
      </c>
      <c r="S374" t="str">
        <v>Polygender</v>
      </c>
      <c r="T374">
        <v>27</v>
      </c>
      <c r="U374" t="str">
        <v>35 Fahey CircuitSuite 014</v>
      </c>
      <c r="V374">
        <v>1017</v>
      </c>
      <c r="W374" t="str">
        <v>Port Joshuaside</v>
      </c>
      <c r="X374" t="str">
        <v>Northern Territory</v>
      </c>
      <c r="Y374" t="str">
        <v>Australia</v>
      </c>
      <c r="Z374">
        <v>8</v>
      </c>
      <c r="AA374" s="3" t="str">
        <f t="shared" si="11"/>
        <v>20 to 30</v>
      </c>
      <c r="AL374" s="6" t="str">
        <v>Jaquelyn Dow</v>
      </c>
      <c r="AP374" s="6">
        <v>181</v>
      </c>
      <c r="AQ374" s="6" t="s">
        <v>1339</v>
      </c>
      <c r="AS374">
        <v>97</v>
      </c>
      <c r="AT374" t="str">
        <v>Northern Territory</v>
      </c>
    </row>
    <row r="375" spans="1:46" x14ac:dyDescent="0.25">
      <c r="A375">
        <v>373</v>
      </c>
      <c r="B375">
        <v>85</v>
      </c>
      <c r="C375">
        <v>442</v>
      </c>
      <c r="D375">
        <v>107</v>
      </c>
      <c r="E375">
        <v>1</v>
      </c>
      <c r="F375">
        <v>107</v>
      </c>
      <c r="G375" t="str">
        <f>VLOOKUP($C375,'Raw-products'!$A$2:$H$1261,MATCH(G$1,'Raw-products'!$A$1:$H$1,0))</f>
        <v>Jacket</v>
      </c>
      <c r="H375" t="str">
        <f>VLOOKUP($C375,'Raw-products'!$A$2:$H$1261,MATCH(H$1,'Raw-products'!$A$1:$H$1,0))</f>
        <v>Denim</v>
      </c>
      <c r="I375" t="str">
        <f>VLOOKUP($C375,'Raw-products'!$A$2:$H$1261,MATCH(I$1,'Raw-products'!$A$1:$H$1,0))</f>
        <v>M</v>
      </c>
      <c r="J375" t="str">
        <f>VLOOKUP($C375,'Raw-products'!$A$2:$H$1261,MATCH(J$1,'Raw-products'!$A$1:$H$1,0))</f>
        <v>blue</v>
      </c>
      <c r="K375">
        <f>VLOOKUP($C375,'Raw-products'!$A$2:$H$1261,MATCH(K$1,'Raw-products'!$A$1:$H$1,0))</f>
        <v>92</v>
      </c>
      <c r="L375">
        <f>VLOOKUP($C375,'Raw-products'!$A$2:$H$1261,MATCH(L$1,'Raw-products'!$A$1:$H$1,0))</f>
        <v>61</v>
      </c>
      <c r="M375" s="5">
        <f t="shared" si="10"/>
        <v>5612</v>
      </c>
      <c r="N375" cm="1">
        <f t="array" ref="N375:Q375">_xlfn.XLOOKUP($B375,'Raw -orders'!$A:$A,'Raw -orders'!$B:$E)</f>
        <v>251</v>
      </c>
      <c r="O375">
        <v>43533</v>
      </c>
      <c r="P375" s="1">
        <v>44265</v>
      </c>
      <c r="Q375" s="1">
        <v>44277</v>
      </c>
      <c r="R375" t="str" cm="1">
        <f t="array" ref="R375:Y375">_xlfn.XLOOKUP($N375,'Raw - customers'!$A:$A,'Raw - customers'!$B:$I)</f>
        <v>Jeanne Pringer</v>
      </c>
      <c r="S375" t="str">
        <v>Female</v>
      </c>
      <c r="T375">
        <v>78</v>
      </c>
      <c r="U375" t="str">
        <v>786 Mackenzie StreetApt. 660</v>
      </c>
      <c r="V375">
        <v>8520</v>
      </c>
      <c r="W375" t="str">
        <v>Wilsonside</v>
      </c>
      <c r="X375" t="str">
        <v>Australian Capital Territory</v>
      </c>
      <c r="Y375" t="str">
        <v>Australia</v>
      </c>
      <c r="Z375">
        <v>3</v>
      </c>
      <c r="AA375" s="3" t="str">
        <f t="shared" si="11"/>
        <v>10 to 20</v>
      </c>
      <c r="AL375" s="6" t="str">
        <v>Jarrett Brumby</v>
      </c>
      <c r="AP375" s="6">
        <v>251</v>
      </c>
      <c r="AQ375" s="6" t="s">
        <v>1350</v>
      </c>
      <c r="AS375">
        <v>452</v>
      </c>
      <c r="AT375" t="str">
        <v>New South Wales</v>
      </c>
    </row>
    <row r="376" spans="1:46" x14ac:dyDescent="0.25">
      <c r="A376">
        <v>374</v>
      </c>
      <c r="B376">
        <v>85</v>
      </c>
      <c r="C376">
        <v>379</v>
      </c>
      <c r="D376">
        <v>94</v>
      </c>
      <c r="E376">
        <v>1</v>
      </c>
      <c r="F376">
        <v>94</v>
      </c>
      <c r="G376" t="str">
        <f>VLOOKUP($C376,'Raw-products'!$A$2:$H$1261,MATCH(G$1,'Raw-products'!$A$1:$H$1,0))</f>
        <v>Shirt</v>
      </c>
      <c r="H376" t="str">
        <f>VLOOKUP($C376,'Raw-products'!$A$2:$H$1261,MATCH(H$1,'Raw-products'!$A$1:$H$1,0))</f>
        <v>Henley</v>
      </c>
      <c r="I376" t="str">
        <f>VLOOKUP($C376,'Raw-products'!$A$2:$H$1261,MATCH(I$1,'Raw-products'!$A$1:$H$1,0))</f>
        <v>XL</v>
      </c>
      <c r="J376" t="str">
        <f>VLOOKUP($C376,'Raw-products'!$A$2:$H$1261,MATCH(J$1,'Raw-products'!$A$1:$H$1,0))</f>
        <v>indigo</v>
      </c>
      <c r="K376">
        <f>VLOOKUP($C376,'Raw-products'!$A$2:$H$1261,MATCH(K$1,'Raw-products'!$A$1:$H$1,0))</f>
        <v>92</v>
      </c>
      <c r="L376">
        <f>VLOOKUP($C376,'Raw-products'!$A$2:$H$1261,MATCH(L$1,'Raw-products'!$A$1:$H$1,0))</f>
        <v>52</v>
      </c>
      <c r="M376" s="5">
        <f t="shared" si="10"/>
        <v>4784</v>
      </c>
      <c r="N376" cm="1">
        <f t="array" ref="N376:Q376">_xlfn.XLOOKUP($B376,'Raw -orders'!$A:$A,'Raw -orders'!$B:$E)</f>
        <v>251</v>
      </c>
      <c r="O376">
        <v>43533</v>
      </c>
      <c r="P376" s="1">
        <v>44265</v>
      </c>
      <c r="Q376" s="1">
        <v>44277</v>
      </c>
      <c r="R376" t="str" cm="1">
        <f t="array" ref="R376:Y376">_xlfn.XLOOKUP($N376,'Raw - customers'!$A:$A,'Raw - customers'!$B:$I)</f>
        <v>Jeanne Pringer</v>
      </c>
      <c r="S376" t="str">
        <v>Female</v>
      </c>
      <c r="T376">
        <v>78</v>
      </c>
      <c r="U376" t="str">
        <v>786 Mackenzie StreetApt. 660</v>
      </c>
      <c r="V376">
        <v>8520</v>
      </c>
      <c r="W376" t="str">
        <v>Wilsonside</v>
      </c>
      <c r="X376" t="str">
        <v>Australian Capital Territory</v>
      </c>
      <c r="Y376" t="str">
        <v>Australia</v>
      </c>
      <c r="Z376">
        <v>3</v>
      </c>
      <c r="AA376" s="3" t="str">
        <f t="shared" si="11"/>
        <v>10 to 20</v>
      </c>
      <c r="AL376" s="6" t="str">
        <v>Jayme Turvie</v>
      </c>
      <c r="AP376" s="6">
        <v>251</v>
      </c>
      <c r="AQ376" s="6" t="s">
        <v>1350</v>
      </c>
      <c r="AS376">
        <v>227</v>
      </c>
      <c r="AT376" t="str">
        <v>Tasmania</v>
      </c>
    </row>
    <row r="377" spans="1:46" x14ac:dyDescent="0.25">
      <c r="A377">
        <v>375</v>
      </c>
      <c r="B377">
        <v>85</v>
      </c>
      <c r="C377">
        <v>613</v>
      </c>
      <c r="D377">
        <v>112</v>
      </c>
      <c r="E377">
        <v>3</v>
      </c>
      <c r="F377">
        <v>336</v>
      </c>
      <c r="G377" t="str">
        <f>VLOOKUP($C377,'Raw-products'!$A$2:$H$1261,MATCH(G$1,'Raw-products'!$A$1:$H$1,0))</f>
        <v>Jacket</v>
      </c>
      <c r="H377" t="str">
        <f>VLOOKUP($C377,'Raw-products'!$A$2:$H$1261,MATCH(H$1,'Raw-products'!$A$1:$H$1,0))</f>
        <v>Cardigan</v>
      </c>
      <c r="I377" t="str">
        <f>VLOOKUP($C377,'Raw-products'!$A$2:$H$1261,MATCH(I$1,'Raw-products'!$A$1:$H$1,0))</f>
        <v>L</v>
      </c>
      <c r="J377" t="str">
        <f>VLOOKUP($C377,'Raw-products'!$A$2:$H$1261,MATCH(J$1,'Raw-products'!$A$1:$H$1,0))</f>
        <v>green</v>
      </c>
      <c r="K377">
        <f>VLOOKUP($C377,'Raw-products'!$A$2:$H$1261,MATCH(K$1,'Raw-products'!$A$1:$H$1,0))</f>
        <v>118</v>
      </c>
      <c r="L377">
        <f>VLOOKUP($C377,'Raw-products'!$A$2:$H$1261,MATCH(L$1,'Raw-products'!$A$1:$H$1,0))</f>
        <v>63</v>
      </c>
      <c r="M377" s="5">
        <f t="shared" si="10"/>
        <v>7434</v>
      </c>
      <c r="N377" cm="1">
        <f t="array" ref="N377:Q377">_xlfn.XLOOKUP($B377,'Raw -orders'!$A:$A,'Raw -orders'!$B:$E)</f>
        <v>251</v>
      </c>
      <c r="O377">
        <v>43533</v>
      </c>
      <c r="P377" s="1">
        <v>44265</v>
      </c>
      <c r="Q377" s="1">
        <v>44277</v>
      </c>
      <c r="R377" t="str" cm="1">
        <f t="array" ref="R377:Y377">_xlfn.XLOOKUP($N377,'Raw - customers'!$A:$A,'Raw - customers'!$B:$I)</f>
        <v>Jeanne Pringer</v>
      </c>
      <c r="S377" t="str">
        <v>Female</v>
      </c>
      <c r="T377">
        <v>78</v>
      </c>
      <c r="U377" t="str">
        <v>786 Mackenzie StreetApt. 660</v>
      </c>
      <c r="V377">
        <v>8520</v>
      </c>
      <c r="W377" t="str">
        <v>Wilsonside</v>
      </c>
      <c r="X377" t="str">
        <v>Australian Capital Territory</v>
      </c>
      <c r="Y377" t="str">
        <v>Australia</v>
      </c>
      <c r="Z377">
        <v>3</v>
      </c>
      <c r="AA377" s="3" t="str">
        <f t="shared" si="11"/>
        <v>10 to 20</v>
      </c>
      <c r="AL377" s="6" t="str">
        <v>Jaymee Dalrymple</v>
      </c>
      <c r="AP377" s="6">
        <v>251</v>
      </c>
      <c r="AQ377" s="6" t="s">
        <v>1350</v>
      </c>
      <c r="AS377">
        <v>111</v>
      </c>
      <c r="AT377" t="str">
        <v>Northern Territory</v>
      </c>
    </row>
    <row r="378" spans="1:46" x14ac:dyDescent="0.25">
      <c r="A378">
        <v>376</v>
      </c>
      <c r="B378">
        <v>86</v>
      </c>
      <c r="C378">
        <v>572</v>
      </c>
      <c r="D378">
        <v>100</v>
      </c>
      <c r="E378">
        <v>2</v>
      </c>
      <c r="F378">
        <v>200</v>
      </c>
      <c r="G378" t="str">
        <f>VLOOKUP($C378,'Raw-products'!$A$2:$H$1261,MATCH(G$1,'Raw-products'!$A$1:$H$1,0))</f>
        <v>Jacket</v>
      </c>
      <c r="H378" t="str">
        <f>VLOOKUP($C378,'Raw-products'!$A$2:$H$1261,MATCH(H$1,'Raw-products'!$A$1:$H$1,0))</f>
        <v>Bomber</v>
      </c>
      <c r="I378" t="str">
        <f>VLOOKUP($C378,'Raw-products'!$A$2:$H$1261,MATCH(I$1,'Raw-products'!$A$1:$H$1,0))</f>
        <v>M</v>
      </c>
      <c r="J378" t="str">
        <f>VLOOKUP($C378,'Raw-products'!$A$2:$H$1261,MATCH(J$1,'Raw-products'!$A$1:$H$1,0))</f>
        <v>yellow</v>
      </c>
      <c r="K378">
        <f>VLOOKUP($C378,'Raw-products'!$A$2:$H$1261,MATCH(K$1,'Raw-products'!$A$1:$H$1,0))</f>
        <v>90</v>
      </c>
      <c r="L378">
        <f>VLOOKUP($C378,'Raw-products'!$A$2:$H$1261,MATCH(L$1,'Raw-products'!$A$1:$H$1,0))</f>
        <v>71</v>
      </c>
      <c r="M378" s="5">
        <f t="shared" si="10"/>
        <v>6390</v>
      </c>
      <c r="N378" cm="1">
        <f t="array" ref="N378:Q378">_xlfn.XLOOKUP($B378,'Raw -orders'!$A:$A,'Raw -orders'!$B:$E)</f>
        <v>874</v>
      </c>
      <c r="O378">
        <v>27045</v>
      </c>
      <c r="P378" s="1">
        <v>44413</v>
      </c>
      <c r="Q378" s="1">
        <v>44419</v>
      </c>
      <c r="R378" t="str" cm="1">
        <f t="array" ref="R378:Y378">_xlfn.XLOOKUP($N378,'Raw - customers'!$A:$A,'Raw - customers'!$B:$I)</f>
        <v>Prissie Kondratovich</v>
      </c>
      <c r="S378" t="str">
        <v>Genderqueer</v>
      </c>
      <c r="T378">
        <v>65</v>
      </c>
      <c r="U378" t="str">
        <v>20 Hyatt LaneSuite 740</v>
      </c>
      <c r="V378">
        <v>3840</v>
      </c>
      <c r="W378" t="str">
        <v>South Zacmouth</v>
      </c>
      <c r="X378" t="str">
        <v>Western Australia</v>
      </c>
      <c r="Y378" t="str">
        <v>Australia</v>
      </c>
      <c r="Z378">
        <v>8</v>
      </c>
      <c r="AA378" s="3" t="str">
        <f t="shared" si="11"/>
        <v>0 to 10</v>
      </c>
      <c r="AL378" s="6" t="str">
        <v>Jeanne Pringer</v>
      </c>
      <c r="AP378" s="6">
        <v>874</v>
      </c>
      <c r="AQ378" s="6" t="s">
        <v>1377</v>
      </c>
      <c r="AS378">
        <v>926</v>
      </c>
      <c r="AT378" t="str">
        <v>Northern Territory</v>
      </c>
    </row>
    <row r="379" spans="1:46" x14ac:dyDescent="0.25">
      <c r="A379">
        <v>377</v>
      </c>
      <c r="B379">
        <v>87</v>
      </c>
      <c r="C379">
        <v>98</v>
      </c>
      <c r="D379">
        <v>118</v>
      </c>
      <c r="E379">
        <v>3</v>
      </c>
      <c r="F379">
        <v>354</v>
      </c>
      <c r="G379" t="str">
        <f>VLOOKUP($C379,'Raw-products'!$A$2:$H$1261,MATCH(G$1,'Raw-products'!$A$1:$H$1,0))</f>
        <v>Shirt</v>
      </c>
      <c r="H379" t="str">
        <f>VLOOKUP($C379,'Raw-products'!$A$2:$H$1261,MATCH(H$1,'Raw-products'!$A$1:$H$1,0))</f>
        <v>Flannel</v>
      </c>
      <c r="I379" t="str">
        <f>VLOOKUP($C379,'Raw-products'!$A$2:$H$1261,MATCH(I$1,'Raw-products'!$A$1:$H$1,0))</f>
        <v>L</v>
      </c>
      <c r="J379" t="str">
        <f>VLOOKUP($C379,'Raw-products'!$A$2:$H$1261,MATCH(J$1,'Raw-products'!$A$1:$H$1,0))</f>
        <v>indigo</v>
      </c>
      <c r="K379">
        <f>VLOOKUP($C379,'Raw-products'!$A$2:$H$1261,MATCH(K$1,'Raw-products'!$A$1:$H$1,0))</f>
        <v>96</v>
      </c>
      <c r="L379">
        <f>VLOOKUP($C379,'Raw-products'!$A$2:$H$1261,MATCH(L$1,'Raw-products'!$A$1:$H$1,0))</f>
        <v>62</v>
      </c>
      <c r="M379" s="5">
        <f t="shared" si="10"/>
        <v>5952</v>
      </c>
      <c r="N379" cm="1">
        <f t="array" ref="N379:Q379">_xlfn.XLOOKUP($B379,'Raw -orders'!$A:$A,'Raw -orders'!$B:$E)</f>
        <v>325</v>
      </c>
      <c r="O379">
        <v>32961</v>
      </c>
      <c r="P379" s="1">
        <v>44367</v>
      </c>
      <c r="Q379" s="1">
        <v>44393</v>
      </c>
      <c r="R379" t="str" cm="1">
        <f t="array" ref="R379:Y379">_xlfn.XLOOKUP($N379,'Raw - customers'!$A:$A,'Raw - customers'!$B:$I)</f>
        <v>Robinetta Deners</v>
      </c>
      <c r="S379" t="str">
        <v>Genderqueer</v>
      </c>
      <c r="T379">
        <v>68</v>
      </c>
      <c r="U379" t="str">
        <v>32 Chase JunctionSuite 463</v>
      </c>
      <c r="V379">
        <v>8304</v>
      </c>
      <c r="W379" t="str">
        <v>West Claudia</v>
      </c>
      <c r="X379" t="str">
        <v>South Australia</v>
      </c>
      <c r="Y379" t="str">
        <v>Australia</v>
      </c>
      <c r="Z379">
        <v>6</v>
      </c>
      <c r="AA379" s="3" t="str">
        <f t="shared" si="11"/>
        <v>20 to 30</v>
      </c>
      <c r="AL379" s="6" t="str">
        <v>Jedidiah Sydall</v>
      </c>
      <c r="AP379" s="6">
        <v>325</v>
      </c>
      <c r="AQ379" s="6" t="s">
        <v>1345</v>
      </c>
      <c r="AS379">
        <v>969</v>
      </c>
      <c r="AT379" t="str">
        <v>South Australia</v>
      </c>
    </row>
    <row r="380" spans="1:46" x14ac:dyDescent="0.25">
      <c r="A380">
        <v>378</v>
      </c>
      <c r="B380">
        <v>87</v>
      </c>
      <c r="C380">
        <v>276</v>
      </c>
      <c r="D380">
        <v>95</v>
      </c>
      <c r="E380">
        <v>1</v>
      </c>
      <c r="F380">
        <v>95</v>
      </c>
      <c r="G380" t="str">
        <f>VLOOKUP($C380,'Raw-products'!$A$2:$H$1261,MATCH(G$1,'Raw-products'!$A$1:$H$1,0))</f>
        <v>Shirt</v>
      </c>
      <c r="H380" t="str">
        <f>VLOOKUP($C380,'Raw-products'!$A$2:$H$1261,MATCH(H$1,'Raw-products'!$A$1:$H$1,0))</f>
        <v>Polo</v>
      </c>
      <c r="I380" t="str">
        <f>VLOOKUP($C380,'Raw-products'!$A$2:$H$1261,MATCH(I$1,'Raw-products'!$A$1:$H$1,0))</f>
        <v>S</v>
      </c>
      <c r="J380" t="str">
        <f>VLOOKUP($C380,'Raw-products'!$A$2:$H$1261,MATCH(J$1,'Raw-products'!$A$1:$H$1,0))</f>
        <v>violet</v>
      </c>
      <c r="K380">
        <f>VLOOKUP($C380,'Raw-products'!$A$2:$H$1261,MATCH(K$1,'Raw-products'!$A$1:$H$1,0))</f>
        <v>117</v>
      </c>
      <c r="L380">
        <f>VLOOKUP($C380,'Raw-products'!$A$2:$H$1261,MATCH(L$1,'Raw-products'!$A$1:$H$1,0))</f>
        <v>43</v>
      </c>
      <c r="M380" s="5">
        <f t="shared" si="10"/>
        <v>5031</v>
      </c>
      <c r="N380" cm="1">
        <f t="array" ref="N380:Q380">_xlfn.XLOOKUP($B380,'Raw -orders'!$A:$A,'Raw -orders'!$B:$E)</f>
        <v>325</v>
      </c>
      <c r="O380">
        <v>32961</v>
      </c>
      <c r="P380" s="1">
        <v>44367</v>
      </c>
      <c r="Q380" s="1">
        <v>44393</v>
      </c>
      <c r="R380" t="str" cm="1">
        <f t="array" ref="R380:Y380">_xlfn.XLOOKUP($N380,'Raw - customers'!$A:$A,'Raw - customers'!$B:$I)</f>
        <v>Robinetta Deners</v>
      </c>
      <c r="S380" t="str">
        <v>Genderqueer</v>
      </c>
      <c r="T380">
        <v>68</v>
      </c>
      <c r="U380" t="str">
        <v>32 Chase JunctionSuite 463</v>
      </c>
      <c r="V380">
        <v>8304</v>
      </c>
      <c r="W380" t="str">
        <v>West Claudia</v>
      </c>
      <c r="X380" t="str">
        <v>South Australia</v>
      </c>
      <c r="Y380" t="str">
        <v>Australia</v>
      </c>
      <c r="Z380">
        <v>6</v>
      </c>
      <c r="AA380" s="3" t="str">
        <f t="shared" si="11"/>
        <v>20 to 30</v>
      </c>
      <c r="AL380" s="6" t="str">
        <v>Jeff Curness</v>
      </c>
      <c r="AP380" s="6">
        <v>325</v>
      </c>
      <c r="AQ380" s="6" t="s">
        <v>1345</v>
      </c>
      <c r="AS380">
        <v>638</v>
      </c>
      <c r="AT380" t="str">
        <v>Victoria</v>
      </c>
    </row>
    <row r="381" spans="1:46" x14ac:dyDescent="0.25">
      <c r="A381">
        <v>379</v>
      </c>
      <c r="B381">
        <v>87</v>
      </c>
      <c r="C381">
        <v>278</v>
      </c>
      <c r="D381">
        <v>95</v>
      </c>
      <c r="E381">
        <v>2</v>
      </c>
      <c r="F381">
        <v>190</v>
      </c>
      <c r="G381" t="str">
        <f>VLOOKUP($C381,'Raw-products'!$A$2:$H$1261,MATCH(G$1,'Raw-products'!$A$1:$H$1,0))</f>
        <v>Shirt</v>
      </c>
      <c r="H381" t="str">
        <f>VLOOKUP($C381,'Raw-products'!$A$2:$H$1261,MATCH(H$1,'Raw-products'!$A$1:$H$1,0))</f>
        <v>Polo</v>
      </c>
      <c r="I381" t="str">
        <f>VLOOKUP($C381,'Raw-products'!$A$2:$H$1261,MATCH(I$1,'Raw-products'!$A$1:$H$1,0))</f>
        <v>L</v>
      </c>
      <c r="J381" t="str">
        <f>VLOOKUP($C381,'Raw-products'!$A$2:$H$1261,MATCH(J$1,'Raw-products'!$A$1:$H$1,0))</f>
        <v>violet</v>
      </c>
      <c r="K381">
        <f>VLOOKUP($C381,'Raw-products'!$A$2:$H$1261,MATCH(K$1,'Raw-products'!$A$1:$H$1,0))</f>
        <v>117</v>
      </c>
      <c r="L381">
        <f>VLOOKUP($C381,'Raw-products'!$A$2:$H$1261,MATCH(L$1,'Raw-products'!$A$1:$H$1,0))</f>
        <v>76</v>
      </c>
      <c r="M381" s="5">
        <f t="shared" si="10"/>
        <v>8892</v>
      </c>
      <c r="N381" cm="1">
        <f t="array" ref="N381:Q381">_xlfn.XLOOKUP($B381,'Raw -orders'!$A:$A,'Raw -orders'!$B:$E)</f>
        <v>325</v>
      </c>
      <c r="O381">
        <v>32961</v>
      </c>
      <c r="P381" s="1">
        <v>44367</v>
      </c>
      <c r="Q381" s="1">
        <v>44393</v>
      </c>
      <c r="R381" t="str" cm="1">
        <f t="array" ref="R381:Y381">_xlfn.XLOOKUP($N381,'Raw - customers'!$A:$A,'Raw - customers'!$B:$I)</f>
        <v>Robinetta Deners</v>
      </c>
      <c r="S381" t="str">
        <v>Genderqueer</v>
      </c>
      <c r="T381">
        <v>68</v>
      </c>
      <c r="U381" t="str">
        <v>32 Chase JunctionSuite 463</v>
      </c>
      <c r="V381">
        <v>8304</v>
      </c>
      <c r="W381" t="str">
        <v>West Claudia</v>
      </c>
      <c r="X381" t="str">
        <v>South Australia</v>
      </c>
      <c r="Y381" t="str">
        <v>Australia</v>
      </c>
      <c r="Z381">
        <v>6</v>
      </c>
      <c r="AA381" s="3" t="str">
        <f t="shared" si="11"/>
        <v>20 to 30</v>
      </c>
      <c r="AL381" s="6" t="str">
        <v>Jehanna Water</v>
      </c>
      <c r="AP381" s="6">
        <v>325</v>
      </c>
      <c r="AQ381" s="6" t="s">
        <v>1345</v>
      </c>
      <c r="AS381">
        <v>77</v>
      </c>
      <c r="AT381" t="str">
        <v>South Australia</v>
      </c>
    </row>
    <row r="382" spans="1:46" x14ac:dyDescent="0.25">
      <c r="A382">
        <v>380</v>
      </c>
      <c r="B382">
        <v>87</v>
      </c>
      <c r="C382">
        <v>174</v>
      </c>
      <c r="D382">
        <v>91</v>
      </c>
      <c r="E382">
        <v>2</v>
      </c>
      <c r="F382">
        <v>182</v>
      </c>
      <c r="G382" t="str">
        <f>VLOOKUP($C382,'Raw-products'!$A$2:$H$1261,MATCH(G$1,'Raw-products'!$A$1:$H$1,0))</f>
        <v>Shirt</v>
      </c>
      <c r="H382" t="str">
        <f>VLOOKUP($C382,'Raw-products'!$A$2:$H$1261,MATCH(H$1,'Raw-products'!$A$1:$H$1,0))</f>
        <v>Linen</v>
      </c>
      <c r="I382" t="str">
        <f>VLOOKUP($C382,'Raw-products'!$A$2:$H$1261,MATCH(I$1,'Raw-products'!$A$1:$H$1,0))</f>
        <v>XL</v>
      </c>
      <c r="J382" t="str">
        <f>VLOOKUP($C382,'Raw-products'!$A$2:$H$1261,MATCH(J$1,'Raw-products'!$A$1:$H$1,0))</f>
        <v>violet</v>
      </c>
      <c r="K382">
        <f>VLOOKUP($C382,'Raw-products'!$A$2:$H$1261,MATCH(K$1,'Raw-products'!$A$1:$H$1,0))</f>
        <v>116</v>
      </c>
      <c r="L382">
        <f>VLOOKUP($C382,'Raw-products'!$A$2:$H$1261,MATCH(L$1,'Raw-products'!$A$1:$H$1,0))</f>
        <v>73</v>
      </c>
      <c r="M382" s="5">
        <f t="shared" si="10"/>
        <v>8468</v>
      </c>
      <c r="N382" cm="1">
        <f t="array" ref="N382:Q382">_xlfn.XLOOKUP($B382,'Raw -orders'!$A:$A,'Raw -orders'!$B:$E)</f>
        <v>325</v>
      </c>
      <c r="O382">
        <v>32961</v>
      </c>
      <c r="P382" s="1">
        <v>44367</v>
      </c>
      <c r="Q382" s="1">
        <v>44393</v>
      </c>
      <c r="R382" t="str" cm="1">
        <f t="array" ref="R382:Y382">_xlfn.XLOOKUP($N382,'Raw - customers'!$A:$A,'Raw - customers'!$B:$I)</f>
        <v>Robinetta Deners</v>
      </c>
      <c r="S382" t="str">
        <v>Genderqueer</v>
      </c>
      <c r="T382">
        <v>68</v>
      </c>
      <c r="U382" t="str">
        <v>32 Chase JunctionSuite 463</v>
      </c>
      <c r="V382">
        <v>8304</v>
      </c>
      <c r="W382" t="str">
        <v>West Claudia</v>
      </c>
      <c r="X382" t="str">
        <v>South Australia</v>
      </c>
      <c r="Y382" t="str">
        <v>Australia</v>
      </c>
      <c r="Z382">
        <v>6</v>
      </c>
      <c r="AA382" s="3" t="str">
        <f t="shared" si="11"/>
        <v>20 to 30</v>
      </c>
      <c r="AL382" s="6" t="str">
        <v>Jena Kelling</v>
      </c>
      <c r="AP382" s="6">
        <v>325</v>
      </c>
      <c r="AQ382" s="6" t="s">
        <v>1345</v>
      </c>
      <c r="AS382">
        <v>816</v>
      </c>
      <c r="AT382" t="str">
        <v>Victoria</v>
      </c>
    </row>
    <row r="383" spans="1:46" x14ac:dyDescent="0.25">
      <c r="A383">
        <v>381</v>
      </c>
      <c r="B383">
        <v>88</v>
      </c>
      <c r="C383">
        <v>126</v>
      </c>
      <c r="D383">
        <v>92</v>
      </c>
      <c r="E383">
        <v>1</v>
      </c>
      <c r="F383">
        <v>92</v>
      </c>
      <c r="G383" t="str">
        <f>VLOOKUP($C383,'Raw-products'!$A$2:$H$1261,MATCH(G$1,'Raw-products'!$A$1:$H$1,0))</f>
        <v>Shirt</v>
      </c>
      <c r="H383" t="str">
        <f>VLOOKUP($C383,'Raw-products'!$A$2:$H$1261,MATCH(H$1,'Raw-products'!$A$1:$H$1,0))</f>
        <v>Denim</v>
      </c>
      <c r="I383" t="str">
        <f>VLOOKUP($C383,'Raw-products'!$A$2:$H$1261,MATCH(I$1,'Raw-products'!$A$1:$H$1,0))</f>
        <v>S</v>
      </c>
      <c r="J383" t="str">
        <f>VLOOKUP($C383,'Raw-products'!$A$2:$H$1261,MATCH(J$1,'Raw-products'!$A$1:$H$1,0))</f>
        <v>blue</v>
      </c>
      <c r="K383">
        <f>VLOOKUP($C383,'Raw-products'!$A$2:$H$1261,MATCH(K$1,'Raw-products'!$A$1:$H$1,0))</f>
        <v>115</v>
      </c>
      <c r="L383">
        <f>VLOOKUP($C383,'Raw-products'!$A$2:$H$1261,MATCH(L$1,'Raw-products'!$A$1:$H$1,0))</f>
        <v>47</v>
      </c>
      <c r="M383" s="5">
        <f t="shared" si="10"/>
        <v>5405</v>
      </c>
      <c r="N383" cm="1">
        <f t="array" ref="N383:Q383">_xlfn.XLOOKUP($B383,'Raw -orders'!$A:$A,'Raw -orders'!$B:$E)</f>
        <v>567</v>
      </c>
      <c r="O383">
        <v>10904</v>
      </c>
      <c r="P383" s="1">
        <v>44396</v>
      </c>
      <c r="Q383" s="1">
        <v>44423</v>
      </c>
      <c r="R383" t="str" cm="1">
        <f t="array" ref="R383:Y383">_xlfn.XLOOKUP($N383,'Raw - customers'!$A:$A,'Raw - customers'!$B:$I)</f>
        <v>Andi Kettleson</v>
      </c>
      <c r="S383" t="str">
        <v>Female</v>
      </c>
      <c r="T383">
        <v>39</v>
      </c>
      <c r="U383" t="str">
        <v>3767 Mackenzie Estate DrApt. 877</v>
      </c>
      <c r="V383">
        <v>7008</v>
      </c>
      <c r="W383" t="str">
        <v>East Piper</v>
      </c>
      <c r="X383" t="str">
        <v>Northern Territory</v>
      </c>
      <c r="Y383" t="str">
        <v>Australia</v>
      </c>
      <c r="Z383">
        <v>7</v>
      </c>
      <c r="AA383" s="3" t="str">
        <f t="shared" si="11"/>
        <v>20 to 30</v>
      </c>
      <c r="AL383" s="6" t="str">
        <v>Jerald Macmeeking</v>
      </c>
      <c r="AP383" s="6">
        <v>567</v>
      </c>
      <c r="AQ383" s="6" t="s">
        <v>1339</v>
      </c>
      <c r="AS383">
        <v>783</v>
      </c>
      <c r="AT383" t="str">
        <v>South Australia</v>
      </c>
    </row>
    <row r="384" spans="1:46" x14ac:dyDescent="0.25">
      <c r="A384">
        <v>382</v>
      </c>
      <c r="B384">
        <v>88</v>
      </c>
      <c r="C384">
        <v>862</v>
      </c>
      <c r="D384">
        <v>113</v>
      </c>
      <c r="E384">
        <v>3</v>
      </c>
      <c r="F384">
        <v>339</v>
      </c>
      <c r="G384" t="str">
        <f>VLOOKUP($C384,'Raw-products'!$A$2:$H$1261,MATCH(G$1,'Raw-products'!$A$1:$H$1,0))</f>
        <v>Trousers</v>
      </c>
      <c r="H384" t="str">
        <f>VLOOKUP($C384,'Raw-products'!$A$2:$H$1261,MATCH(H$1,'Raw-products'!$A$1:$H$1,0))</f>
        <v>Chinos</v>
      </c>
      <c r="I384" t="str">
        <f>VLOOKUP($C384,'Raw-products'!$A$2:$H$1261,MATCH(I$1,'Raw-products'!$A$1:$H$1,0))</f>
        <v>M</v>
      </c>
      <c r="J384" t="str">
        <f>VLOOKUP($C384,'Raw-products'!$A$2:$H$1261,MATCH(J$1,'Raw-products'!$A$1:$H$1,0))</f>
        <v>blue</v>
      </c>
      <c r="K384">
        <f>VLOOKUP($C384,'Raw-products'!$A$2:$H$1261,MATCH(K$1,'Raw-products'!$A$1:$H$1,0))</f>
        <v>100</v>
      </c>
      <c r="L384">
        <f>VLOOKUP($C384,'Raw-products'!$A$2:$H$1261,MATCH(L$1,'Raw-products'!$A$1:$H$1,0))</f>
        <v>41</v>
      </c>
      <c r="M384" s="5">
        <f t="shared" si="10"/>
        <v>4100</v>
      </c>
      <c r="N384" cm="1">
        <f t="array" ref="N384:Q384">_xlfn.XLOOKUP($B384,'Raw -orders'!$A:$A,'Raw -orders'!$B:$E)</f>
        <v>567</v>
      </c>
      <c r="O384">
        <v>10904</v>
      </c>
      <c r="P384" s="1">
        <v>44396</v>
      </c>
      <c r="Q384" s="1">
        <v>44423</v>
      </c>
      <c r="R384" t="str" cm="1">
        <f t="array" ref="R384:Y384">_xlfn.XLOOKUP($N384,'Raw - customers'!$A:$A,'Raw - customers'!$B:$I)</f>
        <v>Andi Kettleson</v>
      </c>
      <c r="S384" t="str">
        <v>Female</v>
      </c>
      <c r="T384">
        <v>39</v>
      </c>
      <c r="U384" t="str">
        <v>3767 Mackenzie Estate DrApt. 877</v>
      </c>
      <c r="V384">
        <v>7008</v>
      </c>
      <c r="W384" t="str">
        <v>East Piper</v>
      </c>
      <c r="X384" t="str">
        <v>Northern Territory</v>
      </c>
      <c r="Y384" t="str">
        <v>Australia</v>
      </c>
      <c r="Z384">
        <v>7</v>
      </c>
      <c r="AA384" s="3" t="str">
        <f t="shared" si="11"/>
        <v>20 to 30</v>
      </c>
      <c r="AL384" s="6" t="str">
        <v>Jermaine Goranov</v>
      </c>
      <c r="AP384" s="6">
        <v>567</v>
      </c>
      <c r="AQ384" s="6" t="s">
        <v>1339</v>
      </c>
      <c r="AS384">
        <v>895</v>
      </c>
      <c r="AT384" t="str">
        <v>Queensland</v>
      </c>
    </row>
    <row r="385" spans="1:46" x14ac:dyDescent="0.25">
      <c r="A385">
        <v>383</v>
      </c>
      <c r="B385">
        <v>88</v>
      </c>
      <c r="C385">
        <v>407</v>
      </c>
      <c r="D385">
        <v>119</v>
      </c>
      <c r="E385">
        <v>1</v>
      </c>
      <c r="F385">
        <v>119</v>
      </c>
      <c r="G385" t="str">
        <f>VLOOKUP($C385,'Raw-products'!$A$2:$H$1261,MATCH(G$1,'Raw-products'!$A$1:$H$1,0))</f>
        <v>Shirt</v>
      </c>
      <c r="H385" t="str">
        <f>VLOOKUP($C385,'Raw-products'!$A$2:$H$1261,MATCH(H$1,'Raw-products'!$A$1:$H$1,0))</f>
        <v>Casual Slim Fit</v>
      </c>
      <c r="I385" t="str">
        <f>VLOOKUP($C385,'Raw-products'!$A$2:$H$1261,MATCH(I$1,'Raw-products'!$A$1:$H$1,0))</f>
        <v>M</v>
      </c>
      <c r="J385" t="str">
        <f>VLOOKUP($C385,'Raw-products'!$A$2:$H$1261,MATCH(J$1,'Raw-products'!$A$1:$H$1,0))</f>
        <v>blue</v>
      </c>
      <c r="K385">
        <f>VLOOKUP($C385,'Raw-products'!$A$2:$H$1261,MATCH(K$1,'Raw-products'!$A$1:$H$1,0))</f>
        <v>113</v>
      </c>
      <c r="L385">
        <f>VLOOKUP($C385,'Raw-products'!$A$2:$H$1261,MATCH(L$1,'Raw-products'!$A$1:$H$1,0))</f>
        <v>61</v>
      </c>
      <c r="M385" s="5">
        <f t="shared" si="10"/>
        <v>6893</v>
      </c>
      <c r="N385" cm="1">
        <f t="array" ref="N385:Q385">_xlfn.XLOOKUP($B385,'Raw -orders'!$A:$A,'Raw -orders'!$B:$E)</f>
        <v>567</v>
      </c>
      <c r="O385">
        <v>10904</v>
      </c>
      <c r="P385" s="1">
        <v>44396</v>
      </c>
      <c r="Q385" s="1">
        <v>44423</v>
      </c>
      <c r="R385" t="str" cm="1">
        <f t="array" ref="R385:Y385">_xlfn.XLOOKUP($N385,'Raw - customers'!$A:$A,'Raw - customers'!$B:$I)</f>
        <v>Andi Kettleson</v>
      </c>
      <c r="S385" t="str">
        <v>Female</v>
      </c>
      <c r="T385">
        <v>39</v>
      </c>
      <c r="U385" t="str">
        <v>3767 Mackenzie Estate DrApt. 877</v>
      </c>
      <c r="V385">
        <v>7008</v>
      </c>
      <c r="W385" t="str">
        <v>East Piper</v>
      </c>
      <c r="X385" t="str">
        <v>Northern Territory</v>
      </c>
      <c r="Y385" t="str">
        <v>Australia</v>
      </c>
      <c r="Z385">
        <v>7</v>
      </c>
      <c r="AA385" s="3" t="str">
        <f t="shared" si="11"/>
        <v>20 to 30</v>
      </c>
      <c r="AL385" s="6" t="str">
        <v>Jethro Pollak</v>
      </c>
      <c r="AP385" s="6">
        <v>567</v>
      </c>
      <c r="AQ385" s="6" t="s">
        <v>1339</v>
      </c>
      <c r="AS385">
        <v>740</v>
      </c>
      <c r="AT385" t="str">
        <v>Tasmania</v>
      </c>
    </row>
    <row r="386" spans="1:46" x14ac:dyDescent="0.25">
      <c r="A386">
        <v>384</v>
      </c>
      <c r="B386">
        <v>88</v>
      </c>
      <c r="C386">
        <v>86</v>
      </c>
      <c r="D386">
        <v>118</v>
      </c>
      <c r="E386">
        <v>2</v>
      </c>
      <c r="F386">
        <v>236</v>
      </c>
      <c r="G386" t="str">
        <f>VLOOKUP($C386,'Raw-products'!$A$2:$H$1261,MATCH(G$1,'Raw-products'!$A$1:$H$1,0))</f>
        <v>Shirt</v>
      </c>
      <c r="H386" t="str">
        <f>VLOOKUP($C386,'Raw-products'!$A$2:$H$1261,MATCH(H$1,'Raw-products'!$A$1:$H$1,0))</f>
        <v>Flannel</v>
      </c>
      <c r="I386" t="str">
        <f>VLOOKUP($C386,'Raw-products'!$A$2:$H$1261,MATCH(I$1,'Raw-products'!$A$1:$H$1,0))</f>
        <v>S</v>
      </c>
      <c r="J386" t="str">
        <f>VLOOKUP($C386,'Raw-products'!$A$2:$H$1261,MATCH(J$1,'Raw-products'!$A$1:$H$1,0))</f>
        <v>green</v>
      </c>
      <c r="K386">
        <f>VLOOKUP($C386,'Raw-products'!$A$2:$H$1261,MATCH(K$1,'Raw-products'!$A$1:$H$1,0))</f>
        <v>96</v>
      </c>
      <c r="L386">
        <f>VLOOKUP($C386,'Raw-products'!$A$2:$H$1261,MATCH(L$1,'Raw-products'!$A$1:$H$1,0))</f>
        <v>57</v>
      </c>
      <c r="M386" s="5">
        <f t="shared" si="10"/>
        <v>5472</v>
      </c>
      <c r="N386" cm="1">
        <f t="array" ref="N386:Q386">_xlfn.XLOOKUP($B386,'Raw -orders'!$A:$A,'Raw -orders'!$B:$E)</f>
        <v>567</v>
      </c>
      <c r="O386">
        <v>10904</v>
      </c>
      <c r="P386" s="1">
        <v>44396</v>
      </c>
      <c r="Q386" s="1">
        <v>44423</v>
      </c>
      <c r="R386" t="str" cm="1">
        <f t="array" ref="R386:Y386">_xlfn.XLOOKUP($N386,'Raw - customers'!$A:$A,'Raw - customers'!$B:$I)</f>
        <v>Andi Kettleson</v>
      </c>
      <c r="S386" t="str">
        <v>Female</v>
      </c>
      <c r="T386">
        <v>39</v>
      </c>
      <c r="U386" t="str">
        <v>3767 Mackenzie Estate DrApt. 877</v>
      </c>
      <c r="V386">
        <v>7008</v>
      </c>
      <c r="W386" t="str">
        <v>East Piper</v>
      </c>
      <c r="X386" t="str">
        <v>Northern Territory</v>
      </c>
      <c r="Y386" t="str">
        <v>Australia</v>
      </c>
      <c r="Z386">
        <v>7</v>
      </c>
      <c r="AA386" s="3" t="str">
        <f t="shared" si="11"/>
        <v>20 to 30</v>
      </c>
      <c r="AL386" s="6" t="str">
        <v>Jillana Blankau</v>
      </c>
      <c r="AP386" s="6">
        <v>567</v>
      </c>
      <c r="AQ386" s="6" t="s">
        <v>1339</v>
      </c>
      <c r="AS386">
        <v>352</v>
      </c>
      <c r="AT386" t="str">
        <v>Queensland</v>
      </c>
    </row>
    <row r="387" spans="1:46" x14ac:dyDescent="0.25">
      <c r="A387">
        <v>385</v>
      </c>
      <c r="B387">
        <v>88</v>
      </c>
      <c r="C387">
        <v>770</v>
      </c>
      <c r="D387">
        <v>91</v>
      </c>
      <c r="E387">
        <v>2</v>
      </c>
      <c r="F387">
        <v>182</v>
      </c>
      <c r="G387" t="str">
        <f>VLOOKUP($C387,'Raw-products'!$A$2:$H$1261,MATCH(G$1,'Raw-products'!$A$1:$H$1,0))</f>
        <v>Jacket</v>
      </c>
      <c r="H387" t="str">
        <f>VLOOKUP($C387,'Raw-products'!$A$2:$H$1261,MATCH(H$1,'Raw-products'!$A$1:$H$1,0))</f>
        <v>Pullover</v>
      </c>
      <c r="I387" t="str">
        <f>VLOOKUP($C387,'Raw-products'!$A$2:$H$1261,MATCH(I$1,'Raw-products'!$A$1:$H$1,0))</f>
        <v>XS</v>
      </c>
      <c r="J387" t="str">
        <f>VLOOKUP($C387,'Raw-products'!$A$2:$H$1261,MATCH(J$1,'Raw-products'!$A$1:$H$1,0))</f>
        <v>red</v>
      </c>
      <c r="K387">
        <f>VLOOKUP($C387,'Raw-products'!$A$2:$H$1261,MATCH(K$1,'Raw-products'!$A$1:$H$1,0))</f>
        <v>114</v>
      </c>
      <c r="L387">
        <f>VLOOKUP($C387,'Raw-products'!$A$2:$H$1261,MATCH(L$1,'Raw-products'!$A$1:$H$1,0))</f>
        <v>54</v>
      </c>
      <c r="M387" s="5">
        <f t="shared" ref="M387:M450" si="12">$K387*$L387</f>
        <v>6156</v>
      </c>
      <c r="N387" cm="1">
        <f t="array" ref="N387:Q387">_xlfn.XLOOKUP($B387,'Raw -orders'!$A:$A,'Raw -orders'!$B:$E)</f>
        <v>567</v>
      </c>
      <c r="O387">
        <v>10904</v>
      </c>
      <c r="P387" s="1">
        <v>44396</v>
      </c>
      <c r="Q387" s="1">
        <v>44423</v>
      </c>
      <c r="R387" t="str" cm="1">
        <f t="array" ref="R387:Y387">_xlfn.XLOOKUP($N387,'Raw - customers'!$A:$A,'Raw - customers'!$B:$I)</f>
        <v>Andi Kettleson</v>
      </c>
      <c r="S387" t="str">
        <v>Female</v>
      </c>
      <c r="T387">
        <v>39</v>
      </c>
      <c r="U387" t="str">
        <v>3767 Mackenzie Estate DrApt. 877</v>
      </c>
      <c r="V387">
        <v>7008</v>
      </c>
      <c r="W387" t="str">
        <v>East Piper</v>
      </c>
      <c r="X387" t="str">
        <v>Northern Territory</v>
      </c>
      <c r="Y387" t="str">
        <v>Australia</v>
      </c>
      <c r="Z387">
        <v>7</v>
      </c>
      <c r="AA387" s="3" t="str">
        <f t="shared" ref="AA387:AA450" si="13">IF(AND(DATEDIF($P387,$Q387,"D")&gt;0,DATEDIF($P387,$Q387,"D")&lt;=10),"0 to 10",IF(AND(DATEDIF($P387,$Q387,"D")&gt;10,DATEDIF($P387,$Q387,"D")&lt;=20),"10 to 20",IF(AND(DATEDIF($P387,$Q387,"D")&gt;20,DATEDIF($P387,$Q387,"D")&lt;=30),"20 to 30")))</f>
        <v>20 to 30</v>
      </c>
      <c r="AL387" s="6" t="str">
        <v>Jillene Goodbanne</v>
      </c>
      <c r="AP387" s="6">
        <v>567</v>
      </c>
      <c r="AQ387" s="6" t="s">
        <v>1339</v>
      </c>
      <c r="AS387">
        <v>900</v>
      </c>
      <c r="AT387" t="str">
        <v>Tasmania</v>
      </c>
    </row>
    <row r="388" spans="1:46" x14ac:dyDescent="0.25">
      <c r="A388">
        <v>386</v>
      </c>
      <c r="B388">
        <v>88</v>
      </c>
      <c r="C388">
        <v>915</v>
      </c>
      <c r="D388">
        <v>96</v>
      </c>
      <c r="E388">
        <v>2</v>
      </c>
      <c r="F388">
        <v>192</v>
      </c>
      <c r="G388" t="str">
        <f>VLOOKUP($C388,'Raw-products'!$A$2:$H$1261,MATCH(G$1,'Raw-products'!$A$1:$H$1,0))</f>
        <v>Trousers</v>
      </c>
      <c r="H388" t="str">
        <f>VLOOKUP($C388,'Raw-products'!$A$2:$H$1261,MATCH(H$1,'Raw-products'!$A$1:$H$1,0))</f>
        <v>Drawstring</v>
      </c>
      <c r="I388" t="str">
        <f>VLOOKUP($C388,'Raw-products'!$A$2:$H$1261,MATCH(I$1,'Raw-products'!$A$1:$H$1,0))</f>
        <v>XS</v>
      </c>
      <c r="J388" t="str">
        <f>VLOOKUP($C388,'Raw-products'!$A$2:$H$1261,MATCH(J$1,'Raw-products'!$A$1:$H$1,0))</f>
        <v>orange</v>
      </c>
      <c r="K388">
        <f>VLOOKUP($C388,'Raw-products'!$A$2:$H$1261,MATCH(K$1,'Raw-products'!$A$1:$H$1,0))</f>
        <v>104</v>
      </c>
      <c r="L388">
        <f>VLOOKUP($C388,'Raw-products'!$A$2:$H$1261,MATCH(L$1,'Raw-products'!$A$1:$H$1,0))</f>
        <v>41</v>
      </c>
      <c r="M388" s="5">
        <f t="shared" si="12"/>
        <v>4264</v>
      </c>
      <c r="N388" cm="1">
        <f t="array" ref="N388:Q388">_xlfn.XLOOKUP($B388,'Raw -orders'!$A:$A,'Raw -orders'!$B:$E)</f>
        <v>567</v>
      </c>
      <c r="O388">
        <v>10904</v>
      </c>
      <c r="P388" s="1">
        <v>44396</v>
      </c>
      <c r="Q388" s="1">
        <v>44423</v>
      </c>
      <c r="R388" t="str" cm="1">
        <f t="array" ref="R388:Y388">_xlfn.XLOOKUP($N388,'Raw - customers'!$A:$A,'Raw - customers'!$B:$I)</f>
        <v>Andi Kettleson</v>
      </c>
      <c r="S388" t="str">
        <v>Female</v>
      </c>
      <c r="T388">
        <v>39</v>
      </c>
      <c r="U388" t="str">
        <v>3767 Mackenzie Estate DrApt. 877</v>
      </c>
      <c r="V388">
        <v>7008</v>
      </c>
      <c r="W388" t="str">
        <v>East Piper</v>
      </c>
      <c r="X388" t="str">
        <v>Northern Territory</v>
      </c>
      <c r="Y388" t="str">
        <v>Australia</v>
      </c>
      <c r="Z388">
        <v>7</v>
      </c>
      <c r="AA388" s="3" t="str">
        <f t="shared" si="13"/>
        <v>20 to 30</v>
      </c>
      <c r="AL388" s="6" t="str">
        <v>Jillian Sauven</v>
      </c>
      <c r="AP388" s="6">
        <v>567</v>
      </c>
      <c r="AQ388" s="6" t="s">
        <v>1339</v>
      </c>
      <c r="AS388">
        <v>647</v>
      </c>
      <c r="AT388" t="str">
        <v>Australian Capital Territory</v>
      </c>
    </row>
    <row r="389" spans="1:46" x14ac:dyDescent="0.25">
      <c r="A389">
        <v>387</v>
      </c>
      <c r="B389">
        <v>88</v>
      </c>
      <c r="C389">
        <v>1221</v>
      </c>
      <c r="D389">
        <v>105</v>
      </c>
      <c r="E389">
        <v>2</v>
      </c>
      <c r="F389">
        <v>210</v>
      </c>
      <c r="G389" t="str">
        <f>VLOOKUP($C389,'Raw-products'!$A$2:$H$1261,MATCH(G$1,'Raw-products'!$A$1:$H$1,0))</f>
        <v>Trousers</v>
      </c>
      <c r="H389" t="str">
        <f>VLOOKUP($C389,'Raw-products'!$A$2:$H$1261,MATCH(H$1,'Raw-products'!$A$1:$H$1,0))</f>
        <v>Pleated</v>
      </c>
      <c r="I389" t="str">
        <f>VLOOKUP($C389,'Raw-products'!$A$2:$H$1261,MATCH(I$1,'Raw-products'!$A$1:$H$1,0))</f>
        <v>S</v>
      </c>
      <c r="J389" t="str">
        <f>VLOOKUP($C389,'Raw-products'!$A$2:$H$1261,MATCH(J$1,'Raw-products'!$A$1:$H$1,0))</f>
        <v>violet</v>
      </c>
      <c r="K389">
        <f>VLOOKUP($C389,'Raw-products'!$A$2:$H$1261,MATCH(K$1,'Raw-products'!$A$1:$H$1,0))</f>
        <v>90</v>
      </c>
      <c r="L389">
        <f>VLOOKUP($C389,'Raw-products'!$A$2:$H$1261,MATCH(L$1,'Raw-products'!$A$1:$H$1,0))</f>
        <v>50</v>
      </c>
      <c r="M389" s="5">
        <f t="shared" si="12"/>
        <v>4500</v>
      </c>
      <c r="N389" cm="1">
        <f t="array" ref="N389:Q389">_xlfn.XLOOKUP($B389,'Raw -orders'!$A:$A,'Raw -orders'!$B:$E)</f>
        <v>567</v>
      </c>
      <c r="O389">
        <v>10904</v>
      </c>
      <c r="P389" s="1">
        <v>44396</v>
      </c>
      <c r="Q389" s="1">
        <v>44423</v>
      </c>
      <c r="R389" t="str" cm="1">
        <f t="array" ref="R389:Y389">_xlfn.XLOOKUP($N389,'Raw - customers'!$A:$A,'Raw - customers'!$B:$I)</f>
        <v>Andi Kettleson</v>
      </c>
      <c r="S389" t="str">
        <v>Female</v>
      </c>
      <c r="T389">
        <v>39</v>
      </c>
      <c r="U389" t="str">
        <v>3767 Mackenzie Estate DrApt. 877</v>
      </c>
      <c r="V389">
        <v>7008</v>
      </c>
      <c r="W389" t="str">
        <v>East Piper</v>
      </c>
      <c r="X389" t="str">
        <v>Northern Territory</v>
      </c>
      <c r="Y389" t="str">
        <v>Australia</v>
      </c>
      <c r="Z389">
        <v>7</v>
      </c>
      <c r="AA389" s="3" t="str">
        <f t="shared" si="13"/>
        <v>20 to 30</v>
      </c>
      <c r="AL389" s="6" t="str">
        <v>Joannes Pandie</v>
      </c>
      <c r="AP389" s="6">
        <v>567</v>
      </c>
      <c r="AQ389" s="6" t="s">
        <v>1339</v>
      </c>
      <c r="AS389">
        <v>706</v>
      </c>
      <c r="AT389" t="str">
        <v>Northern Territory</v>
      </c>
    </row>
    <row r="390" spans="1:46" x14ac:dyDescent="0.25">
      <c r="A390">
        <v>388</v>
      </c>
      <c r="B390">
        <v>89</v>
      </c>
      <c r="C390">
        <v>271</v>
      </c>
      <c r="D390">
        <v>95</v>
      </c>
      <c r="E390">
        <v>1</v>
      </c>
      <c r="F390">
        <v>95</v>
      </c>
      <c r="G390" t="str">
        <f>VLOOKUP($C390,'Raw-products'!$A$2:$H$1261,MATCH(G$1,'Raw-products'!$A$1:$H$1,0))</f>
        <v>Shirt</v>
      </c>
      <c r="H390" t="str">
        <f>VLOOKUP($C390,'Raw-products'!$A$2:$H$1261,MATCH(H$1,'Raw-products'!$A$1:$H$1,0))</f>
        <v>Polo</v>
      </c>
      <c r="I390" t="str">
        <f>VLOOKUP($C390,'Raw-products'!$A$2:$H$1261,MATCH(I$1,'Raw-products'!$A$1:$H$1,0))</f>
        <v>S</v>
      </c>
      <c r="J390" t="str">
        <f>VLOOKUP($C390,'Raw-products'!$A$2:$H$1261,MATCH(J$1,'Raw-products'!$A$1:$H$1,0))</f>
        <v>indigo</v>
      </c>
      <c r="K390">
        <f>VLOOKUP($C390,'Raw-products'!$A$2:$H$1261,MATCH(K$1,'Raw-products'!$A$1:$H$1,0))</f>
        <v>117</v>
      </c>
      <c r="L390">
        <f>VLOOKUP($C390,'Raw-products'!$A$2:$H$1261,MATCH(L$1,'Raw-products'!$A$1:$H$1,0))</f>
        <v>50</v>
      </c>
      <c r="M390" s="5">
        <f t="shared" si="12"/>
        <v>5850</v>
      </c>
      <c r="N390" cm="1">
        <f t="array" ref="N390:Q390">_xlfn.XLOOKUP($B390,'Raw -orders'!$A:$A,'Raw -orders'!$B:$E)</f>
        <v>448</v>
      </c>
      <c r="O390">
        <v>29268</v>
      </c>
      <c r="P390" s="1">
        <v>44491</v>
      </c>
      <c r="Q390" s="1">
        <v>44516</v>
      </c>
      <c r="R390" t="str" cm="1">
        <f t="array" ref="R390:Y390">_xlfn.XLOOKUP($N390,'Raw - customers'!$A:$A,'Raw - customers'!$B:$I)</f>
        <v>Ashely Inmett</v>
      </c>
      <c r="S390" t="str">
        <v>Genderqueer</v>
      </c>
      <c r="T390">
        <v>61</v>
      </c>
      <c r="U390" t="str">
        <v>625 Anthony MewsApt. 730</v>
      </c>
      <c r="V390">
        <v>3895</v>
      </c>
      <c r="W390" t="str">
        <v>Liamton</v>
      </c>
      <c r="X390" t="str">
        <v>Queensland</v>
      </c>
      <c r="Y390" t="str">
        <v>Australia</v>
      </c>
      <c r="Z390">
        <v>10</v>
      </c>
      <c r="AA390" s="3" t="str">
        <f t="shared" si="13"/>
        <v>20 to 30</v>
      </c>
      <c r="AL390" s="6" t="str">
        <v>Joby Law</v>
      </c>
      <c r="AP390" s="6">
        <v>448</v>
      </c>
      <c r="AQ390" s="6" t="s">
        <v>1355</v>
      </c>
      <c r="AS390">
        <v>937</v>
      </c>
      <c r="AT390" t="str">
        <v>New South Wales</v>
      </c>
    </row>
    <row r="391" spans="1:46" x14ac:dyDescent="0.25">
      <c r="A391">
        <v>389</v>
      </c>
      <c r="B391">
        <v>89</v>
      </c>
      <c r="C391">
        <v>818</v>
      </c>
      <c r="D391">
        <v>117</v>
      </c>
      <c r="E391">
        <v>2</v>
      </c>
      <c r="F391">
        <v>234</v>
      </c>
      <c r="G391" t="str">
        <f>VLOOKUP($C391,'Raw-products'!$A$2:$H$1261,MATCH(G$1,'Raw-products'!$A$1:$H$1,0))</f>
        <v>Jacket</v>
      </c>
      <c r="H391" t="str">
        <f>VLOOKUP($C391,'Raw-products'!$A$2:$H$1261,MATCH(H$1,'Raw-products'!$A$1:$H$1,0))</f>
        <v>Shearling</v>
      </c>
      <c r="I391" t="str">
        <f>VLOOKUP($C391,'Raw-products'!$A$2:$H$1261,MATCH(I$1,'Raw-products'!$A$1:$H$1,0))</f>
        <v>L</v>
      </c>
      <c r="J391" t="str">
        <f>VLOOKUP($C391,'Raw-products'!$A$2:$H$1261,MATCH(J$1,'Raw-products'!$A$1:$H$1,0))</f>
        <v>yellow</v>
      </c>
      <c r="K391">
        <f>VLOOKUP($C391,'Raw-products'!$A$2:$H$1261,MATCH(K$1,'Raw-products'!$A$1:$H$1,0))</f>
        <v>95</v>
      </c>
      <c r="L391">
        <f>VLOOKUP($C391,'Raw-products'!$A$2:$H$1261,MATCH(L$1,'Raw-products'!$A$1:$H$1,0))</f>
        <v>58</v>
      </c>
      <c r="M391" s="5">
        <f t="shared" si="12"/>
        <v>5510</v>
      </c>
      <c r="N391" cm="1">
        <f t="array" ref="N391:Q391">_xlfn.XLOOKUP($B391,'Raw -orders'!$A:$A,'Raw -orders'!$B:$E)</f>
        <v>448</v>
      </c>
      <c r="O391">
        <v>29268</v>
      </c>
      <c r="P391" s="1">
        <v>44491</v>
      </c>
      <c r="Q391" s="1">
        <v>44516</v>
      </c>
      <c r="R391" t="str" cm="1">
        <f t="array" ref="R391:Y391">_xlfn.XLOOKUP($N391,'Raw - customers'!$A:$A,'Raw - customers'!$B:$I)</f>
        <v>Ashely Inmett</v>
      </c>
      <c r="S391" t="str">
        <v>Genderqueer</v>
      </c>
      <c r="T391">
        <v>61</v>
      </c>
      <c r="U391" t="str">
        <v>625 Anthony MewsApt. 730</v>
      </c>
      <c r="V391">
        <v>3895</v>
      </c>
      <c r="W391" t="str">
        <v>Liamton</v>
      </c>
      <c r="X391" t="str">
        <v>Queensland</v>
      </c>
      <c r="Y391" t="str">
        <v>Australia</v>
      </c>
      <c r="Z391">
        <v>10</v>
      </c>
      <c r="AA391" s="3" t="str">
        <f t="shared" si="13"/>
        <v>20 to 30</v>
      </c>
      <c r="AL391" s="6" t="str">
        <v>Joella Tiddeman</v>
      </c>
      <c r="AP391" s="6">
        <v>448</v>
      </c>
      <c r="AQ391" s="6" t="s">
        <v>1355</v>
      </c>
      <c r="AS391">
        <v>192</v>
      </c>
      <c r="AT391" t="str">
        <v>Tasmania</v>
      </c>
    </row>
    <row r="392" spans="1:46" x14ac:dyDescent="0.25">
      <c r="A392">
        <v>390</v>
      </c>
      <c r="B392">
        <v>89</v>
      </c>
      <c r="C392">
        <v>549</v>
      </c>
      <c r="D392">
        <v>98</v>
      </c>
      <c r="E392">
        <v>1</v>
      </c>
      <c r="F392">
        <v>98</v>
      </c>
      <c r="G392" t="str">
        <f>VLOOKUP($C392,'Raw-products'!$A$2:$H$1261,MATCH(G$1,'Raw-products'!$A$1:$H$1,0))</f>
        <v>Jacket</v>
      </c>
      <c r="H392" t="str">
        <f>VLOOKUP($C392,'Raw-products'!$A$2:$H$1261,MATCH(H$1,'Raw-products'!$A$1:$H$1,0))</f>
        <v>Leather</v>
      </c>
      <c r="I392" t="str">
        <f>VLOOKUP($C392,'Raw-products'!$A$2:$H$1261,MATCH(I$1,'Raw-products'!$A$1:$H$1,0))</f>
        <v>XL</v>
      </c>
      <c r="J392" t="str">
        <f>VLOOKUP($C392,'Raw-products'!$A$2:$H$1261,MATCH(J$1,'Raw-products'!$A$1:$H$1,0))</f>
        <v>blue</v>
      </c>
      <c r="K392">
        <f>VLOOKUP($C392,'Raw-products'!$A$2:$H$1261,MATCH(K$1,'Raw-products'!$A$1:$H$1,0))</f>
        <v>113</v>
      </c>
      <c r="L392">
        <f>VLOOKUP($C392,'Raw-products'!$A$2:$H$1261,MATCH(L$1,'Raw-products'!$A$1:$H$1,0))</f>
        <v>67</v>
      </c>
      <c r="M392" s="5">
        <f t="shared" si="12"/>
        <v>7571</v>
      </c>
      <c r="N392" cm="1">
        <f t="array" ref="N392:Q392">_xlfn.XLOOKUP($B392,'Raw -orders'!$A:$A,'Raw -orders'!$B:$E)</f>
        <v>448</v>
      </c>
      <c r="O392">
        <v>29268</v>
      </c>
      <c r="P392" s="1">
        <v>44491</v>
      </c>
      <c r="Q392" s="1">
        <v>44516</v>
      </c>
      <c r="R392" t="str" cm="1">
        <f t="array" ref="R392:Y392">_xlfn.XLOOKUP($N392,'Raw - customers'!$A:$A,'Raw - customers'!$B:$I)</f>
        <v>Ashely Inmett</v>
      </c>
      <c r="S392" t="str">
        <v>Genderqueer</v>
      </c>
      <c r="T392">
        <v>61</v>
      </c>
      <c r="U392" t="str">
        <v>625 Anthony MewsApt. 730</v>
      </c>
      <c r="V392">
        <v>3895</v>
      </c>
      <c r="W392" t="str">
        <v>Liamton</v>
      </c>
      <c r="X392" t="str">
        <v>Queensland</v>
      </c>
      <c r="Y392" t="str">
        <v>Australia</v>
      </c>
      <c r="Z392">
        <v>10</v>
      </c>
      <c r="AA392" s="3" t="str">
        <f t="shared" si="13"/>
        <v>20 to 30</v>
      </c>
      <c r="AL392" s="6" t="str">
        <v>Joelynn Remington</v>
      </c>
      <c r="AP392" s="6">
        <v>448</v>
      </c>
      <c r="AQ392" s="6" t="s">
        <v>1355</v>
      </c>
      <c r="AS392">
        <v>737</v>
      </c>
      <c r="AT392" t="str">
        <v>Tasmania</v>
      </c>
    </row>
    <row r="393" spans="1:46" x14ac:dyDescent="0.25">
      <c r="A393">
        <v>391</v>
      </c>
      <c r="B393">
        <v>89</v>
      </c>
      <c r="C393">
        <v>520</v>
      </c>
      <c r="D393">
        <v>102</v>
      </c>
      <c r="E393">
        <v>3</v>
      </c>
      <c r="F393">
        <v>306</v>
      </c>
      <c r="G393" t="str">
        <f>VLOOKUP($C393,'Raw-products'!$A$2:$H$1261,MATCH(G$1,'Raw-products'!$A$1:$H$1,0))</f>
        <v>Jacket</v>
      </c>
      <c r="H393" t="str">
        <f>VLOOKUP($C393,'Raw-products'!$A$2:$H$1261,MATCH(H$1,'Raw-products'!$A$1:$H$1,0))</f>
        <v>Windbreaker</v>
      </c>
      <c r="I393" t="str">
        <f>VLOOKUP($C393,'Raw-products'!$A$2:$H$1261,MATCH(I$1,'Raw-products'!$A$1:$H$1,0))</f>
        <v>XS</v>
      </c>
      <c r="J393" t="str">
        <f>VLOOKUP($C393,'Raw-products'!$A$2:$H$1261,MATCH(J$1,'Raw-products'!$A$1:$H$1,0))</f>
        <v>violet</v>
      </c>
      <c r="K393">
        <f>VLOOKUP($C393,'Raw-products'!$A$2:$H$1261,MATCH(K$1,'Raw-products'!$A$1:$H$1,0))</f>
        <v>109</v>
      </c>
      <c r="L393">
        <f>VLOOKUP($C393,'Raw-products'!$A$2:$H$1261,MATCH(L$1,'Raw-products'!$A$1:$H$1,0))</f>
        <v>68</v>
      </c>
      <c r="M393" s="5">
        <f t="shared" si="12"/>
        <v>7412</v>
      </c>
      <c r="N393" cm="1">
        <f t="array" ref="N393:Q393">_xlfn.XLOOKUP($B393,'Raw -orders'!$A:$A,'Raw -orders'!$B:$E)</f>
        <v>448</v>
      </c>
      <c r="O393">
        <v>29268</v>
      </c>
      <c r="P393" s="1">
        <v>44491</v>
      </c>
      <c r="Q393" s="1">
        <v>44516</v>
      </c>
      <c r="R393" t="str" cm="1">
        <f t="array" ref="R393:Y393">_xlfn.XLOOKUP($N393,'Raw - customers'!$A:$A,'Raw - customers'!$B:$I)</f>
        <v>Ashely Inmett</v>
      </c>
      <c r="S393" t="str">
        <v>Genderqueer</v>
      </c>
      <c r="T393">
        <v>61</v>
      </c>
      <c r="U393" t="str">
        <v>625 Anthony MewsApt. 730</v>
      </c>
      <c r="V393">
        <v>3895</v>
      </c>
      <c r="W393" t="str">
        <v>Liamton</v>
      </c>
      <c r="X393" t="str">
        <v>Queensland</v>
      </c>
      <c r="Y393" t="str">
        <v>Australia</v>
      </c>
      <c r="Z393">
        <v>10</v>
      </c>
      <c r="AA393" s="3" t="str">
        <f t="shared" si="13"/>
        <v>20 to 30</v>
      </c>
      <c r="AL393" s="6" t="str">
        <v>John Panchen</v>
      </c>
      <c r="AP393" s="6">
        <v>448</v>
      </c>
      <c r="AQ393" s="6" t="s">
        <v>1355</v>
      </c>
      <c r="AS393">
        <v>676</v>
      </c>
      <c r="AT393" t="str">
        <v>Northern Territory</v>
      </c>
    </row>
    <row r="394" spans="1:46" x14ac:dyDescent="0.25">
      <c r="A394">
        <v>392</v>
      </c>
      <c r="B394">
        <v>89</v>
      </c>
      <c r="C394">
        <v>545</v>
      </c>
      <c r="D394">
        <v>98</v>
      </c>
      <c r="E394">
        <v>1</v>
      </c>
      <c r="F394">
        <v>98</v>
      </c>
      <c r="G394" t="str">
        <f>VLOOKUP($C394,'Raw-products'!$A$2:$H$1261,MATCH(G$1,'Raw-products'!$A$1:$H$1,0))</f>
        <v>Jacket</v>
      </c>
      <c r="H394" t="str">
        <f>VLOOKUP($C394,'Raw-products'!$A$2:$H$1261,MATCH(H$1,'Raw-products'!$A$1:$H$1,0))</f>
        <v>Leather</v>
      </c>
      <c r="I394" t="str">
        <f>VLOOKUP($C394,'Raw-products'!$A$2:$H$1261,MATCH(I$1,'Raw-products'!$A$1:$H$1,0))</f>
        <v>XS</v>
      </c>
      <c r="J394" t="str">
        <f>VLOOKUP($C394,'Raw-products'!$A$2:$H$1261,MATCH(J$1,'Raw-products'!$A$1:$H$1,0))</f>
        <v>blue</v>
      </c>
      <c r="K394">
        <f>VLOOKUP($C394,'Raw-products'!$A$2:$H$1261,MATCH(K$1,'Raw-products'!$A$1:$H$1,0))</f>
        <v>113</v>
      </c>
      <c r="L394">
        <f>VLOOKUP($C394,'Raw-products'!$A$2:$H$1261,MATCH(L$1,'Raw-products'!$A$1:$H$1,0))</f>
        <v>77</v>
      </c>
      <c r="M394" s="5">
        <f t="shared" si="12"/>
        <v>8701</v>
      </c>
      <c r="N394" cm="1">
        <f t="array" ref="N394:Q394">_xlfn.XLOOKUP($B394,'Raw -orders'!$A:$A,'Raw -orders'!$B:$E)</f>
        <v>448</v>
      </c>
      <c r="O394">
        <v>29268</v>
      </c>
      <c r="P394" s="1">
        <v>44491</v>
      </c>
      <c r="Q394" s="1">
        <v>44516</v>
      </c>
      <c r="R394" t="str" cm="1">
        <f t="array" ref="R394:Y394">_xlfn.XLOOKUP($N394,'Raw - customers'!$A:$A,'Raw - customers'!$B:$I)</f>
        <v>Ashely Inmett</v>
      </c>
      <c r="S394" t="str">
        <v>Genderqueer</v>
      </c>
      <c r="T394">
        <v>61</v>
      </c>
      <c r="U394" t="str">
        <v>625 Anthony MewsApt. 730</v>
      </c>
      <c r="V394">
        <v>3895</v>
      </c>
      <c r="W394" t="str">
        <v>Liamton</v>
      </c>
      <c r="X394" t="str">
        <v>Queensland</v>
      </c>
      <c r="Y394" t="str">
        <v>Australia</v>
      </c>
      <c r="Z394">
        <v>10</v>
      </c>
      <c r="AA394" s="3" t="str">
        <f t="shared" si="13"/>
        <v>20 to 30</v>
      </c>
      <c r="AL394" s="6" t="str">
        <v>Jojo Toffanini</v>
      </c>
      <c r="AP394" s="6">
        <v>448</v>
      </c>
      <c r="AQ394" s="6" t="s">
        <v>1355</v>
      </c>
      <c r="AS394">
        <v>125</v>
      </c>
      <c r="AT394" t="str">
        <v>Tasmania</v>
      </c>
    </row>
    <row r="395" spans="1:46" x14ac:dyDescent="0.25">
      <c r="A395">
        <v>393</v>
      </c>
      <c r="B395">
        <v>90</v>
      </c>
      <c r="C395">
        <v>134</v>
      </c>
      <c r="D395">
        <v>92</v>
      </c>
      <c r="E395">
        <v>3</v>
      </c>
      <c r="F395">
        <v>276</v>
      </c>
      <c r="G395" t="str">
        <f>VLOOKUP($C395,'Raw-products'!$A$2:$H$1261,MATCH(G$1,'Raw-products'!$A$1:$H$1,0))</f>
        <v>Shirt</v>
      </c>
      <c r="H395" t="str">
        <f>VLOOKUP($C395,'Raw-products'!$A$2:$H$1261,MATCH(H$1,'Raw-products'!$A$1:$H$1,0))</f>
        <v>Denim</v>
      </c>
      <c r="I395" t="str">
        <f>VLOOKUP($C395,'Raw-products'!$A$2:$H$1261,MATCH(I$1,'Raw-products'!$A$1:$H$1,0))</f>
        <v>XL</v>
      </c>
      <c r="J395" t="str">
        <f>VLOOKUP($C395,'Raw-products'!$A$2:$H$1261,MATCH(J$1,'Raw-products'!$A$1:$H$1,0))</f>
        <v>indigo</v>
      </c>
      <c r="K395">
        <f>VLOOKUP($C395,'Raw-products'!$A$2:$H$1261,MATCH(K$1,'Raw-products'!$A$1:$H$1,0))</f>
        <v>115</v>
      </c>
      <c r="L395">
        <f>VLOOKUP($C395,'Raw-products'!$A$2:$H$1261,MATCH(L$1,'Raw-products'!$A$1:$H$1,0))</f>
        <v>58</v>
      </c>
      <c r="M395" s="5">
        <f t="shared" si="12"/>
        <v>6670</v>
      </c>
      <c r="N395" cm="1">
        <f t="array" ref="N395:Q395">_xlfn.XLOOKUP($B395,'Raw -orders'!$A:$A,'Raw -orders'!$B:$E)</f>
        <v>809</v>
      </c>
      <c r="O395">
        <v>11475</v>
      </c>
      <c r="P395" s="1">
        <v>44360</v>
      </c>
      <c r="Q395" s="1">
        <v>44384</v>
      </c>
      <c r="R395" t="str" cm="1">
        <f t="array" ref="R395:Y395">_xlfn.XLOOKUP($N395,'Raw - customers'!$A:$A,'Raw - customers'!$B:$I)</f>
        <v>Winn Siemandl</v>
      </c>
      <c r="S395" t="str">
        <v>Bigender</v>
      </c>
      <c r="T395">
        <v>76</v>
      </c>
      <c r="U395" t="str">
        <v>443 Holly AvenueSuite 631</v>
      </c>
      <c r="V395">
        <v>8563</v>
      </c>
      <c r="W395" t="str">
        <v>South Tyler</v>
      </c>
      <c r="X395" t="str">
        <v>Tasmania</v>
      </c>
      <c r="Y395" t="str">
        <v>Australia</v>
      </c>
      <c r="Z395">
        <v>6</v>
      </c>
      <c r="AA395" s="3" t="str">
        <f t="shared" si="13"/>
        <v>20 to 30</v>
      </c>
      <c r="AL395" s="6" t="str">
        <v>Jolee Stailey</v>
      </c>
      <c r="AP395" s="6">
        <v>809</v>
      </c>
      <c r="AQ395" s="6" t="s">
        <v>1414</v>
      </c>
      <c r="AS395">
        <v>223</v>
      </c>
      <c r="AT395" t="str">
        <v>South Australia</v>
      </c>
    </row>
    <row r="396" spans="1:46" x14ac:dyDescent="0.25">
      <c r="A396">
        <v>394</v>
      </c>
      <c r="B396">
        <v>90</v>
      </c>
      <c r="C396">
        <v>19</v>
      </c>
      <c r="D396">
        <v>96</v>
      </c>
      <c r="E396">
        <v>2</v>
      </c>
      <c r="F396">
        <v>192</v>
      </c>
      <c r="G396" t="str">
        <f>VLOOKUP($C396,'Raw-products'!$A$2:$H$1261,MATCH(G$1,'Raw-products'!$A$1:$H$1,0))</f>
        <v>Shirt</v>
      </c>
      <c r="H396" t="str">
        <f>VLOOKUP($C396,'Raw-products'!$A$2:$H$1261,MATCH(H$1,'Raw-products'!$A$1:$H$1,0))</f>
        <v>Oxford Cloth</v>
      </c>
      <c r="I396" t="str">
        <f>VLOOKUP($C396,'Raw-products'!$A$2:$H$1261,MATCH(I$1,'Raw-products'!$A$1:$H$1,0))</f>
        <v>XL</v>
      </c>
      <c r="J396" t="str">
        <f>VLOOKUP($C396,'Raw-products'!$A$2:$H$1261,MATCH(J$1,'Raw-products'!$A$1:$H$1,0))</f>
        <v>green</v>
      </c>
      <c r="K396">
        <f>VLOOKUP($C396,'Raw-products'!$A$2:$H$1261,MATCH(K$1,'Raw-products'!$A$1:$H$1,0))</f>
        <v>114</v>
      </c>
      <c r="L396">
        <f>VLOOKUP($C396,'Raw-products'!$A$2:$H$1261,MATCH(L$1,'Raw-products'!$A$1:$H$1,0))</f>
        <v>42</v>
      </c>
      <c r="M396" s="5">
        <f t="shared" si="12"/>
        <v>4788</v>
      </c>
      <c r="N396" cm="1">
        <f t="array" ref="N396:Q396">_xlfn.XLOOKUP($B396,'Raw -orders'!$A:$A,'Raw -orders'!$B:$E)</f>
        <v>809</v>
      </c>
      <c r="O396">
        <v>11475</v>
      </c>
      <c r="P396" s="1">
        <v>44360</v>
      </c>
      <c r="Q396" s="1">
        <v>44384</v>
      </c>
      <c r="R396" t="str" cm="1">
        <f t="array" ref="R396:Y396">_xlfn.XLOOKUP($N396,'Raw - customers'!$A:$A,'Raw - customers'!$B:$I)</f>
        <v>Winn Siemandl</v>
      </c>
      <c r="S396" t="str">
        <v>Bigender</v>
      </c>
      <c r="T396">
        <v>76</v>
      </c>
      <c r="U396" t="str">
        <v>443 Holly AvenueSuite 631</v>
      </c>
      <c r="V396">
        <v>8563</v>
      </c>
      <c r="W396" t="str">
        <v>South Tyler</v>
      </c>
      <c r="X396" t="str">
        <v>Tasmania</v>
      </c>
      <c r="Y396" t="str">
        <v>Australia</v>
      </c>
      <c r="Z396">
        <v>6</v>
      </c>
      <c r="AA396" s="3" t="str">
        <f t="shared" si="13"/>
        <v>20 to 30</v>
      </c>
      <c r="AL396" s="6" t="str">
        <v>Joy Mirrlees</v>
      </c>
      <c r="AP396" s="6">
        <v>809</v>
      </c>
      <c r="AQ396" s="6" t="s">
        <v>1414</v>
      </c>
      <c r="AS396">
        <v>950</v>
      </c>
      <c r="AT396" t="str">
        <v>Victoria</v>
      </c>
    </row>
    <row r="397" spans="1:46" x14ac:dyDescent="0.25">
      <c r="A397">
        <v>395</v>
      </c>
      <c r="B397">
        <v>90</v>
      </c>
      <c r="C397">
        <v>746</v>
      </c>
      <c r="D397">
        <v>109</v>
      </c>
      <c r="E397">
        <v>2</v>
      </c>
      <c r="F397">
        <v>218</v>
      </c>
      <c r="G397" t="str">
        <f>VLOOKUP($C397,'Raw-products'!$A$2:$H$1261,MATCH(G$1,'Raw-products'!$A$1:$H$1,0))</f>
        <v>Jacket</v>
      </c>
      <c r="H397" t="str">
        <f>VLOOKUP($C397,'Raw-products'!$A$2:$H$1261,MATCH(H$1,'Raw-products'!$A$1:$H$1,0))</f>
        <v>Peacoat</v>
      </c>
      <c r="I397" t="str">
        <f>VLOOKUP($C397,'Raw-products'!$A$2:$H$1261,MATCH(I$1,'Raw-products'!$A$1:$H$1,0))</f>
        <v>S</v>
      </c>
      <c r="J397" t="str">
        <f>VLOOKUP($C397,'Raw-products'!$A$2:$H$1261,MATCH(J$1,'Raw-products'!$A$1:$H$1,0))</f>
        <v>yellow</v>
      </c>
      <c r="K397">
        <f>VLOOKUP($C397,'Raw-products'!$A$2:$H$1261,MATCH(K$1,'Raw-products'!$A$1:$H$1,0))</f>
        <v>102</v>
      </c>
      <c r="L397">
        <f>VLOOKUP($C397,'Raw-products'!$A$2:$H$1261,MATCH(L$1,'Raw-products'!$A$1:$H$1,0))</f>
        <v>49</v>
      </c>
      <c r="M397" s="5">
        <f t="shared" si="12"/>
        <v>4998</v>
      </c>
      <c r="N397" cm="1">
        <f t="array" ref="N397:Q397">_xlfn.XLOOKUP($B397,'Raw -orders'!$A:$A,'Raw -orders'!$B:$E)</f>
        <v>809</v>
      </c>
      <c r="O397">
        <v>11475</v>
      </c>
      <c r="P397" s="1">
        <v>44360</v>
      </c>
      <c r="Q397" s="1">
        <v>44384</v>
      </c>
      <c r="R397" t="str" cm="1">
        <f t="array" ref="R397:Y397">_xlfn.XLOOKUP($N397,'Raw - customers'!$A:$A,'Raw - customers'!$B:$I)</f>
        <v>Winn Siemandl</v>
      </c>
      <c r="S397" t="str">
        <v>Bigender</v>
      </c>
      <c r="T397">
        <v>76</v>
      </c>
      <c r="U397" t="str">
        <v>443 Holly AvenueSuite 631</v>
      </c>
      <c r="V397">
        <v>8563</v>
      </c>
      <c r="W397" t="str">
        <v>South Tyler</v>
      </c>
      <c r="X397" t="str">
        <v>Tasmania</v>
      </c>
      <c r="Y397" t="str">
        <v>Australia</v>
      </c>
      <c r="Z397">
        <v>6</v>
      </c>
      <c r="AA397" s="3" t="str">
        <f t="shared" si="13"/>
        <v>20 to 30</v>
      </c>
      <c r="AL397" s="6" t="str">
        <v>Judith Plimmer</v>
      </c>
      <c r="AP397" s="6">
        <v>809</v>
      </c>
      <c r="AQ397" s="6" t="s">
        <v>1414</v>
      </c>
      <c r="AS397">
        <v>23</v>
      </c>
      <c r="AT397" t="str">
        <v>Tasmania</v>
      </c>
    </row>
    <row r="398" spans="1:46" x14ac:dyDescent="0.25">
      <c r="A398">
        <v>396</v>
      </c>
      <c r="B398">
        <v>90</v>
      </c>
      <c r="C398">
        <v>1129</v>
      </c>
      <c r="D398">
        <v>102</v>
      </c>
      <c r="E398">
        <v>3</v>
      </c>
      <c r="F398">
        <v>306</v>
      </c>
      <c r="G398" t="str">
        <f>VLOOKUP($C398,'Raw-products'!$A$2:$H$1261,MATCH(G$1,'Raw-products'!$A$1:$H$1,0))</f>
        <v>Trousers</v>
      </c>
      <c r="H398" t="str">
        <f>VLOOKUP($C398,'Raw-products'!$A$2:$H$1261,MATCH(H$1,'Raw-products'!$A$1:$H$1,0))</f>
        <v>Cargo Pants</v>
      </c>
      <c r="I398" t="str">
        <f>VLOOKUP($C398,'Raw-products'!$A$2:$H$1261,MATCH(I$1,'Raw-products'!$A$1:$H$1,0))</f>
        <v>XL</v>
      </c>
      <c r="J398" t="str">
        <f>VLOOKUP($C398,'Raw-products'!$A$2:$H$1261,MATCH(J$1,'Raw-products'!$A$1:$H$1,0))</f>
        <v>orange</v>
      </c>
      <c r="K398">
        <f>VLOOKUP($C398,'Raw-products'!$A$2:$H$1261,MATCH(K$1,'Raw-products'!$A$1:$H$1,0))</f>
        <v>106</v>
      </c>
      <c r="L398">
        <f>VLOOKUP($C398,'Raw-products'!$A$2:$H$1261,MATCH(L$1,'Raw-products'!$A$1:$H$1,0))</f>
        <v>61</v>
      </c>
      <c r="M398" s="5">
        <f t="shared" si="12"/>
        <v>6466</v>
      </c>
      <c r="N398" cm="1">
        <f t="array" ref="N398:Q398">_xlfn.XLOOKUP($B398,'Raw -orders'!$A:$A,'Raw -orders'!$B:$E)</f>
        <v>809</v>
      </c>
      <c r="O398">
        <v>11475</v>
      </c>
      <c r="P398" s="1">
        <v>44360</v>
      </c>
      <c r="Q398" s="1">
        <v>44384</v>
      </c>
      <c r="R398" t="str" cm="1">
        <f t="array" ref="R398:Y398">_xlfn.XLOOKUP($N398,'Raw - customers'!$A:$A,'Raw - customers'!$B:$I)</f>
        <v>Winn Siemandl</v>
      </c>
      <c r="S398" t="str">
        <v>Bigender</v>
      </c>
      <c r="T398">
        <v>76</v>
      </c>
      <c r="U398" t="str">
        <v>443 Holly AvenueSuite 631</v>
      </c>
      <c r="V398">
        <v>8563</v>
      </c>
      <c r="W398" t="str">
        <v>South Tyler</v>
      </c>
      <c r="X398" t="str">
        <v>Tasmania</v>
      </c>
      <c r="Y398" t="str">
        <v>Australia</v>
      </c>
      <c r="Z398">
        <v>6</v>
      </c>
      <c r="AA398" s="3" t="str">
        <f t="shared" si="13"/>
        <v>20 to 30</v>
      </c>
      <c r="AL398" s="6" t="str">
        <v>Judy Mesias</v>
      </c>
      <c r="AP398" s="6">
        <v>809</v>
      </c>
      <c r="AQ398" s="6" t="s">
        <v>1414</v>
      </c>
      <c r="AS398">
        <v>506</v>
      </c>
      <c r="AT398" t="str">
        <v>Australian Capital Territory</v>
      </c>
    </row>
    <row r="399" spans="1:46" x14ac:dyDescent="0.25">
      <c r="A399">
        <v>397</v>
      </c>
      <c r="B399">
        <v>90</v>
      </c>
      <c r="C399">
        <v>50</v>
      </c>
      <c r="D399">
        <v>104</v>
      </c>
      <c r="E399">
        <v>3</v>
      </c>
      <c r="F399">
        <v>312</v>
      </c>
      <c r="G399" t="str">
        <f>VLOOKUP($C399,'Raw-products'!$A$2:$H$1261,MATCH(G$1,'Raw-products'!$A$1:$H$1,0))</f>
        <v>Shirt</v>
      </c>
      <c r="H399" t="str">
        <f>VLOOKUP($C399,'Raw-products'!$A$2:$H$1261,MATCH(H$1,'Raw-products'!$A$1:$H$1,0))</f>
        <v>Dress</v>
      </c>
      <c r="I399" t="str">
        <f>VLOOKUP($C399,'Raw-products'!$A$2:$H$1261,MATCH(I$1,'Raw-products'!$A$1:$H$1,0))</f>
        <v>XS</v>
      </c>
      <c r="J399" t="str">
        <f>VLOOKUP($C399,'Raw-products'!$A$2:$H$1261,MATCH(J$1,'Raw-products'!$A$1:$H$1,0))</f>
        <v>green</v>
      </c>
      <c r="K399">
        <f>VLOOKUP($C399,'Raw-products'!$A$2:$H$1261,MATCH(K$1,'Raw-products'!$A$1:$H$1,0))</f>
        <v>119</v>
      </c>
      <c r="L399">
        <f>VLOOKUP($C399,'Raw-products'!$A$2:$H$1261,MATCH(L$1,'Raw-products'!$A$1:$H$1,0))</f>
        <v>51</v>
      </c>
      <c r="M399" s="5">
        <f t="shared" si="12"/>
        <v>6069</v>
      </c>
      <c r="N399" cm="1">
        <f t="array" ref="N399:Q399">_xlfn.XLOOKUP($B399,'Raw -orders'!$A:$A,'Raw -orders'!$B:$E)</f>
        <v>809</v>
      </c>
      <c r="O399">
        <v>11475</v>
      </c>
      <c r="P399" s="1">
        <v>44360</v>
      </c>
      <c r="Q399" s="1">
        <v>44384</v>
      </c>
      <c r="R399" t="str" cm="1">
        <f t="array" ref="R399:Y399">_xlfn.XLOOKUP($N399,'Raw - customers'!$A:$A,'Raw - customers'!$B:$I)</f>
        <v>Winn Siemandl</v>
      </c>
      <c r="S399" t="str">
        <v>Bigender</v>
      </c>
      <c r="T399">
        <v>76</v>
      </c>
      <c r="U399" t="str">
        <v>443 Holly AvenueSuite 631</v>
      </c>
      <c r="V399">
        <v>8563</v>
      </c>
      <c r="W399" t="str">
        <v>South Tyler</v>
      </c>
      <c r="X399" t="str">
        <v>Tasmania</v>
      </c>
      <c r="Y399" t="str">
        <v>Australia</v>
      </c>
      <c r="Z399">
        <v>6</v>
      </c>
      <c r="AA399" s="3" t="str">
        <f t="shared" si="13"/>
        <v>20 to 30</v>
      </c>
      <c r="AL399" s="6" t="str">
        <v>Julian Sponer</v>
      </c>
      <c r="AP399" s="6">
        <v>809</v>
      </c>
      <c r="AQ399" s="6" t="s">
        <v>1414</v>
      </c>
      <c r="AS399">
        <v>797</v>
      </c>
      <c r="AT399" t="str">
        <v>Queensland</v>
      </c>
    </row>
    <row r="400" spans="1:46" x14ac:dyDescent="0.25">
      <c r="A400">
        <v>398</v>
      </c>
      <c r="B400">
        <v>90</v>
      </c>
      <c r="C400">
        <v>641</v>
      </c>
      <c r="D400">
        <v>93</v>
      </c>
      <c r="E400">
        <v>1</v>
      </c>
      <c r="F400">
        <v>93</v>
      </c>
      <c r="G400" t="str">
        <f>VLOOKUP($C400,'Raw-products'!$A$2:$H$1261,MATCH(G$1,'Raw-products'!$A$1:$H$1,0))</f>
        <v>Jacket</v>
      </c>
      <c r="H400" t="str">
        <f>VLOOKUP($C400,'Raw-products'!$A$2:$H$1261,MATCH(H$1,'Raw-products'!$A$1:$H$1,0))</f>
        <v>Coach</v>
      </c>
      <c r="I400" t="str">
        <f>VLOOKUP($C400,'Raw-products'!$A$2:$H$1261,MATCH(I$1,'Raw-products'!$A$1:$H$1,0))</f>
        <v>S</v>
      </c>
      <c r="J400" t="str">
        <f>VLOOKUP($C400,'Raw-products'!$A$2:$H$1261,MATCH(J$1,'Raw-products'!$A$1:$H$1,0))</f>
        <v>yellow</v>
      </c>
      <c r="K400">
        <f>VLOOKUP($C400,'Raw-products'!$A$2:$H$1261,MATCH(K$1,'Raw-products'!$A$1:$H$1,0))</f>
        <v>115</v>
      </c>
      <c r="L400">
        <f>VLOOKUP($C400,'Raw-products'!$A$2:$H$1261,MATCH(L$1,'Raw-products'!$A$1:$H$1,0))</f>
        <v>67</v>
      </c>
      <c r="M400" s="5">
        <f t="shared" si="12"/>
        <v>7705</v>
      </c>
      <c r="N400" cm="1">
        <f t="array" ref="N400:Q400">_xlfn.XLOOKUP($B400,'Raw -orders'!$A:$A,'Raw -orders'!$B:$E)</f>
        <v>809</v>
      </c>
      <c r="O400">
        <v>11475</v>
      </c>
      <c r="P400" s="1">
        <v>44360</v>
      </c>
      <c r="Q400" s="1">
        <v>44384</v>
      </c>
      <c r="R400" t="str" cm="1">
        <f t="array" ref="R400:Y400">_xlfn.XLOOKUP($N400,'Raw - customers'!$A:$A,'Raw - customers'!$B:$I)</f>
        <v>Winn Siemandl</v>
      </c>
      <c r="S400" t="str">
        <v>Bigender</v>
      </c>
      <c r="T400">
        <v>76</v>
      </c>
      <c r="U400" t="str">
        <v>443 Holly AvenueSuite 631</v>
      </c>
      <c r="V400">
        <v>8563</v>
      </c>
      <c r="W400" t="str">
        <v>South Tyler</v>
      </c>
      <c r="X400" t="str">
        <v>Tasmania</v>
      </c>
      <c r="Y400" t="str">
        <v>Australia</v>
      </c>
      <c r="Z400">
        <v>6</v>
      </c>
      <c r="AA400" s="3" t="str">
        <f t="shared" si="13"/>
        <v>20 to 30</v>
      </c>
      <c r="AL400" s="6" t="str">
        <v>Justin Marden</v>
      </c>
      <c r="AP400" s="6">
        <v>809</v>
      </c>
      <c r="AQ400" s="6" t="s">
        <v>1414</v>
      </c>
      <c r="AS400">
        <v>196</v>
      </c>
      <c r="AT400" t="str">
        <v>South Australia</v>
      </c>
    </row>
    <row r="401" spans="1:46" x14ac:dyDescent="0.25">
      <c r="A401">
        <v>399</v>
      </c>
      <c r="B401">
        <v>91</v>
      </c>
      <c r="C401">
        <v>1128</v>
      </c>
      <c r="D401">
        <v>102</v>
      </c>
      <c r="E401">
        <v>1</v>
      </c>
      <c r="F401">
        <v>102</v>
      </c>
      <c r="G401" t="str">
        <f>VLOOKUP($C401,'Raw-products'!$A$2:$H$1261,MATCH(G$1,'Raw-products'!$A$1:$H$1,0))</f>
        <v>Trousers</v>
      </c>
      <c r="H401" t="str">
        <f>VLOOKUP($C401,'Raw-products'!$A$2:$H$1261,MATCH(H$1,'Raw-products'!$A$1:$H$1,0))</f>
        <v>Cargo Pants</v>
      </c>
      <c r="I401" t="str">
        <f>VLOOKUP($C401,'Raw-products'!$A$2:$H$1261,MATCH(I$1,'Raw-products'!$A$1:$H$1,0))</f>
        <v>L</v>
      </c>
      <c r="J401" t="str">
        <f>VLOOKUP($C401,'Raw-products'!$A$2:$H$1261,MATCH(J$1,'Raw-products'!$A$1:$H$1,0))</f>
        <v>orange</v>
      </c>
      <c r="K401">
        <f>VLOOKUP($C401,'Raw-products'!$A$2:$H$1261,MATCH(K$1,'Raw-products'!$A$1:$H$1,0))</f>
        <v>106</v>
      </c>
      <c r="L401">
        <f>VLOOKUP($C401,'Raw-products'!$A$2:$H$1261,MATCH(L$1,'Raw-products'!$A$1:$H$1,0))</f>
        <v>78</v>
      </c>
      <c r="M401" s="5">
        <f t="shared" si="12"/>
        <v>8268</v>
      </c>
      <c r="N401" cm="1">
        <f t="array" ref="N401:Q401">_xlfn.XLOOKUP($B401,'Raw -orders'!$A:$A,'Raw -orders'!$B:$E)</f>
        <v>803</v>
      </c>
      <c r="O401">
        <v>16601</v>
      </c>
      <c r="P401" s="1">
        <v>44441</v>
      </c>
      <c r="Q401" s="1">
        <v>44454</v>
      </c>
      <c r="R401" t="str" cm="1">
        <f t="array" ref="R401:Y401">_xlfn.XLOOKUP($N401,'Raw - customers'!$A:$A,'Raw - customers'!$B:$I)</f>
        <v>Gertrude Harriott</v>
      </c>
      <c r="S401" t="str">
        <v>Bigender</v>
      </c>
      <c r="T401">
        <v>68</v>
      </c>
      <c r="U401" t="str">
        <v>7377 Nicolas ParadeApt. 191</v>
      </c>
      <c r="V401">
        <v>8377</v>
      </c>
      <c r="W401" t="str">
        <v>Amyton</v>
      </c>
      <c r="X401" t="str">
        <v>Australian Capital Territory</v>
      </c>
      <c r="Y401" t="str">
        <v>Australia</v>
      </c>
      <c r="Z401">
        <v>9</v>
      </c>
      <c r="AA401" s="3" t="str">
        <f t="shared" si="13"/>
        <v>10 to 20</v>
      </c>
      <c r="AL401" s="6" t="str">
        <v>Kaitlin Jeanes</v>
      </c>
      <c r="AP401" s="6">
        <v>803</v>
      </c>
      <c r="AQ401" s="6" t="s">
        <v>1350</v>
      </c>
      <c r="AS401">
        <v>382</v>
      </c>
      <c r="AT401" t="str">
        <v>Victoria</v>
      </c>
    </row>
    <row r="402" spans="1:46" x14ac:dyDescent="0.25">
      <c r="A402">
        <v>400</v>
      </c>
      <c r="B402">
        <v>91</v>
      </c>
      <c r="C402">
        <v>371</v>
      </c>
      <c r="D402">
        <v>94</v>
      </c>
      <c r="E402">
        <v>1</v>
      </c>
      <c r="F402">
        <v>94</v>
      </c>
      <c r="G402" t="str">
        <f>VLOOKUP($C402,'Raw-products'!$A$2:$H$1261,MATCH(G$1,'Raw-products'!$A$1:$H$1,0))</f>
        <v>Shirt</v>
      </c>
      <c r="H402" t="str">
        <f>VLOOKUP($C402,'Raw-products'!$A$2:$H$1261,MATCH(H$1,'Raw-products'!$A$1:$H$1,0))</f>
        <v>Henley</v>
      </c>
      <c r="I402" t="str">
        <f>VLOOKUP($C402,'Raw-products'!$A$2:$H$1261,MATCH(I$1,'Raw-products'!$A$1:$H$1,0))</f>
        <v>S</v>
      </c>
      <c r="J402" t="str">
        <f>VLOOKUP($C402,'Raw-products'!$A$2:$H$1261,MATCH(J$1,'Raw-products'!$A$1:$H$1,0))</f>
        <v>blue</v>
      </c>
      <c r="K402">
        <f>VLOOKUP($C402,'Raw-products'!$A$2:$H$1261,MATCH(K$1,'Raw-products'!$A$1:$H$1,0))</f>
        <v>92</v>
      </c>
      <c r="L402">
        <f>VLOOKUP($C402,'Raw-products'!$A$2:$H$1261,MATCH(L$1,'Raw-products'!$A$1:$H$1,0))</f>
        <v>75</v>
      </c>
      <c r="M402" s="5">
        <f t="shared" si="12"/>
        <v>6900</v>
      </c>
      <c r="N402" cm="1">
        <f t="array" ref="N402:Q402">_xlfn.XLOOKUP($B402,'Raw -orders'!$A:$A,'Raw -orders'!$B:$E)</f>
        <v>803</v>
      </c>
      <c r="O402">
        <v>16601</v>
      </c>
      <c r="P402" s="1">
        <v>44441</v>
      </c>
      <c r="Q402" s="1">
        <v>44454</v>
      </c>
      <c r="R402" t="str" cm="1">
        <f t="array" ref="R402:Y402">_xlfn.XLOOKUP($N402,'Raw - customers'!$A:$A,'Raw - customers'!$B:$I)</f>
        <v>Gertrude Harriott</v>
      </c>
      <c r="S402" t="str">
        <v>Bigender</v>
      </c>
      <c r="T402">
        <v>68</v>
      </c>
      <c r="U402" t="str">
        <v>7377 Nicolas ParadeApt. 191</v>
      </c>
      <c r="V402">
        <v>8377</v>
      </c>
      <c r="W402" t="str">
        <v>Amyton</v>
      </c>
      <c r="X402" t="str">
        <v>Australian Capital Territory</v>
      </c>
      <c r="Y402" t="str">
        <v>Australia</v>
      </c>
      <c r="Z402">
        <v>9</v>
      </c>
      <c r="AA402" s="3" t="str">
        <f t="shared" si="13"/>
        <v>10 to 20</v>
      </c>
      <c r="AL402" s="6" t="str">
        <v>Kaitlyn Pinare</v>
      </c>
      <c r="AP402" s="6">
        <v>803</v>
      </c>
      <c r="AQ402" s="6" t="s">
        <v>1350</v>
      </c>
      <c r="AS402">
        <v>761</v>
      </c>
      <c r="AT402" t="str">
        <v>Victoria</v>
      </c>
    </row>
    <row r="403" spans="1:46" x14ac:dyDescent="0.25">
      <c r="A403">
        <v>401</v>
      </c>
      <c r="B403">
        <v>91</v>
      </c>
      <c r="C403">
        <v>224</v>
      </c>
      <c r="D403">
        <v>106</v>
      </c>
      <c r="E403">
        <v>3</v>
      </c>
      <c r="F403">
        <v>318</v>
      </c>
      <c r="G403" t="str">
        <f>VLOOKUP($C403,'Raw-products'!$A$2:$H$1261,MATCH(G$1,'Raw-products'!$A$1:$H$1,0))</f>
        <v>Shirt</v>
      </c>
      <c r="H403" t="str">
        <f>VLOOKUP($C403,'Raw-products'!$A$2:$H$1261,MATCH(H$1,'Raw-products'!$A$1:$H$1,0))</f>
        <v>Chambray</v>
      </c>
      <c r="I403" t="str">
        <f>VLOOKUP($C403,'Raw-products'!$A$2:$H$1261,MATCH(I$1,'Raw-products'!$A$1:$H$1,0))</f>
        <v>XL</v>
      </c>
      <c r="J403" t="str">
        <f>VLOOKUP($C403,'Raw-products'!$A$2:$H$1261,MATCH(J$1,'Raw-products'!$A$1:$H$1,0))</f>
        <v>yellow</v>
      </c>
      <c r="K403">
        <f>VLOOKUP($C403,'Raw-products'!$A$2:$H$1261,MATCH(K$1,'Raw-products'!$A$1:$H$1,0))</f>
        <v>105</v>
      </c>
      <c r="L403">
        <f>VLOOKUP($C403,'Raw-products'!$A$2:$H$1261,MATCH(L$1,'Raw-products'!$A$1:$H$1,0))</f>
        <v>53</v>
      </c>
      <c r="M403" s="5">
        <f t="shared" si="12"/>
        <v>5565</v>
      </c>
      <c r="N403" cm="1">
        <f t="array" ref="N403:Q403">_xlfn.XLOOKUP($B403,'Raw -orders'!$A:$A,'Raw -orders'!$B:$E)</f>
        <v>803</v>
      </c>
      <c r="O403">
        <v>16601</v>
      </c>
      <c r="P403" s="1">
        <v>44441</v>
      </c>
      <c r="Q403" s="1">
        <v>44454</v>
      </c>
      <c r="R403" t="str" cm="1">
        <f t="array" ref="R403:Y403">_xlfn.XLOOKUP($N403,'Raw - customers'!$A:$A,'Raw - customers'!$B:$I)</f>
        <v>Gertrude Harriott</v>
      </c>
      <c r="S403" t="str">
        <v>Bigender</v>
      </c>
      <c r="T403">
        <v>68</v>
      </c>
      <c r="U403" t="str">
        <v>7377 Nicolas ParadeApt. 191</v>
      </c>
      <c r="V403">
        <v>8377</v>
      </c>
      <c r="W403" t="str">
        <v>Amyton</v>
      </c>
      <c r="X403" t="str">
        <v>Australian Capital Territory</v>
      </c>
      <c r="Y403" t="str">
        <v>Australia</v>
      </c>
      <c r="Z403">
        <v>9</v>
      </c>
      <c r="AA403" s="3" t="str">
        <f t="shared" si="13"/>
        <v>10 to 20</v>
      </c>
      <c r="AL403" s="6" t="str">
        <v>Kakalina Ragge</v>
      </c>
      <c r="AP403" s="6">
        <v>803</v>
      </c>
      <c r="AQ403" s="6" t="s">
        <v>1350</v>
      </c>
      <c r="AS403">
        <v>516</v>
      </c>
      <c r="AT403" t="str">
        <v>Northern Territory</v>
      </c>
    </row>
    <row r="404" spans="1:46" x14ac:dyDescent="0.25">
      <c r="A404">
        <v>402</v>
      </c>
      <c r="B404">
        <v>91</v>
      </c>
      <c r="C404">
        <v>498</v>
      </c>
      <c r="D404">
        <v>102</v>
      </c>
      <c r="E404">
        <v>3</v>
      </c>
      <c r="F404">
        <v>306</v>
      </c>
      <c r="G404" t="str">
        <f>VLOOKUP($C404,'Raw-products'!$A$2:$H$1261,MATCH(G$1,'Raw-products'!$A$1:$H$1,0))</f>
        <v>Jacket</v>
      </c>
      <c r="H404" t="str">
        <f>VLOOKUP($C404,'Raw-products'!$A$2:$H$1261,MATCH(H$1,'Raw-products'!$A$1:$H$1,0))</f>
        <v>Windbreaker</v>
      </c>
      <c r="I404" t="str">
        <f>VLOOKUP($C404,'Raw-products'!$A$2:$H$1261,MATCH(I$1,'Raw-products'!$A$1:$H$1,0))</f>
        <v>L</v>
      </c>
      <c r="J404" t="str">
        <f>VLOOKUP($C404,'Raw-products'!$A$2:$H$1261,MATCH(J$1,'Raw-products'!$A$1:$H$1,0))</f>
        <v>orange</v>
      </c>
      <c r="K404">
        <f>VLOOKUP($C404,'Raw-products'!$A$2:$H$1261,MATCH(K$1,'Raw-products'!$A$1:$H$1,0))</f>
        <v>109</v>
      </c>
      <c r="L404">
        <f>VLOOKUP($C404,'Raw-products'!$A$2:$H$1261,MATCH(L$1,'Raw-products'!$A$1:$H$1,0))</f>
        <v>68</v>
      </c>
      <c r="M404" s="5">
        <f t="shared" si="12"/>
        <v>7412</v>
      </c>
      <c r="N404" cm="1">
        <f t="array" ref="N404:Q404">_xlfn.XLOOKUP($B404,'Raw -orders'!$A:$A,'Raw -orders'!$B:$E)</f>
        <v>803</v>
      </c>
      <c r="O404">
        <v>16601</v>
      </c>
      <c r="P404" s="1">
        <v>44441</v>
      </c>
      <c r="Q404" s="1">
        <v>44454</v>
      </c>
      <c r="R404" t="str" cm="1">
        <f t="array" ref="R404:Y404">_xlfn.XLOOKUP($N404,'Raw - customers'!$A:$A,'Raw - customers'!$B:$I)</f>
        <v>Gertrude Harriott</v>
      </c>
      <c r="S404" t="str">
        <v>Bigender</v>
      </c>
      <c r="T404">
        <v>68</v>
      </c>
      <c r="U404" t="str">
        <v>7377 Nicolas ParadeApt. 191</v>
      </c>
      <c r="V404">
        <v>8377</v>
      </c>
      <c r="W404" t="str">
        <v>Amyton</v>
      </c>
      <c r="X404" t="str">
        <v>Australian Capital Territory</v>
      </c>
      <c r="Y404" t="str">
        <v>Australia</v>
      </c>
      <c r="Z404">
        <v>9</v>
      </c>
      <c r="AA404" s="3" t="str">
        <f t="shared" si="13"/>
        <v>10 to 20</v>
      </c>
      <c r="AL404" s="6" t="str">
        <v>Kalil Thal</v>
      </c>
      <c r="AP404" s="6">
        <v>803</v>
      </c>
      <c r="AQ404" s="6" t="s">
        <v>1350</v>
      </c>
      <c r="AS404">
        <v>60</v>
      </c>
      <c r="AT404" t="str">
        <v>Tasmania</v>
      </c>
    </row>
    <row r="405" spans="1:46" x14ac:dyDescent="0.25">
      <c r="A405">
        <v>403</v>
      </c>
      <c r="B405">
        <v>91</v>
      </c>
      <c r="C405">
        <v>1045</v>
      </c>
      <c r="D405">
        <v>90</v>
      </c>
      <c r="E405">
        <v>3</v>
      </c>
      <c r="F405">
        <v>270</v>
      </c>
      <c r="G405" t="str">
        <f>VLOOKUP($C405,'Raw-products'!$A$2:$H$1261,MATCH(G$1,'Raw-products'!$A$1:$H$1,0))</f>
        <v>Trousers</v>
      </c>
      <c r="H405" t="str">
        <f>VLOOKUP($C405,'Raw-products'!$A$2:$H$1261,MATCH(H$1,'Raw-products'!$A$1:$H$1,0))</f>
        <v>Relaxed Leg</v>
      </c>
      <c r="I405" t="str">
        <f>VLOOKUP($C405,'Raw-products'!$A$2:$H$1261,MATCH(I$1,'Raw-products'!$A$1:$H$1,0))</f>
        <v>XS</v>
      </c>
      <c r="J405" t="str">
        <f>VLOOKUP($C405,'Raw-products'!$A$2:$H$1261,MATCH(J$1,'Raw-products'!$A$1:$H$1,0))</f>
        <v>violet</v>
      </c>
      <c r="K405">
        <f>VLOOKUP($C405,'Raw-products'!$A$2:$H$1261,MATCH(K$1,'Raw-products'!$A$1:$H$1,0))</f>
        <v>95</v>
      </c>
      <c r="L405">
        <f>VLOOKUP($C405,'Raw-products'!$A$2:$H$1261,MATCH(L$1,'Raw-products'!$A$1:$H$1,0))</f>
        <v>49</v>
      </c>
      <c r="M405" s="5">
        <f t="shared" si="12"/>
        <v>4655</v>
      </c>
      <c r="N405" cm="1">
        <f t="array" ref="N405:Q405">_xlfn.XLOOKUP($B405,'Raw -orders'!$A:$A,'Raw -orders'!$B:$E)</f>
        <v>803</v>
      </c>
      <c r="O405">
        <v>16601</v>
      </c>
      <c r="P405" s="1">
        <v>44441</v>
      </c>
      <c r="Q405" s="1">
        <v>44454</v>
      </c>
      <c r="R405" t="str" cm="1">
        <f t="array" ref="R405:Y405">_xlfn.XLOOKUP($N405,'Raw - customers'!$A:$A,'Raw - customers'!$B:$I)</f>
        <v>Gertrude Harriott</v>
      </c>
      <c r="S405" t="str">
        <v>Bigender</v>
      </c>
      <c r="T405">
        <v>68</v>
      </c>
      <c r="U405" t="str">
        <v>7377 Nicolas ParadeApt. 191</v>
      </c>
      <c r="V405">
        <v>8377</v>
      </c>
      <c r="W405" t="str">
        <v>Amyton</v>
      </c>
      <c r="X405" t="str">
        <v>Australian Capital Territory</v>
      </c>
      <c r="Y405" t="str">
        <v>Australia</v>
      </c>
      <c r="Z405">
        <v>9</v>
      </c>
      <c r="AA405" s="3" t="str">
        <f t="shared" si="13"/>
        <v>10 to 20</v>
      </c>
      <c r="AL405" s="6" t="str">
        <v>Katalin Tellesson</v>
      </c>
      <c r="AP405" s="6">
        <v>803</v>
      </c>
      <c r="AQ405" s="6" t="s">
        <v>1350</v>
      </c>
      <c r="AS405">
        <v>55</v>
      </c>
      <c r="AT405" t="str">
        <v>South Australia</v>
      </c>
    </row>
    <row r="406" spans="1:46" x14ac:dyDescent="0.25">
      <c r="A406">
        <v>404</v>
      </c>
      <c r="B406">
        <v>92</v>
      </c>
      <c r="C406">
        <v>434</v>
      </c>
      <c r="D406">
        <v>107</v>
      </c>
      <c r="E406">
        <v>3</v>
      </c>
      <c r="F406">
        <v>321</v>
      </c>
      <c r="G406" t="str">
        <f>VLOOKUP($C406,'Raw-products'!$A$2:$H$1261,MATCH(G$1,'Raw-products'!$A$1:$H$1,0))</f>
        <v>Jacket</v>
      </c>
      <c r="H406" t="str">
        <f>VLOOKUP($C406,'Raw-products'!$A$2:$H$1261,MATCH(H$1,'Raw-products'!$A$1:$H$1,0))</f>
        <v>Denim</v>
      </c>
      <c r="I406" t="str">
        <f>VLOOKUP($C406,'Raw-products'!$A$2:$H$1261,MATCH(I$1,'Raw-products'!$A$1:$H$1,0))</f>
        <v>XL</v>
      </c>
      <c r="J406" t="str">
        <f>VLOOKUP($C406,'Raw-products'!$A$2:$H$1261,MATCH(J$1,'Raw-products'!$A$1:$H$1,0))</f>
        <v>yellow</v>
      </c>
      <c r="K406">
        <f>VLOOKUP($C406,'Raw-products'!$A$2:$H$1261,MATCH(K$1,'Raw-products'!$A$1:$H$1,0))</f>
        <v>92</v>
      </c>
      <c r="L406">
        <f>VLOOKUP($C406,'Raw-products'!$A$2:$H$1261,MATCH(L$1,'Raw-products'!$A$1:$H$1,0))</f>
        <v>56</v>
      </c>
      <c r="M406" s="5">
        <f t="shared" si="12"/>
        <v>5152</v>
      </c>
      <c r="N406" cm="1">
        <f t="array" ref="N406:Q406">_xlfn.XLOOKUP($B406,'Raw -orders'!$A:$A,'Raw -orders'!$B:$E)</f>
        <v>273</v>
      </c>
      <c r="O406">
        <v>37239</v>
      </c>
      <c r="P406" s="1">
        <v>44208</v>
      </c>
      <c r="Q406" s="1">
        <v>44226</v>
      </c>
      <c r="R406" t="str" cm="1">
        <f t="array" ref="R406:Y406">_xlfn.XLOOKUP($N406,'Raw - customers'!$A:$A,'Raw - customers'!$B:$I)</f>
        <v>Dag Schiefersten</v>
      </c>
      <c r="S406" t="str">
        <v>Bigender</v>
      </c>
      <c r="T406">
        <v>46</v>
      </c>
      <c r="U406" t="str">
        <v>199 Amber MallSuite 954</v>
      </c>
      <c r="V406">
        <v>1660</v>
      </c>
      <c r="W406" t="str">
        <v>Noahmouth</v>
      </c>
      <c r="X406" t="str">
        <v>Northern Territory</v>
      </c>
      <c r="Y406" t="str">
        <v>Australia</v>
      </c>
      <c r="Z406">
        <v>1</v>
      </c>
      <c r="AA406" s="3" t="str">
        <f t="shared" si="13"/>
        <v>10 to 20</v>
      </c>
      <c r="AL406" s="6" t="str">
        <v>Katinka Currier</v>
      </c>
      <c r="AP406" s="6">
        <v>273</v>
      </c>
      <c r="AQ406" s="6" t="s">
        <v>1339</v>
      </c>
      <c r="AS406">
        <v>79</v>
      </c>
      <c r="AT406" t="str">
        <v>Australian Capital Territory</v>
      </c>
    </row>
    <row r="407" spans="1:46" x14ac:dyDescent="0.25">
      <c r="A407">
        <v>405</v>
      </c>
      <c r="B407">
        <v>92</v>
      </c>
      <c r="C407">
        <v>994</v>
      </c>
      <c r="D407">
        <v>106</v>
      </c>
      <c r="E407">
        <v>3</v>
      </c>
      <c r="F407">
        <v>318</v>
      </c>
      <c r="G407" t="str">
        <f>VLOOKUP($C407,'Raw-products'!$A$2:$H$1261,MATCH(G$1,'Raw-products'!$A$1:$H$1,0))</f>
        <v>Trousers</v>
      </c>
      <c r="H407" t="str">
        <f>VLOOKUP($C407,'Raw-products'!$A$2:$H$1261,MATCH(H$1,'Raw-products'!$A$1:$H$1,0))</f>
        <v>Wool</v>
      </c>
      <c r="I407" t="str">
        <f>VLOOKUP($C407,'Raw-products'!$A$2:$H$1261,MATCH(I$1,'Raw-products'!$A$1:$H$1,0))</f>
        <v>XL</v>
      </c>
      <c r="J407" t="str">
        <f>VLOOKUP($C407,'Raw-products'!$A$2:$H$1261,MATCH(J$1,'Raw-products'!$A$1:$H$1,0))</f>
        <v>yellow</v>
      </c>
      <c r="K407">
        <f>VLOOKUP($C407,'Raw-products'!$A$2:$H$1261,MATCH(K$1,'Raw-products'!$A$1:$H$1,0))</f>
        <v>111</v>
      </c>
      <c r="L407">
        <f>VLOOKUP($C407,'Raw-products'!$A$2:$H$1261,MATCH(L$1,'Raw-products'!$A$1:$H$1,0))</f>
        <v>72</v>
      </c>
      <c r="M407" s="5">
        <f t="shared" si="12"/>
        <v>7992</v>
      </c>
      <c r="N407" cm="1">
        <f t="array" ref="N407:Q407">_xlfn.XLOOKUP($B407,'Raw -orders'!$A:$A,'Raw -orders'!$B:$E)</f>
        <v>273</v>
      </c>
      <c r="O407">
        <v>37239</v>
      </c>
      <c r="P407" s="1">
        <v>44208</v>
      </c>
      <c r="Q407" s="1">
        <v>44226</v>
      </c>
      <c r="R407" t="str" cm="1">
        <f t="array" ref="R407:Y407">_xlfn.XLOOKUP($N407,'Raw - customers'!$A:$A,'Raw - customers'!$B:$I)</f>
        <v>Dag Schiefersten</v>
      </c>
      <c r="S407" t="str">
        <v>Bigender</v>
      </c>
      <c r="T407">
        <v>46</v>
      </c>
      <c r="U407" t="str">
        <v>199 Amber MallSuite 954</v>
      </c>
      <c r="V407">
        <v>1660</v>
      </c>
      <c r="W407" t="str">
        <v>Noahmouth</v>
      </c>
      <c r="X407" t="str">
        <v>Northern Territory</v>
      </c>
      <c r="Y407" t="str">
        <v>Australia</v>
      </c>
      <c r="Z407">
        <v>1</v>
      </c>
      <c r="AA407" s="3" t="str">
        <f t="shared" si="13"/>
        <v>10 to 20</v>
      </c>
      <c r="AL407" s="6" t="str">
        <v>Katusha Ceney</v>
      </c>
      <c r="AP407" s="6">
        <v>273</v>
      </c>
      <c r="AQ407" s="6" t="s">
        <v>1339</v>
      </c>
      <c r="AS407">
        <v>343</v>
      </c>
      <c r="AT407" t="str">
        <v>Northern Territory</v>
      </c>
    </row>
    <row r="408" spans="1:46" x14ac:dyDescent="0.25">
      <c r="A408">
        <v>406</v>
      </c>
      <c r="B408">
        <v>92</v>
      </c>
      <c r="C408">
        <v>234</v>
      </c>
      <c r="D408">
        <v>106</v>
      </c>
      <c r="E408">
        <v>2</v>
      </c>
      <c r="F408">
        <v>212</v>
      </c>
      <c r="G408" t="str">
        <f>VLOOKUP($C408,'Raw-products'!$A$2:$H$1261,MATCH(G$1,'Raw-products'!$A$1:$H$1,0))</f>
        <v>Shirt</v>
      </c>
      <c r="H408" t="str">
        <f>VLOOKUP($C408,'Raw-products'!$A$2:$H$1261,MATCH(H$1,'Raw-products'!$A$1:$H$1,0))</f>
        <v>Chambray</v>
      </c>
      <c r="I408" t="str">
        <f>VLOOKUP($C408,'Raw-products'!$A$2:$H$1261,MATCH(I$1,'Raw-products'!$A$1:$H$1,0))</f>
        <v>XL</v>
      </c>
      <c r="J408" t="str">
        <f>VLOOKUP($C408,'Raw-products'!$A$2:$H$1261,MATCH(J$1,'Raw-products'!$A$1:$H$1,0))</f>
        <v>blue</v>
      </c>
      <c r="K408">
        <f>VLOOKUP($C408,'Raw-products'!$A$2:$H$1261,MATCH(K$1,'Raw-products'!$A$1:$H$1,0))</f>
        <v>105</v>
      </c>
      <c r="L408">
        <f>VLOOKUP($C408,'Raw-products'!$A$2:$H$1261,MATCH(L$1,'Raw-products'!$A$1:$H$1,0))</f>
        <v>43</v>
      </c>
      <c r="M408" s="5">
        <f t="shared" si="12"/>
        <v>4515</v>
      </c>
      <c r="N408" cm="1">
        <f t="array" ref="N408:Q408">_xlfn.XLOOKUP($B408,'Raw -orders'!$A:$A,'Raw -orders'!$B:$E)</f>
        <v>273</v>
      </c>
      <c r="O408">
        <v>37239</v>
      </c>
      <c r="P408" s="1">
        <v>44208</v>
      </c>
      <c r="Q408" s="1">
        <v>44226</v>
      </c>
      <c r="R408" t="str" cm="1">
        <f t="array" ref="R408:Y408">_xlfn.XLOOKUP($N408,'Raw - customers'!$A:$A,'Raw - customers'!$B:$I)</f>
        <v>Dag Schiefersten</v>
      </c>
      <c r="S408" t="str">
        <v>Bigender</v>
      </c>
      <c r="T408">
        <v>46</v>
      </c>
      <c r="U408" t="str">
        <v>199 Amber MallSuite 954</v>
      </c>
      <c r="V408">
        <v>1660</v>
      </c>
      <c r="W408" t="str">
        <v>Noahmouth</v>
      </c>
      <c r="X408" t="str">
        <v>Northern Territory</v>
      </c>
      <c r="Y408" t="str">
        <v>Australia</v>
      </c>
      <c r="Z408">
        <v>1</v>
      </c>
      <c r="AA408" s="3" t="str">
        <f t="shared" si="13"/>
        <v>10 to 20</v>
      </c>
      <c r="AL408" s="6" t="str">
        <v>Kayley Brosoli</v>
      </c>
      <c r="AP408" s="6">
        <v>273</v>
      </c>
      <c r="AQ408" s="6" t="s">
        <v>1339</v>
      </c>
      <c r="AS408">
        <v>523</v>
      </c>
      <c r="AT408" t="str">
        <v>Northern Territory</v>
      </c>
    </row>
    <row r="409" spans="1:46" x14ac:dyDescent="0.25">
      <c r="A409">
        <v>407</v>
      </c>
      <c r="B409">
        <v>92</v>
      </c>
      <c r="C409">
        <v>991</v>
      </c>
      <c r="D409">
        <v>106</v>
      </c>
      <c r="E409">
        <v>3</v>
      </c>
      <c r="F409">
        <v>318</v>
      </c>
      <c r="G409" t="str">
        <f>VLOOKUP($C409,'Raw-products'!$A$2:$H$1261,MATCH(G$1,'Raw-products'!$A$1:$H$1,0))</f>
        <v>Trousers</v>
      </c>
      <c r="H409" t="str">
        <f>VLOOKUP($C409,'Raw-products'!$A$2:$H$1261,MATCH(H$1,'Raw-products'!$A$1:$H$1,0))</f>
        <v>Wool</v>
      </c>
      <c r="I409" t="str">
        <f>VLOOKUP($C409,'Raw-products'!$A$2:$H$1261,MATCH(I$1,'Raw-products'!$A$1:$H$1,0))</f>
        <v>S</v>
      </c>
      <c r="J409" t="str">
        <f>VLOOKUP($C409,'Raw-products'!$A$2:$H$1261,MATCH(J$1,'Raw-products'!$A$1:$H$1,0))</f>
        <v>yellow</v>
      </c>
      <c r="K409">
        <f>VLOOKUP($C409,'Raw-products'!$A$2:$H$1261,MATCH(K$1,'Raw-products'!$A$1:$H$1,0))</f>
        <v>111</v>
      </c>
      <c r="L409">
        <f>VLOOKUP($C409,'Raw-products'!$A$2:$H$1261,MATCH(L$1,'Raw-products'!$A$1:$H$1,0))</f>
        <v>69</v>
      </c>
      <c r="M409" s="5">
        <f t="shared" si="12"/>
        <v>7659</v>
      </c>
      <c r="N409" cm="1">
        <f t="array" ref="N409:Q409">_xlfn.XLOOKUP($B409,'Raw -orders'!$A:$A,'Raw -orders'!$B:$E)</f>
        <v>273</v>
      </c>
      <c r="O409">
        <v>37239</v>
      </c>
      <c r="P409" s="1">
        <v>44208</v>
      </c>
      <c r="Q409" s="1">
        <v>44226</v>
      </c>
      <c r="R409" t="str" cm="1">
        <f t="array" ref="R409:Y409">_xlfn.XLOOKUP($N409,'Raw - customers'!$A:$A,'Raw - customers'!$B:$I)</f>
        <v>Dag Schiefersten</v>
      </c>
      <c r="S409" t="str">
        <v>Bigender</v>
      </c>
      <c r="T409">
        <v>46</v>
      </c>
      <c r="U409" t="str">
        <v>199 Amber MallSuite 954</v>
      </c>
      <c r="V409">
        <v>1660</v>
      </c>
      <c r="W409" t="str">
        <v>Noahmouth</v>
      </c>
      <c r="X409" t="str">
        <v>Northern Territory</v>
      </c>
      <c r="Y409" t="str">
        <v>Australia</v>
      </c>
      <c r="Z409">
        <v>1</v>
      </c>
      <c r="AA409" s="3" t="str">
        <f t="shared" si="13"/>
        <v>10 to 20</v>
      </c>
      <c r="AL409" s="6" t="str">
        <v>Kayne Fraczkiewicz</v>
      </c>
      <c r="AP409" s="6">
        <v>273</v>
      </c>
      <c r="AQ409" s="6" t="s">
        <v>1339</v>
      </c>
      <c r="AS409">
        <v>558</v>
      </c>
      <c r="AT409" t="str">
        <v>South Australia</v>
      </c>
    </row>
    <row r="410" spans="1:46" x14ac:dyDescent="0.25">
      <c r="A410">
        <v>408</v>
      </c>
      <c r="B410">
        <v>93</v>
      </c>
      <c r="C410">
        <v>1247</v>
      </c>
      <c r="D410">
        <v>112</v>
      </c>
      <c r="E410">
        <v>3</v>
      </c>
      <c r="F410">
        <v>336</v>
      </c>
      <c r="G410" t="str">
        <f>VLOOKUP($C410,'Raw-products'!$A$2:$H$1261,MATCH(G$1,'Raw-products'!$A$1:$H$1,0))</f>
        <v>Trousers</v>
      </c>
      <c r="H410" t="str">
        <f>VLOOKUP($C410,'Raw-products'!$A$2:$H$1261,MATCH(H$1,'Raw-products'!$A$1:$H$1,0))</f>
        <v>Tracksuit Bottoms</v>
      </c>
      <c r="I410" t="str">
        <f>VLOOKUP($C410,'Raw-products'!$A$2:$H$1261,MATCH(I$1,'Raw-products'!$A$1:$H$1,0))</f>
        <v>M</v>
      </c>
      <c r="J410" t="str">
        <f>VLOOKUP($C410,'Raw-products'!$A$2:$H$1261,MATCH(J$1,'Raw-products'!$A$1:$H$1,0))</f>
        <v>blue</v>
      </c>
      <c r="K410">
        <f>VLOOKUP($C410,'Raw-products'!$A$2:$H$1261,MATCH(K$1,'Raw-products'!$A$1:$H$1,0))</f>
        <v>91</v>
      </c>
      <c r="L410">
        <f>VLOOKUP($C410,'Raw-products'!$A$2:$H$1261,MATCH(L$1,'Raw-products'!$A$1:$H$1,0))</f>
        <v>61</v>
      </c>
      <c r="M410" s="5">
        <f t="shared" si="12"/>
        <v>5551</v>
      </c>
      <c r="N410" cm="1">
        <f t="array" ref="N410:Q410">_xlfn.XLOOKUP($B410,'Raw -orders'!$A:$A,'Raw -orders'!$B:$E)</f>
        <v>908</v>
      </c>
      <c r="O410">
        <v>52379</v>
      </c>
      <c r="P410" s="1">
        <v>44491</v>
      </c>
      <c r="Q410" s="1">
        <v>44511</v>
      </c>
      <c r="R410" t="str" cm="1">
        <f t="array" ref="R410:Y410">_xlfn.XLOOKUP($N410,'Raw - customers'!$A:$A,'Raw - customers'!$B:$I)</f>
        <v>Kakalina Ragge</v>
      </c>
      <c r="S410" t="str">
        <v>Genderqueer</v>
      </c>
      <c r="T410">
        <v>42</v>
      </c>
      <c r="U410" t="str">
        <v>69 Sophie PlazaSuite 598</v>
      </c>
      <c r="V410">
        <v>3603</v>
      </c>
      <c r="W410" t="str">
        <v>South Alexandraview</v>
      </c>
      <c r="X410" t="str">
        <v>Queensland</v>
      </c>
      <c r="Y410" t="str">
        <v>Australia</v>
      </c>
      <c r="Z410">
        <v>10</v>
      </c>
      <c r="AA410" s="3" t="str">
        <f t="shared" si="13"/>
        <v>10 to 20</v>
      </c>
      <c r="AL410" s="6" t="str">
        <v>Kellie Curbishley</v>
      </c>
      <c r="AP410" s="6">
        <v>908</v>
      </c>
      <c r="AQ410" s="6" t="s">
        <v>1355</v>
      </c>
      <c r="AS410">
        <v>49</v>
      </c>
      <c r="AT410" t="str">
        <v>Queensland</v>
      </c>
    </row>
    <row r="411" spans="1:46" x14ac:dyDescent="0.25">
      <c r="A411">
        <v>409</v>
      </c>
      <c r="B411">
        <v>93</v>
      </c>
      <c r="C411">
        <v>1259</v>
      </c>
      <c r="D411">
        <v>112</v>
      </c>
      <c r="E411">
        <v>3</v>
      </c>
      <c r="F411">
        <v>336</v>
      </c>
      <c r="G411" t="str">
        <f>VLOOKUP($C411,'Raw-products'!$A$2:$H$1261,MATCH(G$1,'Raw-products'!$A$1:$H$1,0))</f>
        <v>Trousers</v>
      </c>
      <c r="H411" t="str">
        <f>VLOOKUP($C411,'Raw-products'!$A$2:$H$1261,MATCH(H$1,'Raw-products'!$A$1:$H$1,0))</f>
        <v>Tracksuit Bottoms</v>
      </c>
      <c r="I411" t="str">
        <f>VLOOKUP($C411,'Raw-products'!$A$2:$H$1261,MATCH(I$1,'Raw-products'!$A$1:$H$1,0))</f>
        <v>XL</v>
      </c>
      <c r="J411" t="str">
        <f>VLOOKUP($C411,'Raw-products'!$A$2:$H$1261,MATCH(J$1,'Raw-products'!$A$1:$H$1,0))</f>
        <v>violet</v>
      </c>
      <c r="K411">
        <f>VLOOKUP($C411,'Raw-products'!$A$2:$H$1261,MATCH(K$1,'Raw-products'!$A$1:$H$1,0))</f>
        <v>91</v>
      </c>
      <c r="L411">
        <f>VLOOKUP($C411,'Raw-products'!$A$2:$H$1261,MATCH(L$1,'Raw-products'!$A$1:$H$1,0))</f>
        <v>60</v>
      </c>
      <c r="M411" s="5">
        <f t="shared" si="12"/>
        <v>5460</v>
      </c>
      <c r="N411" cm="1">
        <f t="array" ref="N411:Q411">_xlfn.XLOOKUP($B411,'Raw -orders'!$A:$A,'Raw -orders'!$B:$E)</f>
        <v>908</v>
      </c>
      <c r="O411">
        <v>52379</v>
      </c>
      <c r="P411" s="1">
        <v>44491</v>
      </c>
      <c r="Q411" s="1">
        <v>44511</v>
      </c>
      <c r="R411" t="str" cm="1">
        <f t="array" ref="R411:Y411">_xlfn.XLOOKUP($N411,'Raw - customers'!$A:$A,'Raw - customers'!$B:$I)</f>
        <v>Kakalina Ragge</v>
      </c>
      <c r="S411" t="str">
        <v>Genderqueer</v>
      </c>
      <c r="T411">
        <v>42</v>
      </c>
      <c r="U411" t="str">
        <v>69 Sophie PlazaSuite 598</v>
      </c>
      <c r="V411">
        <v>3603</v>
      </c>
      <c r="W411" t="str">
        <v>South Alexandraview</v>
      </c>
      <c r="X411" t="str">
        <v>Queensland</v>
      </c>
      <c r="Y411" t="str">
        <v>Australia</v>
      </c>
      <c r="Z411">
        <v>10</v>
      </c>
      <c r="AA411" s="3" t="str">
        <f t="shared" si="13"/>
        <v>10 to 20</v>
      </c>
      <c r="AL411" s="6" t="str">
        <v>Kellyann Stening</v>
      </c>
      <c r="AP411" s="6">
        <v>908</v>
      </c>
      <c r="AQ411" s="6" t="s">
        <v>1355</v>
      </c>
      <c r="AS411">
        <v>203</v>
      </c>
      <c r="AT411" t="str">
        <v>Australian Capital Territory</v>
      </c>
    </row>
    <row r="412" spans="1:46" x14ac:dyDescent="0.25">
      <c r="A412">
        <v>410</v>
      </c>
      <c r="B412">
        <v>94</v>
      </c>
      <c r="C412">
        <v>883</v>
      </c>
      <c r="D412">
        <v>94</v>
      </c>
      <c r="E412">
        <v>2</v>
      </c>
      <c r="F412">
        <v>188</v>
      </c>
      <c r="G412" t="str">
        <f>VLOOKUP($C412,'Raw-products'!$A$2:$H$1261,MATCH(G$1,'Raw-products'!$A$1:$H$1,0))</f>
        <v>Trousers</v>
      </c>
      <c r="H412" t="str">
        <f>VLOOKUP($C412,'Raw-products'!$A$2:$H$1261,MATCH(H$1,'Raw-products'!$A$1:$H$1,0))</f>
        <v>Cords</v>
      </c>
      <c r="I412" t="str">
        <f>VLOOKUP($C412,'Raw-products'!$A$2:$H$1261,MATCH(I$1,'Raw-products'!$A$1:$H$1,0))</f>
        <v>L</v>
      </c>
      <c r="J412" t="str">
        <f>VLOOKUP($C412,'Raw-products'!$A$2:$H$1261,MATCH(J$1,'Raw-products'!$A$1:$H$1,0))</f>
        <v>orange</v>
      </c>
      <c r="K412">
        <f>VLOOKUP($C412,'Raw-products'!$A$2:$H$1261,MATCH(K$1,'Raw-products'!$A$1:$H$1,0))</f>
        <v>113</v>
      </c>
      <c r="L412">
        <f>VLOOKUP($C412,'Raw-products'!$A$2:$H$1261,MATCH(L$1,'Raw-products'!$A$1:$H$1,0))</f>
        <v>74</v>
      </c>
      <c r="M412" s="5">
        <f t="shared" si="12"/>
        <v>8362</v>
      </c>
      <c r="N412" cm="1">
        <f t="array" ref="N412:Q412">_xlfn.XLOOKUP($B412,'Raw -orders'!$A:$A,'Raw -orders'!$B:$E)</f>
        <v>629</v>
      </c>
      <c r="O412">
        <v>47031</v>
      </c>
      <c r="P412" s="1">
        <v>44263</v>
      </c>
      <c r="Q412" s="1">
        <v>44281</v>
      </c>
      <c r="R412" t="str" cm="1">
        <f t="array" ref="R412:Y412">_xlfn.XLOOKUP($N412,'Raw - customers'!$A:$A,'Raw - customers'!$B:$I)</f>
        <v>Sigismundo Basek</v>
      </c>
      <c r="S412" t="str">
        <v>Male</v>
      </c>
      <c r="T412">
        <v>53</v>
      </c>
      <c r="U412" t="str">
        <v>4355 Caitlin CourtApt. 697</v>
      </c>
      <c r="V412">
        <v>6606</v>
      </c>
      <c r="W412" t="str">
        <v>Amberland</v>
      </c>
      <c r="X412" t="str">
        <v>Western Australia</v>
      </c>
      <c r="Y412" t="str">
        <v>Australia</v>
      </c>
      <c r="Z412">
        <v>3</v>
      </c>
      <c r="AA412" s="3" t="str">
        <f t="shared" si="13"/>
        <v>10 to 20</v>
      </c>
      <c r="AL412" s="6" t="str">
        <v>Kendall Jakubski</v>
      </c>
      <c r="AP412" s="6">
        <v>629</v>
      </c>
      <c r="AQ412" s="6" t="s">
        <v>1377</v>
      </c>
      <c r="AS412">
        <v>609</v>
      </c>
      <c r="AT412" t="str">
        <v>Northern Territory</v>
      </c>
    </row>
    <row r="413" spans="1:46" x14ac:dyDescent="0.25">
      <c r="A413">
        <v>411</v>
      </c>
      <c r="B413">
        <v>94</v>
      </c>
      <c r="C413">
        <v>1073</v>
      </c>
      <c r="D413">
        <v>93</v>
      </c>
      <c r="E413">
        <v>3</v>
      </c>
      <c r="F413">
        <v>279</v>
      </c>
      <c r="G413" t="str">
        <f>VLOOKUP($C413,'Raw-products'!$A$2:$H$1261,MATCH(G$1,'Raw-products'!$A$1:$H$1,0))</f>
        <v>Trousers</v>
      </c>
      <c r="H413" t="str">
        <f>VLOOKUP($C413,'Raw-products'!$A$2:$H$1261,MATCH(H$1,'Raw-products'!$A$1:$H$1,0))</f>
        <v>Joggers</v>
      </c>
      <c r="I413" t="str">
        <f>VLOOKUP($C413,'Raw-products'!$A$2:$H$1261,MATCH(I$1,'Raw-products'!$A$1:$H$1,0))</f>
        <v>L</v>
      </c>
      <c r="J413" t="str">
        <f>VLOOKUP($C413,'Raw-products'!$A$2:$H$1261,MATCH(J$1,'Raw-products'!$A$1:$H$1,0))</f>
        <v>blue</v>
      </c>
      <c r="K413">
        <f>VLOOKUP($C413,'Raw-products'!$A$2:$H$1261,MATCH(K$1,'Raw-products'!$A$1:$H$1,0))</f>
        <v>94</v>
      </c>
      <c r="L413">
        <f>VLOOKUP($C413,'Raw-products'!$A$2:$H$1261,MATCH(L$1,'Raw-products'!$A$1:$H$1,0))</f>
        <v>75</v>
      </c>
      <c r="M413" s="5">
        <f t="shared" si="12"/>
        <v>7050</v>
      </c>
      <c r="N413" cm="1">
        <f t="array" ref="N413:Q413">_xlfn.XLOOKUP($B413,'Raw -orders'!$A:$A,'Raw -orders'!$B:$E)</f>
        <v>629</v>
      </c>
      <c r="O413">
        <v>47031</v>
      </c>
      <c r="P413" s="1">
        <v>44263</v>
      </c>
      <c r="Q413" s="1">
        <v>44281</v>
      </c>
      <c r="R413" t="str" cm="1">
        <f t="array" ref="R413:Y413">_xlfn.XLOOKUP($N413,'Raw - customers'!$A:$A,'Raw - customers'!$B:$I)</f>
        <v>Sigismundo Basek</v>
      </c>
      <c r="S413" t="str">
        <v>Male</v>
      </c>
      <c r="T413">
        <v>53</v>
      </c>
      <c r="U413" t="str">
        <v>4355 Caitlin CourtApt. 697</v>
      </c>
      <c r="V413">
        <v>6606</v>
      </c>
      <c r="W413" t="str">
        <v>Amberland</v>
      </c>
      <c r="X413" t="str">
        <v>Western Australia</v>
      </c>
      <c r="Y413" t="str">
        <v>Australia</v>
      </c>
      <c r="Z413">
        <v>3</v>
      </c>
      <c r="AA413" s="3" t="str">
        <f t="shared" si="13"/>
        <v>10 to 20</v>
      </c>
      <c r="AL413" s="6" t="str">
        <v>Kendre Etherton</v>
      </c>
      <c r="AP413" s="6">
        <v>629</v>
      </c>
      <c r="AQ413" s="6" t="s">
        <v>1377</v>
      </c>
      <c r="AS413">
        <v>772</v>
      </c>
      <c r="AT413" t="str">
        <v>South Australia</v>
      </c>
    </row>
    <row r="414" spans="1:46" x14ac:dyDescent="0.25">
      <c r="A414">
        <v>412</v>
      </c>
      <c r="B414">
        <v>94</v>
      </c>
      <c r="C414">
        <v>212</v>
      </c>
      <c r="D414">
        <v>106</v>
      </c>
      <c r="E414">
        <v>2</v>
      </c>
      <c r="F414">
        <v>212</v>
      </c>
      <c r="G414" t="str">
        <f>VLOOKUP($C414,'Raw-products'!$A$2:$H$1261,MATCH(G$1,'Raw-products'!$A$1:$H$1,0))</f>
        <v>Shirt</v>
      </c>
      <c r="H414" t="str">
        <f>VLOOKUP($C414,'Raw-products'!$A$2:$H$1261,MATCH(H$1,'Raw-products'!$A$1:$H$1,0))</f>
        <v>Chambray</v>
      </c>
      <c r="I414" t="str">
        <f>VLOOKUP($C414,'Raw-products'!$A$2:$H$1261,MATCH(I$1,'Raw-products'!$A$1:$H$1,0))</f>
        <v>M</v>
      </c>
      <c r="J414" t="str">
        <f>VLOOKUP($C414,'Raw-products'!$A$2:$H$1261,MATCH(J$1,'Raw-products'!$A$1:$H$1,0))</f>
        <v>red</v>
      </c>
      <c r="K414">
        <f>VLOOKUP($C414,'Raw-products'!$A$2:$H$1261,MATCH(K$1,'Raw-products'!$A$1:$H$1,0))</f>
        <v>105</v>
      </c>
      <c r="L414">
        <f>VLOOKUP($C414,'Raw-products'!$A$2:$H$1261,MATCH(L$1,'Raw-products'!$A$1:$H$1,0))</f>
        <v>48</v>
      </c>
      <c r="M414" s="5">
        <f t="shared" si="12"/>
        <v>5040</v>
      </c>
      <c r="N414" cm="1">
        <f t="array" ref="N414:Q414">_xlfn.XLOOKUP($B414,'Raw -orders'!$A:$A,'Raw -orders'!$B:$E)</f>
        <v>629</v>
      </c>
      <c r="O414">
        <v>47031</v>
      </c>
      <c r="P414" s="1">
        <v>44263</v>
      </c>
      <c r="Q414" s="1">
        <v>44281</v>
      </c>
      <c r="R414" t="str" cm="1">
        <f t="array" ref="R414:Y414">_xlfn.XLOOKUP($N414,'Raw - customers'!$A:$A,'Raw - customers'!$B:$I)</f>
        <v>Sigismundo Basek</v>
      </c>
      <c r="S414" t="str">
        <v>Male</v>
      </c>
      <c r="T414">
        <v>53</v>
      </c>
      <c r="U414" t="str">
        <v>4355 Caitlin CourtApt. 697</v>
      </c>
      <c r="V414">
        <v>6606</v>
      </c>
      <c r="W414" t="str">
        <v>Amberland</v>
      </c>
      <c r="X414" t="str">
        <v>Western Australia</v>
      </c>
      <c r="Y414" t="str">
        <v>Australia</v>
      </c>
      <c r="Z414">
        <v>3</v>
      </c>
      <c r="AA414" s="3" t="str">
        <f t="shared" si="13"/>
        <v>10 to 20</v>
      </c>
      <c r="AL414" s="6" t="str">
        <v>Kerianne Parris</v>
      </c>
      <c r="AP414" s="6">
        <v>629</v>
      </c>
      <c r="AQ414" s="6" t="s">
        <v>1377</v>
      </c>
      <c r="AS414">
        <v>347</v>
      </c>
      <c r="AT414" t="str">
        <v>Victoria</v>
      </c>
    </row>
    <row r="415" spans="1:46" x14ac:dyDescent="0.25">
      <c r="A415">
        <v>413</v>
      </c>
      <c r="B415">
        <v>94</v>
      </c>
      <c r="C415">
        <v>458</v>
      </c>
      <c r="D415">
        <v>118</v>
      </c>
      <c r="E415">
        <v>3</v>
      </c>
      <c r="F415">
        <v>354</v>
      </c>
      <c r="G415" t="str">
        <f>VLOOKUP($C415,'Raw-products'!$A$2:$H$1261,MATCH(G$1,'Raw-products'!$A$1:$H$1,0))</f>
        <v>Jacket</v>
      </c>
      <c r="H415" t="str">
        <f>VLOOKUP($C415,'Raw-products'!$A$2:$H$1261,MATCH(H$1,'Raw-products'!$A$1:$H$1,0))</f>
        <v>Puffer</v>
      </c>
      <c r="I415" t="str">
        <f>VLOOKUP($C415,'Raw-products'!$A$2:$H$1261,MATCH(I$1,'Raw-products'!$A$1:$H$1,0))</f>
        <v>L</v>
      </c>
      <c r="J415" t="str">
        <f>VLOOKUP($C415,'Raw-products'!$A$2:$H$1261,MATCH(J$1,'Raw-products'!$A$1:$H$1,0))</f>
        <v>red</v>
      </c>
      <c r="K415">
        <f>VLOOKUP($C415,'Raw-products'!$A$2:$H$1261,MATCH(K$1,'Raw-products'!$A$1:$H$1,0))</f>
        <v>110</v>
      </c>
      <c r="L415">
        <f>VLOOKUP($C415,'Raw-products'!$A$2:$H$1261,MATCH(L$1,'Raw-products'!$A$1:$H$1,0))</f>
        <v>44</v>
      </c>
      <c r="M415" s="5">
        <f t="shared" si="12"/>
        <v>4840</v>
      </c>
      <c r="N415" cm="1">
        <f t="array" ref="N415:Q415">_xlfn.XLOOKUP($B415,'Raw -orders'!$A:$A,'Raw -orders'!$B:$E)</f>
        <v>629</v>
      </c>
      <c r="O415">
        <v>47031</v>
      </c>
      <c r="P415" s="1">
        <v>44263</v>
      </c>
      <c r="Q415" s="1">
        <v>44281</v>
      </c>
      <c r="R415" t="str" cm="1">
        <f t="array" ref="R415:Y415">_xlfn.XLOOKUP($N415,'Raw - customers'!$A:$A,'Raw - customers'!$B:$I)</f>
        <v>Sigismundo Basek</v>
      </c>
      <c r="S415" t="str">
        <v>Male</v>
      </c>
      <c r="T415">
        <v>53</v>
      </c>
      <c r="U415" t="str">
        <v>4355 Caitlin CourtApt. 697</v>
      </c>
      <c r="V415">
        <v>6606</v>
      </c>
      <c r="W415" t="str">
        <v>Amberland</v>
      </c>
      <c r="X415" t="str">
        <v>Western Australia</v>
      </c>
      <c r="Y415" t="str">
        <v>Australia</v>
      </c>
      <c r="Z415">
        <v>3</v>
      </c>
      <c r="AA415" s="3" t="str">
        <f t="shared" si="13"/>
        <v>10 to 20</v>
      </c>
      <c r="AL415" s="6" t="str">
        <v>Kerry Luto</v>
      </c>
      <c r="AP415" s="6">
        <v>629</v>
      </c>
      <c r="AQ415" s="6" t="s">
        <v>1377</v>
      </c>
      <c r="AS415">
        <v>135</v>
      </c>
      <c r="AT415" t="str">
        <v>Western Australia</v>
      </c>
    </row>
    <row r="416" spans="1:46" x14ac:dyDescent="0.25">
      <c r="A416">
        <v>414</v>
      </c>
      <c r="B416">
        <v>94</v>
      </c>
      <c r="C416">
        <v>939</v>
      </c>
      <c r="D416">
        <v>96</v>
      </c>
      <c r="E416">
        <v>2</v>
      </c>
      <c r="F416">
        <v>192</v>
      </c>
      <c r="G416" t="str">
        <f>VLOOKUP($C416,'Raw-products'!$A$2:$H$1261,MATCH(G$1,'Raw-products'!$A$1:$H$1,0))</f>
        <v>Trousers</v>
      </c>
      <c r="H416" t="str">
        <f>VLOOKUP($C416,'Raw-products'!$A$2:$H$1261,MATCH(H$1,'Raw-products'!$A$1:$H$1,0))</f>
        <v>Drawstring</v>
      </c>
      <c r="I416" t="str">
        <f>VLOOKUP($C416,'Raw-products'!$A$2:$H$1261,MATCH(I$1,'Raw-products'!$A$1:$H$1,0))</f>
        <v>XL</v>
      </c>
      <c r="J416" t="str">
        <f>VLOOKUP($C416,'Raw-products'!$A$2:$H$1261,MATCH(J$1,'Raw-products'!$A$1:$H$1,0))</f>
        <v>indigo</v>
      </c>
      <c r="K416">
        <f>VLOOKUP($C416,'Raw-products'!$A$2:$H$1261,MATCH(K$1,'Raw-products'!$A$1:$H$1,0))</f>
        <v>104</v>
      </c>
      <c r="L416">
        <f>VLOOKUP($C416,'Raw-products'!$A$2:$H$1261,MATCH(L$1,'Raw-products'!$A$1:$H$1,0))</f>
        <v>41</v>
      </c>
      <c r="M416" s="5">
        <f t="shared" si="12"/>
        <v>4264</v>
      </c>
      <c r="N416" cm="1">
        <f t="array" ref="N416:Q416">_xlfn.XLOOKUP($B416,'Raw -orders'!$A:$A,'Raw -orders'!$B:$E)</f>
        <v>629</v>
      </c>
      <c r="O416">
        <v>47031</v>
      </c>
      <c r="P416" s="1">
        <v>44263</v>
      </c>
      <c r="Q416" s="1">
        <v>44281</v>
      </c>
      <c r="R416" t="str" cm="1">
        <f t="array" ref="R416:Y416">_xlfn.XLOOKUP($N416,'Raw - customers'!$A:$A,'Raw - customers'!$B:$I)</f>
        <v>Sigismundo Basek</v>
      </c>
      <c r="S416" t="str">
        <v>Male</v>
      </c>
      <c r="T416">
        <v>53</v>
      </c>
      <c r="U416" t="str">
        <v>4355 Caitlin CourtApt. 697</v>
      </c>
      <c r="V416">
        <v>6606</v>
      </c>
      <c r="W416" t="str">
        <v>Amberland</v>
      </c>
      <c r="X416" t="str">
        <v>Western Australia</v>
      </c>
      <c r="Y416" t="str">
        <v>Australia</v>
      </c>
      <c r="Z416">
        <v>3</v>
      </c>
      <c r="AA416" s="3" t="str">
        <f t="shared" si="13"/>
        <v>10 to 20</v>
      </c>
      <c r="AL416" s="6" t="str">
        <v>Killie Wigzell</v>
      </c>
      <c r="AP416" s="6">
        <v>629</v>
      </c>
      <c r="AQ416" s="6" t="s">
        <v>1377</v>
      </c>
      <c r="AS416">
        <v>26</v>
      </c>
      <c r="AT416" t="str">
        <v>New South Wales</v>
      </c>
    </row>
    <row r="417" spans="1:46" x14ac:dyDescent="0.25">
      <c r="A417">
        <v>415</v>
      </c>
      <c r="B417">
        <v>95</v>
      </c>
      <c r="C417">
        <v>1168</v>
      </c>
      <c r="D417">
        <v>99</v>
      </c>
      <c r="E417">
        <v>3</v>
      </c>
      <c r="F417">
        <v>297</v>
      </c>
      <c r="G417" t="str">
        <f>VLOOKUP($C417,'Raw-products'!$A$2:$H$1261,MATCH(G$1,'Raw-products'!$A$1:$H$1,0))</f>
        <v>Trousers</v>
      </c>
      <c r="H417" t="str">
        <f>VLOOKUP($C417,'Raw-products'!$A$2:$H$1261,MATCH(H$1,'Raw-products'!$A$1:$H$1,0))</f>
        <v>High-Waisted</v>
      </c>
      <c r="I417" t="str">
        <f>VLOOKUP($C417,'Raw-products'!$A$2:$H$1261,MATCH(I$1,'Raw-products'!$A$1:$H$1,0))</f>
        <v>L</v>
      </c>
      <c r="J417" t="str">
        <f>VLOOKUP($C417,'Raw-products'!$A$2:$H$1261,MATCH(J$1,'Raw-products'!$A$1:$H$1,0))</f>
        <v>yellow</v>
      </c>
      <c r="K417">
        <f>VLOOKUP($C417,'Raw-products'!$A$2:$H$1261,MATCH(K$1,'Raw-products'!$A$1:$H$1,0))</f>
        <v>98</v>
      </c>
      <c r="L417">
        <f>VLOOKUP($C417,'Raw-products'!$A$2:$H$1261,MATCH(L$1,'Raw-products'!$A$1:$H$1,0))</f>
        <v>77</v>
      </c>
      <c r="M417" s="5">
        <f t="shared" si="12"/>
        <v>7546</v>
      </c>
      <c r="N417" cm="1">
        <f t="array" ref="N417:Q417">_xlfn.XLOOKUP($B417,'Raw -orders'!$A:$A,'Raw -orders'!$B:$E)</f>
        <v>413</v>
      </c>
      <c r="O417">
        <v>52416</v>
      </c>
      <c r="P417" s="1">
        <v>44221</v>
      </c>
      <c r="Q417" s="1">
        <v>44232</v>
      </c>
      <c r="R417" t="str" cm="1">
        <f t="array" ref="R417:Y417">_xlfn.XLOOKUP($N417,'Raw - customers'!$A:$A,'Raw - customers'!$B:$I)</f>
        <v>Alexis Maps</v>
      </c>
      <c r="S417" t="str">
        <v>Bigender</v>
      </c>
      <c r="T417">
        <v>25</v>
      </c>
      <c r="U417" t="str">
        <v>591 Sarah PassSuite 334</v>
      </c>
      <c r="V417">
        <v>6700</v>
      </c>
      <c r="W417" t="str">
        <v>Morissetteborough</v>
      </c>
      <c r="X417" t="str">
        <v>Queensland</v>
      </c>
      <c r="Y417" t="str">
        <v>Australia</v>
      </c>
      <c r="Z417">
        <v>1</v>
      </c>
      <c r="AA417" s="3" t="str">
        <f t="shared" si="13"/>
        <v>10 to 20</v>
      </c>
      <c r="AL417" s="6" t="str">
        <v>Kinny Roget</v>
      </c>
      <c r="AP417" s="6">
        <v>413</v>
      </c>
      <c r="AQ417" s="6" t="s">
        <v>1355</v>
      </c>
      <c r="AS417">
        <v>330</v>
      </c>
      <c r="AT417" t="str">
        <v>Victoria</v>
      </c>
    </row>
    <row r="418" spans="1:46" x14ac:dyDescent="0.25">
      <c r="A418">
        <v>416</v>
      </c>
      <c r="B418">
        <v>95</v>
      </c>
      <c r="C418">
        <v>444</v>
      </c>
      <c r="D418">
        <v>107</v>
      </c>
      <c r="E418">
        <v>1</v>
      </c>
      <c r="F418">
        <v>107</v>
      </c>
      <c r="G418" t="str">
        <f>VLOOKUP($C418,'Raw-products'!$A$2:$H$1261,MATCH(G$1,'Raw-products'!$A$1:$H$1,0))</f>
        <v>Jacket</v>
      </c>
      <c r="H418" t="str">
        <f>VLOOKUP($C418,'Raw-products'!$A$2:$H$1261,MATCH(H$1,'Raw-products'!$A$1:$H$1,0))</f>
        <v>Denim</v>
      </c>
      <c r="I418" t="str">
        <f>VLOOKUP($C418,'Raw-products'!$A$2:$H$1261,MATCH(I$1,'Raw-products'!$A$1:$H$1,0))</f>
        <v>XL</v>
      </c>
      <c r="J418" t="str">
        <f>VLOOKUP($C418,'Raw-products'!$A$2:$H$1261,MATCH(J$1,'Raw-products'!$A$1:$H$1,0))</f>
        <v>blue</v>
      </c>
      <c r="K418">
        <f>VLOOKUP($C418,'Raw-products'!$A$2:$H$1261,MATCH(K$1,'Raw-products'!$A$1:$H$1,0))</f>
        <v>92</v>
      </c>
      <c r="L418">
        <f>VLOOKUP($C418,'Raw-products'!$A$2:$H$1261,MATCH(L$1,'Raw-products'!$A$1:$H$1,0))</f>
        <v>80</v>
      </c>
      <c r="M418" s="5">
        <f t="shared" si="12"/>
        <v>7360</v>
      </c>
      <c r="N418" cm="1">
        <f t="array" ref="N418:Q418">_xlfn.XLOOKUP($B418,'Raw -orders'!$A:$A,'Raw -orders'!$B:$E)</f>
        <v>413</v>
      </c>
      <c r="O418">
        <v>52416</v>
      </c>
      <c r="P418" s="1">
        <v>44221</v>
      </c>
      <c r="Q418" s="1">
        <v>44232</v>
      </c>
      <c r="R418" t="str" cm="1">
        <f t="array" ref="R418:Y418">_xlfn.XLOOKUP($N418,'Raw - customers'!$A:$A,'Raw - customers'!$B:$I)</f>
        <v>Alexis Maps</v>
      </c>
      <c r="S418" t="str">
        <v>Bigender</v>
      </c>
      <c r="T418">
        <v>25</v>
      </c>
      <c r="U418" t="str">
        <v>591 Sarah PassSuite 334</v>
      </c>
      <c r="V418">
        <v>6700</v>
      </c>
      <c r="W418" t="str">
        <v>Morissetteborough</v>
      </c>
      <c r="X418" t="str">
        <v>Queensland</v>
      </c>
      <c r="Y418" t="str">
        <v>Australia</v>
      </c>
      <c r="Z418">
        <v>1</v>
      </c>
      <c r="AA418" s="3" t="str">
        <f t="shared" si="13"/>
        <v>10 to 20</v>
      </c>
      <c r="AL418" s="6" t="str">
        <v>Kip Cantwell</v>
      </c>
      <c r="AP418" s="6">
        <v>413</v>
      </c>
      <c r="AQ418" s="6" t="s">
        <v>1355</v>
      </c>
      <c r="AS418">
        <v>264</v>
      </c>
      <c r="AT418" t="str">
        <v>Queensland</v>
      </c>
    </row>
    <row r="419" spans="1:46" x14ac:dyDescent="0.25">
      <c r="A419">
        <v>417</v>
      </c>
      <c r="B419">
        <v>95</v>
      </c>
      <c r="C419">
        <v>497</v>
      </c>
      <c r="D419">
        <v>102</v>
      </c>
      <c r="E419">
        <v>2</v>
      </c>
      <c r="F419">
        <v>204</v>
      </c>
      <c r="G419" t="str">
        <f>VLOOKUP($C419,'Raw-products'!$A$2:$H$1261,MATCH(G$1,'Raw-products'!$A$1:$H$1,0))</f>
        <v>Jacket</v>
      </c>
      <c r="H419" t="str">
        <f>VLOOKUP($C419,'Raw-products'!$A$2:$H$1261,MATCH(H$1,'Raw-products'!$A$1:$H$1,0))</f>
        <v>Windbreaker</v>
      </c>
      <c r="I419" t="str">
        <f>VLOOKUP($C419,'Raw-products'!$A$2:$H$1261,MATCH(I$1,'Raw-products'!$A$1:$H$1,0))</f>
        <v>M</v>
      </c>
      <c r="J419" t="str">
        <f>VLOOKUP($C419,'Raw-products'!$A$2:$H$1261,MATCH(J$1,'Raw-products'!$A$1:$H$1,0))</f>
        <v>orange</v>
      </c>
      <c r="K419">
        <f>VLOOKUP($C419,'Raw-products'!$A$2:$H$1261,MATCH(K$1,'Raw-products'!$A$1:$H$1,0))</f>
        <v>109</v>
      </c>
      <c r="L419">
        <f>VLOOKUP($C419,'Raw-products'!$A$2:$H$1261,MATCH(L$1,'Raw-products'!$A$1:$H$1,0))</f>
        <v>45</v>
      </c>
      <c r="M419" s="5">
        <f t="shared" si="12"/>
        <v>4905</v>
      </c>
      <c r="N419" cm="1">
        <f t="array" ref="N419:Q419">_xlfn.XLOOKUP($B419,'Raw -orders'!$A:$A,'Raw -orders'!$B:$E)</f>
        <v>413</v>
      </c>
      <c r="O419">
        <v>52416</v>
      </c>
      <c r="P419" s="1">
        <v>44221</v>
      </c>
      <c r="Q419" s="1">
        <v>44232</v>
      </c>
      <c r="R419" t="str" cm="1">
        <f t="array" ref="R419:Y419">_xlfn.XLOOKUP($N419,'Raw - customers'!$A:$A,'Raw - customers'!$B:$I)</f>
        <v>Alexis Maps</v>
      </c>
      <c r="S419" t="str">
        <v>Bigender</v>
      </c>
      <c r="T419">
        <v>25</v>
      </c>
      <c r="U419" t="str">
        <v>591 Sarah PassSuite 334</v>
      </c>
      <c r="V419">
        <v>6700</v>
      </c>
      <c r="W419" t="str">
        <v>Morissetteborough</v>
      </c>
      <c r="X419" t="str">
        <v>Queensland</v>
      </c>
      <c r="Y419" t="str">
        <v>Australia</v>
      </c>
      <c r="Z419">
        <v>1</v>
      </c>
      <c r="AA419" s="3" t="str">
        <f t="shared" si="13"/>
        <v>10 to 20</v>
      </c>
      <c r="AL419" s="6" t="str">
        <v>Konstantin Kuhlmey</v>
      </c>
      <c r="AP419" s="6">
        <v>413</v>
      </c>
      <c r="AQ419" s="6" t="s">
        <v>1355</v>
      </c>
      <c r="AS419">
        <v>611</v>
      </c>
      <c r="AT419" t="str">
        <v>New South Wales</v>
      </c>
    </row>
    <row r="420" spans="1:46" x14ac:dyDescent="0.25">
      <c r="A420">
        <v>418</v>
      </c>
      <c r="B420">
        <v>95</v>
      </c>
      <c r="C420">
        <v>1167</v>
      </c>
      <c r="D420">
        <v>99</v>
      </c>
      <c r="E420">
        <v>2</v>
      </c>
      <c r="F420">
        <v>198</v>
      </c>
      <c r="G420" t="str">
        <f>VLOOKUP($C420,'Raw-products'!$A$2:$H$1261,MATCH(G$1,'Raw-products'!$A$1:$H$1,0))</f>
        <v>Trousers</v>
      </c>
      <c r="H420" t="str">
        <f>VLOOKUP($C420,'Raw-products'!$A$2:$H$1261,MATCH(H$1,'Raw-products'!$A$1:$H$1,0))</f>
        <v>High-Waisted</v>
      </c>
      <c r="I420" t="str">
        <f>VLOOKUP($C420,'Raw-products'!$A$2:$H$1261,MATCH(I$1,'Raw-products'!$A$1:$H$1,0))</f>
        <v>M</v>
      </c>
      <c r="J420" t="str">
        <f>VLOOKUP($C420,'Raw-products'!$A$2:$H$1261,MATCH(J$1,'Raw-products'!$A$1:$H$1,0))</f>
        <v>yellow</v>
      </c>
      <c r="K420">
        <f>VLOOKUP($C420,'Raw-products'!$A$2:$H$1261,MATCH(K$1,'Raw-products'!$A$1:$H$1,0))</f>
        <v>98</v>
      </c>
      <c r="L420">
        <f>VLOOKUP($C420,'Raw-products'!$A$2:$H$1261,MATCH(L$1,'Raw-products'!$A$1:$H$1,0))</f>
        <v>45</v>
      </c>
      <c r="M420" s="5">
        <f t="shared" si="12"/>
        <v>4410</v>
      </c>
      <c r="N420" cm="1">
        <f t="array" ref="N420:Q420">_xlfn.XLOOKUP($B420,'Raw -orders'!$A:$A,'Raw -orders'!$B:$E)</f>
        <v>413</v>
      </c>
      <c r="O420">
        <v>52416</v>
      </c>
      <c r="P420" s="1">
        <v>44221</v>
      </c>
      <c r="Q420" s="1">
        <v>44232</v>
      </c>
      <c r="R420" t="str" cm="1">
        <f t="array" ref="R420:Y420">_xlfn.XLOOKUP($N420,'Raw - customers'!$A:$A,'Raw - customers'!$B:$I)</f>
        <v>Alexis Maps</v>
      </c>
      <c r="S420" t="str">
        <v>Bigender</v>
      </c>
      <c r="T420">
        <v>25</v>
      </c>
      <c r="U420" t="str">
        <v>591 Sarah PassSuite 334</v>
      </c>
      <c r="V420">
        <v>6700</v>
      </c>
      <c r="W420" t="str">
        <v>Morissetteborough</v>
      </c>
      <c r="X420" t="str">
        <v>Queensland</v>
      </c>
      <c r="Y420" t="str">
        <v>Australia</v>
      </c>
      <c r="Z420">
        <v>1</v>
      </c>
      <c r="AA420" s="3" t="str">
        <f t="shared" si="13"/>
        <v>10 to 20</v>
      </c>
      <c r="AL420" s="6" t="str">
        <v>Kristel Klaaassen</v>
      </c>
      <c r="AP420" s="6">
        <v>413</v>
      </c>
      <c r="AQ420" s="6" t="s">
        <v>1355</v>
      </c>
      <c r="AS420">
        <v>11</v>
      </c>
      <c r="AT420" t="str">
        <v>Northern Territory</v>
      </c>
    </row>
    <row r="421" spans="1:46" x14ac:dyDescent="0.25">
      <c r="A421">
        <v>419</v>
      </c>
      <c r="B421">
        <v>95</v>
      </c>
      <c r="C421">
        <v>415</v>
      </c>
      <c r="D421">
        <v>119</v>
      </c>
      <c r="E421">
        <v>3</v>
      </c>
      <c r="F421">
        <v>357</v>
      </c>
      <c r="G421" t="str">
        <f>VLOOKUP($C421,'Raw-products'!$A$2:$H$1261,MATCH(G$1,'Raw-products'!$A$1:$H$1,0))</f>
        <v>Shirt</v>
      </c>
      <c r="H421" t="str">
        <f>VLOOKUP($C421,'Raw-products'!$A$2:$H$1261,MATCH(H$1,'Raw-products'!$A$1:$H$1,0))</f>
        <v>Casual Slim Fit</v>
      </c>
      <c r="I421" t="str">
        <f>VLOOKUP($C421,'Raw-products'!$A$2:$H$1261,MATCH(I$1,'Raw-products'!$A$1:$H$1,0))</f>
        <v>XS</v>
      </c>
      <c r="J421" t="str">
        <f>VLOOKUP($C421,'Raw-products'!$A$2:$H$1261,MATCH(J$1,'Raw-products'!$A$1:$H$1,0))</f>
        <v>violet</v>
      </c>
      <c r="K421">
        <f>VLOOKUP($C421,'Raw-products'!$A$2:$H$1261,MATCH(K$1,'Raw-products'!$A$1:$H$1,0))</f>
        <v>113</v>
      </c>
      <c r="L421">
        <f>VLOOKUP($C421,'Raw-products'!$A$2:$H$1261,MATCH(L$1,'Raw-products'!$A$1:$H$1,0))</f>
        <v>55</v>
      </c>
      <c r="M421" s="5">
        <f t="shared" si="12"/>
        <v>6215</v>
      </c>
      <c r="N421" cm="1">
        <f t="array" ref="N421:Q421">_xlfn.XLOOKUP($B421,'Raw -orders'!$A:$A,'Raw -orders'!$B:$E)</f>
        <v>413</v>
      </c>
      <c r="O421">
        <v>52416</v>
      </c>
      <c r="P421" s="1">
        <v>44221</v>
      </c>
      <c r="Q421" s="1">
        <v>44232</v>
      </c>
      <c r="R421" t="str" cm="1">
        <f t="array" ref="R421:Y421">_xlfn.XLOOKUP($N421,'Raw - customers'!$A:$A,'Raw - customers'!$B:$I)</f>
        <v>Alexis Maps</v>
      </c>
      <c r="S421" t="str">
        <v>Bigender</v>
      </c>
      <c r="T421">
        <v>25</v>
      </c>
      <c r="U421" t="str">
        <v>591 Sarah PassSuite 334</v>
      </c>
      <c r="V421">
        <v>6700</v>
      </c>
      <c r="W421" t="str">
        <v>Morissetteborough</v>
      </c>
      <c r="X421" t="str">
        <v>Queensland</v>
      </c>
      <c r="Y421" t="str">
        <v>Australia</v>
      </c>
      <c r="Z421">
        <v>1</v>
      </c>
      <c r="AA421" s="3" t="str">
        <f t="shared" si="13"/>
        <v>10 to 20</v>
      </c>
      <c r="AL421" s="6" t="str">
        <v>Kristofor Roos</v>
      </c>
      <c r="AP421" s="6">
        <v>413</v>
      </c>
      <c r="AQ421" s="6" t="s">
        <v>1355</v>
      </c>
      <c r="AS421">
        <v>764</v>
      </c>
      <c r="AT421" t="str">
        <v>Western Australia</v>
      </c>
    </row>
    <row r="422" spans="1:46" x14ac:dyDescent="0.25">
      <c r="A422">
        <v>420</v>
      </c>
      <c r="B422">
        <v>95</v>
      </c>
      <c r="C422">
        <v>426</v>
      </c>
      <c r="D422">
        <v>107</v>
      </c>
      <c r="E422">
        <v>2</v>
      </c>
      <c r="F422">
        <v>214</v>
      </c>
      <c r="G422" t="str">
        <f>VLOOKUP($C422,'Raw-products'!$A$2:$H$1261,MATCH(G$1,'Raw-products'!$A$1:$H$1,0))</f>
        <v>Jacket</v>
      </c>
      <c r="H422" t="str">
        <f>VLOOKUP($C422,'Raw-products'!$A$2:$H$1261,MATCH(H$1,'Raw-products'!$A$1:$H$1,0))</f>
        <v>Denim</v>
      </c>
      <c r="I422" t="str">
        <f>VLOOKUP($C422,'Raw-products'!$A$2:$H$1261,MATCH(I$1,'Raw-products'!$A$1:$H$1,0))</f>
        <v>S</v>
      </c>
      <c r="J422" t="str">
        <f>VLOOKUP($C422,'Raw-products'!$A$2:$H$1261,MATCH(J$1,'Raw-products'!$A$1:$H$1,0))</f>
        <v>orange</v>
      </c>
      <c r="K422">
        <f>VLOOKUP($C422,'Raw-products'!$A$2:$H$1261,MATCH(K$1,'Raw-products'!$A$1:$H$1,0))</f>
        <v>92</v>
      </c>
      <c r="L422">
        <f>VLOOKUP($C422,'Raw-products'!$A$2:$H$1261,MATCH(L$1,'Raw-products'!$A$1:$H$1,0))</f>
        <v>51</v>
      </c>
      <c r="M422" s="5">
        <f t="shared" si="12"/>
        <v>4692</v>
      </c>
      <c r="N422" cm="1">
        <f t="array" ref="N422:Q422">_xlfn.XLOOKUP($B422,'Raw -orders'!$A:$A,'Raw -orders'!$B:$E)</f>
        <v>413</v>
      </c>
      <c r="O422">
        <v>52416</v>
      </c>
      <c r="P422" s="1">
        <v>44221</v>
      </c>
      <c r="Q422" s="1">
        <v>44232</v>
      </c>
      <c r="R422" t="str" cm="1">
        <f t="array" ref="R422:Y422">_xlfn.XLOOKUP($N422,'Raw - customers'!$A:$A,'Raw - customers'!$B:$I)</f>
        <v>Alexis Maps</v>
      </c>
      <c r="S422" t="str">
        <v>Bigender</v>
      </c>
      <c r="T422">
        <v>25</v>
      </c>
      <c r="U422" t="str">
        <v>591 Sarah PassSuite 334</v>
      </c>
      <c r="V422">
        <v>6700</v>
      </c>
      <c r="W422" t="str">
        <v>Morissetteborough</v>
      </c>
      <c r="X422" t="str">
        <v>Queensland</v>
      </c>
      <c r="Y422" t="str">
        <v>Australia</v>
      </c>
      <c r="Z422">
        <v>1</v>
      </c>
      <c r="AA422" s="3" t="str">
        <f t="shared" si="13"/>
        <v>10 to 20</v>
      </c>
      <c r="AL422" s="6" t="str">
        <v>Krystle Boyce</v>
      </c>
      <c r="AP422" s="6">
        <v>413</v>
      </c>
      <c r="AQ422" s="6" t="s">
        <v>1355</v>
      </c>
      <c r="AS422">
        <v>632</v>
      </c>
      <c r="AT422" t="str">
        <v>Northern Territory</v>
      </c>
    </row>
    <row r="423" spans="1:46" x14ac:dyDescent="0.25">
      <c r="A423">
        <v>421</v>
      </c>
      <c r="B423">
        <v>95</v>
      </c>
      <c r="C423">
        <v>1091</v>
      </c>
      <c r="D423">
        <v>115</v>
      </c>
      <c r="E423">
        <v>1</v>
      </c>
      <c r="F423">
        <v>115</v>
      </c>
      <c r="G423" t="str">
        <f>VLOOKUP($C423,'Raw-products'!$A$2:$H$1261,MATCH(G$1,'Raw-products'!$A$1:$H$1,0))</f>
        <v>Trousers</v>
      </c>
      <c r="H423" t="str">
        <f>VLOOKUP($C423,'Raw-products'!$A$2:$H$1261,MATCH(H$1,'Raw-products'!$A$1:$H$1,0))</f>
        <v>Cropped</v>
      </c>
      <c r="I423" t="str">
        <f>VLOOKUP($C423,'Raw-products'!$A$2:$H$1261,MATCH(I$1,'Raw-products'!$A$1:$H$1,0))</f>
        <v>S</v>
      </c>
      <c r="J423" t="str">
        <f>VLOOKUP($C423,'Raw-products'!$A$2:$H$1261,MATCH(J$1,'Raw-products'!$A$1:$H$1,0))</f>
        <v>orange</v>
      </c>
      <c r="K423">
        <f>VLOOKUP($C423,'Raw-products'!$A$2:$H$1261,MATCH(K$1,'Raw-products'!$A$1:$H$1,0))</f>
        <v>99</v>
      </c>
      <c r="L423">
        <f>VLOOKUP($C423,'Raw-products'!$A$2:$H$1261,MATCH(L$1,'Raw-products'!$A$1:$H$1,0))</f>
        <v>78</v>
      </c>
      <c r="M423" s="5">
        <f t="shared" si="12"/>
        <v>7722</v>
      </c>
      <c r="N423" cm="1">
        <f t="array" ref="N423:Q423">_xlfn.XLOOKUP($B423,'Raw -orders'!$A:$A,'Raw -orders'!$B:$E)</f>
        <v>413</v>
      </c>
      <c r="O423">
        <v>52416</v>
      </c>
      <c r="P423" s="1">
        <v>44221</v>
      </c>
      <c r="Q423" s="1">
        <v>44232</v>
      </c>
      <c r="R423" t="str" cm="1">
        <f t="array" ref="R423:Y423">_xlfn.XLOOKUP($N423,'Raw - customers'!$A:$A,'Raw - customers'!$B:$I)</f>
        <v>Alexis Maps</v>
      </c>
      <c r="S423" t="str">
        <v>Bigender</v>
      </c>
      <c r="T423">
        <v>25</v>
      </c>
      <c r="U423" t="str">
        <v>591 Sarah PassSuite 334</v>
      </c>
      <c r="V423">
        <v>6700</v>
      </c>
      <c r="W423" t="str">
        <v>Morissetteborough</v>
      </c>
      <c r="X423" t="str">
        <v>Queensland</v>
      </c>
      <c r="Y423" t="str">
        <v>Australia</v>
      </c>
      <c r="Z423">
        <v>1</v>
      </c>
      <c r="AA423" s="3" t="str">
        <f t="shared" si="13"/>
        <v>10 to 20</v>
      </c>
      <c r="AL423" s="6" t="str">
        <v>Kyle Lowbridge</v>
      </c>
      <c r="AP423" s="6">
        <v>413</v>
      </c>
      <c r="AQ423" s="6" t="s">
        <v>1355</v>
      </c>
      <c r="AS423">
        <v>583</v>
      </c>
      <c r="AT423" t="str">
        <v>Northern Territory</v>
      </c>
    </row>
    <row r="424" spans="1:46" x14ac:dyDescent="0.25">
      <c r="A424">
        <v>422</v>
      </c>
      <c r="B424">
        <v>95</v>
      </c>
      <c r="C424">
        <v>742</v>
      </c>
      <c r="D424">
        <v>109</v>
      </c>
      <c r="E424">
        <v>2</v>
      </c>
      <c r="F424">
        <v>218</v>
      </c>
      <c r="G424" t="str">
        <f>VLOOKUP($C424,'Raw-products'!$A$2:$H$1261,MATCH(G$1,'Raw-products'!$A$1:$H$1,0))</f>
        <v>Jacket</v>
      </c>
      <c r="H424" t="str">
        <f>VLOOKUP($C424,'Raw-products'!$A$2:$H$1261,MATCH(H$1,'Raw-products'!$A$1:$H$1,0))</f>
        <v>Peacoat</v>
      </c>
      <c r="I424" t="str">
        <f>VLOOKUP($C424,'Raw-products'!$A$2:$H$1261,MATCH(I$1,'Raw-products'!$A$1:$H$1,0))</f>
        <v>M</v>
      </c>
      <c r="J424" t="str">
        <f>VLOOKUP($C424,'Raw-products'!$A$2:$H$1261,MATCH(J$1,'Raw-products'!$A$1:$H$1,0))</f>
        <v>orange</v>
      </c>
      <c r="K424">
        <f>VLOOKUP($C424,'Raw-products'!$A$2:$H$1261,MATCH(K$1,'Raw-products'!$A$1:$H$1,0))</f>
        <v>102</v>
      </c>
      <c r="L424">
        <f>VLOOKUP($C424,'Raw-products'!$A$2:$H$1261,MATCH(L$1,'Raw-products'!$A$1:$H$1,0))</f>
        <v>47</v>
      </c>
      <c r="M424" s="5">
        <f t="shared" si="12"/>
        <v>4794</v>
      </c>
      <c r="N424" cm="1">
        <f t="array" ref="N424:Q424">_xlfn.XLOOKUP($B424,'Raw -orders'!$A:$A,'Raw -orders'!$B:$E)</f>
        <v>413</v>
      </c>
      <c r="O424">
        <v>52416</v>
      </c>
      <c r="P424" s="1">
        <v>44221</v>
      </c>
      <c r="Q424" s="1">
        <v>44232</v>
      </c>
      <c r="R424" t="str" cm="1">
        <f t="array" ref="R424:Y424">_xlfn.XLOOKUP($N424,'Raw - customers'!$A:$A,'Raw - customers'!$B:$I)</f>
        <v>Alexis Maps</v>
      </c>
      <c r="S424" t="str">
        <v>Bigender</v>
      </c>
      <c r="T424">
        <v>25</v>
      </c>
      <c r="U424" t="str">
        <v>591 Sarah PassSuite 334</v>
      </c>
      <c r="V424">
        <v>6700</v>
      </c>
      <c r="W424" t="str">
        <v>Morissetteborough</v>
      </c>
      <c r="X424" t="str">
        <v>Queensland</v>
      </c>
      <c r="Y424" t="str">
        <v>Australia</v>
      </c>
      <c r="Z424">
        <v>1</v>
      </c>
      <c r="AA424" s="3" t="str">
        <f t="shared" si="13"/>
        <v>10 to 20</v>
      </c>
      <c r="AL424" s="6" t="str">
        <v>Lacee Denyukin</v>
      </c>
      <c r="AP424" s="6">
        <v>413</v>
      </c>
      <c r="AQ424" s="6" t="s">
        <v>1355</v>
      </c>
      <c r="AS424">
        <v>442</v>
      </c>
      <c r="AT424" t="str">
        <v>New South Wales</v>
      </c>
    </row>
    <row r="425" spans="1:46" x14ac:dyDescent="0.25">
      <c r="A425">
        <v>423</v>
      </c>
      <c r="B425">
        <v>96</v>
      </c>
      <c r="C425">
        <v>1025</v>
      </c>
      <c r="D425">
        <v>90</v>
      </c>
      <c r="E425">
        <v>2</v>
      </c>
      <c r="F425">
        <v>180</v>
      </c>
      <c r="G425" t="str">
        <f>VLOOKUP($C425,'Raw-products'!$A$2:$H$1261,MATCH(G$1,'Raw-products'!$A$1:$H$1,0))</f>
        <v>Trousers</v>
      </c>
      <c r="H425" t="str">
        <f>VLOOKUP($C425,'Raw-products'!$A$2:$H$1261,MATCH(H$1,'Raw-products'!$A$1:$H$1,0))</f>
        <v>Relaxed Leg</v>
      </c>
      <c r="I425" t="str">
        <f>VLOOKUP($C425,'Raw-products'!$A$2:$H$1261,MATCH(I$1,'Raw-products'!$A$1:$H$1,0))</f>
        <v>XS</v>
      </c>
      <c r="J425" t="str">
        <f>VLOOKUP($C425,'Raw-products'!$A$2:$H$1261,MATCH(J$1,'Raw-products'!$A$1:$H$1,0))</f>
        <v>yellow</v>
      </c>
      <c r="K425">
        <f>VLOOKUP($C425,'Raw-products'!$A$2:$H$1261,MATCH(K$1,'Raw-products'!$A$1:$H$1,0))</f>
        <v>95</v>
      </c>
      <c r="L425">
        <f>VLOOKUP($C425,'Raw-products'!$A$2:$H$1261,MATCH(L$1,'Raw-products'!$A$1:$H$1,0))</f>
        <v>44</v>
      </c>
      <c r="M425" s="5">
        <f t="shared" si="12"/>
        <v>4180</v>
      </c>
      <c r="N425" cm="1">
        <f t="array" ref="N425:Q425">_xlfn.XLOOKUP($B425,'Raw -orders'!$A:$A,'Raw -orders'!$B:$E)</f>
        <v>415</v>
      </c>
      <c r="O425">
        <v>12119</v>
      </c>
      <c r="P425" s="1">
        <v>44367</v>
      </c>
      <c r="Q425" s="1">
        <v>44377</v>
      </c>
      <c r="R425" t="str" cm="1">
        <f t="array" ref="R425:Y425">_xlfn.XLOOKUP($N425,'Raw - customers'!$A:$A,'Raw - customers'!$B:$I)</f>
        <v>Ashley Gant</v>
      </c>
      <c r="S425" t="str">
        <v>Polygender</v>
      </c>
      <c r="T425">
        <v>40</v>
      </c>
      <c r="U425" t="str">
        <v>458 Imogen Station StSuite 799</v>
      </c>
      <c r="V425">
        <v>7671</v>
      </c>
      <c r="W425" t="str">
        <v>Dietrichville</v>
      </c>
      <c r="X425" t="str">
        <v>South Australia</v>
      </c>
      <c r="Y425" t="str">
        <v>Australia</v>
      </c>
      <c r="Z425">
        <v>6</v>
      </c>
      <c r="AA425" s="3" t="str">
        <f t="shared" si="13"/>
        <v>0 to 10</v>
      </c>
      <c r="AL425" s="6" t="str">
        <v>Lanny Wardale</v>
      </c>
      <c r="AP425" s="6">
        <v>415</v>
      </c>
      <c r="AQ425" s="6" t="s">
        <v>1345</v>
      </c>
      <c r="AS425">
        <v>104</v>
      </c>
      <c r="AT425" t="str">
        <v>Australian Capital Territory</v>
      </c>
    </row>
    <row r="426" spans="1:46" x14ac:dyDescent="0.25">
      <c r="A426">
        <v>424</v>
      </c>
      <c r="B426">
        <v>96</v>
      </c>
      <c r="C426">
        <v>1123</v>
      </c>
      <c r="D426">
        <v>102</v>
      </c>
      <c r="E426">
        <v>1</v>
      </c>
      <c r="F426">
        <v>102</v>
      </c>
      <c r="G426" t="str">
        <f>VLOOKUP($C426,'Raw-products'!$A$2:$H$1261,MATCH(G$1,'Raw-products'!$A$1:$H$1,0))</f>
        <v>Trousers</v>
      </c>
      <c r="H426" t="str">
        <f>VLOOKUP($C426,'Raw-products'!$A$2:$H$1261,MATCH(H$1,'Raw-products'!$A$1:$H$1,0))</f>
        <v>Cargo Pants</v>
      </c>
      <c r="I426" t="str">
        <f>VLOOKUP($C426,'Raw-products'!$A$2:$H$1261,MATCH(I$1,'Raw-products'!$A$1:$H$1,0))</f>
        <v>L</v>
      </c>
      <c r="J426" t="str">
        <f>VLOOKUP($C426,'Raw-products'!$A$2:$H$1261,MATCH(J$1,'Raw-products'!$A$1:$H$1,0))</f>
        <v>red</v>
      </c>
      <c r="K426">
        <f>VLOOKUP($C426,'Raw-products'!$A$2:$H$1261,MATCH(K$1,'Raw-products'!$A$1:$H$1,0))</f>
        <v>106</v>
      </c>
      <c r="L426">
        <f>VLOOKUP($C426,'Raw-products'!$A$2:$H$1261,MATCH(L$1,'Raw-products'!$A$1:$H$1,0))</f>
        <v>61</v>
      </c>
      <c r="M426" s="5">
        <f t="shared" si="12"/>
        <v>6466</v>
      </c>
      <c r="N426" cm="1">
        <f t="array" ref="N426:Q426">_xlfn.XLOOKUP($B426,'Raw -orders'!$A:$A,'Raw -orders'!$B:$E)</f>
        <v>415</v>
      </c>
      <c r="O426">
        <v>12119</v>
      </c>
      <c r="P426" s="1">
        <v>44367</v>
      </c>
      <c r="Q426" s="1">
        <v>44377</v>
      </c>
      <c r="R426" t="str" cm="1">
        <f t="array" ref="R426:Y426">_xlfn.XLOOKUP($N426,'Raw - customers'!$A:$A,'Raw - customers'!$B:$I)</f>
        <v>Ashley Gant</v>
      </c>
      <c r="S426" t="str">
        <v>Polygender</v>
      </c>
      <c r="T426">
        <v>40</v>
      </c>
      <c r="U426" t="str">
        <v>458 Imogen Station StSuite 799</v>
      </c>
      <c r="V426">
        <v>7671</v>
      </c>
      <c r="W426" t="str">
        <v>Dietrichville</v>
      </c>
      <c r="X426" t="str">
        <v>South Australia</v>
      </c>
      <c r="Y426" t="str">
        <v>Australia</v>
      </c>
      <c r="Z426">
        <v>6</v>
      </c>
      <c r="AA426" s="3" t="str">
        <f t="shared" si="13"/>
        <v>0 to 10</v>
      </c>
      <c r="AL426" s="6" t="str">
        <v>Lars Stading</v>
      </c>
      <c r="AP426" s="6">
        <v>415</v>
      </c>
      <c r="AQ426" s="6" t="s">
        <v>1345</v>
      </c>
      <c r="AS426">
        <v>81</v>
      </c>
      <c r="AT426" t="str">
        <v>Western Australia</v>
      </c>
    </row>
    <row r="427" spans="1:46" x14ac:dyDescent="0.25">
      <c r="A427">
        <v>425</v>
      </c>
      <c r="B427">
        <v>96</v>
      </c>
      <c r="C427">
        <v>345</v>
      </c>
      <c r="D427">
        <v>109</v>
      </c>
      <c r="E427">
        <v>2</v>
      </c>
      <c r="F427">
        <v>218</v>
      </c>
      <c r="G427" t="str">
        <f>VLOOKUP($C427,'Raw-products'!$A$2:$H$1261,MATCH(G$1,'Raw-products'!$A$1:$H$1,0))</f>
        <v>Shirt</v>
      </c>
      <c r="H427" t="str">
        <f>VLOOKUP($C427,'Raw-products'!$A$2:$H$1261,MATCH(H$1,'Raw-products'!$A$1:$H$1,0))</f>
        <v>Mandarin Collar</v>
      </c>
      <c r="I427" t="str">
        <f>VLOOKUP($C427,'Raw-products'!$A$2:$H$1261,MATCH(I$1,'Raw-products'!$A$1:$H$1,0))</f>
        <v>XS</v>
      </c>
      <c r="J427" t="str">
        <f>VLOOKUP($C427,'Raw-products'!$A$2:$H$1261,MATCH(J$1,'Raw-products'!$A$1:$H$1,0))</f>
        <v>violet</v>
      </c>
      <c r="K427">
        <f>VLOOKUP($C427,'Raw-products'!$A$2:$H$1261,MATCH(K$1,'Raw-products'!$A$1:$H$1,0))</f>
        <v>108</v>
      </c>
      <c r="L427">
        <f>VLOOKUP($C427,'Raw-products'!$A$2:$H$1261,MATCH(L$1,'Raw-products'!$A$1:$H$1,0))</f>
        <v>52</v>
      </c>
      <c r="M427" s="5">
        <f t="shared" si="12"/>
        <v>5616</v>
      </c>
      <c r="N427" cm="1">
        <f t="array" ref="N427:Q427">_xlfn.XLOOKUP($B427,'Raw -orders'!$A:$A,'Raw -orders'!$B:$E)</f>
        <v>415</v>
      </c>
      <c r="O427">
        <v>12119</v>
      </c>
      <c r="P427" s="1">
        <v>44367</v>
      </c>
      <c r="Q427" s="1">
        <v>44377</v>
      </c>
      <c r="R427" t="str" cm="1">
        <f t="array" ref="R427:Y427">_xlfn.XLOOKUP($N427,'Raw - customers'!$A:$A,'Raw - customers'!$B:$I)</f>
        <v>Ashley Gant</v>
      </c>
      <c r="S427" t="str">
        <v>Polygender</v>
      </c>
      <c r="T427">
        <v>40</v>
      </c>
      <c r="U427" t="str">
        <v>458 Imogen Station StSuite 799</v>
      </c>
      <c r="V427">
        <v>7671</v>
      </c>
      <c r="W427" t="str">
        <v>Dietrichville</v>
      </c>
      <c r="X427" t="str">
        <v>South Australia</v>
      </c>
      <c r="Y427" t="str">
        <v>Australia</v>
      </c>
      <c r="Z427">
        <v>6</v>
      </c>
      <c r="AA427" s="3" t="str">
        <f t="shared" si="13"/>
        <v>0 to 10</v>
      </c>
      <c r="AL427" s="6" t="str">
        <v>Lauryn Deport</v>
      </c>
      <c r="AP427" s="6">
        <v>415</v>
      </c>
      <c r="AQ427" s="6" t="s">
        <v>1345</v>
      </c>
      <c r="AS427">
        <v>472</v>
      </c>
      <c r="AT427" t="str">
        <v>Queensland</v>
      </c>
    </row>
    <row r="428" spans="1:46" x14ac:dyDescent="0.25">
      <c r="A428">
        <v>426</v>
      </c>
      <c r="B428">
        <v>96</v>
      </c>
      <c r="C428">
        <v>395</v>
      </c>
      <c r="D428">
        <v>119</v>
      </c>
      <c r="E428">
        <v>1</v>
      </c>
      <c r="F428">
        <v>119</v>
      </c>
      <c r="G428" t="str">
        <f>VLOOKUP($C428,'Raw-products'!$A$2:$H$1261,MATCH(G$1,'Raw-products'!$A$1:$H$1,0))</f>
        <v>Shirt</v>
      </c>
      <c r="H428" t="str">
        <f>VLOOKUP($C428,'Raw-products'!$A$2:$H$1261,MATCH(H$1,'Raw-products'!$A$1:$H$1,0))</f>
        <v>Casual Slim Fit</v>
      </c>
      <c r="I428" t="str">
        <f>VLOOKUP($C428,'Raw-products'!$A$2:$H$1261,MATCH(I$1,'Raw-products'!$A$1:$H$1,0))</f>
        <v>XS</v>
      </c>
      <c r="J428" t="str">
        <f>VLOOKUP($C428,'Raw-products'!$A$2:$H$1261,MATCH(J$1,'Raw-products'!$A$1:$H$1,0))</f>
        <v>yellow</v>
      </c>
      <c r="K428">
        <f>VLOOKUP($C428,'Raw-products'!$A$2:$H$1261,MATCH(K$1,'Raw-products'!$A$1:$H$1,0))</f>
        <v>113</v>
      </c>
      <c r="L428">
        <f>VLOOKUP($C428,'Raw-products'!$A$2:$H$1261,MATCH(L$1,'Raw-products'!$A$1:$H$1,0))</f>
        <v>63</v>
      </c>
      <c r="M428" s="5">
        <f t="shared" si="12"/>
        <v>7119</v>
      </c>
      <c r="N428" cm="1">
        <f t="array" ref="N428:Q428">_xlfn.XLOOKUP($B428,'Raw -orders'!$A:$A,'Raw -orders'!$B:$E)</f>
        <v>415</v>
      </c>
      <c r="O428">
        <v>12119</v>
      </c>
      <c r="P428" s="1">
        <v>44367</v>
      </c>
      <c r="Q428" s="1">
        <v>44377</v>
      </c>
      <c r="R428" t="str" cm="1">
        <f t="array" ref="R428:Y428">_xlfn.XLOOKUP($N428,'Raw - customers'!$A:$A,'Raw - customers'!$B:$I)</f>
        <v>Ashley Gant</v>
      </c>
      <c r="S428" t="str">
        <v>Polygender</v>
      </c>
      <c r="T428">
        <v>40</v>
      </c>
      <c r="U428" t="str">
        <v>458 Imogen Station StSuite 799</v>
      </c>
      <c r="V428">
        <v>7671</v>
      </c>
      <c r="W428" t="str">
        <v>Dietrichville</v>
      </c>
      <c r="X428" t="str">
        <v>South Australia</v>
      </c>
      <c r="Y428" t="str">
        <v>Australia</v>
      </c>
      <c r="Z428">
        <v>6</v>
      </c>
      <c r="AA428" s="3" t="str">
        <f t="shared" si="13"/>
        <v>0 to 10</v>
      </c>
      <c r="AL428" s="6" t="str">
        <v>Lavina Dartnell</v>
      </c>
      <c r="AP428" s="6">
        <v>415</v>
      </c>
      <c r="AQ428" s="6" t="s">
        <v>1345</v>
      </c>
      <c r="AS428">
        <v>479</v>
      </c>
      <c r="AT428" t="str">
        <v>Western Australia</v>
      </c>
    </row>
    <row r="429" spans="1:46" x14ac:dyDescent="0.25">
      <c r="A429">
        <v>427</v>
      </c>
      <c r="B429">
        <v>96</v>
      </c>
      <c r="C429">
        <v>1223</v>
      </c>
      <c r="D429">
        <v>105</v>
      </c>
      <c r="E429">
        <v>2</v>
      </c>
      <c r="F429">
        <v>210</v>
      </c>
      <c r="G429" t="str">
        <f>VLOOKUP($C429,'Raw-products'!$A$2:$H$1261,MATCH(G$1,'Raw-products'!$A$1:$H$1,0))</f>
        <v>Trousers</v>
      </c>
      <c r="H429" t="str">
        <f>VLOOKUP($C429,'Raw-products'!$A$2:$H$1261,MATCH(H$1,'Raw-products'!$A$1:$H$1,0))</f>
        <v>Pleated</v>
      </c>
      <c r="I429" t="str">
        <f>VLOOKUP($C429,'Raw-products'!$A$2:$H$1261,MATCH(I$1,'Raw-products'!$A$1:$H$1,0))</f>
        <v>L</v>
      </c>
      <c r="J429" t="str">
        <f>VLOOKUP($C429,'Raw-products'!$A$2:$H$1261,MATCH(J$1,'Raw-products'!$A$1:$H$1,0))</f>
        <v>violet</v>
      </c>
      <c r="K429">
        <f>VLOOKUP($C429,'Raw-products'!$A$2:$H$1261,MATCH(K$1,'Raw-products'!$A$1:$H$1,0))</f>
        <v>90</v>
      </c>
      <c r="L429">
        <f>VLOOKUP($C429,'Raw-products'!$A$2:$H$1261,MATCH(L$1,'Raw-products'!$A$1:$H$1,0))</f>
        <v>48</v>
      </c>
      <c r="M429" s="5">
        <f t="shared" si="12"/>
        <v>4320</v>
      </c>
      <c r="N429" cm="1">
        <f t="array" ref="N429:Q429">_xlfn.XLOOKUP($B429,'Raw -orders'!$A:$A,'Raw -orders'!$B:$E)</f>
        <v>415</v>
      </c>
      <c r="O429">
        <v>12119</v>
      </c>
      <c r="P429" s="1">
        <v>44367</v>
      </c>
      <c r="Q429" s="1">
        <v>44377</v>
      </c>
      <c r="R429" t="str" cm="1">
        <f t="array" ref="R429:Y429">_xlfn.XLOOKUP($N429,'Raw - customers'!$A:$A,'Raw - customers'!$B:$I)</f>
        <v>Ashley Gant</v>
      </c>
      <c r="S429" t="str">
        <v>Polygender</v>
      </c>
      <c r="T429">
        <v>40</v>
      </c>
      <c r="U429" t="str">
        <v>458 Imogen Station StSuite 799</v>
      </c>
      <c r="V429">
        <v>7671</v>
      </c>
      <c r="W429" t="str">
        <v>Dietrichville</v>
      </c>
      <c r="X429" t="str">
        <v>South Australia</v>
      </c>
      <c r="Y429" t="str">
        <v>Australia</v>
      </c>
      <c r="Z429">
        <v>6</v>
      </c>
      <c r="AA429" s="3" t="str">
        <f t="shared" si="13"/>
        <v>0 to 10</v>
      </c>
      <c r="AL429" s="6" t="str">
        <v>Law Foker</v>
      </c>
      <c r="AP429" s="6">
        <v>415</v>
      </c>
      <c r="AQ429" s="6" t="s">
        <v>1345</v>
      </c>
      <c r="AS429">
        <v>434</v>
      </c>
      <c r="AT429" t="str">
        <v>Western Australia</v>
      </c>
    </row>
    <row r="430" spans="1:46" x14ac:dyDescent="0.25">
      <c r="A430">
        <v>428</v>
      </c>
      <c r="B430">
        <v>96</v>
      </c>
      <c r="C430">
        <v>940</v>
      </c>
      <c r="D430">
        <v>96</v>
      </c>
      <c r="E430">
        <v>1</v>
      </c>
      <c r="F430">
        <v>96</v>
      </c>
      <c r="G430" t="str">
        <f>VLOOKUP($C430,'Raw-products'!$A$2:$H$1261,MATCH(G$1,'Raw-products'!$A$1:$H$1,0))</f>
        <v>Trousers</v>
      </c>
      <c r="H430" t="str">
        <f>VLOOKUP($C430,'Raw-products'!$A$2:$H$1261,MATCH(H$1,'Raw-products'!$A$1:$H$1,0))</f>
        <v>Drawstring</v>
      </c>
      <c r="I430" t="str">
        <f>VLOOKUP($C430,'Raw-products'!$A$2:$H$1261,MATCH(I$1,'Raw-products'!$A$1:$H$1,0))</f>
        <v>XS</v>
      </c>
      <c r="J430" t="str">
        <f>VLOOKUP($C430,'Raw-products'!$A$2:$H$1261,MATCH(J$1,'Raw-products'!$A$1:$H$1,0))</f>
        <v>violet</v>
      </c>
      <c r="K430">
        <f>VLOOKUP($C430,'Raw-products'!$A$2:$H$1261,MATCH(K$1,'Raw-products'!$A$1:$H$1,0))</f>
        <v>104</v>
      </c>
      <c r="L430">
        <f>VLOOKUP($C430,'Raw-products'!$A$2:$H$1261,MATCH(L$1,'Raw-products'!$A$1:$H$1,0))</f>
        <v>62</v>
      </c>
      <c r="M430" s="5">
        <f t="shared" si="12"/>
        <v>6448</v>
      </c>
      <c r="N430" cm="1">
        <f t="array" ref="N430:Q430">_xlfn.XLOOKUP($B430,'Raw -orders'!$A:$A,'Raw -orders'!$B:$E)</f>
        <v>415</v>
      </c>
      <c r="O430">
        <v>12119</v>
      </c>
      <c r="P430" s="1">
        <v>44367</v>
      </c>
      <c r="Q430" s="1">
        <v>44377</v>
      </c>
      <c r="R430" t="str" cm="1">
        <f t="array" ref="R430:Y430">_xlfn.XLOOKUP($N430,'Raw - customers'!$A:$A,'Raw - customers'!$B:$I)</f>
        <v>Ashley Gant</v>
      </c>
      <c r="S430" t="str">
        <v>Polygender</v>
      </c>
      <c r="T430">
        <v>40</v>
      </c>
      <c r="U430" t="str">
        <v>458 Imogen Station StSuite 799</v>
      </c>
      <c r="V430">
        <v>7671</v>
      </c>
      <c r="W430" t="str">
        <v>Dietrichville</v>
      </c>
      <c r="X430" t="str">
        <v>South Australia</v>
      </c>
      <c r="Y430" t="str">
        <v>Australia</v>
      </c>
      <c r="Z430">
        <v>6</v>
      </c>
      <c r="AA430" s="3" t="str">
        <f t="shared" si="13"/>
        <v>0 to 10</v>
      </c>
      <c r="AL430" s="6" t="str">
        <v>Lawry Mannooch</v>
      </c>
      <c r="AP430" s="6">
        <v>415</v>
      </c>
      <c r="AQ430" s="6" t="s">
        <v>1345</v>
      </c>
      <c r="AS430">
        <v>54</v>
      </c>
      <c r="AT430" t="str">
        <v>Queensland</v>
      </c>
    </row>
    <row r="431" spans="1:46" x14ac:dyDescent="0.25">
      <c r="A431">
        <v>429</v>
      </c>
      <c r="B431">
        <v>97</v>
      </c>
      <c r="C431">
        <v>120</v>
      </c>
      <c r="D431">
        <v>92</v>
      </c>
      <c r="E431">
        <v>1</v>
      </c>
      <c r="F431">
        <v>92</v>
      </c>
      <c r="G431" t="str">
        <f>VLOOKUP($C431,'Raw-products'!$A$2:$H$1261,MATCH(G$1,'Raw-products'!$A$1:$H$1,0))</f>
        <v>Shirt</v>
      </c>
      <c r="H431" t="str">
        <f>VLOOKUP($C431,'Raw-products'!$A$2:$H$1261,MATCH(H$1,'Raw-products'!$A$1:$H$1,0))</f>
        <v>Denim</v>
      </c>
      <c r="I431" t="str">
        <f>VLOOKUP($C431,'Raw-products'!$A$2:$H$1261,MATCH(I$1,'Raw-products'!$A$1:$H$1,0))</f>
        <v>XS</v>
      </c>
      <c r="J431" t="str">
        <f>VLOOKUP($C431,'Raw-products'!$A$2:$H$1261,MATCH(J$1,'Raw-products'!$A$1:$H$1,0))</f>
        <v>green</v>
      </c>
      <c r="K431">
        <f>VLOOKUP($C431,'Raw-products'!$A$2:$H$1261,MATCH(K$1,'Raw-products'!$A$1:$H$1,0))</f>
        <v>115</v>
      </c>
      <c r="L431">
        <f>VLOOKUP($C431,'Raw-products'!$A$2:$H$1261,MATCH(L$1,'Raw-products'!$A$1:$H$1,0))</f>
        <v>66</v>
      </c>
      <c r="M431" s="5">
        <f t="shared" si="12"/>
        <v>7590</v>
      </c>
      <c r="N431" cm="1">
        <f t="array" ref="N431:Q431">_xlfn.XLOOKUP($B431,'Raw -orders'!$A:$A,'Raw -orders'!$B:$E)</f>
        <v>106</v>
      </c>
      <c r="O431">
        <v>17772</v>
      </c>
      <c r="P431" s="1">
        <v>44284</v>
      </c>
      <c r="Q431" s="1">
        <v>44286</v>
      </c>
      <c r="R431" t="str" cm="1">
        <f t="array" ref="R431:Y431">_xlfn.XLOOKUP($N431,'Raw - customers'!$A:$A,'Raw - customers'!$B:$I)</f>
        <v>Rachel Colebrook</v>
      </c>
      <c r="S431" t="str">
        <v>Genderqueer</v>
      </c>
      <c r="T431">
        <v>38</v>
      </c>
      <c r="U431" t="str">
        <v>6553 Gibson AvenueSuite 245</v>
      </c>
      <c r="V431">
        <v>7712</v>
      </c>
      <c r="W431" t="str">
        <v>Stokestown</v>
      </c>
      <c r="X431" t="str">
        <v>Australian Capital Territory</v>
      </c>
      <c r="Y431" t="str">
        <v>Australia</v>
      </c>
      <c r="Z431">
        <v>3</v>
      </c>
      <c r="AA431" s="3" t="str">
        <f t="shared" si="13"/>
        <v>0 to 10</v>
      </c>
      <c r="AL431" s="6" t="str">
        <v>Leandra Derks</v>
      </c>
      <c r="AP431" s="6">
        <v>106</v>
      </c>
      <c r="AQ431" s="6" t="s">
        <v>1350</v>
      </c>
      <c r="AS431">
        <v>218</v>
      </c>
      <c r="AT431" t="str">
        <v>Queensland</v>
      </c>
    </row>
    <row r="432" spans="1:46" x14ac:dyDescent="0.25">
      <c r="A432">
        <v>430</v>
      </c>
      <c r="B432">
        <v>97</v>
      </c>
      <c r="C432">
        <v>541</v>
      </c>
      <c r="D432">
        <v>98</v>
      </c>
      <c r="E432">
        <v>1</v>
      </c>
      <c r="F432">
        <v>98</v>
      </c>
      <c r="G432" t="str">
        <f>VLOOKUP($C432,'Raw-products'!$A$2:$H$1261,MATCH(G$1,'Raw-products'!$A$1:$H$1,0))</f>
        <v>Jacket</v>
      </c>
      <c r="H432" t="str">
        <f>VLOOKUP($C432,'Raw-products'!$A$2:$H$1261,MATCH(H$1,'Raw-products'!$A$1:$H$1,0))</f>
        <v>Leather</v>
      </c>
      <c r="I432" t="str">
        <f>VLOOKUP($C432,'Raw-products'!$A$2:$H$1261,MATCH(I$1,'Raw-products'!$A$1:$H$1,0))</f>
        <v>S</v>
      </c>
      <c r="J432" t="str">
        <f>VLOOKUP($C432,'Raw-products'!$A$2:$H$1261,MATCH(J$1,'Raw-products'!$A$1:$H$1,0))</f>
        <v>green</v>
      </c>
      <c r="K432">
        <f>VLOOKUP($C432,'Raw-products'!$A$2:$H$1261,MATCH(K$1,'Raw-products'!$A$1:$H$1,0))</f>
        <v>113</v>
      </c>
      <c r="L432">
        <f>VLOOKUP($C432,'Raw-products'!$A$2:$H$1261,MATCH(L$1,'Raw-products'!$A$1:$H$1,0))</f>
        <v>77</v>
      </c>
      <c r="M432" s="5">
        <f t="shared" si="12"/>
        <v>8701</v>
      </c>
      <c r="N432" cm="1">
        <f t="array" ref="N432:Q432">_xlfn.XLOOKUP($B432,'Raw -orders'!$A:$A,'Raw -orders'!$B:$E)</f>
        <v>106</v>
      </c>
      <c r="O432">
        <v>17772</v>
      </c>
      <c r="P432" s="1">
        <v>44284</v>
      </c>
      <c r="Q432" s="1">
        <v>44286</v>
      </c>
      <c r="R432" t="str" cm="1">
        <f t="array" ref="R432:Y432">_xlfn.XLOOKUP($N432,'Raw - customers'!$A:$A,'Raw - customers'!$B:$I)</f>
        <v>Rachel Colebrook</v>
      </c>
      <c r="S432" t="str">
        <v>Genderqueer</v>
      </c>
      <c r="T432">
        <v>38</v>
      </c>
      <c r="U432" t="str">
        <v>6553 Gibson AvenueSuite 245</v>
      </c>
      <c r="V432">
        <v>7712</v>
      </c>
      <c r="W432" t="str">
        <v>Stokestown</v>
      </c>
      <c r="X432" t="str">
        <v>Australian Capital Territory</v>
      </c>
      <c r="Y432" t="str">
        <v>Australia</v>
      </c>
      <c r="Z432">
        <v>3</v>
      </c>
      <c r="AA432" s="3" t="str">
        <f t="shared" si="13"/>
        <v>0 to 10</v>
      </c>
      <c r="AL432" s="6" t="str">
        <v>Leann Kittow</v>
      </c>
      <c r="AP432" s="6">
        <v>106</v>
      </c>
      <c r="AQ432" s="6" t="s">
        <v>1350</v>
      </c>
      <c r="AS432">
        <v>501</v>
      </c>
      <c r="AT432" t="str">
        <v>Tasmania</v>
      </c>
    </row>
    <row r="433" spans="1:46" x14ac:dyDescent="0.25">
      <c r="A433">
        <v>431</v>
      </c>
      <c r="B433">
        <v>97</v>
      </c>
      <c r="C433">
        <v>856</v>
      </c>
      <c r="D433">
        <v>113</v>
      </c>
      <c r="E433">
        <v>3</v>
      </c>
      <c r="F433">
        <v>339</v>
      </c>
      <c r="G433" t="str">
        <f>VLOOKUP($C433,'Raw-products'!$A$2:$H$1261,MATCH(G$1,'Raw-products'!$A$1:$H$1,0))</f>
        <v>Trousers</v>
      </c>
      <c r="H433" t="str">
        <f>VLOOKUP($C433,'Raw-products'!$A$2:$H$1261,MATCH(H$1,'Raw-products'!$A$1:$H$1,0))</f>
        <v>Chinos</v>
      </c>
      <c r="I433" t="str">
        <f>VLOOKUP($C433,'Raw-products'!$A$2:$H$1261,MATCH(I$1,'Raw-products'!$A$1:$H$1,0))</f>
        <v>S</v>
      </c>
      <c r="J433" t="str">
        <f>VLOOKUP($C433,'Raw-products'!$A$2:$H$1261,MATCH(J$1,'Raw-products'!$A$1:$H$1,0))</f>
        <v>green</v>
      </c>
      <c r="K433">
        <f>VLOOKUP($C433,'Raw-products'!$A$2:$H$1261,MATCH(K$1,'Raw-products'!$A$1:$H$1,0))</f>
        <v>100</v>
      </c>
      <c r="L433">
        <f>VLOOKUP($C433,'Raw-products'!$A$2:$H$1261,MATCH(L$1,'Raw-products'!$A$1:$H$1,0))</f>
        <v>61</v>
      </c>
      <c r="M433" s="5">
        <f t="shared" si="12"/>
        <v>6100</v>
      </c>
      <c r="N433" cm="1">
        <f t="array" ref="N433:Q433">_xlfn.XLOOKUP($B433,'Raw -orders'!$A:$A,'Raw -orders'!$B:$E)</f>
        <v>106</v>
      </c>
      <c r="O433">
        <v>17772</v>
      </c>
      <c r="P433" s="1">
        <v>44284</v>
      </c>
      <c r="Q433" s="1">
        <v>44286</v>
      </c>
      <c r="R433" t="str" cm="1">
        <f t="array" ref="R433:Y433">_xlfn.XLOOKUP($N433,'Raw - customers'!$A:$A,'Raw - customers'!$B:$I)</f>
        <v>Rachel Colebrook</v>
      </c>
      <c r="S433" t="str">
        <v>Genderqueer</v>
      </c>
      <c r="T433">
        <v>38</v>
      </c>
      <c r="U433" t="str">
        <v>6553 Gibson AvenueSuite 245</v>
      </c>
      <c r="V433">
        <v>7712</v>
      </c>
      <c r="W433" t="str">
        <v>Stokestown</v>
      </c>
      <c r="X433" t="str">
        <v>Australian Capital Territory</v>
      </c>
      <c r="Y433" t="str">
        <v>Australia</v>
      </c>
      <c r="Z433">
        <v>3</v>
      </c>
      <c r="AA433" s="3" t="str">
        <f t="shared" si="13"/>
        <v>0 to 10</v>
      </c>
      <c r="AL433" s="6" t="str">
        <v>Leanna Busson</v>
      </c>
      <c r="AP433" s="6">
        <v>106</v>
      </c>
      <c r="AQ433" s="6" t="s">
        <v>1350</v>
      </c>
      <c r="AS433">
        <v>171</v>
      </c>
      <c r="AT433" t="str">
        <v>Western Australia</v>
      </c>
    </row>
    <row r="434" spans="1:46" x14ac:dyDescent="0.25">
      <c r="A434">
        <v>432</v>
      </c>
      <c r="B434">
        <v>97</v>
      </c>
      <c r="C434">
        <v>1183</v>
      </c>
      <c r="D434">
        <v>99</v>
      </c>
      <c r="E434">
        <v>1</v>
      </c>
      <c r="F434">
        <v>99</v>
      </c>
      <c r="G434" t="str">
        <f>VLOOKUP($C434,'Raw-products'!$A$2:$H$1261,MATCH(G$1,'Raw-products'!$A$1:$H$1,0))</f>
        <v>Trousers</v>
      </c>
      <c r="H434" t="str">
        <f>VLOOKUP($C434,'Raw-products'!$A$2:$H$1261,MATCH(H$1,'Raw-products'!$A$1:$H$1,0))</f>
        <v>High-Waisted</v>
      </c>
      <c r="I434" t="str">
        <f>VLOOKUP($C434,'Raw-products'!$A$2:$H$1261,MATCH(I$1,'Raw-products'!$A$1:$H$1,0))</f>
        <v>L</v>
      </c>
      <c r="J434" t="str">
        <f>VLOOKUP($C434,'Raw-products'!$A$2:$H$1261,MATCH(J$1,'Raw-products'!$A$1:$H$1,0))</f>
        <v>indigo</v>
      </c>
      <c r="K434">
        <f>VLOOKUP($C434,'Raw-products'!$A$2:$H$1261,MATCH(K$1,'Raw-products'!$A$1:$H$1,0))</f>
        <v>98</v>
      </c>
      <c r="L434">
        <f>VLOOKUP($C434,'Raw-products'!$A$2:$H$1261,MATCH(L$1,'Raw-products'!$A$1:$H$1,0))</f>
        <v>55</v>
      </c>
      <c r="M434" s="5">
        <f t="shared" si="12"/>
        <v>5390</v>
      </c>
      <c r="N434" cm="1">
        <f t="array" ref="N434:Q434">_xlfn.XLOOKUP($B434,'Raw -orders'!$A:$A,'Raw -orders'!$B:$E)</f>
        <v>106</v>
      </c>
      <c r="O434">
        <v>17772</v>
      </c>
      <c r="P434" s="1">
        <v>44284</v>
      </c>
      <c r="Q434" s="1">
        <v>44286</v>
      </c>
      <c r="R434" t="str" cm="1">
        <f t="array" ref="R434:Y434">_xlfn.XLOOKUP($N434,'Raw - customers'!$A:$A,'Raw - customers'!$B:$I)</f>
        <v>Rachel Colebrook</v>
      </c>
      <c r="S434" t="str">
        <v>Genderqueer</v>
      </c>
      <c r="T434">
        <v>38</v>
      </c>
      <c r="U434" t="str">
        <v>6553 Gibson AvenueSuite 245</v>
      </c>
      <c r="V434">
        <v>7712</v>
      </c>
      <c r="W434" t="str">
        <v>Stokestown</v>
      </c>
      <c r="X434" t="str">
        <v>Australian Capital Territory</v>
      </c>
      <c r="Y434" t="str">
        <v>Australia</v>
      </c>
      <c r="Z434">
        <v>3</v>
      </c>
      <c r="AA434" s="3" t="str">
        <f t="shared" si="13"/>
        <v>0 to 10</v>
      </c>
      <c r="AL434" s="6" t="str">
        <v>Leeann Gowdie</v>
      </c>
      <c r="AP434" s="6">
        <v>106</v>
      </c>
      <c r="AQ434" s="6" t="s">
        <v>1350</v>
      </c>
      <c r="AS434">
        <v>708</v>
      </c>
      <c r="AT434" t="str">
        <v>Western Australia</v>
      </c>
    </row>
    <row r="435" spans="1:46" x14ac:dyDescent="0.25">
      <c r="A435">
        <v>433</v>
      </c>
      <c r="B435">
        <v>97</v>
      </c>
      <c r="C435">
        <v>307</v>
      </c>
      <c r="D435">
        <v>105</v>
      </c>
      <c r="E435">
        <v>3</v>
      </c>
      <c r="F435">
        <v>315</v>
      </c>
      <c r="G435" t="str">
        <f>VLOOKUP($C435,'Raw-products'!$A$2:$H$1261,MATCH(G$1,'Raw-products'!$A$1:$H$1,0))</f>
        <v>Shirt</v>
      </c>
      <c r="H435" t="str">
        <f>VLOOKUP($C435,'Raw-products'!$A$2:$H$1261,MATCH(H$1,'Raw-products'!$A$1:$H$1,0))</f>
        <v>Cuban Collar</v>
      </c>
      <c r="I435" t="str">
        <f>VLOOKUP($C435,'Raw-products'!$A$2:$H$1261,MATCH(I$1,'Raw-products'!$A$1:$H$1,0))</f>
        <v>M</v>
      </c>
      <c r="J435" t="str">
        <f>VLOOKUP($C435,'Raw-products'!$A$2:$H$1261,MATCH(J$1,'Raw-products'!$A$1:$H$1,0))</f>
        <v>indigo</v>
      </c>
      <c r="K435">
        <f>VLOOKUP($C435,'Raw-products'!$A$2:$H$1261,MATCH(K$1,'Raw-products'!$A$1:$H$1,0))</f>
        <v>93</v>
      </c>
      <c r="L435">
        <f>VLOOKUP($C435,'Raw-products'!$A$2:$H$1261,MATCH(L$1,'Raw-products'!$A$1:$H$1,0))</f>
        <v>58</v>
      </c>
      <c r="M435" s="5">
        <f t="shared" si="12"/>
        <v>5394</v>
      </c>
      <c r="N435" cm="1">
        <f t="array" ref="N435:Q435">_xlfn.XLOOKUP($B435,'Raw -orders'!$A:$A,'Raw -orders'!$B:$E)</f>
        <v>106</v>
      </c>
      <c r="O435">
        <v>17772</v>
      </c>
      <c r="P435" s="1">
        <v>44284</v>
      </c>
      <c r="Q435" s="1">
        <v>44286</v>
      </c>
      <c r="R435" t="str" cm="1">
        <f t="array" ref="R435:Y435">_xlfn.XLOOKUP($N435,'Raw - customers'!$A:$A,'Raw - customers'!$B:$I)</f>
        <v>Rachel Colebrook</v>
      </c>
      <c r="S435" t="str">
        <v>Genderqueer</v>
      </c>
      <c r="T435">
        <v>38</v>
      </c>
      <c r="U435" t="str">
        <v>6553 Gibson AvenueSuite 245</v>
      </c>
      <c r="V435">
        <v>7712</v>
      </c>
      <c r="W435" t="str">
        <v>Stokestown</v>
      </c>
      <c r="X435" t="str">
        <v>Australian Capital Territory</v>
      </c>
      <c r="Y435" t="str">
        <v>Australia</v>
      </c>
      <c r="Z435">
        <v>3</v>
      </c>
      <c r="AA435" s="3" t="str">
        <f t="shared" si="13"/>
        <v>0 to 10</v>
      </c>
      <c r="AL435" s="6" t="str">
        <v>Lenna Beau</v>
      </c>
      <c r="AP435" s="6">
        <v>106</v>
      </c>
      <c r="AQ435" s="6" t="s">
        <v>1350</v>
      </c>
      <c r="AS435">
        <v>290</v>
      </c>
      <c r="AT435" t="str">
        <v>Tasmania</v>
      </c>
    </row>
    <row r="436" spans="1:46" x14ac:dyDescent="0.25">
      <c r="A436">
        <v>434</v>
      </c>
      <c r="B436">
        <v>97</v>
      </c>
      <c r="C436">
        <v>1209</v>
      </c>
      <c r="D436">
        <v>105</v>
      </c>
      <c r="E436">
        <v>3</v>
      </c>
      <c r="F436">
        <v>315</v>
      </c>
      <c r="G436" t="str">
        <f>VLOOKUP($C436,'Raw-products'!$A$2:$H$1261,MATCH(G$1,'Raw-products'!$A$1:$H$1,0))</f>
        <v>Trousers</v>
      </c>
      <c r="H436" t="str">
        <f>VLOOKUP($C436,'Raw-products'!$A$2:$H$1261,MATCH(H$1,'Raw-products'!$A$1:$H$1,0))</f>
        <v>Pleated</v>
      </c>
      <c r="I436" t="str">
        <f>VLOOKUP($C436,'Raw-products'!$A$2:$H$1261,MATCH(I$1,'Raw-products'!$A$1:$H$1,0))</f>
        <v>XL</v>
      </c>
      <c r="J436" t="str">
        <f>VLOOKUP($C436,'Raw-products'!$A$2:$H$1261,MATCH(J$1,'Raw-products'!$A$1:$H$1,0))</f>
        <v>green</v>
      </c>
      <c r="K436">
        <f>VLOOKUP($C436,'Raw-products'!$A$2:$H$1261,MATCH(K$1,'Raw-products'!$A$1:$H$1,0))</f>
        <v>90</v>
      </c>
      <c r="L436">
        <f>VLOOKUP($C436,'Raw-products'!$A$2:$H$1261,MATCH(L$1,'Raw-products'!$A$1:$H$1,0))</f>
        <v>55</v>
      </c>
      <c r="M436" s="5">
        <f t="shared" si="12"/>
        <v>4950</v>
      </c>
      <c r="N436" cm="1">
        <f t="array" ref="N436:Q436">_xlfn.XLOOKUP($B436,'Raw -orders'!$A:$A,'Raw -orders'!$B:$E)</f>
        <v>106</v>
      </c>
      <c r="O436">
        <v>17772</v>
      </c>
      <c r="P436" s="1">
        <v>44284</v>
      </c>
      <c r="Q436" s="1">
        <v>44286</v>
      </c>
      <c r="R436" t="str" cm="1">
        <f t="array" ref="R436:Y436">_xlfn.XLOOKUP($N436,'Raw - customers'!$A:$A,'Raw - customers'!$B:$I)</f>
        <v>Rachel Colebrook</v>
      </c>
      <c r="S436" t="str">
        <v>Genderqueer</v>
      </c>
      <c r="T436">
        <v>38</v>
      </c>
      <c r="U436" t="str">
        <v>6553 Gibson AvenueSuite 245</v>
      </c>
      <c r="V436">
        <v>7712</v>
      </c>
      <c r="W436" t="str">
        <v>Stokestown</v>
      </c>
      <c r="X436" t="str">
        <v>Australian Capital Territory</v>
      </c>
      <c r="Y436" t="str">
        <v>Australia</v>
      </c>
      <c r="Z436">
        <v>3</v>
      </c>
      <c r="AA436" s="3" t="str">
        <f t="shared" si="13"/>
        <v>0 to 10</v>
      </c>
      <c r="AL436" s="6" t="str">
        <v>Leonore Yakunikov</v>
      </c>
      <c r="AP436" s="6">
        <v>106</v>
      </c>
      <c r="AQ436" s="6" t="s">
        <v>1350</v>
      </c>
      <c r="AS436">
        <v>142</v>
      </c>
      <c r="AT436" t="str">
        <v>South Australia</v>
      </c>
    </row>
    <row r="437" spans="1:46" x14ac:dyDescent="0.25">
      <c r="A437">
        <v>435</v>
      </c>
      <c r="B437">
        <v>97</v>
      </c>
      <c r="C437">
        <v>545</v>
      </c>
      <c r="D437">
        <v>98</v>
      </c>
      <c r="E437">
        <v>1</v>
      </c>
      <c r="F437">
        <v>98</v>
      </c>
      <c r="G437" t="str">
        <f>VLOOKUP($C437,'Raw-products'!$A$2:$H$1261,MATCH(G$1,'Raw-products'!$A$1:$H$1,0))</f>
        <v>Jacket</v>
      </c>
      <c r="H437" t="str">
        <f>VLOOKUP($C437,'Raw-products'!$A$2:$H$1261,MATCH(H$1,'Raw-products'!$A$1:$H$1,0))</f>
        <v>Leather</v>
      </c>
      <c r="I437" t="str">
        <f>VLOOKUP($C437,'Raw-products'!$A$2:$H$1261,MATCH(I$1,'Raw-products'!$A$1:$H$1,0))</f>
        <v>XS</v>
      </c>
      <c r="J437" t="str">
        <f>VLOOKUP($C437,'Raw-products'!$A$2:$H$1261,MATCH(J$1,'Raw-products'!$A$1:$H$1,0))</f>
        <v>blue</v>
      </c>
      <c r="K437">
        <f>VLOOKUP($C437,'Raw-products'!$A$2:$H$1261,MATCH(K$1,'Raw-products'!$A$1:$H$1,0))</f>
        <v>113</v>
      </c>
      <c r="L437">
        <f>VLOOKUP($C437,'Raw-products'!$A$2:$H$1261,MATCH(L$1,'Raw-products'!$A$1:$H$1,0))</f>
        <v>77</v>
      </c>
      <c r="M437" s="5">
        <f t="shared" si="12"/>
        <v>8701</v>
      </c>
      <c r="N437" cm="1">
        <f t="array" ref="N437:Q437">_xlfn.XLOOKUP($B437,'Raw -orders'!$A:$A,'Raw -orders'!$B:$E)</f>
        <v>106</v>
      </c>
      <c r="O437">
        <v>17772</v>
      </c>
      <c r="P437" s="1">
        <v>44284</v>
      </c>
      <c r="Q437" s="1">
        <v>44286</v>
      </c>
      <c r="R437" t="str" cm="1">
        <f t="array" ref="R437:Y437">_xlfn.XLOOKUP($N437,'Raw - customers'!$A:$A,'Raw - customers'!$B:$I)</f>
        <v>Rachel Colebrook</v>
      </c>
      <c r="S437" t="str">
        <v>Genderqueer</v>
      </c>
      <c r="T437">
        <v>38</v>
      </c>
      <c r="U437" t="str">
        <v>6553 Gibson AvenueSuite 245</v>
      </c>
      <c r="V437">
        <v>7712</v>
      </c>
      <c r="W437" t="str">
        <v>Stokestown</v>
      </c>
      <c r="X437" t="str">
        <v>Australian Capital Territory</v>
      </c>
      <c r="Y437" t="str">
        <v>Australia</v>
      </c>
      <c r="Z437">
        <v>3</v>
      </c>
      <c r="AA437" s="3" t="str">
        <f t="shared" si="13"/>
        <v>0 to 10</v>
      </c>
      <c r="AL437" s="6" t="str">
        <v>Leroi Weal</v>
      </c>
      <c r="AP437" s="6">
        <v>106</v>
      </c>
      <c r="AQ437" s="6" t="s">
        <v>1350</v>
      </c>
      <c r="AS437">
        <v>844</v>
      </c>
      <c r="AT437" t="str">
        <v>South Australia</v>
      </c>
    </row>
    <row r="438" spans="1:46" x14ac:dyDescent="0.25">
      <c r="A438">
        <v>436</v>
      </c>
      <c r="B438">
        <v>97</v>
      </c>
      <c r="C438">
        <v>476</v>
      </c>
      <c r="D438">
        <v>118</v>
      </c>
      <c r="E438">
        <v>1</v>
      </c>
      <c r="F438">
        <v>118</v>
      </c>
      <c r="G438" t="str">
        <f>VLOOKUP($C438,'Raw-products'!$A$2:$H$1261,MATCH(G$1,'Raw-products'!$A$1:$H$1,0))</f>
        <v>Jacket</v>
      </c>
      <c r="H438" t="str">
        <f>VLOOKUP($C438,'Raw-products'!$A$2:$H$1261,MATCH(H$1,'Raw-products'!$A$1:$H$1,0))</f>
        <v>Puffer</v>
      </c>
      <c r="I438" t="str">
        <f>VLOOKUP($C438,'Raw-products'!$A$2:$H$1261,MATCH(I$1,'Raw-products'!$A$1:$H$1,0))</f>
        <v>S</v>
      </c>
      <c r="J438" t="str">
        <f>VLOOKUP($C438,'Raw-products'!$A$2:$H$1261,MATCH(J$1,'Raw-products'!$A$1:$H$1,0))</f>
        <v>blue</v>
      </c>
      <c r="K438">
        <f>VLOOKUP($C438,'Raw-products'!$A$2:$H$1261,MATCH(K$1,'Raw-products'!$A$1:$H$1,0))</f>
        <v>110</v>
      </c>
      <c r="L438">
        <f>VLOOKUP($C438,'Raw-products'!$A$2:$H$1261,MATCH(L$1,'Raw-products'!$A$1:$H$1,0))</f>
        <v>76</v>
      </c>
      <c r="M438" s="5">
        <f t="shared" si="12"/>
        <v>8360</v>
      </c>
      <c r="N438" cm="1">
        <f t="array" ref="N438:Q438">_xlfn.XLOOKUP($B438,'Raw -orders'!$A:$A,'Raw -orders'!$B:$E)</f>
        <v>106</v>
      </c>
      <c r="O438">
        <v>17772</v>
      </c>
      <c r="P438" s="1">
        <v>44284</v>
      </c>
      <c r="Q438" s="1">
        <v>44286</v>
      </c>
      <c r="R438" t="str" cm="1">
        <f t="array" ref="R438:Y438">_xlfn.XLOOKUP($N438,'Raw - customers'!$A:$A,'Raw - customers'!$B:$I)</f>
        <v>Rachel Colebrook</v>
      </c>
      <c r="S438" t="str">
        <v>Genderqueer</v>
      </c>
      <c r="T438">
        <v>38</v>
      </c>
      <c r="U438" t="str">
        <v>6553 Gibson AvenueSuite 245</v>
      </c>
      <c r="V438">
        <v>7712</v>
      </c>
      <c r="W438" t="str">
        <v>Stokestown</v>
      </c>
      <c r="X438" t="str">
        <v>Australian Capital Territory</v>
      </c>
      <c r="Y438" t="str">
        <v>Australia</v>
      </c>
      <c r="Z438">
        <v>3</v>
      </c>
      <c r="AA438" s="3" t="str">
        <f t="shared" si="13"/>
        <v>0 to 10</v>
      </c>
      <c r="AL438" s="6" t="str">
        <v>Lesli Pitfield</v>
      </c>
      <c r="AP438" s="6">
        <v>106</v>
      </c>
      <c r="AQ438" s="6" t="s">
        <v>1350</v>
      </c>
      <c r="AS438">
        <v>402</v>
      </c>
      <c r="AT438" t="str">
        <v>Tasmania</v>
      </c>
    </row>
    <row r="439" spans="1:46" x14ac:dyDescent="0.25">
      <c r="A439">
        <v>437</v>
      </c>
      <c r="B439">
        <v>98</v>
      </c>
      <c r="C439">
        <v>1022</v>
      </c>
      <c r="D439">
        <v>90</v>
      </c>
      <c r="E439">
        <v>2</v>
      </c>
      <c r="F439">
        <v>180</v>
      </c>
      <c r="G439" t="str">
        <f>VLOOKUP($C439,'Raw-products'!$A$2:$H$1261,MATCH(G$1,'Raw-products'!$A$1:$H$1,0))</f>
        <v>Trousers</v>
      </c>
      <c r="H439" t="str">
        <f>VLOOKUP($C439,'Raw-products'!$A$2:$H$1261,MATCH(H$1,'Raw-products'!$A$1:$H$1,0))</f>
        <v>Relaxed Leg</v>
      </c>
      <c r="I439" t="str">
        <f>VLOOKUP($C439,'Raw-products'!$A$2:$H$1261,MATCH(I$1,'Raw-products'!$A$1:$H$1,0))</f>
        <v>M</v>
      </c>
      <c r="J439" t="str">
        <f>VLOOKUP($C439,'Raw-products'!$A$2:$H$1261,MATCH(J$1,'Raw-products'!$A$1:$H$1,0))</f>
        <v>orange</v>
      </c>
      <c r="K439">
        <f>VLOOKUP($C439,'Raw-products'!$A$2:$H$1261,MATCH(K$1,'Raw-products'!$A$1:$H$1,0))</f>
        <v>95</v>
      </c>
      <c r="L439">
        <f>VLOOKUP($C439,'Raw-products'!$A$2:$H$1261,MATCH(L$1,'Raw-products'!$A$1:$H$1,0))</f>
        <v>74</v>
      </c>
      <c r="M439" s="5">
        <f t="shared" si="12"/>
        <v>7030</v>
      </c>
      <c r="N439" cm="1">
        <f t="array" ref="N439:Q439">_xlfn.XLOOKUP($B439,'Raw -orders'!$A:$A,'Raw -orders'!$B:$E)</f>
        <v>257</v>
      </c>
      <c r="O439">
        <v>44700</v>
      </c>
      <c r="P439" s="1">
        <v>44315</v>
      </c>
      <c r="Q439" s="1">
        <v>44324</v>
      </c>
      <c r="R439" t="str" cm="1">
        <f t="array" ref="R439:Y439">_xlfn.XLOOKUP($N439,'Raw - customers'!$A:$A,'Raw - customers'!$B:$I)</f>
        <v>Trista Aspray</v>
      </c>
      <c r="S439" t="str">
        <v>Genderfluid</v>
      </c>
      <c r="T439">
        <v>61</v>
      </c>
      <c r="U439" t="str">
        <v>9347 Morrison RoadSuite 865</v>
      </c>
      <c r="V439">
        <v>1166</v>
      </c>
      <c r="W439" t="str">
        <v>Johnstonshire</v>
      </c>
      <c r="X439" t="str">
        <v>Australian Capital Territory</v>
      </c>
      <c r="Y439" t="str">
        <v>Australia</v>
      </c>
      <c r="Z439">
        <v>4</v>
      </c>
      <c r="AA439" s="3" t="str">
        <f t="shared" si="13"/>
        <v>0 to 10</v>
      </c>
      <c r="AL439" s="6" t="str">
        <v>Lilli Bavester</v>
      </c>
      <c r="AP439" s="6">
        <v>257</v>
      </c>
      <c r="AQ439" s="6" t="s">
        <v>1350</v>
      </c>
      <c r="AS439">
        <v>612</v>
      </c>
      <c r="AT439" t="str">
        <v>South Australia</v>
      </c>
    </row>
    <row r="440" spans="1:46" x14ac:dyDescent="0.25">
      <c r="A440">
        <v>438</v>
      </c>
      <c r="B440">
        <v>98</v>
      </c>
      <c r="C440">
        <v>431</v>
      </c>
      <c r="D440">
        <v>107</v>
      </c>
      <c r="E440">
        <v>2</v>
      </c>
      <c r="F440">
        <v>214</v>
      </c>
      <c r="G440" t="str">
        <f>VLOOKUP($C440,'Raw-products'!$A$2:$H$1261,MATCH(G$1,'Raw-products'!$A$1:$H$1,0))</f>
        <v>Jacket</v>
      </c>
      <c r="H440" t="str">
        <f>VLOOKUP($C440,'Raw-products'!$A$2:$H$1261,MATCH(H$1,'Raw-products'!$A$1:$H$1,0))</f>
        <v>Denim</v>
      </c>
      <c r="I440" t="str">
        <f>VLOOKUP($C440,'Raw-products'!$A$2:$H$1261,MATCH(I$1,'Raw-products'!$A$1:$H$1,0))</f>
        <v>S</v>
      </c>
      <c r="J440" t="str">
        <f>VLOOKUP($C440,'Raw-products'!$A$2:$H$1261,MATCH(J$1,'Raw-products'!$A$1:$H$1,0))</f>
        <v>yellow</v>
      </c>
      <c r="K440">
        <f>VLOOKUP($C440,'Raw-products'!$A$2:$H$1261,MATCH(K$1,'Raw-products'!$A$1:$H$1,0))</f>
        <v>92</v>
      </c>
      <c r="L440">
        <f>VLOOKUP($C440,'Raw-products'!$A$2:$H$1261,MATCH(L$1,'Raw-products'!$A$1:$H$1,0))</f>
        <v>43</v>
      </c>
      <c r="M440" s="5">
        <f t="shared" si="12"/>
        <v>3956</v>
      </c>
      <c r="N440" cm="1">
        <f t="array" ref="N440:Q440">_xlfn.XLOOKUP($B440,'Raw -orders'!$A:$A,'Raw -orders'!$B:$E)</f>
        <v>257</v>
      </c>
      <c r="O440">
        <v>44700</v>
      </c>
      <c r="P440" s="1">
        <v>44315</v>
      </c>
      <c r="Q440" s="1">
        <v>44324</v>
      </c>
      <c r="R440" t="str" cm="1">
        <f t="array" ref="R440:Y440">_xlfn.XLOOKUP($N440,'Raw - customers'!$A:$A,'Raw - customers'!$B:$I)</f>
        <v>Trista Aspray</v>
      </c>
      <c r="S440" t="str">
        <v>Genderfluid</v>
      </c>
      <c r="T440">
        <v>61</v>
      </c>
      <c r="U440" t="str">
        <v>9347 Morrison RoadSuite 865</v>
      </c>
      <c r="V440">
        <v>1166</v>
      </c>
      <c r="W440" t="str">
        <v>Johnstonshire</v>
      </c>
      <c r="X440" t="str">
        <v>Australian Capital Territory</v>
      </c>
      <c r="Y440" t="str">
        <v>Australia</v>
      </c>
      <c r="Z440">
        <v>4</v>
      </c>
      <c r="AA440" s="3" t="str">
        <f t="shared" si="13"/>
        <v>0 to 10</v>
      </c>
      <c r="AL440" s="6" t="str">
        <v>Lilyan Pirt</v>
      </c>
      <c r="AP440" s="6">
        <v>257</v>
      </c>
      <c r="AQ440" s="6" t="s">
        <v>1350</v>
      </c>
      <c r="AS440">
        <v>692</v>
      </c>
      <c r="AT440" t="str">
        <v>Tasmania</v>
      </c>
    </row>
    <row r="441" spans="1:46" x14ac:dyDescent="0.25">
      <c r="A441">
        <v>439</v>
      </c>
      <c r="B441">
        <v>98</v>
      </c>
      <c r="C441">
        <v>943</v>
      </c>
      <c r="D441">
        <v>96</v>
      </c>
      <c r="E441">
        <v>1</v>
      </c>
      <c r="F441">
        <v>96</v>
      </c>
      <c r="G441" t="str">
        <f>VLOOKUP($C441,'Raw-products'!$A$2:$H$1261,MATCH(G$1,'Raw-products'!$A$1:$H$1,0))</f>
        <v>Trousers</v>
      </c>
      <c r="H441" t="str">
        <f>VLOOKUP($C441,'Raw-products'!$A$2:$H$1261,MATCH(H$1,'Raw-products'!$A$1:$H$1,0))</f>
        <v>Drawstring</v>
      </c>
      <c r="I441" t="str">
        <f>VLOOKUP($C441,'Raw-products'!$A$2:$H$1261,MATCH(I$1,'Raw-products'!$A$1:$H$1,0))</f>
        <v>L</v>
      </c>
      <c r="J441" t="str">
        <f>VLOOKUP($C441,'Raw-products'!$A$2:$H$1261,MATCH(J$1,'Raw-products'!$A$1:$H$1,0))</f>
        <v>violet</v>
      </c>
      <c r="K441">
        <f>VLOOKUP($C441,'Raw-products'!$A$2:$H$1261,MATCH(K$1,'Raw-products'!$A$1:$H$1,0))</f>
        <v>104</v>
      </c>
      <c r="L441">
        <f>VLOOKUP($C441,'Raw-products'!$A$2:$H$1261,MATCH(L$1,'Raw-products'!$A$1:$H$1,0))</f>
        <v>62</v>
      </c>
      <c r="M441" s="5">
        <f t="shared" si="12"/>
        <v>6448</v>
      </c>
      <c r="N441" cm="1">
        <f t="array" ref="N441:Q441">_xlfn.XLOOKUP($B441,'Raw -orders'!$A:$A,'Raw -orders'!$B:$E)</f>
        <v>257</v>
      </c>
      <c r="O441">
        <v>44700</v>
      </c>
      <c r="P441" s="1">
        <v>44315</v>
      </c>
      <c r="Q441" s="1">
        <v>44324</v>
      </c>
      <c r="R441" t="str" cm="1">
        <f t="array" ref="R441:Y441">_xlfn.XLOOKUP($N441,'Raw - customers'!$A:$A,'Raw - customers'!$B:$I)</f>
        <v>Trista Aspray</v>
      </c>
      <c r="S441" t="str">
        <v>Genderfluid</v>
      </c>
      <c r="T441">
        <v>61</v>
      </c>
      <c r="U441" t="str">
        <v>9347 Morrison RoadSuite 865</v>
      </c>
      <c r="V441">
        <v>1166</v>
      </c>
      <c r="W441" t="str">
        <v>Johnstonshire</v>
      </c>
      <c r="X441" t="str">
        <v>Australian Capital Territory</v>
      </c>
      <c r="Y441" t="str">
        <v>Australia</v>
      </c>
      <c r="Z441">
        <v>4</v>
      </c>
      <c r="AA441" s="3" t="str">
        <f t="shared" si="13"/>
        <v>0 to 10</v>
      </c>
      <c r="AL441" s="6" t="str">
        <v>Lin Avraam</v>
      </c>
      <c r="AP441" s="6">
        <v>257</v>
      </c>
      <c r="AQ441" s="6" t="s">
        <v>1350</v>
      </c>
      <c r="AS441">
        <v>898</v>
      </c>
      <c r="AT441" t="str">
        <v>New South Wales</v>
      </c>
    </row>
    <row r="442" spans="1:46" x14ac:dyDescent="0.25">
      <c r="A442">
        <v>440</v>
      </c>
      <c r="B442">
        <v>98</v>
      </c>
      <c r="C442">
        <v>1103</v>
      </c>
      <c r="D442">
        <v>115</v>
      </c>
      <c r="E442">
        <v>1</v>
      </c>
      <c r="F442">
        <v>115</v>
      </c>
      <c r="G442" t="str">
        <f>VLOOKUP($C442,'Raw-products'!$A$2:$H$1261,MATCH(G$1,'Raw-products'!$A$1:$H$1,0))</f>
        <v>Trousers</v>
      </c>
      <c r="H442" t="str">
        <f>VLOOKUP($C442,'Raw-products'!$A$2:$H$1261,MATCH(H$1,'Raw-products'!$A$1:$H$1,0))</f>
        <v>Cropped</v>
      </c>
      <c r="I442" t="str">
        <f>VLOOKUP($C442,'Raw-products'!$A$2:$H$1261,MATCH(I$1,'Raw-products'!$A$1:$H$1,0))</f>
        <v>L</v>
      </c>
      <c r="J442" t="str">
        <f>VLOOKUP($C442,'Raw-products'!$A$2:$H$1261,MATCH(J$1,'Raw-products'!$A$1:$H$1,0))</f>
        <v>green</v>
      </c>
      <c r="K442">
        <f>VLOOKUP($C442,'Raw-products'!$A$2:$H$1261,MATCH(K$1,'Raw-products'!$A$1:$H$1,0))</f>
        <v>99</v>
      </c>
      <c r="L442">
        <f>VLOOKUP($C442,'Raw-products'!$A$2:$H$1261,MATCH(L$1,'Raw-products'!$A$1:$H$1,0))</f>
        <v>55</v>
      </c>
      <c r="M442" s="5">
        <f t="shared" si="12"/>
        <v>5445</v>
      </c>
      <c r="N442" cm="1">
        <f t="array" ref="N442:Q442">_xlfn.XLOOKUP($B442,'Raw -orders'!$A:$A,'Raw -orders'!$B:$E)</f>
        <v>257</v>
      </c>
      <c r="O442">
        <v>44700</v>
      </c>
      <c r="P442" s="1">
        <v>44315</v>
      </c>
      <c r="Q442" s="1">
        <v>44324</v>
      </c>
      <c r="R442" t="str" cm="1">
        <f t="array" ref="R442:Y442">_xlfn.XLOOKUP($N442,'Raw - customers'!$A:$A,'Raw - customers'!$B:$I)</f>
        <v>Trista Aspray</v>
      </c>
      <c r="S442" t="str">
        <v>Genderfluid</v>
      </c>
      <c r="T442">
        <v>61</v>
      </c>
      <c r="U442" t="str">
        <v>9347 Morrison RoadSuite 865</v>
      </c>
      <c r="V442">
        <v>1166</v>
      </c>
      <c r="W442" t="str">
        <v>Johnstonshire</v>
      </c>
      <c r="X442" t="str">
        <v>Australian Capital Territory</v>
      </c>
      <c r="Y442" t="str">
        <v>Australia</v>
      </c>
      <c r="Z442">
        <v>4</v>
      </c>
      <c r="AA442" s="3" t="str">
        <f t="shared" si="13"/>
        <v>0 to 10</v>
      </c>
      <c r="AL442" s="6" t="str">
        <v>Lin Norville</v>
      </c>
      <c r="AP442" s="6">
        <v>257</v>
      </c>
      <c r="AQ442" s="6" t="s">
        <v>1350</v>
      </c>
      <c r="AS442">
        <v>973</v>
      </c>
      <c r="AT442" t="str">
        <v>Tasmania</v>
      </c>
    </row>
    <row r="443" spans="1:46" x14ac:dyDescent="0.25">
      <c r="A443">
        <v>441</v>
      </c>
      <c r="B443">
        <v>98</v>
      </c>
      <c r="C443">
        <v>982</v>
      </c>
      <c r="D443">
        <v>106</v>
      </c>
      <c r="E443">
        <v>3</v>
      </c>
      <c r="F443">
        <v>318</v>
      </c>
      <c r="G443" t="str">
        <f>VLOOKUP($C443,'Raw-products'!$A$2:$H$1261,MATCH(G$1,'Raw-products'!$A$1:$H$1,0))</f>
        <v>Trousers</v>
      </c>
      <c r="H443" t="str">
        <f>VLOOKUP($C443,'Raw-products'!$A$2:$H$1261,MATCH(H$1,'Raw-products'!$A$1:$H$1,0))</f>
        <v>Wool</v>
      </c>
      <c r="I443" t="str">
        <f>VLOOKUP($C443,'Raw-products'!$A$2:$H$1261,MATCH(I$1,'Raw-products'!$A$1:$H$1,0))</f>
        <v>M</v>
      </c>
      <c r="J443" t="str">
        <f>VLOOKUP($C443,'Raw-products'!$A$2:$H$1261,MATCH(J$1,'Raw-products'!$A$1:$H$1,0))</f>
        <v>red</v>
      </c>
      <c r="K443">
        <f>VLOOKUP($C443,'Raw-products'!$A$2:$H$1261,MATCH(K$1,'Raw-products'!$A$1:$H$1,0))</f>
        <v>111</v>
      </c>
      <c r="L443">
        <f>VLOOKUP($C443,'Raw-products'!$A$2:$H$1261,MATCH(L$1,'Raw-products'!$A$1:$H$1,0))</f>
        <v>58</v>
      </c>
      <c r="M443" s="5">
        <f t="shared" si="12"/>
        <v>6438</v>
      </c>
      <c r="N443" cm="1">
        <f t="array" ref="N443:Q443">_xlfn.XLOOKUP($B443,'Raw -orders'!$A:$A,'Raw -orders'!$B:$E)</f>
        <v>257</v>
      </c>
      <c r="O443">
        <v>44700</v>
      </c>
      <c r="P443" s="1">
        <v>44315</v>
      </c>
      <c r="Q443" s="1">
        <v>44324</v>
      </c>
      <c r="R443" t="str" cm="1">
        <f t="array" ref="R443:Y443">_xlfn.XLOOKUP($N443,'Raw - customers'!$A:$A,'Raw - customers'!$B:$I)</f>
        <v>Trista Aspray</v>
      </c>
      <c r="S443" t="str">
        <v>Genderfluid</v>
      </c>
      <c r="T443">
        <v>61</v>
      </c>
      <c r="U443" t="str">
        <v>9347 Morrison RoadSuite 865</v>
      </c>
      <c r="V443">
        <v>1166</v>
      </c>
      <c r="W443" t="str">
        <v>Johnstonshire</v>
      </c>
      <c r="X443" t="str">
        <v>Australian Capital Territory</v>
      </c>
      <c r="Y443" t="str">
        <v>Australia</v>
      </c>
      <c r="Z443">
        <v>4</v>
      </c>
      <c r="AA443" s="3" t="str">
        <f t="shared" si="13"/>
        <v>0 to 10</v>
      </c>
      <c r="AL443" s="6" t="str">
        <v>Lindsey Mccuthais</v>
      </c>
      <c r="AP443" s="6">
        <v>257</v>
      </c>
      <c r="AQ443" s="6" t="s">
        <v>1350</v>
      </c>
      <c r="AS443">
        <v>10</v>
      </c>
      <c r="AT443" t="str">
        <v>Western Australia</v>
      </c>
    </row>
    <row r="444" spans="1:46" x14ac:dyDescent="0.25">
      <c r="A444">
        <v>442</v>
      </c>
      <c r="B444">
        <v>98</v>
      </c>
      <c r="C444">
        <v>645</v>
      </c>
      <c r="D444">
        <v>93</v>
      </c>
      <c r="E444">
        <v>1</v>
      </c>
      <c r="F444">
        <v>93</v>
      </c>
      <c r="G444" t="str">
        <f>VLOOKUP($C444,'Raw-products'!$A$2:$H$1261,MATCH(G$1,'Raw-products'!$A$1:$H$1,0))</f>
        <v>Jacket</v>
      </c>
      <c r="H444" t="str">
        <f>VLOOKUP($C444,'Raw-products'!$A$2:$H$1261,MATCH(H$1,'Raw-products'!$A$1:$H$1,0))</f>
        <v>Coach</v>
      </c>
      <c r="I444" t="str">
        <f>VLOOKUP($C444,'Raw-products'!$A$2:$H$1261,MATCH(I$1,'Raw-products'!$A$1:$H$1,0))</f>
        <v>XS</v>
      </c>
      <c r="J444" t="str">
        <f>VLOOKUP($C444,'Raw-products'!$A$2:$H$1261,MATCH(J$1,'Raw-products'!$A$1:$H$1,0))</f>
        <v>green</v>
      </c>
      <c r="K444">
        <f>VLOOKUP($C444,'Raw-products'!$A$2:$H$1261,MATCH(K$1,'Raw-products'!$A$1:$H$1,0))</f>
        <v>115</v>
      </c>
      <c r="L444">
        <f>VLOOKUP($C444,'Raw-products'!$A$2:$H$1261,MATCH(L$1,'Raw-products'!$A$1:$H$1,0))</f>
        <v>78</v>
      </c>
      <c r="M444" s="5">
        <f t="shared" si="12"/>
        <v>8970</v>
      </c>
      <c r="N444" cm="1">
        <f t="array" ref="N444:Q444">_xlfn.XLOOKUP($B444,'Raw -orders'!$A:$A,'Raw -orders'!$B:$E)</f>
        <v>257</v>
      </c>
      <c r="O444">
        <v>44700</v>
      </c>
      <c r="P444" s="1">
        <v>44315</v>
      </c>
      <c r="Q444" s="1">
        <v>44324</v>
      </c>
      <c r="R444" t="str" cm="1">
        <f t="array" ref="R444:Y444">_xlfn.XLOOKUP($N444,'Raw - customers'!$A:$A,'Raw - customers'!$B:$I)</f>
        <v>Trista Aspray</v>
      </c>
      <c r="S444" t="str">
        <v>Genderfluid</v>
      </c>
      <c r="T444">
        <v>61</v>
      </c>
      <c r="U444" t="str">
        <v>9347 Morrison RoadSuite 865</v>
      </c>
      <c r="V444">
        <v>1166</v>
      </c>
      <c r="W444" t="str">
        <v>Johnstonshire</v>
      </c>
      <c r="X444" t="str">
        <v>Australian Capital Territory</v>
      </c>
      <c r="Y444" t="str">
        <v>Australia</v>
      </c>
      <c r="Z444">
        <v>4</v>
      </c>
      <c r="AA444" s="3" t="str">
        <f t="shared" si="13"/>
        <v>0 to 10</v>
      </c>
      <c r="AL444" s="6" t="str">
        <v>Lindy Saltrese</v>
      </c>
      <c r="AP444" s="6">
        <v>257</v>
      </c>
      <c r="AQ444" s="6" t="s">
        <v>1350</v>
      </c>
      <c r="AS444">
        <v>308</v>
      </c>
      <c r="AT444" t="str">
        <v>Northern Territory</v>
      </c>
    </row>
    <row r="445" spans="1:46" x14ac:dyDescent="0.25">
      <c r="A445">
        <v>443</v>
      </c>
      <c r="B445">
        <v>99</v>
      </c>
      <c r="C445">
        <v>1238</v>
      </c>
      <c r="D445">
        <v>112</v>
      </c>
      <c r="E445">
        <v>2</v>
      </c>
      <c r="F445">
        <v>224</v>
      </c>
      <c r="G445" t="str">
        <f>VLOOKUP($C445,'Raw-products'!$A$2:$H$1261,MATCH(G$1,'Raw-products'!$A$1:$H$1,0))</f>
        <v>Trousers</v>
      </c>
      <c r="H445" t="str">
        <f>VLOOKUP($C445,'Raw-products'!$A$2:$H$1261,MATCH(H$1,'Raw-products'!$A$1:$H$1,0))</f>
        <v>Tracksuit Bottoms</v>
      </c>
      <c r="I445" t="str">
        <f>VLOOKUP($C445,'Raw-products'!$A$2:$H$1261,MATCH(I$1,'Raw-products'!$A$1:$H$1,0))</f>
        <v>L</v>
      </c>
      <c r="J445" t="str">
        <f>VLOOKUP($C445,'Raw-products'!$A$2:$H$1261,MATCH(J$1,'Raw-products'!$A$1:$H$1,0))</f>
        <v>yellow</v>
      </c>
      <c r="K445">
        <f>VLOOKUP($C445,'Raw-products'!$A$2:$H$1261,MATCH(K$1,'Raw-products'!$A$1:$H$1,0))</f>
        <v>91</v>
      </c>
      <c r="L445">
        <f>VLOOKUP($C445,'Raw-products'!$A$2:$H$1261,MATCH(L$1,'Raw-products'!$A$1:$H$1,0))</f>
        <v>41</v>
      </c>
      <c r="M445" s="5">
        <f t="shared" si="12"/>
        <v>3731</v>
      </c>
      <c r="N445" cm="1">
        <f t="array" ref="N445:Q445">_xlfn.XLOOKUP($B445,'Raw -orders'!$A:$A,'Raw -orders'!$B:$E)</f>
        <v>291</v>
      </c>
      <c r="O445">
        <v>26787</v>
      </c>
      <c r="P445" s="1">
        <v>44452</v>
      </c>
      <c r="Q445" s="1">
        <v>44464</v>
      </c>
      <c r="R445" t="str" cm="1">
        <f t="array" ref="R445:Y445">_xlfn.XLOOKUP($N445,'Raw - customers'!$A:$A,'Raw - customers'!$B:$I)</f>
        <v>Brodie Hedin</v>
      </c>
      <c r="S445" t="str">
        <v>Genderqueer</v>
      </c>
      <c r="T445">
        <v>43</v>
      </c>
      <c r="U445" t="str">
        <v>6428 Boyle MallApt. 711</v>
      </c>
      <c r="V445">
        <v>2048</v>
      </c>
      <c r="W445" t="str">
        <v>South Hannah</v>
      </c>
      <c r="X445" t="str">
        <v>Tasmania</v>
      </c>
      <c r="Y445" t="str">
        <v>Australia</v>
      </c>
      <c r="Z445">
        <v>9</v>
      </c>
      <c r="AA445" s="3" t="str">
        <f t="shared" si="13"/>
        <v>10 to 20</v>
      </c>
      <c r="AL445" s="6" t="str">
        <v>Lionel Mansel</v>
      </c>
      <c r="AP445" s="6">
        <v>291</v>
      </c>
      <c r="AQ445" s="6" t="s">
        <v>1414</v>
      </c>
      <c r="AS445">
        <v>921</v>
      </c>
      <c r="AT445" t="str">
        <v>Australian Capital Territory</v>
      </c>
    </row>
    <row r="446" spans="1:46" x14ac:dyDescent="0.25">
      <c r="A446">
        <v>444</v>
      </c>
      <c r="B446">
        <v>99</v>
      </c>
      <c r="C446">
        <v>159</v>
      </c>
      <c r="D446">
        <v>91</v>
      </c>
      <c r="E446">
        <v>3</v>
      </c>
      <c r="F446">
        <v>273</v>
      </c>
      <c r="G446" t="str">
        <f>VLOOKUP($C446,'Raw-products'!$A$2:$H$1261,MATCH(G$1,'Raw-products'!$A$1:$H$1,0))</f>
        <v>Shirt</v>
      </c>
      <c r="H446" t="str">
        <f>VLOOKUP($C446,'Raw-products'!$A$2:$H$1261,MATCH(H$1,'Raw-products'!$A$1:$H$1,0))</f>
        <v>Linen</v>
      </c>
      <c r="I446" t="str">
        <f>VLOOKUP($C446,'Raw-products'!$A$2:$H$1261,MATCH(I$1,'Raw-products'!$A$1:$H$1,0))</f>
        <v>XL</v>
      </c>
      <c r="J446" t="str">
        <f>VLOOKUP($C446,'Raw-products'!$A$2:$H$1261,MATCH(J$1,'Raw-products'!$A$1:$H$1,0))</f>
        <v>green</v>
      </c>
      <c r="K446">
        <f>VLOOKUP($C446,'Raw-products'!$A$2:$H$1261,MATCH(K$1,'Raw-products'!$A$1:$H$1,0))</f>
        <v>116</v>
      </c>
      <c r="L446">
        <f>VLOOKUP($C446,'Raw-products'!$A$2:$H$1261,MATCH(L$1,'Raw-products'!$A$1:$H$1,0))</f>
        <v>51</v>
      </c>
      <c r="M446" s="5">
        <f t="shared" si="12"/>
        <v>5916</v>
      </c>
      <c r="N446" cm="1">
        <f t="array" ref="N446:Q446">_xlfn.XLOOKUP($B446,'Raw -orders'!$A:$A,'Raw -orders'!$B:$E)</f>
        <v>291</v>
      </c>
      <c r="O446">
        <v>26787</v>
      </c>
      <c r="P446" s="1">
        <v>44452</v>
      </c>
      <c r="Q446" s="1">
        <v>44464</v>
      </c>
      <c r="R446" t="str" cm="1">
        <f t="array" ref="R446:Y446">_xlfn.XLOOKUP($N446,'Raw - customers'!$A:$A,'Raw - customers'!$B:$I)</f>
        <v>Brodie Hedin</v>
      </c>
      <c r="S446" t="str">
        <v>Genderqueer</v>
      </c>
      <c r="T446">
        <v>43</v>
      </c>
      <c r="U446" t="str">
        <v>6428 Boyle MallApt. 711</v>
      </c>
      <c r="V446">
        <v>2048</v>
      </c>
      <c r="W446" t="str">
        <v>South Hannah</v>
      </c>
      <c r="X446" t="str">
        <v>Tasmania</v>
      </c>
      <c r="Y446" t="str">
        <v>Australia</v>
      </c>
      <c r="Z446">
        <v>9</v>
      </c>
      <c r="AA446" s="3" t="str">
        <f t="shared" si="13"/>
        <v>10 to 20</v>
      </c>
      <c r="AL446" s="6" t="str">
        <v>Lisetta Griffin</v>
      </c>
      <c r="AP446" s="6">
        <v>291</v>
      </c>
      <c r="AQ446" s="6" t="s">
        <v>1414</v>
      </c>
      <c r="AS446">
        <v>916</v>
      </c>
      <c r="AT446" t="str">
        <v>Australian Capital Territory</v>
      </c>
    </row>
    <row r="447" spans="1:46" x14ac:dyDescent="0.25">
      <c r="A447">
        <v>445</v>
      </c>
      <c r="B447">
        <v>99</v>
      </c>
      <c r="C447">
        <v>26</v>
      </c>
      <c r="D447">
        <v>96</v>
      </c>
      <c r="E447">
        <v>1</v>
      </c>
      <c r="F447">
        <v>96</v>
      </c>
      <c r="G447" t="str">
        <f>VLOOKUP($C447,'Raw-products'!$A$2:$H$1261,MATCH(G$1,'Raw-products'!$A$1:$H$1,0))</f>
        <v>Shirt</v>
      </c>
      <c r="H447" t="str">
        <f>VLOOKUP($C447,'Raw-products'!$A$2:$H$1261,MATCH(H$1,'Raw-products'!$A$1:$H$1,0))</f>
        <v>Oxford Cloth</v>
      </c>
      <c r="I447" t="str">
        <f>VLOOKUP($C447,'Raw-products'!$A$2:$H$1261,MATCH(I$1,'Raw-products'!$A$1:$H$1,0))</f>
        <v>S</v>
      </c>
      <c r="J447" t="str">
        <f>VLOOKUP($C447,'Raw-products'!$A$2:$H$1261,MATCH(J$1,'Raw-products'!$A$1:$H$1,0))</f>
        <v>indigo</v>
      </c>
      <c r="K447">
        <f>VLOOKUP($C447,'Raw-products'!$A$2:$H$1261,MATCH(K$1,'Raw-products'!$A$1:$H$1,0))</f>
        <v>114</v>
      </c>
      <c r="L447">
        <f>VLOOKUP($C447,'Raw-products'!$A$2:$H$1261,MATCH(L$1,'Raw-products'!$A$1:$H$1,0))</f>
        <v>59</v>
      </c>
      <c r="M447" s="5">
        <f t="shared" si="12"/>
        <v>6726</v>
      </c>
      <c r="N447" cm="1">
        <f t="array" ref="N447:Q447">_xlfn.XLOOKUP($B447,'Raw -orders'!$A:$A,'Raw -orders'!$B:$E)</f>
        <v>291</v>
      </c>
      <c r="O447">
        <v>26787</v>
      </c>
      <c r="P447" s="1">
        <v>44452</v>
      </c>
      <c r="Q447" s="1">
        <v>44464</v>
      </c>
      <c r="R447" t="str" cm="1">
        <f t="array" ref="R447:Y447">_xlfn.XLOOKUP($N447,'Raw - customers'!$A:$A,'Raw - customers'!$B:$I)</f>
        <v>Brodie Hedin</v>
      </c>
      <c r="S447" t="str">
        <v>Genderqueer</v>
      </c>
      <c r="T447">
        <v>43</v>
      </c>
      <c r="U447" t="str">
        <v>6428 Boyle MallApt. 711</v>
      </c>
      <c r="V447">
        <v>2048</v>
      </c>
      <c r="W447" t="str">
        <v>South Hannah</v>
      </c>
      <c r="X447" t="str">
        <v>Tasmania</v>
      </c>
      <c r="Y447" t="str">
        <v>Australia</v>
      </c>
      <c r="Z447">
        <v>9</v>
      </c>
      <c r="AA447" s="3" t="str">
        <f t="shared" si="13"/>
        <v>10 to 20</v>
      </c>
      <c r="AL447" s="6" t="str">
        <v>Lisle Worthing</v>
      </c>
      <c r="AP447" s="6">
        <v>291</v>
      </c>
      <c r="AQ447" s="6" t="s">
        <v>1414</v>
      </c>
      <c r="AS447">
        <v>987</v>
      </c>
      <c r="AT447" t="str">
        <v>New South Wales</v>
      </c>
    </row>
    <row r="448" spans="1:46" x14ac:dyDescent="0.25">
      <c r="A448">
        <v>446</v>
      </c>
      <c r="B448">
        <v>99</v>
      </c>
      <c r="C448">
        <v>485</v>
      </c>
      <c r="D448">
        <v>118</v>
      </c>
      <c r="E448">
        <v>2</v>
      </c>
      <c r="F448">
        <v>236</v>
      </c>
      <c r="G448" t="str">
        <f>VLOOKUP($C448,'Raw-products'!$A$2:$H$1261,MATCH(G$1,'Raw-products'!$A$1:$H$1,0))</f>
        <v>Jacket</v>
      </c>
      <c r="H448" t="str">
        <f>VLOOKUP($C448,'Raw-products'!$A$2:$H$1261,MATCH(H$1,'Raw-products'!$A$1:$H$1,0))</f>
        <v>Puffer</v>
      </c>
      <c r="I448" t="str">
        <f>VLOOKUP($C448,'Raw-products'!$A$2:$H$1261,MATCH(I$1,'Raw-products'!$A$1:$H$1,0))</f>
        <v>XS</v>
      </c>
      <c r="J448" t="str">
        <f>VLOOKUP($C448,'Raw-products'!$A$2:$H$1261,MATCH(J$1,'Raw-products'!$A$1:$H$1,0))</f>
        <v>violet</v>
      </c>
      <c r="K448">
        <f>VLOOKUP($C448,'Raw-products'!$A$2:$H$1261,MATCH(K$1,'Raw-products'!$A$1:$H$1,0))</f>
        <v>110</v>
      </c>
      <c r="L448">
        <f>VLOOKUP($C448,'Raw-products'!$A$2:$H$1261,MATCH(L$1,'Raw-products'!$A$1:$H$1,0))</f>
        <v>74</v>
      </c>
      <c r="M448" s="5">
        <f t="shared" si="12"/>
        <v>8140</v>
      </c>
      <c r="N448" cm="1">
        <f t="array" ref="N448:Q448">_xlfn.XLOOKUP($B448,'Raw -orders'!$A:$A,'Raw -orders'!$B:$E)</f>
        <v>291</v>
      </c>
      <c r="O448">
        <v>26787</v>
      </c>
      <c r="P448" s="1">
        <v>44452</v>
      </c>
      <c r="Q448" s="1">
        <v>44464</v>
      </c>
      <c r="R448" t="str" cm="1">
        <f t="array" ref="R448:Y448">_xlfn.XLOOKUP($N448,'Raw - customers'!$A:$A,'Raw - customers'!$B:$I)</f>
        <v>Brodie Hedin</v>
      </c>
      <c r="S448" t="str">
        <v>Genderqueer</v>
      </c>
      <c r="T448">
        <v>43</v>
      </c>
      <c r="U448" t="str">
        <v>6428 Boyle MallApt. 711</v>
      </c>
      <c r="V448">
        <v>2048</v>
      </c>
      <c r="W448" t="str">
        <v>South Hannah</v>
      </c>
      <c r="X448" t="str">
        <v>Tasmania</v>
      </c>
      <c r="Y448" t="str">
        <v>Australia</v>
      </c>
      <c r="Z448">
        <v>9</v>
      </c>
      <c r="AA448" s="3" t="str">
        <f t="shared" si="13"/>
        <v>10 to 20</v>
      </c>
      <c r="AL448" s="6" t="str">
        <v>Lizette Lindro</v>
      </c>
      <c r="AP448" s="6">
        <v>291</v>
      </c>
      <c r="AQ448" s="6" t="s">
        <v>1414</v>
      </c>
      <c r="AS448">
        <v>25</v>
      </c>
      <c r="AT448" t="str">
        <v>Victoria</v>
      </c>
    </row>
    <row r="449" spans="1:46" x14ac:dyDescent="0.25">
      <c r="A449">
        <v>447</v>
      </c>
      <c r="B449">
        <v>99</v>
      </c>
      <c r="C449">
        <v>353</v>
      </c>
      <c r="D449">
        <v>94</v>
      </c>
      <c r="E449">
        <v>2</v>
      </c>
      <c r="F449">
        <v>188</v>
      </c>
      <c r="G449" t="str">
        <f>VLOOKUP($C449,'Raw-products'!$A$2:$H$1261,MATCH(G$1,'Raw-products'!$A$1:$H$1,0))</f>
        <v>Shirt</v>
      </c>
      <c r="H449" t="str">
        <f>VLOOKUP($C449,'Raw-products'!$A$2:$H$1261,MATCH(H$1,'Raw-products'!$A$1:$H$1,0))</f>
        <v>Henley</v>
      </c>
      <c r="I449" t="str">
        <f>VLOOKUP($C449,'Raw-products'!$A$2:$H$1261,MATCH(I$1,'Raw-products'!$A$1:$H$1,0))</f>
        <v>L</v>
      </c>
      <c r="J449" t="str">
        <f>VLOOKUP($C449,'Raw-products'!$A$2:$H$1261,MATCH(J$1,'Raw-products'!$A$1:$H$1,0))</f>
        <v>red</v>
      </c>
      <c r="K449">
        <f>VLOOKUP($C449,'Raw-products'!$A$2:$H$1261,MATCH(K$1,'Raw-products'!$A$1:$H$1,0))</f>
        <v>92</v>
      </c>
      <c r="L449">
        <f>VLOOKUP($C449,'Raw-products'!$A$2:$H$1261,MATCH(L$1,'Raw-products'!$A$1:$H$1,0))</f>
        <v>62</v>
      </c>
      <c r="M449" s="5">
        <f t="shared" si="12"/>
        <v>5704</v>
      </c>
      <c r="N449" cm="1">
        <f t="array" ref="N449:Q449">_xlfn.XLOOKUP($B449,'Raw -orders'!$A:$A,'Raw -orders'!$B:$E)</f>
        <v>291</v>
      </c>
      <c r="O449">
        <v>26787</v>
      </c>
      <c r="P449" s="1">
        <v>44452</v>
      </c>
      <c r="Q449" s="1">
        <v>44464</v>
      </c>
      <c r="R449" t="str" cm="1">
        <f t="array" ref="R449:Y449">_xlfn.XLOOKUP($N449,'Raw - customers'!$A:$A,'Raw - customers'!$B:$I)</f>
        <v>Brodie Hedin</v>
      </c>
      <c r="S449" t="str">
        <v>Genderqueer</v>
      </c>
      <c r="T449">
        <v>43</v>
      </c>
      <c r="U449" t="str">
        <v>6428 Boyle MallApt. 711</v>
      </c>
      <c r="V449">
        <v>2048</v>
      </c>
      <c r="W449" t="str">
        <v>South Hannah</v>
      </c>
      <c r="X449" t="str">
        <v>Tasmania</v>
      </c>
      <c r="Y449" t="str">
        <v>Australia</v>
      </c>
      <c r="Z449">
        <v>9</v>
      </c>
      <c r="AA449" s="3" t="str">
        <f t="shared" si="13"/>
        <v>10 to 20</v>
      </c>
      <c r="AL449" s="6" t="str">
        <v>Loni Tort</v>
      </c>
      <c r="AP449" s="6">
        <v>291</v>
      </c>
      <c r="AQ449" s="6" t="s">
        <v>1414</v>
      </c>
      <c r="AS449">
        <v>735</v>
      </c>
      <c r="AT449" t="str">
        <v>Queensland</v>
      </c>
    </row>
    <row r="450" spans="1:46" x14ac:dyDescent="0.25">
      <c r="A450">
        <v>448</v>
      </c>
      <c r="B450">
        <v>100</v>
      </c>
      <c r="C450">
        <v>458</v>
      </c>
      <c r="D450">
        <v>118</v>
      </c>
      <c r="E450">
        <v>2</v>
      </c>
      <c r="F450">
        <v>236</v>
      </c>
      <c r="G450" t="str">
        <f>VLOOKUP($C450,'Raw-products'!$A$2:$H$1261,MATCH(G$1,'Raw-products'!$A$1:$H$1,0))</f>
        <v>Jacket</v>
      </c>
      <c r="H450" t="str">
        <f>VLOOKUP($C450,'Raw-products'!$A$2:$H$1261,MATCH(H$1,'Raw-products'!$A$1:$H$1,0))</f>
        <v>Puffer</v>
      </c>
      <c r="I450" t="str">
        <f>VLOOKUP($C450,'Raw-products'!$A$2:$H$1261,MATCH(I$1,'Raw-products'!$A$1:$H$1,0))</f>
        <v>L</v>
      </c>
      <c r="J450" t="str">
        <f>VLOOKUP($C450,'Raw-products'!$A$2:$H$1261,MATCH(J$1,'Raw-products'!$A$1:$H$1,0))</f>
        <v>red</v>
      </c>
      <c r="K450">
        <f>VLOOKUP($C450,'Raw-products'!$A$2:$H$1261,MATCH(K$1,'Raw-products'!$A$1:$H$1,0))</f>
        <v>110</v>
      </c>
      <c r="L450">
        <f>VLOOKUP($C450,'Raw-products'!$A$2:$H$1261,MATCH(L$1,'Raw-products'!$A$1:$H$1,0))</f>
        <v>44</v>
      </c>
      <c r="M450" s="5">
        <f t="shared" si="12"/>
        <v>4840</v>
      </c>
      <c r="N450" cm="1">
        <f t="array" ref="N450:Q450">_xlfn.XLOOKUP($B450,'Raw -orders'!$A:$A,'Raw -orders'!$B:$E)</f>
        <v>817</v>
      </c>
      <c r="O450">
        <v>57063</v>
      </c>
      <c r="P450" s="1">
        <v>44285</v>
      </c>
      <c r="Q450" s="1">
        <v>44302</v>
      </c>
      <c r="R450" t="str" cm="1">
        <f t="array" ref="R450:Y450">_xlfn.XLOOKUP($N450,'Raw - customers'!$A:$A,'Raw - customers'!$B:$I)</f>
        <v>Joella Tiddeman</v>
      </c>
      <c r="S450" t="str">
        <v>Polygender</v>
      </c>
      <c r="T450">
        <v>45</v>
      </c>
      <c r="U450" t="str">
        <v>887 Goldner PlazaSuite 053</v>
      </c>
      <c r="V450">
        <v>2166</v>
      </c>
      <c r="W450" t="str">
        <v>Johnsonstad</v>
      </c>
      <c r="X450" t="str">
        <v>Tasmania</v>
      </c>
      <c r="Y450" t="str">
        <v>Australia</v>
      </c>
      <c r="Z450">
        <v>3</v>
      </c>
      <c r="AA450" s="3" t="str">
        <f t="shared" si="13"/>
        <v>10 to 20</v>
      </c>
      <c r="AL450" s="6" t="str">
        <v>Lorelle Lancastle</v>
      </c>
      <c r="AP450" s="6">
        <v>817</v>
      </c>
      <c r="AQ450" s="6" t="s">
        <v>1414</v>
      </c>
      <c r="AS450">
        <v>486</v>
      </c>
      <c r="AT450" t="str">
        <v>Northern Territory</v>
      </c>
    </row>
    <row r="451" spans="1:46" x14ac:dyDescent="0.25">
      <c r="A451">
        <v>449</v>
      </c>
      <c r="B451">
        <v>100</v>
      </c>
      <c r="C451">
        <v>1083</v>
      </c>
      <c r="D451">
        <v>93</v>
      </c>
      <c r="E451">
        <v>2</v>
      </c>
      <c r="F451">
        <v>186</v>
      </c>
      <c r="G451" t="str">
        <f>VLOOKUP($C451,'Raw-products'!$A$2:$H$1261,MATCH(G$1,'Raw-products'!$A$1:$H$1,0))</f>
        <v>Trousers</v>
      </c>
      <c r="H451" t="str">
        <f>VLOOKUP($C451,'Raw-products'!$A$2:$H$1261,MATCH(H$1,'Raw-products'!$A$1:$H$1,0))</f>
        <v>Joggers</v>
      </c>
      <c r="I451" t="str">
        <f>VLOOKUP($C451,'Raw-products'!$A$2:$H$1261,MATCH(I$1,'Raw-products'!$A$1:$H$1,0))</f>
        <v>L</v>
      </c>
      <c r="J451" t="str">
        <f>VLOOKUP($C451,'Raw-products'!$A$2:$H$1261,MATCH(J$1,'Raw-products'!$A$1:$H$1,0))</f>
        <v>violet</v>
      </c>
      <c r="K451">
        <f>VLOOKUP($C451,'Raw-products'!$A$2:$H$1261,MATCH(K$1,'Raw-products'!$A$1:$H$1,0))</f>
        <v>94</v>
      </c>
      <c r="L451">
        <f>VLOOKUP($C451,'Raw-products'!$A$2:$H$1261,MATCH(L$1,'Raw-products'!$A$1:$H$1,0))</f>
        <v>60</v>
      </c>
      <c r="M451" s="5">
        <f t="shared" ref="M451:M514" si="14">$K451*$L451</f>
        <v>5640</v>
      </c>
      <c r="N451" cm="1">
        <f t="array" ref="N451:Q451">_xlfn.XLOOKUP($B451,'Raw -orders'!$A:$A,'Raw -orders'!$B:$E)</f>
        <v>817</v>
      </c>
      <c r="O451">
        <v>57063</v>
      </c>
      <c r="P451" s="1">
        <v>44285</v>
      </c>
      <c r="Q451" s="1">
        <v>44302</v>
      </c>
      <c r="R451" t="str" cm="1">
        <f t="array" ref="R451:Y451">_xlfn.XLOOKUP($N451,'Raw - customers'!$A:$A,'Raw - customers'!$B:$I)</f>
        <v>Joella Tiddeman</v>
      </c>
      <c r="S451" t="str">
        <v>Polygender</v>
      </c>
      <c r="T451">
        <v>45</v>
      </c>
      <c r="U451" t="str">
        <v>887 Goldner PlazaSuite 053</v>
      </c>
      <c r="V451">
        <v>2166</v>
      </c>
      <c r="W451" t="str">
        <v>Johnsonstad</v>
      </c>
      <c r="X451" t="str">
        <v>Tasmania</v>
      </c>
      <c r="Y451" t="str">
        <v>Australia</v>
      </c>
      <c r="Z451">
        <v>3</v>
      </c>
      <c r="AA451" s="3" t="str">
        <f t="shared" ref="AA451:AA514" si="15">IF(AND(DATEDIF($P451,$Q451,"D")&gt;0,DATEDIF($P451,$Q451,"D")&lt;=10),"0 to 10",IF(AND(DATEDIF($P451,$Q451,"D")&gt;10,DATEDIF($P451,$Q451,"D")&lt;=20),"10 to 20",IF(AND(DATEDIF($P451,$Q451,"D")&gt;20,DATEDIF($P451,$Q451,"D")&lt;=30),"20 to 30")))</f>
        <v>10 to 20</v>
      </c>
      <c r="AL451" s="6" t="str">
        <v>Lorenzo Dutch</v>
      </c>
      <c r="AP451" s="6">
        <v>817</v>
      </c>
      <c r="AQ451" s="6" t="s">
        <v>1414</v>
      </c>
      <c r="AS451">
        <v>682</v>
      </c>
      <c r="AT451" t="str">
        <v>Western Australia</v>
      </c>
    </row>
    <row r="452" spans="1:46" x14ac:dyDescent="0.25">
      <c r="A452">
        <v>450</v>
      </c>
      <c r="B452">
        <v>100</v>
      </c>
      <c r="C452">
        <v>471</v>
      </c>
      <c r="D452">
        <v>118</v>
      </c>
      <c r="E452">
        <v>2</v>
      </c>
      <c r="F452">
        <v>236</v>
      </c>
      <c r="G452" t="str">
        <f>VLOOKUP($C452,'Raw-products'!$A$2:$H$1261,MATCH(G$1,'Raw-products'!$A$1:$H$1,0))</f>
        <v>Jacket</v>
      </c>
      <c r="H452" t="str">
        <f>VLOOKUP($C452,'Raw-products'!$A$2:$H$1261,MATCH(H$1,'Raw-products'!$A$1:$H$1,0))</f>
        <v>Puffer</v>
      </c>
      <c r="I452" t="str">
        <f>VLOOKUP($C452,'Raw-products'!$A$2:$H$1261,MATCH(I$1,'Raw-products'!$A$1:$H$1,0))</f>
        <v>S</v>
      </c>
      <c r="J452" t="str">
        <f>VLOOKUP($C452,'Raw-products'!$A$2:$H$1261,MATCH(J$1,'Raw-products'!$A$1:$H$1,0))</f>
        <v>green</v>
      </c>
      <c r="K452">
        <f>VLOOKUP($C452,'Raw-products'!$A$2:$H$1261,MATCH(K$1,'Raw-products'!$A$1:$H$1,0))</f>
        <v>110</v>
      </c>
      <c r="L452">
        <f>VLOOKUP($C452,'Raw-products'!$A$2:$H$1261,MATCH(L$1,'Raw-products'!$A$1:$H$1,0))</f>
        <v>54</v>
      </c>
      <c r="M452" s="5">
        <f t="shared" si="14"/>
        <v>5940</v>
      </c>
      <c r="N452" cm="1">
        <f t="array" ref="N452:Q452">_xlfn.XLOOKUP($B452,'Raw -orders'!$A:$A,'Raw -orders'!$B:$E)</f>
        <v>817</v>
      </c>
      <c r="O452">
        <v>57063</v>
      </c>
      <c r="P452" s="1">
        <v>44285</v>
      </c>
      <c r="Q452" s="1">
        <v>44302</v>
      </c>
      <c r="R452" t="str" cm="1">
        <f t="array" ref="R452:Y452">_xlfn.XLOOKUP($N452,'Raw - customers'!$A:$A,'Raw - customers'!$B:$I)</f>
        <v>Joella Tiddeman</v>
      </c>
      <c r="S452" t="str">
        <v>Polygender</v>
      </c>
      <c r="T452">
        <v>45</v>
      </c>
      <c r="U452" t="str">
        <v>887 Goldner PlazaSuite 053</v>
      </c>
      <c r="V452">
        <v>2166</v>
      </c>
      <c r="W452" t="str">
        <v>Johnsonstad</v>
      </c>
      <c r="X452" t="str">
        <v>Tasmania</v>
      </c>
      <c r="Y452" t="str">
        <v>Australia</v>
      </c>
      <c r="Z452">
        <v>3</v>
      </c>
      <c r="AA452" s="3" t="str">
        <f t="shared" si="15"/>
        <v>10 to 20</v>
      </c>
      <c r="AL452" s="6" t="str">
        <v>Lori Briars</v>
      </c>
      <c r="AP452" s="6">
        <v>817</v>
      </c>
      <c r="AQ452" s="6" t="s">
        <v>1414</v>
      </c>
      <c r="AS452">
        <v>225</v>
      </c>
      <c r="AT452" t="str">
        <v>Queensland</v>
      </c>
    </row>
    <row r="453" spans="1:46" x14ac:dyDescent="0.25">
      <c r="A453">
        <v>451</v>
      </c>
      <c r="B453">
        <v>100</v>
      </c>
      <c r="C453">
        <v>138</v>
      </c>
      <c r="D453">
        <v>92</v>
      </c>
      <c r="E453">
        <v>3</v>
      </c>
      <c r="F453">
        <v>276</v>
      </c>
      <c r="G453" t="str">
        <f>VLOOKUP($C453,'Raw-products'!$A$2:$H$1261,MATCH(G$1,'Raw-products'!$A$1:$H$1,0))</f>
        <v>Shirt</v>
      </c>
      <c r="H453" t="str">
        <f>VLOOKUP($C453,'Raw-products'!$A$2:$H$1261,MATCH(H$1,'Raw-products'!$A$1:$H$1,0))</f>
        <v>Denim</v>
      </c>
      <c r="I453" t="str">
        <f>VLOOKUP($C453,'Raw-products'!$A$2:$H$1261,MATCH(I$1,'Raw-products'!$A$1:$H$1,0))</f>
        <v>L</v>
      </c>
      <c r="J453" t="str">
        <f>VLOOKUP($C453,'Raw-products'!$A$2:$H$1261,MATCH(J$1,'Raw-products'!$A$1:$H$1,0))</f>
        <v>violet</v>
      </c>
      <c r="K453">
        <f>VLOOKUP($C453,'Raw-products'!$A$2:$H$1261,MATCH(K$1,'Raw-products'!$A$1:$H$1,0))</f>
        <v>115</v>
      </c>
      <c r="L453">
        <f>VLOOKUP($C453,'Raw-products'!$A$2:$H$1261,MATCH(L$1,'Raw-products'!$A$1:$H$1,0))</f>
        <v>78</v>
      </c>
      <c r="M453" s="5">
        <f t="shared" si="14"/>
        <v>8970</v>
      </c>
      <c r="N453" cm="1">
        <f t="array" ref="N453:Q453">_xlfn.XLOOKUP($B453,'Raw -orders'!$A:$A,'Raw -orders'!$B:$E)</f>
        <v>817</v>
      </c>
      <c r="O453">
        <v>57063</v>
      </c>
      <c r="P453" s="1">
        <v>44285</v>
      </c>
      <c r="Q453" s="1">
        <v>44302</v>
      </c>
      <c r="R453" t="str" cm="1">
        <f t="array" ref="R453:Y453">_xlfn.XLOOKUP($N453,'Raw - customers'!$A:$A,'Raw - customers'!$B:$I)</f>
        <v>Joella Tiddeman</v>
      </c>
      <c r="S453" t="str">
        <v>Polygender</v>
      </c>
      <c r="T453">
        <v>45</v>
      </c>
      <c r="U453" t="str">
        <v>887 Goldner PlazaSuite 053</v>
      </c>
      <c r="V453">
        <v>2166</v>
      </c>
      <c r="W453" t="str">
        <v>Johnsonstad</v>
      </c>
      <c r="X453" t="str">
        <v>Tasmania</v>
      </c>
      <c r="Y453" t="str">
        <v>Australia</v>
      </c>
      <c r="Z453">
        <v>3</v>
      </c>
      <c r="AA453" s="3" t="str">
        <f t="shared" si="15"/>
        <v>10 to 20</v>
      </c>
      <c r="AL453" s="6" t="str">
        <v>Lorilyn Vittet</v>
      </c>
      <c r="AP453" s="6">
        <v>817</v>
      </c>
      <c r="AQ453" s="6" t="s">
        <v>1414</v>
      </c>
      <c r="AS453">
        <v>808</v>
      </c>
      <c r="AT453" t="str">
        <v>Western Australia</v>
      </c>
    </row>
    <row r="454" spans="1:46" x14ac:dyDescent="0.25">
      <c r="A454">
        <v>452</v>
      </c>
      <c r="B454">
        <v>100</v>
      </c>
      <c r="C454">
        <v>470</v>
      </c>
      <c r="D454">
        <v>118</v>
      </c>
      <c r="E454">
        <v>1</v>
      </c>
      <c r="F454">
        <v>118</v>
      </c>
      <c r="G454" t="str">
        <f>VLOOKUP($C454,'Raw-products'!$A$2:$H$1261,MATCH(G$1,'Raw-products'!$A$1:$H$1,0))</f>
        <v>Jacket</v>
      </c>
      <c r="H454" t="str">
        <f>VLOOKUP($C454,'Raw-products'!$A$2:$H$1261,MATCH(H$1,'Raw-products'!$A$1:$H$1,0))</f>
        <v>Puffer</v>
      </c>
      <c r="I454" t="str">
        <f>VLOOKUP($C454,'Raw-products'!$A$2:$H$1261,MATCH(I$1,'Raw-products'!$A$1:$H$1,0))</f>
        <v>XS</v>
      </c>
      <c r="J454" t="str">
        <f>VLOOKUP($C454,'Raw-products'!$A$2:$H$1261,MATCH(J$1,'Raw-products'!$A$1:$H$1,0))</f>
        <v>green</v>
      </c>
      <c r="K454">
        <f>VLOOKUP($C454,'Raw-products'!$A$2:$H$1261,MATCH(K$1,'Raw-products'!$A$1:$H$1,0))</f>
        <v>110</v>
      </c>
      <c r="L454">
        <f>VLOOKUP($C454,'Raw-products'!$A$2:$H$1261,MATCH(L$1,'Raw-products'!$A$1:$H$1,0))</f>
        <v>41</v>
      </c>
      <c r="M454" s="5">
        <f t="shared" si="14"/>
        <v>4510</v>
      </c>
      <c r="N454" cm="1">
        <f t="array" ref="N454:Q454">_xlfn.XLOOKUP($B454,'Raw -orders'!$A:$A,'Raw -orders'!$B:$E)</f>
        <v>817</v>
      </c>
      <c r="O454">
        <v>57063</v>
      </c>
      <c r="P454" s="1">
        <v>44285</v>
      </c>
      <c r="Q454" s="1">
        <v>44302</v>
      </c>
      <c r="R454" t="str" cm="1">
        <f t="array" ref="R454:Y454">_xlfn.XLOOKUP($N454,'Raw - customers'!$A:$A,'Raw - customers'!$B:$I)</f>
        <v>Joella Tiddeman</v>
      </c>
      <c r="S454" t="str">
        <v>Polygender</v>
      </c>
      <c r="T454">
        <v>45</v>
      </c>
      <c r="U454" t="str">
        <v>887 Goldner PlazaSuite 053</v>
      </c>
      <c r="V454">
        <v>2166</v>
      </c>
      <c r="W454" t="str">
        <v>Johnsonstad</v>
      </c>
      <c r="X454" t="str">
        <v>Tasmania</v>
      </c>
      <c r="Y454" t="str">
        <v>Australia</v>
      </c>
      <c r="Z454">
        <v>3</v>
      </c>
      <c r="AA454" s="3" t="str">
        <f t="shared" si="15"/>
        <v>10 to 20</v>
      </c>
      <c r="AL454" s="6" t="str">
        <v>Lorine Mclugish</v>
      </c>
      <c r="AP454" s="6">
        <v>817</v>
      </c>
      <c r="AQ454" s="6" t="s">
        <v>1414</v>
      </c>
      <c r="AS454">
        <v>398</v>
      </c>
      <c r="AT454" t="str">
        <v>Western Australia</v>
      </c>
    </row>
    <row r="455" spans="1:46" x14ac:dyDescent="0.25">
      <c r="A455">
        <v>453</v>
      </c>
      <c r="B455">
        <v>100</v>
      </c>
      <c r="C455">
        <v>373</v>
      </c>
      <c r="D455">
        <v>94</v>
      </c>
      <c r="E455">
        <v>2</v>
      </c>
      <c r="F455">
        <v>188</v>
      </c>
      <c r="G455" t="str">
        <f>VLOOKUP($C455,'Raw-products'!$A$2:$H$1261,MATCH(G$1,'Raw-products'!$A$1:$H$1,0))</f>
        <v>Shirt</v>
      </c>
      <c r="H455" t="str">
        <f>VLOOKUP($C455,'Raw-products'!$A$2:$H$1261,MATCH(H$1,'Raw-products'!$A$1:$H$1,0))</f>
        <v>Henley</v>
      </c>
      <c r="I455" t="str">
        <f>VLOOKUP($C455,'Raw-products'!$A$2:$H$1261,MATCH(I$1,'Raw-products'!$A$1:$H$1,0))</f>
        <v>L</v>
      </c>
      <c r="J455" t="str">
        <f>VLOOKUP($C455,'Raw-products'!$A$2:$H$1261,MATCH(J$1,'Raw-products'!$A$1:$H$1,0))</f>
        <v>blue</v>
      </c>
      <c r="K455">
        <f>VLOOKUP($C455,'Raw-products'!$A$2:$H$1261,MATCH(K$1,'Raw-products'!$A$1:$H$1,0))</f>
        <v>92</v>
      </c>
      <c r="L455">
        <f>VLOOKUP($C455,'Raw-products'!$A$2:$H$1261,MATCH(L$1,'Raw-products'!$A$1:$H$1,0))</f>
        <v>60</v>
      </c>
      <c r="M455" s="5">
        <f t="shared" si="14"/>
        <v>5520</v>
      </c>
      <c r="N455" cm="1">
        <f t="array" ref="N455:Q455">_xlfn.XLOOKUP($B455,'Raw -orders'!$A:$A,'Raw -orders'!$B:$E)</f>
        <v>817</v>
      </c>
      <c r="O455">
        <v>57063</v>
      </c>
      <c r="P455" s="1">
        <v>44285</v>
      </c>
      <c r="Q455" s="1">
        <v>44302</v>
      </c>
      <c r="R455" t="str" cm="1">
        <f t="array" ref="R455:Y455">_xlfn.XLOOKUP($N455,'Raw - customers'!$A:$A,'Raw - customers'!$B:$I)</f>
        <v>Joella Tiddeman</v>
      </c>
      <c r="S455" t="str">
        <v>Polygender</v>
      </c>
      <c r="T455">
        <v>45</v>
      </c>
      <c r="U455" t="str">
        <v>887 Goldner PlazaSuite 053</v>
      </c>
      <c r="V455">
        <v>2166</v>
      </c>
      <c r="W455" t="str">
        <v>Johnsonstad</v>
      </c>
      <c r="X455" t="str">
        <v>Tasmania</v>
      </c>
      <c r="Y455" t="str">
        <v>Australia</v>
      </c>
      <c r="Z455">
        <v>3</v>
      </c>
      <c r="AA455" s="3" t="str">
        <f t="shared" si="15"/>
        <v>10 to 20</v>
      </c>
      <c r="AL455" s="6" t="str">
        <v>Lucas Cromly</v>
      </c>
      <c r="AP455" s="6">
        <v>817</v>
      </c>
      <c r="AQ455" s="6" t="s">
        <v>1414</v>
      </c>
      <c r="AS455">
        <v>233</v>
      </c>
      <c r="AT455" t="str">
        <v>South Australia</v>
      </c>
    </row>
    <row r="456" spans="1:46" x14ac:dyDescent="0.25">
      <c r="A456">
        <v>454</v>
      </c>
      <c r="B456">
        <v>100</v>
      </c>
      <c r="C456">
        <v>392</v>
      </c>
      <c r="D456">
        <v>119</v>
      </c>
      <c r="E456">
        <v>3</v>
      </c>
      <c r="F456">
        <v>357</v>
      </c>
      <c r="G456" t="str">
        <f>VLOOKUP($C456,'Raw-products'!$A$2:$H$1261,MATCH(G$1,'Raw-products'!$A$1:$H$1,0))</f>
        <v>Shirt</v>
      </c>
      <c r="H456" t="str">
        <f>VLOOKUP($C456,'Raw-products'!$A$2:$H$1261,MATCH(H$1,'Raw-products'!$A$1:$H$1,0))</f>
        <v>Casual Slim Fit</v>
      </c>
      <c r="I456" t="str">
        <f>VLOOKUP($C456,'Raw-products'!$A$2:$H$1261,MATCH(I$1,'Raw-products'!$A$1:$H$1,0))</f>
        <v>M</v>
      </c>
      <c r="J456" t="str">
        <f>VLOOKUP($C456,'Raw-products'!$A$2:$H$1261,MATCH(J$1,'Raw-products'!$A$1:$H$1,0))</f>
        <v>orange</v>
      </c>
      <c r="K456">
        <f>VLOOKUP($C456,'Raw-products'!$A$2:$H$1261,MATCH(K$1,'Raw-products'!$A$1:$H$1,0))</f>
        <v>113</v>
      </c>
      <c r="L456">
        <f>VLOOKUP($C456,'Raw-products'!$A$2:$H$1261,MATCH(L$1,'Raw-products'!$A$1:$H$1,0))</f>
        <v>47</v>
      </c>
      <c r="M456" s="5">
        <f t="shared" si="14"/>
        <v>5311</v>
      </c>
      <c r="N456" cm="1">
        <f t="array" ref="N456:Q456">_xlfn.XLOOKUP($B456,'Raw -orders'!$A:$A,'Raw -orders'!$B:$E)</f>
        <v>817</v>
      </c>
      <c r="O456">
        <v>57063</v>
      </c>
      <c r="P456" s="1">
        <v>44285</v>
      </c>
      <c r="Q456" s="1">
        <v>44302</v>
      </c>
      <c r="R456" t="str" cm="1">
        <f t="array" ref="R456:Y456">_xlfn.XLOOKUP($N456,'Raw - customers'!$A:$A,'Raw - customers'!$B:$I)</f>
        <v>Joella Tiddeman</v>
      </c>
      <c r="S456" t="str">
        <v>Polygender</v>
      </c>
      <c r="T456">
        <v>45</v>
      </c>
      <c r="U456" t="str">
        <v>887 Goldner PlazaSuite 053</v>
      </c>
      <c r="V456">
        <v>2166</v>
      </c>
      <c r="W456" t="str">
        <v>Johnsonstad</v>
      </c>
      <c r="X456" t="str">
        <v>Tasmania</v>
      </c>
      <c r="Y456" t="str">
        <v>Australia</v>
      </c>
      <c r="Z456">
        <v>3</v>
      </c>
      <c r="AA456" s="3" t="str">
        <f t="shared" si="15"/>
        <v>10 to 20</v>
      </c>
      <c r="AL456" s="6" t="str">
        <v>Lucias Forsythe</v>
      </c>
      <c r="AP456" s="6">
        <v>817</v>
      </c>
      <c r="AQ456" s="6" t="s">
        <v>1414</v>
      </c>
      <c r="AS456">
        <v>534</v>
      </c>
      <c r="AT456" t="str">
        <v>Tasmania</v>
      </c>
    </row>
    <row r="457" spans="1:46" x14ac:dyDescent="0.25">
      <c r="A457">
        <v>455</v>
      </c>
      <c r="B457">
        <v>100</v>
      </c>
      <c r="C457">
        <v>1242</v>
      </c>
      <c r="D457">
        <v>112</v>
      </c>
      <c r="E457">
        <v>1</v>
      </c>
      <c r="F457">
        <v>112</v>
      </c>
      <c r="G457" t="str">
        <f>VLOOKUP($C457,'Raw-products'!$A$2:$H$1261,MATCH(G$1,'Raw-products'!$A$1:$H$1,0))</f>
        <v>Trousers</v>
      </c>
      <c r="H457" t="str">
        <f>VLOOKUP($C457,'Raw-products'!$A$2:$H$1261,MATCH(H$1,'Raw-products'!$A$1:$H$1,0))</f>
        <v>Tracksuit Bottoms</v>
      </c>
      <c r="I457" t="str">
        <f>VLOOKUP($C457,'Raw-products'!$A$2:$H$1261,MATCH(I$1,'Raw-products'!$A$1:$H$1,0))</f>
        <v>M</v>
      </c>
      <c r="J457" t="str">
        <f>VLOOKUP($C457,'Raw-products'!$A$2:$H$1261,MATCH(J$1,'Raw-products'!$A$1:$H$1,0))</f>
        <v>green</v>
      </c>
      <c r="K457">
        <f>VLOOKUP($C457,'Raw-products'!$A$2:$H$1261,MATCH(K$1,'Raw-products'!$A$1:$H$1,0))</f>
        <v>91</v>
      </c>
      <c r="L457">
        <f>VLOOKUP($C457,'Raw-products'!$A$2:$H$1261,MATCH(L$1,'Raw-products'!$A$1:$H$1,0))</f>
        <v>47</v>
      </c>
      <c r="M457" s="5">
        <f t="shared" si="14"/>
        <v>4277</v>
      </c>
      <c r="N457" cm="1">
        <f t="array" ref="N457:Q457">_xlfn.XLOOKUP($B457,'Raw -orders'!$A:$A,'Raw -orders'!$B:$E)</f>
        <v>817</v>
      </c>
      <c r="O457">
        <v>57063</v>
      </c>
      <c r="P457" s="1">
        <v>44285</v>
      </c>
      <c r="Q457" s="1">
        <v>44302</v>
      </c>
      <c r="R457" t="str" cm="1">
        <f t="array" ref="R457:Y457">_xlfn.XLOOKUP($N457,'Raw - customers'!$A:$A,'Raw - customers'!$B:$I)</f>
        <v>Joella Tiddeman</v>
      </c>
      <c r="S457" t="str">
        <v>Polygender</v>
      </c>
      <c r="T457">
        <v>45</v>
      </c>
      <c r="U457" t="str">
        <v>887 Goldner PlazaSuite 053</v>
      </c>
      <c r="V457">
        <v>2166</v>
      </c>
      <c r="W457" t="str">
        <v>Johnsonstad</v>
      </c>
      <c r="X457" t="str">
        <v>Tasmania</v>
      </c>
      <c r="Y457" t="str">
        <v>Australia</v>
      </c>
      <c r="Z457">
        <v>3</v>
      </c>
      <c r="AA457" s="3" t="str">
        <f t="shared" si="15"/>
        <v>10 to 20</v>
      </c>
      <c r="AL457" s="6" t="str">
        <v>Luelle Fernanando</v>
      </c>
      <c r="AP457" s="6">
        <v>817</v>
      </c>
      <c r="AQ457" s="6" t="s">
        <v>1414</v>
      </c>
      <c r="AS457">
        <v>904</v>
      </c>
      <c r="AT457" t="str">
        <v>Tasmania</v>
      </c>
    </row>
    <row r="458" spans="1:46" x14ac:dyDescent="0.25">
      <c r="A458">
        <v>456</v>
      </c>
      <c r="B458">
        <v>101</v>
      </c>
      <c r="C458">
        <v>643</v>
      </c>
      <c r="D458">
        <v>93</v>
      </c>
      <c r="E458">
        <v>3</v>
      </c>
      <c r="F458">
        <v>279</v>
      </c>
      <c r="G458" t="str">
        <f>VLOOKUP($C458,'Raw-products'!$A$2:$H$1261,MATCH(G$1,'Raw-products'!$A$1:$H$1,0))</f>
        <v>Jacket</v>
      </c>
      <c r="H458" t="str">
        <f>VLOOKUP($C458,'Raw-products'!$A$2:$H$1261,MATCH(H$1,'Raw-products'!$A$1:$H$1,0))</f>
        <v>Coach</v>
      </c>
      <c r="I458" t="str">
        <f>VLOOKUP($C458,'Raw-products'!$A$2:$H$1261,MATCH(I$1,'Raw-products'!$A$1:$H$1,0))</f>
        <v>L</v>
      </c>
      <c r="J458" t="str">
        <f>VLOOKUP($C458,'Raw-products'!$A$2:$H$1261,MATCH(J$1,'Raw-products'!$A$1:$H$1,0))</f>
        <v>yellow</v>
      </c>
      <c r="K458">
        <f>VLOOKUP($C458,'Raw-products'!$A$2:$H$1261,MATCH(K$1,'Raw-products'!$A$1:$H$1,0))</f>
        <v>115</v>
      </c>
      <c r="L458">
        <f>VLOOKUP($C458,'Raw-products'!$A$2:$H$1261,MATCH(L$1,'Raw-products'!$A$1:$H$1,0))</f>
        <v>53</v>
      </c>
      <c r="M458" s="5">
        <f t="shared" si="14"/>
        <v>6095</v>
      </c>
      <c r="N458" cm="1">
        <f t="array" ref="N458:Q458">_xlfn.XLOOKUP($B458,'Raw -orders'!$A:$A,'Raw -orders'!$B:$E)</f>
        <v>807</v>
      </c>
      <c r="O458">
        <v>25174</v>
      </c>
      <c r="P458" s="1">
        <v>44227</v>
      </c>
      <c r="Q458" s="1">
        <v>44254</v>
      </c>
      <c r="R458" t="str" cm="1">
        <f t="array" ref="R458:Y458">_xlfn.XLOOKUP($N458,'Raw - customers'!$A:$A,'Raw - customers'!$B:$I)</f>
        <v>Dena Banbrick</v>
      </c>
      <c r="S458" t="str">
        <v>Polygender</v>
      </c>
      <c r="T458">
        <v>26</v>
      </c>
      <c r="U458" t="str">
        <v>80 Adam HillSuite 633</v>
      </c>
      <c r="V458">
        <v>953</v>
      </c>
      <c r="W458" t="str">
        <v>Tylershire</v>
      </c>
      <c r="X458" t="str">
        <v>Queensland</v>
      </c>
      <c r="Y458" t="str">
        <v>Australia</v>
      </c>
      <c r="Z458">
        <v>1</v>
      </c>
      <c r="AA458" s="3" t="str">
        <f t="shared" si="15"/>
        <v>20 to 30</v>
      </c>
      <c r="AL458" s="6" t="str">
        <v>Lyn Bouts</v>
      </c>
      <c r="AP458" s="6">
        <v>807</v>
      </c>
      <c r="AQ458" s="6" t="s">
        <v>1355</v>
      </c>
      <c r="AS458">
        <v>460</v>
      </c>
      <c r="AT458" t="str">
        <v>Victoria</v>
      </c>
    </row>
    <row r="459" spans="1:46" x14ac:dyDescent="0.25">
      <c r="A459">
        <v>457</v>
      </c>
      <c r="B459">
        <v>101</v>
      </c>
      <c r="C459">
        <v>1216</v>
      </c>
      <c r="D459">
        <v>105</v>
      </c>
      <c r="E459">
        <v>1</v>
      </c>
      <c r="F459">
        <v>105</v>
      </c>
      <c r="G459" t="str">
        <f>VLOOKUP($C459,'Raw-products'!$A$2:$H$1261,MATCH(G$1,'Raw-products'!$A$1:$H$1,0))</f>
        <v>Trousers</v>
      </c>
      <c r="H459" t="str">
        <f>VLOOKUP($C459,'Raw-products'!$A$2:$H$1261,MATCH(H$1,'Raw-products'!$A$1:$H$1,0))</f>
        <v>Pleated</v>
      </c>
      <c r="I459" t="str">
        <f>VLOOKUP($C459,'Raw-products'!$A$2:$H$1261,MATCH(I$1,'Raw-products'!$A$1:$H$1,0))</f>
        <v>S</v>
      </c>
      <c r="J459" t="str">
        <f>VLOOKUP($C459,'Raw-products'!$A$2:$H$1261,MATCH(J$1,'Raw-products'!$A$1:$H$1,0))</f>
        <v>indigo</v>
      </c>
      <c r="K459">
        <f>VLOOKUP($C459,'Raw-products'!$A$2:$H$1261,MATCH(K$1,'Raw-products'!$A$1:$H$1,0))</f>
        <v>90</v>
      </c>
      <c r="L459">
        <f>VLOOKUP($C459,'Raw-products'!$A$2:$H$1261,MATCH(L$1,'Raw-products'!$A$1:$H$1,0))</f>
        <v>41</v>
      </c>
      <c r="M459" s="5">
        <f t="shared" si="14"/>
        <v>3690</v>
      </c>
      <c r="N459" cm="1">
        <f t="array" ref="N459:Q459">_xlfn.XLOOKUP($B459,'Raw -orders'!$A:$A,'Raw -orders'!$B:$E)</f>
        <v>807</v>
      </c>
      <c r="O459">
        <v>25174</v>
      </c>
      <c r="P459" s="1">
        <v>44227</v>
      </c>
      <c r="Q459" s="1">
        <v>44254</v>
      </c>
      <c r="R459" t="str" cm="1">
        <f t="array" ref="R459:Y459">_xlfn.XLOOKUP($N459,'Raw - customers'!$A:$A,'Raw - customers'!$B:$I)</f>
        <v>Dena Banbrick</v>
      </c>
      <c r="S459" t="str">
        <v>Polygender</v>
      </c>
      <c r="T459">
        <v>26</v>
      </c>
      <c r="U459" t="str">
        <v>80 Adam HillSuite 633</v>
      </c>
      <c r="V459">
        <v>953</v>
      </c>
      <c r="W459" t="str">
        <v>Tylershire</v>
      </c>
      <c r="X459" t="str">
        <v>Queensland</v>
      </c>
      <c r="Y459" t="str">
        <v>Australia</v>
      </c>
      <c r="Z459">
        <v>1</v>
      </c>
      <c r="AA459" s="3" t="str">
        <f t="shared" si="15"/>
        <v>20 to 30</v>
      </c>
      <c r="AL459" s="6" t="str">
        <v>Lynda Seydlitz</v>
      </c>
      <c r="AP459" s="6">
        <v>807</v>
      </c>
      <c r="AQ459" s="6" t="s">
        <v>1355</v>
      </c>
      <c r="AS459">
        <v>952</v>
      </c>
      <c r="AT459" t="str">
        <v>Northern Territory</v>
      </c>
    </row>
    <row r="460" spans="1:46" x14ac:dyDescent="0.25">
      <c r="A460">
        <v>458</v>
      </c>
      <c r="B460">
        <v>101</v>
      </c>
      <c r="C460">
        <v>1113</v>
      </c>
      <c r="D460">
        <v>115</v>
      </c>
      <c r="E460">
        <v>1</v>
      </c>
      <c r="F460">
        <v>115</v>
      </c>
      <c r="G460" t="str">
        <f>VLOOKUP($C460,'Raw-products'!$A$2:$H$1261,MATCH(G$1,'Raw-products'!$A$1:$H$1,0))</f>
        <v>Trousers</v>
      </c>
      <c r="H460" t="str">
        <f>VLOOKUP($C460,'Raw-products'!$A$2:$H$1261,MATCH(H$1,'Raw-products'!$A$1:$H$1,0))</f>
        <v>Cropped</v>
      </c>
      <c r="I460" t="str">
        <f>VLOOKUP($C460,'Raw-products'!$A$2:$H$1261,MATCH(I$1,'Raw-products'!$A$1:$H$1,0))</f>
        <v>L</v>
      </c>
      <c r="J460" t="str">
        <f>VLOOKUP($C460,'Raw-products'!$A$2:$H$1261,MATCH(J$1,'Raw-products'!$A$1:$H$1,0))</f>
        <v>indigo</v>
      </c>
      <c r="K460">
        <f>VLOOKUP($C460,'Raw-products'!$A$2:$H$1261,MATCH(K$1,'Raw-products'!$A$1:$H$1,0))</f>
        <v>99</v>
      </c>
      <c r="L460">
        <f>VLOOKUP($C460,'Raw-products'!$A$2:$H$1261,MATCH(L$1,'Raw-products'!$A$1:$H$1,0))</f>
        <v>63</v>
      </c>
      <c r="M460" s="5">
        <f t="shared" si="14"/>
        <v>6237</v>
      </c>
      <c r="N460" cm="1">
        <f t="array" ref="N460:Q460">_xlfn.XLOOKUP($B460,'Raw -orders'!$A:$A,'Raw -orders'!$B:$E)</f>
        <v>807</v>
      </c>
      <c r="O460">
        <v>25174</v>
      </c>
      <c r="P460" s="1">
        <v>44227</v>
      </c>
      <c r="Q460" s="1">
        <v>44254</v>
      </c>
      <c r="R460" t="str" cm="1">
        <f t="array" ref="R460:Y460">_xlfn.XLOOKUP($N460,'Raw - customers'!$A:$A,'Raw - customers'!$B:$I)</f>
        <v>Dena Banbrick</v>
      </c>
      <c r="S460" t="str">
        <v>Polygender</v>
      </c>
      <c r="T460">
        <v>26</v>
      </c>
      <c r="U460" t="str">
        <v>80 Adam HillSuite 633</v>
      </c>
      <c r="V460">
        <v>953</v>
      </c>
      <c r="W460" t="str">
        <v>Tylershire</v>
      </c>
      <c r="X460" t="str">
        <v>Queensland</v>
      </c>
      <c r="Y460" t="str">
        <v>Australia</v>
      </c>
      <c r="Z460">
        <v>1</v>
      </c>
      <c r="AA460" s="3" t="str">
        <f t="shared" si="15"/>
        <v>20 to 30</v>
      </c>
      <c r="AL460" s="6" t="str">
        <v>Mady Greenleaf</v>
      </c>
      <c r="AP460" s="6">
        <v>807</v>
      </c>
      <c r="AQ460" s="6" t="s">
        <v>1355</v>
      </c>
      <c r="AS460">
        <v>183</v>
      </c>
      <c r="AT460" t="str">
        <v>Queensland</v>
      </c>
    </row>
    <row r="461" spans="1:46" x14ac:dyDescent="0.25">
      <c r="A461">
        <v>459</v>
      </c>
      <c r="B461">
        <v>101</v>
      </c>
      <c r="C461">
        <v>474</v>
      </c>
      <c r="D461">
        <v>118</v>
      </c>
      <c r="E461">
        <v>3</v>
      </c>
      <c r="F461">
        <v>354</v>
      </c>
      <c r="G461" t="str">
        <f>VLOOKUP($C461,'Raw-products'!$A$2:$H$1261,MATCH(G$1,'Raw-products'!$A$1:$H$1,0))</f>
        <v>Jacket</v>
      </c>
      <c r="H461" t="str">
        <f>VLOOKUP($C461,'Raw-products'!$A$2:$H$1261,MATCH(H$1,'Raw-products'!$A$1:$H$1,0))</f>
        <v>Puffer</v>
      </c>
      <c r="I461" t="str">
        <f>VLOOKUP($C461,'Raw-products'!$A$2:$H$1261,MATCH(I$1,'Raw-products'!$A$1:$H$1,0))</f>
        <v>XL</v>
      </c>
      <c r="J461" t="str">
        <f>VLOOKUP($C461,'Raw-products'!$A$2:$H$1261,MATCH(J$1,'Raw-products'!$A$1:$H$1,0))</f>
        <v>green</v>
      </c>
      <c r="K461">
        <f>VLOOKUP($C461,'Raw-products'!$A$2:$H$1261,MATCH(K$1,'Raw-products'!$A$1:$H$1,0))</f>
        <v>110</v>
      </c>
      <c r="L461">
        <f>VLOOKUP($C461,'Raw-products'!$A$2:$H$1261,MATCH(L$1,'Raw-products'!$A$1:$H$1,0))</f>
        <v>42</v>
      </c>
      <c r="M461" s="5">
        <f t="shared" si="14"/>
        <v>4620</v>
      </c>
      <c r="N461" cm="1">
        <f t="array" ref="N461:Q461">_xlfn.XLOOKUP($B461,'Raw -orders'!$A:$A,'Raw -orders'!$B:$E)</f>
        <v>807</v>
      </c>
      <c r="O461">
        <v>25174</v>
      </c>
      <c r="P461" s="1">
        <v>44227</v>
      </c>
      <c r="Q461" s="1">
        <v>44254</v>
      </c>
      <c r="R461" t="str" cm="1">
        <f t="array" ref="R461:Y461">_xlfn.XLOOKUP($N461,'Raw - customers'!$A:$A,'Raw - customers'!$B:$I)</f>
        <v>Dena Banbrick</v>
      </c>
      <c r="S461" t="str">
        <v>Polygender</v>
      </c>
      <c r="T461">
        <v>26</v>
      </c>
      <c r="U461" t="str">
        <v>80 Adam HillSuite 633</v>
      </c>
      <c r="V461">
        <v>953</v>
      </c>
      <c r="W461" t="str">
        <v>Tylershire</v>
      </c>
      <c r="X461" t="str">
        <v>Queensland</v>
      </c>
      <c r="Y461" t="str">
        <v>Australia</v>
      </c>
      <c r="Z461">
        <v>1</v>
      </c>
      <c r="AA461" s="3" t="str">
        <f t="shared" si="15"/>
        <v>20 to 30</v>
      </c>
      <c r="AL461" s="6" t="str">
        <v>Maegan Ashton</v>
      </c>
      <c r="AP461" s="6">
        <v>807</v>
      </c>
      <c r="AQ461" s="6" t="s">
        <v>1355</v>
      </c>
      <c r="AS461">
        <v>327</v>
      </c>
      <c r="AT461" t="str">
        <v>Western Australia</v>
      </c>
    </row>
    <row r="462" spans="1:46" x14ac:dyDescent="0.25">
      <c r="A462">
        <v>460</v>
      </c>
      <c r="B462">
        <v>101</v>
      </c>
      <c r="C462">
        <v>1119</v>
      </c>
      <c r="D462">
        <v>115</v>
      </c>
      <c r="E462">
        <v>3</v>
      </c>
      <c r="F462">
        <v>345</v>
      </c>
      <c r="G462" t="str">
        <f>VLOOKUP($C462,'Raw-products'!$A$2:$H$1261,MATCH(G$1,'Raw-products'!$A$1:$H$1,0))</f>
        <v>Trousers</v>
      </c>
      <c r="H462" t="str">
        <f>VLOOKUP($C462,'Raw-products'!$A$2:$H$1261,MATCH(H$1,'Raw-products'!$A$1:$H$1,0))</f>
        <v>Cropped</v>
      </c>
      <c r="I462" t="str">
        <f>VLOOKUP($C462,'Raw-products'!$A$2:$H$1261,MATCH(I$1,'Raw-products'!$A$1:$H$1,0))</f>
        <v>XL</v>
      </c>
      <c r="J462" t="str">
        <f>VLOOKUP($C462,'Raw-products'!$A$2:$H$1261,MATCH(J$1,'Raw-products'!$A$1:$H$1,0))</f>
        <v>violet</v>
      </c>
      <c r="K462">
        <f>VLOOKUP($C462,'Raw-products'!$A$2:$H$1261,MATCH(K$1,'Raw-products'!$A$1:$H$1,0))</f>
        <v>99</v>
      </c>
      <c r="L462">
        <f>VLOOKUP($C462,'Raw-products'!$A$2:$H$1261,MATCH(L$1,'Raw-products'!$A$1:$H$1,0))</f>
        <v>64</v>
      </c>
      <c r="M462" s="5">
        <f t="shared" si="14"/>
        <v>6336</v>
      </c>
      <c r="N462" cm="1">
        <f t="array" ref="N462:Q462">_xlfn.XLOOKUP($B462,'Raw -orders'!$A:$A,'Raw -orders'!$B:$E)</f>
        <v>807</v>
      </c>
      <c r="O462">
        <v>25174</v>
      </c>
      <c r="P462" s="1">
        <v>44227</v>
      </c>
      <c r="Q462" s="1">
        <v>44254</v>
      </c>
      <c r="R462" t="str" cm="1">
        <f t="array" ref="R462:Y462">_xlfn.XLOOKUP($N462,'Raw - customers'!$A:$A,'Raw - customers'!$B:$I)</f>
        <v>Dena Banbrick</v>
      </c>
      <c r="S462" t="str">
        <v>Polygender</v>
      </c>
      <c r="T462">
        <v>26</v>
      </c>
      <c r="U462" t="str">
        <v>80 Adam HillSuite 633</v>
      </c>
      <c r="V462">
        <v>953</v>
      </c>
      <c r="W462" t="str">
        <v>Tylershire</v>
      </c>
      <c r="X462" t="str">
        <v>Queensland</v>
      </c>
      <c r="Y462" t="str">
        <v>Australia</v>
      </c>
      <c r="Z462">
        <v>1</v>
      </c>
      <c r="AA462" s="3" t="str">
        <f t="shared" si="15"/>
        <v>20 to 30</v>
      </c>
      <c r="AL462" s="6" t="str">
        <v>Malcolm Paal</v>
      </c>
      <c r="AP462" s="6">
        <v>807</v>
      </c>
      <c r="AQ462" s="6" t="s">
        <v>1355</v>
      </c>
      <c r="AS462">
        <v>50</v>
      </c>
      <c r="AT462" t="str">
        <v>Western Australia</v>
      </c>
    </row>
    <row r="463" spans="1:46" x14ac:dyDescent="0.25">
      <c r="A463">
        <v>461</v>
      </c>
      <c r="B463">
        <v>102</v>
      </c>
      <c r="C463">
        <v>332</v>
      </c>
      <c r="D463">
        <v>109</v>
      </c>
      <c r="E463">
        <v>3</v>
      </c>
      <c r="F463">
        <v>327</v>
      </c>
      <c r="G463" t="str">
        <f>VLOOKUP($C463,'Raw-products'!$A$2:$H$1261,MATCH(G$1,'Raw-products'!$A$1:$H$1,0))</f>
        <v>Shirt</v>
      </c>
      <c r="H463" t="str">
        <f>VLOOKUP($C463,'Raw-products'!$A$2:$H$1261,MATCH(H$1,'Raw-products'!$A$1:$H$1,0))</f>
        <v>Mandarin Collar</v>
      </c>
      <c r="I463" t="str">
        <f>VLOOKUP($C463,'Raw-products'!$A$2:$H$1261,MATCH(I$1,'Raw-products'!$A$1:$H$1,0))</f>
        <v>M</v>
      </c>
      <c r="J463" t="str">
        <f>VLOOKUP($C463,'Raw-products'!$A$2:$H$1261,MATCH(J$1,'Raw-products'!$A$1:$H$1,0))</f>
        <v>green</v>
      </c>
      <c r="K463">
        <f>VLOOKUP($C463,'Raw-products'!$A$2:$H$1261,MATCH(K$1,'Raw-products'!$A$1:$H$1,0))</f>
        <v>108</v>
      </c>
      <c r="L463">
        <f>VLOOKUP($C463,'Raw-products'!$A$2:$H$1261,MATCH(L$1,'Raw-products'!$A$1:$H$1,0))</f>
        <v>57</v>
      </c>
      <c r="M463" s="5">
        <f t="shared" si="14"/>
        <v>6156</v>
      </c>
      <c r="N463" cm="1">
        <f t="array" ref="N463:Q463">_xlfn.XLOOKUP($B463,'Raw -orders'!$A:$A,'Raw -orders'!$B:$E)</f>
        <v>846</v>
      </c>
      <c r="O463">
        <v>41382</v>
      </c>
      <c r="P463" s="1">
        <v>44323</v>
      </c>
      <c r="Q463" s="1">
        <v>44342</v>
      </c>
      <c r="R463" t="str" cm="1">
        <f t="array" ref="R463:Y463">_xlfn.XLOOKUP($N463,'Raw - customers'!$A:$A,'Raw - customers'!$B:$I)</f>
        <v>Isidore Bleasdille</v>
      </c>
      <c r="S463" t="str">
        <v>Genderfluid</v>
      </c>
      <c r="T463">
        <v>72</v>
      </c>
      <c r="U463" t="str">
        <v>69 Michael PlazaApt. 659</v>
      </c>
      <c r="V463">
        <v>6634</v>
      </c>
      <c r="W463" t="str">
        <v>Davidtown</v>
      </c>
      <c r="X463" t="str">
        <v>Victoria</v>
      </c>
      <c r="Y463" t="str">
        <v>Australia</v>
      </c>
      <c r="Z463">
        <v>5</v>
      </c>
      <c r="AA463" s="3" t="str">
        <f t="shared" si="15"/>
        <v>10 to 20</v>
      </c>
      <c r="AL463" s="6" t="str">
        <v>Mallissa Lawdham</v>
      </c>
      <c r="AP463" s="6">
        <v>846</v>
      </c>
      <c r="AQ463" s="6" t="s">
        <v>1396</v>
      </c>
      <c r="AS463">
        <v>793</v>
      </c>
      <c r="AT463" t="str">
        <v>Western Australia</v>
      </c>
    </row>
    <row r="464" spans="1:46" x14ac:dyDescent="0.25">
      <c r="A464">
        <v>462</v>
      </c>
      <c r="B464">
        <v>103</v>
      </c>
      <c r="C464">
        <v>772</v>
      </c>
      <c r="D464">
        <v>91</v>
      </c>
      <c r="E464">
        <v>1</v>
      </c>
      <c r="F464">
        <v>91</v>
      </c>
      <c r="G464" t="str">
        <f>VLOOKUP($C464,'Raw-products'!$A$2:$H$1261,MATCH(G$1,'Raw-products'!$A$1:$H$1,0))</f>
        <v>Jacket</v>
      </c>
      <c r="H464" t="str">
        <f>VLOOKUP($C464,'Raw-products'!$A$2:$H$1261,MATCH(H$1,'Raw-products'!$A$1:$H$1,0))</f>
        <v>Pullover</v>
      </c>
      <c r="I464" t="str">
        <f>VLOOKUP($C464,'Raw-products'!$A$2:$H$1261,MATCH(I$1,'Raw-products'!$A$1:$H$1,0))</f>
        <v>M</v>
      </c>
      <c r="J464" t="str">
        <f>VLOOKUP($C464,'Raw-products'!$A$2:$H$1261,MATCH(J$1,'Raw-products'!$A$1:$H$1,0))</f>
        <v>red</v>
      </c>
      <c r="K464">
        <f>VLOOKUP($C464,'Raw-products'!$A$2:$H$1261,MATCH(K$1,'Raw-products'!$A$1:$H$1,0))</f>
        <v>114</v>
      </c>
      <c r="L464">
        <f>VLOOKUP($C464,'Raw-products'!$A$2:$H$1261,MATCH(L$1,'Raw-products'!$A$1:$H$1,0))</f>
        <v>55</v>
      </c>
      <c r="M464" s="5">
        <f t="shared" si="14"/>
        <v>6270</v>
      </c>
      <c r="N464" cm="1">
        <f t="array" ref="N464:Q464">_xlfn.XLOOKUP($B464,'Raw -orders'!$A:$A,'Raw -orders'!$B:$E)</f>
        <v>209</v>
      </c>
      <c r="O464">
        <v>49852</v>
      </c>
      <c r="P464" s="1">
        <v>44363</v>
      </c>
      <c r="Q464" s="1">
        <v>44371</v>
      </c>
      <c r="R464" t="str" cm="1">
        <f t="array" ref="R464:Y464">_xlfn.XLOOKUP($N464,'Raw - customers'!$A:$A,'Raw - customers'!$B:$I)</f>
        <v>Lauryn Deport</v>
      </c>
      <c r="S464" t="str">
        <v>Female</v>
      </c>
      <c r="T464">
        <v>29</v>
      </c>
      <c r="U464" t="str">
        <v>47 Green ParkwayApt. 868</v>
      </c>
      <c r="V464">
        <v>8313</v>
      </c>
      <c r="W464" t="str">
        <v>Bayermouth</v>
      </c>
      <c r="X464" t="str">
        <v>South Australia</v>
      </c>
      <c r="Y464" t="str">
        <v>Australia</v>
      </c>
      <c r="Z464">
        <v>6</v>
      </c>
      <c r="AA464" s="3" t="str">
        <f t="shared" si="15"/>
        <v>0 to 10</v>
      </c>
      <c r="AL464" s="6" t="str">
        <v>Mallory Castellani</v>
      </c>
      <c r="AP464" s="6">
        <v>209</v>
      </c>
      <c r="AQ464" s="6" t="s">
        <v>1345</v>
      </c>
      <c r="AS464">
        <v>548</v>
      </c>
      <c r="AT464" t="str">
        <v>Northern Territory</v>
      </c>
    </row>
    <row r="465" spans="1:46" x14ac:dyDescent="0.25">
      <c r="A465">
        <v>463</v>
      </c>
      <c r="B465">
        <v>103</v>
      </c>
      <c r="C465">
        <v>756</v>
      </c>
      <c r="D465">
        <v>109</v>
      </c>
      <c r="E465">
        <v>3</v>
      </c>
      <c r="F465">
        <v>327</v>
      </c>
      <c r="G465" t="str">
        <f>VLOOKUP($C465,'Raw-products'!$A$2:$H$1261,MATCH(G$1,'Raw-products'!$A$1:$H$1,0))</f>
        <v>Jacket</v>
      </c>
      <c r="H465" t="str">
        <f>VLOOKUP($C465,'Raw-products'!$A$2:$H$1261,MATCH(H$1,'Raw-products'!$A$1:$H$1,0))</f>
        <v>Peacoat</v>
      </c>
      <c r="I465" t="str">
        <f>VLOOKUP($C465,'Raw-products'!$A$2:$H$1261,MATCH(I$1,'Raw-products'!$A$1:$H$1,0))</f>
        <v>S</v>
      </c>
      <c r="J465" t="str">
        <f>VLOOKUP($C465,'Raw-products'!$A$2:$H$1261,MATCH(J$1,'Raw-products'!$A$1:$H$1,0))</f>
        <v>blue</v>
      </c>
      <c r="K465">
        <f>VLOOKUP($C465,'Raw-products'!$A$2:$H$1261,MATCH(K$1,'Raw-products'!$A$1:$H$1,0))</f>
        <v>102</v>
      </c>
      <c r="L465">
        <f>VLOOKUP($C465,'Raw-products'!$A$2:$H$1261,MATCH(L$1,'Raw-products'!$A$1:$H$1,0))</f>
        <v>50</v>
      </c>
      <c r="M465" s="5">
        <f t="shared" si="14"/>
        <v>5100</v>
      </c>
      <c r="N465" cm="1">
        <f t="array" ref="N465:Q465">_xlfn.XLOOKUP($B465,'Raw -orders'!$A:$A,'Raw -orders'!$B:$E)</f>
        <v>209</v>
      </c>
      <c r="O465">
        <v>49852</v>
      </c>
      <c r="P465" s="1">
        <v>44363</v>
      </c>
      <c r="Q465" s="1">
        <v>44371</v>
      </c>
      <c r="R465" t="str" cm="1">
        <f t="array" ref="R465:Y465">_xlfn.XLOOKUP($N465,'Raw - customers'!$A:$A,'Raw - customers'!$B:$I)</f>
        <v>Lauryn Deport</v>
      </c>
      <c r="S465" t="str">
        <v>Female</v>
      </c>
      <c r="T465">
        <v>29</v>
      </c>
      <c r="U465" t="str">
        <v>47 Green ParkwayApt. 868</v>
      </c>
      <c r="V465">
        <v>8313</v>
      </c>
      <c r="W465" t="str">
        <v>Bayermouth</v>
      </c>
      <c r="X465" t="str">
        <v>South Australia</v>
      </c>
      <c r="Y465" t="str">
        <v>Australia</v>
      </c>
      <c r="Z465">
        <v>6</v>
      </c>
      <c r="AA465" s="3" t="str">
        <f t="shared" si="15"/>
        <v>0 to 10</v>
      </c>
      <c r="AL465" s="6" t="str">
        <v>Malory Emmison</v>
      </c>
      <c r="AP465" s="6">
        <v>209</v>
      </c>
      <c r="AQ465" s="6" t="s">
        <v>1345</v>
      </c>
      <c r="AS465">
        <v>906</v>
      </c>
      <c r="AT465" t="str">
        <v>Australian Capital Territory</v>
      </c>
    </row>
    <row r="466" spans="1:46" x14ac:dyDescent="0.25">
      <c r="A466">
        <v>464</v>
      </c>
      <c r="B466">
        <v>103</v>
      </c>
      <c r="C466">
        <v>159</v>
      </c>
      <c r="D466">
        <v>91</v>
      </c>
      <c r="E466">
        <v>1</v>
      </c>
      <c r="F466">
        <v>91</v>
      </c>
      <c r="G466" t="str">
        <f>VLOOKUP($C466,'Raw-products'!$A$2:$H$1261,MATCH(G$1,'Raw-products'!$A$1:$H$1,0))</f>
        <v>Shirt</v>
      </c>
      <c r="H466" t="str">
        <f>VLOOKUP($C466,'Raw-products'!$A$2:$H$1261,MATCH(H$1,'Raw-products'!$A$1:$H$1,0))</f>
        <v>Linen</v>
      </c>
      <c r="I466" t="str">
        <f>VLOOKUP($C466,'Raw-products'!$A$2:$H$1261,MATCH(I$1,'Raw-products'!$A$1:$H$1,0))</f>
        <v>XL</v>
      </c>
      <c r="J466" t="str">
        <f>VLOOKUP($C466,'Raw-products'!$A$2:$H$1261,MATCH(J$1,'Raw-products'!$A$1:$H$1,0))</f>
        <v>green</v>
      </c>
      <c r="K466">
        <f>VLOOKUP($C466,'Raw-products'!$A$2:$H$1261,MATCH(K$1,'Raw-products'!$A$1:$H$1,0))</f>
        <v>116</v>
      </c>
      <c r="L466">
        <f>VLOOKUP($C466,'Raw-products'!$A$2:$H$1261,MATCH(L$1,'Raw-products'!$A$1:$H$1,0))</f>
        <v>51</v>
      </c>
      <c r="M466" s="5">
        <f t="shared" si="14"/>
        <v>5916</v>
      </c>
      <c r="N466" cm="1">
        <f t="array" ref="N466:Q466">_xlfn.XLOOKUP($B466,'Raw -orders'!$A:$A,'Raw -orders'!$B:$E)</f>
        <v>209</v>
      </c>
      <c r="O466">
        <v>49852</v>
      </c>
      <c r="P466" s="1">
        <v>44363</v>
      </c>
      <c r="Q466" s="1">
        <v>44371</v>
      </c>
      <c r="R466" t="str" cm="1">
        <f t="array" ref="R466:Y466">_xlfn.XLOOKUP($N466,'Raw - customers'!$A:$A,'Raw - customers'!$B:$I)</f>
        <v>Lauryn Deport</v>
      </c>
      <c r="S466" t="str">
        <v>Female</v>
      </c>
      <c r="T466">
        <v>29</v>
      </c>
      <c r="U466" t="str">
        <v>47 Green ParkwayApt. 868</v>
      </c>
      <c r="V466">
        <v>8313</v>
      </c>
      <c r="W466" t="str">
        <v>Bayermouth</v>
      </c>
      <c r="X466" t="str">
        <v>South Australia</v>
      </c>
      <c r="Y466" t="str">
        <v>Australia</v>
      </c>
      <c r="Z466">
        <v>6</v>
      </c>
      <c r="AA466" s="3" t="str">
        <f t="shared" si="15"/>
        <v>0 to 10</v>
      </c>
      <c r="AL466" s="6" t="str">
        <v>Mandel Fairbanks</v>
      </c>
      <c r="AP466" s="6">
        <v>209</v>
      </c>
      <c r="AQ466" s="6" t="s">
        <v>1345</v>
      </c>
      <c r="AS466">
        <v>778</v>
      </c>
      <c r="AT466" t="str">
        <v>Northern Territory</v>
      </c>
    </row>
    <row r="467" spans="1:46" x14ac:dyDescent="0.25">
      <c r="A467">
        <v>465</v>
      </c>
      <c r="B467">
        <v>103</v>
      </c>
      <c r="C467">
        <v>663</v>
      </c>
      <c r="D467">
        <v>93</v>
      </c>
      <c r="E467">
        <v>3</v>
      </c>
      <c r="F467">
        <v>279</v>
      </c>
      <c r="G467" t="str">
        <f>VLOOKUP($C467,'Raw-products'!$A$2:$H$1261,MATCH(G$1,'Raw-products'!$A$1:$H$1,0))</f>
        <v>Jacket</v>
      </c>
      <c r="H467" t="str">
        <f>VLOOKUP($C467,'Raw-products'!$A$2:$H$1261,MATCH(H$1,'Raw-products'!$A$1:$H$1,0))</f>
        <v>Coach</v>
      </c>
      <c r="I467" t="str">
        <f>VLOOKUP($C467,'Raw-products'!$A$2:$H$1261,MATCH(I$1,'Raw-products'!$A$1:$H$1,0))</f>
        <v>L</v>
      </c>
      <c r="J467" t="str">
        <f>VLOOKUP($C467,'Raw-products'!$A$2:$H$1261,MATCH(J$1,'Raw-products'!$A$1:$H$1,0))</f>
        <v>violet</v>
      </c>
      <c r="K467">
        <f>VLOOKUP($C467,'Raw-products'!$A$2:$H$1261,MATCH(K$1,'Raw-products'!$A$1:$H$1,0))</f>
        <v>115</v>
      </c>
      <c r="L467">
        <f>VLOOKUP($C467,'Raw-products'!$A$2:$H$1261,MATCH(L$1,'Raw-products'!$A$1:$H$1,0))</f>
        <v>80</v>
      </c>
      <c r="M467" s="5">
        <f t="shared" si="14"/>
        <v>9200</v>
      </c>
      <c r="N467" cm="1">
        <f t="array" ref="N467:Q467">_xlfn.XLOOKUP($B467,'Raw -orders'!$A:$A,'Raw -orders'!$B:$E)</f>
        <v>209</v>
      </c>
      <c r="O467">
        <v>49852</v>
      </c>
      <c r="P467" s="1">
        <v>44363</v>
      </c>
      <c r="Q467" s="1">
        <v>44371</v>
      </c>
      <c r="R467" t="str" cm="1">
        <f t="array" ref="R467:Y467">_xlfn.XLOOKUP($N467,'Raw - customers'!$A:$A,'Raw - customers'!$B:$I)</f>
        <v>Lauryn Deport</v>
      </c>
      <c r="S467" t="str">
        <v>Female</v>
      </c>
      <c r="T467">
        <v>29</v>
      </c>
      <c r="U467" t="str">
        <v>47 Green ParkwayApt. 868</v>
      </c>
      <c r="V467">
        <v>8313</v>
      </c>
      <c r="W467" t="str">
        <v>Bayermouth</v>
      </c>
      <c r="X467" t="str">
        <v>South Australia</v>
      </c>
      <c r="Y467" t="str">
        <v>Australia</v>
      </c>
      <c r="Z467">
        <v>6</v>
      </c>
      <c r="AA467" s="3" t="str">
        <f t="shared" si="15"/>
        <v>0 to 10</v>
      </c>
      <c r="AL467" s="6" t="str">
        <v>Marabel Swinfon</v>
      </c>
      <c r="AP467" s="6">
        <v>209</v>
      </c>
      <c r="AQ467" s="6" t="s">
        <v>1345</v>
      </c>
      <c r="AS467">
        <v>417</v>
      </c>
      <c r="AT467" t="str">
        <v>Tasmania</v>
      </c>
    </row>
    <row r="468" spans="1:46" x14ac:dyDescent="0.25">
      <c r="A468">
        <v>466</v>
      </c>
      <c r="B468">
        <v>103</v>
      </c>
      <c r="C468">
        <v>740</v>
      </c>
      <c r="D468">
        <v>109</v>
      </c>
      <c r="E468">
        <v>3</v>
      </c>
      <c r="F468">
        <v>327</v>
      </c>
      <c r="G468" t="str">
        <f>VLOOKUP($C468,'Raw-products'!$A$2:$H$1261,MATCH(G$1,'Raw-products'!$A$1:$H$1,0))</f>
        <v>Jacket</v>
      </c>
      <c r="H468" t="str">
        <f>VLOOKUP($C468,'Raw-products'!$A$2:$H$1261,MATCH(H$1,'Raw-products'!$A$1:$H$1,0))</f>
        <v>Peacoat</v>
      </c>
      <c r="I468" t="str">
        <f>VLOOKUP($C468,'Raw-products'!$A$2:$H$1261,MATCH(I$1,'Raw-products'!$A$1:$H$1,0))</f>
        <v>XS</v>
      </c>
      <c r="J468" t="str">
        <f>VLOOKUP($C468,'Raw-products'!$A$2:$H$1261,MATCH(J$1,'Raw-products'!$A$1:$H$1,0))</f>
        <v>orange</v>
      </c>
      <c r="K468">
        <f>VLOOKUP($C468,'Raw-products'!$A$2:$H$1261,MATCH(K$1,'Raw-products'!$A$1:$H$1,0))</f>
        <v>102</v>
      </c>
      <c r="L468">
        <f>VLOOKUP($C468,'Raw-products'!$A$2:$H$1261,MATCH(L$1,'Raw-products'!$A$1:$H$1,0))</f>
        <v>78</v>
      </c>
      <c r="M468" s="5">
        <f t="shared" si="14"/>
        <v>7956</v>
      </c>
      <c r="N468" cm="1">
        <f t="array" ref="N468:Q468">_xlfn.XLOOKUP($B468,'Raw -orders'!$A:$A,'Raw -orders'!$B:$E)</f>
        <v>209</v>
      </c>
      <c r="O468">
        <v>49852</v>
      </c>
      <c r="P468" s="1">
        <v>44363</v>
      </c>
      <c r="Q468" s="1">
        <v>44371</v>
      </c>
      <c r="R468" t="str" cm="1">
        <f t="array" ref="R468:Y468">_xlfn.XLOOKUP($N468,'Raw - customers'!$A:$A,'Raw - customers'!$B:$I)</f>
        <v>Lauryn Deport</v>
      </c>
      <c r="S468" t="str">
        <v>Female</v>
      </c>
      <c r="T468">
        <v>29</v>
      </c>
      <c r="U468" t="str">
        <v>47 Green ParkwayApt. 868</v>
      </c>
      <c r="V468">
        <v>8313</v>
      </c>
      <c r="W468" t="str">
        <v>Bayermouth</v>
      </c>
      <c r="X468" t="str">
        <v>South Australia</v>
      </c>
      <c r="Y468" t="str">
        <v>Australia</v>
      </c>
      <c r="Z468">
        <v>6</v>
      </c>
      <c r="AA468" s="3" t="str">
        <f t="shared" si="15"/>
        <v>0 to 10</v>
      </c>
      <c r="AL468" s="6" t="str">
        <v>Marci Borrett</v>
      </c>
      <c r="AP468" s="6">
        <v>209</v>
      </c>
      <c r="AQ468" s="6" t="s">
        <v>1345</v>
      </c>
      <c r="AS468">
        <v>333</v>
      </c>
      <c r="AT468" t="str">
        <v>South Australia</v>
      </c>
    </row>
    <row r="469" spans="1:46" x14ac:dyDescent="0.25">
      <c r="A469">
        <v>467</v>
      </c>
      <c r="B469">
        <v>103</v>
      </c>
      <c r="C469">
        <v>549</v>
      </c>
      <c r="D469">
        <v>98</v>
      </c>
      <c r="E469">
        <v>2</v>
      </c>
      <c r="F469">
        <v>196</v>
      </c>
      <c r="G469" t="str">
        <f>VLOOKUP($C469,'Raw-products'!$A$2:$H$1261,MATCH(G$1,'Raw-products'!$A$1:$H$1,0))</f>
        <v>Jacket</v>
      </c>
      <c r="H469" t="str">
        <f>VLOOKUP($C469,'Raw-products'!$A$2:$H$1261,MATCH(H$1,'Raw-products'!$A$1:$H$1,0))</f>
        <v>Leather</v>
      </c>
      <c r="I469" t="str">
        <f>VLOOKUP($C469,'Raw-products'!$A$2:$H$1261,MATCH(I$1,'Raw-products'!$A$1:$H$1,0))</f>
        <v>XL</v>
      </c>
      <c r="J469" t="str">
        <f>VLOOKUP($C469,'Raw-products'!$A$2:$H$1261,MATCH(J$1,'Raw-products'!$A$1:$H$1,0))</f>
        <v>blue</v>
      </c>
      <c r="K469">
        <f>VLOOKUP($C469,'Raw-products'!$A$2:$H$1261,MATCH(K$1,'Raw-products'!$A$1:$H$1,0))</f>
        <v>113</v>
      </c>
      <c r="L469">
        <f>VLOOKUP($C469,'Raw-products'!$A$2:$H$1261,MATCH(L$1,'Raw-products'!$A$1:$H$1,0))</f>
        <v>67</v>
      </c>
      <c r="M469" s="5">
        <f t="shared" si="14"/>
        <v>7571</v>
      </c>
      <c r="N469" cm="1">
        <f t="array" ref="N469:Q469">_xlfn.XLOOKUP($B469,'Raw -orders'!$A:$A,'Raw -orders'!$B:$E)</f>
        <v>209</v>
      </c>
      <c r="O469">
        <v>49852</v>
      </c>
      <c r="P469" s="1">
        <v>44363</v>
      </c>
      <c r="Q469" s="1">
        <v>44371</v>
      </c>
      <c r="R469" t="str" cm="1">
        <f t="array" ref="R469:Y469">_xlfn.XLOOKUP($N469,'Raw - customers'!$A:$A,'Raw - customers'!$B:$I)</f>
        <v>Lauryn Deport</v>
      </c>
      <c r="S469" t="str">
        <v>Female</v>
      </c>
      <c r="T469">
        <v>29</v>
      </c>
      <c r="U469" t="str">
        <v>47 Green ParkwayApt. 868</v>
      </c>
      <c r="V469">
        <v>8313</v>
      </c>
      <c r="W469" t="str">
        <v>Bayermouth</v>
      </c>
      <c r="X469" t="str">
        <v>South Australia</v>
      </c>
      <c r="Y469" t="str">
        <v>Australia</v>
      </c>
      <c r="Z469">
        <v>6</v>
      </c>
      <c r="AA469" s="3" t="str">
        <f t="shared" si="15"/>
        <v>0 to 10</v>
      </c>
      <c r="AL469" s="6" t="str">
        <v>Marena Lockhart</v>
      </c>
      <c r="AP469" s="6">
        <v>209</v>
      </c>
      <c r="AQ469" s="6" t="s">
        <v>1345</v>
      </c>
      <c r="AS469">
        <v>787</v>
      </c>
      <c r="AT469" t="str">
        <v>South Australia</v>
      </c>
    </row>
    <row r="470" spans="1:46" x14ac:dyDescent="0.25">
      <c r="A470">
        <v>468</v>
      </c>
      <c r="B470">
        <v>103</v>
      </c>
      <c r="C470">
        <v>9</v>
      </c>
      <c r="D470">
        <v>96</v>
      </c>
      <c r="E470">
        <v>2</v>
      </c>
      <c r="F470">
        <v>192</v>
      </c>
      <c r="G470" t="str">
        <f>VLOOKUP($C470,'Raw-products'!$A$2:$H$1261,MATCH(G$1,'Raw-products'!$A$1:$H$1,0))</f>
        <v>Shirt</v>
      </c>
      <c r="H470" t="str">
        <f>VLOOKUP($C470,'Raw-products'!$A$2:$H$1261,MATCH(H$1,'Raw-products'!$A$1:$H$1,0))</f>
        <v>Oxford Cloth</v>
      </c>
      <c r="I470" t="str">
        <f>VLOOKUP($C470,'Raw-products'!$A$2:$H$1261,MATCH(I$1,'Raw-products'!$A$1:$H$1,0))</f>
        <v>XL</v>
      </c>
      <c r="J470" t="str">
        <f>VLOOKUP($C470,'Raw-products'!$A$2:$H$1261,MATCH(J$1,'Raw-products'!$A$1:$H$1,0))</f>
        <v>orange</v>
      </c>
      <c r="K470">
        <f>VLOOKUP($C470,'Raw-products'!$A$2:$H$1261,MATCH(K$1,'Raw-products'!$A$1:$H$1,0))</f>
        <v>114</v>
      </c>
      <c r="L470">
        <f>VLOOKUP($C470,'Raw-products'!$A$2:$H$1261,MATCH(L$1,'Raw-products'!$A$1:$H$1,0))</f>
        <v>43</v>
      </c>
      <c r="M470" s="5">
        <f t="shared" si="14"/>
        <v>4902</v>
      </c>
      <c r="N470" cm="1">
        <f t="array" ref="N470:Q470">_xlfn.XLOOKUP($B470,'Raw -orders'!$A:$A,'Raw -orders'!$B:$E)</f>
        <v>209</v>
      </c>
      <c r="O470">
        <v>49852</v>
      </c>
      <c r="P470" s="1">
        <v>44363</v>
      </c>
      <c r="Q470" s="1">
        <v>44371</v>
      </c>
      <c r="R470" t="str" cm="1">
        <f t="array" ref="R470:Y470">_xlfn.XLOOKUP($N470,'Raw - customers'!$A:$A,'Raw - customers'!$B:$I)</f>
        <v>Lauryn Deport</v>
      </c>
      <c r="S470" t="str">
        <v>Female</v>
      </c>
      <c r="T470">
        <v>29</v>
      </c>
      <c r="U470" t="str">
        <v>47 Green ParkwayApt. 868</v>
      </c>
      <c r="V470">
        <v>8313</v>
      </c>
      <c r="W470" t="str">
        <v>Bayermouth</v>
      </c>
      <c r="X470" t="str">
        <v>South Australia</v>
      </c>
      <c r="Y470" t="str">
        <v>Australia</v>
      </c>
      <c r="Z470">
        <v>6</v>
      </c>
      <c r="AA470" s="3" t="str">
        <f t="shared" si="15"/>
        <v>0 to 10</v>
      </c>
      <c r="AL470" s="6" t="str">
        <v>Margalo Cousen</v>
      </c>
      <c r="AP470" s="6">
        <v>209</v>
      </c>
      <c r="AQ470" s="6" t="s">
        <v>1345</v>
      </c>
      <c r="AS470">
        <v>924</v>
      </c>
      <c r="AT470" t="str">
        <v>Queensland</v>
      </c>
    </row>
    <row r="471" spans="1:46" x14ac:dyDescent="0.25">
      <c r="A471">
        <v>469</v>
      </c>
      <c r="B471">
        <v>103</v>
      </c>
      <c r="C471">
        <v>78</v>
      </c>
      <c r="D471">
        <v>118</v>
      </c>
      <c r="E471">
        <v>3</v>
      </c>
      <c r="F471">
        <v>354</v>
      </c>
      <c r="G471" t="str">
        <f>VLOOKUP($C471,'Raw-products'!$A$2:$H$1261,MATCH(G$1,'Raw-products'!$A$1:$H$1,0))</f>
        <v>Shirt</v>
      </c>
      <c r="H471" t="str">
        <f>VLOOKUP($C471,'Raw-products'!$A$2:$H$1261,MATCH(H$1,'Raw-products'!$A$1:$H$1,0))</f>
        <v>Flannel</v>
      </c>
      <c r="I471" t="str">
        <f>VLOOKUP($C471,'Raw-products'!$A$2:$H$1261,MATCH(I$1,'Raw-products'!$A$1:$H$1,0))</f>
        <v>L</v>
      </c>
      <c r="J471" t="str">
        <f>VLOOKUP($C471,'Raw-products'!$A$2:$H$1261,MATCH(J$1,'Raw-products'!$A$1:$H$1,0))</f>
        <v>orange</v>
      </c>
      <c r="K471">
        <f>VLOOKUP($C471,'Raw-products'!$A$2:$H$1261,MATCH(K$1,'Raw-products'!$A$1:$H$1,0))</f>
        <v>96</v>
      </c>
      <c r="L471">
        <f>VLOOKUP($C471,'Raw-products'!$A$2:$H$1261,MATCH(L$1,'Raw-products'!$A$1:$H$1,0))</f>
        <v>59</v>
      </c>
      <c r="M471" s="5">
        <f t="shared" si="14"/>
        <v>5664</v>
      </c>
      <c r="N471" cm="1">
        <f t="array" ref="N471:Q471">_xlfn.XLOOKUP($B471,'Raw -orders'!$A:$A,'Raw -orders'!$B:$E)</f>
        <v>209</v>
      </c>
      <c r="O471">
        <v>49852</v>
      </c>
      <c r="P471" s="1">
        <v>44363</v>
      </c>
      <c r="Q471" s="1">
        <v>44371</v>
      </c>
      <c r="R471" t="str" cm="1">
        <f t="array" ref="R471:Y471">_xlfn.XLOOKUP($N471,'Raw - customers'!$A:$A,'Raw - customers'!$B:$I)</f>
        <v>Lauryn Deport</v>
      </c>
      <c r="S471" t="str">
        <v>Female</v>
      </c>
      <c r="T471">
        <v>29</v>
      </c>
      <c r="U471" t="str">
        <v>47 Green ParkwayApt. 868</v>
      </c>
      <c r="V471">
        <v>8313</v>
      </c>
      <c r="W471" t="str">
        <v>Bayermouth</v>
      </c>
      <c r="X471" t="str">
        <v>South Australia</v>
      </c>
      <c r="Y471" t="str">
        <v>Australia</v>
      </c>
      <c r="Z471">
        <v>6</v>
      </c>
      <c r="AA471" s="3" t="str">
        <f t="shared" si="15"/>
        <v>0 to 10</v>
      </c>
      <c r="AL471" s="6" t="str">
        <v>Marget Kells</v>
      </c>
      <c r="AP471" s="6">
        <v>209</v>
      </c>
      <c r="AQ471" s="6" t="s">
        <v>1345</v>
      </c>
      <c r="AS471">
        <v>836</v>
      </c>
      <c r="AT471" t="str">
        <v>Queensland</v>
      </c>
    </row>
    <row r="472" spans="1:46" x14ac:dyDescent="0.25">
      <c r="A472">
        <v>470</v>
      </c>
      <c r="B472">
        <v>104</v>
      </c>
      <c r="C472">
        <v>1182</v>
      </c>
      <c r="D472">
        <v>99</v>
      </c>
      <c r="E472">
        <v>1</v>
      </c>
      <c r="F472">
        <v>99</v>
      </c>
      <c r="G472" t="str">
        <f>VLOOKUP($C472,'Raw-products'!$A$2:$H$1261,MATCH(G$1,'Raw-products'!$A$1:$H$1,0))</f>
        <v>Trousers</v>
      </c>
      <c r="H472" t="str">
        <f>VLOOKUP($C472,'Raw-products'!$A$2:$H$1261,MATCH(H$1,'Raw-products'!$A$1:$H$1,0))</f>
        <v>High-Waisted</v>
      </c>
      <c r="I472" t="str">
        <f>VLOOKUP($C472,'Raw-products'!$A$2:$H$1261,MATCH(I$1,'Raw-products'!$A$1:$H$1,0))</f>
        <v>M</v>
      </c>
      <c r="J472" t="str">
        <f>VLOOKUP($C472,'Raw-products'!$A$2:$H$1261,MATCH(J$1,'Raw-products'!$A$1:$H$1,0))</f>
        <v>indigo</v>
      </c>
      <c r="K472">
        <f>VLOOKUP($C472,'Raw-products'!$A$2:$H$1261,MATCH(K$1,'Raw-products'!$A$1:$H$1,0))</f>
        <v>98</v>
      </c>
      <c r="L472">
        <f>VLOOKUP($C472,'Raw-products'!$A$2:$H$1261,MATCH(L$1,'Raw-products'!$A$1:$H$1,0))</f>
        <v>61</v>
      </c>
      <c r="M472" s="5">
        <f t="shared" si="14"/>
        <v>5978</v>
      </c>
      <c r="N472" cm="1">
        <f t="array" ref="N472:Q472">_xlfn.XLOOKUP($B472,'Raw -orders'!$A:$A,'Raw -orders'!$B:$E)</f>
        <v>366</v>
      </c>
      <c r="O472">
        <v>11454</v>
      </c>
      <c r="P472" s="1">
        <v>44352</v>
      </c>
      <c r="Q472" s="1">
        <v>44370</v>
      </c>
      <c r="R472" t="str" cm="1">
        <f t="array" ref="R472:Y472">_xlfn.XLOOKUP($N472,'Raw - customers'!$A:$A,'Raw - customers'!$B:$I)</f>
        <v>Geraldine Naulty</v>
      </c>
      <c r="S472" t="str">
        <v>Agender</v>
      </c>
      <c r="T472">
        <v>64</v>
      </c>
      <c r="U472" t="str">
        <v>491 Fisher IslandSuite 745</v>
      </c>
      <c r="V472">
        <v>1110</v>
      </c>
      <c r="W472" t="str">
        <v>Youngview</v>
      </c>
      <c r="X472" t="str">
        <v>Victoria</v>
      </c>
      <c r="Y472" t="str">
        <v>Australia</v>
      </c>
      <c r="Z472">
        <v>6</v>
      </c>
      <c r="AA472" s="3" t="str">
        <f t="shared" si="15"/>
        <v>10 to 20</v>
      </c>
      <c r="AL472" s="6" t="str">
        <v>Margret Yeabsley</v>
      </c>
      <c r="AP472" s="6">
        <v>366</v>
      </c>
      <c r="AQ472" s="6" t="s">
        <v>1396</v>
      </c>
      <c r="AS472">
        <v>176</v>
      </c>
      <c r="AT472" t="str">
        <v>New South Wales</v>
      </c>
    </row>
    <row r="473" spans="1:46" x14ac:dyDescent="0.25">
      <c r="A473">
        <v>471</v>
      </c>
      <c r="B473">
        <v>104</v>
      </c>
      <c r="C473">
        <v>67</v>
      </c>
      <c r="D473">
        <v>104</v>
      </c>
      <c r="E473">
        <v>3</v>
      </c>
      <c r="F473">
        <v>312</v>
      </c>
      <c r="G473" t="str">
        <f>VLOOKUP($C473,'Raw-products'!$A$2:$H$1261,MATCH(G$1,'Raw-products'!$A$1:$H$1,0))</f>
        <v>Shirt</v>
      </c>
      <c r="H473" t="str">
        <f>VLOOKUP($C473,'Raw-products'!$A$2:$H$1261,MATCH(H$1,'Raw-products'!$A$1:$H$1,0))</f>
        <v>Dress</v>
      </c>
      <c r="I473" t="str">
        <f>VLOOKUP($C473,'Raw-products'!$A$2:$H$1261,MATCH(I$1,'Raw-products'!$A$1:$H$1,0))</f>
        <v>M</v>
      </c>
      <c r="J473" t="str">
        <f>VLOOKUP($C473,'Raw-products'!$A$2:$H$1261,MATCH(J$1,'Raw-products'!$A$1:$H$1,0))</f>
        <v>violet</v>
      </c>
      <c r="K473">
        <f>VLOOKUP($C473,'Raw-products'!$A$2:$H$1261,MATCH(K$1,'Raw-products'!$A$1:$H$1,0))</f>
        <v>119</v>
      </c>
      <c r="L473">
        <f>VLOOKUP($C473,'Raw-products'!$A$2:$H$1261,MATCH(L$1,'Raw-products'!$A$1:$H$1,0))</f>
        <v>41</v>
      </c>
      <c r="M473" s="5">
        <f t="shared" si="14"/>
        <v>4879</v>
      </c>
      <c r="N473" cm="1">
        <f t="array" ref="N473:Q473">_xlfn.XLOOKUP($B473,'Raw -orders'!$A:$A,'Raw -orders'!$B:$E)</f>
        <v>366</v>
      </c>
      <c r="O473">
        <v>11454</v>
      </c>
      <c r="P473" s="1">
        <v>44352</v>
      </c>
      <c r="Q473" s="1">
        <v>44370</v>
      </c>
      <c r="R473" t="str" cm="1">
        <f t="array" ref="R473:Y473">_xlfn.XLOOKUP($N473,'Raw - customers'!$A:$A,'Raw - customers'!$B:$I)</f>
        <v>Geraldine Naulty</v>
      </c>
      <c r="S473" t="str">
        <v>Agender</v>
      </c>
      <c r="T473">
        <v>64</v>
      </c>
      <c r="U473" t="str">
        <v>491 Fisher IslandSuite 745</v>
      </c>
      <c r="V473">
        <v>1110</v>
      </c>
      <c r="W473" t="str">
        <v>Youngview</v>
      </c>
      <c r="X473" t="str">
        <v>Victoria</v>
      </c>
      <c r="Y473" t="str">
        <v>Australia</v>
      </c>
      <c r="Z473">
        <v>6</v>
      </c>
      <c r="AA473" s="3" t="str">
        <f t="shared" si="15"/>
        <v>10 to 20</v>
      </c>
      <c r="AL473" s="6" t="str">
        <v>Mariellen Medendorp</v>
      </c>
      <c r="AP473" s="6">
        <v>366</v>
      </c>
      <c r="AQ473" s="6" t="s">
        <v>1396</v>
      </c>
      <c r="AS473">
        <v>22</v>
      </c>
      <c r="AT473" t="str">
        <v>Victoria</v>
      </c>
    </row>
    <row r="474" spans="1:46" x14ac:dyDescent="0.25">
      <c r="A474">
        <v>472</v>
      </c>
      <c r="B474">
        <v>104</v>
      </c>
      <c r="C474">
        <v>1066</v>
      </c>
      <c r="D474">
        <v>93</v>
      </c>
      <c r="E474">
        <v>1</v>
      </c>
      <c r="F474">
        <v>93</v>
      </c>
      <c r="G474" t="str">
        <f>VLOOKUP($C474,'Raw-products'!$A$2:$H$1261,MATCH(G$1,'Raw-products'!$A$1:$H$1,0))</f>
        <v>Trousers</v>
      </c>
      <c r="H474" t="str">
        <f>VLOOKUP($C474,'Raw-products'!$A$2:$H$1261,MATCH(H$1,'Raw-products'!$A$1:$H$1,0))</f>
        <v>Joggers</v>
      </c>
      <c r="I474" t="str">
        <f>VLOOKUP($C474,'Raw-products'!$A$2:$H$1261,MATCH(I$1,'Raw-products'!$A$1:$H$1,0))</f>
        <v>S</v>
      </c>
      <c r="J474" t="str">
        <f>VLOOKUP($C474,'Raw-products'!$A$2:$H$1261,MATCH(J$1,'Raw-products'!$A$1:$H$1,0))</f>
        <v>green</v>
      </c>
      <c r="K474">
        <f>VLOOKUP($C474,'Raw-products'!$A$2:$H$1261,MATCH(K$1,'Raw-products'!$A$1:$H$1,0))</f>
        <v>94</v>
      </c>
      <c r="L474">
        <f>VLOOKUP($C474,'Raw-products'!$A$2:$H$1261,MATCH(L$1,'Raw-products'!$A$1:$H$1,0))</f>
        <v>76</v>
      </c>
      <c r="M474" s="5">
        <f t="shared" si="14"/>
        <v>7144</v>
      </c>
      <c r="N474" cm="1">
        <f t="array" ref="N474:Q474">_xlfn.XLOOKUP($B474,'Raw -orders'!$A:$A,'Raw -orders'!$B:$E)</f>
        <v>366</v>
      </c>
      <c r="O474">
        <v>11454</v>
      </c>
      <c r="P474" s="1">
        <v>44352</v>
      </c>
      <c r="Q474" s="1">
        <v>44370</v>
      </c>
      <c r="R474" t="str" cm="1">
        <f t="array" ref="R474:Y474">_xlfn.XLOOKUP($N474,'Raw - customers'!$A:$A,'Raw - customers'!$B:$I)</f>
        <v>Geraldine Naulty</v>
      </c>
      <c r="S474" t="str">
        <v>Agender</v>
      </c>
      <c r="T474">
        <v>64</v>
      </c>
      <c r="U474" t="str">
        <v>491 Fisher IslandSuite 745</v>
      </c>
      <c r="V474">
        <v>1110</v>
      </c>
      <c r="W474" t="str">
        <v>Youngview</v>
      </c>
      <c r="X474" t="str">
        <v>Victoria</v>
      </c>
      <c r="Y474" t="str">
        <v>Australia</v>
      </c>
      <c r="Z474">
        <v>6</v>
      </c>
      <c r="AA474" s="3" t="str">
        <f t="shared" si="15"/>
        <v>10 to 20</v>
      </c>
      <c r="AL474" s="6" t="str">
        <v>Marilyn Rontree</v>
      </c>
      <c r="AP474" s="6">
        <v>366</v>
      </c>
      <c r="AQ474" s="6" t="s">
        <v>1396</v>
      </c>
      <c r="AS474">
        <v>247</v>
      </c>
      <c r="AT474" t="str">
        <v>Victoria</v>
      </c>
    </row>
    <row r="475" spans="1:46" x14ac:dyDescent="0.25">
      <c r="A475">
        <v>473</v>
      </c>
      <c r="B475">
        <v>104</v>
      </c>
      <c r="C475">
        <v>927</v>
      </c>
      <c r="D475">
        <v>96</v>
      </c>
      <c r="E475">
        <v>3</v>
      </c>
      <c r="F475">
        <v>288</v>
      </c>
      <c r="G475" t="str">
        <f>VLOOKUP($C475,'Raw-products'!$A$2:$H$1261,MATCH(G$1,'Raw-products'!$A$1:$H$1,0))</f>
        <v>Trousers</v>
      </c>
      <c r="H475" t="str">
        <f>VLOOKUP($C475,'Raw-products'!$A$2:$H$1261,MATCH(H$1,'Raw-products'!$A$1:$H$1,0))</f>
        <v>Drawstring</v>
      </c>
      <c r="I475" t="str">
        <f>VLOOKUP($C475,'Raw-products'!$A$2:$H$1261,MATCH(I$1,'Raw-products'!$A$1:$H$1,0))</f>
        <v>M</v>
      </c>
      <c r="J475" t="str">
        <f>VLOOKUP($C475,'Raw-products'!$A$2:$H$1261,MATCH(J$1,'Raw-products'!$A$1:$H$1,0))</f>
        <v>green</v>
      </c>
      <c r="K475">
        <f>VLOOKUP($C475,'Raw-products'!$A$2:$H$1261,MATCH(K$1,'Raw-products'!$A$1:$H$1,0))</f>
        <v>104</v>
      </c>
      <c r="L475">
        <f>VLOOKUP($C475,'Raw-products'!$A$2:$H$1261,MATCH(L$1,'Raw-products'!$A$1:$H$1,0))</f>
        <v>52</v>
      </c>
      <c r="M475" s="5">
        <f t="shared" si="14"/>
        <v>5408</v>
      </c>
      <c r="N475" cm="1">
        <f t="array" ref="N475:Q475">_xlfn.XLOOKUP($B475,'Raw -orders'!$A:$A,'Raw -orders'!$B:$E)</f>
        <v>366</v>
      </c>
      <c r="O475">
        <v>11454</v>
      </c>
      <c r="P475" s="1">
        <v>44352</v>
      </c>
      <c r="Q475" s="1">
        <v>44370</v>
      </c>
      <c r="R475" t="str" cm="1">
        <f t="array" ref="R475:Y475">_xlfn.XLOOKUP($N475,'Raw - customers'!$A:$A,'Raw - customers'!$B:$I)</f>
        <v>Geraldine Naulty</v>
      </c>
      <c r="S475" t="str">
        <v>Agender</v>
      </c>
      <c r="T475">
        <v>64</v>
      </c>
      <c r="U475" t="str">
        <v>491 Fisher IslandSuite 745</v>
      </c>
      <c r="V475">
        <v>1110</v>
      </c>
      <c r="W475" t="str">
        <v>Youngview</v>
      </c>
      <c r="X475" t="str">
        <v>Victoria</v>
      </c>
      <c r="Y475" t="str">
        <v>Australia</v>
      </c>
      <c r="Z475">
        <v>6</v>
      </c>
      <c r="AA475" s="3" t="str">
        <f t="shared" si="15"/>
        <v>10 to 20</v>
      </c>
      <c r="AL475" s="6" t="str">
        <v>Marinna Heal</v>
      </c>
      <c r="AP475" s="6">
        <v>366</v>
      </c>
      <c r="AQ475" s="6" t="s">
        <v>1396</v>
      </c>
      <c r="AS475">
        <v>677</v>
      </c>
      <c r="AT475" t="str">
        <v>Tasmania</v>
      </c>
    </row>
    <row r="476" spans="1:46" x14ac:dyDescent="0.25">
      <c r="A476">
        <v>474</v>
      </c>
      <c r="B476">
        <v>104</v>
      </c>
      <c r="C476">
        <v>385</v>
      </c>
      <c r="D476">
        <v>119</v>
      </c>
      <c r="E476">
        <v>1</v>
      </c>
      <c r="F476">
        <v>119</v>
      </c>
      <c r="G476" t="str">
        <f>VLOOKUP($C476,'Raw-products'!$A$2:$H$1261,MATCH(G$1,'Raw-products'!$A$1:$H$1,0))</f>
        <v>Shirt</v>
      </c>
      <c r="H476" t="str">
        <f>VLOOKUP($C476,'Raw-products'!$A$2:$H$1261,MATCH(H$1,'Raw-products'!$A$1:$H$1,0))</f>
        <v>Casual Slim Fit</v>
      </c>
      <c r="I476" t="str">
        <f>VLOOKUP($C476,'Raw-products'!$A$2:$H$1261,MATCH(I$1,'Raw-products'!$A$1:$H$1,0))</f>
        <v>XS</v>
      </c>
      <c r="J476" t="str">
        <f>VLOOKUP($C476,'Raw-products'!$A$2:$H$1261,MATCH(J$1,'Raw-products'!$A$1:$H$1,0))</f>
        <v>red</v>
      </c>
      <c r="K476">
        <f>VLOOKUP($C476,'Raw-products'!$A$2:$H$1261,MATCH(K$1,'Raw-products'!$A$1:$H$1,0))</f>
        <v>113</v>
      </c>
      <c r="L476">
        <f>VLOOKUP($C476,'Raw-products'!$A$2:$H$1261,MATCH(L$1,'Raw-products'!$A$1:$H$1,0))</f>
        <v>49</v>
      </c>
      <c r="M476" s="5">
        <f t="shared" si="14"/>
        <v>5537</v>
      </c>
      <c r="N476" cm="1">
        <f t="array" ref="N476:Q476">_xlfn.XLOOKUP($B476,'Raw -orders'!$A:$A,'Raw -orders'!$B:$E)</f>
        <v>366</v>
      </c>
      <c r="O476">
        <v>11454</v>
      </c>
      <c r="P476" s="1">
        <v>44352</v>
      </c>
      <c r="Q476" s="1">
        <v>44370</v>
      </c>
      <c r="R476" t="str" cm="1">
        <f t="array" ref="R476:Y476">_xlfn.XLOOKUP($N476,'Raw - customers'!$A:$A,'Raw - customers'!$B:$I)</f>
        <v>Geraldine Naulty</v>
      </c>
      <c r="S476" t="str">
        <v>Agender</v>
      </c>
      <c r="T476">
        <v>64</v>
      </c>
      <c r="U476" t="str">
        <v>491 Fisher IslandSuite 745</v>
      </c>
      <c r="V476">
        <v>1110</v>
      </c>
      <c r="W476" t="str">
        <v>Youngview</v>
      </c>
      <c r="X476" t="str">
        <v>Victoria</v>
      </c>
      <c r="Y476" t="str">
        <v>Australia</v>
      </c>
      <c r="Z476">
        <v>6</v>
      </c>
      <c r="AA476" s="3" t="str">
        <f t="shared" si="15"/>
        <v>10 to 20</v>
      </c>
      <c r="AL476" s="6" t="str">
        <v>Marlee Edser</v>
      </c>
      <c r="AP476" s="6">
        <v>366</v>
      </c>
      <c r="AQ476" s="6" t="s">
        <v>1396</v>
      </c>
      <c r="AS476">
        <v>300</v>
      </c>
      <c r="AT476" t="str">
        <v>Western Australia</v>
      </c>
    </row>
    <row r="477" spans="1:46" x14ac:dyDescent="0.25">
      <c r="A477">
        <v>475</v>
      </c>
      <c r="B477">
        <v>104</v>
      </c>
      <c r="C477">
        <v>1098</v>
      </c>
      <c r="D477">
        <v>115</v>
      </c>
      <c r="E477">
        <v>2</v>
      </c>
      <c r="F477">
        <v>230</v>
      </c>
      <c r="G477" t="str">
        <f>VLOOKUP($C477,'Raw-products'!$A$2:$H$1261,MATCH(G$1,'Raw-products'!$A$1:$H$1,0))</f>
        <v>Trousers</v>
      </c>
      <c r="H477" t="str">
        <f>VLOOKUP($C477,'Raw-products'!$A$2:$H$1261,MATCH(H$1,'Raw-products'!$A$1:$H$1,0))</f>
        <v>Cropped</v>
      </c>
      <c r="I477" t="str">
        <f>VLOOKUP($C477,'Raw-products'!$A$2:$H$1261,MATCH(I$1,'Raw-products'!$A$1:$H$1,0))</f>
        <v>L</v>
      </c>
      <c r="J477" t="str">
        <f>VLOOKUP($C477,'Raw-products'!$A$2:$H$1261,MATCH(J$1,'Raw-products'!$A$1:$H$1,0))</f>
        <v>yellow</v>
      </c>
      <c r="K477">
        <f>VLOOKUP($C477,'Raw-products'!$A$2:$H$1261,MATCH(K$1,'Raw-products'!$A$1:$H$1,0))</f>
        <v>99</v>
      </c>
      <c r="L477">
        <f>VLOOKUP($C477,'Raw-products'!$A$2:$H$1261,MATCH(L$1,'Raw-products'!$A$1:$H$1,0))</f>
        <v>60</v>
      </c>
      <c r="M477" s="5">
        <f t="shared" si="14"/>
        <v>5940</v>
      </c>
      <c r="N477" cm="1">
        <f t="array" ref="N477:Q477">_xlfn.XLOOKUP($B477,'Raw -orders'!$A:$A,'Raw -orders'!$B:$E)</f>
        <v>366</v>
      </c>
      <c r="O477">
        <v>11454</v>
      </c>
      <c r="P477" s="1">
        <v>44352</v>
      </c>
      <c r="Q477" s="1">
        <v>44370</v>
      </c>
      <c r="R477" t="str" cm="1">
        <f t="array" ref="R477:Y477">_xlfn.XLOOKUP($N477,'Raw - customers'!$A:$A,'Raw - customers'!$B:$I)</f>
        <v>Geraldine Naulty</v>
      </c>
      <c r="S477" t="str">
        <v>Agender</v>
      </c>
      <c r="T477">
        <v>64</v>
      </c>
      <c r="U477" t="str">
        <v>491 Fisher IslandSuite 745</v>
      </c>
      <c r="V477">
        <v>1110</v>
      </c>
      <c r="W477" t="str">
        <v>Youngview</v>
      </c>
      <c r="X477" t="str">
        <v>Victoria</v>
      </c>
      <c r="Y477" t="str">
        <v>Australia</v>
      </c>
      <c r="Z477">
        <v>6</v>
      </c>
      <c r="AA477" s="3" t="str">
        <f t="shared" si="15"/>
        <v>10 to 20</v>
      </c>
      <c r="AL477" s="6" t="str">
        <v>Marna Lammerts</v>
      </c>
      <c r="AP477" s="6">
        <v>366</v>
      </c>
      <c r="AQ477" s="6" t="s">
        <v>1396</v>
      </c>
      <c r="AS477">
        <v>896</v>
      </c>
      <c r="AT477" t="str">
        <v>South Australia</v>
      </c>
    </row>
    <row r="478" spans="1:46" x14ac:dyDescent="0.25">
      <c r="A478">
        <v>476</v>
      </c>
      <c r="B478">
        <v>105</v>
      </c>
      <c r="C478">
        <v>269</v>
      </c>
      <c r="D478">
        <v>95</v>
      </c>
      <c r="E478">
        <v>2</v>
      </c>
      <c r="F478">
        <v>190</v>
      </c>
      <c r="G478" t="str">
        <f>VLOOKUP($C478,'Raw-products'!$A$2:$H$1261,MATCH(G$1,'Raw-products'!$A$1:$H$1,0))</f>
        <v>Shirt</v>
      </c>
      <c r="H478" t="str">
        <f>VLOOKUP($C478,'Raw-products'!$A$2:$H$1261,MATCH(H$1,'Raw-products'!$A$1:$H$1,0))</f>
        <v>Polo</v>
      </c>
      <c r="I478" t="str">
        <f>VLOOKUP($C478,'Raw-products'!$A$2:$H$1261,MATCH(I$1,'Raw-products'!$A$1:$H$1,0))</f>
        <v>XL</v>
      </c>
      <c r="J478" t="str">
        <f>VLOOKUP($C478,'Raw-products'!$A$2:$H$1261,MATCH(J$1,'Raw-products'!$A$1:$H$1,0))</f>
        <v>blue</v>
      </c>
      <c r="K478">
        <f>VLOOKUP($C478,'Raw-products'!$A$2:$H$1261,MATCH(K$1,'Raw-products'!$A$1:$H$1,0))</f>
        <v>117</v>
      </c>
      <c r="L478">
        <f>VLOOKUP($C478,'Raw-products'!$A$2:$H$1261,MATCH(L$1,'Raw-products'!$A$1:$H$1,0))</f>
        <v>70</v>
      </c>
      <c r="M478" s="5">
        <f t="shared" si="14"/>
        <v>8190</v>
      </c>
      <c r="N478" cm="1">
        <f t="array" ref="N478:Q478">_xlfn.XLOOKUP($B478,'Raw -orders'!$A:$A,'Raw -orders'!$B:$E)</f>
        <v>456</v>
      </c>
      <c r="O478">
        <v>46013</v>
      </c>
      <c r="P478" s="1">
        <v>44372</v>
      </c>
      <c r="Q478" s="1">
        <v>44391</v>
      </c>
      <c r="R478" t="str" cm="1">
        <f t="array" ref="R478:Y478">_xlfn.XLOOKUP($N478,'Raw - customers'!$A:$A,'Raw - customers'!$B:$I)</f>
        <v>Joelynn Remington</v>
      </c>
      <c r="S478" t="str">
        <v>Agender</v>
      </c>
      <c r="T478">
        <v>33</v>
      </c>
      <c r="U478" t="str">
        <v>94 Archie CourtSuite 659</v>
      </c>
      <c r="V478">
        <v>2010</v>
      </c>
      <c r="W478" t="str">
        <v>West Lachlan</v>
      </c>
      <c r="X478" t="str">
        <v>Queensland</v>
      </c>
      <c r="Y478" t="str">
        <v>Australia</v>
      </c>
      <c r="Z478">
        <v>6</v>
      </c>
      <c r="AA478" s="3" t="str">
        <f t="shared" si="15"/>
        <v>10 to 20</v>
      </c>
      <c r="AL478" s="6" t="str">
        <v>Marni Figiovanni</v>
      </c>
      <c r="AP478" s="6">
        <v>456</v>
      </c>
      <c r="AQ478" s="6" t="s">
        <v>1355</v>
      </c>
      <c r="AS478">
        <v>889</v>
      </c>
      <c r="AT478" t="str">
        <v>Northern Territory</v>
      </c>
    </row>
    <row r="479" spans="1:46" x14ac:dyDescent="0.25">
      <c r="A479">
        <v>477</v>
      </c>
      <c r="B479">
        <v>105</v>
      </c>
      <c r="C479">
        <v>929</v>
      </c>
      <c r="D479">
        <v>96</v>
      </c>
      <c r="E479">
        <v>1</v>
      </c>
      <c r="F479">
        <v>96</v>
      </c>
      <c r="G479" t="str">
        <f>VLOOKUP($C479,'Raw-products'!$A$2:$H$1261,MATCH(G$1,'Raw-products'!$A$1:$H$1,0))</f>
        <v>Trousers</v>
      </c>
      <c r="H479" t="str">
        <f>VLOOKUP($C479,'Raw-products'!$A$2:$H$1261,MATCH(H$1,'Raw-products'!$A$1:$H$1,0))</f>
        <v>Drawstring</v>
      </c>
      <c r="I479" t="str">
        <f>VLOOKUP($C479,'Raw-products'!$A$2:$H$1261,MATCH(I$1,'Raw-products'!$A$1:$H$1,0))</f>
        <v>XL</v>
      </c>
      <c r="J479" t="str">
        <f>VLOOKUP($C479,'Raw-products'!$A$2:$H$1261,MATCH(J$1,'Raw-products'!$A$1:$H$1,0))</f>
        <v>green</v>
      </c>
      <c r="K479">
        <f>VLOOKUP($C479,'Raw-products'!$A$2:$H$1261,MATCH(K$1,'Raw-products'!$A$1:$H$1,0))</f>
        <v>104</v>
      </c>
      <c r="L479">
        <f>VLOOKUP($C479,'Raw-products'!$A$2:$H$1261,MATCH(L$1,'Raw-products'!$A$1:$H$1,0))</f>
        <v>49</v>
      </c>
      <c r="M479" s="5">
        <f t="shared" si="14"/>
        <v>5096</v>
      </c>
      <c r="N479" cm="1">
        <f t="array" ref="N479:Q479">_xlfn.XLOOKUP($B479,'Raw -orders'!$A:$A,'Raw -orders'!$B:$E)</f>
        <v>456</v>
      </c>
      <c r="O479">
        <v>46013</v>
      </c>
      <c r="P479" s="1">
        <v>44372</v>
      </c>
      <c r="Q479" s="1">
        <v>44391</v>
      </c>
      <c r="R479" t="str" cm="1">
        <f t="array" ref="R479:Y479">_xlfn.XLOOKUP($N479,'Raw - customers'!$A:$A,'Raw - customers'!$B:$I)</f>
        <v>Joelynn Remington</v>
      </c>
      <c r="S479" t="str">
        <v>Agender</v>
      </c>
      <c r="T479">
        <v>33</v>
      </c>
      <c r="U479" t="str">
        <v>94 Archie CourtSuite 659</v>
      </c>
      <c r="V479">
        <v>2010</v>
      </c>
      <c r="W479" t="str">
        <v>West Lachlan</v>
      </c>
      <c r="X479" t="str">
        <v>Queensland</v>
      </c>
      <c r="Y479" t="str">
        <v>Australia</v>
      </c>
      <c r="Z479">
        <v>6</v>
      </c>
      <c r="AA479" s="3" t="str">
        <f t="shared" si="15"/>
        <v>10 to 20</v>
      </c>
      <c r="AL479" s="6" t="str">
        <v>Marnie Dennington</v>
      </c>
      <c r="AP479" s="6">
        <v>456</v>
      </c>
      <c r="AQ479" s="6" t="s">
        <v>1355</v>
      </c>
      <c r="AS479">
        <v>463</v>
      </c>
      <c r="AT479" t="str">
        <v>Australian Capital Territory</v>
      </c>
    </row>
    <row r="480" spans="1:46" x14ac:dyDescent="0.25">
      <c r="A480">
        <v>478</v>
      </c>
      <c r="B480">
        <v>106</v>
      </c>
      <c r="C480">
        <v>639</v>
      </c>
      <c r="D480">
        <v>93</v>
      </c>
      <c r="E480">
        <v>2</v>
      </c>
      <c r="F480">
        <v>186</v>
      </c>
      <c r="G480" t="str">
        <f>VLOOKUP($C480,'Raw-products'!$A$2:$H$1261,MATCH(G$1,'Raw-products'!$A$1:$H$1,0))</f>
        <v>Jacket</v>
      </c>
      <c r="H480" t="str">
        <f>VLOOKUP($C480,'Raw-products'!$A$2:$H$1261,MATCH(H$1,'Raw-products'!$A$1:$H$1,0))</f>
        <v>Coach</v>
      </c>
      <c r="I480" t="str">
        <f>VLOOKUP($C480,'Raw-products'!$A$2:$H$1261,MATCH(I$1,'Raw-products'!$A$1:$H$1,0))</f>
        <v>XL</v>
      </c>
      <c r="J480" t="str">
        <f>VLOOKUP($C480,'Raw-products'!$A$2:$H$1261,MATCH(J$1,'Raw-products'!$A$1:$H$1,0))</f>
        <v>orange</v>
      </c>
      <c r="K480">
        <f>VLOOKUP($C480,'Raw-products'!$A$2:$H$1261,MATCH(K$1,'Raw-products'!$A$1:$H$1,0))</f>
        <v>115</v>
      </c>
      <c r="L480">
        <f>VLOOKUP($C480,'Raw-products'!$A$2:$H$1261,MATCH(L$1,'Raw-products'!$A$1:$H$1,0))</f>
        <v>46</v>
      </c>
      <c r="M480" s="5">
        <f t="shared" si="14"/>
        <v>5290</v>
      </c>
      <c r="N480" cm="1">
        <f t="array" ref="N480:Q480">_xlfn.XLOOKUP($B480,'Raw -orders'!$A:$A,'Raw -orders'!$B:$E)</f>
        <v>573</v>
      </c>
      <c r="O480">
        <v>12033</v>
      </c>
      <c r="P480" s="1">
        <v>44264</v>
      </c>
      <c r="Q480" s="1">
        <v>44283</v>
      </c>
      <c r="R480" t="str" cm="1">
        <f t="array" ref="R480:Y480">_xlfn.XLOOKUP($N480,'Raw - customers'!$A:$A,'Raw - customers'!$B:$I)</f>
        <v>Atlante Dissman</v>
      </c>
      <c r="S480" t="str">
        <v>Male</v>
      </c>
      <c r="T480">
        <v>37</v>
      </c>
      <c r="U480" t="str">
        <v>80 Charles CircuitSuite 023</v>
      </c>
      <c r="V480">
        <v>7541</v>
      </c>
      <c r="W480" t="str">
        <v>Abbeyshire</v>
      </c>
      <c r="X480" t="str">
        <v>South Australia</v>
      </c>
      <c r="Y480" t="str">
        <v>Australia</v>
      </c>
      <c r="Z480">
        <v>3</v>
      </c>
      <c r="AA480" s="3" t="str">
        <f t="shared" si="15"/>
        <v>10 to 20</v>
      </c>
      <c r="AL480" s="6" t="str">
        <v>Mart Naismith</v>
      </c>
      <c r="AP480" s="6">
        <v>573</v>
      </c>
      <c r="AQ480" s="6" t="s">
        <v>1345</v>
      </c>
      <c r="AS480">
        <v>276</v>
      </c>
      <c r="AT480" t="str">
        <v>Victoria</v>
      </c>
    </row>
    <row r="481" spans="1:46" x14ac:dyDescent="0.25">
      <c r="A481">
        <v>479</v>
      </c>
      <c r="B481">
        <v>106</v>
      </c>
      <c r="C481">
        <v>1069</v>
      </c>
      <c r="D481">
        <v>93</v>
      </c>
      <c r="E481">
        <v>3</v>
      </c>
      <c r="F481">
        <v>279</v>
      </c>
      <c r="G481" t="str">
        <f>VLOOKUP($C481,'Raw-products'!$A$2:$H$1261,MATCH(G$1,'Raw-products'!$A$1:$H$1,0))</f>
        <v>Trousers</v>
      </c>
      <c r="H481" t="str">
        <f>VLOOKUP($C481,'Raw-products'!$A$2:$H$1261,MATCH(H$1,'Raw-products'!$A$1:$H$1,0))</f>
        <v>Joggers</v>
      </c>
      <c r="I481" t="str">
        <f>VLOOKUP($C481,'Raw-products'!$A$2:$H$1261,MATCH(I$1,'Raw-products'!$A$1:$H$1,0))</f>
        <v>XL</v>
      </c>
      <c r="J481" t="str">
        <f>VLOOKUP($C481,'Raw-products'!$A$2:$H$1261,MATCH(J$1,'Raw-products'!$A$1:$H$1,0))</f>
        <v>green</v>
      </c>
      <c r="K481">
        <f>VLOOKUP($C481,'Raw-products'!$A$2:$H$1261,MATCH(K$1,'Raw-products'!$A$1:$H$1,0))</f>
        <v>94</v>
      </c>
      <c r="L481">
        <f>VLOOKUP($C481,'Raw-products'!$A$2:$H$1261,MATCH(L$1,'Raw-products'!$A$1:$H$1,0))</f>
        <v>56</v>
      </c>
      <c r="M481" s="5">
        <f t="shared" si="14"/>
        <v>5264</v>
      </c>
      <c r="N481" cm="1">
        <f t="array" ref="N481:Q481">_xlfn.XLOOKUP($B481,'Raw -orders'!$A:$A,'Raw -orders'!$B:$E)</f>
        <v>573</v>
      </c>
      <c r="O481">
        <v>12033</v>
      </c>
      <c r="P481" s="1">
        <v>44264</v>
      </c>
      <c r="Q481" s="1">
        <v>44283</v>
      </c>
      <c r="R481" t="str" cm="1">
        <f t="array" ref="R481:Y481">_xlfn.XLOOKUP($N481,'Raw - customers'!$A:$A,'Raw - customers'!$B:$I)</f>
        <v>Atlante Dissman</v>
      </c>
      <c r="S481" t="str">
        <v>Male</v>
      </c>
      <c r="T481">
        <v>37</v>
      </c>
      <c r="U481" t="str">
        <v>80 Charles CircuitSuite 023</v>
      </c>
      <c r="V481">
        <v>7541</v>
      </c>
      <c r="W481" t="str">
        <v>Abbeyshire</v>
      </c>
      <c r="X481" t="str">
        <v>South Australia</v>
      </c>
      <c r="Y481" t="str">
        <v>Australia</v>
      </c>
      <c r="Z481">
        <v>3</v>
      </c>
      <c r="AA481" s="3" t="str">
        <f t="shared" si="15"/>
        <v>10 to 20</v>
      </c>
      <c r="AL481" s="6" t="str">
        <v>Marthena Matterson</v>
      </c>
      <c r="AP481" s="6">
        <v>573</v>
      </c>
      <c r="AQ481" s="6" t="s">
        <v>1345</v>
      </c>
      <c r="AS481">
        <v>956</v>
      </c>
      <c r="AT481" t="str">
        <v>New South Wales</v>
      </c>
    </row>
    <row r="482" spans="1:46" x14ac:dyDescent="0.25">
      <c r="A482">
        <v>480</v>
      </c>
      <c r="B482">
        <v>106</v>
      </c>
      <c r="C482">
        <v>1105</v>
      </c>
      <c r="D482">
        <v>115</v>
      </c>
      <c r="E482">
        <v>3</v>
      </c>
      <c r="F482">
        <v>345</v>
      </c>
      <c r="G482" t="str">
        <f>VLOOKUP($C482,'Raw-products'!$A$2:$H$1261,MATCH(G$1,'Raw-products'!$A$1:$H$1,0))</f>
        <v>Trousers</v>
      </c>
      <c r="H482" t="str">
        <f>VLOOKUP($C482,'Raw-products'!$A$2:$H$1261,MATCH(H$1,'Raw-products'!$A$1:$H$1,0))</f>
        <v>Cropped</v>
      </c>
      <c r="I482" t="str">
        <f>VLOOKUP($C482,'Raw-products'!$A$2:$H$1261,MATCH(I$1,'Raw-products'!$A$1:$H$1,0))</f>
        <v>XS</v>
      </c>
      <c r="J482" t="str">
        <f>VLOOKUP($C482,'Raw-products'!$A$2:$H$1261,MATCH(J$1,'Raw-products'!$A$1:$H$1,0))</f>
        <v>blue</v>
      </c>
      <c r="K482">
        <f>VLOOKUP($C482,'Raw-products'!$A$2:$H$1261,MATCH(K$1,'Raw-products'!$A$1:$H$1,0))</f>
        <v>99</v>
      </c>
      <c r="L482">
        <f>VLOOKUP($C482,'Raw-products'!$A$2:$H$1261,MATCH(L$1,'Raw-products'!$A$1:$H$1,0))</f>
        <v>47</v>
      </c>
      <c r="M482" s="5">
        <f t="shared" si="14"/>
        <v>4653</v>
      </c>
      <c r="N482" cm="1">
        <f t="array" ref="N482:Q482">_xlfn.XLOOKUP($B482,'Raw -orders'!$A:$A,'Raw -orders'!$B:$E)</f>
        <v>573</v>
      </c>
      <c r="O482">
        <v>12033</v>
      </c>
      <c r="P482" s="1">
        <v>44264</v>
      </c>
      <c r="Q482" s="1">
        <v>44283</v>
      </c>
      <c r="R482" t="str" cm="1">
        <f t="array" ref="R482:Y482">_xlfn.XLOOKUP($N482,'Raw - customers'!$A:$A,'Raw - customers'!$B:$I)</f>
        <v>Atlante Dissman</v>
      </c>
      <c r="S482" t="str">
        <v>Male</v>
      </c>
      <c r="T482">
        <v>37</v>
      </c>
      <c r="U482" t="str">
        <v>80 Charles CircuitSuite 023</v>
      </c>
      <c r="V482">
        <v>7541</v>
      </c>
      <c r="W482" t="str">
        <v>Abbeyshire</v>
      </c>
      <c r="X482" t="str">
        <v>South Australia</v>
      </c>
      <c r="Y482" t="str">
        <v>Australia</v>
      </c>
      <c r="Z482">
        <v>3</v>
      </c>
      <c r="AA482" s="3" t="str">
        <f t="shared" si="15"/>
        <v>10 to 20</v>
      </c>
      <c r="AL482" s="6" t="str">
        <v>Martin O'Mailey</v>
      </c>
      <c r="AP482" s="6">
        <v>573</v>
      </c>
      <c r="AQ482" s="6" t="s">
        <v>1345</v>
      </c>
      <c r="AS482">
        <v>851</v>
      </c>
      <c r="AT482" t="str">
        <v>Australian Capital Territory</v>
      </c>
    </row>
    <row r="483" spans="1:46" x14ac:dyDescent="0.25">
      <c r="A483">
        <v>481</v>
      </c>
      <c r="B483">
        <v>107</v>
      </c>
      <c r="C483">
        <v>39</v>
      </c>
      <c r="D483">
        <v>104</v>
      </c>
      <c r="E483">
        <v>2</v>
      </c>
      <c r="F483">
        <v>208</v>
      </c>
      <c r="G483" t="str">
        <f>VLOOKUP($C483,'Raw-products'!$A$2:$H$1261,MATCH(G$1,'Raw-products'!$A$1:$H$1,0))</f>
        <v>Shirt</v>
      </c>
      <c r="H483" t="str">
        <f>VLOOKUP($C483,'Raw-products'!$A$2:$H$1261,MATCH(H$1,'Raw-products'!$A$1:$H$1,0))</f>
        <v>Dress</v>
      </c>
      <c r="I483" t="str">
        <f>VLOOKUP($C483,'Raw-products'!$A$2:$H$1261,MATCH(I$1,'Raw-products'!$A$1:$H$1,0))</f>
        <v>XL</v>
      </c>
      <c r="J483" t="str">
        <f>VLOOKUP($C483,'Raw-products'!$A$2:$H$1261,MATCH(J$1,'Raw-products'!$A$1:$H$1,0))</f>
        <v>red</v>
      </c>
      <c r="K483">
        <f>VLOOKUP($C483,'Raw-products'!$A$2:$H$1261,MATCH(K$1,'Raw-products'!$A$1:$H$1,0))</f>
        <v>119</v>
      </c>
      <c r="L483">
        <f>VLOOKUP($C483,'Raw-products'!$A$2:$H$1261,MATCH(L$1,'Raw-products'!$A$1:$H$1,0))</f>
        <v>47</v>
      </c>
      <c r="M483" s="5">
        <f t="shared" si="14"/>
        <v>5593</v>
      </c>
      <c r="N483" cm="1">
        <f t="array" ref="N483:Q483">_xlfn.XLOOKUP($B483,'Raw -orders'!$A:$A,'Raw -orders'!$B:$E)</f>
        <v>127</v>
      </c>
      <c r="O483">
        <v>58760</v>
      </c>
      <c r="P483" s="1">
        <v>44207</v>
      </c>
      <c r="Q483" s="1">
        <v>44230</v>
      </c>
      <c r="R483" t="str" cm="1">
        <f t="array" ref="R483:Y483">_xlfn.XLOOKUP($N483,'Raw - customers'!$A:$A,'Raw - customers'!$B:$I)</f>
        <v>Merl Gayforth</v>
      </c>
      <c r="S483" t="str">
        <v>Genderfluid</v>
      </c>
      <c r="T483">
        <v>30</v>
      </c>
      <c r="U483" t="str">
        <v>769 Gibson TrailApt. 359</v>
      </c>
      <c r="V483">
        <v>3708</v>
      </c>
      <c r="W483" t="str">
        <v>South Adam</v>
      </c>
      <c r="X483" t="str">
        <v>Western Australia</v>
      </c>
      <c r="Y483" t="str">
        <v>Australia</v>
      </c>
      <c r="Z483">
        <v>1</v>
      </c>
      <c r="AA483" s="3" t="str">
        <f t="shared" si="15"/>
        <v>20 to 30</v>
      </c>
      <c r="AL483" s="6" t="str">
        <v>Marvin Van Hault</v>
      </c>
      <c r="AP483" s="6">
        <v>127</v>
      </c>
      <c r="AQ483" s="6" t="s">
        <v>1377</v>
      </c>
      <c r="AS483">
        <v>884</v>
      </c>
      <c r="AT483" t="str">
        <v>Northern Territory</v>
      </c>
    </row>
    <row r="484" spans="1:46" x14ac:dyDescent="0.25">
      <c r="A484">
        <v>482</v>
      </c>
      <c r="B484">
        <v>107</v>
      </c>
      <c r="C484">
        <v>388</v>
      </c>
      <c r="D484">
        <v>119</v>
      </c>
      <c r="E484">
        <v>1</v>
      </c>
      <c r="F484">
        <v>119</v>
      </c>
      <c r="G484" t="str">
        <f>VLOOKUP($C484,'Raw-products'!$A$2:$H$1261,MATCH(G$1,'Raw-products'!$A$1:$H$1,0))</f>
        <v>Shirt</v>
      </c>
      <c r="H484" t="str">
        <f>VLOOKUP($C484,'Raw-products'!$A$2:$H$1261,MATCH(H$1,'Raw-products'!$A$1:$H$1,0))</f>
        <v>Casual Slim Fit</v>
      </c>
      <c r="I484" t="str">
        <f>VLOOKUP($C484,'Raw-products'!$A$2:$H$1261,MATCH(I$1,'Raw-products'!$A$1:$H$1,0))</f>
        <v>L</v>
      </c>
      <c r="J484" t="str">
        <f>VLOOKUP($C484,'Raw-products'!$A$2:$H$1261,MATCH(J$1,'Raw-products'!$A$1:$H$1,0))</f>
        <v>red</v>
      </c>
      <c r="K484">
        <f>VLOOKUP($C484,'Raw-products'!$A$2:$H$1261,MATCH(K$1,'Raw-products'!$A$1:$H$1,0))</f>
        <v>113</v>
      </c>
      <c r="L484">
        <f>VLOOKUP($C484,'Raw-products'!$A$2:$H$1261,MATCH(L$1,'Raw-products'!$A$1:$H$1,0))</f>
        <v>78</v>
      </c>
      <c r="M484" s="5">
        <f t="shared" si="14"/>
        <v>8814</v>
      </c>
      <c r="N484" cm="1">
        <f t="array" ref="N484:Q484">_xlfn.XLOOKUP($B484,'Raw -orders'!$A:$A,'Raw -orders'!$B:$E)</f>
        <v>127</v>
      </c>
      <c r="O484">
        <v>58760</v>
      </c>
      <c r="P484" s="1">
        <v>44207</v>
      </c>
      <c r="Q484" s="1">
        <v>44230</v>
      </c>
      <c r="R484" t="str" cm="1">
        <f t="array" ref="R484:Y484">_xlfn.XLOOKUP($N484,'Raw - customers'!$A:$A,'Raw - customers'!$B:$I)</f>
        <v>Merl Gayforth</v>
      </c>
      <c r="S484" t="str">
        <v>Genderfluid</v>
      </c>
      <c r="T484">
        <v>30</v>
      </c>
      <c r="U484" t="str">
        <v>769 Gibson TrailApt. 359</v>
      </c>
      <c r="V484">
        <v>3708</v>
      </c>
      <c r="W484" t="str">
        <v>South Adam</v>
      </c>
      <c r="X484" t="str">
        <v>Western Australia</v>
      </c>
      <c r="Y484" t="str">
        <v>Australia</v>
      </c>
      <c r="Z484">
        <v>1</v>
      </c>
      <c r="AA484" s="3" t="str">
        <f t="shared" si="15"/>
        <v>20 to 30</v>
      </c>
      <c r="AL484" s="6" t="str">
        <v>Matilde Yanuk</v>
      </c>
      <c r="AP484" s="6">
        <v>127</v>
      </c>
      <c r="AQ484" s="6" t="s">
        <v>1377</v>
      </c>
      <c r="AS484">
        <v>941</v>
      </c>
      <c r="AT484" t="str">
        <v>New South Wales</v>
      </c>
    </row>
    <row r="485" spans="1:46" x14ac:dyDescent="0.25">
      <c r="A485">
        <v>483</v>
      </c>
      <c r="B485">
        <v>107</v>
      </c>
      <c r="C485">
        <v>349</v>
      </c>
      <c r="D485">
        <v>109</v>
      </c>
      <c r="E485">
        <v>2</v>
      </c>
      <c r="F485">
        <v>218</v>
      </c>
      <c r="G485" t="str">
        <f>VLOOKUP($C485,'Raw-products'!$A$2:$H$1261,MATCH(G$1,'Raw-products'!$A$1:$H$1,0))</f>
        <v>Shirt</v>
      </c>
      <c r="H485" t="str">
        <f>VLOOKUP($C485,'Raw-products'!$A$2:$H$1261,MATCH(H$1,'Raw-products'!$A$1:$H$1,0))</f>
        <v>Mandarin Collar</v>
      </c>
      <c r="I485" t="str">
        <f>VLOOKUP($C485,'Raw-products'!$A$2:$H$1261,MATCH(I$1,'Raw-products'!$A$1:$H$1,0))</f>
        <v>XL</v>
      </c>
      <c r="J485" t="str">
        <f>VLOOKUP($C485,'Raw-products'!$A$2:$H$1261,MATCH(J$1,'Raw-products'!$A$1:$H$1,0))</f>
        <v>violet</v>
      </c>
      <c r="K485">
        <f>VLOOKUP($C485,'Raw-products'!$A$2:$H$1261,MATCH(K$1,'Raw-products'!$A$1:$H$1,0))</f>
        <v>108</v>
      </c>
      <c r="L485">
        <f>VLOOKUP($C485,'Raw-products'!$A$2:$H$1261,MATCH(L$1,'Raw-products'!$A$1:$H$1,0))</f>
        <v>71</v>
      </c>
      <c r="M485" s="5">
        <f t="shared" si="14"/>
        <v>7668</v>
      </c>
      <c r="N485" cm="1">
        <f t="array" ref="N485:Q485">_xlfn.XLOOKUP($B485,'Raw -orders'!$A:$A,'Raw -orders'!$B:$E)</f>
        <v>127</v>
      </c>
      <c r="O485">
        <v>58760</v>
      </c>
      <c r="P485" s="1">
        <v>44207</v>
      </c>
      <c r="Q485" s="1">
        <v>44230</v>
      </c>
      <c r="R485" t="str" cm="1">
        <f t="array" ref="R485:Y485">_xlfn.XLOOKUP($N485,'Raw - customers'!$A:$A,'Raw - customers'!$B:$I)</f>
        <v>Merl Gayforth</v>
      </c>
      <c r="S485" t="str">
        <v>Genderfluid</v>
      </c>
      <c r="T485">
        <v>30</v>
      </c>
      <c r="U485" t="str">
        <v>769 Gibson TrailApt. 359</v>
      </c>
      <c r="V485">
        <v>3708</v>
      </c>
      <c r="W485" t="str">
        <v>South Adam</v>
      </c>
      <c r="X485" t="str">
        <v>Western Australia</v>
      </c>
      <c r="Y485" t="str">
        <v>Australia</v>
      </c>
      <c r="Z485">
        <v>1</v>
      </c>
      <c r="AA485" s="3" t="str">
        <f t="shared" si="15"/>
        <v>20 to 30</v>
      </c>
      <c r="AL485" s="6" t="str">
        <v>Matthiew Hinckes</v>
      </c>
      <c r="AP485" s="6">
        <v>127</v>
      </c>
      <c r="AQ485" s="6" t="s">
        <v>1377</v>
      </c>
      <c r="AS485">
        <v>697</v>
      </c>
      <c r="AT485" t="str">
        <v>Australian Capital Territory</v>
      </c>
    </row>
    <row r="486" spans="1:46" x14ac:dyDescent="0.25">
      <c r="A486">
        <v>484</v>
      </c>
      <c r="B486">
        <v>107</v>
      </c>
      <c r="C486">
        <v>203</v>
      </c>
      <c r="D486">
        <v>98</v>
      </c>
      <c r="E486">
        <v>3</v>
      </c>
      <c r="F486">
        <v>294</v>
      </c>
      <c r="G486" t="str">
        <f>VLOOKUP($C486,'Raw-products'!$A$2:$H$1261,MATCH(G$1,'Raw-products'!$A$1:$H$1,0))</f>
        <v>Shirt</v>
      </c>
      <c r="H486" t="str">
        <f>VLOOKUP($C486,'Raw-products'!$A$2:$H$1261,MATCH(H$1,'Raw-products'!$A$1:$H$1,0))</f>
        <v>Camp Collared</v>
      </c>
      <c r="I486" t="str">
        <f>VLOOKUP($C486,'Raw-products'!$A$2:$H$1261,MATCH(I$1,'Raw-products'!$A$1:$H$1,0))</f>
        <v>L</v>
      </c>
      <c r="J486" t="str">
        <f>VLOOKUP($C486,'Raw-products'!$A$2:$H$1261,MATCH(J$1,'Raw-products'!$A$1:$H$1,0))</f>
        <v>indigo</v>
      </c>
      <c r="K486">
        <f>VLOOKUP($C486,'Raw-products'!$A$2:$H$1261,MATCH(K$1,'Raw-products'!$A$1:$H$1,0))</f>
        <v>112</v>
      </c>
      <c r="L486">
        <f>VLOOKUP($C486,'Raw-products'!$A$2:$H$1261,MATCH(L$1,'Raw-products'!$A$1:$H$1,0))</f>
        <v>72</v>
      </c>
      <c r="M486" s="5">
        <f t="shared" si="14"/>
        <v>8064</v>
      </c>
      <c r="N486" cm="1">
        <f t="array" ref="N486:Q486">_xlfn.XLOOKUP($B486,'Raw -orders'!$A:$A,'Raw -orders'!$B:$E)</f>
        <v>127</v>
      </c>
      <c r="O486">
        <v>58760</v>
      </c>
      <c r="P486" s="1">
        <v>44207</v>
      </c>
      <c r="Q486" s="1">
        <v>44230</v>
      </c>
      <c r="R486" t="str" cm="1">
        <f t="array" ref="R486:Y486">_xlfn.XLOOKUP($N486,'Raw - customers'!$A:$A,'Raw - customers'!$B:$I)</f>
        <v>Merl Gayforth</v>
      </c>
      <c r="S486" t="str">
        <v>Genderfluid</v>
      </c>
      <c r="T486">
        <v>30</v>
      </c>
      <c r="U486" t="str">
        <v>769 Gibson TrailApt. 359</v>
      </c>
      <c r="V486">
        <v>3708</v>
      </c>
      <c r="W486" t="str">
        <v>South Adam</v>
      </c>
      <c r="X486" t="str">
        <v>Western Australia</v>
      </c>
      <c r="Y486" t="str">
        <v>Australia</v>
      </c>
      <c r="Z486">
        <v>1</v>
      </c>
      <c r="AA486" s="3" t="str">
        <f t="shared" si="15"/>
        <v>20 to 30</v>
      </c>
      <c r="AL486" s="6" t="str">
        <v>Meade Yglesia</v>
      </c>
      <c r="AP486" s="6">
        <v>127</v>
      </c>
      <c r="AQ486" s="6" t="s">
        <v>1377</v>
      </c>
      <c r="AS486">
        <v>714</v>
      </c>
      <c r="AT486" t="str">
        <v>Northern Territory</v>
      </c>
    </row>
    <row r="487" spans="1:46" x14ac:dyDescent="0.25">
      <c r="A487">
        <v>485</v>
      </c>
      <c r="B487">
        <v>107</v>
      </c>
      <c r="C487">
        <v>882</v>
      </c>
      <c r="D487">
        <v>94</v>
      </c>
      <c r="E487">
        <v>1</v>
      </c>
      <c r="F487">
        <v>94</v>
      </c>
      <c r="G487" t="str">
        <f>VLOOKUP($C487,'Raw-products'!$A$2:$H$1261,MATCH(G$1,'Raw-products'!$A$1:$H$1,0))</f>
        <v>Trousers</v>
      </c>
      <c r="H487" t="str">
        <f>VLOOKUP($C487,'Raw-products'!$A$2:$H$1261,MATCH(H$1,'Raw-products'!$A$1:$H$1,0))</f>
        <v>Cords</v>
      </c>
      <c r="I487" t="str">
        <f>VLOOKUP($C487,'Raw-products'!$A$2:$H$1261,MATCH(I$1,'Raw-products'!$A$1:$H$1,0))</f>
        <v>M</v>
      </c>
      <c r="J487" t="str">
        <f>VLOOKUP($C487,'Raw-products'!$A$2:$H$1261,MATCH(J$1,'Raw-products'!$A$1:$H$1,0))</f>
        <v>orange</v>
      </c>
      <c r="K487">
        <f>VLOOKUP($C487,'Raw-products'!$A$2:$H$1261,MATCH(K$1,'Raw-products'!$A$1:$H$1,0))</f>
        <v>113</v>
      </c>
      <c r="L487">
        <f>VLOOKUP($C487,'Raw-products'!$A$2:$H$1261,MATCH(L$1,'Raw-products'!$A$1:$H$1,0))</f>
        <v>53</v>
      </c>
      <c r="M487" s="5">
        <f t="shared" si="14"/>
        <v>5989</v>
      </c>
      <c r="N487" cm="1">
        <f t="array" ref="N487:Q487">_xlfn.XLOOKUP($B487,'Raw -orders'!$A:$A,'Raw -orders'!$B:$E)</f>
        <v>127</v>
      </c>
      <c r="O487">
        <v>58760</v>
      </c>
      <c r="P487" s="1">
        <v>44207</v>
      </c>
      <c r="Q487" s="1">
        <v>44230</v>
      </c>
      <c r="R487" t="str" cm="1">
        <f t="array" ref="R487:Y487">_xlfn.XLOOKUP($N487,'Raw - customers'!$A:$A,'Raw - customers'!$B:$I)</f>
        <v>Merl Gayforth</v>
      </c>
      <c r="S487" t="str">
        <v>Genderfluid</v>
      </c>
      <c r="T487">
        <v>30</v>
      </c>
      <c r="U487" t="str">
        <v>769 Gibson TrailApt. 359</v>
      </c>
      <c r="V487">
        <v>3708</v>
      </c>
      <c r="W487" t="str">
        <v>South Adam</v>
      </c>
      <c r="X487" t="str">
        <v>Western Australia</v>
      </c>
      <c r="Y487" t="str">
        <v>Australia</v>
      </c>
      <c r="Z487">
        <v>1</v>
      </c>
      <c r="AA487" s="3" t="str">
        <f t="shared" si="15"/>
        <v>20 to 30</v>
      </c>
      <c r="AL487" s="6" t="str">
        <v>Meghan Simic</v>
      </c>
      <c r="AP487" s="6">
        <v>127</v>
      </c>
      <c r="AQ487" s="6" t="s">
        <v>1377</v>
      </c>
      <c r="AS487">
        <v>634</v>
      </c>
      <c r="AT487" t="str">
        <v>South Australia</v>
      </c>
    </row>
    <row r="488" spans="1:46" x14ac:dyDescent="0.25">
      <c r="A488">
        <v>486</v>
      </c>
      <c r="B488">
        <v>107</v>
      </c>
      <c r="C488">
        <v>242</v>
      </c>
      <c r="D488">
        <v>106</v>
      </c>
      <c r="E488">
        <v>2</v>
      </c>
      <c r="F488">
        <v>212</v>
      </c>
      <c r="G488" t="str">
        <f>VLOOKUP($C488,'Raw-products'!$A$2:$H$1261,MATCH(G$1,'Raw-products'!$A$1:$H$1,0))</f>
        <v>Shirt</v>
      </c>
      <c r="H488" t="str">
        <f>VLOOKUP($C488,'Raw-products'!$A$2:$H$1261,MATCH(H$1,'Raw-products'!$A$1:$H$1,0))</f>
        <v>Chambray</v>
      </c>
      <c r="I488" t="str">
        <f>VLOOKUP($C488,'Raw-products'!$A$2:$H$1261,MATCH(I$1,'Raw-products'!$A$1:$H$1,0))</f>
        <v>M</v>
      </c>
      <c r="J488" t="str">
        <f>VLOOKUP($C488,'Raw-products'!$A$2:$H$1261,MATCH(J$1,'Raw-products'!$A$1:$H$1,0))</f>
        <v>violet</v>
      </c>
      <c r="K488">
        <f>VLOOKUP($C488,'Raw-products'!$A$2:$H$1261,MATCH(K$1,'Raw-products'!$A$1:$H$1,0))</f>
        <v>105</v>
      </c>
      <c r="L488">
        <f>VLOOKUP($C488,'Raw-products'!$A$2:$H$1261,MATCH(L$1,'Raw-products'!$A$1:$H$1,0))</f>
        <v>72</v>
      </c>
      <c r="M488" s="5">
        <f t="shared" si="14"/>
        <v>7560</v>
      </c>
      <c r="N488" cm="1">
        <f t="array" ref="N488:Q488">_xlfn.XLOOKUP($B488,'Raw -orders'!$A:$A,'Raw -orders'!$B:$E)</f>
        <v>127</v>
      </c>
      <c r="O488">
        <v>58760</v>
      </c>
      <c r="P488" s="1">
        <v>44207</v>
      </c>
      <c r="Q488" s="1">
        <v>44230</v>
      </c>
      <c r="R488" t="str" cm="1">
        <f t="array" ref="R488:Y488">_xlfn.XLOOKUP($N488,'Raw - customers'!$A:$A,'Raw - customers'!$B:$I)</f>
        <v>Merl Gayforth</v>
      </c>
      <c r="S488" t="str">
        <v>Genderfluid</v>
      </c>
      <c r="T488">
        <v>30</v>
      </c>
      <c r="U488" t="str">
        <v>769 Gibson TrailApt. 359</v>
      </c>
      <c r="V488">
        <v>3708</v>
      </c>
      <c r="W488" t="str">
        <v>South Adam</v>
      </c>
      <c r="X488" t="str">
        <v>Western Australia</v>
      </c>
      <c r="Y488" t="str">
        <v>Australia</v>
      </c>
      <c r="Z488">
        <v>1</v>
      </c>
      <c r="AA488" s="3" t="str">
        <f t="shared" si="15"/>
        <v>20 to 30</v>
      </c>
      <c r="AL488" s="6" t="str">
        <v>Melissa Partkya</v>
      </c>
      <c r="AP488" s="6">
        <v>127</v>
      </c>
      <c r="AQ488" s="6" t="s">
        <v>1377</v>
      </c>
      <c r="AS488">
        <v>230</v>
      </c>
      <c r="AT488" t="str">
        <v>Tasmania</v>
      </c>
    </row>
    <row r="489" spans="1:46" x14ac:dyDescent="0.25">
      <c r="A489">
        <v>487</v>
      </c>
      <c r="B489">
        <v>108</v>
      </c>
      <c r="C489">
        <v>707</v>
      </c>
      <c r="D489">
        <v>119</v>
      </c>
      <c r="E489">
        <v>3</v>
      </c>
      <c r="F489">
        <v>357</v>
      </c>
      <c r="G489" t="str">
        <f>VLOOKUP($C489,'Raw-products'!$A$2:$H$1261,MATCH(G$1,'Raw-products'!$A$1:$H$1,0))</f>
        <v>Jacket</v>
      </c>
      <c r="H489" t="str">
        <f>VLOOKUP($C489,'Raw-products'!$A$2:$H$1261,MATCH(H$1,'Raw-products'!$A$1:$H$1,0))</f>
        <v>Trench Coat</v>
      </c>
      <c r="I489" t="str">
        <f>VLOOKUP($C489,'Raw-products'!$A$2:$H$1261,MATCH(I$1,'Raw-products'!$A$1:$H$1,0))</f>
        <v>M</v>
      </c>
      <c r="J489" t="str">
        <f>VLOOKUP($C489,'Raw-products'!$A$2:$H$1261,MATCH(J$1,'Raw-products'!$A$1:$H$1,0))</f>
        <v>orange</v>
      </c>
      <c r="K489">
        <f>VLOOKUP($C489,'Raw-products'!$A$2:$H$1261,MATCH(K$1,'Raw-products'!$A$1:$H$1,0))</f>
        <v>112</v>
      </c>
      <c r="L489">
        <f>VLOOKUP($C489,'Raw-products'!$A$2:$H$1261,MATCH(L$1,'Raw-products'!$A$1:$H$1,0))</f>
        <v>43</v>
      </c>
      <c r="M489" s="5">
        <f t="shared" si="14"/>
        <v>4816</v>
      </c>
      <c r="N489" cm="1">
        <f t="array" ref="N489:Q489">_xlfn.XLOOKUP($B489,'Raw -orders'!$A:$A,'Raw -orders'!$B:$E)</f>
        <v>935</v>
      </c>
      <c r="O489">
        <v>52439</v>
      </c>
      <c r="P489" s="1">
        <v>44262</v>
      </c>
      <c r="Q489" s="1">
        <v>44283</v>
      </c>
      <c r="R489" t="str" cm="1">
        <f t="array" ref="R489:Y489">_xlfn.XLOOKUP($N489,'Raw - customers'!$A:$A,'Raw - customers'!$B:$I)</f>
        <v>Pen Andrzejczak</v>
      </c>
      <c r="S489" t="str">
        <v>Male</v>
      </c>
      <c r="T489">
        <v>30</v>
      </c>
      <c r="U489" t="str">
        <v>09 Baumbach LoopSuite 059</v>
      </c>
      <c r="V489">
        <v>2273</v>
      </c>
      <c r="W489" t="str">
        <v>Lake Oliverberg</v>
      </c>
      <c r="X489" t="str">
        <v>New South Wales</v>
      </c>
      <c r="Y489" t="str">
        <v>Australia</v>
      </c>
      <c r="Z489">
        <v>3</v>
      </c>
      <c r="AA489" s="3" t="str">
        <f t="shared" si="15"/>
        <v>20 to 30</v>
      </c>
      <c r="AL489" s="6" t="str">
        <v>Mellisent Druhan</v>
      </c>
      <c r="AP489" s="6">
        <v>935</v>
      </c>
      <c r="AQ489" s="6" t="s">
        <v>1362</v>
      </c>
      <c r="AS489">
        <v>830</v>
      </c>
      <c r="AT489" t="str">
        <v>South Australia</v>
      </c>
    </row>
    <row r="490" spans="1:46" x14ac:dyDescent="0.25">
      <c r="A490">
        <v>488</v>
      </c>
      <c r="B490">
        <v>108</v>
      </c>
      <c r="C490">
        <v>155</v>
      </c>
      <c r="D490">
        <v>91</v>
      </c>
      <c r="E490">
        <v>3</v>
      </c>
      <c r="F490">
        <v>273</v>
      </c>
      <c r="G490" t="str">
        <f>VLOOKUP($C490,'Raw-products'!$A$2:$H$1261,MATCH(G$1,'Raw-products'!$A$1:$H$1,0))</f>
        <v>Shirt</v>
      </c>
      <c r="H490" t="str">
        <f>VLOOKUP($C490,'Raw-products'!$A$2:$H$1261,MATCH(H$1,'Raw-products'!$A$1:$H$1,0))</f>
        <v>Linen</v>
      </c>
      <c r="I490" t="str">
        <f>VLOOKUP($C490,'Raw-products'!$A$2:$H$1261,MATCH(I$1,'Raw-products'!$A$1:$H$1,0))</f>
        <v>XS</v>
      </c>
      <c r="J490" t="str">
        <f>VLOOKUP($C490,'Raw-products'!$A$2:$H$1261,MATCH(J$1,'Raw-products'!$A$1:$H$1,0))</f>
        <v>green</v>
      </c>
      <c r="K490">
        <f>VLOOKUP($C490,'Raw-products'!$A$2:$H$1261,MATCH(K$1,'Raw-products'!$A$1:$H$1,0))</f>
        <v>116</v>
      </c>
      <c r="L490">
        <f>VLOOKUP($C490,'Raw-products'!$A$2:$H$1261,MATCH(L$1,'Raw-products'!$A$1:$H$1,0))</f>
        <v>49</v>
      </c>
      <c r="M490" s="5">
        <f t="shared" si="14"/>
        <v>5684</v>
      </c>
      <c r="N490" cm="1">
        <f t="array" ref="N490:Q490">_xlfn.XLOOKUP($B490,'Raw -orders'!$A:$A,'Raw -orders'!$B:$E)</f>
        <v>935</v>
      </c>
      <c r="O490">
        <v>52439</v>
      </c>
      <c r="P490" s="1">
        <v>44262</v>
      </c>
      <c r="Q490" s="1">
        <v>44283</v>
      </c>
      <c r="R490" t="str" cm="1">
        <f t="array" ref="R490:Y490">_xlfn.XLOOKUP($N490,'Raw - customers'!$A:$A,'Raw - customers'!$B:$I)</f>
        <v>Pen Andrzejczak</v>
      </c>
      <c r="S490" t="str">
        <v>Male</v>
      </c>
      <c r="T490">
        <v>30</v>
      </c>
      <c r="U490" t="str">
        <v>09 Baumbach LoopSuite 059</v>
      </c>
      <c r="V490">
        <v>2273</v>
      </c>
      <c r="W490" t="str">
        <v>Lake Oliverberg</v>
      </c>
      <c r="X490" t="str">
        <v>New South Wales</v>
      </c>
      <c r="Y490" t="str">
        <v>Australia</v>
      </c>
      <c r="Z490">
        <v>3</v>
      </c>
      <c r="AA490" s="3" t="str">
        <f t="shared" si="15"/>
        <v>20 to 30</v>
      </c>
      <c r="AL490" s="6" t="str">
        <v>Melodee Spencley</v>
      </c>
      <c r="AP490" s="6">
        <v>935</v>
      </c>
      <c r="AQ490" s="6" t="s">
        <v>1362</v>
      </c>
      <c r="AS490">
        <v>821</v>
      </c>
      <c r="AT490" t="str">
        <v>Australian Capital Territory</v>
      </c>
    </row>
    <row r="491" spans="1:46" x14ac:dyDescent="0.25">
      <c r="A491">
        <v>489</v>
      </c>
      <c r="B491">
        <v>108</v>
      </c>
      <c r="C491">
        <v>1193</v>
      </c>
      <c r="D491">
        <v>105</v>
      </c>
      <c r="E491">
        <v>3</v>
      </c>
      <c r="F491">
        <v>315</v>
      </c>
      <c r="G491" t="str">
        <f>VLOOKUP($C491,'Raw-products'!$A$2:$H$1261,MATCH(G$1,'Raw-products'!$A$1:$H$1,0))</f>
        <v>Trousers</v>
      </c>
      <c r="H491" t="str">
        <f>VLOOKUP($C491,'Raw-products'!$A$2:$H$1261,MATCH(H$1,'Raw-products'!$A$1:$H$1,0))</f>
        <v>Pleated</v>
      </c>
      <c r="I491" t="str">
        <f>VLOOKUP($C491,'Raw-products'!$A$2:$H$1261,MATCH(I$1,'Raw-products'!$A$1:$H$1,0))</f>
        <v>L</v>
      </c>
      <c r="J491" t="str">
        <f>VLOOKUP($C491,'Raw-products'!$A$2:$H$1261,MATCH(J$1,'Raw-products'!$A$1:$H$1,0))</f>
        <v>red</v>
      </c>
      <c r="K491">
        <f>VLOOKUP($C491,'Raw-products'!$A$2:$H$1261,MATCH(K$1,'Raw-products'!$A$1:$H$1,0))</f>
        <v>90</v>
      </c>
      <c r="L491">
        <f>VLOOKUP($C491,'Raw-products'!$A$2:$H$1261,MATCH(L$1,'Raw-products'!$A$1:$H$1,0))</f>
        <v>70</v>
      </c>
      <c r="M491" s="5">
        <f t="shared" si="14"/>
        <v>6300</v>
      </c>
      <c r="N491" cm="1">
        <f t="array" ref="N491:Q491">_xlfn.XLOOKUP($B491,'Raw -orders'!$A:$A,'Raw -orders'!$B:$E)</f>
        <v>935</v>
      </c>
      <c r="O491">
        <v>52439</v>
      </c>
      <c r="P491" s="1">
        <v>44262</v>
      </c>
      <c r="Q491" s="1">
        <v>44283</v>
      </c>
      <c r="R491" t="str" cm="1">
        <f t="array" ref="R491:Y491">_xlfn.XLOOKUP($N491,'Raw - customers'!$A:$A,'Raw - customers'!$B:$I)</f>
        <v>Pen Andrzejczak</v>
      </c>
      <c r="S491" t="str">
        <v>Male</v>
      </c>
      <c r="T491">
        <v>30</v>
      </c>
      <c r="U491" t="str">
        <v>09 Baumbach LoopSuite 059</v>
      </c>
      <c r="V491">
        <v>2273</v>
      </c>
      <c r="W491" t="str">
        <v>Lake Oliverberg</v>
      </c>
      <c r="X491" t="str">
        <v>New South Wales</v>
      </c>
      <c r="Y491" t="str">
        <v>Australia</v>
      </c>
      <c r="Z491">
        <v>3</v>
      </c>
      <c r="AA491" s="3" t="str">
        <f t="shared" si="15"/>
        <v>20 to 30</v>
      </c>
      <c r="AL491" s="6" t="str">
        <v>Meredith Canniffe</v>
      </c>
      <c r="AP491" s="6">
        <v>935</v>
      </c>
      <c r="AQ491" s="6" t="s">
        <v>1362</v>
      </c>
      <c r="AS491">
        <v>311</v>
      </c>
      <c r="AT491" t="str">
        <v>Northern Territory</v>
      </c>
    </row>
    <row r="492" spans="1:46" x14ac:dyDescent="0.25">
      <c r="A492">
        <v>490</v>
      </c>
      <c r="B492">
        <v>108</v>
      </c>
      <c r="C492">
        <v>505</v>
      </c>
      <c r="D492">
        <v>102</v>
      </c>
      <c r="E492">
        <v>1</v>
      </c>
      <c r="F492">
        <v>102</v>
      </c>
      <c r="G492" t="str">
        <f>VLOOKUP($C492,'Raw-products'!$A$2:$H$1261,MATCH(G$1,'Raw-products'!$A$1:$H$1,0))</f>
        <v>Jacket</v>
      </c>
      <c r="H492" t="str">
        <f>VLOOKUP($C492,'Raw-products'!$A$2:$H$1261,MATCH(H$1,'Raw-products'!$A$1:$H$1,0))</f>
        <v>Windbreaker</v>
      </c>
      <c r="I492" t="str">
        <f>VLOOKUP($C492,'Raw-products'!$A$2:$H$1261,MATCH(I$1,'Raw-products'!$A$1:$H$1,0))</f>
        <v>XS</v>
      </c>
      <c r="J492" t="str">
        <f>VLOOKUP($C492,'Raw-products'!$A$2:$H$1261,MATCH(J$1,'Raw-products'!$A$1:$H$1,0))</f>
        <v>green</v>
      </c>
      <c r="K492">
        <f>VLOOKUP($C492,'Raw-products'!$A$2:$H$1261,MATCH(K$1,'Raw-products'!$A$1:$H$1,0))</f>
        <v>109</v>
      </c>
      <c r="L492">
        <f>VLOOKUP($C492,'Raw-products'!$A$2:$H$1261,MATCH(L$1,'Raw-products'!$A$1:$H$1,0))</f>
        <v>57</v>
      </c>
      <c r="M492" s="5">
        <f t="shared" si="14"/>
        <v>6213</v>
      </c>
      <c r="N492" cm="1">
        <f t="array" ref="N492:Q492">_xlfn.XLOOKUP($B492,'Raw -orders'!$A:$A,'Raw -orders'!$B:$E)</f>
        <v>935</v>
      </c>
      <c r="O492">
        <v>52439</v>
      </c>
      <c r="P492" s="1">
        <v>44262</v>
      </c>
      <c r="Q492" s="1">
        <v>44283</v>
      </c>
      <c r="R492" t="str" cm="1">
        <f t="array" ref="R492:Y492">_xlfn.XLOOKUP($N492,'Raw - customers'!$A:$A,'Raw - customers'!$B:$I)</f>
        <v>Pen Andrzejczak</v>
      </c>
      <c r="S492" t="str">
        <v>Male</v>
      </c>
      <c r="T492">
        <v>30</v>
      </c>
      <c r="U492" t="str">
        <v>09 Baumbach LoopSuite 059</v>
      </c>
      <c r="V492">
        <v>2273</v>
      </c>
      <c r="W492" t="str">
        <v>Lake Oliverberg</v>
      </c>
      <c r="X492" t="str">
        <v>New South Wales</v>
      </c>
      <c r="Y492" t="str">
        <v>Australia</v>
      </c>
      <c r="Z492">
        <v>3</v>
      </c>
      <c r="AA492" s="3" t="str">
        <f t="shared" si="15"/>
        <v>20 to 30</v>
      </c>
      <c r="AL492" s="6" t="str">
        <v>Meris Twitty</v>
      </c>
      <c r="AP492" s="6">
        <v>935</v>
      </c>
      <c r="AQ492" s="6" t="s">
        <v>1362</v>
      </c>
      <c r="AS492">
        <v>788</v>
      </c>
      <c r="AT492" t="str">
        <v>Queensland</v>
      </c>
    </row>
    <row r="493" spans="1:46" x14ac:dyDescent="0.25">
      <c r="A493">
        <v>491</v>
      </c>
      <c r="B493">
        <v>108</v>
      </c>
      <c r="C493">
        <v>1214</v>
      </c>
      <c r="D493">
        <v>105</v>
      </c>
      <c r="E493">
        <v>3</v>
      </c>
      <c r="F493">
        <v>315</v>
      </c>
      <c r="G493" t="str">
        <f>VLOOKUP($C493,'Raw-products'!$A$2:$H$1261,MATCH(G$1,'Raw-products'!$A$1:$H$1,0))</f>
        <v>Trousers</v>
      </c>
      <c r="H493" t="str">
        <f>VLOOKUP($C493,'Raw-products'!$A$2:$H$1261,MATCH(H$1,'Raw-products'!$A$1:$H$1,0))</f>
        <v>Pleated</v>
      </c>
      <c r="I493" t="str">
        <f>VLOOKUP($C493,'Raw-products'!$A$2:$H$1261,MATCH(I$1,'Raw-products'!$A$1:$H$1,0))</f>
        <v>XL</v>
      </c>
      <c r="J493" t="str">
        <f>VLOOKUP($C493,'Raw-products'!$A$2:$H$1261,MATCH(J$1,'Raw-products'!$A$1:$H$1,0))</f>
        <v>blue</v>
      </c>
      <c r="K493">
        <f>VLOOKUP($C493,'Raw-products'!$A$2:$H$1261,MATCH(K$1,'Raw-products'!$A$1:$H$1,0))</f>
        <v>90</v>
      </c>
      <c r="L493">
        <f>VLOOKUP($C493,'Raw-products'!$A$2:$H$1261,MATCH(L$1,'Raw-products'!$A$1:$H$1,0))</f>
        <v>55</v>
      </c>
      <c r="M493" s="5">
        <f t="shared" si="14"/>
        <v>4950</v>
      </c>
      <c r="N493" cm="1">
        <f t="array" ref="N493:Q493">_xlfn.XLOOKUP($B493,'Raw -orders'!$A:$A,'Raw -orders'!$B:$E)</f>
        <v>935</v>
      </c>
      <c r="O493">
        <v>52439</v>
      </c>
      <c r="P493" s="1">
        <v>44262</v>
      </c>
      <c r="Q493" s="1">
        <v>44283</v>
      </c>
      <c r="R493" t="str" cm="1">
        <f t="array" ref="R493:Y493">_xlfn.XLOOKUP($N493,'Raw - customers'!$A:$A,'Raw - customers'!$B:$I)</f>
        <v>Pen Andrzejczak</v>
      </c>
      <c r="S493" t="str">
        <v>Male</v>
      </c>
      <c r="T493">
        <v>30</v>
      </c>
      <c r="U493" t="str">
        <v>09 Baumbach LoopSuite 059</v>
      </c>
      <c r="V493">
        <v>2273</v>
      </c>
      <c r="W493" t="str">
        <v>Lake Oliverberg</v>
      </c>
      <c r="X493" t="str">
        <v>New South Wales</v>
      </c>
      <c r="Y493" t="str">
        <v>Australia</v>
      </c>
      <c r="Z493">
        <v>3</v>
      </c>
      <c r="AA493" s="3" t="str">
        <f t="shared" si="15"/>
        <v>20 to 30</v>
      </c>
      <c r="AL493" s="6" t="str">
        <v>Merl Gayforth</v>
      </c>
      <c r="AP493" s="6">
        <v>935</v>
      </c>
      <c r="AQ493" s="6" t="s">
        <v>1362</v>
      </c>
      <c r="AS493">
        <v>310</v>
      </c>
      <c r="AT493" t="str">
        <v>New South Wales</v>
      </c>
    </row>
    <row r="494" spans="1:46" x14ac:dyDescent="0.25">
      <c r="A494">
        <v>492</v>
      </c>
      <c r="B494">
        <v>108</v>
      </c>
      <c r="C494">
        <v>685</v>
      </c>
      <c r="D494">
        <v>113</v>
      </c>
      <c r="E494">
        <v>2</v>
      </c>
      <c r="F494">
        <v>226</v>
      </c>
      <c r="G494" t="str">
        <f>VLOOKUP($C494,'Raw-products'!$A$2:$H$1261,MATCH(G$1,'Raw-products'!$A$1:$H$1,0))</f>
        <v>Jacket</v>
      </c>
      <c r="H494" t="str">
        <f>VLOOKUP($C494,'Raw-products'!$A$2:$H$1261,MATCH(H$1,'Raw-products'!$A$1:$H$1,0))</f>
        <v>Parka</v>
      </c>
      <c r="I494" t="str">
        <f>VLOOKUP($C494,'Raw-products'!$A$2:$H$1261,MATCH(I$1,'Raw-products'!$A$1:$H$1,0))</f>
        <v>XS</v>
      </c>
      <c r="J494" t="str">
        <f>VLOOKUP($C494,'Raw-products'!$A$2:$H$1261,MATCH(J$1,'Raw-products'!$A$1:$H$1,0))</f>
        <v>blue</v>
      </c>
      <c r="K494">
        <f>VLOOKUP($C494,'Raw-products'!$A$2:$H$1261,MATCH(K$1,'Raw-products'!$A$1:$H$1,0))</f>
        <v>119</v>
      </c>
      <c r="L494">
        <f>VLOOKUP($C494,'Raw-products'!$A$2:$H$1261,MATCH(L$1,'Raw-products'!$A$1:$H$1,0))</f>
        <v>67</v>
      </c>
      <c r="M494" s="5">
        <f t="shared" si="14"/>
        <v>7973</v>
      </c>
      <c r="N494" cm="1">
        <f t="array" ref="N494:Q494">_xlfn.XLOOKUP($B494,'Raw -orders'!$A:$A,'Raw -orders'!$B:$E)</f>
        <v>935</v>
      </c>
      <c r="O494">
        <v>52439</v>
      </c>
      <c r="P494" s="1">
        <v>44262</v>
      </c>
      <c r="Q494" s="1">
        <v>44283</v>
      </c>
      <c r="R494" t="str" cm="1">
        <f t="array" ref="R494:Y494">_xlfn.XLOOKUP($N494,'Raw - customers'!$A:$A,'Raw - customers'!$B:$I)</f>
        <v>Pen Andrzejczak</v>
      </c>
      <c r="S494" t="str">
        <v>Male</v>
      </c>
      <c r="T494">
        <v>30</v>
      </c>
      <c r="U494" t="str">
        <v>09 Baumbach LoopSuite 059</v>
      </c>
      <c r="V494">
        <v>2273</v>
      </c>
      <c r="W494" t="str">
        <v>Lake Oliverberg</v>
      </c>
      <c r="X494" t="str">
        <v>New South Wales</v>
      </c>
      <c r="Y494" t="str">
        <v>Australia</v>
      </c>
      <c r="Z494">
        <v>3</v>
      </c>
      <c r="AA494" s="3" t="str">
        <f t="shared" si="15"/>
        <v>20 to 30</v>
      </c>
      <c r="AL494" s="6" t="str">
        <v>Merrielle Piken</v>
      </c>
      <c r="AP494" s="6">
        <v>935</v>
      </c>
      <c r="AQ494" s="6" t="s">
        <v>1362</v>
      </c>
      <c r="AS494">
        <v>687</v>
      </c>
      <c r="AT494" t="str">
        <v>New South Wales</v>
      </c>
    </row>
    <row r="495" spans="1:46" x14ac:dyDescent="0.25">
      <c r="A495">
        <v>493</v>
      </c>
      <c r="B495">
        <v>108</v>
      </c>
      <c r="C495">
        <v>555</v>
      </c>
      <c r="D495">
        <v>98</v>
      </c>
      <c r="E495">
        <v>2</v>
      </c>
      <c r="F495">
        <v>196</v>
      </c>
      <c r="G495" t="str">
        <f>VLOOKUP($C495,'Raw-products'!$A$2:$H$1261,MATCH(G$1,'Raw-products'!$A$1:$H$1,0))</f>
        <v>Jacket</v>
      </c>
      <c r="H495" t="str">
        <f>VLOOKUP($C495,'Raw-products'!$A$2:$H$1261,MATCH(H$1,'Raw-products'!$A$1:$H$1,0))</f>
        <v>Leather</v>
      </c>
      <c r="I495" t="str">
        <f>VLOOKUP($C495,'Raw-products'!$A$2:$H$1261,MATCH(I$1,'Raw-products'!$A$1:$H$1,0))</f>
        <v>XS</v>
      </c>
      <c r="J495" t="str">
        <f>VLOOKUP($C495,'Raw-products'!$A$2:$H$1261,MATCH(J$1,'Raw-products'!$A$1:$H$1,0))</f>
        <v>violet</v>
      </c>
      <c r="K495">
        <f>VLOOKUP($C495,'Raw-products'!$A$2:$H$1261,MATCH(K$1,'Raw-products'!$A$1:$H$1,0))</f>
        <v>113</v>
      </c>
      <c r="L495">
        <f>VLOOKUP($C495,'Raw-products'!$A$2:$H$1261,MATCH(L$1,'Raw-products'!$A$1:$H$1,0))</f>
        <v>70</v>
      </c>
      <c r="M495" s="5">
        <f t="shared" si="14"/>
        <v>7910</v>
      </c>
      <c r="N495" cm="1">
        <f t="array" ref="N495:Q495">_xlfn.XLOOKUP($B495,'Raw -orders'!$A:$A,'Raw -orders'!$B:$E)</f>
        <v>935</v>
      </c>
      <c r="O495">
        <v>52439</v>
      </c>
      <c r="P495" s="1">
        <v>44262</v>
      </c>
      <c r="Q495" s="1">
        <v>44283</v>
      </c>
      <c r="R495" t="str" cm="1">
        <f t="array" ref="R495:Y495">_xlfn.XLOOKUP($N495,'Raw - customers'!$A:$A,'Raw - customers'!$B:$I)</f>
        <v>Pen Andrzejczak</v>
      </c>
      <c r="S495" t="str">
        <v>Male</v>
      </c>
      <c r="T495">
        <v>30</v>
      </c>
      <c r="U495" t="str">
        <v>09 Baumbach LoopSuite 059</v>
      </c>
      <c r="V495">
        <v>2273</v>
      </c>
      <c r="W495" t="str">
        <v>Lake Oliverberg</v>
      </c>
      <c r="X495" t="str">
        <v>New South Wales</v>
      </c>
      <c r="Y495" t="str">
        <v>Australia</v>
      </c>
      <c r="Z495">
        <v>3</v>
      </c>
      <c r="AA495" s="3" t="str">
        <f t="shared" si="15"/>
        <v>20 to 30</v>
      </c>
      <c r="AL495" s="6" t="str">
        <v>Merrill Care</v>
      </c>
      <c r="AP495" s="6">
        <v>935</v>
      </c>
      <c r="AQ495" s="6" t="s">
        <v>1362</v>
      </c>
      <c r="AS495">
        <v>134</v>
      </c>
      <c r="AT495" t="str">
        <v>Victoria</v>
      </c>
    </row>
    <row r="496" spans="1:46" x14ac:dyDescent="0.25">
      <c r="A496">
        <v>494</v>
      </c>
      <c r="B496">
        <v>108</v>
      </c>
      <c r="C496">
        <v>394</v>
      </c>
      <c r="D496">
        <v>119</v>
      </c>
      <c r="E496">
        <v>3</v>
      </c>
      <c r="F496">
        <v>357</v>
      </c>
      <c r="G496" t="str">
        <f>VLOOKUP($C496,'Raw-products'!$A$2:$H$1261,MATCH(G$1,'Raw-products'!$A$1:$H$1,0))</f>
        <v>Shirt</v>
      </c>
      <c r="H496" t="str">
        <f>VLOOKUP($C496,'Raw-products'!$A$2:$H$1261,MATCH(H$1,'Raw-products'!$A$1:$H$1,0))</f>
        <v>Casual Slim Fit</v>
      </c>
      <c r="I496" t="str">
        <f>VLOOKUP($C496,'Raw-products'!$A$2:$H$1261,MATCH(I$1,'Raw-products'!$A$1:$H$1,0))</f>
        <v>XL</v>
      </c>
      <c r="J496" t="str">
        <f>VLOOKUP($C496,'Raw-products'!$A$2:$H$1261,MATCH(J$1,'Raw-products'!$A$1:$H$1,0))</f>
        <v>orange</v>
      </c>
      <c r="K496">
        <f>VLOOKUP($C496,'Raw-products'!$A$2:$H$1261,MATCH(K$1,'Raw-products'!$A$1:$H$1,0))</f>
        <v>113</v>
      </c>
      <c r="L496">
        <f>VLOOKUP($C496,'Raw-products'!$A$2:$H$1261,MATCH(L$1,'Raw-products'!$A$1:$H$1,0))</f>
        <v>53</v>
      </c>
      <c r="M496" s="5">
        <f t="shared" si="14"/>
        <v>5989</v>
      </c>
      <c r="N496" cm="1">
        <f t="array" ref="N496:Q496">_xlfn.XLOOKUP($B496,'Raw -orders'!$A:$A,'Raw -orders'!$B:$E)</f>
        <v>935</v>
      </c>
      <c r="O496">
        <v>52439</v>
      </c>
      <c r="P496" s="1">
        <v>44262</v>
      </c>
      <c r="Q496" s="1">
        <v>44283</v>
      </c>
      <c r="R496" t="str" cm="1">
        <f t="array" ref="R496:Y496">_xlfn.XLOOKUP($N496,'Raw - customers'!$A:$A,'Raw - customers'!$B:$I)</f>
        <v>Pen Andrzejczak</v>
      </c>
      <c r="S496" t="str">
        <v>Male</v>
      </c>
      <c r="T496">
        <v>30</v>
      </c>
      <c r="U496" t="str">
        <v>09 Baumbach LoopSuite 059</v>
      </c>
      <c r="V496">
        <v>2273</v>
      </c>
      <c r="W496" t="str">
        <v>Lake Oliverberg</v>
      </c>
      <c r="X496" t="str">
        <v>New South Wales</v>
      </c>
      <c r="Y496" t="str">
        <v>Australia</v>
      </c>
      <c r="Z496">
        <v>3</v>
      </c>
      <c r="AA496" s="3" t="str">
        <f t="shared" si="15"/>
        <v>20 to 30</v>
      </c>
      <c r="AL496" s="6" t="str">
        <v>Meryl Kender</v>
      </c>
      <c r="AP496" s="6">
        <v>935</v>
      </c>
      <c r="AQ496" s="6" t="s">
        <v>1362</v>
      </c>
      <c r="AS496">
        <v>474</v>
      </c>
      <c r="AT496" t="str">
        <v>South Australia</v>
      </c>
    </row>
    <row r="497" spans="1:46" x14ac:dyDescent="0.25">
      <c r="A497">
        <v>495</v>
      </c>
      <c r="B497">
        <v>109</v>
      </c>
      <c r="C497">
        <v>248</v>
      </c>
      <c r="D497">
        <v>95</v>
      </c>
      <c r="E497">
        <v>3</v>
      </c>
      <c r="F497">
        <v>285</v>
      </c>
      <c r="G497" t="str">
        <f>VLOOKUP($C497,'Raw-products'!$A$2:$H$1261,MATCH(G$1,'Raw-products'!$A$1:$H$1,0))</f>
        <v>Shirt</v>
      </c>
      <c r="H497" t="str">
        <f>VLOOKUP($C497,'Raw-products'!$A$2:$H$1261,MATCH(H$1,'Raw-products'!$A$1:$H$1,0))</f>
        <v>Polo</v>
      </c>
      <c r="I497" t="str">
        <f>VLOOKUP($C497,'Raw-products'!$A$2:$H$1261,MATCH(I$1,'Raw-products'!$A$1:$H$1,0))</f>
        <v>L</v>
      </c>
      <c r="J497" t="str">
        <f>VLOOKUP($C497,'Raw-products'!$A$2:$H$1261,MATCH(J$1,'Raw-products'!$A$1:$H$1,0))</f>
        <v>red</v>
      </c>
      <c r="K497">
        <f>VLOOKUP($C497,'Raw-products'!$A$2:$H$1261,MATCH(K$1,'Raw-products'!$A$1:$H$1,0))</f>
        <v>117</v>
      </c>
      <c r="L497">
        <f>VLOOKUP($C497,'Raw-products'!$A$2:$H$1261,MATCH(L$1,'Raw-products'!$A$1:$H$1,0))</f>
        <v>72</v>
      </c>
      <c r="M497" s="5">
        <f t="shared" si="14"/>
        <v>8424</v>
      </c>
      <c r="N497" cm="1">
        <f t="array" ref="N497:Q497">_xlfn.XLOOKUP($B497,'Raw -orders'!$A:$A,'Raw -orders'!$B:$E)</f>
        <v>554</v>
      </c>
      <c r="O497">
        <v>12707</v>
      </c>
      <c r="P497" s="1">
        <v>44292</v>
      </c>
      <c r="Q497" s="1">
        <v>44315</v>
      </c>
      <c r="R497" t="str" cm="1">
        <f t="array" ref="R497:Y497">_xlfn.XLOOKUP($N497,'Raw - customers'!$A:$A,'Raw - customers'!$B:$I)</f>
        <v>Lisetta Griffin</v>
      </c>
      <c r="S497" t="str">
        <v>Non-binary</v>
      </c>
      <c r="T497">
        <v>56</v>
      </c>
      <c r="U497" t="str">
        <v>821 Isabella JunctionApt. 238</v>
      </c>
      <c r="V497">
        <v>1928</v>
      </c>
      <c r="W497" t="str">
        <v>New Benjaminborough</v>
      </c>
      <c r="X497" t="str">
        <v>Tasmania</v>
      </c>
      <c r="Y497" t="str">
        <v>Australia</v>
      </c>
      <c r="Z497">
        <v>4</v>
      </c>
      <c r="AA497" s="3" t="str">
        <f t="shared" si="15"/>
        <v>20 to 30</v>
      </c>
      <c r="AL497" s="6" t="str">
        <v>Meryl Neeson</v>
      </c>
      <c r="AP497" s="6">
        <v>554</v>
      </c>
      <c r="AQ497" s="6" t="s">
        <v>1414</v>
      </c>
      <c r="AS497">
        <v>502</v>
      </c>
      <c r="AT497" t="str">
        <v>Australian Capital Territory</v>
      </c>
    </row>
    <row r="498" spans="1:46" x14ac:dyDescent="0.25">
      <c r="A498">
        <v>496</v>
      </c>
      <c r="B498">
        <v>109</v>
      </c>
      <c r="C498">
        <v>1108</v>
      </c>
      <c r="D498">
        <v>115</v>
      </c>
      <c r="E498">
        <v>2</v>
      </c>
      <c r="F498">
        <v>230</v>
      </c>
      <c r="G498" t="str">
        <f>VLOOKUP($C498,'Raw-products'!$A$2:$H$1261,MATCH(G$1,'Raw-products'!$A$1:$H$1,0))</f>
        <v>Trousers</v>
      </c>
      <c r="H498" t="str">
        <f>VLOOKUP($C498,'Raw-products'!$A$2:$H$1261,MATCH(H$1,'Raw-products'!$A$1:$H$1,0))</f>
        <v>Cropped</v>
      </c>
      <c r="I498" t="str">
        <f>VLOOKUP($C498,'Raw-products'!$A$2:$H$1261,MATCH(I$1,'Raw-products'!$A$1:$H$1,0))</f>
        <v>L</v>
      </c>
      <c r="J498" t="str">
        <f>VLOOKUP($C498,'Raw-products'!$A$2:$H$1261,MATCH(J$1,'Raw-products'!$A$1:$H$1,0))</f>
        <v>blue</v>
      </c>
      <c r="K498">
        <f>VLOOKUP($C498,'Raw-products'!$A$2:$H$1261,MATCH(K$1,'Raw-products'!$A$1:$H$1,0))</f>
        <v>99</v>
      </c>
      <c r="L498">
        <f>VLOOKUP($C498,'Raw-products'!$A$2:$H$1261,MATCH(L$1,'Raw-products'!$A$1:$H$1,0))</f>
        <v>45</v>
      </c>
      <c r="M498" s="5">
        <f t="shared" si="14"/>
        <v>4455</v>
      </c>
      <c r="N498" cm="1">
        <f t="array" ref="N498:Q498">_xlfn.XLOOKUP($B498,'Raw -orders'!$A:$A,'Raw -orders'!$B:$E)</f>
        <v>554</v>
      </c>
      <c r="O498">
        <v>12707</v>
      </c>
      <c r="P498" s="1">
        <v>44292</v>
      </c>
      <c r="Q498" s="1">
        <v>44315</v>
      </c>
      <c r="R498" t="str" cm="1">
        <f t="array" ref="R498:Y498">_xlfn.XLOOKUP($N498,'Raw - customers'!$A:$A,'Raw - customers'!$B:$I)</f>
        <v>Lisetta Griffin</v>
      </c>
      <c r="S498" t="str">
        <v>Non-binary</v>
      </c>
      <c r="T498">
        <v>56</v>
      </c>
      <c r="U498" t="str">
        <v>821 Isabella JunctionApt. 238</v>
      </c>
      <c r="V498">
        <v>1928</v>
      </c>
      <c r="W498" t="str">
        <v>New Benjaminborough</v>
      </c>
      <c r="X498" t="str">
        <v>Tasmania</v>
      </c>
      <c r="Y498" t="str">
        <v>Australia</v>
      </c>
      <c r="Z498">
        <v>4</v>
      </c>
      <c r="AA498" s="3" t="str">
        <f t="shared" si="15"/>
        <v>20 to 30</v>
      </c>
      <c r="AL498" s="6" t="str">
        <v>Michaeline Mcindrew</v>
      </c>
      <c r="AP498" s="6">
        <v>554</v>
      </c>
      <c r="AQ498" s="6" t="s">
        <v>1414</v>
      </c>
      <c r="AS498">
        <v>665</v>
      </c>
      <c r="AT498" t="str">
        <v>Australian Capital Territory</v>
      </c>
    </row>
    <row r="499" spans="1:46" x14ac:dyDescent="0.25">
      <c r="A499">
        <v>497</v>
      </c>
      <c r="B499">
        <v>109</v>
      </c>
      <c r="C499">
        <v>1072</v>
      </c>
      <c r="D499">
        <v>93</v>
      </c>
      <c r="E499">
        <v>1</v>
      </c>
      <c r="F499">
        <v>93</v>
      </c>
      <c r="G499" t="str">
        <f>VLOOKUP($C499,'Raw-products'!$A$2:$H$1261,MATCH(G$1,'Raw-products'!$A$1:$H$1,0))</f>
        <v>Trousers</v>
      </c>
      <c r="H499" t="str">
        <f>VLOOKUP($C499,'Raw-products'!$A$2:$H$1261,MATCH(H$1,'Raw-products'!$A$1:$H$1,0))</f>
        <v>Joggers</v>
      </c>
      <c r="I499" t="str">
        <f>VLOOKUP($C499,'Raw-products'!$A$2:$H$1261,MATCH(I$1,'Raw-products'!$A$1:$H$1,0))</f>
        <v>M</v>
      </c>
      <c r="J499" t="str">
        <f>VLOOKUP($C499,'Raw-products'!$A$2:$H$1261,MATCH(J$1,'Raw-products'!$A$1:$H$1,0))</f>
        <v>blue</v>
      </c>
      <c r="K499">
        <f>VLOOKUP($C499,'Raw-products'!$A$2:$H$1261,MATCH(K$1,'Raw-products'!$A$1:$H$1,0))</f>
        <v>94</v>
      </c>
      <c r="L499">
        <f>VLOOKUP($C499,'Raw-products'!$A$2:$H$1261,MATCH(L$1,'Raw-products'!$A$1:$H$1,0))</f>
        <v>78</v>
      </c>
      <c r="M499" s="5">
        <f t="shared" si="14"/>
        <v>7332</v>
      </c>
      <c r="N499" cm="1">
        <f t="array" ref="N499:Q499">_xlfn.XLOOKUP($B499,'Raw -orders'!$A:$A,'Raw -orders'!$B:$E)</f>
        <v>554</v>
      </c>
      <c r="O499">
        <v>12707</v>
      </c>
      <c r="P499" s="1">
        <v>44292</v>
      </c>
      <c r="Q499" s="1">
        <v>44315</v>
      </c>
      <c r="R499" t="str" cm="1">
        <f t="array" ref="R499:Y499">_xlfn.XLOOKUP($N499,'Raw - customers'!$A:$A,'Raw - customers'!$B:$I)</f>
        <v>Lisetta Griffin</v>
      </c>
      <c r="S499" t="str">
        <v>Non-binary</v>
      </c>
      <c r="T499">
        <v>56</v>
      </c>
      <c r="U499" t="str">
        <v>821 Isabella JunctionApt. 238</v>
      </c>
      <c r="V499">
        <v>1928</v>
      </c>
      <c r="W499" t="str">
        <v>New Benjaminborough</v>
      </c>
      <c r="X499" t="str">
        <v>Tasmania</v>
      </c>
      <c r="Y499" t="str">
        <v>Australia</v>
      </c>
      <c r="Z499">
        <v>4</v>
      </c>
      <c r="AA499" s="3" t="str">
        <f t="shared" si="15"/>
        <v>20 to 30</v>
      </c>
      <c r="AL499" s="6" t="str">
        <v>Michele Osmant</v>
      </c>
      <c r="AP499" s="6">
        <v>554</v>
      </c>
      <c r="AQ499" s="6" t="s">
        <v>1414</v>
      </c>
      <c r="AS499">
        <v>387</v>
      </c>
      <c r="AT499" t="str">
        <v>Victoria</v>
      </c>
    </row>
    <row r="500" spans="1:46" x14ac:dyDescent="0.25">
      <c r="A500">
        <v>498</v>
      </c>
      <c r="B500">
        <v>109</v>
      </c>
      <c r="C500">
        <v>586</v>
      </c>
      <c r="D500">
        <v>100</v>
      </c>
      <c r="E500">
        <v>1</v>
      </c>
      <c r="F500">
        <v>100</v>
      </c>
      <c r="G500" t="str">
        <f>VLOOKUP($C500,'Raw-products'!$A$2:$H$1261,MATCH(G$1,'Raw-products'!$A$1:$H$1,0))</f>
        <v>Jacket</v>
      </c>
      <c r="H500" t="str">
        <f>VLOOKUP($C500,'Raw-products'!$A$2:$H$1261,MATCH(H$1,'Raw-products'!$A$1:$H$1,0))</f>
        <v>Bomber</v>
      </c>
      <c r="I500" t="str">
        <f>VLOOKUP($C500,'Raw-products'!$A$2:$H$1261,MATCH(I$1,'Raw-products'!$A$1:$H$1,0))</f>
        <v>S</v>
      </c>
      <c r="J500" t="str">
        <f>VLOOKUP($C500,'Raw-products'!$A$2:$H$1261,MATCH(J$1,'Raw-products'!$A$1:$H$1,0))</f>
        <v>indigo</v>
      </c>
      <c r="K500">
        <f>VLOOKUP($C500,'Raw-products'!$A$2:$H$1261,MATCH(K$1,'Raw-products'!$A$1:$H$1,0))</f>
        <v>90</v>
      </c>
      <c r="L500">
        <f>VLOOKUP($C500,'Raw-products'!$A$2:$H$1261,MATCH(L$1,'Raw-products'!$A$1:$H$1,0))</f>
        <v>41</v>
      </c>
      <c r="M500" s="5">
        <f t="shared" si="14"/>
        <v>3690</v>
      </c>
      <c r="N500" cm="1">
        <f t="array" ref="N500:Q500">_xlfn.XLOOKUP($B500,'Raw -orders'!$A:$A,'Raw -orders'!$B:$E)</f>
        <v>554</v>
      </c>
      <c r="O500">
        <v>12707</v>
      </c>
      <c r="P500" s="1">
        <v>44292</v>
      </c>
      <c r="Q500" s="1">
        <v>44315</v>
      </c>
      <c r="R500" t="str" cm="1">
        <f t="array" ref="R500:Y500">_xlfn.XLOOKUP($N500,'Raw - customers'!$A:$A,'Raw - customers'!$B:$I)</f>
        <v>Lisetta Griffin</v>
      </c>
      <c r="S500" t="str">
        <v>Non-binary</v>
      </c>
      <c r="T500">
        <v>56</v>
      </c>
      <c r="U500" t="str">
        <v>821 Isabella JunctionApt. 238</v>
      </c>
      <c r="V500">
        <v>1928</v>
      </c>
      <c r="W500" t="str">
        <v>New Benjaminborough</v>
      </c>
      <c r="X500" t="str">
        <v>Tasmania</v>
      </c>
      <c r="Y500" t="str">
        <v>Australia</v>
      </c>
      <c r="Z500">
        <v>4</v>
      </c>
      <c r="AA500" s="3" t="str">
        <f t="shared" si="15"/>
        <v>20 to 30</v>
      </c>
      <c r="AL500" s="6" t="str">
        <v>Michell Lappine</v>
      </c>
      <c r="AP500" s="6">
        <v>554</v>
      </c>
      <c r="AQ500" s="6" t="s">
        <v>1414</v>
      </c>
      <c r="AS500">
        <v>465</v>
      </c>
      <c r="AT500" t="str">
        <v>Victoria</v>
      </c>
    </row>
    <row r="501" spans="1:46" x14ac:dyDescent="0.25">
      <c r="A501">
        <v>499</v>
      </c>
      <c r="B501">
        <v>110</v>
      </c>
      <c r="C501">
        <v>687</v>
      </c>
      <c r="D501">
        <v>113</v>
      </c>
      <c r="E501">
        <v>2</v>
      </c>
      <c r="F501">
        <v>226</v>
      </c>
      <c r="G501" t="str">
        <f>VLOOKUP($C501,'Raw-products'!$A$2:$H$1261,MATCH(G$1,'Raw-products'!$A$1:$H$1,0))</f>
        <v>Jacket</v>
      </c>
      <c r="H501" t="str">
        <f>VLOOKUP($C501,'Raw-products'!$A$2:$H$1261,MATCH(H$1,'Raw-products'!$A$1:$H$1,0))</f>
        <v>Parka</v>
      </c>
      <c r="I501" t="str">
        <f>VLOOKUP($C501,'Raw-products'!$A$2:$H$1261,MATCH(I$1,'Raw-products'!$A$1:$H$1,0))</f>
        <v>M</v>
      </c>
      <c r="J501" t="str">
        <f>VLOOKUP($C501,'Raw-products'!$A$2:$H$1261,MATCH(J$1,'Raw-products'!$A$1:$H$1,0))</f>
        <v>blue</v>
      </c>
      <c r="K501">
        <f>VLOOKUP($C501,'Raw-products'!$A$2:$H$1261,MATCH(K$1,'Raw-products'!$A$1:$H$1,0))</f>
        <v>119</v>
      </c>
      <c r="L501">
        <f>VLOOKUP($C501,'Raw-products'!$A$2:$H$1261,MATCH(L$1,'Raw-products'!$A$1:$H$1,0))</f>
        <v>54</v>
      </c>
      <c r="M501" s="5">
        <f t="shared" si="14"/>
        <v>6426</v>
      </c>
      <c r="N501" cm="1">
        <f t="array" ref="N501:Q501">_xlfn.XLOOKUP($B501,'Raw -orders'!$A:$A,'Raw -orders'!$B:$E)</f>
        <v>607</v>
      </c>
      <c r="O501">
        <v>15385</v>
      </c>
      <c r="P501" s="1">
        <v>44441</v>
      </c>
      <c r="Q501" s="1">
        <v>44445</v>
      </c>
      <c r="R501" t="str" cm="1">
        <f t="array" ref="R501:Y501">_xlfn.XLOOKUP($N501,'Raw - customers'!$A:$A,'Raw - customers'!$B:$I)</f>
        <v>Angie O Mullen</v>
      </c>
      <c r="S501" t="str">
        <v>Male</v>
      </c>
      <c r="T501">
        <v>42</v>
      </c>
      <c r="U501" t="str">
        <v>8397 Davis CrescentApt. 905</v>
      </c>
      <c r="V501">
        <v>8092</v>
      </c>
      <c r="W501" t="str">
        <v>North Gracetown</v>
      </c>
      <c r="X501" t="str">
        <v>Northern Territory</v>
      </c>
      <c r="Y501" t="str">
        <v>Australia</v>
      </c>
      <c r="Z501">
        <v>9</v>
      </c>
      <c r="AA501" s="3" t="str">
        <f t="shared" si="15"/>
        <v>0 to 10</v>
      </c>
      <c r="AL501" s="6" t="str">
        <v>Millicent Stedson</v>
      </c>
      <c r="AP501" s="6">
        <v>607</v>
      </c>
      <c r="AQ501" s="6" t="s">
        <v>1339</v>
      </c>
      <c r="AS501">
        <v>755</v>
      </c>
      <c r="AT501" t="str">
        <v>New South Wales</v>
      </c>
    </row>
    <row r="502" spans="1:46" x14ac:dyDescent="0.25">
      <c r="A502">
        <v>500</v>
      </c>
      <c r="B502">
        <v>110</v>
      </c>
      <c r="C502">
        <v>818</v>
      </c>
      <c r="D502">
        <v>117</v>
      </c>
      <c r="E502">
        <v>1</v>
      </c>
      <c r="F502">
        <v>117</v>
      </c>
      <c r="G502" t="str">
        <f>VLOOKUP($C502,'Raw-products'!$A$2:$H$1261,MATCH(G$1,'Raw-products'!$A$1:$H$1,0))</f>
        <v>Jacket</v>
      </c>
      <c r="H502" t="str">
        <f>VLOOKUP($C502,'Raw-products'!$A$2:$H$1261,MATCH(H$1,'Raw-products'!$A$1:$H$1,0))</f>
        <v>Shearling</v>
      </c>
      <c r="I502" t="str">
        <f>VLOOKUP($C502,'Raw-products'!$A$2:$H$1261,MATCH(I$1,'Raw-products'!$A$1:$H$1,0))</f>
        <v>L</v>
      </c>
      <c r="J502" t="str">
        <f>VLOOKUP($C502,'Raw-products'!$A$2:$H$1261,MATCH(J$1,'Raw-products'!$A$1:$H$1,0))</f>
        <v>yellow</v>
      </c>
      <c r="K502">
        <f>VLOOKUP($C502,'Raw-products'!$A$2:$H$1261,MATCH(K$1,'Raw-products'!$A$1:$H$1,0))</f>
        <v>95</v>
      </c>
      <c r="L502">
        <f>VLOOKUP($C502,'Raw-products'!$A$2:$H$1261,MATCH(L$1,'Raw-products'!$A$1:$H$1,0))</f>
        <v>58</v>
      </c>
      <c r="M502" s="5">
        <f t="shared" si="14"/>
        <v>5510</v>
      </c>
      <c r="N502" cm="1">
        <f t="array" ref="N502:Q502">_xlfn.XLOOKUP($B502,'Raw -orders'!$A:$A,'Raw -orders'!$B:$E)</f>
        <v>607</v>
      </c>
      <c r="O502">
        <v>15385</v>
      </c>
      <c r="P502" s="1">
        <v>44441</v>
      </c>
      <c r="Q502" s="1">
        <v>44445</v>
      </c>
      <c r="R502" t="str" cm="1">
        <f t="array" ref="R502:Y502">_xlfn.XLOOKUP($N502,'Raw - customers'!$A:$A,'Raw - customers'!$B:$I)</f>
        <v>Angie O Mullen</v>
      </c>
      <c r="S502" t="str">
        <v>Male</v>
      </c>
      <c r="T502">
        <v>42</v>
      </c>
      <c r="U502" t="str">
        <v>8397 Davis CrescentApt. 905</v>
      </c>
      <c r="V502">
        <v>8092</v>
      </c>
      <c r="W502" t="str">
        <v>North Gracetown</v>
      </c>
      <c r="X502" t="str">
        <v>Northern Territory</v>
      </c>
      <c r="Y502" t="str">
        <v>Australia</v>
      </c>
      <c r="Z502">
        <v>9</v>
      </c>
      <c r="AA502" s="3" t="str">
        <f t="shared" si="15"/>
        <v>0 to 10</v>
      </c>
      <c r="AL502" s="6" t="str">
        <v>Milton Otson</v>
      </c>
      <c r="AP502" s="6">
        <v>607</v>
      </c>
      <c r="AQ502" s="6" t="s">
        <v>1339</v>
      </c>
      <c r="AS502">
        <v>394</v>
      </c>
      <c r="AT502" t="str">
        <v>Tasmania</v>
      </c>
    </row>
    <row r="503" spans="1:46" x14ac:dyDescent="0.25">
      <c r="A503">
        <v>501</v>
      </c>
      <c r="B503">
        <v>110</v>
      </c>
      <c r="C503">
        <v>891</v>
      </c>
      <c r="D503">
        <v>94</v>
      </c>
      <c r="E503">
        <v>1</v>
      </c>
      <c r="F503">
        <v>94</v>
      </c>
      <c r="G503" t="str">
        <f>VLOOKUP($C503,'Raw-products'!$A$2:$H$1261,MATCH(G$1,'Raw-products'!$A$1:$H$1,0))</f>
        <v>Trousers</v>
      </c>
      <c r="H503" t="str">
        <f>VLOOKUP($C503,'Raw-products'!$A$2:$H$1261,MATCH(H$1,'Raw-products'!$A$1:$H$1,0))</f>
        <v>Cords</v>
      </c>
      <c r="I503" t="str">
        <f>VLOOKUP($C503,'Raw-products'!$A$2:$H$1261,MATCH(I$1,'Raw-products'!$A$1:$H$1,0))</f>
        <v>S</v>
      </c>
      <c r="J503" t="str">
        <f>VLOOKUP($C503,'Raw-products'!$A$2:$H$1261,MATCH(J$1,'Raw-products'!$A$1:$H$1,0))</f>
        <v>green</v>
      </c>
      <c r="K503">
        <f>VLOOKUP($C503,'Raw-products'!$A$2:$H$1261,MATCH(K$1,'Raw-products'!$A$1:$H$1,0))</f>
        <v>113</v>
      </c>
      <c r="L503">
        <f>VLOOKUP($C503,'Raw-products'!$A$2:$H$1261,MATCH(L$1,'Raw-products'!$A$1:$H$1,0))</f>
        <v>78</v>
      </c>
      <c r="M503" s="5">
        <f t="shared" si="14"/>
        <v>8814</v>
      </c>
      <c r="N503" cm="1">
        <f t="array" ref="N503:Q503">_xlfn.XLOOKUP($B503,'Raw -orders'!$A:$A,'Raw -orders'!$B:$E)</f>
        <v>607</v>
      </c>
      <c r="O503">
        <v>15385</v>
      </c>
      <c r="P503" s="1">
        <v>44441</v>
      </c>
      <c r="Q503" s="1">
        <v>44445</v>
      </c>
      <c r="R503" t="str" cm="1">
        <f t="array" ref="R503:Y503">_xlfn.XLOOKUP($N503,'Raw - customers'!$A:$A,'Raw - customers'!$B:$I)</f>
        <v>Angie O Mullen</v>
      </c>
      <c r="S503" t="str">
        <v>Male</v>
      </c>
      <c r="T503">
        <v>42</v>
      </c>
      <c r="U503" t="str">
        <v>8397 Davis CrescentApt. 905</v>
      </c>
      <c r="V503">
        <v>8092</v>
      </c>
      <c r="W503" t="str">
        <v>North Gracetown</v>
      </c>
      <c r="X503" t="str">
        <v>Northern Territory</v>
      </c>
      <c r="Y503" t="str">
        <v>Australia</v>
      </c>
      <c r="Z503">
        <v>9</v>
      </c>
      <c r="AA503" s="3" t="str">
        <f t="shared" si="15"/>
        <v>0 to 10</v>
      </c>
      <c r="AL503" s="6" t="str">
        <v>Miner Craddock</v>
      </c>
      <c r="AP503" s="6">
        <v>607</v>
      </c>
      <c r="AQ503" s="6" t="s">
        <v>1339</v>
      </c>
      <c r="AS503">
        <v>447</v>
      </c>
      <c r="AT503" t="str">
        <v>New South Wales</v>
      </c>
    </row>
    <row r="504" spans="1:46" x14ac:dyDescent="0.25">
      <c r="A504">
        <v>502</v>
      </c>
      <c r="B504">
        <v>110</v>
      </c>
      <c r="C504">
        <v>1144</v>
      </c>
      <c r="D504">
        <v>102</v>
      </c>
      <c r="E504">
        <v>1</v>
      </c>
      <c r="F504">
        <v>102</v>
      </c>
      <c r="G504" t="str">
        <f>VLOOKUP($C504,'Raw-products'!$A$2:$H$1261,MATCH(G$1,'Raw-products'!$A$1:$H$1,0))</f>
        <v>Trousers</v>
      </c>
      <c r="H504" t="str">
        <f>VLOOKUP($C504,'Raw-products'!$A$2:$H$1261,MATCH(H$1,'Raw-products'!$A$1:$H$1,0))</f>
        <v>Cargo Pants</v>
      </c>
      <c r="I504" t="str">
        <f>VLOOKUP($C504,'Raw-products'!$A$2:$H$1261,MATCH(I$1,'Raw-products'!$A$1:$H$1,0))</f>
        <v>XL</v>
      </c>
      <c r="J504" t="str">
        <f>VLOOKUP($C504,'Raw-products'!$A$2:$H$1261,MATCH(J$1,'Raw-products'!$A$1:$H$1,0))</f>
        <v>blue</v>
      </c>
      <c r="K504">
        <f>VLOOKUP($C504,'Raw-products'!$A$2:$H$1261,MATCH(K$1,'Raw-products'!$A$1:$H$1,0))</f>
        <v>106</v>
      </c>
      <c r="L504">
        <f>VLOOKUP($C504,'Raw-products'!$A$2:$H$1261,MATCH(L$1,'Raw-products'!$A$1:$H$1,0))</f>
        <v>57</v>
      </c>
      <c r="M504" s="5">
        <f t="shared" si="14"/>
        <v>6042</v>
      </c>
      <c r="N504" cm="1">
        <f t="array" ref="N504:Q504">_xlfn.XLOOKUP($B504,'Raw -orders'!$A:$A,'Raw -orders'!$B:$E)</f>
        <v>607</v>
      </c>
      <c r="O504">
        <v>15385</v>
      </c>
      <c r="P504" s="1">
        <v>44441</v>
      </c>
      <c r="Q504" s="1">
        <v>44445</v>
      </c>
      <c r="R504" t="str" cm="1">
        <f t="array" ref="R504:Y504">_xlfn.XLOOKUP($N504,'Raw - customers'!$A:$A,'Raw - customers'!$B:$I)</f>
        <v>Angie O Mullen</v>
      </c>
      <c r="S504" t="str">
        <v>Male</v>
      </c>
      <c r="T504">
        <v>42</v>
      </c>
      <c r="U504" t="str">
        <v>8397 Davis CrescentApt. 905</v>
      </c>
      <c r="V504">
        <v>8092</v>
      </c>
      <c r="W504" t="str">
        <v>North Gracetown</v>
      </c>
      <c r="X504" t="str">
        <v>Northern Territory</v>
      </c>
      <c r="Y504" t="str">
        <v>Australia</v>
      </c>
      <c r="Z504">
        <v>9</v>
      </c>
      <c r="AA504" s="3" t="str">
        <f t="shared" si="15"/>
        <v>0 to 10</v>
      </c>
      <c r="AL504" s="6" t="str">
        <v>Minta Loble</v>
      </c>
      <c r="AP504" s="6">
        <v>607</v>
      </c>
      <c r="AQ504" s="6" t="s">
        <v>1339</v>
      </c>
      <c r="AS504">
        <v>88</v>
      </c>
      <c r="AT504" t="str">
        <v>South Australia</v>
      </c>
    </row>
    <row r="505" spans="1:46" x14ac:dyDescent="0.25">
      <c r="A505">
        <v>503</v>
      </c>
      <c r="B505">
        <v>110</v>
      </c>
      <c r="C505">
        <v>647</v>
      </c>
      <c r="D505">
        <v>93</v>
      </c>
      <c r="E505">
        <v>3</v>
      </c>
      <c r="F505">
        <v>279</v>
      </c>
      <c r="G505" t="str">
        <f>VLOOKUP($C505,'Raw-products'!$A$2:$H$1261,MATCH(G$1,'Raw-products'!$A$1:$H$1,0))</f>
        <v>Jacket</v>
      </c>
      <c r="H505" t="str">
        <f>VLOOKUP($C505,'Raw-products'!$A$2:$H$1261,MATCH(H$1,'Raw-products'!$A$1:$H$1,0))</f>
        <v>Coach</v>
      </c>
      <c r="I505" t="str">
        <f>VLOOKUP($C505,'Raw-products'!$A$2:$H$1261,MATCH(I$1,'Raw-products'!$A$1:$H$1,0))</f>
        <v>M</v>
      </c>
      <c r="J505" t="str">
        <f>VLOOKUP($C505,'Raw-products'!$A$2:$H$1261,MATCH(J$1,'Raw-products'!$A$1:$H$1,0))</f>
        <v>green</v>
      </c>
      <c r="K505">
        <f>VLOOKUP($C505,'Raw-products'!$A$2:$H$1261,MATCH(K$1,'Raw-products'!$A$1:$H$1,0))</f>
        <v>115</v>
      </c>
      <c r="L505">
        <f>VLOOKUP($C505,'Raw-products'!$A$2:$H$1261,MATCH(L$1,'Raw-products'!$A$1:$H$1,0))</f>
        <v>63</v>
      </c>
      <c r="M505" s="5">
        <f t="shared" si="14"/>
        <v>7245</v>
      </c>
      <c r="N505" cm="1">
        <f t="array" ref="N505:Q505">_xlfn.XLOOKUP($B505,'Raw -orders'!$A:$A,'Raw -orders'!$B:$E)</f>
        <v>607</v>
      </c>
      <c r="O505">
        <v>15385</v>
      </c>
      <c r="P505" s="1">
        <v>44441</v>
      </c>
      <c r="Q505" s="1">
        <v>44445</v>
      </c>
      <c r="R505" t="str" cm="1">
        <f t="array" ref="R505:Y505">_xlfn.XLOOKUP($N505,'Raw - customers'!$A:$A,'Raw - customers'!$B:$I)</f>
        <v>Angie O Mullen</v>
      </c>
      <c r="S505" t="str">
        <v>Male</v>
      </c>
      <c r="T505">
        <v>42</v>
      </c>
      <c r="U505" t="str">
        <v>8397 Davis CrescentApt. 905</v>
      </c>
      <c r="V505">
        <v>8092</v>
      </c>
      <c r="W505" t="str">
        <v>North Gracetown</v>
      </c>
      <c r="X505" t="str">
        <v>Northern Territory</v>
      </c>
      <c r="Y505" t="str">
        <v>Australia</v>
      </c>
      <c r="Z505">
        <v>9</v>
      </c>
      <c r="AA505" s="3" t="str">
        <f t="shared" si="15"/>
        <v>0 to 10</v>
      </c>
      <c r="AL505" s="6" t="str">
        <v>Mira Heinonen</v>
      </c>
      <c r="AP505" s="6">
        <v>607</v>
      </c>
      <c r="AQ505" s="6" t="s">
        <v>1339</v>
      </c>
      <c r="AS505">
        <v>214</v>
      </c>
      <c r="AT505" t="str">
        <v>Queensland</v>
      </c>
    </row>
    <row r="506" spans="1:46" x14ac:dyDescent="0.25">
      <c r="A506">
        <v>504</v>
      </c>
      <c r="B506">
        <v>111</v>
      </c>
      <c r="C506">
        <v>306</v>
      </c>
      <c r="D506">
        <v>105</v>
      </c>
      <c r="E506">
        <v>1</v>
      </c>
      <c r="F506">
        <v>105</v>
      </c>
      <c r="G506" t="str">
        <f>VLOOKUP($C506,'Raw-products'!$A$2:$H$1261,MATCH(G$1,'Raw-products'!$A$1:$H$1,0))</f>
        <v>Shirt</v>
      </c>
      <c r="H506" t="str">
        <f>VLOOKUP($C506,'Raw-products'!$A$2:$H$1261,MATCH(H$1,'Raw-products'!$A$1:$H$1,0))</f>
        <v>Cuban Collar</v>
      </c>
      <c r="I506" t="str">
        <f>VLOOKUP($C506,'Raw-products'!$A$2:$H$1261,MATCH(I$1,'Raw-products'!$A$1:$H$1,0))</f>
        <v>S</v>
      </c>
      <c r="J506" t="str">
        <f>VLOOKUP($C506,'Raw-products'!$A$2:$H$1261,MATCH(J$1,'Raw-products'!$A$1:$H$1,0))</f>
        <v>indigo</v>
      </c>
      <c r="K506">
        <f>VLOOKUP($C506,'Raw-products'!$A$2:$H$1261,MATCH(K$1,'Raw-products'!$A$1:$H$1,0))</f>
        <v>93</v>
      </c>
      <c r="L506">
        <f>VLOOKUP($C506,'Raw-products'!$A$2:$H$1261,MATCH(L$1,'Raw-products'!$A$1:$H$1,0))</f>
        <v>41</v>
      </c>
      <c r="M506" s="5">
        <f t="shared" si="14"/>
        <v>3813</v>
      </c>
      <c r="N506" cm="1">
        <f t="array" ref="N506:Q506">_xlfn.XLOOKUP($B506,'Raw -orders'!$A:$A,'Raw -orders'!$B:$E)</f>
        <v>794</v>
      </c>
      <c r="O506">
        <v>34096</v>
      </c>
      <c r="P506" s="1">
        <v>44285</v>
      </c>
      <c r="Q506" s="1">
        <v>44300</v>
      </c>
      <c r="R506" t="str" cm="1">
        <f t="array" ref="R506:Y506">_xlfn.XLOOKUP($N506,'Raw - customers'!$A:$A,'Raw - customers'!$B:$I)</f>
        <v>Elizabet Pippin</v>
      </c>
      <c r="S506" t="str">
        <v>Non-binary</v>
      </c>
      <c r="T506">
        <v>72</v>
      </c>
      <c r="U506" t="str">
        <v>14 Clark PlazaSuite 716</v>
      </c>
      <c r="V506">
        <v>9751</v>
      </c>
      <c r="W506" t="str">
        <v>Port Anna</v>
      </c>
      <c r="X506" t="str">
        <v>South Australia</v>
      </c>
      <c r="Y506" t="str">
        <v>Australia</v>
      </c>
      <c r="Z506">
        <v>3</v>
      </c>
      <c r="AA506" s="3" t="str">
        <f t="shared" si="15"/>
        <v>10 to 20</v>
      </c>
      <c r="AL506" s="6" t="str">
        <v>Mirabelle Vaney</v>
      </c>
      <c r="AP506" s="6">
        <v>794</v>
      </c>
      <c r="AQ506" s="6" t="s">
        <v>1345</v>
      </c>
      <c r="AS506">
        <v>40</v>
      </c>
      <c r="AT506" t="str">
        <v>New South Wales</v>
      </c>
    </row>
    <row r="507" spans="1:46" x14ac:dyDescent="0.25">
      <c r="A507">
        <v>505</v>
      </c>
      <c r="B507">
        <v>111</v>
      </c>
      <c r="C507">
        <v>186</v>
      </c>
      <c r="D507">
        <v>98</v>
      </c>
      <c r="E507">
        <v>1</v>
      </c>
      <c r="F507">
        <v>98</v>
      </c>
      <c r="G507" t="str">
        <f>VLOOKUP($C507,'Raw-products'!$A$2:$H$1261,MATCH(G$1,'Raw-products'!$A$1:$H$1,0))</f>
        <v>Shirt</v>
      </c>
      <c r="H507" t="str">
        <f>VLOOKUP($C507,'Raw-products'!$A$2:$H$1261,MATCH(H$1,'Raw-products'!$A$1:$H$1,0))</f>
        <v>Camp Collared</v>
      </c>
      <c r="I507" t="str">
        <f>VLOOKUP($C507,'Raw-products'!$A$2:$H$1261,MATCH(I$1,'Raw-products'!$A$1:$H$1,0))</f>
        <v>S</v>
      </c>
      <c r="J507" t="str">
        <f>VLOOKUP($C507,'Raw-products'!$A$2:$H$1261,MATCH(J$1,'Raw-products'!$A$1:$H$1,0))</f>
        <v>yellow</v>
      </c>
      <c r="K507">
        <f>VLOOKUP($C507,'Raw-products'!$A$2:$H$1261,MATCH(K$1,'Raw-products'!$A$1:$H$1,0))</f>
        <v>112</v>
      </c>
      <c r="L507">
        <f>VLOOKUP($C507,'Raw-products'!$A$2:$H$1261,MATCH(L$1,'Raw-products'!$A$1:$H$1,0))</f>
        <v>66</v>
      </c>
      <c r="M507" s="5">
        <f t="shared" si="14"/>
        <v>7392</v>
      </c>
      <c r="N507" cm="1">
        <f t="array" ref="N507:Q507">_xlfn.XLOOKUP($B507,'Raw -orders'!$A:$A,'Raw -orders'!$B:$E)</f>
        <v>794</v>
      </c>
      <c r="O507">
        <v>34096</v>
      </c>
      <c r="P507" s="1">
        <v>44285</v>
      </c>
      <c r="Q507" s="1">
        <v>44300</v>
      </c>
      <c r="R507" t="str" cm="1">
        <f t="array" ref="R507:Y507">_xlfn.XLOOKUP($N507,'Raw - customers'!$A:$A,'Raw - customers'!$B:$I)</f>
        <v>Elizabet Pippin</v>
      </c>
      <c r="S507" t="str">
        <v>Non-binary</v>
      </c>
      <c r="T507">
        <v>72</v>
      </c>
      <c r="U507" t="str">
        <v>14 Clark PlazaSuite 716</v>
      </c>
      <c r="V507">
        <v>9751</v>
      </c>
      <c r="W507" t="str">
        <v>Port Anna</v>
      </c>
      <c r="X507" t="str">
        <v>South Australia</v>
      </c>
      <c r="Y507" t="str">
        <v>Australia</v>
      </c>
      <c r="Z507">
        <v>3</v>
      </c>
      <c r="AA507" s="3" t="str">
        <f t="shared" si="15"/>
        <v>10 to 20</v>
      </c>
      <c r="AL507" s="6" t="str">
        <v>Monica Teodorski</v>
      </c>
      <c r="AP507" s="6">
        <v>794</v>
      </c>
      <c r="AQ507" s="6" t="s">
        <v>1345</v>
      </c>
      <c r="AS507">
        <v>453</v>
      </c>
      <c r="AT507" t="str">
        <v>Tasmania</v>
      </c>
    </row>
    <row r="508" spans="1:46" x14ac:dyDescent="0.25">
      <c r="A508">
        <v>506</v>
      </c>
      <c r="B508">
        <v>111</v>
      </c>
      <c r="C508">
        <v>1056</v>
      </c>
      <c r="D508">
        <v>93</v>
      </c>
      <c r="E508">
        <v>2</v>
      </c>
      <c r="F508">
        <v>186</v>
      </c>
      <c r="G508" t="str">
        <f>VLOOKUP($C508,'Raw-products'!$A$2:$H$1261,MATCH(G$1,'Raw-products'!$A$1:$H$1,0))</f>
        <v>Trousers</v>
      </c>
      <c r="H508" t="str">
        <f>VLOOKUP($C508,'Raw-products'!$A$2:$H$1261,MATCH(H$1,'Raw-products'!$A$1:$H$1,0))</f>
        <v>Joggers</v>
      </c>
      <c r="I508" t="str">
        <f>VLOOKUP($C508,'Raw-products'!$A$2:$H$1261,MATCH(I$1,'Raw-products'!$A$1:$H$1,0))</f>
        <v>S</v>
      </c>
      <c r="J508" t="str">
        <f>VLOOKUP($C508,'Raw-products'!$A$2:$H$1261,MATCH(J$1,'Raw-products'!$A$1:$H$1,0))</f>
        <v>orange</v>
      </c>
      <c r="K508">
        <f>VLOOKUP($C508,'Raw-products'!$A$2:$H$1261,MATCH(K$1,'Raw-products'!$A$1:$H$1,0))</f>
        <v>94</v>
      </c>
      <c r="L508">
        <f>VLOOKUP($C508,'Raw-products'!$A$2:$H$1261,MATCH(L$1,'Raw-products'!$A$1:$H$1,0))</f>
        <v>43</v>
      </c>
      <c r="M508" s="5">
        <f t="shared" si="14"/>
        <v>4042</v>
      </c>
      <c r="N508" cm="1">
        <f t="array" ref="N508:Q508">_xlfn.XLOOKUP($B508,'Raw -orders'!$A:$A,'Raw -orders'!$B:$E)</f>
        <v>794</v>
      </c>
      <c r="O508">
        <v>34096</v>
      </c>
      <c r="P508" s="1">
        <v>44285</v>
      </c>
      <c r="Q508" s="1">
        <v>44300</v>
      </c>
      <c r="R508" t="str" cm="1">
        <f t="array" ref="R508:Y508">_xlfn.XLOOKUP($N508,'Raw - customers'!$A:$A,'Raw - customers'!$B:$I)</f>
        <v>Elizabet Pippin</v>
      </c>
      <c r="S508" t="str">
        <v>Non-binary</v>
      </c>
      <c r="T508">
        <v>72</v>
      </c>
      <c r="U508" t="str">
        <v>14 Clark PlazaSuite 716</v>
      </c>
      <c r="V508">
        <v>9751</v>
      </c>
      <c r="W508" t="str">
        <v>Port Anna</v>
      </c>
      <c r="X508" t="str">
        <v>South Australia</v>
      </c>
      <c r="Y508" t="str">
        <v>Australia</v>
      </c>
      <c r="Z508">
        <v>3</v>
      </c>
      <c r="AA508" s="3" t="str">
        <f t="shared" si="15"/>
        <v>10 to 20</v>
      </c>
      <c r="AL508" s="6" t="str">
        <v>Monty Gowen</v>
      </c>
      <c r="AP508" s="6">
        <v>794</v>
      </c>
      <c r="AQ508" s="6" t="s">
        <v>1345</v>
      </c>
      <c r="AS508">
        <v>144</v>
      </c>
      <c r="AT508" t="str">
        <v>South Australia</v>
      </c>
    </row>
    <row r="509" spans="1:46" x14ac:dyDescent="0.25">
      <c r="A509">
        <v>507</v>
      </c>
      <c r="B509">
        <v>111</v>
      </c>
      <c r="C509">
        <v>1031</v>
      </c>
      <c r="D509">
        <v>90</v>
      </c>
      <c r="E509">
        <v>3</v>
      </c>
      <c r="F509">
        <v>270</v>
      </c>
      <c r="G509" t="str">
        <f>VLOOKUP($C509,'Raw-products'!$A$2:$H$1261,MATCH(G$1,'Raw-products'!$A$1:$H$1,0))</f>
        <v>Trousers</v>
      </c>
      <c r="H509" t="str">
        <f>VLOOKUP($C509,'Raw-products'!$A$2:$H$1261,MATCH(H$1,'Raw-products'!$A$1:$H$1,0))</f>
        <v>Relaxed Leg</v>
      </c>
      <c r="I509" t="str">
        <f>VLOOKUP($C509,'Raw-products'!$A$2:$H$1261,MATCH(I$1,'Raw-products'!$A$1:$H$1,0))</f>
        <v>S</v>
      </c>
      <c r="J509" t="str">
        <f>VLOOKUP($C509,'Raw-products'!$A$2:$H$1261,MATCH(J$1,'Raw-products'!$A$1:$H$1,0))</f>
        <v>green</v>
      </c>
      <c r="K509">
        <f>VLOOKUP($C509,'Raw-products'!$A$2:$H$1261,MATCH(K$1,'Raw-products'!$A$1:$H$1,0))</f>
        <v>95</v>
      </c>
      <c r="L509">
        <f>VLOOKUP($C509,'Raw-products'!$A$2:$H$1261,MATCH(L$1,'Raw-products'!$A$1:$H$1,0))</f>
        <v>51</v>
      </c>
      <c r="M509" s="5">
        <f t="shared" si="14"/>
        <v>4845</v>
      </c>
      <c r="N509" cm="1">
        <f t="array" ref="N509:Q509">_xlfn.XLOOKUP($B509,'Raw -orders'!$A:$A,'Raw -orders'!$B:$E)</f>
        <v>794</v>
      </c>
      <c r="O509">
        <v>34096</v>
      </c>
      <c r="P509" s="1">
        <v>44285</v>
      </c>
      <c r="Q509" s="1">
        <v>44300</v>
      </c>
      <c r="R509" t="str" cm="1">
        <f t="array" ref="R509:Y509">_xlfn.XLOOKUP($N509,'Raw - customers'!$A:$A,'Raw - customers'!$B:$I)</f>
        <v>Elizabet Pippin</v>
      </c>
      <c r="S509" t="str">
        <v>Non-binary</v>
      </c>
      <c r="T509">
        <v>72</v>
      </c>
      <c r="U509" t="str">
        <v>14 Clark PlazaSuite 716</v>
      </c>
      <c r="V509">
        <v>9751</v>
      </c>
      <c r="W509" t="str">
        <v>Port Anna</v>
      </c>
      <c r="X509" t="str">
        <v>South Australia</v>
      </c>
      <c r="Y509" t="str">
        <v>Australia</v>
      </c>
      <c r="Z509">
        <v>3</v>
      </c>
      <c r="AA509" s="3" t="str">
        <f t="shared" si="15"/>
        <v>10 to 20</v>
      </c>
      <c r="AL509" s="6" t="str">
        <v>Moore Oolahan</v>
      </c>
      <c r="AP509" s="6">
        <v>794</v>
      </c>
      <c r="AQ509" s="6" t="s">
        <v>1345</v>
      </c>
      <c r="AS509">
        <v>211</v>
      </c>
      <c r="AT509" t="str">
        <v>New South Wales</v>
      </c>
    </row>
    <row r="510" spans="1:46" x14ac:dyDescent="0.25">
      <c r="A510">
        <v>508</v>
      </c>
      <c r="B510">
        <v>111</v>
      </c>
      <c r="C510">
        <v>660</v>
      </c>
      <c r="D510">
        <v>93</v>
      </c>
      <c r="E510">
        <v>3</v>
      </c>
      <c r="F510">
        <v>279</v>
      </c>
      <c r="G510" t="str">
        <f>VLOOKUP($C510,'Raw-products'!$A$2:$H$1261,MATCH(G$1,'Raw-products'!$A$1:$H$1,0))</f>
        <v>Jacket</v>
      </c>
      <c r="H510" t="str">
        <f>VLOOKUP($C510,'Raw-products'!$A$2:$H$1261,MATCH(H$1,'Raw-products'!$A$1:$H$1,0))</f>
        <v>Coach</v>
      </c>
      <c r="I510" t="str">
        <f>VLOOKUP($C510,'Raw-products'!$A$2:$H$1261,MATCH(I$1,'Raw-products'!$A$1:$H$1,0))</f>
        <v>XS</v>
      </c>
      <c r="J510" t="str">
        <f>VLOOKUP($C510,'Raw-products'!$A$2:$H$1261,MATCH(J$1,'Raw-products'!$A$1:$H$1,0))</f>
        <v>violet</v>
      </c>
      <c r="K510">
        <f>VLOOKUP($C510,'Raw-products'!$A$2:$H$1261,MATCH(K$1,'Raw-products'!$A$1:$H$1,0))</f>
        <v>115</v>
      </c>
      <c r="L510">
        <f>VLOOKUP($C510,'Raw-products'!$A$2:$H$1261,MATCH(L$1,'Raw-products'!$A$1:$H$1,0))</f>
        <v>58</v>
      </c>
      <c r="M510" s="5">
        <f t="shared" si="14"/>
        <v>6670</v>
      </c>
      <c r="N510" cm="1">
        <f t="array" ref="N510:Q510">_xlfn.XLOOKUP($B510,'Raw -orders'!$A:$A,'Raw -orders'!$B:$E)</f>
        <v>794</v>
      </c>
      <c r="O510">
        <v>34096</v>
      </c>
      <c r="P510" s="1">
        <v>44285</v>
      </c>
      <c r="Q510" s="1">
        <v>44300</v>
      </c>
      <c r="R510" t="str" cm="1">
        <f t="array" ref="R510:Y510">_xlfn.XLOOKUP($N510,'Raw - customers'!$A:$A,'Raw - customers'!$B:$I)</f>
        <v>Elizabet Pippin</v>
      </c>
      <c r="S510" t="str">
        <v>Non-binary</v>
      </c>
      <c r="T510">
        <v>72</v>
      </c>
      <c r="U510" t="str">
        <v>14 Clark PlazaSuite 716</v>
      </c>
      <c r="V510">
        <v>9751</v>
      </c>
      <c r="W510" t="str">
        <v>Port Anna</v>
      </c>
      <c r="X510" t="str">
        <v>South Australia</v>
      </c>
      <c r="Y510" t="str">
        <v>Australia</v>
      </c>
      <c r="Z510">
        <v>3</v>
      </c>
      <c r="AA510" s="3" t="str">
        <f t="shared" si="15"/>
        <v>10 to 20</v>
      </c>
      <c r="AL510" s="6" t="str">
        <v>Morgana Weymouth</v>
      </c>
      <c r="AP510" s="6">
        <v>794</v>
      </c>
      <c r="AQ510" s="6" t="s">
        <v>1345</v>
      </c>
      <c r="AS510">
        <v>178</v>
      </c>
      <c r="AT510" t="str">
        <v>Australian Capital Territory</v>
      </c>
    </row>
    <row r="511" spans="1:46" x14ac:dyDescent="0.25">
      <c r="A511">
        <v>509</v>
      </c>
      <c r="B511">
        <v>111</v>
      </c>
      <c r="C511">
        <v>1091</v>
      </c>
      <c r="D511">
        <v>115</v>
      </c>
      <c r="E511">
        <v>1</v>
      </c>
      <c r="F511">
        <v>115</v>
      </c>
      <c r="G511" t="str">
        <f>VLOOKUP($C511,'Raw-products'!$A$2:$H$1261,MATCH(G$1,'Raw-products'!$A$1:$H$1,0))</f>
        <v>Trousers</v>
      </c>
      <c r="H511" t="str">
        <f>VLOOKUP($C511,'Raw-products'!$A$2:$H$1261,MATCH(H$1,'Raw-products'!$A$1:$H$1,0))</f>
        <v>Cropped</v>
      </c>
      <c r="I511" t="str">
        <f>VLOOKUP($C511,'Raw-products'!$A$2:$H$1261,MATCH(I$1,'Raw-products'!$A$1:$H$1,0))</f>
        <v>S</v>
      </c>
      <c r="J511" t="str">
        <f>VLOOKUP($C511,'Raw-products'!$A$2:$H$1261,MATCH(J$1,'Raw-products'!$A$1:$H$1,0))</f>
        <v>orange</v>
      </c>
      <c r="K511">
        <f>VLOOKUP($C511,'Raw-products'!$A$2:$H$1261,MATCH(K$1,'Raw-products'!$A$1:$H$1,0))</f>
        <v>99</v>
      </c>
      <c r="L511">
        <f>VLOOKUP($C511,'Raw-products'!$A$2:$H$1261,MATCH(L$1,'Raw-products'!$A$1:$H$1,0))</f>
        <v>78</v>
      </c>
      <c r="M511" s="5">
        <f t="shared" si="14"/>
        <v>7722</v>
      </c>
      <c r="N511" cm="1">
        <f t="array" ref="N511:Q511">_xlfn.XLOOKUP($B511,'Raw -orders'!$A:$A,'Raw -orders'!$B:$E)</f>
        <v>794</v>
      </c>
      <c r="O511">
        <v>34096</v>
      </c>
      <c r="P511" s="1">
        <v>44285</v>
      </c>
      <c r="Q511" s="1">
        <v>44300</v>
      </c>
      <c r="R511" t="str" cm="1">
        <f t="array" ref="R511:Y511">_xlfn.XLOOKUP($N511,'Raw - customers'!$A:$A,'Raw - customers'!$B:$I)</f>
        <v>Elizabet Pippin</v>
      </c>
      <c r="S511" t="str">
        <v>Non-binary</v>
      </c>
      <c r="T511">
        <v>72</v>
      </c>
      <c r="U511" t="str">
        <v>14 Clark PlazaSuite 716</v>
      </c>
      <c r="V511">
        <v>9751</v>
      </c>
      <c r="W511" t="str">
        <v>Port Anna</v>
      </c>
      <c r="X511" t="str">
        <v>South Australia</v>
      </c>
      <c r="Y511" t="str">
        <v>Australia</v>
      </c>
      <c r="Z511">
        <v>3</v>
      </c>
      <c r="AA511" s="3" t="str">
        <f t="shared" si="15"/>
        <v>10 to 20</v>
      </c>
      <c r="AL511" s="6" t="str">
        <v>Morie Woodfield</v>
      </c>
      <c r="AP511" s="6">
        <v>794</v>
      </c>
      <c r="AQ511" s="6" t="s">
        <v>1345</v>
      </c>
      <c r="AS511">
        <v>750</v>
      </c>
      <c r="AT511" t="str">
        <v>Victoria</v>
      </c>
    </row>
    <row r="512" spans="1:46" x14ac:dyDescent="0.25">
      <c r="A512">
        <v>510</v>
      </c>
      <c r="B512">
        <v>112</v>
      </c>
      <c r="C512">
        <v>401</v>
      </c>
      <c r="D512">
        <v>119</v>
      </c>
      <c r="E512">
        <v>2</v>
      </c>
      <c r="F512">
        <v>238</v>
      </c>
      <c r="G512" t="str">
        <f>VLOOKUP($C512,'Raw-products'!$A$2:$H$1261,MATCH(G$1,'Raw-products'!$A$1:$H$1,0))</f>
        <v>Shirt</v>
      </c>
      <c r="H512" t="str">
        <f>VLOOKUP($C512,'Raw-products'!$A$2:$H$1261,MATCH(H$1,'Raw-products'!$A$1:$H$1,0))</f>
        <v>Casual Slim Fit</v>
      </c>
      <c r="I512" t="str">
        <f>VLOOKUP($C512,'Raw-products'!$A$2:$H$1261,MATCH(I$1,'Raw-products'!$A$1:$H$1,0))</f>
        <v>S</v>
      </c>
      <c r="J512" t="str">
        <f>VLOOKUP($C512,'Raw-products'!$A$2:$H$1261,MATCH(J$1,'Raw-products'!$A$1:$H$1,0))</f>
        <v>green</v>
      </c>
      <c r="K512">
        <f>VLOOKUP($C512,'Raw-products'!$A$2:$H$1261,MATCH(K$1,'Raw-products'!$A$1:$H$1,0))</f>
        <v>113</v>
      </c>
      <c r="L512">
        <f>VLOOKUP($C512,'Raw-products'!$A$2:$H$1261,MATCH(L$1,'Raw-products'!$A$1:$H$1,0))</f>
        <v>72</v>
      </c>
      <c r="M512" s="5">
        <f t="shared" si="14"/>
        <v>8136</v>
      </c>
      <c r="N512" cm="1">
        <f t="array" ref="N512:Q512">_xlfn.XLOOKUP($B512,'Raw -orders'!$A:$A,'Raw -orders'!$B:$E)</f>
        <v>75</v>
      </c>
      <c r="O512">
        <v>46956</v>
      </c>
      <c r="P512" s="1">
        <v>44231</v>
      </c>
      <c r="Q512" s="1">
        <v>44244</v>
      </c>
      <c r="R512" t="str" cm="1">
        <f t="array" ref="R512:Y512">_xlfn.XLOOKUP($N512,'Raw - customers'!$A:$A,'Raw - customers'!$B:$I)</f>
        <v>Katinka Currier</v>
      </c>
      <c r="S512" t="str">
        <v>Non-binary</v>
      </c>
      <c r="T512">
        <v>75</v>
      </c>
      <c r="U512" t="str">
        <v>96 Caitlin HillSuite 366</v>
      </c>
      <c r="V512">
        <v>9777</v>
      </c>
      <c r="W512" t="str">
        <v>Smythland</v>
      </c>
      <c r="X512" t="str">
        <v>South Australia</v>
      </c>
      <c r="Y512" t="str">
        <v>Australia</v>
      </c>
      <c r="Z512">
        <v>2</v>
      </c>
      <c r="AA512" s="3" t="str">
        <f t="shared" si="15"/>
        <v>10 to 20</v>
      </c>
      <c r="AL512" s="6" t="str">
        <v>Muire Ashtonhurst</v>
      </c>
      <c r="AP512" s="6">
        <v>75</v>
      </c>
      <c r="AQ512" s="6" t="s">
        <v>1345</v>
      </c>
      <c r="AS512">
        <v>445</v>
      </c>
      <c r="AT512" t="str">
        <v>Victoria</v>
      </c>
    </row>
    <row r="513" spans="1:46" x14ac:dyDescent="0.25">
      <c r="A513">
        <v>511</v>
      </c>
      <c r="B513">
        <v>112</v>
      </c>
      <c r="C513">
        <v>1166</v>
      </c>
      <c r="D513">
        <v>99</v>
      </c>
      <c r="E513">
        <v>1</v>
      </c>
      <c r="F513">
        <v>99</v>
      </c>
      <c r="G513" t="str">
        <f>VLOOKUP($C513,'Raw-products'!$A$2:$H$1261,MATCH(G$1,'Raw-products'!$A$1:$H$1,0))</f>
        <v>Trousers</v>
      </c>
      <c r="H513" t="str">
        <f>VLOOKUP($C513,'Raw-products'!$A$2:$H$1261,MATCH(H$1,'Raw-products'!$A$1:$H$1,0))</f>
        <v>High-Waisted</v>
      </c>
      <c r="I513" t="str">
        <f>VLOOKUP($C513,'Raw-products'!$A$2:$H$1261,MATCH(I$1,'Raw-products'!$A$1:$H$1,0))</f>
        <v>S</v>
      </c>
      <c r="J513" t="str">
        <f>VLOOKUP($C513,'Raw-products'!$A$2:$H$1261,MATCH(J$1,'Raw-products'!$A$1:$H$1,0))</f>
        <v>yellow</v>
      </c>
      <c r="K513">
        <f>VLOOKUP($C513,'Raw-products'!$A$2:$H$1261,MATCH(K$1,'Raw-products'!$A$1:$H$1,0))</f>
        <v>98</v>
      </c>
      <c r="L513">
        <f>VLOOKUP($C513,'Raw-products'!$A$2:$H$1261,MATCH(L$1,'Raw-products'!$A$1:$H$1,0))</f>
        <v>56</v>
      </c>
      <c r="M513" s="5">
        <f t="shared" si="14"/>
        <v>5488</v>
      </c>
      <c r="N513" cm="1">
        <f t="array" ref="N513:Q513">_xlfn.XLOOKUP($B513,'Raw -orders'!$A:$A,'Raw -orders'!$B:$E)</f>
        <v>75</v>
      </c>
      <c r="O513">
        <v>46956</v>
      </c>
      <c r="P513" s="1">
        <v>44231</v>
      </c>
      <c r="Q513" s="1">
        <v>44244</v>
      </c>
      <c r="R513" t="str" cm="1">
        <f t="array" ref="R513:Y513">_xlfn.XLOOKUP($N513,'Raw - customers'!$A:$A,'Raw - customers'!$B:$I)</f>
        <v>Katinka Currier</v>
      </c>
      <c r="S513" t="str">
        <v>Non-binary</v>
      </c>
      <c r="T513">
        <v>75</v>
      </c>
      <c r="U513" t="str">
        <v>96 Caitlin HillSuite 366</v>
      </c>
      <c r="V513">
        <v>9777</v>
      </c>
      <c r="W513" t="str">
        <v>Smythland</v>
      </c>
      <c r="X513" t="str">
        <v>South Australia</v>
      </c>
      <c r="Y513" t="str">
        <v>Australia</v>
      </c>
      <c r="Z513">
        <v>2</v>
      </c>
      <c r="AA513" s="3" t="str">
        <f t="shared" si="15"/>
        <v>10 to 20</v>
      </c>
      <c r="AL513" s="6" t="str">
        <v>Murdock Bulfit</v>
      </c>
      <c r="AP513" s="6">
        <v>75</v>
      </c>
      <c r="AQ513" s="6" t="s">
        <v>1345</v>
      </c>
      <c r="AS513">
        <v>27</v>
      </c>
      <c r="AT513" t="str">
        <v>Western Australia</v>
      </c>
    </row>
    <row r="514" spans="1:46" x14ac:dyDescent="0.25">
      <c r="A514">
        <v>512</v>
      </c>
      <c r="B514">
        <v>112</v>
      </c>
      <c r="C514">
        <v>884</v>
      </c>
      <c r="D514">
        <v>94</v>
      </c>
      <c r="E514">
        <v>3</v>
      </c>
      <c r="F514">
        <v>282</v>
      </c>
      <c r="G514" t="str">
        <f>VLOOKUP($C514,'Raw-products'!$A$2:$H$1261,MATCH(G$1,'Raw-products'!$A$1:$H$1,0))</f>
        <v>Trousers</v>
      </c>
      <c r="H514" t="str">
        <f>VLOOKUP($C514,'Raw-products'!$A$2:$H$1261,MATCH(H$1,'Raw-products'!$A$1:$H$1,0))</f>
        <v>Cords</v>
      </c>
      <c r="I514" t="str">
        <f>VLOOKUP($C514,'Raw-products'!$A$2:$H$1261,MATCH(I$1,'Raw-products'!$A$1:$H$1,0))</f>
        <v>XL</v>
      </c>
      <c r="J514" t="str">
        <f>VLOOKUP($C514,'Raw-products'!$A$2:$H$1261,MATCH(J$1,'Raw-products'!$A$1:$H$1,0))</f>
        <v>orange</v>
      </c>
      <c r="K514">
        <f>VLOOKUP($C514,'Raw-products'!$A$2:$H$1261,MATCH(K$1,'Raw-products'!$A$1:$H$1,0))</f>
        <v>113</v>
      </c>
      <c r="L514">
        <f>VLOOKUP($C514,'Raw-products'!$A$2:$H$1261,MATCH(L$1,'Raw-products'!$A$1:$H$1,0))</f>
        <v>72</v>
      </c>
      <c r="M514" s="5">
        <f t="shared" si="14"/>
        <v>8136</v>
      </c>
      <c r="N514" cm="1">
        <f t="array" ref="N514:Q514">_xlfn.XLOOKUP($B514,'Raw -orders'!$A:$A,'Raw -orders'!$B:$E)</f>
        <v>75</v>
      </c>
      <c r="O514">
        <v>46956</v>
      </c>
      <c r="P514" s="1">
        <v>44231</v>
      </c>
      <c r="Q514" s="1">
        <v>44244</v>
      </c>
      <c r="R514" t="str" cm="1">
        <f t="array" ref="R514:Y514">_xlfn.XLOOKUP($N514,'Raw - customers'!$A:$A,'Raw - customers'!$B:$I)</f>
        <v>Katinka Currier</v>
      </c>
      <c r="S514" t="str">
        <v>Non-binary</v>
      </c>
      <c r="T514">
        <v>75</v>
      </c>
      <c r="U514" t="str">
        <v>96 Caitlin HillSuite 366</v>
      </c>
      <c r="V514">
        <v>9777</v>
      </c>
      <c r="W514" t="str">
        <v>Smythland</v>
      </c>
      <c r="X514" t="str">
        <v>South Australia</v>
      </c>
      <c r="Y514" t="str">
        <v>Australia</v>
      </c>
      <c r="Z514">
        <v>2</v>
      </c>
      <c r="AA514" s="3" t="str">
        <f t="shared" si="15"/>
        <v>10 to 20</v>
      </c>
      <c r="AL514" s="6" t="str">
        <v>Mycah Rodie</v>
      </c>
      <c r="AP514" s="6">
        <v>75</v>
      </c>
      <c r="AQ514" s="6" t="s">
        <v>1345</v>
      </c>
      <c r="AS514">
        <v>254</v>
      </c>
      <c r="AT514" t="str">
        <v>Queensland</v>
      </c>
    </row>
    <row r="515" spans="1:46" x14ac:dyDescent="0.25">
      <c r="A515">
        <v>513</v>
      </c>
      <c r="B515">
        <v>112</v>
      </c>
      <c r="C515">
        <v>755</v>
      </c>
      <c r="D515">
        <v>109</v>
      </c>
      <c r="E515">
        <v>2</v>
      </c>
      <c r="F515">
        <v>218</v>
      </c>
      <c r="G515" t="str">
        <f>VLOOKUP($C515,'Raw-products'!$A$2:$H$1261,MATCH(G$1,'Raw-products'!$A$1:$H$1,0))</f>
        <v>Jacket</v>
      </c>
      <c r="H515" t="str">
        <f>VLOOKUP($C515,'Raw-products'!$A$2:$H$1261,MATCH(H$1,'Raw-products'!$A$1:$H$1,0))</f>
        <v>Peacoat</v>
      </c>
      <c r="I515" t="str">
        <f>VLOOKUP($C515,'Raw-products'!$A$2:$H$1261,MATCH(I$1,'Raw-products'!$A$1:$H$1,0))</f>
        <v>XS</v>
      </c>
      <c r="J515" t="str">
        <f>VLOOKUP($C515,'Raw-products'!$A$2:$H$1261,MATCH(J$1,'Raw-products'!$A$1:$H$1,0))</f>
        <v>blue</v>
      </c>
      <c r="K515">
        <f>VLOOKUP($C515,'Raw-products'!$A$2:$H$1261,MATCH(K$1,'Raw-products'!$A$1:$H$1,0))</f>
        <v>102</v>
      </c>
      <c r="L515">
        <f>VLOOKUP($C515,'Raw-products'!$A$2:$H$1261,MATCH(L$1,'Raw-products'!$A$1:$H$1,0))</f>
        <v>48</v>
      </c>
      <c r="M515" s="5">
        <f t="shared" ref="M515:M578" si="16">$K515*$L515</f>
        <v>4896</v>
      </c>
      <c r="N515" cm="1">
        <f t="array" ref="N515:Q515">_xlfn.XLOOKUP($B515,'Raw -orders'!$A:$A,'Raw -orders'!$B:$E)</f>
        <v>75</v>
      </c>
      <c r="O515">
        <v>46956</v>
      </c>
      <c r="P515" s="1">
        <v>44231</v>
      </c>
      <c r="Q515" s="1">
        <v>44244</v>
      </c>
      <c r="R515" t="str" cm="1">
        <f t="array" ref="R515:Y515">_xlfn.XLOOKUP($N515,'Raw - customers'!$A:$A,'Raw - customers'!$B:$I)</f>
        <v>Katinka Currier</v>
      </c>
      <c r="S515" t="str">
        <v>Non-binary</v>
      </c>
      <c r="T515">
        <v>75</v>
      </c>
      <c r="U515" t="str">
        <v>96 Caitlin HillSuite 366</v>
      </c>
      <c r="V515">
        <v>9777</v>
      </c>
      <c r="W515" t="str">
        <v>Smythland</v>
      </c>
      <c r="X515" t="str">
        <v>South Australia</v>
      </c>
      <c r="Y515" t="str">
        <v>Australia</v>
      </c>
      <c r="Z515">
        <v>2</v>
      </c>
      <c r="AA515" s="3" t="str">
        <f t="shared" ref="AA515:AA578" si="17">IF(AND(DATEDIF($P515,$Q515,"D")&gt;0,DATEDIF($P515,$Q515,"D")&lt;=10),"0 to 10",IF(AND(DATEDIF($P515,$Q515,"D")&gt;10,DATEDIF($P515,$Q515,"D")&lt;=20),"10 to 20",IF(AND(DATEDIF($P515,$Q515,"D")&gt;20,DATEDIF($P515,$Q515,"D")&lt;=30),"20 to 30")))</f>
        <v>10 to 20</v>
      </c>
      <c r="AL515" s="6" t="str">
        <v>Myrle Kelby</v>
      </c>
      <c r="AP515" s="6">
        <v>75</v>
      </c>
      <c r="AQ515" s="6" t="s">
        <v>1345</v>
      </c>
      <c r="AS515">
        <v>781</v>
      </c>
      <c r="AT515" t="str">
        <v>Victoria</v>
      </c>
    </row>
    <row r="516" spans="1:46" x14ac:dyDescent="0.25">
      <c r="A516">
        <v>514</v>
      </c>
      <c r="B516">
        <v>112</v>
      </c>
      <c r="C516">
        <v>259</v>
      </c>
      <c r="D516">
        <v>95</v>
      </c>
      <c r="E516">
        <v>1</v>
      </c>
      <c r="F516">
        <v>95</v>
      </c>
      <c r="G516" t="str">
        <f>VLOOKUP($C516,'Raw-products'!$A$2:$H$1261,MATCH(G$1,'Raw-products'!$A$1:$H$1,0))</f>
        <v>Shirt</v>
      </c>
      <c r="H516" t="str">
        <f>VLOOKUP($C516,'Raw-products'!$A$2:$H$1261,MATCH(H$1,'Raw-products'!$A$1:$H$1,0))</f>
        <v>Polo</v>
      </c>
      <c r="I516" t="str">
        <f>VLOOKUP($C516,'Raw-products'!$A$2:$H$1261,MATCH(I$1,'Raw-products'!$A$1:$H$1,0))</f>
        <v>XL</v>
      </c>
      <c r="J516" t="str">
        <f>VLOOKUP($C516,'Raw-products'!$A$2:$H$1261,MATCH(J$1,'Raw-products'!$A$1:$H$1,0))</f>
        <v>yellow</v>
      </c>
      <c r="K516">
        <f>VLOOKUP($C516,'Raw-products'!$A$2:$H$1261,MATCH(K$1,'Raw-products'!$A$1:$H$1,0))</f>
        <v>117</v>
      </c>
      <c r="L516">
        <f>VLOOKUP($C516,'Raw-products'!$A$2:$H$1261,MATCH(L$1,'Raw-products'!$A$1:$H$1,0))</f>
        <v>46</v>
      </c>
      <c r="M516" s="5">
        <f t="shared" si="16"/>
        <v>5382</v>
      </c>
      <c r="N516" cm="1">
        <f t="array" ref="N516:Q516">_xlfn.XLOOKUP($B516,'Raw -orders'!$A:$A,'Raw -orders'!$B:$E)</f>
        <v>75</v>
      </c>
      <c r="O516">
        <v>46956</v>
      </c>
      <c r="P516" s="1">
        <v>44231</v>
      </c>
      <c r="Q516" s="1">
        <v>44244</v>
      </c>
      <c r="R516" t="str" cm="1">
        <f t="array" ref="R516:Y516">_xlfn.XLOOKUP($N516,'Raw - customers'!$A:$A,'Raw - customers'!$B:$I)</f>
        <v>Katinka Currier</v>
      </c>
      <c r="S516" t="str">
        <v>Non-binary</v>
      </c>
      <c r="T516">
        <v>75</v>
      </c>
      <c r="U516" t="str">
        <v>96 Caitlin HillSuite 366</v>
      </c>
      <c r="V516">
        <v>9777</v>
      </c>
      <c r="W516" t="str">
        <v>Smythland</v>
      </c>
      <c r="X516" t="str">
        <v>South Australia</v>
      </c>
      <c r="Y516" t="str">
        <v>Australia</v>
      </c>
      <c r="Z516">
        <v>2</v>
      </c>
      <c r="AA516" s="3" t="str">
        <f t="shared" si="17"/>
        <v>10 to 20</v>
      </c>
      <c r="AL516" s="6" t="str">
        <v>Nady Buston</v>
      </c>
      <c r="AP516" s="6">
        <v>75</v>
      </c>
      <c r="AQ516" s="6" t="s">
        <v>1345</v>
      </c>
      <c r="AS516">
        <v>857</v>
      </c>
      <c r="AT516" t="str">
        <v>Western Australia</v>
      </c>
    </row>
    <row r="517" spans="1:46" x14ac:dyDescent="0.25">
      <c r="A517">
        <v>515</v>
      </c>
      <c r="B517">
        <v>112</v>
      </c>
      <c r="C517">
        <v>1245</v>
      </c>
      <c r="D517">
        <v>112</v>
      </c>
      <c r="E517">
        <v>1</v>
      </c>
      <c r="F517">
        <v>112</v>
      </c>
      <c r="G517" t="str">
        <f>VLOOKUP($C517,'Raw-products'!$A$2:$H$1261,MATCH(G$1,'Raw-products'!$A$1:$H$1,0))</f>
        <v>Trousers</v>
      </c>
      <c r="H517" t="str">
        <f>VLOOKUP($C517,'Raw-products'!$A$2:$H$1261,MATCH(H$1,'Raw-products'!$A$1:$H$1,0))</f>
        <v>Tracksuit Bottoms</v>
      </c>
      <c r="I517" t="str">
        <f>VLOOKUP($C517,'Raw-products'!$A$2:$H$1261,MATCH(I$1,'Raw-products'!$A$1:$H$1,0))</f>
        <v>XS</v>
      </c>
      <c r="J517" t="str">
        <f>VLOOKUP($C517,'Raw-products'!$A$2:$H$1261,MATCH(J$1,'Raw-products'!$A$1:$H$1,0))</f>
        <v>blue</v>
      </c>
      <c r="K517">
        <f>VLOOKUP($C517,'Raw-products'!$A$2:$H$1261,MATCH(K$1,'Raw-products'!$A$1:$H$1,0))</f>
        <v>91</v>
      </c>
      <c r="L517">
        <f>VLOOKUP($C517,'Raw-products'!$A$2:$H$1261,MATCH(L$1,'Raw-products'!$A$1:$H$1,0))</f>
        <v>42</v>
      </c>
      <c r="M517" s="5">
        <f t="shared" si="16"/>
        <v>3822</v>
      </c>
      <c r="N517" cm="1">
        <f t="array" ref="N517:Q517">_xlfn.XLOOKUP($B517,'Raw -orders'!$A:$A,'Raw -orders'!$B:$E)</f>
        <v>75</v>
      </c>
      <c r="O517">
        <v>46956</v>
      </c>
      <c r="P517" s="1">
        <v>44231</v>
      </c>
      <c r="Q517" s="1">
        <v>44244</v>
      </c>
      <c r="R517" t="str" cm="1">
        <f t="array" ref="R517:Y517">_xlfn.XLOOKUP($N517,'Raw - customers'!$A:$A,'Raw - customers'!$B:$I)</f>
        <v>Katinka Currier</v>
      </c>
      <c r="S517" t="str">
        <v>Non-binary</v>
      </c>
      <c r="T517">
        <v>75</v>
      </c>
      <c r="U517" t="str">
        <v>96 Caitlin HillSuite 366</v>
      </c>
      <c r="V517">
        <v>9777</v>
      </c>
      <c r="W517" t="str">
        <v>Smythland</v>
      </c>
      <c r="X517" t="str">
        <v>South Australia</v>
      </c>
      <c r="Y517" t="str">
        <v>Australia</v>
      </c>
      <c r="Z517">
        <v>2</v>
      </c>
      <c r="AA517" s="3" t="str">
        <f t="shared" si="17"/>
        <v>10 to 20</v>
      </c>
      <c r="AL517" s="6" t="str">
        <v>Nanny Franey</v>
      </c>
      <c r="AP517" s="6">
        <v>75</v>
      </c>
      <c r="AQ517" s="6" t="s">
        <v>1345</v>
      </c>
      <c r="AS517">
        <v>198</v>
      </c>
      <c r="AT517" t="str">
        <v>Victoria</v>
      </c>
    </row>
    <row r="518" spans="1:46" x14ac:dyDescent="0.25">
      <c r="A518">
        <v>516</v>
      </c>
      <c r="B518">
        <v>113</v>
      </c>
      <c r="C518">
        <v>760</v>
      </c>
      <c r="D518">
        <v>109</v>
      </c>
      <c r="E518">
        <v>3</v>
      </c>
      <c r="F518">
        <v>327</v>
      </c>
      <c r="G518" t="str">
        <f>VLOOKUP($C518,'Raw-products'!$A$2:$H$1261,MATCH(G$1,'Raw-products'!$A$1:$H$1,0))</f>
        <v>Jacket</v>
      </c>
      <c r="H518" t="str">
        <f>VLOOKUP($C518,'Raw-products'!$A$2:$H$1261,MATCH(H$1,'Raw-products'!$A$1:$H$1,0))</f>
        <v>Peacoat</v>
      </c>
      <c r="I518" t="str">
        <f>VLOOKUP($C518,'Raw-products'!$A$2:$H$1261,MATCH(I$1,'Raw-products'!$A$1:$H$1,0))</f>
        <v>XS</v>
      </c>
      <c r="J518" t="str">
        <f>VLOOKUP($C518,'Raw-products'!$A$2:$H$1261,MATCH(J$1,'Raw-products'!$A$1:$H$1,0))</f>
        <v>indigo</v>
      </c>
      <c r="K518">
        <f>VLOOKUP($C518,'Raw-products'!$A$2:$H$1261,MATCH(K$1,'Raw-products'!$A$1:$H$1,0))</f>
        <v>102</v>
      </c>
      <c r="L518">
        <f>VLOOKUP($C518,'Raw-products'!$A$2:$H$1261,MATCH(L$1,'Raw-products'!$A$1:$H$1,0))</f>
        <v>45</v>
      </c>
      <c r="M518" s="5">
        <f t="shared" si="16"/>
        <v>4590</v>
      </c>
      <c r="N518" cm="1">
        <f t="array" ref="N518:Q518">_xlfn.XLOOKUP($B518,'Raw -orders'!$A:$A,'Raw -orders'!$B:$E)</f>
        <v>565</v>
      </c>
      <c r="O518">
        <v>49592</v>
      </c>
      <c r="P518" s="1">
        <v>44274</v>
      </c>
      <c r="Q518" s="1">
        <v>44294</v>
      </c>
      <c r="R518" t="str" cm="1">
        <f t="array" ref="R518:Y518">_xlfn.XLOOKUP($N518,'Raw - customers'!$A:$A,'Raw - customers'!$B:$I)</f>
        <v>Hoebart Edger</v>
      </c>
      <c r="S518" t="str">
        <v>Genderqueer</v>
      </c>
      <c r="T518">
        <v>73</v>
      </c>
      <c r="U518" t="str">
        <v>27 Kiara MeadowSuite 662</v>
      </c>
      <c r="V518">
        <v>4126</v>
      </c>
      <c r="W518" t="str">
        <v>Hamiltonport</v>
      </c>
      <c r="X518" t="str">
        <v>Queensland</v>
      </c>
      <c r="Y518" t="str">
        <v>Australia</v>
      </c>
      <c r="Z518">
        <v>3</v>
      </c>
      <c r="AA518" s="3" t="str">
        <f t="shared" si="17"/>
        <v>10 to 20</v>
      </c>
      <c r="AL518" s="6" t="str">
        <v>Nara Legerwood</v>
      </c>
      <c r="AP518" s="6">
        <v>565</v>
      </c>
      <c r="AQ518" s="6" t="s">
        <v>1355</v>
      </c>
      <c r="AS518">
        <v>83</v>
      </c>
      <c r="AT518" t="str">
        <v>Northern Territory</v>
      </c>
    </row>
    <row r="519" spans="1:46" x14ac:dyDescent="0.25">
      <c r="A519">
        <v>517</v>
      </c>
      <c r="B519">
        <v>113</v>
      </c>
      <c r="C519">
        <v>1236</v>
      </c>
      <c r="D519">
        <v>112</v>
      </c>
      <c r="E519">
        <v>3</v>
      </c>
      <c r="F519">
        <v>336</v>
      </c>
      <c r="G519" t="str">
        <f>VLOOKUP($C519,'Raw-products'!$A$2:$H$1261,MATCH(G$1,'Raw-products'!$A$1:$H$1,0))</f>
        <v>Trousers</v>
      </c>
      <c r="H519" t="str">
        <f>VLOOKUP($C519,'Raw-products'!$A$2:$H$1261,MATCH(H$1,'Raw-products'!$A$1:$H$1,0))</f>
        <v>Tracksuit Bottoms</v>
      </c>
      <c r="I519" t="str">
        <f>VLOOKUP($C519,'Raw-products'!$A$2:$H$1261,MATCH(I$1,'Raw-products'!$A$1:$H$1,0))</f>
        <v>S</v>
      </c>
      <c r="J519" t="str">
        <f>VLOOKUP($C519,'Raw-products'!$A$2:$H$1261,MATCH(J$1,'Raw-products'!$A$1:$H$1,0))</f>
        <v>yellow</v>
      </c>
      <c r="K519">
        <f>VLOOKUP($C519,'Raw-products'!$A$2:$H$1261,MATCH(K$1,'Raw-products'!$A$1:$H$1,0))</f>
        <v>91</v>
      </c>
      <c r="L519">
        <f>VLOOKUP($C519,'Raw-products'!$A$2:$H$1261,MATCH(L$1,'Raw-products'!$A$1:$H$1,0))</f>
        <v>49</v>
      </c>
      <c r="M519" s="5">
        <f t="shared" si="16"/>
        <v>4459</v>
      </c>
      <c r="N519" cm="1">
        <f t="array" ref="N519:Q519">_xlfn.XLOOKUP($B519,'Raw -orders'!$A:$A,'Raw -orders'!$B:$E)</f>
        <v>565</v>
      </c>
      <c r="O519">
        <v>49592</v>
      </c>
      <c r="P519" s="1">
        <v>44274</v>
      </c>
      <c r="Q519" s="1">
        <v>44294</v>
      </c>
      <c r="R519" t="str" cm="1">
        <f t="array" ref="R519:Y519">_xlfn.XLOOKUP($N519,'Raw - customers'!$A:$A,'Raw - customers'!$B:$I)</f>
        <v>Hoebart Edger</v>
      </c>
      <c r="S519" t="str">
        <v>Genderqueer</v>
      </c>
      <c r="T519">
        <v>73</v>
      </c>
      <c r="U519" t="str">
        <v>27 Kiara MeadowSuite 662</v>
      </c>
      <c r="V519">
        <v>4126</v>
      </c>
      <c r="W519" t="str">
        <v>Hamiltonport</v>
      </c>
      <c r="X519" t="str">
        <v>Queensland</v>
      </c>
      <c r="Y519" t="str">
        <v>Australia</v>
      </c>
      <c r="Z519">
        <v>3</v>
      </c>
      <c r="AA519" s="3" t="str">
        <f t="shared" si="17"/>
        <v>10 to 20</v>
      </c>
      <c r="AL519" s="6" t="str">
        <v>Nathaniel Mccandless</v>
      </c>
      <c r="AP519" s="6">
        <v>565</v>
      </c>
      <c r="AQ519" s="6" t="s">
        <v>1355</v>
      </c>
      <c r="AS519">
        <v>974</v>
      </c>
      <c r="AT519" t="str">
        <v>South Australia</v>
      </c>
    </row>
    <row r="520" spans="1:46" x14ac:dyDescent="0.25">
      <c r="A520">
        <v>518</v>
      </c>
      <c r="B520">
        <v>113</v>
      </c>
      <c r="C520">
        <v>153</v>
      </c>
      <c r="D520">
        <v>91</v>
      </c>
      <c r="E520">
        <v>2</v>
      </c>
      <c r="F520">
        <v>182</v>
      </c>
      <c r="G520" t="str">
        <f>VLOOKUP($C520,'Raw-products'!$A$2:$H$1261,MATCH(G$1,'Raw-products'!$A$1:$H$1,0))</f>
        <v>Shirt</v>
      </c>
      <c r="H520" t="str">
        <f>VLOOKUP($C520,'Raw-products'!$A$2:$H$1261,MATCH(H$1,'Raw-products'!$A$1:$H$1,0))</f>
        <v>Linen</v>
      </c>
      <c r="I520" t="str">
        <f>VLOOKUP($C520,'Raw-products'!$A$2:$H$1261,MATCH(I$1,'Raw-products'!$A$1:$H$1,0))</f>
        <v>L</v>
      </c>
      <c r="J520" t="str">
        <f>VLOOKUP($C520,'Raw-products'!$A$2:$H$1261,MATCH(J$1,'Raw-products'!$A$1:$H$1,0))</f>
        <v>yellow</v>
      </c>
      <c r="K520">
        <f>VLOOKUP($C520,'Raw-products'!$A$2:$H$1261,MATCH(K$1,'Raw-products'!$A$1:$H$1,0))</f>
        <v>116</v>
      </c>
      <c r="L520">
        <f>VLOOKUP($C520,'Raw-products'!$A$2:$H$1261,MATCH(L$1,'Raw-products'!$A$1:$H$1,0))</f>
        <v>72</v>
      </c>
      <c r="M520" s="5">
        <f t="shared" si="16"/>
        <v>8352</v>
      </c>
      <c r="N520" cm="1">
        <f t="array" ref="N520:Q520">_xlfn.XLOOKUP($B520,'Raw -orders'!$A:$A,'Raw -orders'!$B:$E)</f>
        <v>565</v>
      </c>
      <c r="O520">
        <v>49592</v>
      </c>
      <c r="P520" s="1">
        <v>44274</v>
      </c>
      <c r="Q520" s="1">
        <v>44294</v>
      </c>
      <c r="R520" t="str" cm="1">
        <f t="array" ref="R520:Y520">_xlfn.XLOOKUP($N520,'Raw - customers'!$A:$A,'Raw - customers'!$B:$I)</f>
        <v>Hoebart Edger</v>
      </c>
      <c r="S520" t="str">
        <v>Genderqueer</v>
      </c>
      <c r="T520">
        <v>73</v>
      </c>
      <c r="U520" t="str">
        <v>27 Kiara MeadowSuite 662</v>
      </c>
      <c r="V520">
        <v>4126</v>
      </c>
      <c r="W520" t="str">
        <v>Hamiltonport</v>
      </c>
      <c r="X520" t="str">
        <v>Queensland</v>
      </c>
      <c r="Y520" t="str">
        <v>Australia</v>
      </c>
      <c r="Z520">
        <v>3</v>
      </c>
      <c r="AA520" s="3" t="str">
        <f t="shared" si="17"/>
        <v>10 to 20</v>
      </c>
      <c r="AL520" s="6" t="str">
        <v>Nathanil Runchman</v>
      </c>
      <c r="AP520" s="6">
        <v>565</v>
      </c>
      <c r="AQ520" s="6" t="s">
        <v>1355</v>
      </c>
      <c r="AS520">
        <v>955</v>
      </c>
      <c r="AT520" t="str">
        <v>Australian Capital Territory</v>
      </c>
    </row>
    <row r="521" spans="1:46" x14ac:dyDescent="0.25">
      <c r="A521">
        <v>519</v>
      </c>
      <c r="B521">
        <v>113</v>
      </c>
      <c r="C521">
        <v>979</v>
      </c>
      <c r="D521">
        <v>97</v>
      </c>
      <c r="E521">
        <v>3</v>
      </c>
      <c r="F521">
        <v>291</v>
      </c>
      <c r="G521" t="str">
        <f>VLOOKUP($C521,'Raw-products'!$A$2:$H$1261,MATCH(G$1,'Raw-products'!$A$1:$H$1,0))</f>
        <v>Trousers</v>
      </c>
      <c r="H521" t="str">
        <f>VLOOKUP($C521,'Raw-products'!$A$2:$H$1261,MATCH(H$1,'Raw-products'!$A$1:$H$1,0))</f>
        <v>Slim-Fit</v>
      </c>
      <c r="I521" t="str">
        <f>VLOOKUP($C521,'Raw-products'!$A$2:$H$1261,MATCH(I$1,'Raw-products'!$A$1:$H$1,0))</f>
        <v>XL</v>
      </c>
      <c r="J521" t="str">
        <f>VLOOKUP($C521,'Raw-products'!$A$2:$H$1261,MATCH(J$1,'Raw-products'!$A$1:$H$1,0))</f>
        <v>violet</v>
      </c>
      <c r="K521">
        <f>VLOOKUP($C521,'Raw-products'!$A$2:$H$1261,MATCH(K$1,'Raw-products'!$A$1:$H$1,0))</f>
        <v>119</v>
      </c>
      <c r="L521">
        <f>VLOOKUP($C521,'Raw-products'!$A$2:$H$1261,MATCH(L$1,'Raw-products'!$A$1:$H$1,0))</f>
        <v>48</v>
      </c>
      <c r="M521" s="5">
        <f t="shared" si="16"/>
        <v>5712</v>
      </c>
      <c r="N521" cm="1">
        <f t="array" ref="N521:Q521">_xlfn.XLOOKUP($B521,'Raw -orders'!$A:$A,'Raw -orders'!$B:$E)</f>
        <v>565</v>
      </c>
      <c r="O521">
        <v>49592</v>
      </c>
      <c r="P521" s="1">
        <v>44274</v>
      </c>
      <c r="Q521" s="1">
        <v>44294</v>
      </c>
      <c r="R521" t="str" cm="1">
        <f t="array" ref="R521:Y521">_xlfn.XLOOKUP($N521,'Raw - customers'!$A:$A,'Raw - customers'!$B:$I)</f>
        <v>Hoebart Edger</v>
      </c>
      <c r="S521" t="str">
        <v>Genderqueer</v>
      </c>
      <c r="T521">
        <v>73</v>
      </c>
      <c r="U521" t="str">
        <v>27 Kiara MeadowSuite 662</v>
      </c>
      <c r="V521">
        <v>4126</v>
      </c>
      <c r="W521" t="str">
        <v>Hamiltonport</v>
      </c>
      <c r="X521" t="str">
        <v>Queensland</v>
      </c>
      <c r="Y521" t="str">
        <v>Australia</v>
      </c>
      <c r="Z521">
        <v>3</v>
      </c>
      <c r="AA521" s="3" t="str">
        <f t="shared" si="17"/>
        <v>10 to 20</v>
      </c>
      <c r="AL521" s="6" t="str">
        <v>Neilla Halladey</v>
      </c>
      <c r="AP521" s="6">
        <v>565</v>
      </c>
      <c r="AQ521" s="6" t="s">
        <v>1355</v>
      </c>
      <c r="AS521">
        <v>660</v>
      </c>
      <c r="AT521" t="str">
        <v>Australian Capital Territory</v>
      </c>
    </row>
    <row r="522" spans="1:46" x14ac:dyDescent="0.25">
      <c r="A522">
        <v>520</v>
      </c>
      <c r="B522">
        <v>113</v>
      </c>
      <c r="C522">
        <v>172</v>
      </c>
      <c r="D522">
        <v>91</v>
      </c>
      <c r="E522">
        <v>3</v>
      </c>
      <c r="F522">
        <v>273</v>
      </c>
      <c r="G522" t="str">
        <f>VLOOKUP($C522,'Raw-products'!$A$2:$H$1261,MATCH(G$1,'Raw-products'!$A$1:$H$1,0))</f>
        <v>Shirt</v>
      </c>
      <c r="H522" t="str">
        <f>VLOOKUP($C522,'Raw-products'!$A$2:$H$1261,MATCH(H$1,'Raw-products'!$A$1:$H$1,0))</f>
        <v>Linen</v>
      </c>
      <c r="I522" t="str">
        <f>VLOOKUP($C522,'Raw-products'!$A$2:$H$1261,MATCH(I$1,'Raw-products'!$A$1:$H$1,0))</f>
        <v>M</v>
      </c>
      <c r="J522" t="str">
        <f>VLOOKUP($C522,'Raw-products'!$A$2:$H$1261,MATCH(J$1,'Raw-products'!$A$1:$H$1,0))</f>
        <v>violet</v>
      </c>
      <c r="K522">
        <f>VLOOKUP($C522,'Raw-products'!$A$2:$H$1261,MATCH(K$1,'Raw-products'!$A$1:$H$1,0))</f>
        <v>116</v>
      </c>
      <c r="L522">
        <f>VLOOKUP($C522,'Raw-products'!$A$2:$H$1261,MATCH(L$1,'Raw-products'!$A$1:$H$1,0))</f>
        <v>44</v>
      </c>
      <c r="M522" s="5">
        <f t="shared" si="16"/>
        <v>5104</v>
      </c>
      <c r="N522" cm="1">
        <f t="array" ref="N522:Q522">_xlfn.XLOOKUP($B522,'Raw -orders'!$A:$A,'Raw -orders'!$B:$E)</f>
        <v>565</v>
      </c>
      <c r="O522">
        <v>49592</v>
      </c>
      <c r="P522" s="1">
        <v>44274</v>
      </c>
      <c r="Q522" s="1">
        <v>44294</v>
      </c>
      <c r="R522" t="str" cm="1">
        <f t="array" ref="R522:Y522">_xlfn.XLOOKUP($N522,'Raw - customers'!$A:$A,'Raw - customers'!$B:$I)</f>
        <v>Hoebart Edger</v>
      </c>
      <c r="S522" t="str">
        <v>Genderqueer</v>
      </c>
      <c r="T522">
        <v>73</v>
      </c>
      <c r="U522" t="str">
        <v>27 Kiara MeadowSuite 662</v>
      </c>
      <c r="V522">
        <v>4126</v>
      </c>
      <c r="W522" t="str">
        <v>Hamiltonport</v>
      </c>
      <c r="X522" t="str">
        <v>Queensland</v>
      </c>
      <c r="Y522" t="str">
        <v>Australia</v>
      </c>
      <c r="Z522">
        <v>3</v>
      </c>
      <c r="AA522" s="3" t="str">
        <f t="shared" si="17"/>
        <v>10 to 20</v>
      </c>
      <c r="AL522" s="6" t="str">
        <v>Nelli Engall</v>
      </c>
      <c r="AP522" s="6">
        <v>565</v>
      </c>
      <c r="AQ522" s="6" t="s">
        <v>1355</v>
      </c>
      <c r="AS522">
        <v>929</v>
      </c>
      <c r="AT522" t="str">
        <v>Northern Territory</v>
      </c>
    </row>
    <row r="523" spans="1:46" x14ac:dyDescent="0.25">
      <c r="A523">
        <v>521</v>
      </c>
      <c r="B523">
        <v>113</v>
      </c>
      <c r="C523">
        <v>562</v>
      </c>
      <c r="D523">
        <v>100</v>
      </c>
      <c r="E523">
        <v>3</v>
      </c>
      <c r="F523">
        <v>300</v>
      </c>
      <c r="G523" t="str">
        <f>VLOOKUP($C523,'Raw-products'!$A$2:$H$1261,MATCH(G$1,'Raw-products'!$A$1:$H$1,0))</f>
        <v>Jacket</v>
      </c>
      <c r="H523" t="str">
        <f>VLOOKUP($C523,'Raw-products'!$A$2:$H$1261,MATCH(H$1,'Raw-products'!$A$1:$H$1,0))</f>
        <v>Bomber</v>
      </c>
      <c r="I523" t="str">
        <f>VLOOKUP($C523,'Raw-products'!$A$2:$H$1261,MATCH(I$1,'Raw-products'!$A$1:$H$1,0))</f>
        <v>M</v>
      </c>
      <c r="J523" t="str">
        <f>VLOOKUP($C523,'Raw-products'!$A$2:$H$1261,MATCH(J$1,'Raw-products'!$A$1:$H$1,0))</f>
        <v>red</v>
      </c>
      <c r="K523">
        <f>VLOOKUP($C523,'Raw-products'!$A$2:$H$1261,MATCH(K$1,'Raw-products'!$A$1:$H$1,0))</f>
        <v>90</v>
      </c>
      <c r="L523">
        <f>VLOOKUP($C523,'Raw-products'!$A$2:$H$1261,MATCH(L$1,'Raw-products'!$A$1:$H$1,0))</f>
        <v>79</v>
      </c>
      <c r="M523" s="5">
        <f t="shared" si="16"/>
        <v>7110</v>
      </c>
      <c r="N523" cm="1">
        <f t="array" ref="N523:Q523">_xlfn.XLOOKUP($B523,'Raw -orders'!$A:$A,'Raw -orders'!$B:$E)</f>
        <v>565</v>
      </c>
      <c r="O523">
        <v>49592</v>
      </c>
      <c r="P523" s="1">
        <v>44274</v>
      </c>
      <c r="Q523" s="1">
        <v>44294</v>
      </c>
      <c r="R523" t="str" cm="1">
        <f t="array" ref="R523:Y523">_xlfn.XLOOKUP($N523,'Raw - customers'!$A:$A,'Raw - customers'!$B:$I)</f>
        <v>Hoebart Edger</v>
      </c>
      <c r="S523" t="str">
        <v>Genderqueer</v>
      </c>
      <c r="T523">
        <v>73</v>
      </c>
      <c r="U523" t="str">
        <v>27 Kiara MeadowSuite 662</v>
      </c>
      <c r="V523">
        <v>4126</v>
      </c>
      <c r="W523" t="str">
        <v>Hamiltonport</v>
      </c>
      <c r="X523" t="str">
        <v>Queensland</v>
      </c>
      <c r="Y523" t="str">
        <v>Australia</v>
      </c>
      <c r="Z523">
        <v>3</v>
      </c>
      <c r="AA523" s="3" t="str">
        <f t="shared" si="17"/>
        <v>10 to 20</v>
      </c>
      <c r="AL523" s="6" t="str">
        <v>Nerita Peotz</v>
      </c>
      <c r="AP523" s="6">
        <v>565</v>
      </c>
      <c r="AQ523" s="6" t="s">
        <v>1355</v>
      </c>
      <c r="AS523">
        <v>169</v>
      </c>
      <c r="AT523" t="str">
        <v>Western Australia</v>
      </c>
    </row>
    <row r="524" spans="1:46" x14ac:dyDescent="0.25">
      <c r="A524">
        <v>522</v>
      </c>
      <c r="B524">
        <v>113</v>
      </c>
      <c r="C524">
        <v>1030</v>
      </c>
      <c r="D524">
        <v>90</v>
      </c>
      <c r="E524">
        <v>2</v>
      </c>
      <c r="F524">
        <v>180</v>
      </c>
      <c r="G524" t="str">
        <f>VLOOKUP($C524,'Raw-products'!$A$2:$H$1261,MATCH(G$1,'Raw-products'!$A$1:$H$1,0))</f>
        <v>Trousers</v>
      </c>
      <c r="H524" t="str">
        <f>VLOOKUP($C524,'Raw-products'!$A$2:$H$1261,MATCH(H$1,'Raw-products'!$A$1:$H$1,0))</f>
        <v>Relaxed Leg</v>
      </c>
      <c r="I524" t="str">
        <f>VLOOKUP($C524,'Raw-products'!$A$2:$H$1261,MATCH(I$1,'Raw-products'!$A$1:$H$1,0))</f>
        <v>XS</v>
      </c>
      <c r="J524" t="str">
        <f>VLOOKUP($C524,'Raw-products'!$A$2:$H$1261,MATCH(J$1,'Raw-products'!$A$1:$H$1,0))</f>
        <v>green</v>
      </c>
      <c r="K524">
        <f>VLOOKUP($C524,'Raw-products'!$A$2:$H$1261,MATCH(K$1,'Raw-products'!$A$1:$H$1,0))</f>
        <v>95</v>
      </c>
      <c r="L524">
        <f>VLOOKUP($C524,'Raw-products'!$A$2:$H$1261,MATCH(L$1,'Raw-products'!$A$1:$H$1,0))</f>
        <v>80</v>
      </c>
      <c r="M524" s="5">
        <f t="shared" si="16"/>
        <v>7600</v>
      </c>
      <c r="N524" cm="1">
        <f t="array" ref="N524:Q524">_xlfn.XLOOKUP($B524,'Raw -orders'!$A:$A,'Raw -orders'!$B:$E)</f>
        <v>565</v>
      </c>
      <c r="O524">
        <v>49592</v>
      </c>
      <c r="P524" s="1">
        <v>44274</v>
      </c>
      <c r="Q524" s="1">
        <v>44294</v>
      </c>
      <c r="R524" t="str" cm="1">
        <f t="array" ref="R524:Y524">_xlfn.XLOOKUP($N524,'Raw - customers'!$A:$A,'Raw - customers'!$B:$I)</f>
        <v>Hoebart Edger</v>
      </c>
      <c r="S524" t="str">
        <v>Genderqueer</v>
      </c>
      <c r="T524">
        <v>73</v>
      </c>
      <c r="U524" t="str">
        <v>27 Kiara MeadowSuite 662</v>
      </c>
      <c r="V524">
        <v>4126</v>
      </c>
      <c r="W524" t="str">
        <v>Hamiltonport</v>
      </c>
      <c r="X524" t="str">
        <v>Queensland</v>
      </c>
      <c r="Y524" t="str">
        <v>Australia</v>
      </c>
      <c r="Z524">
        <v>3</v>
      </c>
      <c r="AA524" s="3" t="str">
        <f t="shared" si="17"/>
        <v>10 to 20</v>
      </c>
      <c r="AL524" s="6" t="str">
        <v>Nessy Kildea</v>
      </c>
      <c r="AP524" s="6">
        <v>565</v>
      </c>
      <c r="AQ524" s="6" t="s">
        <v>1355</v>
      </c>
      <c r="AS524">
        <v>422</v>
      </c>
      <c r="AT524" t="str">
        <v>Queensland</v>
      </c>
    </row>
    <row r="525" spans="1:46" x14ac:dyDescent="0.25">
      <c r="A525">
        <v>523</v>
      </c>
      <c r="B525">
        <v>113</v>
      </c>
      <c r="C525">
        <v>90</v>
      </c>
      <c r="D525">
        <v>118</v>
      </c>
      <c r="E525">
        <v>2</v>
      </c>
      <c r="F525">
        <v>236</v>
      </c>
      <c r="G525" t="str">
        <f>VLOOKUP($C525,'Raw-products'!$A$2:$H$1261,MATCH(G$1,'Raw-products'!$A$1:$H$1,0))</f>
        <v>Shirt</v>
      </c>
      <c r="H525" t="str">
        <f>VLOOKUP($C525,'Raw-products'!$A$2:$H$1261,MATCH(H$1,'Raw-products'!$A$1:$H$1,0))</f>
        <v>Flannel</v>
      </c>
      <c r="I525" t="str">
        <f>VLOOKUP($C525,'Raw-products'!$A$2:$H$1261,MATCH(I$1,'Raw-products'!$A$1:$H$1,0))</f>
        <v>XS</v>
      </c>
      <c r="J525" t="str">
        <f>VLOOKUP($C525,'Raw-products'!$A$2:$H$1261,MATCH(J$1,'Raw-products'!$A$1:$H$1,0))</f>
        <v>blue</v>
      </c>
      <c r="K525">
        <f>VLOOKUP($C525,'Raw-products'!$A$2:$H$1261,MATCH(K$1,'Raw-products'!$A$1:$H$1,0))</f>
        <v>96</v>
      </c>
      <c r="L525">
        <f>VLOOKUP($C525,'Raw-products'!$A$2:$H$1261,MATCH(L$1,'Raw-products'!$A$1:$H$1,0))</f>
        <v>62</v>
      </c>
      <c r="M525" s="5">
        <f t="shared" si="16"/>
        <v>5952</v>
      </c>
      <c r="N525" cm="1">
        <f t="array" ref="N525:Q525">_xlfn.XLOOKUP($B525,'Raw -orders'!$A:$A,'Raw -orders'!$B:$E)</f>
        <v>565</v>
      </c>
      <c r="O525">
        <v>49592</v>
      </c>
      <c r="P525" s="1">
        <v>44274</v>
      </c>
      <c r="Q525" s="1">
        <v>44294</v>
      </c>
      <c r="R525" t="str" cm="1">
        <f t="array" ref="R525:Y525">_xlfn.XLOOKUP($N525,'Raw - customers'!$A:$A,'Raw - customers'!$B:$I)</f>
        <v>Hoebart Edger</v>
      </c>
      <c r="S525" t="str">
        <v>Genderqueer</v>
      </c>
      <c r="T525">
        <v>73</v>
      </c>
      <c r="U525" t="str">
        <v>27 Kiara MeadowSuite 662</v>
      </c>
      <c r="V525">
        <v>4126</v>
      </c>
      <c r="W525" t="str">
        <v>Hamiltonport</v>
      </c>
      <c r="X525" t="str">
        <v>Queensland</v>
      </c>
      <c r="Y525" t="str">
        <v>Australia</v>
      </c>
      <c r="Z525">
        <v>3</v>
      </c>
      <c r="AA525" s="3" t="str">
        <f t="shared" si="17"/>
        <v>10 to 20</v>
      </c>
      <c r="AL525" s="6" t="str">
        <v>Nicholle Coom</v>
      </c>
      <c r="AP525" s="6">
        <v>565</v>
      </c>
      <c r="AQ525" s="6" t="s">
        <v>1355</v>
      </c>
      <c r="AS525">
        <v>868</v>
      </c>
      <c r="AT525" t="str">
        <v>Western Australia</v>
      </c>
    </row>
    <row r="526" spans="1:46" x14ac:dyDescent="0.25">
      <c r="A526">
        <v>524</v>
      </c>
      <c r="B526">
        <v>113</v>
      </c>
      <c r="C526">
        <v>533</v>
      </c>
      <c r="D526">
        <v>98</v>
      </c>
      <c r="E526">
        <v>1</v>
      </c>
      <c r="F526">
        <v>98</v>
      </c>
      <c r="G526" t="str">
        <f>VLOOKUP($C526,'Raw-products'!$A$2:$H$1261,MATCH(G$1,'Raw-products'!$A$1:$H$1,0))</f>
        <v>Jacket</v>
      </c>
      <c r="H526" t="str">
        <f>VLOOKUP($C526,'Raw-products'!$A$2:$H$1261,MATCH(H$1,'Raw-products'!$A$1:$H$1,0))</f>
        <v>Leather</v>
      </c>
      <c r="I526" t="str">
        <f>VLOOKUP($C526,'Raw-products'!$A$2:$H$1261,MATCH(I$1,'Raw-products'!$A$1:$H$1,0))</f>
        <v>L</v>
      </c>
      <c r="J526" t="str">
        <f>VLOOKUP($C526,'Raw-products'!$A$2:$H$1261,MATCH(J$1,'Raw-products'!$A$1:$H$1,0))</f>
        <v>orange</v>
      </c>
      <c r="K526">
        <f>VLOOKUP($C526,'Raw-products'!$A$2:$H$1261,MATCH(K$1,'Raw-products'!$A$1:$H$1,0))</f>
        <v>113</v>
      </c>
      <c r="L526">
        <f>VLOOKUP($C526,'Raw-products'!$A$2:$H$1261,MATCH(L$1,'Raw-products'!$A$1:$H$1,0))</f>
        <v>78</v>
      </c>
      <c r="M526" s="5">
        <f t="shared" si="16"/>
        <v>8814</v>
      </c>
      <c r="N526" cm="1">
        <f t="array" ref="N526:Q526">_xlfn.XLOOKUP($B526,'Raw -orders'!$A:$A,'Raw -orders'!$B:$E)</f>
        <v>565</v>
      </c>
      <c r="O526">
        <v>49592</v>
      </c>
      <c r="P526" s="1">
        <v>44274</v>
      </c>
      <c r="Q526" s="1">
        <v>44294</v>
      </c>
      <c r="R526" t="str" cm="1">
        <f t="array" ref="R526:Y526">_xlfn.XLOOKUP($N526,'Raw - customers'!$A:$A,'Raw - customers'!$B:$I)</f>
        <v>Hoebart Edger</v>
      </c>
      <c r="S526" t="str">
        <v>Genderqueer</v>
      </c>
      <c r="T526">
        <v>73</v>
      </c>
      <c r="U526" t="str">
        <v>27 Kiara MeadowSuite 662</v>
      </c>
      <c r="V526">
        <v>4126</v>
      </c>
      <c r="W526" t="str">
        <v>Hamiltonport</v>
      </c>
      <c r="X526" t="str">
        <v>Queensland</v>
      </c>
      <c r="Y526" t="str">
        <v>Australia</v>
      </c>
      <c r="Z526">
        <v>3</v>
      </c>
      <c r="AA526" s="3" t="str">
        <f t="shared" si="17"/>
        <v>10 to 20</v>
      </c>
      <c r="AL526" s="6" t="str">
        <v>Nicky Giuron</v>
      </c>
      <c r="AP526" s="6">
        <v>565</v>
      </c>
      <c r="AQ526" s="6" t="s">
        <v>1355</v>
      </c>
      <c r="AS526">
        <v>970</v>
      </c>
      <c r="AT526" t="str">
        <v>Queensland</v>
      </c>
    </row>
    <row r="527" spans="1:46" x14ac:dyDescent="0.25">
      <c r="A527">
        <v>525</v>
      </c>
      <c r="B527">
        <v>113</v>
      </c>
      <c r="C527">
        <v>640</v>
      </c>
      <c r="D527">
        <v>93</v>
      </c>
      <c r="E527">
        <v>1</v>
      </c>
      <c r="F527">
        <v>93</v>
      </c>
      <c r="G527" t="str">
        <f>VLOOKUP($C527,'Raw-products'!$A$2:$H$1261,MATCH(G$1,'Raw-products'!$A$1:$H$1,0))</f>
        <v>Jacket</v>
      </c>
      <c r="H527" t="str">
        <f>VLOOKUP($C527,'Raw-products'!$A$2:$H$1261,MATCH(H$1,'Raw-products'!$A$1:$H$1,0))</f>
        <v>Coach</v>
      </c>
      <c r="I527" t="str">
        <f>VLOOKUP($C527,'Raw-products'!$A$2:$H$1261,MATCH(I$1,'Raw-products'!$A$1:$H$1,0))</f>
        <v>XS</v>
      </c>
      <c r="J527" t="str">
        <f>VLOOKUP($C527,'Raw-products'!$A$2:$H$1261,MATCH(J$1,'Raw-products'!$A$1:$H$1,0))</f>
        <v>yellow</v>
      </c>
      <c r="K527">
        <f>VLOOKUP($C527,'Raw-products'!$A$2:$H$1261,MATCH(K$1,'Raw-products'!$A$1:$H$1,0))</f>
        <v>115</v>
      </c>
      <c r="L527">
        <f>VLOOKUP($C527,'Raw-products'!$A$2:$H$1261,MATCH(L$1,'Raw-products'!$A$1:$H$1,0))</f>
        <v>52</v>
      </c>
      <c r="M527" s="5">
        <f t="shared" si="16"/>
        <v>5980</v>
      </c>
      <c r="N527" cm="1">
        <f t="array" ref="N527:Q527">_xlfn.XLOOKUP($B527,'Raw -orders'!$A:$A,'Raw -orders'!$B:$E)</f>
        <v>565</v>
      </c>
      <c r="O527">
        <v>49592</v>
      </c>
      <c r="P527" s="1">
        <v>44274</v>
      </c>
      <c r="Q527" s="1">
        <v>44294</v>
      </c>
      <c r="R527" t="str" cm="1">
        <f t="array" ref="R527:Y527">_xlfn.XLOOKUP($N527,'Raw - customers'!$A:$A,'Raw - customers'!$B:$I)</f>
        <v>Hoebart Edger</v>
      </c>
      <c r="S527" t="str">
        <v>Genderqueer</v>
      </c>
      <c r="T527">
        <v>73</v>
      </c>
      <c r="U527" t="str">
        <v>27 Kiara MeadowSuite 662</v>
      </c>
      <c r="V527">
        <v>4126</v>
      </c>
      <c r="W527" t="str">
        <v>Hamiltonport</v>
      </c>
      <c r="X527" t="str">
        <v>Queensland</v>
      </c>
      <c r="Y527" t="str">
        <v>Australia</v>
      </c>
      <c r="Z527">
        <v>3</v>
      </c>
      <c r="AA527" s="3" t="str">
        <f t="shared" si="17"/>
        <v>10 to 20</v>
      </c>
      <c r="AL527" s="6" t="str">
        <v>Nicole Cheel</v>
      </c>
      <c r="AP527" s="6">
        <v>565</v>
      </c>
      <c r="AQ527" s="6" t="s">
        <v>1355</v>
      </c>
      <c r="AS527">
        <v>416</v>
      </c>
      <c r="AT527" t="str">
        <v>New South Wales</v>
      </c>
    </row>
    <row r="528" spans="1:46" x14ac:dyDescent="0.25">
      <c r="A528">
        <v>526</v>
      </c>
      <c r="B528">
        <v>114</v>
      </c>
      <c r="C528">
        <v>922</v>
      </c>
      <c r="D528">
        <v>96</v>
      </c>
      <c r="E528">
        <v>2</v>
      </c>
      <c r="F528">
        <v>192</v>
      </c>
      <c r="G528" t="str">
        <f>VLOOKUP($C528,'Raw-products'!$A$2:$H$1261,MATCH(G$1,'Raw-products'!$A$1:$H$1,0))</f>
        <v>Trousers</v>
      </c>
      <c r="H528" t="str">
        <f>VLOOKUP($C528,'Raw-products'!$A$2:$H$1261,MATCH(H$1,'Raw-products'!$A$1:$H$1,0))</f>
        <v>Drawstring</v>
      </c>
      <c r="I528" t="str">
        <f>VLOOKUP($C528,'Raw-products'!$A$2:$H$1261,MATCH(I$1,'Raw-products'!$A$1:$H$1,0))</f>
        <v>M</v>
      </c>
      <c r="J528" t="str">
        <f>VLOOKUP($C528,'Raw-products'!$A$2:$H$1261,MATCH(J$1,'Raw-products'!$A$1:$H$1,0))</f>
        <v>yellow</v>
      </c>
      <c r="K528">
        <f>VLOOKUP($C528,'Raw-products'!$A$2:$H$1261,MATCH(K$1,'Raw-products'!$A$1:$H$1,0))</f>
        <v>104</v>
      </c>
      <c r="L528">
        <f>VLOOKUP($C528,'Raw-products'!$A$2:$H$1261,MATCH(L$1,'Raw-products'!$A$1:$H$1,0))</f>
        <v>55</v>
      </c>
      <c r="M528" s="5">
        <f t="shared" si="16"/>
        <v>5720</v>
      </c>
      <c r="N528" cm="1">
        <f t="array" ref="N528:Q528">_xlfn.XLOOKUP($B528,'Raw -orders'!$A:$A,'Raw -orders'!$B:$E)</f>
        <v>160</v>
      </c>
      <c r="O528">
        <v>49686</v>
      </c>
      <c r="P528" s="1">
        <v>44416</v>
      </c>
      <c r="Q528" s="1">
        <v>44441</v>
      </c>
      <c r="R528" t="str" cm="1">
        <f t="array" ref="R528:Y528">_xlfn.XLOOKUP($N528,'Raw - customers'!$A:$A,'Raw - customers'!$B:$I)</f>
        <v>Christi Reston</v>
      </c>
      <c r="S528" t="str">
        <v>Male</v>
      </c>
      <c r="T528">
        <v>26</v>
      </c>
      <c r="U528" t="str">
        <v>70 Phoenix DriveApt. 109</v>
      </c>
      <c r="V528">
        <v>3950</v>
      </c>
      <c r="W528" t="str">
        <v>Hicklebury</v>
      </c>
      <c r="X528" t="str">
        <v>New South Wales</v>
      </c>
      <c r="Y528" t="str">
        <v>Australia</v>
      </c>
      <c r="Z528">
        <v>8</v>
      </c>
      <c r="AA528" s="3" t="str">
        <f t="shared" si="17"/>
        <v>20 to 30</v>
      </c>
      <c r="AL528" s="6" t="str">
        <v>Niels Loadsman</v>
      </c>
      <c r="AP528" s="6">
        <v>160</v>
      </c>
      <c r="AQ528" s="6" t="s">
        <v>1362</v>
      </c>
      <c r="AS528">
        <v>265</v>
      </c>
      <c r="AT528" t="str">
        <v>Tasmania</v>
      </c>
    </row>
    <row r="529" spans="1:46" x14ac:dyDescent="0.25">
      <c r="A529">
        <v>527</v>
      </c>
      <c r="B529">
        <v>114</v>
      </c>
      <c r="C529">
        <v>260</v>
      </c>
      <c r="D529">
        <v>95</v>
      </c>
      <c r="E529">
        <v>2</v>
      </c>
      <c r="F529">
        <v>190</v>
      </c>
      <c r="G529" t="str">
        <f>VLOOKUP($C529,'Raw-products'!$A$2:$H$1261,MATCH(G$1,'Raw-products'!$A$1:$H$1,0))</f>
        <v>Shirt</v>
      </c>
      <c r="H529" t="str">
        <f>VLOOKUP($C529,'Raw-products'!$A$2:$H$1261,MATCH(H$1,'Raw-products'!$A$1:$H$1,0))</f>
        <v>Polo</v>
      </c>
      <c r="I529" t="str">
        <f>VLOOKUP($C529,'Raw-products'!$A$2:$H$1261,MATCH(I$1,'Raw-products'!$A$1:$H$1,0))</f>
        <v>XS</v>
      </c>
      <c r="J529" t="str">
        <f>VLOOKUP($C529,'Raw-products'!$A$2:$H$1261,MATCH(J$1,'Raw-products'!$A$1:$H$1,0))</f>
        <v>green</v>
      </c>
      <c r="K529">
        <f>VLOOKUP($C529,'Raw-products'!$A$2:$H$1261,MATCH(K$1,'Raw-products'!$A$1:$H$1,0))</f>
        <v>117</v>
      </c>
      <c r="L529">
        <f>VLOOKUP($C529,'Raw-products'!$A$2:$H$1261,MATCH(L$1,'Raw-products'!$A$1:$H$1,0))</f>
        <v>45</v>
      </c>
      <c r="M529" s="5">
        <f t="shared" si="16"/>
        <v>5265</v>
      </c>
      <c r="N529" cm="1">
        <f t="array" ref="N529:Q529">_xlfn.XLOOKUP($B529,'Raw -orders'!$A:$A,'Raw -orders'!$B:$E)</f>
        <v>160</v>
      </c>
      <c r="O529">
        <v>49686</v>
      </c>
      <c r="P529" s="1">
        <v>44416</v>
      </c>
      <c r="Q529" s="1">
        <v>44441</v>
      </c>
      <c r="R529" t="str" cm="1">
        <f t="array" ref="R529:Y529">_xlfn.XLOOKUP($N529,'Raw - customers'!$A:$A,'Raw - customers'!$B:$I)</f>
        <v>Christi Reston</v>
      </c>
      <c r="S529" t="str">
        <v>Male</v>
      </c>
      <c r="T529">
        <v>26</v>
      </c>
      <c r="U529" t="str">
        <v>70 Phoenix DriveApt. 109</v>
      </c>
      <c r="V529">
        <v>3950</v>
      </c>
      <c r="W529" t="str">
        <v>Hicklebury</v>
      </c>
      <c r="X529" t="str">
        <v>New South Wales</v>
      </c>
      <c r="Y529" t="str">
        <v>Australia</v>
      </c>
      <c r="Z529">
        <v>8</v>
      </c>
      <c r="AA529" s="3" t="str">
        <f t="shared" si="17"/>
        <v>20 to 30</v>
      </c>
      <c r="AL529" s="6" t="str">
        <v>Ninetta Phizakarley</v>
      </c>
      <c r="AP529" s="6">
        <v>160</v>
      </c>
      <c r="AQ529" s="6" t="s">
        <v>1362</v>
      </c>
      <c r="AS529">
        <v>42</v>
      </c>
      <c r="AT529" t="str">
        <v>Victoria</v>
      </c>
    </row>
    <row r="530" spans="1:46" x14ac:dyDescent="0.25">
      <c r="A530">
        <v>528</v>
      </c>
      <c r="B530">
        <v>114</v>
      </c>
      <c r="C530">
        <v>997</v>
      </c>
      <c r="D530">
        <v>106</v>
      </c>
      <c r="E530">
        <v>3</v>
      </c>
      <c r="F530">
        <v>318</v>
      </c>
      <c r="G530" t="str">
        <f>VLOOKUP($C530,'Raw-products'!$A$2:$H$1261,MATCH(G$1,'Raw-products'!$A$1:$H$1,0))</f>
        <v>Trousers</v>
      </c>
      <c r="H530" t="str">
        <f>VLOOKUP($C530,'Raw-products'!$A$2:$H$1261,MATCH(H$1,'Raw-products'!$A$1:$H$1,0))</f>
        <v>Wool</v>
      </c>
      <c r="I530" t="str">
        <f>VLOOKUP($C530,'Raw-products'!$A$2:$H$1261,MATCH(I$1,'Raw-products'!$A$1:$H$1,0))</f>
        <v>M</v>
      </c>
      <c r="J530" t="str">
        <f>VLOOKUP($C530,'Raw-products'!$A$2:$H$1261,MATCH(J$1,'Raw-products'!$A$1:$H$1,0))</f>
        <v>green</v>
      </c>
      <c r="K530">
        <f>VLOOKUP($C530,'Raw-products'!$A$2:$H$1261,MATCH(K$1,'Raw-products'!$A$1:$H$1,0))</f>
        <v>111</v>
      </c>
      <c r="L530">
        <f>VLOOKUP($C530,'Raw-products'!$A$2:$H$1261,MATCH(L$1,'Raw-products'!$A$1:$H$1,0))</f>
        <v>41</v>
      </c>
      <c r="M530" s="5">
        <f t="shared" si="16"/>
        <v>4551</v>
      </c>
      <c r="N530" cm="1">
        <f t="array" ref="N530:Q530">_xlfn.XLOOKUP($B530,'Raw -orders'!$A:$A,'Raw -orders'!$B:$E)</f>
        <v>160</v>
      </c>
      <c r="O530">
        <v>49686</v>
      </c>
      <c r="P530" s="1">
        <v>44416</v>
      </c>
      <c r="Q530" s="1">
        <v>44441</v>
      </c>
      <c r="R530" t="str" cm="1">
        <f t="array" ref="R530:Y530">_xlfn.XLOOKUP($N530,'Raw - customers'!$A:$A,'Raw - customers'!$B:$I)</f>
        <v>Christi Reston</v>
      </c>
      <c r="S530" t="str">
        <v>Male</v>
      </c>
      <c r="T530">
        <v>26</v>
      </c>
      <c r="U530" t="str">
        <v>70 Phoenix DriveApt. 109</v>
      </c>
      <c r="V530">
        <v>3950</v>
      </c>
      <c r="W530" t="str">
        <v>Hicklebury</v>
      </c>
      <c r="X530" t="str">
        <v>New South Wales</v>
      </c>
      <c r="Y530" t="str">
        <v>Australia</v>
      </c>
      <c r="Z530">
        <v>8</v>
      </c>
      <c r="AA530" s="3" t="str">
        <f t="shared" si="17"/>
        <v>20 to 30</v>
      </c>
      <c r="AL530" s="6" t="str">
        <v>Ninnetta Lammin</v>
      </c>
      <c r="AP530" s="6">
        <v>160</v>
      </c>
      <c r="AQ530" s="6" t="s">
        <v>1362</v>
      </c>
      <c r="AS530">
        <v>698</v>
      </c>
      <c r="AT530" t="str">
        <v>Victoria</v>
      </c>
    </row>
    <row r="531" spans="1:46" x14ac:dyDescent="0.25">
      <c r="A531">
        <v>529</v>
      </c>
      <c r="B531">
        <v>114</v>
      </c>
      <c r="C531">
        <v>740</v>
      </c>
      <c r="D531">
        <v>109</v>
      </c>
      <c r="E531">
        <v>1</v>
      </c>
      <c r="F531">
        <v>109</v>
      </c>
      <c r="G531" t="str">
        <f>VLOOKUP($C531,'Raw-products'!$A$2:$H$1261,MATCH(G$1,'Raw-products'!$A$1:$H$1,0))</f>
        <v>Jacket</v>
      </c>
      <c r="H531" t="str">
        <f>VLOOKUP($C531,'Raw-products'!$A$2:$H$1261,MATCH(H$1,'Raw-products'!$A$1:$H$1,0))</f>
        <v>Peacoat</v>
      </c>
      <c r="I531" t="str">
        <f>VLOOKUP($C531,'Raw-products'!$A$2:$H$1261,MATCH(I$1,'Raw-products'!$A$1:$H$1,0))</f>
        <v>XS</v>
      </c>
      <c r="J531" t="str">
        <f>VLOOKUP($C531,'Raw-products'!$A$2:$H$1261,MATCH(J$1,'Raw-products'!$A$1:$H$1,0))</f>
        <v>orange</v>
      </c>
      <c r="K531">
        <f>VLOOKUP($C531,'Raw-products'!$A$2:$H$1261,MATCH(K$1,'Raw-products'!$A$1:$H$1,0))</f>
        <v>102</v>
      </c>
      <c r="L531">
        <f>VLOOKUP($C531,'Raw-products'!$A$2:$H$1261,MATCH(L$1,'Raw-products'!$A$1:$H$1,0))</f>
        <v>78</v>
      </c>
      <c r="M531" s="5">
        <f t="shared" si="16"/>
        <v>7956</v>
      </c>
      <c r="N531" cm="1">
        <f t="array" ref="N531:Q531">_xlfn.XLOOKUP($B531,'Raw -orders'!$A:$A,'Raw -orders'!$B:$E)</f>
        <v>160</v>
      </c>
      <c r="O531">
        <v>49686</v>
      </c>
      <c r="P531" s="1">
        <v>44416</v>
      </c>
      <c r="Q531" s="1">
        <v>44441</v>
      </c>
      <c r="R531" t="str" cm="1">
        <f t="array" ref="R531:Y531">_xlfn.XLOOKUP($N531,'Raw - customers'!$A:$A,'Raw - customers'!$B:$I)</f>
        <v>Christi Reston</v>
      </c>
      <c r="S531" t="str">
        <v>Male</v>
      </c>
      <c r="T531">
        <v>26</v>
      </c>
      <c r="U531" t="str">
        <v>70 Phoenix DriveApt. 109</v>
      </c>
      <c r="V531">
        <v>3950</v>
      </c>
      <c r="W531" t="str">
        <v>Hicklebury</v>
      </c>
      <c r="X531" t="str">
        <v>New South Wales</v>
      </c>
      <c r="Y531" t="str">
        <v>Australia</v>
      </c>
      <c r="Z531">
        <v>8</v>
      </c>
      <c r="AA531" s="3" t="str">
        <f t="shared" si="17"/>
        <v>20 to 30</v>
      </c>
      <c r="AL531" s="6" t="str">
        <v>Ninon Corteney</v>
      </c>
      <c r="AP531" s="6">
        <v>160</v>
      </c>
      <c r="AQ531" s="6" t="s">
        <v>1362</v>
      </c>
      <c r="AS531">
        <v>436</v>
      </c>
      <c r="AT531" t="str">
        <v>South Australia</v>
      </c>
    </row>
    <row r="532" spans="1:46" x14ac:dyDescent="0.25">
      <c r="A532">
        <v>530</v>
      </c>
      <c r="B532">
        <v>114</v>
      </c>
      <c r="C532">
        <v>991</v>
      </c>
      <c r="D532">
        <v>106</v>
      </c>
      <c r="E532">
        <v>3</v>
      </c>
      <c r="F532">
        <v>318</v>
      </c>
      <c r="G532" t="str">
        <f>VLOOKUP($C532,'Raw-products'!$A$2:$H$1261,MATCH(G$1,'Raw-products'!$A$1:$H$1,0))</f>
        <v>Trousers</v>
      </c>
      <c r="H532" t="str">
        <f>VLOOKUP($C532,'Raw-products'!$A$2:$H$1261,MATCH(H$1,'Raw-products'!$A$1:$H$1,0))</f>
        <v>Wool</v>
      </c>
      <c r="I532" t="str">
        <f>VLOOKUP($C532,'Raw-products'!$A$2:$H$1261,MATCH(I$1,'Raw-products'!$A$1:$H$1,0))</f>
        <v>S</v>
      </c>
      <c r="J532" t="str">
        <f>VLOOKUP($C532,'Raw-products'!$A$2:$H$1261,MATCH(J$1,'Raw-products'!$A$1:$H$1,0))</f>
        <v>yellow</v>
      </c>
      <c r="K532">
        <f>VLOOKUP($C532,'Raw-products'!$A$2:$H$1261,MATCH(K$1,'Raw-products'!$A$1:$H$1,0))</f>
        <v>111</v>
      </c>
      <c r="L532">
        <f>VLOOKUP($C532,'Raw-products'!$A$2:$H$1261,MATCH(L$1,'Raw-products'!$A$1:$H$1,0))</f>
        <v>69</v>
      </c>
      <c r="M532" s="5">
        <f t="shared" si="16"/>
        <v>7659</v>
      </c>
      <c r="N532" cm="1">
        <f t="array" ref="N532:Q532">_xlfn.XLOOKUP($B532,'Raw -orders'!$A:$A,'Raw -orders'!$B:$E)</f>
        <v>160</v>
      </c>
      <c r="O532">
        <v>49686</v>
      </c>
      <c r="P532" s="1">
        <v>44416</v>
      </c>
      <c r="Q532" s="1">
        <v>44441</v>
      </c>
      <c r="R532" t="str" cm="1">
        <f t="array" ref="R532:Y532">_xlfn.XLOOKUP($N532,'Raw - customers'!$A:$A,'Raw - customers'!$B:$I)</f>
        <v>Christi Reston</v>
      </c>
      <c r="S532" t="str">
        <v>Male</v>
      </c>
      <c r="T532">
        <v>26</v>
      </c>
      <c r="U532" t="str">
        <v>70 Phoenix DriveApt. 109</v>
      </c>
      <c r="V532">
        <v>3950</v>
      </c>
      <c r="W532" t="str">
        <v>Hicklebury</v>
      </c>
      <c r="X532" t="str">
        <v>New South Wales</v>
      </c>
      <c r="Y532" t="str">
        <v>Australia</v>
      </c>
      <c r="Z532">
        <v>8</v>
      </c>
      <c r="AA532" s="3" t="str">
        <f t="shared" si="17"/>
        <v>20 to 30</v>
      </c>
      <c r="AL532" s="6" t="str">
        <v>Nixie Fraczak</v>
      </c>
      <c r="AP532" s="6">
        <v>160</v>
      </c>
      <c r="AQ532" s="6" t="s">
        <v>1362</v>
      </c>
      <c r="AS532">
        <v>44</v>
      </c>
      <c r="AT532" t="str">
        <v>Tasmania</v>
      </c>
    </row>
    <row r="533" spans="1:46" x14ac:dyDescent="0.25">
      <c r="A533">
        <v>531</v>
      </c>
      <c r="B533">
        <v>114</v>
      </c>
      <c r="C533">
        <v>965</v>
      </c>
      <c r="D533">
        <v>97</v>
      </c>
      <c r="E533">
        <v>2</v>
      </c>
      <c r="F533">
        <v>194</v>
      </c>
      <c r="G533" t="str">
        <f>VLOOKUP($C533,'Raw-products'!$A$2:$H$1261,MATCH(G$1,'Raw-products'!$A$1:$H$1,0))</f>
        <v>Trousers</v>
      </c>
      <c r="H533" t="str">
        <f>VLOOKUP($C533,'Raw-products'!$A$2:$H$1261,MATCH(H$1,'Raw-products'!$A$1:$H$1,0))</f>
        <v>Slim-Fit</v>
      </c>
      <c r="I533" t="str">
        <f>VLOOKUP($C533,'Raw-products'!$A$2:$H$1261,MATCH(I$1,'Raw-products'!$A$1:$H$1,0))</f>
        <v>XS</v>
      </c>
      <c r="J533" t="str">
        <f>VLOOKUP($C533,'Raw-products'!$A$2:$H$1261,MATCH(J$1,'Raw-products'!$A$1:$H$1,0))</f>
        <v>blue</v>
      </c>
      <c r="K533">
        <f>VLOOKUP($C533,'Raw-products'!$A$2:$H$1261,MATCH(K$1,'Raw-products'!$A$1:$H$1,0))</f>
        <v>119</v>
      </c>
      <c r="L533">
        <f>VLOOKUP($C533,'Raw-products'!$A$2:$H$1261,MATCH(L$1,'Raw-products'!$A$1:$H$1,0))</f>
        <v>55</v>
      </c>
      <c r="M533" s="5">
        <f t="shared" si="16"/>
        <v>6545</v>
      </c>
      <c r="N533" cm="1">
        <f t="array" ref="N533:Q533">_xlfn.XLOOKUP($B533,'Raw -orders'!$A:$A,'Raw -orders'!$B:$E)</f>
        <v>160</v>
      </c>
      <c r="O533">
        <v>49686</v>
      </c>
      <c r="P533" s="1">
        <v>44416</v>
      </c>
      <c r="Q533" s="1">
        <v>44441</v>
      </c>
      <c r="R533" t="str" cm="1">
        <f t="array" ref="R533:Y533">_xlfn.XLOOKUP($N533,'Raw - customers'!$A:$A,'Raw - customers'!$B:$I)</f>
        <v>Christi Reston</v>
      </c>
      <c r="S533" t="str">
        <v>Male</v>
      </c>
      <c r="T533">
        <v>26</v>
      </c>
      <c r="U533" t="str">
        <v>70 Phoenix DriveApt. 109</v>
      </c>
      <c r="V533">
        <v>3950</v>
      </c>
      <c r="W533" t="str">
        <v>Hicklebury</v>
      </c>
      <c r="X533" t="str">
        <v>New South Wales</v>
      </c>
      <c r="Y533" t="str">
        <v>Australia</v>
      </c>
      <c r="Z533">
        <v>8</v>
      </c>
      <c r="AA533" s="3" t="str">
        <f t="shared" si="17"/>
        <v>20 to 30</v>
      </c>
      <c r="AL533" s="6" t="str">
        <v>Noel Siviour</v>
      </c>
      <c r="AP533" s="6">
        <v>160</v>
      </c>
      <c r="AQ533" s="6" t="s">
        <v>1362</v>
      </c>
      <c r="AS533">
        <v>108</v>
      </c>
      <c r="AT533" t="str">
        <v>Queensland</v>
      </c>
    </row>
    <row r="534" spans="1:46" x14ac:dyDescent="0.25">
      <c r="A534">
        <v>532</v>
      </c>
      <c r="B534">
        <v>114</v>
      </c>
      <c r="C534">
        <v>171</v>
      </c>
      <c r="D534">
        <v>91</v>
      </c>
      <c r="E534">
        <v>1</v>
      </c>
      <c r="F534">
        <v>91</v>
      </c>
      <c r="G534" t="str">
        <f>VLOOKUP($C534,'Raw-products'!$A$2:$H$1261,MATCH(G$1,'Raw-products'!$A$1:$H$1,0))</f>
        <v>Shirt</v>
      </c>
      <c r="H534" t="str">
        <f>VLOOKUP($C534,'Raw-products'!$A$2:$H$1261,MATCH(H$1,'Raw-products'!$A$1:$H$1,0))</f>
        <v>Linen</v>
      </c>
      <c r="I534" t="str">
        <f>VLOOKUP($C534,'Raw-products'!$A$2:$H$1261,MATCH(I$1,'Raw-products'!$A$1:$H$1,0))</f>
        <v>S</v>
      </c>
      <c r="J534" t="str">
        <f>VLOOKUP($C534,'Raw-products'!$A$2:$H$1261,MATCH(J$1,'Raw-products'!$A$1:$H$1,0))</f>
        <v>violet</v>
      </c>
      <c r="K534">
        <f>VLOOKUP($C534,'Raw-products'!$A$2:$H$1261,MATCH(K$1,'Raw-products'!$A$1:$H$1,0))</f>
        <v>116</v>
      </c>
      <c r="L534">
        <f>VLOOKUP($C534,'Raw-products'!$A$2:$H$1261,MATCH(L$1,'Raw-products'!$A$1:$H$1,0))</f>
        <v>44</v>
      </c>
      <c r="M534" s="5">
        <f t="shared" si="16"/>
        <v>5104</v>
      </c>
      <c r="N534" cm="1">
        <f t="array" ref="N534:Q534">_xlfn.XLOOKUP($B534,'Raw -orders'!$A:$A,'Raw -orders'!$B:$E)</f>
        <v>160</v>
      </c>
      <c r="O534">
        <v>49686</v>
      </c>
      <c r="P534" s="1">
        <v>44416</v>
      </c>
      <c r="Q534" s="1">
        <v>44441</v>
      </c>
      <c r="R534" t="str" cm="1">
        <f t="array" ref="R534:Y534">_xlfn.XLOOKUP($N534,'Raw - customers'!$A:$A,'Raw - customers'!$B:$I)</f>
        <v>Christi Reston</v>
      </c>
      <c r="S534" t="str">
        <v>Male</v>
      </c>
      <c r="T534">
        <v>26</v>
      </c>
      <c r="U534" t="str">
        <v>70 Phoenix DriveApt. 109</v>
      </c>
      <c r="V534">
        <v>3950</v>
      </c>
      <c r="W534" t="str">
        <v>Hicklebury</v>
      </c>
      <c r="X534" t="str">
        <v>New South Wales</v>
      </c>
      <c r="Y534" t="str">
        <v>Australia</v>
      </c>
      <c r="Z534">
        <v>8</v>
      </c>
      <c r="AA534" s="3" t="str">
        <f t="shared" si="17"/>
        <v>20 to 30</v>
      </c>
      <c r="AL534" s="6" t="str">
        <v>Normy Anlay</v>
      </c>
      <c r="AP534" s="6">
        <v>160</v>
      </c>
      <c r="AQ534" s="6" t="s">
        <v>1362</v>
      </c>
      <c r="AS534">
        <v>762</v>
      </c>
      <c r="AT534" t="str">
        <v>Tasmania</v>
      </c>
    </row>
    <row r="535" spans="1:46" x14ac:dyDescent="0.25">
      <c r="A535">
        <v>533</v>
      </c>
      <c r="B535">
        <v>115</v>
      </c>
      <c r="C535">
        <v>249</v>
      </c>
      <c r="D535">
        <v>95</v>
      </c>
      <c r="E535">
        <v>3</v>
      </c>
      <c r="F535">
        <v>285</v>
      </c>
      <c r="G535" t="str">
        <f>VLOOKUP($C535,'Raw-products'!$A$2:$H$1261,MATCH(G$1,'Raw-products'!$A$1:$H$1,0))</f>
        <v>Shirt</v>
      </c>
      <c r="H535" t="str">
        <f>VLOOKUP($C535,'Raw-products'!$A$2:$H$1261,MATCH(H$1,'Raw-products'!$A$1:$H$1,0))</f>
        <v>Polo</v>
      </c>
      <c r="I535" t="str">
        <f>VLOOKUP($C535,'Raw-products'!$A$2:$H$1261,MATCH(I$1,'Raw-products'!$A$1:$H$1,0))</f>
        <v>XL</v>
      </c>
      <c r="J535" t="str">
        <f>VLOOKUP($C535,'Raw-products'!$A$2:$H$1261,MATCH(J$1,'Raw-products'!$A$1:$H$1,0))</f>
        <v>red</v>
      </c>
      <c r="K535">
        <f>VLOOKUP($C535,'Raw-products'!$A$2:$H$1261,MATCH(K$1,'Raw-products'!$A$1:$H$1,0))</f>
        <v>117</v>
      </c>
      <c r="L535">
        <f>VLOOKUP($C535,'Raw-products'!$A$2:$H$1261,MATCH(L$1,'Raw-products'!$A$1:$H$1,0))</f>
        <v>76</v>
      </c>
      <c r="M535" s="5">
        <f t="shared" si="16"/>
        <v>8892</v>
      </c>
      <c r="N535" cm="1">
        <f t="array" ref="N535:Q535">_xlfn.XLOOKUP($B535,'Raw -orders'!$A:$A,'Raw -orders'!$B:$E)</f>
        <v>492</v>
      </c>
      <c r="O535">
        <v>12685</v>
      </c>
      <c r="P535" s="1">
        <v>44297</v>
      </c>
      <c r="Q535" s="1">
        <v>44308</v>
      </c>
      <c r="R535" t="str" cm="1">
        <f t="array" ref="R535:Y535">_xlfn.XLOOKUP($N535,'Raw - customers'!$A:$A,'Raw - customers'!$B:$I)</f>
        <v>Jolee Stailey</v>
      </c>
      <c r="S535" t="str">
        <v>Bigender</v>
      </c>
      <c r="T535">
        <v>62</v>
      </c>
      <c r="U535" t="str">
        <v>046 Leah RidgeSuite 190</v>
      </c>
      <c r="V535">
        <v>8954</v>
      </c>
      <c r="W535" t="str">
        <v>Josephmouth</v>
      </c>
      <c r="X535" t="str">
        <v>Queensland</v>
      </c>
      <c r="Y535" t="str">
        <v>Australia</v>
      </c>
      <c r="Z535">
        <v>4</v>
      </c>
      <c r="AA535" s="3" t="str">
        <f t="shared" si="17"/>
        <v>10 to 20</v>
      </c>
      <c r="AL535" s="6" t="str">
        <v>North Diamond</v>
      </c>
      <c r="AP535" s="6">
        <v>492</v>
      </c>
      <c r="AQ535" s="6" t="s">
        <v>1355</v>
      </c>
      <c r="AS535">
        <v>187</v>
      </c>
      <c r="AT535" t="str">
        <v>Queensland</v>
      </c>
    </row>
    <row r="536" spans="1:46" x14ac:dyDescent="0.25">
      <c r="A536">
        <v>534</v>
      </c>
      <c r="B536">
        <v>115</v>
      </c>
      <c r="C536">
        <v>1196</v>
      </c>
      <c r="D536">
        <v>105</v>
      </c>
      <c r="E536">
        <v>1</v>
      </c>
      <c r="F536">
        <v>105</v>
      </c>
      <c r="G536" t="str">
        <f>VLOOKUP($C536,'Raw-products'!$A$2:$H$1261,MATCH(G$1,'Raw-products'!$A$1:$H$1,0))</f>
        <v>Trousers</v>
      </c>
      <c r="H536" t="str">
        <f>VLOOKUP($C536,'Raw-products'!$A$2:$H$1261,MATCH(H$1,'Raw-products'!$A$1:$H$1,0))</f>
        <v>Pleated</v>
      </c>
      <c r="I536" t="str">
        <f>VLOOKUP($C536,'Raw-products'!$A$2:$H$1261,MATCH(I$1,'Raw-products'!$A$1:$H$1,0))</f>
        <v>S</v>
      </c>
      <c r="J536" t="str">
        <f>VLOOKUP($C536,'Raw-products'!$A$2:$H$1261,MATCH(J$1,'Raw-products'!$A$1:$H$1,0))</f>
        <v>orange</v>
      </c>
      <c r="K536">
        <f>VLOOKUP($C536,'Raw-products'!$A$2:$H$1261,MATCH(K$1,'Raw-products'!$A$1:$H$1,0))</f>
        <v>90</v>
      </c>
      <c r="L536">
        <f>VLOOKUP($C536,'Raw-products'!$A$2:$H$1261,MATCH(L$1,'Raw-products'!$A$1:$H$1,0))</f>
        <v>72</v>
      </c>
      <c r="M536" s="5">
        <f t="shared" si="16"/>
        <v>6480</v>
      </c>
      <c r="N536" cm="1">
        <f t="array" ref="N536:Q536">_xlfn.XLOOKUP($B536,'Raw -orders'!$A:$A,'Raw -orders'!$B:$E)</f>
        <v>492</v>
      </c>
      <c r="O536">
        <v>12685</v>
      </c>
      <c r="P536" s="1">
        <v>44297</v>
      </c>
      <c r="Q536" s="1">
        <v>44308</v>
      </c>
      <c r="R536" t="str" cm="1">
        <f t="array" ref="R536:Y536">_xlfn.XLOOKUP($N536,'Raw - customers'!$A:$A,'Raw - customers'!$B:$I)</f>
        <v>Jolee Stailey</v>
      </c>
      <c r="S536" t="str">
        <v>Bigender</v>
      </c>
      <c r="T536">
        <v>62</v>
      </c>
      <c r="U536" t="str">
        <v>046 Leah RidgeSuite 190</v>
      </c>
      <c r="V536">
        <v>8954</v>
      </c>
      <c r="W536" t="str">
        <v>Josephmouth</v>
      </c>
      <c r="X536" t="str">
        <v>Queensland</v>
      </c>
      <c r="Y536" t="str">
        <v>Australia</v>
      </c>
      <c r="Z536">
        <v>4</v>
      </c>
      <c r="AA536" s="3" t="str">
        <f t="shared" si="17"/>
        <v>10 to 20</v>
      </c>
      <c r="AL536" s="6" t="str">
        <v>Olimpia Tankus</v>
      </c>
      <c r="AP536" s="6">
        <v>492</v>
      </c>
      <c r="AQ536" s="6" t="s">
        <v>1355</v>
      </c>
      <c r="AS536">
        <v>476</v>
      </c>
      <c r="AT536" t="str">
        <v>South Australia</v>
      </c>
    </row>
    <row r="537" spans="1:46" x14ac:dyDescent="0.25">
      <c r="A537">
        <v>535</v>
      </c>
      <c r="B537">
        <v>115</v>
      </c>
      <c r="C537">
        <v>539</v>
      </c>
      <c r="D537">
        <v>98</v>
      </c>
      <c r="E537">
        <v>1</v>
      </c>
      <c r="F537">
        <v>98</v>
      </c>
      <c r="G537" t="str">
        <f>VLOOKUP($C537,'Raw-products'!$A$2:$H$1261,MATCH(G$1,'Raw-products'!$A$1:$H$1,0))</f>
        <v>Jacket</v>
      </c>
      <c r="H537" t="str">
        <f>VLOOKUP($C537,'Raw-products'!$A$2:$H$1261,MATCH(H$1,'Raw-products'!$A$1:$H$1,0))</f>
        <v>Leather</v>
      </c>
      <c r="I537" t="str">
        <f>VLOOKUP($C537,'Raw-products'!$A$2:$H$1261,MATCH(I$1,'Raw-products'!$A$1:$H$1,0))</f>
        <v>XL</v>
      </c>
      <c r="J537" t="str">
        <f>VLOOKUP($C537,'Raw-products'!$A$2:$H$1261,MATCH(J$1,'Raw-products'!$A$1:$H$1,0))</f>
        <v>yellow</v>
      </c>
      <c r="K537">
        <f>VLOOKUP($C537,'Raw-products'!$A$2:$H$1261,MATCH(K$1,'Raw-products'!$A$1:$H$1,0))</f>
        <v>113</v>
      </c>
      <c r="L537">
        <f>VLOOKUP($C537,'Raw-products'!$A$2:$H$1261,MATCH(L$1,'Raw-products'!$A$1:$H$1,0))</f>
        <v>67</v>
      </c>
      <c r="M537" s="5">
        <f t="shared" si="16"/>
        <v>7571</v>
      </c>
      <c r="N537" cm="1">
        <f t="array" ref="N537:Q537">_xlfn.XLOOKUP($B537,'Raw -orders'!$A:$A,'Raw -orders'!$B:$E)</f>
        <v>492</v>
      </c>
      <c r="O537">
        <v>12685</v>
      </c>
      <c r="P537" s="1">
        <v>44297</v>
      </c>
      <c r="Q537" s="1">
        <v>44308</v>
      </c>
      <c r="R537" t="str" cm="1">
        <f t="array" ref="R537:Y537">_xlfn.XLOOKUP($N537,'Raw - customers'!$A:$A,'Raw - customers'!$B:$I)</f>
        <v>Jolee Stailey</v>
      </c>
      <c r="S537" t="str">
        <v>Bigender</v>
      </c>
      <c r="T537">
        <v>62</v>
      </c>
      <c r="U537" t="str">
        <v>046 Leah RidgeSuite 190</v>
      </c>
      <c r="V537">
        <v>8954</v>
      </c>
      <c r="W537" t="str">
        <v>Josephmouth</v>
      </c>
      <c r="X537" t="str">
        <v>Queensland</v>
      </c>
      <c r="Y537" t="str">
        <v>Australia</v>
      </c>
      <c r="Z537">
        <v>4</v>
      </c>
      <c r="AA537" s="3" t="str">
        <f t="shared" si="17"/>
        <v>10 to 20</v>
      </c>
      <c r="AL537" s="6" t="str">
        <v>Olympia Stobbs</v>
      </c>
      <c r="AP537" s="6">
        <v>492</v>
      </c>
      <c r="AQ537" s="6" t="s">
        <v>1355</v>
      </c>
      <c r="AS537">
        <v>418</v>
      </c>
      <c r="AT537" t="str">
        <v>Australian Capital Territory</v>
      </c>
    </row>
    <row r="538" spans="1:46" x14ac:dyDescent="0.25">
      <c r="A538">
        <v>536</v>
      </c>
      <c r="B538">
        <v>115</v>
      </c>
      <c r="C538">
        <v>984</v>
      </c>
      <c r="D538">
        <v>106</v>
      </c>
      <c r="E538">
        <v>1</v>
      </c>
      <c r="F538">
        <v>106</v>
      </c>
      <c r="G538" t="str">
        <f>VLOOKUP($C538,'Raw-products'!$A$2:$H$1261,MATCH(G$1,'Raw-products'!$A$1:$H$1,0))</f>
        <v>Trousers</v>
      </c>
      <c r="H538" t="str">
        <f>VLOOKUP($C538,'Raw-products'!$A$2:$H$1261,MATCH(H$1,'Raw-products'!$A$1:$H$1,0))</f>
        <v>Wool</v>
      </c>
      <c r="I538" t="str">
        <f>VLOOKUP($C538,'Raw-products'!$A$2:$H$1261,MATCH(I$1,'Raw-products'!$A$1:$H$1,0))</f>
        <v>XL</v>
      </c>
      <c r="J538" t="str">
        <f>VLOOKUP($C538,'Raw-products'!$A$2:$H$1261,MATCH(J$1,'Raw-products'!$A$1:$H$1,0))</f>
        <v>red</v>
      </c>
      <c r="K538">
        <f>VLOOKUP($C538,'Raw-products'!$A$2:$H$1261,MATCH(K$1,'Raw-products'!$A$1:$H$1,0))</f>
        <v>111</v>
      </c>
      <c r="L538">
        <f>VLOOKUP($C538,'Raw-products'!$A$2:$H$1261,MATCH(L$1,'Raw-products'!$A$1:$H$1,0))</f>
        <v>58</v>
      </c>
      <c r="M538" s="5">
        <f t="shared" si="16"/>
        <v>6438</v>
      </c>
      <c r="N538" cm="1">
        <f t="array" ref="N538:Q538">_xlfn.XLOOKUP($B538,'Raw -orders'!$A:$A,'Raw -orders'!$B:$E)</f>
        <v>492</v>
      </c>
      <c r="O538">
        <v>12685</v>
      </c>
      <c r="P538" s="1">
        <v>44297</v>
      </c>
      <c r="Q538" s="1">
        <v>44308</v>
      </c>
      <c r="R538" t="str" cm="1">
        <f t="array" ref="R538:Y538">_xlfn.XLOOKUP($N538,'Raw - customers'!$A:$A,'Raw - customers'!$B:$I)</f>
        <v>Jolee Stailey</v>
      </c>
      <c r="S538" t="str">
        <v>Bigender</v>
      </c>
      <c r="T538">
        <v>62</v>
      </c>
      <c r="U538" t="str">
        <v>046 Leah RidgeSuite 190</v>
      </c>
      <c r="V538">
        <v>8954</v>
      </c>
      <c r="W538" t="str">
        <v>Josephmouth</v>
      </c>
      <c r="X538" t="str">
        <v>Queensland</v>
      </c>
      <c r="Y538" t="str">
        <v>Australia</v>
      </c>
      <c r="Z538">
        <v>4</v>
      </c>
      <c r="AA538" s="3" t="str">
        <f t="shared" si="17"/>
        <v>10 to 20</v>
      </c>
      <c r="AL538" s="6" t="str">
        <v>Ondrea Apark</v>
      </c>
      <c r="AP538" s="6">
        <v>492</v>
      </c>
      <c r="AQ538" s="6" t="s">
        <v>1355</v>
      </c>
      <c r="AS538">
        <v>592</v>
      </c>
      <c r="AT538" t="str">
        <v>South Australia</v>
      </c>
    </row>
    <row r="539" spans="1:46" x14ac:dyDescent="0.25">
      <c r="A539">
        <v>537</v>
      </c>
      <c r="B539">
        <v>116</v>
      </c>
      <c r="C539">
        <v>370</v>
      </c>
      <c r="D539">
        <v>94</v>
      </c>
      <c r="E539">
        <v>1</v>
      </c>
      <c r="F539">
        <v>94</v>
      </c>
      <c r="G539" t="str">
        <f>VLOOKUP($C539,'Raw-products'!$A$2:$H$1261,MATCH(G$1,'Raw-products'!$A$1:$H$1,0))</f>
        <v>Shirt</v>
      </c>
      <c r="H539" t="str">
        <f>VLOOKUP($C539,'Raw-products'!$A$2:$H$1261,MATCH(H$1,'Raw-products'!$A$1:$H$1,0))</f>
        <v>Henley</v>
      </c>
      <c r="I539" t="str">
        <f>VLOOKUP($C539,'Raw-products'!$A$2:$H$1261,MATCH(I$1,'Raw-products'!$A$1:$H$1,0))</f>
        <v>XS</v>
      </c>
      <c r="J539" t="str">
        <f>VLOOKUP($C539,'Raw-products'!$A$2:$H$1261,MATCH(J$1,'Raw-products'!$A$1:$H$1,0))</f>
        <v>blue</v>
      </c>
      <c r="K539">
        <f>VLOOKUP($C539,'Raw-products'!$A$2:$H$1261,MATCH(K$1,'Raw-products'!$A$1:$H$1,0))</f>
        <v>92</v>
      </c>
      <c r="L539">
        <f>VLOOKUP($C539,'Raw-products'!$A$2:$H$1261,MATCH(L$1,'Raw-products'!$A$1:$H$1,0))</f>
        <v>61</v>
      </c>
      <c r="M539" s="5">
        <f t="shared" si="16"/>
        <v>5612</v>
      </c>
      <c r="N539" cm="1">
        <f t="array" ref="N539:Q539">_xlfn.XLOOKUP($B539,'Raw -orders'!$A:$A,'Raw -orders'!$B:$E)</f>
        <v>510</v>
      </c>
      <c r="O539">
        <v>15397</v>
      </c>
      <c r="P539" s="1">
        <v>44311</v>
      </c>
      <c r="Q539" s="1">
        <v>44336</v>
      </c>
      <c r="R539" t="str" cm="1">
        <f t="array" ref="R539:Y539">_xlfn.XLOOKUP($N539,'Raw - customers'!$A:$A,'Raw - customers'!$B:$I)</f>
        <v>Kinny Roget</v>
      </c>
      <c r="S539" t="str">
        <v>Non-binary</v>
      </c>
      <c r="T539">
        <v>67</v>
      </c>
      <c r="U539" t="str">
        <v>2684 Tillman ParadeApt. 492</v>
      </c>
      <c r="V539">
        <v>7867</v>
      </c>
      <c r="W539" t="str">
        <v>Alexandramouth</v>
      </c>
      <c r="X539" t="str">
        <v>New South Wales</v>
      </c>
      <c r="Y539" t="str">
        <v>Australia</v>
      </c>
      <c r="Z539">
        <v>4</v>
      </c>
      <c r="AA539" s="3" t="str">
        <f t="shared" si="17"/>
        <v>20 to 30</v>
      </c>
      <c r="AL539" s="6" t="str">
        <v>Orella Singyard</v>
      </c>
      <c r="AP539" s="6">
        <v>510</v>
      </c>
      <c r="AQ539" s="6" t="s">
        <v>1362</v>
      </c>
      <c r="AS539">
        <v>825</v>
      </c>
      <c r="AT539" t="str">
        <v>Tasmania</v>
      </c>
    </row>
    <row r="540" spans="1:46" x14ac:dyDescent="0.25">
      <c r="A540">
        <v>538</v>
      </c>
      <c r="B540">
        <v>116</v>
      </c>
      <c r="C540">
        <v>621</v>
      </c>
      <c r="D540">
        <v>112</v>
      </c>
      <c r="E540">
        <v>2</v>
      </c>
      <c r="F540">
        <v>224</v>
      </c>
      <c r="G540" t="str">
        <f>VLOOKUP($C540,'Raw-products'!$A$2:$H$1261,MATCH(G$1,'Raw-products'!$A$1:$H$1,0))</f>
        <v>Jacket</v>
      </c>
      <c r="H540" t="str">
        <f>VLOOKUP($C540,'Raw-products'!$A$2:$H$1261,MATCH(H$1,'Raw-products'!$A$1:$H$1,0))</f>
        <v>Cardigan</v>
      </c>
      <c r="I540" t="str">
        <f>VLOOKUP($C540,'Raw-products'!$A$2:$H$1261,MATCH(I$1,'Raw-products'!$A$1:$H$1,0))</f>
        <v>S</v>
      </c>
      <c r="J540" t="str">
        <f>VLOOKUP($C540,'Raw-products'!$A$2:$H$1261,MATCH(J$1,'Raw-products'!$A$1:$H$1,0))</f>
        <v>indigo</v>
      </c>
      <c r="K540">
        <f>VLOOKUP($C540,'Raw-products'!$A$2:$H$1261,MATCH(K$1,'Raw-products'!$A$1:$H$1,0))</f>
        <v>118</v>
      </c>
      <c r="L540">
        <f>VLOOKUP($C540,'Raw-products'!$A$2:$H$1261,MATCH(L$1,'Raw-products'!$A$1:$H$1,0))</f>
        <v>61</v>
      </c>
      <c r="M540" s="5">
        <f t="shared" si="16"/>
        <v>7198</v>
      </c>
      <c r="N540" cm="1">
        <f t="array" ref="N540:Q540">_xlfn.XLOOKUP($B540,'Raw -orders'!$A:$A,'Raw -orders'!$B:$E)</f>
        <v>510</v>
      </c>
      <c r="O540">
        <v>15397</v>
      </c>
      <c r="P540" s="1">
        <v>44311</v>
      </c>
      <c r="Q540" s="1">
        <v>44336</v>
      </c>
      <c r="R540" t="str" cm="1">
        <f t="array" ref="R540:Y540">_xlfn.XLOOKUP($N540,'Raw - customers'!$A:$A,'Raw - customers'!$B:$I)</f>
        <v>Kinny Roget</v>
      </c>
      <c r="S540" t="str">
        <v>Non-binary</v>
      </c>
      <c r="T540">
        <v>67</v>
      </c>
      <c r="U540" t="str">
        <v>2684 Tillman ParadeApt. 492</v>
      </c>
      <c r="V540">
        <v>7867</v>
      </c>
      <c r="W540" t="str">
        <v>Alexandramouth</v>
      </c>
      <c r="X540" t="str">
        <v>New South Wales</v>
      </c>
      <c r="Y540" t="str">
        <v>Australia</v>
      </c>
      <c r="Z540">
        <v>4</v>
      </c>
      <c r="AA540" s="3" t="str">
        <f t="shared" si="17"/>
        <v>20 to 30</v>
      </c>
      <c r="AL540" s="6" t="str">
        <v>Orran Skip</v>
      </c>
      <c r="AP540" s="6">
        <v>510</v>
      </c>
      <c r="AQ540" s="6" t="s">
        <v>1362</v>
      </c>
      <c r="AS540">
        <v>651</v>
      </c>
      <c r="AT540" t="str">
        <v>South Australia</v>
      </c>
    </row>
    <row r="541" spans="1:46" x14ac:dyDescent="0.25">
      <c r="A541">
        <v>539</v>
      </c>
      <c r="B541">
        <v>117</v>
      </c>
      <c r="C541">
        <v>405</v>
      </c>
      <c r="D541">
        <v>119</v>
      </c>
      <c r="E541">
        <v>2</v>
      </c>
      <c r="F541">
        <v>238</v>
      </c>
      <c r="G541" t="str">
        <f>VLOOKUP($C541,'Raw-products'!$A$2:$H$1261,MATCH(G$1,'Raw-products'!$A$1:$H$1,0))</f>
        <v>Shirt</v>
      </c>
      <c r="H541" t="str">
        <f>VLOOKUP($C541,'Raw-products'!$A$2:$H$1261,MATCH(H$1,'Raw-products'!$A$1:$H$1,0))</f>
        <v>Casual Slim Fit</v>
      </c>
      <c r="I541" t="str">
        <f>VLOOKUP($C541,'Raw-products'!$A$2:$H$1261,MATCH(I$1,'Raw-products'!$A$1:$H$1,0))</f>
        <v>XS</v>
      </c>
      <c r="J541" t="str">
        <f>VLOOKUP($C541,'Raw-products'!$A$2:$H$1261,MATCH(J$1,'Raw-products'!$A$1:$H$1,0))</f>
        <v>blue</v>
      </c>
      <c r="K541">
        <f>VLOOKUP($C541,'Raw-products'!$A$2:$H$1261,MATCH(K$1,'Raw-products'!$A$1:$H$1,0))</f>
        <v>113</v>
      </c>
      <c r="L541">
        <f>VLOOKUP($C541,'Raw-products'!$A$2:$H$1261,MATCH(L$1,'Raw-products'!$A$1:$H$1,0))</f>
        <v>55</v>
      </c>
      <c r="M541" s="5">
        <f t="shared" si="16"/>
        <v>6215</v>
      </c>
      <c r="N541" cm="1">
        <f t="array" ref="N541:Q541">_xlfn.XLOOKUP($B541,'Raw -orders'!$A:$A,'Raw -orders'!$B:$E)</f>
        <v>971</v>
      </c>
      <c r="O541">
        <v>58134</v>
      </c>
      <c r="P541" s="1">
        <v>44204</v>
      </c>
      <c r="Q541" s="1">
        <v>44219</v>
      </c>
      <c r="R541" t="str" cm="1">
        <f t="array" ref="R541:Y541">_xlfn.XLOOKUP($N541,'Raw - customers'!$A:$A,'Raw - customers'!$B:$I)</f>
        <v>Constance Piddington</v>
      </c>
      <c r="S541" t="str">
        <v>Genderfluid</v>
      </c>
      <c r="T541">
        <v>27</v>
      </c>
      <c r="U541" t="str">
        <v>135 Ella RunApt. 424</v>
      </c>
      <c r="V541">
        <v>4268</v>
      </c>
      <c r="W541" t="str">
        <v>East Chasehaven</v>
      </c>
      <c r="X541" t="str">
        <v>Queensland</v>
      </c>
      <c r="Y541" t="str">
        <v>Australia</v>
      </c>
      <c r="Z541">
        <v>1</v>
      </c>
      <c r="AA541" s="3" t="str">
        <f t="shared" si="17"/>
        <v>10 to 20</v>
      </c>
      <c r="AL541" s="6" t="str">
        <v>Orton Heigl</v>
      </c>
      <c r="AP541" s="6">
        <v>971</v>
      </c>
      <c r="AQ541" s="6" t="s">
        <v>1355</v>
      </c>
      <c r="AS541">
        <v>995</v>
      </c>
      <c r="AT541" t="str">
        <v>Western Australia</v>
      </c>
    </row>
    <row r="542" spans="1:46" x14ac:dyDescent="0.25">
      <c r="A542">
        <v>540</v>
      </c>
      <c r="B542">
        <v>117</v>
      </c>
      <c r="C542">
        <v>765</v>
      </c>
      <c r="D542">
        <v>109</v>
      </c>
      <c r="E542">
        <v>1</v>
      </c>
      <c r="F542">
        <v>109</v>
      </c>
      <c r="G542" t="str">
        <f>VLOOKUP($C542,'Raw-products'!$A$2:$H$1261,MATCH(G$1,'Raw-products'!$A$1:$H$1,0))</f>
        <v>Jacket</v>
      </c>
      <c r="H542" t="str">
        <f>VLOOKUP($C542,'Raw-products'!$A$2:$H$1261,MATCH(H$1,'Raw-products'!$A$1:$H$1,0))</f>
        <v>Peacoat</v>
      </c>
      <c r="I542" t="str">
        <f>VLOOKUP($C542,'Raw-products'!$A$2:$H$1261,MATCH(I$1,'Raw-products'!$A$1:$H$1,0))</f>
        <v>XS</v>
      </c>
      <c r="J542" t="str">
        <f>VLOOKUP($C542,'Raw-products'!$A$2:$H$1261,MATCH(J$1,'Raw-products'!$A$1:$H$1,0))</f>
        <v>violet</v>
      </c>
      <c r="K542">
        <f>VLOOKUP($C542,'Raw-products'!$A$2:$H$1261,MATCH(K$1,'Raw-products'!$A$1:$H$1,0))</f>
        <v>102</v>
      </c>
      <c r="L542">
        <f>VLOOKUP($C542,'Raw-products'!$A$2:$H$1261,MATCH(L$1,'Raw-products'!$A$1:$H$1,0))</f>
        <v>54</v>
      </c>
      <c r="M542" s="5">
        <f t="shared" si="16"/>
        <v>5508</v>
      </c>
      <c r="N542" cm="1">
        <f t="array" ref="N542:Q542">_xlfn.XLOOKUP($B542,'Raw -orders'!$A:$A,'Raw -orders'!$B:$E)</f>
        <v>971</v>
      </c>
      <c r="O542">
        <v>58134</v>
      </c>
      <c r="P542" s="1">
        <v>44204</v>
      </c>
      <c r="Q542" s="1">
        <v>44219</v>
      </c>
      <c r="R542" t="str" cm="1">
        <f t="array" ref="R542:Y542">_xlfn.XLOOKUP($N542,'Raw - customers'!$A:$A,'Raw - customers'!$B:$I)</f>
        <v>Constance Piddington</v>
      </c>
      <c r="S542" t="str">
        <v>Genderfluid</v>
      </c>
      <c r="T542">
        <v>27</v>
      </c>
      <c r="U542" t="str">
        <v>135 Ella RunApt. 424</v>
      </c>
      <c r="V542">
        <v>4268</v>
      </c>
      <c r="W542" t="str">
        <v>East Chasehaven</v>
      </c>
      <c r="X542" t="str">
        <v>Queensland</v>
      </c>
      <c r="Y542" t="str">
        <v>Australia</v>
      </c>
      <c r="Z542">
        <v>1</v>
      </c>
      <c r="AA542" s="3" t="str">
        <f t="shared" si="17"/>
        <v>10 to 20</v>
      </c>
      <c r="AL542" s="6" t="str">
        <v>Osgood Percifer</v>
      </c>
      <c r="AP542" s="6">
        <v>971</v>
      </c>
      <c r="AQ542" s="6" t="s">
        <v>1355</v>
      </c>
      <c r="AS542">
        <v>625</v>
      </c>
      <c r="AT542" t="str">
        <v>Western Australia</v>
      </c>
    </row>
    <row r="543" spans="1:46" x14ac:dyDescent="0.25">
      <c r="A543">
        <v>541</v>
      </c>
      <c r="B543">
        <v>117</v>
      </c>
      <c r="C543">
        <v>890</v>
      </c>
      <c r="D543">
        <v>94</v>
      </c>
      <c r="E543">
        <v>3</v>
      </c>
      <c r="F543">
        <v>282</v>
      </c>
      <c r="G543" t="str">
        <f>VLOOKUP($C543,'Raw-products'!$A$2:$H$1261,MATCH(G$1,'Raw-products'!$A$1:$H$1,0))</f>
        <v>Trousers</v>
      </c>
      <c r="H543" t="str">
        <f>VLOOKUP($C543,'Raw-products'!$A$2:$H$1261,MATCH(H$1,'Raw-products'!$A$1:$H$1,0))</f>
        <v>Cords</v>
      </c>
      <c r="I543" t="str">
        <f>VLOOKUP($C543,'Raw-products'!$A$2:$H$1261,MATCH(I$1,'Raw-products'!$A$1:$H$1,0))</f>
        <v>XS</v>
      </c>
      <c r="J543" t="str">
        <f>VLOOKUP($C543,'Raw-products'!$A$2:$H$1261,MATCH(J$1,'Raw-products'!$A$1:$H$1,0))</f>
        <v>green</v>
      </c>
      <c r="K543">
        <f>VLOOKUP($C543,'Raw-products'!$A$2:$H$1261,MATCH(K$1,'Raw-products'!$A$1:$H$1,0))</f>
        <v>113</v>
      </c>
      <c r="L543">
        <f>VLOOKUP($C543,'Raw-products'!$A$2:$H$1261,MATCH(L$1,'Raw-products'!$A$1:$H$1,0))</f>
        <v>50</v>
      </c>
      <c r="M543" s="5">
        <f t="shared" si="16"/>
        <v>5650</v>
      </c>
      <c r="N543" cm="1">
        <f t="array" ref="N543:Q543">_xlfn.XLOOKUP($B543,'Raw -orders'!$A:$A,'Raw -orders'!$B:$E)</f>
        <v>971</v>
      </c>
      <c r="O543">
        <v>58134</v>
      </c>
      <c r="P543" s="1">
        <v>44204</v>
      </c>
      <c r="Q543" s="1">
        <v>44219</v>
      </c>
      <c r="R543" t="str" cm="1">
        <f t="array" ref="R543:Y543">_xlfn.XLOOKUP($N543,'Raw - customers'!$A:$A,'Raw - customers'!$B:$I)</f>
        <v>Constance Piddington</v>
      </c>
      <c r="S543" t="str">
        <v>Genderfluid</v>
      </c>
      <c r="T543">
        <v>27</v>
      </c>
      <c r="U543" t="str">
        <v>135 Ella RunApt. 424</v>
      </c>
      <c r="V543">
        <v>4268</v>
      </c>
      <c r="W543" t="str">
        <v>East Chasehaven</v>
      </c>
      <c r="X543" t="str">
        <v>Queensland</v>
      </c>
      <c r="Y543" t="str">
        <v>Australia</v>
      </c>
      <c r="Z543">
        <v>1</v>
      </c>
      <c r="AA543" s="3" t="str">
        <f t="shared" si="17"/>
        <v>10 to 20</v>
      </c>
      <c r="AL543" s="6" t="str">
        <v>Otha Skein</v>
      </c>
      <c r="AP543" s="6">
        <v>971</v>
      </c>
      <c r="AQ543" s="6" t="s">
        <v>1355</v>
      </c>
      <c r="AS543">
        <v>323</v>
      </c>
      <c r="AT543" t="str">
        <v>South Australia</v>
      </c>
    </row>
    <row r="544" spans="1:46" x14ac:dyDescent="0.25">
      <c r="A544">
        <v>542</v>
      </c>
      <c r="B544">
        <v>117</v>
      </c>
      <c r="C544">
        <v>532</v>
      </c>
      <c r="D544">
        <v>98</v>
      </c>
      <c r="E544">
        <v>1</v>
      </c>
      <c r="F544">
        <v>98</v>
      </c>
      <c r="G544" t="str">
        <f>VLOOKUP($C544,'Raw-products'!$A$2:$H$1261,MATCH(G$1,'Raw-products'!$A$1:$H$1,0))</f>
        <v>Jacket</v>
      </c>
      <c r="H544" t="str">
        <f>VLOOKUP($C544,'Raw-products'!$A$2:$H$1261,MATCH(H$1,'Raw-products'!$A$1:$H$1,0))</f>
        <v>Leather</v>
      </c>
      <c r="I544" t="str">
        <f>VLOOKUP($C544,'Raw-products'!$A$2:$H$1261,MATCH(I$1,'Raw-products'!$A$1:$H$1,0))</f>
        <v>M</v>
      </c>
      <c r="J544" t="str">
        <f>VLOOKUP($C544,'Raw-products'!$A$2:$H$1261,MATCH(J$1,'Raw-products'!$A$1:$H$1,0))</f>
        <v>orange</v>
      </c>
      <c r="K544">
        <f>VLOOKUP($C544,'Raw-products'!$A$2:$H$1261,MATCH(K$1,'Raw-products'!$A$1:$H$1,0))</f>
        <v>113</v>
      </c>
      <c r="L544">
        <f>VLOOKUP($C544,'Raw-products'!$A$2:$H$1261,MATCH(L$1,'Raw-products'!$A$1:$H$1,0))</f>
        <v>80</v>
      </c>
      <c r="M544" s="5">
        <f t="shared" si="16"/>
        <v>9040</v>
      </c>
      <c r="N544" cm="1">
        <f t="array" ref="N544:Q544">_xlfn.XLOOKUP($B544,'Raw -orders'!$A:$A,'Raw -orders'!$B:$E)</f>
        <v>971</v>
      </c>
      <c r="O544">
        <v>58134</v>
      </c>
      <c r="P544" s="1">
        <v>44204</v>
      </c>
      <c r="Q544" s="1">
        <v>44219</v>
      </c>
      <c r="R544" t="str" cm="1">
        <f t="array" ref="R544:Y544">_xlfn.XLOOKUP($N544,'Raw - customers'!$A:$A,'Raw - customers'!$B:$I)</f>
        <v>Constance Piddington</v>
      </c>
      <c r="S544" t="str">
        <v>Genderfluid</v>
      </c>
      <c r="T544">
        <v>27</v>
      </c>
      <c r="U544" t="str">
        <v>135 Ella RunApt. 424</v>
      </c>
      <c r="V544">
        <v>4268</v>
      </c>
      <c r="W544" t="str">
        <v>East Chasehaven</v>
      </c>
      <c r="X544" t="str">
        <v>Queensland</v>
      </c>
      <c r="Y544" t="str">
        <v>Australia</v>
      </c>
      <c r="Z544">
        <v>1</v>
      </c>
      <c r="AA544" s="3" t="str">
        <f t="shared" si="17"/>
        <v>10 to 20</v>
      </c>
      <c r="AL544" s="6" t="str">
        <v>Otto Matyasik</v>
      </c>
      <c r="AP544" s="6">
        <v>971</v>
      </c>
      <c r="AQ544" s="6" t="s">
        <v>1355</v>
      </c>
      <c r="AS544">
        <v>684</v>
      </c>
      <c r="AT544" t="str">
        <v>Western Australia</v>
      </c>
    </row>
    <row r="545" spans="1:46" x14ac:dyDescent="0.25">
      <c r="A545">
        <v>543</v>
      </c>
      <c r="B545">
        <v>117</v>
      </c>
      <c r="C545">
        <v>462</v>
      </c>
      <c r="D545">
        <v>118</v>
      </c>
      <c r="E545">
        <v>3</v>
      </c>
      <c r="F545">
        <v>354</v>
      </c>
      <c r="G545" t="str">
        <f>VLOOKUP($C545,'Raw-products'!$A$2:$H$1261,MATCH(G$1,'Raw-products'!$A$1:$H$1,0))</f>
        <v>Jacket</v>
      </c>
      <c r="H545" t="str">
        <f>VLOOKUP($C545,'Raw-products'!$A$2:$H$1261,MATCH(H$1,'Raw-products'!$A$1:$H$1,0))</f>
        <v>Puffer</v>
      </c>
      <c r="I545" t="str">
        <f>VLOOKUP($C545,'Raw-products'!$A$2:$H$1261,MATCH(I$1,'Raw-products'!$A$1:$H$1,0))</f>
        <v>M</v>
      </c>
      <c r="J545" t="str">
        <f>VLOOKUP($C545,'Raw-products'!$A$2:$H$1261,MATCH(J$1,'Raw-products'!$A$1:$H$1,0))</f>
        <v>orange</v>
      </c>
      <c r="K545">
        <f>VLOOKUP($C545,'Raw-products'!$A$2:$H$1261,MATCH(K$1,'Raw-products'!$A$1:$H$1,0))</f>
        <v>110</v>
      </c>
      <c r="L545">
        <f>VLOOKUP($C545,'Raw-products'!$A$2:$H$1261,MATCH(L$1,'Raw-products'!$A$1:$H$1,0))</f>
        <v>61</v>
      </c>
      <c r="M545" s="5">
        <f t="shared" si="16"/>
        <v>6710</v>
      </c>
      <c r="N545" cm="1">
        <f t="array" ref="N545:Q545">_xlfn.XLOOKUP($B545,'Raw -orders'!$A:$A,'Raw -orders'!$B:$E)</f>
        <v>971</v>
      </c>
      <c r="O545">
        <v>58134</v>
      </c>
      <c r="P545" s="1">
        <v>44204</v>
      </c>
      <c r="Q545" s="1">
        <v>44219</v>
      </c>
      <c r="R545" t="str" cm="1">
        <f t="array" ref="R545:Y545">_xlfn.XLOOKUP($N545,'Raw - customers'!$A:$A,'Raw - customers'!$B:$I)</f>
        <v>Constance Piddington</v>
      </c>
      <c r="S545" t="str">
        <v>Genderfluid</v>
      </c>
      <c r="T545">
        <v>27</v>
      </c>
      <c r="U545" t="str">
        <v>135 Ella RunApt. 424</v>
      </c>
      <c r="V545">
        <v>4268</v>
      </c>
      <c r="W545" t="str">
        <v>East Chasehaven</v>
      </c>
      <c r="X545" t="str">
        <v>Queensland</v>
      </c>
      <c r="Y545" t="str">
        <v>Australia</v>
      </c>
      <c r="Z545">
        <v>1</v>
      </c>
      <c r="AA545" s="3" t="str">
        <f t="shared" si="17"/>
        <v>10 to 20</v>
      </c>
      <c r="AL545" s="6" t="str">
        <v>Pate De Ambrosis</v>
      </c>
      <c r="AP545" s="6">
        <v>971</v>
      </c>
      <c r="AQ545" s="6" t="s">
        <v>1355</v>
      </c>
      <c r="AS545">
        <v>219</v>
      </c>
      <c r="AT545" t="str">
        <v>Tasmania</v>
      </c>
    </row>
    <row r="546" spans="1:46" x14ac:dyDescent="0.25">
      <c r="A546">
        <v>544</v>
      </c>
      <c r="B546">
        <v>117</v>
      </c>
      <c r="C546">
        <v>522</v>
      </c>
      <c r="D546">
        <v>102</v>
      </c>
      <c r="E546">
        <v>1</v>
      </c>
      <c r="F546">
        <v>102</v>
      </c>
      <c r="G546" t="str">
        <f>VLOOKUP($C546,'Raw-products'!$A$2:$H$1261,MATCH(G$1,'Raw-products'!$A$1:$H$1,0))</f>
        <v>Jacket</v>
      </c>
      <c r="H546" t="str">
        <f>VLOOKUP($C546,'Raw-products'!$A$2:$H$1261,MATCH(H$1,'Raw-products'!$A$1:$H$1,0))</f>
        <v>Windbreaker</v>
      </c>
      <c r="I546" t="str">
        <f>VLOOKUP($C546,'Raw-products'!$A$2:$H$1261,MATCH(I$1,'Raw-products'!$A$1:$H$1,0))</f>
        <v>M</v>
      </c>
      <c r="J546" t="str">
        <f>VLOOKUP($C546,'Raw-products'!$A$2:$H$1261,MATCH(J$1,'Raw-products'!$A$1:$H$1,0))</f>
        <v>violet</v>
      </c>
      <c r="K546">
        <f>VLOOKUP($C546,'Raw-products'!$A$2:$H$1261,MATCH(K$1,'Raw-products'!$A$1:$H$1,0))</f>
        <v>109</v>
      </c>
      <c r="L546">
        <f>VLOOKUP($C546,'Raw-products'!$A$2:$H$1261,MATCH(L$1,'Raw-products'!$A$1:$H$1,0))</f>
        <v>64</v>
      </c>
      <c r="M546" s="5">
        <f t="shared" si="16"/>
        <v>6976</v>
      </c>
      <c r="N546" cm="1">
        <f t="array" ref="N546:Q546">_xlfn.XLOOKUP($B546,'Raw -orders'!$A:$A,'Raw -orders'!$B:$E)</f>
        <v>971</v>
      </c>
      <c r="O546">
        <v>58134</v>
      </c>
      <c r="P546" s="1">
        <v>44204</v>
      </c>
      <c r="Q546" s="1">
        <v>44219</v>
      </c>
      <c r="R546" t="str" cm="1">
        <f t="array" ref="R546:Y546">_xlfn.XLOOKUP($N546,'Raw - customers'!$A:$A,'Raw - customers'!$B:$I)</f>
        <v>Constance Piddington</v>
      </c>
      <c r="S546" t="str">
        <v>Genderfluid</v>
      </c>
      <c r="T546">
        <v>27</v>
      </c>
      <c r="U546" t="str">
        <v>135 Ella RunApt. 424</v>
      </c>
      <c r="V546">
        <v>4268</v>
      </c>
      <c r="W546" t="str">
        <v>East Chasehaven</v>
      </c>
      <c r="X546" t="str">
        <v>Queensland</v>
      </c>
      <c r="Y546" t="str">
        <v>Australia</v>
      </c>
      <c r="Z546">
        <v>1</v>
      </c>
      <c r="AA546" s="3" t="str">
        <f t="shared" si="17"/>
        <v>10 to 20</v>
      </c>
      <c r="AL546" s="6" t="str">
        <v>Patin Circuit</v>
      </c>
      <c r="AP546" s="6">
        <v>971</v>
      </c>
      <c r="AQ546" s="6" t="s">
        <v>1355</v>
      </c>
      <c r="AS546">
        <v>73</v>
      </c>
      <c r="AT546" t="str">
        <v>South Australia</v>
      </c>
    </row>
    <row r="547" spans="1:46" x14ac:dyDescent="0.25">
      <c r="A547">
        <v>545</v>
      </c>
      <c r="B547">
        <v>118</v>
      </c>
      <c r="C547">
        <v>360</v>
      </c>
      <c r="D547">
        <v>94</v>
      </c>
      <c r="E547">
        <v>1</v>
      </c>
      <c r="F547">
        <v>94</v>
      </c>
      <c r="G547" t="str">
        <f>VLOOKUP($C547,'Raw-products'!$A$2:$H$1261,MATCH(G$1,'Raw-products'!$A$1:$H$1,0))</f>
        <v>Shirt</v>
      </c>
      <c r="H547" t="str">
        <f>VLOOKUP($C547,'Raw-products'!$A$2:$H$1261,MATCH(H$1,'Raw-products'!$A$1:$H$1,0))</f>
        <v>Henley</v>
      </c>
      <c r="I547" t="str">
        <f>VLOOKUP($C547,'Raw-products'!$A$2:$H$1261,MATCH(I$1,'Raw-products'!$A$1:$H$1,0))</f>
        <v>XS</v>
      </c>
      <c r="J547" t="str">
        <f>VLOOKUP($C547,'Raw-products'!$A$2:$H$1261,MATCH(J$1,'Raw-products'!$A$1:$H$1,0))</f>
        <v>yellow</v>
      </c>
      <c r="K547">
        <f>VLOOKUP($C547,'Raw-products'!$A$2:$H$1261,MATCH(K$1,'Raw-products'!$A$1:$H$1,0))</f>
        <v>92</v>
      </c>
      <c r="L547">
        <f>VLOOKUP($C547,'Raw-products'!$A$2:$H$1261,MATCH(L$1,'Raw-products'!$A$1:$H$1,0))</f>
        <v>42</v>
      </c>
      <c r="M547" s="5">
        <f t="shared" si="16"/>
        <v>3864</v>
      </c>
      <c r="N547" cm="1">
        <f t="array" ref="N547:Q547">_xlfn.XLOOKUP($B547,'Raw -orders'!$A:$A,'Raw -orders'!$B:$E)</f>
        <v>639</v>
      </c>
      <c r="O547">
        <v>37950</v>
      </c>
      <c r="P547" s="1">
        <v>44247</v>
      </c>
      <c r="Q547" s="1">
        <v>44249</v>
      </c>
      <c r="R547" t="str" cm="1">
        <f t="array" ref="R547:Y547">_xlfn.XLOOKUP($N547,'Raw - customers'!$A:$A,'Raw - customers'!$B:$I)</f>
        <v>Tobin Jeffryes</v>
      </c>
      <c r="S547" t="str">
        <v>Non-binary</v>
      </c>
      <c r="T547">
        <v>40</v>
      </c>
      <c r="U547" t="str">
        <v>23 Zara KnollApt. 502</v>
      </c>
      <c r="V547">
        <v>6722</v>
      </c>
      <c r="W547" t="str">
        <v>Lake Alice</v>
      </c>
      <c r="X547" t="str">
        <v>Victoria</v>
      </c>
      <c r="Y547" t="str">
        <v>Australia</v>
      </c>
      <c r="Z547">
        <v>2</v>
      </c>
      <c r="AA547" s="3" t="str">
        <f t="shared" si="17"/>
        <v>0 to 10</v>
      </c>
      <c r="AL547" s="6" t="str">
        <v>Paul Mcgavigan</v>
      </c>
      <c r="AP547" s="6">
        <v>639</v>
      </c>
      <c r="AQ547" s="6" t="s">
        <v>1396</v>
      </c>
      <c r="AS547">
        <v>768</v>
      </c>
      <c r="AT547" t="str">
        <v>Northern Territory</v>
      </c>
    </row>
    <row r="548" spans="1:46" x14ac:dyDescent="0.25">
      <c r="A548">
        <v>546</v>
      </c>
      <c r="B548">
        <v>118</v>
      </c>
      <c r="C548">
        <v>99</v>
      </c>
      <c r="D548">
        <v>118</v>
      </c>
      <c r="E548">
        <v>1</v>
      </c>
      <c r="F548">
        <v>118</v>
      </c>
      <c r="G548" t="str">
        <f>VLOOKUP($C548,'Raw-products'!$A$2:$H$1261,MATCH(G$1,'Raw-products'!$A$1:$H$1,0))</f>
        <v>Shirt</v>
      </c>
      <c r="H548" t="str">
        <f>VLOOKUP($C548,'Raw-products'!$A$2:$H$1261,MATCH(H$1,'Raw-products'!$A$1:$H$1,0))</f>
        <v>Flannel</v>
      </c>
      <c r="I548" t="str">
        <f>VLOOKUP($C548,'Raw-products'!$A$2:$H$1261,MATCH(I$1,'Raw-products'!$A$1:$H$1,0))</f>
        <v>XL</v>
      </c>
      <c r="J548" t="str">
        <f>VLOOKUP($C548,'Raw-products'!$A$2:$H$1261,MATCH(J$1,'Raw-products'!$A$1:$H$1,0))</f>
        <v>indigo</v>
      </c>
      <c r="K548">
        <f>VLOOKUP($C548,'Raw-products'!$A$2:$H$1261,MATCH(K$1,'Raw-products'!$A$1:$H$1,0))</f>
        <v>96</v>
      </c>
      <c r="L548">
        <f>VLOOKUP($C548,'Raw-products'!$A$2:$H$1261,MATCH(L$1,'Raw-products'!$A$1:$H$1,0))</f>
        <v>57</v>
      </c>
      <c r="M548" s="5">
        <f t="shared" si="16"/>
        <v>5472</v>
      </c>
      <c r="N548" cm="1">
        <f t="array" ref="N548:Q548">_xlfn.XLOOKUP($B548,'Raw -orders'!$A:$A,'Raw -orders'!$B:$E)</f>
        <v>639</v>
      </c>
      <c r="O548">
        <v>37950</v>
      </c>
      <c r="P548" s="1">
        <v>44247</v>
      </c>
      <c r="Q548" s="1">
        <v>44249</v>
      </c>
      <c r="R548" t="str" cm="1">
        <f t="array" ref="R548:Y548">_xlfn.XLOOKUP($N548,'Raw - customers'!$A:$A,'Raw - customers'!$B:$I)</f>
        <v>Tobin Jeffryes</v>
      </c>
      <c r="S548" t="str">
        <v>Non-binary</v>
      </c>
      <c r="T548">
        <v>40</v>
      </c>
      <c r="U548" t="str">
        <v>23 Zara KnollApt. 502</v>
      </c>
      <c r="V548">
        <v>6722</v>
      </c>
      <c r="W548" t="str">
        <v>Lake Alice</v>
      </c>
      <c r="X548" t="str">
        <v>Victoria</v>
      </c>
      <c r="Y548" t="str">
        <v>Australia</v>
      </c>
      <c r="Z548">
        <v>2</v>
      </c>
      <c r="AA548" s="3" t="str">
        <f t="shared" si="17"/>
        <v>0 to 10</v>
      </c>
      <c r="AL548" s="6" t="str">
        <v>Paxon O'Shiel</v>
      </c>
      <c r="AP548" s="6">
        <v>639</v>
      </c>
      <c r="AQ548" s="6" t="s">
        <v>1396</v>
      </c>
      <c r="AS548">
        <v>572</v>
      </c>
      <c r="AT548" t="str">
        <v>South Australia</v>
      </c>
    </row>
    <row r="549" spans="1:46" x14ac:dyDescent="0.25">
      <c r="A549">
        <v>547</v>
      </c>
      <c r="B549">
        <v>118</v>
      </c>
      <c r="C549">
        <v>110</v>
      </c>
      <c r="D549">
        <v>92</v>
      </c>
      <c r="E549">
        <v>1</v>
      </c>
      <c r="F549">
        <v>92</v>
      </c>
      <c r="G549" t="str">
        <f>VLOOKUP($C549,'Raw-products'!$A$2:$H$1261,MATCH(G$1,'Raw-products'!$A$1:$H$1,0))</f>
        <v>Shirt</v>
      </c>
      <c r="H549" t="str">
        <f>VLOOKUP($C549,'Raw-products'!$A$2:$H$1261,MATCH(H$1,'Raw-products'!$A$1:$H$1,0))</f>
        <v>Denim</v>
      </c>
      <c r="I549" t="str">
        <f>VLOOKUP($C549,'Raw-products'!$A$2:$H$1261,MATCH(I$1,'Raw-products'!$A$1:$H$1,0))</f>
        <v>XS</v>
      </c>
      <c r="J549" t="str">
        <f>VLOOKUP($C549,'Raw-products'!$A$2:$H$1261,MATCH(J$1,'Raw-products'!$A$1:$H$1,0))</f>
        <v>orange</v>
      </c>
      <c r="K549">
        <f>VLOOKUP($C549,'Raw-products'!$A$2:$H$1261,MATCH(K$1,'Raw-products'!$A$1:$H$1,0))</f>
        <v>115</v>
      </c>
      <c r="L549">
        <f>VLOOKUP($C549,'Raw-products'!$A$2:$H$1261,MATCH(L$1,'Raw-products'!$A$1:$H$1,0))</f>
        <v>45</v>
      </c>
      <c r="M549" s="5">
        <f t="shared" si="16"/>
        <v>5175</v>
      </c>
      <c r="N549" cm="1">
        <f t="array" ref="N549:Q549">_xlfn.XLOOKUP($B549,'Raw -orders'!$A:$A,'Raw -orders'!$B:$E)</f>
        <v>639</v>
      </c>
      <c r="O549">
        <v>37950</v>
      </c>
      <c r="P549" s="1">
        <v>44247</v>
      </c>
      <c r="Q549" s="1">
        <v>44249</v>
      </c>
      <c r="R549" t="str" cm="1">
        <f t="array" ref="R549:Y549">_xlfn.XLOOKUP($N549,'Raw - customers'!$A:$A,'Raw - customers'!$B:$I)</f>
        <v>Tobin Jeffryes</v>
      </c>
      <c r="S549" t="str">
        <v>Non-binary</v>
      </c>
      <c r="T549">
        <v>40</v>
      </c>
      <c r="U549" t="str">
        <v>23 Zara KnollApt. 502</v>
      </c>
      <c r="V549">
        <v>6722</v>
      </c>
      <c r="W549" t="str">
        <v>Lake Alice</v>
      </c>
      <c r="X549" t="str">
        <v>Victoria</v>
      </c>
      <c r="Y549" t="str">
        <v>Australia</v>
      </c>
      <c r="Z549">
        <v>2</v>
      </c>
      <c r="AA549" s="3" t="str">
        <f t="shared" si="17"/>
        <v>0 to 10</v>
      </c>
      <c r="AL549" s="6" t="str">
        <v>Pen Andrzejczak</v>
      </c>
      <c r="AP549" s="6">
        <v>639</v>
      </c>
      <c r="AQ549" s="6" t="s">
        <v>1396</v>
      </c>
      <c r="AS549">
        <v>944</v>
      </c>
      <c r="AT549" t="str">
        <v>Victoria</v>
      </c>
    </row>
    <row r="550" spans="1:46" x14ac:dyDescent="0.25">
      <c r="A550">
        <v>548</v>
      </c>
      <c r="B550">
        <v>118</v>
      </c>
      <c r="C550">
        <v>603</v>
      </c>
      <c r="D550">
        <v>112</v>
      </c>
      <c r="E550">
        <v>2</v>
      </c>
      <c r="F550">
        <v>224</v>
      </c>
      <c r="G550" t="str">
        <f>VLOOKUP($C550,'Raw-products'!$A$2:$H$1261,MATCH(G$1,'Raw-products'!$A$1:$H$1,0))</f>
        <v>Jacket</v>
      </c>
      <c r="H550" t="str">
        <f>VLOOKUP($C550,'Raw-products'!$A$2:$H$1261,MATCH(H$1,'Raw-products'!$A$1:$H$1,0))</f>
        <v>Cardigan</v>
      </c>
      <c r="I550" t="str">
        <f>VLOOKUP($C550,'Raw-products'!$A$2:$H$1261,MATCH(I$1,'Raw-products'!$A$1:$H$1,0))</f>
        <v>L</v>
      </c>
      <c r="J550" t="str">
        <f>VLOOKUP($C550,'Raw-products'!$A$2:$H$1261,MATCH(J$1,'Raw-products'!$A$1:$H$1,0))</f>
        <v>orange</v>
      </c>
      <c r="K550">
        <f>VLOOKUP($C550,'Raw-products'!$A$2:$H$1261,MATCH(K$1,'Raw-products'!$A$1:$H$1,0))</f>
        <v>118</v>
      </c>
      <c r="L550">
        <f>VLOOKUP($C550,'Raw-products'!$A$2:$H$1261,MATCH(L$1,'Raw-products'!$A$1:$H$1,0))</f>
        <v>79</v>
      </c>
      <c r="M550" s="5">
        <f t="shared" si="16"/>
        <v>9322</v>
      </c>
      <c r="N550" cm="1">
        <f t="array" ref="N550:Q550">_xlfn.XLOOKUP($B550,'Raw -orders'!$A:$A,'Raw -orders'!$B:$E)</f>
        <v>639</v>
      </c>
      <c r="O550">
        <v>37950</v>
      </c>
      <c r="P550" s="1">
        <v>44247</v>
      </c>
      <c r="Q550" s="1">
        <v>44249</v>
      </c>
      <c r="R550" t="str" cm="1">
        <f t="array" ref="R550:Y550">_xlfn.XLOOKUP($N550,'Raw - customers'!$A:$A,'Raw - customers'!$B:$I)</f>
        <v>Tobin Jeffryes</v>
      </c>
      <c r="S550" t="str">
        <v>Non-binary</v>
      </c>
      <c r="T550">
        <v>40</v>
      </c>
      <c r="U550" t="str">
        <v>23 Zara KnollApt. 502</v>
      </c>
      <c r="V550">
        <v>6722</v>
      </c>
      <c r="W550" t="str">
        <v>Lake Alice</v>
      </c>
      <c r="X550" t="str">
        <v>Victoria</v>
      </c>
      <c r="Y550" t="str">
        <v>Australia</v>
      </c>
      <c r="Z550">
        <v>2</v>
      </c>
      <c r="AA550" s="3" t="str">
        <f t="shared" si="17"/>
        <v>0 to 10</v>
      </c>
      <c r="AL550" s="6" t="str">
        <v>Perceval Umbers</v>
      </c>
      <c r="AP550" s="6">
        <v>639</v>
      </c>
      <c r="AQ550" s="6" t="s">
        <v>1396</v>
      </c>
      <c r="AS550">
        <v>801</v>
      </c>
      <c r="AT550" t="str">
        <v>Australian Capital Territory</v>
      </c>
    </row>
    <row r="551" spans="1:46" x14ac:dyDescent="0.25">
      <c r="A551">
        <v>549</v>
      </c>
      <c r="B551">
        <v>119</v>
      </c>
      <c r="C551">
        <v>551</v>
      </c>
      <c r="D551">
        <v>98</v>
      </c>
      <c r="E551">
        <v>2</v>
      </c>
      <c r="F551">
        <v>196</v>
      </c>
      <c r="G551" t="str">
        <f>VLOOKUP($C551,'Raw-products'!$A$2:$H$1261,MATCH(G$1,'Raw-products'!$A$1:$H$1,0))</f>
        <v>Jacket</v>
      </c>
      <c r="H551" t="str">
        <f>VLOOKUP($C551,'Raw-products'!$A$2:$H$1261,MATCH(H$1,'Raw-products'!$A$1:$H$1,0))</f>
        <v>Leather</v>
      </c>
      <c r="I551" t="str">
        <f>VLOOKUP($C551,'Raw-products'!$A$2:$H$1261,MATCH(I$1,'Raw-products'!$A$1:$H$1,0))</f>
        <v>S</v>
      </c>
      <c r="J551" t="str">
        <f>VLOOKUP($C551,'Raw-products'!$A$2:$H$1261,MATCH(J$1,'Raw-products'!$A$1:$H$1,0))</f>
        <v>indigo</v>
      </c>
      <c r="K551">
        <f>VLOOKUP($C551,'Raw-products'!$A$2:$H$1261,MATCH(K$1,'Raw-products'!$A$1:$H$1,0))</f>
        <v>113</v>
      </c>
      <c r="L551">
        <f>VLOOKUP($C551,'Raw-products'!$A$2:$H$1261,MATCH(L$1,'Raw-products'!$A$1:$H$1,0))</f>
        <v>40</v>
      </c>
      <c r="M551" s="5">
        <f t="shared" si="16"/>
        <v>4520</v>
      </c>
      <c r="N551" cm="1">
        <f t="array" ref="N551:Q551">_xlfn.XLOOKUP($B551,'Raw -orders'!$A:$A,'Raw -orders'!$B:$E)</f>
        <v>545</v>
      </c>
      <c r="O551">
        <v>19955</v>
      </c>
      <c r="P551" s="1">
        <v>44315</v>
      </c>
      <c r="Q551" s="1">
        <v>44322</v>
      </c>
      <c r="R551" t="str" cm="1">
        <f t="array" ref="R551:Y551">_xlfn.XLOOKUP($N551,'Raw - customers'!$A:$A,'Raw - customers'!$B:$I)</f>
        <v>Jakob Munks</v>
      </c>
      <c r="S551" t="str">
        <v>Non-binary</v>
      </c>
      <c r="T551">
        <v>59</v>
      </c>
      <c r="U551" t="str">
        <v>27 Hermann ManorSuite 124</v>
      </c>
      <c r="V551">
        <v>8864</v>
      </c>
      <c r="W551" t="str">
        <v>Durgantown</v>
      </c>
      <c r="X551" t="str">
        <v>Queensland</v>
      </c>
      <c r="Y551" t="str">
        <v>Australia</v>
      </c>
      <c r="Z551">
        <v>4</v>
      </c>
      <c r="AA551" s="3" t="str">
        <f t="shared" si="17"/>
        <v>0 to 10</v>
      </c>
      <c r="AL551" s="6" t="str">
        <v>Peri Pilsworth</v>
      </c>
      <c r="AP551" s="6">
        <v>545</v>
      </c>
      <c r="AQ551" s="6" t="s">
        <v>1355</v>
      </c>
      <c r="AS551">
        <v>118</v>
      </c>
      <c r="AT551" t="str">
        <v>Australian Capital Territory</v>
      </c>
    </row>
    <row r="552" spans="1:46" x14ac:dyDescent="0.25">
      <c r="A552">
        <v>550</v>
      </c>
      <c r="B552">
        <v>119</v>
      </c>
      <c r="C552">
        <v>911</v>
      </c>
      <c r="D552">
        <v>96</v>
      </c>
      <c r="E552">
        <v>1</v>
      </c>
      <c r="F552">
        <v>96</v>
      </c>
      <c r="G552" t="str">
        <f>VLOOKUP($C552,'Raw-products'!$A$2:$H$1261,MATCH(G$1,'Raw-products'!$A$1:$H$1,0))</f>
        <v>Trousers</v>
      </c>
      <c r="H552" t="str">
        <f>VLOOKUP($C552,'Raw-products'!$A$2:$H$1261,MATCH(H$1,'Raw-products'!$A$1:$H$1,0))</f>
        <v>Drawstring</v>
      </c>
      <c r="I552" t="str">
        <f>VLOOKUP($C552,'Raw-products'!$A$2:$H$1261,MATCH(I$1,'Raw-products'!$A$1:$H$1,0))</f>
        <v>S</v>
      </c>
      <c r="J552" t="str">
        <f>VLOOKUP($C552,'Raw-products'!$A$2:$H$1261,MATCH(J$1,'Raw-products'!$A$1:$H$1,0))</f>
        <v>red</v>
      </c>
      <c r="K552">
        <f>VLOOKUP($C552,'Raw-products'!$A$2:$H$1261,MATCH(K$1,'Raw-products'!$A$1:$H$1,0))</f>
        <v>104</v>
      </c>
      <c r="L552">
        <f>VLOOKUP($C552,'Raw-products'!$A$2:$H$1261,MATCH(L$1,'Raw-products'!$A$1:$H$1,0))</f>
        <v>64</v>
      </c>
      <c r="M552" s="5">
        <f t="shared" si="16"/>
        <v>6656</v>
      </c>
      <c r="N552" cm="1">
        <f t="array" ref="N552:Q552">_xlfn.XLOOKUP($B552,'Raw -orders'!$A:$A,'Raw -orders'!$B:$E)</f>
        <v>545</v>
      </c>
      <c r="O552">
        <v>19955</v>
      </c>
      <c r="P552" s="1">
        <v>44315</v>
      </c>
      <c r="Q552" s="1">
        <v>44322</v>
      </c>
      <c r="R552" t="str" cm="1">
        <f t="array" ref="R552:Y552">_xlfn.XLOOKUP($N552,'Raw - customers'!$A:$A,'Raw - customers'!$B:$I)</f>
        <v>Jakob Munks</v>
      </c>
      <c r="S552" t="str">
        <v>Non-binary</v>
      </c>
      <c r="T552">
        <v>59</v>
      </c>
      <c r="U552" t="str">
        <v>27 Hermann ManorSuite 124</v>
      </c>
      <c r="V552">
        <v>8864</v>
      </c>
      <c r="W552" t="str">
        <v>Durgantown</v>
      </c>
      <c r="X552" t="str">
        <v>Queensland</v>
      </c>
      <c r="Y552" t="str">
        <v>Australia</v>
      </c>
      <c r="Z552">
        <v>4</v>
      </c>
      <c r="AA552" s="3" t="str">
        <f t="shared" si="17"/>
        <v>0 to 10</v>
      </c>
      <c r="AL552" s="6" t="str">
        <v>Perry Mcaless</v>
      </c>
      <c r="AP552" s="6">
        <v>545</v>
      </c>
      <c r="AQ552" s="6" t="s">
        <v>1355</v>
      </c>
      <c r="AS552">
        <v>524</v>
      </c>
      <c r="AT552" t="str">
        <v>Queensland</v>
      </c>
    </row>
    <row r="553" spans="1:46" x14ac:dyDescent="0.25">
      <c r="A553">
        <v>551</v>
      </c>
      <c r="B553">
        <v>119</v>
      </c>
      <c r="C553">
        <v>66</v>
      </c>
      <c r="D553">
        <v>104</v>
      </c>
      <c r="E553">
        <v>1</v>
      </c>
      <c r="F553">
        <v>104</v>
      </c>
      <c r="G553" t="str">
        <f>VLOOKUP($C553,'Raw-products'!$A$2:$H$1261,MATCH(G$1,'Raw-products'!$A$1:$H$1,0))</f>
        <v>Shirt</v>
      </c>
      <c r="H553" t="str">
        <f>VLOOKUP($C553,'Raw-products'!$A$2:$H$1261,MATCH(H$1,'Raw-products'!$A$1:$H$1,0))</f>
        <v>Dress</v>
      </c>
      <c r="I553" t="str">
        <f>VLOOKUP($C553,'Raw-products'!$A$2:$H$1261,MATCH(I$1,'Raw-products'!$A$1:$H$1,0))</f>
        <v>S</v>
      </c>
      <c r="J553" t="str">
        <f>VLOOKUP($C553,'Raw-products'!$A$2:$H$1261,MATCH(J$1,'Raw-products'!$A$1:$H$1,0))</f>
        <v>violet</v>
      </c>
      <c r="K553">
        <f>VLOOKUP($C553,'Raw-products'!$A$2:$H$1261,MATCH(K$1,'Raw-products'!$A$1:$H$1,0))</f>
        <v>119</v>
      </c>
      <c r="L553">
        <f>VLOOKUP($C553,'Raw-products'!$A$2:$H$1261,MATCH(L$1,'Raw-products'!$A$1:$H$1,0))</f>
        <v>69</v>
      </c>
      <c r="M553" s="5">
        <f t="shared" si="16"/>
        <v>8211</v>
      </c>
      <c r="N553" cm="1">
        <f t="array" ref="N553:Q553">_xlfn.XLOOKUP($B553,'Raw -orders'!$A:$A,'Raw -orders'!$B:$E)</f>
        <v>545</v>
      </c>
      <c r="O553">
        <v>19955</v>
      </c>
      <c r="P553" s="1">
        <v>44315</v>
      </c>
      <c r="Q553" s="1">
        <v>44322</v>
      </c>
      <c r="R553" t="str" cm="1">
        <f t="array" ref="R553:Y553">_xlfn.XLOOKUP($N553,'Raw - customers'!$A:$A,'Raw - customers'!$B:$I)</f>
        <v>Jakob Munks</v>
      </c>
      <c r="S553" t="str">
        <v>Non-binary</v>
      </c>
      <c r="T553">
        <v>59</v>
      </c>
      <c r="U553" t="str">
        <v>27 Hermann ManorSuite 124</v>
      </c>
      <c r="V553">
        <v>8864</v>
      </c>
      <c r="W553" t="str">
        <v>Durgantown</v>
      </c>
      <c r="X553" t="str">
        <v>Queensland</v>
      </c>
      <c r="Y553" t="str">
        <v>Australia</v>
      </c>
      <c r="Z553">
        <v>4</v>
      </c>
      <c r="AA553" s="3" t="str">
        <f t="shared" si="17"/>
        <v>0 to 10</v>
      </c>
      <c r="AL553" s="6" t="str">
        <v>Persis Linch</v>
      </c>
      <c r="AP553" s="6">
        <v>545</v>
      </c>
      <c r="AQ553" s="6" t="s">
        <v>1355</v>
      </c>
      <c r="AS553">
        <v>724</v>
      </c>
      <c r="AT553" t="str">
        <v>New South Wales</v>
      </c>
    </row>
    <row r="554" spans="1:46" x14ac:dyDescent="0.25">
      <c r="A554">
        <v>552</v>
      </c>
      <c r="B554">
        <v>119</v>
      </c>
      <c r="C554">
        <v>63</v>
      </c>
      <c r="D554">
        <v>104</v>
      </c>
      <c r="E554">
        <v>1</v>
      </c>
      <c r="F554">
        <v>104</v>
      </c>
      <c r="G554" t="str">
        <f>VLOOKUP($C554,'Raw-products'!$A$2:$H$1261,MATCH(G$1,'Raw-products'!$A$1:$H$1,0))</f>
        <v>Shirt</v>
      </c>
      <c r="H554" t="str">
        <f>VLOOKUP($C554,'Raw-products'!$A$2:$H$1261,MATCH(H$1,'Raw-products'!$A$1:$H$1,0))</f>
        <v>Dress</v>
      </c>
      <c r="I554" t="str">
        <f>VLOOKUP($C554,'Raw-products'!$A$2:$H$1261,MATCH(I$1,'Raw-products'!$A$1:$H$1,0))</f>
        <v>L</v>
      </c>
      <c r="J554" t="str">
        <f>VLOOKUP($C554,'Raw-products'!$A$2:$H$1261,MATCH(J$1,'Raw-products'!$A$1:$H$1,0))</f>
        <v>indigo</v>
      </c>
      <c r="K554">
        <f>VLOOKUP($C554,'Raw-products'!$A$2:$H$1261,MATCH(K$1,'Raw-products'!$A$1:$H$1,0))</f>
        <v>119</v>
      </c>
      <c r="L554">
        <f>VLOOKUP($C554,'Raw-products'!$A$2:$H$1261,MATCH(L$1,'Raw-products'!$A$1:$H$1,0))</f>
        <v>71</v>
      </c>
      <c r="M554" s="5">
        <f t="shared" si="16"/>
        <v>8449</v>
      </c>
      <c r="N554" cm="1">
        <f t="array" ref="N554:Q554">_xlfn.XLOOKUP($B554,'Raw -orders'!$A:$A,'Raw -orders'!$B:$E)</f>
        <v>545</v>
      </c>
      <c r="O554">
        <v>19955</v>
      </c>
      <c r="P554" s="1">
        <v>44315</v>
      </c>
      <c r="Q554" s="1">
        <v>44322</v>
      </c>
      <c r="R554" t="str" cm="1">
        <f t="array" ref="R554:Y554">_xlfn.XLOOKUP($N554,'Raw - customers'!$A:$A,'Raw - customers'!$B:$I)</f>
        <v>Jakob Munks</v>
      </c>
      <c r="S554" t="str">
        <v>Non-binary</v>
      </c>
      <c r="T554">
        <v>59</v>
      </c>
      <c r="U554" t="str">
        <v>27 Hermann ManorSuite 124</v>
      </c>
      <c r="V554">
        <v>8864</v>
      </c>
      <c r="W554" t="str">
        <v>Durgantown</v>
      </c>
      <c r="X554" t="str">
        <v>Queensland</v>
      </c>
      <c r="Y554" t="str">
        <v>Australia</v>
      </c>
      <c r="Z554">
        <v>4</v>
      </c>
      <c r="AA554" s="3" t="str">
        <f t="shared" si="17"/>
        <v>0 to 10</v>
      </c>
      <c r="AL554" s="6" t="str">
        <v>Persis Spiteri</v>
      </c>
      <c r="AP554" s="6">
        <v>545</v>
      </c>
      <c r="AQ554" s="6" t="s">
        <v>1355</v>
      </c>
      <c r="AS554">
        <v>951</v>
      </c>
      <c r="AT554" t="str">
        <v>Tasmania</v>
      </c>
    </row>
    <row r="555" spans="1:46" x14ac:dyDescent="0.25">
      <c r="A555">
        <v>553</v>
      </c>
      <c r="B555">
        <v>120</v>
      </c>
      <c r="C555">
        <v>1231</v>
      </c>
      <c r="D555">
        <v>112</v>
      </c>
      <c r="E555">
        <v>1</v>
      </c>
      <c r="F555">
        <v>112</v>
      </c>
      <c r="G555" t="str">
        <f>VLOOKUP($C555,'Raw-products'!$A$2:$H$1261,MATCH(G$1,'Raw-products'!$A$1:$H$1,0))</f>
        <v>Trousers</v>
      </c>
      <c r="H555" t="str">
        <f>VLOOKUP($C555,'Raw-products'!$A$2:$H$1261,MATCH(H$1,'Raw-products'!$A$1:$H$1,0))</f>
        <v>Tracksuit Bottoms</v>
      </c>
      <c r="I555" t="str">
        <f>VLOOKUP($C555,'Raw-products'!$A$2:$H$1261,MATCH(I$1,'Raw-products'!$A$1:$H$1,0))</f>
        <v>S</v>
      </c>
      <c r="J555" t="str">
        <f>VLOOKUP($C555,'Raw-products'!$A$2:$H$1261,MATCH(J$1,'Raw-products'!$A$1:$H$1,0))</f>
        <v>orange</v>
      </c>
      <c r="K555">
        <f>VLOOKUP($C555,'Raw-products'!$A$2:$H$1261,MATCH(K$1,'Raw-products'!$A$1:$H$1,0))</f>
        <v>91</v>
      </c>
      <c r="L555">
        <f>VLOOKUP($C555,'Raw-products'!$A$2:$H$1261,MATCH(L$1,'Raw-products'!$A$1:$H$1,0))</f>
        <v>59</v>
      </c>
      <c r="M555" s="5">
        <f t="shared" si="16"/>
        <v>5369</v>
      </c>
      <c r="N555" cm="1">
        <f t="array" ref="N555:Q555">_xlfn.XLOOKUP($B555,'Raw -orders'!$A:$A,'Raw -orders'!$B:$E)</f>
        <v>585</v>
      </c>
      <c r="O555">
        <v>53001</v>
      </c>
      <c r="P555" s="1">
        <v>44356</v>
      </c>
      <c r="Q555" s="1">
        <v>44361</v>
      </c>
      <c r="R555" t="str" cm="1">
        <f t="array" ref="R555:Y555">_xlfn.XLOOKUP($N555,'Raw - customers'!$A:$A,'Raw - customers'!$B:$I)</f>
        <v>Alicea Momford</v>
      </c>
      <c r="S555" t="str">
        <v>Non-binary</v>
      </c>
      <c r="T555">
        <v>23</v>
      </c>
      <c r="U555" t="str">
        <v>01 Lee GroveSuite 419</v>
      </c>
      <c r="V555">
        <v>3863</v>
      </c>
      <c r="W555" t="str">
        <v>West Bella</v>
      </c>
      <c r="X555" t="str">
        <v>South Australia</v>
      </c>
      <c r="Y555" t="str">
        <v>Australia</v>
      </c>
      <c r="Z555">
        <v>6</v>
      </c>
      <c r="AA555" s="3" t="str">
        <f t="shared" si="17"/>
        <v>0 to 10</v>
      </c>
      <c r="AL555" s="6" t="str">
        <v>Phillipe Gatecliffe</v>
      </c>
      <c r="AP555" s="6">
        <v>585</v>
      </c>
      <c r="AQ555" s="6" t="s">
        <v>1345</v>
      </c>
      <c r="AS555">
        <v>338</v>
      </c>
      <c r="AT555" t="str">
        <v>New South Wales</v>
      </c>
    </row>
    <row r="556" spans="1:46" x14ac:dyDescent="0.25">
      <c r="A556">
        <v>554</v>
      </c>
      <c r="B556">
        <v>120</v>
      </c>
      <c r="C556">
        <v>340</v>
      </c>
      <c r="D556">
        <v>109</v>
      </c>
      <c r="E556">
        <v>2</v>
      </c>
      <c r="F556">
        <v>218</v>
      </c>
      <c r="G556" t="str">
        <f>VLOOKUP($C556,'Raw-products'!$A$2:$H$1261,MATCH(G$1,'Raw-products'!$A$1:$H$1,0))</f>
        <v>Shirt</v>
      </c>
      <c r="H556" t="str">
        <f>VLOOKUP($C556,'Raw-products'!$A$2:$H$1261,MATCH(H$1,'Raw-products'!$A$1:$H$1,0))</f>
        <v>Mandarin Collar</v>
      </c>
      <c r="I556" t="str">
        <f>VLOOKUP($C556,'Raw-products'!$A$2:$H$1261,MATCH(I$1,'Raw-products'!$A$1:$H$1,0))</f>
        <v>XS</v>
      </c>
      <c r="J556" t="str">
        <f>VLOOKUP($C556,'Raw-products'!$A$2:$H$1261,MATCH(J$1,'Raw-products'!$A$1:$H$1,0))</f>
        <v>indigo</v>
      </c>
      <c r="K556">
        <f>VLOOKUP($C556,'Raw-products'!$A$2:$H$1261,MATCH(K$1,'Raw-products'!$A$1:$H$1,0))</f>
        <v>108</v>
      </c>
      <c r="L556">
        <f>VLOOKUP($C556,'Raw-products'!$A$2:$H$1261,MATCH(L$1,'Raw-products'!$A$1:$H$1,0))</f>
        <v>80</v>
      </c>
      <c r="M556" s="5">
        <f t="shared" si="16"/>
        <v>8640</v>
      </c>
      <c r="N556" cm="1">
        <f t="array" ref="N556:Q556">_xlfn.XLOOKUP($B556,'Raw -orders'!$A:$A,'Raw -orders'!$B:$E)</f>
        <v>585</v>
      </c>
      <c r="O556">
        <v>53001</v>
      </c>
      <c r="P556" s="1">
        <v>44356</v>
      </c>
      <c r="Q556" s="1">
        <v>44361</v>
      </c>
      <c r="R556" t="str" cm="1">
        <f t="array" ref="R556:Y556">_xlfn.XLOOKUP($N556,'Raw - customers'!$A:$A,'Raw - customers'!$B:$I)</f>
        <v>Alicea Momford</v>
      </c>
      <c r="S556" t="str">
        <v>Non-binary</v>
      </c>
      <c r="T556">
        <v>23</v>
      </c>
      <c r="U556" t="str">
        <v>01 Lee GroveSuite 419</v>
      </c>
      <c r="V556">
        <v>3863</v>
      </c>
      <c r="W556" t="str">
        <v>West Bella</v>
      </c>
      <c r="X556" t="str">
        <v>South Australia</v>
      </c>
      <c r="Y556" t="str">
        <v>Australia</v>
      </c>
      <c r="Z556">
        <v>6</v>
      </c>
      <c r="AA556" s="3" t="str">
        <f t="shared" si="17"/>
        <v>0 to 10</v>
      </c>
      <c r="AL556" s="6" t="str">
        <v>Pierre Rockwill</v>
      </c>
      <c r="AP556" s="6">
        <v>585</v>
      </c>
      <c r="AQ556" s="6" t="s">
        <v>1345</v>
      </c>
      <c r="AS556">
        <v>139</v>
      </c>
      <c r="AT556" t="str">
        <v>Australian Capital Territory</v>
      </c>
    </row>
    <row r="557" spans="1:46" x14ac:dyDescent="0.25">
      <c r="A557">
        <v>555</v>
      </c>
      <c r="B557">
        <v>120</v>
      </c>
      <c r="C557">
        <v>881</v>
      </c>
      <c r="D557">
        <v>94</v>
      </c>
      <c r="E557">
        <v>2</v>
      </c>
      <c r="F557">
        <v>188</v>
      </c>
      <c r="G557" t="str">
        <f>VLOOKUP($C557,'Raw-products'!$A$2:$H$1261,MATCH(G$1,'Raw-products'!$A$1:$H$1,0))</f>
        <v>Trousers</v>
      </c>
      <c r="H557" t="str">
        <f>VLOOKUP($C557,'Raw-products'!$A$2:$H$1261,MATCH(H$1,'Raw-products'!$A$1:$H$1,0))</f>
        <v>Cords</v>
      </c>
      <c r="I557" t="str">
        <f>VLOOKUP($C557,'Raw-products'!$A$2:$H$1261,MATCH(I$1,'Raw-products'!$A$1:$H$1,0))</f>
        <v>S</v>
      </c>
      <c r="J557" t="str">
        <f>VLOOKUP($C557,'Raw-products'!$A$2:$H$1261,MATCH(J$1,'Raw-products'!$A$1:$H$1,0))</f>
        <v>orange</v>
      </c>
      <c r="K557">
        <f>VLOOKUP($C557,'Raw-products'!$A$2:$H$1261,MATCH(K$1,'Raw-products'!$A$1:$H$1,0))</f>
        <v>113</v>
      </c>
      <c r="L557">
        <f>VLOOKUP($C557,'Raw-products'!$A$2:$H$1261,MATCH(L$1,'Raw-products'!$A$1:$H$1,0))</f>
        <v>59</v>
      </c>
      <c r="M557" s="5">
        <f t="shared" si="16"/>
        <v>6667</v>
      </c>
      <c r="N557" cm="1">
        <f t="array" ref="N557:Q557">_xlfn.XLOOKUP($B557,'Raw -orders'!$A:$A,'Raw -orders'!$B:$E)</f>
        <v>585</v>
      </c>
      <c r="O557">
        <v>53001</v>
      </c>
      <c r="P557" s="1">
        <v>44356</v>
      </c>
      <c r="Q557" s="1">
        <v>44361</v>
      </c>
      <c r="R557" t="str" cm="1">
        <f t="array" ref="R557:Y557">_xlfn.XLOOKUP($N557,'Raw - customers'!$A:$A,'Raw - customers'!$B:$I)</f>
        <v>Alicea Momford</v>
      </c>
      <c r="S557" t="str">
        <v>Non-binary</v>
      </c>
      <c r="T557">
        <v>23</v>
      </c>
      <c r="U557" t="str">
        <v>01 Lee GroveSuite 419</v>
      </c>
      <c r="V557">
        <v>3863</v>
      </c>
      <c r="W557" t="str">
        <v>West Bella</v>
      </c>
      <c r="X557" t="str">
        <v>South Australia</v>
      </c>
      <c r="Y557" t="str">
        <v>Australia</v>
      </c>
      <c r="Z557">
        <v>6</v>
      </c>
      <c r="AA557" s="3" t="str">
        <f t="shared" si="17"/>
        <v>0 to 10</v>
      </c>
      <c r="AL557" s="6" t="str">
        <v>Pieter Bruton</v>
      </c>
      <c r="AP557" s="6">
        <v>585</v>
      </c>
      <c r="AQ557" s="6" t="s">
        <v>1345</v>
      </c>
      <c r="AS557">
        <v>946</v>
      </c>
      <c r="AT557" t="str">
        <v>Queensland</v>
      </c>
    </row>
    <row r="558" spans="1:46" x14ac:dyDescent="0.25">
      <c r="A558">
        <v>556</v>
      </c>
      <c r="B558">
        <v>120</v>
      </c>
      <c r="C558">
        <v>560</v>
      </c>
      <c r="D558">
        <v>100</v>
      </c>
      <c r="E558">
        <v>1</v>
      </c>
      <c r="F558">
        <v>100</v>
      </c>
      <c r="G558" t="str">
        <f>VLOOKUP($C558,'Raw-products'!$A$2:$H$1261,MATCH(G$1,'Raw-products'!$A$1:$H$1,0))</f>
        <v>Jacket</v>
      </c>
      <c r="H558" t="str">
        <f>VLOOKUP($C558,'Raw-products'!$A$2:$H$1261,MATCH(H$1,'Raw-products'!$A$1:$H$1,0))</f>
        <v>Bomber</v>
      </c>
      <c r="I558" t="str">
        <f>VLOOKUP($C558,'Raw-products'!$A$2:$H$1261,MATCH(I$1,'Raw-products'!$A$1:$H$1,0))</f>
        <v>XS</v>
      </c>
      <c r="J558" t="str">
        <f>VLOOKUP($C558,'Raw-products'!$A$2:$H$1261,MATCH(J$1,'Raw-products'!$A$1:$H$1,0))</f>
        <v>red</v>
      </c>
      <c r="K558">
        <f>VLOOKUP($C558,'Raw-products'!$A$2:$H$1261,MATCH(K$1,'Raw-products'!$A$1:$H$1,0))</f>
        <v>90</v>
      </c>
      <c r="L558">
        <f>VLOOKUP($C558,'Raw-products'!$A$2:$H$1261,MATCH(L$1,'Raw-products'!$A$1:$H$1,0))</f>
        <v>76</v>
      </c>
      <c r="M558" s="5">
        <f t="shared" si="16"/>
        <v>6840</v>
      </c>
      <c r="N558" cm="1">
        <f t="array" ref="N558:Q558">_xlfn.XLOOKUP($B558,'Raw -orders'!$A:$A,'Raw -orders'!$B:$E)</f>
        <v>585</v>
      </c>
      <c r="O558">
        <v>53001</v>
      </c>
      <c r="P558" s="1">
        <v>44356</v>
      </c>
      <c r="Q558" s="1">
        <v>44361</v>
      </c>
      <c r="R558" t="str" cm="1">
        <f t="array" ref="R558:Y558">_xlfn.XLOOKUP($N558,'Raw - customers'!$A:$A,'Raw - customers'!$B:$I)</f>
        <v>Alicea Momford</v>
      </c>
      <c r="S558" t="str">
        <v>Non-binary</v>
      </c>
      <c r="T558">
        <v>23</v>
      </c>
      <c r="U558" t="str">
        <v>01 Lee GroveSuite 419</v>
      </c>
      <c r="V558">
        <v>3863</v>
      </c>
      <c r="W558" t="str">
        <v>West Bella</v>
      </c>
      <c r="X558" t="str">
        <v>South Australia</v>
      </c>
      <c r="Y558" t="str">
        <v>Australia</v>
      </c>
      <c r="Z558">
        <v>6</v>
      </c>
      <c r="AA558" s="3" t="str">
        <f t="shared" si="17"/>
        <v>0 to 10</v>
      </c>
      <c r="AL558" s="6" t="str">
        <v>Pietro Duling</v>
      </c>
      <c r="AP558" s="6">
        <v>585</v>
      </c>
      <c r="AQ558" s="6" t="s">
        <v>1345</v>
      </c>
      <c r="AS558">
        <v>306</v>
      </c>
      <c r="AT558" t="str">
        <v>Queensland</v>
      </c>
    </row>
    <row r="559" spans="1:46" x14ac:dyDescent="0.25">
      <c r="A559">
        <v>557</v>
      </c>
      <c r="B559">
        <v>120</v>
      </c>
      <c r="C559">
        <v>11</v>
      </c>
      <c r="D559">
        <v>96</v>
      </c>
      <c r="E559">
        <v>2</v>
      </c>
      <c r="F559">
        <v>192</v>
      </c>
      <c r="G559" t="str">
        <f>VLOOKUP($C559,'Raw-products'!$A$2:$H$1261,MATCH(G$1,'Raw-products'!$A$1:$H$1,0))</f>
        <v>Shirt</v>
      </c>
      <c r="H559" t="str">
        <f>VLOOKUP($C559,'Raw-products'!$A$2:$H$1261,MATCH(H$1,'Raw-products'!$A$1:$H$1,0))</f>
        <v>Oxford Cloth</v>
      </c>
      <c r="I559" t="str">
        <f>VLOOKUP($C559,'Raw-products'!$A$2:$H$1261,MATCH(I$1,'Raw-products'!$A$1:$H$1,0))</f>
        <v>S</v>
      </c>
      <c r="J559" t="str">
        <f>VLOOKUP($C559,'Raw-products'!$A$2:$H$1261,MATCH(J$1,'Raw-products'!$A$1:$H$1,0))</f>
        <v>yellow</v>
      </c>
      <c r="K559">
        <f>VLOOKUP($C559,'Raw-products'!$A$2:$H$1261,MATCH(K$1,'Raw-products'!$A$1:$H$1,0))</f>
        <v>114</v>
      </c>
      <c r="L559">
        <f>VLOOKUP($C559,'Raw-products'!$A$2:$H$1261,MATCH(L$1,'Raw-products'!$A$1:$H$1,0))</f>
        <v>78</v>
      </c>
      <c r="M559" s="5">
        <f t="shared" si="16"/>
        <v>8892</v>
      </c>
      <c r="N559" cm="1">
        <f t="array" ref="N559:Q559">_xlfn.XLOOKUP($B559,'Raw -orders'!$A:$A,'Raw -orders'!$B:$E)</f>
        <v>585</v>
      </c>
      <c r="O559">
        <v>53001</v>
      </c>
      <c r="P559" s="1">
        <v>44356</v>
      </c>
      <c r="Q559" s="1">
        <v>44361</v>
      </c>
      <c r="R559" t="str" cm="1">
        <f t="array" ref="R559:Y559">_xlfn.XLOOKUP($N559,'Raw - customers'!$A:$A,'Raw - customers'!$B:$I)</f>
        <v>Alicea Momford</v>
      </c>
      <c r="S559" t="str">
        <v>Non-binary</v>
      </c>
      <c r="T559">
        <v>23</v>
      </c>
      <c r="U559" t="str">
        <v>01 Lee GroveSuite 419</v>
      </c>
      <c r="V559">
        <v>3863</v>
      </c>
      <c r="W559" t="str">
        <v>West Bella</v>
      </c>
      <c r="X559" t="str">
        <v>South Australia</v>
      </c>
      <c r="Y559" t="str">
        <v>Australia</v>
      </c>
      <c r="Z559">
        <v>6</v>
      </c>
      <c r="AA559" s="3" t="str">
        <f t="shared" si="17"/>
        <v>0 to 10</v>
      </c>
      <c r="AL559" s="6" t="str">
        <v>Prissie Dumelow</v>
      </c>
      <c r="AP559" s="6">
        <v>585</v>
      </c>
      <c r="AQ559" s="6" t="s">
        <v>1345</v>
      </c>
      <c r="AS559">
        <v>35</v>
      </c>
      <c r="AT559" t="str">
        <v>Queensland</v>
      </c>
    </row>
    <row r="560" spans="1:46" x14ac:dyDescent="0.25">
      <c r="A560">
        <v>558</v>
      </c>
      <c r="B560">
        <v>120</v>
      </c>
      <c r="C560">
        <v>395</v>
      </c>
      <c r="D560">
        <v>119</v>
      </c>
      <c r="E560">
        <v>3</v>
      </c>
      <c r="F560">
        <v>357</v>
      </c>
      <c r="G560" t="str">
        <f>VLOOKUP($C560,'Raw-products'!$A$2:$H$1261,MATCH(G$1,'Raw-products'!$A$1:$H$1,0))</f>
        <v>Shirt</v>
      </c>
      <c r="H560" t="str">
        <f>VLOOKUP($C560,'Raw-products'!$A$2:$H$1261,MATCH(H$1,'Raw-products'!$A$1:$H$1,0))</f>
        <v>Casual Slim Fit</v>
      </c>
      <c r="I560" t="str">
        <f>VLOOKUP($C560,'Raw-products'!$A$2:$H$1261,MATCH(I$1,'Raw-products'!$A$1:$H$1,0))</f>
        <v>XS</v>
      </c>
      <c r="J560" t="str">
        <f>VLOOKUP($C560,'Raw-products'!$A$2:$H$1261,MATCH(J$1,'Raw-products'!$A$1:$H$1,0))</f>
        <v>yellow</v>
      </c>
      <c r="K560">
        <f>VLOOKUP($C560,'Raw-products'!$A$2:$H$1261,MATCH(K$1,'Raw-products'!$A$1:$H$1,0))</f>
        <v>113</v>
      </c>
      <c r="L560">
        <f>VLOOKUP($C560,'Raw-products'!$A$2:$H$1261,MATCH(L$1,'Raw-products'!$A$1:$H$1,0))</f>
        <v>63</v>
      </c>
      <c r="M560" s="5">
        <f t="shared" si="16"/>
        <v>7119</v>
      </c>
      <c r="N560" cm="1">
        <f t="array" ref="N560:Q560">_xlfn.XLOOKUP($B560,'Raw -orders'!$A:$A,'Raw -orders'!$B:$E)</f>
        <v>585</v>
      </c>
      <c r="O560">
        <v>53001</v>
      </c>
      <c r="P560" s="1">
        <v>44356</v>
      </c>
      <c r="Q560" s="1">
        <v>44361</v>
      </c>
      <c r="R560" t="str" cm="1">
        <f t="array" ref="R560:Y560">_xlfn.XLOOKUP($N560,'Raw - customers'!$A:$A,'Raw - customers'!$B:$I)</f>
        <v>Alicea Momford</v>
      </c>
      <c r="S560" t="str">
        <v>Non-binary</v>
      </c>
      <c r="T560">
        <v>23</v>
      </c>
      <c r="U560" t="str">
        <v>01 Lee GroveSuite 419</v>
      </c>
      <c r="V560">
        <v>3863</v>
      </c>
      <c r="W560" t="str">
        <v>West Bella</v>
      </c>
      <c r="X560" t="str">
        <v>South Australia</v>
      </c>
      <c r="Y560" t="str">
        <v>Australia</v>
      </c>
      <c r="Z560">
        <v>6</v>
      </c>
      <c r="AA560" s="3" t="str">
        <f t="shared" si="17"/>
        <v>0 to 10</v>
      </c>
      <c r="AL560" s="6" t="str">
        <v>Prissie Kondratovich</v>
      </c>
      <c r="AP560" s="6">
        <v>585</v>
      </c>
      <c r="AQ560" s="6" t="s">
        <v>1345</v>
      </c>
      <c r="AS560">
        <v>813</v>
      </c>
      <c r="AT560" t="str">
        <v>New South Wales</v>
      </c>
    </row>
    <row r="561" spans="1:46" x14ac:dyDescent="0.25">
      <c r="A561">
        <v>559</v>
      </c>
      <c r="B561">
        <v>121</v>
      </c>
      <c r="C561">
        <v>920</v>
      </c>
      <c r="D561">
        <v>96</v>
      </c>
      <c r="E561">
        <v>2</v>
      </c>
      <c r="F561">
        <v>192</v>
      </c>
      <c r="G561" t="str">
        <f>VLOOKUP($C561,'Raw-products'!$A$2:$H$1261,MATCH(G$1,'Raw-products'!$A$1:$H$1,0))</f>
        <v>Trousers</v>
      </c>
      <c r="H561" t="str">
        <f>VLOOKUP($C561,'Raw-products'!$A$2:$H$1261,MATCH(H$1,'Raw-products'!$A$1:$H$1,0))</f>
        <v>Drawstring</v>
      </c>
      <c r="I561" t="str">
        <f>VLOOKUP($C561,'Raw-products'!$A$2:$H$1261,MATCH(I$1,'Raw-products'!$A$1:$H$1,0))</f>
        <v>XS</v>
      </c>
      <c r="J561" t="str">
        <f>VLOOKUP($C561,'Raw-products'!$A$2:$H$1261,MATCH(J$1,'Raw-products'!$A$1:$H$1,0))</f>
        <v>yellow</v>
      </c>
      <c r="K561">
        <f>VLOOKUP($C561,'Raw-products'!$A$2:$H$1261,MATCH(K$1,'Raw-products'!$A$1:$H$1,0))</f>
        <v>104</v>
      </c>
      <c r="L561">
        <f>VLOOKUP($C561,'Raw-products'!$A$2:$H$1261,MATCH(L$1,'Raw-products'!$A$1:$H$1,0))</f>
        <v>41</v>
      </c>
      <c r="M561" s="5">
        <f t="shared" si="16"/>
        <v>4264</v>
      </c>
      <c r="N561" cm="1">
        <f t="array" ref="N561:Q561">_xlfn.XLOOKUP($B561,'Raw -orders'!$A:$A,'Raw -orders'!$B:$E)</f>
        <v>549</v>
      </c>
      <c r="O561">
        <v>27436</v>
      </c>
      <c r="P561" s="1">
        <v>44307</v>
      </c>
      <c r="Q561" s="1">
        <v>44309</v>
      </c>
      <c r="R561" t="str" cm="1">
        <f t="array" ref="R561:Y561">_xlfn.XLOOKUP($N561,'Raw - customers'!$A:$A,'Raw - customers'!$B:$I)</f>
        <v>Barclay Beswick</v>
      </c>
      <c r="S561" t="str">
        <v>Male</v>
      </c>
      <c r="T561">
        <v>50</v>
      </c>
      <c r="U561" t="str">
        <v>667 Feil RidgeSuite 935</v>
      </c>
      <c r="V561">
        <v>1919</v>
      </c>
      <c r="W561" t="str">
        <v>Gleasonburgh</v>
      </c>
      <c r="X561" t="str">
        <v>Northern Territory</v>
      </c>
      <c r="Y561" t="str">
        <v>Australia</v>
      </c>
      <c r="Z561">
        <v>4</v>
      </c>
      <c r="AA561" s="3" t="str">
        <f t="shared" si="17"/>
        <v>0 to 10</v>
      </c>
      <c r="AL561" s="6" t="str">
        <v>Puff Newbury</v>
      </c>
      <c r="AP561" s="6">
        <v>549</v>
      </c>
      <c r="AQ561" s="6" t="s">
        <v>1339</v>
      </c>
      <c r="AS561">
        <v>365</v>
      </c>
      <c r="AT561" t="str">
        <v>Tasmania</v>
      </c>
    </row>
    <row r="562" spans="1:46" x14ac:dyDescent="0.25">
      <c r="A562">
        <v>560</v>
      </c>
      <c r="B562">
        <v>121</v>
      </c>
      <c r="C562">
        <v>58</v>
      </c>
      <c r="D562">
        <v>104</v>
      </c>
      <c r="E562">
        <v>1</v>
      </c>
      <c r="F562">
        <v>104</v>
      </c>
      <c r="G562" t="str">
        <f>VLOOKUP($C562,'Raw-products'!$A$2:$H$1261,MATCH(G$1,'Raw-products'!$A$1:$H$1,0))</f>
        <v>Shirt</v>
      </c>
      <c r="H562" t="str">
        <f>VLOOKUP($C562,'Raw-products'!$A$2:$H$1261,MATCH(H$1,'Raw-products'!$A$1:$H$1,0))</f>
        <v>Dress</v>
      </c>
      <c r="I562" t="str">
        <f>VLOOKUP($C562,'Raw-products'!$A$2:$H$1261,MATCH(I$1,'Raw-products'!$A$1:$H$1,0))</f>
        <v>L</v>
      </c>
      <c r="J562" t="str">
        <f>VLOOKUP($C562,'Raw-products'!$A$2:$H$1261,MATCH(J$1,'Raw-products'!$A$1:$H$1,0))</f>
        <v>blue</v>
      </c>
      <c r="K562">
        <f>VLOOKUP($C562,'Raw-products'!$A$2:$H$1261,MATCH(K$1,'Raw-products'!$A$1:$H$1,0))</f>
        <v>119</v>
      </c>
      <c r="L562">
        <f>VLOOKUP($C562,'Raw-products'!$A$2:$H$1261,MATCH(L$1,'Raw-products'!$A$1:$H$1,0))</f>
        <v>61</v>
      </c>
      <c r="M562" s="5">
        <f t="shared" si="16"/>
        <v>7259</v>
      </c>
      <c r="N562" cm="1">
        <f t="array" ref="N562:Q562">_xlfn.XLOOKUP($B562,'Raw -orders'!$A:$A,'Raw -orders'!$B:$E)</f>
        <v>549</v>
      </c>
      <c r="O562">
        <v>27436</v>
      </c>
      <c r="P562" s="1">
        <v>44307</v>
      </c>
      <c r="Q562" s="1">
        <v>44309</v>
      </c>
      <c r="R562" t="str" cm="1">
        <f t="array" ref="R562:Y562">_xlfn.XLOOKUP($N562,'Raw - customers'!$A:$A,'Raw - customers'!$B:$I)</f>
        <v>Barclay Beswick</v>
      </c>
      <c r="S562" t="str">
        <v>Male</v>
      </c>
      <c r="T562">
        <v>50</v>
      </c>
      <c r="U562" t="str">
        <v>667 Feil RidgeSuite 935</v>
      </c>
      <c r="V562">
        <v>1919</v>
      </c>
      <c r="W562" t="str">
        <v>Gleasonburgh</v>
      </c>
      <c r="X562" t="str">
        <v>Northern Territory</v>
      </c>
      <c r="Y562" t="str">
        <v>Australia</v>
      </c>
      <c r="Z562">
        <v>4</v>
      </c>
      <c r="AA562" s="3" t="str">
        <f t="shared" si="17"/>
        <v>0 to 10</v>
      </c>
      <c r="AL562" s="6" t="str">
        <v>Rachel Colebrook</v>
      </c>
      <c r="AP562" s="6">
        <v>549</v>
      </c>
      <c r="AQ562" s="6" t="s">
        <v>1339</v>
      </c>
      <c r="AS562">
        <v>653</v>
      </c>
      <c r="AT562" t="str">
        <v>Queensland</v>
      </c>
    </row>
    <row r="563" spans="1:46" x14ac:dyDescent="0.25">
      <c r="A563">
        <v>561</v>
      </c>
      <c r="B563">
        <v>121</v>
      </c>
      <c r="C563">
        <v>568</v>
      </c>
      <c r="D563">
        <v>100</v>
      </c>
      <c r="E563">
        <v>2</v>
      </c>
      <c r="F563">
        <v>200</v>
      </c>
      <c r="G563" t="str">
        <f>VLOOKUP($C563,'Raw-products'!$A$2:$H$1261,MATCH(G$1,'Raw-products'!$A$1:$H$1,0))</f>
        <v>Jacket</v>
      </c>
      <c r="H563" t="str">
        <f>VLOOKUP($C563,'Raw-products'!$A$2:$H$1261,MATCH(H$1,'Raw-products'!$A$1:$H$1,0))</f>
        <v>Bomber</v>
      </c>
      <c r="I563" t="str">
        <f>VLOOKUP($C563,'Raw-products'!$A$2:$H$1261,MATCH(I$1,'Raw-products'!$A$1:$H$1,0))</f>
        <v>L</v>
      </c>
      <c r="J563" t="str">
        <f>VLOOKUP($C563,'Raw-products'!$A$2:$H$1261,MATCH(J$1,'Raw-products'!$A$1:$H$1,0))</f>
        <v>orange</v>
      </c>
      <c r="K563">
        <f>VLOOKUP($C563,'Raw-products'!$A$2:$H$1261,MATCH(K$1,'Raw-products'!$A$1:$H$1,0))</f>
        <v>90</v>
      </c>
      <c r="L563">
        <f>VLOOKUP($C563,'Raw-products'!$A$2:$H$1261,MATCH(L$1,'Raw-products'!$A$1:$H$1,0))</f>
        <v>71</v>
      </c>
      <c r="M563" s="5">
        <f t="shared" si="16"/>
        <v>6390</v>
      </c>
      <c r="N563" cm="1">
        <f t="array" ref="N563:Q563">_xlfn.XLOOKUP($B563,'Raw -orders'!$A:$A,'Raw -orders'!$B:$E)</f>
        <v>549</v>
      </c>
      <c r="O563">
        <v>27436</v>
      </c>
      <c r="P563" s="1">
        <v>44307</v>
      </c>
      <c r="Q563" s="1">
        <v>44309</v>
      </c>
      <c r="R563" t="str" cm="1">
        <f t="array" ref="R563:Y563">_xlfn.XLOOKUP($N563,'Raw - customers'!$A:$A,'Raw - customers'!$B:$I)</f>
        <v>Barclay Beswick</v>
      </c>
      <c r="S563" t="str">
        <v>Male</v>
      </c>
      <c r="T563">
        <v>50</v>
      </c>
      <c r="U563" t="str">
        <v>667 Feil RidgeSuite 935</v>
      </c>
      <c r="V563">
        <v>1919</v>
      </c>
      <c r="W563" t="str">
        <v>Gleasonburgh</v>
      </c>
      <c r="X563" t="str">
        <v>Northern Territory</v>
      </c>
      <c r="Y563" t="str">
        <v>Australia</v>
      </c>
      <c r="Z563">
        <v>4</v>
      </c>
      <c r="AA563" s="3" t="str">
        <f t="shared" si="17"/>
        <v>0 to 10</v>
      </c>
      <c r="AL563" s="6" t="str">
        <v>Rachelle Jelf</v>
      </c>
      <c r="AP563" s="6">
        <v>549</v>
      </c>
      <c r="AQ563" s="6" t="s">
        <v>1339</v>
      </c>
      <c r="AS563">
        <v>289</v>
      </c>
      <c r="AT563" t="str">
        <v>Australian Capital Territory</v>
      </c>
    </row>
    <row r="564" spans="1:46" x14ac:dyDescent="0.25">
      <c r="A564">
        <v>562</v>
      </c>
      <c r="B564">
        <v>121</v>
      </c>
      <c r="C564">
        <v>1200</v>
      </c>
      <c r="D564">
        <v>105</v>
      </c>
      <c r="E564">
        <v>1</v>
      </c>
      <c r="F564">
        <v>105</v>
      </c>
      <c r="G564" t="str">
        <f>VLOOKUP($C564,'Raw-products'!$A$2:$H$1261,MATCH(G$1,'Raw-products'!$A$1:$H$1,0))</f>
        <v>Trousers</v>
      </c>
      <c r="H564" t="str">
        <f>VLOOKUP($C564,'Raw-products'!$A$2:$H$1261,MATCH(H$1,'Raw-products'!$A$1:$H$1,0))</f>
        <v>Pleated</v>
      </c>
      <c r="I564" t="str">
        <f>VLOOKUP($C564,'Raw-products'!$A$2:$H$1261,MATCH(I$1,'Raw-products'!$A$1:$H$1,0))</f>
        <v>XS</v>
      </c>
      <c r="J564" t="str">
        <f>VLOOKUP($C564,'Raw-products'!$A$2:$H$1261,MATCH(J$1,'Raw-products'!$A$1:$H$1,0))</f>
        <v>yellow</v>
      </c>
      <c r="K564">
        <f>VLOOKUP($C564,'Raw-products'!$A$2:$H$1261,MATCH(K$1,'Raw-products'!$A$1:$H$1,0))</f>
        <v>90</v>
      </c>
      <c r="L564">
        <f>VLOOKUP($C564,'Raw-products'!$A$2:$H$1261,MATCH(L$1,'Raw-products'!$A$1:$H$1,0))</f>
        <v>75</v>
      </c>
      <c r="M564" s="5">
        <f t="shared" si="16"/>
        <v>6750</v>
      </c>
      <c r="N564" cm="1">
        <f t="array" ref="N564:Q564">_xlfn.XLOOKUP($B564,'Raw -orders'!$A:$A,'Raw -orders'!$B:$E)</f>
        <v>549</v>
      </c>
      <c r="O564">
        <v>27436</v>
      </c>
      <c r="P564" s="1">
        <v>44307</v>
      </c>
      <c r="Q564" s="1">
        <v>44309</v>
      </c>
      <c r="R564" t="str" cm="1">
        <f t="array" ref="R564:Y564">_xlfn.XLOOKUP($N564,'Raw - customers'!$A:$A,'Raw - customers'!$B:$I)</f>
        <v>Barclay Beswick</v>
      </c>
      <c r="S564" t="str">
        <v>Male</v>
      </c>
      <c r="T564">
        <v>50</v>
      </c>
      <c r="U564" t="str">
        <v>667 Feil RidgeSuite 935</v>
      </c>
      <c r="V564">
        <v>1919</v>
      </c>
      <c r="W564" t="str">
        <v>Gleasonburgh</v>
      </c>
      <c r="X564" t="str">
        <v>Northern Territory</v>
      </c>
      <c r="Y564" t="str">
        <v>Australia</v>
      </c>
      <c r="Z564">
        <v>4</v>
      </c>
      <c r="AA564" s="3" t="str">
        <f t="shared" si="17"/>
        <v>0 to 10</v>
      </c>
      <c r="AL564" s="6" t="str">
        <v>Rafferty Fronek</v>
      </c>
      <c r="AP564" s="6">
        <v>549</v>
      </c>
      <c r="AQ564" s="6" t="s">
        <v>1339</v>
      </c>
      <c r="AS564">
        <v>577</v>
      </c>
      <c r="AT564" t="str">
        <v>South Australia</v>
      </c>
    </row>
    <row r="565" spans="1:46" x14ac:dyDescent="0.25">
      <c r="A565">
        <v>563</v>
      </c>
      <c r="B565">
        <v>121</v>
      </c>
      <c r="C565">
        <v>60</v>
      </c>
      <c r="D565">
        <v>104</v>
      </c>
      <c r="E565">
        <v>2</v>
      </c>
      <c r="F565">
        <v>208</v>
      </c>
      <c r="G565" t="str">
        <f>VLOOKUP($C565,'Raw-products'!$A$2:$H$1261,MATCH(G$1,'Raw-products'!$A$1:$H$1,0))</f>
        <v>Shirt</v>
      </c>
      <c r="H565" t="str">
        <f>VLOOKUP($C565,'Raw-products'!$A$2:$H$1261,MATCH(H$1,'Raw-products'!$A$1:$H$1,0))</f>
        <v>Dress</v>
      </c>
      <c r="I565" t="str">
        <f>VLOOKUP($C565,'Raw-products'!$A$2:$H$1261,MATCH(I$1,'Raw-products'!$A$1:$H$1,0))</f>
        <v>XS</v>
      </c>
      <c r="J565" t="str">
        <f>VLOOKUP($C565,'Raw-products'!$A$2:$H$1261,MATCH(J$1,'Raw-products'!$A$1:$H$1,0))</f>
        <v>indigo</v>
      </c>
      <c r="K565">
        <f>VLOOKUP($C565,'Raw-products'!$A$2:$H$1261,MATCH(K$1,'Raw-products'!$A$1:$H$1,0))</f>
        <v>119</v>
      </c>
      <c r="L565">
        <f>VLOOKUP($C565,'Raw-products'!$A$2:$H$1261,MATCH(L$1,'Raw-products'!$A$1:$H$1,0))</f>
        <v>56</v>
      </c>
      <c r="M565" s="5">
        <f t="shared" si="16"/>
        <v>6664</v>
      </c>
      <c r="N565" cm="1">
        <f t="array" ref="N565:Q565">_xlfn.XLOOKUP($B565,'Raw -orders'!$A:$A,'Raw -orders'!$B:$E)</f>
        <v>549</v>
      </c>
      <c r="O565">
        <v>27436</v>
      </c>
      <c r="P565" s="1">
        <v>44307</v>
      </c>
      <c r="Q565" s="1">
        <v>44309</v>
      </c>
      <c r="R565" t="str" cm="1">
        <f t="array" ref="R565:Y565">_xlfn.XLOOKUP($N565,'Raw - customers'!$A:$A,'Raw - customers'!$B:$I)</f>
        <v>Barclay Beswick</v>
      </c>
      <c r="S565" t="str">
        <v>Male</v>
      </c>
      <c r="T565">
        <v>50</v>
      </c>
      <c r="U565" t="str">
        <v>667 Feil RidgeSuite 935</v>
      </c>
      <c r="V565">
        <v>1919</v>
      </c>
      <c r="W565" t="str">
        <v>Gleasonburgh</v>
      </c>
      <c r="X565" t="str">
        <v>Northern Territory</v>
      </c>
      <c r="Y565" t="str">
        <v>Australia</v>
      </c>
      <c r="Z565">
        <v>4</v>
      </c>
      <c r="AA565" s="3" t="str">
        <f t="shared" si="17"/>
        <v>0 to 10</v>
      </c>
      <c r="AL565" s="6" t="str">
        <v>Randell Shorte</v>
      </c>
      <c r="AP565" s="6">
        <v>549</v>
      </c>
      <c r="AQ565" s="6" t="s">
        <v>1339</v>
      </c>
      <c r="AS565">
        <v>984</v>
      </c>
      <c r="AT565" t="str">
        <v>Northern Territory</v>
      </c>
    </row>
    <row r="566" spans="1:46" x14ac:dyDescent="0.25">
      <c r="A566">
        <v>564</v>
      </c>
      <c r="B566">
        <v>121</v>
      </c>
      <c r="C566">
        <v>266</v>
      </c>
      <c r="D566">
        <v>95</v>
      </c>
      <c r="E566">
        <v>2</v>
      </c>
      <c r="F566">
        <v>190</v>
      </c>
      <c r="G566" t="str">
        <f>VLOOKUP($C566,'Raw-products'!$A$2:$H$1261,MATCH(G$1,'Raw-products'!$A$1:$H$1,0))</f>
        <v>Shirt</v>
      </c>
      <c r="H566" t="str">
        <f>VLOOKUP($C566,'Raw-products'!$A$2:$H$1261,MATCH(H$1,'Raw-products'!$A$1:$H$1,0))</f>
        <v>Polo</v>
      </c>
      <c r="I566" t="str">
        <f>VLOOKUP($C566,'Raw-products'!$A$2:$H$1261,MATCH(I$1,'Raw-products'!$A$1:$H$1,0))</f>
        <v>S</v>
      </c>
      <c r="J566" t="str">
        <f>VLOOKUP($C566,'Raw-products'!$A$2:$H$1261,MATCH(J$1,'Raw-products'!$A$1:$H$1,0))</f>
        <v>blue</v>
      </c>
      <c r="K566">
        <f>VLOOKUP($C566,'Raw-products'!$A$2:$H$1261,MATCH(K$1,'Raw-products'!$A$1:$H$1,0))</f>
        <v>117</v>
      </c>
      <c r="L566">
        <f>VLOOKUP($C566,'Raw-products'!$A$2:$H$1261,MATCH(L$1,'Raw-products'!$A$1:$H$1,0))</f>
        <v>76</v>
      </c>
      <c r="M566" s="5">
        <f t="shared" si="16"/>
        <v>8892</v>
      </c>
      <c r="N566" cm="1">
        <f t="array" ref="N566:Q566">_xlfn.XLOOKUP($B566,'Raw -orders'!$A:$A,'Raw -orders'!$B:$E)</f>
        <v>549</v>
      </c>
      <c r="O566">
        <v>27436</v>
      </c>
      <c r="P566" s="1">
        <v>44307</v>
      </c>
      <c r="Q566" s="1">
        <v>44309</v>
      </c>
      <c r="R566" t="str" cm="1">
        <f t="array" ref="R566:Y566">_xlfn.XLOOKUP($N566,'Raw - customers'!$A:$A,'Raw - customers'!$B:$I)</f>
        <v>Barclay Beswick</v>
      </c>
      <c r="S566" t="str">
        <v>Male</v>
      </c>
      <c r="T566">
        <v>50</v>
      </c>
      <c r="U566" t="str">
        <v>667 Feil RidgeSuite 935</v>
      </c>
      <c r="V566">
        <v>1919</v>
      </c>
      <c r="W566" t="str">
        <v>Gleasonburgh</v>
      </c>
      <c r="X566" t="str">
        <v>Northern Territory</v>
      </c>
      <c r="Y566" t="str">
        <v>Australia</v>
      </c>
      <c r="Z566">
        <v>4</v>
      </c>
      <c r="AA566" s="3" t="str">
        <f t="shared" si="17"/>
        <v>0 to 10</v>
      </c>
      <c r="AL566" s="6" t="str">
        <v>Ranna Paolillo</v>
      </c>
      <c r="AP566" s="6">
        <v>549</v>
      </c>
      <c r="AQ566" s="6" t="s">
        <v>1339</v>
      </c>
      <c r="AS566">
        <v>342</v>
      </c>
      <c r="AT566" t="str">
        <v>Victoria</v>
      </c>
    </row>
    <row r="567" spans="1:46" x14ac:dyDescent="0.25">
      <c r="A567">
        <v>565</v>
      </c>
      <c r="B567">
        <v>121</v>
      </c>
      <c r="C567">
        <v>1222</v>
      </c>
      <c r="D567">
        <v>105</v>
      </c>
      <c r="E567">
        <v>3</v>
      </c>
      <c r="F567">
        <v>315</v>
      </c>
      <c r="G567" t="str">
        <f>VLOOKUP($C567,'Raw-products'!$A$2:$H$1261,MATCH(G$1,'Raw-products'!$A$1:$H$1,0))</f>
        <v>Trousers</v>
      </c>
      <c r="H567" t="str">
        <f>VLOOKUP($C567,'Raw-products'!$A$2:$H$1261,MATCH(H$1,'Raw-products'!$A$1:$H$1,0))</f>
        <v>Pleated</v>
      </c>
      <c r="I567" t="str">
        <f>VLOOKUP($C567,'Raw-products'!$A$2:$H$1261,MATCH(I$1,'Raw-products'!$A$1:$H$1,0))</f>
        <v>M</v>
      </c>
      <c r="J567" t="str">
        <f>VLOOKUP($C567,'Raw-products'!$A$2:$H$1261,MATCH(J$1,'Raw-products'!$A$1:$H$1,0))</f>
        <v>violet</v>
      </c>
      <c r="K567">
        <f>VLOOKUP($C567,'Raw-products'!$A$2:$H$1261,MATCH(K$1,'Raw-products'!$A$1:$H$1,0))</f>
        <v>90</v>
      </c>
      <c r="L567">
        <f>VLOOKUP($C567,'Raw-products'!$A$2:$H$1261,MATCH(L$1,'Raw-products'!$A$1:$H$1,0))</f>
        <v>45</v>
      </c>
      <c r="M567" s="5">
        <f t="shared" si="16"/>
        <v>4050</v>
      </c>
      <c r="N567" cm="1">
        <f t="array" ref="N567:Q567">_xlfn.XLOOKUP($B567,'Raw -orders'!$A:$A,'Raw -orders'!$B:$E)</f>
        <v>549</v>
      </c>
      <c r="O567">
        <v>27436</v>
      </c>
      <c r="P567" s="1">
        <v>44307</v>
      </c>
      <c r="Q567" s="1">
        <v>44309</v>
      </c>
      <c r="R567" t="str" cm="1">
        <f t="array" ref="R567:Y567">_xlfn.XLOOKUP($N567,'Raw - customers'!$A:$A,'Raw - customers'!$B:$I)</f>
        <v>Barclay Beswick</v>
      </c>
      <c r="S567" t="str">
        <v>Male</v>
      </c>
      <c r="T567">
        <v>50</v>
      </c>
      <c r="U567" t="str">
        <v>667 Feil RidgeSuite 935</v>
      </c>
      <c r="V567">
        <v>1919</v>
      </c>
      <c r="W567" t="str">
        <v>Gleasonburgh</v>
      </c>
      <c r="X567" t="str">
        <v>Northern Territory</v>
      </c>
      <c r="Y567" t="str">
        <v>Australia</v>
      </c>
      <c r="Z567">
        <v>4</v>
      </c>
      <c r="AA567" s="3" t="str">
        <f t="shared" si="17"/>
        <v>0 to 10</v>
      </c>
      <c r="AL567" s="6" t="str">
        <v>Raquela Swinnard</v>
      </c>
      <c r="AP567" s="6">
        <v>549</v>
      </c>
      <c r="AQ567" s="6" t="s">
        <v>1339</v>
      </c>
      <c r="AS567">
        <v>550</v>
      </c>
      <c r="AT567" t="str">
        <v>New South Wales</v>
      </c>
    </row>
    <row r="568" spans="1:46" x14ac:dyDescent="0.25">
      <c r="A568">
        <v>566</v>
      </c>
      <c r="B568">
        <v>121</v>
      </c>
      <c r="C568">
        <v>1126</v>
      </c>
      <c r="D568">
        <v>102</v>
      </c>
      <c r="E568">
        <v>1</v>
      </c>
      <c r="F568">
        <v>102</v>
      </c>
      <c r="G568" t="str">
        <f>VLOOKUP($C568,'Raw-products'!$A$2:$H$1261,MATCH(G$1,'Raw-products'!$A$1:$H$1,0))</f>
        <v>Trousers</v>
      </c>
      <c r="H568" t="str">
        <f>VLOOKUP($C568,'Raw-products'!$A$2:$H$1261,MATCH(H$1,'Raw-products'!$A$1:$H$1,0))</f>
        <v>Cargo Pants</v>
      </c>
      <c r="I568" t="str">
        <f>VLOOKUP($C568,'Raw-products'!$A$2:$H$1261,MATCH(I$1,'Raw-products'!$A$1:$H$1,0))</f>
        <v>S</v>
      </c>
      <c r="J568" t="str">
        <f>VLOOKUP($C568,'Raw-products'!$A$2:$H$1261,MATCH(J$1,'Raw-products'!$A$1:$H$1,0))</f>
        <v>orange</v>
      </c>
      <c r="K568">
        <f>VLOOKUP($C568,'Raw-products'!$A$2:$H$1261,MATCH(K$1,'Raw-products'!$A$1:$H$1,0))</f>
        <v>106</v>
      </c>
      <c r="L568">
        <f>VLOOKUP($C568,'Raw-products'!$A$2:$H$1261,MATCH(L$1,'Raw-products'!$A$1:$H$1,0))</f>
        <v>60</v>
      </c>
      <c r="M568" s="5">
        <f t="shared" si="16"/>
        <v>6360</v>
      </c>
      <c r="N568" cm="1">
        <f t="array" ref="N568:Q568">_xlfn.XLOOKUP($B568,'Raw -orders'!$A:$A,'Raw -orders'!$B:$E)</f>
        <v>549</v>
      </c>
      <c r="O568">
        <v>27436</v>
      </c>
      <c r="P568" s="1">
        <v>44307</v>
      </c>
      <c r="Q568" s="1">
        <v>44309</v>
      </c>
      <c r="R568" t="str" cm="1">
        <f t="array" ref="R568:Y568">_xlfn.XLOOKUP($N568,'Raw - customers'!$A:$A,'Raw - customers'!$B:$I)</f>
        <v>Barclay Beswick</v>
      </c>
      <c r="S568" t="str">
        <v>Male</v>
      </c>
      <c r="T568">
        <v>50</v>
      </c>
      <c r="U568" t="str">
        <v>667 Feil RidgeSuite 935</v>
      </c>
      <c r="V568">
        <v>1919</v>
      </c>
      <c r="W568" t="str">
        <v>Gleasonburgh</v>
      </c>
      <c r="X568" t="str">
        <v>Northern Territory</v>
      </c>
      <c r="Y568" t="str">
        <v>Australia</v>
      </c>
      <c r="Z568">
        <v>4</v>
      </c>
      <c r="AA568" s="3" t="str">
        <f t="shared" si="17"/>
        <v>0 to 10</v>
      </c>
      <c r="AL568" s="6" t="str">
        <v>Raul Crilly</v>
      </c>
      <c r="AP568" s="6">
        <v>549</v>
      </c>
      <c r="AQ568" s="6" t="s">
        <v>1339</v>
      </c>
      <c r="AS568">
        <v>954</v>
      </c>
      <c r="AT568" t="str">
        <v>South Australia</v>
      </c>
    </row>
    <row r="569" spans="1:46" x14ac:dyDescent="0.25">
      <c r="A569">
        <v>567</v>
      </c>
      <c r="B569">
        <v>122</v>
      </c>
      <c r="C569">
        <v>1015</v>
      </c>
      <c r="D569">
        <v>90</v>
      </c>
      <c r="E569">
        <v>3</v>
      </c>
      <c r="F569">
        <v>270</v>
      </c>
      <c r="G569" t="str">
        <f>VLOOKUP($C569,'Raw-products'!$A$2:$H$1261,MATCH(G$1,'Raw-products'!$A$1:$H$1,0))</f>
        <v>Trousers</v>
      </c>
      <c r="H569" t="str">
        <f>VLOOKUP($C569,'Raw-products'!$A$2:$H$1261,MATCH(H$1,'Raw-products'!$A$1:$H$1,0))</f>
        <v>Relaxed Leg</v>
      </c>
      <c r="I569" t="str">
        <f>VLOOKUP($C569,'Raw-products'!$A$2:$H$1261,MATCH(I$1,'Raw-products'!$A$1:$H$1,0))</f>
        <v>XS</v>
      </c>
      <c r="J569" t="str">
        <f>VLOOKUP($C569,'Raw-products'!$A$2:$H$1261,MATCH(J$1,'Raw-products'!$A$1:$H$1,0))</f>
        <v>red</v>
      </c>
      <c r="K569">
        <f>VLOOKUP($C569,'Raw-products'!$A$2:$H$1261,MATCH(K$1,'Raw-products'!$A$1:$H$1,0))</f>
        <v>95</v>
      </c>
      <c r="L569">
        <f>VLOOKUP($C569,'Raw-products'!$A$2:$H$1261,MATCH(L$1,'Raw-products'!$A$1:$H$1,0))</f>
        <v>52</v>
      </c>
      <c r="M569" s="5">
        <f t="shared" si="16"/>
        <v>4940</v>
      </c>
      <c r="N569" cm="1">
        <f t="array" ref="N569:Q569">_xlfn.XLOOKUP($B569,'Raw -orders'!$A:$A,'Raw -orders'!$B:$E)</f>
        <v>732</v>
      </c>
      <c r="O569">
        <v>29226</v>
      </c>
      <c r="P569" s="1">
        <v>44299</v>
      </c>
      <c r="Q569" s="1">
        <v>44320</v>
      </c>
      <c r="R569" t="str" cm="1">
        <f t="array" ref="R569:Y569">_xlfn.XLOOKUP($N569,'Raw - customers'!$A:$A,'Raw - customers'!$B:$I)</f>
        <v>Gorden Seago</v>
      </c>
      <c r="S569" t="str">
        <v>Genderfluid</v>
      </c>
      <c r="T569">
        <v>80</v>
      </c>
      <c r="U569" t="str">
        <v>905 Stephanie BoulevardApt. 217</v>
      </c>
      <c r="V569">
        <v>8114</v>
      </c>
      <c r="W569" t="str">
        <v>Port Aaronton</v>
      </c>
      <c r="X569" t="str">
        <v>Queensland</v>
      </c>
      <c r="Y569" t="str">
        <v>Australia</v>
      </c>
      <c r="Z569">
        <v>4</v>
      </c>
      <c r="AA569" s="3" t="str">
        <f t="shared" si="17"/>
        <v>20 to 30</v>
      </c>
      <c r="AL569" s="6" t="str">
        <v>Raul Pockey</v>
      </c>
      <c r="AP569" s="6">
        <v>732</v>
      </c>
      <c r="AQ569" s="6" t="s">
        <v>1355</v>
      </c>
      <c r="AS569">
        <v>557</v>
      </c>
      <c r="AT569" t="str">
        <v>Tasmania</v>
      </c>
    </row>
    <row r="570" spans="1:46" x14ac:dyDescent="0.25">
      <c r="A570">
        <v>568</v>
      </c>
      <c r="B570">
        <v>122</v>
      </c>
      <c r="C570">
        <v>616</v>
      </c>
      <c r="D570">
        <v>112</v>
      </c>
      <c r="E570">
        <v>1</v>
      </c>
      <c r="F570">
        <v>112</v>
      </c>
      <c r="G570" t="str">
        <f>VLOOKUP($C570,'Raw-products'!$A$2:$H$1261,MATCH(G$1,'Raw-products'!$A$1:$H$1,0))</f>
        <v>Jacket</v>
      </c>
      <c r="H570" t="str">
        <f>VLOOKUP($C570,'Raw-products'!$A$2:$H$1261,MATCH(H$1,'Raw-products'!$A$1:$H$1,0))</f>
        <v>Cardigan</v>
      </c>
      <c r="I570" t="str">
        <f>VLOOKUP($C570,'Raw-products'!$A$2:$H$1261,MATCH(I$1,'Raw-products'!$A$1:$H$1,0))</f>
        <v>S</v>
      </c>
      <c r="J570" t="str">
        <f>VLOOKUP($C570,'Raw-products'!$A$2:$H$1261,MATCH(J$1,'Raw-products'!$A$1:$H$1,0))</f>
        <v>blue</v>
      </c>
      <c r="K570">
        <f>VLOOKUP($C570,'Raw-products'!$A$2:$H$1261,MATCH(K$1,'Raw-products'!$A$1:$H$1,0))</f>
        <v>118</v>
      </c>
      <c r="L570">
        <f>VLOOKUP($C570,'Raw-products'!$A$2:$H$1261,MATCH(L$1,'Raw-products'!$A$1:$H$1,0))</f>
        <v>53</v>
      </c>
      <c r="M570" s="5">
        <f t="shared" si="16"/>
        <v>6254</v>
      </c>
      <c r="N570" cm="1">
        <f t="array" ref="N570:Q570">_xlfn.XLOOKUP($B570,'Raw -orders'!$A:$A,'Raw -orders'!$B:$E)</f>
        <v>732</v>
      </c>
      <c r="O570">
        <v>29226</v>
      </c>
      <c r="P570" s="1">
        <v>44299</v>
      </c>
      <c r="Q570" s="1">
        <v>44320</v>
      </c>
      <c r="R570" t="str" cm="1">
        <f t="array" ref="R570:Y570">_xlfn.XLOOKUP($N570,'Raw - customers'!$A:$A,'Raw - customers'!$B:$I)</f>
        <v>Gorden Seago</v>
      </c>
      <c r="S570" t="str">
        <v>Genderfluid</v>
      </c>
      <c r="T570">
        <v>80</v>
      </c>
      <c r="U570" t="str">
        <v>905 Stephanie BoulevardApt. 217</v>
      </c>
      <c r="V570">
        <v>8114</v>
      </c>
      <c r="W570" t="str">
        <v>Port Aaronton</v>
      </c>
      <c r="X570" t="str">
        <v>Queensland</v>
      </c>
      <c r="Y570" t="str">
        <v>Australia</v>
      </c>
      <c r="Z570">
        <v>4</v>
      </c>
      <c r="AA570" s="3" t="str">
        <f t="shared" si="17"/>
        <v>20 to 30</v>
      </c>
      <c r="AL570" s="6" t="str">
        <v>Reba Crauford</v>
      </c>
      <c r="AP570" s="6">
        <v>732</v>
      </c>
      <c r="AQ570" s="6" t="s">
        <v>1355</v>
      </c>
      <c r="AS570">
        <v>370</v>
      </c>
      <c r="AT570" t="str">
        <v>Australian Capital Territory</v>
      </c>
    </row>
    <row r="571" spans="1:46" x14ac:dyDescent="0.25">
      <c r="A571">
        <v>569</v>
      </c>
      <c r="B571">
        <v>122</v>
      </c>
      <c r="C571">
        <v>258</v>
      </c>
      <c r="D571">
        <v>95</v>
      </c>
      <c r="E571">
        <v>1</v>
      </c>
      <c r="F571">
        <v>95</v>
      </c>
      <c r="G571" t="str">
        <f>VLOOKUP($C571,'Raw-products'!$A$2:$H$1261,MATCH(G$1,'Raw-products'!$A$1:$H$1,0))</f>
        <v>Shirt</v>
      </c>
      <c r="H571" t="str">
        <f>VLOOKUP($C571,'Raw-products'!$A$2:$H$1261,MATCH(H$1,'Raw-products'!$A$1:$H$1,0))</f>
        <v>Polo</v>
      </c>
      <c r="I571" t="str">
        <f>VLOOKUP($C571,'Raw-products'!$A$2:$H$1261,MATCH(I$1,'Raw-products'!$A$1:$H$1,0))</f>
        <v>L</v>
      </c>
      <c r="J571" t="str">
        <f>VLOOKUP($C571,'Raw-products'!$A$2:$H$1261,MATCH(J$1,'Raw-products'!$A$1:$H$1,0))</f>
        <v>yellow</v>
      </c>
      <c r="K571">
        <f>VLOOKUP($C571,'Raw-products'!$A$2:$H$1261,MATCH(K$1,'Raw-products'!$A$1:$H$1,0))</f>
        <v>117</v>
      </c>
      <c r="L571">
        <f>VLOOKUP($C571,'Raw-products'!$A$2:$H$1261,MATCH(L$1,'Raw-products'!$A$1:$H$1,0))</f>
        <v>46</v>
      </c>
      <c r="M571" s="5">
        <f t="shared" si="16"/>
        <v>5382</v>
      </c>
      <c r="N571" cm="1">
        <f t="array" ref="N571:Q571">_xlfn.XLOOKUP($B571,'Raw -orders'!$A:$A,'Raw -orders'!$B:$E)</f>
        <v>732</v>
      </c>
      <c r="O571">
        <v>29226</v>
      </c>
      <c r="P571" s="1">
        <v>44299</v>
      </c>
      <c r="Q571" s="1">
        <v>44320</v>
      </c>
      <c r="R571" t="str" cm="1">
        <f t="array" ref="R571:Y571">_xlfn.XLOOKUP($N571,'Raw - customers'!$A:$A,'Raw - customers'!$B:$I)</f>
        <v>Gorden Seago</v>
      </c>
      <c r="S571" t="str">
        <v>Genderfluid</v>
      </c>
      <c r="T571">
        <v>80</v>
      </c>
      <c r="U571" t="str">
        <v>905 Stephanie BoulevardApt. 217</v>
      </c>
      <c r="V571">
        <v>8114</v>
      </c>
      <c r="W571" t="str">
        <v>Port Aaronton</v>
      </c>
      <c r="X571" t="str">
        <v>Queensland</v>
      </c>
      <c r="Y571" t="str">
        <v>Australia</v>
      </c>
      <c r="Z571">
        <v>4</v>
      </c>
      <c r="AA571" s="3" t="str">
        <f t="shared" si="17"/>
        <v>20 to 30</v>
      </c>
      <c r="AL571" s="6" t="str">
        <v>Rebecka Fabler</v>
      </c>
      <c r="AP571" s="6">
        <v>732</v>
      </c>
      <c r="AQ571" s="6" t="s">
        <v>1355</v>
      </c>
      <c r="AS571">
        <v>360</v>
      </c>
      <c r="AT571" t="str">
        <v>Northern Territory</v>
      </c>
    </row>
    <row r="572" spans="1:46" x14ac:dyDescent="0.25">
      <c r="A572">
        <v>570</v>
      </c>
      <c r="B572">
        <v>122</v>
      </c>
      <c r="C572">
        <v>712</v>
      </c>
      <c r="D572">
        <v>119</v>
      </c>
      <c r="E572">
        <v>2</v>
      </c>
      <c r="F572">
        <v>238</v>
      </c>
      <c r="G572" t="str">
        <f>VLOOKUP($C572,'Raw-products'!$A$2:$H$1261,MATCH(G$1,'Raw-products'!$A$1:$H$1,0))</f>
        <v>Jacket</v>
      </c>
      <c r="H572" t="str">
        <f>VLOOKUP($C572,'Raw-products'!$A$2:$H$1261,MATCH(H$1,'Raw-products'!$A$1:$H$1,0))</f>
        <v>Trench Coat</v>
      </c>
      <c r="I572" t="str">
        <f>VLOOKUP($C572,'Raw-products'!$A$2:$H$1261,MATCH(I$1,'Raw-products'!$A$1:$H$1,0))</f>
        <v>M</v>
      </c>
      <c r="J572" t="str">
        <f>VLOOKUP($C572,'Raw-products'!$A$2:$H$1261,MATCH(J$1,'Raw-products'!$A$1:$H$1,0))</f>
        <v>yellow</v>
      </c>
      <c r="K572">
        <f>VLOOKUP($C572,'Raw-products'!$A$2:$H$1261,MATCH(K$1,'Raw-products'!$A$1:$H$1,0))</f>
        <v>112</v>
      </c>
      <c r="L572">
        <f>VLOOKUP($C572,'Raw-products'!$A$2:$H$1261,MATCH(L$1,'Raw-products'!$A$1:$H$1,0))</f>
        <v>54</v>
      </c>
      <c r="M572" s="5">
        <f t="shared" si="16"/>
        <v>6048</v>
      </c>
      <c r="N572" cm="1">
        <f t="array" ref="N572:Q572">_xlfn.XLOOKUP($B572,'Raw -orders'!$A:$A,'Raw -orders'!$B:$E)</f>
        <v>732</v>
      </c>
      <c r="O572">
        <v>29226</v>
      </c>
      <c r="P572" s="1">
        <v>44299</v>
      </c>
      <c r="Q572" s="1">
        <v>44320</v>
      </c>
      <c r="R572" t="str" cm="1">
        <f t="array" ref="R572:Y572">_xlfn.XLOOKUP($N572,'Raw - customers'!$A:$A,'Raw - customers'!$B:$I)</f>
        <v>Gorden Seago</v>
      </c>
      <c r="S572" t="str">
        <v>Genderfluid</v>
      </c>
      <c r="T572">
        <v>80</v>
      </c>
      <c r="U572" t="str">
        <v>905 Stephanie BoulevardApt. 217</v>
      </c>
      <c r="V572">
        <v>8114</v>
      </c>
      <c r="W572" t="str">
        <v>Port Aaronton</v>
      </c>
      <c r="X572" t="str">
        <v>Queensland</v>
      </c>
      <c r="Y572" t="str">
        <v>Australia</v>
      </c>
      <c r="Z572">
        <v>4</v>
      </c>
      <c r="AA572" s="3" t="str">
        <f t="shared" si="17"/>
        <v>20 to 30</v>
      </c>
      <c r="AL572" s="6" t="str">
        <v>Reed Churchlow</v>
      </c>
      <c r="AP572" s="6">
        <v>732</v>
      </c>
      <c r="AQ572" s="6" t="s">
        <v>1355</v>
      </c>
      <c r="AS572">
        <v>16</v>
      </c>
      <c r="AT572" t="str">
        <v>Victoria</v>
      </c>
    </row>
    <row r="573" spans="1:46" x14ac:dyDescent="0.25">
      <c r="A573">
        <v>571</v>
      </c>
      <c r="B573">
        <v>123</v>
      </c>
      <c r="C573">
        <v>616</v>
      </c>
      <c r="D573">
        <v>112</v>
      </c>
      <c r="E573">
        <v>1</v>
      </c>
      <c r="F573">
        <v>112</v>
      </c>
      <c r="G573" t="str">
        <f>VLOOKUP($C573,'Raw-products'!$A$2:$H$1261,MATCH(G$1,'Raw-products'!$A$1:$H$1,0))</f>
        <v>Jacket</v>
      </c>
      <c r="H573" t="str">
        <f>VLOOKUP($C573,'Raw-products'!$A$2:$H$1261,MATCH(H$1,'Raw-products'!$A$1:$H$1,0))</f>
        <v>Cardigan</v>
      </c>
      <c r="I573" t="str">
        <f>VLOOKUP($C573,'Raw-products'!$A$2:$H$1261,MATCH(I$1,'Raw-products'!$A$1:$H$1,0))</f>
        <v>S</v>
      </c>
      <c r="J573" t="str">
        <f>VLOOKUP($C573,'Raw-products'!$A$2:$H$1261,MATCH(J$1,'Raw-products'!$A$1:$H$1,0))</f>
        <v>blue</v>
      </c>
      <c r="K573">
        <f>VLOOKUP($C573,'Raw-products'!$A$2:$H$1261,MATCH(K$1,'Raw-products'!$A$1:$H$1,0))</f>
        <v>118</v>
      </c>
      <c r="L573">
        <f>VLOOKUP($C573,'Raw-products'!$A$2:$H$1261,MATCH(L$1,'Raw-products'!$A$1:$H$1,0))</f>
        <v>53</v>
      </c>
      <c r="M573" s="5">
        <f t="shared" si="16"/>
        <v>6254</v>
      </c>
      <c r="N573" cm="1">
        <f t="array" ref="N573:Q573">_xlfn.XLOOKUP($B573,'Raw -orders'!$A:$A,'Raw -orders'!$B:$E)</f>
        <v>471</v>
      </c>
      <c r="O573">
        <v>17133</v>
      </c>
      <c r="P573" s="1">
        <v>44259</v>
      </c>
      <c r="Q573" s="1">
        <v>44277</v>
      </c>
      <c r="R573" t="str" cm="1">
        <f t="array" ref="R573:Y573">_xlfn.XLOOKUP($N573,'Raw - customers'!$A:$A,'Raw - customers'!$B:$I)</f>
        <v>Hayyim Trewhella</v>
      </c>
      <c r="S573" t="str">
        <v>Non-binary</v>
      </c>
      <c r="T573">
        <v>31</v>
      </c>
      <c r="U573" t="str">
        <v>8662 Maya PlaceApt. 834</v>
      </c>
      <c r="V573">
        <v>8731</v>
      </c>
      <c r="W573" t="str">
        <v>Boyerland</v>
      </c>
      <c r="X573" t="str">
        <v>New South Wales</v>
      </c>
      <c r="Y573" t="str">
        <v>Australia</v>
      </c>
      <c r="Z573">
        <v>3</v>
      </c>
      <c r="AA573" s="3" t="str">
        <f t="shared" si="17"/>
        <v>10 to 20</v>
      </c>
      <c r="AL573" s="6" t="str">
        <v>Regan Gronaller</v>
      </c>
      <c r="AP573" s="6">
        <v>471</v>
      </c>
      <c r="AQ573" s="6" t="s">
        <v>1362</v>
      </c>
      <c r="AS573">
        <v>669</v>
      </c>
      <c r="AT573" t="str">
        <v>Victoria</v>
      </c>
    </row>
    <row r="574" spans="1:46" x14ac:dyDescent="0.25">
      <c r="A574">
        <v>572</v>
      </c>
      <c r="B574">
        <v>123</v>
      </c>
      <c r="C574">
        <v>724</v>
      </c>
      <c r="D574">
        <v>119</v>
      </c>
      <c r="E574">
        <v>2</v>
      </c>
      <c r="F574">
        <v>238</v>
      </c>
      <c r="G574" t="str">
        <f>VLOOKUP($C574,'Raw-products'!$A$2:$H$1261,MATCH(G$1,'Raw-products'!$A$1:$H$1,0))</f>
        <v>Jacket</v>
      </c>
      <c r="H574" t="str">
        <f>VLOOKUP($C574,'Raw-products'!$A$2:$H$1261,MATCH(H$1,'Raw-products'!$A$1:$H$1,0))</f>
        <v>Trench Coat</v>
      </c>
      <c r="I574" t="str">
        <f>VLOOKUP($C574,'Raw-products'!$A$2:$H$1261,MATCH(I$1,'Raw-products'!$A$1:$H$1,0))</f>
        <v>XL</v>
      </c>
      <c r="J574" t="str">
        <f>VLOOKUP($C574,'Raw-products'!$A$2:$H$1261,MATCH(J$1,'Raw-products'!$A$1:$H$1,0))</f>
        <v>blue</v>
      </c>
      <c r="K574">
        <f>VLOOKUP($C574,'Raw-products'!$A$2:$H$1261,MATCH(K$1,'Raw-products'!$A$1:$H$1,0))</f>
        <v>112</v>
      </c>
      <c r="L574">
        <f>VLOOKUP($C574,'Raw-products'!$A$2:$H$1261,MATCH(L$1,'Raw-products'!$A$1:$H$1,0))</f>
        <v>69</v>
      </c>
      <c r="M574" s="5">
        <f t="shared" si="16"/>
        <v>7728</v>
      </c>
      <c r="N574" cm="1">
        <f t="array" ref="N574:Q574">_xlfn.XLOOKUP($B574,'Raw -orders'!$A:$A,'Raw -orders'!$B:$E)</f>
        <v>471</v>
      </c>
      <c r="O574">
        <v>17133</v>
      </c>
      <c r="P574" s="1">
        <v>44259</v>
      </c>
      <c r="Q574" s="1">
        <v>44277</v>
      </c>
      <c r="R574" t="str" cm="1">
        <f t="array" ref="R574:Y574">_xlfn.XLOOKUP($N574,'Raw - customers'!$A:$A,'Raw - customers'!$B:$I)</f>
        <v>Hayyim Trewhella</v>
      </c>
      <c r="S574" t="str">
        <v>Non-binary</v>
      </c>
      <c r="T574">
        <v>31</v>
      </c>
      <c r="U574" t="str">
        <v>8662 Maya PlaceApt. 834</v>
      </c>
      <c r="V574">
        <v>8731</v>
      </c>
      <c r="W574" t="str">
        <v>Boyerland</v>
      </c>
      <c r="X574" t="str">
        <v>New South Wales</v>
      </c>
      <c r="Y574" t="str">
        <v>Australia</v>
      </c>
      <c r="Z574">
        <v>3</v>
      </c>
      <c r="AA574" s="3" t="str">
        <f t="shared" si="17"/>
        <v>10 to 20</v>
      </c>
      <c r="AL574" s="6" t="str">
        <v>Rey Grasner</v>
      </c>
      <c r="AP574" s="6">
        <v>471</v>
      </c>
      <c r="AQ574" s="6" t="s">
        <v>1362</v>
      </c>
      <c r="AS574">
        <v>649</v>
      </c>
      <c r="AT574" t="str">
        <v>Northern Territory</v>
      </c>
    </row>
    <row r="575" spans="1:46" x14ac:dyDescent="0.25">
      <c r="A575">
        <v>573</v>
      </c>
      <c r="B575">
        <v>123</v>
      </c>
      <c r="C575">
        <v>700</v>
      </c>
      <c r="D575">
        <v>119</v>
      </c>
      <c r="E575">
        <v>3</v>
      </c>
      <c r="F575">
        <v>357</v>
      </c>
      <c r="G575" t="str">
        <f>VLOOKUP($C575,'Raw-products'!$A$2:$H$1261,MATCH(G$1,'Raw-products'!$A$1:$H$1,0))</f>
        <v>Jacket</v>
      </c>
      <c r="H575" t="str">
        <f>VLOOKUP($C575,'Raw-products'!$A$2:$H$1261,MATCH(H$1,'Raw-products'!$A$1:$H$1,0))</f>
        <v>Trench Coat</v>
      </c>
      <c r="I575" t="str">
        <f>VLOOKUP($C575,'Raw-products'!$A$2:$H$1261,MATCH(I$1,'Raw-products'!$A$1:$H$1,0))</f>
        <v>XS</v>
      </c>
      <c r="J575" t="str">
        <f>VLOOKUP($C575,'Raw-products'!$A$2:$H$1261,MATCH(J$1,'Raw-products'!$A$1:$H$1,0))</f>
        <v>red</v>
      </c>
      <c r="K575">
        <f>VLOOKUP($C575,'Raw-products'!$A$2:$H$1261,MATCH(K$1,'Raw-products'!$A$1:$H$1,0))</f>
        <v>112</v>
      </c>
      <c r="L575">
        <f>VLOOKUP($C575,'Raw-products'!$A$2:$H$1261,MATCH(L$1,'Raw-products'!$A$1:$H$1,0))</f>
        <v>78</v>
      </c>
      <c r="M575" s="5">
        <f t="shared" si="16"/>
        <v>8736</v>
      </c>
      <c r="N575" cm="1">
        <f t="array" ref="N575:Q575">_xlfn.XLOOKUP($B575,'Raw -orders'!$A:$A,'Raw -orders'!$B:$E)</f>
        <v>471</v>
      </c>
      <c r="O575">
        <v>17133</v>
      </c>
      <c r="P575" s="1">
        <v>44259</v>
      </c>
      <c r="Q575" s="1">
        <v>44277</v>
      </c>
      <c r="R575" t="str" cm="1">
        <f t="array" ref="R575:Y575">_xlfn.XLOOKUP($N575,'Raw - customers'!$A:$A,'Raw - customers'!$B:$I)</f>
        <v>Hayyim Trewhella</v>
      </c>
      <c r="S575" t="str">
        <v>Non-binary</v>
      </c>
      <c r="T575">
        <v>31</v>
      </c>
      <c r="U575" t="str">
        <v>8662 Maya PlaceApt. 834</v>
      </c>
      <c r="V575">
        <v>8731</v>
      </c>
      <c r="W575" t="str">
        <v>Boyerland</v>
      </c>
      <c r="X575" t="str">
        <v>New South Wales</v>
      </c>
      <c r="Y575" t="str">
        <v>Australia</v>
      </c>
      <c r="Z575">
        <v>3</v>
      </c>
      <c r="AA575" s="3" t="str">
        <f t="shared" si="17"/>
        <v>10 to 20</v>
      </c>
      <c r="AL575" s="6" t="str">
        <v>Ringo Sollars</v>
      </c>
      <c r="AP575" s="6">
        <v>471</v>
      </c>
      <c r="AQ575" s="6" t="s">
        <v>1362</v>
      </c>
      <c r="AS575">
        <v>350</v>
      </c>
      <c r="AT575" t="str">
        <v>Victoria</v>
      </c>
    </row>
    <row r="576" spans="1:46" x14ac:dyDescent="0.25">
      <c r="A576">
        <v>574</v>
      </c>
      <c r="B576">
        <v>123</v>
      </c>
      <c r="C576">
        <v>553</v>
      </c>
      <c r="D576">
        <v>98</v>
      </c>
      <c r="E576">
        <v>2</v>
      </c>
      <c r="F576">
        <v>196</v>
      </c>
      <c r="G576" t="str">
        <f>VLOOKUP($C576,'Raw-products'!$A$2:$H$1261,MATCH(G$1,'Raw-products'!$A$1:$H$1,0))</f>
        <v>Jacket</v>
      </c>
      <c r="H576" t="str">
        <f>VLOOKUP($C576,'Raw-products'!$A$2:$H$1261,MATCH(H$1,'Raw-products'!$A$1:$H$1,0))</f>
        <v>Leather</v>
      </c>
      <c r="I576" t="str">
        <f>VLOOKUP($C576,'Raw-products'!$A$2:$H$1261,MATCH(I$1,'Raw-products'!$A$1:$H$1,0))</f>
        <v>L</v>
      </c>
      <c r="J576" t="str">
        <f>VLOOKUP($C576,'Raw-products'!$A$2:$H$1261,MATCH(J$1,'Raw-products'!$A$1:$H$1,0))</f>
        <v>indigo</v>
      </c>
      <c r="K576">
        <f>VLOOKUP($C576,'Raw-products'!$A$2:$H$1261,MATCH(K$1,'Raw-products'!$A$1:$H$1,0))</f>
        <v>113</v>
      </c>
      <c r="L576">
        <f>VLOOKUP($C576,'Raw-products'!$A$2:$H$1261,MATCH(L$1,'Raw-products'!$A$1:$H$1,0))</f>
        <v>79</v>
      </c>
      <c r="M576" s="5">
        <f t="shared" si="16"/>
        <v>8927</v>
      </c>
      <c r="N576" cm="1">
        <f t="array" ref="N576:Q576">_xlfn.XLOOKUP($B576,'Raw -orders'!$A:$A,'Raw -orders'!$B:$E)</f>
        <v>471</v>
      </c>
      <c r="O576">
        <v>17133</v>
      </c>
      <c r="P576" s="1">
        <v>44259</v>
      </c>
      <c r="Q576" s="1">
        <v>44277</v>
      </c>
      <c r="R576" t="str" cm="1">
        <f t="array" ref="R576:Y576">_xlfn.XLOOKUP($N576,'Raw - customers'!$A:$A,'Raw - customers'!$B:$I)</f>
        <v>Hayyim Trewhella</v>
      </c>
      <c r="S576" t="str">
        <v>Non-binary</v>
      </c>
      <c r="T576">
        <v>31</v>
      </c>
      <c r="U576" t="str">
        <v>8662 Maya PlaceApt. 834</v>
      </c>
      <c r="V576">
        <v>8731</v>
      </c>
      <c r="W576" t="str">
        <v>Boyerland</v>
      </c>
      <c r="X576" t="str">
        <v>New South Wales</v>
      </c>
      <c r="Y576" t="str">
        <v>Australia</v>
      </c>
      <c r="Z576">
        <v>3</v>
      </c>
      <c r="AA576" s="3" t="str">
        <f t="shared" si="17"/>
        <v>10 to 20</v>
      </c>
      <c r="AL576" s="6" t="str">
        <v>Riordan Goreway</v>
      </c>
      <c r="AP576" s="6">
        <v>471</v>
      </c>
      <c r="AQ576" s="6" t="s">
        <v>1362</v>
      </c>
      <c r="AS576">
        <v>854</v>
      </c>
      <c r="AT576" t="str">
        <v>Victoria</v>
      </c>
    </row>
    <row r="577" spans="1:46" x14ac:dyDescent="0.25">
      <c r="A577">
        <v>575</v>
      </c>
      <c r="B577">
        <v>123</v>
      </c>
      <c r="C577">
        <v>958</v>
      </c>
      <c r="D577">
        <v>97</v>
      </c>
      <c r="E577">
        <v>2</v>
      </c>
      <c r="F577">
        <v>194</v>
      </c>
      <c r="G577" t="str">
        <f>VLOOKUP($C577,'Raw-products'!$A$2:$H$1261,MATCH(G$1,'Raw-products'!$A$1:$H$1,0))</f>
        <v>Trousers</v>
      </c>
      <c r="H577" t="str">
        <f>VLOOKUP($C577,'Raw-products'!$A$2:$H$1261,MATCH(H$1,'Raw-products'!$A$1:$H$1,0))</f>
        <v>Slim-Fit</v>
      </c>
      <c r="I577" t="str">
        <f>VLOOKUP($C577,'Raw-products'!$A$2:$H$1261,MATCH(I$1,'Raw-products'!$A$1:$H$1,0))</f>
        <v>L</v>
      </c>
      <c r="J577" t="str">
        <f>VLOOKUP($C577,'Raw-products'!$A$2:$H$1261,MATCH(J$1,'Raw-products'!$A$1:$H$1,0))</f>
        <v>yellow</v>
      </c>
      <c r="K577">
        <f>VLOOKUP($C577,'Raw-products'!$A$2:$H$1261,MATCH(K$1,'Raw-products'!$A$1:$H$1,0))</f>
        <v>119</v>
      </c>
      <c r="L577">
        <f>VLOOKUP($C577,'Raw-products'!$A$2:$H$1261,MATCH(L$1,'Raw-products'!$A$1:$H$1,0))</f>
        <v>64</v>
      </c>
      <c r="M577" s="5">
        <f t="shared" si="16"/>
        <v>7616</v>
      </c>
      <c r="N577" cm="1">
        <f t="array" ref="N577:Q577">_xlfn.XLOOKUP($B577,'Raw -orders'!$A:$A,'Raw -orders'!$B:$E)</f>
        <v>471</v>
      </c>
      <c r="O577">
        <v>17133</v>
      </c>
      <c r="P577" s="1">
        <v>44259</v>
      </c>
      <c r="Q577" s="1">
        <v>44277</v>
      </c>
      <c r="R577" t="str" cm="1">
        <f t="array" ref="R577:Y577">_xlfn.XLOOKUP($N577,'Raw - customers'!$A:$A,'Raw - customers'!$B:$I)</f>
        <v>Hayyim Trewhella</v>
      </c>
      <c r="S577" t="str">
        <v>Non-binary</v>
      </c>
      <c r="T577">
        <v>31</v>
      </c>
      <c r="U577" t="str">
        <v>8662 Maya PlaceApt. 834</v>
      </c>
      <c r="V577">
        <v>8731</v>
      </c>
      <c r="W577" t="str">
        <v>Boyerland</v>
      </c>
      <c r="X577" t="str">
        <v>New South Wales</v>
      </c>
      <c r="Y577" t="str">
        <v>Australia</v>
      </c>
      <c r="Z577">
        <v>3</v>
      </c>
      <c r="AA577" s="3" t="str">
        <f t="shared" si="17"/>
        <v>10 to 20</v>
      </c>
      <c r="AL577" s="6" t="str">
        <v>Robena Gilbert</v>
      </c>
      <c r="AP577" s="6">
        <v>471</v>
      </c>
      <c r="AQ577" s="6" t="s">
        <v>1362</v>
      </c>
      <c r="AS577">
        <v>1000</v>
      </c>
      <c r="AT577" t="str">
        <v>Tasmania</v>
      </c>
    </row>
    <row r="578" spans="1:46" x14ac:dyDescent="0.25">
      <c r="A578">
        <v>576</v>
      </c>
      <c r="B578">
        <v>123</v>
      </c>
      <c r="C578">
        <v>1065</v>
      </c>
      <c r="D578">
        <v>93</v>
      </c>
      <c r="E578">
        <v>2</v>
      </c>
      <c r="F578">
        <v>186</v>
      </c>
      <c r="G578" t="str">
        <f>VLOOKUP($C578,'Raw-products'!$A$2:$H$1261,MATCH(G$1,'Raw-products'!$A$1:$H$1,0))</f>
        <v>Trousers</v>
      </c>
      <c r="H578" t="str">
        <f>VLOOKUP($C578,'Raw-products'!$A$2:$H$1261,MATCH(H$1,'Raw-products'!$A$1:$H$1,0))</f>
        <v>Joggers</v>
      </c>
      <c r="I578" t="str">
        <f>VLOOKUP($C578,'Raw-products'!$A$2:$H$1261,MATCH(I$1,'Raw-products'!$A$1:$H$1,0))</f>
        <v>XS</v>
      </c>
      <c r="J578" t="str">
        <f>VLOOKUP($C578,'Raw-products'!$A$2:$H$1261,MATCH(J$1,'Raw-products'!$A$1:$H$1,0))</f>
        <v>green</v>
      </c>
      <c r="K578">
        <f>VLOOKUP($C578,'Raw-products'!$A$2:$H$1261,MATCH(K$1,'Raw-products'!$A$1:$H$1,0))</f>
        <v>94</v>
      </c>
      <c r="L578">
        <f>VLOOKUP($C578,'Raw-products'!$A$2:$H$1261,MATCH(L$1,'Raw-products'!$A$1:$H$1,0))</f>
        <v>77</v>
      </c>
      <c r="M578" s="5">
        <f t="shared" si="16"/>
        <v>7238</v>
      </c>
      <c r="N578" cm="1">
        <f t="array" ref="N578:Q578">_xlfn.XLOOKUP($B578,'Raw -orders'!$A:$A,'Raw -orders'!$B:$E)</f>
        <v>471</v>
      </c>
      <c r="O578">
        <v>17133</v>
      </c>
      <c r="P578" s="1">
        <v>44259</v>
      </c>
      <c r="Q578" s="1">
        <v>44277</v>
      </c>
      <c r="R578" t="str" cm="1">
        <f t="array" ref="R578:Y578">_xlfn.XLOOKUP($N578,'Raw - customers'!$A:$A,'Raw - customers'!$B:$I)</f>
        <v>Hayyim Trewhella</v>
      </c>
      <c r="S578" t="str">
        <v>Non-binary</v>
      </c>
      <c r="T578">
        <v>31</v>
      </c>
      <c r="U578" t="str">
        <v>8662 Maya PlaceApt. 834</v>
      </c>
      <c r="V578">
        <v>8731</v>
      </c>
      <c r="W578" t="str">
        <v>Boyerland</v>
      </c>
      <c r="X578" t="str">
        <v>New South Wales</v>
      </c>
      <c r="Y578" t="str">
        <v>Australia</v>
      </c>
      <c r="Z578">
        <v>3</v>
      </c>
      <c r="AA578" s="3" t="str">
        <f t="shared" si="17"/>
        <v>10 to 20</v>
      </c>
      <c r="AL578" s="6" t="str">
        <v>Robinetta Deners</v>
      </c>
      <c r="AP578" s="6">
        <v>471</v>
      </c>
      <c r="AQ578" s="6" t="s">
        <v>1362</v>
      </c>
      <c r="AS578">
        <v>278</v>
      </c>
      <c r="AT578" t="str">
        <v>Queensland</v>
      </c>
    </row>
    <row r="579" spans="1:46" x14ac:dyDescent="0.25">
      <c r="A579">
        <v>577</v>
      </c>
      <c r="B579">
        <v>123</v>
      </c>
      <c r="C579">
        <v>108</v>
      </c>
      <c r="D579">
        <v>92</v>
      </c>
      <c r="E579">
        <v>2</v>
      </c>
      <c r="F579">
        <v>184</v>
      </c>
      <c r="G579" t="str">
        <f>VLOOKUP($C579,'Raw-products'!$A$2:$H$1261,MATCH(G$1,'Raw-products'!$A$1:$H$1,0))</f>
        <v>Shirt</v>
      </c>
      <c r="H579" t="str">
        <f>VLOOKUP($C579,'Raw-products'!$A$2:$H$1261,MATCH(H$1,'Raw-products'!$A$1:$H$1,0))</f>
        <v>Denim</v>
      </c>
      <c r="I579" t="str">
        <f>VLOOKUP($C579,'Raw-products'!$A$2:$H$1261,MATCH(I$1,'Raw-products'!$A$1:$H$1,0))</f>
        <v>L</v>
      </c>
      <c r="J579" t="str">
        <f>VLOOKUP($C579,'Raw-products'!$A$2:$H$1261,MATCH(J$1,'Raw-products'!$A$1:$H$1,0))</f>
        <v>red</v>
      </c>
      <c r="K579">
        <f>VLOOKUP($C579,'Raw-products'!$A$2:$H$1261,MATCH(K$1,'Raw-products'!$A$1:$H$1,0))</f>
        <v>115</v>
      </c>
      <c r="L579">
        <f>VLOOKUP($C579,'Raw-products'!$A$2:$H$1261,MATCH(L$1,'Raw-products'!$A$1:$H$1,0))</f>
        <v>52</v>
      </c>
      <c r="M579" s="5">
        <f t="shared" ref="M579:M642" si="18">$K579*$L579</f>
        <v>5980</v>
      </c>
      <c r="N579" cm="1">
        <f t="array" ref="N579:Q579">_xlfn.XLOOKUP($B579,'Raw -orders'!$A:$A,'Raw -orders'!$B:$E)</f>
        <v>471</v>
      </c>
      <c r="O579">
        <v>17133</v>
      </c>
      <c r="P579" s="1">
        <v>44259</v>
      </c>
      <c r="Q579" s="1">
        <v>44277</v>
      </c>
      <c r="R579" t="str" cm="1">
        <f t="array" ref="R579:Y579">_xlfn.XLOOKUP($N579,'Raw - customers'!$A:$A,'Raw - customers'!$B:$I)</f>
        <v>Hayyim Trewhella</v>
      </c>
      <c r="S579" t="str">
        <v>Non-binary</v>
      </c>
      <c r="T579">
        <v>31</v>
      </c>
      <c r="U579" t="str">
        <v>8662 Maya PlaceApt. 834</v>
      </c>
      <c r="V579">
        <v>8731</v>
      </c>
      <c r="W579" t="str">
        <v>Boyerland</v>
      </c>
      <c r="X579" t="str">
        <v>New South Wales</v>
      </c>
      <c r="Y579" t="str">
        <v>Australia</v>
      </c>
      <c r="Z579">
        <v>3</v>
      </c>
      <c r="AA579" s="3" t="str">
        <f t="shared" ref="AA579:AA642" si="19">IF(AND(DATEDIF($P579,$Q579,"D")&gt;0,DATEDIF($P579,$Q579,"D")&lt;=10),"0 to 10",IF(AND(DATEDIF($P579,$Q579,"D")&gt;10,DATEDIF($P579,$Q579,"D")&lt;=20),"10 to 20",IF(AND(DATEDIF($P579,$Q579,"D")&gt;20,DATEDIF($P579,$Q579,"D")&lt;=30),"20 to 30")))</f>
        <v>10 to 20</v>
      </c>
      <c r="AL579" s="6" t="str">
        <v>Roley Cassedy</v>
      </c>
      <c r="AP579" s="6">
        <v>471</v>
      </c>
      <c r="AQ579" s="6" t="s">
        <v>1362</v>
      </c>
      <c r="AS579">
        <v>408</v>
      </c>
      <c r="AT579" t="str">
        <v>Australian Capital Territory</v>
      </c>
    </row>
    <row r="580" spans="1:46" x14ac:dyDescent="0.25">
      <c r="A580">
        <v>578</v>
      </c>
      <c r="B580">
        <v>123</v>
      </c>
      <c r="C580">
        <v>75</v>
      </c>
      <c r="D580">
        <v>118</v>
      </c>
      <c r="E580">
        <v>1</v>
      </c>
      <c r="F580">
        <v>118</v>
      </c>
      <c r="G580" t="str">
        <f>VLOOKUP($C580,'Raw-products'!$A$2:$H$1261,MATCH(G$1,'Raw-products'!$A$1:$H$1,0))</f>
        <v>Shirt</v>
      </c>
      <c r="H580" t="str">
        <f>VLOOKUP($C580,'Raw-products'!$A$2:$H$1261,MATCH(H$1,'Raw-products'!$A$1:$H$1,0))</f>
        <v>Flannel</v>
      </c>
      <c r="I580" t="str">
        <f>VLOOKUP($C580,'Raw-products'!$A$2:$H$1261,MATCH(I$1,'Raw-products'!$A$1:$H$1,0))</f>
        <v>XS</v>
      </c>
      <c r="J580" t="str">
        <f>VLOOKUP($C580,'Raw-products'!$A$2:$H$1261,MATCH(J$1,'Raw-products'!$A$1:$H$1,0))</f>
        <v>orange</v>
      </c>
      <c r="K580">
        <f>VLOOKUP($C580,'Raw-products'!$A$2:$H$1261,MATCH(K$1,'Raw-products'!$A$1:$H$1,0))</f>
        <v>96</v>
      </c>
      <c r="L580">
        <f>VLOOKUP($C580,'Raw-products'!$A$2:$H$1261,MATCH(L$1,'Raw-products'!$A$1:$H$1,0))</f>
        <v>42</v>
      </c>
      <c r="M580" s="5">
        <f t="shared" si="18"/>
        <v>4032</v>
      </c>
      <c r="N580" cm="1">
        <f t="array" ref="N580:Q580">_xlfn.XLOOKUP($B580,'Raw -orders'!$A:$A,'Raw -orders'!$B:$E)</f>
        <v>471</v>
      </c>
      <c r="O580">
        <v>17133</v>
      </c>
      <c r="P580" s="1">
        <v>44259</v>
      </c>
      <c r="Q580" s="1">
        <v>44277</v>
      </c>
      <c r="R580" t="str" cm="1">
        <f t="array" ref="R580:Y580">_xlfn.XLOOKUP($N580,'Raw - customers'!$A:$A,'Raw - customers'!$B:$I)</f>
        <v>Hayyim Trewhella</v>
      </c>
      <c r="S580" t="str">
        <v>Non-binary</v>
      </c>
      <c r="T580">
        <v>31</v>
      </c>
      <c r="U580" t="str">
        <v>8662 Maya PlaceApt. 834</v>
      </c>
      <c r="V580">
        <v>8731</v>
      </c>
      <c r="W580" t="str">
        <v>Boyerland</v>
      </c>
      <c r="X580" t="str">
        <v>New South Wales</v>
      </c>
      <c r="Y580" t="str">
        <v>Australia</v>
      </c>
      <c r="Z580">
        <v>3</v>
      </c>
      <c r="AA580" s="3" t="str">
        <f t="shared" si="19"/>
        <v>10 to 20</v>
      </c>
      <c r="AL580" s="6" t="str">
        <v>Romy Cuberley</v>
      </c>
      <c r="AP580" s="6">
        <v>471</v>
      </c>
      <c r="AQ580" s="6" t="s">
        <v>1362</v>
      </c>
      <c r="AS580">
        <v>305</v>
      </c>
      <c r="AT580" t="str">
        <v>Australian Capital Territory</v>
      </c>
    </row>
    <row r="581" spans="1:46" x14ac:dyDescent="0.25">
      <c r="A581">
        <v>579</v>
      </c>
      <c r="B581">
        <v>123</v>
      </c>
      <c r="C581">
        <v>361</v>
      </c>
      <c r="D581">
        <v>94</v>
      </c>
      <c r="E581">
        <v>3</v>
      </c>
      <c r="F581">
        <v>282</v>
      </c>
      <c r="G581" t="str">
        <f>VLOOKUP($C581,'Raw-products'!$A$2:$H$1261,MATCH(G$1,'Raw-products'!$A$1:$H$1,0))</f>
        <v>Shirt</v>
      </c>
      <c r="H581" t="str">
        <f>VLOOKUP($C581,'Raw-products'!$A$2:$H$1261,MATCH(H$1,'Raw-products'!$A$1:$H$1,0))</f>
        <v>Henley</v>
      </c>
      <c r="I581" t="str">
        <f>VLOOKUP($C581,'Raw-products'!$A$2:$H$1261,MATCH(I$1,'Raw-products'!$A$1:$H$1,0))</f>
        <v>S</v>
      </c>
      <c r="J581" t="str">
        <f>VLOOKUP($C581,'Raw-products'!$A$2:$H$1261,MATCH(J$1,'Raw-products'!$A$1:$H$1,0))</f>
        <v>yellow</v>
      </c>
      <c r="K581">
        <f>VLOOKUP($C581,'Raw-products'!$A$2:$H$1261,MATCH(K$1,'Raw-products'!$A$1:$H$1,0))</f>
        <v>92</v>
      </c>
      <c r="L581">
        <f>VLOOKUP($C581,'Raw-products'!$A$2:$H$1261,MATCH(L$1,'Raw-products'!$A$1:$H$1,0))</f>
        <v>70</v>
      </c>
      <c r="M581" s="5">
        <f t="shared" si="18"/>
        <v>6440</v>
      </c>
      <c r="N581" cm="1">
        <f t="array" ref="N581:Q581">_xlfn.XLOOKUP($B581,'Raw -orders'!$A:$A,'Raw -orders'!$B:$E)</f>
        <v>471</v>
      </c>
      <c r="O581">
        <v>17133</v>
      </c>
      <c r="P581" s="1">
        <v>44259</v>
      </c>
      <c r="Q581" s="1">
        <v>44277</v>
      </c>
      <c r="R581" t="str" cm="1">
        <f t="array" ref="R581:Y581">_xlfn.XLOOKUP($N581,'Raw - customers'!$A:$A,'Raw - customers'!$B:$I)</f>
        <v>Hayyim Trewhella</v>
      </c>
      <c r="S581" t="str">
        <v>Non-binary</v>
      </c>
      <c r="T581">
        <v>31</v>
      </c>
      <c r="U581" t="str">
        <v>8662 Maya PlaceApt. 834</v>
      </c>
      <c r="V581">
        <v>8731</v>
      </c>
      <c r="W581" t="str">
        <v>Boyerland</v>
      </c>
      <c r="X581" t="str">
        <v>New South Wales</v>
      </c>
      <c r="Y581" t="str">
        <v>Australia</v>
      </c>
      <c r="Z581">
        <v>3</v>
      </c>
      <c r="AA581" s="3" t="str">
        <f t="shared" si="19"/>
        <v>10 to 20</v>
      </c>
      <c r="AL581" s="6" t="str">
        <v>Ronni Gruszczak</v>
      </c>
      <c r="AP581" s="6">
        <v>471</v>
      </c>
      <c r="AQ581" s="6" t="s">
        <v>1362</v>
      </c>
      <c r="AS581">
        <v>738</v>
      </c>
      <c r="AT581" t="str">
        <v>Northern Territory</v>
      </c>
    </row>
    <row r="582" spans="1:46" x14ac:dyDescent="0.25">
      <c r="A582">
        <v>580</v>
      </c>
      <c r="B582">
        <v>124</v>
      </c>
      <c r="C582">
        <v>352</v>
      </c>
      <c r="D582">
        <v>94</v>
      </c>
      <c r="E582">
        <v>2</v>
      </c>
      <c r="F582">
        <v>188</v>
      </c>
      <c r="G582" t="str">
        <f>VLOOKUP($C582,'Raw-products'!$A$2:$H$1261,MATCH(G$1,'Raw-products'!$A$1:$H$1,0))</f>
        <v>Shirt</v>
      </c>
      <c r="H582" t="str">
        <f>VLOOKUP($C582,'Raw-products'!$A$2:$H$1261,MATCH(H$1,'Raw-products'!$A$1:$H$1,0))</f>
        <v>Henley</v>
      </c>
      <c r="I582" t="str">
        <f>VLOOKUP($C582,'Raw-products'!$A$2:$H$1261,MATCH(I$1,'Raw-products'!$A$1:$H$1,0))</f>
        <v>M</v>
      </c>
      <c r="J582" t="str">
        <f>VLOOKUP($C582,'Raw-products'!$A$2:$H$1261,MATCH(J$1,'Raw-products'!$A$1:$H$1,0))</f>
        <v>red</v>
      </c>
      <c r="K582">
        <f>VLOOKUP($C582,'Raw-products'!$A$2:$H$1261,MATCH(K$1,'Raw-products'!$A$1:$H$1,0))</f>
        <v>92</v>
      </c>
      <c r="L582">
        <f>VLOOKUP($C582,'Raw-products'!$A$2:$H$1261,MATCH(L$1,'Raw-products'!$A$1:$H$1,0))</f>
        <v>52</v>
      </c>
      <c r="M582" s="5">
        <f t="shared" si="18"/>
        <v>4784</v>
      </c>
      <c r="N582" cm="1">
        <f t="array" ref="N582:Q582">_xlfn.XLOOKUP($B582,'Raw -orders'!$A:$A,'Raw -orders'!$B:$E)</f>
        <v>776</v>
      </c>
      <c r="O582">
        <v>43888</v>
      </c>
      <c r="P582" s="1">
        <v>44383</v>
      </c>
      <c r="Q582" s="1">
        <v>44392</v>
      </c>
      <c r="R582" t="str" cm="1">
        <f t="array" ref="R582:Y582">_xlfn.XLOOKUP($N582,'Raw - customers'!$A:$A,'Raw - customers'!$B:$I)</f>
        <v>Felice Dumbleton</v>
      </c>
      <c r="S582" t="str">
        <v>Genderfluid</v>
      </c>
      <c r="T582">
        <v>24</v>
      </c>
      <c r="U582" t="str">
        <v>3744 Max PlaceApt. 109</v>
      </c>
      <c r="V582">
        <v>8348</v>
      </c>
      <c r="W582" t="str">
        <v>Harveyville</v>
      </c>
      <c r="X582" t="str">
        <v>Australian Capital Territory</v>
      </c>
      <c r="Y582" t="str">
        <v>Australia</v>
      </c>
      <c r="Z582">
        <v>7</v>
      </c>
      <c r="AA582" s="3" t="str">
        <f t="shared" si="19"/>
        <v>0 to 10</v>
      </c>
      <c r="AL582" s="6" t="str">
        <v>Roobbie Persich</v>
      </c>
      <c r="AP582" s="6">
        <v>776</v>
      </c>
      <c r="AQ582" s="6" t="s">
        <v>1350</v>
      </c>
      <c r="AS582">
        <v>780</v>
      </c>
      <c r="AT582" t="str">
        <v>Victoria</v>
      </c>
    </row>
    <row r="583" spans="1:46" x14ac:dyDescent="0.25">
      <c r="A583">
        <v>581</v>
      </c>
      <c r="B583">
        <v>124</v>
      </c>
      <c r="C583">
        <v>563</v>
      </c>
      <c r="D583">
        <v>100</v>
      </c>
      <c r="E583">
        <v>1</v>
      </c>
      <c r="F583">
        <v>100</v>
      </c>
      <c r="G583" t="str">
        <f>VLOOKUP($C583,'Raw-products'!$A$2:$H$1261,MATCH(G$1,'Raw-products'!$A$1:$H$1,0))</f>
        <v>Jacket</v>
      </c>
      <c r="H583" t="str">
        <f>VLOOKUP($C583,'Raw-products'!$A$2:$H$1261,MATCH(H$1,'Raw-products'!$A$1:$H$1,0))</f>
        <v>Bomber</v>
      </c>
      <c r="I583" t="str">
        <f>VLOOKUP($C583,'Raw-products'!$A$2:$H$1261,MATCH(I$1,'Raw-products'!$A$1:$H$1,0))</f>
        <v>L</v>
      </c>
      <c r="J583" t="str">
        <f>VLOOKUP($C583,'Raw-products'!$A$2:$H$1261,MATCH(J$1,'Raw-products'!$A$1:$H$1,0))</f>
        <v>red</v>
      </c>
      <c r="K583">
        <f>VLOOKUP($C583,'Raw-products'!$A$2:$H$1261,MATCH(K$1,'Raw-products'!$A$1:$H$1,0))</f>
        <v>90</v>
      </c>
      <c r="L583">
        <f>VLOOKUP($C583,'Raw-products'!$A$2:$H$1261,MATCH(L$1,'Raw-products'!$A$1:$H$1,0))</f>
        <v>50</v>
      </c>
      <c r="M583" s="5">
        <f t="shared" si="18"/>
        <v>4500</v>
      </c>
      <c r="N583" cm="1">
        <f t="array" ref="N583:Q583">_xlfn.XLOOKUP($B583,'Raw -orders'!$A:$A,'Raw -orders'!$B:$E)</f>
        <v>776</v>
      </c>
      <c r="O583">
        <v>43888</v>
      </c>
      <c r="P583" s="1">
        <v>44383</v>
      </c>
      <c r="Q583" s="1">
        <v>44392</v>
      </c>
      <c r="R583" t="str" cm="1">
        <f t="array" ref="R583:Y583">_xlfn.XLOOKUP($N583,'Raw - customers'!$A:$A,'Raw - customers'!$B:$I)</f>
        <v>Felice Dumbleton</v>
      </c>
      <c r="S583" t="str">
        <v>Genderfluid</v>
      </c>
      <c r="T583">
        <v>24</v>
      </c>
      <c r="U583" t="str">
        <v>3744 Max PlaceApt. 109</v>
      </c>
      <c r="V583">
        <v>8348</v>
      </c>
      <c r="W583" t="str">
        <v>Harveyville</v>
      </c>
      <c r="X583" t="str">
        <v>Australian Capital Territory</v>
      </c>
      <c r="Y583" t="str">
        <v>Australia</v>
      </c>
      <c r="Z583">
        <v>7</v>
      </c>
      <c r="AA583" s="3" t="str">
        <f t="shared" si="19"/>
        <v>0 to 10</v>
      </c>
      <c r="AL583" s="6" t="str">
        <v>Rorie Hof</v>
      </c>
      <c r="AP583" s="6">
        <v>776</v>
      </c>
      <c r="AQ583" s="6" t="s">
        <v>1350</v>
      </c>
      <c r="AS583">
        <v>597</v>
      </c>
      <c r="AT583" t="str">
        <v>South Australia</v>
      </c>
    </row>
    <row r="584" spans="1:46" x14ac:dyDescent="0.25">
      <c r="A584">
        <v>582</v>
      </c>
      <c r="B584">
        <v>124</v>
      </c>
      <c r="C584">
        <v>647</v>
      </c>
      <c r="D584">
        <v>93</v>
      </c>
      <c r="E584">
        <v>1</v>
      </c>
      <c r="F584">
        <v>93</v>
      </c>
      <c r="G584" t="str">
        <f>VLOOKUP($C584,'Raw-products'!$A$2:$H$1261,MATCH(G$1,'Raw-products'!$A$1:$H$1,0))</f>
        <v>Jacket</v>
      </c>
      <c r="H584" t="str">
        <f>VLOOKUP($C584,'Raw-products'!$A$2:$H$1261,MATCH(H$1,'Raw-products'!$A$1:$H$1,0))</f>
        <v>Coach</v>
      </c>
      <c r="I584" t="str">
        <f>VLOOKUP($C584,'Raw-products'!$A$2:$H$1261,MATCH(I$1,'Raw-products'!$A$1:$H$1,0))</f>
        <v>M</v>
      </c>
      <c r="J584" t="str">
        <f>VLOOKUP($C584,'Raw-products'!$A$2:$H$1261,MATCH(J$1,'Raw-products'!$A$1:$H$1,0))</f>
        <v>green</v>
      </c>
      <c r="K584">
        <f>VLOOKUP($C584,'Raw-products'!$A$2:$H$1261,MATCH(K$1,'Raw-products'!$A$1:$H$1,0))</f>
        <v>115</v>
      </c>
      <c r="L584">
        <f>VLOOKUP($C584,'Raw-products'!$A$2:$H$1261,MATCH(L$1,'Raw-products'!$A$1:$H$1,0))</f>
        <v>63</v>
      </c>
      <c r="M584" s="5">
        <f t="shared" si="18"/>
        <v>7245</v>
      </c>
      <c r="N584" cm="1">
        <f t="array" ref="N584:Q584">_xlfn.XLOOKUP($B584,'Raw -orders'!$A:$A,'Raw -orders'!$B:$E)</f>
        <v>776</v>
      </c>
      <c r="O584">
        <v>43888</v>
      </c>
      <c r="P584" s="1">
        <v>44383</v>
      </c>
      <c r="Q584" s="1">
        <v>44392</v>
      </c>
      <c r="R584" t="str" cm="1">
        <f t="array" ref="R584:Y584">_xlfn.XLOOKUP($N584,'Raw - customers'!$A:$A,'Raw - customers'!$B:$I)</f>
        <v>Felice Dumbleton</v>
      </c>
      <c r="S584" t="str">
        <v>Genderfluid</v>
      </c>
      <c r="T584">
        <v>24</v>
      </c>
      <c r="U584" t="str">
        <v>3744 Max PlaceApt. 109</v>
      </c>
      <c r="V584">
        <v>8348</v>
      </c>
      <c r="W584" t="str">
        <v>Harveyville</v>
      </c>
      <c r="X584" t="str">
        <v>Australian Capital Territory</v>
      </c>
      <c r="Y584" t="str">
        <v>Australia</v>
      </c>
      <c r="Z584">
        <v>7</v>
      </c>
      <c r="AA584" s="3" t="str">
        <f t="shared" si="19"/>
        <v>0 to 10</v>
      </c>
      <c r="AL584" s="6" t="str">
        <v>Rowena Doe</v>
      </c>
      <c r="AP584" s="6">
        <v>776</v>
      </c>
      <c r="AQ584" s="6" t="s">
        <v>1350</v>
      </c>
      <c r="AS584">
        <v>703</v>
      </c>
      <c r="AT584" t="str">
        <v>South Australia</v>
      </c>
    </row>
    <row r="585" spans="1:46" x14ac:dyDescent="0.25">
      <c r="A585">
        <v>583</v>
      </c>
      <c r="B585">
        <v>124</v>
      </c>
      <c r="C585">
        <v>572</v>
      </c>
      <c r="D585">
        <v>100</v>
      </c>
      <c r="E585">
        <v>2</v>
      </c>
      <c r="F585">
        <v>200</v>
      </c>
      <c r="G585" t="str">
        <f>VLOOKUP($C585,'Raw-products'!$A$2:$H$1261,MATCH(G$1,'Raw-products'!$A$1:$H$1,0))</f>
        <v>Jacket</v>
      </c>
      <c r="H585" t="str">
        <f>VLOOKUP($C585,'Raw-products'!$A$2:$H$1261,MATCH(H$1,'Raw-products'!$A$1:$H$1,0))</f>
        <v>Bomber</v>
      </c>
      <c r="I585" t="str">
        <f>VLOOKUP($C585,'Raw-products'!$A$2:$H$1261,MATCH(I$1,'Raw-products'!$A$1:$H$1,0))</f>
        <v>M</v>
      </c>
      <c r="J585" t="str">
        <f>VLOOKUP($C585,'Raw-products'!$A$2:$H$1261,MATCH(J$1,'Raw-products'!$A$1:$H$1,0))</f>
        <v>yellow</v>
      </c>
      <c r="K585">
        <f>VLOOKUP($C585,'Raw-products'!$A$2:$H$1261,MATCH(K$1,'Raw-products'!$A$1:$H$1,0))</f>
        <v>90</v>
      </c>
      <c r="L585">
        <f>VLOOKUP($C585,'Raw-products'!$A$2:$H$1261,MATCH(L$1,'Raw-products'!$A$1:$H$1,0))</f>
        <v>71</v>
      </c>
      <c r="M585" s="5">
        <f t="shared" si="18"/>
        <v>6390</v>
      </c>
      <c r="N585" cm="1">
        <f t="array" ref="N585:Q585">_xlfn.XLOOKUP($B585,'Raw -orders'!$A:$A,'Raw -orders'!$B:$E)</f>
        <v>776</v>
      </c>
      <c r="O585">
        <v>43888</v>
      </c>
      <c r="P585" s="1">
        <v>44383</v>
      </c>
      <c r="Q585" s="1">
        <v>44392</v>
      </c>
      <c r="R585" t="str" cm="1">
        <f t="array" ref="R585:Y585">_xlfn.XLOOKUP($N585,'Raw - customers'!$A:$A,'Raw - customers'!$B:$I)</f>
        <v>Felice Dumbleton</v>
      </c>
      <c r="S585" t="str">
        <v>Genderfluid</v>
      </c>
      <c r="T585">
        <v>24</v>
      </c>
      <c r="U585" t="str">
        <v>3744 Max PlaceApt. 109</v>
      </c>
      <c r="V585">
        <v>8348</v>
      </c>
      <c r="W585" t="str">
        <v>Harveyville</v>
      </c>
      <c r="X585" t="str">
        <v>Australian Capital Territory</v>
      </c>
      <c r="Y585" t="str">
        <v>Australia</v>
      </c>
      <c r="Z585">
        <v>7</v>
      </c>
      <c r="AA585" s="3" t="str">
        <f t="shared" si="19"/>
        <v>0 to 10</v>
      </c>
      <c r="AL585" s="6" t="str">
        <v>Rowena Soall</v>
      </c>
      <c r="AP585" s="6">
        <v>776</v>
      </c>
      <c r="AQ585" s="6" t="s">
        <v>1350</v>
      </c>
      <c r="AS585">
        <v>786</v>
      </c>
      <c r="AT585" t="str">
        <v>New South Wales</v>
      </c>
    </row>
    <row r="586" spans="1:46" x14ac:dyDescent="0.25">
      <c r="A586">
        <v>584</v>
      </c>
      <c r="B586">
        <v>124</v>
      </c>
      <c r="C586">
        <v>32</v>
      </c>
      <c r="D586">
        <v>96</v>
      </c>
      <c r="E586">
        <v>3</v>
      </c>
      <c r="F586">
        <v>288</v>
      </c>
      <c r="G586" t="str">
        <f>VLOOKUP($C586,'Raw-products'!$A$2:$H$1261,MATCH(G$1,'Raw-products'!$A$1:$H$1,0))</f>
        <v>Shirt</v>
      </c>
      <c r="H586" t="str">
        <f>VLOOKUP($C586,'Raw-products'!$A$2:$H$1261,MATCH(H$1,'Raw-products'!$A$1:$H$1,0))</f>
        <v>Oxford Cloth</v>
      </c>
      <c r="I586" t="str">
        <f>VLOOKUP($C586,'Raw-products'!$A$2:$H$1261,MATCH(I$1,'Raw-products'!$A$1:$H$1,0))</f>
        <v>M</v>
      </c>
      <c r="J586" t="str">
        <f>VLOOKUP($C586,'Raw-products'!$A$2:$H$1261,MATCH(J$1,'Raw-products'!$A$1:$H$1,0))</f>
        <v>violet</v>
      </c>
      <c r="K586">
        <f>VLOOKUP($C586,'Raw-products'!$A$2:$H$1261,MATCH(K$1,'Raw-products'!$A$1:$H$1,0))</f>
        <v>114</v>
      </c>
      <c r="L586">
        <f>VLOOKUP($C586,'Raw-products'!$A$2:$H$1261,MATCH(L$1,'Raw-products'!$A$1:$H$1,0))</f>
        <v>65</v>
      </c>
      <c r="M586" s="5">
        <f t="shared" si="18"/>
        <v>7410</v>
      </c>
      <c r="N586" cm="1">
        <f t="array" ref="N586:Q586">_xlfn.XLOOKUP($B586,'Raw -orders'!$A:$A,'Raw -orders'!$B:$E)</f>
        <v>776</v>
      </c>
      <c r="O586">
        <v>43888</v>
      </c>
      <c r="P586" s="1">
        <v>44383</v>
      </c>
      <c r="Q586" s="1">
        <v>44392</v>
      </c>
      <c r="R586" t="str" cm="1">
        <f t="array" ref="R586:Y586">_xlfn.XLOOKUP($N586,'Raw - customers'!$A:$A,'Raw - customers'!$B:$I)</f>
        <v>Felice Dumbleton</v>
      </c>
      <c r="S586" t="str">
        <v>Genderfluid</v>
      </c>
      <c r="T586">
        <v>24</v>
      </c>
      <c r="U586" t="str">
        <v>3744 Max PlaceApt. 109</v>
      </c>
      <c r="V586">
        <v>8348</v>
      </c>
      <c r="W586" t="str">
        <v>Harveyville</v>
      </c>
      <c r="X586" t="str">
        <v>Australian Capital Territory</v>
      </c>
      <c r="Y586" t="str">
        <v>Australia</v>
      </c>
      <c r="Z586">
        <v>7</v>
      </c>
      <c r="AA586" s="3" t="str">
        <f t="shared" si="19"/>
        <v>0 to 10</v>
      </c>
      <c r="AL586" s="6" t="str">
        <v>Rutger Hugonnet</v>
      </c>
      <c r="AP586" s="6">
        <v>776</v>
      </c>
      <c r="AQ586" s="6" t="s">
        <v>1350</v>
      </c>
      <c r="AS586">
        <v>272</v>
      </c>
      <c r="AT586" t="str">
        <v>Victoria</v>
      </c>
    </row>
    <row r="587" spans="1:46" x14ac:dyDescent="0.25">
      <c r="A587">
        <v>585</v>
      </c>
      <c r="B587">
        <v>124</v>
      </c>
      <c r="C587">
        <v>200</v>
      </c>
      <c r="D587">
        <v>98</v>
      </c>
      <c r="E587">
        <v>3</v>
      </c>
      <c r="F587">
        <v>294</v>
      </c>
      <c r="G587" t="str">
        <f>VLOOKUP($C587,'Raw-products'!$A$2:$H$1261,MATCH(G$1,'Raw-products'!$A$1:$H$1,0))</f>
        <v>Shirt</v>
      </c>
      <c r="H587" t="str">
        <f>VLOOKUP($C587,'Raw-products'!$A$2:$H$1261,MATCH(H$1,'Raw-products'!$A$1:$H$1,0))</f>
        <v>Camp Collared</v>
      </c>
      <c r="I587" t="str">
        <f>VLOOKUP($C587,'Raw-products'!$A$2:$H$1261,MATCH(I$1,'Raw-products'!$A$1:$H$1,0))</f>
        <v>XS</v>
      </c>
      <c r="J587" t="str">
        <f>VLOOKUP($C587,'Raw-products'!$A$2:$H$1261,MATCH(J$1,'Raw-products'!$A$1:$H$1,0))</f>
        <v>indigo</v>
      </c>
      <c r="K587">
        <f>VLOOKUP($C587,'Raw-products'!$A$2:$H$1261,MATCH(K$1,'Raw-products'!$A$1:$H$1,0))</f>
        <v>112</v>
      </c>
      <c r="L587">
        <f>VLOOKUP($C587,'Raw-products'!$A$2:$H$1261,MATCH(L$1,'Raw-products'!$A$1:$H$1,0))</f>
        <v>64</v>
      </c>
      <c r="M587" s="5">
        <f t="shared" si="18"/>
        <v>7168</v>
      </c>
      <c r="N587" cm="1">
        <f t="array" ref="N587:Q587">_xlfn.XLOOKUP($B587,'Raw -orders'!$A:$A,'Raw -orders'!$B:$E)</f>
        <v>776</v>
      </c>
      <c r="O587">
        <v>43888</v>
      </c>
      <c r="P587" s="1">
        <v>44383</v>
      </c>
      <c r="Q587" s="1">
        <v>44392</v>
      </c>
      <c r="R587" t="str" cm="1">
        <f t="array" ref="R587:Y587">_xlfn.XLOOKUP($N587,'Raw - customers'!$A:$A,'Raw - customers'!$B:$I)</f>
        <v>Felice Dumbleton</v>
      </c>
      <c r="S587" t="str">
        <v>Genderfluid</v>
      </c>
      <c r="T587">
        <v>24</v>
      </c>
      <c r="U587" t="str">
        <v>3744 Max PlaceApt. 109</v>
      </c>
      <c r="V587">
        <v>8348</v>
      </c>
      <c r="W587" t="str">
        <v>Harveyville</v>
      </c>
      <c r="X587" t="str">
        <v>Australian Capital Territory</v>
      </c>
      <c r="Y587" t="str">
        <v>Australia</v>
      </c>
      <c r="Z587">
        <v>7</v>
      </c>
      <c r="AA587" s="3" t="str">
        <f t="shared" si="19"/>
        <v>0 to 10</v>
      </c>
      <c r="AL587" s="6" t="str">
        <v>Sadella Goodsall</v>
      </c>
      <c r="AP587" s="6">
        <v>776</v>
      </c>
      <c r="AQ587" s="6" t="s">
        <v>1350</v>
      </c>
      <c r="AS587">
        <v>963</v>
      </c>
      <c r="AT587" t="str">
        <v>Northern Territory</v>
      </c>
    </row>
    <row r="588" spans="1:46" x14ac:dyDescent="0.25">
      <c r="A588">
        <v>586</v>
      </c>
      <c r="B588">
        <v>124</v>
      </c>
      <c r="C588">
        <v>1199</v>
      </c>
      <c r="D588">
        <v>105</v>
      </c>
      <c r="E588">
        <v>2</v>
      </c>
      <c r="F588">
        <v>210</v>
      </c>
      <c r="G588" t="str">
        <f>VLOOKUP($C588,'Raw-products'!$A$2:$H$1261,MATCH(G$1,'Raw-products'!$A$1:$H$1,0))</f>
        <v>Trousers</v>
      </c>
      <c r="H588" t="str">
        <f>VLOOKUP($C588,'Raw-products'!$A$2:$H$1261,MATCH(H$1,'Raw-products'!$A$1:$H$1,0))</f>
        <v>Pleated</v>
      </c>
      <c r="I588" t="str">
        <f>VLOOKUP($C588,'Raw-products'!$A$2:$H$1261,MATCH(I$1,'Raw-products'!$A$1:$H$1,0))</f>
        <v>XL</v>
      </c>
      <c r="J588" t="str">
        <f>VLOOKUP($C588,'Raw-products'!$A$2:$H$1261,MATCH(J$1,'Raw-products'!$A$1:$H$1,0))</f>
        <v>orange</v>
      </c>
      <c r="K588">
        <f>VLOOKUP($C588,'Raw-products'!$A$2:$H$1261,MATCH(K$1,'Raw-products'!$A$1:$H$1,0))</f>
        <v>90</v>
      </c>
      <c r="L588">
        <f>VLOOKUP($C588,'Raw-products'!$A$2:$H$1261,MATCH(L$1,'Raw-products'!$A$1:$H$1,0))</f>
        <v>69</v>
      </c>
      <c r="M588" s="5">
        <f t="shared" si="18"/>
        <v>6210</v>
      </c>
      <c r="N588" cm="1">
        <f t="array" ref="N588:Q588">_xlfn.XLOOKUP($B588,'Raw -orders'!$A:$A,'Raw -orders'!$B:$E)</f>
        <v>776</v>
      </c>
      <c r="O588">
        <v>43888</v>
      </c>
      <c r="P588" s="1">
        <v>44383</v>
      </c>
      <c r="Q588" s="1">
        <v>44392</v>
      </c>
      <c r="R588" t="str" cm="1">
        <f t="array" ref="R588:Y588">_xlfn.XLOOKUP($N588,'Raw - customers'!$A:$A,'Raw - customers'!$B:$I)</f>
        <v>Felice Dumbleton</v>
      </c>
      <c r="S588" t="str">
        <v>Genderfluid</v>
      </c>
      <c r="T588">
        <v>24</v>
      </c>
      <c r="U588" t="str">
        <v>3744 Max PlaceApt. 109</v>
      </c>
      <c r="V588">
        <v>8348</v>
      </c>
      <c r="W588" t="str">
        <v>Harveyville</v>
      </c>
      <c r="X588" t="str">
        <v>Australian Capital Territory</v>
      </c>
      <c r="Y588" t="str">
        <v>Australia</v>
      </c>
      <c r="Z588">
        <v>7</v>
      </c>
      <c r="AA588" s="3" t="str">
        <f t="shared" si="19"/>
        <v>0 to 10</v>
      </c>
      <c r="AL588" s="6" t="str">
        <v>Sadye Pes</v>
      </c>
      <c r="AP588" s="6">
        <v>776</v>
      </c>
      <c r="AQ588" s="6" t="s">
        <v>1350</v>
      </c>
      <c r="AS588">
        <v>397</v>
      </c>
      <c r="AT588" t="str">
        <v>Australian Capital Territory</v>
      </c>
    </row>
    <row r="589" spans="1:46" x14ac:dyDescent="0.25">
      <c r="A589">
        <v>587</v>
      </c>
      <c r="B589">
        <v>124</v>
      </c>
      <c r="C589">
        <v>137</v>
      </c>
      <c r="D589">
        <v>92</v>
      </c>
      <c r="E589">
        <v>3</v>
      </c>
      <c r="F589">
        <v>276</v>
      </c>
      <c r="G589" t="str">
        <f>VLOOKUP($C589,'Raw-products'!$A$2:$H$1261,MATCH(G$1,'Raw-products'!$A$1:$H$1,0))</f>
        <v>Shirt</v>
      </c>
      <c r="H589" t="str">
        <f>VLOOKUP($C589,'Raw-products'!$A$2:$H$1261,MATCH(H$1,'Raw-products'!$A$1:$H$1,0))</f>
        <v>Denim</v>
      </c>
      <c r="I589" t="str">
        <f>VLOOKUP($C589,'Raw-products'!$A$2:$H$1261,MATCH(I$1,'Raw-products'!$A$1:$H$1,0))</f>
        <v>M</v>
      </c>
      <c r="J589" t="str">
        <f>VLOOKUP($C589,'Raw-products'!$A$2:$H$1261,MATCH(J$1,'Raw-products'!$A$1:$H$1,0))</f>
        <v>violet</v>
      </c>
      <c r="K589">
        <f>VLOOKUP($C589,'Raw-products'!$A$2:$H$1261,MATCH(K$1,'Raw-products'!$A$1:$H$1,0))</f>
        <v>115</v>
      </c>
      <c r="L589">
        <f>VLOOKUP($C589,'Raw-products'!$A$2:$H$1261,MATCH(L$1,'Raw-products'!$A$1:$H$1,0))</f>
        <v>55</v>
      </c>
      <c r="M589" s="5">
        <f t="shared" si="18"/>
        <v>6325</v>
      </c>
      <c r="N589" cm="1">
        <f t="array" ref="N589:Q589">_xlfn.XLOOKUP($B589,'Raw -orders'!$A:$A,'Raw -orders'!$B:$E)</f>
        <v>776</v>
      </c>
      <c r="O589">
        <v>43888</v>
      </c>
      <c r="P589" s="1">
        <v>44383</v>
      </c>
      <c r="Q589" s="1">
        <v>44392</v>
      </c>
      <c r="R589" t="str" cm="1">
        <f t="array" ref="R589:Y589">_xlfn.XLOOKUP($N589,'Raw - customers'!$A:$A,'Raw - customers'!$B:$I)</f>
        <v>Felice Dumbleton</v>
      </c>
      <c r="S589" t="str">
        <v>Genderfluid</v>
      </c>
      <c r="T589">
        <v>24</v>
      </c>
      <c r="U589" t="str">
        <v>3744 Max PlaceApt. 109</v>
      </c>
      <c r="V589">
        <v>8348</v>
      </c>
      <c r="W589" t="str">
        <v>Harveyville</v>
      </c>
      <c r="X589" t="str">
        <v>Australian Capital Territory</v>
      </c>
      <c r="Y589" t="str">
        <v>Australia</v>
      </c>
      <c r="Z589">
        <v>7</v>
      </c>
      <c r="AA589" s="3" t="str">
        <f t="shared" si="19"/>
        <v>0 to 10</v>
      </c>
      <c r="AL589" s="6" t="str">
        <v>Salomo Shuttell</v>
      </c>
      <c r="AP589" s="6">
        <v>776</v>
      </c>
      <c r="AQ589" s="6" t="s">
        <v>1350</v>
      </c>
      <c r="AS589">
        <v>150</v>
      </c>
      <c r="AT589" t="str">
        <v>Tasmania</v>
      </c>
    </row>
    <row r="590" spans="1:46" x14ac:dyDescent="0.25">
      <c r="A590">
        <v>588</v>
      </c>
      <c r="B590">
        <v>124</v>
      </c>
      <c r="C590">
        <v>1058</v>
      </c>
      <c r="D590">
        <v>93</v>
      </c>
      <c r="E590">
        <v>3</v>
      </c>
      <c r="F590">
        <v>279</v>
      </c>
      <c r="G590" t="str">
        <f>VLOOKUP($C590,'Raw-products'!$A$2:$H$1261,MATCH(G$1,'Raw-products'!$A$1:$H$1,0))</f>
        <v>Trousers</v>
      </c>
      <c r="H590" t="str">
        <f>VLOOKUP($C590,'Raw-products'!$A$2:$H$1261,MATCH(H$1,'Raw-products'!$A$1:$H$1,0))</f>
        <v>Joggers</v>
      </c>
      <c r="I590" t="str">
        <f>VLOOKUP($C590,'Raw-products'!$A$2:$H$1261,MATCH(I$1,'Raw-products'!$A$1:$H$1,0))</f>
        <v>L</v>
      </c>
      <c r="J590" t="str">
        <f>VLOOKUP($C590,'Raw-products'!$A$2:$H$1261,MATCH(J$1,'Raw-products'!$A$1:$H$1,0))</f>
        <v>orange</v>
      </c>
      <c r="K590">
        <f>VLOOKUP($C590,'Raw-products'!$A$2:$H$1261,MATCH(K$1,'Raw-products'!$A$1:$H$1,0))</f>
        <v>94</v>
      </c>
      <c r="L590">
        <f>VLOOKUP($C590,'Raw-products'!$A$2:$H$1261,MATCH(L$1,'Raw-products'!$A$1:$H$1,0))</f>
        <v>49</v>
      </c>
      <c r="M590" s="5">
        <f t="shared" si="18"/>
        <v>4606</v>
      </c>
      <c r="N590" cm="1">
        <f t="array" ref="N590:Q590">_xlfn.XLOOKUP($B590,'Raw -orders'!$A:$A,'Raw -orders'!$B:$E)</f>
        <v>776</v>
      </c>
      <c r="O590">
        <v>43888</v>
      </c>
      <c r="P590" s="1">
        <v>44383</v>
      </c>
      <c r="Q590" s="1">
        <v>44392</v>
      </c>
      <c r="R590" t="str" cm="1">
        <f t="array" ref="R590:Y590">_xlfn.XLOOKUP($N590,'Raw - customers'!$A:$A,'Raw - customers'!$B:$I)</f>
        <v>Felice Dumbleton</v>
      </c>
      <c r="S590" t="str">
        <v>Genderfluid</v>
      </c>
      <c r="T590">
        <v>24</v>
      </c>
      <c r="U590" t="str">
        <v>3744 Max PlaceApt. 109</v>
      </c>
      <c r="V590">
        <v>8348</v>
      </c>
      <c r="W590" t="str">
        <v>Harveyville</v>
      </c>
      <c r="X590" t="str">
        <v>Australian Capital Territory</v>
      </c>
      <c r="Y590" t="str">
        <v>Australia</v>
      </c>
      <c r="Z590">
        <v>7</v>
      </c>
      <c r="AA590" s="3" t="str">
        <f t="shared" si="19"/>
        <v>0 to 10</v>
      </c>
      <c r="AL590" s="6" t="str">
        <v>Sandy Yushachkov</v>
      </c>
      <c r="AP590" s="6">
        <v>776</v>
      </c>
      <c r="AQ590" s="6" t="s">
        <v>1350</v>
      </c>
      <c r="AS590">
        <v>45</v>
      </c>
      <c r="AT590" t="str">
        <v>Australian Capital Territory</v>
      </c>
    </row>
    <row r="591" spans="1:46" x14ac:dyDescent="0.25">
      <c r="A591">
        <v>589</v>
      </c>
      <c r="B591">
        <v>124</v>
      </c>
      <c r="C591">
        <v>640</v>
      </c>
      <c r="D591">
        <v>93</v>
      </c>
      <c r="E591">
        <v>1</v>
      </c>
      <c r="F591">
        <v>93</v>
      </c>
      <c r="G591" t="str">
        <f>VLOOKUP($C591,'Raw-products'!$A$2:$H$1261,MATCH(G$1,'Raw-products'!$A$1:$H$1,0))</f>
        <v>Jacket</v>
      </c>
      <c r="H591" t="str">
        <f>VLOOKUP($C591,'Raw-products'!$A$2:$H$1261,MATCH(H$1,'Raw-products'!$A$1:$H$1,0))</f>
        <v>Coach</v>
      </c>
      <c r="I591" t="str">
        <f>VLOOKUP($C591,'Raw-products'!$A$2:$H$1261,MATCH(I$1,'Raw-products'!$A$1:$H$1,0))</f>
        <v>XS</v>
      </c>
      <c r="J591" t="str">
        <f>VLOOKUP($C591,'Raw-products'!$A$2:$H$1261,MATCH(J$1,'Raw-products'!$A$1:$H$1,0))</f>
        <v>yellow</v>
      </c>
      <c r="K591">
        <f>VLOOKUP($C591,'Raw-products'!$A$2:$H$1261,MATCH(K$1,'Raw-products'!$A$1:$H$1,0))</f>
        <v>115</v>
      </c>
      <c r="L591">
        <f>VLOOKUP($C591,'Raw-products'!$A$2:$H$1261,MATCH(L$1,'Raw-products'!$A$1:$H$1,0))</f>
        <v>52</v>
      </c>
      <c r="M591" s="5">
        <f t="shared" si="18"/>
        <v>5980</v>
      </c>
      <c r="N591" cm="1">
        <f t="array" ref="N591:Q591">_xlfn.XLOOKUP($B591,'Raw -orders'!$A:$A,'Raw -orders'!$B:$E)</f>
        <v>776</v>
      </c>
      <c r="O591">
        <v>43888</v>
      </c>
      <c r="P591" s="1">
        <v>44383</v>
      </c>
      <c r="Q591" s="1">
        <v>44392</v>
      </c>
      <c r="R591" t="str" cm="1">
        <f t="array" ref="R591:Y591">_xlfn.XLOOKUP($N591,'Raw - customers'!$A:$A,'Raw - customers'!$B:$I)</f>
        <v>Felice Dumbleton</v>
      </c>
      <c r="S591" t="str">
        <v>Genderfluid</v>
      </c>
      <c r="T591">
        <v>24</v>
      </c>
      <c r="U591" t="str">
        <v>3744 Max PlaceApt. 109</v>
      </c>
      <c r="V591">
        <v>8348</v>
      </c>
      <c r="W591" t="str">
        <v>Harveyville</v>
      </c>
      <c r="X591" t="str">
        <v>Australian Capital Territory</v>
      </c>
      <c r="Y591" t="str">
        <v>Australia</v>
      </c>
      <c r="Z591">
        <v>7</v>
      </c>
      <c r="AA591" s="3" t="str">
        <f t="shared" si="19"/>
        <v>0 to 10</v>
      </c>
      <c r="AL591" s="6" t="str">
        <v>Saul Franklyn</v>
      </c>
      <c r="AP591" s="6">
        <v>776</v>
      </c>
      <c r="AQ591" s="6" t="s">
        <v>1350</v>
      </c>
      <c r="AS591">
        <v>148</v>
      </c>
      <c r="AT591" t="str">
        <v>Northern Territory</v>
      </c>
    </row>
    <row r="592" spans="1:46" x14ac:dyDescent="0.25">
      <c r="A592">
        <v>590</v>
      </c>
      <c r="B592">
        <v>125</v>
      </c>
      <c r="C592">
        <v>586</v>
      </c>
      <c r="D592">
        <v>100</v>
      </c>
      <c r="E592">
        <v>1</v>
      </c>
      <c r="F592">
        <v>100</v>
      </c>
      <c r="G592" t="str">
        <f>VLOOKUP($C592,'Raw-products'!$A$2:$H$1261,MATCH(G$1,'Raw-products'!$A$1:$H$1,0))</f>
        <v>Jacket</v>
      </c>
      <c r="H592" t="str">
        <f>VLOOKUP($C592,'Raw-products'!$A$2:$H$1261,MATCH(H$1,'Raw-products'!$A$1:$H$1,0))</f>
        <v>Bomber</v>
      </c>
      <c r="I592" t="str">
        <f>VLOOKUP($C592,'Raw-products'!$A$2:$H$1261,MATCH(I$1,'Raw-products'!$A$1:$H$1,0))</f>
        <v>S</v>
      </c>
      <c r="J592" t="str">
        <f>VLOOKUP($C592,'Raw-products'!$A$2:$H$1261,MATCH(J$1,'Raw-products'!$A$1:$H$1,0))</f>
        <v>indigo</v>
      </c>
      <c r="K592">
        <f>VLOOKUP($C592,'Raw-products'!$A$2:$H$1261,MATCH(K$1,'Raw-products'!$A$1:$H$1,0))</f>
        <v>90</v>
      </c>
      <c r="L592">
        <f>VLOOKUP($C592,'Raw-products'!$A$2:$H$1261,MATCH(L$1,'Raw-products'!$A$1:$H$1,0))</f>
        <v>41</v>
      </c>
      <c r="M592" s="5">
        <f t="shared" si="18"/>
        <v>3690</v>
      </c>
      <c r="N592" cm="1">
        <f t="array" ref="N592:Q592">_xlfn.XLOOKUP($B592,'Raw -orders'!$A:$A,'Raw -orders'!$B:$E)</f>
        <v>321</v>
      </c>
      <c r="O592">
        <v>29600</v>
      </c>
      <c r="P592" s="1">
        <v>44491</v>
      </c>
      <c r="Q592" s="1">
        <v>44503</v>
      </c>
      <c r="R592" t="str" cm="1">
        <f t="array" ref="R592:Y592">_xlfn.XLOOKUP($N592,'Raw - customers'!$A:$A,'Raw - customers'!$B:$I)</f>
        <v>Jena Kelling</v>
      </c>
      <c r="S592" t="str">
        <v>Female</v>
      </c>
      <c r="T592">
        <v>44</v>
      </c>
      <c r="U592" t="str">
        <v>52 Savannah LaneApt. 519</v>
      </c>
      <c r="V592">
        <v>6724</v>
      </c>
      <c r="W592" t="str">
        <v>Kaihaven</v>
      </c>
      <c r="X592" t="str">
        <v>New South Wales</v>
      </c>
      <c r="Y592" t="str">
        <v>Australia</v>
      </c>
      <c r="Z592">
        <v>10</v>
      </c>
      <c r="AA592" s="3" t="str">
        <f t="shared" si="19"/>
        <v>10 to 20</v>
      </c>
      <c r="AL592" s="6" t="str">
        <v>Sauncho Boosey</v>
      </c>
      <c r="AP592" s="6">
        <v>321</v>
      </c>
      <c r="AQ592" s="6" t="s">
        <v>1362</v>
      </c>
      <c r="AS592">
        <v>72</v>
      </c>
      <c r="AT592" t="str">
        <v>Tasmania</v>
      </c>
    </row>
    <row r="593" spans="1:46" x14ac:dyDescent="0.25">
      <c r="A593">
        <v>591</v>
      </c>
      <c r="B593">
        <v>125</v>
      </c>
      <c r="C593">
        <v>1223</v>
      </c>
      <c r="D593">
        <v>105</v>
      </c>
      <c r="E593">
        <v>1</v>
      </c>
      <c r="F593">
        <v>105</v>
      </c>
      <c r="G593" t="str">
        <f>VLOOKUP($C593,'Raw-products'!$A$2:$H$1261,MATCH(G$1,'Raw-products'!$A$1:$H$1,0))</f>
        <v>Trousers</v>
      </c>
      <c r="H593" t="str">
        <f>VLOOKUP($C593,'Raw-products'!$A$2:$H$1261,MATCH(H$1,'Raw-products'!$A$1:$H$1,0))</f>
        <v>Pleated</v>
      </c>
      <c r="I593" t="str">
        <f>VLOOKUP($C593,'Raw-products'!$A$2:$H$1261,MATCH(I$1,'Raw-products'!$A$1:$H$1,0))</f>
        <v>L</v>
      </c>
      <c r="J593" t="str">
        <f>VLOOKUP($C593,'Raw-products'!$A$2:$H$1261,MATCH(J$1,'Raw-products'!$A$1:$H$1,0))</f>
        <v>violet</v>
      </c>
      <c r="K593">
        <f>VLOOKUP($C593,'Raw-products'!$A$2:$H$1261,MATCH(K$1,'Raw-products'!$A$1:$H$1,0))</f>
        <v>90</v>
      </c>
      <c r="L593">
        <f>VLOOKUP($C593,'Raw-products'!$A$2:$H$1261,MATCH(L$1,'Raw-products'!$A$1:$H$1,0))</f>
        <v>48</v>
      </c>
      <c r="M593" s="5">
        <f t="shared" si="18"/>
        <v>4320</v>
      </c>
      <c r="N593" cm="1">
        <f t="array" ref="N593:Q593">_xlfn.XLOOKUP($B593,'Raw -orders'!$A:$A,'Raw -orders'!$B:$E)</f>
        <v>321</v>
      </c>
      <c r="O593">
        <v>29600</v>
      </c>
      <c r="P593" s="1">
        <v>44491</v>
      </c>
      <c r="Q593" s="1">
        <v>44503</v>
      </c>
      <c r="R593" t="str" cm="1">
        <f t="array" ref="R593:Y593">_xlfn.XLOOKUP($N593,'Raw - customers'!$A:$A,'Raw - customers'!$B:$I)</f>
        <v>Jena Kelling</v>
      </c>
      <c r="S593" t="str">
        <v>Female</v>
      </c>
      <c r="T593">
        <v>44</v>
      </c>
      <c r="U593" t="str">
        <v>52 Savannah LaneApt. 519</v>
      </c>
      <c r="V593">
        <v>6724</v>
      </c>
      <c r="W593" t="str">
        <v>Kaihaven</v>
      </c>
      <c r="X593" t="str">
        <v>New South Wales</v>
      </c>
      <c r="Y593" t="str">
        <v>Australia</v>
      </c>
      <c r="Z593">
        <v>10</v>
      </c>
      <c r="AA593" s="3" t="str">
        <f t="shared" si="19"/>
        <v>10 to 20</v>
      </c>
      <c r="AL593" s="6" t="str">
        <v>Saxe Stormonth</v>
      </c>
      <c r="AP593" s="6">
        <v>321</v>
      </c>
      <c r="AQ593" s="6" t="s">
        <v>1362</v>
      </c>
      <c r="AS593">
        <v>128</v>
      </c>
      <c r="AT593" t="str">
        <v>Northern Territory</v>
      </c>
    </row>
    <row r="594" spans="1:46" x14ac:dyDescent="0.25">
      <c r="A594">
        <v>592</v>
      </c>
      <c r="B594">
        <v>126</v>
      </c>
      <c r="C594">
        <v>678</v>
      </c>
      <c r="D594">
        <v>113</v>
      </c>
      <c r="E594">
        <v>1</v>
      </c>
      <c r="F594">
        <v>113</v>
      </c>
      <c r="G594" t="str">
        <f>VLOOKUP($C594,'Raw-products'!$A$2:$H$1261,MATCH(G$1,'Raw-products'!$A$1:$H$1,0))</f>
        <v>Jacket</v>
      </c>
      <c r="H594" t="str">
        <f>VLOOKUP($C594,'Raw-products'!$A$2:$H$1261,MATCH(H$1,'Raw-products'!$A$1:$H$1,0))</f>
        <v>Parka</v>
      </c>
      <c r="I594" t="str">
        <f>VLOOKUP($C594,'Raw-products'!$A$2:$H$1261,MATCH(I$1,'Raw-products'!$A$1:$H$1,0))</f>
        <v>L</v>
      </c>
      <c r="J594" t="str">
        <f>VLOOKUP($C594,'Raw-products'!$A$2:$H$1261,MATCH(J$1,'Raw-products'!$A$1:$H$1,0))</f>
        <v>yellow</v>
      </c>
      <c r="K594">
        <f>VLOOKUP($C594,'Raw-products'!$A$2:$H$1261,MATCH(K$1,'Raw-products'!$A$1:$H$1,0))</f>
        <v>119</v>
      </c>
      <c r="L594">
        <f>VLOOKUP($C594,'Raw-products'!$A$2:$H$1261,MATCH(L$1,'Raw-products'!$A$1:$H$1,0))</f>
        <v>72</v>
      </c>
      <c r="M594" s="5">
        <f t="shared" si="18"/>
        <v>8568</v>
      </c>
      <c r="N594" cm="1">
        <f t="array" ref="N594:Q594">_xlfn.XLOOKUP($B594,'Raw -orders'!$A:$A,'Raw -orders'!$B:$E)</f>
        <v>326</v>
      </c>
      <c r="O594">
        <v>29536</v>
      </c>
      <c r="P594" s="1">
        <v>44227</v>
      </c>
      <c r="Q594" s="1">
        <v>44247</v>
      </c>
      <c r="R594" t="str" cm="1">
        <f t="array" ref="R594:Y594">_xlfn.XLOOKUP($N594,'Raw - customers'!$A:$A,'Raw - customers'!$B:$I)</f>
        <v>Meade Yglesia</v>
      </c>
      <c r="S594" t="str">
        <v>Genderfluid</v>
      </c>
      <c r="T594">
        <v>54</v>
      </c>
      <c r="U594" t="str">
        <v>624 Bode TrailSuite 795</v>
      </c>
      <c r="V594">
        <v>6294</v>
      </c>
      <c r="W594" t="str">
        <v>New Masonport</v>
      </c>
      <c r="X594" t="str">
        <v>Northern Territory</v>
      </c>
      <c r="Y594" t="str">
        <v>Australia</v>
      </c>
      <c r="Z594">
        <v>1</v>
      </c>
      <c r="AA594" s="3" t="str">
        <f t="shared" si="19"/>
        <v>10 to 20</v>
      </c>
      <c r="AL594" s="6" t="str">
        <v>Scot Billany</v>
      </c>
      <c r="AP594" s="6">
        <v>326</v>
      </c>
      <c r="AQ594" s="6" t="s">
        <v>1339</v>
      </c>
      <c r="AS594">
        <v>432</v>
      </c>
      <c r="AT594" t="str">
        <v>Victoria</v>
      </c>
    </row>
    <row r="595" spans="1:46" x14ac:dyDescent="0.25">
      <c r="A595">
        <v>593</v>
      </c>
      <c r="B595">
        <v>126</v>
      </c>
      <c r="C595">
        <v>312</v>
      </c>
      <c r="D595">
        <v>105</v>
      </c>
      <c r="E595">
        <v>2</v>
      </c>
      <c r="F595">
        <v>210</v>
      </c>
      <c r="G595" t="str">
        <f>VLOOKUP($C595,'Raw-products'!$A$2:$H$1261,MATCH(G$1,'Raw-products'!$A$1:$H$1,0))</f>
        <v>Shirt</v>
      </c>
      <c r="H595" t="str">
        <f>VLOOKUP($C595,'Raw-products'!$A$2:$H$1261,MATCH(H$1,'Raw-products'!$A$1:$H$1,0))</f>
        <v>Cuban Collar</v>
      </c>
      <c r="I595" t="str">
        <f>VLOOKUP($C595,'Raw-products'!$A$2:$H$1261,MATCH(I$1,'Raw-products'!$A$1:$H$1,0))</f>
        <v>M</v>
      </c>
      <c r="J595" t="str">
        <f>VLOOKUP($C595,'Raw-products'!$A$2:$H$1261,MATCH(J$1,'Raw-products'!$A$1:$H$1,0))</f>
        <v>violet</v>
      </c>
      <c r="K595">
        <f>VLOOKUP($C595,'Raw-products'!$A$2:$H$1261,MATCH(K$1,'Raw-products'!$A$1:$H$1,0))</f>
        <v>93</v>
      </c>
      <c r="L595">
        <f>VLOOKUP($C595,'Raw-products'!$A$2:$H$1261,MATCH(L$1,'Raw-products'!$A$1:$H$1,0))</f>
        <v>67</v>
      </c>
      <c r="M595" s="5">
        <f t="shared" si="18"/>
        <v>6231</v>
      </c>
      <c r="N595" cm="1">
        <f t="array" ref="N595:Q595">_xlfn.XLOOKUP($B595,'Raw -orders'!$A:$A,'Raw -orders'!$B:$E)</f>
        <v>326</v>
      </c>
      <c r="O595">
        <v>29536</v>
      </c>
      <c r="P595" s="1">
        <v>44227</v>
      </c>
      <c r="Q595" s="1">
        <v>44247</v>
      </c>
      <c r="R595" t="str" cm="1">
        <f t="array" ref="R595:Y595">_xlfn.XLOOKUP($N595,'Raw - customers'!$A:$A,'Raw - customers'!$B:$I)</f>
        <v>Meade Yglesia</v>
      </c>
      <c r="S595" t="str">
        <v>Genderfluid</v>
      </c>
      <c r="T595">
        <v>54</v>
      </c>
      <c r="U595" t="str">
        <v>624 Bode TrailSuite 795</v>
      </c>
      <c r="V595">
        <v>6294</v>
      </c>
      <c r="W595" t="str">
        <v>New Masonport</v>
      </c>
      <c r="X595" t="str">
        <v>Northern Territory</v>
      </c>
      <c r="Y595" t="str">
        <v>Australia</v>
      </c>
      <c r="Z595">
        <v>1</v>
      </c>
      <c r="AA595" s="3" t="str">
        <f t="shared" si="19"/>
        <v>10 to 20</v>
      </c>
      <c r="AL595" s="6" t="str">
        <v>Seana Hearons</v>
      </c>
      <c r="AP595" s="6">
        <v>326</v>
      </c>
      <c r="AQ595" s="6" t="s">
        <v>1339</v>
      </c>
      <c r="AS595">
        <v>662</v>
      </c>
      <c r="AT595" t="str">
        <v>Queensland</v>
      </c>
    </row>
    <row r="596" spans="1:46" x14ac:dyDescent="0.25">
      <c r="A596">
        <v>594</v>
      </c>
      <c r="B596">
        <v>126</v>
      </c>
      <c r="C596">
        <v>444</v>
      </c>
      <c r="D596">
        <v>107</v>
      </c>
      <c r="E596">
        <v>2</v>
      </c>
      <c r="F596">
        <v>214</v>
      </c>
      <c r="G596" t="str">
        <f>VLOOKUP($C596,'Raw-products'!$A$2:$H$1261,MATCH(G$1,'Raw-products'!$A$1:$H$1,0))</f>
        <v>Jacket</v>
      </c>
      <c r="H596" t="str">
        <f>VLOOKUP($C596,'Raw-products'!$A$2:$H$1261,MATCH(H$1,'Raw-products'!$A$1:$H$1,0))</f>
        <v>Denim</v>
      </c>
      <c r="I596" t="str">
        <f>VLOOKUP($C596,'Raw-products'!$A$2:$H$1261,MATCH(I$1,'Raw-products'!$A$1:$H$1,0))</f>
        <v>XL</v>
      </c>
      <c r="J596" t="str">
        <f>VLOOKUP($C596,'Raw-products'!$A$2:$H$1261,MATCH(J$1,'Raw-products'!$A$1:$H$1,0))</f>
        <v>blue</v>
      </c>
      <c r="K596">
        <f>VLOOKUP($C596,'Raw-products'!$A$2:$H$1261,MATCH(K$1,'Raw-products'!$A$1:$H$1,0))</f>
        <v>92</v>
      </c>
      <c r="L596">
        <f>VLOOKUP($C596,'Raw-products'!$A$2:$H$1261,MATCH(L$1,'Raw-products'!$A$1:$H$1,0))</f>
        <v>80</v>
      </c>
      <c r="M596" s="5">
        <f t="shared" si="18"/>
        <v>7360</v>
      </c>
      <c r="N596" cm="1">
        <f t="array" ref="N596:Q596">_xlfn.XLOOKUP($B596,'Raw -orders'!$A:$A,'Raw -orders'!$B:$E)</f>
        <v>326</v>
      </c>
      <c r="O596">
        <v>29536</v>
      </c>
      <c r="P596" s="1">
        <v>44227</v>
      </c>
      <c r="Q596" s="1">
        <v>44247</v>
      </c>
      <c r="R596" t="str" cm="1">
        <f t="array" ref="R596:Y596">_xlfn.XLOOKUP($N596,'Raw - customers'!$A:$A,'Raw - customers'!$B:$I)</f>
        <v>Meade Yglesia</v>
      </c>
      <c r="S596" t="str">
        <v>Genderfluid</v>
      </c>
      <c r="T596">
        <v>54</v>
      </c>
      <c r="U596" t="str">
        <v>624 Bode TrailSuite 795</v>
      </c>
      <c r="V596">
        <v>6294</v>
      </c>
      <c r="W596" t="str">
        <v>New Masonport</v>
      </c>
      <c r="X596" t="str">
        <v>Northern Territory</v>
      </c>
      <c r="Y596" t="str">
        <v>Australia</v>
      </c>
      <c r="Z596">
        <v>1</v>
      </c>
      <c r="AA596" s="3" t="str">
        <f t="shared" si="19"/>
        <v>10 to 20</v>
      </c>
      <c r="AL596" s="6" t="str">
        <v>Selestina Dauber</v>
      </c>
      <c r="AP596" s="6">
        <v>326</v>
      </c>
      <c r="AQ596" s="6" t="s">
        <v>1339</v>
      </c>
      <c r="AS596">
        <v>76</v>
      </c>
      <c r="AT596" t="str">
        <v>New South Wales</v>
      </c>
    </row>
    <row r="597" spans="1:46" x14ac:dyDescent="0.25">
      <c r="A597">
        <v>595</v>
      </c>
      <c r="B597">
        <v>126</v>
      </c>
      <c r="C597">
        <v>33</v>
      </c>
      <c r="D597">
        <v>96</v>
      </c>
      <c r="E597">
        <v>2</v>
      </c>
      <c r="F597">
        <v>192</v>
      </c>
      <c r="G597" t="str">
        <f>VLOOKUP($C597,'Raw-products'!$A$2:$H$1261,MATCH(G$1,'Raw-products'!$A$1:$H$1,0))</f>
        <v>Shirt</v>
      </c>
      <c r="H597" t="str">
        <f>VLOOKUP($C597,'Raw-products'!$A$2:$H$1261,MATCH(H$1,'Raw-products'!$A$1:$H$1,0))</f>
        <v>Oxford Cloth</v>
      </c>
      <c r="I597" t="str">
        <f>VLOOKUP($C597,'Raw-products'!$A$2:$H$1261,MATCH(I$1,'Raw-products'!$A$1:$H$1,0))</f>
        <v>L</v>
      </c>
      <c r="J597" t="str">
        <f>VLOOKUP($C597,'Raw-products'!$A$2:$H$1261,MATCH(J$1,'Raw-products'!$A$1:$H$1,0))</f>
        <v>violet</v>
      </c>
      <c r="K597">
        <f>VLOOKUP($C597,'Raw-products'!$A$2:$H$1261,MATCH(K$1,'Raw-products'!$A$1:$H$1,0))</f>
        <v>114</v>
      </c>
      <c r="L597">
        <f>VLOOKUP($C597,'Raw-products'!$A$2:$H$1261,MATCH(L$1,'Raw-products'!$A$1:$H$1,0))</f>
        <v>73</v>
      </c>
      <c r="M597" s="5">
        <f t="shared" si="18"/>
        <v>8322</v>
      </c>
      <c r="N597" cm="1">
        <f t="array" ref="N597:Q597">_xlfn.XLOOKUP($B597,'Raw -orders'!$A:$A,'Raw -orders'!$B:$E)</f>
        <v>326</v>
      </c>
      <c r="O597">
        <v>29536</v>
      </c>
      <c r="P597" s="1">
        <v>44227</v>
      </c>
      <c r="Q597" s="1">
        <v>44247</v>
      </c>
      <c r="R597" t="str" cm="1">
        <f t="array" ref="R597:Y597">_xlfn.XLOOKUP($N597,'Raw - customers'!$A:$A,'Raw - customers'!$B:$I)</f>
        <v>Meade Yglesia</v>
      </c>
      <c r="S597" t="str">
        <v>Genderfluid</v>
      </c>
      <c r="T597">
        <v>54</v>
      </c>
      <c r="U597" t="str">
        <v>624 Bode TrailSuite 795</v>
      </c>
      <c r="V597">
        <v>6294</v>
      </c>
      <c r="W597" t="str">
        <v>New Masonport</v>
      </c>
      <c r="X597" t="str">
        <v>Northern Territory</v>
      </c>
      <c r="Y597" t="str">
        <v>Australia</v>
      </c>
      <c r="Z597">
        <v>1</v>
      </c>
      <c r="AA597" s="3" t="str">
        <f t="shared" si="19"/>
        <v>10 to 20</v>
      </c>
      <c r="AL597" s="6" t="str">
        <v>Shanna Pietrzyk</v>
      </c>
      <c r="AP597" s="6">
        <v>326</v>
      </c>
      <c r="AQ597" s="6" t="s">
        <v>1339</v>
      </c>
      <c r="AS597">
        <v>455</v>
      </c>
      <c r="AT597" t="str">
        <v>Northern Territory</v>
      </c>
    </row>
    <row r="598" spans="1:46" x14ac:dyDescent="0.25">
      <c r="A598">
        <v>596</v>
      </c>
      <c r="B598">
        <v>126</v>
      </c>
      <c r="C598">
        <v>613</v>
      </c>
      <c r="D598">
        <v>112</v>
      </c>
      <c r="E598">
        <v>2</v>
      </c>
      <c r="F598">
        <v>224</v>
      </c>
      <c r="G598" t="str">
        <f>VLOOKUP($C598,'Raw-products'!$A$2:$H$1261,MATCH(G$1,'Raw-products'!$A$1:$H$1,0))</f>
        <v>Jacket</v>
      </c>
      <c r="H598" t="str">
        <f>VLOOKUP($C598,'Raw-products'!$A$2:$H$1261,MATCH(H$1,'Raw-products'!$A$1:$H$1,0))</f>
        <v>Cardigan</v>
      </c>
      <c r="I598" t="str">
        <f>VLOOKUP($C598,'Raw-products'!$A$2:$H$1261,MATCH(I$1,'Raw-products'!$A$1:$H$1,0))</f>
        <v>L</v>
      </c>
      <c r="J598" t="str">
        <f>VLOOKUP($C598,'Raw-products'!$A$2:$H$1261,MATCH(J$1,'Raw-products'!$A$1:$H$1,0))</f>
        <v>green</v>
      </c>
      <c r="K598">
        <f>VLOOKUP($C598,'Raw-products'!$A$2:$H$1261,MATCH(K$1,'Raw-products'!$A$1:$H$1,0))</f>
        <v>118</v>
      </c>
      <c r="L598">
        <f>VLOOKUP($C598,'Raw-products'!$A$2:$H$1261,MATCH(L$1,'Raw-products'!$A$1:$H$1,0))</f>
        <v>63</v>
      </c>
      <c r="M598" s="5">
        <f t="shared" si="18"/>
        <v>7434</v>
      </c>
      <c r="N598" cm="1">
        <f t="array" ref="N598:Q598">_xlfn.XLOOKUP($B598,'Raw -orders'!$A:$A,'Raw -orders'!$B:$E)</f>
        <v>326</v>
      </c>
      <c r="O598">
        <v>29536</v>
      </c>
      <c r="P598" s="1">
        <v>44227</v>
      </c>
      <c r="Q598" s="1">
        <v>44247</v>
      </c>
      <c r="R598" t="str" cm="1">
        <f t="array" ref="R598:Y598">_xlfn.XLOOKUP($N598,'Raw - customers'!$A:$A,'Raw - customers'!$B:$I)</f>
        <v>Meade Yglesia</v>
      </c>
      <c r="S598" t="str">
        <v>Genderfluid</v>
      </c>
      <c r="T598">
        <v>54</v>
      </c>
      <c r="U598" t="str">
        <v>624 Bode TrailSuite 795</v>
      </c>
      <c r="V598">
        <v>6294</v>
      </c>
      <c r="W598" t="str">
        <v>New Masonport</v>
      </c>
      <c r="X598" t="str">
        <v>Northern Territory</v>
      </c>
      <c r="Y598" t="str">
        <v>Australia</v>
      </c>
      <c r="Z598">
        <v>1</v>
      </c>
      <c r="AA598" s="3" t="str">
        <f t="shared" si="19"/>
        <v>10 to 20</v>
      </c>
      <c r="AL598" s="6" t="str">
        <v>Sharl Izzett</v>
      </c>
      <c r="AP598" s="6">
        <v>326</v>
      </c>
      <c r="AQ598" s="6" t="s">
        <v>1339</v>
      </c>
      <c r="AS598">
        <v>883</v>
      </c>
      <c r="AT598" t="str">
        <v>South Australia</v>
      </c>
    </row>
    <row r="599" spans="1:46" x14ac:dyDescent="0.25">
      <c r="A599">
        <v>597</v>
      </c>
      <c r="B599">
        <v>126</v>
      </c>
      <c r="C599">
        <v>310</v>
      </c>
      <c r="D599">
        <v>105</v>
      </c>
      <c r="E599">
        <v>3</v>
      </c>
      <c r="F599">
        <v>315</v>
      </c>
      <c r="G599" t="str">
        <f>VLOOKUP($C599,'Raw-products'!$A$2:$H$1261,MATCH(G$1,'Raw-products'!$A$1:$H$1,0))</f>
        <v>Shirt</v>
      </c>
      <c r="H599" t="str">
        <f>VLOOKUP($C599,'Raw-products'!$A$2:$H$1261,MATCH(H$1,'Raw-products'!$A$1:$H$1,0))</f>
        <v>Cuban Collar</v>
      </c>
      <c r="I599" t="str">
        <f>VLOOKUP($C599,'Raw-products'!$A$2:$H$1261,MATCH(I$1,'Raw-products'!$A$1:$H$1,0))</f>
        <v>XS</v>
      </c>
      <c r="J599" t="str">
        <f>VLOOKUP($C599,'Raw-products'!$A$2:$H$1261,MATCH(J$1,'Raw-products'!$A$1:$H$1,0))</f>
        <v>violet</v>
      </c>
      <c r="K599">
        <f>VLOOKUP($C599,'Raw-products'!$A$2:$H$1261,MATCH(K$1,'Raw-products'!$A$1:$H$1,0))</f>
        <v>93</v>
      </c>
      <c r="L599">
        <f>VLOOKUP($C599,'Raw-products'!$A$2:$H$1261,MATCH(L$1,'Raw-products'!$A$1:$H$1,0))</f>
        <v>49</v>
      </c>
      <c r="M599" s="5">
        <f t="shared" si="18"/>
        <v>4557</v>
      </c>
      <c r="N599" cm="1">
        <f t="array" ref="N599:Q599">_xlfn.XLOOKUP($B599,'Raw -orders'!$A:$A,'Raw -orders'!$B:$E)</f>
        <v>326</v>
      </c>
      <c r="O599">
        <v>29536</v>
      </c>
      <c r="P599" s="1">
        <v>44227</v>
      </c>
      <c r="Q599" s="1">
        <v>44247</v>
      </c>
      <c r="R599" t="str" cm="1">
        <f t="array" ref="R599:Y599">_xlfn.XLOOKUP($N599,'Raw - customers'!$A:$A,'Raw - customers'!$B:$I)</f>
        <v>Meade Yglesia</v>
      </c>
      <c r="S599" t="str">
        <v>Genderfluid</v>
      </c>
      <c r="T599">
        <v>54</v>
      </c>
      <c r="U599" t="str">
        <v>624 Bode TrailSuite 795</v>
      </c>
      <c r="V599">
        <v>6294</v>
      </c>
      <c r="W599" t="str">
        <v>New Masonport</v>
      </c>
      <c r="X599" t="str">
        <v>Northern Territory</v>
      </c>
      <c r="Y599" t="str">
        <v>Australia</v>
      </c>
      <c r="Z599">
        <v>1</v>
      </c>
      <c r="AA599" s="3" t="str">
        <f t="shared" si="19"/>
        <v>10 to 20</v>
      </c>
      <c r="AL599" s="6" t="str">
        <v>Sharleen Langworthy</v>
      </c>
      <c r="AP599" s="6">
        <v>326</v>
      </c>
      <c r="AQ599" s="6" t="s">
        <v>1339</v>
      </c>
      <c r="AS599">
        <v>733</v>
      </c>
      <c r="AT599" t="str">
        <v>New South Wales</v>
      </c>
    </row>
    <row r="600" spans="1:46" x14ac:dyDescent="0.25">
      <c r="A600">
        <v>598</v>
      </c>
      <c r="B600">
        <v>127</v>
      </c>
      <c r="C600">
        <v>384</v>
      </c>
      <c r="D600">
        <v>94</v>
      </c>
      <c r="E600">
        <v>3</v>
      </c>
      <c r="F600">
        <v>282</v>
      </c>
      <c r="G600" t="str">
        <f>VLOOKUP($C600,'Raw-products'!$A$2:$H$1261,MATCH(G$1,'Raw-products'!$A$1:$H$1,0))</f>
        <v>Shirt</v>
      </c>
      <c r="H600" t="str">
        <f>VLOOKUP($C600,'Raw-products'!$A$2:$H$1261,MATCH(H$1,'Raw-products'!$A$1:$H$1,0))</f>
        <v>Henley</v>
      </c>
      <c r="I600" t="str">
        <f>VLOOKUP($C600,'Raw-products'!$A$2:$H$1261,MATCH(I$1,'Raw-products'!$A$1:$H$1,0))</f>
        <v>XL</v>
      </c>
      <c r="J600" t="str">
        <f>VLOOKUP($C600,'Raw-products'!$A$2:$H$1261,MATCH(J$1,'Raw-products'!$A$1:$H$1,0))</f>
        <v>violet</v>
      </c>
      <c r="K600">
        <f>VLOOKUP($C600,'Raw-products'!$A$2:$H$1261,MATCH(K$1,'Raw-products'!$A$1:$H$1,0))</f>
        <v>92</v>
      </c>
      <c r="L600">
        <f>VLOOKUP($C600,'Raw-products'!$A$2:$H$1261,MATCH(L$1,'Raw-products'!$A$1:$H$1,0))</f>
        <v>77</v>
      </c>
      <c r="M600" s="5">
        <f t="shared" si="18"/>
        <v>7084</v>
      </c>
      <c r="N600" cm="1">
        <f t="array" ref="N600:Q600">_xlfn.XLOOKUP($B600,'Raw -orders'!$A:$A,'Raw -orders'!$B:$E)</f>
        <v>51</v>
      </c>
      <c r="O600">
        <v>43262</v>
      </c>
      <c r="P600" s="1">
        <v>44287</v>
      </c>
      <c r="Q600" s="1">
        <v>44297</v>
      </c>
      <c r="R600" t="str" cm="1">
        <f t="array" ref="R600:Y600">_xlfn.XLOOKUP($N600,'Raw - customers'!$A:$A,'Raw - customers'!$B:$I)</f>
        <v>Kayley Brosoli</v>
      </c>
      <c r="S600" t="str">
        <v>Non-binary</v>
      </c>
      <c r="T600">
        <v>52</v>
      </c>
      <c r="U600" t="str">
        <v>59 Hand ManorApt. 544</v>
      </c>
      <c r="V600">
        <v>6322</v>
      </c>
      <c r="W600" t="str">
        <v>South Evaport</v>
      </c>
      <c r="X600" t="str">
        <v>Northern Territory</v>
      </c>
      <c r="Y600" t="str">
        <v>Australia</v>
      </c>
      <c r="Z600">
        <v>4</v>
      </c>
      <c r="AA600" s="3" t="str">
        <f t="shared" si="19"/>
        <v>0 to 10</v>
      </c>
      <c r="AL600" s="6" t="str">
        <v>Sharyl Royl</v>
      </c>
      <c r="AP600" s="6">
        <v>51</v>
      </c>
      <c r="AQ600" s="6" t="s">
        <v>1339</v>
      </c>
      <c r="AS600">
        <v>362</v>
      </c>
      <c r="AT600" t="str">
        <v>Queensland</v>
      </c>
    </row>
    <row r="601" spans="1:46" x14ac:dyDescent="0.25">
      <c r="A601">
        <v>599</v>
      </c>
      <c r="B601">
        <v>127</v>
      </c>
      <c r="C601">
        <v>539</v>
      </c>
      <c r="D601">
        <v>98</v>
      </c>
      <c r="E601">
        <v>3</v>
      </c>
      <c r="F601">
        <v>294</v>
      </c>
      <c r="G601" t="str">
        <f>VLOOKUP($C601,'Raw-products'!$A$2:$H$1261,MATCH(G$1,'Raw-products'!$A$1:$H$1,0))</f>
        <v>Jacket</v>
      </c>
      <c r="H601" t="str">
        <f>VLOOKUP($C601,'Raw-products'!$A$2:$H$1261,MATCH(H$1,'Raw-products'!$A$1:$H$1,0))</f>
        <v>Leather</v>
      </c>
      <c r="I601" t="str">
        <f>VLOOKUP($C601,'Raw-products'!$A$2:$H$1261,MATCH(I$1,'Raw-products'!$A$1:$H$1,0))</f>
        <v>XL</v>
      </c>
      <c r="J601" t="str">
        <f>VLOOKUP($C601,'Raw-products'!$A$2:$H$1261,MATCH(J$1,'Raw-products'!$A$1:$H$1,0))</f>
        <v>yellow</v>
      </c>
      <c r="K601">
        <f>VLOOKUP($C601,'Raw-products'!$A$2:$H$1261,MATCH(K$1,'Raw-products'!$A$1:$H$1,0))</f>
        <v>113</v>
      </c>
      <c r="L601">
        <f>VLOOKUP($C601,'Raw-products'!$A$2:$H$1261,MATCH(L$1,'Raw-products'!$A$1:$H$1,0))</f>
        <v>67</v>
      </c>
      <c r="M601" s="5">
        <f t="shared" si="18"/>
        <v>7571</v>
      </c>
      <c r="N601" cm="1">
        <f t="array" ref="N601:Q601">_xlfn.XLOOKUP($B601,'Raw -orders'!$A:$A,'Raw -orders'!$B:$E)</f>
        <v>51</v>
      </c>
      <c r="O601">
        <v>43262</v>
      </c>
      <c r="P601" s="1">
        <v>44287</v>
      </c>
      <c r="Q601" s="1">
        <v>44297</v>
      </c>
      <c r="R601" t="str" cm="1">
        <f t="array" ref="R601:Y601">_xlfn.XLOOKUP($N601,'Raw - customers'!$A:$A,'Raw - customers'!$B:$I)</f>
        <v>Kayley Brosoli</v>
      </c>
      <c r="S601" t="str">
        <v>Non-binary</v>
      </c>
      <c r="T601">
        <v>52</v>
      </c>
      <c r="U601" t="str">
        <v>59 Hand ManorApt. 544</v>
      </c>
      <c r="V601">
        <v>6322</v>
      </c>
      <c r="W601" t="str">
        <v>South Evaport</v>
      </c>
      <c r="X601" t="str">
        <v>Northern Territory</v>
      </c>
      <c r="Y601" t="str">
        <v>Australia</v>
      </c>
      <c r="Z601">
        <v>4</v>
      </c>
      <c r="AA601" s="3" t="str">
        <f t="shared" si="19"/>
        <v>0 to 10</v>
      </c>
      <c r="AL601" s="6" t="str">
        <v>Shaylyn Musla</v>
      </c>
      <c r="AP601" s="6">
        <v>51</v>
      </c>
      <c r="AQ601" s="6" t="s">
        <v>1339</v>
      </c>
      <c r="AS601">
        <v>717</v>
      </c>
      <c r="AT601" t="str">
        <v>Victoria</v>
      </c>
    </row>
    <row r="602" spans="1:46" x14ac:dyDescent="0.25">
      <c r="A602">
        <v>600</v>
      </c>
      <c r="B602">
        <v>127</v>
      </c>
      <c r="C602">
        <v>1138</v>
      </c>
      <c r="D602">
        <v>102</v>
      </c>
      <c r="E602">
        <v>1</v>
      </c>
      <c r="F602">
        <v>102</v>
      </c>
      <c r="G602" t="str">
        <f>VLOOKUP($C602,'Raw-products'!$A$2:$H$1261,MATCH(G$1,'Raw-products'!$A$1:$H$1,0))</f>
        <v>Trousers</v>
      </c>
      <c r="H602" t="str">
        <f>VLOOKUP($C602,'Raw-products'!$A$2:$H$1261,MATCH(H$1,'Raw-products'!$A$1:$H$1,0))</f>
        <v>Cargo Pants</v>
      </c>
      <c r="I602" t="str">
        <f>VLOOKUP($C602,'Raw-products'!$A$2:$H$1261,MATCH(I$1,'Raw-products'!$A$1:$H$1,0))</f>
        <v>L</v>
      </c>
      <c r="J602" t="str">
        <f>VLOOKUP($C602,'Raw-products'!$A$2:$H$1261,MATCH(J$1,'Raw-products'!$A$1:$H$1,0))</f>
        <v>green</v>
      </c>
      <c r="K602">
        <f>VLOOKUP($C602,'Raw-products'!$A$2:$H$1261,MATCH(K$1,'Raw-products'!$A$1:$H$1,0))</f>
        <v>106</v>
      </c>
      <c r="L602">
        <f>VLOOKUP($C602,'Raw-products'!$A$2:$H$1261,MATCH(L$1,'Raw-products'!$A$1:$H$1,0))</f>
        <v>42</v>
      </c>
      <c r="M602" s="5">
        <f t="shared" si="18"/>
        <v>4452</v>
      </c>
      <c r="N602" cm="1">
        <f t="array" ref="N602:Q602">_xlfn.XLOOKUP($B602,'Raw -orders'!$A:$A,'Raw -orders'!$B:$E)</f>
        <v>51</v>
      </c>
      <c r="O602">
        <v>43262</v>
      </c>
      <c r="P602" s="1">
        <v>44287</v>
      </c>
      <c r="Q602" s="1">
        <v>44297</v>
      </c>
      <c r="R602" t="str" cm="1">
        <f t="array" ref="R602:Y602">_xlfn.XLOOKUP($N602,'Raw - customers'!$A:$A,'Raw - customers'!$B:$I)</f>
        <v>Kayley Brosoli</v>
      </c>
      <c r="S602" t="str">
        <v>Non-binary</v>
      </c>
      <c r="T602">
        <v>52</v>
      </c>
      <c r="U602" t="str">
        <v>59 Hand ManorApt. 544</v>
      </c>
      <c r="V602">
        <v>6322</v>
      </c>
      <c r="W602" t="str">
        <v>South Evaport</v>
      </c>
      <c r="X602" t="str">
        <v>Northern Territory</v>
      </c>
      <c r="Y602" t="str">
        <v>Australia</v>
      </c>
      <c r="Z602">
        <v>4</v>
      </c>
      <c r="AA602" s="3" t="str">
        <f t="shared" si="19"/>
        <v>0 to 10</v>
      </c>
      <c r="AL602" s="6" t="str">
        <v>Sheela Dovey</v>
      </c>
      <c r="AP602" s="6">
        <v>51</v>
      </c>
      <c r="AQ602" s="6" t="s">
        <v>1339</v>
      </c>
      <c r="AS602">
        <v>69</v>
      </c>
      <c r="AT602" t="str">
        <v>Victoria</v>
      </c>
    </row>
    <row r="603" spans="1:46" x14ac:dyDescent="0.25">
      <c r="A603">
        <v>601</v>
      </c>
      <c r="B603">
        <v>127</v>
      </c>
      <c r="C603">
        <v>34</v>
      </c>
      <c r="D603">
        <v>96</v>
      </c>
      <c r="E603">
        <v>1</v>
      </c>
      <c r="F603">
        <v>96</v>
      </c>
      <c r="G603" t="str">
        <f>VLOOKUP($C603,'Raw-products'!$A$2:$H$1261,MATCH(G$1,'Raw-products'!$A$1:$H$1,0))</f>
        <v>Shirt</v>
      </c>
      <c r="H603" t="str">
        <f>VLOOKUP($C603,'Raw-products'!$A$2:$H$1261,MATCH(H$1,'Raw-products'!$A$1:$H$1,0))</f>
        <v>Oxford Cloth</v>
      </c>
      <c r="I603" t="str">
        <f>VLOOKUP($C603,'Raw-products'!$A$2:$H$1261,MATCH(I$1,'Raw-products'!$A$1:$H$1,0))</f>
        <v>XL</v>
      </c>
      <c r="J603" t="str">
        <f>VLOOKUP($C603,'Raw-products'!$A$2:$H$1261,MATCH(J$1,'Raw-products'!$A$1:$H$1,0))</f>
        <v>violet</v>
      </c>
      <c r="K603">
        <f>VLOOKUP($C603,'Raw-products'!$A$2:$H$1261,MATCH(K$1,'Raw-products'!$A$1:$H$1,0))</f>
        <v>114</v>
      </c>
      <c r="L603">
        <f>VLOOKUP($C603,'Raw-products'!$A$2:$H$1261,MATCH(L$1,'Raw-products'!$A$1:$H$1,0))</f>
        <v>54</v>
      </c>
      <c r="M603" s="5">
        <f t="shared" si="18"/>
        <v>6156</v>
      </c>
      <c r="N603" cm="1">
        <f t="array" ref="N603:Q603">_xlfn.XLOOKUP($B603,'Raw -orders'!$A:$A,'Raw -orders'!$B:$E)</f>
        <v>51</v>
      </c>
      <c r="O603">
        <v>43262</v>
      </c>
      <c r="P603" s="1">
        <v>44287</v>
      </c>
      <c r="Q603" s="1">
        <v>44297</v>
      </c>
      <c r="R603" t="str" cm="1">
        <f t="array" ref="R603:Y603">_xlfn.XLOOKUP($N603,'Raw - customers'!$A:$A,'Raw - customers'!$B:$I)</f>
        <v>Kayley Brosoli</v>
      </c>
      <c r="S603" t="str">
        <v>Non-binary</v>
      </c>
      <c r="T603">
        <v>52</v>
      </c>
      <c r="U603" t="str">
        <v>59 Hand ManorApt. 544</v>
      </c>
      <c r="V603">
        <v>6322</v>
      </c>
      <c r="W603" t="str">
        <v>South Evaport</v>
      </c>
      <c r="X603" t="str">
        <v>Northern Territory</v>
      </c>
      <c r="Y603" t="str">
        <v>Australia</v>
      </c>
      <c r="Z603">
        <v>4</v>
      </c>
      <c r="AA603" s="3" t="str">
        <f t="shared" si="19"/>
        <v>0 to 10</v>
      </c>
      <c r="AL603" s="6" t="str">
        <v>Sheff Ruoss</v>
      </c>
      <c r="AP603" s="6">
        <v>51</v>
      </c>
      <c r="AQ603" s="6" t="s">
        <v>1339</v>
      </c>
      <c r="AS603">
        <v>765</v>
      </c>
      <c r="AT603" t="str">
        <v>New South Wales</v>
      </c>
    </row>
    <row r="604" spans="1:46" x14ac:dyDescent="0.25">
      <c r="A604">
        <v>602</v>
      </c>
      <c r="B604">
        <v>127</v>
      </c>
      <c r="C604">
        <v>542</v>
      </c>
      <c r="D604">
        <v>98</v>
      </c>
      <c r="E604">
        <v>1</v>
      </c>
      <c r="F604">
        <v>98</v>
      </c>
      <c r="G604" t="str">
        <f>VLOOKUP($C604,'Raw-products'!$A$2:$H$1261,MATCH(G$1,'Raw-products'!$A$1:$H$1,0))</f>
        <v>Jacket</v>
      </c>
      <c r="H604" t="str">
        <f>VLOOKUP($C604,'Raw-products'!$A$2:$H$1261,MATCH(H$1,'Raw-products'!$A$1:$H$1,0))</f>
        <v>Leather</v>
      </c>
      <c r="I604" t="str">
        <f>VLOOKUP($C604,'Raw-products'!$A$2:$H$1261,MATCH(I$1,'Raw-products'!$A$1:$H$1,0))</f>
        <v>M</v>
      </c>
      <c r="J604" t="str">
        <f>VLOOKUP($C604,'Raw-products'!$A$2:$H$1261,MATCH(J$1,'Raw-products'!$A$1:$H$1,0))</f>
        <v>green</v>
      </c>
      <c r="K604">
        <f>VLOOKUP($C604,'Raw-products'!$A$2:$H$1261,MATCH(K$1,'Raw-products'!$A$1:$H$1,0))</f>
        <v>113</v>
      </c>
      <c r="L604">
        <f>VLOOKUP($C604,'Raw-products'!$A$2:$H$1261,MATCH(L$1,'Raw-products'!$A$1:$H$1,0))</f>
        <v>45</v>
      </c>
      <c r="M604" s="5">
        <f t="shared" si="18"/>
        <v>5085</v>
      </c>
      <c r="N604" cm="1">
        <f t="array" ref="N604:Q604">_xlfn.XLOOKUP($B604,'Raw -orders'!$A:$A,'Raw -orders'!$B:$E)</f>
        <v>51</v>
      </c>
      <c r="O604">
        <v>43262</v>
      </c>
      <c r="P604" s="1">
        <v>44287</v>
      </c>
      <c r="Q604" s="1">
        <v>44297</v>
      </c>
      <c r="R604" t="str" cm="1">
        <f t="array" ref="R604:Y604">_xlfn.XLOOKUP($N604,'Raw - customers'!$A:$A,'Raw - customers'!$B:$I)</f>
        <v>Kayley Brosoli</v>
      </c>
      <c r="S604" t="str">
        <v>Non-binary</v>
      </c>
      <c r="T604">
        <v>52</v>
      </c>
      <c r="U604" t="str">
        <v>59 Hand ManorApt. 544</v>
      </c>
      <c r="V604">
        <v>6322</v>
      </c>
      <c r="W604" t="str">
        <v>South Evaport</v>
      </c>
      <c r="X604" t="str">
        <v>Northern Territory</v>
      </c>
      <c r="Y604" t="str">
        <v>Australia</v>
      </c>
      <c r="Z604">
        <v>4</v>
      </c>
      <c r="AA604" s="3" t="str">
        <f t="shared" si="19"/>
        <v>0 to 10</v>
      </c>
      <c r="AL604" s="6" t="str">
        <v>Shelbi Impson</v>
      </c>
      <c r="AP604" s="6">
        <v>51</v>
      </c>
      <c r="AQ604" s="6" t="s">
        <v>1339</v>
      </c>
      <c r="AS604">
        <v>117</v>
      </c>
      <c r="AT604" t="str">
        <v>Tasmania</v>
      </c>
    </row>
    <row r="605" spans="1:46" x14ac:dyDescent="0.25">
      <c r="A605">
        <v>603</v>
      </c>
      <c r="B605">
        <v>127</v>
      </c>
      <c r="C605">
        <v>477</v>
      </c>
      <c r="D605">
        <v>118</v>
      </c>
      <c r="E605">
        <v>2</v>
      </c>
      <c r="F605">
        <v>236</v>
      </c>
      <c r="G605" t="str">
        <f>VLOOKUP($C605,'Raw-products'!$A$2:$H$1261,MATCH(G$1,'Raw-products'!$A$1:$H$1,0))</f>
        <v>Jacket</v>
      </c>
      <c r="H605" t="str">
        <f>VLOOKUP($C605,'Raw-products'!$A$2:$H$1261,MATCH(H$1,'Raw-products'!$A$1:$H$1,0))</f>
        <v>Puffer</v>
      </c>
      <c r="I605" t="str">
        <f>VLOOKUP($C605,'Raw-products'!$A$2:$H$1261,MATCH(I$1,'Raw-products'!$A$1:$H$1,0))</f>
        <v>M</v>
      </c>
      <c r="J605" t="str">
        <f>VLOOKUP($C605,'Raw-products'!$A$2:$H$1261,MATCH(J$1,'Raw-products'!$A$1:$H$1,0))</f>
        <v>blue</v>
      </c>
      <c r="K605">
        <f>VLOOKUP($C605,'Raw-products'!$A$2:$H$1261,MATCH(K$1,'Raw-products'!$A$1:$H$1,0))</f>
        <v>110</v>
      </c>
      <c r="L605">
        <f>VLOOKUP($C605,'Raw-products'!$A$2:$H$1261,MATCH(L$1,'Raw-products'!$A$1:$H$1,0))</f>
        <v>60</v>
      </c>
      <c r="M605" s="5">
        <f t="shared" si="18"/>
        <v>6600</v>
      </c>
      <c r="N605" cm="1">
        <f t="array" ref="N605:Q605">_xlfn.XLOOKUP($B605,'Raw -orders'!$A:$A,'Raw -orders'!$B:$E)</f>
        <v>51</v>
      </c>
      <c r="O605">
        <v>43262</v>
      </c>
      <c r="P605" s="1">
        <v>44287</v>
      </c>
      <c r="Q605" s="1">
        <v>44297</v>
      </c>
      <c r="R605" t="str" cm="1">
        <f t="array" ref="R605:Y605">_xlfn.XLOOKUP($N605,'Raw - customers'!$A:$A,'Raw - customers'!$B:$I)</f>
        <v>Kayley Brosoli</v>
      </c>
      <c r="S605" t="str">
        <v>Non-binary</v>
      </c>
      <c r="T605">
        <v>52</v>
      </c>
      <c r="U605" t="str">
        <v>59 Hand ManorApt. 544</v>
      </c>
      <c r="V605">
        <v>6322</v>
      </c>
      <c r="W605" t="str">
        <v>South Evaport</v>
      </c>
      <c r="X605" t="str">
        <v>Northern Territory</v>
      </c>
      <c r="Y605" t="str">
        <v>Australia</v>
      </c>
      <c r="Z605">
        <v>4</v>
      </c>
      <c r="AA605" s="3" t="str">
        <f t="shared" si="19"/>
        <v>0 to 10</v>
      </c>
      <c r="AL605" s="6" t="str">
        <v>Shelden Tinline</v>
      </c>
      <c r="AP605" s="6">
        <v>51</v>
      </c>
      <c r="AQ605" s="6" t="s">
        <v>1339</v>
      </c>
      <c r="AS605">
        <v>232</v>
      </c>
      <c r="AT605" t="str">
        <v>Northern Territory</v>
      </c>
    </row>
    <row r="606" spans="1:46" x14ac:dyDescent="0.25">
      <c r="A606">
        <v>604</v>
      </c>
      <c r="B606">
        <v>127</v>
      </c>
      <c r="C606">
        <v>328</v>
      </c>
      <c r="D606">
        <v>109</v>
      </c>
      <c r="E606">
        <v>2</v>
      </c>
      <c r="F606">
        <v>218</v>
      </c>
      <c r="G606" t="str">
        <f>VLOOKUP($C606,'Raw-products'!$A$2:$H$1261,MATCH(G$1,'Raw-products'!$A$1:$H$1,0))</f>
        <v>Shirt</v>
      </c>
      <c r="H606" t="str">
        <f>VLOOKUP($C606,'Raw-products'!$A$2:$H$1261,MATCH(H$1,'Raw-products'!$A$1:$H$1,0))</f>
        <v>Mandarin Collar</v>
      </c>
      <c r="I606" t="str">
        <f>VLOOKUP($C606,'Raw-products'!$A$2:$H$1261,MATCH(I$1,'Raw-products'!$A$1:$H$1,0))</f>
        <v>L</v>
      </c>
      <c r="J606" t="str">
        <f>VLOOKUP($C606,'Raw-products'!$A$2:$H$1261,MATCH(J$1,'Raw-products'!$A$1:$H$1,0))</f>
        <v>yellow</v>
      </c>
      <c r="K606">
        <f>VLOOKUP($C606,'Raw-products'!$A$2:$H$1261,MATCH(K$1,'Raw-products'!$A$1:$H$1,0))</f>
        <v>108</v>
      </c>
      <c r="L606">
        <f>VLOOKUP($C606,'Raw-products'!$A$2:$H$1261,MATCH(L$1,'Raw-products'!$A$1:$H$1,0))</f>
        <v>78</v>
      </c>
      <c r="M606" s="5">
        <f t="shared" si="18"/>
        <v>8424</v>
      </c>
      <c r="N606" cm="1">
        <f t="array" ref="N606:Q606">_xlfn.XLOOKUP($B606,'Raw -orders'!$A:$A,'Raw -orders'!$B:$E)</f>
        <v>51</v>
      </c>
      <c r="O606">
        <v>43262</v>
      </c>
      <c r="P606" s="1">
        <v>44287</v>
      </c>
      <c r="Q606" s="1">
        <v>44297</v>
      </c>
      <c r="R606" t="str" cm="1">
        <f t="array" ref="R606:Y606">_xlfn.XLOOKUP($N606,'Raw - customers'!$A:$A,'Raw - customers'!$B:$I)</f>
        <v>Kayley Brosoli</v>
      </c>
      <c r="S606" t="str">
        <v>Non-binary</v>
      </c>
      <c r="T606">
        <v>52</v>
      </c>
      <c r="U606" t="str">
        <v>59 Hand ManorApt. 544</v>
      </c>
      <c r="V606">
        <v>6322</v>
      </c>
      <c r="W606" t="str">
        <v>South Evaport</v>
      </c>
      <c r="X606" t="str">
        <v>Northern Territory</v>
      </c>
      <c r="Y606" t="str">
        <v>Australia</v>
      </c>
      <c r="Z606">
        <v>4</v>
      </c>
      <c r="AA606" s="3" t="str">
        <f t="shared" si="19"/>
        <v>0 to 10</v>
      </c>
      <c r="AL606" s="6" t="str">
        <v>Shena Solomonides</v>
      </c>
      <c r="AP606" s="6">
        <v>51</v>
      </c>
      <c r="AQ606" s="6" t="s">
        <v>1339</v>
      </c>
      <c r="AS606">
        <v>221</v>
      </c>
      <c r="AT606" t="str">
        <v>Australian Capital Territory</v>
      </c>
    </row>
    <row r="607" spans="1:46" x14ac:dyDescent="0.25">
      <c r="A607">
        <v>605</v>
      </c>
      <c r="B607">
        <v>127</v>
      </c>
      <c r="C607">
        <v>121</v>
      </c>
      <c r="D607">
        <v>92</v>
      </c>
      <c r="E607">
        <v>1</v>
      </c>
      <c r="F607">
        <v>92</v>
      </c>
      <c r="G607" t="str">
        <f>VLOOKUP($C607,'Raw-products'!$A$2:$H$1261,MATCH(G$1,'Raw-products'!$A$1:$H$1,0))</f>
        <v>Shirt</v>
      </c>
      <c r="H607" t="str">
        <f>VLOOKUP($C607,'Raw-products'!$A$2:$H$1261,MATCH(H$1,'Raw-products'!$A$1:$H$1,0))</f>
        <v>Denim</v>
      </c>
      <c r="I607" t="str">
        <f>VLOOKUP($C607,'Raw-products'!$A$2:$H$1261,MATCH(I$1,'Raw-products'!$A$1:$H$1,0))</f>
        <v>S</v>
      </c>
      <c r="J607" t="str">
        <f>VLOOKUP($C607,'Raw-products'!$A$2:$H$1261,MATCH(J$1,'Raw-products'!$A$1:$H$1,0))</f>
        <v>green</v>
      </c>
      <c r="K607">
        <f>VLOOKUP($C607,'Raw-products'!$A$2:$H$1261,MATCH(K$1,'Raw-products'!$A$1:$H$1,0))</f>
        <v>115</v>
      </c>
      <c r="L607">
        <f>VLOOKUP($C607,'Raw-products'!$A$2:$H$1261,MATCH(L$1,'Raw-products'!$A$1:$H$1,0))</f>
        <v>49</v>
      </c>
      <c r="M607" s="5">
        <f t="shared" si="18"/>
        <v>5635</v>
      </c>
      <c r="N607" cm="1">
        <f t="array" ref="N607:Q607">_xlfn.XLOOKUP($B607,'Raw -orders'!$A:$A,'Raw -orders'!$B:$E)</f>
        <v>51</v>
      </c>
      <c r="O607">
        <v>43262</v>
      </c>
      <c r="P607" s="1">
        <v>44287</v>
      </c>
      <c r="Q607" s="1">
        <v>44297</v>
      </c>
      <c r="R607" t="str" cm="1">
        <f t="array" ref="R607:Y607">_xlfn.XLOOKUP($N607,'Raw - customers'!$A:$A,'Raw - customers'!$B:$I)</f>
        <v>Kayley Brosoli</v>
      </c>
      <c r="S607" t="str">
        <v>Non-binary</v>
      </c>
      <c r="T607">
        <v>52</v>
      </c>
      <c r="U607" t="str">
        <v>59 Hand ManorApt. 544</v>
      </c>
      <c r="V607">
        <v>6322</v>
      </c>
      <c r="W607" t="str">
        <v>South Evaport</v>
      </c>
      <c r="X607" t="str">
        <v>Northern Territory</v>
      </c>
      <c r="Y607" t="str">
        <v>Australia</v>
      </c>
      <c r="Z607">
        <v>4</v>
      </c>
      <c r="AA607" s="3" t="str">
        <f t="shared" si="19"/>
        <v>0 to 10</v>
      </c>
      <c r="AL607" s="6" t="str">
        <v>Shermy Mulbry</v>
      </c>
      <c r="AP607" s="6">
        <v>51</v>
      </c>
      <c r="AQ607" s="6" t="s">
        <v>1339</v>
      </c>
      <c r="AS607">
        <v>316</v>
      </c>
      <c r="AT607" t="str">
        <v>Northern Territory</v>
      </c>
    </row>
    <row r="608" spans="1:46" x14ac:dyDescent="0.25">
      <c r="A608">
        <v>606</v>
      </c>
      <c r="B608">
        <v>128</v>
      </c>
      <c r="C608">
        <v>674</v>
      </c>
      <c r="D608">
        <v>113</v>
      </c>
      <c r="E608">
        <v>3</v>
      </c>
      <c r="F608">
        <v>339</v>
      </c>
      <c r="G608" t="str">
        <f>VLOOKUP($C608,'Raw-products'!$A$2:$H$1261,MATCH(G$1,'Raw-products'!$A$1:$H$1,0))</f>
        <v>Jacket</v>
      </c>
      <c r="H608" t="str">
        <f>VLOOKUP($C608,'Raw-products'!$A$2:$H$1261,MATCH(H$1,'Raw-products'!$A$1:$H$1,0))</f>
        <v>Parka</v>
      </c>
      <c r="I608" t="str">
        <f>VLOOKUP($C608,'Raw-products'!$A$2:$H$1261,MATCH(I$1,'Raw-products'!$A$1:$H$1,0))</f>
        <v>XL</v>
      </c>
      <c r="J608" t="str">
        <f>VLOOKUP($C608,'Raw-products'!$A$2:$H$1261,MATCH(J$1,'Raw-products'!$A$1:$H$1,0))</f>
        <v>orange</v>
      </c>
      <c r="K608">
        <f>VLOOKUP($C608,'Raw-products'!$A$2:$H$1261,MATCH(K$1,'Raw-products'!$A$1:$H$1,0))</f>
        <v>119</v>
      </c>
      <c r="L608">
        <f>VLOOKUP($C608,'Raw-products'!$A$2:$H$1261,MATCH(L$1,'Raw-products'!$A$1:$H$1,0))</f>
        <v>68</v>
      </c>
      <c r="M608" s="5">
        <f t="shared" si="18"/>
        <v>8092</v>
      </c>
      <c r="N608" cm="1">
        <f t="array" ref="N608:Q608">_xlfn.XLOOKUP($B608,'Raw -orders'!$A:$A,'Raw -orders'!$B:$E)</f>
        <v>936</v>
      </c>
      <c r="O608">
        <v>17661</v>
      </c>
      <c r="P608" s="1">
        <v>44482</v>
      </c>
      <c r="Q608" s="1">
        <v>44509</v>
      </c>
      <c r="R608" t="str" cm="1">
        <f t="array" ref="R608:Y608">_xlfn.XLOOKUP($N608,'Raw - customers'!$A:$A,'Raw - customers'!$B:$I)</f>
        <v>Mart Naismith</v>
      </c>
      <c r="S608" t="str">
        <v>Genderfluid</v>
      </c>
      <c r="T608">
        <v>77</v>
      </c>
      <c r="U608" t="str">
        <v>562 Mann MeadowApt. 977</v>
      </c>
      <c r="V608">
        <v>2372</v>
      </c>
      <c r="W608" t="str">
        <v>Huelfort</v>
      </c>
      <c r="X608" t="str">
        <v>Australian Capital Territory</v>
      </c>
      <c r="Y608" t="str">
        <v>Australia</v>
      </c>
      <c r="Z608">
        <v>10</v>
      </c>
      <c r="AA608" s="3" t="str">
        <f t="shared" si="19"/>
        <v>20 to 30</v>
      </c>
      <c r="AL608" s="6" t="str">
        <v>Sherwynd Batsford</v>
      </c>
      <c r="AP608" s="6">
        <v>936</v>
      </c>
      <c r="AQ608" s="6" t="s">
        <v>1350</v>
      </c>
      <c r="AS608">
        <v>827</v>
      </c>
      <c r="AT608" t="str">
        <v>Tasmania</v>
      </c>
    </row>
    <row r="609" spans="1:46" x14ac:dyDescent="0.25">
      <c r="A609">
        <v>607</v>
      </c>
      <c r="B609">
        <v>128</v>
      </c>
      <c r="C609">
        <v>240</v>
      </c>
      <c r="D609">
        <v>106</v>
      </c>
      <c r="E609">
        <v>3</v>
      </c>
      <c r="F609">
        <v>318</v>
      </c>
      <c r="G609" t="str">
        <f>VLOOKUP($C609,'Raw-products'!$A$2:$H$1261,MATCH(G$1,'Raw-products'!$A$1:$H$1,0))</f>
        <v>Shirt</v>
      </c>
      <c r="H609" t="str">
        <f>VLOOKUP($C609,'Raw-products'!$A$2:$H$1261,MATCH(H$1,'Raw-products'!$A$1:$H$1,0))</f>
        <v>Chambray</v>
      </c>
      <c r="I609" t="str">
        <f>VLOOKUP($C609,'Raw-products'!$A$2:$H$1261,MATCH(I$1,'Raw-products'!$A$1:$H$1,0))</f>
        <v>XS</v>
      </c>
      <c r="J609" t="str">
        <f>VLOOKUP($C609,'Raw-products'!$A$2:$H$1261,MATCH(J$1,'Raw-products'!$A$1:$H$1,0))</f>
        <v>violet</v>
      </c>
      <c r="K609">
        <f>VLOOKUP($C609,'Raw-products'!$A$2:$H$1261,MATCH(K$1,'Raw-products'!$A$1:$H$1,0))</f>
        <v>105</v>
      </c>
      <c r="L609">
        <f>VLOOKUP($C609,'Raw-products'!$A$2:$H$1261,MATCH(L$1,'Raw-products'!$A$1:$H$1,0))</f>
        <v>47</v>
      </c>
      <c r="M609" s="5">
        <f t="shared" si="18"/>
        <v>4935</v>
      </c>
      <c r="N609" cm="1">
        <f t="array" ref="N609:Q609">_xlfn.XLOOKUP($B609,'Raw -orders'!$A:$A,'Raw -orders'!$B:$E)</f>
        <v>936</v>
      </c>
      <c r="O609">
        <v>17661</v>
      </c>
      <c r="P609" s="1">
        <v>44482</v>
      </c>
      <c r="Q609" s="1">
        <v>44509</v>
      </c>
      <c r="R609" t="str" cm="1">
        <f t="array" ref="R609:Y609">_xlfn.XLOOKUP($N609,'Raw - customers'!$A:$A,'Raw - customers'!$B:$I)</f>
        <v>Mart Naismith</v>
      </c>
      <c r="S609" t="str">
        <v>Genderfluid</v>
      </c>
      <c r="T609">
        <v>77</v>
      </c>
      <c r="U609" t="str">
        <v>562 Mann MeadowApt. 977</v>
      </c>
      <c r="V609">
        <v>2372</v>
      </c>
      <c r="W609" t="str">
        <v>Huelfort</v>
      </c>
      <c r="X609" t="str">
        <v>Australian Capital Territory</v>
      </c>
      <c r="Y609" t="str">
        <v>Australia</v>
      </c>
      <c r="Z609">
        <v>10</v>
      </c>
      <c r="AA609" s="3" t="str">
        <f t="shared" si="19"/>
        <v>20 to 30</v>
      </c>
      <c r="AL609" s="6" t="str">
        <v>Shoshana Redsell</v>
      </c>
      <c r="AP609" s="6">
        <v>936</v>
      </c>
      <c r="AQ609" s="6" t="s">
        <v>1350</v>
      </c>
      <c r="AS609">
        <v>359</v>
      </c>
      <c r="AT609" t="str">
        <v>Victoria</v>
      </c>
    </row>
    <row r="610" spans="1:46" x14ac:dyDescent="0.25">
      <c r="A610">
        <v>608</v>
      </c>
      <c r="B610">
        <v>128</v>
      </c>
      <c r="C610">
        <v>1002</v>
      </c>
      <c r="D610">
        <v>106</v>
      </c>
      <c r="E610">
        <v>2</v>
      </c>
      <c r="F610">
        <v>212</v>
      </c>
      <c r="G610" t="str">
        <f>VLOOKUP($C610,'Raw-products'!$A$2:$H$1261,MATCH(G$1,'Raw-products'!$A$1:$H$1,0))</f>
        <v>Trousers</v>
      </c>
      <c r="H610" t="str">
        <f>VLOOKUP($C610,'Raw-products'!$A$2:$H$1261,MATCH(H$1,'Raw-products'!$A$1:$H$1,0))</f>
        <v>Wool</v>
      </c>
      <c r="I610" t="str">
        <f>VLOOKUP($C610,'Raw-products'!$A$2:$H$1261,MATCH(I$1,'Raw-products'!$A$1:$H$1,0))</f>
        <v>M</v>
      </c>
      <c r="J610" t="str">
        <f>VLOOKUP($C610,'Raw-products'!$A$2:$H$1261,MATCH(J$1,'Raw-products'!$A$1:$H$1,0))</f>
        <v>blue</v>
      </c>
      <c r="K610">
        <f>VLOOKUP($C610,'Raw-products'!$A$2:$H$1261,MATCH(K$1,'Raw-products'!$A$1:$H$1,0))</f>
        <v>111</v>
      </c>
      <c r="L610">
        <f>VLOOKUP($C610,'Raw-products'!$A$2:$H$1261,MATCH(L$1,'Raw-products'!$A$1:$H$1,0))</f>
        <v>52</v>
      </c>
      <c r="M610" s="5">
        <f t="shared" si="18"/>
        <v>5772</v>
      </c>
      <c r="N610" cm="1">
        <f t="array" ref="N610:Q610">_xlfn.XLOOKUP($B610,'Raw -orders'!$A:$A,'Raw -orders'!$B:$E)</f>
        <v>936</v>
      </c>
      <c r="O610">
        <v>17661</v>
      </c>
      <c r="P610" s="1">
        <v>44482</v>
      </c>
      <c r="Q610" s="1">
        <v>44509</v>
      </c>
      <c r="R610" t="str" cm="1">
        <f t="array" ref="R610:Y610">_xlfn.XLOOKUP($N610,'Raw - customers'!$A:$A,'Raw - customers'!$B:$I)</f>
        <v>Mart Naismith</v>
      </c>
      <c r="S610" t="str">
        <v>Genderfluid</v>
      </c>
      <c r="T610">
        <v>77</v>
      </c>
      <c r="U610" t="str">
        <v>562 Mann MeadowApt. 977</v>
      </c>
      <c r="V610">
        <v>2372</v>
      </c>
      <c r="W610" t="str">
        <v>Huelfort</v>
      </c>
      <c r="X610" t="str">
        <v>Australian Capital Territory</v>
      </c>
      <c r="Y610" t="str">
        <v>Australia</v>
      </c>
      <c r="Z610">
        <v>10</v>
      </c>
      <c r="AA610" s="3" t="str">
        <f t="shared" si="19"/>
        <v>20 to 30</v>
      </c>
      <c r="AL610" s="6" t="str">
        <v>Sigismundo Basek</v>
      </c>
      <c r="AP610" s="6">
        <v>936</v>
      </c>
      <c r="AQ610" s="6" t="s">
        <v>1350</v>
      </c>
      <c r="AS610">
        <v>116</v>
      </c>
      <c r="AT610" t="str">
        <v>Northern Territory</v>
      </c>
    </row>
    <row r="611" spans="1:46" x14ac:dyDescent="0.25">
      <c r="A611">
        <v>609</v>
      </c>
      <c r="B611">
        <v>128</v>
      </c>
      <c r="C611">
        <v>322</v>
      </c>
      <c r="D611">
        <v>109</v>
      </c>
      <c r="E611">
        <v>2</v>
      </c>
      <c r="F611">
        <v>218</v>
      </c>
      <c r="G611" t="str">
        <f>VLOOKUP($C611,'Raw-products'!$A$2:$H$1261,MATCH(G$1,'Raw-products'!$A$1:$H$1,0))</f>
        <v>Shirt</v>
      </c>
      <c r="H611" t="str">
        <f>VLOOKUP($C611,'Raw-products'!$A$2:$H$1261,MATCH(H$1,'Raw-products'!$A$1:$H$1,0))</f>
        <v>Mandarin Collar</v>
      </c>
      <c r="I611" t="str">
        <f>VLOOKUP($C611,'Raw-products'!$A$2:$H$1261,MATCH(I$1,'Raw-products'!$A$1:$H$1,0))</f>
        <v>M</v>
      </c>
      <c r="J611" t="str">
        <f>VLOOKUP($C611,'Raw-products'!$A$2:$H$1261,MATCH(J$1,'Raw-products'!$A$1:$H$1,0))</f>
        <v>orange</v>
      </c>
      <c r="K611">
        <f>VLOOKUP($C611,'Raw-products'!$A$2:$H$1261,MATCH(K$1,'Raw-products'!$A$1:$H$1,0))</f>
        <v>108</v>
      </c>
      <c r="L611">
        <f>VLOOKUP($C611,'Raw-products'!$A$2:$H$1261,MATCH(L$1,'Raw-products'!$A$1:$H$1,0))</f>
        <v>78</v>
      </c>
      <c r="M611" s="5">
        <f t="shared" si="18"/>
        <v>8424</v>
      </c>
      <c r="N611" cm="1">
        <f t="array" ref="N611:Q611">_xlfn.XLOOKUP($B611,'Raw -orders'!$A:$A,'Raw -orders'!$B:$E)</f>
        <v>936</v>
      </c>
      <c r="O611">
        <v>17661</v>
      </c>
      <c r="P611" s="1">
        <v>44482</v>
      </c>
      <c r="Q611" s="1">
        <v>44509</v>
      </c>
      <c r="R611" t="str" cm="1">
        <f t="array" ref="R611:Y611">_xlfn.XLOOKUP($N611,'Raw - customers'!$A:$A,'Raw - customers'!$B:$I)</f>
        <v>Mart Naismith</v>
      </c>
      <c r="S611" t="str">
        <v>Genderfluid</v>
      </c>
      <c r="T611">
        <v>77</v>
      </c>
      <c r="U611" t="str">
        <v>562 Mann MeadowApt. 977</v>
      </c>
      <c r="V611">
        <v>2372</v>
      </c>
      <c r="W611" t="str">
        <v>Huelfort</v>
      </c>
      <c r="X611" t="str">
        <v>Australian Capital Territory</v>
      </c>
      <c r="Y611" t="str">
        <v>Australia</v>
      </c>
      <c r="Z611">
        <v>10</v>
      </c>
      <c r="AA611" s="3" t="str">
        <f t="shared" si="19"/>
        <v>20 to 30</v>
      </c>
      <c r="AL611" s="6" t="str">
        <v>Sigmund Bothen</v>
      </c>
      <c r="AP611" s="6">
        <v>936</v>
      </c>
      <c r="AQ611" s="6" t="s">
        <v>1350</v>
      </c>
      <c r="AS611">
        <v>496</v>
      </c>
      <c r="AT611" t="str">
        <v>South Australia</v>
      </c>
    </row>
    <row r="612" spans="1:46" x14ac:dyDescent="0.25">
      <c r="A612">
        <v>610</v>
      </c>
      <c r="B612">
        <v>128</v>
      </c>
      <c r="C612">
        <v>814</v>
      </c>
      <c r="D612">
        <v>117</v>
      </c>
      <c r="E612">
        <v>3</v>
      </c>
      <c r="F612">
        <v>351</v>
      </c>
      <c r="G612" t="str">
        <f>VLOOKUP($C612,'Raw-products'!$A$2:$H$1261,MATCH(G$1,'Raw-products'!$A$1:$H$1,0))</f>
        <v>Jacket</v>
      </c>
      <c r="H612" t="str">
        <f>VLOOKUP($C612,'Raw-products'!$A$2:$H$1261,MATCH(H$1,'Raw-products'!$A$1:$H$1,0))</f>
        <v>Shearling</v>
      </c>
      <c r="I612" t="str">
        <f>VLOOKUP($C612,'Raw-products'!$A$2:$H$1261,MATCH(I$1,'Raw-products'!$A$1:$H$1,0))</f>
        <v>XL</v>
      </c>
      <c r="J612" t="str">
        <f>VLOOKUP($C612,'Raw-products'!$A$2:$H$1261,MATCH(J$1,'Raw-products'!$A$1:$H$1,0))</f>
        <v>orange</v>
      </c>
      <c r="K612">
        <f>VLOOKUP($C612,'Raw-products'!$A$2:$H$1261,MATCH(K$1,'Raw-products'!$A$1:$H$1,0))</f>
        <v>95</v>
      </c>
      <c r="L612">
        <f>VLOOKUP($C612,'Raw-products'!$A$2:$H$1261,MATCH(L$1,'Raw-products'!$A$1:$H$1,0))</f>
        <v>60</v>
      </c>
      <c r="M612" s="5">
        <f t="shared" si="18"/>
        <v>5700</v>
      </c>
      <c r="N612" cm="1">
        <f t="array" ref="N612:Q612">_xlfn.XLOOKUP($B612,'Raw -orders'!$A:$A,'Raw -orders'!$B:$E)</f>
        <v>936</v>
      </c>
      <c r="O612">
        <v>17661</v>
      </c>
      <c r="P612" s="1">
        <v>44482</v>
      </c>
      <c r="Q612" s="1">
        <v>44509</v>
      </c>
      <c r="R612" t="str" cm="1">
        <f t="array" ref="R612:Y612">_xlfn.XLOOKUP($N612,'Raw - customers'!$A:$A,'Raw - customers'!$B:$I)</f>
        <v>Mart Naismith</v>
      </c>
      <c r="S612" t="str">
        <v>Genderfluid</v>
      </c>
      <c r="T612">
        <v>77</v>
      </c>
      <c r="U612" t="str">
        <v>562 Mann MeadowApt. 977</v>
      </c>
      <c r="V612">
        <v>2372</v>
      </c>
      <c r="W612" t="str">
        <v>Huelfort</v>
      </c>
      <c r="X612" t="str">
        <v>Australian Capital Territory</v>
      </c>
      <c r="Y612" t="str">
        <v>Australia</v>
      </c>
      <c r="Z612">
        <v>10</v>
      </c>
      <c r="AA612" s="3" t="str">
        <f t="shared" si="19"/>
        <v>20 to 30</v>
      </c>
      <c r="AL612" s="6" t="str">
        <v>Silas Chaman</v>
      </c>
      <c r="AP612" s="6">
        <v>936</v>
      </c>
      <c r="AQ612" s="6" t="s">
        <v>1350</v>
      </c>
      <c r="AS612">
        <v>87</v>
      </c>
      <c r="AT612" t="str">
        <v>Northern Territory</v>
      </c>
    </row>
    <row r="613" spans="1:46" x14ac:dyDescent="0.25">
      <c r="A613">
        <v>611</v>
      </c>
      <c r="B613">
        <v>128</v>
      </c>
      <c r="C613">
        <v>185</v>
      </c>
      <c r="D613">
        <v>98</v>
      </c>
      <c r="E613">
        <v>1</v>
      </c>
      <c r="F613">
        <v>98</v>
      </c>
      <c r="G613" t="str">
        <f>VLOOKUP($C613,'Raw-products'!$A$2:$H$1261,MATCH(G$1,'Raw-products'!$A$1:$H$1,0))</f>
        <v>Shirt</v>
      </c>
      <c r="H613" t="str">
        <f>VLOOKUP($C613,'Raw-products'!$A$2:$H$1261,MATCH(H$1,'Raw-products'!$A$1:$H$1,0))</f>
        <v>Camp Collared</v>
      </c>
      <c r="I613" t="str">
        <f>VLOOKUP($C613,'Raw-products'!$A$2:$H$1261,MATCH(I$1,'Raw-products'!$A$1:$H$1,0))</f>
        <v>XS</v>
      </c>
      <c r="J613" t="str">
        <f>VLOOKUP($C613,'Raw-products'!$A$2:$H$1261,MATCH(J$1,'Raw-products'!$A$1:$H$1,0))</f>
        <v>yellow</v>
      </c>
      <c r="K613">
        <f>VLOOKUP($C613,'Raw-products'!$A$2:$H$1261,MATCH(K$1,'Raw-products'!$A$1:$H$1,0))</f>
        <v>112</v>
      </c>
      <c r="L613">
        <f>VLOOKUP($C613,'Raw-products'!$A$2:$H$1261,MATCH(L$1,'Raw-products'!$A$1:$H$1,0))</f>
        <v>55</v>
      </c>
      <c r="M613" s="5">
        <f t="shared" si="18"/>
        <v>6160</v>
      </c>
      <c r="N613" cm="1">
        <f t="array" ref="N613:Q613">_xlfn.XLOOKUP($B613,'Raw -orders'!$A:$A,'Raw -orders'!$B:$E)</f>
        <v>936</v>
      </c>
      <c r="O613">
        <v>17661</v>
      </c>
      <c r="P613" s="1">
        <v>44482</v>
      </c>
      <c r="Q613" s="1">
        <v>44509</v>
      </c>
      <c r="R613" t="str" cm="1">
        <f t="array" ref="R613:Y613">_xlfn.XLOOKUP($N613,'Raw - customers'!$A:$A,'Raw - customers'!$B:$I)</f>
        <v>Mart Naismith</v>
      </c>
      <c r="S613" t="str">
        <v>Genderfluid</v>
      </c>
      <c r="T613">
        <v>77</v>
      </c>
      <c r="U613" t="str">
        <v>562 Mann MeadowApt. 977</v>
      </c>
      <c r="V613">
        <v>2372</v>
      </c>
      <c r="W613" t="str">
        <v>Huelfort</v>
      </c>
      <c r="X613" t="str">
        <v>Australian Capital Territory</v>
      </c>
      <c r="Y613" t="str">
        <v>Australia</v>
      </c>
      <c r="Z613">
        <v>10</v>
      </c>
      <c r="AA613" s="3" t="str">
        <f t="shared" si="19"/>
        <v>20 to 30</v>
      </c>
      <c r="AL613" s="6" t="str">
        <v>Silas Stephens</v>
      </c>
      <c r="AP613" s="6">
        <v>936</v>
      </c>
      <c r="AQ613" s="6" t="s">
        <v>1350</v>
      </c>
      <c r="AS613">
        <v>770</v>
      </c>
      <c r="AT613" t="str">
        <v>South Australia</v>
      </c>
    </row>
    <row r="614" spans="1:46" x14ac:dyDescent="0.25">
      <c r="A614">
        <v>612</v>
      </c>
      <c r="B614">
        <v>128</v>
      </c>
      <c r="C614">
        <v>787</v>
      </c>
      <c r="D614">
        <v>91</v>
      </c>
      <c r="E614">
        <v>2</v>
      </c>
      <c r="F614">
        <v>182</v>
      </c>
      <c r="G614" t="str">
        <f>VLOOKUP($C614,'Raw-products'!$A$2:$H$1261,MATCH(G$1,'Raw-products'!$A$1:$H$1,0))</f>
        <v>Jacket</v>
      </c>
      <c r="H614" t="str">
        <f>VLOOKUP($C614,'Raw-products'!$A$2:$H$1261,MATCH(H$1,'Raw-products'!$A$1:$H$1,0))</f>
        <v>Pullover</v>
      </c>
      <c r="I614" t="str">
        <f>VLOOKUP($C614,'Raw-products'!$A$2:$H$1261,MATCH(I$1,'Raw-products'!$A$1:$H$1,0))</f>
        <v>M</v>
      </c>
      <c r="J614" t="str">
        <f>VLOOKUP($C614,'Raw-products'!$A$2:$H$1261,MATCH(J$1,'Raw-products'!$A$1:$H$1,0))</f>
        <v>green</v>
      </c>
      <c r="K614">
        <f>VLOOKUP($C614,'Raw-products'!$A$2:$H$1261,MATCH(K$1,'Raw-products'!$A$1:$H$1,0))</f>
        <v>114</v>
      </c>
      <c r="L614">
        <f>VLOOKUP($C614,'Raw-products'!$A$2:$H$1261,MATCH(L$1,'Raw-products'!$A$1:$H$1,0))</f>
        <v>47</v>
      </c>
      <c r="M614" s="5">
        <f t="shared" si="18"/>
        <v>5358</v>
      </c>
      <c r="N614" cm="1">
        <f t="array" ref="N614:Q614">_xlfn.XLOOKUP($B614,'Raw -orders'!$A:$A,'Raw -orders'!$B:$E)</f>
        <v>936</v>
      </c>
      <c r="O614">
        <v>17661</v>
      </c>
      <c r="P614" s="1">
        <v>44482</v>
      </c>
      <c r="Q614" s="1">
        <v>44509</v>
      </c>
      <c r="R614" t="str" cm="1">
        <f t="array" ref="R614:Y614">_xlfn.XLOOKUP($N614,'Raw - customers'!$A:$A,'Raw - customers'!$B:$I)</f>
        <v>Mart Naismith</v>
      </c>
      <c r="S614" t="str">
        <v>Genderfluid</v>
      </c>
      <c r="T614">
        <v>77</v>
      </c>
      <c r="U614" t="str">
        <v>562 Mann MeadowApt. 977</v>
      </c>
      <c r="V614">
        <v>2372</v>
      </c>
      <c r="W614" t="str">
        <v>Huelfort</v>
      </c>
      <c r="X614" t="str">
        <v>Australian Capital Territory</v>
      </c>
      <c r="Y614" t="str">
        <v>Australia</v>
      </c>
      <c r="Z614">
        <v>10</v>
      </c>
      <c r="AA614" s="3" t="str">
        <f t="shared" si="19"/>
        <v>20 to 30</v>
      </c>
      <c r="AL614" s="6" t="str">
        <v>Silvie Bortol</v>
      </c>
      <c r="AP614" s="6">
        <v>936</v>
      </c>
      <c r="AQ614" s="6" t="s">
        <v>1350</v>
      </c>
      <c r="AS614">
        <v>268</v>
      </c>
      <c r="AT614" t="str">
        <v>South Australia</v>
      </c>
    </row>
    <row r="615" spans="1:46" x14ac:dyDescent="0.25">
      <c r="A615">
        <v>613</v>
      </c>
      <c r="B615">
        <v>129</v>
      </c>
      <c r="C615">
        <v>1026</v>
      </c>
      <c r="D615">
        <v>90</v>
      </c>
      <c r="E615">
        <v>2</v>
      </c>
      <c r="F615">
        <v>180</v>
      </c>
      <c r="G615" t="str">
        <f>VLOOKUP($C615,'Raw-products'!$A$2:$H$1261,MATCH(G$1,'Raw-products'!$A$1:$H$1,0))</f>
        <v>Trousers</v>
      </c>
      <c r="H615" t="str">
        <f>VLOOKUP($C615,'Raw-products'!$A$2:$H$1261,MATCH(H$1,'Raw-products'!$A$1:$H$1,0))</f>
        <v>Relaxed Leg</v>
      </c>
      <c r="I615" t="str">
        <f>VLOOKUP($C615,'Raw-products'!$A$2:$H$1261,MATCH(I$1,'Raw-products'!$A$1:$H$1,0))</f>
        <v>S</v>
      </c>
      <c r="J615" t="str">
        <f>VLOOKUP($C615,'Raw-products'!$A$2:$H$1261,MATCH(J$1,'Raw-products'!$A$1:$H$1,0))</f>
        <v>yellow</v>
      </c>
      <c r="K615">
        <f>VLOOKUP($C615,'Raw-products'!$A$2:$H$1261,MATCH(K$1,'Raw-products'!$A$1:$H$1,0))</f>
        <v>95</v>
      </c>
      <c r="L615">
        <f>VLOOKUP($C615,'Raw-products'!$A$2:$H$1261,MATCH(L$1,'Raw-products'!$A$1:$H$1,0))</f>
        <v>43</v>
      </c>
      <c r="M615" s="5">
        <f t="shared" si="18"/>
        <v>4085</v>
      </c>
      <c r="N615" cm="1">
        <f t="array" ref="N615:Q615">_xlfn.XLOOKUP($B615,'Raw -orders'!$A:$A,'Raw -orders'!$B:$E)</f>
        <v>428</v>
      </c>
      <c r="O615">
        <v>42185</v>
      </c>
      <c r="P615" s="1">
        <v>44340</v>
      </c>
      <c r="Q615" s="1">
        <v>44343</v>
      </c>
      <c r="R615" t="str" cm="1">
        <f t="array" ref="R615:Y615">_xlfn.XLOOKUP($N615,'Raw - customers'!$A:$A,'Raw - customers'!$B:$I)</f>
        <v>Jammal Varcoe</v>
      </c>
      <c r="S615" t="str">
        <v>Polygender</v>
      </c>
      <c r="T615">
        <v>66</v>
      </c>
      <c r="U615" t="str">
        <v>80 Hermiston WaySuite 403</v>
      </c>
      <c r="V615">
        <v>1112</v>
      </c>
      <c r="W615" t="str">
        <v>North Liamfort</v>
      </c>
      <c r="X615" t="str">
        <v>Australian Capital Territory</v>
      </c>
      <c r="Y615" t="str">
        <v>Australia</v>
      </c>
      <c r="Z615">
        <v>5</v>
      </c>
      <c r="AA615" s="3" t="str">
        <f t="shared" si="19"/>
        <v>0 to 10</v>
      </c>
      <c r="AL615" s="6" t="str">
        <v>Slade Villaret</v>
      </c>
      <c r="AP615" s="6">
        <v>428</v>
      </c>
      <c r="AQ615" s="6" t="s">
        <v>1350</v>
      </c>
      <c r="AS615">
        <v>920</v>
      </c>
      <c r="AT615" t="str">
        <v>Northern Territory</v>
      </c>
    </row>
    <row r="616" spans="1:46" x14ac:dyDescent="0.25">
      <c r="A616">
        <v>614</v>
      </c>
      <c r="B616">
        <v>129</v>
      </c>
      <c r="C616">
        <v>570</v>
      </c>
      <c r="D616">
        <v>100</v>
      </c>
      <c r="E616">
        <v>1</v>
      </c>
      <c r="F616">
        <v>100</v>
      </c>
      <c r="G616" t="str">
        <f>VLOOKUP($C616,'Raw-products'!$A$2:$H$1261,MATCH(G$1,'Raw-products'!$A$1:$H$1,0))</f>
        <v>Jacket</v>
      </c>
      <c r="H616" t="str">
        <f>VLOOKUP($C616,'Raw-products'!$A$2:$H$1261,MATCH(H$1,'Raw-products'!$A$1:$H$1,0))</f>
        <v>Bomber</v>
      </c>
      <c r="I616" t="str">
        <f>VLOOKUP($C616,'Raw-products'!$A$2:$H$1261,MATCH(I$1,'Raw-products'!$A$1:$H$1,0))</f>
        <v>XS</v>
      </c>
      <c r="J616" t="str">
        <f>VLOOKUP($C616,'Raw-products'!$A$2:$H$1261,MATCH(J$1,'Raw-products'!$A$1:$H$1,0))</f>
        <v>yellow</v>
      </c>
      <c r="K616">
        <f>VLOOKUP($C616,'Raw-products'!$A$2:$H$1261,MATCH(K$1,'Raw-products'!$A$1:$H$1,0))</f>
        <v>90</v>
      </c>
      <c r="L616">
        <f>VLOOKUP($C616,'Raw-products'!$A$2:$H$1261,MATCH(L$1,'Raw-products'!$A$1:$H$1,0))</f>
        <v>57</v>
      </c>
      <c r="M616" s="5">
        <f t="shared" si="18"/>
        <v>5130</v>
      </c>
      <c r="N616" cm="1">
        <f t="array" ref="N616:Q616">_xlfn.XLOOKUP($B616,'Raw -orders'!$A:$A,'Raw -orders'!$B:$E)</f>
        <v>428</v>
      </c>
      <c r="O616">
        <v>42185</v>
      </c>
      <c r="P616" s="1">
        <v>44340</v>
      </c>
      <c r="Q616" s="1">
        <v>44343</v>
      </c>
      <c r="R616" t="str" cm="1">
        <f t="array" ref="R616:Y616">_xlfn.XLOOKUP($N616,'Raw - customers'!$A:$A,'Raw - customers'!$B:$I)</f>
        <v>Jammal Varcoe</v>
      </c>
      <c r="S616" t="str">
        <v>Polygender</v>
      </c>
      <c r="T616">
        <v>66</v>
      </c>
      <c r="U616" t="str">
        <v>80 Hermiston WaySuite 403</v>
      </c>
      <c r="V616">
        <v>1112</v>
      </c>
      <c r="W616" t="str">
        <v>North Liamfort</v>
      </c>
      <c r="X616" t="str">
        <v>Australian Capital Territory</v>
      </c>
      <c r="Y616" t="str">
        <v>Australia</v>
      </c>
      <c r="Z616">
        <v>5</v>
      </c>
      <c r="AA616" s="3" t="str">
        <f t="shared" si="19"/>
        <v>0 to 10</v>
      </c>
      <c r="AL616" s="6" t="str">
        <v>Sol Adhams</v>
      </c>
      <c r="AP616" s="6">
        <v>428</v>
      </c>
      <c r="AQ616" s="6" t="s">
        <v>1350</v>
      </c>
      <c r="AS616">
        <v>345</v>
      </c>
      <c r="AT616" t="str">
        <v>Victoria</v>
      </c>
    </row>
    <row r="617" spans="1:46" x14ac:dyDescent="0.25">
      <c r="A617">
        <v>615</v>
      </c>
      <c r="B617">
        <v>129</v>
      </c>
      <c r="C617">
        <v>872</v>
      </c>
      <c r="D617">
        <v>113</v>
      </c>
      <c r="E617">
        <v>2</v>
      </c>
      <c r="F617">
        <v>226</v>
      </c>
      <c r="G617" t="str">
        <f>VLOOKUP($C617,'Raw-products'!$A$2:$H$1261,MATCH(G$1,'Raw-products'!$A$1:$H$1,0))</f>
        <v>Trousers</v>
      </c>
      <c r="H617" t="str">
        <f>VLOOKUP($C617,'Raw-products'!$A$2:$H$1261,MATCH(H$1,'Raw-products'!$A$1:$H$1,0))</f>
        <v>Chinos</v>
      </c>
      <c r="I617" t="str">
        <f>VLOOKUP($C617,'Raw-products'!$A$2:$H$1261,MATCH(I$1,'Raw-products'!$A$1:$H$1,0))</f>
        <v>M</v>
      </c>
      <c r="J617" t="str">
        <f>VLOOKUP($C617,'Raw-products'!$A$2:$H$1261,MATCH(J$1,'Raw-products'!$A$1:$H$1,0))</f>
        <v>violet</v>
      </c>
      <c r="K617">
        <f>VLOOKUP($C617,'Raw-products'!$A$2:$H$1261,MATCH(K$1,'Raw-products'!$A$1:$H$1,0))</f>
        <v>100</v>
      </c>
      <c r="L617">
        <f>VLOOKUP($C617,'Raw-products'!$A$2:$H$1261,MATCH(L$1,'Raw-products'!$A$1:$H$1,0))</f>
        <v>54</v>
      </c>
      <c r="M617" s="5">
        <f t="shared" si="18"/>
        <v>5400</v>
      </c>
      <c r="N617" cm="1">
        <f t="array" ref="N617:Q617">_xlfn.XLOOKUP($B617,'Raw -orders'!$A:$A,'Raw -orders'!$B:$E)</f>
        <v>428</v>
      </c>
      <c r="O617">
        <v>42185</v>
      </c>
      <c r="P617" s="1">
        <v>44340</v>
      </c>
      <c r="Q617" s="1">
        <v>44343</v>
      </c>
      <c r="R617" t="str" cm="1">
        <f t="array" ref="R617:Y617">_xlfn.XLOOKUP($N617,'Raw - customers'!$A:$A,'Raw - customers'!$B:$I)</f>
        <v>Jammal Varcoe</v>
      </c>
      <c r="S617" t="str">
        <v>Polygender</v>
      </c>
      <c r="T617">
        <v>66</v>
      </c>
      <c r="U617" t="str">
        <v>80 Hermiston WaySuite 403</v>
      </c>
      <c r="V617">
        <v>1112</v>
      </c>
      <c r="W617" t="str">
        <v>North Liamfort</v>
      </c>
      <c r="X617" t="str">
        <v>Australian Capital Territory</v>
      </c>
      <c r="Y617" t="str">
        <v>Australia</v>
      </c>
      <c r="Z617">
        <v>5</v>
      </c>
      <c r="AA617" s="3" t="str">
        <f t="shared" si="19"/>
        <v>0 to 10</v>
      </c>
      <c r="AL617" s="6" t="str">
        <v>Sonny Tremollet</v>
      </c>
      <c r="AP617" s="6">
        <v>428</v>
      </c>
      <c r="AQ617" s="6" t="s">
        <v>1350</v>
      </c>
      <c r="AS617">
        <v>346</v>
      </c>
      <c r="AT617" t="str">
        <v>Northern Territory</v>
      </c>
    </row>
    <row r="618" spans="1:46" x14ac:dyDescent="0.25">
      <c r="A618">
        <v>616</v>
      </c>
      <c r="B618">
        <v>130</v>
      </c>
      <c r="C618">
        <v>250</v>
      </c>
      <c r="D618">
        <v>95</v>
      </c>
      <c r="E618">
        <v>1</v>
      </c>
      <c r="F618">
        <v>95</v>
      </c>
      <c r="G618" t="str">
        <f>VLOOKUP($C618,'Raw-products'!$A$2:$H$1261,MATCH(G$1,'Raw-products'!$A$1:$H$1,0))</f>
        <v>Shirt</v>
      </c>
      <c r="H618" t="str">
        <f>VLOOKUP($C618,'Raw-products'!$A$2:$H$1261,MATCH(H$1,'Raw-products'!$A$1:$H$1,0))</f>
        <v>Polo</v>
      </c>
      <c r="I618" t="str">
        <f>VLOOKUP($C618,'Raw-products'!$A$2:$H$1261,MATCH(I$1,'Raw-products'!$A$1:$H$1,0))</f>
        <v>XS</v>
      </c>
      <c r="J618" t="str">
        <f>VLOOKUP($C618,'Raw-products'!$A$2:$H$1261,MATCH(J$1,'Raw-products'!$A$1:$H$1,0))</f>
        <v>orange</v>
      </c>
      <c r="K618">
        <f>VLOOKUP($C618,'Raw-products'!$A$2:$H$1261,MATCH(K$1,'Raw-products'!$A$1:$H$1,0))</f>
        <v>117</v>
      </c>
      <c r="L618">
        <f>VLOOKUP($C618,'Raw-products'!$A$2:$H$1261,MATCH(L$1,'Raw-products'!$A$1:$H$1,0))</f>
        <v>75</v>
      </c>
      <c r="M618" s="5">
        <f t="shared" si="18"/>
        <v>8775</v>
      </c>
      <c r="N618" cm="1">
        <f t="array" ref="N618:Q618">_xlfn.XLOOKUP($B618,'Raw -orders'!$A:$A,'Raw -orders'!$B:$E)</f>
        <v>439</v>
      </c>
      <c r="O618">
        <v>12827</v>
      </c>
      <c r="P618" s="1">
        <v>44367</v>
      </c>
      <c r="Q618" s="1">
        <v>44392</v>
      </c>
      <c r="R618" t="str" cm="1">
        <f t="array" ref="R618:Y618">_xlfn.XLOOKUP($N618,'Raw - customers'!$A:$A,'Raw - customers'!$B:$I)</f>
        <v>Daren Airs</v>
      </c>
      <c r="S618" t="str">
        <v>Female</v>
      </c>
      <c r="T618">
        <v>75</v>
      </c>
      <c r="U618" t="str">
        <v>378 John MallSuite 835</v>
      </c>
      <c r="V618">
        <v>3142</v>
      </c>
      <c r="W618" t="str">
        <v>West Thomas</v>
      </c>
      <c r="X618" t="str">
        <v>Victoria</v>
      </c>
      <c r="Y618" t="str">
        <v>Australia</v>
      </c>
      <c r="Z618">
        <v>6</v>
      </c>
      <c r="AA618" s="3" t="str">
        <f t="shared" si="19"/>
        <v>20 to 30</v>
      </c>
      <c r="AL618" s="6" t="str">
        <v>Stanleigh Hazelton</v>
      </c>
      <c r="AP618" s="6">
        <v>439</v>
      </c>
      <c r="AQ618" s="6" t="s">
        <v>1396</v>
      </c>
      <c r="AS618">
        <v>407</v>
      </c>
      <c r="AT618" t="str">
        <v>Queensland</v>
      </c>
    </row>
    <row r="619" spans="1:46" x14ac:dyDescent="0.25">
      <c r="A619">
        <v>617</v>
      </c>
      <c r="B619">
        <v>131</v>
      </c>
      <c r="C619">
        <v>215</v>
      </c>
      <c r="D619">
        <v>106</v>
      </c>
      <c r="E619">
        <v>3</v>
      </c>
      <c r="F619">
        <v>318</v>
      </c>
      <c r="G619" t="str">
        <f>VLOOKUP($C619,'Raw-products'!$A$2:$H$1261,MATCH(G$1,'Raw-products'!$A$1:$H$1,0))</f>
        <v>Shirt</v>
      </c>
      <c r="H619" t="str">
        <f>VLOOKUP($C619,'Raw-products'!$A$2:$H$1261,MATCH(H$1,'Raw-products'!$A$1:$H$1,0))</f>
        <v>Chambray</v>
      </c>
      <c r="I619" t="str">
        <f>VLOOKUP($C619,'Raw-products'!$A$2:$H$1261,MATCH(I$1,'Raw-products'!$A$1:$H$1,0))</f>
        <v>XS</v>
      </c>
      <c r="J619" t="str">
        <f>VLOOKUP($C619,'Raw-products'!$A$2:$H$1261,MATCH(J$1,'Raw-products'!$A$1:$H$1,0))</f>
        <v>orange</v>
      </c>
      <c r="K619">
        <f>VLOOKUP($C619,'Raw-products'!$A$2:$H$1261,MATCH(K$1,'Raw-products'!$A$1:$H$1,0))</f>
        <v>105</v>
      </c>
      <c r="L619">
        <f>VLOOKUP($C619,'Raw-products'!$A$2:$H$1261,MATCH(L$1,'Raw-products'!$A$1:$H$1,0))</f>
        <v>76</v>
      </c>
      <c r="M619" s="5">
        <f t="shared" si="18"/>
        <v>7980</v>
      </c>
      <c r="N619" cm="1">
        <f t="array" ref="N619:Q619">_xlfn.XLOOKUP($B619,'Raw -orders'!$A:$A,'Raw -orders'!$B:$E)</f>
        <v>629</v>
      </c>
      <c r="O619">
        <v>52850</v>
      </c>
      <c r="P619" s="1">
        <v>44459</v>
      </c>
      <c r="Q619" s="1">
        <v>44463</v>
      </c>
      <c r="R619" t="str" cm="1">
        <f t="array" ref="R619:Y619">_xlfn.XLOOKUP($N619,'Raw - customers'!$A:$A,'Raw - customers'!$B:$I)</f>
        <v>Sigismundo Basek</v>
      </c>
      <c r="S619" t="str">
        <v>Male</v>
      </c>
      <c r="T619">
        <v>53</v>
      </c>
      <c r="U619" t="str">
        <v>4355 Caitlin CourtApt. 697</v>
      </c>
      <c r="V619">
        <v>6606</v>
      </c>
      <c r="W619" t="str">
        <v>Amberland</v>
      </c>
      <c r="X619" t="str">
        <v>Western Australia</v>
      </c>
      <c r="Y619" t="str">
        <v>Australia</v>
      </c>
      <c r="Z619">
        <v>9</v>
      </c>
      <c r="AA619" s="3" t="str">
        <f t="shared" si="19"/>
        <v>0 to 10</v>
      </c>
      <c r="AL619" s="6" t="str">
        <v>Stanley Kolakowski</v>
      </c>
      <c r="AP619" s="6">
        <v>629</v>
      </c>
      <c r="AQ619" s="6" t="s">
        <v>1377</v>
      </c>
      <c r="AS619">
        <v>0</v>
      </c>
      <c r="AT619">
        <v>0</v>
      </c>
    </row>
    <row r="620" spans="1:46" x14ac:dyDescent="0.25">
      <c r="A620">
        <v>618</v>
      </c>
      <c r="B620">
        <v>131</v>
      </c>
      <c r="C620">
        <v>535</v>
      </c>
      <c r="D620">
        <v>98</v>
      </c>
      <c r="E620">
        <v>1</v>
      </c>
      <c r="F620">
        <v>98</v>
      </c>
      <c r="G620" t="str">
        <f>VLOOKUP($C620,'Raw-products'!$A$2:$H$1261,MATCH(G$1,'Raw-products'!$A$1:$H$1,0))</f>
        <v>Jacket</v>
      </c>
      <c r="H620" t="str">
        <f>VLOOKUP($C620,'Raw-products'!$A$2:$H$1261,MATCH(H$1,'Raw-products'!$A$1:$H$1,0))</f>
        <v>Leather</v>
      </c>
      <c r="I620" t="str">
        <f>VLOOKUP($C620,'Raw-products'!$A$2:$H$1261,MATCH(I$1,'Raw-products'!$A$1:$H$1,0))</f>
        <v>XS</v>
      </c>
      <c r="J620" t="str">
        <f>VLOOKUP($C620,'Raw-products'!$A$2:$H$1261,MATCH(J$1,'Raw-products'!$A$1:$H$1,0))</f>
        <v>yellow</v>
      </c>
      <c r="K620">
        <f>VLOOKUP($C620,'Raw-products'!$A$2:$H$1261,MATCH(K$1,'Raw-products'!$A$1:$H$1,0))</f>
        <v>113</v>
      </c>
      <c r="L620">
        <f>VLOOKUP($C620,'Raw-products'!$A$2:$H$1261,MATCH(L$1,'Raw-products'!$A$1:$H$1,0))</f>
        <v>73</v>
      </c>
      <c r="M620" s="5">
        <f t="shared" si="18"/>
        <v>8249</v>
      </c>
      <c r="N620" cm="1">
        <f t="array" ref="N620:Q620">_xlfn.XLOOKUP($B620,'Raw -orders'!$A:$A,'Raw -orders'!$B:$E)</f>
        <v>629</v>
      </c>
      <c r="O620">
        <v>52850</v>
      </c>
      <c r="P620" s="1">
        <v>44459</v>
      </c>
      <c r="Q620" s="1">
        <v>44463</v>
      </c>
      <c r="R620" t="str" cm="1">
        <f t="array" ref="R620:Y620">_xlfn.XLOOKUP($N620,'Raw - customers'!$A:$A,'Raw - customers'!$B:$I)</f>
        <v>Sigismundo Basek</v>
      </c>
      <c r="S620" t="str">
        <v>Male</v>
      </c>
      <c r="T620">
        <v>53</v>
      </c>
      <c r="U620" t="str">
        <v>4355 Caitlin CourtApt. 697</v>
      </c>
      <c r="V620">
        <v>6606</v>
      </c>
      <c r="W620" t="str">
        <v>Amberland</v>
      </c>
      <c r="X620" t="str">
        <v>Western Australia</v>
      </c>
      <c r="Y620" t="str">
        <v>Australia</v>
      </c>
      <c r="Z620">
        <v>9</v>
      </c>
      <c r="AA620" s="3" t="str">
        <f t="shared" si="19"/>
        <v>0 to 10</v>
      </c>
      <c r="AL620" s="6" t="str">
        <v>Stephen Macaleese</v>
      </c>
      <c r="AP620" s="6">
        <v>629</v>
      </c>
      <c r="AQ620" s="6" t="s">
        <v>1377</v>
      </c>
    </row>
    <row r="621" spans="1:46" x14ac:dyDescent="0.25">
      <c r="A621">
        <v>619</v>
      </c>
      <c r="B621">
        <v>131</v>
      </c>
      <c r="C621">
        <v>865</v>
      </c>
      <c r="D621">
        <v>113</v>
      </c>
      <c r="E621">
        <v>2</v>
      </c>
      <c r="F621">
        <v>226</v>
      </c>
      <c r="G621" t="str">
        <f>VLOOKUP($C621,'Raw-products'!$A$2:$H$1261,MATCH(G$1,'Raw-products'!$A$1:$H$1,0))</f>
        <v>Trousers</v>
      </c>
      <c r="H621" t="str">
        <f>VLOOKUP($C621,'Raw-products'!$A$2:$H$1261,MATCH(H$1,'Raw-products'!$A$1:$H$1,0))</f>
        <v>Chinos</v>
      </c>
      <c r="I621" t="str">
        <f>VLOOKUP($C621,'Raw-products'!$A$2:$H$1261,MATCH(I$1,'Raw-products'!$A$1:$H$1,0))</f>
        <v>XS</v>
      </c>
      <c r="J621" t="str">
        <f>VLOOKUP($C621,'Raw-products'!$A$2:$H$1261,MATCH(J$1,'Raw-products'!$A$1:$H$1,0))</f>
        <v>indigo</v>
      </c>
      <c r="K621">
        <f>VLOOKUP($C621,'Raw-products'!$A$2:$H$1261,MATCH(K$1,'Raw-products'!$A$1:$H$1,0))</f>
        <v>100</v>
      </c>
      <c r="L621">
        <f>VLOOKUP($C621,'Raw-products'!$A$2:$H$1261,MATCH(L$1,'Raw-products'!$A$1:$H$1,0))</f>
        <v>61</v>
      </c>
      <c r="M621" s="5">
        <f t="shared" si="18"/>
        <v>6100</v>
      </c>
      <c r="N621" cm="1">
        <f t="array" ref="N621:Q621">_xlfn.XLOOKUP($B621,'Raw -orders'!$A:$A,'Raw -orders'!$B:$E)</f>
        <v>629</v>
      </c>
      <c r="O621">
        <v>52850</v>
      </c>
      <c r="P621" s="1">
        <v>44459</v>
      </c>
      <c r="Q621" s="1">
        <v>44463</v>
      </c>
      <c r="R621" t="str" cm="1">
        <f t="array" ref="R621:Y621">_xlfn.XLOOKUP($N621,'Raw - customers'!$A:$A,'Raw - customers'!$B:$I)</f>
        <v>Sigismundo Basek</v>
      </c>
      <c r="S621" t="str">
        <v>Male</v>
      </c>
      <c r="T621">
        <v>53</v>
      </c>
      <c r="U621" t="str">
        <v>4355 Caitlin CourtApt. 697</v>
      </c>
      <c r="V621">
        <v>6606</v>
      </c>
      <c r="W621" t="str">
        <v>Amberland</v>
      </c>
      <c r="X621" t="str">
        <v>Western Australia</v>
      </c>
      <c r="Y621" t="str">
        <v>Australia</v>
      </c>
      <c r="Z621">
        <v>9</v>
      </c>
      <c r="AA621" s="3" t="str">
        <f t="shared" si="19"/>
        <v>0 to 10</v>
      </c>
      <c r="AL621" s="6" t="str">
        <v>Susanetta Wilshin</v>
      </c>
      <c r="AP621" s="6">
        <v>629</v>
      </c>
      <c r="AQ621" s="6" t="s">
        <v>1377</v>
      </c>
    </row>
    <row r="622" spans="1:46" x14ac:dyDescent="0.25">
      <c r="A622">
        <v>620</v>
      </c>
      <c r="B622">
        <v>131</v>
      </c>
      <c r="C622">
        <v>1142</v>
      </c>
      <c r="D622">
        <v>102</v>
      </c>
      <c r="E622">
        <v>2</v>
      </c>
      <c r="F622">
        <v>204</v>
      </c>
      <c r="G622" t="str">
        <f>VLOOKUP($C622,'Raw-products'!$A$2:$H$1261,MATCH(G$1,'Raw-products'!$A$1:$H$1,0))</f>
        <v>Trousers</v>
      </c>
      <c r="H622" t="str">
        <f>VLOOKUP($C622,'Raw-products'!$A$2:$H$1261,MATCH(H$1,'Raw-products'!$A$1:$H$1,0))</f>
        <v>Cargo Pants</v>
      </c>
      <c r="I622" t="str">
        <f>VLOOKUP($C622,'Raw-products'!$A$2:$H$1261,MATCH(I$1,'Raw-products'!$A$1:$H$1,0))</f>
        <v>M</v>
      </c>
      <c r="J622" t="str">
        <f>VLOOKUP($C622,'Raw-products'!$A$2:$H$1261,MATCH(J$1,'Raw-products'!$A$1:$H$1,0))</f>
        <v>blue</v>
      </c>
      <c r="K622">
        <f>VLOOKUP($C622,'Raw-products'!$A$2:$H$1261,MATCH(K$1,'Raw-products'!$A$1:$H$1,0))</f>
        <v>106</v>
      </c>
      <c r="L622">
        <f>VLOOKUP($C622,'Raw-products'!$A$2:$H$1261,MATCH(L$1,'Raw-products'!$A$1:$H$1,0))</f>
        <v>64</v>
      </c>
      <c r="M622" s="5">
        <f t="shared" si="18"/>
        <v>6784</v>
      </c>
      <c r="N622" cm="1">
        <f t="array" ref="N622:Q622">_xlfn.XLOOKUP($B622,'Raw -orders'!$A:$A,'Raw -orders'!$B:$E)</f>
        <v>629</v>
      </c>
      <c r="O622">
        <v>52850</v>
      </c>
      <c r="P622" s="1">
        <v>44459</v>
      </c>
      <c r="Q622" s="1">
        <v>44463</v>
      </c>
      <c r="R622" t="str" cm="1">
        <f t="array" ref="R622:Y622">_xlfn.XLOOKUP($N622,'Raw - customers'!$A:$A,'Raw - customers'!$B:$I)</f>
        <v>Sigismundo Basek</v>
      </c>
      <c r="S622" t="str">
        <v>Male</v>
      </c>
      <c r="T622">
        <v>53</v>
      </c>
      <c r="U622" t="str">
        <v>4355 Caitlin CourtApt. 697</v>
      </c>
      <c r="V622">
        <v>6606</v>
      </c>
      <c r="W622" t="str">
        <v>Amberland</v>
      </c>
      <c r="X622" t="str">
        <v>Western Australia</v>
      </c>
      <c r="Y622" t="str">
        <v>Australia</v>
      </c>
      <c r="Z622">
        <v>9</v>
      </c>
      <c r="AA622" s="3" t="str">
        <f t="shared" si="19"/>
        <v>0 to 10</v>
      </c>
      <c r="AL622" s="6" t="str">
        <v>Sutherlan Stepto</v>
      </c>
      <c r="AP622" s="6">
        <v>629</v>
      </c>
      <c r="AQ622" s="6" t="s">
        <v>1377</v>
      </c>
    </row>
    <row r="623" spans="1:46" x14ac:dyDescent="0.25">
      <c r="A623">
        <v>621</v>
      </c>
      <c r="B623">
        <v>131</v>
      </c>
      <c r="C623">
        <v>517</v>
      </c>
      <c r="D623">
        <v>102</v>
      </c>
      <c r="E623">
        <v>1</v>
      </c>
      <c r="F623">
        <v>102</v>
      </c>
      <c r="G623" t="str">
        <f>VLOOKUP($C623,'Raw-products'!$A$2:$H$1261,MATCH(G$1,'Raw-products'!$A$1:$H$1,0))</f>
        <v>Jacket</v>
      </c>
      <c r="H623" t="str">
        <f>VLOOKUP($C623,'Raw-products'!$A$2:$H$1261,MATCH(H$1,'Raw-products'!$A$1:$H$1,0))</f>
        <v>Windbreaker</v>
      </c>
      <c r="I623" t="str">
        <f>VLOOKUP($C623,'Raw-products'!$A$2:$H$1261,MATCH(I$1,'Raw-products'!$A$1:$H$1,0))</f>
        <v>M</v>
      </c>
      <c r="J623" t="str">
        <f>VLOOKUP($C623,'Raw-products'!$A$2:$H$1261,MATCH(J$1,'Raw-products'!$A$1:$H$1,0))</f>
        <v>indigo</v>
      </c>
      <c r="K623">
        <f>VLOOKUP($C623,'Raw-products'!$A$2:$H$1261,MATCH(K$1,'Raw-products'!$A$1:$H$1,0))</f>
        <v>109</v>
      </c>
      <c r="L623">
        <f>VLOOKUP($C623,'Raw-products'!$A$2:$H$1261,MATCH(L$1,'Raw-products'!$A$1:$H$1,0))</f>
        <v>56</v>
      </c>
      <c r="M623" s="5">
        <f t="shared" si="18"/>
        <v>6104</v>
      </c>
      <c r="N623" cm="1">
        <f t="array" ref="N623:Q623">_xlfn.XLOOKUP($B623,'Raw -orders'!$A:$A,'Raw -orders'!$B:$E)</f>
        <v>629</v>
      </c>
      <c r="O623">
        <v>52850</v>
      </c>
      <c r="P623" s="1">
        <v>44459</v>
      </c>
      <c r="Q623" s="1">
        <v>44463</v>
      </c>
      <c r="R623" t="str" cm="1">
        <f t="array" ref="R623:Y623">_xlfn.XLOOKUP($N623,'Raw - customers'!$A:$A,'Raw - customers'!$B:$I)</f>
        <v>Sigismundo Basek</v>
      </c>
      <c r="S623" t="str">
        <v>Male</v>
      </c>
      <c r="T623">
        <v>53</v>
      </c>
      <c r="U623" t="str">
        <v>4355 Caitlin CourtApt. 697</v>
      </c>
      <c r="V623">
        <v>6606</v>
      </c>
      <c r="W623" t="str">
        <v>Amberland</v>
      </c>
      <c r="X623" t="str">
        <v>Western Australia</v>
      </c>
      <c r="Y623" t="str">
        <v>Australia</v>
      </c>
      <c r="Z623">
        <v>9</v>
      </c>
      <c r="AA623" s="3" t="str">
        <f t="shared" si="19"/>
        <v>0 to 10</v>
      </c>
      <c r="AL623" s="6" t="str">
        <v>Taffy Quimby</v>
      </c>
      <c r="AP623" s="6">
        <v>629</v>
      </c>
      <c r="AQ623" s="6" t="s">
        <v>1377</v>
      </c>
    </row>
    <row r="624" spans="1:46" x14ac:dyDescent="0.25">
      <c r="A624">
        <v>622</v>
      </c>
      <c r="B624">
        <v>132</v>
      </c>
      <c r="C624">
        <v>420</v>
      </c>
      <c r="D624">
        <v>107</v>
      </c>
      <c r="E624">
        <v>1</v>
      </c>
      <c r="F624">
        <v>107</v>
      </c>
      <c r="G624" t="str">
        <f>VLOOKUP($C624,'Raw-products'!$A$2:$H$1261,MATCH(G$1,'Raw-products'!$A$1:$H$1,0))</f>
        <v>Jacket</v>
      </c>
      <c r="H624" t="str">
        <f>VLOOKUP($C624,'Raw-products'!$A$2:$H$1261,MATCH(H$1,'Raw-products'!$A$1:$H$1,0))</f>
        <v>Denim</v>
      </c>
      <c r="I624" t="str">
        <f>VLOOKUP($C624,'Raw-products'!$A$2:$H$1261,MATCH(I$1,'Raw-products'!$A$1:$H$1,0))</f>
        <v>XS</v>
      </c>
      <c r="J624" t="str">
        <f>VLOOKUP($C624,'Raw-products'!$A$2:$H$1261,MATCH(J$1,'Raw-products'!$A$1:$H$1,0))</f>
        <v>red</v>
      </c>
      <c r="K624">
        <f>VLOOKUP($C624,'Raw-products'!$A$2:$H$1261,MATCH(K$1,'Raw-products'!$A$1:$H$1,0))</f>
        <v>92</v>
      </c>
      <c r="L624">
        <f>VLOOKUP($C624,'Raw-products'!$A$2:$H$1261,MATCH(L$1,'Raw-products'!$A$1:$H$1,0))</f>
        <v>60</v>
      </c>
      <c r="M624" s="5">
        <f t="shared" si="18"/>
        <v>5520</v>
      </c>
      <c r="N624" cm="1">
        <f t="array" ref="N624:Q624">_xlfn.XLOOKUP($B624,'Raw -orders'!$A:$A,'Raw -orders'!$B:$E)</f>
        <v>562</v>
      </c>
      <c r="O624">
        <v>10396</v>
      </c>
      <c r="P624" s="1">
        <v>44303</v>
      </c>
      <c r="Q624" s="1">
        <v>44317</v>
      </c>
      <c r="R624" t="str" cm="1">
        <f t="array" ref="R624:Y624">_xlfn.XLOOKUP($N624,'Raw - customers'!$A:$A,'Raw - customers'!$B:$I)</f>
        <v>Joy Mirrlees</v>
      </c>
      <c r="S624" t="str">
        <v>Agender</v>
      </c>
      <c r="T624">
        <v>58</v>
      </c>
      <c r="U624" t="str">
        <v>04 Spencer MallApt. 910</v>
      </c>
      <c r="V624">
        <v>8257</v>
      </c>
      <c r="W624" t="str">
        <v>West Rubyland</v>
      </c>
      <c r="X624" t="str">
        <v>Queensland</v>
      </c>
      <c r="Y624" t="str">
        <v>Australia</v>
      </c>
      <c r="Z624">
        <v>4</v>
      </c>
      <c r="AA624" s="3" t="str">
        <f t="shared" si="19"/>
        <v>10 to 20</v>
      </c>
      <c r="AL624" s="6" t="str">
        <v>Tally Rubel</v>
      </c>
      <c r="AP624" s="6">
        <v>562</v>
      </c>
      <c r="AQ624" s="6" t="s">
        <v>1355</v>
      </c>
    </row>
    <row r="625" spans="1:43" x14ac:dyDescent="0.25">
      <c r="A625">
        <v>623</v>
      </c>
      <c r="B625">
        <v>132</v>
      </c>
      <c r="C625">
        <v>207</v>
      </c>
      <c r="D625">
        <v>98</v>
      </c>
      <c r="E625">
        <v>2</v>
      </c>
      <c r="F625">
        <v>196</v>
      </c>
      <c r="G625" t="str">
        <f>VLOOKUP($C625,'Raw-products'!$A$2:$H$1261,MATCH(G$1,'Raw-products'!$A$1:$H$1,0))</f>
        <v>Shirt</v>
      </c>
      <c r="H625" t="str">
        <f>VLOOKUP($C625,'Raw-products'!$A$2:$H$1261,MATCH(H$1,'Raw-products'!$A$1:$H$1,0))</f>
        <v>Camp Collared</v>
      </c>
      <c r="I625" t="str">
        <f>VLOOKUP($C625,'Raw-products'!$A$2:$H$1261,MATCH(I$1,'Raw-products'!$A$1:$H$1,0))</f>
        <v>M</v>
      </c>
      <c r="J625" t="str">
        <f>VLOOKUP($C625,'Raw-products'!$A$2:$H$1261,MATCH(J$1,'Raw-products'!$A$1:$H$1,0))</f>
        <v>violet</v>
      </c>
      <c r="K625">
        <f>VLOOKUP($C625,'Raw-products'!$A$2:$H$1261,MATCH(K$1,'Raw-products'!$A$1:$H$1,0))</f>
        <v>112</v>
      </c>
      <c r="L625">
        <f>VLOOKUP($C625,'Raw-products'!$A$2:$H$1261,MATCH(L$1,'Raw-products'!$A$1:$H$1,0))</f>
        <v>41</v>
      </c>
      <c r="M625" s="5">
        <f t="shared" si="18"/>
        <v>4592</v>
      </c>
      <c r="N625" cm="1">
        <f t="array" ref="N625:Q625">_xlfn.XLOOKUP($B625,'Raw -orders'!$A:$A,'Raw -orders'!$B:$E)</f>
        <v>562</v>
      </c>
      <c r="O625">
        <v>10396</v>
      </c>
      <c r="P625" s="1">
        <v>44303</v>
      </c>
      <c r="Q625" s="1">
        <v>44317</v>
      </c>
      <c r="R625" t="str" cm="1">
        <f t="array" ref="R625:Y625">_xlfn.XLOOKUP($N625,'Raw - customers'!$A:$A,'Raw - customers'!$B:$I)</f>
        <v>Joy Mirrlees</v>
      </c>
      <c r="S625" t="str">
        <v>Agender</v>
      </c>
      <c r="T625">
        <v>58</v>
      </c>
      <c r="U625" t="str">
        <v>04 Spencer MallApt. 910</v>
      </c>
      <c r="V625">
        <v>8257</v>
      </c>
      <c r="W625" t="str">
        <v>West Rubyland</v>
      </c>
      <c r="X625" t="str">
        <v>Queensland</v>
      </c>
      <c r="Y625" t="str">
        <v>Australia</v>
      </c>
      <c r="Z625">
        <v>4</v>
      </c>
      <c r="AA625" s="3" t="str">
        <f t="shared" si="19"/>
        <v>10 to 20</v>
      </c>
      <c r="AL625" s="6" t="str">
        <v>Tammie Gavrielli</v>
      </c>
      <c r="AP625" s="6">
        <v>562</v>
      </c>
      <c r="AQ625" s="6" t="s">
        <v>1355</v>
      </c>
    </row>
    <row r="626" spans="1:43" x14ac:dyDescent="0.25">
      <c r="A626">
        <v>624</v>
      </c>
      <c r="B626">
        <v>132</v>
      </c>
      <c r="C626">
        <v>979</v>
      </c>
      <c r="D626">
        <v>97</v>
      </c>
      <c r="E626">
        <v>1</v>
      </c>
      <c r="F626">
        <v>97</v>
      </c>
      <c r="G626" t="str">
        <f>VLOOKUP($C626,'Raw-products'!$A$2:$H$1261,MATCH(G$1,'Raw-products'!$A$1:$H$1,0))</f>
        <v>Trousers</v>
      </c>
      <c r="H626" t="str">
        <f>VLOOKUP($C626,'Raw-products'!$A$2:$H$1261,MATCH(H$1,'Raw-products'!$A$1:$H$1,0))</f>
        <v>Slim-Fit</v>
      </c>
      <c r="I626" t="str">
        <f>VLOOKUP($C626,'Raw-products'!$A$2:$H$1261,MATCH(I$1,'Raw-products'!$A$1:$H$1,0))</f>
        <v>XL</v>
      </c>
      <c r="J626" t="str">
        <f>VLOOKUP($C626,'Raw-products'!$A$2:$H$1261,MATCH(J$1,'Raw-products'!$A$1:$H$1,0))</f>
        <v>violet</v>
      </c>
      <c r="K626">
        <f>VLOOKUP($C626,'Raw-products'!$A$2:$H$1261,MATCH(K$1,'Raw-products'!$A$1:$H$1,0))</f>
        <v>119</v>
      </c>
      <c r="L626">
        <f>VLOOKUP($C626,'Raw-products'!$A$2:$H$1261,MATCH(L$1,'Raw-products'!$A$1:$H$1,0))</f>
        <v>48</v>
      </c>
      <c r="M626" s="5">
        <f t="shared" si="18"/>
        <v>5712</v>
      </c>
      <c r="N626" cm="1">
        <f t="array" ref="N626:Q626">_xlfn.XLOOKUP($B626,'Raw -orders'!$A:$A,'Raw -orders'!$B:$E)</f>
        <v>562</v>
      </c>
      <c r="O626">
        <v>10396</v>
      </c>
      <c r="P626" s="1">
        <v>44303</v>
      </c>
      <c r="Q626" s="1">
        <v>44317</v>
      </c>
      <c r="R626" t="str" cm="1">
        <f t="array" ref="R626:Y626">_xlfn.XLOOKUP($N626,'Raw - customers'!$A:$A,'Raw - customers'!$B:$I)</f>
        <v>Joy Mirrlees</v>
      </c>
      <c r="S626" t="str">
        <v>Agender</v>
      </c>
      <c r="T626">
        <v>58</v>
      </c>
      <c r="U626" t="str">
        <v>04 Spencer MallApt. 910</v>
      </c>
      <c r="V626">
        <v>8257</v>
      </c>
      <c r="W626" t="str">
        <v>West Rubyland</v>
      </c>
      <c r="X626" t="str">
        <v>Queensland</v>
      </c>
      <c r="Y626" t="str">
        <v>Australia</v>
      </c>
      <c r="Z626">
        <v>4</v>
      </c>
      <c r="AA626" s="3" t="str">
        <f t="shared" si="19"/>
        <v>10 to 20</v>
      </c>
      <c r="AL626" s="6" t="str">
        <v>Tann Scothron</v>
      </c>
      <c r="AP626" s="6">
        <v>562</v>
      </c>
      <c r="AQ626" s="6" t="s">
        <v>1355</v>
      </c>
    </row>
    <row r="627" spans="1:43" x14ac:dyDescent="0.25">
      <c r="A627">
        <v>625</v>
      </c>
      <c r="B627">
        <v>132</v>
      </c>
      <c r="C627">
        <v>1227</v>
      </c>
      <c r="D627">
        <v>112</v>
      </c>
      <c r="E627">
        <v>2</v>
      </c>
      <c r="F627">
        <v>224</v>
      </c>
      <c r="G627" t="str">
        <f>VLOOKUP($C627,'Raw-products'!$A$2:$H$1261,MATCH(G$1,'Raw-products'!$A$1:$H$1,0))</f>
        <v>Trousers</v>
      </c>
      <c r="H627" t="str">
        <f>VLOOKUP($C627,'Raw-products'!$A$2:$H$1261,MATCH(H$1,'Raw-products'!$A$1:$H$1,0))</f>
        <v>Tracksuit Bottoms</v>
      </c>
      <c r="I627" t="str">
        <f>VLOOKUP($C627,'Raw-products'!$A$2:$H$1261,MATCH(I$1,'Raw-products'!$A$1:$H$1,0))</f>
        <v>M</v>
      </c>
      <c r="J627" t="str">
        <f>VLOOKUP($C627,'Raw-products'!$A$2:$H$1261,MATCH(J$1,'Raw-products'!$A$1:$H$1,0))</f>
        <v>red</v>
      </c>
      <c r="K627">
        <f>VLOOKUP($C627,'Raw-products'!$A$2:$H$1261,MATCH(K$1,'Raw-products'!$A$1:$H$1,0))</f>
        <v>91</v>
      </c>
      <c r="L627">
        <f>VLOOKUP($C627,'Raw-products'!$A$2:$H$1261,MATCH(L$1,'Raw-products'!$A$1:$H$1,0))</f>
        <v>78</v>
      </c>
      <c r="M627" s="5">
        <f t="shared" si="18"/>
        <v>7098</v>
      </c>
      <c r="N627" cm="1">
        <f t="array" ref="N627:Q627">_xlfn.XLOOKUP($B627,'Raw -orders'!$A:$A,'Raw -orders'!$B:$E)</f>
        <v>562</v>
      </c>
      <c r="O627">
        <v>10396</v>
      </c>
      <c r="P627" s="1">
        <v>44303</v>
      </c>
      <c r="Q627" s="1">
        <v>44317</v>
      </c>
      <c r="R627" t="str" cm="1">
        <f t="array" ref="R627:Y627">_xlfn.XLOOKUP($N627,'Raw - customers'!$A:$A,'Raw - customers'!$B:$I)</f>
        <v>Joy Mirrlees</v>
      </c>
      <c r="S627" t="str">
        <v>Agender</v>
      </c>
      <c r="T627">
        <v>58</v>
      </c>
      <c r="U627" t="str">
        <v>04 Spencer MallApt. 910</v>
      </c>
      <c r="V627">
        <v>8257</v>
      </c>
      <c r="W627" t="str">
        <v>West Rubyland</v>
      </c>
      <c r="X627" t="str">
        <v>Queensland</v>
      </c>
      <c r="Y627" t="str">
        <v>Australia</v>
      </c>
      <c r="Z627">
        <v>4</v>
      </c>
      <c r="AA627" s="3" t="str">
        <f t="shared" si="19"/>
        <v>10 to 20</v>
      </c>
      <c r="AL627" s="6" t="str">
        <v>Teddy Gell</v>
      </c>
      <c r="AP627" s="6">
        <v>562</v>
      </c>
      <c r="AQ627" s="6" t="s">
        <v>1355</v>
      </c>
    </row>
    <row r="628" spans="1:43" x14ac:dyDescent="0.25">
      <c r="A628">
        <v>626</v>
      </c>
      <c r="B628">
        <v>132</v>
      </c>
      <c r="C628">
        <v>658</v>
      </c>
      <c r="D628">
        <v>93</v>
      </c>
      <c r="E628">
        <v>3</v>
      </c>
      <c r="F628">
        <v>279</v>
      </c>
      <c r="G628" t="str">
        <f>VLOOKUP($C628,'Raw-products'!$A$2:$H$1261,MATCH(G$1,'Raw-products'!$A$1:$H$1,0))</f>
        <v>Jacket</v>
      </c>
      <c r="H628" t="str">
        <f>VLOOKUP($C628,'Raw-products'!$A$2:$H$1261,MATCH(H$1,'Raw-products'!$A$1:$H$1,0))</f>
        <v>Coach</v>
      </c>
      <c r="I628" t="str">
        <f>VLOOKUP($C628,'Raw-products'!$A$2:$H$1261,MATCH(I$1,'Raw-products'!$A$1:$H$1,0))</f>
        <v>L</v>
      </c>
      <c r="J628" t="str">
        <f>VLOOKUP($C628,'Raw-products'!$A$2:$H$1261,MATCH(J$1,'Raw-products'!$A$1:$H$1,0))</f>
        <v>indigo</v>
      </c>
      <c r="K628">
        <f>VLOOKUP($C628,'Raw-products'!$A$2:$H$1261,MATCH(K$1,'Raw-products'!$A$1:$H$1,0))</f>
        <v>115</v>
      </c>
      <c r="L628">
        <f>VLOOKUP($C628,'Raw-products'!$A$2:$H$1261,MATCH(L$1,'Raw-products'!$A$1:$H$1,0))</f>
        <v>74</v>
      </c>
      <c r="M628" s="5">
        <f t="shared" si="18"/>
        <v>8510</v>
      </c>
      <c r="N628" cm="1">
        <f t="array" ref="N628:Q628">_xlfn.XLOOKUP($B628,'Raw -orders'!$A:$A,'Raw -orders'!$B:$E)</f>
        <v>562</v>
      </c>
      <c r="O628">
        <v>10396</v>
      </c>
      <c r="P628" s="1">
        <v>44303</v>
      </c>
      <c r="Q628" s="1">
        <v>44317</v>
      </c>
      <c r="R628" t="str" cm="1">
        <f t="array" ref="R628:Y628">_xlfn.XLOOKUP($N628,'Raw - customers'!$A:$A,'Raw - customers'!$B:$I)</f>
        <v>Joy Mirrlees</v>
      </c>
      <c r="S628" t="str">
        <v>Agender</v>
      </c>
      <c r="T628">
        <v>58</v>
      </c>
      <c r="U628" t="str">
        <v>04 Spencer MallApt. 910</v>
      </c>
      <c r="V628">
        <v>8257</v>
      </c>
      <c r="W628" t="str">
        <v>West Rubyland</v>
      </c>
      <c r="X628" t="str">
        <v>Queensland</v>
      </c>
      <c r="Y628" t="str">
        <v>Australia</v>
      </c>
      <c r="Z628">
        <v>4</v>
      </c>
      <c r="AA628" s="3" t="str">
        <f t="shared" si="19"/>
        <v>10 to 20</v>
      </c>
      <c r="AL628" s="6" t="str">
        <v>Terri Lunny</v>
      </c>
      <c r="AP628" s="6">
        <v>562</v>
      </c>
      <c r="AQ628" s="6" t="s">
        <v>1355</v>
      </c>
    </row>
    <row r="629" spans="1:43" x14ac:dyDescent="0.25">
      <c r="A629">
        <v>627</v>
      </c>
      <c r="B629">
        <v>133</v>
      </c>
      <c r="C629">
        <v>523</v>
      </c>
      <c r="D629">
        <v>102</v>
      </c>
      <c r="E629">
        <v>1</v>
      </c>
      <c r="F629">
        <v>102</v>
      </c>
      <c r="G629" t="str">
        <f>VLOOKUP($C629,'Raw-products'!$A$2:$H$1261,MATCH(G$1,'Raw-products'!$A$1:$H$1,0))</f>
        <v>Jacket</v>
      </c>
      <c r="H629" t="str">
        <f>VLOOKUP($C629,'Raw-products'!$A$2:$H$1261,MATCH(H$1,'Raw-products'!$A$1:$H$1,0))</f>
        <v>Windbreaker</v>
      </c>
      <c r="I629" t="str">
        <f>VLOOKUP($C629,'Raw-products'!$A$2:$H$1261,MATCH(I$1,'Raw-products'!$A$1:$H$1,0))</f>
        <v>L</v>
      </c>
      <c r="J629" t="str">
        <f>VLOOKUP($C629,'Raw-products'!$A$2:$H$1261,MATCH(J$1,'Raw-products'!$A$1:$H$1,0))</f>
        <v>violet</v>
      </c>
      <c r="K629">
        <f>VLOOKUP($C629,'Raw-products'!$A$2:$H$1261,MATCH(K$1,'Raw-products'!$A$1:$H$1,0))</f>
        <v>109</v>
      </c>
      <c r="L629">
        <f>VLOOKUP($C629,'Raw-products'!$A$2:$H$1261,MATCH(L$1,'Raw-products'!$A$1:$H$1,0))</f>
        <v>72</v>
      </c>
      <c r="M629" s="5">
        <f t="shared" si="18"/>
        <v>7848</v>
      </c>
      <c r="N629" cm="1">
        <f t="array" ref="N629:Q629">_xlfn.XLOOKUP($B629,'Raw -orders'!$A:$A,'Raw -orders'!$B:$E)</f>
        <v>878</v>
      </c>
      <c r="O629">
        <v>43759</v>
      </c>
      <c r="P629" s="1">
        <v>44384</v>
      </c>
      <c r="Q629" s="1">
        <v>44394</v>
      </c>
      <c r="R629" t="str" cm="1">
        <f t="array" ref="R629:Y629">_xlfn.XLOOKUP($N629,'Raw - customers'!$A:$A,'Raw - customers'!$B:$I)</f>
        <v>Elianore Syphas</v>
      </c>
      <c r="S629" t="str">
        <v>Genderfluid</v>
      </c>
      <c r="T629">
        <v>54</v>
      </c>
      <c r="U629" t="str">
        <v>478 Amy RunSuite 042</v>
      </c>
      <c r="V629">
        <v>5733</v>
      </c>
      <c r="W629" t="str">
        <v>Lake William</v>
      </c>
      <c r="X629" t="str">
        <v>Victoria</v>
      </c>
      <c r="Y629" t="str">
        <v>Australia</v>
      </c>
      <c r="Z629">
        <v>7</v>
      </c>
      <c r="AA629" s="3" t="str">
        <f t="shared" si="19"/>
        <v>0 to 10</v>
      </c>
      <c r="AL629" s="6" t="str">
        <v>Theodor Skipton</v>
      </c>
      <c r="AP629" s="6">
        <v>878</v>
      </c>
      <c r="AQ629" s="6" t="s">
        <v>1396</v>
      </c>
    </row>
    <row r="630" spans="1:43" x14ac:dyDescent="0.25">
      <c r="A630">
        <v>628</v>
      </c>
      <c r="B630">
        <v>133</v>
      </c>
      <c r="C630">
        <v>942</v>
      </c>
      <c r="D630">
        <v>96</v>
      </c>
      <c r="E630">
        <v>2</v>
      </c>
      <c r="F630">
        <v>192</v>
      </c>
      <c r="G630" t="str">
        <f>VLOOKUP($C630,'Raw-products'!$A$2:$H$1261,MATCH(G$1,'Raw-products'!$A$1:$H$1,0))</f>
        <v>Trousers</v>
      </c>
      <c r="H630" t="str">
        <f>VLOOKUP($C630,'Raw-products'!$A$2:$H$1261,MATCH(H$1,'Raw-products'!$A$1:$H$1,0))</f>
        <v>Drawstring</v>
      </c>
      <c r="I630" t="str">
        <f>VLOOKUP($C630,'Raw-products'!$A$2:$H$1261,MATCH(I$1,'Raw-products'!$A$1:$H$1,0))</f>
        <v>M</v>
      </c>
      <c r="J630" t="str">
        <f>VLOOKUP($C630,'Raw-products'!$A$2:$H$1261,MATCH(J$1,'Raw-products'!$A$1:$H$1,0))</f>
        <v>violet</v>
      </c>
      <c r="K630">
        <f>VLOOKUP($C630,'Raw-products'!$A$2:$H$1261,MATCH(K$1,'Raw-products'!$A$1:$H$1,0))</f>
        <v>104</v>
      </c>
      <c r="L630">
        <f>VLOOKUP($C630,'Raw-products'!$A$2:$H$1261,MATCH(L$1,'Raw-products'!$A$1:$H$1,0))</f>
        <v>73</v>
      </c>
      <c r="M630" s="5">
        <f t="shared" si="18"/>
        <v>7592</v>
      </c>
      <c r="N630" cm="1">
        <f t="array" ref="N630:Q630">_xlfn.XLOOKUP($B630,'Raw -orders'!$A:$A,'Raw -orders'!$B:$E)</f>
        <v>878</v>
      </c>
      <c r="O630">
        <v>43759</v>
      </c>
      <c r="P630" s="1">
        <v>44384</v>
      </c>
      <c r="Q630" s="1">
        <v>44394</v>
      </c>
      <c r="R630" t="str" cm="1">
        <f t="array" ref="R630:Y630">_xlfn.XLOOKUP($N630,'Raw - customers'!$A:$A,'Raw - customers'!$B:$I)</f>
        <v>Elianore Syphas</v>
      </c>
      <c r="S630" t="str">
        <v>Genderfluid</v>
      </c>
      <c r="T630">
        <v>54</v>
      </c>
      <c r="U630" t="str">
        <v>478 Amy RunSuite 042</v>
      </c>
      <c r="V630">
        <v>5733</v>
      </c>
      <c r="W630" t="str">
        <v>Lake William</v>
      </c>
      <c r="X630" t="str">
        <v>Victoria</v>
      </c>
      <c r="Y630" t="str">
        <v>Australia</v>
      </c>
      <c r="Z630">
        <v>7</v>
      </c>
      <c r="AA630" s="3" t="str">
        <f t="shared" si="19"/>
        <v>0 to 10</v>
      </c>
      <c r="AL630" s="6" t="str">
        <v>Theodosia Postins</v>
      </c>
      <c r="AP630" s="6">
        <v>878</v>
      </c>
      <c r="AQ630" s="6" t="s">
        <v>1396</v>
      </c>
    </row>
    <row r="631" spans="1:43" x14ac:dyDescent="0.25">
      <c r="A631">
        <v>629</v>
      </c>
      <c r="B631">
        <v>133</v>
      </c>
      <c r="C631">
        <v>374</v>
      </c>
      <c r="D631">
        <v>94</v>
      </c>
      <c r="E631">
        <v>3</v>
      </c>
      <c r="F631">
        <v>282</v>
      </c>
      <c r="G631" t="str">
        <f>VLOOKUP($C631,'Raw-products'!$A$2:$H$1261,MATCH(G$1,'Raw-products'!$A$1:$H$1,0))</f>
        <v>Shirt</v>
      </c>
      <c r="H631" t="str">
        <f>VLOOKUP($C631,'Raw-products'!$A$2:$H$1261,MATCH(H$1,'Raw-products'!$A$1:$H$1,0))</f>
        <v>Henley</v>
      </c>
      <c r="I631" t="str">
        <f>VLOOKUP($C631,'Raw-products'!$A$2:$H$1261,MATCH(I$1,'Raw-products'!$A$1:$H$1,0))</f>
        <v>XL</v>
      </c>
      <c r="J631" t="str">
        <f>VLOOKUP($C631,'Raw-products'!$A$2:$H$1261,MATCH(J$1,'Raw-products'!$A$1:$H$1,0))</f>
        <v>blue</v>
      </c>
      <c r="K631">
        <f>VLOOKUP($C631,'Raw-products'!$A$2:$H$1261,MATCH(K$1,'Raw-products'!$A$1:$H$1,0))</f>
        <v>92</v>
      </c>
      <c r="L631">
        <f>VLOOKUP($C631,'Raw-products'!$A$2:$H$1261,MATCH(L$1,'Raw-products'!$A$1:$H$1,0))</f>
        <v>75</v>
      </c>
      <c r="M631" s="5">
        <f t="shared" si="18"/>
        <v>6900</v>
      </c>
      <c r="N631" cm="1">
        <f t="array" ref="N631:Q631">_xlfn.XLOOKUP($B631,'Raw -orders'!$A:$A,'Raw -orders'!$B:$E)</f>
        <v>878</v>
      </c>
      <c r="O631">
        <v>43759</v>
      </c>
      <c r="P631" s="1">
        <v>44384</v>
      </c>
      <c r="Q631" s="1">
        <v>44394</v>
      </c>
      <c r="R631" t="str" cm="1">
        <f t="array" ref="R631:Y631">_xlfn.XLOOKUP($N631,'Raw - customers'!$A:$A,'Raw - customers'!$B:$I)</f>
        <v>Elianore Syphas</v>
      </c>
      <c r="S631" t="str">
        <v>Genderfluid</v>
      </c>
      <c r="T631">
        <v>54</v>
      </c>
      <c r="U631" t="str">
        <v>478 Amy RunSuite 042</v>
      </c>
      <c r="V631">
        <v>5733</v>
      </c>
      <c r="W631" t="str">
        <v>Lake William</v>
      </c>
      <c r="X631" t="str">
        <v>Victoria</v>
      </c>
      <c r="Y631" t="str">
        <v>Australia</v>
      </c>
      <c r="Z631">
        <v>7</v>
      </c>
      <c r="AA631" s="3" t="str">
        <f t="shared" si="19"/>
        <v>0 to 10</v>
      </c>
      <c r="AL631" s="6" t="str">
        <v>Thoma Seaking</v>
      </c>
      <c r="AP631" s="6">
        <v>878</v>
      </c>
      <c r="AQ631" s="6" t="s">
        <v>1396</v>
      </c>
    </row>
    <row r="632" spans="1:43" x14ac:dyDescent="0.25">
      <c r="A632">
        <v>630</v>
      </c>
      <c r="B632">
        <v>134</v>
      </c>
      <c r="C632">
        <v>770</v>
      </c>
      <c r="D632">
        <v>91</v>
      </c>
      <c r="E632">
        <v>1</v>
      </c>
      <c r="F632">
        <v>91</v>
      </c>
      <c r="G632" t="str">
        <f>VLOOKUP($C632,'Raw-products'!$A$2:$H$1261,MATCH(G$1,'Raw-products'!$A$1:$H$1,0))</f>
        <v>Jacket</v>
      </c>
      <c r="H632" t="str">
        <f>VLOOKUP($C632,'Raw-products'!$A$2:$H$1261,MATCH(H$1,'Raw-products'!$A$1:$H$1,0))</f>
        <v>Pullover</v>
      </c>
      <c r="I632" t="str">
        <f>VLOOKUP($C632,'Raw-products'!$A$2:$H$1261,MATCH(I$1,'Raw-products'!$A$1:$H$1,0))</f>
        <v>XS</v>
      </c>
      <c r="J632" t="str">
        <f>VLOOKUP($C632,'Raw-products'!$A$2:$H$1261,MATCH(J$1,'Raw-products'!$A$1:$H$1,0))</f>
        <v>red</v>
      </c>
      <c r="K632">
        <f>VLOOKUP($C632,'Raw-products'!$A$2:$H$1261,MATCH(K$1,'Raw-products'!$A$1:$H$1,0))</f>
        <v>114</v>
      </c>
      <c r="L632">
        <f>VLOOKUP($C632,'Raw-products'!$A$2:$H$1261,MATCH(L$1,'Raw-products'!$A$1:$H$1,0))</f>
        <v>54</v>
      </c>
      <c r="M632" s="5">
        <f t="shared" si="18"/>
        <v>6156</v>
      </c>
      <c r="N632" cm="1">
        <f t="array" ref="N632:Q632">_xlfn.XLOOKUP($B632,'Raw -orders'!$A:$A,'Raw -orders'!$B:$E)</f>
        <v>12</v>
      </c>
      <c r="O632">
        <v>39451</v>
      </c>
      <c r="P632" s="1">
        <v>44366</v>
      </c>
      <c r="Q632" s="1">
        <v>44378</v>
      </c>
      <c r="R632" t="str" cm="1">
        <f t="array" ref="R632:Y632">_xlfn.XLOOKUP($N632,'Raw - customers'!$A:$A,'Raw - customers'!$B:$I)</f>
        <v>Fedora Dmych</v>
      </c>
      <c r="S632" t="str">
        <v>Bigender</v>
      </c>
      <c r="T632">
        <v>78</v>
      </c>
      <c r="U632" t="str">
        <v>66 Kayla MewsSuite 951</v>
      </c>
      <c r="V632">
        <v>6334</v>
      </c>
      <c r="W632" t="str">
        <v>Taylorburgh</v>
      </c>
      <c r="X632" t="str">
        <v>South Australia</v>
      </c>
      <c r="Y632" t="str">
        <v>Australia</v>
      </c>
      <c r="Z632">
        <v>6</v>
      </c>
      <c r="AA632" s="3" t="str">
        <f t="shared" si="19"/>
        <v>10 to 20</v>
      </c>
      <c r="AL632" s="6" t="str">
        <v>Thomasine Baudet</v>
      </c>
      <c r="AP632" s="6">
        <v>12</v>
      </c>
      <c r="AQ632" s="6" t="s">
        <v>1345</v>
      </c>
    </row>
    <row r="633" spans="1:43" x14ac:dyDescent="0.25">
      <c r="A633">
        <v>631</v>
      </c>
      <c r="B633">
        <v>134</v>
      </c>
      <c r="C633">
        <v>516</v>
      </c>
      <c r="D633">
        <v>102</v>
      </c>
      <c r="E633">
        <v>2</v>
      </c>
      <c r="F633">
        <v>204</v>
      </c>
      <c r="G633" t="str">
        <f>VLOOKUP($C633,'Raw-products'!$A$2:$H$1261,MATCH(G$1,'Raw-products'!$A$1:$H$1,0))</f>
        <v>Jacket</v>
      </c>
      <c r="H633" t="str">
        <f>VLOOKUP($C633,'Raw-products'!$A$2:$H$1261,MATCH(H$1,'Raw-products'!$A$1:$H$1,0))</f>
        <v>Windbreaker</v>
      </c>
      <c r="I633" t="str">
        <f>VLOOKUP($C633,'Raw-products'!$A$2:$H$1261,MATCH(I$1,'Raw-products'!$A$1:$H$1,0))</f>
        <v>S</v>
      </c>
      <c r="J633" t="str">
        <f>VLOOKUP($C633,'Raw-products'!$A$2:$H$1261,MATCH(J$1,'Raw-products'!$A$1:$H$1,0))</f>
        <v>indigo</v>
      </c>
      <c r="K633">
        <f>VLOOKUP($C633,'Raw-products'!$A$2:$H$1261,MATCH(K$1,'Raw-products'!$A$1:$H$1,0))</f>
        <v>109</v>
      </c>
      <c r="L633">
        <f>VLOOKUP($C633,'Raw-products'!$A$2:$H$1261,MATCH(L$1,'Raw-products'!$A$1:$H$1,0))</f>
        <v>62</v>
      </c>
      <c r="M633" s="5">
        <f t="shared" si="18"/>
        <v>6758</v>
      </c>
      <c r="N633" cm="1">
        <f t="array" ref="N633:Q633">_xlfn.XLOOKUP($B633,'Raw -orders'!$A:$A,'Raw -orders'!$B:$E)</f>
        <v>12</v>
      </c>
      <c r="O633">
        <v>39451</v>
      </c>
      <c r="P633" s="1">
        <v>44366</v>
      </c>
      <c r="Q633" s="1">
        <v>44378</v>
      </c>
      <c r="R633" t="str" cm="1">
        <f t="array" ref="R633:Y633">_xlfn.XLOOKUP($N633,'Raw - customers'!$A:$A,'Raw - customers'!$B:$I)</f>
        <v>Fedora Dmych</v>
      </c>
      <c r="S633" t="str">
        <v>Bigender</v>
      </c>
      <c r="T633">
        <v>78</v>
      </c>
      <c r="U633" t="str">
        <v>66 Kayla MewsSuite 951</v>
      </c>
      <c r="V633">
        <v>6334</v>
      </c>
      <c r="W633" t="str">
        <v>Taylorburgh</v>
      </c>
      <c r="X633" t="str">
        <v>South Australia</v>
      </c>
      <c r="Y633" t="str">
        <v>Australia</v>
      </c>
      <c r="Z633">
        <v>6</v>
      </c>
      <c r="AA633" s="3" t="str">
        <f t="shared" si="19"/>
        <v>10 to 20</v>
      </c>
      <c r="AL633" s="6" t="str">
        <v>Thorny Nornable</v>
      </c>
      <c r="AP633" s="6">
        <v>12</v>
      </c>
      <c r="AQ633" s="6" t="s">
        <v>1345</v>
      </c>
    </row>
    <row r="634" spans="1:43" x14ac:dyDescent="0.25">
      <c r="A634">
        <v>632</v>
      </c>
      <c r="B634">
        <v>134</v>
      </c>
      <c r="C634">
        <v>989</v>
      </c>
      <c r="D634">
        <v>106</v>
      </c>
      <c r="E634">
        <v>2</v>
      </c>
      <c r="F634">
        <v>212</v>
      </c>
      <c r="G634" t="str">
        <f>VLOOKUP($C634,'Raw-products'!$A$2:$H$1261,MATCH(G$1,'Raw-products'!$A$1:$H$1,0))</f>
        <v>Trousers</v>
      </c>
      <c r="H634" t="str">
        <f>VLOOKUP($C634,'Raw-products'!$A$2:$H$1261,MATCH(H$1,'Raw-products'!$A$1:$H$1,0))</f>
        <v>Wool</v>
      </c>
      <c r="I634" t="str">
        <f>VLOOKUP($C634,'Raw-products'!$A$2:$H$1261,MATCH(I$1,'Raw-products'!$A$1:$H$1,0))</f>
        <v>XL</v>
      </c>
      <c r="J634" t="str">
        <f>VLOOKUP($C634,'Raw-products'!$A$2:$H$1261,MATCH(J$1,'Raw-products'!$A$1:$H$1,0))</f>
        <v>orange</v>
      </c>
      <c r="K634">
        <f>VLOOKUP($C634,'Raw-products'!$A$2:$H$1261,MATCH(K$1,'Raw-products'!$A$1:$H$1,0))</f>
        <v>111</v>
      </c>
      <c r="L634">
        <f>VLOOKUP($C634,'Raw-products'!$A$2:$H$1261,MATCH(L$1,'Raw-products'!$A$1:$H$1,0))</f>
        <v>56</v>
      </c>
      <c r="M634" s="5">
        <f t="shared" si="18"/>
        <v>6216</v>
      </c>
      <c r="N634" cm="1">
        <f t="array" ref="N634:Q634">_xlfn.XLOOKUP($B634,'Raw -orders'!$A:$A,'Raw -orders'!$B:$E)</f>
        <v>12</v>
      </c>
      <c r="O634">
        <v>39451</v>
      </c>
      <c r="P634" s="1">
        <v>44366</v>
      </c>
      <c r="Q634" s="1">
        <v>44378</v>
      </c>
      <c r="R634" t="str" cm="1">
        <f t="array" ref="R634:Y634">_xlfn.XLOOKUP($N634,'Raw - customers'!$A:$A,'Raw - customers'!$B:$I)</f>
        <v>Fedora Dmych</v>
      </c>
      <c r="S634" t="str">
        <v>Bigender</v>
      </c>
      <c r="T634">
        <v>78</v>
      </c>
      <c r="U634" t="str">
        <v>66 Kayla MewsSuite 951</v>
      </c>
      <c r="V634">
        <v>6334</v>
      </c>
      <c r="W634" t="str">
        <v>Taylorburgh</v>
      </c>
      <c r="X634" t="str">
        <v>South Australia</v>
      </c>
      <c r="Y634" t="str">
        <v>Australia</v>
      </c>
      <c r="Z634">
        <v>6</v>
      </c>
      <c r="AA634" s="3" t="str">
        <f t="shared" si="19"/>
        <v>10 to 20</v>
      </c>
      <c r="AL634" s="6" t="str">
        <v>Thorsten Sowrey</v>
      </c>
      <c r="AP634" s="6">
        <v>12</v>
      </c>
      <c r="AQ634" s="6" t="s">
        <v>1345</v>
      </c>
    </row>
    <row r="635" spans="1:43" x14ac:dyDescent="0.25">
      <c r="A635">
        <v>633</v>
      </c>
      <c r="B635">
        <v>134</v>
      </c>
      <c r="C635">
        <v>407</v>
      </c>
      <c r="D635">
        <v>119</v>
      </c>
      <c r="E635">
        <v>2</v>
      </c>
      <c r="F635">
        <v>238</v>
      </c>
      <c r="G635" t="str">
        <f>VLOOKUP($C635,'Raw-products'!$A$2:$H$1261,MATCH(G$1,'Raw-products'!$A$1:$H$1,0))</f>
        <v>Shirt</v>
      </c>
      <c r="H635" t="str">
        <f>VLOOKUP($C635,'Raw-products'!$A$2:$H$1261,MATCH(H$1,'Raw-products'!$A$1:$H$1,0))</f>
        <v>Casual Slim Fit</v>
      </c>
      <c r="I635" t="str">
        <f>VLOOKUP($C635,'Raw-products'!$A$2:$H$1261,MATCH(I$1,'Raw-products'!$A$1:$H$1,0))</f>
        <v>M</v>
      </c>
      <c r="J635" t="str">
        <f>VLOOKUP($C635,'Raw-products'!$A$2:$H$1261,MATCH(J$1,'Raw-products'!$A$1:$H$1,0))</f>
        <v>blue</v>
      </c>
      <c r="K635">
        <f>VLOOKUP($C635,'Raw-products'!$A$2:$H$1261,MATCH(K$1,'Raw-products'!$A$1:$H$1,0))</f>
        <v>113</v>
      </c>
      <c r="L635">
        <f>VLOOKUP($C635,'Raw-products'!$A$2:$H$1261,MATCH(L$1,'Raw-products'!$A$1:$H$1,0))</f>
        <v>61</v>
      </c>
      <c r="M635" s="5">
        <f t="shared" si="18"/>
        <v>6893</v>
      </c>
      <c r="N635" cm="1">
        <f t="array" ref="N635:Q635">_xlfn.XLOOKUP($B635,'Raw -orders'!$A:$A,'Raw -orders'!$B:$E)</f>
        <v>12</v>
      </c>
      <c r="O635">
        <v>39451</v>
      </c>
      <c r="P635" s="1">
        <v>44366</v>
      </c>
      <c r="Q635" s="1">
        <v>44378</v>
      </c>
      <c r="R635" t="str" cm="1">
        <f t="array" ref="R635:Y635">_xlfn.XLOOKUP($N635,'Raw - customers'!$A:$A,'Raw - customers'!$B:$I)</f>
        <v>Fedora Dmych</v>
      </c>
      <c r="S635" t="str">
        <v>Bigender</v>
      </c>
      <c r="T635">
        <v>78</v>
      </c>
      <c r="U635" t="str">
        <v>66 Kayla MewsSuite 951</v>
      </c>
      <c r="V635">
        <v>6334</v>
      </c>
      <c r="W635" t="str">
        <v>Taylorburgh</v>
      </c>
      <c r="X635" t="str">
        <v>South Australia</v>
      </c>
      <c r="Y635" t="str">
        <v>Australia</v>
      </c>
      <c r="Z635">
        <v>6</v>
      </c>
      <c r="AA635" s="3" t="str">
        <f t="shared" si="19"/>
        <v>10 to 20</v>
      </c>
      <c r="AL635" s="6" t="str">
        <v>Timmie Kelshaw</v>
      </c>
      <c r="AP635" s="6">
        <v>12</v>
      </c>
      <c r="AQ635" s="6" t="s">
        <v>1345</v>
      </c>
    </row>
    <row r="636" spans="1:43" x14ac:dyDescent="0.25">
      <c r="A636">
        <v>634</v>
      </c>
      <c r="B636">
        <v>134</v>
      </c>
      <c r="C636">
        <v>840</v>
      </c>
      <c r="D636">
        <v>113</v>
      </c>
      <c r="E636">
        <v>2</v>
      </c>
      <c r="F636">
        <v>226</v>
      </c>
      <c r="G636" t="str">
        <f>VLOOKUP($C636,'Raw-products'!$A$2:$H$1261,MATCH(G$1,'Raw-products'!$A$1:$H$1,0))</f>
        <v>Trousers</v>
      </c>
      <c r="H636" t="str">
        <f>VLOOKUP($C636,'Raw-products'!$A$2:$H$1261,MATCH(H$1,'Raw-products'!$A$1:$H$1,0))</f>
        <v>Chinos</v>
      </c>
      <c r="I636" t="str">
        <f>VLOOKUP($C636,'Raw-products'!$A$2:$H$1261,MATCH(I$1,'Raw-products'!$A$1:$H$1,0))</f>
        <v>XS</v>
      </c>
      <c r="J636" t="str">
        <f>VLOOKUP($C636,'Raw-products'!$A$2:$H$1261,MATCH(J$1,'Raw-products'!$A$1:$H$1,0))</f>
        <v>red</v>
      </c>
      <c r="K636">
        <f>VLOOKUP($C636,'Raw-products'!$A$2:$H$1261,MATCH(K$1,'Raw-products'!$A$1:$H$1,0))</f>
        <v>100</v>
      </c>
      <c r="L636">
        <f>VLOOKUP($C636,'Raw-products'!$A$2:$H$1261,MATCH(L$1,'Raw-products'!$A$1:$H$1,0))</f>
        <v>69</v>
      </c>
      <c r="M636" s="5">
        <f t="shared" si="18"/>
        <v>6900</v>
      </c>
      <c r="N636" cm="1">
        <f t="array" ref="N636:Q636">_xlfn.XLOOKUP($B636,'Raw -orders'!$A:$A,'Raw -orders'!$B:$E)</f>
        <v>12</v>
      </c>
      <c r="O636">
        <v>39451</v>
      </c>
      <c r="P636" s="1">
        <v>44366</v>
      </c>
      <c r="Q636" s="1">
        <v>44378</v>
      </c>
      <c r="R636" t="str" cm="1">
        <f t="array" ref="R636:Y636">_xlfn.XLOOKUP($N636,'Raw - customers'!$A:$A,'Raw - customers'!$B:$I)</f>
        <v>Fedora Dmych</v>
      </c>
      <c r="S636" t="str">
        <v>Bigender</v>
      </c>
      <c r="T636">
        <v>78</v>
      </c>
      <c r="U636" t="str">
        <v>66 Kayla MewsSuite 951</v>
      </c>
      <c r="V636">
        <v>6334</v>
      </c>
      <c r="W636" t="str">
        <v>Taylorburgh</v>
      </c>
      <c r="X636" t="str">
        <v>South Australia</v>
      </c>
      <c r="Y636" t="str">
        <v>Australia</v>
      </c>
      <c r="Z636">
        <v>6</v>
      </c>
      <c r="AA636" s="3" t="str">
        <f t="shared" si="19"/>
        <v>10 to 20</v>
      </c>
      <c r="AL636" s="6" t="str">
        <v>Timothy Compston</v>
      </c>
      <c r="AP636" s="6">
        <v>12</v>
      </c>
      <c r="AQ636" s="6" t="s">
        <v>1345</v>
      </c>
    </row>
    <row r="637" spans="1:43" x14ac:dyDescent="0.25">
      <c r="A637">
        <v>635</v>
      </c>
      <c r="B637">
        <v>134</v>
      </c>
      <c r="C637">
        <v>185</v>
      </c>
      <c r="D637">
        <v>98</v>
      </c>
      <c r="E637">
        <v>2</v>
      </c>
      <c r="F637">
        <v>196</v>
      </c>
      <c r="G637" t="str">
        <f>VLOOKUP($C637,'Raw-products'!$A$2:$H$1261,MATCH(G$1,'Raw-products'!$A$1:$H$1,0))</f>
        <v>Shirt</v>
      </c>
      <c r="H637" t="str">
        <f>VLOOKUP($C637,'Raw-products'!$A$2:$H$1261,MATCH(H$1,'Raw-products'!$A$1:$H$1,0))</f>
        <v>Camp Collared</v>
      </c>
      <c r="I637" t="str">
        <f>VLOOKUP($C637,'Raw-products'!$A$2:$H$1261,MATCH(I$1,'Raw-products'!$A$1:$H$1,0))</f>
        <v>XS</v>
      </c>
      <c r="J637" t="str">
        <f>VLOOKUP($C637,'Raw-products'!$A$2:$H$1261,MATCH(J$1,'Raw-products'!$A$1:$H$1,0))</f>
        <v>yellow</v>
      </c>
      <c r="K637">
        <f>VLOOKUP($C637,'Raw-products'!$A$2:$H$1261,MATCH(K$1,'Raw-products'!$A$1:$H$1,0))</f>
        <v>112</v>
      </c>
      <c r="L637">
        <f>VLOOKUP($C637,'Raw-products'!$A$2:$H$1261,MATCH(L$1,'Raw-products'!$A$1:$H$1,0))</f>
        <v>55</v>
      </c>
      <c r="M637" s="5">
        <f t="shared" si="18"/>
        <v>6160</v>
      </c>
      <c r="N637" cm="1">
        <f t="array" ref="N637:Q637">_xlfn.XLOOKUP($B637,'Raw -orders'!$A:$A,'Raw -orders'!$B:$E)</f>
        <v>12</v>
      </c>
      <c r="O637">
        <v>39451</v>
      </c>
      <c r="P637" s="1">
        <v>44366</v>
      </c>
      <c r="Q637" s="1">
        <v>44378</v>
      </c>
      <c r="R637" t="str" cm="1">
        <f t="array" ref="R637:Y637">_xlfn.XLOOKUP($N637,'Raw - customers'!$A:$A,'Raw - customers'!$B:$I)</f>
        <v>Fedora Dmych</v>
      </c>
      <c r="S637" t="str">
        <v>Bigender</v>
      </c>
      <c r="T637">
        <v>78</v>
      </c>
      <c r="U637" t="str">
        <v>66 Kayla MewsSuite 951</v>
      </c>
      <c r="V637">
        <v>6334</v>
      </c>
      <c r="W637" t="str">
        <v>Taylorburgh</v>
      </c>
      <c r="X637" t="str">
        <v>South Australia</v>
      </c>
      <c r="Y637" t="str">
        <v>Australia</v>
      </c>
      <c r="Z637">
        <v>6</v>
      </c>
      <c r="AA637" s="3" t="str">
        <f t="shared" si="19"/>
        <v>10 to 20</v>
      </c>
      <c r="AL637" s="6" t="str">
        <v>Tiphany Peacop</v>
      </c>
      <c r="AP637" s="6">
        <v>12</v>
      </c>
      <c r="AQ637" s="6" t="s">
        <v>1345</v>
      </c>
    </row>
    <row r="638" spans="1:43" x14ac:dyDescent="0.25">
      <c r="A638">
        <v>636</v>
      </c>
      <c r="B638">
        <v>134</v>
      </c>
      <c r="C638">
        <v>653</v>
      </c>
      <c r="D638">
        <v>93</v>
      </c>
      <c r="E638">
        <v>3</v>
      </c>
      <c r="F638">
        <v>279</v>
      </c>
      <c r="G638" t="str">
        <f>VLOOKUP($C638,'Raw-products'!$A$2:$H$1261,MATCH(G$1,'Raw-products'!$A$1:$H$1,0))</f>
        <v>Jacket</v>
      </c>
      <c r="H638" t="str">
        <f>VLOOKUP($C638,'Raw-products'!$A$2:$H$1261,MATCH(H$1,'Raw-products'!$A$1:$H$1,0))</f>
        <v>Coach</v>
      </c>
      <c r="I638" t="str">
        <f>VLOOKUP($C638,'Raw-products'!$A$2:$H$1261,MATCH(I$1,'Raw-products'!$A$1:$H$1,0))</f>
        <v>L</v>
      </c>
      <c r="J638" t="str">
        <f>VLOOKUP($C638,'Raw-products'!$A$2:$H$1261,MATCH(J$1,'Raw-products'!$A$1:$H$1,0))</f>
        <v>blue</v>
      </c>
      <c r="K638">
        <f>VLOOKUP($C638,'Raw-products'!$A$2:$H$1261,MATCH(K$1,'Raw-products'!$A$1:$H$1,0))</f>
        <v>115</v>
      </c>
      <c r="L638">
        <f>VLOOKUP($C638,'Raw-products'!$A$2:$H$1261,MATCH(L$1,'Raw-products'!$A$1:$H$1,0))</f>
        <v>80</v>
      </c>
      <c r="M638" s="5">
        <f t="shared" si="18"/>
        <v>9200</v>
      </c>
      <c r="N638" cm="1">
        <f t="array" ref="N638:Q638">_xlfn.XLOOKUP($B638,'Raw -orders'!$A:$A,'Raw -orders'!$B:$E)</f>
        <v>12</v>
      </c>
      <c r="O638">
        <v>39451</v>
      </c>
      <c r="P638" s="1">
        <v>44366</v>
      </c>
      <c r="Q638" s="1">
        <v>44378</v>
      </c>
      <c r="R638" t="str" cm="1">
        <f t="array" ref="R638:Y638">_xlfn.XLOOKUP($N638,'Raw - customers'!$A:$A,'Raw - customers'!$B:$I)</f>
        <v>Fedora Dmych</v>
      </c>
      <c r="S638" t="str">
        <v>Bigender</v>
      </c>
      <c r="T638">
        <v>78</v>
      </c>
      <c r="U638" t="str">
        <v>66 Kayla MewsSuite 951</v>
      </c>
      <c r="V638">
        <v>6334</v>
      </c>
      <c r="W638" t="str">
        <v>Taylorburgh</v>
      </c>
      <c r="X638" t="str">
        <v>South Australia</v>
      </c>
      <c r="Y638" t="str">
        <v>Australia</v>
      </c>
      <c r="Z638">
        <v>6</v>
      </c>
      <c r="AA638" s="3" t="str">
        <f t="shared" si="19"/>
        <v>10 to 20</v>
      </c>
      <c r="AL638" s="6" t="str">
        <v>Tobin Jeffryes</v>
      </c>
      <c r="AP638" s="6">
        <v>12</v>
      </c>
      <c r="AQ638" s="6" t="s">
        <v>1345</v>
      </c>
    </row>
    <row r="639" spans="1:43" x14ac:dyDescent="0.25">
      <c r="A639">
        <v>637</v>
      </c>
      <c r="B639">
        <v>134</v>
      </c>
      <c r="C639">
        <v>1194</v>
      </c>
      <c r="D639">
        <v>105</v>
      </c>
      <c r="E639">
        <v>1</v>
      </c>
      <c r="F639">
        <v>105</v>
      </c>
      <c r="G639" t="str">
        <f>VLOOKUP($C639,'Raw-products'!$A$2:$H$1261,MATCH(G$1,'Raw-products'!$A$1:$H$1,0))</f>
        <v>Trousers</v>
      </c>
      <c r="H639" t="str">
        <f>VLOOKUP($C639,'Raw-products'!$A$2:$H$1261,MATCH(H$1,'Raw-products'!$A$1:$H$1,0))</f>
        <v>Pleated</v>
      </c>
      <c r="I639" t="str">
        <f>VLOOKUP($C639,'Raw-products'!$A$2:$H$1261,MATCH(I$1,'Raw-products'!$A$1:$H$1,0))</f>
        <v>XL</v>
      </c>
      <c r="J639" t="str">
        <f>VLOOKUP($C639,'Raw-products'!$A$2:$H$1261,MATCH(J$1,'Raw-products'!$A$1:$H$1,0))</f>
        <v>red</v>
      </c>
      <c r="K639">
        <f>VLOOKUP($C639,'Raw-products'!$A$2:$H$1261,MATCH(K$1,'Raw-products'!$A$1:$H$1,0))</f>
        <v>90</v>
      </c>
      <c r="L639">
        <f>VLOOKUP($C639,'Raw-products'!$A$2:$H$1261,MATCH(L$1,'Raw-products'!$A$1:$H$1,0))</f>
        <v>58</v>
      </c>
      <c r="M639" s="5">
        <f t="shared" si="18"/>
        <v>5220</v>
      </c>
      <c r="N639" cm="1">
        <f t="array" ref="N639:Q639">_xlfn.XLOOKUP($B639,'Raw -orders'!$A:$A,'Raw -orders'!$B:$E)</f>
        <v>12</v>
      </c>
      <c r="O639">
        <v>39451</v>
      </c>
      <c r="P639" s="1">
        <v>44366</v>
      </c>
      <c r="Q639" s="1">
        <v>44378</v>
      </c>
      <c r="R639" t="str" cm="1">
        <f t="array" ref="R639:Y639">_xlfn.XLOOKUP($N639,'Raw - customers'!$A:$A,'Raw - customers'!$B:$I)</f>
        <v>Fedora Dmych</v>
      </c>
      <c r="S639" t="str">
        <v>Bigender</v>
      </c>
      <c r="T639">
        <v>78</v>
      </c>
      <c r="U639" t="str">
        <v>66 Kayla MewsSuite 951</v>
      </c>
      <c r="V639">
        <v>6334</v>
      </c>
      <c r="W639" t="str">
        <v>Taylorburgh</v>
      </c>
      <c r="X639" t="str">
        <v>South Australia</v>
      </c>
      <c r="Y639" t="str">
        <v>Australia</v>
      </c>
      <c r="Z639">
        <v>6</v>
      </c>
      <c r="AA639" s="3" t="str">
        <f t="shared" si="19"/>
        <v>10 to 20</v>
      </c>
      <c r="AL639" s="6" t="str">
        <v>Tobye De Caville</v>
      </c>
      <c r="AP639" s="6">
        <v>12</v>
      </c>
      <c r="AQ639" s="6" t="s">
        <v>1345</v>
      </c>
    </row>
    <row r="640" spans="1:43" x14ac:dyDescent="0.25">
      <c r="A640">
        <v>638</v>
      </c>
      <c r="B640">
        <v>135</v>
      </c>
      <c r="C640">
        <v>106</v>
      </c>
      <c r="D640">
        <v>92</v>
      </c>
      <c r="E640">
        <v>1</v>
      </c>
      <c r="F640">
        <v>92</v>
      </c>
      <c r="G640" t="str">
        <f>VLOOKUP($C640,'Raw-products'!$A$2:$H$1261,MATCH(G$1,'Raw-products'!$A$1:$H$1,0))</f>
        <v>Shirt</v>
      </c>
      <c r="H640" t="str">
        <f>VLOOKUP($C640,'Raw-products'!$A$2:$H$1261,MATCH(H$1,'Raw-products'!$A$1:$H$1,0))</f>
        <v>Denim</v>
      </c>
      <c r="I640" t="str">
        <f>VLOOKUP($C640,'Raw-products'!$A$2:$H$1261,MATCH(I$1,'Raw-products'!$A$1:$H$1,0))</f>
        <v>S</v>
      </c>
      <c r="J640" t="str">
        <f>VLOOKUP($C640,'Raw-products'!$A$2:$H$1261,MATCH(J$1,'Raw-products'!$A$1:$H$1,0))</f>
        <v>red</v>
      </c>
      <c r="K640">
        <f>VLOOKUP($C640,'Raw-products'!$A$2:$H$1261,MATCH(K$1,'Raw-products'!$A$1:$H$1,0))</f>
        <v>115</v>
      </c>
      <c r="L640">
        <f>VLOOKUP($C640,'Raw-products'!$A$2:$H$1261,MATCH(L$1,'Raw-products'!$A$1:$H$1,0))</f>
        <v>57</v>
      </c>
      <c r="M640" s="5">
        <f t="shared" si="18"/>
        <v>6555</v>
      </c>
      <c r="N640" cm="1">
        <f t="array" ref="N640:Q640">_xlfn.XLOOKUP($B640,'Raw -orders'!$A:$A,'Raw -orders'!$B:$E)</f>
        <v>942</v>
      </c>
      <c r="O640">
        <v>53723</v>
      </c>
      <c r="P640" s="1">
        <v>44331</v>
      </c>
      <c r="Q640" s="1">
        <v>44349</v>
      </c>
      <c r="R640" t="str" cm="1">
        <f t="array" ref="R640:Y640">_xlfn.XLOOKUP($N640,'Raw - customers'!$A:$A,'Raw - customers'!$B:$I)</f>
        <v>Lacee Denyukin</v>
      </c>
      <c r="S640" t="str">
        <v>Genderfluid</v>
      </c>
      <c r="T640">
        <v>45</v>
      </c>
      <c r="U640" t="str">
        <v>040 Patrick Estate DrApt. 254</v>
      </c>
      <c r="V640">
        <v>5149</v>
      </c>
      <c r="W640" t="str">
        <v>North Nicholaston</v>
      </c>
      <c r="X640" t="str">
        <v>Victoria</v>
      </c>
      <c r="Y640" t="str">
        <v>Australia</v>
      </c>
      <c r="Z640">
        <v>5</v>
      </c>
      <c r="AA640" s="3" t="str">
        <f t="shared" si="19"/>
        <v>10 to 20</v>
      </c>
      <c r="AL640" s="6" t="str">
        <v>Toddie Snow</v>
      </c>
      <c r="AP640" s="6">
        <v>942</v>
      </c>
      <c r="AQ640" s="6" t="s">
        <v>1396</v>
      </c>
    </row>
    <row r="641" spans="1:43" x14ac:dyDescent="0.25">
      <c r="A641">
        <v>639</v>
      </c>
      <c r="B641">
        <v>135</v>
      </c>
      <c r="C641">
        <v>730</v>
      </c>
      <c r="D641">
        <v>119</v>
      </c>
      <c r="E641">
        <v>2</v>
      </c>
      <c r="F641">
        <v>238</v>
      </c>
      <c r="G641" t="str">
        <f>VLOOKUP($C641,'Raw-products'!$A$2:$H$1261,MATCH(G$1,'Raw-products'!$A$1:$H$1,0))</f>
        <v>Jacket</v>
      </c>
      <c r="H641" t="str">
        <f>VLOOKUP($C641,'Raw-products'!$A$2:$H$1261,MATCH(H$1,'Raw-products'!$A$1:$H$1,0))</f>
        <v>Trench Coat</v>
      </c>
      <c r="I641" t="str">
        <f>VLOOKUP($C641,'Raw-products'!$A$2:$H$1261,MATCH(I$1,'Raw-products'!$A$1:$H$1,0))</f>
        <v>XS</v>
      </c>
      <c r="J641" t="str">
        <f>VLOOKUP($C641,'Raw-products'!$A$2:$H$1261,MATCH(J$1,'Raw-products'!$A$1:$H$1,0))</f>
        <v>violet</v>
      </c>
      <c r="K641">
        <f>VLOOKUP($C641,'Raw-products'!$A$2:$H$1261,MATCH(K$1,'Raw-products'!$A$1:$H$1,0))</f>
        <v>112</v>
      </c>
      <c r="L641">
        <f>VLOOKUP($C641,'Raw-products'!$A$2:$H$1261,MATCH(L$1,'Raw-products'!$A$1:$H$1,0))</f>
        <v>64</v>
      </c>
      <c r="M641" s="5">
        <f t="shared" si="18"/>
        <v>7168</v>
      </c>
      <c r="N641" cm="1">
        <f t="array" ref="N641:Q641">_xlfn.XLOOKUP($B641,'Raw -orders'!$A:$A,'Raw -orders'!$B:$E)</f>
        <v>942</v>
      </c>
      <c r="O641">
        <v>53723</v>
      </c>
      <c r="P641" s="1">
        <v>44331</v>
      </c>
      <c r="Q641" s="1">
        <v>44349</v>
      </c>
      <c r="R641" t="str" cm="1">
        <f t="array" ref="R641:Y641">_xlfn.XLOOKUP($N641,'Raw - customers'!$A:$A,'Raw - customers'!$B:$I)</f>
        <v>Lacee Denyukin</v>
      </c>
      <c r="S641" t="str">
        <v>Genderfluid</v>
      </c>
      <c r="T641">
        <v>45</v>
      </c>
      <c r="U641" t="str">
        <v>040 Patrick Estate DrApt. 254</v>
      </c>
      <c r="V641">
        <v>5149</v>
      </c>
      <c r="W641" t="str">
        <v>North Nicholaston</v>
      </c>
      <c r="X641" t="str">
        <v>Victoria</v>
      </c>
      <c r="Y641" t="str">
        <v>Australia</v>
      </c>
      <c r="Z641">
        <v>5</v>
      </c>
      <c r="AA641" s="3" t="str">
        <f t="shared" si="19"/>
        <v>10 to 20</v>
      </c>
      <c r="AL641" s="6" t="str">
        <v>Tomaso Mullin</v>
      </c>
      <c r="AP641" s="6">
        <v>942</v>
      </c>
      <c r="AQ641" s="6" t="s">
        <v>1396</v>
      </c>
    </row>
    <row r="642" spans="1:43" x14ac:dyDescent="0.25">
      <c r="A642">
        <v>640</v>
      </c>
      <c r="B642">
        <v>135</v>
      </c>
      <c r="C642">
        <v>654</v>
      </c>
      <c r="D642">
        <v>93</v>
      </c>
      <c r="E642">
        <v>2</v>
      </c>
      <c r="F642">
        <v>186</v>
      </c>
      <c r="G642" t="str">
        <f>VLOOKUP($C642,'Raw-products'!$A$2:$H$1261,MATCH(G$1,'Raw-products'!$A$1:$H$1,0))</f>
        <v>Jacket</v>
      </c>
      <c r="H642" t="str">
        <f>VLOOKUP($C642,'Raw-products'!$A$2:$H$1261,MATCH(H$1,'Raw-products'!$A$1:$H$1,0))</f>
        <v>Coach</v>
      </c>
      <c r="I642" t="str">
        <f>VLOOKUP($C642,'Raw-products'!$A$2:$H$1261,MATCH(I$1,'Raw-products'!$A$1:$H$1,0))</f>
        <v>XL</v>
      </c>
      <c r="J642" t="str">
        <f>VLOOKUP($C642,'Raw-products'!$A$2:$H$1261,MATCH(J$1,'Raw-products'!$A$1:$H$1,0))</f>
        <v>blue</v>
      </c>
      <c r="K642">
        <f>VLOOKUP($C642,'Raw-products'!$A$2:$H$1261,MATCH(K$1,'Raw-products'!$A$1:$H$1,0))</f>
        <v>115</v>
      </c>
      <c r="L642">
        <f>VLOOKUP($C642,'Raw-products'!$A$2:$H$1261,MATCH(L$1,'Raw-products'!$A$1:$H$1,0))</f>
        <v>46</v>
      </c>
      <c r="M642" s="5">
        <f t="shared" si="18"/>
        <v>5290</v>
      </c>
      <c r="N642" cm="1">
        <f t="array" ref="N642:Q642">_xlfn.XLOOKUP($B642,'Raw -orders'!$A:$A,'Raw -orders'!$B:$E)</f>
        <v>942</v>
      </c>
      <c r="O642">
        <v>53723</v>
      </c>
      <c r="P642" s="1">
        <v>44331</v>
      </c>
      <c r="Q642" s="1">
        <v>44349</v>
      </c>
      <c r="R642" t="str" cm="1">
        <f t="array" ref="R642:Y642">_xlfn.XLOOKUP($N642,'Raw - customers'!$A:$A,'Raw - customers'!$B:$I)</f>
        <v>Lacee Denyukin</v>
      </c>
      <c r="S642" t="str">
        <v>Genderfluid</v>
      </c>
      <c r="T642">
        <v>45</v>
      </c>
      <c r="U642" t="str">
        <v>040 Patrick Estate DrApt. 254</v>
      </c>
      <c r="V642">
        <v>5149</v>
      </c>
      <c r="W642" t="str">
        <v>North Nicholaston</v>
      </c>
      <c r="X642" t="str">
        <v>Victoria</v>
      </c>
      <c r="Y642" t="str">
        <v>Australia</v>
      </c>
      <c r="Z642">
        <v>5</v>
      </c>
      <c r="AA642" s="3" t="str">
        <f t="shared" si="19"/>
        <v>10 to 20</v>
      </c>
      <c r="AL642" s="6" t="str">
        <v>Tommie Benoy</v>
      </c>
      <c r="AP642" s="6">
        <v>942</v>
      </c>
      <c r="AQ642" s="6" t="s">
        <v>1396</v>
      </c>
    </row>
    <row r="643" spans="1:43" x14ac:dyDescent="0.25">
      <c r="A643">
        <v>641</v>
      </c>
      <c r="B643">
        <v>135</v>
      </c>
      <c r="C643">
        <v>376</v>
      </c>
      <c r="D643">
        <v>94</v>
      </c>
      <c r="E643">
        <v>1</v>
      </c>
      <c r="F643">
        <v>94</v>
      </c>
      <c r="G643" t="str">
        <f>VLOOKUP($C643,'Raw-products'!$A$2:$H$1261,MATCH(G$1,'Raw-products'!$A$1:$H$1,0))</f>
        <v>Shirt</v>
      </c>
      <c r="H643" t="str">
        <f>VLOOKUP($C643,'Raw-products'!$A$2:$H$1261,MATCH(H$1,'Raw-products'!$A$1:$H$1,0))</f>
        <v>Henley</v>
      </c>
      <c r="I643" t="str">
        <f>VLOOKUP($C643,'Raw-products'!$A$2:$H$1261,MATCH(I$1,'Raw-products'!$A$1:$H$1,0))</f>
        <v>S</v>
      </c>
      <c r="J643" t="str">
        <f>VLOOKUP($C643,'Raw-products'!$A$2:$H$1261,MATCH(J$1,'Raw-products'!$A$1:$H$1,0))</f>
        <v>indigo</v>
      </c>
      <c r="K643">
        <f>VLOOKUP($C643,'Raw-products'!$A$2:$H$1261,MATCH(K$1,'Raw-products'!$A$1:$H$1,0))</f>
        <v>92</v>
      </c>
      <c r="L643">
        <f>VLOOKUP($C643,'Raw-products'!$A$2:$H$1261,MATCH(L$1,'Raw-products'!$A$1:$H$1,0))</f>
        <v>45</v>
      </c>
      <c r="M643" s="5">
        <f t="shared" ref="M643:M706" si="20">$K643*$L643</f>
        <v>4140</v>
      </c>
      <c r="N643" cm="1">
        <f t="array" ref="N643:Q643">_xlfn.XLOOKUP($B643,'Raw -orders'!$A:$A,'Raw -orders'!$B:$E)</f>
        <v>942</v>
      </c>
      <c r="O643">
        <v>53723</v>
      </c>
      <c r="P643" s="1">
        <v>44331</v>
      </c>
      <c r="Q643" s="1">
        <v>44349</v>
      </c>
      <c r="R643" t="str" cm="1">
        <f t="array" ref="R643:Y643">_xlfn.XLOOKUP($N643,'Raw - customers'!$A:$A,'Raw - customers'!$B:$I)</f>
        <v>Lacee Denyukin</v>
      </c>
      <c r="S643" t="str">
        <v>Genderfluid</v>
      </c>
      <c r="T643">
        <v>45</v>
      </c>
      <c r="U643" t="str">
        <v>040 Patrick Estate DrApt. 254</v>
      </c>
      <c r="V643">
        <v>5149</v>
      </c>
      <c r="W643" t="str">
        <v>North Nicholaston</v>
      </c>
      <c r="X643" t="str">
        <v>Victoria</v>
      </c>
      <c r="Y643" t="str">
        <v>Australia</v>
      </c>
      <c r="Z643">
        <v>5</v>
      </c>
      <c r="AA643" s="3" t="str">
        <f t="shared" ref="AA643:AA706" si="21">IF(AND(DATEDIF($P643,$Q643,"D")&gt;0,DATEDIF($P643,$Q643,"D")&lt;=10),"0 to 10",IF(AND(DATEDIF($P643,$Q643,"D")&gt;10,DATEDIF($P643,$Q643,"D")&lt;=20),"10 to 20",IF(AND(DATEDIF($P643,$Q643,"D")&gt;20,DATEDIF($P643,$Q643,"D")&lt;=30),"20 to 30")))</f>
        <v>10 to 20</v>
      </c>
      <c r="AL643" s="6" t="str">
        <v>Tommy Ebunoluwa</v>
      </c>
      <c r="AP643" s="6">
        <v>942</v>
      </c>
      <c r="AQ643" s="6" t="s">
        <v>1396</v>
      </c>
    </row>
    <row r="644" spans="1:43" x14ac:dyDescent="0.25">
      <c r="A644">
        <v>642</v>
      </c>
      <c r="B644">
        <v>136</v>
      </c>
      <c r="C644">
        <v>816</v>
      </c>
      <c r="D644">
        <v>117</v>
      </c>
      <c r="E644">
        <v>2</v>
      </c>
      <c r="F644">
        <v>234</v>
      </c>
      <c r="G644" t="str">
        <f>VLOOKUP($C644,'Raw-products'!$A$2:$H$1261,MATCH(G$1,'Raw-products'!$A$1:$H$1,0))</f>
        <v>Jacket</v>
      </c>
      <c r="H644" t="str">
        <f>VLOOKUP($C644,'Raw-products'!$A$2:$H$1261,MATCH(H$1,'Raw-products'!$A$1:$H$1,0))</f>
        <v>Shearling</v>
      </c>
      <c r="I644" t="str">
        <f>VLOOKUP($C644,'Raw-products'!$A$2:$H$1261,MATCH(I$1,'Raw-products'!$A$1:$H$1,0))</f>
        <v>S</v>
      </c>
      <c r="J644" t="str">
        <f>VLOOKUP($C644,'Raw-products'!$A$2:$H$1261,MATCH(J$1,'Raw-products'!$A$1:$H$1,0))</f>
        <v>yellow</v>
      </c>
      <c r="K644">
        <f>VLOOKUP($C644,'Raw-products'!$A$2:$H$1261,MATCH(K$1,'Raw-products'!$A$1:$H$1,0))</f>
        <v>95</v>
      </c>
      <c r="L644">
        <f>VLOOKUP($C644,'Raw-products'!$A$2:$H$1261,MATCH(L$1,'Raw-products'!$A$1:$H$1,0))</f>
        <v>48</v>
      </c>
      <c r="M644" s="5">
        <f t="shared" si="20"/>
        <v>4560</v>
      </c>
      <c r="N644" cm="1">
        <f t="array" ref="N644:Q644">_xlfn.XLOOKUP($B644,'Raw -orders'!$A:$A,'Raw -orders'!$B:$E)</f>
        <v>539</v>
      </c>
      <c r="O644">
        <v>35331</v>
      </c>
      <c r="P644" s="1">
        <v>44445</v>
      </c>
      <c r="Q644" s="1">
        <v>44447</v>
      </c>
      <c r="R644" t="str" cm="1">
        <f t="array" ref="R644:Y644">_xlfn.XLOOKUP($N644,'Raw - customers'!$A:$A,'Raw - customers'!$B:$I)</f>
        <v>Sonny Tremollet</v>
      </c>
      <c r="S644" t="str">
        <v>Male</v>
      </c>
      <c r="T644">
        <v>78</v>
      </c>
      <c r="U644" t="str">
        <v>6481 Isaac LoopApt. 355</v>
      </c>
      <c r="V644">
        <v>4362</v>
      </c>
      <c r="W644" t="str">
        <v>Port Blake</v>
      </c>
      <c r="X644" t="str">
        <v>Queensland</v>
      </c>
      <c r="Y644" t="str">
        <v>Australia</v>
      </c>
      <c r="Z644">
        <v>9</v>
      </c>
      <c r="AA644" s="3" t="str">
        <f t="shared" si="21"/>
        <v>0 to 10</v>
      </c>
      <c r="AL644" s="6" t="str">
        <v>Tore Caras</v>
      </c>
      <c r="AP644" s="6">
        <v>539</v>
      </c>
      <c r="AQ644" s="6" t="s">
        <v>1355</v>
      </c>
    </row>
    <row r="645" spans="1:43" x14ac:dyDescent="0.25">
      <c r="A645">
        <v>643</v>
      </c>
      <c r="B645">
        <v>136</v>
      </c>
      <c r="C645">
        <v>174</v>
      </c>
      <c r="D645">
        <v>91</v>
      </c>
      <c r="E645">
        <v>3</v>
      </c>
      <c r="F645">
        <v>273</v>
      </c>
      <c r="G645" t="str">
        <f>VLOOKUP($C645,'Raw-products'!$A$2:$H$1261,MATCH(G$1,'Raw-products'!$A$1:$H$1,0))</f>
        <v>Shirt</v>
      </c>
      <c r="H645" t="str">
        <f>VLOOKUP($C645,'Raw-products'!$A$2:$H$1261,MATCH(H$1,'Raw-products'!$A$1:$H$1,0))</f>
        <v>Linen</v>
      </c>
      <c r="I645" t="str">
        <f>VLOOKUP($C645,'Raw-products'!$A$2:$H$1261,MATCH(I$1,'Raw-products'!$A$1:$H$1,0))</f>
        <v>XL</v>
      </c>
      <c r="J645" t="str">
        <f>VLOOKUP($C645,'Raw-products'!$A$2:$H$1261,MATCH(J$1,'Raw-products'!$A$1:$H$1,0))</f>
        <v>violet</v>
      </c>
      <c r="K645">
        <f>VLOOKUP($C645,'Raw-products'!$A$2:$H$1261,MATCH(K$1,'Raw-products'!$A$1:$H$1,0))</f>
        <v>116</v>
      </c>
      <c r="L645">
        <f>VLOOKUP($C645,'Raw-products'!$A$2:$H$1261,MATCH(L$1,'Raw-products'!$A$1:$H$1,0))</f>
        <v>73</v>
      </c>
      <c r="M645" s="5">
        <f t="shared" si="20"/>
        <v>8468</v>
      </c>
      <c r="N645" cm="1">
        <f t="array" ref="N645:Q645">_xlfn.XLOOKUP($B645,'Raw -orders'!$A:$A,'Raw -orders'!$B:$E)</f>
        <v>539</v>
      </c>
      <c r="O645">
        <v>35331</v>
      </c>
      <c r="P645" s="1">
        <v>44445</v>
      </c>
      <c r="Q645" s="1">
        <v>44447</v>
      </c>
      <c r="R645" t="str" cm="1">
        <f t="array" ref="R645:Y645">_xlfn.XLOOKUP($N645,'Raw - customers'!$A:$A,'Raw - customers'!$B:$I)</f>
        <v>Sonny Tremollet</v>
      </c>
      <c r="S645" t="str">
        <v>Male</v>
      </c>
      <c r="T645">
        <v>78</v>
      </c>
      <c r="U645" t="str">
        <v>6481 Isaac LoopApt. 355</v>
      </c>
      <c r="V645">
        <v>4362</v>
      </c>
      <c r="W645" t="str">
        <v>Port Blake</v>
      </c>
      <c r="X645" t="str">
        <v>Queensland</v>
      </c>
      <c r="Y645" t="str">
        <v>Australia</v>
      </c>
      <c r="Z645">
        <v>9</v>
      </c>
      <c r="AA645" s="3" t="str">
        <f t="shared" si="21"/>
        <v>0 to 10</v>
      </c>
      <c r="AL645" s="6" t="str">
        <v>Tracie Okey</v>
      </c>
      <c r="AP645" s="6">
        <v>539</v>
      </c>
      <c r="AQ645" s="6" t="s">
        <v>1355</v>
      </c>
    </row>
    <row r="646" spans="1:43" x14ac:dyDescent="0.25">
      <c r="A646">
        <v>644</v>
      </c>
      <c r="B646">
        <v>136</v>
      </c>
      <c r="C646">
        <v>582</v>
      </c>
      <c r="D646">
        <v>100</v>
      </c>
      <c r="E646">
        <v>3</v>
      </c>
      <c r="F646">
        <v>300</v>
      </c>
      <c r="G646" t="str">
        <f>VLOOKUP($C646,'Raw-products'!$A$2:$H$1261,MATCH(G$1,'Raw-products'!$A$1:$H$1,0))</f>
        <v>Jacket</v>
      </c>
      <c r="H646" t="str">
        <f>VLOOKUP($C646,'Raw-products'!$A$2:$H$1261,MATCH(H$1,'Raw-products'!$A$1:$H$1,0))</f>
        <v>Bomber</v>
      </c>
      <c r="I646" t="str">
        <f>VLOOKUP($C646,'Raw-products'!$A$2:$H$1261,MATCH(I$1,'Raw-products'!$A$1:$H$1,0))</f>
        <v>M</v>
      </c>
      <c r="J646" t="str">
        <f>VLOOKUP($C646,'Raw-products'!$A$2:$H$1261,MATCH(J$1,'Raw-products'!$A$1:$H$1,0))</f>
        <v>blue</v>
      </c>
      <c r="K646">
        <f>VLOOKUP($C646,'Raw-products'!$A$2:$H$1261,MATCH(K$1,'Raw-products'!$A$1:$H$1,0))</f>
        <v>90</v>
      </c>
      <c r="L646">
        <f>VLOOKUP($C646,'Raw-products'!$A$2:$H$1261,MATCH(L$1,'Raw-products'!$A$1:$H$1,0))</f>
        <v>44</v>
      </c>
      <c r="M646" s="5">
        <f t="shared" si="20"/>
        <v>3960</v>
      </c>
      <c r="N646" cm="1">
        <f t="array" ref="N646:Q646">_xlfn.XLOOKUP($B646,'Raw -orders'!$A:$A,'Raw -orders'!$B:$E)</f>
        <v>539</v>
      </c>
      <c r="O646">
        <v>35331</v>
      </c>
      <c r="P646" s="1">
        <v>44445</v>
      </c>
      <c r="Q646" s="1">
        <v>44447</v>
      </c>
      <c r="R646" t="str" cm="1">
        <f t="array" ref="R646:Y646">_xlfn.XLOOKUP($N646,'Raw - customers'!$A:$A,'Raw - customers'!$B:$I)</f>
        <v>Sonny Tremollet</v>
      </c>
      <c r="S646" t="str">
        <v>Male</v>
      </c>
      <c r="T646">
        <v>78</v>
      </c>
      <c r="U646" t="str">
        <v>6481 Isaac LoopApt. 355</v>
      </c>
      <c r="V646">
        <v>4362</v>
      </c>
      <c r="W646" t="str">
        <v>Port Blake</v>
      </c>
      <c r="X646" t="str">
        <v>Queensland</v>
      </c>
      <c r="Y646" t="str">
        <v>Australia</v>
      </c>
      <c r="Z646">
        <v>9</v>
      </c>
      <c r="AA646" s="3" t="str">
        <f t="shared" si="21"/>
        <v>0 to 10</v>
      </c>
      <c r="AL646" s="6" t="str">
        <v>Trenton Lydiard</v>
      </c>
      <c r="AP646" s="6">
        <v>539</v>
      </c>
      <c r="AQ646" s="6" t="s">
        <v>1355</v>
      </c>
    </row>
    <row r="647" spans="1:43" x14ac:dyDescent="0.25">
      <c r="A647">
        <v>645</v>
      </c>
      <c r="B647">
        <v>137</v>
      </c>
      <c r="C647">
        <v>1137</v>
      </c>
      <c r="D647">
        <v>102</v>
      </c>
      <c r="E647">
        <v>1</v>
      </c>
      <c r="F647">
        <v>102</v>
      </c>
      <c r="G647" t="str">
        <f>VLOOKUP($C647,'Raw-products'!$A$2:$H$1261,MATCH(G$1,'Raw-products'!$A$1:$H$1,0))</f>
        <v>Trousers</v>
      </c>
      <c r="H647" t="str">
        <f>VLOOKUP($C647,'Raw-products'!$A$2:$H$1261,MATCH(H$1,'Raw-products'!$A$1:$H$1,0))</f>
        <v>Cargo Pants</v>
      </c>
      <c r="I647" t="str">
        <f>VLOOKUP($C647,'Raw-products'!$A$2:$H$1261,MATCH(I$1,'Raw-products'!$A$1:$H$1,0))</f>
        <v>M</v>
      </c>
      <c r="J647" t="str">
        <f>VLOOKUP($C647,'Raw-products'!$A$2:$H$1261,MATCH(J$1,'Raw-products'!$A$1:$H$1,0))</f>
        <v>green</v>
      </c>
      <c r="K647">
        <f>VLOOKUP($C647,'Raw-products'!$A$2:$H$1261,MATCH(K$1,'Raw-products'!$A$1:$H$1,0))</f>
        <v>106</v>
      </c>
      <c r="L647">
        <f>VLOOKUP($C647,'Raw-products'!$A$2:$H$1261,MATCH(L$1,'Raw-products'!$A$1:$H$1,0))</f>
        <v>78</v>
      </c>
      <c r="M647" s="5">
        <f t="shared" si="20"/>
        <v>8268</v>
      </c>
      <c r="N647" cm="1">
        <f t="array" ref="N647:Q647">_xlfn.XLOOKUP($B647,'Raw -orders'!$A:$A,'Raw -orders'!$B:$E)</f>
        <v>298</v>
      </c>
      <c r="O647">
        <v>58875</v>
      </c>
      <c r="P647" s="1">
        <v>44487</v>
      </c>
      <c r="Q647" s="1">
        <v>44489</v>
      </c>
      <c r="R647" t="str" cm="1">
        <f t="array" ref="R647:Y647">_xlfn.XLOOKUP($N647,'Raw - customers'!$A:$A,'Raw - customers'!$B:$I)</f>
        <v>Roobbie Persich</v>
      </c>
      <c r="S647" t="str">
        <v>Female</v>
      </c>
      <c r="T647">
        <v>29</v>
      </c>
      <c r="U647" t="str">
        <v>42 Mackenzie CourtApt. 934</v>
      </c>
      <c r="V647">
        <v>6386</v>
      </c>
      <c r="W647" t="str">
        <v>Sanfordberg</v>
      </c>
      <c r="X647" t="str">
        <v>Queensland</v>
      </c>
      <c r="Y647" t="str">
        <v>Australia</v>
      </c>
      <c r="Z647">
        <v>10</v>
      </c>
      <c r="AA647" s="3" t="str">
        <f t="shared" si="21"/>
        <v>0 to 10</v>
      </c>
      <c r="AL647" s="6" t="str">
        <v>Tressa Cunnane</v>
      </c>
      <c r="AP647" s="6">
        <v>298</v>
      </c>
      <c r="AQ647" s="6" t="s">
        <v>1355</v>
      </c>
    </row>
    <row r="648" spans="1:43" x14ac:dyDescent="0.25">
      <c r="A648">
        <v>646</v>
      </c>
      <c r="B648">
        <v>137</v>
      </c>
      <c r="C648">
        <v>175</v>
      </c>
      <c r="D648">
        <v>98</v>
      </c>
      <c r="E648">
        <v>1</v>
      </c>
      <c r="F648">
        <v>98</v>
      </c>
      <c r="G648" t="str">
        <f>VLOOKUP($C648,'Raw-products'!$A$2:$H$1261,MATCH(G$1,'Raw-products'!$A$1:$H$1,0))</f>
        <v>Shirt</v>
      </c>
      <c r="H648" t="str">
        <f>VLOOKUP($C648,'Raw-products'!$A$2:$H$1261,MATCH(H$1,'Raw-products'!$A$1:$H$1,0))</f>
        <v>Camp Collared</v>
      </c>
      <c r="I648" t="str">
        <f>VLOOKUP($C648,'Raw-products'!$A$2:$H$1261,MATCH(I$1,'Raw-products'!$A$1:$H$1,0))</f>
        <v>XS</v>
      </c>
      <c r="J648" t="str">
        <f>VLOOKUP($C648,'Raw-products'!$A$2:$H$1261,MATCH(J$1,'Raw-products'!$A$1:$H$1,0))</f>
        <v>red</v>
      </c>
      <c r="K648">
        <f>VLOOKUP($C648,'Raw-products'!$A$2:$H$1261,MATCH(K$1,'Raw-products'!$A$1:$H$1,0))</f>
        <v>112</v>
      </c>
      <c r="L648">
        <f>VLOOKUP($C648,'Raw-products'!$A$2:$H$1261,MATCH(L$1,'Raw-products'!$A$1:$H$1,0))</f>
        <v>77</v>
      </c>
      <c r="M648" s="5">
        <f t="shared" si="20"/>
        <v>8624</v>
      </c>
      <c r="N648" cm="1">
        <f t="array" ref="N648:Q648">_xlfn.XLOOKUP($B648,'Raw -orders'!$A:$A,'Raw -orders'!$B:$E)</f>
        <v>298</v>
      </c>
      <c r="O648">
        <v>58875</v>
      </c>
      <c r="P648" s="1">
        <v>44487</v>
      </c>
      <c r="Q648" s="1">
        <v>44489</v>
      </c>
      <c r="R648" t="str" cm="1">
        <f t="array" ref="R648:Y648">_xlfn.XLOOKUP($N648,'Raw - customers'!$A:$A,'Raw - customers'!$B:$I)</f>
        <v>Roobbie Persich</v>
      </c>
      <c r="S648" t="str">
        <v>Female</v>
      </c>
      <c r="T648">
        <v>29</v>
      </c>
      <c r="U648" t="str">
        <v>42 Mackenzie CourtApt. 934</v>
      </c>
      <c r="V648">
        <v>6386</v>
      </c>
      <c r="W648" t="str">
        <v>Sanfordberg</v>
      </c>
      <c r="X648" t="str">
        <v>Queensland</v>
      </c>
      <c r="Y648" t="str">
        <v>Australia</v>
      </c>
      <c r="Z648">
        <v>10</v>
      </c>
      <c r="AA648" s="3" t="str">
        <f t="shared" si="21"/>
        <v>0 to 10</v>
      </c>
      <c r="AL648" s="6" t="str">
        <v>Trista Aspray</v>
      </c>
      <c r="AP648" s="6">
        <v>298</v>
      </c>
      <c r="AQ648" s="6" t="s">
        <v>1355</v>
      </c>
    </row>
    <row r="649" spans="1:43" x14ac:dyDescent="0.25">
      <c r="A649">
        <v>647</v>
      </c>
      <c r="B649">
        <v>137</v>
      </c>
      <c r="C649">
        <v>826</v>
      </c>
      <c r="D649">
        <v>117</v>
      </c>
      <c r="E649">
        <v>1</v>
      </c>
      <c r="F649">
        <v>117</v>
      </c>
      <c r="G649" t="str">
        <f>VLOOKUP($C649,'Raw-products'!$A$2:$H$1261,MATCH(G$1,'Raw-products'!$A$1:$H$1,0))</f>
        <v>Jacket</v>
      </c>
      <c r="H649" t="str">
        <f>VLOOKUP($C649,'Raw-products'!$A$2:$H$1261,MATCH(H$1,'Raw-products'!$A$1:$H$1,0))</f>
        <v>Shearling</v>
      </c>
      <c r="I649" t="str">
        <f>VLOOKUP($C649,'Raw-products'!$A$2:$H$1261,MATCH(I$1,'Raw-products'!$A$1:$H$1,0))</f>
        <v>S</v>
      </c>
      <c r="J649" t="str">
        <f>VLOOKUP($C649,'Raw-products'!$A$2:$H$1261,MATCH(J$1,'Raw-products'!$A$1:$H$1,0))</f>
        <v>blue</v>
      </c>
      <c r="K649">
        <f>VLOOKUP($C649,'Raw-products'!$A$2:$H$1261,MATCH(K$1,'Raw-products'!$A$1:$H$1,0))</f>
        <v>95</v>
      </c>
      <c r="L649">
        <f>VLOOKUP($C649,'Raw-products'!$A$2:$H$1261,MATCH(L$1,'Raw-products'!$A$1:$H$1,0))</f>
        <v>72</v>
      </c>
      <c r="M649" s="5">
        <f t="shared" si="20"/>
        <v>6840</v>
      </c>
      <c r="N649" cm="1">
        <f t="array" ref="N649:Q649">_xlfn.XLOOKUP($B649,'Raw -orders'!$A:$A,'Raw -orders'!$B:$E)</f>
        <v>298</v>
      </c>
      <c r="O649">
        <v>58875</v>
      </c>
      <c r="P649" s="1">
        <v>44487</v>
      </c>
      <c r="Q649" s="1">
        <v>44489</v>
      </c>
      <c r="R649" t="str" cm="1">
        <f t="array" ref="R649:Y649">_xlfn.XLOOKUP($N649,'Raw - customers'!$A:$A,'Raw - customers'!$B:$I)</f>
        <v>Roobbie Persich</v>
      </c>
      <c r="S649" t="str">
        <v>Female</v>
      </c>
      <c r="T649">
        <v>29</v>
      </c>
      <c r="U649" t="str">
        <v>42 Mackenzie CourtApt. 934</v>
      </c>
      <c r="V649">
        <v>6386</v>
      </c>
      <c r="W649" t="str">
        <v>Sanfordberg</v>
      </c>
      <c r="X649" t="str">
        <v>Queensland</v>
      </c>
      <c r="Y649" t="str">
        <v>Australia</v>
      </c>
      <c r="Z649">
        <v>10</v>
      </c>
      <c r="AA649" s="3" t="str">
        <f t="shared" si="21"/>
        <v>0 to 10</v>
      </c>
      <c r="AL649" s="6" t="str">
        <v>Trudey Betteridge</v>
      </c>
      <c r="AP649" s="6">
        <v>298</v>
      </c>
      <c r="AQ649" s="6" t="s">
        <v>1355</v>
      </c>
    </row>
    <row r="650" spans="1:43" x14ac:dyDescent="0.25">
      <c r="A650">
        <v>648</v>
      </c>
      <c r="B650">
        <v>137</v>
      </c>
      <c r="C650">
        <v>236</v>
      </c>
      <c r="D650">
        <v>106</v>
      </c>
      <c r="E650">
        <v>3</v>
      </c>
      <c r="F650">
        <v>318</v>
      </c>
      <c r="G650" t="str">
        <f>VLOOKUP($C650,'Raw-products'!$A$2:$H$1261,MATCH(G$1,'Raw-products'!$A$1:$H$1,0))</f>
        <v>Shirt</v>
      </c>
      <c r="H650" t="str">
        <f>VLOOKUP($C650,'Raw-products'!$A$2:$H$1261,MATCH(H$1,'Raw-products'!$A$1:$H$1,0))</f>
        <v>Chambray</v>
      </c>
      <c r="I650" t="str">
        <f>VLOOKUP($C650,'Raw-products'!$A$2:$H$1261,MATCH(I$1,'Raw-products'!$A$1:$H$1,0))</f>
        <v>S</v>
      </c>
      <c r="J650" t="str">
        <f>VLOOKUP($C650,'Raw-products'!$A$2:$H$1261,MATCH(J$1,'Raw-products'!$A$1:$H$1,0))</f>
        <v>indigo</v>
      </c>
      <c r="K650">
        <f>VLOOKUP($C650,'Raw-products'!$A$2:$H$1261,MATCH(K$1,'Raw-products'!$A$1:$H$1,0))</f>
        <v>105</v>
      </c>
      <c r="L650">
        <f>VLOOKUP($C650,'Raw-products'!$A$2:$H$1261,MATCH(L$1,'Raw-products'!$A$1:$H$1,0))</f>
        <v>59</v>
      </c>
      <c r="M650" s="5">
        <f t="shared" si="20"/>
        <v>6195</v>
      </c>
      <c r="N650" cm="1">
        <f t="array" ref="N650:Q650">_xlfn.XLOOKUP($B650,'Raw -orders'!$A:$A,'Raw -orders'!$B:$E)</f>
        <v>298</v>
      </c>
      <c r="O650">
        <v>58875</v>
      </c>
      <c r="P650" s="1">
        <v>44487</v>
      </c>
      <c r="Q650" s="1">
        <v>44489</v>
      </c>
      <c r="R650" t="str" cm="1">
        <f t="array" ref="R650:Y650">_xlfn.XLOOKUP($N650,'Raw - customers'!$A:$A,'Raw - customers'!$B:$I)</f>
        <v>Roobbie Persich</v>
      </c>
      <c r="S650" t="str">
        <v>Female</v>
      </c>
      <c r="T650">
        <v>29</v>
      </c>
      <c r="U650" t="str">
        <v>42 Mackenzie CourtApt. 934</v>
      </c>
      <c r="V650">
        <v>6386</v>
      </c>
      <c r="W650" t="str">
        <v>Sanfordberg</v>
      </c>
      <c r="X650" t="str">
        <v>Queensland</v>
      </c>
      <c r="Y650" t="str">
        <v>Australia</v>
      </c>
      <c r="Z650">
        <v>10</v>
      </c>
      <c r="AA650" s="3" t="str">
        <f t="shared" si="21"/>
        <v>0 to 10</v>
      </c>
      <c r="AL650" s="6" t="str">
        <v>Tucky Kitchaside</v>
      </c>
      <c r="AP650" s="6">
        <v>298</v>
      </c>
      <c r="AQ650" s="6" t="s">
        <v>1355</v>
      </c>
    </row>
    <row r="651" spans="1:43" x14ac:dyDescent="0.25">
      <c r="A651">
        <v>649</v>
      </c>
      <c r="B651">
        <v>138</v>
      </c>
      <c r="C651">
        <v>51</v>
      </c>
      <c r="D651">
        <v>104</v>
      </c>
      <c r="E651">
        <v>2</v>
      </c>
      <c r="F651">
        <v>208</v>
      </c>
      <c r="G651" t="str">
        <f>VLOOKUP($C651,'Raw-products'!$A$2:$H$1261,MATCH(G$1,'Raw-products'!$A$1:$H$1,0))</f>
        <v>Shirt</v>
      </c>
      <c r="H651" t="str">
        <f>VLOOKUP($C651,'Raw-products'!$A$2:$H$1261,MATCH(H$1,'Raw-products'!$A$1:$H$1,0))</f>
        <v>Dress</v>
      </c>
      <c r="I651" t="str">
        <f>VLOOKUP($C651,'Raw-products'!$A$2:$H$1261,MATCH(I$1,'Raw-products'!$A$1:$H$1,0))</f>
        <v>S</v>
      </c>
      <c r="J651" t="str">
        <f>VLOOKUP($C651,'Raw-products'!$A$2:$H$1261,MATCH(J$1,'Raw-products'!$A$1:$H$1,0))</f>
        <v>green</v>
      </c>
      <c r="K651">
        <f>VLOOKUP($C651,'Raw-products'!$A$2:$H$1261,MATCH(K$1,'Raw-products'!$A$1:$H$1,0))</f>
        <v>119</v>
      </c>
      <c r="L651">
        <f>VLOOKUP($C651,'Raw-products'!$A$2:$H$1261,MATCH(L$1,'Raw-products'!$A$1:$H$1,0))</f>
        <v>60</v>
      </c>
      <c r="M651" s="5">
        <f t="shared" si="20"/>
        <v>7140</v>
      </c>
      <c r="N651" cm="1">
        <f t="array" ref="N651:Q651">_xlfn.XLOOKUP($B651,'Raw -orders'!$A:$A,'Raw -orders'!$B:$E)</f>
        <v>331</v>
      </c>
      <c r="O651">
        <v>50666</v>
      </c>
      <c r="P651" s="1">
        <v>44232</v>
      </c>
      <c r="Q651" s="1">
        <v>44237</v>
      </c>
      <c r="R651" t="str" cm="1">
        <f t="array" ref="R651:Y651">_xlfn.XLOOKUP($N651,'Raw - customers'!$A:$A,'Raw - customers'!$B:$I)</f>
        <v>Binnie Gonzales</v>
      </c>
      <c r="S651" t="str">
        <v>Polygender</v>
      </c>
      <c r="T651">
        <v>32</v>
      </c>
      <c r="U651" t="str">
        <v>5756 Savannah DriveApt. 644</v>
      </c>
      <c r="V651">
        <v>7980</v>
      </c>
      <c r="W651" t="str">
        <v>Aidenton</v>
      </c>
      <c r="X651" t="str">
        <v>Northern Territory</v>
      </c>
      <c r="Y651" t="str">
        <v>Australia</v>
      </c>
      <c r="Z651">
        <v>2</v>
      </c>
      <c r="AA651" s="3" t="str">
        <f t="shared" si="21"/>
        <v>0 to 10</v>
      </c>
      <c r="AL651" s="6" t="str">
        <v>Tymothy Linsay</v>
      </c>
      <c r="AP651" s="6">
        <v>331</v>
      </c>
      <c r="AQ651" s="6" t="s">
        <v>1339</v>
      </c>
    </row>
    <row r="652" spans="1:43" x14ac:dyDescent="0.25">
      <c r="A652">
        <v>650</v>
      </c>
      <c r="B652">
        <v>138</v>
      </c>
      <c r="C652">
        <v>518</v>
      </c>
      <c r="D652">
        <v>102</v>
      </c>
      <c r="E652">
        <v>3</v>
      </c>
      <c r="F652">
        <v>306</v>
      </c>
      <c r="G652" t="str">
        <f>VLOOKUP($C652,'Raw-products'!$A$2:$H$1261,MATCH(G$1,'Raw-products'!$A$1:$H$1,0))</f>
        <v>Jacket</v>
      </c>
      <c r="H652" t="str">
        <f>VLOOKUP($C652,'Raw-products'!$A$2:$H$1261,MATCH(H$1,'Raw-products'!$A$1:$H$1,0))</f>
        <v>Windbreaker</v>
      </c>
      <c r="I652" t="str">
        <f>VLOOKUP($C652,'Raw-products'!$A$2:$H$1261,MATCH(I$1,'Raw-products'!$A$1:$H$1,0))</f>
        <v>L</v>
      </c>
      <c r="J652" t="str">
        <f>VLOOKUP($C652,'Raw-products'!$A$2:$H$1261,MATCH(J$1,'Raw-products'!$A$1:$H$1,0))</f>
        <v>indigo</v>
      </c>
      <c r="K652">
        <f>VLOOKUP($C652,'Raw-products'!$A$2:$H$1261,MATCH(K$1,'Raw-products'!$A$1:$H$1,0))</f>
        <v>109</v>
      </c>
      <c r="L652">
        <f>VLOOKUP($C652,'Raw-products'!$A$2:$H$1261,MATCH(L$1,'Raw-products'!$A$1:$H$1,0))</f>
        <v>67</v>
      </c>
      <c r="M652" s="5">
        <f t="shared" si="20"/>
        <v>7303</v>
      </c>
      <c r="N652" cm="1">
        <f t="array" ref="N652:Q652">_xlfn.XLOOKUP($B652,'Raw -orders'!$A:$A,'Raw -orders'!$B:$E)</f>
        <v>331</v>
      </c>
      <c r="O652">
        <v>50666</v>
      </c>
      <c r="P652" s="1">
        <v>44232</v>
      </c>
      <c r="Q652" s="1">
        <v>44237</v>
      </c>
      <c r="R652" t="str" cm="1">
        <f t="array" ref="R652:Y652">_xlfn.XLOOKUP($N652,'Raw - customers'!$A:$A,'Raw - customers'!$B:$I)</f>
        <v>Binnie Gonzales</v>
      </c>
      <c r="S652" t="str">
        <v>Polygender</v>
      </c>
      <c r="T652">
        <v>32</v>
      </c>
      <c r="U652" t="str">
        <v>5756 Savannah DriveApt. 644</v>
      </c>
      <c r="V652">
        <v>7980</v>
      </c>
      <c r="W652" t="str">
        <v>Aidenton</v>
      </c>
      <c r="X652" t="str">
        <v>Northern Territory</v>
      </c>
      <c r="Y652" t="str">
        <v>Australia</v>
      </c>
      <c r="Z652">
        <v>2</v>
      </c>
      <c r="AA652" s="3" t="str">
        <f t="shared" si="21"/>
        <v>0 to 10</v>
      </c>
      <c r="AL652" s="6" t="str">
        <v>Udale Ripping</v>
      </c>
      <c r="AP652" s="6">
        <v>331</v>
      </c>
      <c r="AQ652" s="6" t="s">
        <v>1339</v>
      </c>
    </row>
    <row r="653" spans="1:43" x14ac:dyDescent="0.25">
      <c r="A653">
        <v>651</v>
      </c>
      <c r="B653">
        <v>138</v>
      </c>
      <c r="C653">
        <v>2</v>
      </c>
      <c r="D653">
        <v>96</v>
      </c>
      <c r="E653">
        <v>2</v>
      </c>
      <c r="F653">
        <v>192</v>
      </c>
      <c r="G653" t="str">
        <f>VLOOKUP($C653,'Raw-products'!$A$2:$H$1261,MATCH(G$1,'Raw-products'!$A$1:$H$1,0))</f>
        <v>Shirt</v>
      </c>
      <c r="H653" t="str">
        <f>VLOOKUP($C653,'Raw-products'!$A$2:$H$1261,MATCH(H$1,'Raw-products'!$A$1:$H$1,0))</f>
        <v>Oxford Cloth</v>
      </c>
      <c r="I653" t="str">
        <f>VLOOKUP($C653,'Raw-products'!$A$2:$H$1261,MATCH(I$1,'Raw-products'!$A$1:$H$1,0))</f>
        <v>M</v>
      </c>
      <c r="J653" t="str">
        <f>VLOOKUP($C653,'Raw-products'!$A$2:$H$1261,MATCH(J$1,'Raw-products'!$A$1:$H$1,0))</f>
        <v>red</v>
      </c>
      <c r="K653">
        <f>VLOOKUP($C653,'Raw-products'!$A$2:$H$1261,MATCH(K$1,'Raw-products'!$A$1:$H$1,0))</f>
        <v>114</v>
      </c>
      <c r="L653">
        <f>VLOOKUP($C653,'Raw-products'!$A$2:$H$1261,MATCH(L$1,'Raw-products'!$A$1:$H$1,0))</f>
        <v>54</v>
      </c>
      <c r="M653" s="5">
        <f t="shared" si="20"/>
        <v>6156</v>
      </c>
      <c r="N653" cm="1">
        <f t="array" ref="N653:Q653">_xlfn.XLOOKUP($B653,'Raw -orders'!$A:$A,'Raw -orders'!$B:$E)</f>
        <v>331</v>
      </c>
      <c r="O653">
        <v>50666</v>
      </c>
      <c r="P653" s="1">
        <v>44232</v>
      </c>
      <c r="Q653" s="1">
        <v>44237</v>
      </c>
      <c r="R653" t="str" cm="1">
        <f t="array" ref="R653:Y653">_xlfn.XLOOKUP($N653,'Raw - customers'!$A:$A,'Raw - customers'!$B:$I)</f>
        <v>Binnie Gonzales</v>
      </c>
      <c r="S653" t="str">
        <v>Polygender</v>
      </c>
      <c r="T653">
        <v>32</v>
      </c>
      <c r="U653" t="str">
        <v>5756 Savannah DriveApt. 644</v>
      </c>
      <c r="V653">
        <v>7980</v>
      </c>
      <c r="W653" t="str">
        <v>Aidenton</v>
      </c>
      <c r="X653" t="str">
        <v>Northern Territory</v>
      </c>
      <c r="Y653" t="str">
        <v>Australia</v>
      </c>
      <c r="Z653">
        <v>2</v>
      </c>
      <c r="AA653" s="3" t="str">
        <f t="shared" si="21"/>
        <v>0 to 10</v>
      </c>
      <c r="AL653" s="6" t="str">
        <v>Ulla Crombie</v>
      </c>
      <c r="AP653" s="6">
        <v>331</v>
      </c>
      <c r="AQ653" s="6" t="s">
        <v>1339</v>
      </c>
    </row>
    <row r="654" spans="1:43" x14ac:dyDescent="0.25">
      <c r="A654">
        <v>652</v>
      </c>
      <c r="B654">
        <v>138</v>
      </c>
      <c r="C654">
        <v>1065</v>
      </c>
      <c r="D654">
        <v>93</v>
      </c>
      <c r="E654">
        <v>1</v>
      </c>
      <c r="F654">
        <v>93</v>
      </c>
      <c r="G654" t="str">
        <f>VLOOKUP($C654,'Raw-products'!$A$2:$H$1261,MATCH(G$1,'Raw-products'!$A$1:$H$1,0))</f>
        <v>Trousers</v>
      </c>
      <c r="H654" t="str">
        <f>VLOOKUP($C654,'Raw-products'!$A$2:$H$1261,MATCH(H$1,'Raw-products'!$A$1:$H$1,0))</f>
        <v>Joggers</v>
      </c>
      <c r="I654" t="str">
        <f>VLOOKUP($C654,'Raw-products'!$A$2:$H$1261,MATCH(I$1,'Raw-products'!$A$1:$H$1,0))</f>
        <v>XS</v>
      </c>
      <c r="J654" t="str">
        <f>VLOOKUP($C654,'Raw-products'!$A$2:$H$1261,MATCH(J$1,'Raw-products'!$A$1:$H$1,0))</f>
        <v>green</v>
      </c>
      <c r="K654">
        <f>VLOOKUP($C654,'Raw-products'!$A$2:$H$1261,MATCH(K$1,'Raw-products'!$A$1:$H$1,0))</f>
        <v>94</v>
      </c>
      <c r="L654">
        <f>VLOOKUP($C654,'Raw-products'!$A$2:$H$1261,MATCH(L$1,'Raw-products'!$A$1:$H$1,0))</f>
        <v>77</v>
      </c>
      <c r="M654" s="5">
        <f t="shared" si="20"/>
        <v>7238</v>
      </c>
      <c r="N654" cm="1">
        <f t="array" ref="N654:Q654">_xlfn.XLOOKUP($B654,'Raw -orders'!$A:$A,'Raw -orders'!$B:$E)</f>
        <v>331</v>
      </c>
      <c r="O654">
        <v>50666</v>
      </c>
      <c r="P654" s="1">
        <v>44232</v>
      </c>
      <c r="Q654" s="1">
        <v>44237</v>
      </c>
      <c r="R654" t="str" cm="1">
        <f t="array" ref="R654:Y654">_xlfn.XLOOKUP($N654,'Raw - customers'!$A:$A,'Raw - customers'!$B:$I)</f>
        <v>Binnie Gonzales</v>
      </c>
      <c r="S654" t="str">
        <v>Polygender</v>
      </c>
      <c r="T654">
        <v>32</v>
      </c>
      <c r="U654" t="str">
        <v>5756 Savannah DriveApt. 644</v>
      </c>
      <c r="V654">
        <v>7980</v>
      </c>
      <c r="W654" t="str">
        <v>Aidenton</v>
      </c>
      <c r="X654" t="str">
        <v>Northern Territory</v>
      </c>
      <c r="Y654" t="str">
        <v>Australia</v>
      </c>
      <c r="Z654">
        <v>2</v>
      </c>
      <c r="AA654" s="3" t="str">
        <f t="shared" si="21"/>
        <v>0 to 10</v>
      </c>
      <c r="AL654" s="6" t="str">
        <v>Uriel Cottingham</v>
      </c>
      <c r="AP654" s="6">
        <v>331</v>
      </c>
      <c r="AQ654" s="6" t="s">
        <v>1339</v>
      </c>
    </row>
    <row r="655" spans="1:43" x14ac:dyDescent="0.25">
      <c r="A655">
        <v>653</v>
      </c>
      <c r="B655">
        <v>138</v>
      </c>
      <c r="C655">
        <v>383</v>
      </c>
      <c r="D655">
        <v>94</v>
      </c>
      <c r="E655">
        <v>2</v>
      </c>
      <c r="F655">
        <v>188</v>
      </c>
      <c r="G655" t="str">
        <f>VLOOKUP($C655,'Raw-products'!$A$2:$H$1261,MATCH(G$1,'Raw-products'!$A$1:$H$1,0))</f>
        <v>Shirt</v>
      </c>
      <c r="H655" t="str">
        <f>VLOOKUP($C655,'Raw-products'!$A$2:$H$1261,MATCH(H$1,'Raw-products'!$A$1:$H$1,0))</f>
        <v>Henley</v>
      </c>
      <c r="I655" t="str">
        <f>VLOOKUP($C655,'Raw-products'!$A$2:$H$1261,MATCH(I$1,'Raw-products'!$A$1:$H$1,0))</f>
        <v>L</v>
      </c>
      <c r="J655" t="str">
        <f>VLOOKUP($C655,'Raw-products'!$A$2:$H$1261,MATCH(J$1,'Raw-products'!$A$1:$H$1,0))</f>
        <v>violet</v>
      </c>
      <c r="K655">
        <f>VLOOKUP($C655,'Raw-products'!$A$2:$H$1261,MATCH(K$1,'Raw-products'!$A$1:$H$1,0))</f>
        <v>92</v>
      </c>
      <c r="L655">
        <f>VLOOKUP($C655,'Raw-products'!$A$2:$H$1261,MATCH(L$1,'Raw-products'!$A$1:$H$1,0))</f>
        <v>51</v>
      </c>
      <c r="M655" s="5">
        <f t="shared" si="20"/>
        <v>4692</v>
      </c>
      <c r="N655" cm="1">
        <f t="array" ref="N655:Q655">_xlfn.XLOOKUP($B655,'Raw -orders'!$A:$A,'Raw -orders'!$B:$E)</f>
        <v>331</v>
      </c>
      <c r="O655">
        <v>50666</v>
      </c>
      <c r="P655" s="1">
        <v>44232</v>
      </c>
      <c r="Q655" s="1">
        <v>44237</v>
      </c>
      <c r="R655" t="str" cm="1">
        <f t="array" ref="R655:Y655">_xlfn.XLOOKUP($N655,'Raw - customers'!$A:$A,'Raw - customers'!$B:$I)</f>
        <v>Binnie Gonzales</v>
      </c>
      <c r="S655" t="str">
        <v>Polygender</v>
      </c>
      <c r="T655">
        <v>32</v>
      </c>
      <c r="U655" t="str">
        <v>5756 Savannah DriveApt. 644</v>
      </c>
      <c r="V655">
        <v>7980</v>
      </c>
      <c r="W655" t="str">
        <v>Aidenton</v>
      </c>
      <c r="X655" t="str">
        <v>Northern Territory</v>
      </c>
      <c r="Y655" t="str">
        <v>Australia</v>
      </c>
      <c r="Z655">
        <v>2</v>
      </c>
      <c r="AA655" s="3" t="str">
        <f t="shared" si="21"/>
        <v>0 to 10</v>
      </c>
      <c r="AL655" s="6" t="str">
        <v>Valentine Marley</v>
      </c>
      <c r="AP655" s="6">
        <v>331</v>
      </c>
      <c r="AQ655" s="6" t="s">
        <v>1339</v>
      </c>
    </row>
    <row r="656" spans="1:43" x14ac:dyDescent="0.25">
      <c r="A656">
        <v>654</v>
      </c>
      <c r="B656">
        <v>139</v>
      </c>
      <c r="C656">
        <v>521</v>
      </c>
      <c r="D656">
        <v>102</v>
      </c>
      <c r="E656">
        <v>2</v>
      </c>
      <c r="F656">
        <v>204</v>
      </c>
      <c r="G656" t="str">
        <f>VLOOKUP($C656,'Raw-products'!$A$2:$H$1261,MATCH(G$1,'Raw-products'!$A$1:$H$1,0))</f>
        <v>Jacket</v>
      </c>
      <c r="H656" t="str">
        <f>VLOOKUP($C656,'Raw-products'!$A$2:$H$1261,MATCH(H$1,'Raw-products'!$A$1:$H$1,0))</f>
        <v>Windbreaker</v>
      </c>
      <c r="I656" t="str">
        <f>VLOOKUP($C656,'Raw-products'!$A$2:$H$1261,MATCH(I$1,'Raw-products'!$A$1:$H$1,0))</f>
        <v>S</v>
      </c>
      <c r="J656" t="str">
        <f>VLOOKUP($C656,'Raw-products'!$A$2:$H$1261,MATCH(J$1,'Raw-products'!$A$1:$H$1,0))</f>
        <v>violet</v>
      </c>
      <c r="K656">
        <f>VLOOKUP($C656,'Raw-products'!$A$2:$H$1261,MATCH(K$1,'Raw-products'!$A$1:$H$1,0))</f>
        <v>109</v>
      </c>
      <c r="L656">
        <f>VLOOKUP($C656,'Raw-products'!$A$2:$H$1261,MATCH(L$1,'Raw-products'!$A$1:$H$1,0))</f>
        <v>46</v>
      </c>
      <c r="M656" s="5">
        <f t="shared" si="20"/>
        <v>5014</v>
      </c>
      <c r="N656" cm="1">
        <f t="array" ref="N656:Q656">_xlfn.XLOOKUP($B656,'Raw -orders'!$A:$A,'Raw -orders'!$B:$E)</f>
        <v>871</v>
      </c>
      <c r="O656">
        <v>11224</v>
      </c>
      <c r="P656" s="1">
        <v>44362</v>
      </c>
      <c r="Q656" s="1">
        <v>44375</v>
      </c>
      <c r="R656" t="str" cm="1">
        <f t="array" ref="R656:Y656">_xlfn.XLOOKUP($N656,'Raw - customers'!$A:$A,'Raw - customers'!$B:$I)</f>
        <v>Calypso Ellaway</v>
      </c>
      <c r="S656" t="str">
        <v>Bigender</v>
      </c>
      <c r="T656">
        <v>48</v>
      </c>
      <c r="U656" t="str">
        <v>174 Thomson StreetSuite 883</v>
      </c>
      <c r="V656">
        <v>3471</v>
      </c>
      <c r="W656" t="str">
        <v>Port Joshualand</v>
      </c>
      <c r="X656" t="str">
        <v>Western Australia</v>
      </c>
      <c r="Y656" t="str">
        <v>Australia</v>
      </c>
      <c r="Z656">
        <v>6</v>
      </c>
      <c r="AA656" s="3" t="str">
        <f t="shared" si="21"/>
        <v>10 to 20</v>
      </c>
      <c r="AL656" s="6" t="str">
        <v>Valentino Branney</v>
      </c>
      <c r="AP656" s="6">
        <v>871</v>
      </c>
      <c r="AQ656" s="6" t="s">
        <v>1377</v>
      </c>
    </row>
    <row r="657" spans="1:43" x14ac:dyDescent="0.25">
      <c r="A657">
        <v>655</v>
      </c>
      <c r="B657">
        <v>139</v>
      </c>
      <c r="C657">
        <v>428</v>
      </c>
      <c r="D657">
        <v>107</v>
      </c>
      <c r="E657">
        <v>1</v>
      </c>
      <c r="F657">
        <v>107</v>
      </c>
      <c r="G657" t="str">
        <f>VLOOKUP($C657,'Raw-products'!$A$2:$H$1261,MATCH(G$1,'Raw-products'!$A$1:$H$1,0))</f>
        <v>Jacket</v>
      </c>
      <c r="H657" t="str">
        <f>VLOOKUP($C657,'Raw-products'!$A$2:$H$1261,MATCH(H$1,'Raw-products'!$A$1:$H$1,0))</f>
        <v>Denim</v>
      </c>
      <c r="I657" t="str">
        <f>VLOOKUP($C657,'Raw-products'!$A$2:$H$1261,MATCH(I$1,'Raw-products'!$A$1:$H$1,0))</f>
        <v>L</v>
      </c>
      <c r="J657" t="str">
        <f>VLOOKUP($C657,'Raw-products'!$A$2:$H$1261,MATCH(J$1,'Raw-products'!$A$1:$H$1,0))</f>
        <v>orange</v>
      </c>
      <c r="K657">
        <f>VLOOKUP($C657,'Raw-products'!$A$2:$H$1261,MATCH(K$1,'Raw-products'!$A$1:$H$1,0))</f>
        <v>92</v>
      </c>
      <c r="L657">
        <f>VLOOKUP($C657,'Raw-products'!$A$2:$H$1261,MATCH(L$1,'Raw-products'!$A$1:$H$1,0))</f>
        <v>73</v>
      </c>
      <c r="M657" s="5">
        <f t="shared" si="20"/>
        <v>6716</v>
      </c>
      <c r="N657" cm="1">
        <f t="array" ref="N657:Q657">_xlfn.XLOOKUP($B657,'Raw -orders'!$A:$A,'Raw -orders'!$B:$E)</f>
        <v>871</v>
      </c>
      <c r="O657">
        <v>11224</v>
      </c>
      <c r="P657" s="1">
        <v>44362</v>
      </c>
      <c r="Q657" s="1">
        <v>44375</v>
      </c>
      <c r="R657" t="str" cm="1">
        <f t="array" ref="R657:Y657">_xlfn.XLOOKUP($N657,'Raw - customers'!$A:$A,'Raw - customers'!$B:$I)</f>
        <v>Calypso Ellaway</v>
      </c>
      <c r="S657" t="str">
        <v>Bigender</v>
      </c>
      <c r="T657">
        <v>48</v>
      </c>
      <c r="U657" t="str">
        <v>174 Thomson StreetSuite 883</v>
      </c>
      <c r="V657">
        <v>3471</v>
      </c>
      <c r="W657" t="str">
        <v>Port Joshualand</v>
      </c>
      <c r="X657" t="str">
        <v>Western Australia</v>
      </c>
      <c r="Y657" t="str">
        <v>Australia</v>
      </c>
      <c r="Z657">
        <v>6</v>
      </c>
      <c r="AA657" s="3" t="str">
        <f t="shared" si="21"/>
        <v>10 to 20</v>
      </c>
      <c r="AL657" s="6" t="str">
        <v>Valerie D'Errico</v>
      </c>
      <c r="AP657" s="6">
        <v>871</v>
      </c>
      <c r="AQ657" s="6" t="s">
        <v>1377</v>
      </c>
    </row>
    <row r="658" spans="1:43" x14ac:dyDescent="0.25">
      <c r="A658">
        <v>656</v>
      </c>
      <c r="B658">
        <v>139</v>
      </c>
      <c r="C658">
        <v>280</v>
      </c>
      <c r="D658">
        <v>105</v>
      </c>
      <c r="E658">
        <v>1</v>
      </c>
      <c r="F658">
        <v>105</v>
      </c>
      <c r="G658" t="str">
        <f>VLOOKUP($C658,'Raw-products'!$A$2:$H$1261,MATCH(G$1,'Raw-products'!$A$1:$H$1,0))</f>
        <v>Shirt</v>
      </c>
      <c r="H658" t="str">
        <f>VLOOKUP($C658,'Raw-products'!$A$2:$H$1261,MATCH(H$1,'Raw-products'!$A$1:$H$1,0))</f>
        <v>Cuban Collar</v>
      </c>
      <c r="I658" t="str">
        <f>VLOOKUP($C658,'Raw-products'!$A$2:$H$1261,MATCH(I$1,'Raw-products'!$A$1:$H$1,0))</f>
        <v>XS</v>
      </c>
      <c r="J658" t="str">
        <f>VLOOKUP($C658,'Raw-products'!$A$2:$H$1261,MATCH(J$1,'Raw-products'!$A$1:$H$1,0))</f>
        <v>red</v>
      </c>
      <c r="K658">
        <f>VLOOKUP($C658,'Raw-products'!$A$2:$H$1261,MATCH(K$1,'Raw-products'!$A$1:$H$1,0))</f>
        <v>93</v>
      </c>
      <c r="L658">
        <f>VLOOKUP($C658,'Raw-products'!$A$2:$H$1261,MATCH(L$1,'Raw-products'!$A$1:$H$1,0))</f>
        <v>56</v>
      </c>
      <c r="M658" s="5">
        <f t="shared" si="20"/>
        <v>5208</v>
      </c>
      <c r="N658" cm="1">
        <f t="array" ref="N658:Q658">_xlfn.XLOOKUP($B658,'Raw -orders'!$A:$A,'Raw -orders'!$B:$E)</f>
        <v>871</v>
      </c>
      <c r="O658">
        <v>11224</v>
      </c>
      <c r="P658" s="1">
        <v>44362</v>
      </c>
      <c r="Q658" s="1">
        <v>44375</v>
      </c>
      <c r="R658" t="str" cm="1">
        <f t="array" ref="R658:Y658">_xlfn.XLOOKUP($N658,'Raw - customers'!$A:$A,'Raw - customers'!$B:$I)</f>
        <v>Calypso Ellaway</v>
      </c>
      <c r="S658" t="str">
        <v>Bigender</v>
      </c>
      <c r="T658">
        <v>48</v>
      </c>
      <c r="U658" t="str">
        <v>174 Thomson StreetSuite 883</v>
      </c>
      <c r="V658">
        <v>3471</v>
      </c>
      <c r="W658" t="str">
        <v>Port Joshualand</v>
      </c>
      <c r="X658" t="str">
        <v>Western Australia</v>
      </c>
      <c r="Y658" t="str">
        <v>Australia</v>
      </c>
      <c r="Z658">
        <v>6</v>
      </c>
      <c r="AA658" s="3" t="str">
        <f t="shared" si="21"/>
        <v>10 to 20</v>
      </c>
      <c r="AL658" s="6" t="str">
        <v>Valery Pache</v>
      </c>
      <c r="AP658" s="6">
        <v>871</v>
      </c>
      <c r="AQ658" s="6" t="s">
        <v>1377</v>
      </c>
    </row>
    <row r="659" spans="1:43" x14ac:dyDescent="0.25">
      <c r="A659">
        <v>657</v>
      </c>
      <c r="B659">
        <v>139</v>
      </c>
      <c r="C659">
        <v>1110</v>
      </c>
      <c r="D659">
        <v>115</v>
      </c>
      <c r="E659">
        <v>3</v>
      </c>
      <c r="F659">
        <v>345</v>
      </c>
      <c r="G659" t="str">
        <f>VLOOKUP($C659,'Raw-products'!$A$2:$H$1261,MATCH(G$1,'Raw-products'!$A$1:$H$1,0))</f>
        <v>Trousers</v>
      </c>
      <c r="H659" t="str">
        <f>VLOOKUP($C659,'Raw-products'!$A$2:$H$1261,MATCH(H$1,'Raw-products'!$A$1:$H$1,0))</f>
        <v>Cropped</v>
      </c>
      <c r="I659" t="str">
        <f>VLOOKUP($C659,'Raw-products'!$A$2:$H$1261,MATCH(I$1,'Raw-products'!$A$1:$H$1,0))</f>
        <v>XS</v>
      </c>
      <c r="J659" t="str">
        <f>VLOOKUP($C659,'Raw-products'!$A$2:$H$1261,MATCH(J$1,'Raw-products'!$A$1:$H$1,0))</f>
        <v>indigo</v>
      </c>
      <c r="K659">
        <f>VLOOKUP($C659,'Raw-products'!$A$2:$H$1261,MATCH(K$1,'Raw-products'!$A$1:$H$1,0))</f>
        <v>99</v>
      </c>
      <c r="L659">
        <f>VLOOKUP($C659,'Raw-products'!$A$2:$H$1261,MATCH(L$1,'Raw-products'!$A$1:$H$1,0))</f>
        <v>55</v>
      </c>
      <c r="M659" s="5">
        <f t="shared" si="20"/>
        <v>5445</v>
      </c>
      <c r="N659" cm="1">
        <f t="array" ref="N659:Q659">_xlfn.XLOOKUP($B659,'Raw -orders'!$A:$A,'Raw -orders'!$B:$E)</f>
        <v>871</v>
      </c>
      <c r="O659">
        <v>11224</v>
      </c>
      <c r="P659" s="1">
        <v>44362</v>
      </c>
      <c r="Q659" s="1">
        <v>44375</v>
      </c>
      <c r="R659" t="str" cm="1">
        <f t="array" ref="R659:Y659">_xlfn.XLOOKUP($N659,'Raw - customers'!$A:$A,'Raw - customers'!$B:$I)</f>
        <v>Calypso Ellaway</v>
      </c>
      <c r="S659" t="str">
        <v>Bigender</v>
      </c>
      <c r="T659">
        <v>48</v>
      </c>
      <c r="U659" t="str">
        <v>174 Thomson StreetSuite 883</v>
      </c>
      <c r="V659">
        <v>3471</v>
      </c>
      <c r="W659" t="str">
        <v>Port Joshualand</v>
      </c>
      <c r="X659" t="str">
        <v>Western Australia</v>
      </c>
      <c r="Y659" t="str">
        <v>Australia</v>
      </c>
      <c r="Z659">
        <v>6</v>
      </c>
      <c r="AA659" s="3" t="str">
        <f t="shared" si="21"/>
        <v>10 to 20</v>
      </c>
      <c r="AL659" s="6" t="str">
        <v>Vanna Densham</v>
      </c>
      <c r="AP659" s="6">
        <v>871</v>
      </c>
      <c r="AQ659" s="6" t="s">
        <v>1377</v>
      </c>
    </row>
    <row r="660" spans="1:43" x14ac:dyDescent="0.25">
      <c r="A660">
        <v>658</v>
      </c>
      <c r="B660">
        <v>140</v>
      </c>
      <c r="C660">
        <v>701</v>
      </c>
      <c r="D660">
        <v>119</v>
      </c>
      <c r="E660">
        <v>3</v>
      </c>
      <c r="F660">
        <v>357</v>
      </c>
      <c r="G660" t="str">
        <f>VLOOKUP($C660,'Raw-products'!$A$2:$H$1261,MATCH(G$1,'Raw-products'!$A$1:$H$1,0))</f>
        <v>Jacket</v>
      </c>
      <c r="H660" t="str">
        <f>VLOOKUP($C660,'Raw-products'!$A$2:$H$1261,MATCH(H$1,'Raw-products'!$A$1:$H$1,0))</f>
        <v>Trench Coat</v>
      </c>
      <c r="I660" t="str">
        <f>VLOOKUP($C660,'Raw-products'!$A$2:$H$1261,MATCH(I$1,'Raw-products'!$A$1:$H$1,0))</f>
        <v>S</v>
      </c>
      <c r="J660" t="str">
        <f>VLOOKUP($C660,'Raw-products'!$A$2:$H$1261,MATCH(J$1,'Raw-products'!$A$1:$H$1,0))</f>
        <v>red</v>
      </c>
      <c r="K660">
        <f>VLOOKUP($C660,'Raw-products'!$A$2:$H$1261,MATCH(K$1,'Raw-products'!$A$1:$H$1,0))</f>
        <v>112</v>
      </c>
      <c r="L660">
        <f>VLOOKUP($C660,'Raw-products'!$A$2:$H$1261,MATCH(L$1,'Raw-products'!$A$1:$H$1,0))</f>
        <v>54</v>
      </c>
      <c r="M660" s="5">
        <f t="shared" si="20"/>
        <v>6048</v>
      </c>
      <c r="N660" cm="1">
        <f t="array" ref="N660:Q660">_xlfn.XLOOKUP($B660,'Raw -orders'!$A:$A,'Raw -orders'!$B:$E)</f>
        <v>539</v>
      </c>
      <c r="O660">
        <v>35025</v>
      </c>
      <c r="P660" s="1">
        <v>44294</v>
      </c>
      <c r="Q660" s="1">
        <v>44299</v>
      </c>
      <c r="R660" t="str" cm="1">
        <f t="array" ref="R660:Y660">_xlfn.XLOOKUP($N660,'Raw - customers'!$A:$A,'Raw - customers'!$B:$I)</f>
        <v>Sonny Tremollet</v>
      </c>
      <c r="S660" t="str">
        <v>Male</v>
      </c>
      <c r="T660">
        <v>78</v>
      </c>
      <c r="U660" t="str">
        <v>6481 Isaac LoopApt. 355</v>
      </c>
      <c r="V660">
        <v>4362</v>
      </c>
      <c r="W660" t="str">
        <v>Port Blake</v>
      </c>
      <c r="X660" t="str">
        <v>Queensland</v>
      </c>
      <c r="Y660" t="str">
        <v>Australia</v>
      </c>
      <c r="Z660">
        <v>4</v>
      </c>
      <c r="AA660" s="3" t="str">
        <f t="shared" si="21"/>
        <v>0 to 10</v>
      </c>
      <c r="AL660" s="6" t="str">
        <v>Vicki Stockwell</v>
      </c>
      <c r="AP660" s="6">
        <v>539</v>
      </c>
      <c r="AQ660" s="6" t="s">
        <v>1355</v>
      </c>
    </row>
    <row r="661" spans="1:43" x14ac:dyDescent="0.25">
      <c r="A661">
        <v>659</v>
      </c>
      <c r="B661">
        <v>140</v>
      </c>
      <c r="C661">
        <v>955</v>
      </c>
      <c r="D661">
        <v>97</v>
      </c>
      <c r="E661">
        <v>1</v>
      </c>
      <c r="F661">
        <v>97</v>
      </c>
      <c r="G661" t="str">
        <f>VLOOKUP($C661,'Raw-products'!$A$2:$H$1261,MATCH(G$1,'Raw-products'!$A$1:$H$1,0))</f>
        <v>Trousers</v>
      </c>
      <c r="H661" t="str">
        <f>VLOOKUP($C661,'Raw-products'!$A$2:$H$1261,MATCH(H$1,'Raw-products'!$A$1:$H$1,0))</f>
        <v>Slim-Fit</v>
      </c>
      <c r="I661" t="str">
        <f>VLOOKUP($C661,'Raw-products'!$A$2:$H$1261,MATCH(I$1,'Raw-products'!$A$1:$H$1,0))</f>
        <v>XS</v>
      </c>
      <c r="J661" t="str">
        <f>VLOOKUP($C661,'Raw-products'!$A$2:$H$1261,MATCH(J$1,'Raw-products'!$A$1:$H$1,0))</f>
        <v>yellow</v>
      </c>
      <c r="K661">
        <f>VLOOKUP($C661,'Raw-products'!$A$2:$H$1261,MATCH(K$1,'Raw-products'!$A$1:$H$1,0))</f>
        <v>119</v>
      </c>
      <c r="L661">
        <f>VLOOKUP($C661,'Raw-products'!$A$2:$H$1261,MATCH(L$1,'Raw-products'!$A$1:$H$1,0))</f>
        <v>59</v>
      </c>
      <c r="M661" s="5">
        <f t="shared" si="20"/>
        <v>7021</v>
      </c>
      <c r="N661" cm="1">
        <f t="array" ref="N661:Q661">_xlfn.XLOOKUP($B661,'Raw -orders'!$A:$A,'Raw -orders'!$B:$E)</f>
        <v>539</v>
      </c>
      <c r="O661">
        <v>35025</v>
      </c>
      <c r="P661" s="1">
        <v>44294</v>
      </c>
      <c r="Q661" s="1">
        <v>44299</v>
      </c>
      <c r="R661" t="str" cm="1">
        <f t="array" ref="R661:Y661">_xlfn.XLOOKUP($N661,'Raw - customers'!$A:$A,'Raw - customers'!$B:$I)</f>
        <v>Sonny Tremollet</v>
      </c>
      <c r="S661" t="str">
        <v>Male</v>
      </c>
      <c r="T661">
        <v>78</v>
      </c>
      <c r="U661" t="str">
        <v>6481 Isaac LoopApt. 355</v>
      </c>
      <c r="V661">
        <v>4362</v>
      </c>
      <c r="W661" t="str">
        <v>Port Blake</v>
      </c>
      <c r="X661" t="str">
        <v>Queensland</v>
      </c>
      <c r="Y661" t="str">
        <v>Australia</v>
      </c>
      <c r="Z661">
        <v>4</v>
      </c>
      <c r="AA661" s="3" t="str">
        <f t="shared" si="21"/>
        <v>0 to 10</v>
      </c>
      <c r="AL661" s="6" t="str">
        <v>Vida Matchitt</v>
      </c>
      <c r="AP661" s="6">
        <v>539</v>
      </c>
      <c r="AQ661" s="6" t="s">
        <v>1355</v>
      </c>
    </row>
    <row r="662" spans="1:43" x14ac:dyDescent="0.25">
      <c r="A662">
        <v>660</v>
      </c>
      <c r="B662">
        <v>140</v>
      </c>
      <c r="C662">
        <v>575</v>
      </c>
      <c r="D662">
        <v>100</v>
      </c>
      <c r="E662">
        <v>1</v>
      </c>
      <c r="F662">
        <v>100</v>
      </c>
      <c r="G662" t="str">
        <f>VLOOKUP($C662,'Raw-products'!$A$2:$H$1261,MATCH(G$1,'Raw-products'!$A$1:$H$1,0))</f>
        <v>Jacket</v>
      </c>
      <c r="H662" t="str">
        <f>VLOOKUP($C662,'Raw-products'!$A$2:$H$1261,MATCH(H$1,'Raw-products'!$A$1:$H$1,0))</f>
        <v>Bomber</v>
      </c>
      <c r="I662" t="str">
        <f>VLOOKUP($C662,'Raw-products'!$A$2:$H$1261,MATCH(I$1,'Raw-products'!$A$1:$H$1,0))</f>
        <v>XS</v>
      </c>
      <c r="J662" t="str">
        <f>VLOOKUP($C662,'Raw-products'!$A$2:$H$1261,MATCH(J$1,'Raw-products'!$A$1:$H$1,0))</f>
        <v>green</v>
      </c>
      <c r="K662">
        <f>VLOOKUP($C662,'Raw-products'!$A$2:$H$1261,MATCH(K$1,'Raw-products'!$A$1:$H$1,0))</f>
        <v>90</v>
      </c>
      <c r="L662">
        <f>VLOOKUP($C662,'Raw-products'!$A$2:$H$1261,MATCH(L$1,'Raw-products'!$A$1:$H$1,0))</f>
        <v>48</v>
      </c>
      <c r="M662" s="5">
        <f t="shared" si="20"/>
        <v>4320</v>
      </c>
      <c r="N662" cm="1">
        <f t="array" ref="N662:Q662">_xlfn.XLOOKUP($B662,'Raw -orders'!$A:$A,'Raw -orders'!$B:$E)</f>
        <v>539</v>
      </c>
      <c r="O662">
        <v>35025</v>
      </c>
      <c r="P662" s="1">
        <v>44294</v>
      </c>
      <c r="Q662" s="1">
        <v>44299</v>
      </c>
      <c r="R662" t="str" cm="1">
        <f t="array" ref="R662:Y662">_xlfn.XLOOKUP($N662,'Raw - customers'!$A:$A,'Raw - customers'!$B:$I)</f>
        <v>Sonny Tremollet</v>
      </c>
      <c r="S662" t="str">
        <v>Male</v>
      </c>
      <c r="T662">
        <v>78</v>
      </c>
      <c r="U662" t="str">
        <v>6481 Isaac LoopApt. 355</v>
      </c>
      <c r="V662">
        <v>4362</v>
      </c>
      <c r="W662" t="str">
        <v>Port Blake</v>
      </c>
      <c r="X662" t="str">
        <v>Queensland</v>
      </c>
      <c r="Y662" t="str">
        <v>Australia</v>
      </c>
      <c r="Z662">
        <v>4</v>
      </c>
      <c r="AA662" s="3" t="str">
        <f t="shared" si="21"/>
        <v>0 to 10</v>
      </c>
      <c r="AL662" s="6" t="str">
        <v>Vin Rubenovic</v>
      </c>
      <c r="AP662" s="6">
        <v>539</v>
      </c>
      <c r="AQ662" s="6" t="s">
        <v>1355</v>
      </c>
    </row>
    <row r="663" spans="1:43" x14ac:dyDescent="0.25">
      <c r="A663">
        <v>661</v>
      </c>
      <c r="B663">
        <v>140</v>
      </c>
      <c r="C663">
        <v>533</v>
      </c>
      <c r="D663">
        <v>98</v>
      </c>
      <c r="E663">
        <v>2</v>
      </c>
      <c r="F663">
        <v>196</v>
      </c>
      <c r="G663" t="str">
        <f>VLOOKUP($C663,'Raw-products'!$A$2:$H$1261,MATCH(G$1,'Raw-products'!$A$1:$H$1,0))</f>
        <v>Jacket</v>
      </c>
      <c r="H663" t="str">
        <f>VLOOKUP($C663,'Raw-products'!$A$2:$H$1261,MATCH(H$1,'Raw-products'!$A$1:$H$1,0))</f>
        <v>Leather</v>
      </c>
      <c r="I663" t="str">
        <f>VLOOKUP($C663,'Raw-products'!$A$2:$H$1261,MATCH(I$1,'Raw-products'!$A$1:$H$1,0))</f>
        <v>L</v>
      </c>
      <c r="J663" t="str">
        <f>VLOOKUP($C663,'Raw-products'!$A$2:$H$1261,MATCH(J$1,'Raw-products'!$A$1:$H$1,0))</f>
        <v>orange</v>
      </c>
      <c r="K663">
        <f>VLOOKUP($C663,'Raw-products'!$A$2:$H$1261,MATCH(K$1,'Raw-products'!$A$1:$H$1,0))</f>
        <v>113</v>
      </c>
      <c r="L663">
        <f>VLOOKUP($C663,'Raw-products'!$A$2:$H$1261,MATCH(L$1,'Raw-products'!$A$1:$H$1,0))</f>
        <v>78</v>
      </c>
      <c r="M663" s="5">
        <f t="shared" si="20"/>
        <v>8814</v>
      </c>
      <c r="N663" cm="1">
        <f t="array" ref="N663:Q663">_xlfn.XLOOKUP($B663,'Raw -orders'!$A:$A,'Raw -orders'!$B:$E)</f>
        <v>539</v>
      </c>
      <c r="O663">
        <v>35025</v>
      </c>
      <c r="P663" s="1">
        <v>44294</v>
      </c>
      <c r="Q663" s="1">
        <v>44299</v>
      </c>
      <c r="R663" t="str" cm="1">
        <f t="array" ref="R663:Y663">_xlfn.XLOOKUP($N663,'Raw - customers'!$A:$A,'Raw - customers'!$B:$I)</f>
        <v>Sonny Tremollet</v>
      </c>
      <c r="S663" t="str">
        <v>Male</v>
      </c>
      <c r="T663">
        <v>78</v>
      </c>
      <c r="U663" t="str">
        <v>6481 Isaac LoopApt. 355</v>
      </c>
      <c r="V663">
        <v>4362</v>
      </c>
      <c r="W663" t="str">
        <v>Port Blake</v>
      </c>
      <c r="X663" t="str">
        <v>Queensland</v>
      </c>
      <c r="Y663" t="str">
        <v>Australia</v>
      </c>
      <c r="Z663">
        <v>4</v>
      </c>
      <c r="AA663" s="3" t="str">
        <f t="shared" si="21"/>
        <v>0 to 10</v>
      </c>
      <c r="AL663" s="6" t="str">
        <v>Vincent Kiledal</v>
      </c>
      <c r="AP663" s="6">
        <v>539</v>
      </c>
      <c r="AQ663" s="6" t="s">
        <v>1355</v>
      </c>
    </row>
    <row r="664" spans="1:43" x14ac:dyDescent="0.25">
      <c r="A664">
        <v>662</v>
      </c>
      <c r="B664">
        <v>140</v>
      </c>
      <c r="C664">
        <v>687</v>
      </c>
      <c r="D664">
        <v>113</v>
      </c>
      <c r="E664">
        <v>3</v>
      </c>
      <c r="F664">
        <v>339</v>
      </c>
      <c r="G664" t="str">
        <f>VLOOKUP($C664,'Raw-products'!$A$2:$H$1261,MATCH(G$1,'Raw-products'!$A$1:$H$1,0))</f>
        <v>Jacket</v>
      </c>
      <c r="H664" t="str">
        <f>VLOOKUP($C664,'Raw-products'!$A$2:$H$1261,MATCH(H$1,'Raw-products'!$A$1:$H$1,0))</f>
        <v>Parka</v>
      </c>
      <c r="I664" t="str">
        <f>VLOOKUP($C664,'Raw-products'!$A$2:$H$1261,MATCH(I$1,'Raw-products'!$A$1:$H$1,0))</f>
        <v>M</v>
      </c>
      <c r="J664" t="str">
        <f>VLOOKUP($C664,'Raw-products'!$A$2:$H$1261,MATCH(J$1,'Raw-products'!$A$1:$H$1,0))</f>
        <v>blue</v>
      </c>
      <c r="K664">
        <f>VLOOKUP($C664,'Raw-products'!$A$2:$H$1261,MATCH(K$1,'Raw-products'!$A$1:$H$1,0))</f>
        <v>119</v>
      </c>
      <c r="L664">
        <f>VLOOKUP($C664,'Raw-products'!$A$2:$H$1261,MATCH(L$1,'Raw-products'!$A$1:$H$1,0))</f>
        <v>54</v>
      </c>
      <c r="M664" s="5">
        <f t="shared" si="20"/>
        <v>6426</v>
      </c>
      <c r="N664" cm="1">
        <f t="array" ref="N664:Q664">_xlfn.XLOOKUP($B664,'Raw -orders'!$A:$A,'Raw -orders'!$B:$E)</f>
        <v>539</v>
      </c>
      <c r="O664">
        <v>35025</v>
      </c>
      <c r="P664" s="1">
        <v>44294</v>
      </c>
      <c r="Q664" s="1">
        <v>44299</v>
      </c>
      <c r="R664" t="str" cm="1">
        <f t="array" ref="R664:Y664">_xlfn.XLOOKUP($N664,'Raw - customers'!$A:$A,'Raw - customers'!$B:$I)</f>
        <v>Sonny Tremollet</v>
      </c>
      <c r="S664" t="str">
        <v>Male</v>
      </c>
      <c r="T664">
        <v>78</v>
      </c>
      <c r="U664" t="str">
        <v>6481 Isaac LoopApt. 355</v>
      </c>
      <c r="V664">
        <v>4362</v>
      </c>
      <c r="W664" t="str">
        <v>Port Blake</v>
      </c>
      <c r="X664" t="str">
        <v>Queensland</v>
      </c>
      <c r="Y664" t="str">
        <v>Australia</v>
      </c>
      <c r="Z664">
        <v>4</v>
      </c>
      <c r="AA664" s="3" t="str">
        <f t="shared" si="21"/>
        <v>0 to 10</v>
      </c>
      <c r="AL664" s="6" t="str">
        <v>Vinnie Feaver</v>
      </c>
      <c r="AP664" s="6">
        <v>539</v>
      </c>
      <c r="AQ664" s="6" t="s">
        <v>1355</v>
      </c>
    </row>
    <row r="665" spans="1:43" x14ac:dyDescent="0.25">
      <c r="A665">
        <v>663</v>
      </c>
      <c r="B665">
        <v>140</v>
      </c>
      <c r="C665">
        <v>628</v>
      </c>
      <c r="D665">
        <v>112</v>
      </c>
      <c r="E665">
        <v>1</v>
      </c>
      <c r="F665">
        <v>112</v>
      </c>
      <c r="G665" t="str">
        <f>VLOOKUP($C665,'Raw-products'!$A$2:$H$1261,MATCH(G$1,'Raw-products'!$A$1:$H$1,0))</f>
        <v>Jacket</v>
      </c>
      <c r="H665" t="str">
        <f>VLOOKUP($C665,'Raw-products'!$A$2:$H$1261,MATCH(H$1,'Raw-products'!$A$1:$H$1,0))</f>
        <v>Cardigan</v>
      </c>
      <c r="I665" t="str">
        <f>VLOOKUP($C665,'Raw-products'!$A$2:$H$1261,MATCH(I$1,'Raw-products'!$A$1:$H$1,0))</f>
        <v>L</v>
      </c>
      <c r="J665" t="str">
        <f>VLOOKUP($C665,'Raw-products'!$A$2:$H$1261,MATCH(J$1,'Raw-products'!$A$1:$H$1,0))</f>
        <v>violet</v>
      </c>
      <c r="K665">
        <f>VLOOKUP($C665,'Raw-products'!$A$2:$H$1261,MATCH(K$1,'Raw-products'!$A$1:$H$1,0))</f>
        <v>118</v>
      </c>
      <c r="L665">
        <f>VLOOKUP($C665,'Raw-products'!$A$2:$H$1261,MATCH(L$1,'Raw-products'!$A$1:$H$1,0))</f>
        <v>66</v>
      </c>
      <c r="M665" s="5">
        <f t="shared" si="20"/>
        <v>7788</v>
      </c>
      <c r="N665" cm="1">
        <f t="array" ref="N665:Q665">_xlfn.XLOOKUP($B665,'Raw -orders'!$A:$A,'Raw -orders'!$B:$E)</f>
        <v>539</v>
      </c>
      <c r="O665">
        <v>35025</v>
      </c>
      <c r="P665" s="1">
        <v>44294</v>
      </c>
      <c r="Q665" s="1">
        <v>44299</v>
      </c>
      <c r="R665" t="str" cm="1">
        <f t="array" ref="R665:Y665">_xlfn.XLOOKUP($N665,'Raw - customers'!$A:$A,'Raw - customers'!$B:$I)</f>
        <v>Sonny Tremollet</v>
      </c>
      <c r="S665" t="str">
        <v>Male</v>
      </c>
      <c r="T665">
        <v>78</v>
      </c>
      <c r="U665" t="str">
        <v>6481 Isaac LoopApt. 355</v>
      </c>
      <c r="V665">
        <v>4362</v>
      </c>
      <c r="W665" t="str">
        <v>Port Blake</v>
      </c>
      <c r="X665" t="str">
        <v>Queensland</v>
      </c>
      <c r="Y665" t="str">
        <v>Australia</v>
      </c>
      <c r="Z665">
        <v>4</v>
      </c>
      <c r="AA665" s="3" t="str">
        <f t="shared" si="21"/>
        <v>0 to 10</v>
      </c>
      <c r="AL665" s="6" t="str">
        <v>Violet Alwen</v>
      </c>
      <c r="AP665" s="6">
        <v>539</v>
      </c>
      <c r="AQ665" s="6" t="s">
        <v>1355</v>
      </c>
    </row>
    <row r="666" spans="1:43" x14ac:dyDescent="0.25">
      <c r="A666">
        <v>664</v>
      </c>
      <c r="B666">
        <v>140</v>
      </c>
      <c r="C666">
        <v>1130</v>
      </c>
      <c r="D666">
        <v>102</v>
      </c>
      <c r="E666">
        <v>3</v>
      </c>
      <c r="F666">
        <v>306</v>
      </c>
      <c r="G666" t="str">
        <f>VLOOKUP($C666,'Raw-products'!$A$2:$H$1261,MATCH(G$1,'Raw-products'!$A$1:$H$1,0))</f>
        <v>Trousers</v>
      </c>
      <c r="H666" t="str">
        <f>VLOOKUP($C666,'Raw-products'!$A$2:$H$1261,MATCH(H$1,'Raw-products'!$A$1:$H$1,0))</f>
        <v>Cargo Pants</v>
      </c>
      <c r="I666" t="str">
        <f>VLOOKUP($C666,'Raw-products'!$A$2:$H$1261,MATCH(I$1,'Raw-products'!$A$1:$H$1,0))</f>
        <v>XS</v>
      </c>
      <c r="J666" t="str">
        <f>VLOOKUP($C666,'Raw-products'!$A$2:$H$1261,MATCH(J$1,'Raw-products'!$A$1:$H$1,0))</f>
        <v>yellow</v>
      </c>
      <c r="K666">
        <f>VLOOKUP($C666,'Raw-products'!$A$2:$H$1261,MATCH(K$1,'Raw-products'!$A$1:$H$1,0))</f>
        <v>106</v>
      </c>
      <c r="L666">
        <f>VLOOKUP($C666,'Raw-products'!$A$2:$H$1261,MATCH(L$1,'Raw-products'!$A$1:$H$1,0))</f>
        <v>68</v>
      </c>
      <c r="M666" s="5">
        <f t="shared" si="20"/>
        <v>7208</v>
      </c>
      <c r="N666" cm="1">
        <f t="array" ref="N666:Q666">_xlfn.XLOOKUP($B666,'Raw -orders'!$A:$A,'Raw -orders'!$B:$E)</f>
        <v>539</v>
      </c>
      <c r="O666">
        <v>35025</v>
      </c>
      <c r="P666" s="1">
        <v>44294</v>
      </c>
      <c r="Q666" s="1">
        <v>44299</v>
      </c>
      <c r="R666" t="str" cm="1">
        <f t="array" ref="R666:Y666">_xlfn.XLOOKUP($N666,'Raw - customers'!$A:$A,'Raw - customers'!$B:$I)</f>
        <v>Sonny Tremollet</v>
      </c>
      <c r="S666" t="str">
        <v>Male</v>
      </c>
      <c r="T666">
        <v>78</v>
      </c>
      <c r="U666" t="str">
        <v>6481 Isaac LoopApt. 355</v>
      </c>
      <c r="V666">
        <v>4362</v>
      </c>
      <c r="W666" t="str">
        <v>Port Blake</v>
      </c>
      <c r="X666" t="str">
        <v>Queensland</v>
      </c>
      <c r="Y666" t="str">
        <v>Australia</v>
      </c>
      <c r="Z666">
        <v>4</v>
      </c>
      <c r="AA666" s="3" t="str">
        <f t="shared" si="21"/>
        <v>0 to 10</v>
      </c>
      <c r="AL666" s="6" t="str">
        <v>Vite Durrant</v>
      </c>
      <c r="AP666" s="6">
        <v>539</v>
      </c>
      <c r="AQ666" s="6" t="s">
        <v>1355</v>
      </c>
    </row>
    <row r="667" spans="1:43" x14ac:dyDescent="0.25">
      <c r="A667">
        <v>665</v>
      </c>
      <c r="B667">
        <v>141</v>
      </c>
      <c r="C667">
        <v>805</v>
      </c>
      <c r="D667">
        <v>117</v>
      </c>
      <c r="E667">
        <v>3</v>
      </c>
      <c r="F667">
        <v>351</v>
      </c>
      <c r="G667" t="str">
        <f>VLOOKUP($C667,'Raw-products'!$A$2:$H$1261,MATCH(G$1,'Raw-products'!$A$1:$H$1,0))</f>
        <v>Jacket</v>
      </c>
      <c r="H667" t="str">
        <f>VLOOKUP($C667,'Raw-products'!$A$2:$H$1261,MATCH(H$1,'Raw-products'!$A$1:$H$1,0))</f>
        <v>Shearling</v>
      </c>
      <c r="I667" t="str">
        <f>VLOOKUP($C667,'Raw-products'!$A$2:$H$1261,MATCH(I$1,'Raw-products'!$A$1:$H$1,0))</f>
        <v>XS</v>
      </c>
      <c r="J667" t="str">
        <f>VLOOKUP($C667,'Raw-products'!$A$2:$H$1261,MATCH(J$1,'Raw-products'!$A$1:$H$1,0))</f>
        <v>red</v>
      </c>
      <c r="K667">
        <f>VLOOKUP($C667,'Raw-products'!$A$2:$H$1261,MATCH(K$1,'Raw-products'!$A$1:$H$1,0))</f>
        <v>95</v>
      </c>
      <c r="L667">
        <f>VLOOKUP($C667,'Raw-products'!$A$2:$H$1261,MATCH(L$1,'Raw-products'!$A$1:$H$1,0))</f>
        <v>74</v>
      </c>
      <c r="M667" s="5">
        <f t="shared" si="20"/>
        <v>7030</v>
      </c>
      <c r="N667" cm="1">
        <f t="array" ref="N667:Q667">_xlfn.XLOOKUP($B667,'Raw -orders'!$A:$A,'Raw -orders'!$B:$E)</f>
        <v>528</v>
      </c>
      <c r="O667">
        <v>40203</v>
      </c>
      <c r="P667" s="1">
        <v>44434</v>
      </c>
      <c r="Q667" s="1">
        <v>44452</v>
      </c>
      <c r="R667" t="str" cm="1">
        <f t="array" ref="R667:Y667">_xlfn.XLOOKUP($N667,'Raw - customers'!$A:$A,'Raw - customers'!$B:$I)</f>
        <v>Cad Dominichetti</v>
      </c>
      <c r="S667" t="str">
        <v>Non-binary</v>
      </c>
      <c r="T667">
        <v>63</v>
      </c>
      <c r="U667" t="str">
        <v>556 Jacobson PlaceApt. 974</v>
      </c>
      <c r="V667">
        <v>1126</v>
      </c>
      <c r="W667" t="str">
        <v>Lake Madelineton</v>
      </c>
      <c r="X667" t="str">
        <v>Western Australia</v>
      </c>
      <c r="Y667" t="str">
        <v>Australia</v>
      </c>
      <c r="Z667">
        <v>8</v>
      </c>
      <c r="AA667" s="3" t="str">
        <f t="shared" si="21"/>
        <v>10 to 20</v>
      </c>
      <c r="AL667" s="6" t="str">
        <v>Vittorio Rosenstengel</v>
      </c>
      <c r="AP667" s="6">
        <v>528</v>
      </c>
      <c r="AQ667" s="6" t="s">
        <v>1377</v>
      </c>
    </row>
    <row r="668" spans="1:43" x14ac:dyDescent="0.25">
      <c r="A668">
        <v>666</v>
      </c>
      <c r="B668">
        <v>141</v>
      </c>
      <c r="C668">
        <v>950</v>
      </c>
      <c r="D668">
        <v>97</v>
      </c>
      <c r="E668">
        <v>1</v>
      </c>
      <c r="F668">
        <v>97</v>
      </c>
      <c r="G668" t="str">
        <f>VLOOKUP($C668,'Raw-products'!$A$2:$H$1261,MATCH(G$1,'Raw-products'!$A$1:$H$1,0))</f>
        <v>Trousers</v>
      </c>
      <c r="H668" t="str">
        <f>VLOOKUP($C668,'Raw-products'!$A$2:$H$1261,MATCH(H$1,'Raw-products'!$A$1:$H$1,0))</f>
        <v>Slim-Fit</v>
      </c>
      <c r="I668" t="str">
        <f>VLOOKUP($C668,'Raw-products'!$A$2:$H$1261,MATCH(I$1,'Raw-products'!$A$1:$H$1,0))</f>
        <v>XS</v>
      </c>
      <c r="J668" t="str">
        <f>VLOOKUP($C668,'Raw-products'!$A$2:$H$1261,MATCH(J$1,'Raw-products'!$A$1:$H$1,0))</f>
        <v>orange</v>
      </c>
      <c r="K668">
        <f>VLOOKUP($C668,'Raw-products'!$A$2:$H$1261,MATCH(K$1,'Raw-products'!$A$1:$H$1,0))</f>
        <v>119</v>
      </c>
      <c r="L668">
        <f>VLOOKUP($C668,'Raw-products'!$A$2:$H$1261,MATCH(L$1,'Raw-products'!$A$1:$H$1,0))</f>
        <v>69</v>
      </c>
      <c r="M668" s="5">
        <f t="shared" si="20"/>
        <v>8211</v>
      </c>
      <c r="N668" cm="1">
        <f t="array" ref="N668:Q668">_xlfn.XLOOKUP($B668,'Raw -orders'!$A:$A,'Raw -orders'!$B:$E)</f>
        <v>528</v>
      </c>
      <c r="O668">
        <v>40203</v>
      </c>
      <c r="P668" s="1">
        <v>44434</v>
      </c>
      <c r="Q668" s="1">
        <v>44452</v>
      </c>
      <c r="R668" t="str" cm="1">
        <f t="array" ref="R668:Y668">_xlfn.XLOOKUP($N668,'Raw - customers'!$A:$A,'Raw - customers'!$B:$I)</f>
        <v>Cad Dominichetti</v>
      </c>
      <c r="S668" t="str">
        <v>Non-binary</v>
      </c>
      <c r="T668">
        <v>63</v>
      </c>
      <c r="U668" t="str">
        <v>556 Jacobson PlaceApt. 974</v>
      </c>
      <c r="V668">
        <v>1126</v>
      </c>
      <c r="W668" t="str">
        <v>Lake Madelineton</v>
      </c>
      <c r="X668" t="str">
        <v>Western Australia</v>
      </c>
      <c r="Y668" t="str">
        <v>Australia</v>
      </c>
      <c r="Z668">
        <v>8</v>
      </c>
      <c r="AA668" s="3" t="str">
        <f t="shared" si="21"/>
        <v>10 to 20</v>
      </c>
      <c r="AL668" s="6" t="str">
        <v>Vladimir Jandourek</v>
      </c>
      <c r="AP668" s="6">
        <v>528</v>
      </c>
      <c r="AQ668" s="6" t="s">
        <v>1377</v>
      </c>
    </row>
    <row r="669" spans="1:43" x14ac:dyDescent="0.25">
      <c r="A669">
        <v>667</v>
      </c>
      <c r="B669">
        <v>141</v>
      </c>
      <c r="C669">
        <v>733</v>
      </c>
      <c r="D669">
        <v>119</v>
      </c>
      <c r="E669">
        <v>3</v>
      </c>
      <c r="F669">
        <v>357</v>
      </c>
      <c r="G669" t="str">
        <f>VLOOKUP($C669,'Raw-products'!$A$2:$H$1261,MATCH(G$1,'Raw-products'!$A$1:$H$1,0))</f>
        <v>Jacket</v>
      </c>
      <c r="H669" t="str">
        <f>VLOOKUP($C669,'Raw-products'!$A$2:$H$1261,MATCH(H$1,'Raw-products'!$A$1:$H$1,0))</f>
        <v>Trench Coat</v>
      </c>
      <c r="I669" t="str">
        <f>VLOOKUP($C669,'Raw-products'!$A$2:$H$1261,MATCH(I$1,'Raw-products'!$A$1:$H$1,0))</f>
        <v>L</v>
      </c>
      <c r="J669" t="str">
        <f>VLOOKUP($C669,'Raw-products'!$A$2:$H$1261,MATCH(J$1,'Raw-products'!$A$1:$H$1,0))</f>
        <v>violet</v>
      </c>
      <c r="K669">
        <f>VLOOKUP($C669,'Raw-products'!$A$2:$H$1261,MATCH(K$1,'Raw-products'!$A$1:$H$1,0))</f>
        <v>112</v>
      </c>
      <c r="L669">
        <f>VLOOKUP($C669,'Raw-products'!$A$2:$H$1261,MATCH(L$1,'Raw-products'!$A$1:$H$1,0))</f>
        <v>76</v>
      </c>
      <c r="M669" s="5">
        <f t="shared" si="20"/>
        <v>8512</v>
      </c>
      <c r="N669" cm="1">
        <f t="array" ref="N669:Q669">_xlfn.XLOOKUP($B669,'Raw -orders'!$A:$A,'Raw -orders'!$B:$E)</f>
        <v>528</v>
      </c>
      <c r="O669">
        <v>40203</v>
      </c>
      <c r="P669" s="1">
        <v>44434</v>
      </c>
      <c r="Q669" s="1">
        <v>44452</v>
      </c>
      <c r="R669" t="str" cm="1">
        <f t="array" ref="R669:Y669">_xlfn.XLOOKUP($N669,'Raw - customers'!$A:$A,'Raw - customers'!$B:$I)</f>
        <v>Cad Dominichetti</v>
      </c>
      <c r="S669" t="str">
        <v>Non-binary</v>
      </c>
      <c r="T669">
        <v>63</v>
      </c>
      <c r="U669" t="str">
        <v>556 Jacobson PlaceApt. 974</v>
      </c>
      <c r="V669">
        <v>1126</v>
      </c>
      <c r="W669" t="str">
        <v>Lake Madelineton</v>
      </c>
      <c r="X669" t="str">
        <v>Western Australia</v>
      </c>
      <c r="Y669" t="str">
        <v>Australia</v>
      </c>
      <c r="Z669">
        <v>8</v>
      </c>
      <c r="AA669" s="3" t="str">
        <f t="shared" si="21"/>
        <v>10 to 20</v>
      </c>
      <c r="AL669" s="6" t="str">
        <v>Wadsworth Olivier</v>
      </c>
      <c r="AP669" s="6">
        <v>528</v>
      </c>
      <c r="AQ669" s="6" t="s">
        <v>1377</v>
      </c>
    </row>
    <row r="670" spans="1:43" x14ac:dyDescent="0.25">
      <c r="A670">
        <v>668</v>
      </c>
      <c r="B670">
        <v>142</v>
      </c>
      <c r="C670">
        <v>8</v>
      </c>
      <c r="D670">
        <v>96</v>
      </c>
      <c r="E670">
        <v>3</v>
      </c>
      <c r="F670">
        <v>288</v>
      </c>
      <c r="G670" t="str">
        <f>VLOOKUP($C670,'Raw-products'!$A$2:$H$1261,MATCH(G$1,'Raw-products'!$A$1:$H$1,0))</f>
        <v>Shirt</v>
      </c>
      <c r="H670" t="str">
        <f>VLOOKUP($C670,'Raw-products'!$A$2:$H$1261,MATCH(H$1,'Raw-products'!$A$1:$H$1,0))</f>
        <v>Oxford Cloth</v>
      </c>
      <c r="I670" t="str">
        <f>VLOOKUP($C670,'Raw-products'!$A$2:$H$1261,MATCH(I$1,'Raw-products'!$A$1:$H$1,0))</f>
        <v>L</v>
      </c>
      <c r="J670" t="str">
        <f>VLOOKUP($C670,'Raw-products'!$A$2:$H$1261,MATCH(J$1,'Raw-products'!$A$1:$H$1,0))</f>
        <v>orange</v>
      </c>
      <c r="K670">
        <f>VLOOKUP($C670,'Raw-products'!$A$2:$H$1261,MATCH(K$1,'Raw-products'!$A$1:$H$1,0))</f>
        <v>114</v>
      </c>
      <c r="L670">
        <f>VLOOKUP($C670,'Raw-products'!$A$2:$H$1261,MATCH(L$1,'Raw-products'!$A$1:$H$1,0))</f>
        <v>48</v>
      </c>
      <c r="M670" s="5">
        <f t="shared" si="20"/>
        <v>5472</v>
      </c>
      <c r="N670" cm="1">
        <f t="array" ref="N670:Q670">_xlfn.XLOOKUP($B670,'Raw -orders'!$A:$A,'Raw -orders'!$B:$E)</f>
        <v>237</v>
      </c>
      <c r="O670">
        <v>53165</v>
      </c>
      <c r="P670" s="1">
        <v>44362</v>
      </c>
      <c r="Q670" s="1">
        <v>44389</v>
      </c>
      <c r="R670" t="str" cm="1">
        <f t="array" ref="R670:Y670">_xlfn.XLOOKUP($N670,'Raw - customers'!$A:$A,'Raw - customers'!$B:$I)</f>
        <v>Cassaundra Sliman</v>
      </c>
      <c r="S670" t="str">
        <v>Agender</v>
      </c>
      <c r="T670">
        <v>71</v>
      </c>
      <c r="U670" t="str">
        <v>3679 Kiehn ParkwaySuite 444</v>
      </c>
      <c r="V670">
        <v>6639</v>
      </c>
      <c r="W670" t="str">
        <v>Lake Mollyburgh</v>
      </c>
      <c r="X670" t="str">
        <v>New South Wales</v>
      </c>
      <c r="Y670" t="str">
        <v>Australia</v>
      </c>
      <c r="Z670">
        <v>6</v>
      </c>
      <c r="AA670" s="3" t="str">
        <f t="shared" si="21"/>
        <v>20 to 30</v>
      </c>
      <c r="AL670" s="6" t="str">
        <v>Wald Kaine</v>
      </c>
      <c r="AP670" s="6">
        <v>237</v>
      </c>
      <c r="AQ670" s="6" t="s">
        <v>1362</v>
      </c>
    </row>
    <row r="671" spans="1:43" x14ac:dyDescent="0.25">
      <c r="A671">
        <v>669</v>
      </c>
      <c r="B671">
        <v>142</v>
      </c>
      <c r="C671">
        <v>843</v>
      </c>
      <c r="D671">
        <v>113</v>
      </c>
      <c r="E671">
        <v>2</v>
      </c>
      <c r="F671">
        <v>226</v>
      </c>
      <c r="G671" t="str">
        <f>VLOOKUP($C671,'Raw-products'!$A$2:$H$1261,MATCH(G$1,'Raw-products'!$A$1:$H$1,0))</f>
        <v>Trousers</v>
      </c>
      <c r="H671" t="str">
        <f>VLOOKUP($C671,'Raw-products'!$A$2:$H$1261,MATCH(H$1,'Raw-products'!$A$1:$H$1,0))</f>
        <v>Chinos</v>
      </c>
      <c r="I671" t="str">
        <f>VLOOKUP($C671,'Raw-products'!$A$2:$H$1261,MATCH(I$1,'Raw-products'!$A$1:$H$1,0))</f>
        <v>L</v>
      </c>
      <c r="J671" t="str">
        <f>VLOOKUP($C671,'Raw-products'!$A$2:$H$1261,MATCH(J$1,'Raw-products'!$A$1:$H$1,0))</f>
        <v>red</v>
      </c>
      <c r="K671">
        <f>VLOOKUP($C671,'Raw-products'!$A$2:$H$1261,MATCH(K$1,'Raw-products'!$A$1:$H$1,0))</f>
        <v>100</v>
      </c>
      <c r="L671">
        <f>VLOOKUP($C671,'Raw-products'!$A$2:$H$1261,MATCH(L$1,'Raw-products'!$A$1:$H$1,0))</f>
        <v>44</v>
      </c>
      <c r="M671" s="5">
        <f t="shared" si="20"/>
        <v>4400</v>
      </c>
      <c r="N671" cm="1">
        <f t="array" ref="N671:Q671">_xlfn.XLOOKUP($B671,'Raw -orders'!$A:$A,'Raw -orders'!$B:$E)</f>
        <v>237</v>
      </c>
      <c r="O671">
        <v>53165</v>
      </c>
      <c r="P671" s="1">
        <v>44362</v>
      </c>
      <c r="Q671" s="1">
        <v>44389</v>
      </c>
      <c r="R671" t="str" cm="1">
        <f t="array" ref="R671:Y671">_xlfn.XLOOKUP($N671,'Raw - customers'!$A:$A,'Raw - customers'!$B:$I)</f>
        <v>Cassaundra Sliman</v>
      </c>
      <c r="S671" t="str">
        <v>Agender</v>
      </c>
      <c r="T671">
        <v>71</v>
      </c>
      <c r="U671" t="str">
        <v>3679 Kiehn ParkwaySuite 444</v>
      </c>
      <c r="V671">
        <v>6639</v>
      </c>
      <c r="W671" t="str">
        <v>Lake Mollyburgh</v>
      </c>
      <c r="X671" t="str">
        <v>New South Wales</v>
      </c>
      <c r="Y671" t="str">
        <v>Australia</v>
      </c>
      <c r="Z671">
        <v>6</v>
      </c>
      <c r="AA671" s="3" t="str">
        <f t="shared" si="21"/>
        <v>20 to 30</v>
      </c>
      <c r="AL671" s="6" t="str">
        <v>Wanids Cudby</v>
      </c>
      <c r="AP671" s="6">
        <v>237</v>
      </c>
      <c r="AQ671" s="6" t="s">
        <v>1362</v>
      </c>
    </row>
    <row r="672" spans="1:43" x14ac:dyDescent="0.25">
      <c r="A672">
        <v>670</v>
      </c>
      <c r="B672">
        <v>142</v>
      </c>
      <c r="C672">
        <v>131</v>
      </c>
      <c r="D672">
        <v>92</v>
      </c>
      <c r="E672">
        <v>3</v>
      </c>
      <c r="F672">
        <v>276</v>
      </c>
      <c r="G672" t="str">
        <f>VLOOKUP($C672,'Raw-products'!$A$2:$H$1261,MATCH(G$1,'Raw-products'!$A$1:$H$1,0))</f>
        <v>Shirt</v>
      </c>
      <c r="H672" t="str">
        <f>VLOOKUP($C672,'Raw-products'!$A$2:$H$1261,MATCH(H$1,'Raw-products'!$A$1:$H$1,0))</f>
        <v>Denim</v>
      </c>
      <c r="I672" t="str">
        <f>VLOOKUP($C672,'Raw-products'!$A$2:$H$1261,MATCH(I$1,'Raw-products'!$A$1:$H$1,0))</f>
        <v>S</v>
      </c>
      <c r="J672" t="str">
        <f>VLOOKUP($C672,'Raw-products'!$A$2:$H$1261,MATCH(J$1,'Raw-products'!$A$1:$H$1,0))</f>
        <v>indigo</v>
      </c>
      <c r="K672">
        <f>VLOOKUP($C672,'Raw-products'!$A$2:$H$1261,MATCH(K$1,'Raw-products'!$A$1:$H$1,0))</f>
        <v>115</v>
      </c>
      <c r="L672">
        <f>VLOOKUP($C672,'Raw-products'!$A$2:$H$1261,MATCH(L$1,'Raw-products'!$A$1:$H$1,0))</f>
        <v>69</v>
      </c>
      <c r="M672" s="5">
        <f t="shared" si="20"/>
        <v>7935</v>
      </c>
      <c r="N672" cm="1">
        <f t="array" ref="N672:Q672">_xlfn.XLOOKUP($B672,'Raw -orders'!$A:$A,'Raw -orders'!$B:$E)</f>
        <v>237</v>
      </c>
      <c r="O672">
        <v>53165</v>
      </c>
      <c r="P672" s="1">
        <v>44362</v>
      </c>
      <c r="Q672" s="1">
        <v>44389</v>
      </c>
      <c r="R672" t="str" cm="1">
        <f t="array" ref="R672:Y672">_xlfn.XLOOKUP($N672,'Raw - customers'!$A:$A,'Raw - customers'!$B:$I)</f>
        <v>Cassaundra Sliman</v>
      </c>
      <c r="S672" t="str">
        <v>Agender</v>
      </c>
      <c r="T672">
        <v>71</v>
      </c>
      <c r="U672" t="str">
        <v>3679 Kiehn ParkwaySuite 444</v>
      </c>
      <c r="V672">
        <v>6639</v>
      </c>
      <c r="W672" t="str">
        <v>Lake Mollyburgh</v>
      </c>
      <c r="X672" t="str">
        <v>New South Wales</v>
      </c>
      <c r="Y672" t="str">
        <v>Australia</v>
      </c>
      <c r="Z672">
        <v>6</v>
      </c>
      <c r="AA672" s="3" t="str">
        <f t="shared" si="21"/>
        <v>20 to 30</v>
      </c>
      <c r="AL672" s="6" t="str">
        <v>Wash Kyneton</v>
      </c>
      <c r="AP672" s="6">
        <v>237</v>
      </c>
      <c r="AQ672" s="6" t="s">
        <v>1362</v>
      </c>
    </row>
    <row r="673" spans="1:43" x14ac:dyDescent="0.25">
      <c r="A673">
        <v>671</v>
      </c>
      <c r="B673">
        <v>142</v>
      </c>
      <c r="C673">
        <v>575</v>
      </c>
      <c r="D673">
        <v>100</v>
      </c>
      <c r="E673">
        <v>3</v>
      </c>
      <c r="F673">
        <v>300</v>
      </c>
      <c r="G673" t="str">
        <f>VLOOKUP($C673,'Raw-products'!$A$2:$H$1261,MATCH(G$1,'Raw-products'!$A$1:$H$1,0))</f>
        <v>Jacket</v>
      </c>
      <c r="H673" t="str">
        <f>VLOOKUP($C673,'Raw-products'!$A$2:$H$1261,MATCH(H$1,'Raw-products'!$A$1:$H$1,0))</f>
        <v>Bomber</v>
      </c>
      <c r="I673" t="str">
        <f>VLOOKUP($C673,'Raw-products'!$A$2:$H$1261,MATCH(I$1,'Raw-products'!$A$1:$H$1,0))</f>
        <v>XS</v>
      </c>
      <c r="J673" t="str">
        <f>VLOOKUP($C673,'Raw-products'!$A$2:$H$1261,MATCH(J$1,'Raw-products'!$A$1:$H$1,0))</f>
        <v>green</v>
      </c>
      <c r="K673">
        <f>VLOOKUP($C673,'Raw-products'!$A$2:$H$1261,MATCH(K$1,'Raw-products'!$A$1:$H$1,0))</f>
        <v>90</v>
      </c>
      <c r="L673">
        <f>VLOOKUP($C673,'Raw-products'!$A$2:$H$1261,MATCH(L$1,'Raw-products'!$A$1:$H$1,0))</f>
        <v>48</v>
      </c>
      <c r="M673" s="5">
        <f t="shared" si="20"/>
        <v>4320</v>
      </c>
      <c r="N673" cm="1">
        <f t="array" ref="N673:Q673">_xlfn.XLOOKUP($B673,'Raw -orders'!$A:$A,'Raw -orders'!$B:$E)</f>
        <v>237</v>
      </c>
      <c r="O673">
        <v>53165</v>
      </c>
      <c r="P673" s="1">
        <v>44362</v>
      </c>
      <c r="Q673" s="1">
        <v>44389</v>
      </c>
      <c r="R673" t="str" cm="1">
        <f t="array" ref="R673:Y673">_xlfn.XLOOKUP($N673,'Raw - customers'!$A:$A,'Raw - customers'!$B:$I)</f>
        <v>Cassaundra Sliman</v>
      </c>
      <c r="S673" t="str">
        <v>Agender</v>
      </c>
      <c r="T673">
        <v>71</v>
      </c>
      <c r="U673" t="str">
        <v>3679 Kiehn ParkwaySuite 444</v>
      </c>
      <c r="V673">
        <v>6639</v>
      </c>
      <c r="W673" t="str">
        <v>Lake Mollyburgh</v>
      </c>
      <c r="X673" t="str">
        <v>New South Wales</v>
      </c>
      <c r="Y673" t="str">
        <v>Australia</v>
      </c>
      <c r="Z673">
        <v>6</v>
      </c>
      <c r="AA673" s="3" t="str">
        <f t="shared" si="21"/>
        <v>20 to 30</v>
      </c>
      <c r="AL673" s="6" t="str">
        <v>Waylen Swallwell</v>
      </c>
      <c r="AP673" s="6">
        <v>237</v>
      </c>
      <c r="AQ673" s="6" t="s">
        <v>1362</v>
      </c>
    </row>
    <row r="674" spans="1:43" x14ac:dyDescent="0.25">
      <c r="A674">
        <v>672</v>
      </c>
      <c r="B674">
        <v>142</v>
      </c>
      <c r="C674">
        <v>717</v>
      </c>
      <c r="D674">
        <v>119</v>
      </c>
      <c r="E674">
        <v>3</v>
      </c>
      <c r="F674">
        <v>357</v>
      </c>
      <c r="G674" t="str">
        <f>VLOOKUP($C674,'Raw-products'!$A$2:$H$1261,MATCH(G$1,'Raw-products'!$A$1:$H$1,0))</f>
        <v>Jacket</v>
      </c>
      <c r="H674" t="str">
        <f>VLOOKUP($C674,'Raw-products'!$A$2:$H$1261,MATCH(H$1,'Raw-products'!$A$1:$H$1,0))</f>
        <v>Trench Coat</v>
      </c>
      <c r="I674" t="str">
        <f>VLOOKUP($C674,'Raw-products'!$A$2:$H$1261,MATCH(I$1,'Raw-products'!$A$1:$H$1,0))</f>
        <v>M</v>
      </c>
      <c r="J674" t="str">
        <f>VLOOKUP($C674,'Raw-products'!$A$2:$H$1261,MATCH(J$1,'Raw-products'!$A$1:$H$1,0))</f>
        <v>green</v>
      </c>
      <c r="K674">
        <f>VLOOKUP($C674,'Raw-products'!$A$2:$H$1261,MATCH(K$1,'Raw-products'!$A$1:$H$1,0))</f>
        <v>112</v>
      </c>
      <c r="L674">
        <f>VLOOKUP($C674,'Raw-products'!$A$2:$H$1261,MATCH(L$1,'Raw-products'!$A$1:$H$1,0))</f>
        <v>67</v>
      </c>
      <c r="M674" s="5">
        <f t="shared" si="20"/>
        <v>7504</v>
      </c>
      <c r="N674" cm="1">
        <f t="array" ref="N674:Q674">_xlfn.XLOOKUP($B674,'Raw -orders'!$A:$A,'Raw -orders'!$B:$E)</f>
        <v>237</v>
      </c>
      <c r="O674">
        <v>53165</v>
      </c>
      <c r="P674" s="1">
        <v>44362</v>
      </c>
      <c r="Q674" s="1">
        <v>44389</v>
      </c>
      <c r="R674" t="str" cm="1">
        <f t="array" ref="R674:Y674">_xlfn.XLOOKUP($N674,'Raw - customers'!$A:$A,'Raw - customers'!$B:$I)</f>
        <v>Cassaundra Sliman</v>
      </c>
      <c r="S674" t="str">
        <v>Agender</v>
      </c>
      <c r="T674">
        <v>71</v>
      </c>
      <c r="U674" t="str">
        <v>3679 Kiehn ParkwaySuite 444</v>
      </c>
      <c r="V674">
        <v>6639</v>
      </c>
      <c r="W674" t="str">
        <v>Lake Mollyburgh</v>
      </c>
      <c r="X674" t="str">
        <v>New South Wales</v>
      </c>
      <c r="Y674" t="str">
        <v>Australia</v>
      </c>
      <c r="Z674">
        <v>6</v>
      </c>
      <c r="AA674" s="3" t="str">
        <f t="shared" si="21"/>
        <v>20 to 30</v>
      </c>
      <c r="AL674" s="6" t="str">
        <v>Waylin Gasson</v>
      </c>
      <c r="AP674" s="6">
        <v>237</v>
      </c>
      <c r="AQ674" s="6" t="s">
        <v>1362</v>
      </c>
    </row>
    <row r="675" spans="1:43" x14ac:dyDescent="0.25">
      <c r="A675">
        <v>673</v>
      </c>
      <c r="B675">
        <v>142</v>
      </c>
      <c r="C675">
        <v>1237</v>
      </c>
      <c r="D675">
        <v>112</v>
      </c>
      <c r="E675">
        <v>3</v>
      </c>
      <c r="F675">
        <v>336</v>
      </c>
      <c r="G675" t="str">
        <f>VLOOKUP($C675,'Raw-products'!$A$2:$H$1261,MATCH(G$1,'Raw-products'!$A$1:$H$1,0))</f>
        <v>Trousers</v>
      </c>
      <c r="H675" t="str">
        <f>VLOOKUP($C675,'Raw-products'!$A$2:$H$1261,MATCH(H$1,'Raw-products'!$A$1:$H$1,0))</f>
        <v>Tracksuit Bottoms</v>
      </c>
      <c r="I675" t="str">
        <f>VLOOKUP($C675,'Raw-products'!$A$2:$H$1261,MATCH(I$1,'Raw-products'!$A$1:$H$1,0))</f>
        <v>M</v>
      </c>
      <c r="J675" t="str">
        <f>VLOOKUP($C675,'Raw-products'!$A$2:$H$1261,MATCH(J$1,'Raw-products'!$A$1:$H$1,0))</f>
        <v>yellow</v>
      </c>
      <c r="K675">
        <f>VLOOKUP($C675,'Raw-products'!$A$2:$H$1261,MATCH(K$1,'Raw-products'!$A$1:$H$1,0))</f>
        <v>91</v>
      </c>
      <c r="L675">
        <f>VLOOKUP($C675,'Raw-products'!$A$2:$H$1261,MATCH(L$1,'Raw-products'!$A$1:$H$1,0))</f>
        <v>80</v>
      </c>
      <c r="M675" s="5">
        <f t="shared" si="20"/>
        <v>7280</v>
      </c>
      <c r="N675" cm="1">
        <f t="array" ref="N675:Q675">_xlfn.XLOOKUP($B675,'Raw -orders'!$A:$A,'Raw -orders'!$B:$E)</f>
        <v>237</v>
      </c>
      <c r="O675">
        <v>53165</v>
      </c>
      <c r="P675" s="1">
        <v>44362</v>
      </c>
      <c r="Q675" s="1">
        <v>44389</v>
      </c>
      <c r="R675" t="str" cm="1">
        <f t="array" ref="R675:Y675">_xlfn.XLOOKUP($N675,'Raw - customers'!$A:$A,'Raw - customers'!$B:$I)</f>
        <v>Cassaundra Sliman</v>
      </c>
      <c r="S675" t="str">
        <v>Agender</v>
      </c>
      <c r="T675">
        <v>71</v>
      </c>
      <c r="U675" t="str">
        <v>3679 Kiehn ParkwaySuite 444</v>
      </c>
      <c r="V675">
        <v>6639</v>
      </c>
      <c r="W675" t="str">
        <v>Lake Mollyburgh</v>
      </c>
      <c r="X675" t="str">
        <v>New South Wales</v>
      </c>
      <c r="Y675" t="str">
        <v>Australia</v>
      </c>
      <c r="Z675">
        <v>6</v>
      </c>
      <c r="AA675" s="3" t="str">
        <f t="shared" si="21"/>
        <v>20 to 30</v>
      </c>
      <c r="AL675" s="6" t="str">
        <v>Wenona Stuck</v>
      </c>
      <c r="AP675" s="6">
        <v>237</v>
      </c>
      <c r="AQ675" s="6" t="s">
        <v>1362</v>
      </c>
    </row>
    <row r="676" spans="1:43" x14ac:dyDescent="0.25">
      <c r="A676">
        <v>674</v>
      </c>
      <c r="B676">
        <v>142</v>
      </c>
      <c r="C676">
        <v>712</v>
      </c>
      <c r="D676">
        <v>119</v>
      </c>
      <c r="E676">
        <v>1</v>
      </c>
      <c r="F676">
        <v>119</v>
      </c>
      <c r="G676" t="str">
        <f>VLOOKUP($C676,'Raw-products'!$A$2:$H$1261,MATCH(G$1,'Raw-products'!$A$1:$H$1,0))</f>
        <v>Jacket</v>
      </c>
      <c r="H676" t="str">
        <f>VLOOKUP($C676,'Raw-products'!$A$2:$H$1261,MATCH(H$1,'Raw-products'!$A$1:$H$1,0))</f>
        <v>Trench Coat</v>
      </c>
      <c r="I676" t="str">
        <f>VLOOKUP($C676,'Raw-products'!$A$2:$H$1261,MATCH(I$1,'Raw-products'!$A$1:$H$1,0))</f>
        <v>M</v>
      </c>
      <c r="J676" t="str">
        <f>VLOOKUP($C676,'Raw-products'!$A$2:$H$1261,MATCH(J$1,'Raw-products'!$A$1:$H$1,0))</f>
        <v>yellow</v>
      </c>
      <c r="K676">
        <f>VLOOKUP($C676,'Raw-products'!$A$2:$H$1261,MATCH(K$1,'Raw-products'!$A$1:$H$1,0))</f>
        <v>112</v>
      </c>
      <c r="L676">
        <f>VLOOKUP($C676,'Raw-products'!$A$2:$H$1261,MATCH(L$1,'Raw-products'!$A$1:$H$1,0))</f>
        <v>54</v>
      </c>
      <c r="M676" s="5">
        <f t="shared" si="20"/>
        <v>6048</v>
      </c>
      <c r="N676" cm="1">
        <f t="array" ref="N676:Q676">_xlfn.XLOOKUP($B676,'Raw -orders'!$A:$A,'Raw -orders'!$B:$E)</f>
        <v>237</v>
      </c>
      <c r="O676">
        <v>53165</v>
      </c>
      <c r="P676" s="1">
        <v>44362</v>
      </c>
      <c r="Q676" s="1">
        <v>44389</v>
      </c>
      <c r="R676" t="str" cm="1">
        <f t="array" ref="R676:Y676">_xlfn.XLOOKUP($N676,'Raw - customers'!$A:$A,'Raw - customers'!$B:$I)</f>
        <v>Cassaundra Sliman</v>
      </c>
      <c r="S676" t="str">
        <v>Agender</v>
      </c>
      <c r="T676">
        <v>71</v>
      </c>
      <c r="U676" t="str">
        <v>3679 Kiehn ParkwaySuite 444</v>
      </c>
      <c r="V676">
        <v>6639</v>
      </c>
      <c r="W676" t="str">
        <v>Lake Mollyburgh</v>
      </c>
      <c r="X676" t="str">
        <v>New South Wales</v>
      </c>
      <c r="Y676" t="str">
        <v>Australia</v>
      </c>
      <c r="Z676">
        <v>6</v>
      </c>
      <c r="AA676" s="3" t="str">
        <f t="shared" si="21"/>
        <v>20 to 30</v>
      </c>
      <c r="AL676" s="6" t="str">
        <v>Whitaker Pashen</v>
      </c>
      <c r="AP676" s="6">
        <v>237</v>
      </c>
      <c r="AQ676" s="6" t="s">
        <v>1362</v>
      </c>
    </row>
    <row r="677" spans="1:43" x14ac:dyDescent="0.25">
      <c r="A677">
        <v>675</v>
      </c>
      <c r="B677">
        <v>142</v>
      </c>
      <c r="C677">
        <v>932</v>
      </c>
      <c r="D677">
        <v>96</v>
      </c>
      <c r="E677">
        <v>3</v>
      </c>
      <c r="F677">
        <v>288</v>
      </c>
      <c r="G677" t="str">
        <f>VLOOKUP($C677,'Raw-products'!$A$2:$H$1261,MATCH(G$1,'Raw-products'!$A$1:$H$1,0))</f>
        <v>Trousers</v>
      </c>
      <c r="H677" t="str">
        <f>VLOOKUP($C677,'Raw-products'!$A$2:$H$1261,MATCH(H$1,'Raw-products'!$A$1:$H$1,0))</f>
        <v>Drawstring</v>
      </c>
      <c r="I677" t="str">
        <f>VLOOKUP($C677,'Raw-products'!$A$2:$H$1261,MATCH(I$1,'Raw-products'!$A$1:$H$1,0))</f>
        <v>M</v>
      </c>
      <c r="J677" t="str">
        <f>VLOOKUP($C677,'Raw-products'!$A$2:$H$1261,MATCH(J$1,'Raw-products'!$A$1:$H$1,0))</f>
        <v>blue</v>
      </c>
      <c r="K677">
        <f>VLOOKUP($C677,'Raw-products'!$A$2:$H$1261,MATCH(K$1,'Raw-products'!$A$1:$H$1,0))</f>
        <v>104</v>
      </c>
      <c r="L677">
        <f>VLOOKUP($C677,'Raw-products'!$A$2:$H$1261,MATCH(L$1,'Raw-products'!$A$1:$H$1,0))</f>
        <v>41</v>
      </c>
      <c r="M677" s="5">
        <f t="shared" si="20"/>
        <v>4264</v>
      </c>
      <c r="N677" cm="1">
        <f t="array" ref="N677:Q677">_xlfn.XLOOKUP($B677,'Raw -orders'!$A:$A,'Raw -orders'!$B:$E)</f>
        <v>237</v>
      </c>
      <c r="O677">
        <v>53165</v>
      </c>
      <c r="P677" s="1">
        <v>44362</v>
      </c>
      <c r="Q677" s="1">
        <v>44389</v>
      </c>
      <c r="R677" t="str" cm="1">
        <f t="array" ref="R677:Y677">_xlfn.XLOOKUP($N677,'Raw - customers'!$A:$A,'Raw - customers'!$B:$I)</f>
        <v>Cassaundra Sliman</v>
      </c>
      <c r="S677" t="str">
        <v>Agender</v>
      </c>
      <c r="T677">
        <v>71</v>
      </c>
      <c r="U677" t="str">
        <v>3679 Kiehn ParkwaySuite 444</v>
      </c>
      <c r="V677">
        <v>6639</v>
      </c>
      <c r="W677" t="str">
        <v>Lake Mollyburgh</v>
      </c>
      <c r="X677" t="str">
        <v>New South Wales</v>
      </c>
      <c r="Y677" t="str">
        <v>Australia</v>
      </c>
      <c r="Z677">
        <v>6</v>
      </c>
      <c r="AA677" s="3" t="str">
        <f t="shared" si="21"/>
        <v>20 to 30</v>
      </c>
      <c r="AL677" s="6" t="str">
        <v>Whitney Scarman</v>
      </c>
      <c r="AP677" s="6">
        <v>237</v>
      </c>
      <c r="AQ677" s="6" t="s">
        <v>1362</v>
      </c>
    </row>
    <row r="678" spans="1:43" x14ac:dyDescent="0.25">
      <c r="A678">
        <v>676</v>
      </c>
      <c r="B678">
        <v>142</v>
      </c>
      <c r="C678">
        <v>630</v>
      </c>
      <c r="D678">
        <v>93</v>
      </c>
      <c r="E678">
        <v>3</v>
      </c>
      <c r="F678">
        <v>279</v>
      </c>
      <c r="G678" t="str">
        <f>VLOOKUP($C678,'Raw-products'!$A$2:$H$1261,MATCH(G$1,'Raw-products'!$A$1:$H$1,0))</f>
        <v>Jacket</v>
      </c>
      <c r="H678" t="str">
        <f>VLOOKUP($C678,'Raw-products'!$A$2:$H$1261,MATCH(H$1,'Raw-products'!$A$1:$H$1,0))</f>
        <v>Coach</v>
      </c>
      <c r="I678" t="str">
        <f>VLOOKUP($C678,'Raw-products'!$A$2:$H$1261,MATCH(I$1,'Raw-products'!$A$1:$H$1,0))</f>
        <v>XS</v>
      </c>
      <c r="J678" t="str">
        <f>VLOOKUP($C678,'Raw-products'!$A$2:$H$1261,MATCH(J$1,'Raw-products'!$A$1:$H$1,0))</f>
        <v>red</v>
      </c>
      <c r="K678">
        <f>VLOOKUP($C678,'Raw-products'!$A$2:$H$1261,MATCH(K$1,'Raw-products'!$A$1:$H$1,0))</f>
        <v>115</v>
      </c>
      <c r="L678">
        <f>VLOOKUP($C678,'Raw-products'!$A$2:$H$1261,MATCH(L$1,'Raw-products'!$A$1:$H$1,0))</f>
        <v>71</v>
      </c>
      <c r="M678" s="5">
        <f t="shared" si="20"/>
        <v>8165</v>
      </c>
      <c r="N678" cm="1">
        <f t="array" ref="N678:Q678">_xlfn.XLOOKUP($B678,'Raw -orders'!$A:$A,'Raw -orders'!$B:$E)</f>
        <v>237</v>
      </c>
      <c r="O678">
        <v>53165</v>
      </c>
      <c r="P678" s="1">
        <v>44362</v>
      </c>
      <c r="Q678" s="1">
        <v>44389</v>
      </c>
      <c r="R678" t="str" cm="1">
        <f t="array" ref="R678:Y678">_xlfn.XLOOKUP($N678,'Raw - customers'!$A:$A,'Raw - customers'!$B:$I)</f>
        <v>Cassaundra Sliman</v>
      </c>
      <c r="S678" t="str">
        <v>Agender</v>
      </c>
      <c r="T678">
        <v>71</v>
      </c>
      <c r="U678" t="str">
        <v>3679 Kiehn ParkwaySuite 444</v>
      </c>
      <c r="V678">
        <v>6639</v>
      </c>
      <c r="W678" t="str">
        <v>Lake Mollyburgh</v>
      </c>
      <c r="X678" t="str">
        <v>New South Wales</v>
      </c>
      <c r="Y678" t="str">
        <v>Australia</v>
      </c>
      <c r="Z678">
        <v>6</v>
      </c>
      <c r="AA678" s="3" t="str">
        <f t="shared" si="21"/>
        <v>20 to 30</v>
      </c>
      <c r="AL678" s="6" t="str">
        <v>Wilhelm Blaber</v>
      </c>
      <c r="AP678" s="6">
        <v>237</v>
      </c>
      <c r="AQ678" s="6" t="s">
        <v>1362</v>
      </c>
    </row>
    <row r="679" spans="1:43" x14ac:dyDescent="0.25">
      <c r="A679">
        <v>677</v>
      </c>
      <c r="B679">
        <v>143</v>
      </c>
      <c r="C679">
        <v>740</v>
      </c>
      <c r="D679">
        <v>109</v>
      </c>
      <c r="E679">
        <v>2</v>
      </c>
      <c r="F679">
        <v>218</v>
      </c>
      <c r="G679" t="str">
        <f>VLOOKUP($C679,'Raw-products'!$A$2:$H$1261,MATCH(G$1,'Raw-products'!$A$1:$H$1,0))</f>
        <v>Jacket</v>
      </c>
      <c r="H679" t="str">
        <f>VLOOKUP($C679,'Raw-products'!$A$2:$H$1261,MATCH(H$1,'Raw-products'!$A$1:$H$1,0))</f>
        <v>Peacoat</v>
      </c>
      <c r="I679" t="str">
        <f>VLOOKUP($C679,'Raw-products'!$A$2:$H$1261,MATCH(I$1,'Raw-products'!$A$1:$H$1,0))</f>
        <v>XS</v>
      </c>
      <c r="J679" t="str">
        <f>VLOOKUP($C679,'Raw-products'!$A$2:$H$1261,MATCH(J$1,'Raw-products'!$A$1:$H$1,0))</f>
        <v>orange</v>
      </c>
      <c r="K679">
        <f>VLOOKUP($C679,'Raw-products'!$A$2:$H$1261,MATCH(K$1,'Raw-products'!$A$1:$H$1,0))</f>
        <v>102</v>
      </c>
      <c r="L679">
        <f>VLOOKUP($C679,'Raw-products'!$A$2:$H$1261,MATCH(L$1,'Raw-products'!$A$1:$H$1,0))</f>
        <v>78</v>
      </c>
      <c r="M679" s="5">
        <f t="shared" si="20"/>
        <v>7956</v>
      </c>
      <c r="N679" cm="1">
        <f t="array" ref="N679:Q679">_xlfn.XLOOKUP($B679,'Raw -orders'!$A:$A,'Raw -orders'!$B:$E)</f>
        <v>828</v>
      </c>
      <c r="O679">
        <v>37187</v>
      </c>
      <c r="P679" s="1">
        <v>44235</v>
      </c>
      <c r="Q679" s="1">
        <v>44238</v>
      </c>
      <c r="R679" t="str" cm="1">
        <f t="array" ref="R679:Y679">_xlfn.XLOOKUP($N679,'Raw - customers'!$A:$A,'Raw - customers'!$B:$I)</f>
        <v>Tucky Kitchaside</v>
      </c>
      <c r="S679" t="str">
        <v>Female</v>
      </c>
      <c r="T679">
        <v>57</v>
      </c>
      <c r="U679" t="str">
        <v>381 Matthew Estate DrSuite 656</v>
      </c>
      <c r="V679">
        <v>6351</v>
      </c>
      <c r="W679" t="str">
        <v>East Zacharystad</v>
      </c>
      <c r="X679" t="str">
        <v>Queensland</v>
      </c>
      <c r="Y679" t="str">
        <v>Australia</v>
      </c>
      <c r="Z679">
        <v>2</v>
      </c>
      <c r="AA679" s="3" t="str">
        <f t="shared" si="21"/>
        <v>0 to 10</v>
      </c>
      <c r="AL679" s="6" t="str">
        <v>Willa Gaisford</v>
      </c>
      <c r="AP679" s="6">
        <v>828</v>
      </c>
      <c r="AQ679" s="6" t="s">
        <v>1355</v>
      </c>
    </row>
    <row r="680" spans="1:43" x14ac:dyDescent="0.25">
      <c r="A680">
        <v>678</v>
      </c>
      <c r="B680">
        <v>143</v>
      </c>
      <c r="C680">
        <v>94</v>
      </c>
      <c r="D680">
        <v>118</v>
      </c>
      <c r="E680">
        <v>2</v>
      </c>
      <c r="F680">
        <v>236</v>
      </c>
      <c r="G680" t="str">
        <f>VLOOKUP($C680,'Raw-products'!$A$2:$H$1261,MATCH(G$1,'Raw-products'!$A$1:$H$1,0))</f>
        <v>Shirt</v>
      </c>
      <c r="H680" t="str">
        <f>VLOOKUP($C680,'Raw-products'!$A$2:$H$1261,MATCH(H$1,'Raw-products'!$A$1:$H$1,0))</f>
        <v>Flannel</v>
      </c>
      <c r="I680" t="str">
        <f>VLOOKUP($C680,'Raw-products'!$A$2:$H$1261,MATCH(I$1,'Raw-products'!$A$1:$H$1,0))</f>
        <v>XL</v>
      </c>
      <c r="J680" t="str">
        <f>VLOOKUP($C680,'Raw-products'!$A$2:$H$1261,MATCH(J$1,'Raw-products'!$A$1:$H$1,0))</f>
        <v>blue</v>
      </c>
      <c r="K680">
        <f>VLOOKUP($C680,'Raw-products'!$A$2:$H$1261,MATCH(K$1,'Raw-products'!$A$1:$H$1,0))</f>
        <v>96</v>
      </c>
      <c r="L680">
        <f>VLOOKUP($C680,'Raw-products'!$A$2:$H$1261,MATCH(L$1,'Raw-products'!$A$1:$H$1,0))</f>
        <v>61</v>
      </c>
      <c r="M680" s="5">
        <f t="shared" si="20"/>
        <v>5856</v>
      </c>
      <c r="N680" cm="1">
        <f t="array" ref="N680:Q680">_xlfn.XLOOKUP($B680,'Raw -orders'!$A:$A,'Raw -orders'!$B:$E)</f>
        <v>828</v>
      </c>
      <c r="O680">
        <v>37187</v>
      </c>
      <c r="P680" s="1">
        <v>44235</v>
      </c>
      <c r="Q680" s="1">
        <v>44238</v>
      </c>
      <c r="R680" t="str" cm="1">
        <f t="array" ref="R680:Y680">_xlfn.XLOOKUP($N680,'Raw - customers'!$A:$A,'Raw - customers'!$B:$I)</f>
        <v>Tucky Kitchaside</v>
      </c>
      <c r="S680" t="str">
        <v>Female</v>
      </c>
      <c r="T680">
        <v>57</v>
      </c>
      <c r="U680" t="str">
        <v>381 Matthew Estate DrSuite 656</v>
      </c>
      <c r="V680">
        <v>6351</v>
      </c>
      <c r="W680" t="str">
        <v>East Zacharystad</v>
      </c>
      <c r="X680" t="str">
        <v>Queensland</v>
      </c>
      <c r="Y680" t="str">
        <v>Australia</v>
      </c>
      <c r="Z680">
        <v>2</v>
      </c>
      <c r="AA680" s="3" t="str">
        <f t="shared" si="21"/>
        <v>0 to 10</v>
      </c>
      <c r="AL680" s="6" t="str">
        <v>Willey Tolley</v>
      </c>
      <c r="AP680" s="6">
        <v>828</v>
      </c>
      <c r="AQ680" s="6" t="s">
        <v>1355</v>
      </c>
    </row>
    <row r="681" spans="1:43" x14ac:dyDescent="0.25">
      <c r="A681">
        <v>679</v>
      </c>
      <c r="B681">
        <v>143</v>
      </c>
      <c r="C681">
        <v>1083</v>
      </c>
      <c r="D681">
        <v>93</v>
      </c>
      <c r="E681">
        <v>1</v>
      </c>
      <c r="F681">
        <v>93</v>
      </c>
      <c r="G681" t="str">
        <f>VLOOKUP($C681,'Raw-products'!$A$2:$H$1261,MATCH(G$1,'Raw-products'!$A$1:$H$1,0))</f>
        <v>Trousers</v>
      </c>
      <c r="H681" t="str">
        <f>VLOOKUP($C681,'Raw-products'!$A$2:$H$1261,MATCH(H$1,'Raw-products'!$A$1:$H$1,0))</f>
        <v>Joggers</v>
      </c>
      <c r="I681" t="str">
        <f>VLOOKUP($C681,'Raw-products'!$A$2:$H$1261,MATCH(I$1,'Raw-products'!$A$1:$H$1,0))</f>
        <v>L</v>
      </c>
      <c r="J681" t="str">
        <f>VLOOKUP($C681,'Raw-products'!$A$2:$H$1261,MATCH(J$1,'Raw-products'!$A$1:$H$1,0))</f>
        <v>violet</v>
      </c>
      <c r="K681">
        <f>VLOOKUP($C681,'Raw-products'!$A$2:$H$1261,MATCH(K$1,'Raw-products'!$A$1:$H$1,0))</f>
        <v>94</v>
      </c>
      <c r="L681">
        <f>VLOOKUP($C681,'Raw-products'!$A$2:$H$1261,MATCH(L$1,'Raw-products'!$A$1:$H$1,0))</f>
        <v>60</v>
      </c>
      <c r="M681" s="5">
        <f t="shared" si="20"/>
        <v>5640</v>
      </c>
      <c r="N681" cm="1">
        <f t="array" ref="N681:Q681">_xlfn.XLOOKUP($B681,'Raw -orders'!$A:$A,'Raw -orders'!$B:$E)</f>
        <v>828</v>
      </c>
      <c r="O681">
        <v>37187</v>
      </c>
      <c r="P681" s="1">
        <v>44235</v>
      </c>
      <c r="Q681" s="1">
        <v>44238</v>
      </c>
      <c r="R681" t="str" cm="1">
        <f t="array" ref="R681:Y681">_xlfn.XLOOKUP($N681,'Raw - customers'!$A:$A,'Raw - customers'!$B:$I)</f>
        <v>Tucky Kitchaside</v>
      </c>
      <c r="S681" t="str">
        <v>Female</v>
      </c>
      <c r="T681">
        <v>57</v>
      </c>
      <c r="U681" t="str">
        <v>381 Matthew Estate DrSuite 656</v>
      </c>
      <c r="V681">
        <v>6351</v>
      </c>
      <c r="W681" t="str">
        <v>East Zacharystad</v>
      </c>
      <c r="X681" t="str">
        <v>Queensland</v>
      </c>
      <c r="Y681" t="str">
        <v>Australia</v>
      </c>
      <c r="Z681">
        <v>2</v>
      </c>
      <c r="AA681" s="3" t="str">
        <f t="shared" si="21"/>
        <v>0 to 10</v>
      </c>
      <c r="AL681" s="6" t="str">
        <v>Winn Siemandl</v>
      </c>
      <c r="AP681" s="6">
        <v>828</v>
      </c>
      <c r="AQ681" s="6" t="s">
        <v>1355</v>
      </c>
    </row>
    <row r="682" spans="1:43" x14ac:dyDescent="0.25">
      <c r="A682">
        <v>680</v>
      </c>
      <c r="B682">
        <v>143</v>
      </c>
      <c r="C682">
        <v>387</v>
      </c>
      <c r="D682">
        <v>119</v>
      </c>
      <c r="E682">
        <v>1</v>
      </c>
      <c r="F682">
        <v>119</v>
      </c>
      <c r="G682" t="str">
        <f>VLOOKUP($C682,'Raw-products'!$A$2:$H$1261,MATCH(G$1,'Raw-products'!$A$1:$H$1,0))</f>
        <v>Shirt</v>
      </c>
      <c r="H682" t="str">
        <f>VLOOKUP($C682,'Raw-products'!$A$2:$H$1261,MATCH(H$1,'Raw-products'!$A$1:$H$1,0))</f>
        <v>Casual Slim Fit</v>
      </c>
      <c r="I682" t="str">
        <f>VLOOKUP($C682,'Raw-products'!$A$2:$H$1261,MATCH(I$1,'Raw-products'!$A$1:$H$1,0))</f>
        <v>M</v>
      </c>
      <c r="J682" t="str">
        <f>VLOOKUP($C682,'Raw-products'!$A$2:$H$1261,MATCH(J$1,'Raw-products'!$A$1:$H$1,0))</f>
        <v>red</v>
      </c>
      <c r="K682">
        <f>VLOOKUP($C682,'Raw-products'!$A$2:$H$1261,MATCH(K$1,'Raw-products'!$A$1:$H$1,0))</f>
        <v>113</v>
      </c>
      <c r="L682">
        <f>VLOOKUP($C682,'Raw-products'!$A$2:$H$1261,MATCH(L$1,'Raw-products'!$A$1:$H$1,0))</f>
        <v>67</v>
      </c>
      <c r="M682" s="5">
        <f t="shared" si="20"/>
        <v>7571</v>
      </c>
      <c r="N682" cm="1">
        <f t="array" ref="N682:Q682">_xlfn.XLOOKUP($B682,'Raw -orders'!$A:$A,'Raw -orders'!$B:$E)</f>
        <v>828</v>
      </c>
      <c r="O682">
        <v>37187</v>
      </c>
      <c r="P682" s="1">
        <v>44235</v>
      </c>
      <c r="Q682" s="1">
        <v>44238</v>
      </c>
      <c r="R682" t="str" cm="1">
        <f t="array" ref="R682:Y682">_xlfn.XLOOKUP($N682,'Raw - customers'!$A:$A,'Raw - customers'!$B:$I)</f>
        <v>Tucky Kitchaside</v>
      </c>
      <c r="S682" t="str">
        <v>Female</v>
      </c>
      <c r="T682">
        <v>57</v>
      </c>
      <c r="U682" t="str">
        <v>381 Matthew Estate DrSuite 656</v>
      </c>
      <c r="V682">
        <v>6351</v>
      </c>
      <c r="W682" t="str">
        <v>East Zacharystad</v>
      </c>
      <c r="X682" t="str">
        <v>Queensland</v>
      </c>
      <c r="Y682" t="str">
        <v>Australia</v>
      </c>
      <c r="Z682">
        <v>2</v>
      </c>
      <c r="AA682" s="3" t="str">
        <f t="shared" si="21"/>
        <v>0 to 10</v>
      </c>
      <c r="AL682" s="6" t="str">
        <v>Winslow Ewbanck</v>
      </c>
      <c r="AP682" s="6">
        <v>828</v>
      </c>
      <c r="AQ682" s="6" t="s">
        <v>1355</v>
      </c>
    </row>
    <row r="683" spans="1:43" x14ac:dyDescent="0.25">
      <c r="A683">
        <v>681</v>
      </c>
      <c r="B683">
        <v>143</v>
      </c>
      <c r="C683">
        <v>1123</v>
      </c>
      <c r="D683">
        <v>102</v>
      </c>
      <c r="E683">
        <v>3</v>
      </c>
      <c r="F683">
        <v>306</v>
      </c>
      <c r="G683" t="str">
        <f>VLOOKUP($C683,'Raw-products'!$A$2:$H$1261,MATCH(G$1,'Raw-products'!$A$1:$H$1,0))</f>
        <v>Trousers</v>
      </c>
      <c r="H683" t="str">
        <f>VLOOKUP($C683,'Raw-products'!$A$2:$H$1261,MATCH(H$1,'Raw-products'!$A$1:$H$1,0))</f>
        <v>Cargo Pants</v>
      </c>
      <c r="I683" t="str">
        <f>VLOOKUP($C683,'Raw-products'!$A$2:$H$1261,MATCH(I$1,'Raw-products'!$A$1:$H$1,0))</f>
        <v>L</v>
      </c>
      <c r="J683" t="str">
        <f>VLOOKUP($C683,'Raw-products'!$A$2:$H$1261,MATCH(J$1,'Raw-products'!$A$1:$H$1,0))</f>
        <v>red</v>
      </c>
      <c r="K683">
        <f>VLOOKUP($C683,'Raw-products'!$A$2:$H$1261,MATCH(K$1,'Raw-products'!$A$1:$H$1,0))</f>
        <v>106</v>
      </c>
      <c r="L683">
        <f>VLOOKUP($C683,'Raw-products'!$A$2:$H$1261,MATCH(L$1,'Raw-products'!$A$1:$H$1,0))</f>
        <v>61</v>
      </c>
      <c r="M683" s="5">
        <f t="shared" si="20"/>
        <v>6466</v>
      </c>
      <c r="N683" cm="1">
        <f t="array" ref="N683:Q683">_xlfn.XLOOKUP($B683,'Raw -orders'!$A:$A,'Raw -orders'!$B:$E)</f>
        <v>828</v>
      </c>
      <c r="O683">
        <v>37187</v>
      </c>
      <c r="P683" s="1">
        <v>44235</v>
      </c>
      <c r="Q683" s="1">
        <v>44238</v>
      </c>
      <c r="R683" t="str" cm="1">
        <f t="array" ref="R683:Y683">_xlfn.XLOOKUP($N683,'Raw - customers'!$A:$A,'Raw - customers'!$B:$I)</f>
        <v>Tucky Kitchaside</v>
      </c>
      <c r="S683" t="str">
        <v>Female</v>
      </c>
      <c r="T683">
        <v>57</v>
      </c>
      <c r="U683" t="str">
        <v>381 Matthew Estate DrSuite 656</v>
      </c>
      <c r="V683">
        <v>6351</v>
      </c>
      <c r="W683" t="str">
        <v>East Zacharystad</v>
      </c>
      <c r="X683" t="str">
        <v>Queensland</v>
      </c>
      <c r="Y683" t="str">
        <v>Australia</v>
      </c>
      <c r="Z683">
        <v>2</v>
      </c>
      <c r="AA683" s="3" t="str">
        <f t="shared" si="21"/>
        <v>0 to 10</v>
      </c>
      <c r="AL683" s="6" t="str">
        <v>Worthington Knapton</v>
      </c>
      <c r="AP683" s="6">
        <v>828</v>
      </c>
      <c r="AQ683" s="6" t="s">
        <v>1355</v>
      </c>
    </row>
    <row r="684" spans="1:43" x14ac:dyDescent="0.25">
      <c r="A684">
        <v>682</v>
      </c>
      <c r="B684">
        <v>143</v>
      </c>
      <c r="C684">
        <v>837</v>
      </c>
      <c r="D684">
        <v>117</v>
      </c>
      <c r="E684">
        <v>1</v>
      </c>
      <c r="F684">
        <v>117</v>
      </c>
      <c r="G684" t="str">
        <f>VLOOKUP($C684,'Raw-products'!$A$2:$H$1261,MATCH(G$1,'Raw-products'!$A$1:$H$1,0))</f>
        <v>Jacket</v>
      </c>
      <c r="H684" t="str">
        <f>VLOOKUP($C684,'Raw-products'!$A$2:$H$1261,MATCH(H$1,'Raw-products'!$A$1:$H$1,0))</f>
        <v>Shearling</v>
      </c>
      <c r="I684" t="str">
        <f>VLOOKUP($C684,'Raw-products'!$A$2:$H$1261,MATCH(I$1,'Raw-products'!$A$1:$H$1,0))</f>
        <v>M</v>
      </c>
      <c r="J684" t="str">
        <f>VLOOKUP($C684,'Raw-products'!$A$2:$H$1261,MATCH(J$1,'Raw-products'!$A$1:$H$1,0))</f>
        <v>violet</v>
      </c>
      <c r="K684">
        <f>VLOOKUP($C684,'Raw-products'!$A$2:$H$1261,MATCH(K$1,'Raw-products'!$A$1:$H$1,0))</f>
        <v>95</v>
      </c>
      <c r="L684">
        <f>VLOOKUP($C684,'Raw-products'!$A$2:$H$1261,MATCH(L$1,'Raw-products'!$A$1:$H$1,0))</f>
        <v>74</v>
      </c>
      <c r="M684" s="5">
        <f t="shared" si="20"/>
        <v>7030</v>
      </c>
      <c r="N684" cm="1">
        <f t="array" ref="N684:Q684">_xlfn.XLOOKUP($B684,'Raw -orders'!$A:$A,'Raw -orders'!$B:$E)</f>
        <v>828</v>
      </c>
      <c r="O684">
        <v>37187</v>
      </c>
      <c r="P684" s="1">
        <v>44235</v>
      </c>
      <c r="Q684" s="1">
        <v>44238</v>
      </c>
      <c r="R684" t="str" cm="1">
        <f t="array" ref="R684:Y684">_xlfn.XLOOKUP($N684,'Raw - customers'!$A:$A,'Raw - customers'!$B:$I)</f>
        <v>Tucky Kitchaside</v>
      </c>
      <c r="S684" t="str">
        <v>Female</v>
      </c>
      <c r="T684">
        <v>57</v>
      </c>
      <c r="U684" t="str">
        <v>381 Matthew Estate DrSuite 656</v>
      </c>
      <c r="V684">
        <v>6351</v>
      </c>
      <c r="W684" t="str">
        <v>East Zacharystad</v>
      </c>
      <c r="X684" t="str">
        <v>Queensland</v>
      </c>
      <c r="Y684" t="str">
        <v>Australia</v>
      </c>
      <c r="Z684">
        <v>2</v>
      </c>
      <c r="AA684" s="3" t="str">
        <f t="shared" si="21"/>
        <v>0 to 10</v>
      </c>
      <c r="AL684" s="6" t="str">
        <v>Worthy Pardoe</v>
      </c>
      <c r="AP684" s="6">
        <v>828</v>
      </c>
      <c r="AQ684" s="6" t="s">
        <v>1355</v>
      </c>
    </row>
    <row r="685" spans="1:43" x14ac:dyDescent="0.25">
      <c r="A685">
        <v>683</v>
      </c>
      <c r="B685">
        <v>144</v>
      </c>
      <c r="C685">
        <v>698</v>
      </c>
      <c r="D685">
        <v>113</v>
      </c>
      <c r="E685">
        <v>1</v>
      </c>
      <c r="F685">
        <v>113</v>
      </c>
      <c r="G685" t="str">
        <f>VLOOKUP($C685,'Raw-products'!$A$2:$H$1261,MATCH(G$1,'Raw-products'!$A$1:$H$1,0))</f>
        <v>Jacket</v>
      </c>
      <c r="H685" t="str">
        <f>VLOOKUP($C685,'Raw-products'!$A$2:$H$1261,MATCH(H$1,'Raw-products'!$A$1:$H$1,0))</f>
        <v>Parka</v>
      </c>
      <c r="I685" t="str">
        <f>VLOOKUP($C685,'Raw-products'!$A$2:$H$1261,MATCH(I$1,'Raw-products'!$A$1:$H$1,0))</f>
        <v>L</v>
      </c>
      <c r="J685" t="str">
        <f>VLOOKUP($C685,'Raw-products'!$A$2:$H$1261,MATCH(J$1,'Raw-products'!$A$1:$H$1,0))</f>
        <v>violet</v>
      </c>
      <c r="K685">
        <f>VLOOKUP($C685,'Raw-products'!$A$2:$H$1261,MATCH(K$1,'Raw-products'!$A$1:$H$1,0))</f>
        <v>119</v>
      </c>
      <c r="L685">
        <f>VLOOKUP($C685,'Raw-products'!$A$2:$H$1261,MATCH(L$1,'Raw-products'!$A$1:$H$1,0))</f>
        <v>53</v>
      </c>
      <c r="M685" s="5">
        <f t="shared" si="20"/>
        <v>6307</v>
      </c>
      <c r="N685" cm="1">
        <f t="array" ref="N685:Q685">_xlfn.XLOOKUP($B685,'Raw -orders'!$A:$A,'Raw -orders'!$B:$E)</f>
        <v>928</v>
      </c>
      <c r="O685">
        <v>15762</v>
      </c>
      <c r="P685" s="1">
        <v>44338</v>
      </c>
      <c r="Q685" s="1">
        <v>44344</v>
      </c>
      <c r="R685" t="str" cm="1">
        <f t="array" ref="R685:Y685">_xlfn.XLOOKUP($N685,'Raw - customers'!$A:$A,'Raw - customers'!$B:$I)</f>
        <v>Hughie Trelease</v>
      </c>
      <c r="S685" t="str">
        <v>Bigender</v>
      </c>
      <c r="T685">
        <v>63</v>
      </c>
      <c r="U685" t="str">
        <v>5014 Gemma ParadeSuite 066</v>
      </c>
      <c r="V685">
        <v>1048</v>
      </c>
      <c r="W685" t="str">
        <v>Haydentown</v>
      </c>
      <c r="X685" t="str">
        <v>Australian Capital Territory</v>
      </c>
      <c r="Y685" t="str">
        <v>Australia</v>
      </c>
      <c r="Z685">
        <v>5</v>
      </c>
      <c r="AA685" s="3" t="str">
        <f t="shared" si="21"/>
        <v>0 to 10</v>
      </c>
      <c r="AL685" s="6" t="str">
        <v>Wren Helgass</v>
      </c>
      <c r="AP685" s="6">
        <v>928</v>
      </c>
      <c r="AQ685" s="6" t="s">
        <v>1350</v>
      </c>
    </row>
    <row r="686" spans="1:43" x14ac:dyDescent="0.25">
      <c r="A686">
        <v>684</v>
      </c>
      <c r="B686">
        <v>144</v>
      </c>
      <c r="C686">
        <v>295</v>
      </c>
      <c r="D686">
        <v>105</v>
      </c>
      <c r="E686">
        <v>3</v>
      </c>
      <c r="F686">
        <v>315</v>
      </c>
      <c r="G686" t="str">
        <f>VLOOKUP($C686,'Raw-products'!$A$2:$H$1261,MATCH(G$1,'Raw-products'!$A$1:$H$1,0))</f>
        <v>Shirt</v>
      </c>
      <c r="H686" t="str">
        <f>VLOOKUP($C686,'Raw-products'!$A$2:$H$1261,MATCH(H$1,'Raw-products'!$A$1:$H$1,0))</f>
        <v>Cuban Collar</v>
      </c>
      <c r="I686" t="str">
        <f>VLOOKUP($C686,'Raw-products'!$A$2:$H$1261,MATCH(I$1,'Raw-products'!$A$1:$H$1,0))</f>
        <v>XS</v>
      </c>
      <c r="J686" t="str">
        <f>VLOOKUP($C686,'Raw-products'!$A$2:$H$1261,MATCH(J$1,'Raw-products'!$A$1:$H$1,0))</f>
        <v>green</v>
      </c>
      <c r="K686">
        <f>VLOOKUP($C686,'Raw-products'!$A$2:$H$1261,MATCH(K$1,'Raw-products'!$A$1:$H$1,0))</f>
        <v>93</v>
      </c>
      <c r="L686">
        <f>VLOOKUP($C686,'Raw-products'!$A$2:$H$1261,MATCH(L$1,'Raw-products'!$A$1:$H$1,0))</f>
        <v>63</v>
      </c>
      <c r="M686" s="5">
        <f t="shared" si="20"/>
        <v>5859</v>
      </c>
      <c r="N686" cm="1">
        <f t="array" ref="N686:Q686">_xlfn.XLOOKUP($B686,'Raw -orders'!$A:$A,'Raw -orders'!$B:$E)</f>
        <v>928</v>
      </c>
      <c r="O686">
        <v>15762</v>
      </c>
      <c r="P686" s="1">
        <v>44338</v>
      </c>
      <c r="Q686" s="1">
        <v>44344</v>
      </c>
      <c r="R686" t="str" cm="1">
        <f t="array" ref="R686:Y686">_xlfn.XLOOKUP($N686,'Raw - customers'!$A:$A,'Raw - customers'!$B:$I)</f>
        <v>Hughie Trelease</v>
      </c>
      <c r="S686" t="str">
        <v>Bigender</v>
      </c>
      <c r="T686">
        <v>63</v>
      </c>
      <c r="U686" t="str">
        <v>5014 Gemma ParadeSuite 066</v>
      </c>
      <c r="V686">
        <v>1048</v>
      </c>
      <c r="W686" t="str">
        <v>Haydentown</v>
      </c>
      <c r="X686" t="str">
        <v>Australian Capital Territory</v>
      </c>
      <c r="Y686" t="str">
        <v>Australia</v>
      </c>
      <c r="Z686">
        <v>5</v>
      </c>
      <c r="AA686" s="3" t="str">
        <f t="shared" si="21"/>
        <v>0 to 10</v>
      </c>
      <c r="AL686" s="6" t="str">
        <v>Yardley Dreamer</v>
      </c>
      <c r="AP686" s="6">
        <v>928</v>
      </c>
      <c r="AQ686" s="6" t="s">
        <v>1350</v>
      </c>
    </row>
    <row r="687" spans="1:43" x14ac:dyDescent="0.25">
      <c r="A687">
        <v>685</v>
      </c>
      <c r="B687">
        <v>144</v>
      </c>
      <c r="C687">
        <v>461</v>
      </c>
      <c r="D687">
        <v>118</v>
      </c>
      <c r="E687">
        <v>2</v>
      </c>
      <c r="F687">
        <v>236</v>
      </c>
      <c r="G687" t="str">
        <f>VLOOKUP($C687,'Raw-products'!$A$2:$H$1261,MATCH(G$1,'Raw-products'!$A$1:$H$1,0))</f>
        <v>Jacket</v>
      </c>
      <c r="H687" t="str">
        <f>VLOOKUP($C687,'Raw-products'!$A$2:$H$1261,MATCH(H$1,'Raw-products'!$A$1:$H$1,0))</f>
        <v>Puffer</v>
      </c>
      <c r="I687" t="str">
        <f>VLOOKUP($C687,'Raw-products'!$A$2:$H$1261,MATCH(I$1,'Raw-products'!$A$1:$H$1,0))</f>
        <v>S</v>
      </c>
      <c r="J687" t="str">
        <f>VLOOKUP($C687,'Raw-products'!$A$2:$H$1261,MATCH(J$1,'Raw-products'!$A$1:$H$1,0))</f>
        <v>orange</v>
      </c>
      <c r="K687">
        <f>VLOOKUP($C687,'Raw-products'!$A$2:$H$1261,MATCH(K$1,'Raw-products'!$A$1:$H$1,0))</f>
        <v>110</v>
      </c>
      <c r="L687">
        <f>VLOOKUP($C687,'Raw-products'!$A$2:$H$1261,MATCH(L$1,'Raw-products'!$A$1:$H$1,0))</f>
        <v>69</v>
      </c>
      <c r="M687" s="5">
        <f t="shared" si="20"/>
        <v>7590</v>
      </c>
      <c r="N687" cm="1">
        <f t="array" ref="N687:Q687">_xlfn.XLOOKUP($B687,'Raw -orders'!$A:$A,'Raw -orders'!$B:$E)</f>
        <v>928</v>
      </c>
      <c r="O687">
        <v>15762</v>
      </c>
      <c r="P687" s="1">
        <v>44338</v>
      </c>
      <c r="Q687" s="1">
        <v>44344</v>
      </c>
      <c r="R687" t="str" cm="1">
        <f t="array" ref="R687:Y687">_xlfn.XLOOKUP($N687,'Raw - customers'!$A:$A,'Raw - customers'!$B:$I)</f>
        <v>Hughie Trelease</v>
      </c>
      <c r="S687" t="str">
        <v>Bigender</v>
      </c>
      <c r="T687">
        <v>63</v>
      </c>
      <c r="U687" t="str">
        <v>5014 Gemma ParadeSuite 066</v>
      </c>
      <c r="V687">
        <v>1048</v>
      </c>
      <c r="W687" t="str">
        <v>Haydentown</v>
      </c>
      <c r="X687" t="str">
        <v>Australian Capital Territory</v>
      </c>
      <c r="Y687" t="str">
        <v>Australia</v>
      </c>
      <c r="Z687">
        <v>5</v>
      </c>
      <c r="AA687" s="3" t="str">
        <f t="shared" si="21"/>
        <v>0 to 10</v>
      </c>
      <c r="AL687" s="6" t="str">
        <v>Yevette Weekes</v>
      </c>
      <c r="AP687" s="6">
        <v>928</v>
      </c>
      <c r="AQ687" s="6" t="s">
        <v>1350</v>
      </c>
    </row>
    <row r="688" spans="1:43" x14ac:dyDescent="0.25">
      <c r="A688">
        <v>686</v>
      </c>
      <c r="B688">
        <v>144</v>
      </c>
      <c r="C688">
        <v>680</v>
      </c>
      <c r="D688">
        <v>113</v>
      </c>
      <c r="E688">
        <v>2</v>
      </c>
      <c r="F688">
        <v>226</v>
      </c>
      <c r="G688" t="str">
        <f>VLOOKUP($C688,'Raw-products'!$A$2:$H$1261,MATCH(G$1,'Raw-products'!$A$1:$H$1,0))</f>
        <v>Jacket</v>
      </c>
      <c r="H688" t="str">
        <f>VLOOKUP($C688,'Raw-products'!$A$2:$H$1261,MATCH(H$1,'Raw-products'!$A$1:$H$1,0))</f>
        <v>Parka</v>
      </c>
      <c r="I688" t="str">
        <f>VLOOKUP($C688,'Raw-products'!$A$2:$H$1261,MATCH(I$1,'Raw-products'!$A$1:$H$1,0))</f>
        <v>XS</v>
      </c>
      <c r="J688" t="str">
        <f>VLOOKUP($C688,'Raw-products'!$A$2:$H$1261,MATCH(J$1,'Raw-products'!$A$1:$H$1,0))</f>
        <v>green</v>
      </c>
      <c r="K688">
        <f>VLOOKUP($C688,'Raw-products'!$A$2:$H$1261,MATCH(K$1,'Raw-products'!$A$1:$H$1,0))</f>
        <v>119</v>
      </c>
      <c r="L688">
        <f>VLOOKUP($C688,'Raw-products'!$A$2:$H$1261,MATCH(L$1,'Raw-products'!$A$1:$H$1,0))</f>
        <v>75</v>
      </c>
      <c r="M688" s="5">
        <f t="shared" si="20"/>
        <v>8925</v>
      </c>
      <c r="N688" cm="1">
        <f t="array" ref="N688:Q688">_xlfn.XLOOKUP($B688,'Raw -orders'!$A:$A,'Raw -orders'!$B:$E)</f>
        <v>928</v>
      </c>
      <c r="O688">
        <v>15762</v>
      </c>
      <c r="P688" s="1">
        <v>44338</v>
      </c>
      <c r="Q688" s="1">
        <v>44344</v>
      </c>
      <c r="R688" t="str" cm="1">
        <f t="array" ref="R688:Y688">_xlfn.XLOOKUP($N688,'Raw - customers'!$A:$A,'Raw - customers'!$B:$I)</f>
        <v>Hughie Trelease</v>
      </c>
      <c r="S688" t="str">
        <v>Bigender</v>
      </c>
      <c r="T688">
        <v>63</v>
      </c>
      <c r="U688" t="str">
        <v>5014 Gemma ParadeSuite 066</v>
      </c>
      <c r="V688">
        <v>1048</v>
      </c>
      <c r="W688" t="str">
        <v>Haydentown</v>
      </c>
      <c r="X688" t="str">
        <v>Australian Capital Territory</v>
      </c>
      <c r="Y688" t="str">
        <v>Australia</v>
      </c>
      <c r="Z688">
        <v>5</v>
      </c>
      <c r="AA688" s="3" t="str">
        <f t="shared" si="21"/>
        <v>0 to 10</v>
      </c>
      <c r="AL688" s="6" t="str">
        <v>Zak Titterton</v>
      </c>
      <c r="AP688" s="6">
        <v>928</v>
      </c>
      <c r="AQ688" s="6" t="s">
        <v>1350</v>
      </c>
    </row>
    <row r="689" spans="1:43" x14ac:dyDescent="0.25">
      <c r="A689">
        <v>687</v>
      </c>
      <c r="B689">
        <v>145</v>
      </c>
      <c r="C689">
        <v>1138</v>
      </c>
      <c r="D689">
        <v>102</v>
      </c>
      <c r="E689">
        <v>1</v>
      </c>
      <c r="F689">
        <v>102</v>
      </c>
      <c r="G689" t="str">
        <f>VLOOKUP($C689,'Raw-products'!$A$2:$H$1261,MATCH(G$1,'Raw-products'!$A$1:$H$1,0))</f>
        <v>Trousers</v>
      </c>
      <c r="H689" t="str">
        <f>VLOOKUP($C689,'Raw-products'!$A$2:$H$1261,MATCH(H$1,'Raw-products'!$A$1:$H$1,0))</f>
        <v>Cargo Pants</v>
      </c>
      <c r="I689" t="str">
        <f>VLOOKUP($C689,'Raw-products'!$A$2:$H$1261,MATCH(I$1,'Raw-products'!$A$1:$H$1,0))</f>
        <v>L</v>
      </c>
      <c r="J689" t="str">
        <f>VLOOKUP($C689,'Raw-products'!$A$2:$H$1261,MATCH(J$1,'Raw-products'!$A$1:$H$1,0))</f>
        <v>green</v>
      </c>
      <c r="K689">
        <f>VLOOKUP($C689,'Raw-products'!$A$2:$H$1261,MATCH(K$1,'Raw-products'!$A$1:$H$1,0))</f>
        <v>106</v>
      </c>
      <c r="L689">
        <f>VLOOKUP($C689,'Raw-products'!$A$2:$H$1261,MATCH(L$1,'Raw-products'!$A$1:$H$1,0))</f>
        <v>42</v>
      </c>
      <c r="M689" s="5">
        <f t="shared" si="20"/>
        <v>4452</v>
      </c>
      <c r="N689" cm="1">
        <f t="array" ref="N689:Q689">_xlfn.XLOOKUP($B689,'Raw -orders'!$A:$A,'Raw -orders'!$B:$E)</f>
        <v>871</v>
      </c>
      <c r="O689">
        <v>26358</v>
      </c>
      <c r="P689" s="1">
        <v>44229</v>
      </c>
      <c r="Q689" s="1">
        <v>44237</v>
      </c>
      <c r="R689" t="str" cm="1">
        <f t="array" ref="R689:Y689">_xlfn.XLOOKUP($N689,'Raw - customers'!$A:$A,'Raw - customers'!$B:$I)</f>
        <v>Calypso Ellaway</v>
      </c>
      <c r="S689" t="str">
        <v>Bigender</v>
      </c>
      <c r="T689">
        <v>48</v>
      </c>
      <c r="U689" t="str">
        <v>174 Thomson StreetSuite 883</v>
      </c>
      <c r="V689">
        <v>3471</v>
      </c>
      <c r="W689" t="str">
        <v>Port Joshualand</v>
      </c>
      <c r="X689" t="str">
        <v>Western Australia</v>
      </c>
      <c r="Y689" t="str">
        <v>Australia</v>
      </c>
      <c r="Z689">
        <v>2</v>
      </c>
      <c r="AA689" s="3" t="str">
        <f t="shared" si="21"/>
        <v>0 to 10</v>
      </c>
      <c r="AL689" s="6" t="str">
        <v>Zaria Garken</v>
      </c>
      <c r="AP689" s="6">
        <v>871</v>
      </c>
      <c r="AQ689" s="6" t="s">
        <v>1377</v>
      </c>
    </row>
    <row r="690" spans="1:43" x14ac:dyDescent="0.25">
      <c r="A690">
        <v>688</v>
      </c>
      <c r="B690">
        <v>145</v>
      </c>
      <c r="C690">
        <v>623</v>
      </c>
      <c r="D690">
        <v>112</v>
      </c>
      <c r="E690">
        <v>3</v>
      </c>
      <c r="F690">
        <v>336</v>
      </c>
      <c r="G690" t="str">
        <f>VLOOKUP($C690,'Raw-products'!$A$2:$H$1261,MATCH(G$1,'Raw-products'!$A$1:$H$1,0))</f>
        <v>Jacket</v>
      </c>
      <c r="H690" t="str">
        <f>VLOOKUP($C690,'Raw-products'!$A$2:$H$1261,MATCH(H$1,'Raw-products'!$A$1:$H$1,0))</f>
        <v>Cardigan</v>
      </c>
      <c r="I690" t="str">
        <f>VLOOKUP($C690,'Raw-products'!$A$2:$H$1261,MATCH(I$1,'Raw-products'!$A$1:$H$1,0))</f>
        <v>L</v>
      </c>
      <c r="J690" t="str">
        <f>VLOOKUP($C690,'Raw-products'!$A$2:$H$1261,MATCH(J$1,'Raw-products'!$A$1:$H$1,0))</f>
        <v>indigo</v>
      </c>
      <c r="K690">
        <f>VLOOKUP($C690,'Raw-products'!$A$2:$H$1261,MATCH(K$1,'Raw-products'!$A$1:$H$1,0))</f>
        <v>118</v>
      </c>
      <c r="L690">
        <f>VLOOKUP($C690,'Raw-products'!$A$2:$H$1261,MATCH(L$1,'Raw-products'!$A$1:$H$1,0))</f>
        <v>40</v>
      </c>
      <c r="M690" s="5">
        <f t="shared" si="20"/>
        <v>4720</v>
      </c>
      <c r="N690" cm="1">
        <f t="array" ref="N690:Q690">_xlfn.XLOOKUP($B690,'Raw -orders'!$A:$A,'Raw -orders'!$B:$E)</f>
        <v>871</v>
      </c>
      <c r="O690">
        <v>26358</v>
      </c>
      <c r="P690" s="1">
        <v>44229</v>
      </c>
      <c r="Q690" s="1">
        <v>44237</v>
      </c>
      <c r="R690" t="str" cm="1">
        <f t="array" ref="R690:Y690">_xlfn.XLOOKUP($N690,'Raw - customers'!$A:$A,'Raw - customers'!$B:$I)</f>
        <v>Calypso Ellaway</v>
      </c>
      <c r="S690" t="str">
        <v>Bigender</v>
      </c>
      <c r="T690">
        <v>48</v>
      </c>
      <c r="U690" t="str">
        <v>174 Thomson StreetSuite 883</v>
      </c>
      <c r="V690">
        <v>3471</v>
      </c>
      <c r="W690" t="str">
        <v>Port Joshualand</v>
      </c>
      <c r="X690" t="str">
        <v>Western Australia</v>
      </c>
      <c r="Y690" t="str">
        <v>Australia</v>
      </c>
      <c r="Z690">
        <v>2</v>
      </c>
      <c r="AA690" s="3" t="str">
        <f t="shared" si="21"/>
        <v>0 to 10</v>
      </c>
      <c r="AL690" s="6" t="str">
        <v>Zeb Shipton</v>
      </c>
      <c r="AP690" s="6">
        <v>871</v>
      </c>
      <c r="AQ690" s="6" t="s">
        <v>1377</v>
      </c>
    </row>
    <row r="691" spans="1:43" x14ac:dyDescent="0.25">
      <c r="A691">
        <v>689</v>
      </c>
      <c r="B691">
        <v>145</v>
      </c>
      <c r="C691">
        <v>655</v>
      </c>
      <c r="D691">
        <v>93</v>
      </c>
      <c r="E691">
        <v>2</v>
      </c>
      <c r="F691">
        <v>186</v>
      </c>
      <c r="G691" t="str">
        <f>VLOOKUP($C691,'Raw-products'!$A$2:$H$1261,MATCH(G$1,'Raw-products'!$A$1:$H$1,0))</f>
        <v>Jacket</v>
      </c>
      <c r="H691" t="str">
        <f>VLOOKUP($C691,'Raw-products'!$A$2:$H$1261,MATCH(H$1,'Raw-products'!$A$1:$H$1,0))</f>
        <v>Coach</v>
      </c>
      <c r="I691" t="str">
        <f>VLOOKUP($C691,'Raw-products'!$A$2:$H$1261,MATCH(I$1,'Raw-products'!$A$1:$H$1,0))</f>
        <v>XS</v>
      </c>
      <c r="J691" t="str">
        <f>VLOOKUP($C691,'Raw-products'!$A$2:$H$1261,MATCH(J$1,'Raw-products'!$A$1:$H$1,0))</f>
        <v>indigo</v>
      </c>
      <c r="K691">
        <f>VLOOKUP($C691,'Raw-products'!$A$2:$H$1261,MATCH(K$1,'Raw-products'!$A$1:$H$1,0))</f>
        <v>115</v>
      </c>
      <c r="L691">
        <f>VLOOKUP($C691,'Raw-products'!$A$2:$H$1261,MATCH(L$1,'Raw-products'!$A$1:$H$1,0))</f>
        <v>42</v>
      </c>
      <c r="M691" s="5">
        <f t="shared" si="20"/>
        <v>4830</v>
      </c>
      <c r="N691" cm="1">
        <f t="array" ref="N691:Q691">_xlfn.XLOOKUP($B691,'Raw -orders'!$A:$A,'Raw -orders'!$B:$E)</f>
        <v>871</v>
      </c>
      <c r="O691">
        <v>26358</v>
      </c>
      <c r="P691" s="1">
        <v>44229</v>
      </c>
      <c r="Q691" s="1">
        <v>44237</v>
      </c>
      <c r="R691" t="str" cm="1">
        <f t="array" ref="R691:Y691">_xlfn.XLOOKUP($N691,'Raw - customers'!$A:$A,'Raw - customers'!$B:$I)</f>
        <v>Calypso Ellaway</v>
      </c>
      <c r="S691" t="str">
        <v>Bigender</v>
      </c>
      <c r="T691">
        <v>48</v>
      </c>
      <c r="U691" t="str">
        <v>174 Thomson StreetSuite 883</v>
      </c>
      <c r="V691">
        <v>3471</v>
      </c>
      <c r="W691" t="str">
        <v>Port Joshualand</v>
      </c>
      <c r="X691" t="str">
        <v>Western Australia</v>
      </c>
      <c r="Y691" t="str">
        <v>Australia</v>
      </c>
      <c r="Z691">
        <v>2</v>
      </c>
      <c r="AA691" s="3" t="str">
        <f t="shared" si="21"/>
        <v>0 to 10</v>
      </c>
      <c r="AL691" s="6" t="str">
        <v>Zebulen Zannotti</v>
      </c>
      <c r="AP691" s="6">
        <v>871</v>
      </c>
      <c r="AQ691" s="6" t="s">
        <v>1377</v>
      </c>
    </row>
    <row r="692" spans="1:43" x14ac:dyDescent="0.25">
      <c r="A692">
        <v>690</v>
      </c>
      <c r="B692">
        <v>145</v>
      </c>
      <c r="C692">
        <v>472</v>
      </c>
      <c r="D692">
        <v>118</v>
      </c>
      <c r="E692">
        <v>3</v>
      </c>
      <c r="F692">
        <v>354</v>
      </c>
      <c r="G692" t="str">
        <f>VLOOKUP($C692,'Raw-products'!$A$2:$H$1261,MATCH(G$1,'Raw-products'!$A$1:$H$1,0))</f>
        <v>Jacket</v>
      </c>
      <c r="H692" t="str">
        <f>VLOOKUP($C692,'Raw-products'!$A$2:$H$1261,MATCH(H$1,'Raw-products'!$A$1:$H$1,0))</f>
        <v>Puffer</v>
      </c>
      <c r="I692" t="str">
        <f>VLOOKUP($C692,'Raw-products'!$A$2:$H$1261,MATCH(I$1,'Raw-products'!$A$1:$H$1,0))</f>
        <v>M</v>
      </c>
      <c r="J692" t="str">
        <f>VLOOKUP($C692,'Raw-products'!$A$2:$H$1261,MATCH(J$1,'Raw-products'!$A$1:$H$1,0))</f>
        <v>green</v>
      </c>
      <c r="K692">
        <f>VLOOKUP($C692,'Raw-products'!$A$2:$H$1261,MATCH(K$1,'Raw-products'!$A$1:$H$1,0))</f>
        <v>110</v>
      </c>
      <c r="L692">
        <f>VLOOKUP($C692,'Raw-products'!$A$2:$H$1261,MATCH(L$1,'Raw-products'!$A$1:$H$1,0))</f>
        <v>72</v>
      </c>
      <c r="M692" s="5">
        <f t="shared" si="20"/>
        <v>7920</v>
      </c>
      <c r="N692" cm="1">
        <f t="array" ref="N692:Q692">_xlfn.XLOOKUP($B692,'Raw -orders'!$A:$A,'Raw -orders'!$B:$E)</f>
        <v>871</v>
      </c>
      <c r="O692">
        <v>26358</v>
      </c>
      <c r="P692" s="1">
        <v>44229</v>
      </c>
      <c r="Q692" s="1">
        <v>44237</v>
      </c>
      <c r="R692" t="str" cm="1">
        <f t="array" ref="R692:Y692">_xlfn.XLOOKUP($N692,'Raw - customers'!$A:$A,'Raw - customers'!$B:$I)</f>
        <v>Calypso Ellaway</v>
      </c>
      <c r="S692" t="str">
        <v>Bigender</v>
      </c>
      <c r="T692">
        <v>48</v>
      </c>
      <c r="U692" t="str">
        <v>174 Thomson StreetSuite 883</v>
      </c>
      <c r="V692">
        <v>3471</v>
      </c>
      <c r="W692" t="str">
        <v>Port Joshualand</v>
      </c>
      <c r="X692" t="str">
        <v>Western Australia</v>
      </c>
      <c r="Y692" t="str">
        <v>Australia</v>
      </c>
      <c r="Z692">
        <v>2</v>
      </c>
      <c r="AA692" s="3" t="str">
        <f t="shared" si="21"/>
        <v>0 to 10</v>
      </c>
      <c r="AL692" s="6" t="str">
        <v>Zebulon Rousel</v>
      </c>
      <c r="AP692" s="6">
        <v>871</v>
      </c>
      <c r="AQ692" s="6" t="s">
        <v>1377</v>
      </c>
    </row>
    <row r="693" spans="1:43" x14ac:dyDescent="0.25">
      <c r="A693">
        <v>691</v>
      </c>
      <c r="B693">
        <v>146</v>
      </c>
      <c r="C693">
        <v>17</v>
      </c>
      <c r="D693">
        <v>96</v>
      </c>
      <c r="E693">
        <v>3</v>
      </c>
      <c r="F693">
        <v>288</v>
      </c>
      <c r="G693" t="str">
        <f>VLOOKUP($C693,'Raw-products'!$A$2:$H$1261,MATCH(G$1,'Raw-products'!$A$1:$H$1,0))</f>
        <v>Shirt</v>
      </c>
      <c r="H693" t="str">
        <f>VLOOKUP($C693,'Raw-products'!$A$2:$H$1261,MATCH(H$1,'Raw-products'!$A$1:$H$1,0))</f>
        <v>Oxford Cloth</v>
      </c>
      <c r="I693" t="str">
        <f>VLOOKUP($C693,'Raw-products'!$A$2:$H$1261,MATCH(I$1,'Raw-products'!$A$1:$H$1,0))</f>
        <v>M</v>
      </c>
      <c r="J693" t="str">
        <f>VLOOKUP($C693,'Raw-products'!$A$2:$H$1261,MATCH(J$1,'Raw-products'!$A$1:$H$1,0))</f>
        <v>green</v>
      </c>
      <c r="K693">
        <f>VLOOKUP($C693,'Raw-products'!$A$2:$H$1261,MATCH(K$1,'Raw-products'!$A$1:$H$1,0))</f>
        <v>114</v>
      </c>
      <c r="L693">
        <f>VLOOKUP($C693,'Raw-products'!$A$2:$H$1261,MATCH(L$1,'Raw-products'!$A$1:$H$1,0))</f>
        <v>60</v>
      </c>
      <c r="M693" s="5">
        <f t="shared" si="20"/>
        <v>6840</v>
      </c>
      <c r="N693" cm="1">
        <f t="array" ref="N693:Q693">_xlfn.XLOOKUP($B693,'Raw -orders'!$A:$A,'Raw -orders'!$B:$E)</f>
        <v>912</v>
      </c>
      <c r="O693">
        <v>22750</v>
      </c>
      <c r="P693" s="1">
        <v>44438</v>
      </c>
      <c r="Q693" s="1">
        <v>44465</v>
      </c>
      <c r="R693" t="str" cm="1">
        <f t="array" ref="R693:Y693">_xlfn.XLOOKUP($N693,'Raw - customers'!$A:$A,'Raw - customers'!$B:$I)</f>
        <v>Chancey Iacovozzo</v>
      </c>
      <c r="S693" t="str">
        <v>Agender</v>
      </c>
      <c r="T693">
        <v>60</v>
      </c>
      <c r="U693" t="str">
        <v>501 Nader RidgeApt. 355</v>
      </c>
      <c r="V693">
        <v>7229</v>
      </c>
      <c r="W693" t="str">
        <v>West John</v>
      </c>
      <c r="X693" t="str">
        <v>Tasmania</v>
      </c>
      <c r="Y693" t="str">
        <v>Australia</v>
      </c>
      <c r="Z693">
        <v>8</v>
      </c>
      <c r="AA693" s="3" t="str">
        <f t="shared" si="21"/>
        <v>20 to 30</v>
      </c>
      <c r="AL693" s="6" t="str">
        <v>Zorina Rabl</v>
      </c>
      <c r="AP693" s="6">
        <v>912</v>
      </c>
      <c r="AQ693" s="6" t="s">
        <v>1414</v>
      </c>
    </row>
    <row r="694" spans="1:43" x14ac:dyDescent="0.25">
      <c r="A694">
        <v>692</v>
      </c>
      <c r="B694">
        <v>146</v>
      </c>
      <c r="C694">
        <v>610</v>
      </c>
      <c r="D694">
        <v>112</v>
      </c>
      <c r="E694">
        <v>3</v>
      </c>
      <c r="F694">
        <v>336</v>
      </c>
      <c r="G694" t="str">
        <f>VLOOKUP($C694,'Raw-products'!$A$2:$H$1261,MATCH(G$1,'Raw-products'!$A$1:$H$1,0))</f>
        <v>Jacket</v>
      </c>
      <c r="H694" t="str">
        <f>VLOOKUP($C694,'Raw-products'!$A$2:$H$1261,MATCH(H$1,'Raw-products'!$A$1:$H$1,0))</f>
        <v>Cardigan</v>
      </c>
      <c r="I694" t="str">
        <f>VLOOKUP($C694,'Raw-products'!$A$2:$H$1261,MATCH(I$1,'Raw-products'!$A$1:$H$1,0))</f>
        <v>XS</v>
      </c>
      <c r="J694" t="str">
        <f>VLOOKUP($C694,'Raw-products'!$A$2:$H$1261,MATCH(J$1,'Raw-products'!$A$1:$H$1,0))</f>
        <v>green</v>
      </c>
      <c r="K694">
        <f>VLOOKUP($C694,'Raw-products'!$A$2:$H$1261,MATCH(K$1,'Raw-products'!$A$1:$H$1,0))</f>
        <v>118</v>
      </c>
      <c r="L694">
        <f>VLOOKUP($C694,'Raw-products'!$A$2:$H$1261,MATCH(L$1,'Raw-products'!$A$1:$H$1,0))</f>
        <v>40</v>
      </c>
      <c r="M694" s="5">
        <f t="shared" si="20"/>
        <v>4720</v>
      </c>
      <c r="N694" cm="1">
        <f t="array" ref="N694:Q694">_xlfn.XLOOKUP($B694,'Raw -orders'!$A:$A,'Raw -orders'!$B:$E)</f>
        <v>912</v>
      </c>
      <c r="O694">
        <v>22750</v>
      </c>
      <c r="P694" s="1">
        <v>44438</v>
      </c>
      <c r="Q694" s="1">
        <v>44465</v>
      </c>
      <c r="R694" t="str" cm="1">
        <f t="array" ref="R694:Y694">_xlfn.XLOOKUP($N694,'Raw - customers'!$A:$A,'Raw - customers'!$B:$I)</f>
        <v>Chancey Iacovozzo</v>
      </c>
      <c r="S694" t="str">
        <v>Agender</v>
      </c>
      <c r="T694">
        <v>60</v>
      </c>
      <c r="U694" t="str">
        <v>501 Nader RidgeApt. 355</v>
      </c>
      <c r="V694">
        <v>7229</v>
      </c>
      <c r="W694" t="str">
        <v>West John</v>
      </c>
      <c r="X694" t="str">
        <v>Tasmania</v>
      </c>
      <c r="Y694" t="str">
        <v>Australia</v>
      </c>
      <c r="Z694">
        <v>8</v>
      </c>
      <c r="AA694" s="3" t="str">
        <f t="shared" si="21"/>
        <v>20 to 30</v>
      </c>
      <c r="AP694" s="6">
        <v>912</v>
      </c>
      <c r="AQ694" s="6" t="s">
        <v>1414</v>
      </c>
    </row>
    <row r="695" spans="1:43" x14ac:dyDescent="0.25">
      <c r="A695">
        <v>693</v>
      </c>
      <c r="B695">
        <v>147</v>
      </c>
      <c r="C695">
        <v>1250</v>
      </c>
      <c r="D695">
        <v>112</v>
      </c>
      <c r="E695">
        <v>1</v>
      </c>
      <c r="F695">
        <v>112</v>
      </c>
      <c r="G695" t="str">
        <f>VLOOKUP($C695,'Raw-products'!$A$2:$H$1261,MATCH(G$1,'Raw-products'!$A$1:$H$1,0))</f>
        <v>Trousers</v>
      </c>
      <c r="H695" t="str">
        <f>VLOOKUP($C695,'Raw-products'!$A$2:$H$1261,MATCH(H$1,'Raw-products'!$A$1:$H$1,0))</f>
        <v>Tracksuit Bottoms</v>
      </c>
      <c r="I695" t="str">
        <f>VLOOKUP($C695,'Raw-products'!$A$2:$H$1261,MATCH(I$1,'Raw-products'!$A$1:$H$1,0))</f>
        <v>XS</v>
      </c>
      <c r="J695" t="str">
        <f>VLOOKUP($C695,'Raw-products'!$A$2:$H$1261,MATCH(J$1,'Raw-products'!$A$1:$H$1,0))</f>
        <v>indigo</v>
      </c>
      <c r="K695">
        <f>VLOOKUP($C695,'Raw-products'!$A$2:$H$1261,MATCH(K$1,'Raw-products'!$A$1:$H$1,0))</f>
        <v>91</v>
      </c>
      <c r="L695">
        <f>VLOOKUP($C695,'Raw-products'!$A$2:$H$1261,MATCH(L$1,'Raw-products'!$A$1:$H$1,0))</f>
        <v>63</v>
      </c>
      <c r="M695" s="5">
        <f t="shared" si="20"/>
        <v>5733</v>
      </c>
      <c r="N695" cm="1">
        <f t="array" ref="N695:Q695">_xlfn.XLOOKUP($B695,'Raw -orders'!$A:$A,'Raw -orders'!$B:$E)</f>
        <v>818</v>
      </c>
      <c r="O695">
        <v>20690</v>
      </c>
      <c r="P695" s="1">
        <v>44467</v>
      </c>
      <c r="Q695" s="1">
        <v>44485</v>
      </c>
      <c r="R695" t="str" cm="1">
        <f t="array" ref="R695:Y695">_xlfn.XLOOKUP($N695,'Raw - customers'!$A:$A,'Raw - customers'!$B:$I)</f>
        <v>Nathaniel Mccandless</v>
      </c>
      <c r="S695" t="str">
        <v>Polygender</v>
      </c>
      <c r="T695">
        <v>59</v>
      </c>
      <c r="U695" t="str">
        <v>5085 Bergstrom MewsApt. 347</v>
      </c>
      <c r="V695">
        <v>3302</v>
      </c>
      <c r="W695" t="str">
        <v>West Eviebury</v>
      </c>
      <c r="X695" t="str">
        <v>Western Australia</v>
      </c>
      <c r="Y695" t="str">
        <v>Australia</v>
      </c>
      <c r="Z695">
        <v>9</v>
      </c>
      <c r="AA695" s="3" t="str">
        <f t="shared" si="21"/>
        <v>10 to 20</v>
      </c>
      <c r="AP695" s="6">
        <v>818</v>
      </c>
      <c r="AQ695" s="6" t="s">
        <v>1377</v>
      </c>
    </row>
    <row r="696" spans="1:43" x14ac:dyDescent="0.25">
      <c r="A696">
        <v>694</v>
      </c>
      <c r="B696">
        <v>148</v>
      </c>
      <c r="C696">
        <v>213</v>
      </c>
      <c r="D696">
        <v>106</v>
      </c>
      <c r="E696">
        <v>1</v>
      </c>
      <c r="F696">
        <v>106</v>
      </c>
      <c r="G696" t="str">
        <f>VLOOKUP($C696,'Raw-products'!$A$2:$H$1261,MATCH(G$1,'Raw-products'!$A$1:$H$1,0))</f>
        <v>Shirt</v>
      </c>
      <c r="H696" t="str">
        <f>VLOOKUP($C696,'Raw-products'!$A$2:$H$1261,MATCH(H$1,'Raw-products'!$A$1:$H$1,0))</f>
        <v>Chambray</v>
      </c>
      <c r="I696" t="str">
        <f>VLOOKUP($C696,'Raw-products'!$A$2:$H$1261,MATCH(I$1,'Raw-products'!$A$1:$H$1,0))</f>
        <v>L</v>
      </c>
      <c r="J696" t="str">
        <f>VLOOKUP($C696,'Raw-products'!$A$2:$H$1261,MATCH(J$1,'Raw-products'!$A$1:$H$1,0))</f>
        <v>red</v>
      </c>
      <c r="K696">
        <f>VLOOKUP($C696,'Raw-products'!$A$2:$H$1261,MATCH(K$1,'Raw-products'!$A$1:$H$1,0))</f>
        <v>105</v>
      </c>
      <c r="L696">
        <f>VLOOKUP($C696,'Raw-products'!$A$2:$H$1261,MATCH(L$1,'Raw-products'!$A$1:$H$1,0))</f>
        <v>44</v>
      </c>
      <c r="M696" s="5">
        <f t="shared" si="20"/>
        <v>4620</v>
      </c>
      <c r="N696" cm="1">
        <f t="array" ref="N696:Q696">_xlfn.XLOOKUP($B696,'Raw -orders'!$A:$A,'Raw -orders'!$B:$E)</f>
        <v>573</v>
      </c>
      <c r="O696">
        <v>14073</v>
      </c>
      <c r="P696" s="1">
        <v>44210</v>
      </c>
      <c r="Q696" s="1">
        <v>44220</v>
      </c>
      <c r="R696" t="str" cm="1">
        <f t="array" ref="R696:Y696">_xlfn.XLOOKUP($N696,'Raw - customers'!$A:$A,'Raw - customers'!$B:$I)</f>
        <v>Atlante Dissman</v>
      </c>
      <c r="S696" t="str">
        <v>Male</v>
      </c>
      <c r="T696">
        <v>37</v>
      </c>
      <c r="U696" t="str">
        <v>80 Charles CircuitSuite 023</v>
      </c>
      <c r="V696">
        <v>7541</v>
      </c>
      <c r="W696" t="str">
        <v>Abbeyshire</v>
      </c>
      <c r="X696" t="str">
        <v>South Australia</v>
      </c>
      <c r="Y696" t="str">
        <v>Australia</v>
      </c>
      <c r="Z696">
        <v>1</v>
      </c>
      <c r="AA696" s="3" t="str">
        <f t="shared" si="21"/>
        <v>0 to 10</v>
      </c>
      <c r="AP696" s="6">
        <v>573</v>
      </c>
      <c r="AQ696" s="6" t="s">
        <v>1345</v>
      </c>
    </row>
    <row r="697" spans="1:43" x14ac:dyDescent="0.25">
      <c r="A697">
        <v>695</v>
      </c>
      <c r="B697">
        <v>148</v>
      </c>
      <c r="C697">
        <v>779</v>
      </c>
      <c r="D697">
        <v>91</v>
      </c>
      <c r="E697">
        <v>3</v>
      </c>
      <c r="F697">
        <v>273</v>
      </c>
      <c r="G697" t="str">
        <f>VLOOKUP($C697,'Raw-products'!$A$2:$H$1261,MATCH(G$1,'Raw-products'!$A$1:$H$1,0))</f>
        <v>Jacket</v>
      </c>
      <c r="H697" t="str">
        <f>VLOOKUP($C697,'Raw-products'!$A$2:$H$1261,MATCH(H$1,'Raw-products'!$A$1:$H$1,0))</f>
        <v>Pullover</v>
      </c>
      <c r="I697" t="str">
        <f>VLOOKUP($C697,'Raw-products'!$A$2:$H$1261,MATCH(I$1,'Raw-products'!$A$1:$H$1,0))</f>
        <v>XL</v>
      </c>
      <c r="J697" t="str">
        <f>VLOOKUP($C697,'Raw-products'!$A$2:$H$1261,MATCH(J$1,'Raw-products'!$A$1:$H$1,0))</f>
        <v>orange</v>
      </c>
      <c r="K697">
        <f>VLOOKUP($C697,'Raw-products'!$A$2:$H$1261,MATCH(K$1,'Raw-products'!$A$1:$H$1,0))</f>
        <v>114</v>
      </c>
      <c r="L697">
        <f>VLOOKUP($C697,'Raw-products'!$A$2:$H$1261,MATCH(L$1,'Raw-products'!$A$1:$H$1,0))</f>
        <v>69</v>
      </c>
      <c r="M697" s="5">
        <f t="shared" si="20"/>
        <v>7866</v>
      </c>
      <c r="N697" cm="1">
        <f t="array" ref="N697:Q697">_xlfn.XLOOKUP($B697,'Raw -orders'!$A:$A,'Raw -orders'!$B:$E)</f>
        <v>573</v>
      </c>
      <c r="O697">
        <v>14073</v>
      </c>
      <c r="P697" s="1">
        <v>44210</v>
      </c>
      <c r="Q697" s="1">
        <v>44220</v>
      </c>
      <c r="R697" t="str" cm="1">
        <f t="array" ref="R697:Y697">_xlfn.XLOOKUP($N697,'Raw - customers'!$A:$A,'Raw - customers'!$B:$I)</f>
        <v>Atlante Dissman</v>
      </c>
      <c r="S697" t="str">
        <v>Male</v>
      </c>
      <c r="T697">
        <v>37</v>
      </c>
      <c r="U697" t="str">
        <v>80 Charles CircuitSuite 023</v>
      </c>
      <c r="V697">
        <v>7541</v>
      </c>
      <c r="W697" t="str">
        <v>Abbeyshire</v>
      </c>
      <c r="X697" t="str">
        <v>South Australia</v>
      </c>
      <c r="Y697" t="str">
        <v>Australia</v>
      </c>
      <c r="Z697">
        <v>1</v>
      </c>
      <c r="AA697" s="3" t="str">
        <f t="shared" si="21"/>
        <v>0 to 10</v>
      </c>
      <c r="AP697" s="6">
        <v>573</v>
      </c>
      <c r="AQ697" s="6" t="s">
        <v>1345</v>
      </c>
    </row>
    <row r="698" spans="1:43" x14ac:dyDescent="0.25">
      <c r="A698">
        <v>696</v>
      </c>
      <c r="B698">
        <v>148</v>
      </c>
      <c r="C698">
        <v>1214</v>
      </c>
      <c r="D698">
        <v>105</v>
      </c>
      <c r="E698">
        <v>3</v>
      </c>
      <c r="F698">
        <v>315</v>
      </c>
      <c r="G698" t="str">
        <f>VLOOKUP($C698,'Raw-products'!$A$2:$H$1261,MATCH(G$1,'Raw-products'!$A$1:$H$1,0))</f>
        <v>Trousers</v>
      </c>
      <c r="H698" t="str">
        <f>VLOOKUP($C698,'Raw-products'!$A$2:$H$1261,MATCH(H$1,'Raw-products'!$A$1:$H$1,0))</f>
        <v>Pleated</v>
      </c>
      <c r="I698" t="str">
        <f>VLOOKUP($C698,'Raw-products'!$A$2:$H$1261,MATCH(I$1,'Raw-products'!$A$1:$H$1,0))</f>
        <v>XL</v>
      </c>
      <c r="J698" t="str">
        <f>VLOOKUP($C698,'Raw-products'!$A$2:$H$1261,MATCH(J$1,'Raw-products'!$A$1:$H$1,0))</f>
        <v>blue</v>
      </c>
      <c r="K698">
        <f>VLOOKUP($C698,'Raw-products'!$A$2:$H$1261,MATCH(K$1,'Raw-products'!$A$1:$H$1,0))</f>
        <v>90</v>
      </c>
      <c r="L698">
        <f>VLOOKUP($C698,'Raw-products'!$A$2:$H$1261,MATCH(L$1,'Raw-products'!$A$1:$H$1,0))</f>
        <v>55</v>
      </c>
      <c r="M698" s="5">
        <f t="shared" si="20"/>
        <v>4950</v>
      </c>
      <c r="N698" cm="1">
        <f t="array" ref="N698:Q698">_xlfn.XLOOKUP($B698,'Raw -orders'!$A:$A,'Raw -orders'!$B:$E)</f>
        <v>573</v>
      </c>
      <c r="O698">
        <v>14073</v>
      </c>
      <c r="P698" s="1">
        <v>44210</v>
      </c>
      <c r="Q698" s="1">
        <v>44220</v>
      </c>
      <c r="R698" t="str" cm="1">
        <f t="array" ref="R698:Y698">_xlfn.XLOOKUP($N698,'Raw - customers'!$A:$A,'Raw - customers'!$B:$I)</f>
        <v>Atlante Dissman</v>
      </c>
      <c r="S698" t="str">
        <v>Male</v>
      </c>
      <c r="T698">
        <v>37</v>
      </c>
      <c r="U698" t="str">
        <v>80 Charles CircuitSuite 023</v>
      </c>
      <c r="V698">
        <v>7541</v>
      </c>
      <c r="W698" t="str">
        <v>Abbeyshire</v>
      </c>
      <c r="X698" t="str">
        <v>South Australia</v>
      </c>
      <c r="Y698" t="str">
        <v>Australia</v>
      </c>
      <c r="Z698">
        <v>1</v>
      </c>
      <c r="AA698" s="3" t="str">
        <f t="shared" si="21"/>
        <v>0 to 10</v>
      </c>
      <c r="AP698" s="6">
        <v>573</v>
      </c>
      <c r="AQ698" s="6" t="s">
        <v>1345</v>
      </c>
    </row>
    <row r="699" spans="1:43" x14ac:dyDescent="0.25">
      <c r="A699">
        <v>697</v>
      </c>
      <c r="B699">
        <v>148</v>
      </c>
      <c r="C699">
        <v>220</v>
      </c>
      <c r="D699">
        <v>106</v>
      </c>
      <c r="E699">
        <v>3</v>
      </c>
      <c r="F699">
        <v>318</v>
      </c>
      <c r="G699" t="str">
        <f>VLOOKUP($C699,'Raw-products'!$A$2:$H$1261,MATCH(G$1,'Raw-products'!$A$1:$H$1,0))</f>
        <v>Shirt</v>
      </c>
      <c r="H699" t="str">
        <f>VLOOKUP($C699,'Raw-products'!$A$2:$H$1261,MATCH(H$1,'Raw-products'!$A$1:$H$1,0))</f>
        <v>Chambray</v>
      </c>
      <c r="I699" t="str">
        <f>VLOOKUP($C699,'Raw-products'!$A$2:$H$1261,MATCH(I$1,'Raw-products'!$A$1:$H$1,0))</f>
        <v>XS</v>
      </c>
      <c r="J699" t="str">
        <f>VLOOKUP($C699,'Raw-products'!$A$2:$H$1261,MATCH(J$1,'Raw-products'!$A$1:$H$1,0))</f>
        <v>yellow</v>
      </c>
      <c r="K699">
        <f>VLOOKUP($C699,'Raw-products'!$A$2:$H$1261,MATCH(K$1,'Raw-products'!$A$1:$H$1,0))</f>
        <v>105</v>
      </c>
      <c r="L699">
        <f>VLOOKUP($C699,'Raw-products'!$A$2:$H$1261,MATCH(L$1,'Raw-products'!$A$1:$H$1,0))</f>
        <v>57</v>
      </c>
      <c r="M699" s="5">
        <f t="shared" si="20"/>
        <v>5985</v>
      </c>
      <c r="N699" cm="1">
        <f t="array" ref="N699:Q699">_xlfn.XLOOKUP($B699,'Raw -orders'!$A:$A,'Raw -orders'!$B:$E)</f>
        <v>573</v>
      </c>
      <c r="O699">
        <v>14073</v>
      </c>
      <c r="P699" s="1">
        <v>44210</v>
      </c>
      <c r="Q699" s="1">
        <v>44220</v>
      </c>
      <c r="R699" t="str" cm="1">
        <f t="array" ref="R699:Y699">_xlfn.XLOOKUP($N699,'Raw - customers'!$A:$A,'Raw - customers'!$B:$I)</f>
        <v>Atlante Dissman</v>
      </c>
      <c r="S699" t="str">
        <v>Male</v>
      </c>
      <c r="T699">
        <v>37</v>
      </c>
      <c r="U699" t="str">
        <v>80 Charles CircuitSuite 023</v>
      </c>
      <c r="V699">
        <v>7541</v>
      </c>
      <c r="W699" t="str">
        <v>Abbeyshire</v>
      </c>
      <c r="X699" t="str">
        <v>South Australia</v>
      </c>
      <c r="Y699" t="str">
        <v>Australia</v>
      </c>
      <c r="Z699">
        <v>1</v>
      </c>
      <c r="AA699" s="3" t="str">
        <f t="shared" si="21"/>
        <v>0 to 10</v>
      </c>
      <c r="AP699" s="6">
        <v>573</v>
      </c>
      <c r="AQ699" s="6" t="s">
        <v>1345</v>
      </c>
    </row>
    <row r="700" spans="1:43" x14ac:dyDescent="0.25">
      <c r="A700">
        <v>698</v>
      </c>
      <c r="B700">
        <v>149</v>
      </c>
      <c r="C700">
        <v>423</v>
      </c>
      <c r="D700">
        <v>107</v>
      </c>
      <c r="E700">
        <v>1</v>
      </c>
      <c r="F700">
        <v>107</v>
      </c>
      <c r="G700" t="str">
        <f>VLOOKUP($C700,'Raw-products'!$A$2:$H$1261,MATCH(G$1,'Raw-products'!$A$1:$H$1,0))</f>
        <v>Jacket</v>
      </c>
      <c r="H700" t="str">
        <f>VLOOKUP($C700,'Raw-products'!$A$2:$H$1261,MATCH(H$1,'Raw-products'!$A$1:$H$1,0))</f>
        <v>Denim</v>
      </c>
      <c r="I700" t="str">
        <f>VLOOKUP($C700,'Raw-products'!$A$2:$H$1261,MATCH(I$1,'Raw-products'!$A$1:$H$1,0))</f>
        <v>L</v>
      </c>
      <c r="J700" t="str">
        <f>VLOOKUP($C700,'Raw-products'!$A$2:$H$1261,MATCH(J$1,'Raw-products'!$A$1:$H$1,0))</f>
        <v>red</v>
      </c>
      <c r="K700">
        <f>VLOOKUP($C700,'Raw-products'!$A$2:$H$1261,MATCH(K$1,'Raw-products'!$A$1:$H$1,0))</f>
        <v>92</v>
      </c>
      <c r="L700">
        <f>VLOOKUP($C700,'Raw-products'!$A$2:$H$1261,MATCH(L$1,'Raw-products'!$A$1:$H$1,0))</f>
        <v>63</v>
      </c>
      <c r="M700" s="5">
        <f t="shared" si="20"/>
        <v>5796</v>
      </c>
      <c r="N700" cm="1">
        <f t="array" ref="N700:Q700">_xlfn.XLOOKUP($B700,'Raw -orders'!$A:$A,'Raw -orders'!$B:$E)</f>
        <v>500</v>
      </c>
      <c r="O700">
        <v>31490</v>
      </c>
      <c r="P700" s="1">
        <v>44258</v>
      </c>
      <c r="Q700" s="1">
        <v>44269</v>
      </c>
      <c r="R700" t="str" cm="1">
        <f t="array" ref="R700:Y700">_xlfn.XLOOKUP($N700,'Raw - customers'!$A:$A,'Raw - customers'!$B:$I)</f>
        <v>Carlen Kelway</v>
      </c>
      <c r="S700" t="str">
        <v>Non-binary</v>
      </c>
      <c r="T700">
        <v>78</v>
      </c>
      <c r="U700" t="str">
        <v>74 Aaron HillSuite 794</v>
      </c>
      <c r="V700">
        <v>1819</v>
      </c>
      <c r="W700" t="str">
        <v>Port Haydenchester</v>
      </c>
      <c r="X700" t="str">
        <v>Western Australia</v>
      </c>
      <c r="Y700" t="str">
        <v>Australia</v>
      </c>
      <c r="Z700">
        <v>3</v>
      </c>
      <c r="AA700" s="3" t="str">
        <f t="shared" si="21"/>
        <v>10 to 20</v>
      </c>
      <c r="AP700" s="6">
        <v>500</v>
      </c>
      <c r="AQ700" s="6" t="s">
        <v>1377</v>
      </c>
    </row>
    <row r="701" spans="1:43" x14ac:dyDescent="0.25">
      <c r="A701">
        <v>699</v>
      </c>
      <c r="B701">
        <v>149</v>
      </c>
      <c r="C701">
        <v>549</v>
      </c>
      <c r="D701">
        <v>98</v>
      </c>
      <c r="E701">
        <v>3</v>
      </c>
      <c r="F701">
        <v>294</v>
      </c>
      <c r="G701" t="str">
        <f>VLOOKUP($C701,'Raw-products'!$A$2:$H$1261,MATCH(G$1,'Raw-products'!$A$1:$H$1,0))</f>
        <v>Jacket</v>
      </c>
      <c r="H701" t="str">
        <f>VLOOKUP($C701,'Raw-products'!$A$2:$H$1261,MATCH(H$1,'Raw-products'!$A$1:$H$1,0))</f>
        <v>Leather</v>
      </c>
      <c r="I701" t="str">
        <f>VLOOKUP($C701,'Raw-products'!$A$2:$H$1261,MATCH(I$1,'Raw-products'!$A$1:$H$1,0))</f>
        <v>XL</v>
      </c>
      <c r="J701" t="str">
        <f>VLOOKUP($C701,'Raw-products'!$A$2:$H$1261,MATCH(J$1,'Raw-products'!$A$1:$H$1,0))</f>
        <v>blue</v>
      </c>
      <c r="K701">
        <f>VLOOKUP($C701,'Raw-products'!$A$2:$H$1261,MATCH(K$1,'Raw-products'!$A$1:$H$1,0))</f>
        <v>113</v>
      </c>
      <c r="L701">
        <f>VLOOKUP($C701,'Raw-products'!$A$2:$H$1261,MATCH(L$1,'Raw-products'!$A$1:$H$1,0))</f>
        <v>67</v>
      </c>
      <c r="M701" s="5">
        <f t="shared" si="20"/>
        <v>7571</v>
      </c>
      <c r="N701" cm="1">
        <f t="array" ref="N701:Q701">_xlfn.XLOOKUP($B701,'Raw -orders'!$A:$A,'Raw -orders'!$B:$E)</f>
        <v>500</v>
      </c>
      <c r="O701">
        <v>31490</v>
      </c>
      <c r="P701" s="1">
        <v>44258</v>
      </c>
      <c r="Q701" s="1">
        <v>44269</v>
      </c>
      <c r="R701" t="str" cm="1">
        <f t="array" ref="R701:Y701">_xlfn.XLOOKUP($N701,'Raw - customers'!$A:$A,'Raw - customers'!$B:$I)</f>
        <v>Carlen Kelway</v>
      </c>
      <c r="S701" t="str">
        <v>Non-binary</v>
      </c>
      <c r="T701">
        <v>78</v>
      </c>
      <c r="U701" t="str">
        <v>74 Aaron HillSuite 794</v>
      </c>
      <c r="V701">
        <v>1819</v>
      </c>
      <c r="W701" t="str">
        <v>Port Haydenchester</v>
      </c>
      <c r="X701" t="str">
        <v>Western Australia</v>
      </c>
      <c r="Y701" t="str">
        <v>Australia</v>
      </c>
      <c r="Z701">
        <v>3</v>
      </c>
      <c r="AA701" s="3" t="str">
        <f t="shared" si="21"/>
        <v>10 to 20</v>
      </c>
      <c r="AP701" s="6">
        <v>500</v>
      </c>
      <c r="AQ701" s="6" t="s">
        <v>1377</v>
      </c>
    </row>
    <row r="702" spans="1:43" x14ac:dyDescent="0.25">
      <c r="A702">
        <v>700</v>
      </c>
      <c r="B702">
        <v>149</v>
      </c>
      <c r="C702">
        <v>931</v>
      </c>
      <c r="D702">
        <v>96</v>
      </c>
      <c r="E702">
        <v>1</v>
      </c>
      <c r="F702">
        <v>96</v>
      </c>
      <c r="G702" t="str">
        <f>VLOOKUP($C702,'Raw-products'!$A$2:$H$1261,MATCH(G$1,'Raw-products'!$A$1:$H$1,0))</f>
        <v>Trousers</v>
      </c>
      <c r="H702" t="str">
        <f>VLOOKUP($C702,'Raw-products'!$A$2:$H$1261,MATCH(H$1,'Raw-products'!$A$1:$H$1,0))</f>
        <v>Drawstring</v>
      </c>
      <c r="I702" t="str">
        <f>VLOOKUP($C702,'Raw-products'!$A$2:$H$1261,MATCH(I$1,'Raw-products'!$A$1:$H$1,0))</f>
        <v>S</v>
      </c>
      <c r="J702" t="str">
        <f>VLOOKUP($C702,'Raw-products'!$A$2:$H$1261,MATCH(J$1,'Raw-products'!$A$1:$H$1,0))</f>
        <v>blue</v>
      </c>
      <c r="K702">
        <f>VLOOKUP($C702,'Raw-products'!$A$2:$H$1261,MATCH(K$1,'Raw-products'!$A$1:$H$1,0))</f>
        <v>104</v>
      </c>
      <c r="L702">
        <f>VLOOKUP($C702,'Raw-products'!$A$2:$H$1261,MATCH(L$1,'Raw-products'!$A$1:$H$1,0))</f>
        <v>48</v>
      </c>
      <c r="M702" s="5">
        <f t="shared" si="20"/>
        <v>4992</v>
      </c>
      <c r="N702" cm="1">
        <f t="array" ref="N702:Q702">_xlfn.XLOOKUP($B702,'Raw -orders'!$A:$A,'Raw -orders'!$B:$E)</f>
        <v>500</v>
      </c>
      <c r="O702">
        <v>31490</v>
      </c>
      <c r="P702" s="1">
        <v>44258</v>
      </c>
      <c r="Q702" s="1">
        <v>44269</v>
      </c>
      <c r="R702" t="str" cm="1">
        <f t="array" ref="R702:Y702">_xlfn.XLOOKUP($N702,'Raw - customers'!$A:$A,'Raw - customers'!$B:$I)</f>
        <v>Carlen Kelway</v>
      </c>
      <c r="S702" t="str">
        <v>Non-binary</v>
      </c>
      <c r="T702">
        <v>78</v>
      </c>
      <c r="U702" t="str">
        <v>74 Aaron HillSuite 794</v>
      </c>
      <c r="V702">
        <v>1819</v>
      </c>
      <c r="W702" t="str">
        <v>Port Haydenchester</v>
      </c>
      <c r="X702" t="str">
        <v>Western Australia</v>
      </c>
      <c r="Y702" t="str">
        <v>Australia</v>
      </c>
      <c r="Z702">
        <v>3</v>
      </c>
      <c r="AA702" s="3" t="str">
        <f t="shared" si="21"/>
        <v>10 to 20</v>
      </c>
      <c r="AP702" s="6">
        <v>500</v>
      </c>
      <c r="AQ702" s="6" t="s">
        <v>1377</v>
      </c>
    </row>
    <row r="703" spans="1:43" x14ac:dyDescent="0.25">
      <c r="A703">
        <v>701</v>
      </c>
      <c r="B703">
        <v>149</v>
      </c>
      <c r="C703">
        <v>380</v>
      </c>
      <c r="D703">
        <v>94</v>
      </c>
      <c r="E703">
        <v>2</v>
      </c>
      <c r="F703">
        <v>188</v>
      </c>
      <c r="G703" t="str">
        <f>VLOOKUP($C703,'Raw-products'!$A$2:$H$1261,MATCH(G$1,'Raw-products'!$A$1:$H$1,0))</f>
        <v>Shirt</v>
      </c>
      <c r="H703" t="str">
        <f>VLOOKUP($C703,'Raw-products'!$A$2:$H$1261,MATCH(H$1,'Raw-products'!$A$1:$H$1,0))</f>
        <v>Henley</v>
      </c>
      <c r="I703" t="str">
        <f>VLOOKUP($C703,'Raw-products'!$A$2:$H$1261,MATCH(I$1,'Raw-products'!$A$1:$H$1,0))</f>
        <v>XS</v>
      </c>
      <c r="J703" t="str">
        <f>VLOOKUP($C703,'Raw-products'!$A$2:$H$1261,MATCH(J$1,'Raw-products'!$A$1:$H$1,0))</f>
        <v>violet</v>
      </c>
      <c r="K703">
        <f>VLOOKUP($C703,'Raw-products'!$A$2:$H$1261,MATCH(K$1,'Raw-products'!$A$1:$H$1,0))</f>
        <v>92</v>
      </c>
      <c r="L703">
        <f>VLOOKUP($C703,'Raw-products'!$A$2:$H$1261,MATCH(L$1,'Raw-products'!$A$1:$H$1,0))</f>
        <v>50</v>
      </c>
      <c r="M703" s="5">
        <f t="shared" si="20"/>
        <v>4600</v>
      </c>
      <c r="N703" cm="1">
        <f t="array" ref="N703:Q703">_xlfn.XLOOKUP($B703,'Raw -orders'!$A:$A,'Raw -orders'!$B:$E)</f>
        <v>500</v>
      </c>
      <c r="O703">
        <v>31490</v>
      </c>
      <c r="P703" s="1">
        <v>44258</v>
      </c>
      <c r="Q703" s="1">
        <v>44269</v>
      </c>
      <c r="R703" t="str" cm="1">
        <f t="array" ref="R703:Y703">_xlfn.XLOOKUP($N703,'Raw - customers'!$A:$A,'Raw - customers'!$B:$I)</f>
        <v>Carlen Kelway</v>
      </c>
      <c r="S703" t="str">
        <v>Non-binary</v>
      </c>
      <c r="T703">
        <v>78</v>
      </c>
      <c r="U703" t="str">
        <v>74 Aaron HillSuite 794</v>
      </c>
      <c r="V703">
        <v>1819</v>
      </c>
      <c r="W703" t="str">
        <v>Port Haydenchester</v>
      </c>
      <c r="X703" t="str">
        <v>Western Australia</v>
      </c>
      <c r="Y703" t="str">
        <v>Australia</v>
      </c>
      <c r="Z703">
        <v>3</v>
      </c>
      <c r="AA703" s="3" t="str">
        <f t="shared" si="21"/>
        <v>10 to 20</v>
      </c>
      <c r="AP703" s="6">
        <v>500</v>
      </c>
      <c r="AQ703" s="6" t="s">
        <v>1377</v>
      </c>
    </row>
    <row r="704" spans="1:43" x14ac:dyDescent="0.25">
      <c r="A704">
        <v>702</v>
      </c>
      <c r="B704">
        <v>149</v>
      </c>
      <c r="C704">
        <v>93</v>
      </c>
      <c r="D704">
        <v>118</v>
      </c>
      <c r="E704">
        <v>3</v>
      </c>
      <c r="F704">
        <v>354</v>
      </c>
      <c r="G704" t="str">
        <f>VLOOKUP($C704,'Raw-products'!$A$2:$H$1261,MATCH(G$1,'Raw-products'!$A$1:$H$1,0))</f>
        <v>Shirt</v>
      </c>
      <c r="H704" t="str">
        <f>VLOOKUP($C704,'Raw-products'!$A$2:$H$1261,MATCH(H$1,'Raw-products'!$A$1:$H$1,0))</f>
        <v>Flannel</v>
      </c>
      <c r="I704" t="str">
        <f>VLOOKUP($C704,'Raw-products'!$A$2:$H$1261,MATCH(I$1,'Raw-products'!$A$1:$H$1,0))</f>
        <v>L</v>
      </c>
      <c r="J704" t="str">
        <f>VLOOKUP($C704,'Raw-products'!$A$2:$H$1261,MATCH(J$1,'Raw-products'!$A$1:$H$1,0))</f>
        <v>blue</v>
      </c>
      <c r="K704">
        <f>VLOOKUP($C704,'Raw-products'!$A$2:$H$1261,MATCH(K$1,'Raw-products'!$A$1:$H$1,0))</f>
        <v>96</v>
      </c>
      <c r="L704">
        <f>VLOOKUP($C704,'Raw-products'!$A$2:$H$1261,MATCH(L$1,'Raw-products'!$A$1:$H$1,0))</f>
        <v>44</v>
      </c>
      <c r="M704" s="5">
        <f t="shared" si="20"/>
        <v>4224</v>
      </c>
      <c r="N704" cm="1">
        <f t="array" ref="N704:Q704">_xlfn.XLOOKUP($B704,'Raw -orders'!$A:$A,'Raw -orders'!$B:$E)</f>
        <v>500</v>
      </c>
      <c r="O704">
        <v>31490</v>
      </c>
      <c r="P704" s="1">
        <v>44258</v>
      </c>
      <c r="Q704" s="1">
        <v>44269</v>
      </c>
      <c r="R704" t="str" cm="1">
        <f t="array" ref="R704:Y704">_xlfn.XLOOKUP($N704,'Raw - customers'!$A:$A,'Raw - customers'!$B:$I)</f>
        <v>Carlen Kelway</v>
      </c>
      <c r="S704" t="str">
        <v>Non-binary</v>
      </c>
      <c r="T704">
        <v>78</v>
      </c>
      <c r="U704" t="str">
        <v>74 Aaron HillSuite 794</v>
      </c>
      <c r="V704">
        <v>1819</v>
      </c>
      <c r="W704" t="str">
        <v>Port Haydenchester</v>
      </c>
      <c r="X704" t="str">
        <v>Western Australia</v>
      </c>
      <c r="Y704" t="str">
        <v>Australia</v>
      </c>
      <c r="Z704">
        <v>3</v>
      </c>
      <c r="AA704" s="3" t="str">
        <f t="shared" si="21"/>
        <v>10 to 20</v>
      </c>
      <c r="AP704" s="6">
        <v>500</v>
      </c>
      <c r="AQ704" s="6" t="s">
        <v>1377</v>
      </c>
    </row>
    <row r="705" spans="1:43" x14ac:dyDescent="0.25">
      <c r="A705">
        <v>703</v>
      </c>
      <c r="B705">
        <v>150</v>
      </c>
      <c r="C705">
        <v>736</v>
      </c>
      <c r="D705">
        <v>109</v>
      </c>
      <c r="E705">
        <v>1</v>
      </c>
      <c r="F705">
        <v>109</v>
      </c>
      <c r="G705" t="str">
        <f>VLOOKUP($C705,'Raw-products'!$A$2:$H$1261,MATCH(G$1,'Raw-products'!$A$1:$H$1,0))</f>
        <v>Jacket</v>
      </c>
      <c r="H705" t="str">
        <f>VLOOKUP($C705,'Raw-products'!$A$2:$H$1261,MATCH(H$1,'Raw-products'!$A$1:$H$1,0))</f>
        <v>Peacoat</v>
      </c>
      <c r="I705" t="str">
        <f>VLOOKUP($C705,'Raw-products'!$A$2:$H$1261,MATCH(I$1,'Raw-products'!$A$1:$H$1,0))</f>
        <v>S</v>
      </c>
      <c r="J705" t="str">
        <f>VLOOKUP($C705,'Raw-products'!$A$2:$H$1261,MATCH(J$1,'Raw-products'!$A$1:$H$1,0))</f>
        <v>red</v>
      </c>
      <c r="K705">
        <f>VLOOKUP($C705,'Raw-products'!$A$2:$H$1261,MATCH(K$1,'Raw-products'!$A$1:$H$1,0))</f>
        <v>102</v>
      </c>
      <c r="L705">
        <f>VLOOKUP($C705,'Raw-products'!$A$2:$H$1261,MATCH(L$1,'Raw-products'!$A$1:$H$1,0))</f>
        <v>67</v>
      </c>
      <c r="M705" s="5">
        <f t="shared" si="20"/>
        <v>6834</v>
      </c>
      <c r="N705" cm="1">
        <f t="array" ref="N705:Q705">_xlfn.XLOOKUP($B705,'Raw -orders'!$A:$A,'Raw -orders'!$B:$E)</f>
        <v>462</v>
      </c>
      <c r="O705">
        <v>34428</v>
      </c>
      <c r="P705" s="1">
        <v>44369</v>
      </c>
      <c r="Q705" s="1">
        <v>44374</v>
      </c>
      <c r="R705" t="str" cm="1">
        <f t="array" ref="R705:Y705">_xlfn.XLOOKUP($N705,'Raw - customers'!$A:$A,'Raw - customers'!$B:$I)</f>
        <v>Francklyn Willeman</v>
      </c>
      <c r="S705" t="str">
        <v>Non-binary</v>
      </c>
      <c r="T705">
        <v>45</v>
      </c>
      <c r="U705" t="str">
        <v>22 Ellie View RdApt. 141</v>
      </c>
      <c r="V705">
        <v>1919</v>
      </c>
      <c r="W705" t="str">
        <v>D'amoreborough</v>
      </c>
      <c r="X705" t="str">
        <v>South Australia</v>
      </c>
      <c r="Y705" t="str">
        <v>Australia</v>
      </c>
      <c r="Z705">
        <v>6</v>
      </c>
      <c r="AA705" s="3" t="str">
        <f t="shared" si="21"/>
        <v>0 to 10</v>
      </c>
      <c r="AP705" s="6">
        <v>462</v>
      </c>
      <c r="AQ705" s="6" t="s">
        <v>1345</v>
      </c>
    </row>
    <row r="706" spans="1:43" x14ac:dyDescent="0.25">
      <c r="A706">
        <v>704</v>
      </c>
      <c r="B706">
        <v>150</v>
      </c>
      <c r="C706">
        <v>1110</v>
      </c>
      <c r="D706">
        <v>115</v>
      </c>
      <c r="E706">
        <v>3</v>
      </c>
      <c r="F706">
        <v>345</v>
      </c>
      <c r="G706" t="str">
        <f>VLOOKUP($C706,'Raw-products'!$A$2:$H$1261,MATCH(G$1,'Raw-products'!$A$1:$H$1,0))</f>
        <v>Trousers</v>
      </c>
      <c r="H706" t="str">
        <f>VLOOKUP($C706,'Raw-products'!$A$2:$H$1261,MATCH(H$1,'Raw-products'!$A$1:$H$1,0))</f>
        <v>Cropped</v>
      </c>
      <c r="I706" t="str">
        <f>VLOOKUP($C706,'Raw-products'!$A$2:$H$1261,MATCH(I$1,'Raw-products'!$A$1:$H$1,0))</f>
        <v>XS</v>
      </c>
      <c r="J706" t="str">
        <f>VLOOKUP($C706,'Raw-products'!$A$2:$H$1261,MATCH(J$1,'Raw-products'!$A$1:$H$1,0))</f>
        <v>indigo</v>
      </c>
      <c r="K706">
        <f>VLOOKUP($C706,'Raw-products'!$A$2:$H$1261,MATCH(K$1,'Raw-products'!$A$1:$H$1,0))</f>
        <v>99</v>
      </c>
      <c r="L706">
        <f>VLOOKUP($C706,'Raw-products'!$A$2:$H$1261,MATCH(L$1,'Raw-products'!$A$1:$H$1,0))</f>
        <v>55</v>
      </c>
      <c r="M706" s="5">
        <f t="shared" si="20"/>
        <v>5445</v>
      </c>
      <c r="N706" cm="1">
        <f t="array" ref="N706:Q706">_xlfn.XLOOKUP($B706,'Raw -orders'!$A:$A,'Raw -orders'!$B:$E)</f>
        <v>462</v>
      </c>
      <c r="O706">
        <v>34428</v>
      </c>
      <c r="P706" s="1">
        <v>44369</v>
      </c>
      <c r="Q706" s="1">
        <v>44374</v>
      </c>
      <c r="R706" t="str" cm="1">
        <f t="array" ref="R706:Y706">_xlfn.XLOOKUP($N706,'Raw - customers'!$A:$A,'Raw - customers'!$B:$I)</f>
        <v>Francklyn Willeman</v>
      </c>
      <c r="S706" t="str">
        <v>Non-binary</v>
      </c>
      <c r="T706">
        <v>45</v>
      </c>
      <c r="U706" t="str">
        <v>22 Ellie View RdApt. 141</v>
      </c>
      <c r="V706">
        <v>1919</v>
      </c>
      <c r="W706" t="str">
        <v>D'amoreborough</v>
      </c>
      <c r="X706" t="str">
        <v>South Australia</v>
      </c>
      <c r="Y706" t="str">
        <v>Australia</v>
      </c>
      <c r="Z706">
        <v>6</v>
      </c>
      <c r="AA706" s="3" t="str">
        <f t="shared" si="21"/>
        <v>0 to 10</v>
      </c>
      <c r="AP706" s="6">
        <v>462</v>
      </c>
      <c r="AQ706" s="6" t="s">
        <v>1345</v>
      </c>
    </row>
    <row r="707" spans="1:43" x14ac:dyDescent="0.25">
      <c r="A707">
        <v>705</v>
      </c>
      <c r="B707">
        <v>150</v>
      </c>
      <c r="C707">
        <v>263</v>
      </c>
      <c r="D707">
        <v>95</v>
      </c>
      <c r="E707">
        <v>3</v>
      </c>
      <c r="F707">
        <v>285</v>
      </c>
      <c r="G707" t="str">
        <f>VLOOKUP($C707,'Raw-products'!$A$2:$H$1261,MATCH(G$1,'Raw-products'!$A$1:$H$1,0))</f>
        <v>Shirt</v>
      </c>
      <c r="H707" t="str">
        <f>VLOOKUP($C707,'Raw-products'!$A$2:$H$1261,MATCH(H$1,'Raw-products'!$A$1:$H$1,0))</f>
        <v>Polo</v>
      </c>
      <c r="I707" t="str">
        <f>VLOOKUP($C707,'Raw-products'!$A$2:$H$1261,MATCH(I$1,'Raw-products'!$A$1:$H$1,0))</f>
        <v>L</v>
      </c>
      <c r="J707" t="str">
        <f>VLOOKUP($C707,'Raw-products'!$A$2:$H$1261,MATCH(J$1,'Raw-products'!$A$1:$H$1,0))</f>
        <v>green</v>
      </c>
      <c r="K707">
        <f>VLOOKUP($C707,'Raw-products'!$A$2:$H$1261,MATCH(K$1,'Raw-products'!$A$1:$H$1,0))</f>
        <v>117</v>
      </c>
      <c r="L707">
        <f>VLOOKUP($C707,'Raw-products'!$A$2:$H$1261,MATCH(L$1,'Raw-products'!$A$1:$H$1,0))</f>
        <v>68</v>
      </c>
      <c r="M707" s="5">
        <f t="shared" ref="M707:M770" si="22">$K707*$L707</f>
        <v>7956</v>
      </c>
      <c r="N707" cm="1">
        <f t="array" ref="N707:Q707">_xlfn.XLOOKUP($B707,'Raw -orders'!$A:$A,'Raw -orders'!$B:$E)</f>
        <v>462</v>
      </c>
      <c r="O707">
        <v>34428</v>
      </c>
      <c r="P707" s="1">
        <v>44369</v>
      </c>
      <c r="Q707" s="1">
        <v>44374</v>
      </c>
      <c r="R707" t="str" cm="1">
        <f t="array" ref="R707:Y707">_xlfn.XLOOKUP($N707,'Raw - customers'!$A:$A,'Raw - customers'!$B:$I)</f>
        <v>Francklyn Willeman</v>
      </c>
      <c r="S707" t="str">
        <v>Non-binary</v>
      </c>
      <c r="T707">
        <v>45</v>
      </c>
      <c r="U707" t="str">
        <v>22 Ellie View RdApt. 141</v>
      </c>
      <c r="V707">
        <v>1919</v>
      </c>
      <c r="W707" t="str">
        <v>D'amoreborough</v>
      </c>
      <c r="X707" t="str">
        <v>South Australia</v>
      </c>
      <c r="Y707" t="str">
        <v>Australia</v>
      </c>
      <c r="Z707">
        <v>6</v>
      </c>
      <c r="AA707" s="3" t="str">
        <f t="shared" ref="AA707:AA770" si="23">IF(AND(DATEDIF($P707,$Q707,"D")&gt;0,DATEDIF($P707,$Q707,"D")&lt;=10),"0 to 10",IF(AND(DATEDIF($P707,$Q707,"D")&gt;10,DATEDIF($P707,$Q707,"D")&lt;=20),"10 to 20",IF(AND(DATEDIF($P707,$Q707,"D")&gt;20,DATEDIF($P707,$Q707,"D")&lt;=30),"20 to 30")))</f>
        <v>0 to 10</v>
      </c>
      <c r="AP707" s="6">
        <v>462</v>
      </c>
      <c r="AQ707" s="6" t="s">
        <v>1345</v>
      </c>
    </row>
    <row r="708" spans="1:43" x14ac:dyDescent="0.25">
      <c r="A708">
        <v>706</v>
      </c>
      <c r="B708">
        <v>150</v>
      </c>
      <c r="C708">
        <v>234</v>
      </c>
      <c r="D708">
        <v>106</v>
      </c>
      <c r="E708">
        <v>2</v>
      </c>
      <c r="F708">
        <v>212</v>
      </c>
      <c r="G708" t="str">
        <f>VLOOKUP($C708,'Raw-products'!$A$2:$H$1261,MATCH(G$1,'Raw-products'!$A$1:$H$1,0))</f>
        <v>Shirt</v>
      </c>
      <c r="H708" t="str">
        <f>VLOOKUP($C708,'Raw-products'!$A$2:$H$1261,MATCH(H$1,'Raw-products'!$A$1:$H$1,0))</f>
        <v>Chambray</v>
      </c>
      <c r="I708" t="str">
        <f>VLOOKUP($C708,'Raw-products'!$A$2:$H$1261,MATCH(I$1,'Raw-products'!$A$1:$H$1,0))</f>
        <v>XL</v>
      </c>
      <c r="J708" t="str">
        <f>VLOOKUP($C708,'Raw-products'!$A$2:$H$1261,MATCH(J$1,'Raw-products'!$A$1:$H$1,0))</f>
        <v>blue</v>
      </c>
      <c r="K708">
        <f>VLOOKUP($C708,'Raw-products'!$A$2:$H$1261,MATCH(K$1,'Raw-products'!$A$1:$H$1,0))</f>
        <v>105</v>
      </c>
      <c r="L708">
        <f>VLOOKUP($C708,'Raw-products'!$A$2:$H$1261,MATCH(L$1,'Raw-products'!$A$1:$H$1,0))</f>
        <v>43</v>
      </c>
      <c r="M708" s="5">
        <f t="shared" si="22"/>
        <v>4515</v>
      </c>
      <c r="N708" cm="1">
        <f t="array" ref="N708:Q708">_xlfn.XLOOKUP($B708,'Raw -orders'!$A:$A,'Raw -orders'!$B:$E)</f>
        <v>462</v>
      </c>
      <c r="O708">
        <v>34428</v>
      </c>
      <c r="P708" s="1">
        <v>44369</v>
      </c>
      <c r="Q708" s="1">
        <v>44374</v>
      </c>
      <c r="R708" t="str" cm="1">
        <f t="array" ref="R708:Y708">_xlfn.XLOOKUP($N708,'Raw - customers'!$A:$A,'Raw - customers'!$B:$I)</f>
        <v>Francklyn Willeman</v>
      </c>
      <c r="S708" t="str">
        <v>Non-binary</v>
      </c>
      <c r="T708">
        <v>45</v>
      </c>
      <c r="U708" t="str">
        <v>22 Ellie View RdApt. 141</v>
      </c>
      <c r="V708">
        <v>1919</v>
      </c>
      <c r="W708" t="str">
        <v>D'amoreborough</v>
      </c>
      <c r="X708" t="str">
        <v>South Australia</v>
      </c>
      <c r="Y708" t="str">
        <v>Australia</v>
      </c>
      <c r="Z708">
        <v>6</v>
      </c>
      <c r="AA708" s="3" t="str">
        <f t="shared" si="23"/>
        <v>0 to 10</v>
      </c>
      <c r="AP708" s="6">
        <v>462</v>
      </c>
      <c r="AQ708" s="6" t="s">
        <v>1345</v>
      </c>
    </row>
    <row r="709" spans="1:43" x14ac:dyDescent="0.25">
      <c r="A709">
        <v>707</v>
      </c>
      <c r="B709">
        <v>151</v>
      </c>
      <c r="C709">
        <v>772</v>
      </c>
      <c r="D709">
        <v>91</v>
      </c>
      <c r="E709">
        <v>1</v>
      </c>
      <c r="F709">
        <v>91</v>
      </c>
      <c r="G709" t="str">
        <f>VLOOKUP($C709,'Raw-products'!$A$2:$H$1261,MATCH(G$1,'Raw-products'!$A$1:$H$1,0))</f>
        <v>Jacket</v>
      </c>
      <c r="H709" t="str">
        <f>VLOOKUP($C709,'Raw-products'!$A$2:$H$1261,MATCH(H$1,'Raw-products'!$A$1:$H$1,0))</f>
        <v>Pullover</v>
      </c>
      <c r="I709" t="str">
        <f>VLOOKUP($C709,'Raw-products'!$A$2:$H$1261,MATCH(I$1,'Raw-products'!$A$1:$H$1,0))</f>
        <v>M</v>
      </c>
      <c r="J709" t="str">
        <f>VLOOKUP($C709,'Raw-products'!$A$2:$H$1261,MATCH(J$1,'Raw-products'!$A$1:$H$1,0))</f>
        <v>red</v>
      </c>
      <c r="K709">
        <f>VLOOKUP($C709,'Raw-products'!$A$2:$H$1261,MATCH(K$1,'Raw-products'!$A$1:$H$1,0))</f>
        <v>114</v>
      </c>
      <c r="L709">
        <f>VLOOKUP($C709,'Raw-products'!$A$2:$H$1261,MATCH(L$1,'Raw-products'!$A$1:$H$1,0))</f>
        <v>55</v>
      </c>
      <c r="M709" s="5">
        <f t="shared" si="22"/>
        <v>6270</v>
      </c>
      <c r="N709" cm="1">
        <f t="array" ref="N709:Q709">_xlfn.XLOOKUP($B709,'Raw -orders'!$A:$A,'Raw -orders'!$B:$E)</f>
        <v>357</v>
      </c>
      <c r="O709">
        <v>24626</v>
      </c>
      <c r="P709" s="1">
        <v>44416</v>
      </c>
      <c r="Q709" s="1">
        <v>44440</v>
      </c>
      <c r="R709" t="str" cm="1">
        <f t="array" ref="R709:Y709">_xlfn.XLOOKUP($N709,'Raw - customers'!$A:$A,'Raw - customers'!$B:$I)</f>
        <v>Crawford Bolden</v>
      </c>
      <c r="S709" t="str">
        <v>Polygender</v>
      </c>
      <c r="T709">
        <v>41</v>
      </c>
      <c r="U709" t="str">
        <v>63 Charlie LaneSuite 463</v>
      </c>
      <c r="V709">
        <v>7454</v>
      </c>
      <c r="W709" t="str">
        <v>North Kaylastad</v>
      </c>
      <c r="X709" t="str">
        <v>Australian Capital Territory</v>
      </c>
      <c r="Y709" t="str">
        <v>Australia</v>
      </c>
      <c r="Z709">
        <v>8</v>
      </c>
      <c r="AA709" s="3" t="str">
        <f t="shared" si="23"/>
        <v>20 to 30</v>
      </c>
      <c r="AP709" s="6">
        <v>357</v>
      </c>
      <c r="AQ709" s="6" t="s">
        <v>1350</v>
      </c>
    </row>
    <row r="710" spans="1:43" x14ac:dyDescent="0.25">
      <c r="A710">
        <v>708</v>
      </c>
      <c r="B710">
        <v>151</v>
      </c>
      <c r="C710">
        <v>842</v>
      </c>
      <c r="D710">
        <v>113</v>
      </c>
      <c r="E710">
        <v>2</v>
      </c>
      <c r="F710">
        <v>226</v>
      </c>
      <c r="G710" t="str">
        <f>VLOOKUP($C710,'Raw-products'!$A$2:$H$1261,MATCH(G$1,'Raw-products'!$A$1:$H$1,0))</f>
        <v>Trousers</v>
      </c>
      <c r="H710" t="str">
        <f>VLOOKUP($C710,'Raw-products'!$A$2:$H$1261,MATCH(H$1,'Raw-products'!$A$1:$H$1,0))</f>
        <v>Chinos</v>
      </c>
      <c r="I710" t="str">
        <f>VLOOKUP($C710,'Raw-products'!$A$2:$H$1261,MATCH(I$1,'Raw-products'!$A$1:$H$1,0))</f>
        <v>M</v>
      </c>
      <c r="J710" t="str">
        <f>VLOOKUP($C710,'Raw-products'!$A$2:$H$1261,MATCH(J$1,'Raw-products'!$A$1:$H$1,0))</f>
        <v>red</v>
      </c>
      <c r="K710">
        <f>VLOOKUP($C710,'Raw-products'!$A$2:$H$1261,MATCH(K$1,'Raw-products'!$A$1:$H$1,0))</f>
        <v>100</v>
      </c>
      <c r="L710">
        <f>VLOOKUP($C710,'Raw-products'!$A$2:$H$1261,MATCH(L$1,'Raw-products'!$A$1:$H$1,0))</f>
        <v>54</v>
      </c>
      <c r="M710" s="5">
        <f t="shared" si="22"/>
        <v>5400</v>
      </c>
      <c r="N710" cm="1">
        <f t="array" ref="N710:Q710">_xlfn.XLOOKUP($B710,'Raw -orders'!$A:$A,'Raw -orders'!$B:$E)</f>
        <v>357</v>
      </c>
      <c r="O710">
        <v>24626</v>
      </c>
      <c r="P710" s="1">
        <v>44416</v>
      </c>
      <c r="Q710" s="1">
        <v>44440</v>
      </c>
      <c r="R710" t="str" cm="1">
        <f t="array" ref="R710:Y710">_xlfn.XLOOKUP($N710,'Raw - customers'!$A:$A,'Raw - customers'!$B:$I)</f>
        <v>Crawford Bolden</v>
      </c>
      <c r="S710" t="str">
        <v>Polygender</v>
      </c>
      <c r="T710">
        <v>41</v>
      </c>
      <c r="U710" t="str">
        <v>63 Charlie LaneSuite 463</v>
      </c>
      <c r="V710">
        <v>7454</v>
      </c>
      <c r="W710" t="str">
        <v>North Kaylastad</v>
      </c>
      <c r="X710" t="str">
        <v>Australian Capital Territory</v>
      </c>
      <c r="Y710" t="str">
        <v>Australia</v>
      </c>
      <c r="Z710">
        <v>8</v>
      </c>
      <c r="AA710" s="3" t="str">
        <f t="shared" si="23"/>
        <v>20 to 30</v>
      </c>
      <c r="AP710" s="6">
        <v>357</v>
      </c>
      <c r="AQ710" s="6" t="s">
        <v>1350</v>
      </c>
    </row>
    <row r="711" spans="1:43" x14ac:dyDescent="0.25">
      <c r="A711">
        <v>709</v>
      </c>
      <c r="B711">
        <v>151</v>
      </c>
      <c r="C711">
        <v>287</v>
      </c>
      <c r="D711">
        <v>105</v>
      </c>
      <c r="E711">
        <v>3</v>
      </c>
      <c r="F711">
        <v>315</v>
      </c>
      <c r="G711" t="str">
        <f>VLOOKUP($C711,'Raw-products'!$A$2:$H$1261,MATCH(G$1,'Raw-products'!$A$1:$H$1,0))</f>
        <v>Shirt</v>
      </c>
      <c r="H711" t="str">
        <f>VLOOKUP($C711,'Raw-products'!$A$2:$H$1261,MATCH(H$1,'Raw-products'!$A$1:$H$1,0))</f>
        <v>Cuban Collar</v>
      </c>
      <c r="I711" t="str">
        <f>VLOOKUP($C711,'Raw-products'!$A$2:$H$1261,MATCH(I$1,'Raw-products'!$A$1:$H$1,0))</f>
        <v>M</v>
      </c>
      <c r="J711" t="str">
        <f>VLOOKUP($C711,'Raw-products'!$A$2:$H$1261,MATCH(J$1,'Raw-products'!$A$1:$H$1,0))</f>
        <v>orange</v>
      </c>
      <c r="K711">
        <f>VLOOKUP($C711,'Raw-products'!$A$2:$H$1261,MATCH(K$1,'Raw-products'!$A$1:$H$1,0))</f>
        <v>93</v>
      </c>
      <c r="L711">
        <f>VLOOKUP($C711,'Raw-products'!$A$2:$H$1261,MATCH(L$1,'Raw-products'!$A$1:$H$1,0))</f>
        <v>49</v>
      </c>
      <c r="M711" s="5">
        <f t="shared" si="22"/>
        <v>4557</v>
      </c>
      <c r="N711" cm="1">
        <f t="array" ref="N711:Q711">_xlfn.XLOOKUP($B711,'Raw -orders'!$A:$A,'Raw -orders'!$B:$E)</f>
        <v>357</v>
      </c>
      <c r="O711">
        <v>24626</v>
      </c>
      <c r="P711" s="1">
        <v>44416</v>
      </c>
      <c r="Q711" s="1">
        <v>44440</v>
      </c>
      <c r="R711" t="str" cm="1">
        <f t="array" ref="R711:Y711">_xlfn.XLOOKUP($N711,'Raw - customers'!$A:$A,'Raw - customers'!$B:$I)</f>
        <v>Crawford Bolden</v>
      </c>
      <c r="S711" t="str">
        <v>Polygender</v>
      </c>
      <c r="T711">
        <v>41</v>
      </c>
      <c r="U711" t="str">
        <v>63 Charlie LaneSuite 463</v>
      </c>
      <c r="V711">
        <v>7454</v>
      </c>
      <c r="W711" t="str">
        <v>North Kaylastad</v>
      </c>
      <c r="X711" t="str">
        <v>Australian Capital Territory</v>
      </c>
      <c r="Y711" t="str">
        <v>Australia</v>
      </c>
      <c r="Z711">
        <v>8</v>
      </c>
      <c r="AA711" s="3" t="str">
        <f t="shared" si="23"/>
        <v>20 to 30</v>
      </c>
      <c r="AP711" s="6">
        <v>357</v>
      </c>
      <c r="AQ711" s="6" t="s">
        <v>1350</v>
      </c>
    </row>
    <row r="712" spans="1:43" x14ac:dyDescent="0.25">
      <c r="A712">
        <v>710</v>
      </c>
      <c r="B712">
        <v>151</v>
      </c>
      <c r="C712">
        <v>992</v>
      </c>
      <c r="D712">
        <v>106</v>
      </c>
      <c r="E712">
        <v>1</v>
      </c>
      <c r="F712">
        <v>106</v>
      </c>
      <c r="G712" t="str">
        <f>VLOOKUP($C712,'Raw-products'!$A$2:$H$1261,MATCH(G$1,'Raw-products'!$A$1:$H$1,0))</f>
        <v>Trousers</v>
      </c>
      <c r="H712" t="str">
        <f>VLOOKUP($C712,'Raw-products'!$A$2:$H$1261,MATCH(H$1,'Raw-products'!$A$1:$H$1,0))</f>
        <v>Wool</v>
      </c>
      <c r="I712" t="str">
        <f>VLOOKUP($C712,'Raw-products'!$A$2:$H$1261,MATCH(I$1,'Raw-products'!$A$1:$H$1,0))</f>
        <v>M</v>
      </c>
      <c r="J712" t="str">
        <f>VLOOKUP($C712,'Raw-products'!$A$2:$H$1261,MATCH(J$1,'Raw-products'!$A$1:$H$1,0))</f>
        <v>yellow</v>
      </c>
      <c r="K712">
        <f>VLOOKUP($C712,'Raw-products'!$A$2:$H$1261,MATCH(K$1,'Raw-products'!$A$1:$H$1,0))</f>
        <v>111</v>
      </c>
      <c r="L712">
        <f>VLOOKUP($C712,'Raw-products'!$A$2:$H$1261,MATCH(L$1,'Raw-products'!$A$1:$H$1,0))</f>
        <v>43</v>
      </c>
      <c r="M712" s="5">
        <f t="shared" si="22"/>
        <v>4773</v>
      </c>
      <c r="N712" cm="1">
        <f t="array" ref="N712:Q712">_xlfn.XLOOKUP($B712,'Raw -orders'!$A:$A,'Raw -orders'!$B:$E)</f>
        <v>357</v>
      </c>
      <c r="O712">
        <v>24626</v>
      </c>
      <c r="P712" s="1">
        <v>44416</v>
      </c>
      <c r="Q712" s="1">
        <v>44440</v>
      </c>
      <c r="R712" t="str" cm="1">
        <f t="array" ref="R712:Y712">_xlfn.XLOOKUP($N712,'Raw - customers'!$A:$A,'Raw - customers'!$B:$I)</f>
        <v>Crawford Bolden</v>
      </c>
      <c r="S712" t="str">
        <v>Polygender</v>
      </c>
      <c r="T712">
        <v>41</v>
      </c>
      <c r="U712" t="str">
        <v>63 Charlie LaneSuite 463</v>
      </c>
      <c r="V712">
        <v>7454</v>
      </c>
      <c r="W712" t="str">
        <v>North Kaylastad</v>
      </c>
      <c r="X712" t="str">
        <v>Australian Capital Territory</v>
      </c>
      <c r="Y712" t="str">
        <v>Australia</v>
      </c>
      <c r="Z712">
        <v>8</v>
      </c>
      <c r="AA712" s="3" t="str">
        <f t="shared" si="23"/>
        <v>20 to 30</v>
      </c>
      <c r="AP712" s="6">
        <v>357</v>
      </c>
      <c r="AQ712" s="6" t="s">
        <v>1350</v>
      </c>
    </row>
    <row r="713" spans="1:43" x14ac:dyDescent="0.25">
      <c r="A713">
        <v>711</v>
      </c>
      <c r="B713">
        <v>152</v>
      </c>
      <c r="C713">
        <v>246</v>
      </c>
      <c r="D713">
        <v>95</v>
      </c>
      <c r="E713">
        <v>1</v>
      </c>
      <c r="F713">
        <v>95</v>
      </c>
      <c r="G713" t="str">
        <f>VLOOKUP($C713,'Raw-products'!$A$2:$H$1261,MATCH(G$1,'Raw-products'!$A$1:$H$1,0))</f>
        <v>Shirt</v>
      </c>
      <c r="H713" t="str">
        <f>VLOOKUP($C713,'Raw-products'!$A$2:$H$1261,MATCH(H$1,'Raw-products'!$A$1:$H$1,0))</f>
        <v>Polo</v>
      </c>
      <c r="I713" t="str">
        <f>VLOOKUP($C713,'Raw-products'!$A$2:$H$1261,MATCH(I$1,'Raw-products'!$A$1:$H$1,0))</f>
        <v>S</v>
      </c>
      <c r="J713" t="str">
        <f>VLOOKUP($C713,'Raw-products'!$A$2:$H$1261,MATCH(J$1,'Raw-products'!$A$1:$H$1,0))</f>
        <v>red</v>
      </c>
      <c r="K713">
        <f>VLOOKUP($C713,'Raw-products'!$A$2:$H$1261,MATCH(K$1,'Raw-products'!$A$1:$H$1,0))</f>
        <v>117</v>
      </c>
      <c r="L713">
        <f>VLOOKUP($C713,'Raw-products'!$A$2:$H$1261,MATCH(L$1,'Raw-products'!$A$1:$H$1,0))</f>
        <v>60</v>
      </c>
      <c r="M713" s="5">
        <f t="shared" si="22"/>
        <v>7020</v>
      </c>
      <c r="N713" cm="1">
        <f t="array" ref="N713:Q713">_xlfn.XLOOKUP($B713,'Raw -orders'!$A:$A,'Raw -orders'!$B:$E)</f>
        <v>320</v>
      </c>
      <c r="O713">
        <v>24866</v>
      </c>
      <c r="P713" s="1">
        <v>44264</v>
      </c>
      <c r="Q713" s="1">
        <v>44267</v>
      </c>
      <c r="R713" t="str" cm="1">
        <f t="array" ref="R713:Y713">_xlfn.XLOOKUP($N713,'Raw - customers'!$A:$A,'Raw - customers'!$B:$I)</f>
        <v>Dani Pinches</v>
      </c>
      <c r="S713" t="str">
        <v>Polygender</v>
      </c>
      <c r="T713">
        <v>43</v>
      </c>
      <c r="U713" t="str">
        <v>83 Reynolds ParadeSuite 974</v>
      </c>
      <c r="V713">
        <v>299</v>
      </c>
      <c r="W713" t="str">
        <v>Howehaven</v>
      </c>
      <c r="X713" t="str">
        <v>Tasmania</v>
      </c>
      <c r="Y713" t="str">
        <v>Australia</v>
      </c>
      <c r="Z713">
        <v>3</v>
      </c>
      <c r="AA713" s="3" t="str">
        <f t="shared" si="23"/>
        <v>0 to 10</v>
      </c>
      <c r="AP713" s="6">
        <v>320</v>
      </c>
      <c r="AQ713" s="6" t="s">
        <v>1414</v>
      </c>
    </row>
    <row r="714" spans="1:43" x14ac:dyDescent="0.25">
      <c r="A714">
        <v>712</v>
      </c>
      <c r="B714">
        <v>152</v>
      </c>
      <c r="C714">
        <v>731</v>
      </c>
      <c r="D714">
        <v>119</v>
      </c>
      <c r="E714">
        <v>1</v>
      </c>
      <c r="F714">
        <v>119</v>
      </c>
      <c r="G714" t="str">
        <f>VLOOKUP($C714,'Raw-products'!$A$2:$H$1261,MATCH(G$1,'Raw-products'!$A$1:$H$1,0))</f>
        <v>Jacket</v>
      </c>
      <c r="H714" t="str">
        <f>VLOOKUP($C714,'Raw-products'!$A$2:$H$1261,MATCH(H$1,'Raw-products'!$A$1:$H$1,0))</f>
        <v>Trench Coat</v>
      </c>
      <c r="I714" t="str">
        <f>VLOOKUP($C714,'Raw-products'!$A$2:$H$1261,MATCH(I$1,'Raw-products'!$A$1:$H$1,0))</f>
        <v>S</v>
      </c>
      <c r="J714" t="str">
        <f>VLOOKUP($C714,'Raw-products'!$A$2:$H$1261,MATCH(J$1,'Raw-products'!$A$1:$H$1,0))</f>
        <v>violet</v>
      </c>
      <c r="K714">
        <f>VLOOKUP($C714,'Raw-products'!$A$2:$H$1261,MATCH(K$1,'Raw-products'!$A$1:$H$1,0))</f>
        <v>112</v>
      </c>
      <c r="L714">
        <f>VLOOKUP($C714,'Raw-products'!$A$2:$H$1261,MATCH(L$1,'Raw-products'!$A$1:$H$1,0))</f>
        <v>69</v>
      </c>
      <c r="M714" s="5">
        <f t="shared" si="22"/>
        <v>7728</v>
      </c>
      <c r="N714" cm="1">
        <f t="array" ref="N714:Q714">_xlfn.XLOOKUP($B714,'Raw -orders'!$A:$A,'Raw -orders'!$B:$E)</f>
        <v>320</v>
      </c>
      <c r="O714">
        <v>24866</v>
      </c>
      <c r="P714" s="1">
        <v>44264</v>
      </c>
      <c r="Q714" s="1">
        <v>44267</v>
      </c>
      <c r="R714" t="str" cm="1">
        <f t="array" ref="R714:Y714">_xlfn.XLOOKUP($N714,'Raw - customers'!$A:$A,'Raw - customers'!$B:$I)</f>
        <v>Dani Pinches</v>
      </c>
      <c r="S714" t="str">
        <v>Polygender</v>
      </c>
      <c r="T714">
        <v>43</v>
      </c>
      <c r="U714" t="str">
        <v>83 Reynolds ParadeSuite 974</v>
      </c>
      <c r="V714">
        <v>299</v>
      </c>
      <c r="W714" t="str">
        <v>Howehaven</v>
      </c>
      <c r="X714" t="str">
        <v>Tasmania</v>
      </c>
      <c r="Y714" t="str">
        <v>Australia</v>
      </c>
      <c r="Z714">
        <v>3</v>
      </c>
      <c r="AA714" s="3" t="str">
        <f t="shared" si="23"/>
        <v>0 to 10</v>
      </c>
      <c r="AP714" s="6">
        <v>320</v>
      </c>
      <c r="AQ714" s="6" t="s">
        <v>1414</v>
      </c>
    </row>
    <row r="715" spans="1:43" x14ac:dyDescent="0.25">
      <c r="A715">
        <v>713</v>
      </c>
      <c r="B715">
        <v>152</v>
      </c>
      <c r="C715">
        <v>490</v>
      </c>
      <c r="D715">
        <v>102</v>
      </c>
      <c r="E715">
        <v>1</v>
      </c>
      <c r="F715">
        <v>102</v>
      </c>
      <c r="G715" t="str">
        <f>VLOOKUP($C715,'Raw-products'!$A$2:$H$1261,MATCH(G$1,'Raw-products'!$A$1:$H$1,0))</f>
        <v>Jacket</v>
      </c>
      <c r="H715" t="str">
        <f>VLOOKUP($C715,'Raw-products'!$A$2:$H$1261,MATCH(H$1,'Raw-products'!$A$1:$H$1,0))</f>
        <v>Windbreaker</v>
      </c>
      <c r="I715" t="str">
        <f>VLOOKUP($C715,'Raw-products'!$A$2:$H$1261,MATCH(I$1,'Raw-products'!$A$1:$H$1,0))</f>
        <v>XS</v>
      </c>
      <c r="J715" t="str">
        <f>VLOOKUP($C715,'Raw-products'!$A$2:$H$1261,MATCH(J$1,'Raw-products'!$A$1:$H$1,0))</f>
        <v>red</v>
      </c>
      <c r="K715">
        <f>VLOOKUP($C715,'Raw-products'!$A$2:$H$1261,MATCH(K$1,'Raw-products'!$A$1:$H$1,0))</f>
        <v>109</v>
      </c>
      <c r="L715">
        <f>VLOOKUP($C715,'Raw-products'!$A$2:$H$1261,MATCH(L$1,'Raw-products'!$A$1:$H$1,0))</f>
        <v>79</v>
      </c>
      <c r="M715" s="5">
        <f t="shared" si="22"/>
        <v>8611</v>
      </c>
      <c r="N715" cm="1">
        <f t="array" ref="N715:Q715">_xlfn.XLOOKUP($B715,'Raw -orders'!$A:$A,'Raw -orders'!$B:$E)</f>
        <v>320</v>
      </c>
      <c r="O715">
        <v>24866</v>
      </c>
      <c r="P715" s="1">
        <v>44264</v>
      </c>
      <c r="Q715" s="1">
        <v>44267</v>
      </c>
      <c r="R715" t="str" cm="1">
        <f t="array" ref="R715:Y715">_xlfn.XLOOKUP($N715,'Raw - customers'!$A:$A,'Raw - customers'!$B:$I)</f>
        <v>Dani Pinches</v>
      </c>
      <c r="S715" t="str">
        <v>Polygender</v>
      </c>
      <c r="T715">
        <v>43</v>
      </c>
      <c r="U715" t="str">
        <v>83 Reynolds ParadeSuite 974</v>
      </c>
      <c r="V715">
        <v>299</v>
      </c>
      <c r="W715" t="str">
        <v>Howehaven</v>
      </c>
      <c r="X715" t="str">
        <v>Tasmania</v>
      </c>
      <c r="Y715" t="str">
        <v>Australia</v>
      </c>
      <c r="Z715">
        <v>3</v>
      </c>
      <c r="AA715" s="3" t="str">
        <f t="shared" si="23"/>
        <v>0 to 10</v>
      </c>
      <c r="AP715" s="6">
        <v>320</v>
      </c>
      <c r="AQ715" s="6" t="s">
        <v>1414</v>
      </c>
    </row>
    <row r="716" spans="1:43" x14ac:dyDescent="0.25">
      <c r="A716">
        <v>714</v>
      </c>
      <c r="B716">
        <v>152</v>
      </c>
      <c r="C716">
        <v>897</v>
      </c>
      <c r="D716">
        <v>94</v>
      </c>
      <c r="E716">
        <v>1</v>
      </c>
      <c r="F716">
        <v>94</v>
      </c>
      <c r="G716" t="str">
        <f>VLOOKUP($C716,'Raw-products'!$A$2:$H$1261,MATCH(G$1,'Raw-products'!$A$1:$H$1,0))</f>
        <v>Trousers</v>
      </c>
      <c r="H716" t="str">
        <f>VLOOKUP($C716,'Raw-products'!$A$2:$H$1261,MATCH(H$1,'Raw-products'!$A$1:$H$1,0))</f>
        <v>Cords</v>
      </c>
      <c r="I716" t="str">
        <f>VLOOKUP($C716,'Raw-products'!$A$2:$H$1261,MATCH(I$1,'Raw-products'!$A$1:$H$1,0))</f>
        <v>M</v>
      </c>
      <c r="J716" t="str">
        <f>VLOOKUP($C716,'Raw-products'!$A$2:$H$1261,MATCH(J$1,'Raw-products'!$A$1:$H$1,0))</f>
        <v>blue</v>
      </c>
      <c r="K716">
        <f>VLOOKUP($C716,'Raw-products'!$A$2:$H$1261,MATCH(K$1,'Raw-products'!$A$1:$H$1,0))</f>
        <v>113</v>
      </c>
      <c r="L716">
        <f>VLOOKUP($C716,'Raw-products'!$A$2:$H$1261,MATCH(L$1,'Raw-products'!$A$1:$H$1,0))</f>
        <v>47</v>
      </c>
      <c r="M716" s="5">
        <f t="shared" si="22"/>
        <v>5311</v>
      </c>
      <c r="N716" cm="1">
        <f t="array" ref="N716:Q716">_xlfn.XLOOKUP($B716,'Raw -orders'!$A:$A,'Raw -orders'!$B:$E)</f>
        <v>320</v>
      </c>
      <c r="O716">
        <v>24866</v>
      </c>
      <c r="P716" s="1">
        <v>44264</v>
      </c>
      <c r="Q716" s="1">
        <v>44267</v>
      </c>
      <c r="R716" t="str" cm="1">
        <f t="array" ref="R716:Y716">_xlfn.XLOOKUP($N716,'Raw - customers'!$A:$A,'Raw - customers'!$B:$I)</f>
        <v>Dani Pinches</v>
      </c>
      <c r="S716" t="str">
        <v>Polygender</v>
      </c>
      <c r="T716">
        <v>43</v>
      </c>
      <c r="U716" t="str">
        <v>83 Reynolds ParadeSuite 974</v>
      </c>
      <c r="V716">
        <v>299</v>
      </c>
      <c r="W716" t="str">
        <v>Howehaven</v>
      </c>
      <c r="X716" t="str">
        <v>Tasmania</v>
      </c>
      <c r="Y716" t="str">
        <v>Australia</v>
      </c>
      <c r="Z716">
        <v>3</v>
      </c>
      <c r="AA716" s="3" t="str">
        <f t="shared" si="23"/>
        <v>0 to 10</v>
      </c>
      <c r="AP716" s="6">
        <v>320</v>
      </c>
      <c r="AQ716" s="6" t="s">
        <v>1414</v>
      </c>
    </row>
    <row r="717" spans="1:43" x14ac:dyDescent="0.25">
      <c r="A717">
        <v>715</v>
      </c>
      <c r="B717">
        <v>152</v>
      </c>
      <c r="C717">
        <v>537</v>
      </c>
      <c r="D717">
        <v>98</v>
      </c>
      <c r="E717">
        <v>3</v>
      </c>
      <c r="F717">
        <v>294</v>
      </c>
      <c r="G717" t="str">
        <f>VLOOKUP($C717,'Raw-products'!$A$2:$H$1261,MATCH(G$1,'Raw-products'!$A$1:$H$1,0))</f>
        <v>Jacket</v>
      </c>
      <c r="H717" t="str">
        <f>VLOOKUP($C717,'Raw-products'!$A$2:$H$1261,MATCH(H$1,'Raw-products'!$A$1:$H$1,0))</f>
        <v>Leather</v>
      </c>
      <c r="I717" t="str">
        <f>VLOOKUP($C717,'Raw-products'!$A$2:$H$1261,MATCH(I$1,'Raw-products'!$A$1:$H$1,0))</f>
        <v>M</v>
      </c>
      <c r="J717" t="str">
        <f>VLOOKUP($C717,'Raw-products'!$A$2:$H$1261,MATCH(J$1,'Raw-products'!$A$1:$H$1,0))</f>
        <v>yellow</v>
      </c>
      <c r="K717">
        <f>VLOOKUP($C717,'Raw-products'!$A$2:$H$1261,MATCH(K$1,'Raw-products'!$A$1:$H$1,0))</f>
        <v>113</v>
      </c>
      <c r="L717">
        <f>VLOOKUP($C717,'Raw-products'!$A$2:$H$1261,MATCH(L$1,'Raw-products'!$A$1:$H$1,0))</f>
        <v>77</v>
      </c>
      <c r="M717" s="5">
        <f t="shared" si="22"/>
        <v>8701</v>
      </c>
      <c r="N717" cm="1">
        <f t="array" ref="N717:Q717">_xlfn.XLOOKUP($B717,'Raw -orders'!$A:$A,'Raw -orders'!$B:$E)</f>
        <v>320</v>
      </c>
      <c r="O717">
        <v>24866</v>
      </c>
      <c r="P717" s="1">
        <v>44264</v>
      </c>
      <c r="Q717" s="1">
        <v>44267</v>
      </c>
      <c r="R717" t="str" cm="1">
        <f t="array" ref="R717:Y717">_xlfn.XLOOKUP($N717,'Raw - customers'!$A:$A,'Raw - customers'!$B:$I)</f>
        <v>Dani Pinches</v>
      </c>
      <c r="S717" t="str">
        <v>Polygender</v>
      </c>
      <c r="T717">
        <v>43</v>
      </c>
      <c r="U717" t="str">
        <v>83 Reynolds ParadeSuite 974</v>
      </c>
      <c r="V717">
        <v>299</v>
      </c>
      <c r="W717" t="str">
        <v>Howehaven</v>
      </c>
      <c r="X717" t="str">
        <v>Tasmania</v>
      </c>
      <c r="Y717" t="str">
        <v>Australia</v>
      </c>
      <c r="Z717">
        <v>3</v>
      </c>
      <c r="AA717" s="3" t="str">
        <f t="shared" si="23"/>
        <v>0 to 10</v>
      </c>
      <c r="AP717" s="6">
        <v>320</v>
      </c>
      <c r="AQ717" s="6" t="s">
        <v>1414</v>
      </c>
    </row>
    <row r="718" spans="1:43" x14ac:dyDescent="0.25">
      <c r="A718">
        <v>716</v>
      </c>
      <c r="B718">
        <v>152</v>
      </c>
      <c r="C718">
        <v>904</v>
      </c>
      <c r="D718">
        <v>94</v>
      </c>
      <c r="E718">
        <v>3</v>
      </c>
      <c r="F718">
        <v>282</v>
      </c>
      <c r="G718" t="str">
        <f>VLOOKUP($C718,'Raw-products'!$A$2:$H$1261,MATCH(G$1,'Raw-products'!$A$1:$H$1,0))</f>
        <v>Trousers</v>
      </c>
      <c r="H718" t="str">
        <f>VLOOKUP($C718,'Raw-products'!$A$2:$H$1261,MATCH(H$1,'Raw-products'!$A$1:$H$1,0))</f>
        <v>Cords</v>
      </c>
      <c r="I718" t="str">
        <f>VLOOKUP($C718,'Raw-products'!$A$2:$H$1261,MATCH(I$1,'Raw-products'!$A$1:$H$1,0))</f>
        <v>XL</v>
      </c>
      <c r="J718" t="str">
        <f>VLOOKUP($C718,'Raw-products'!$A$2:$H$1261,MATCH(J$1,'Raw-products'!$A$1:$H$1,0))</f>
        <v>indigo</v>
      </c>
      <c r="K718">
        <f>VLOOKUP($C718,'Raw-products'!$A$2:$H$1261,MATCH(K$1,'Raw-products'!$A$1:$H$1,0))</f>
        <v>113</v>
      </c>
      <c r="L718">
        <f>VLOOKUP($C718,'Raw-products'!$A$2:$H$1261,MATCH(L$1,'Raw-products'!$A$1:$H$1,0))</f>
        <v>70</v>
      </c>
      <c r="M718" s="5">
        <f t="shared" si="22"/>
        <v>7910</v>
      </c>
      <c r="N718" cm="1">
        <f t="array" ref="N718:Q718">_xlfn.XLOOKUP($B718,'Raw -orders'!$A:$A,'Raw -orders'!$B:$E)</f>
        <v>320</v>
      </c>
      <c r="O718">
        <v>24866</v>
      </c>
      <c r="P718" s="1">
        <v>44264</v>
      </c>
      <c r="Q718" s="1">
        <v>44267</v>
      </c>
      <c r="R718" t="str" cm="1">
        <f t="array" ref="R718:Y718">_xlfn.XLOOKUP($N718,'Raw - customers'!$A:$A,'Raw - customers'!$B:$I)</f>
        <v>Dani Pinches</v>
      </c>
      <c r="S718" t="str">
        <v>Polygender</v>
      </c>
      <c r="T718">
        <v>43</v>
      </c>
      <c r="U718" t="str">
        <v>83 Reynolds ParadeSuite 974</v>
      </c>
      <c r="V718">
        <v>299</v>
      </c>
      <c r="W718" t="str">
        <v>Howehaven</v>
      </c>
      <c r="X718" t="str">
        <v>Tasmania</v>
      </c>
      <c r="Y718" t="str">
        <v>Australia</v>
      </c>
      <c r="Z718">
        <v>3</v>
      </c>
      <c r="AA718" s="3" t="str">
        <f t="shared" si="23"/>
        <v>0 to 10</v>
      </c>
      <c r="AP718" s="6">
        <v>320</v>
      </c>
      <c r="AQ718" s="6" t="s">
        <v>1414</v>
      </c>
    </row>
    <row r="719" spans="1:43" x14ac:dyDescent="0.25">
      <c r="A719">
        <v>717</v>
      </c>
      <c r="B719">
        <v>152</v>
      </c>
      <c r="C719">
        <v>1230</v>
      </c>
      <c r="D719">
        <v>112</v>
      </c>
      <c r="E719">
        <v>1</v>
      </c>
      <c r="F719">
        <v>112</v>
      </c>
      <c r="G719" t="str">
        <f>VLOOKUP($C719,'Raw-products'!$A$2:$H$1261,MATCH(G$1,'Raw-products'!$A$1:$H$1,0))</f>
        <v>Trousers</v>
      </c>
      <c r="H719" t="str">
        <f>VLOOKUP($C719,'Raw-products'!$A$2:$H$1261,MATCH(H$1,'Raw-products'!$A$1:$H$1,0))</f>
        <v>Tracksuit Bottoms</v>
      </c>
      <c r="I719" t="str">
        <f>VLOOKUP($C719,'Raw-products'!$A$2:$H$1261,MATCH(I$1,'Raw-products'!$A$1:$H$1,0))</f>
        <v>XS</v>
      </c>
      <c r="J719" t="str">
        <f>VLOOKUP($C719,'Raw-products'!$A$2:$H$1261,MATCH(J$1,'Raw-products'!$A$1:$H$1,0))</f>
        <v>orange</v>
      </c>
      <c r="K719">
        <f>VLOOKUP($C719,'Raw-products'!$A$2:$H$1261,MATCH(K$1,'Raw-products'!$A$1:$H$1,0))</f>
        <v>91</v>
      </c>
      <c r="L719">
        <f>VLOOKUP($C719,'Raw-products'!$A$2:$H$1261,MATCH(L$1,'Raw-products'!$A$1:$H$1,0))</f>
        <v>57</v>
      </c>
      <c r="M719" s="5">
        <f t="shared" si="22"/>
        <v>5187</v>
      </c>
      <c r="N719" cm="1">
        <f t="array" ref="N719:Q719">_xlfn.XLOOKUP($B719,'Raw -orders'!$A:$A,'Raw -orders'!$B:$E)</f>
        <v>320</v>
      </c>
      <c r="O719">
        <v>24866</v>
      </c>
      <c r="P719" s="1">
        <v>44264</v>
      </c>
      <c r="Q719" s="1">
        <v>44267</v>
      </c>
      <c r="R719" t="str" cm="1">
        <f t="array" ref="R719:Y719">_xlfn.XLOOKUP($N719,'Raw - customers'!$A:$A,'Raw - customers'!$B:$I)</f>
        <v>Dani Pinches</v>
      </c>
      <c r="S719" t="str">
        <v>Polygender</v>
      </c>
      <c r="T719">
        <v>43</v>
      </c>
      <c r="U719" t="str">
        <v>83 Reynolds ParadeSuite 974</v>
      </c>
      <c r="V719">
        <v>299</v>
      </c>
      <c r="W719" t="str">
        <v>Howehaven</v>
      </c>
      <c r="X719" t="str">
        <v>Tasmania</v>
      </c>
      <c r="Y719" t="str">
        <v>Australia</v>
      </c>
      <c r="Z719">
        <v>3</v>
      </c>
      <c r="AA719" s="3" t="str">
        <f t="shared" si="23"/>
        <v>0 to 10</v>
      </c>
      <c r="AP719" s="6">
        <v>320</v>
      </c>
      <c r="AQ719" s="6" t="s">
        <v>1414</v>
      </c>
    </row>
    <row r="720" spans="1:43" x14ac:dyDescent="0.25">
      <c r="A720">
        <v>718</v>
      </c>
      <c r="B720">
        <v>152</v>
      </c>
      <c r="C720">
        <v>1188</v>
      </c>
      <c r="D720">
        <v>99</v>
      </c>
      <c r="E720">
        <v>2</v>
      </c>
      <c r="F720">
        <v>198</v>
      </c>
      <c r="G720" t="str">
        <f>VLOOKUP($C720,'Raw-products'!$A$2:$H$1261,MATCH(G$1,'Raw-products'!$A$1:$H$1,0))</f>
        <v>Trousers</v>
      </c>
      <c r="H720" t="str">
        <f>VLOOKUP($C720,'Raw-products'!$A$2:$H$1261,MATCH(H$1,'Raw-products'!$A$1:$H$1,0))</f>
        <v>High-Waisted</v>
      </c>
      <c r="I720" t="str">
        <f>VLOOKUP($C720,'Raw-products'!$A$2:$H$1261,MATCH(I$1,'Raw-products'!$A$1:$H$1,0))</f>
        <v>L</v>
      </c>
      <c r="J720" t="str">
        <f>VLOOKUP($C720,'Raw-products'!$A$2:$H$1261,MATCH(J$1,'Raw-products'!$A$1:$H$1,0))</f>
        <v>violet</v>
      </c>
      <c r="K720">
        <f>VLOOKUP($C720,'Raw-products'!$A$2:$H$1261,MATCH(K$1,'Raw-products'!$A$1:$H$1,0))</f>
        <v>98</v>
      </c>
      <c r="L720">
        <f>VLOOKUP($C720,'Raw-products'!$A$2:$H$1261,MATCH(L$1,'Raw-products'!$A$1:$H$1,0))</f>
        <v>68</v>
      </c>
      <c r="M720" s="5">
        <f t="shared" si="22"/>
        <v>6664</v>
      </c>
      <c r="N720" cm="1">
        <f t="array" ref="N720:Q720">_xlfn.XLOOKUP($B720,'Raw -orders'!$A:$A,'Raw -orders'!$B:$E)</f>
        <v>320</v>
      </c>
      <c r="O720">
        <v>24866</v>
      </c>
      <c r="P720" s="1">
        <v>44264</v>
      </c>
      <c r="Q720" s="1">
        <v>44267</v>
      </c>
      <c r="R720" t="str" cm="1">
        <f t="array" ref="R720:Y720">_xlfn.XLOOKUP($N720,'Raw - customers'!$A:$A,'Raw - customers'!$B:$I)</f>
        <v>Dani Pinches</v>
      </c>
      <c r="S720" t="str">
        <v>Polygender</v>
      </c>
      <c r="T720">
        <v>43</v>
      </c>
      <c r="U720" t="str">
        <v>83 Reynolds ParadeSuite 974</v>
      </c>
      <c r="V720">
        <v>299</v>
      </c>
      <c r="W720" t="str">
        <v>Howehaven</v>
      </c>
      <c r="X720" t="str">
        <v>Tasmania</v>
      </c>
      <c r="Y720" t="str">
        <v>Australia</v>
      </c>
      <c r="Z720">
        <v>3</v>
      </c>
      <c r="AA720" s="3" t="str">
        <f t="shared" si="23"/>
        <v>0 to 10</v>
      </c>
      <c r="AP720" s="6">
        <v>320</v>
      </c>
      <c r="AQ720" s="6" t="s">
        <v>1414</v>
      </c>
    </row>
    <row r="721" spans="1:43" x14ac:dyDescent="0.25">
      <c r="A721">
        <v>719</v>
      </c>
      <c r="B721">
        <v>153</v>
      </c>
      <c r="C721">
        <v>542</v>
      </c>
      <c r="D721">
        <v>98</v>
      </c>
      <c r="E721">
        <v>3</v>
      </c>
      <c r="F721">
        <v>294</v>
      </c>
      <c r="G721" t="str">
        <f>VLOOKUP($C721,'Raw-products'!$A$2:$H$1261,MATCH(G$1,'Raw-products'!$A$1:$H$1,0))</f>
        <v>Jacket</v>
      </c>
      <c r="H721" t="str">
        <f>VLOOKUP($C721,'Raw-products'!$A$2:$H$1261,MATCH(H$1,'Raw-products'!$A$1:$H$1,0))</f>
        <v>Leather</v>
      </c>
      <c r="I721" t="str">
        <f>VLOOKUP($C721,'Raw-products'!$A$2:$H$1261,MATCH(I$1,'Raw-products'!$A$1:$H$1,0))</f>
        <v>M</v>
      </c>
      <c r="J721" t="str">
        <f>VLOOKUP($C721,'Raw-products'!$A$2:$H$1261,MATCH(J$1,'Raw-products'!$A$1:$H$1,0))</f>
        <v>green</v>
      </c>
      <c r="K721">
        <f>VLOOKUP($C721,'Raw-products'!$A$2:$H$1261,MATCH(K$1,'Raw-products'!$A$1:$H$1,0))</f>
        <v>113</v>
      </c>
      <c r="L721">
        <f>VLOOKUP($C721,'Raw-products'!$A$2:$H$1261,MATCH(L$1,'Raw-products'!$A$1:$H$1,0))</f>
        <v>45</v>
      </c>
      <c r="M721" s="5">
        <f t="shared" si="22"/>
        <v>5085</v>
      </c>
      <c r="N721" cm="1">
        <f t="array" ref="N721:Q721">_xlfn.XLOOKUP($B721,'Raw -orders'!$A:$A,'Raw -orders'!$B:$E)</f>
        <v>727</v>
      </c>
      <c r="O721">
        <v>49677</v>
      </c>
      <c r="P721" s="1">
        <v>44490</v>
      </c>
      <c r="Q721" s="1">
        <v>44517</v>
      </c>
      <c r="R721" t="str" cm="1">
        <f t="array" ref="R721:Y721">_xlfn.XLOOKUP($N721,'Raw - customers'!$A:$A,'Raw - customers'!$B:$I)</f>
        <v>Herschel Verdey</v>
      </c>
      <c r="S721" t="str">
        <v>Female</v>
      </c>
      <c r="T721">
        <v>26</v>
      </c>
      <c r="U721" t="str">
        <v>2752 Lily RoadApt. 721</v>
      </c>
      <c r="V721">
        <v>3249</v>
      </c>
      <c r="W721" t="str">
        <v>Jacobport</v>
      </c>
      <c r="X721" t="str">
        <v>New South Wales</v>
      </c>
      <c r="Y721" t="str">
        <v>Australia</v>
      </c>
      <c r="Z721">
        <v>10</v>
      </c>
      <c r="AA721" s="3" t="str">
        <f t="shared" si="23"/>
        <v>20 to 30</v>
      </c>
      <c r="AP721" s="6">
        <v>727</v>
      </c>
      <c r="AQ721" s="6" t="s">
        <v>1362</v>
      </c>
    </row>
    <row r="722" spans="1:43" x14ac:dyDescent="0.25">
      <c r="A722">
        <v>720</v>
      </c>
      <c r="B722">
        <v>153</v>
      </c>
      <c r="C722">
        <v>698</v>
      </c>
      <c r="D722">
        <v>113</v>
      </c>
      <c r="E722">
        <v>1</v>
      </c>
      <c r="F722">
        <v>113</v>
      </c>
      <c r="G722" t="str">
        <f>VLOOKUP($C722,'Raw-products'!$A$2:$H$1261,MATCH(G$1,'Raw-products'!$A$1:$H$1,0))</f>
        <v>Jacket</v>
      </c>
      <c r="H722" t="str">
        <f>VLOOKUP($C722,'Raw-products'!$A$2:$H$1261,MATCH(H$1,'Raw-products'!$A$1:$H$1,0))</f>
        <v>Parka</v>
      </c>
      <c r="I722" t="str">
        <f>VLOOKUP($C722,'Raw-products'!$A$2:$H$1261,MATCH(I$1,'Raw-products'!$A$1:$H$1,0))</f>
        <v>L</v>
      </c>
      <c r="J722" t="str">
        <f>VLOOKUP($C722,'Raw-products'!$A$2:$H$1261,MATCH(J$1,'Raw-products'!$A$1:$H$1,0))</f>
        <v>violet</v>
      </c>
      <c r="K722">
        <f>VLOOKUP($C722,'Raw-products'!$A$2:$H$1261,MATCH(K$1,'Raw-products'!$A$1:$H$1,0))</f>
        <v>119</v>
      </c>
      <c r="L722">
        <f>VLOOKUP($C722,'Raw-products'!$A$2:$H$1261,MATCH(L$1,'Raw-products'!$A$1:$H$1,0))</f>
        <v>53</v>
      </c>
      <c r="M722" s="5">
        <f t="shared" si="22"/>
        <v>6307</v>
      </c>
      <c r="N722" cm="1">
        <f t="array" ref="N722:Q722">_xlfn.XLOOKUP($B722,'Raw -orders'!$A:$A,'Raw -orders'!$B:$E)</f>
        <v>727</v>
      </c>
      <c r="O722">
        <v>49677</v>
      </c>
      <c r="P722" s="1">
        <v>44490</v>
      </c>
      <c r="Q722" s="1">
        <v>44517</v>
      </c>
      <c r="R722" t="str" cm="1">
        <f t="array" ref="R722:Y722">_xlfn.XLOOKUP($N722,'Raw - customers'!$A:$A,'Raw - customers'!$B:$I)</f>
        <v>Herschel Verdey</v>
      </c>
      <c r="S722" t="str">
        <v>Female</v>
      </c>
      <c r="T722">
        <v>26</v>
      </c>
      <c r="U722" t="str">
        <v>2752 Lily RoadApt. 721</v>
      </c>
      <c r="V722">
        <v>3249</v>
      </c>
      <c r="W722" t="str">
        <v>Jacobport</v>
      </c>
      <c r="X722" t="str">
        <v>New South Wales</v>
      </c>
      <c r="Y722" t="str">
        <v>Australia</v>
      </c>
      <c r="Z722">
        <v>10</v>
      </c>
      <c r="AA722" s="3" t="str">
        <f t="shared" si="23"/>
        <v>20 to 30</v>
      </c>
      <c r="AP722" s="6">
        <v>727</v>
      </c>
      <c r="AQ722" s="6" t="s">
        <v>1362</v>
      </c>
    </row>
    <row r="723" spans="1:43" x14ac:dyDescent="0.25">
      <c r="A723">
        <v>721</v>
      </c>
      <c r="B723">
        <v>153</v>
      </c>
      <c r="C723">
        <v>769</v>
      </c>
      <c r="D723">
        <v>109</v>
      </c>
      <c r="E723">
        <v>3</v>
      </c>
      <c r="F723">
        <v>327</v>
      </c>
      <c r="G723" t="str">
        <f>VLOOKUP($C723,'Raw-products'!$A$2:$H$1261,MATCH(G$1,'Raw-products'!$A$1:$H$1,0))</f>
        <v>Jacket</v>
      </c>
      <c r="H723" t="str">
        <f>VLOOKUP($C723,'Raw-products'!$A$2:$H$1261,MATCH(H$1,'Raw-products'!$A$1:$H$1,0))</f>
        <v>Peacoat</v>
      </c>
      <c r="I723" t="str">
        <f>VLOOKUP($C723,'Raw-products'!$A$2:$H$1261,MATCH(I$1,'Raw-products'!$A$1:$H$1,0))</f>
        <v>XL</v>
      </c>
      <c r="J723" t="str">
        <f>VLOOKUP($C723,'Raw-products'!$A$2:$H$1261,MATCH(J$1,'Raw-products'!$A$1:$H$1,0))</f>
        <v>violet</v>
      </c>
      <c r="K723">
        <f>VLOOKUP($C723,'Raw-products'!$A$2:$H$1261,MATCH(K$1,'Raw-products'!$A$1:$H$1,0))</f>
        <v>102</v>
      </c>
      <c r="L723">
        <f>VLOOKUP($C723,'Raw-products'!$A$2:$H$1261,MATCH(L$1,'Raw-products'!$A$1:$H$1,0))</f>
        <v>42</v>
      </c>
      <c r="M723" s="5">
        <f t="shared" si="22"/>
        <v>4284</v>
      </c>
      <c r="N723" cm="1">
        <f t="array" ref="N723:Q723">_xlfn.XLOOKUP($B723,'Raw -orders'!$A:$A,'Raw -orders'!$B:$E)</f>
        <v>727</v>
      </c>
      <c r="O723">
        <v>49677</v>
      </c>
      <c r="P723" s="1">
        <v>44490</v>
      </c>
      <c r="Q723" s="1">
        <v>44517</v>
      </c>
      <c r="R723" t="str" cm="1">
        <f t="array" ref="R723:Y723">_xlfn.XLOOKUP($N723,'Raw - customers'!$A:$A,'Raw - customers'!$B:$I)</f>
        <v>Herschel Verdey</v>
      </c>
      <c r="S723" t="str">
        <v>Female</v>
      </c>
      <c r="T723">
        <v>26</v>
      </c>
      <c r="U723" t="str">
        <v>2752 Lily RoadApt. 721</v>
      </c>
      <c r="V723">
        <v>3249</v>
      </c>
      <c r="W723" t="str">
        <v>Jacobport</v>
      </c>
      <c r="X723" t="str">
        <v>New South Wales</v>
      </c>
      <c r="Y723" t="str">
        <v>Australia</v>
      </c>
      <c r="Z723">
        <v>10</v>
      </c>
      <c r="AA723" s="3" t="str">
        <f t="shared" si="23"/>
        <v>20 to 30</v>
      </c>
      <c r="AP723" s="6">
        <v>727</v>
      </c>
      <c r="AQ723" s="6" t="s">
        <v>1362</v>
      </c>
    </row>
    <row r="724" spans="1:43" x14ac:dyDescent="0.25">
      <c r="A724">
        <v>722</v>
      </c>
      <c r="B724">
        <v>153</v>
      </c>
      <c r="C724">
        <v>989</v>
      </c>
      <c r="D724">
        <v>106</v>
      </c>
      <c r="E724">
        <v>2</v>
      </c>
      <c r="F724">
        <v>212</v>
      </c>
      <c r="G724" t="str">
        <f>VLOOKUP($C724,'Raw-products'!$A$2:$H$1261,MATCH(G$1,'Raw-products'!$A$1:$H$1,0))</f>
        <v>Trousers</v>
      </c>
      <c r="H724" t="str">
        <f>VLOOKUP($C724,'Raw-products'!$A$2:$H$1261,MATCH(H$1,'Raw-products'!$A$1:$H$1,0))</f>
        <v>Wool</v>
      </c>
      <c r="I724" t="str">
        <f>VLOOKUP($C724,'Raw-products'!$A$2:$H$1261,MATCH(I$1,'Raw-products'!$A$1:$H$1,0))</f>
        <v>XL</v>
      </c>
      <c r="J724" t="str">
        <f>VLOOKUP($C724,'Raw-products'!$A$2:$H$1261,MATCH(J$1,'Raw-products'!$A$1:$H$1,0))</f>
        <v>orange</v>
      </c>
      <c r="K724">
        <f>VLOOKUP($C724,'Raw-products'!$A$2:$H$1261,MATCH(K$1,'Raw-products'!$A$1:$H$1,0))</f>
        <v>111</v>
      </c>
      <c r="L724">
        <f>VLOOKUP($C724,'Raw-products'!$A$2:$H$1261,MATCH(L$1,'Raw-products'!$A$1:$H$1,0))</f>
        <v>56</v>
      </c>
      <c r="M724" s="5">
        <f t="shared" si="22"/>
        <v>6216</v>
      </c>
      <c r="N724" cm="1">
        <f t="array" ref="N724:Q724">_xlfn.XLOOKUP($B724,'Raw -orders'!$A:$A,'Raw -orders'!$B:$E)</f>
        <v>727</v>
      </c>
      <c r="O724">
        <v>49677</v>
      </c>
      <c r="P724" s="1">
        <v>44490</v>
      </c>
      <c r="Q724" s="1">
        <v>44517</v>
      </c>
      <c r="R724" t="str" cm="1">
        <f t="array" ref="R724:Y724">_xlfn.XLOOKUP($N724,'Raw - customers'!$A:$A,'Raw - customers'!$B:$I)</f>
        <v>Herschel Verdey</v>
      </c>
      <c r="S724" t="str">
        <v>Female</v>
      </c>
      <c r="T724">
        <v>26</v>
      </c>
      <c r="U724" t="str">
        <v>2752 Lily RoadApt. 721</v>
      </c>
      <c r="V724">
        <v>3249</v>
      </c>
      <c r="W724" t="str">
        <v>Jacobport</v>
      </c>
      <c r="X724" t="str">
        <v>New South Wales</v>
      </c>
      <c r="Y724" t="str">
        <v>Australia</v>
      </c>
      <c r="Z724">
        <v>10</v>
      </c>
      <c r="AA724" s="3" t="str">
        <f t="shared" si="23"/>
        <v>20 to 30</v>
      </c>
      <c r="AP724" s="6">
        <v>727</v>
      </c>
      <c r="AQ724" s="6" t="s">
        <v>1362</v>
      </c>
    </row>
    <row r="725" spans="1:43" x14ac:dyDescent="0.25">
      <c r="A725">
        <v>723</v>
      </c>
      <c r="B725">
        <v>153</v>
      </c>
      <c r="C725">
        <v>1188</v>
      </c>
      <c r="D725">
        <v>99</v>
      </c>
      <c r="E725">
        <v>3</v>
      </c>
      <c r="F725">
        <v>297</v>
      </c>
      <c r="G725" t="str">
        <f>VLOOKUP($C725,'Raw-products'!$A$2:$H$1261,MATCH(G$1,'Raw-products'!$A$1:$H$1,0))</f>
        <v>Trousers</v>
      </c>
      <c r="H725" t="str">
        <f>VLOOKUP($C725,'Raw-products'!$A$2:$H$1261,MATCH(H$1,'Raw-products'!$A$1:$H$1,0))</f>
        <v>High-Waisted</v>
      </c>
      <c r="I725" t="str">
        <f>VLOOKUP($C725,'Raw-products'!$A$2:$H$1261,MATCH(I$1,'Raw-products'!$A$1:$H$1,0))</f>
        <v>L</v>
      </c>
      <c r="J725" t="str">
        <f>VLOOKUP($C725,'Raw-products'!$A$2:$H$1261,MATCH(J$1,'Raw-products'!$A$1:$H$1,0))</f>
        <v>violet</v>
      </c>
      <c r="K725">
        <f>VLOOKUP($C725,'Raw-products'!$A$2:$H$1261,MATCH(K$1,'Raw-products'!$A$1:$H$1,0))</f>
        <v>98</v>
      </c>
      <c r="L725">
        <f>VLOOKUP($C725,'Raw-products'!$A$2:$H$1261,MATCH(L$1,'Raw-products'!$A$1:$H$1,0))</f>
        <v>68</v>
      </c>
      <c r="M725" s="5">
        <f t="shared" si="22"/>
        <v>6664</v>
      </c>
      <c r="N725" cm="1">
        <f t="array" ref="N725:Q725">_xlfn.XLOOKUP($B725,'Raw -orders'!$A:$A,'Raw -orders'!$B:$E)</f>
        <v>727</v>
      </c>
      <c r="O725">
        <v>49677</v>
      </c>
      <c r="P725" s="1">
        <v>44490</v>
      </c>
      <c r="Q725" s="1">
        <v>44517</v>
      </c>
      <c r="R725" t="str" cm="1">
        <f t="array" ref="R725:Y725">_xlfn.XLOOKUP($N725,'Raw - customers'!$A:$A,'Raw - customers'!$B:$I)</f>
        <v>Herschel Verdey</v>
      </c>
      <c r="S725" t="str">
        <v>Female</v>
      </c>
      <c r="T725">
        <v>26</v>
      </c>
      <c r="U725" t="str">
        <v>2752 Lily RoadApt. 721</v>
      </c>
      <c r="V725">
        <v>3249</v>
      </c>
      <c r="W725" t="str">
        <v>Jacobport</v>
      </c>
      <c r="X725" t="str">
        <v>New South Wales</v>
      </c>
      <c r="Y725" t="str">
        <v>Australia</v>
      </c>
      <c r="Z725">
        <v>10</v>
      </c>
      <c r="AA725" s="3" t="str">
        <f t="shared" si="23"/>
        <v>20 to 30</v>
      </c>
      <c r="AP725" s="6">
        <v>727</v>
      </c>
      <c r="AQ725" s="6" t="s">
        <v>1362</v>
      </c>
    </row>
    <row r="726" spans="1:43" x14ac:dyDescent="0.25">
      <c r="A726">
        <v>724</v>
      </c>
      <c r="B726">
        <v>153</v>
      </c>
      <c r="C726">
        <v>1235</v>
      </c>
      <c r="D726">
        <v>112</v>
      </c>
      <c r="E726">
        <v>3</v>
      </c>
      <c r="F726">
        <v>336</v>
      </c>
      <c r="G726" t="str">
        <f>VLOOKUP($C726,'Raw-products'!$A$2:$H$1261,MATCH(G$1,'Raw-products'!$A$1:$H$1,0))</f>
        <v>Trousers</v>
      </c>
      <c r="H726" t="str">
        <f>VLOOKUP($C726,'Raw-products'!$A$2:$H$1261,MATCH(H$1,'Raw-products'!$A$1:$H$1,0))</f>
        <v>Tracksuit Bottoms</v>
      </c>
      <c r="I726" t="str">
        <f>VLOOKUP($C726,'Raw-products'!$A$2:$H$1261,MATCH(I$1,'Raw-products'!$A$1:$H$1,0))</f>
        <v>XS</v>
      </c>
      <c r="J726" t="str">
        <f>VLOOKUP($C726,'Raw-products'!$A$2:$H$1261,MATCH(J$1,'Raw-products'!$A$1:$H$1,0))</f>
        <v>yellow</v>
      </c>
      <c r="K726">
        <f>VLOOKUP($C726,'Raw-products'!$A$2:$H$1261,MATCH(K$1,'Raw-products'!$A$1:$H$1,0))</f>
        <v>91</v>
      </c>
      <c r="L726">
        <f>VLOOKUP($C726,'Raw-products'!$A$2:$H$1261,MATCH(L$1,'Raw-products'!$A$1:$H$1,0))</f>
        <v>76</v>
      </c>
      <c r="M726" s="5">
        <f t="shared" si="22"/>
        <v>6916</v>
      </c>
      <c r="N726" cm="1">
        <f t="array" ref="N726:Q726">_xlfn.XLOOKUP($B726,'Raw -orders'!$A:$A,'Raw -orders'!$B:$E)</f>
        <v>727</v>
      </c>
      <c r="O726">
        <v>49677</v>
      </c>
      <c r="P726" s="1">
        <v>44490</v>
      </c>
      <c r="Q726" s="1">
        <v>44517</v>
      </c>
      <c r="R726" t="str" cm="1">
        <f t="array" ref="R726:Y726">_xlfn.XLOOKUP($N726,'Raw - customers'!$A:$A,'Raw - customers'!$B:$I)</f>
        <v>Herschel Verdey</v>
      </c>
      <c r="S726" t="str">
        <v>Female</v>
      </c>
      <c r="T726">
        <v>26</v>
      </c>
      <c r="U726" t="str">
        <v>2752 Lily RoadApt. 721</v>
      </c>
      <c r="V726">
        <v>3249</v>
      </c>
      <c r="W726" t="str">
        <v>Jacobport</v>
      </c>
      <c r="X726" t="str">
        <v>New South Wales</v>
      </c>
      <c r="Y726" t="str">
        <v>Australia</v>
      </c>
      <c r="Z726">
        <v>10</v>
      </c>
      <c r="AA726" s="3" t="str">
        <f t="shared" si="23"/>
        <v>20 to 30</v>
      </c>
      <c r="AP726" s="6">
        <v>727</v>
      </c>
      <c r="AQ726" s="6" t="s">
        <v>1362</v>
      </c>
    </row>
    <row r="727" spans="1:43" x14ac:dyDescent="0.25">
      <c r="A727">
        <v>725</v>
      </c>
      <c r="B727">
        <v>154</v>
      </c>
      <c r="C727">
        <v>347</v>
      </c>
      <c r="D727">
        <v>109</v>
      </c>
      <c r="E727">
        <v>1</v>
      </c>
      <c r="F727">
        <v>109</v>
      </c>
      <c r="G727" t="str">
        <f>VLOOKUP($C727,'Raw-products'!$A$2:$H$1261,MATCH(G$1,'Raw-products'!$A$1:$H$1,0))</f>
        <v>Shirt</v>
      </c>
      <c r="H727" t="str">
        <f>VLOOKUP($C727,'Raw-products'!$A$2:$H$1261,MATCH(H$1,'Raw-products'!$A$1:$H$1,0))</f>
        <v>Mandarin Collar</v>
      </c>
      <c r="I727" t="str">
        <f>VLOOKUP($C727,'Raw-products'!$A$2:$H$1261,MATCH(I$1,'Raw-products'!$A$1:$H$1,0))</f>
        <v>M</v>
      </c>
      <c r="J727" t="str">
        <f>VLOOKUP($C727,'Raw-products'!$A$2:$H$1261,MATCH(J$1,'Raw-products'!$A$1:$H$1,0))</f>
        <v>violet</v>
      </c>
      <c r="K727">
        <f>VLOOKUP($C727,'Raw-products'!$A$2:$H$1261,MATCH(K$1,'Raw-products'!$A$1:$H$1,0))</f>
        <v>108</v>
      </c>
      <c r="L727">
        <f>VLOOKUP($C727,'Raw-products'!$A$2:$H$1261,MATCH(L$1,'Raw-products'!$A$1:$H$1,0))</f>
        <v>76</v>
      </c>
      <c r="M727" s="5">
        <f t="shared" si="22"/>
        <v>8208</v>
      </c>
      <c r="N727" cm="1">
        <f t="array" ref="N727:Q727">_xlfn.XLOOKUP($B727,'Raw -orders'!$A:$A,'Raw -orders'!$B:$E)</f>
        <v>674</v>
      </c>
      <c r="O727">
        <v>49994</v>
      </c>
      <c r="P727" s="1">
        <v>44486</v>
      </c>
      <c r="Q727" s="1">
        <v>44507</v>
      </c>
      <c r="R727" t="str" cm="1">
        <f t="array" ref="R727:Y727">_xlfn.XLOOKUP($N727,'Raw - customers'!$A:$A,'Raw - customers'!$B:$I)</f>
        <v>Marthena Matterson</v>
      </c>
      <c r="S727" t="str">
        <v>Bigender</v>
      </c>
      <c r="T727">
        <v>36</v>
      </c>
      <c r="U727" t="str">
        <v>5420 Amelia IslandSuite 286</v>
      </c>
      <c r="V727">
        <v>4389</v>
      </c>
      <c r="W727" t="str">
        <v>Goodwinmouth</v>
      </c>
      <c r="X727" t="str">
        <v>South Australia</v>
      </c>
      <c r="Y727" t="str">
        <v>Australia</v>
      </c>
      <c r="Z727">
        <v>10</v>
      </c>
      <c r="AA727" s="3" t="str">
        <f t="shared" si="23"/>
        <v>20 to 30</v>
      </c>
      <c r="AP727" s="6">
        <v>674</v>
      </c>
      <c r="AQ727" s="6" t="s">
        <v>1345</v>
      </c>
    </row>
    <row r="728" spans="1:43" x14ac:dyDescent="0.25">
      <c r="A728">
        <v>726</v>
      </c>
      <c r="B728">
        <v>154</v>
      </c>
      <c r="C728">
        <v>1043</v>
      </c>
      <c r="D728">
        <v>90</v>
      </c>
      <c r="E728">
        <v>1</v>
      </c>
      <c r="F728">
        <v>90</v>
      </c>
      <c r="G728" t="str">
        <f>VLOOKUP($C728,'Raw-products'!$A$2:$H$1261,MATCH(G$1,'Raw-products'!$A$1:$H$1,0))</f>
        <v>Trousers</v>
      </c>
      <c r="H728" t="str">
        <f>VLOOKUP($C728,'Raw-products'!$A$2:$H$1261,MATCH(H$1,'Raw-products'!$A$1:$H$1,0))</f>
        <v>Relaxed Leg</v>
      </c>
      <c r="I728" t="str">
        <f>VLOOKUP($C728,'Raw-products'!$A$2:$H$1261,MATCH(I$1,'Raw-products'!$A$1:$H$1,0))</f>
        <v>L</v>
      </c>
      <c r="J728" t="str">
        <f>VLOOKUP($C728,'Raw-products'!$A$2:$H$1261,MATCH(J$1,'Raw-products'!$A$1:$H$1,0))</f>
        <v>indigo</v>
      </c>
      <c r="K728">
        <f>VLOOKUP($C728,'Raw-products'!$A$2:$H$1261,MATCH(K$1,'Raw-products'!$A$1:$H$1,0))</f>
        <v>95</v>
      </c>
      <c r="L728">
        <f>VLOOKUP($C728,'Raw-products'!$A$2:$H$1261,MATCH(L$1,'Raw-products'!$A$1:$H$1,0))</f>
        <v>48</v>
      </c>
      <c r="M728" s="5">
        <f t="shared" si="22"/>
        <v>4560</v>
      </c>
      <c r="N728" cm="1">
        <f t="array" ref="N728:Q728">_xlfn.XLOOKUP($B728,'Raw -orders'!$A:$A,'Raw -orders'!$B:$E)</f>
        <v>674</v>
      </c>
      <c r="O728">
        <v>49994</v>
      </c>
      <c r="P728" s="1">
        <v>44486</v>
      </c>
      <c r="Q728" s="1">
        <v>44507</v>
      </c>
      <c r="R728" t="str" cm="1">
        <f t="array" ref="R728:Y728">_xlfn.XLOOKUP($N728,'Raw - customers'!$A:$A,'Raw - customers'!$B:$I)</f>
        <v>Marthena Matterson</v>
      </c>
      <c r="S728" t="str">
        <v>Bigender</v>
      </c>
      <c r="T728">
        <v>36</v>
      </c>
      <c r="U728" t="str">
        <v>5420 Amelia IslandSuite 286</v>
      </c>
      <c r="V728">
        <v>4389</v>
      </c>
      <c r="W728" t="str">
        <v>Goodwinmouth</v>
      </c>
      <c r="X728" t="str">
        <v>South Australia</v>
      </c>
      <c r="Y728" t="str">
        <v>Australia</v>
      </c>
      <c r="Z728">
        <v>10</v>
      </c>
      <c r="AA728" s="3" t="str">
        <f t="shared" si="23"/>
        <v>20 to 30</v>
      </c>
      <c r="AP728" s="6">
        <v>674</v>
      </c>
      <c r="AQ728" s="6" t="s">
        <v>1345</v>
      </c>
    </row>
    <row r="729" spans="1:43" x14ac:dyDescent="0.25">
      <c r="A729">
        <v>727</v>
      </c>
      <c r="B729">
        <v>154</v>
      </c>
      <c r="C729">
        <v>174</v>
      </c>
      <c r="D729">
        <v>91</v>
      </c>
      <c r="E729">
        <v>1</v>
      </c>
      <c r="F729">
        <v>91</v>
      </c>
      <c r="G729" t="str">
        <f>VLOOKUP($C729,'Raw-products'!$A$2:$H$1261,MATCH(G$1,'Raw-products'!$A$1:$H$1,0))</f>
        <v>Shirt</v>
      </c>
      <c r="H729" t="str">
        <f>VLOOKUP($C729,'Raw-products'!$A$2:$H$1261,MATCH(H$1,'Raw-products'!$A$1:$H$1,0))</f>
        <v>Linen</v>
      </c>
      <c r="I729" t="str">
        <f>VLOOKUP($C729,'Raw-products'!$A$2:$H$1261,MATCH(I$1,'Raw-products'!$A$1:$H$1,0))</f>
        <v>XL</v>
      </c>
      <c r="J729" t="str">
        <f>VLOOKUP($C729,'Raw-products'!$A$2:$H$1261,MATCH(J$1,'Raw-products'!$A$1:$H$1,0))</f>
        <v>violet</v>
      </c>
      <c r="K729">
        <f>VLOOKUP($C729,'Raw-products'!$A$2:$H$1261,MATCH(K$1,'Raw-products'!$A$1:$H$1,0))</f>
        <v>116</v>
      </c>
      <c r="L729">
        <f>VLOOKUP($C729,'Raw-products'!$A$2:$H$1261,MATCH(L$1,'Raw-products'!$A$1:$H$1,0))</f>
        <v>73</v>
      </c>
      <c r="M729" s="5">
        <f t="shared" si="22"/>
        <v>8468</v>
      </c>
      <c r="N729" cm="1">
        <f t="array" ref="N729:Q729">_xlfn.XLOOKUP($B729,'Raw -orders'!$A:$A,'Raw -orders'!$B:$E)</f>
        <v>674</v>
      </c>
      <c r="O729">
        <v>49994</v>
      </c>
      <c r="P729" s="1">
        <v>44486</v>
      </c>
      <c r="Q729" s="1">
        <v>44507</v>
      </c>
      <c r="R729" t="str" cm="1">
        <f t="array" ref="R729:Y729">_xlfn.XLOOKUP($N729,'Raw - customers'!$A:$A,'Raw - customers'!$B:$I)</f>
        <v>Marthena Matterson</v>
      </c>
      <c r="S729" t="str">
        <v>Bigender</v>
      </c>
      <c r="T729">
        <v>36</v>
      </c>
      <c r="U729" t="str">
        <v>5420 Amelia IslandSuite 286</v>
      </c>
      <c r="V729">
        <v>4389</v>
      </c>
      <c r="W729" t="str">
        <v>Goodwinmouth</v>
      </c>
      <c r="X729" t="str">
        <v>South Australia</v>
      </c>
      <c r="Y729" t="str">
        <v>Australia</v>
      </c>
      <c r="Z729">
        <v>10</v>
      </c>
      <c r="AA729" s="3" t="str">
        <f t="shared" si="23"/>
        <v>20 to 30</v>
      </c>
      <c r="AP729" s="6">
        <v>674</v>
      </c>
      <c r="AQ729" s="6" t="s">
        <v>1345</v>
      </c>
    </row>
    <row r="730" spans="1:43" x14ac:dyDescent="0.25">
      <c r="A730">
        <v>728</v>
      </c>
      <c r="B730">
        <v>154</v>
      </c>
      <c r="C730">
        <v>630</v>
      </c>
      <c r="D730">
        <v>93</v>
      </c>
      <c r="E730">
        <v>2</v>
      </c>
      <c r="F730">
        <v>186</v>
      </c>
      <c r="G730" t="str">
        <f>VLOOKUP($C730,'Raw-products'!$A$2:$H$1261,MATCH(G$1,'Raw-products'!$A$1:$H$1,0))</f>
        <v>Jacket</v>
      </c>
      <c r="H730" t="str">
        <f>VLOOKUP($C730,'Raw-products'!$A$2:$H$1261,MATCH(H$1,'Raw-products'!$A$1:$H$1,0))</f>
        <v>Coach</v>
      </c>
      <c r="I730" t="str">
        <f>VLOOKUP($C730,'Raw-products'!$A$2:$H$1261,MATCH(I$1,'Raw-products'!$A$1:$H$1,0))</f>
        <v>XS</v>
      </c>
      <c r="J730" t="str">
        <f>VLOOKUP($C730,'Raw-products'!$A$2:$H$1261,MATCH(J$1,'Raw-products'!$A$1:$H$1,0))</f>
        <v>red</v>
      </c>
      <c r="K730">
        <f>VLOOKUP($C730,'Raw-products'!$A$2:$H$1261,MATCH(K$1,'Raw-products'!$A$1:$H$1,0))</f>
        <v>115</v>
      </c>
      <c r="L730">
        <f>VLOOKUP($C730,'Raw-products'!$A$2:$H$1261,MATCH(L$1,'Raw-products'!$A$1:$H$1,0))</f>
        <v>71</v>
      </c>
      <c r="M730" s="5">
        <f t="shared" si="22"/>
        <v>8165</v>
      </c>
      <c r="N730" cm="1">
        <f t="array" ref="N730:Q730">_xlfn.XLOOKUP($B730,'Raw -orders'!$A:$A,'Raw -orders'!$B:$E)</f>
        <v>674</v>
      </c>
      <c r="O730">
        <v>49994</v>
      </c>
      <c r="P730" s="1">
        <v>44486</v>
      </c>
      <c r="Q730" s="1">
        <v>44507</v>
      </c>
      <c r="R730" t="str" cm="1">
        <f t="array" ref="R730:Y730">_xlfn.XLOOKUP($N730,'Raw - customers'!$A:$A,'Raw - customers'!$B:$I)</f>
        <v>Marthena Matterson</v>
      </c>
      <c r="S730" t="str">
        <v>Bigender</v>
      </c>
      <c r="T730">
        <v>36</v>
      </c>
      <c r="U730" t="str">
        <v>5420 Amelia IslandSuite 286</v>
      </c>
      <c r="V730">
        <v>4389</v>
      </c>
      <c r="W730" t="str">
        <v>Goodwinmouth</v>
      </c>
      <c r="X730" t="str">
        <v>South Australia</v>
      </c>
      <c r="Y730" t="str">
        <v>Australia</v>
      </c>
      <c r="Z730">
        <v>10</v>
      </c>
      <c r="AA730" s="3" t="str">
        <f t="shared" si="23"/>
        <v>20 to 30</v>
      </c>
      <c r="AP730" s="6">
        <v>674</v>
      </c>
      <c r="AQ730" s="6" t="s">
        <v>1345</v>
      </c>
    </row>
    <row r="731" spans="1:43" x14ac:dyDescent="0.25">
      <c r="A731">
        <v>729</v>
      </c>
      <c r="B731">
        <v>154</v>
      </c>
      <c r="C731">
        <v>625</v>
      </c>
      <c r="D731">
        <v>112</v>
      </c>
      <c r="E731">
        <v>2</v>
      </c>
      <c r="F731">
        <v>224</v>
      </c>
      <c r="G731" t="str">
        <f>VLOOKUP($C731,'Raw-products'!$A$2:$H$1261,MATCH(G$1,'Raw-products'!$A$1:$H$1,0))</f>
        <v>Jacket</v>
      </c>
      <c r="H731" t="str">
        <f>VLOOKUP($C731,'Raw-products'!$A$2:$H$1261,MATCH(H$1,'Raw-products'!$A$1:$H$1,0))</f>
        <v>Cardigan</v>
      </c>
      <c r="I731" t="str">
        <f>VLOOKUP($C731,'Raw-products'!$A$2:$H$1261,MATCH(I$1,'Raw-products'!$A$1:$H$1,0))</f>
        <v>XS</v>
      </c>
      <c r="J731" t="str">
        <f>VLOOKUP($C731,'Raw-products'!$A$2:$H$1261,MATCH(J$1,'Raw-products'!$A$1:$H$1,0))</f>
        <v>violet</v>
      </c>
      <c r="K731">
        <f>VLOOKUP($C731,'Raw-products'!$A$2:$H$1261,MATCH(K$1,'Raw-products'!$A$1:$H$1,0))</f>
        <v>118</v>
      </c>
      <c r="L731">
        <f>VLOOKUP($C731,'Raw-products'!$A$2:$H$1261,MATCH(L$1,'Raw-products'!$A$1:$H$1,0))</f>
        <v>40</v>
      </c>
      <c r="M731" s="5">
        <f t="shared" si="22"/>
        <v>4720</v>
      </c>
      <c r="N731" cm="1">
        <f t="array" ref="N731:Q731">_xlfn.XLOOKUP($B731,'Raw -orders'!$A:$A,'Raw -orders'!$B:$E)</f>
        <v>674</v>
      </c>
      <c r="O731">
        <v>49994</v>
      </c>
      <c r="P731" s="1">
        <v>44486</v>
      </c>
      <c r="Q731" s="1">
        <v>44507</v>
      </c>
      <c r="R731" t="str" cm="1">
        <f t="array" ref="R731:Y731">_xlfn.XLOOKUP($N731,'Raw - customers'!$A:$A,'Raw - customers'!$B:$I)</f>
        <v>Marthena Matterson</v>
      </c>
      <c r="S731" t="str">
        <v>Bigender</v>
      </c>
      <c r="T731">
        <v>36</v>
      </c>
      <c r="U731" t="str">
        <v>5420 Amelia IslandSuite 286</v>
      </c>
      <c r="V731">
        <v>4389</v>
      </c>
      <c r="W731" t="str">
        <v>Goodwinmouth</v>
      </c>
      <c r="X731" t="str">
        <v>South Australia</v>
      </c>
      <c r="Y731" t="str">
        <v>Australia</v>
      </c>
      <c r="Z731">
        <v>10</v>
      </c>
      <c r="AA731" s="3" t="str">
        <f t="shared" si="23"/>
        <v>20 to 30</v>
      </c>
      <c r="AP731" s="6">
        <v>674</v>
      </c>
      <c r="AQ731" s="6" t="s">
        <v>1345</v>
      </c>
    </row>
    <row r="732" spans="1:43" x14ac:dyDescent="0.25">
      <c r="A732">
        <v>730</v>
      </c>
      <c r="B732">
        <v>155</v>
      </c>
      <c r="C732">
        <v>512</v>
      </c>
      <c r="D732">
        <v>102</v>
      </c>
      <c r="E732">
        <v>1</v>
      </c>
      <c r="F732">
        <v>102</v>
      </c>
      <c r="G732" t="str">
        <f>VLOOKUP($C732,'Raw-products'!$A$2:$H$1261,MATCH(G$1,'Raw-products'!$A$1:$H$1,0))</f>
        <v>Jacket</v>
      </c>
      <c r="H732" t="str">
        <f>VLOOKUP($C732,'Raw-products'!$A$2:$H$1261,MATCH(H$1,'Raw-products'!$A$1:$H$1,0))</f>
        <v>Windbreaker</v>
      </c>
      <c r="I732" t="str">
        <f>VLOOKUP($C732,'Raw-products'!$A$2:$H$1261,MATCH(I$1,'Raw-products'!$A$1:$H$1,0))</f>
        <v>M</v>
      </c>
      <c r="J732" t="str">
        <f>VLOOKUP($C732,'Raw-products'!$A$2:$H$1261,MATCH(J$1,'Raw-products'!$A$1:$H$1,0))</f>
        <v>blue</v>
      </c>
      <c r="K732">
        <f>VLOOKUP($C732,'Raw-products'!$A$2:$H$1261,MATCH(K$1,'Raw-products'!$A$1:$H$1,0))</f>
        <v>109</v>
      </c>
      <c r="L732">
        <f>VLOOKUP($C732,'Raw-products'!$A$2:$H$1261,MATCH(L$1,'Raw-products'!$A$1:$H$1,0))</f>
        <v>70</v>
      </c>
      <c r="M732" s="5">
        <f t="shared" si="22"/>
        <v>7630</v>
      </c>
      <c r="N732" cm="1">
        <f t="array" ref="N732:Q732">_xlfn.XLOOKUP($B732,'Raw -orders'!$A:$A,'Raw -orders'!$B:$E)</f>
        <v>834</v>
      </c>
      <c r="O732">
        <v>11166</v>
      </c>
      <c r="P732" s="1">
        <v>44377</v>
      </c>
      <c r="Q732" s="1">
        <v>44395</v>
      </c>
      <c r="R732" t="str" cm="1">
        <f t="array" ref="R732:Y732">_xlfn.XLOOKUP($N732,'Raw - customers'!$A:$A,'Raw - customers'!$B:$I)</f>
        <v>Glenn Keri</v>
      </c>
      <c r="S732" t="str">
        <v>Non-binary</v>
      </c>
      <c r="T732">
        <v>61</v>
      </c>
      <c r="U732" t="str">
        <v>4838 Jacobi HillApt. 825</v>
      </c>
      <c r="V732">
        <v>2848</v>
      </c>
      <c r="W732" t="str">
        <v>Port Ellaside</v>
      </c>
      <c r="X732" t="str">
        <v>New South Wales</v>
      </c>
      <c r="Y732" t="str">
        <v>Australia</v>
      </c>
      <c r="Z732">
        <v>6</v>
      </c>
      <c r="AA732" s="3" t="str">
        <f t="shared" si="23"/>
        <v>10 to 20</v>
      </c>
      <c r="AP732" s="6">
        <v>834</v>
      </c>
      <c r="AQ732" s="6" t="s">
        <v>1362</v>
      </c>
    </row>
    <row r="733" spans="1:43" x14ac:dyDescent="0.25">
      <c r="A733">
        <v>731</v>
      </c>
      <c r="B733">
        <v>156</v>
      </c>
      <c r="C733">
        <v>1253</v>
      </c>
      <c r="D733">
        <v>112</v>
      </c>
      <c r="E733">
        <v>1</v>
      </c>
      <c r="F733">
        <v>112</v>
      </c>
      <c r="G733" t="str">
        <f>VLOOKUP($C733,'Raw-products'!$A$2:$H$1261,MATCH(G$1,'Raw-products'!$A$1:$H$1,0))</f>
        <v>Trousers</v>
      </c>
      <c r="H733" t="str">
        <f>VLOOKUP($C733,'Raw-products'!$A$2:$H$1261,MATCH(H$1,'Raw-products'!$A$1:$H$1,0))</f>
        <v>Tracksuit Bottoms</v>
      </c>
      <c r="I733" t="str">
        <f>VLOOKUP($C733,'Raw-products'!$A$2:$H$1261,MATCH(I$1,'Raw-products'!$A$1:$H$1,0))</f>
        <v>L</v>
      </c>
      <c r="J733" t="str">
        <f>VLOOKUP($C733,'Raw-products'!$A$2:$H$1261,MATCH(J$1,'Raw-products'!$A$1:$H$1,0))</f>
        <v>indigo</v>
      </c>
      <c r="K733">
        <f>VLOOKUP($C733,'Raw-products'!$A$2:$H$1261,MATCH(K$1,'Raw-products'!$A$1:$H$1,0))</f>
        <v>91</v>
      </c>
      <c r="L733">
        <f>VLOOKUP($C733,'Raw-products'!$A$2:$H$1261,MATCH(L$1,'Raw-products'!$A$1:$H$1,0))</f>
        <v>50</v>
      </c>
      <c r="M733" s="5">
        <f t="shared" si="22"/>
        <v>4550</v>
      </c>
      <c r="N733" cm="1">
        <f t="array" ref="N733:Q733">_xlfn.XLOOKUP($B733,'Raw -orders'!$A:$A,'Raw -orders'!$B:$E)</f>
        <v>727</v>
      </c>
      <c r="O733">
        <v>37878</v>
      </c>
      <c r="P733" s="1">
        <v>44387</v>
      </c>
      <c r="Q733" s="1">
        <v>44406</v>
      </c>
      <c r="R733" t="str" cm="1">
        <f t="array" ref="R733:Y733">_xlfn.XLOOKUP($N733,'Raw - customers'!$A:$A,'Raw - customers'!$B:$I)</f>
        <v>Herschel Verdey</v>
      </c>
      <c r="S733" t="str">
        <v>Female</v>
      </c>
      <c r="T733">
        <v>26</v>
      </c>
      <c r="U733" t="str">
        <v>2752 Lily RoadApt. 721</v>
      </c>
      <c r="V733">
        <v>3249</v>
      </c>
      <c r="W733" t="str">
        <v>Jacobport</v>
      </c>
      <c r="X733" t="str">
        <v>New South Wales</v>
      </c>
      <c r="Y733" t="str">
        <v>Australia</v>
      </c>
      <c r="Z733">
        <v>7</v>
      </c>
      <c r="AA733" s="3" t="str">
        <f t="shared" si="23"/>
        <v>10 to 20</v>
      </c>
      <c r="AP733" s="6">
        <v>727</v>
      </c>
      <c r="AQ733" s="6" t="s">
        <v>1362</v>
      </c>
    </row>
    <row r="734" spans="1:43" x14ac:dyDescent="0.25">
      <c r="A734">
        <v>732</v>
      </c>
      <c r="B734">
        <v>156</v>
      </c>
      <c r="C734">
        <v>1155</v>
      </c>
      <c r="D734">
        <v>99</v>
      </c>
      <c r="E734">
        <v>2</v>
      </c>
      <c r="F734">
        <v>198</v>
      </c>
      <c r="G734" t="str">
        <f>VLOOKUP($C734,'Raw-products'!$A$2:$H$1261,MATCH(G$1,'Raw-products'!$A$1:$H$1,0))</f>
        <v>Trousers</v>
      </c>
      <c r="H734" t="str">
        <f>VLOOKUP($C734,'Raw-products'!$A$2:$H$1261,MATCH(H$1,'Raw-products'!$A$1:$H$1,0))</f>
        <v>High-Waisted</v>
      </c>
      <c r="I734" t="str">
        <f>VLOOKUP($C734,'Raw-products'!$A$2:$H$1261,MATCH(I$1,'Raw-products'!$A$1:$H$1,0))</f>
        <v>XS</v>
      </c>
      <c r="J734" t="str">
        <f>VLOOKUP($C734,'Raw-products'!$A$2:$H$1261,MATCH(J$1,'Raw-products'!$A$1:$H$1,0))</f>
        <v>red</v>
      </c>
      <c r="K734">
        <f>VLOOKUP($C734,'Raw-products'!$A$2:$H$1261,MATCH(K$1,'Raw-products'!$A$1:$H$1,0))</f>
        <v>98</v>
      </c>
      <c r="L734">
        <f>VLOOKUP($C734,'Raw-products'!$A$2:$H$1261,MATCH(L$1,'Raw-products'!$A$1:$H$1,0))</f>
        <v>74</v>
      </c>
      <c r="M734" s="5">
        <f t="shared" si="22"/>
        <v>7252</v>
      </c>
      <c r="N734" cm="1">
        <f t="array" ref="N734:Q734">_xlfn.XLOOKUP($B734,'Raw -orders'!$A:$A,'Raw -orders'!$B:$E)</f>
        <v>727</v>
      </c>
      <c r="O734">
        <v>37878</v>
      </c>
      <c r="P734" s="1">
        <v>44387</v>
      </c>
      <c r="Q734" s="1">
        <v>44406</v>
      </c>
      <c r="R734" t="str" cm="1">
        <f t="array" ref="R734:Y734">_xlfn.XLOOKUP($N734,'Raw - customers'!$A:$A,'Raw - customers'!$B:$I)</f>
        <v>Herschel Verdey</v>
      </c>
      <c r="S734" t="str">
        <v>Female</v>
      </c>
      <c r="T734">
        <v>26</v>
      </c>
      <c r="U734" t="str">
        <v>2752 Lily RoadApt. 721</v>
      </c>
      <c r="V734">
        <v>3249</v>
      </c>
      <c r="W734" t="str">
        <v>Jacobport</v>
      </c>
      <c r="X734" t="str">
        <v>New South Wales</v>
      </c>
      <c r="Y734" t="str">
        <v>Australia</v>
      </c>
      <c r="Z734">
        <v>7</v>
      </c>
      <c r="AA734" s="3" t="str">
        <f t="shared" si="23"/>
        <v>10 to 20</v>
      </c>
      <c r="AP734" s="6">
        <v>727</v>
      </c>
      <c r="AQ734" s="6" t="s">
        <v>1362</v>
      </c>
    </row>
    <row r="735" spans="1:43" x14ac:dyDescent="0.25">
      <c r="A735">
        <v>733</v>
      </c>
      <c r="B735">
        <v>156</v>
      </c>
      <c r="C735">
        <v>438</v>
      </c>
      <c r="D735">
        <v>107</v>
      </c>
      <c r="E735">
        <v>2</v>
      </c>
      <c r="F735">
        <v>214</v>
      </c>
      <c r="G735" t="str">
        <f>VLOOKUP($C735,'Raw-products'!$A$2:$H$1261,MATCH(G$1,'Raw-products'!$A$1:$H$1,0))</f>
        <v>Jacket</v>
      </c>
      <c r="H735" t="str">
        <f>VLOOKUP($C735,'Raw-products'!$A$2:$H$1261,MATCH(H$1,'Raw-products'!$A$1:$H$1,0))</f>
        <v>Denim</v>
      </c>
      <c r="I735" t="str">
        <f>VLOOKUP($C735,'Raw-products'!$A$2:$H$1261,MATCH(I$1,'Raw-products'!$A$1:$H$1,0))</f>
        <v>L</v>
      </c>
      <c r="J735" t="str">
        <f>VLOOKUP($C735,'Raw-products'!$A$2:$H$1261,MATCH(J$1,'Raw-products'!$A$1:$H$1,0))</f>
        <v>green</v>
      </c>
      <c r="K735">
        <f>VLOOKUP($C735,'Raw-products'!$A$2:$H$1261,MATCH(K$1,'Raw-products'!$A$1:$H$1,0))</f>
        <v>92</v>
      </c>
      <c r="L735">
        <f>VLOOKUP($C735,'Raw-products'!$A$2:$H$1261,MATCH(L$1,'Raw-products'!$A$1:$H$1,0))</f>
        <v>52</v>
      </c>
      <c r="M735" s="5">
        <f t="shared" si="22"/>
        <v>4784</v>
      </c>
      <c r="N735" cm="1">
        <f t="array" ref="N735:Q735">_xlfn.XLOOKUP($B735,'Raw -orders'!$A:$A,'Raw -orders'!$B:$E)</f>
        <v>727</v>
      </c>
      <c r="O735">
        <v>37878</v>
      </c>
      <c r="P735" s="1">
        <v>44387</v>
      </c>
      <c r="Q735" s="1">
        <v>44406</v>
      </c>
      <c r="R735" t="str" cm="1">
        <f t="array" ref="R735:Y735">_xlfn.XLOOKUP($N735,'Raw - customers'!$A:$A,'Raw - customers'!$B:$I)</f>
        <v>Herschel Verdey</v>
      </c>
      <c r="S735" t="str">
        <v>Female</v>
      </c>
      <c r="T735">
        <v>26</v>
      </c>
      <c r="U735" t="str">
        <v>2752 Lily RoadApt. 721</v>
      </c>
      <c r="V735">
        <v>3249</v>
      </c>
      <c r="W735" t="str">
        <v>Jacobport</v>
      </c>
      <c r="X735" t="str">
        <v>New South Wales</v>
      </c>
      <c r="Y735" t="str">
        <v>Australia</v>
      </c>
      <c r="Z735">
        <v>7</v>
      </c>
      <c r="AA735" s="3" t="str">
        <f t="shared" si="23"/>
        <v>10 to 20</v>
      </c>
      <c r="AP735" s="6">
        <v>727</v>
      </c>
      <c r="AQ735" s="6" t="s">
        <v>1362</v>
      </c>
    </row>
    <row r="736" spans="1:43" x14ac:dyDescent="0.25">
      <c r="A736">
        <v>734</v>
      </c>
      <c r="B736">
        <v>156</v>
      </c>
      <c r="C736">
        <v>719</v>
      </c>
      <c r="D736">
        <v>119</v>
      </c>
      <c r="E736">
        <v>1</v>
      </c>
      <c r="F736">
        <v>119</v>
      </c>
      <c r="G736" t="str">
        <f>VLOOKUP($C736,'Raw-products'!$A$2:$H$1261,MATCH(G$1,'Raw-products'!$A$1:$H$1,0))</f>
        <v>Jacket</v>
      </c>
      <c r="H736" t="str">
        <f>VLOOKUP($C736,'Raw-products'!$A$2:$H$1261,MATCH(H$1,'Raw-products'!$A$1:$H$1,0))</f>
        <v>Trench Coat</v>
      </c>
      <c r="I736" t="str">
        <f>VLOOKUP($C736,'Raw-products'!$A$2:$H$1261,MATCH(I$1,'Raw-products'!$A$1:$H$1,0))</f>
        <v>XL</v>
      </c>
      <c r="J736" t="str">
        <f>VLOOKUP($C736,'Raw-products'!$A$2:$H$1261,MATCH(J$1,'Raw-products'!$A$1:$H$1,0))</f>
        <v>green</v>
      </c>
      <c r="K736">
        <f>VLOOKUP($C736,'Raw-products'!$A$2:$H$1261,MATCH(K$1,'Raw-products'!$A$1:$H$1,0))</f>
        <v>112</v>
      </c>
      <c r="L736">
        <f>VLOOKUP($C736,'Raw-products'!$A$2:$H$1261,MATCH(L$1,'Raw-products'!$A$1:$H$1,0))</f>
        <v>53</v>
      </c>
      <c r="M736" s="5">
        <f t="shared" si="22"/>
        <v>5936</v>
      </c>
      <c r="N736" cm="1">
        <f t="array" ref="N736:Q736">_xlfn.XLOOKUP($B736,'Raw -orders'!$A:$A,'Raw -orders'!$B:$E)</f>
        <v>727</v>
      </c>
      <c r="O736">
        <v>37878</v>
      </c>
      <c r="P736" s="1">
        <v>44387</v>
      </c>
      <c r="Q736" s="1">
        <v>44406</v>
      </c>
      <c r="R736" t="str" cm="1">
        <f t="array" ref="R736:Y736">_xlfn.XLOOKUP($N736,'Raw - customers'!$A:$A,'Raw - customers'!$B:$I)</f>
        <v>Herschel Verdey</v>
      </c>
      <c r="S736" t="str">
        <v>Female</v>
      </c>
      <c r="T736">
        <v>26</v>
      </c>
      <c r="U736" t="str">
        <v>2752 Lily RoadApt. 721</v>
      </c>
      <c r="V736">
        <v>3249</v>
      </c>
      <c r="W736" t="str">
        <v>Jacobport</v>
      </c>
      <c r="X736" t="str">
        <v>New South Wales</v>
      </c>
      <c r="Y736" t="str">
        <v>Australia</v>
      </c>
      <c r="Z736">
        <v>7</v>
      </c>
      <c r="AA736" s="3" t="str">
        <f t="shared" si="23"/>
        <v>10 to 20</v>
      </c>
      <c r="AP736" s="6">
        <v>727</v>
      </c>
      <c r="AQ736" s="6" t="s">
        <v>1362</v>
      </c>
    </row>
    <row r="737" spans="1:43" x14ac:dyDescent="0.25">
      <c r="A737">
        <v>735</v>
      </c>
      <c r="B737">
        <v>156</v>
      </c>
      <c r="C737">
        <v>470</v>
      </c>
      <c r="D737">
        <v>118</v>
      </c>
      <c r="E737">
        <v>3</v>
      </c>
      <c r="F737">
        <v>354</v>
      </c>
      <c r="G737" t="str">
        <f>VLOOKUP($C737,'Raw-products'!$A$2:$H$1261,MATCH(G$1,'Raw-products'!$A$1:$H$1,0))</f>
        <v>Jacket</v>
      </c>
      <c r="H737" t="str">
        <f>VLOOKUP($C737,'Raw-products'!$A$2:$H$1261,MATCH(H$1,'Raw-products'!$A$1:$H$1,0))</f>
        <v>Puffer</v>
      </c>
      <c r="I737" t="str">
        <f>VLOOKUP($C737,'Raw-products'!$A$2:$H$1261,MATCH(I$1,'Raw-products'!$A$1:$H$1,0))</f>
        <v>XS</v>
      </c>
      <c r="J737" t="str">
        <f>VLOOKUP($C737,'Raw-products'!$A$2:$H$1261,MATCH(J$1,'Raw-products'!$A$1:$H$1,0))</f>
        <v>green</v>
      </c>
      <c r="K737">
        <f>VLOOKUP($C737,'Raw-products'!$A$2:$H$1261,MATCH(K$1,'Raw-products'!$A$1:$H$1,0))</f>
        <v>110</v>
      </c>
      <c r="L737">
        <f>VLOOKUP($C737,'Raw-products'!$A$2:$H$1261,MATCH(L$1,'Raw-products'!$A$1:$H$1,0))</f>
        <v>41</v>
      </c>
      <c r="M737" s="5">
        <f t="shared" si="22"/>
        <v>4510</v>
      </c>
      <c r="N737" cm="1">
        <f t="array" ref="N737:Q737">_xlfn.XLOOKUP($B737,'Raw -orders'!$A:$A,'Raw -orders'!$B:$E)</f>
        <v>727</v>
      </c>
      <c r="O737">
        <v>37878</v>
      </c>
      <c r="P737" s="1">
        <v>44387</v>
      </c>
      <c r="Q737" s="1">
        <v>44406</v>
      </c>
      <c r="R737" t="str" cm="1">
        <f t="array" ref="R737:Y737">_xlfn.XLOOKUP($N737,'Raw - customers'!$A:$A,'Raw - customers'!$B:$I)</f>
        <v>Herschel Verdey</v>
      </c>
      <c r="S737" t="str">
        <v>Female</v>
      </c>
      <c r="T737">
        <v>26</v>
      </c>
      <c r="U737" t="str">
        <v>2752 Lily RoadApt. 721</v>
      </c>
      <c r="V737">
        <v>3249</v>
      </c>
      <c r="W737" t="str">
        <v>Jacobport</v>
      </c>
      <c r="X737" t="str">
        <v>New South Wales</v>
      </c>
      <c r="Y737" t="str">
        <v>Australia</v>
      </c>
      <c r="Z737">
        <v>7</v>
      </c>
      <c r="AA737" s="3" t="str">
        <f t="shared" si="23"/>
        <v>10 to 20</v>
      </c>
      <c r="AP737" s="6">
        <v>727</v>
      </c>
      <c r="AQ737" s="6" t="s">
        <v>1362</v>
      </c>
    </row>
    <row r="738" spans="1:43" x14ac:dyDescent="0.25">
      <c r="A738">
        <v>736</v>
      </c>
      <c r="B738">
        <v>157</v>
      </c>
      <c r="C738">
        <v>918</v>
      </c>
      <c r="D738">
        <v>96</v>
      </c>
      <c r="E738">
        <v>3</v>
      </c>
      <c r="F738">
        <v>288</v>
      </c>
      <c r="G738" t="str">
        <f>VLOOKUP($C738,'Raw-products'!$A$2:$H$1261,MATCH(G$1,'Raw-products'!$A$1:$H$1,0))</f>
        <v>Trousers</v>
      </c>
      <c r="H738" t="str">
        <f>VLOOKUP($C738,'Raw-products'!$A$2:$H$1261,MATCH(H$1,'Raw-products'!$A$1:$H$1,0))</f>
        <v>Drawstring</v>
      </c>
      <c r="I738" t="str">
        <f>VLOOKUP($C738,'Raw-products'!$A$2:$H$1261,MATCH(I$1,'Raw-products'!$A$1:$H$1,0))</f>
        <v>L</v>
      </c>
      <c r="J738" t="str">
        <f>VLOOKUP($C738,'Raw-products'!$A$2:$H$1261,MATCH(J$1,'Raw-products'!$A$1:$H$1,0))</f>
        <v>orange</v>
      </c>
      <c r="K738">
        <f>VLOOKUP($C738,'Raw-products'!$A$2:$H$1261,MATCH(K$1,'Raw-products'!$A$1:$H$1,0))</f>
        <v>104</v>
      </c>
      <c r="L738">
        <f>VLOOKUP($C738,'Raw-products'!$A$2:$H$1261,MATCH(L$1,'Raw-products'!$A$1:$H$1,0))</f>
        <v>54</v>
      </c>
      <c r="M738" s="5">
        <f t="shared" si="22"/>
        <v>5616</v>
      </c>
      <c r="N738" cm="1">
        <f t="array" ref="N738:Q738">_xlfn.XLOOKUP($B738,'Raw -orders'!$A:$A,'Raw -orders'!$B:$E)</f>
        <v>909</v>
      </c>
      <c r="O738">
        <v>17955</v>
      </c>
      <c r="P738" s="1">
        <v>44293</v>
      </c>
      <c r="Q738" s="1">
        <v>44303</v>
      </c>
      <c r="R738" t="str" cm="1">
        <f t="array" ref="R738:Y738">_xlfn.XLOOKUP($N738,'Raw - customers'!$A:$A,'Raw - customers'!$B:$I)</f>
        <v>Patin Circuit</v>
      </c>
      <c r="S738" t="str">
        <v>Genderqueer</v>
      </c>
      <c r="T738">
        <v>62</v>
      </c>
      <c r="U738" t="str">
        <v>976 Murray Station StApt. 036</v>
      </c>
      <c r="V738">
        <v>3227</v>
      </c>
      <c r="W738" t="str">
        <v>Langfort</v>
      </c>
      <c r="X738" t="str">
        <v>Tasmania</v>
      </c>
      <c r="Y738" t="str">
        <v>Australia</v>
      </c>
      <c r="Z738">
        <v>4</v>
      </c>
      <c r="AA738" s="3" t="str">
        <f t="shared" si="23"/>
        <v>0 to 10</v>
      </c>
      <c r="AP738" s="6">
        <v>909</v>
      </c>
      <c r="AQ738" s="6" t="s">
        <v>1414</v>
      </c>
    </row>
    <row r="739" spans="1:43" x14ac:dyDescent="0.25">
      <c r="A739">
        <v>737</v>
      </c>
      <c r="B739">
        <v>157</v>
      </c>
      <c r="C739">
        <v>585</v>
      </c>
      <c r="D739">
        <v>100</v>
      </c>
      <c r="E739">
        <v>1</v>
      </c>
      <c r="F739">
        <v>100</v>
      </c>
      <c r="G739" t="str">
        <f>VLOOKUP($C739,'Raw-products'!$A$2:$H$1261,MATCH(G$1,'Raw-products'!$A$1:$H$1,0))</f>
        <v>Jacket</v>
      </c>
      <c r="H739" t="str">
        <f>VLOOKUP($C739,'Raw-products'!$A$2:$H$1261,MATCH(H$1,'Raw-products'!$A$1:$H$1,0))</f>
        <v>Bomber</v>
      </c>
      <c r="I739" t="str">
        <f>VLOOKUP($C739,'Raw-products'!$A$2:$H$1261,MATCH(I$1,'Raw-products'!$A$1:$H$1,0))</f>
        <v>XS</v>
      </c>
      <c r="J739" t="str">
        <f>VLOOKUP($C739,'Raw-products'!$A$2:$H$1261,MATCH(J$1,'Raw-products'!$A$1:$H$1,0))</f>
        <v>indigo</v>
      </c>
      <c r="K739">
        <f>VLOOKUP($C739,'Raw-products'!$A$2:$H$1261,MATCH(K$1,'Raw-products'!$A$1:$H$1,0))</f>
        <v>90</v>
      </c>
      <c r="L739">
        <f>VLOOKUP($C739,'Raw-products'!$A$2:$H$1261,MATCH(L$1,'Raw-products'!$A$1:$H$1,0))</f>
        <v>59</v>
      </c>
      <c r="M739" s="5">
        <f t="shared" si="22"/>
        <v>5310</v>
      </c>
      <c r="N739" cm="1">
        <f t="array" ref="N739:Q739">_xlfn.XLOOKUP($B739,'Raw -orders'!$A:$A,'Raw -orders'!$B:$E)</f>
        <v>909</v>
      </c>
      <c r="O739">
        <v>17955</v>
      </c>
      <c r="P739" s="1">
        <v>44293</v>
      </c>
      <c r="Q739" s="1">
        <v>44303</v>
      </c>
      <c r="R739" t="str" cm="1">
        <f t="array" ref="R739:Y739">_xlfn.XLOOKUP($N739,'Raw - customers'!$A:$A,'Raw - customers'!$B:$I)</f>
        <v>Patin Circuit</v>
      </c>
      <c r="S739" t="str">
        <v>Genderqueer</v>
      </c>
      <c r="T739">
        <v>62</v>
      </c>
      <c r="U739" t="str">
        <v>976 Murray Station StApt. 036</v>
      </c>
      <c r="V739">
        <v>3227</v>
      </c>
      <c r="W739" t="str">
        <v>Langfort</v>
      </c>
      <c r="X739" t="str">
        <v>Tasmania</v>
      </c>
      <c r="Y739" t="str">
        <v>Australia</v>
      </c>
      <c r="Z739">
        <v>4</v>
      </c>
      <c r="AA739" s="3" t="str">
        <f t="shared" si="23"/>
        <v>0 to 10</v>
      </c>
      <c r="AP739" s="6">
        <v>909</v>
      </c>
      <c r="AQ739" s="6" t="s">
        <v>1414</v>
      </c>
    </row>
    <row r="740" spans="1:43" x14ac:dyDescent="0.25">
      <c r="A740">
        <v>738</v>
      </c>
      <c r="B740">
        <v>157</v>
      </c>
      <c r="C740">
        <v>493</v>
      </c>
      <c r="D740">
        <v>102</v>
      </c>
      <c r="E740">
        <v>2</v>
      </c>
      <c r="F740">
        <v>204</v>
      </c>
      <c r="G740" t="str">
        <f>VLOOKUP($C740,'Raw-products'!$A$2:$H$1261,MATCH(G$1,'Raw-products'!$A$1:$H$1,0))</f>
        <v>Jacket</v>
      </c>
      <c r="H740" t="str">
        <f>VLOOKUP($C740,'Raw-products'!$A$2:$H$1261,MATCH(H$1,'Raw-products'!$A$1:$H$1,0))</f>
        <v>Windbreaker</v>
      </c>
      <c r="I740" t="str">
        <f>VLOOKUP($C740,'Raw-products'!$A$2:$H$1261,MATCH(I$1,'Raw-products'!$A$1:$H$1,0))</f>
        <v>L</v>
      </c>
      <c r="J740" t="str">
        <f>VLOOKUP($C740,'Raw-products'!$A$2:$H$1261,MATCH(J$1,'Raw-products'!$A$1:$H$1,0))</f>
        <v>red</v>
      </c>
      <c r="K740">
        <f>VLOOKUP($C740,'Raw-products'!$A$2:$H$1261,MATCH(K$1,'Raw-products'!$A$1:$H$1,0))</f>
        <v>109</v>
      </c>
      <c r="L740">
        <f>VLOOKUP($C740,'Raw-products'!$A$2:$H$1261,MATCH(L$1,'Raw-products'!$A$1:$H$1,0))</f>
        <v>40</v>
      </c>
      <c r="M740" s="5">
        <f t="shared" si="22"/>
        <v>4360</v>
      </c>
      <c r="N740" cm="1">
        <f t="array" ref="N740:Q740">_xlfn.XLOOKUP($B740,'Raw -orders'!$A:$A,'Raw -orders'!$B:$E)</f>
        <v>909</v>
      </c>
      <c r="O740">
        <v>17955</v>
      </c>
      <c r="P740" s="1">
        <v>44293</v>
      </c>
      <c r="Q740" s="1">
        <v>44303</v>
      </c>
      <c r="R740" t="str" cm="1">
        <f t="array" ref="R740:Y740">_xlfn.XLOOKUP($N740,'Raw - customers'!$A:$A,'Raw - customers'!$B:$I)</f>
        <v>Patin Circuit</v>
      </c>
      <c r="S740" t="str">
        <v>Genderqueer</v>
      </c>
      <c r="T740">
        <v>62</v>
      </c>
      <c r="U740" t="str">
        <v>976 Murray Station StApt. 036</v>
      </c>
      <c r="V740">
        <v>3227</v>
      </c>
      <c r="W740" t="str">
        <v>Langfort</v>
      </c>
      <c r="X740" t="str">
        <v>Tasmania</v>
      </c>
      <c r="Y740" t="str">
        <v>Australia</v>
      </c>
      <c r="Z740">
        <v>4</v>
      </c>
      <c r="AA740" s="3" t="str">
        <f t="shared" si="23"/>
        <v>0 to 10</v>
      </c>
      <c r="AP740" s="6">
        <v>909</v>
      </c>
      <c r="AQ740" s="6" t="s">
        <v>1414</v>
      </c>
    </row>
    <row r="741" spans="1:43" x14ac:dyDescent="0.25">
      <c r="A741">
        <v>739</v>
      </c>
      <c r="B741">
        <v>157</v>
      </c>
      <c r="C741">
        <v>442</v>
      </c>
      <c r="D741">
        <v>107</v>
      </c>
      <c r="E741">
        <v>1</v>
      </c>
      <c r="F741">
        <v>107</v>
      </c>
      <c r="G741" t="str">
        <f>VLOOKUP($C741,'Raw-products'!$A$2:$H$1261,MATCH(G$1,'Raw-products'!$A$1:$H$1,0))</f>
        <v>Jacket</v>
      </c>
      <c r="H741" t="str">
        <f>VLOOKUP($C741,'Raw-products'!$A$2:$H$1261,MATCH(H$1,'Raw-products'!$A$1:$H$1,0))</f>
        <v>Denim</v>
      </c>
      <c r="I741" t="str">
        <f>VLOOKUP($C741,'Raw-products'!$A$2:$H$1261,MATCH(I$1,'Raw-products'!$A$1:$H$1,0))</f>
        <v>M</v>
      </c>
      <c r="J741" t="str">
        <f>VLOOKUP($C741,'Raw-products'!$A$2:$H$1261,MATCH(J$1,'Raw-products'!$A$1:$H$1,0))</f>
        <v>blue</v>
      </c>
      <c r="K741">
        <f>VLOOKUP($C741,'Raw-products'!$A$2:$H$1261,MATCH(K$1,'Raw-products'!$A$1:$H$1,0))</f>
        <v>92</v>
      </c>
      <c r="L741">
        <f>VLOOKUP($C741,'Raw-products'!$A$2:$H$1261,MATCH(L$1,'Raw-products'!$A$1:$H$1,0))</f>
        <v>61</v>
      </c>
      <c r="M741" s="5">
        <f t="shared" si="22"/>
        <v>5612</v>
      </c>
      <c r="N741" cm="1">
        <f t="array" ref="N741:Q741">_xlfn.XLOOKUP($B741,'Raw -orders'!$A:$A,'Raw -orders'!$B:$E)</f>
        <v>909</v>
      </c>
      <c r="O741">
        <v>17955</v>
      </c>
      <c r="P741" s="1">
        <v>44293</v>
      </c>
      <c r="Q741" s="1">
        <v>44303</v>
      </c>
      <c r="R741" t="str" cm="1">
        <f t="array" ref="R741:Y741">_xlfn.XLOOKUP($N741,'Raw - customers'!$A:$A,'Raw - customers'!$B:$I)</f>
        <v>Patin Circuit</v>
      </c>
      <c r="S741" t="str">
        <v>Genderqueer</v>
      </c>
      <c r="T741">
        <v>62</v>
      </c>
      <c r="U741" t="str">
        <v>976 Murray Station StApt. 036</v>
      </c>
      <c r="V741">
        <v>3227</v>
      </c>
      <c r="W741" t="str">
        <v>Langfort</v>
      </c>
      <c r="X741" t="str">
        <v>Tasmania</v>
      </c>
      <c r="Y741" t="str">
        <v>Australia</v>
      </c>
      <c r="Z741">
        <v>4</v>
      </c>
      <c r="AA741" s="3" t="str">
        <f t="shared" si="23"/>
        <v>0 to 10</v>
      </c>
      <c r="AP741" s="6">
        <v>909</v>
      </c>
      <c r="AQ741" s="6" t="s">
        <v>1414</v>
      </c>
    </row>
    <row r="742" spans="1:43" x14ac:dyDescent="0.25">
      <c r="A742">
        <v>740</v>
      </c>
      <c r="B742">
        <v>158</v>
      </c>
      <c r="C742">
        <v>1173</v>
      </c>
      <c r="D742">
        <v>99</v>
      </c>
      <c r="E742">
        <v>2</v>
      </c>
      <c r="F742">
        <v>198</v>
      </c>
      <c r="G742" t="str">
        <f>VLOOKUP($C742,'Raw-products'!$A$2:$H$1261,MATCH(G$1,'Raw-products'!$A$1:$H$1,0))</f>
        <v>Trousers</v>
      </c>
      <c r="H742" t="str">
        <f>VLOOKUP($C742,'Raw-products'!$A$2:$H$1261,MATCH(H$1,'Raw-products'!$A$1:$H$1,0))</f>
        <v>High-Waisted</v>
      </c>
      <c r="I742" t="str">
        <f>VLOOKUP($C742,'Raw-products'!$A$2:$H$1261,MATCH(I$1,'Raw-products'!$A$1:$H$1,0))</f>
        <v>L</v>
      </c>
      <c r="J742" t="str">
        <f>VLOOKUP($C742,'Raw-products'!$A$2:$H$1261,MATCH(J$1,'Raw-products'!$A$1:$H$1,0))</f>
        <v>green</v>
      </c>
      <c r="K742">
        <f>VLOOKUP($C742,'Raw-products'!$A$2:$H$1261,MATCH(K$1,'Raw-products'!$A$1:$H$1,0))</f>
        <v>98</v>
      </c>
      <c r="L742">
        <f>VLOOKUP($C742,'Raw-products'!$A$2:$H$1261,MATCH(L$1,'Raw-products'!$A$1:$H$1,0))</f>
        <v>75</v>
      </c>
      <c r="M742" s="5">
        <f t="shared" si="22"/>
        <v>7350</v>
      </c>
      <c r="N742" cm="1">
        <f t="array" ref="N742:Q742">_xlfn.XLOOKUP($B742,'Raw -orders'!$A:$A,'Raw -orders'!$B:$E)</f>
        <v>828</v>
      </c>
      <c r="O742">
        <v>14010</v>
      </c>
      <c r="P742" s="1">
        <v>44390</v>
      </c>
      <c r="Q742" s="1">
        <v>44412</v>
      </c>
      <c r="R742" t="str" cm="1">
        <f t="array" ref="R742:Y742">_xlfn.XLOOKUP($N742,'Raw - customers'!$A:$A,'Raw - customers'!$B:$I)</f>
        <v>Tucky Kitchaside</v>
      </c>
      <c r="S742" t="str">
        <v>Female</v>
      </c>
      <c r="T742">
        <v>57</v>
      </c>
      <c r="U742" t="str">
        <v>381 Matthew Estate DrSuite 656</v>
      </c>
      <c r="V742">
        <v>6351</v>
      </c>
      <c r="W742" t="str">
        <v>East Zacharystad</v>
      </c>
      <c r="X742" t="str">
        <v>Queensland</v>
      </c>
      <c r="Y742" t="str">
        <v>Australia</v>
      </c>
      <c r="Z742">
        <v>7</v>
      </c>
      <c r="AA742" s="3" t="str">
        <f t="shared" si="23"/>
        <v>20 to 30</v>
      </c>
      <c r="AP742" s="6">
        <v>828</v>
      </c>
      <c r="AQ742" s="6" t="s">
        <v>1355</v>
      </c>
    </row>
    <row r="743" spans="1:43" x14ac:dyDescent="0.25">
      <c r="A743">
        <v>741</v>
      </c>
      <c r="B743">
        <v>158</v>
      </c>
      <c r="C743">
        <v>975</v>
      </c>
      <c r="D743">
        <v>97</v>
      </c>
      <c r="E743">
        <v>2</v>
      </c>
      <c r="F743">
        <v>194</v>
      </c>
      <c r="G743" t="str">
        <f>VLOOKUP($C743,'Raw-products'!$A$2:$H$1261,MATCH(G$1,'Raw-products'!$A$1:$H$1,0))</f>
        <v>Trousers</v>
      </c>
      <c r="H743" t="str">
        <f>VLOOKUP($C743,'Raw-products'!$A$2:$H$1261,MATCH(H$1,'Raw-products'!$A$1:$H$1,0))</f>
        <v>Slim-Fit</v>
      </c>
      <c r="I743" t="str">
        <f>VLOOKUP($C743,'Raw-products'!$A$2:$H$1261,MATCH(I$1,'Raw-products'!$A$1:$H$1,0))</f>
        <v>XS</v>
      </c>
      <c r="J743" t="str">
        <f>VLOOKUP($C743,'Raw-products'!$A$2:$H$1261,MATCH(J$1,'Raw-products'!$A$1:$H$1,0))</f>
        <v>violet</v>
      </c>
      <c r="K743">
        <f>VLOOKUP($C743,'Raw-products'!$A$2:$H$1261,MATCH(K$1,'Raw-products'!$A$1:$H$1,0))</f>
        <v>119</v>
      </c>
      <c r="L743">
        <f>VLOOKUP($C743,'Raw-products'!$A$2:$H$1261,MATCH(L$1,'Raw-products'!$A$1:$H$1,0))</f>
        <v>70</v>
      </c>
      <c r="M743" s="5">
        <f t="shared" si="22"/>
        <v>8330</v>
      </c>
      <c r="N743" cm="1">
        <f t="array" ref="N743:Q743">_xlfn.XLOOKUP($B743,'Raw -orders'!$A:$A,'Raw -orders'!$B:$E)</f>
        <v>828</v>
      </c>
      <c r="O743">
        <v>14010</v>
      </c>
      <c r="P743" s="1">
        <v>44390</v>
      </c>
      <c r="Q743" s="1">
        <v>44412</v>
      </c>
      <c r="R743" t="str" cm="1">
        <f t="array" ref="R743:Y743">_xlfn.XLOOKUP($N743,'Raw - customers'!$A:$A,'Raw - customers'!$B:$I)</f>
        <v>Tucky Kitchaside</v>
      </c>
      <c r="S743" t="str">
        <v>Female</v>
      </c>
      <c r="T743">
        <v>57</v>
      </c>
      <c r="U743" t="str">
        <v>381 Matthew Estate DrSuite 656</v>
      </c>
      <c r="V743">
        <v>6351</v>
      </c>
      <c r="W743" t="str">
        <v>East Zacharystad</v>
      </c>
      <c r="X743" t="str">
        <v>Queensland</v>
      </c>
      <c r="Y743" t="str">
        <v>Australia</v>
      </c>
      <c r="Z743">
        <v>7</v>
      </c>
      <c r="AA743" s="3" t="str">
        <f t="shared" si="23"/>
        <v>20 to 30</v>
      </c>
      <c r="AP743" s="6">
        <v>828</v>
      </c>
      <c r="AQ743" s="6" t="s">
        <v>1355</v>
      </c>
    </row>
    <row r="744" spans="1:43" x14ac:dyDescent="0.25">
      <c r="A744">
        <v>742</v>
      </c>
      <c r="B744">
        <v>158</v>
      </c>
      <c r="C744">
        <v>238</v>
      </c>
      <c r="D744">
        <v>106</v>
      </c>
      <c r="E744">
        <v>1</v>
      </c>
      <c r="F744">
        <v>106</v>
      </c>
      <c r="G744" t="str">
        <f>VLOOKUP($C744,'Raw-products'!$A$2:$H$1261,MATCH(G$1,'Raw-products'!$A$1:$H$1,0))</f>
        <v>Shirt</v>
      </c>
      <c r="H744" t="str">
        <f>VLOOKUP($C744,'Raw-products'!$A$2:$H$1261,MATCH(H$1,'Raw-products'!$A$1:$H$1,0))</f>
        <v>Chambray</v>
      </c>
      <c r="I744" t="str">
        <f>VLOOKUP($C744,'Raw-products'!$A$2:$H$1261,MATCH(I$1,'Raw-products'!$A$1:$H$1,0))</f>
        <v>L</v>
      </c>
      <c r="J744" t="str">
        <f>VLOOKUP($C744,'Raw-products'!$A$2:$H$1261,MATCH(J$1,'Raw-products'!$A$1:$H$1,0))</f>
        <v>indigo</v>
      </c>
      <c r="K744">
        <f>VLOOKUP($C744,'Raw-products'!$A$2:$H$1261,MATCH(K$1,'Raw-products'!$A$1:$H$1,0))</f>
        <v>105</v>
      </c>
      <c r="L744">
        <f>VLOOKUP($C744,'Raw-products'!$A$2:$H$1261,MATCH(L$1,'Raw-products'!$A$1:$H$1,0))</f>
        <v>79</v>
      </c>
      <c r="M744" s="5">
        <f t="shared" si="22"/>
        <v>8295</v>
      </c>
      <c r="N744" cm="1">
        <f t="array" ref="N744:Q744">_xlfn.XLOOKUP($B744,'Raw -orders'!$A:$A,'Raw -orders'!$B:$E)</f>
        <v>828</v>
      </c>
      <c r="O744">
        <v>14010</v>
      </c>
      <c r="P744" s="1">
        <v>44390</v>
      </c>
      <c r="Q744" s="1">
        <v>44412</v>
      </c>
      <c r="R744" t="str" cm="1">
        <f t="array" ref="R744:Y744">_xlfn.XLOOKUP($N744,'Raw - customers'!$A:$A,'Raw - customers'!$B:$I)</f>
        <v>Tucky Kitchaside</v>
      </c>
      <c r="S744" t="str">
        <v>Female</v>
      </c>
      <c r="T744">
        <v>57</v>
      </c>
      <c r="U744" t="str">
        <v>381 Matthew Estate DrSuite 656</v>
      </c>
      <c r="V744">
        <v>6351</v>
      </c>
      <c r="W744" t="str">
        <v>East Zacharystad</v>
      </c>
      <c r="X744" t="str">
        <v>Queensland</v>
      </c>
      <c r="Y744" t="str">
        <v>Australia</v>
      </c>
      <c r="Z744">
        <v>7</v>
      </c>
      <c r="AA744" s="3" t="str">
        <f t="shared" si="23"/>
        <v>20 to 30</v>
      </c>
      <c r="AP744" s="6">
        <v>828</v>
      </c>
      <c r="AQ744" s="6" t="s">
        <v>1355</v>
      </c>
    </row>
    <row r="745" spans="1:43" x14ac:dyDescent="0.25">
      <c r="A745">
        <v>743</v>
      </c>
      <c r="B745">
        <v>158</v>
      </c>
      <c r="C745">
        <v>130</v>
      </c>
      <c r="D745">
        <v>92</v>
      </c>
      <c r="E745">
        <v>2</v>
      </c>
      <c r="F745">
        <v>184</v>
      </c>
      <c r="G745" t="str">
        <f>VLOOKUP($C745,'Raw-products'!$A$2:$H$1261,MATCH(G$1,'Raw-products'!$A$1:$H$1,0))</f>
        <v>Shirt</v>
      </c>
      <c r="H745" t="str">
        <f>VLOOKUP($C745,'Raw-products'!$A$2:$H$1261,MATCH(H$1,'Raw-products'!$A$1:$H$1,0))</f>
        <v>Denim</v>
      </c>
      <c r="I745" t="str">
        <f>VLOOKUP($C745,'Raw-products'!$A$2:$H$1261,MATCH(I$1,'Raw-products'!$A$1:$H$1,0))</f>
        <v>XS</v>
      </c>
      <c r="J745" t="str">
        <f>VLOOKUP($C745,'Raw-products'!$A$2:$H$1261,MATCH(J$1,'Raw-products'!$A$1:$H$1,0))</f>
        <v>indigo</v>
      </c>
      <c r="K745">
        <f>VLOOKUP($C745,'Raw-products'!$A$2:$H$1261,MATCH(K$1,'Raw-products'!$A$1:$H$1,0))</f>
        <v>115</v>
      </c>
      <c r="L745">
        <f>VLOOKUP($C745,'Raw-products'!$A$2:$H$1261,MATCH(L$1,'Raw-products'!$A$1:$H$1,0))</f>
        <v>79</v>
      </c>
      <c r="M745" s="5">
        <f t="shared" si="22"/>
        <v>9085</v>
      </c>
      <c r="N745" cm="1">
        <f t="array" ref="N745:Q745">_xlfn.XLOOKUP($B745,'Raw -orders'!$A:$A,'Raw -orders'!$B:$E)</f>
        <v>828</v>
      </c>
      <c r="O745">
        <v>14010</v>
      </c>
      <c r="P745" s="1">
        <v>44390</v>
      </c>
      <c r="Q745" s="1">
        <v>44412</v>
      </c>
      <c r="R745" t="str" cm="1">
        <f t="array" ref="R745:Y745">_xlfn.XLOOKUP($N745,'Raw - customers'!$A:$A,'Raw - customers'!$B:$I)</f>
        <v>Tucky Kitchaside</v>
      </c>
      <c r="S745" t="str">
        <v>Female</v>
      </c>
      <c r="T745">
        <v>57</v>
      </c>
      <c r="U745" t="str">
        <v>381 Matthew Estate DrSuite 656</v>
      </c>
      <c r="V745">
        <v>6351</v>
      </c>
      <c r="W745" t="str">
        <v>East Zacharystad</v>
      </c>
      <c r="X745" t="str">
        <v>Queensland</v>
      </c>
      <c r="Y745" t="str">
        <v>Australia</v>
      </c>
      <c r="Z745">
        <v>7</v>
      </c>
      <c r="AA745" s="3" t="str">
        <f t="shared" si="23"/>
        <v>20 to 30</v>
      </c>
      <c r="AP745" s="6">
        <v>828</v>
      </c>
      <c r="AQ745" s="6" t="s">
        <v>1355</v>
      </c>
    </row>
    <row r="746" spans="1:43" x14ac:dyDescent="0.25">
      <c r="A746">
        <v>744</v>
      </c>
      <c r="B746">
        <v>158</v>
      </c>
      <c r="C746">
        <v>257</v>
      </c>
      <c r="D746">
        <v>95</v>
      </c>
      <c r="E746">
        <v>2</v>
      </c>
      <c r="F746">
        <v>190</v>
      </c>
      <c r="G746" t="str">
        <f>VLOOKUP($C746,'Raw-products'!$A$2:$H$1261,MATCH(G$1,'Raw-products'!$A$1:$H$1,0))</f>
        <v>Shirt</v>
      </c>
      <c r="H746" t="str">
        <f>VLOOKUP($C746,'Raw-products'!$A$2:$H$1261,MATCH(H$1,'Raw-products'!$A$1:$H$1,0))</f>
        <v>Polo</v>
      </c>
      <c r="I746" t="str">
        <f>VLOOKUP($C746,'Raw-products'!$A$2:$H$1261,MATCH(I$1,'Raw-products'!$A$1:$H$1,0))</f>
        <v>M</v>
      </c>
      <c r="J746" t="str">
        <f>VLOOKUP($C746,'Raw-products'!$A$2:$H$1261,MATCH(J$1,'Raw-products'!$A$1:$H$1,0))</f>
        <v>yellow</v>
      </c>
      <c r="K746">
        <f>VLOOKUP($C746,'Raw-products'!$A$2:$H$1261,MATCH(K$1,'Raw-products'!$A$1:$H$1,0))</f>
        <v>117</v>
      </c>
      <c r="L746">
        <f>VLOOKUP($C746,'Raw-products'!$A$2:$H$1261,MATCH(L$1,'Raw-products'!$A$1:$H$1,0))</f>
        <v>52</v>
      </c>
      <c r="M746" s="5">
        <f t="shared" si="22"/>
        <v>6084</v>
      </c>
      <c r="N746" cm="1">
        <f t="array" ref="N746:Q746">_xlfn.XLOOKUP($B746,'Raw -orders'!$A:$A,'Raw -orders'!$B:$E)</f>
        <v>828</v>
      </c>
      <c r="O746">
        <v>14010</v>
      </c>
      <c r="P746" s="1">
        <v>44390</v>
      </c>
      <c r="Q746" s="1">
        <v>44412</v>
      </c>
      <c r="R746" t="str" cm="1">
        <f t="array" ref="R746:Y746">_xlfn.XLOOKUP($N746,'Raw - customers'!$A:$A,'Raw - customers'!$B:$I)</f>
        <v>Tucky Kitchaside</v>
      </c>
      <c r="S746" t="str">
        <v>Female</v>
      </c>
      <c r="T746">
        <v>57</v>
      </c>
      <c r="U746" t="str">
        <v>381 Matthew Estate DrSuite 656</v>
      </c>
      <c r="V746">
        <v>6351</v>
      </c>
      <c r="W746" t="str">
        <v>East Zacharystad</v>
      </c>
      <c r="X746" t="str">
        <v>Queensland</v>
      </c>
      <c r="Y746" t="str">
        <v>Australia</v>
      </c>
      <c r="Z746">
        <v>7</v>
      </c>
      <c r="AA746" s="3" t="str">
        <f t="shared" si="23"/>
        <v>20 to 30</v>
      </c>
      <c r="AP746" s="6">
        <v>828</v>
      </c>
      <c r="AQ746" s="6" t="s">
        <v>1355</v>
      </c>
    </row>
    <row r="747" spans="1:43" x14ac:dyDescent="0.25">
      <c r="A747">
        <v>745</v>
      </c>
      <c r="B747">
        <v>158</v>
      </c>
      <c r="C747">
        <v>100</v>
      </c>
      <c r="D747">
        <v>118</v>
      </c>
      <c r="E747">
        <v>3</v>
      </c>
      <c r="F747">
        <v>354</v>
      </c>
      <c r="G747" t="str">
        <f>VLOOKUP($C747,'Raw-products'!$A$2:$H$1261,MATCH(G$1,'Raw-products'!$A$1:$H$1,0))</f>
        <v>Shirt</v>
      </c>
      <c r="H747" t="str">
        <f>VLOOKUP($C747,'Raw-products'!$A$2:$H$1261,MATCH(H$1,'Raw-products'!$A$1:$H$1,0))</f>
        <v>Flannel</v>
      </c>
      <c r="I747" t="str">
        <f>VLOOKUP($C747,'Raw-products'!$A$2:$H$1261,MATCH(I$1,'Raw-products'!$A$1:$H$1,0))</f>
        <v>XS</v>
      </c>
      <c r="J747" t="str">
        <f>VLOOKUP($C747,'Raw-products'!$A$2:$H$1261,MATCH(J$1,'Raw-products'!$A$1:$H$1,0))</f>
        <v>violet</v>
      </c>
      <c r="K747">
        <f>VLOOKUP($C747,'Raw-products'!$A$2:$H$1261,MATCH(K$1,'Raw-products'!$A$1:$H$1,0))</f>
        <v>96</v>
      </c>
      <c r="L747">
        <f>VLOOKUP($C747,'Raw-products'!$A$2:$H$1261,MATCH(L$1,'Raw-products'!$A$1:$H$1,0))</f>
        <v>72</v>
      </c>
      <c r="M747" s="5">
        <f t="shared" si="22"/>
        <v>6912</v>
      </c>
      <c r="N747" cm="1">
        <f t="array" ref="N747:Q747">_xlfn.XLOOKUP($B747,'Raw -orders'!$A:$A,'Raw -orders'!$B:$E)</f>
        <v>828</v>
      </c>
      <c r="O747">
        <v>14010</v>
      </c>
      <c r="P747" s="1">
        <v>44390</v>
      </c>
      <c r="Q747" s="1">
        <v>44412</v>
      </c>
      <c r="R747" t="str" cm="1">
        <f t="array" ref="R747:Y747">_xlfn.XLOOKUP($N747,'Raw - customers'!$A:$A,'Raw - customers'!$B:$I)</f>
        <v>Tucky Kitchaside</v>
      </c>
      <c r="S747" t="str">
        <v>Female</v>
      </c>
      <c r="T747">
        <v>57</v>
      </c>
      <c r="U747" t="str">
        <v>381 Matthew Estate DrSuite 656</v>
      </c>
      <c r="V747">
        <v>6351</v>
      </c>
      <c r="W747" t="str">
        <v>East Zacharystad</v>
      </c>
      <c r="X747" t="str">
        <v>Queensland</v>
      </c>
      <c r="Y747" t="str">
        <v>Australia</v>
      </c>
      <c r="Z747">
        <v>7</v>
      </c>
      <c r="AA747" s="3" t="str">
        <f t="shared" si="23"/>
        <v>20 to 30</v>
      </c>
      <c r="AP747" s="6">
        <v>828</v>
      </c>
      <c r="AQ747" s="6" t="s">
        <v>1355</v>
      </c>
    </row>
    <row r="748" spans="1:43" x14ac:dyDescent="0.25">
      <c r="A748">
        <v>746</v>
      </c>
      <c r="B748">
        <v>159</v>
      </c>
      <c r="C748">
        <v>118</v>
      </c>
      <c r="D748">
        <v>92</v>
      </c>
      <c r="E748">
        <v>2</v>
      </c>
      <c r="F748">
        <v>184</v>
      </c>
      <c r="G748" t="str">
        <f>VLOOKUP($C748,'Raw-products'!$A$2:$H$1261,MATCH(G$1,'Raw-products'!$A$1:$H$1,0))</f>
        <v>Shirt</v>
      </c>
      <c r="H748" t="str">
        <f>VLOOKUP($C748,'Raw-products'!$A$2:$H$1261,MATCH(H$1,'Raw-products'!$A$1:$H$1,0))</f>
        <v>Denim</v>
      </c>
      <c r="I748" t="str">
        <f>VLOOKUP($C748,'Raw-products'!$A$2:$H$1261,MATCH(I$1,'Raw-products'!$A$1:$H$1,0))</f>
        <v>L</v>
      </c>
      <c r="J748" t="str">
        <f>VLOOKUP($C748,'Raw-products'!$A$2:$H$1261,MATCH(J$1,'Raw-products'!$A$1:$H$1,0))</f>
        <v>yellow</v>
      </c>
      <c r="K748">
        <f>VLOOKUP($C748,'Raw-products'!$A$2:$H$1261,MATCH(K$1,'Raw-products'!$A$1:$H$1,0))</f>
        <v>115</v>
      </c>
      <c r="L748">
        <f>VLOOKUP($C748,'Raw-products'!$A$2:$H$1261,MATCH(L$1,'Raw-products'!$A$1:$H$1,0))</f>
        <v>75</v>
      </c>
      <c r="M748" s="5">
        <f t="shared" si="22"/>
        <v>8625</v>
      </c>
      <c r="N748" cm="1">
        <f t="array" ref="N748:Q748">_xlfn.XLOOKUP($B748,'Raw -orders'!$A:$A,'Raw -orders'!$B:$E)</f>
        <v>208</v>
      </c>
      <c r="O748">
        <v>12449</v>
      </c>
      <c r="P748" s="1">
        <v>44444</v>
      </c>
      <c r="Q748" s="1">
        <v>44452</v>
      </c>
      <c r="R748" t="str" cm="1">
        <f t="array" ref="R748:Y748">_xlfn.XLOOKUP($N748,'Raw - customers'!$A:$A,'Raw - customers'!$B:$I)</f>
        <v>Shaylyn Musla</v>
      </c>
      <c r="S748" t="str">
        <v>Bigender</v>
      </c>
      <c r="T748">
        <v>71</v>
      </c>
      <c r="U748" t="str">
        <v>814 Jayden MewsSuite 958</v>
      </c>
      <c r="V748">
        <v>994</v>
      </c>
      <c r="W748" t="str">
        <v>Josephland</v>
      </c>
      <c r="X748" t="str">
        <v>South Australia</v>
      </c>
      <c r="Y748" t="str">
        <v>Australia</v>
      </c>
      <c r="Z748">
        <v>9</v>
      </c>
      <c r="AA748" s="3" t="str">
        <f t="shared" si="23"/>
        <v>0 to 10</v>
      </c>
      <c r="AP748" s="6">
        <v>208</v>
      </c>
      <c r="AQ748" s="6" t="s">
        <v>1345</v>
      </c>
    </row>
    <row r="749" spans="1:43" x14ac:dyDescent="0.25">
      <c r="A749">
        <v>747</v>
      </c>
      <c r="B749">
        <v>159</v>
      </c>
      <c r="C749">
        <v>172</v>
      </c>
      <c r="D749">
        <v>91</v>
      </c>
      <c r="E749">
        <v>2</v>
      </c>
      <c r="F749">
        <v>182</v>
      </c>
      <c r="G749" t="str">
        <f>VLOOKUP($C749,'Raw-products'!$A$2:$H$1261,MATCH(G$1,'Raw-products'!$A$1:$H$1,0))</f>
        <v>Shirt</v>
      </c>
      <c r="H749" t="str">
        <f>VLOOKUP($C749,'Raw-products'!$A$2:$H$1261,MATCH(H$1,'Raw-products'!$A$1:$H$1,0))</f>
        <v>Linen</v>
      </c>
      <c r="I749" t="str">
        <f>VLOOKUP($C749,'Raw-products'!$A$2:$H$1261,MATCH(I$1,'Raw-products'!$A$1:$H$1,0))</f>
        <v>M</v>
      </c>
      <c r="J749" t="str">
        <f>VLOOKUP($C749,'Raw-products'!$A$2:$H$1261,MATCH(J$1,'Raw-products'!$A$1:$H$1,0))</f>
        <v>violet</v>
      </c>
      <c r="K749">
        <f>VLOOKUP($C749,'Raw-products'!$A$2:$H$1261,MATCH(K$1,'Raw-products'!$A$1:$H$1,0))</f>
        <v>116</v>
      </c>
      <c r="L749">
        <f>VLOOKUP($C749,'Raw-products'!$A$2:$H$1261,MATCH(L$1,'Raw-products'!$A$1:$H$1,0))</f>
        <v>44</v>
      </c>
      <c r="M749" s="5">
        <f t="shared" si="22"/>
        <v>5104</v>
      </c>
      <c r="N749" cm="1">
        <f t="array" ref="N749:Q749">_xlfn.XLOOKUP($B749,'Raw -orders'!$A:$A,'Raw -orders'!$B:$E)</f>
        <v>208</v>
      </c>
      <c r="O749">
        <v>12449</v>
      </c>
      <c r="P749" s="1">
        <v>44444</v>
      </c>
      <c r="Q749" s="1">
        <v>44452</v>
      </c>
      <c r="R749" t="str" cm="1">
        <f t="array" ref="R749:Y749">_xlfn.XLOOKUP($N749,'Raw - customers'!$A:$A,'Raw - customers'!$B:$I)</f>
        <v>Shaylyn Musla</v>
      </c>
      <c r="S749" t="str">
        <v>Bigender</v>
      </c>
      <c r="T749">
        <v>71</v>
      </c>
      <c r="U749" t="str">
        <v>814 Jayden MewsSuite 958</v>
      </c>
      <c r="V749">
        <v>994</v>
      </c>
      <c r="W749" t="str">
        <v>Josephland</v>
      </c>
      <c r="X749" t="str">
        <v>South Australia</v>
      </c>
      <c r="Y749" t="str">
        <v>Australia</v>
      </c>
      <c r="Z749">
        <v>9</v>
      </c>
      <c r="AA749" s="3" t="str">
        <f t="shared" si="23"/>
        <v>0 to 10</v>
      </c>
      <c r="AP749" s="6">
        <v>208</v>
      </c>
      <c r="AQ749" s="6" t="s">
        <v>1345</v>
      </c>
    </row>
    <row r="750" spans="1:43" x14ac:dyDescent="0.25">
      <c r="A750">
        <v>748</v>
      </c>
      <c r="B750">
        <v>159</v>
      </c>
      <c r="C750">
        <v>209</v>
      </c>
      <c r="D750">
        <v>98</v>
      </c>
      <c r="E750">
        <v>2</v>
      </c>
      <c r="F750">
        <v>196</v>
      </c>
      <c r="G750" t="str">
        <f>VLOOKUP($C750,'Raw-products'!$A$2:$H$1261,MATCH(G$1,'Raw-products'!$A$1:$H$1,0))</f>
        <v>Shirt</v>
      </c>
      <c r="H750" t="str">
        <f>VLOOKUP($C750,'Raw-products'!$A$2:$H$1261,MATCH(H$1,'Raw-products'!$A$1:$H$1,0))</f>
        <v>Camp Collared</v>
      </c>
      <c r="I750" t="str">
        <f>VLOOKUP($C750,'Raw-products'!$A$2:$H$1261,MATCH(I$1,'Raw-products'!$A$1:$H$1,0))</f>
        <v>XL</v>
      </c>
      <c r="J750" t="str">
        <f>VLOOKUP($C750,'Raw-products'!$A$2:$H$1261,MATCH(J$1,'Raw-products'!$A$1:$H$1,0))</f>
        <v>violet</v>
      </c>
      <c r="K750">
        <f>VLOOKUP($C750,'Raw-products'!$A$2:$H$1261,MATCH(K$1,'Raw-products'!$A$1:$H$1,0))</f>
        <v>112</v>
      </c>
      <c r="L750">
        <f>VLOOKUP($C750,'Raw-products'!$A$2:$H$1261,MATCH(L$1,'Raw-products'!$A$1:$H$1,0))</f>
        <v>40</v>
      </c>
      <c r="M750" s="5">
        <f t="shared" si="22"/>
        <v>4480</v>
      </c>
      <c r="N750" cm="1">
        <f t="array" ref="N750:Q750">_xlfn.XLOOKUP($B750,'Raw -orders'!$A:$A,'Raw -orders'!$B:$E)</f>
        <v>208</v>
      </c>
      <c r="O750">
        <v>12449</v>
      </c>
      <c r="P750" s="1">
        <v>44444</v>
      </c>
      <c r="Q750" s="1">
        <v>44452</v>
      </c>
      <c r="R750" t="str" cm="1">
        <f t="array" ref="R750:Y750">_xlfn.XLOOKUP($N750,'Raw - customers'!$A:$A,'Raw - customers'!$B:$I)</f>
        <v>Shaylyn Musla</v>
      </c>
      <c r="S750" t="str">
        <v>Bigender</v>
      </c>
      <c r="T750">
        <v>71</v>
      </c>
      <c r="U750" t="str">
        <v>814 Jayden MewsSuite 958</v>
      </c>
      <c r="V750">
        <v>994</v>
      </c>
      <c r="W750" t="str">
        <v>Josephland</v>
      </c>
      <c r="X750" t="str">
        <v>South Australia</v>
      </c>
      <c r="Y750" t="str">
        <v>Australia</v>
      </c>
      <c r="Z750">
        <v>9</v>
      </c>
      <c r="AA750" s="3" t="str">
        <f t="shared" si="23"/>
        <v>0 to 10</v>
      </c>
      <c r="AP750" s="6">
        <v>208</v>
      </c>
      <c r="AQ750" s="6" t="s">
        <v>1345</v>
      </c>
    </row>
    <row r="751" spans="1:43" x14ac:dyDescent="0.25">
      <c r="A751">
        <v>749</v>
      </c>
      <c r="B751">
        <v>159</v>
      </c>
      <c r="C751">
        <v>410</v>
      </c>
      <c r="D751">
        <v>119</v>
      </c>
      <c r="E751">
        <v>3</v>
      </c>
      <c r="F751">
        <v>357</v>
      </c>
      <c r="G751" t="str">
        <f>VLOOKUP($C751,'Raw-products'!$A$2:$H$1261,MATCH(G$1,'Raw-products'!$A$1:$H$1,0))</f>
        <v>Shirt</v>
      </c>
      <c r="H751" t="str">
        <f>VLOOKUP($C751,'Raw-products'!$A$2:$H$1261,MATCH(H$1,'Raw-products'!$A$1:$H$1,0))</f>
        <v>Casual Slim Fit</v>
      </c>
      <c r="I751" t="str">
        <f>VLOOKUP($C751,'Raw-products'!$A$2:$H$1261,MATCH(I$1,'Raw-products'!$A$1:$H$1,0))</f>
        <v>XS</v>
      </c>
      <c r="J751" t="str">
        <f>VLOOKUP($C751,'Raw-products'!$A$2:$H$1261,MATCH(J$1,'Raw-products'!$A$1:$H$1,0))</f>
        <v>indigo</v>
      </c>
      <c r="K751">
        <f>VLOOKUP($C751,'Raw-products'!$A$2:$H$1261,MATCH(K$1,'Raw-products'!$A$1:$H$1,0))</f>
        <v>113</v>
      </c>
      <c r="L751">
        <f>VLOOKUP($C751,'Raw-products'!$A$2:$H$1261,MATCH(L$1,'Raw-products'!$A$1:$H$1,0))</f>
        <v>57</v>
      </c>
      <c r="M751" s="5">
        <f t="shared" si="22"/>
        <v>6441</v>
      </c>
      <c r="N751" cm="1">
        <f t="array" ref="N751:Q751">_xlfn.XLOOKUP($B751,'Raw -orders'!$A:$A,'Raw -orders'!$B:$E)</f>
        <v>208</v>
      </c>
      <c r="O751">
        <v>12449</v>
      </c>
      <c r="P751" s="1">
        <v>44444</v>
      </c>
      <c r="Q751" s="1">
        <v>44452</v>
      </c>
      <c r="R751" t="str" cm="1">
        <f t="array" ref="R751:Y751">_xlfn.XLOOKUP($N751,'Raw - customers'!$A:$A,'Raw - customers'!$B:$I)</f>
        <v>Shaylyn Musla</v>
      </c>
      <c r="S751" t="str">
        <v>Bigender</v>
      </c>
      <c r="T751">
        <v>71</v>
      </c>
      <c r="U751" t="str">
        <v>814 Jayden MewsSuite 958</v>
      </c>
      <c r="V751">
        <v>994</v>
      </c>
      <c r="W751" t="str">
        <v>Josephland</v>
      </c>
      <c r="X751" t="str">
        <v>South Australia</v>
      </c>
      <c r="Y751" t="str">
        <v>Australia</v>
      </c>
      <c r="Z751">
        <v>9</v>
      </c>
      <c r="AA751" s="3" t="str">
        <f t="shared" si="23"/>
        <v>0 to 10</v>
      </c>
      <c r="AP751" s="6">
        <v>208</v>
      </c>
      <c r="AQ751" s="6" t="s">
        <v>1345</v>
      </c>
    </row>
    <row r="752" spans="1:43" x14ac:dyDescent="0.25">
      <c r="A752">
        <v>750</v>
      </c>
      <c r="B752">
        <v>160</v>
      </c>
      <c r="C752">
        <v>765</v>
      </c>
      <c r="D752">
        <v>109</v>
      </c>
      <c r="E752">
        <v>1</v>
      </c>
      <c r="F752">
        <v>109</v>
      </c>
      <c r="G752" t="str">
        <f>VLOOKUP($C752,'Raw-products'!$A$2:$H$1261,MATCH(G$1,'Raw-products'!$A$1:$H$1,0))</f>
        <v>Jacket</v>
      </c>
      <c r="H752" t="str">
        <f>VLOOKUP($C752,'Raw-products'!$A$2:$H$1261,MATCH(H$1,'Raw-products'!$A$1:$H$1,0))</f>
        <v>Peacoat</v>
      </c>
      <c r="I752" t="str">
        <f>VLOOKUP($C752,'Raw-products'!$A$2:$H$1261,MATCH(I$1,'Raw-products'!$A$1:$H$1,0))</f>
        <v>XS</v>
      </c>
      <c r="J752" t="str">
        <f>VLOOKUP($C752,'Raw-products'!$A$2:$H$1261,MATCH(J$1,'Raw-products'!$A$1:$H$1,0))</f>
        <v>violet</v>
      </c>
      <c r="K752">
        <f>VLOOKUP($C752,'Raw-products'!$A$2:$H$1261,MATCH(K$1,'Raw-products'!$A$1:$H$1,0))</f>
        <v>102</v>
      </c>
      <c r="L752">
        <f>VLOOKUP($C752,'Raw-products'!$A$2:$H$1261,MATCH(L$1,'Raw-products'!$A$1:$H$1,0))</f>
        <v>54</v>
      </c>
      <c r="M752" s="5">
        <f t="shared" si="22"/>
        <v>5508</v>
      </c>
      <c r="N752" cm="1">
        <f t="array" ref="N752:Q752">_xlfn.XLOOKUP($B752,'Raw -orders'!$A:$A,'Raw -orders'!$B:$E)</f>
        <v>725</v>
      </c>
      <c r="O752">
        <v>41442</v>
      </c>
      <c r="P752" s="1">
        <v>44408</v>
      </c>
      <c r="Q752" s="1">
        <v>44414</v>
      </c>
      <c r="R752" t="str" cm="1">
        <f t="array" ref="R752:Y752">_xlfn.XLOOKUP($N752,'Raw - customers'!$A:$A,'Raw - customers'!$B:$I)</f>
        <v>Bucky Cragell</v>
      </c>
      <c r="S752" t="str">
        <v>Non-binary</v>
      </c>
      <c r="T752">
        <v>23</v>
      </c>
      <c r="U752" t="str">
        <v>345 Elijah TrailSuite 066</v>
      </c>
      <c r="V752">
        <v>9174</v>
      </c>
      <c r="W752" t="str">
        <v>Gracemouth</v>
      </c>
      <c r="X752" t="str">
        <v>Northern Territory</v>
      </c>
      <c r="Y752" t="str">
        <v>Australia</v>
      </c>
      <c r="Z752">
        <v>7</v>
      </c>
      <c r="AA752" s="3" t="str">
        <f t="shared" si="23"/>
        <v>0 to 10</v>
      </c>
      <c r="AP752" s="6">
        <v>725</v>
      </c>
      <c r="AQ752" s="6" t="s">
        <v>1339</v>
      </c>
    </row>
    <row r="753" spans="1:43" x14ac:dyDescent="0.25">
      <c r="A753">
        <v>751</v>
      </c>
      <c r="B753">
        <v>160</v>
      </c>
      <c r="C753">
        <v>117</v>
      </c>
      <c r="D753">
        <v>92</v>
      </c>
      <c r="E753">
        <v>1</v>
      </c>
      <c r="F753">
        <v>92</v>
      </c>
      <c r="G753" t="str">
        <f>VLOOKUP($C753,'Raw-products'!$A$2:$H$1261,MATCH(G$1,'Raw-products'!$A$1:$H$1,0))</f>
        <v>Shirt</v>
      </c>
      <c r="H753" t="str">
        <f>VLOOKUP($C753,'Raw-products'!$A$2:$H$1261,MATCH(H$1,'Raw-products'!$A$1:$H$1,0))</f>
        <v>Denim</v>
      </c>
      <c r="I753" t="str">
        <f>VLOOKUP($C753,'Raw-products'!$A$2:$H$1261,MATCH(I$1,'Raw-products'!$A$1:$H$1,0))</f>
        <v>M</v>
      </c>
      <c r="J753" t="str">
        <f>VLOOKUP($C753,'Raw-products'!$A$2:$H$1261,MATCH(J$1,'Raw-products'!$A$1:$H$1,0))</f>
        <v>yellow</v>
      </c>
      <c r="K753">
        <f>VLOOKUP($C753,'Raw-products'!$A$2:$H$1261,MATCH(K$1,'Raw-products'!$A$1:$H$1,0))</f>
        <v>115</v>
      </c>
      <c r="L753">
        <f>VLOOKUP($C753,'Raw-products'!$A$2:$H$1261,MATCH(L$1,'Raw-products'!$A$1:$H$1,0))</f>
        <v>67</v>
      </c>
      <c r="M753" s="5">
        <f t="shared" si="22"/>
        <v>7705</v>
      </c>
      <c r="N753" cm="1">
        <f t="array" ref="N753:Q753">_xlfn.XLOOKUP($B753,'Raw -orders'!$A:$A,'Raw -orders'!$B:$E)</f>
        <v>725</v>
      </c>
      <c r="O753">
        <v>41442</v>
      </c>
      <c r="P753" s="1">
        <v>44408</v>
      </c>
      <c r="Q753" s="1">
        <v>44414</v>
      </c>
      <c r="R753" t="str" cm="1">
        <f t="array" ref="R753:Y753">_xlfn.XLOOKUP($N753,'Raw - customers'!$A:$A,'Raw - customers'!$B:$I)</f>
        <v>Bucky Cragell</v>
      </c>
      <c r="S753" t="str">
        <v>Non-binary</v>
      </c>
      <c r="T753">
        <v>23</v>
      </c>
      <c r="U753" t="str">
        <v>345 Elijah TrailSuite 066</v>
      </c>
      <c r="V753">
        <v>9174</v>
      </c>
      <c r="W753" t="str">
        <v>Gracemouth</v>
      </c>
      <c r="X753" t="str">
        <v>Northern Territory</v>
      </c>
      <c r="Y753" t="str">
        <v>Australia</v>
      </c>
      <c r="Z753">
        <v>7</v>
      </c>
      <c r="AA753" s="3" t="str">
        <f t="shared" si="23"/>
        <v>0 to 10</v>
      </c>
      <c r="AP753" s="6">
        <v>725</v>
      </c>
      <c r="AQ753" s="6" t="s">
        <v>1339</v>
      </c>
    </row>
    <row r="754" spans="1:43" x14ac:dyDescent="0.25">
      <c r="A754">
        <v>752</v>
      </c>
      <c r="B754">
        <v>160</v>
      </c>
      <c r="C754">
        <v>94</v>
      </c>
      <c r="D754">
        <v>118</v>
      </c>
      <c r="E754">
        <v>1</v>
      </c>
      <c r="F754">
        <v>118</v>
      </c>
      <c r="G754" t="str">
        <f>VLOOKUP($C754,'Raw-products'!$A$2:$H$1261,MATCH(G$1,'Raw-products'!$A$1:$H$1,0))</f>
        <v>Shirt</v>
      </c>
      <c r="H754" t="str">
        <f>VLOOKUP($C754,'Raw-products'!$A$2:$H$1261,MATCH(H$1,'Raw-products'!$A$1:$H$1,0))</f>
        <v>Flannel</v>
      </c>
      <c r="I754" t="str">
        <f>VLOOKUP($C754,'Raw-products'!$A$2:$H$1261,MATCH(I$1,'Raw-products'!$A$1:$H$1,0))</f>
        <v>XL</v>
      </c>
      <c r="J754" t="str">
        <f>VLOOKUP($C754,'Raw-products'!$A$2:$H$1261,MATCH(J$1,'Raw-products'!$A$1:$H$1,0))</f>
        <v>blue</v>
      </c>
      <c r="K754">
        <f>VLOOKUP($C754,'Raw-products'!$A$2:$H$1261,MATCH(K$1,'Raw-products'!$A$1:$H$1,0))</f>
        <v>96</v>
      </c>
      <c r="L754">
        <f>VLOOKUP($C754,'Raw-products'!$A$2:$H$1261,MATCH(L$1,'Raw-products'!$A$1:$H$1,0))</f>
        <v>61</v>
      </c>
      <c r="M754" s="5">
        <f t="shared" si="22"/>
        <v>5856</v>
      </c>
      <c r="N754" cm="1">
        <f t="array" ref="N754:Q754">_xlfn.XLOOKUP($B754,'Raw -orders'!$A:$A,'Raw -orders'!$B:$E)</f>
        <v>725</v>
      </c>
      <c r="O754">
        <v>41442</v>
      </c>
      <c r="P754" s="1">
        <v>44408</v>
      </c>
      <c r="Q754" s="1">
        <v>44414</v>
      </c>
      <c r="R754" t="str" cm="1">
        <f t="array" ref="R754:Y754">_xlfn.XLOOKUP($N754,'Raw - customers'!$A:$A,'Raw - customers'!$B:$I)</f>
        <v>Bucky Cragell</v>
      </c>
      <c r="S754" t="str">
        <v>Non-binary</v>
      </c>
      <c r="T754">
        <v>23</v>
      </c>
      <c r="U754" t="str">
        <v>345 Elijah TrailSuite 066</v>
      </c>
      <c r="V754">
        <v>9174</v>
      </c>
      <c r="W754" t="str">
        <v>Gracemouth</v>
      </c>
      <c r="X754" t="str">
        <v>Northern Territory</v>
      </c>
      <c r="Y754" t="str">
        <v>Australia</v>
      </c>
      <c r="Z754">
        <v>7</v>
      </c>
      <c r="AA754" s="3" t="str">
        <f t="shared" si="23"/>
        <v>0 to 10</v>
      </c>
      <c r="AP754" s="6">
        <v>725</v>
      </c>
      <c r="AQ754" s="6" t="s">
        <v>1339</v>
      </c>
    </row>
    <row r="755" spans="1:43" x14ac:dyDescent="0.25">
      <c r="A755">
        <v>753</v>
      </c>
      <c r="B755">
        <v>160</v>
      </c>
      <c r="C755">
        <v>1213</v>
      </c>
      <c r="D755">
        <v>105</v>
      </c>
      <c r="E755">
        <v>1</v>
      </c>
      <c r="F755">
        <v>105</v>
      </c>
      <c r="G755" t="str">
        <f>VLOOKUP($C755,'Raw-products'!$A$2:$H$1261,MATCH(G$1,'Raw-products'!$A$1:$H$1,0))</f>
        <v>Trousers</v>
      </c>
      <c r="H755" t="str">
        <f>VLOOKUP($C755,'Raw-products'!$A$2:$H$1261,MATCH(H$1,'Raw-products'!$A$1:$H$1,0))</f>
        <v>Pleated</v>
      </c>
      <c r="I755" t="str">
        <f>VLOOKUP($C755,'Raw-products'!$A$2:$H$1261,MATCH(I$1,'Raw-products'!$A$1:$H$1,0))</f>
        <v>L</v>
      </c>
      <c r="J755" t="str">
        <f>VLOOKUP($C755,'Raw-products'!$A$2:$H$1261,MATCH(J$1,'Raw-products'!$A$1:$H$1,0))</f>
        <v>blue</v>
      </c>
      <c r="K755">
        <f>VLOOKUP($C755,'Raw-products'!$A$2:$H$1261,MATCH(K$1,'Raw-products'!$A$1:$H$1,0))</f>
        <v>90</v>
      </c>
      <c r="L755">
        <f>VLOOKUP($C755,'Raw-products'!$A$2:$H$1261,MATCH(L$1,'Raw-products'!$A$1:$H$1,0))</f>
        <v>79</v>
      </c>
      <c r="M755" s="5">
        <f t="shared" si="22"/>
        <v>7110</v>
      </c>
      <c r="N755" cm="1">
        <f t="array" ref="N755:Q755">_xlfn.XLOOKUP($B755,'Raw -orders'!$A:$A,'Raw -orders'!$B:$E)</f>
        <v>725</v>
      </c>
      <c r="O755">
        <v>41442</v>
      </c>
      <c r="P755" s="1">
        <v>44408</v>
      </c>
      <c r="Q755" s="1">
        <v>44414</v>
      </c>
      <c r="R755" t="str" cm="1">
        <f t="array" ref="R755:Y755">_xlfn.XLOOKUP($N755,'Raw - customers'!$A:$A,'Raw - customers'!$B:$I)</f>
        <v>Bucky Cragell</v>
      </c>
      <c r="S755" t="str">
        <v>Non-binary</v>
      </c>
      <c r="T755">
        <v>23</v>
      </c>
      <c r="U755" t="str">
        <v>345 Elijah TrailSuite 066</v>
      </c>
      <c r="V755">
        <v>9174</v>
      </c>
      <c r="W755" t="str">
        <v>Gracemouth</v>
      </c>
      <c r="X755" t="str">
        <v>Northern Territory</v>
      </c>
      <c r="Y755" t="str">
        <v>Australia</v>
      </c>
      <c r="Z755">
        <v>7</v>
      </c>
      <c r="AA755" s="3" t="str">
        <f t="shared" si="23"/>
        <v>0 to 10</v>
      </c>
      <c r="AP755" s="6">
        <v>725</v>
      </c>
      <c r="AQ755" s="6" t="s">
        <v>1339</v>
      </c>
    </row>
    <row r="756" spans="1:43" x14ac:dyDescent="0.25">
      <c r="A756">
        <v>754</v>
      </c>
      <c r="B756">
        <v>160</v>
      </c>
      <c r="C756">
        <v>437</v>
      </c>
      <c r="D756">
        <v>107</v>
      </c>
      <c r="E756">
        <v>2</v>
      </c>
      <c r="F756">
        <v>214</v>
      </c>
      <c r="G756" t="str">
        <f>VLOOKUP($C756,'Raw-products'!$A$2:$H$1261,MATCH(G$1,'Raw-products'!$A$1:$H$1,0))</f>
        <v>Jacket</v>
      </c>
      <c r="H756" t="str">
        <f>VLOOKUP($C756,'Raw-products'!$A$2:$H$1261,MATCH(H$1,'Raw-products'!$A$1:$H$1,0))</f>
        <v>Denim</v>
      </c>
      <c r="I756" t="str">
        <f>VLOOKUP($C756,'Raw-products'!$A$2:$H$1261,MATCH(I$1,'Raw-products'!$A$1:$H$1,0))</f>
        <v>M</v>
      </c>
      <c r="J756" t="str">
        <f>VLOOKUP($C756,'Raw-products'!$A$2:$H$1261,MATCH(J$1,'Raw-products'!$A$1:$H$1,0))</f>
        <v>green</v>
      </c>
      <c r="K756">
        <f>VLOOKUP($C756,'Raw-products'!$A$2:$H$1261,MATCH(K$1,'Raw-products'!$A$1:$H$1,0))</f>
        <v>92</v>
      </c>
      <c r="L756">
        <f>VLOOKUP($C756,'Raw-products'!$A$2:$H$1261,MATCH(L$1,'Raw-products'!$A$1:$H$1,0))</f>
        <v>79</v>
      </c>
      <c r="M756" s="5">
        <f t="shared" si="22"/>
        <v>7268</v>
      </c>
      <c r="N756" cm="1">
        <f t="array" ref="N756:Q756">_xlfn.XLOOKUP($B756,'Raw -orders'!$A:$A,'Raw -orders'!$B:$E)</f>
        <v>725</v>
      </c>
      <c r="O756">
        <v>41442</v>
      </c>
      <c r="P756" s="1">
        <v>44408</v>
      </c>
      <c r="Q756" s="1">
        <v>44414</v>
      </c>
      <c r="R756" t="str" cm="1">
        <f t="array" ref="R756:Y756">_xlfn.XLOOKUP($N756,'Raw - customers'!$A:$A,'Raw - customers'!$B:$I)</f>
        <v>Bucky Cragell</v>
      </c>
      <c r="S756" t="str">
        <v>Non-binary</v>
      </c>
      <c r="T756">
        <v>23</v>
      </c>
      <c r="U756" t="str">
        <v>345 Elijah TrailSuite 066</v>
      </c>
      <c r="V756">
        <v>9174</v>
      </c>
      <c r="W756" t="str">
        <v>Gracemouth</v>
      </c>
      <c r="X756" t="str">
        <v>Northern Territory</v>
      </c>
      <c r="Y756" t="str">
        <v>Australia</v>
      </c>
      <c r="Z756">
        <v>7</v>
      </c>
      <c r="AA756" s="3" t="str">
        <f t="shared" si="23"/>
        <v>0 to 10</v>
      </c>
      <c r="AP756" s="6">
        <v>725</v>
      </c>
      <c r="AQ756" s="6" t="s">
        <v>1339</v>
      </c>
    </row>
    <row r="757" spans="1:43" x14ac:dyDescent="0.25">
      <c r="A757">
        <v>755</v>
      </c>
      <c r="B757">
        <v>160</v>
      </c>
      <c r="C757">
        <v>1102</v>
      </c>
      <c r="D757">
        <v>115</v>
      </c>
      <c r="E757">
        <v>1</v>
      </c>
      <c r="F757">
        <v>115</v>
      </c>
      <c r="G757" t="str">
        <f>VLOOKUP($C757,'Raw-products'!$A$2:$H$1261,MATCH(G$1,'Raw-products'!$A$1:$H$1,0))</f>
        <v>Trousers</v>
      </c>
      <c r="H757" t="str">
        <f>VLOOKUP($C757,'Raw-products'!$A$2:$H$1261,MATCH(H$1,'Raw-products'!$A$1:$H$1,0))</f>
        <v>Cropped</v>
      </c>
      <c r="I757" t="str">
        <f>VLOOKUP($C757,'Raw-products'!$A$2:$H$1261,MATCH(I$1,'Raw-products'!$A$1:$H$1,0))</f>
        <v>M</v>
      </c>
      <c r="J757" t="str">
        <f>VLOOKUP($C757,'Raw-products'!$A$2:$H$1261,MATCH(J$1,'Raw-products'!$A$1:$H$1,0))</f>
        <v>green</v>
      </c>
      <c r="K757">
        <f>VLOOKUP($C757,'Raw-products'!$A$2:$H$1261,MATCH(K$1,'Raw-products'!$A$1:$H$1,0))</f>
        <v>99</v>
      </c>
      <c r="L757">
        <f>VLOOKUP($C757,'Raw-products'!$A$2:$H$1261,MATCH(L$1,'Raw-products'!$A$1:$H$1,0))</f>
        <v>65</v>
      </c>
      <c r="M757" s="5">
        <f t="shared" si="22"/>
        <v>6435</v>
      </c>
      <c r="N757" cm="1">
        <f t="array" ref="N757:Q757">_xlfn.XLOOKUP($B757,'Raw -orders'!$A:$A,'Raw -orders'!$B:$E)</f>
        <v>725</v>
      </c>
      <c r="O757">
        <v>41442</v>
      </c>
      <c r="P757" s="1">
        <v>44408</v>
      </c>
      <c r="Q757" s="1">
        <v>44414</v>
      </c>
      <c r="R757" t="str" cm="1">
        <f t="array" ref="R757:Y757">_xlfn.XLOOKUP($N757,'Raw - customers'!$A:$A,'Raw - customers'!$B:$I)</f>
        <v>Bucky Cragell</v>
      </c>
      <c r="S757" t="str">
        <v>Non-binary</v>
      </c>
      <c r="T757">
        <v>23</v>
      </c>
      <c r="U757" t="str">
        <v>345 Elijah TrailSuite 066</v>
      </c>
      <c r="V757">
        <v>9174</v>
      </c>
      <c r="W757" t="str">
        <v>Gracemouth</v>
      </c>
      <c r="X757" t="str">
        <v>Northern Territory</v>
      </c>
      <c r="Y757" t="str">
        <v>Australia</v>
      </c>
      <c r="Z757">
        <v>7</v>
      </c>
      <c r="AA757" s="3" t="str">
        <f t="shared" si="23"/>
        <v>0 to 10</v>
      </c>
      <c r="AP757" s="6">
        <v>725</v>
      </c>
      <c r="AQ757" s="6" t="s">
        <v>1339</v>
      </c>
    </row>
    <row r="758" spans="1:43" x14ac:dyDescent="0.25">
      <c r="A758">
        <v>756</v>
      </c>
      <c r="B758">
        <v>160</v>
      </c>
      <c r="C758">
        <v>122</v>
      </c>
      <c r="D758">
        <v>92</v>
      </c>
      <c r="E758">
        <v>2</v>
      </c>
      <c r="F758">
        <v>184</v>
      </c>
      <c r="G758" t="str">
        <f>VLOOKUP($C758,'Raw-products'!$A$2:$H$1261,MATCH(G$1,'Raw-products'!$A$1:$H$1,0))</f>
        <v>Shirt</v>
      </c>
      <c r="H758" t="str">
        <f>VLOOKUP($C758,'Raw-products'!$A$2:$H$1261,MATCH(H$1,'Raw-products'!$A$1:$H$1,0))</f>
        <v>Denim</v>
      </c>
      <c r="I758" t="str">
        <f>VLOOKUP($C758,'Raw-products'!$A$2:$H$1261,MATCH(I$1,'Raw-products'!$A$1:$H$1,0))</f>
        <v>M</v>
      </c>
      <c r="J758" t="str">
        <f>VLOOKUP($C758,'Raw-products'!$A$2:$H$1261,MATCH(J$1,'Raw-products'!$A$1:$H$1,0))</f>
        <v>green</v>
      </c>
      <c r="K758">
        <f>VLOOKUP($C758,'Raw-products'!$A$2:$H$1261,MATCH(K$1,'Raw-products'!$A$1:$H$1,0))</f>
        <v>115</v>
      </c>
      <c r="L758">
        <f>VLOOKUP($C758,'Raw-products'!$A$2:$H$1261,MATCH(L$1,'Raw-products'!$A$1:$H$1,0))</f>
        <v>66</v>
      </c>
      <c r="M758" s="5">
        <f t="shared" si="22"/>
        <v>7590</v>
      </c>
      <c r="N758" cm="1">
        <f t="array" ref="N758:Q758">_xlfn.XLOOKUP($B758,'Raw -orders'!$A:$A,'Raw -orders'!$B:$E)</f>
        <v>725</v>
      </c>
      <c r="O758">
        <v>41442</v>
      </c>
      <c r="P758" s="1">
        <v>44408</v>
      </c>
      <c r="Q758" s="1">
        <v>44414</v>
      </c>
      <c r="R758" t="str" cm="1">
        <f t="array" ref="R758:Y758">_xlfn.XLOOKUP($N758,'Raw - customers'!$A:$A,'Raw - customers'!$B:$I)</f>
        <v>Bucky Cragell</v>
      </c>
      <c r="S758" t="str">
        <v>Non-binary</v>
      </c>
      <c r="T758">
        <v>23</v>
      </c>
      <c r="U758" t="str">
        <v>345 Elijah TrailSuite 066</v>
      </c>
      <c r="V758">
        <v>9174</v>
      </c>
      <c r="W758" t="str">
        <v>Gracemouth</v>
      </c>
      <c r="X758" t="str">
        <v>Northern Territory</v>
      </c>
      <c r="Y758" t="str">
        <v>Australia</v>
      </c>
      <c r="Z758">
        <v>7</v>
      </c>
      <c r="AA758" s="3" t="str">
        <f t="shared" si="23"/>
        <v>0 to 10</v>
      </c>
      <c r="AP758" s="6">
        <v>725</v>
      </c>
      <c r="AQ758" s="6" t="s">
        <v>1339</v>
      </c>
    </row>
    <row r="759" spans="1:43" x14ac:dyDescent="0.25">
      <c r="A759">
        <v>757</v>
      </c>
      <c r="B759">
        <v>160</v>
      </c>
      <c r="C759">
        <v>878</v>
      </c>
      <c r="D759">
        <v>94</v>
      </c>
      <c r="E759">
        <v>2</v>
      </c>
      <c r="F759">
        <v>188</v>
      </c>
      <c r="G759" t="str">
        <f>VLOOKUP($C759,'Raw-products'!$A$2:$H$1261,MATCH(G$1,'Raw-products'!$A$1:$H$1,0))</f>
        <v>Trousers</v>
      </c>
      <c r="H759" t="str">
        <f>VLOOKUP($C759,'Raw-products'!$A$2:$H$1261,MATCH(H$1,'Raw-products'!$A$1:$H$1,0))</f>
        <v>Cords</v>
      </c>
      <c r="I759" t="str">
        <f>VLOOKUP($C759,'Raw-products'!$A$2:$H$1261,MATCH(I$1,'Raw-products'!$A$1:$H$1,0))</f>
        <v>L</v>
      </c>
      <c r="J759" t="str">
        <f>VLOOKUP($C759,'Raw-products'!$A$2:$H$1261,MATCH(J$1,'Raw-products'!$A$1:$H$1,0))</f>
        <v>red</v>
      </c>
      <c r="K759">
        <f>VLOOKUP($C759,'Raw-products'!$A$2:$H$1261,MATCH(K$1,'Raw-products'!$A$1:$H$1,0))</f>
        <v>113</v>
      </c>
      <c r="L759">
        <f>VLOOKUP($C759,'Raw-products'!$A$2:$H$1261,MATCH(L$1,'Raw-products'!$A$1:$H$1,0))</f>
        <v>53</v>
      </c>
      <c r="M759" s="5">
        <f t="shared" si="22"/>
        <v>5989</v>
      </c>
      <c r="N759" cm="1">
        <f t="array" ref="N759:Q759">_xlfn.XLOOKUP($B759,'Raw -orders'!$A:$A,'Raw -orders'!$B:$E)</f>
        <v>725</v>
      </c>
      <c r="O759">
        <v>41442</v>
      </c>
      <c r="P759" s="1">
        <v>44408</v>
      </c>
      <c r="Q759" s="1">
        <v>44414</v>
      </c>
      <c r="R759" t="str" cm="1">
        <f t="array" ref="R759:Y759">_xlfn.XLOOKUP($N759,'Raw - customers'!$A:$A,'Raw - customers'!$B:$I)</f>
        <v>Bucky Cragell</v>
      </c>
      <c r="S759" t="str">
        <v>Non-binary</v>
      </c>
      <c r="T759">
        <v>23</v>
      </c>
      <c r="U759" t="str">
        <v>345 Elijah TrailSuite 066</v>
      </c>
      <c r="V759">
        <v>9174</v>
      </c>
      <c r="W759" t="str">
        <v>Gracemouth</v>
      </c>
      <c r="X759" t="str">
        <v>Northern Territory</v>
      </c>
      <c r="Y759" t="str">
        <v>Australia</v>
      </c>
      <c r="Z759">
        <v>7</v>
      </c>
      <c r="AA759" s="3" t="str">
        <f t="shared" si="23"/>
        <v>0 to 10</v>
      </c>
      <c r="AP759" s="6">
        <v>725</v>
      </c>
      <c r="AQ759" s="6" t="s">
        <v>1339</v>
      </c>
    </row>
    <row r="760" spans="1:43" x14ac:dyDescent="0.25">
      <c r="A760">
        <v>758</v>
      </c>
      <c r="B760">
        <v>160</v>
      </c>
      <c r="C760">
        <v>134</v>
      </c>
      <c r="D760">
        <v>92</v>
      </c>
      <c r="E760">
        <v>3</v>
      </c>
      <c r="F760">
        <v>276</v>
      </c>
      <c r="G760" t="str">
        <f>VLOOKUP($C760,'Raw-products'!$A$2:$H$1261,MATCH(G$1,'Raw-products'!$A$1:$H$1,0))</f>
        <v>Shirt</v>
      </c>
      <c r="H760" t="str">
        <f>VLOOKUP($C760,'Raw-products'!$A$2:$H$1261,MATCH(H$1,'Raw-products'!$A$1:$H$1,0))</f>
        <v>Denim</v>
      </c>
      <c r="I760" t="str">
        <f>VLOOKUP($C760,'Raw-products'!$A$2:$H$1261,MATCH(I$1,'Raw-products'!$A$1:$H$1,0))</f>
        <v>XL</v>
      </c>
      <c r="J760" t="str">
        <f>VLOOKUP($C760,'Raw-products'!$A$2:$H$1261,MATCH(J$1,'Raw-products'!$A$1:$H$1,0))</f>
        <v>indigo</v>
      </c>
      <c r="K760">
        <f>VLOOKUP($C760,'Raw-products'!$A$2:$H$1261,MATCH(K$1,'Raw-products'!$A$1:$H$1,0))</f>
        <v>115</v>
      </c>
      <c r="L760">
        <f>VLOOKUP($C760,'Raw-products'!$A$2:$H$1261,MATCH(L$1,'Raw-products'!$A$1:$H$1,0))</f>
        <v>58</v>
      </c>
      <c r="M760" s="5">
        <f t="shared" si="22"/>
        <v>6670</v>
      </c>
      <c r="N760" cm="1">
        <f t="array" ref="N760:Q760">_xlfn.XLOOKUP($B760,'Raw -orders'!$A:$A,'Raw -orders'!$B:$E)</f>
        <v>725</v>
      </c>
      <c r="O760">
        <v>41442</v>
      </c>
      <c r="P760" s="1">
        <v>44408</v>
      </c>
      <c r="Q760" s="1">
        <v>44414</v>
      </c>
      <c r="R760" t="str" cm="1">
        <f t="array" ref="R760:Y760">_xlfn.XLOOKUP($N760,'Raw - customers'!$A:$A,'Raw - customers'!$B:$I)</f>
        <v>Bucky Cragell</v>
      </c>
      <c r="S760" t="str">
        <v>Non-binary</v>
      </c>
      <c r="T760">
        <v>23</v>
      </c>
      <c r="U760" t="str">
        <v>345 Elijah TrailSuite 066</v>
      </c>
      <c r="V760">
        <v>9174</v>
      </c>
      <c r="W760" t="str">
        <v>Gracemouth</v>
      </c>
      <c r="X760" t="str">
        <v>Northern Territory</v>
      </c>
      <c r="Y760" t="str">
        <v>Australia</v>
      </c>
      <c r="Z760">
        <v>7</v>
      </c>
      <c r="AA760" s="3" t="str">
        <f t="shared" si="23"/>
        <v>0 to 10</v>
      </c>
      <c r="AP760" s="6">
        <v>725</v>
      </c>
      <c r="AQ760" s="6" t="s">
        <v>1339</v>
      </c>
    </row>
    <row r="761" spans="1:43" x14ac:dyDescent="0.25">
      <c r="A761">
        <v>759</v>
      </c>
      <c r="B761">
        <v>160</v>
      </c>
      <c r="C761">
        <v>951</v>
      </c>
      <c r="D761">
        <v>97</v>
      </c>
      <c r="E761">
        <v>1</v>
      </c>
      <c r="F761">
        <v>97</v>
      </c>
      <c r="G761" t="str">
        <f>VLOOKUP($C761,'Raw-products'!$A$2:$H$1261,MATCH(G$1,'Raw-products'!$A$1:$H$1,0))</f>
        <v>Trousers</v>
      </c>
      <c r="H761" t="str">
        <f>VLOOKUP($C761,'Raw-products'!$A$2:$H$1261,MATCH(H$1,'Raw-products'!$A$1:$H$1,0))</f>
        <v>Slim-Fit</v>
      </c>
      <c r="I761" t="str">
        <f>VLOOKUP($C761,'Raw-products'!$A$2:$H$1261,MATCH(I$1,'Raw-products'!$A$1:$H$1,0))</f>
        <v>S</v>
      </c>
      <c r="J761" t="str">
        <f>VLOOKUP($C761,'Raw-products'!$A$2:$H$1261,MATCH(J$1,'Raw-products'!$A$1:$H$1,0))</f>
        <v>orange</v>
      </c>
      <c r="K761">
        <f>VLOOKUP($C761,'Raw-products'!$A$2:$H$1261,MATCH(K$1,'Raw-products'!$A$1:$H$1,0))</f>
        <v>119</v>
      </c>
      <c r="L761">
        <f>VLOOKUP($C761,'Raw-products'!$A$2:$H$1261,MATCH(L$1,'Raw-products'!$A$1:$H$1,0))</f>
        <v>55</v>
      </c>
      <c r="M761" s="5">
        <f t="shared" si="22"/>
        <v>6545</v>
      </c>
      <c r="N761" cm="1">
        <f t="array" ref="N761:Q761">_xlfn.XLOOKUP($B761,'Raw -orders'!$A:$A,'Raw -orders'!$B:$E)</f>
        <v>725</v>
      </c>
      <c r="O761">
        <v>41442</v>
      </c>
      <c r="P761" s="1">
        <v>44408</v>
      </c>
      <c r="Q761" s="1">
        <v>44414</v>
      </c>
      <c r="R761" t="str" cm="1">
        <f t="array" ref="R761:Y761">_xlfn.XLOOKUP($N761,'Raw - customers'!$A:$A,'Raw - customers'!$B:$I)</f>
        <v>Bucky Cragell</v>
      </c>
      <c r="S761" t="str">
        <v>Non-binary</v>
      </c>
      <c r="T761">
        <v>23</v>
      </c>
      <c r="U761" t="str">
        <v>345 Elijah TrailSuite 066</v>
      </c>
      <c r="V761">
        <v>9174</v>
      </c>
      <c r="W761" t="str">
        <v>Gracemouth</v>
      </c>
      <c r="X761" t="str">
        <v>Northern Territory</v>
      </c>
      <c r="Y761" t="str">
        <v>Australia</v>
      </c>
      <c r="Z761">
        <v>7</v>
      </c>
      <c r="AA761" s="3" t="str">
        <f t="shared" si="23"/>
        <v>0 to 10</v>
      </c>
      <c r="AP761" s="6">
        <v>725</v>
      </c>
      <c r="AQ761" s="6" t="s">
        <v>1339</v>
      </c>
    </row>
    <row r="762" spans="1:43" x14ac:dyDescent="0.25">
      <c r="A762">
        <v>760</v>
      </c>
      <c r="B762">
        <v>161</v>
      </c>
      <c r="C762">
        <v>48</v>
      </c>
      <c r="D762">
        <v>104</v>
      </c>
      <c r="E762">
        <v>2</v>
      </c>
      <c r="F762">
        <v>208</v>
      </c>
      <c r="G762" t="str">
        <f>VLOOKUP($C762,'Raw-products'!$A$2:$H$1261,MATCH(G$1,'Raw-products'!$A$1:$H$1,0))</f>
        <v>Shirt</v>
      </c>
      <c r="H762" t="str">
        <f>VLOOKUP($C762,'Raw-products'!$A$2:$H$1261,MATCH(H$1,'Raw-products'!$A$1:$H$1,0))</f>
        <v>Dress</v>
      </c>
      <c r="I762" t="str">
        <f>VLOOKUP($C762,'Raw-products'!$A$2:$H$1261,MATCH(I$1,'Raw-products'!$A$1:$H$1,0))</f>
        <v>L</v>
      </c>
      <c r="J762" t="str">
        <f>VLOOKUP($C762,'Raw-products'!$A$2:$H$1261,MATCH(J$1,'Raw-products'!$A$1:$H$1,0))</f>
        <v>yellow</v>
      </c>
      <c r="K762">
        <f>VLOOKUP($C762,'Raw-products'!$A$2:$H$1261,MATCH(K$1,'Raw-products'!$A$1:$H$1,0))</f>
        <v>119</v>
      </c>
      <c r="L762">
        <f>VLOOKUP($C762,'Raw-products'!$A$2:$H$1261,MATCH(L$1,'Raw-products'!$A$1:$H$1,0))</f>
        <v>56</v>
      </c>
      <c r="M762" s="5">
        <f t="shared" si="22"/>
        <v>6664</v>
      </c>
      <c r="N762" cm="1">
        <f t="array" ref="N762:Q762">_xlfn.XLOOKUP($B762,'Raw -orders'!$A:$A,'Raw -orders'!$B:$E)</f>
        <v>566</v>
      </c>
      <c r="O762">
        <v>45840</v>
      </c>
      <c r="P762" s="1">
        <v>44277</v>
      </c>
      <c r="Q762" s="1">
        <v>44297</v>
      </c>
      <c r="R762" t="str" cm="1">
        <f t="array" ref="R762:Y762">_xlfn.XLOOKUP($N762,'Raw - customers'!$A:$A,'Raw - customers'!$B:$I)</f>
        <v>Melissa Partkya</v>
      </c>
      <c r="S762" t="str">
        <v>Male</v>
      </c>
      <c r="T762">
        <v>23</v>
      </c>
      <c r="U762" t="str">
        <v>95 Rice Station StSuite 985</v>
      </c>
      <c r="V762">
        <v>2919</v>
      </c>
      <c r="W762" t="str">
        <v>O'keefeton</v>
      </c>
      <c r="X762" t="str">
        <v>Tasmania</v>
      </c>
      <c r="Y762" t="str">
        <v>Australia</v>
      </c>
      <c r="Z762">
        <v>3</v>
      </c>
      <c r="AA762" s="3" t="str">
        <f t="shared" si="23"/>
        <v>10 to 20</v>
      </c>
      <c r="AP762" s="6">
        <v>566</v>
      </c>
      <c r="AQ762" s="6" t="s">
        <v>1414</v>
      </c>
    </row>
    <row r="763" spans="1:43" x14ac:dyDescent="0.25">
      <c r="A763">
        <v>761</v>
      </c>
      <c r="B763">
        <v>161</v>
      </c>
      <c r="C763">
        <v>1177</v>
      </c>
      <c r="D763">
        <v>99</v>
      </c>
      <c r="E763">
        <v>2</v>
      </c>
      <c r="F763">
        <v>198</v>
      </c>
      <c r="G763" t="str">
        <f>VLOOKUP($C763,'Raw-products'!$A$2:$H$1261,MATCH(G$1,'Raw-products'!$A$1:$H$1,0))</f>
        <v>Trousers</v>
      </c>
      <c r="H763" t="str">
        <f>VLOOKUP($C763,'Raw-products'!$A$2:$H$1261,MATCH(H$1,'Raw-products'!$A$1:$H$1,0))</f>
        <v>High-Waisted</v>
      </c>
      <c r="I763" t="str">
        <f>VLOOKUP($C763,'Raw-products'!$A$2:$H$1261,MATCH(I$1,'Raw-products'!$A$1:$H$1,0))</f>
        <v>M</v>
      </c>
      <c r="J763" t="str">
        <f>VLOOKUP($C763,'Raw-products'!$A$2:$H$1261,MATCH(J$1,'Raw-products'!$A$1:$H$1,0))</f>
        <v>blue</v>
      </c>
      <c r="K763">
        <f>VLOOKUP($C763,'Raw-products'!$A$2:$H$1261,MATCH(K$1,'Raw-products'!$A$1:$H$1,0))</f>
        <v>98</v>
      </c>
      <c r="L763">
        <f>VLOOKUP($C763,'Raw-products'!$A$2:$H$1261,MATCH(L$1,'Raw-products'!$A$1:$H$1,0))</f>
        <v>52</v>
      </c>
      <c r="M763" s="5">
        <f t="shared" si="22"/>
        <v>5096</v>
      </c>
      <c r="N763" cm="1">
        <f t="array" ref="N763:Q763">_xlfn.XLOOKUP($B763,'Raw -orders'!$A:$A,'Raw -orders'!$B:$E)</f>
        <v>566</v>
      </c>
      <c r="O763">
        <v>45840</v>
      </c>
      <c r="P763" s="1">
        <v>44277</v>
      </c>
      <c r="Q763" s="1">
        <v>44297</v>
      </c>
      <c r="R763" t="str" cm="1">
        <f t="array" ref="R763:Y763">_xlfn.XLOOKUP($N763,'Raw - customers'!$A:$A,'Raw - customers'!$B:$I)</f>
        <v>Melissa Partkya</v>
      </c>
      <c r="S763" t="str">
        <v>Male</v>
      </c>
      <c r="T763">
        <v>23</v>
      </c>
      <c r="U763" t="str">
        <v>95 Rice Station StSuite 985</v>
      </c>
      <c r="V763">
        <v>2919</v>
      </c>
      <c r="W763" t="str">
        <v>O'keefeton</v>
      </c>
      <c r="X763" t="str">
        <v>Tasmania</v>
      </c>
      <c r="Y763" t="str">
        <v>Australia</v>
      </c>
      <c r="Z763">
        <v>3</v>
      </c>
      <c r="AA763" s="3" t="str">
        <f t="shared" si="23"/>
        <v>10 to 20</v>
      </c>
      <c r="AP763" s="6">
        <v>566</v>
      </c>
      <c r="AQ763" s="6" t="s">
        <v>1414</v>
      </c>
    </row>
    <row r="764" spans="1:43" x14ac:dyDescent="0.25">
      <c r="A764">
        <v>762</v>
      </c>
      <c r="B764">
        <v>161</v>
      </c>
      <c r="C764">
        <v>936</v>
      </c>
      <c r="D764">
        <v>96</v>
      </c>
      <c r="E764">
        <v>1</v>
      </c>
      <c r="F764">
        <v>96</v>
      </c>
      <c r="G764" t="str">
        <f>VLOOKUP($C764,'Raw-products'!$A$2:$H$1261,MATCH(G$1,'Raw-products'!$A$1:$H$1,0))</f>
        <v>Trousers</v>
      </c>
      <c r="H764" t="str">
        <f>VLOOKUP($C764,'Raw-products'!$A$2:$H$1261,MATCH(H$1,'Raw-products'!$A$1:$H$1,0))</f>
        <v>Drawstring</v>
      </c>
      <c r="I764" t="str">
        <f>VLOOKUP($C764,'Raw-products'!$A$2:$H$1261,MATCH(I$1,'Raw-products'!$A$1:$H$1,0))</f>
        <v>S</v>
      </c>
      <c r="J764" t="str">
        <f>VLOOKUP($C764,'Raw-products'!$A$2:$H$1261,MATCH(J$1,'Raw-products'!$A$1:$H$1,0))</f>
        <v>indigo</v>
      </c>
      <c r="K764">
        <f>VLOOKUP($C764,'Raw-products'!$A$2:$H$1261,MATCH(K$1,'Raw-products'!$A$1:$H$1,0))</f>
        <v>104</v>
      </c>
      <c r="L764">
        <f>VLOOKUP($C764,'Raw-products'!$A$2:$H$1261,MATCH(L$1,'Raw-products'!$A$1:$H$1,0))</f>
        <v>46</v>
      </c>
      <c r="M764" s="5">
        <f t="shared" si="22"/>
        <v>4784</v>
      </c>
      <c r="N764" cm="1">
        <f t="array" ref="N764:Q764">_xlfn.XLOOKUP($B764,'Raw -orders'!$A:$A,'Raw -orders'!$B:$E)</f>
        <v>566</v>
      </c>
      <c r="O764">
        <v>45840</v>
      </c>
      <c r="P764" s="1">
        <v>44277</v>
      </c>
      <c r="Q764" s="1">
        <v>44297</v>
      </c>
      <c r="R764" t="str" cm="1">
        <f t="array" ref="R764:Y764">_xlfn.XLOOKUP($N764,'Raw - customers'!$A:$A,'Raw - customers'!$B:$I)</f>
        <v>Melissa Partkya</v>
      </c>
      <c r="S764" t="str">
        <v>Male</v>
      </c>
      <c r="T764">
        <v>23</v>
      </c>
      <c r="U764" t="str">
        <v>95 Rice Station StSuite 985</v>
      </c>
      <c r="V764">
        <v>2919</v>
      </c>
      <c r="W764" t="str">
        <v>O'keefeton</v>
      </c>
      <c r="X764" t="str">
        <v>Tasmania</v>
      </c>
      <c r="Y764" t="str">
        <v>Australia</v>
      </c>
      <c r="Z764">
        <v>3</v>
      </c>
      <c r="AA764" s="3" t="str">
        <f t="shared" si="23"/>
        <v>10 to 20</v>
      </c>
      <c r="AP764" s="6">
        <v>566</v>
      </c>
      <c r="AQ764" s="6" t="s">
        <v>1414</v>
      </c>
    </row>
    <row r="765" spans="1:43" x14ac:dyDescent="0.25">
      <c r="A765">
        <v>763</v>
      </c>
      <c r="B765">
        <v>161</v>
      </c>
      <c r="C765">
        <v>1041</v>
      </c>
      <c r="D765">
        <v>90</v>
      </c>
      <c r="E765">
        <v>2</v>
      </c>
      <c r="F765">
        <v>180</v>
      </c>
      <c r="G765" t="str">
        <f>VLOOKUP($C765,'Raw-products'!$A$2:$H$1261,MATCH(G$1,'Raw-products'!$A$1:$H$1,0))</f>
        <v>Trousers</v>
      </c>
      <c r="H765" t="str">
        <f>VLOOKUP($C765,'Raw-products'!$A$2:$H$1261,MATCH(H$1,'Raw-products'!$A$1:$H$1,0))</f>
        <v>Relaxed Leg</v>
      </c>
      <c r="I765" t="str">
        <f>VLOOKUP($C765,'Raw-products'!$A$2:$H$1261,MATCH(I$1,'Raw-products'!$A$1:$H$1,0))</f>
        <v>S</v>
      </c>
      <c r="J765" t="str">
        <f>VLOOKUP($C765,'Raw-products'!$A$2:$H$1261,MATCH(J$1,'Raw-products'!$A$1:$H$1,0))</f>
        <v>indigo</v>
      </c>
      <c r="K765">
        <f>VLOOKUP($C765,'Raw-products'!$A$2:$H$1261,MATCH(K$1,'Raw-products'!$A$1:$H$1,0))</f>
        <v>95</v>
      </c>
      <c r="L765">
        <f>VLOOKUP($C765,'Raw-products'!$A$2:$H$1261,MATCH(L$1,'Raw-products'!$A$1:$H$1,0))</f>
        <v>40</v>
      </c>
      <c r="M765" s="5">
        <f t="shared" si="22"/>
        <v>3800</v>
      </c>
      <c r="N765" cm="1">
        <f t="array" ref="N765:Q765">_xlfn.XLOOKUP($B765,'Raw -orders'!$A:$A,'Raw -orders'!$B:$E)</f>
        <v>566</v>
      </c>
      <c r="O765">
        <v>45840</v>
      </c>
      <c r="P765" s="1">
        <v>44277</v>
      </c>
      <c r="Q765" s="1">
        <v>44297</v>
      </c>
      <c r="R765" t="str" cm="1">
        <f t="array" ref="R765:Y765">_xlfn.XLOOKUP($N765,'Raw - customers'!$A:$A,'Raw - customers'!$B:$I)</f>
        <v>Melissa Partkya</v>
      </c>
      <c r="S765" t="str">
        <v>Male</v>
      </c>
      <c r="T765">
        <v>23</v>
      </c>
      <c r="U765" t="str">
        <v>95 Rice Station StSuite 985</v>
      </c>
      <c r="V765">
        <v>2919</v>
      </c>
      <c r="W765" t="str">
        <v>O'keefeton</v>
      </c>
      <c r="X765" t="str">
        <v>Tasmania</v>
      </c>
      <c r="Y765" t="str">
        <v>Australia</v>
      </c>
      <c r="Z765">
        <v>3</v>
      </c>
      <c r="AA765" s="3" t="str">
        <f t="shared" si="23"/>
        <v>10 to 20</v>
      </c>
      <c r="AP765" s="6">
        <v>566</v>
      </c>
      <c r="AQ765" s="6" t="s">
        <v>1414</v>
      </c>
    </row>
    <row r="766" spans="1:43" x14ac:dyDescent="0.25">
      <c r="A766">
        <v>764</v>
      </c>
      <c r="B766">
        <v>161</v>
      </c>
      <c r="C766">
        <v>483</v>
      </c>
      <c r="D766">
        <v>118</v>
      </c>
      <c r="E766">
        <v>2</v>
      </c>
      <c r="F766">
        <v>236</v>
      </c>
      <c r="G766" t="str">
        <f>VLOOKUP($C766,'Raw-products'!$A$2:$H$1261,MATCH(G$1,'Raw-products'!$A$1:$H$1,0))</f>
        <v>Jacket</v>
      </c>
      <c r="H766" t="str">
        <f>VLOOKUP($C766,'Raw-products'!$A$2:$H$1261,MATCH(H$1,'Raw-products'!$A$1:$H$1,0))</f>
        <v>Puffer</v>
      </c>
      <c r="I766" t="str">
        <f>VLOOKUP($C766,'Raw-products'!$A$2:$H$1261,MATCH(I$1,'Raw-products'!$A$1:$H$1,0))</f>
        <v>L</v>
      </c>
      <c r="J766" t="str">
        <f>VLOOKUP($C766,'Raw-products'!$A$2:$H$1261,MATCH(J$1,'Raw-products'!$A$1:$H$1,0))</f>
        <v>indigo</v>
      </c>
      <c r="K766">
        <f>VLOOKUP($C766,'Raw-products'!$A$2:$H$1261,MATCH(K$1,'Raw-products'!$A$1:$H$1,0))</f>
        <v>110</v>
      </c>
      <c r="L766">
        <f>VLOOKUP($C766,'Raw-products'!$A$2:$H$1261,MATCH(L$1,'Raw-products'!$A$1:$H$1,0))</f>
        <v>61</v>
      </c>
      <c r="M766" s="5">
        <f t="shared" si="22"/>
        <v>6710</v>
      </c>
      <c r="N766" cm="1">
        <f t="array" ref="N766:Q766">_xlfn.XLOOKUP($B766,'Raw -orders'!$A:$A,'Raw -orders'!$B:$E)</f>
        <v>566</v>
      </c>
      <c r="O766">
        <v>45840</v>
      </c>
      <c r="P766" s="1">
        <v>44277</v>
      </c>
      <c r="Q766" s="1">
        <v>44297</v>
      </c>
      <c r="R766" t="str" cm="1">
        <f t="array" ref="R766:Y766">_xlfn.XLOOKUP($N766,'Raw - customers'!$A:$A,'Raw - customers'!$B:$I)</f>
        <v>Melissa Partkya</v>
      </c>
      <c r="S766" t="str">
        <v>Male</v>
      </c>
      <c r="T766">
        <v>23</v>
      </c>
      <c r="U766" t="str">
        <v>95 Rice Station StSuite 985</v>
      </c>
      <c r="V766">
        <v>2919</v>
      </c>
      <c r="W766" t="str">
        <v>O'keefeton</v>
      </c>
      <c r="X766" t="str">
        <v>Tasmania</v>
      </c>
      <c r="Y766" t="str">
        <v>Australia</v>
      </c>
      <c r="Z766">
        <v>3</v>
      </c>
      <c r="AA766" s="3" t="str">
        <f t="shared" si="23"/>
        <v>10 to 20</v>
      </c>
      <c r="AP766" s="6">
        <v>566</v>
      </c>
      <c r="AQ766" s="6" t="s">
        <v>1414</v>
      </c>
    </row>
    <row r="767" spans="1:43" x14ac:dyDescent="0.25">
      <c r="A767">
        <v>765</v>
      </c>
      <c r="B767">
        <v>161</v>
      </c>
      <c r="C767">
        <v>525</v>
      </c>
      <c r="D767">
        <v>98</v>
      </c>
      <c r="E767">
        <v>3</v>
      </c>
      <c r="F767">
        <v>294</v>
      </c>
      <c r="G767" t="str">
        <f>VLOOKUP($C767,'Raw-products'!$A$2:$H$1261,MATCH(G$1,'Raw-products'!$A$1:$H$1,0))</f>
        <v>Jacket</v>
      </c>
      <c r="H767" t="str">
        <f>VLOOKUP($C767,'Raw-products'!$A$2:$H$1261,MATCH(H$1,'Raw-products'!$A$1:$H$1,0))</f>
        <v>Leather</v>
      </c>
      <c r="I767" t="str">
        <f>VLOOKUP($C767,'Raw-products'!$A$2:$H$1261,MATCH(I$1,'Raw-products'!$A$1:$H$1,0))</f>
        <v>XS</v>
      </c>
      <c r="J767" t="str">
        <f>VLOOKUP($C767,'Raw-products'!$A$2:$H$1261,MATCH(J$1,'Raw-products'!$A$1:$H$1,0))</f>
        <v>red</v>
      </c>
      <c r="K767">
        <f>VLOOKUP($C767,'Raw-products'!$A$2:$H$1261,MATCH(K$1,'Raw-products'!$A$1:$H$1,0))</f>
        <v>113</v>
      </c>
      <c r="L767">
        <f>VLOOKUP($C767,'Raw-products'!$A$2:$H$1261,MATCH(L$1,'Raw-products'!$A$1:$H$1,0))</f>
        <v>67</v>
      </c>
      <c r="M767" s="5">
        <f t="shared" si="22"/>
        <v>7571</v>
      </c>
      <c r="N767" cm="1">
        <f t="array" ref="N767:Q767">_xlfn.XLOOKUP($B767,'Raw -orders'!$A:$A,'Raw -orders'!$B:$E)</f>
        <v>566</v>
      </c>
      <c r="O767">
        <v>45840</v>
      </c>
      <c r="P767" s="1">
        <v>44277</v>
      </c>
      <c r="Q767" s="1">
        <v>44297</v>
      </c>
      <c r="R767" t="str" cm="1">
        <f t="array" ref="R767:Y767">_xlfn.XLOOKUP($N767,'Raw - customers'!$A:$A,'Raw - customers'!$B:$I)</f>
        <v>Melissa Partkya</v>
      </c>
      <c r="S767" t="str">
        <v>Male</v>
      </c>
      <c r="T767">
        <v>23</v>
      </c>
      <c r="U767" t="str">
        <v>95 Rice Station StSuite 985</v>
      </c>
      <c r="V767">
        <v>2919</v>
      </c>
      <c r="W767" t="str">
        <v>O'keefeton</v>
      </c>
      <c r="X767" t="str">
        <v>Tasmania</v>
      </c>
      <c r="Y767" t="str">
        <v>Australia</v>
      </c>
      <c r="Z767">
        <v>3</v>
      </c>
      <c r="AA767" s="3" t="str">
        <f t="shared" si="23"/>
        <v>10 to 20</v>
      </c>
      <c r="AP767" s="6">
        <v>566</v>
      </c>
      <c r="AQ767" s="6" t="s">
        <v>1414</v>
      </c>
    </row>
    <row r="768" spans="1:43" x14ac:dyDescent="0.25">
      <c r="A768">
        <v>766</v>
      </c>
      <c r="B768">
        <v>161</v>
      </c>
      <c r="C768">
        <v>63</v>
      </c>
      <c r="D768">
        <v>104</v>
      </c>
      <c r="E768">
        <v>3</v>
      </c>
      <c r="F768">
        <v>312</v>
      </c>
      <c r="G768" t="str">
        <f>VLOOKUP($C768,'Raw-products'!$A$2:$H$1261,MATCH(G$1,'Raw-products'!$A$1:$H$1,0))</f>
        <v>Shirt</v>
      </c>
      <c r="H768" t="str">
        <f>VLOOKUP($C768,'Raw-products'!$A$2:$H$1261,MATCH(H$1,'Raw-products'!$A$1:$H$1,0))</f>
        <v>Dress</v>
      </c>
      <c r="I768" t="str">
        <f>VLOOKUP($C768,'Raw-products'!$A$2:$H$1261,MATCH(I$1,'Raw-products'!$A$1:$H$1,0))</f>
        <v>L</v>
      </c>
      <c r="J768" t="str">
        <f>VLOOKUP($C768,'Raw-products'!$A$2:$H$1261,MATCH(J$1,'Raw-products'!$A$1:$H$1,0))</f>
        <v>indigo</v>
      </c>
      <c r="K768">
        <f>VLOOKUP($C768,'Raw-products'!$A$2:$H$1261,MATCH(K$1,'Raw-products'!$A$1:$H$1,0))</f>
        <v>119</v>
      </c>
      <c r="L768">
        <f>VLOOKUP($C768,'Raw-products'!$A$2:$H$1261,MATCH(L$1,'Raw-products'!$A$1:$H$1,0))</f>
        <v>71</v>
      </c>
      <c r="M768" s="5">
        <f t="shared" si="22"/>
        <v>8449</v>
      </c>
      <c r="N768" cm="1">
        <f t="array" ref="N768:Q768">_xlfn.XLOOKUP($B768,'Raw -orders'!$A:$A,'Raw -orders'!$B:$E)</f>
        <v>566</v>
      </c>
      <c r="O768">
        <v>45840</v>
      </c>
      <c r="P768" s="1">
        <v>44277</v>
      </c>
      <c r="Q768" s="1">
        <v>44297</v>
      </c>
      <c r="R768" t="str" cm="1">
        <f t="array" ref="R768:Y768">_xlfn.XLOOKUP($N768,'Raw - customers'!$A:$A,'Raw - customers'!$B:$I)</f>
        <v>Melissa Partkya</v>
      </c>
      <c r="S768" t="str">
        <v>Male</v>
      </c>
      <c r="T768">
        <v>23</v>
      </c>
      <c r="U768" t="str">
        <v>95 Rice Station StSuite 985</v>
      </c>
      <c r="V768">
        <v>2919</v>
      </c>
      <c r="W768" t="str">
        <v>O'keefeton</v>
      </c>
      <c r="X768" t="str">
        <v>Tasmania</v>
      </c>
      <c r="Y768" t="str">
        <v>Australia</v>
      </c>
      <c r="Z768">
        <v>3</v>
      </c>
      <c r="AA768" s="3" t="str">
        <f t="shared" si="23"/>
        <v>10 to 20</v>
      </c>
      <c r="AP768" s="6">
        <v>566</v>
      </c>
      <c r="AQ768" s="6" t="s">
        <v>1414</v>
      </c>
    </row>
    <row r="769" spans="1:43" x14ac:dyDescent="0.25">
      <c r="A769">
        <v>767</v>
      </c>
      <c r="B769">
        <v>161</v>
      </c>
      <c r="C769">
        <v>517</v>
      </c>
      <c r="D769">
        <v>102</v>
      </c>
      <c r="E769">
        <v>2</v>
      </c>
      <c r="F769">
        <v>204</v>
      </c>
      <c r="G769" t="str">
        <f>VLOOKUP($C769,'Raw-products'!$A$2:$H$1261,MATCH(G$1,'Raw-products'!$A$1:$H$1,0))</f>
        <v>Jacket</v>
      </c>
      <c r="H769" t="str">
        <f>VLOOKUP($C769,'Raw-products'!$A$2:$H$1261,MATCH(H$1,'Raw-products'!$A$1:$H$1,0))</f>
        <v>Windbreaker</v>
      </c>
      <c r="I769" t="str">
        <f>VLOOKUP($C769,'Raw-products'!$A$2:$H$1261,MATCH(I$1,'Raw-products'!$A$1:$H$1,0))</f>
        <v>M</v>
      </c>
      <c r="J769" t="str">
        <f>VLOOKUP($C769,'Raw-products'!$A$2:$H$1261,MATCH(J$1,'Raw-products'!$A$1:$H$1,0))</f>
        <v>indigo</v>
      </c>
      <c r="K769">
        <f>VLOOKUP($C769,'Raw-products'!$A$2:$H$1261,MATCH(K$1,'Raw-products'!$A$1:$H$1,0))</f>
        <v>109</v>
      </c>
      <c r="L769">
        <f>VLOOKUP($C769,'Raw-products'!$A$2:$H$1261,MATCH(L$1,'Raw-products'!$A$1:$H$1,0))</f>
        <v>56</v>
      </c>
      <c r="M769" s="5">
        <f t="shared" si="22"/>
        <v>6104</v>
      </c>
      <c r="N769" cm="1">
        <f t="array" ref="N769:Q769">_xlfn.XLOOKUP($B769,'Raw -orders'!$A:$A,'Raw -orders'!$B:$E)</f>
        <v>566</v>
      </c>
      <c r="O769">
        <v>45840</v>
      </c>
      <c r="P769" s="1">
        <v>44277</v>
      </c>
      <c r="Q769" s="1">
        <v>44297</v>
      </c>
      <c r="R769" t="str" cm="1">
        <f t="array" ref="R769:Y769">_xlfn.XLOOKUP($N769,'Raw - customers'!$A:$A,'Raw - customers'!$B:$I)</f>
        <v>Melissa Partkya</v>
      </c>
      <c r="S769" t="str">
        <v>Male</v>
      </c>
      <c r="T769">
        <v>23</v>
      </c>
      <c r="U769" t="str">
        <v>95 Rice Station StSuite 985</v>
      </c>
      <c r="V769">
        <v>2919</v>
      </c>
      <c r="W769" t="str">
        <v>O'keefeton</v>
      </c>
      <c r="X769" t="str">
        <v>Tasmania</v>
      </c>
      <c r="Y769" t="str">
        <v>Australia</v>
      </c>
      <c r="Z769">
        <v>3</v>
      </c>
      <c r="AA769" s="3" t="str">
        <f t="shared" si="23"/>
        <v>10 to 20</v>
      </c>
      <c r="AP769" s="6">
        <v>566</v>
      </c>
      <c r="AQ769" s="6" t="s">
        <v>1414</v>
      </c>
    </row>
    <row r="770" spans="1:43" x14ac:dyDescent="0.25">
      <c r="A770">
        <v>768</v>
      </c>
      <c r="B770">
        <v>162</v>
      </c>
      <c r="C770">
        <v>896</v>
      </c>
      <c r="D770">
        <v>94</v>
      </c>
      <c r="E770">
        <v>1</v>
      </c>
      <c r="F770">
        <v>94</v>
      </c>
      <c r="G770" t="str">
        <f>VLOOKUP($C770,'Raw-products'!$A$2:$H$1261,MATCH(G$1,'Raw-products'!$A$1:$H$1,0))</f>
        <v>Trousers</v>
      </c>
      <c r="H770" t="str">
        <f>VLOOKUP($C770,'Raw-products'!$A$2:$H$1261,MATCH(H$1,'Raw-products'!$A$1:$H$1,0))</f>
        <v>Cords</v>
      </c>
      <c r="I770" t="str">
        <f>VLOOKUP($C770,'Raw-products'!$A$2:$H$1261,MATCH(I$1,'Raw-products'!$A$1:$H$1,0))</f>
        <v>S</v>
      </c>
      <c r="J770" t="str">
        <f>VLOOKUP($C770,'Raw-products'!$A$2:$H$1261,MATCH(J$1,'Raw-products'!$A$1:$H$1,0))</f>
        <v>blue</v>
      </c>
      <c r="K770">
        <f>VLOOKUP($C770,'Raw-products'!$A$2:$H$1261,MATCH(K$1,'Raw-products'!$A$1:$H$1,0))</f>
        <v>113</v>
      </c>
      <c r="L770">
        <f>VLOOKUP($C770,'Raw-products'!$A$2:$H$1261,MATCH(L$1,'Raw-products'!$A$1:$H$1,0))</f>
        <v>59</v>
      </c>
      <c r="M770" s="5">
        <f t="shared" si="22"/>
        <v>6667</v>
      </c>
      <c r="N770" cm="1">
        <f t="array" ref="N770:Q770">_xlfn.XLOOKUP($B770,'Raw -orders'!$A:$A,'Raw -orders'!$B:$E)</f>
        <v>431</v>
      </c>
      <c r="O770">
        <v>20238</v>
      </c>
      <c r="P770" s="1">
        <v>44311</v>
      </c>
      <c r="Q770" s="1">
        <v>44321</v>
      </c>
      <c r="R770" t="str" cm="1">
        <f t="array" ref="R770:Y770">_xlfn.XLOOKUP($N770,'Raw - customers'!$A:$A,'Raw - customers'!$B:$I)</f>
        <v>Ronni Gruszczak</v>
      </c>
      <c r="S770" t="str">
        <v>Agender</v>
      </c>
      <c r="T770">
        <v>41</v>
      </c>
      <c r="U770" t="str">
        <v>535 Angelina CourtSuite 875</v>
      </c>
      <c r="V770">
        <v>8422</v>
      </c>
      <c r="W770" t="str">
        <v>Jademouth</v>
      </c>
      <c r="X770" t="str">
        <v>Victoria</v>
      </c>
      <c r="Y770" t="str">
        <v>Australia</v>
      </c>
      <c r="Z770">
        <v>4</v>
      </c>
      <c r="AA770" s="3" t="str">
        <f t="shared" si="23"/>
        <v>0 to 10</v>
      </c>
      <c r="AP770" s="6">
        <v>431</v>
      </c>
      <c r="AQ770" s="6" t="s">
        <v>1396</v>
      </c>
    </row>
    <row r="771" spans="1:43" x14ac:dyDescent="0.25">
      <c r="A771">
        <v>769</v>
      </c>
      <c r="B771">
        <v>162</v>
      </c>
      <c r="C771">
        <v>1052</v>
      </c>
      <c r="D771">
        <v>93</v>
      </c>
      <c r="E771">
        <v>3</v>
      </c>
      <c r="F771">
        <v>279</v>
      </c>
      <c r="G771" t="str">
        <f>VLOOKUP($C771,'Raw-products'!$A$2:$H$1261,MATCH(G$1,'Raw-products'!$A$1:$H$1,0))</f>
        <v>Trousers</v>
      </c>
      <c r="H771" t="str">
        <f>VLOOKUP($C771,'Raw-products'!$A$2:$H$1261,MATCH(H$1,'Raw-products'!$A$1:$H$1,0))</f>
        <v>Joggers</v>
      </c>
      <c r="I771" t="str">
        <f>VLOOKUP($C771,'Raw-products'!$A$2:$H$1261,MATCH(I$1,'Raw-products'!$A$1:$H$1,0))</f>
        <v>M</v>
      </c>
      <c r="J771" t="str">
        <f>VLOOKUP($C771,'Raw-products'!$A$2:$H$1261,MATCH(J$1,'Raw-products'!$A$1:$H$1,0))</f>
        <v>red</v>
      </c>
      <c r="K771">
        <f>VLOOKUP($C771,'Raw-products'!$A$2:$H$1261,MATCH(K$1,'Raw-products'!$A$1:$H$1,0))</f>
        <v>94</v>
      </c>
      <c r="L771">
        <f>VLOOKUP($C771,'Raw-products'!$A$2:$H$1261,MATCH(L$1,'Raw-products'!$A$1:$H$1,0))</f>
        <v>43</v>
      </c>
      <c r="M771" s="5">
        <f t="shared" ref="M771:M834" si="24">$K771*$L771</f>
        <v>4042</v>
      </c>
      <c r="N771" cm="1">
        <f t="array" ref="N771:Q771">_xlfn.XLOOKUP($B771,'Raw -orders'!$A:$A,'Raw -orders'!$B:$E)</f>
        <v>431</v>
      </c>
      <c r="O771">
        <v>20238</v>
      </c>
      <c r="P771" s="1">
        <v>44311</v>
      </c>
      <c r="Q771" s="1">
        <v>44321</v>
      </c>
      <c r="R771" t="str" cm="1">
        <f t="array" ref="R771:Y771">_xlfn.XLOOKUP($N771,'Raw - customers'!$A:$A,'Raw - customers'!$B:$I)</f>
        <v>Ronni Gruszczak</v>
      </c>
      <c r="S771" t="str">
        <v>Agender</v>
      </c>
      <c r="T771">
        <v>41</v>
      </c>
      <c r="U771" t="str">
        <v>535 Angelina CourtSuite 875</v>
      </c>
      <c r="V771">
        <v>8422</v>
      </c>
      <c r="W771" t="str">
        <v>Jademouth</v>
      </c>
      <c r="X771" t="str">
        <v>Victoria</v>
      </c>
      <c r="Y771" t="str">
        <v>Australia</v>
      </c>
      <c r="Z771">
        <v>4</v>
      </c>
      <c r="AA771" s="3" t="str">
        <f t="shared" ref="AA771:AA834" si="25">IF(AND(DATEDIF($P771,$Q771,"D")&gt;0,DATEDIF($P771,$Q771,"D")&lt;=10),"0 to 10",IF(AND(DATEDIF($P771,$Q771,"D")&gt;10,DATEDIF($P771,$Q771,"D")&lt;=20),"10 to 20",IF(AND(DATEDIF($P771,$Q771,"D")&gt;20,DATEDIF($P771,$Q771,"D")&lt;=30),"20 to 30")))</f>
        <v>0 to 10</v>
      </c>
      <c r="AP771" s="6">
        <v>431</v>
      </c>
      <c r="AQ771" s="6" t="s">
        <v>1396</v>
      </c>
    </row>
    <row r="772" spans="1:43" x14ac:dyDescent="0.25">
      <c r="A772">
        <v>770</v>
      </c>
      <c r="B772">
        <v>162</v>
      </c>
      <c r="C772">
        <v>1091</v>
      </c>
      <c r="D772">
        <v>115</v>
      </c>
      <c r="E772">
        <v>3</v>
      </c>
      <c r="F772">
        <v>345</v>
      </c>
      <c r="G772" t="str">
        <f>VLOOKUP($C772,'Raw-products'!$A$2:$H$1261,MATCH(G$1,'Raw-products'!$A$1:$H$1,0))</f>
        <v>Trousers</v>
      </c>
      <c r="H772" t="str">
        <f>VLOOKUP($C772,'Raw-products'!$A$2:$H$1261,MATCH(H$1,'Raw-products'!$A$1:$H$1,0))</f>
        <v>Cropped</v>
      </c>
      <c r="I772" t="str">
        <f>VLOOKUP($C772,'Raw-products'!$A$2:$H$1261,MATCH(I$1,'Raw-products'!$A$1:$H$1,0))</f>
        <v>S</v>
      </c>
      <c r="J772" t="str">
        <f>VLOOKUP($C772,'Raw-products'!$A$2:$H$1261,MATCH(J$1,'Raw-products'!$A$1:$H$1,0))</f>
        <v>orange</v>
      </c>
      <c r="K772">
        <f>VLOOKUP($C772,'Raw-products'!$A$2:$H$1261,MATCH(K$1,'Raw-products'!$A$1:$H$1,0))</f>
        <v>99</v>
      </c>
      <c r="L772">
        <f>VLOOKUP($C772,'Raw-products'!$A$2:$H$1261,MATCH(L$1,'Raw-products'!$A$1:$H$1,0))</f>
        <v>78</v>
      </c>
      <c r="M772" s="5">
        <f t="shared" si="24"/>
        <v>7722</v>
      </c>
      <c r="N772" cm="1">
        <f t="array" ref="N772:Q772">_xlfn.XLOOKUP($B772,'Raw -orders'!$A:$A,'Raw -orders'!$B:$E)</f>
        <v>431</v>
      </c>
      <c r="O772">
        <v>20238</v>
      </c>
      <c r="P772" s="1">
        <v>44311</v>
      </c>
      <c r="Q772" s="1">
        <v>44321</v>
      </c>
      <c r="R772" t="str" cm="1">
        <f t="array" ref="R772:Y772">_xlfn.XLOOKUP($N772,'Raw - customers'!$A:$A,'Raw - customers'!$B:$I)</f>
        <v>Ronni Gruszczak</v>
      </c>
      <c r="S772" t="str">
        <v>Agender</v>
      </c>
      <c r="T772">
        <v>41</v>
      </c>
      <c r="U772" t="str">
        <v>535 Angelina CourtSuite 875</v>
      </c>
      <c r="V772">
        <v>8422</v>
      </c>
      <c r="W772" t="str">
        <v>Jademouth</v>
      </c>
      <c r="X772" t="str">
        <v>Victoria</v>
      </c>
      <c r="Y772" t="str">
        <v>Australia</v>
      </c>
      <c r="Z772">
        <v>4</v>
      </c>
      <c r="AA772" s="3" t="str">
        <f t="shared" si="25"/>
        <v>0 to 10</v>
      </c>
      <c r="AP772" s="6">
        <v>431</v>
      </c>
      <c r="AQ772" s="6" t="s">
        <v>1396</v>
      </c>
    </row>
    <row r="773" spans="1:43" x14ac:dyDescent="0.25">
      <c r="A773">
        <v>771</v>
      </c>
      <c r="B773">
        <v>162</v>
      </c>
      <c r="C773">
        <v>870</v>
      </c>
      <c r="D773">
        <v>113</v>
      </c>
      <c r="E773">
        <v>2</v>
      </c>
      <c r="F773">
        <v>226</v>
      </c>
      <c r="G773" t="str">
        <f>VLOOKUP($C773,'Raw-products'!$A$2:$H$1261,MATCH(G$1,'Raw-products'!$A$1:$H$1,0))</f>
        <v>Trousers</v>
      </c>
      <c r="H773" t="str">
        <f>VLOOKUP($C773,'Raw-products'!$A$2:$H$1261,MATCH(H$1,'Raw-products'!$A$1:$H$1,0))</f>
        <v>Chinos</v>
      </c>
      <c r="I773" t="str">
        <f>VLOOKUP($C773,'Raw-products'!$A$2:$H$1261,MATCH(I$1,'Raw-products'!$A$1:$H$1,0))</f>
        <v>XS</v>
      </c>
      <c r="J773" t="str">
        <f>VLOOKUP($C773,'Raw-products'!$A$2:$H$1261,MATCH(J$1,'Raw-products'!$A$1:$H$1,0))</f>
        <v>violet</v>
      </c>
      <c r="K773">
        <f>VLOOKUP($C773,'Raw-products'!$A$2:$H$1261,MATCH(K$1,'Raw-products'!$A$1:$H$1,0))</f>
        <v>100</v>
      </c>
      <c r="L773">
        <f>VLOOKUP($C773,'Raw-products'!$A$2:$H$1261,MATCH(L$1,'Raw-products'!$A$1:$H$1,0))</f>
        <v>72</v>
      </c>
      <c r="M773" s="5">
        <f t="shared" si="24"/>
        <v>7200</v>
      </c>
      <c r="N773" cm="1">
        <f t="array" ref="N773:Q773">_xlfn.XLOOKUP($B773,'Raw -orders'!$A:$A,'Raw -orders'!$B:$E)</f>
        <v>431</v>
      </c>
      <c r="O773">
        <v>20238</v>
      </c>
      <c r="P773" s="1">
        <v>44311</v>
      </c>
      <c r="Q773" s="1">
        <v>44321</v>
      </c>
      <c r="R773" t="str" cm="1">
        <f t="array" ref="R773:Y773">_xlfn.XLOOKUP($N773,'Raw - customers'!$A:$A,'Raw - customers'!$B:$I)</f>
        <v>Ronni Gruszczak</v>
      </c>
      <c r="S773" t="str">
        <v>Agender</v>
      </c>
      <c r="T773">
        <v>41</v>
      </c>
      <c r="U773" t="str">
        <v>535 Angelina CourtSuite 875</v>
      </c>
      <c r="V773">
        <v>8422</v>
      </c>
      <c r="W773" t="str">
        <v>Jademouth</v>
      </c>
      <c r="X773" t="str">
        <v>Victoria</v>
      </c>
      <c r="Y773" t="str">
        <v>Australia</v>
      </c>
      <c r="Z773">
        <v>4</v>
      </c>
      <c r="AA773" s="3" t="str">
        <f t="shared" si="25"/>
        <v>0 to 10</v>
      </c>
      <c r="AP773" s="6">
        <v>431</v>
      </c>
      <c r="AQ773" s="6" t="s">
        <v>1396</v>
      </c>
    </row>
    <row r="774" spans="1:43" x14ac:dyDescent="0.25">
      <c r="A774">
        <v>772</v>
      </c>
      <c r="B774">
        <v>162</v>
      </c>
      <c r="C774">
        <v>849</v>
      </c>
      <c r="D774">
        <v>113</v>
      </c>
      <c r="E774">
        <v>2</v>
      </c>
      <c r="F774">
        <v>226</v>
      </c>
      <c r="G774" t="str">
        <f>VLOOKUP($C774,'Raw-products'!$A$2:$H$1261,MATCH(G$1,'Raw-products'!$A$1:$H$1,0))</f>
        <v>Trousers</v>
      </c>
      <c r="H774" t="str">
        <f>VLOOKUP($C774,'Raw-products'!$A$2:$H$1261,MATCH(H$1,'Raw-products'!$A$1:$H$1,0))</f>
        <v>Chinos</v>
      </c>
      <c r="I774" t="str">
        <f>VLOOKUP($C774,'Raw-products'!$A$2:$H$1261,MATCH(I$1,'Raw-products'!$A$1:$H$1,0))</f>
        <v>XL</v>
      </c>
      <c r="J774" t="str">
        <f>VLOOKUP($C774,'Raw-products'!$A$2:$H$1261,MATCH(J$1,'Raw-products'!$A$1:$H$1,0))</f>
        <v>orange</v>
      </c>
      <c r="K774">
        <f>VLOOKUP($C774,'Raw-products'!$A$2:$H$1261,MATCH(K$1,'Raw-products'!$A$1:$H$1,0))</f>
        <v>100</v>
      </c>
      <c r="L774">
        <f>VLOOKUP($C774,'Raw-products'!$A$2:$H$1261,MATCH(L$1,'Raw-products'!$A$1:$H$1,0))</f>
        <v>48</v>
      </c>
      <c r="M774" s="5">
        <f t="shared" si="24"/>
        <v>4800</v>
      </c>
      <c r="N774" cm="1">
        <f t="array" ref="N774:Q774">_xlfn.XLOOKUP($B774,'Raw -orders'!$A:$A,'Raw -orders'!$B:$E)</f>
        <v>431</v>
      </c>
      <c r="O774">
        <v>20238</v>
      </c>
      <c r="P774" s="1">
        <v>44311</v>
      </c>
      <c r="Q774" s="1">
        <v>44321</v>
      </c>
      <c r="R774" t="str" cm="1">
        <f t="array" ref="R774:Y774">_xlfn.XLOOKUP($N774,'Raw - customers'!$A:$A,'Raw - customers'!$B:$I)</f>
        <v>Ronni Gruszczak</v>
      </c>
      <c r="S774" t="str">
        <v>Agender</v>
      </c>
      <c r="T774">
        <v>41</v>
      </c>
      <c r="U774" t="str">
        <v>535 Angelina CourtSuite 875</v>
      </c>
      <c r="V774">
        <v>8422</v>
      </c>
      <c r="W774" t="str">
        <v>Jademouth</v>
      </c>
      <c r="X774" t="str">
        <v>Victoria</v>
      </c>
      <c r="Y774" t="str">
        <v>Australia</v>
      </c>
      <c r="Z774">
        <v>4</v>
      </c>
      <c r="AA774" s="3" t="str">
        <f t="shared" si="25"/>
        <v>0 to 10</v>
      </c>
      <c r="AP774" s="6">
        <v>431</v>
      </c>
      <c r="AQ774" s="6" t="s">
        <v>1396</v>
      </c>
    </row>
    <row r="775" spans="1:43" x14ac:dyDescent="0.25">
      <c r="A775">
        <v>773</v>
      </c>
      <c r="B775">
        <v>163</v>
      </c>
      <c r="C775">
        <v>937</v>
      </c>
      <c r="D775">
        <v>96</v>
      </c>
      <c r="E775">
        <v>2</v>
      </c>
      <c r="F775">
        <v>192</v>
      </c>
      <c r="G775" t="str">
        <f>VLOOKUP($C775,'Raw-products'!$A$2:$H$1261,MATCH(G$1,'Raw-products'!$A$1:$H$1,0))</f>
        <v>Trousers</v>
      </c>
      <c r="H775" t="str">
        <f>VLOOKUP($C775,'Raw-products'!$A$2:$H$1261,MATCH(H$1,'Raw-products'!$A$1:$H$1,0))</f>
        <v>Drawstring</v>
      </c>
      <c r="I775" t="str">
        <f>VLOOKUP($C775,'Raw-products'!$A$2:$H$1261,MATCH(I$1,'Raw-products'!$A$1:$H$1,0))</f>
        <v>M</v>
      </c>
      <c r="J775" t="str">
        <f>VLOOKUP($C775,'Raw-products'!$A$2:$H$1261,MATCH(J$1,'Raw-products'!$A$1:$H$1,0))</f>
        <v>indigo</v>
      </c>
      <c r="K775">
        <f>VLOOKUP($C775,'Raw-products'!$A$2:$H$1261,MATCH(K$1,'Raw-products'!$A$1:$H$1,0))</f>
        <v>104</v>
      </c>
      <c r="L775">
        <f>VLOOKUP($C775,'Raw-products'!$A$2:$H$1261,MATCH(L$1,'Raw-products'!$A$1:$H$1,0))</f>
        <v>58</v>
      </c>
      <c r="M775" s="5">
        <f t="shared" si="24"/>
        <v>6032</v>
      </c>
      <c r="N775" cm="1">
        <f t="array" ref="N775:Q775">_xlfn.XLOOKUP($B775,'Raw -orders'!$A:$A,'Raw -orders'!$B:$E)</f>
        <v>84</v>
      </c>
      <c r="O775">
        <v>11473</v>
      </c>
      <c r="P775" s="1">
        <v>44359</v>
      </c>
      <c r="Q775" s="1">
        <v>44364</v>
      </c>
      <c r="R775" t="str" cm="1">
        <f t="array" ref="R775:Y775">_xlfn.XLOOKUP($N775,'Raw - customers'!$A:$A,'Raw - customers'!$B:$I)</f>
        <v>Minta Loble</v>
      </c>
      <c r="S775" t="str">
        <v>Female</v>
      </c>
      <c r="T775">
        <v>63</v>
      </c>
      <c r="U775" t="str">
        <v>195 Wilson HillApt. 597</v>
      </c>
      <c r="V775">
        <v>7587</v>
      </c>
      <c r="W775" t="str">
        <v>Lake Paigemouth</v>
      </c>
      <c r="X775" t="str">
        <v>Northern Territory</v>
      </c>
      <c r="Y775" t="str">
        <v>Australia</v>
      </c>
      <c r="Z775">
        <v>6</v>
      </c>
      <c r="AA775" s="3" t="str">
        <f t="shared" si="25"/>
        <v>0 to 10</v>
      </c>
      <c r="AP775" s="6">
        <v>84</v>
      </c>
      <c r="AQ775" s="6" t="s">
        <v>1339</v>
      </c>
    </row>
    <row r="776" spans="1:43" x14ac:dyDescent="0.25">
      <c r="A776">
        <v>774</v>
      </c>
      <c r="B776">
        <v>163</v>
      </c>
      <c r="C776">
        <v>753</v>
      </c>
      <c r="D776">
        <v>109</v>
      </c>
      <c r="E776">
        <v>1</v>
      </c>
      <c r="F776">
        <v>109</v>
      </c>
      <c r="G776" t="str">
        <f>VLOOKUP($C776,'Raw-products'!$A$2:$H$1261,MATCH(G$1,'Raw-products'!$A$1:$H$1,0))</f>
        <v>Jacket</v>
      </c>
      <c r="H776" t="str">
        <f>VLOOKUP($C776,'Raw-products'!$A$2:$H$1261,MATCH(H$1,'Raw-products'!$A$1:$H$1,0))</f>
        <v>Peacoat</v>
      </c>
      <c r="I776" t="str">
        <f>VLOOKUP($C776,'Raw-products'!$A$2:$H$1261,MATCH(I$1,'Raw-products'!$A$1:$H$1,0))</f>
        <v>L</v>
      </c>
      <c r="J776" t="str">
        <f>VLOOKUP($C776,'Raw-products'!$A$2:$H$1261,MATCH(J$1,'Raw-products'!$A$1:$H$1,0))</f>
        <v>green</v>
      </c>
      <c r="K776">
        <f>VLOOKUP($C776,'Raw-products'!$A$2:$H$1261,MATCH(K$1,'Raw-products'!$A$1:$H$1,0))</f>
        <v>102</v>
      </c>
      <c r="L776">
        <f>VLOOKUP($C776,'Raw-products'!$A$2:$H$1261,MATCH(L$1,'Raw-products'!$A$1:$H$1,0))</f>
        <v>73</v>
      </c>
      <c r="M776" s="5">
        <f t="shared" si="24"/>
        <v>7446</v>
      </c>
      <c r="N776" cm="1">
        <f t="array" ref="N776:Q776">_xlfn.XLOOKUP($B776,'Raw -orders'!$A:$A,'Raw -orders'!$B:$E)</f>
        <v>84</v>
      </c>
      <c r="O776">
        <v>11473</v>
      </c>
      <c r="P776" s="1">
        <v>44359</v>
      </c>
      <c r="Q776" s="1">
        <v>44364</v>
      </c>
      <c r="R776" t="str" cm="1">
        <f t="array" ref="R776:Y776">_xlfn.XLOOKUP($N776,'Raw - customers'!$A:$A,'Raw - customers'!$B:$I)</f>
        <v>Minta Loble</v>
      </c>
      <c r="S776" t="str">
        <v>Female</v>
      </c>
      <c r="T776">
        <v>63</v>
      </c>
      <c r="U776" t="str">
        <v>195 Wilson HillApt. 597</v>
      </c>
      <c r="V776">
        <v>7587</v>
      </c>
      <c r="W776" t="str">
        <v>Lake Paigemouth</v>
      </c>
      <c r="X776" t="str">
        <v>Northern Territory</v>
      </c>
      <c r="Y776" t="str">
        <v>Australia</v>
      </c>
      <c r="Z776">
        <v>6</v>
      </c>
      <c r="AA776" s="3" t="str">
        <f t="shared" si="25"/>
        <v>0 to 10</v>
      </c>
      <c r="AP776" s="6">
        <v>84</v>
      </c>
      <c r="AQ776" s="6" t="s">
        <v>1339</v>
      </c>
    </row>
    <row r="777" spans="1:43" x14ac:dyDescent="0.25">
      <c r="A777">
        <v>775</v>
      </c>
      <c r="B777">
        <v>163</v>
      </c>
      <c r="C777">
        <v>563</v>
      </c>
      <c r="D777">
        <v>100</v>
      </c>
      <c r="E777">
        <v>3</v>
      </c>
      <c r="F777">
        <v>300</v>
      </c>
      <c r="G777" t="str">
        <f>VLOOKUP($C777,'Raw-products'!$A$2:$H$1261,MATCH(G$1,'Raw-products'!$A$1:$H$1,0))</f>
        <v>Jacket</v>
      </c>
      <c r="H777" t="str">
        <f>VLOOKUP($C777,'Raw-products'!$A$2:$H$1261,MATCH(H$1,'Raw-products'!$A$1:$H$1,0))</f>
        <v>Bomber</v>
      </c>
      <c r="I777" t="str">
        <f>VLOOKUP($C777,'Raw-products'!$A$2:$H$1261,MATCH(I$1,'Raw-products'!$A$1:$H$1,0))</f>
        <v>L</v>
      </c>
      <c r="J777" t="str">
        <f>VLOOKUP($C777,'Raw-products'!$A$2:$H$1261,MATCH(J$1,'Raw-products'!$A$1:$H$1,0))</f>
        <v>red</v>
      </c>
      <c r="K777">
        <f>VLOOKUP($C777,'Raw-products'!$A$2:$H$1261,MATCH(K$1,'Raw-products'!$A$1:$H$1,0))</f>
        <v>90</v>
      </c>
      <c r="L777">
        <f>VLOOKUP($C777,'Raw-products'!$A$2:$H$1261,MATCH(L$1,'Raw-products'!$A$1:$H$1,0))</f>
        <v>50</v>
      </c>
      <c r="M777" s="5">
        <f t="shared" si="24"/>
        <v>4500</v>
      </c>
      <c r="N777" cm="1">
        <f t="array" ref="N777:Q777">_xlfn.XLOOKUP($B777,'Raw -orders'!$A:$A,'Raw -orders'!$B:$E)</f>
        <v>84</v>
      </c>
      <c r="O777">
        <v>11473</v>
      </c>
      <c r="P777" s="1">
        <v>44359</v>
      </c>
      <c r="Q777" s="1">
        <v>44364</v>
      </c>
      <c r="R777" t="str" cm="1">
        <f t="array" ref="R777:Y777">_xlfn.XLOOKUP($N777,'Raw - customers'!$A:$A,'Raw - customers'!$B:$I)</f>
        <v>Minta Loble</v>
      </c>
      <c r="S777" t="str">
        <v>Female</v>
      </c>
      <c r="T777">
        <v>63</v>
      </c>
      <c r="U777" t="str">
        <v>195 Wilson HillApt. 597</v>
      </c>
      <c r="V777">
        <v>7587</v>
      </c>
      <c r="W777" t="str">
        <v>Lake Paigemouth</v>
      </c>
      <c r="X777" t="str">
        <v>Northern Territory</v>
      </c>
      <c r="Y777" t="str">
        <v>Australia</v>
      </c>
      <c r="Z777">
        <v>6</v>
      </c>
      <c r="AA777" s="3" t="str">
        <f t="shared" si="25"/>
        <v>0 to 10</v>
      </c>
      <c r="AP777" s="6">
        <v>84</v>
      </c>
      <c r="AQ777" s="6" t="s">
        <v>1339</v>
      </c>
    </row>
    <row r="778" spans="1:43" x14ac:dyDescent="0.25">
      <c r="A778">
        <v>776</v>
      </c>
      <c r="B778">
        <v>163</v>
      </c>
      <c r="C778">
        <v>549</v>
      </c>
      <c r="D778">
        <v>98</v>
      </c>
      <c r="E778">
        <v>2</v>
      </c>
      <c r="F778">
        <v>196</v>
      </c>
      <c r="G778" t="str">
        <f>VLOOKUP($C778,'Raw-products'!$A$2:$H$1261,MATCH(G$1,'Raw-products'!$A$1:$H$1,0))</f>
        <v>Jacket</v>
      </c>
      <c r="H778" t="str">
        <f>VLOOKUP($C778,'Raw-products'!$A$2:$H$1261,MATCH(H$1,'Raw-products'!$A$1:$H$1,0))</f>
        <v>Leather</v>
      </c>
      <c r="I778" t="str">
        <f>VLOOKUP($C778,'Raw-products'!$A$2:$H$1261,MATCH(I$1,'Raw-products'!$A$1:$H$1,0))</f>
        <v>XL</v>
      </c>
      <c r="J778" t="str">
        <f>VLOOKUP($C778,'Raw-products'!$A$2:$H$1261,MATCH(J$1,'Raw-products'!$A$1:$H$1,0))</f>
        <v>blue</v>
      </c>
      <c r="K778">
        <f>VLOOKUP($C778,'Raw-products'!$A$2:$H$1261,MATCH(K$1,'Raw-products'!$A$1:$H$1,0))</f>
        <v>113</v>
      </c>
      <c r="L778">
        <f>VLOOKUP($C778,'Raw-products'!$A$2:$H$1261,MATCH(L$1,'Raw-products'!$A$1:$H$1,0))</f>
        <v>67</v>
      </c>
      <c r="M778" s="5">
        <f t="shared" si="24"/>
        <v>7571</v>
      </c>
      <c r="N778" cm="1">
        <f t="array" ref="N778:Q778">_xlfn.XLOOKUP($B778,'Raw -orders'!$A:$A,'Raw -orders'!$B:$E)</f>
        <v>84</v>
      </c>
      <c r="O778">
        <v>11473</v>
      </c>
      <c r="P778" s="1">
        <v>44359</v>
      </c>
      <c r="Q778" s="1">
        <v>44364</v>
      </c>
      <c r="R778" t="str" cm="1">
        <f t="array" ref="R778:Y778">_xlfn.XLOOKUP($N778,'Raw - customers'!$A:$A,'Raw - customers'!$B:$I)</f>
        <v>Minta Loble</v>
      </c>
      <c r="S778" t="str">
        <v>Female</v>
      </c>
      <c r="T778">
        <v>63</v>
      </c>
      <c r="U778" t="str">
        <v>195 Wilson HillApt. 597</v>
      </c>
      <c r="V778">
        <v>7587</v>
      </c>
      <c r="W778" t="str">
        <v>Lake Paigemouth</v>
      </c>
      <c r="X778" t="str">
        <v>Northern Territory</v>
      </c>
      <c r="Y778" t="str">
        <v>Australia</v>
      </c>
      <c r="Z778">
        <v>6</v>
      </c>
      <c r="AA778" s="3" t="str">
        <f t="shared" si="25"/>
        <v>0 to 10</v>
      </c>
      <c r="AP778" s="6">
        <v>84</v>
      </c>
      <c r="AQ778" s="6" t="s">
        <v>1339</v>
      </c>
    </row>
    <row r="779" spans="1:43" x14ac:dyDescent="0.25">
      <c r="A779">
        <v>777</v>
      </c>
      <c r="B779">
        <v>163</v>
      </c>
      <c r="C779">
        <v>43</v>
      </c>
      <c r="D779">
        <v>104</v>
      </c>
      <c r="E779">
        <v>3</v>
      </c>
      <c r="F779">
        <v>312</v>
      </c>
      <c r="G779" t="str">
        <f>VLOOKUP($C779,'Raw-products'!$A$2:$H$1261,MATCH(G$1,'Raw-products'!$A$1:$H$1,0))</f>
        <v>Shirt</v>
      </c>
      <c r="H779" t="str">
        <f>VLOOKUP($C779,'Raw-products'!$A$2:$H$1261,MATCH(H$1,'Raw-products'!$A$1:$H$1,0))</f>
        <v>Dress</v>
      </c>
      <c r="I779" t="str">
        <f>VLOOKUP($C779,'Raw-products'!$A$2:$H$1261,MATCH(I$1,'Raw-products'!$A$1:$H$1,0))</f>
        <v>L</v>
      </c>
      <c r="J779" t="str">
        <f>VLOOKUP($C779,'Raw-products'!$A$2:$H$1261,MATCH(J$1,'Raw-products'!$A$1:$H$1,0))</f>
        <v>orange</v>
      </c>
      <c r="K779">
        <f>VLOOKUP($C779,'Raw-products'!$A$2:$H$1261,MATCH(K$1,'Raw-products'!$A$1:$H$1,0))</f>
        <v>119</v>
      </c>
      <c r="L779">
        <f>VLOOKUP($C779,'Raw-products'!$A$2:$H$1261,MATCH(L$1,'Raw-products'!$A$1:$H$1,0))</f>
        <v>73</v>
      </c>
      <c r="M779" s="5">
        <f t="shared" si="24"/>
        <v>8687</v>
      </c>
      <c r="N779" cm="1">
        <f t="array" ref="N779:Q779">_xlfn.XLOOKUP($B779,'Raw -orders'!$A:$A,'Raw -orders'!$B:$E)</f>
        <v>84</v>
      </c>
      <c r="O779">
        <v>11473</v>
      </c>
      <c r="P779" s="1">
        <v>44359</v>
      </c>
      <c r="Q779" s="1">
        <v>44364</v>
      </c>
      <c r="R779" t="str" cm="1">
        <f t="array" ref="R779:Y779">_xlfn.XLOOKUP($N779,'Raw - customers'!$A:$A,'Raw - customers'!$B:$I)</f>
        <v>Minta Loble</v>
      </c>
      <c r="S779" t="str">
        <v>Female</v>
      </c>
      <c r="T779">
        <v>63</v>
      </c>
      <c r="U779" t="str">
        <v>195 Wilson HillApt. 597</v>
      </c>
      <c r="V779">
        <v>7587</v>
      </c>
      <c r="W779" t="str">
        <v>Lake Paigemouth</v>
      </c>
      <c r="X779" t="str">
        <v>Northern Territory</v>
      </c>
      <c r="Y779" t="str">
        <v>Australia</v>
      </c>
      <c r="Z779">
        <v>6</v>
      </c>
      <c r="AA779" s="3" t="str">
        <f t="shared" si="25"/>
        <v>0 to 10</v>
      </c>
      <c r="AP779" s="6">
        <v>84</v>
      </c>
      <c r="AQ779" s="6" t="s">
        <v>1339</v>
      </c>
    </row>
    <row r="780" spans="1:43" x14ac:dyDescent="0.25">
      <c r="A780">
        <v>778</v>
      </c>
      <c r="B780">
        <v>163</v>
      </c>
      <c r="C780">
        <v>682</v>
      </c>
      <c r="D780">
        <v>113</v>
      </c>
      <c r="E780">
        <v>3</v>
      </c>
      <c r="F780">
        <v>339</v>
      </c>
      <c r="G780" t="str">
        <f>VLOOKUP($C780,'Raw-products'!$A$2:$H$1261,MATCH(G$1,'Raw-products'!$A$1:$H$1,0))</f>
        <v>Jacket</v>
      </c>
      <c r="H780" t="str">
        <f>VLOOKUP($C780,'Raw-products'!$A$2:$H$1261,MATCH(H$1,'Raw-products'!$A$1:$H$1,0))</f>
        <v>Parka</v>
      </c>
      <c r="I780" t="str">
        <f>VLOOKUP($C780,'Raw-products'!$A$2:$H$1261,MATCH(I$1,'Raw-products'!$A$1:$H$1,0))</f>
        <v>M</v>
      </c>
      <c r="J780" t="str">
        <f>VLOOKUP($C780,'Raw-products'!$A$2:$H$1261,MATCH(J$1,'Raw-products'!$A$1:$H$1,0))</f>
        <v>green</v>
      </c>
      <c r="K780">
        <f>VLOOKUP($C780,'Raw-products'!$A$2:$H$1261,MATCH(K$1,'Raw-products'!$A$1:$H$1,0))</f>
        <v>119</v>
      </c>
      <c r="L780">
        <f>VLOOKUP($C780,'Raw-products'!$A$2:$H$1261,MATCH(L$1,'Raw-products'!$A$1:$H$1,0))</f>
        <v>71</v>
      </c>
      <c r="M780" s="5">
        <f t="shared" si="24"/>
        <v>8449</v>
      </c>
      <c r="N780" cm="1">
        <f t="array" ref="N780:Q780">_xlfn.XLOOKUP($B780,'Raw -orders'!$A:$A,'Raw -orders'!$B:$E)</f>
        <v>84</v>
      </c>
      <c r="O780">
        <v>11473</v>
      </c>
      <c r="P780" s="1">
        <v>44359</v>
      </c>
      <c r="Q780" s="1">
        <v>44364</v>
      </c>
      <c r="R780" t="str" cm="1">
        <f t="array" ref="R780:Y780">_xlfn.XLOOKUP($N780,'Raw - customers'!$A:$A,'Raw - customers'!$B:$I)</f>
        <v>Minta Loble</v>
      </c>
      <c r="S780" t="str">
        <v>Female</v>
      </c>
      <c r="T780">
        <v>63</v>
      </c>
      <c r="U780" t="str">
        <v>195 Wilson HillApt. 597</v>
      </c>
      <c r="V780">
        <v>7587</v>
      </c>
      <c r="W780" t="str">
        <v>Lake Paigemouth</v>
      </c>
      <c r="X780" t="str">
        <v>Northern Territory</v>
      </c>
      <c r="Y780" t="str">
        <v>Australia</v>
      </c>
      <c r="Z780">
        <v>6</v>
      </c>
      <c r="AA780" s="3" t="str">
        <f t="shared" si="25"/>
        <v>0 to 10</v>
      </c>
      <c r="AP780" s="6">
        <v>84</v>
      </c>
      <c r="AQ780" s="6" t="s">
        <v>1339</v>
      </c>
    </row>
    <row r="781" spans="1:43" x14ac:dyDescent="0.25">
      <c r="A781">
        <v>779</v>
      </c>
      <c r="B781">
        <v>163</v>
      </c>
      <c r="C781">
        <v>372</v>
      </c>
      <c r="D781">
        <v>94</v>
      </c>
      <c r="E781">
        <v>1</v>
      </c>
      <c r="F781">
        <v>94</v>
      </c>
      <c r="G781" t="str">
        <f>VLOOKUP($C781,'Raw-products'!$A$2:$H$1261,MATCH(G$1,'Raw-products'!$A$1:$H$1,0))</f>
        <v>Shirt</v>
      </c>
      <c r="H781" t="str">
        <f>VLOOKUP($C781,'Raw-products'!$A$2:$H$1261,MATCH(H$1,'Raw-products'!$A$1:$H$1,0))</f>
        <v>Henley</v>
      </c>
      <c r="I781" t="str">
        <f>VLOOKUP($C781,'Raw-products'!$A$2:$H$1261,MATCH(I$1,'Raw-products'!$A$1:$H$1,0))</f>
        <v>M</v>
      </c>
      <c r="J781" t="str">
        <f>VLOOKUP($C781,'Raw-products'!$A$2:$H$1261,MATCH(J$1,'Raw-products'!$A$1:$H$1,0))</f>
        <v>blue</v>
      </c>
      <c r="K781">
        <f>VLOOKUP($C781,'Raw-products'!$A$2:$H$1261,MATCH(K$1,'Raw-products'!$A$1:$H$1,0))</f>
        <v>92</v>
      </c>
      <c r="L781">
        <f>VLOOKUP($C781,'Raw-products'!$A$2:$H$1261,MATCH(L$1,'Raw-products'!$A$1:$H$1,0))</f>
        <v>42</v>
      </c>
      <c r="M781" s="5">
        <f t="shared" si="24"/>
        <v>3864</v>
      </c>
      <c r="N781" cm="1">
        <f t="array" ref="N781:Q781">_xlfn.XLOOKUP($B781,'Raw -orders'!$A:$A,'Raw -orders'!$B:$E)</f>
        <v>84</v>
      </c>
      <c r="O781">
        <v>11473</v>
      </c>
      <c r="P781" s="1">
        <v>44359</v>
      </c>
      <c r="Q781" s="1">
        <v>44364</v>
      </c>
      <c r="R781" t="str" cm="1">
        <f t="array" ref="R781:Y781">_xlfn.XLOOKUP($N781,'Raw - customers'!$A:$A,'Raw - customers'!$B:$I)</f>
        <v>Minta Loble</v>
      </c>
      <c r="S781" t="str">
        <v>Female</v>
      </c>
      <c r="T781">
        <v>63</v>
      </c>
      <c r="U781" t="str">
        <v>195 Wilson HillApt. 597</v>
      </c>
      <c r="V781">
        <v>7587</v>
      </c>
      <c r="W781" t="str">
        <v>Lake Paigemouth</v>
      </c>
      <c r="X781" t="str">
        <v>Northern Territory</v>
      </c>
      <c r="Y781" t="str">
        <v>Australia</v>
      </c>
      <c r="Z781">
        <v>6</v>
      </c>
      <c r="AA781" s="3" t="str">
        <f t="shared" si="25"/>
        <v>0 to 10</v>
      </c>
      <c r="AP781" s="6">
        <v>84</v>
      </c>
      <c r="AQ781" s="6" t="s">
        <v>1339</v>
      </c>
    </row>
    <row r="782" spans="1:43" x14ac:dyDescent="0.25">
      <c r="A782">
        <v>780</v>
      </c>
      <c r="B782">
        <v>163</v>
      </c>
      <c r="C782">
        <v>153</v>
      </c>
      <c r="D782">
        <v>91</v>
      </c>
      <c r="E782">
        <v>2</v>
      </c>
      <c r="F782">
        <v>182</v>
      </c>
      <c r="G782" t="str">
        <f>VLOOKUP($C782,'Raw-products'!$A$2:$H$1261,MATCH(G$1,'Raw-products'!$A$1:$H$1,0))</f>
        <v>Shirt</v>
      </c>
      <c r="H782" t="str">
        <f>VLOOKUP($C782,'Raw-products'!$A$2:$H$1261,MATCH(H$1,'Raw-products'!$A$1:$H$1,0))</f>
        <v>Linen</v>
      </c>
      <c r="I782" t="str">
        <f>VLOOKUP($C782,'Raw-products'!$A$2:$H$1261,MATCH(I$1,'Raw-products'!$A$1:$H$1,0))</f>
        <v>L</v>
      </c>
      <c r="J782" t="str">
        <f>VLOOKUP($C782,'Raw-products'!$A$2:$H$1261,MATCH(J$1,'Raw-products'!$A$1:$H$1,0))</f>
        <v>yellow</v>
      </c>
      <c r="K782">
        <f>VLOOKUP($C782,'Raw-products'!$A$2:$H$1261,MATCH(K$1,'Raw-products'!$A$1:$H$1,0))</f>
        <v>116</v>
      </c>
      <c r="L782">
        <f>VLOOKUP($C782,'Raw-products'!$A$2:$H$1261,MATCH(L$1,'Raw-products'!$A$1:$H$1,0))</f>
        <v>72</v>
      </c>
      <c r="M782" s="5">
        <f t="shared" si="24"/>
        <v>8352</v>
      </c>
      <c r="N782" cm="1">
        <f t="array" ref="N782:Q782">_xlfn.XLOOKUP($B782,'Raw -orders'!$A:$A,'Raw -orders'!$B:$E)</f>
        <v>84</v>
      </c>
      <c r="O782">
        <v>11473</v>
      </c>
      <c r="P782" s="1">
        <v>44359</v>
      </c>
      <c r="Q782" s="1">
        <v>44364</v>
      </c>
      <c r="R782" t="str" cm="1">
        <f t="array" ref="R782:Y782">_xlfn.XLOOKUP($N782,'Raw - customers'!$A:$A,'Raw - customers'!$B:$I)</f>
        <v>Minta Loble</v>
      </c>
      <c r="S782" t="str">
        <v>Female</v>
      </c>
      <c r="T782">
        <v>63</v>
      </c>
      <c r="U782" t="str">
        <v>195 Wilson HillApt. 597</v>
      </c>
      <c r="V782">
        <v>7587</v>
      </c>
      <c r="W782" t="str">
        <v>Lake Paigemouth</v>
      </c>
      <c r="X782" t="str">
        <v>Northern Territory</v>
      </c>
      <c r="Y782" t="str">
        <v>Australia</v>
      </c>
      <c r="Z782">
        <v>6</v>
      </c>
      <c r="AA782" s="3" t="str">
        <f t="shared" si="25"/>
        <v>0 to 10</v>
      </c>
      <c r="AP782" s="6">
        <v>84</v>
      </c>
      <c r="AQ782" s="6" t="s">
        <v>1339</v>
      </c>
    </row>
    <row r="783" spans="1:43" x14ac:dyDescent="0.25">
      <c r="A783">
        <v>781</v>
      </c>
      <c r="B783">
        <v>164</v>
      </c>
      <c r="C783">
        <v>1202</v>
      </c>
      <c r="D783">
        <v>105</v>
      </c>
      <c r="E783">
        <v>2</v>
      </c>
      <c r="F783">
        <v>210</v>
      </c>
      <c r="G783" t="str">
        <f>VLOOKUP($C783,'Raw-products'!$A$2:$H$1261,MATCH(G$1,'Raw-products'!$A$1:$H$1,0))</f>
        <v>Trousers</v>
      </c>
      <c r="H783" t="str">
        <f>VLOOKUP($C783,'Raw-products'!$A$2:$H$1261,MATCH(H$1,'Raw-products'!$A$1:$H$1,0))</f>
        <v>Pleated</v>
      </c>
      <c r="I783" t="str">
        <f>VLOOKUP($C783,'Raw-products'!$A$2:$H$1261,MATCH(I$1,'Raw-products'!$A$1:$H$1,0))</f>
        <v>M</v>
      </c>
      <c r="J783" t="str">
        <f>VLOOKUP($C783,'Raw-products'!$A$2:$H$1261,MATCH(J$1,'Raw-products'!$A$1:$H$1,0))</f>
        <v>yellow</v>
      </c>
      <c r="K783">
        <f>VLOOKUP($C783,'Raw-products'!$A$2:$H$1261,MATCH(K$1,'Raw-products'!$A$1:$H$1,0))</f>
        <v>90</v>
      </c>
      <c r="L783">
        <f>VLOOKUP($C783,'Raw-products'!$A$2:$H$1261,MATCH(L$1,'Raw-products'!$A$1:$H$1,0))</f>
        <v>54</v>
      </c>
      <c r="M783" s="5">
        <f t="shared" si="24"/>
        <v>4860</v>
      </c>
      <c r="N783" cm="1">
        <f t="array" ref="N783:Q783">_xlfn.XLOOKUP($B783,'Raw -orders'!$A:$A,'Raw -orders'!$B:$E)</f>
        <v>412</v>
      </c>
      <c r="O783">
        <v>26249</v>
      </c>
      <c r="P783" s="1">
        <v>44337</v>
      </c>
      <c r="Q783" s="1">
        <v>44350</v>
      </c>
      <c r="R783" t="str" cm="1">
        <f t="array" ref="R783:Y783">_xlfn.XLOOKUP($N783,'Raw - customers'!$A:$A,'Raw - customers'!$B:$I)</f>
        <v>Chandal Fransinelli</v>
      </c>
      <c r="S783" t="str">
        <v>Polygender</v>
      </c>
      <c r="T783">
        <v>21</v>
      </c>
      <c r="U783" t="str">
        <v>7048 Barrows CrescentSuite 562</v>
      </c>
      <c r="V783">
        <v>238</v>
      </c>
      <c r="W783" t="str">
        <v>Hackettchester</v>
      </c>
      <c r="X783" t="str">
        <v>South Australia</v>
      </c>
      <c r="Y783" t="str">
        <v>Australia</v>
      </c>
      <c r="Z783">
        <v>5</v>
      </c>
      <c r="AA783" s="3" t="str">
        <f t="shared" si="25"/>
        <v>10 to 20</v>
      </c>
      <c r="AP783" s="6">
        <v>412</v>
      </c>
      <c r="AQ783" s="6" t="s">
        <v>1345</v>
      </c>
    </row>
    <row r="784" spans="1:43" x14ac:dyDescent="0.25">
      <c r="A784">
        <v>782</v>
      </c>
      <c r="B784">
        <v>164</v>
      </c>
      <c r="C784">
        <v>604</v>
      </c>
      <c r="D784">
        <v>112</v>
      </c>
      <c r="E784">
        <v>1</v>
      </c>
      <c r="F784">
        <v>112</v>
      </c>
      <c r="G784" t="str">
        <f>VLOOKUP($C784,'Raw-products'!$A$2:$H$1261,MATCH(G$1,'Raw-products'!$A$1:$H$1,0))</f>
        <v>Jacket</v>
      </c>
      <c r="H784" t="str">
        <f>VLOOKUP($C784,'Raw-products'!$A$2:$H$1261,MATCH(H$1,'Raw-products'!$A$1:$H$1,0))</f>
        <v>Cardigan</v>
      </c>
      <c r="I784" t="str">
        <f>VLOOKUP($C784,'Raw-products'!$A$2:$H$1261,MATCH(I$1,'Raw-products'!$A$1:$H$1,0))</f>
        <v>XL</v>
      </c>
      <c r="J784" t="str">
        <f>VLOOKUP($C784,'Raw-products'!$A$2:$H$1261,MATCH(J$1,'Raw-products'!$A$1:$H$1,0))</f>
        <v>orange</v>
      </c>
      <c r="K784">
        <f>VLOOKUP($C784,'Raw-products'!$A$2:$H$1261,MATCH(K$1,'Raw-products'!$A$1:$H$1,0))</f>
        <v>118</v>
      </c>
      <c r="L784">
        <f>VLOOKUP($C784,'Raw-products'!$A$2:$H$1261,MATCH(L$1,'Raw-products'!$A$1:$H$1,0))</f>
        <v>75</v>
      </c>
      <c r="M784" s="5">
        <f t="shared" si="24"/>
        <v>8850</v>
      </c>
      <c r="N784" cm="1">
        <f t="array" ref="N784:Q784">_xlfn.XLOOKUP($B784,'Raw -orders'!$A:$A,'Raw -orders'!$B:$E)</f>
        <v>412</v>
      </c>
      <c r="O784">
        <v>26249</v>
      </c>
      <c r="P784" s="1">
        <v>44337</v>
      </c>
      <c r="Q784" s="1">
        <v>44350</v>
      </c>
      <c r="R784" t="str" cm="1">
        <f t="array" ref="R784:Y784">_xlfn.XLOOKUP($N784,'Raw - customers'!$A:$A,'Raw - customers'!$B:$I)</f>
        <v>Chandal Fransinelli</v>
      </c>
      <c r="S784" t="str">
        <v>Polygender</v>
      </c>
      <c r="T784">
        <v>21</v>
      </c>
      <c r="U784" t="str">
        <v>7048 Barrows CrescentSuite 562</v>
      </c>
      <c r="V784">
        <v>238</v>
      </c>
      <c r="W784" t="str">
        <v>Hackettchester</v>
      </c>
      <c r="X784" t="str">
        <v>South Australia</v>
      </c>
      <c r="Y784" t="str">
        <v>Australia</v>
      </c>
      <c r="Z784">
        <v>5</v>
      </c>
      <c r="AA784" s="3" t="str">
        <f t="shared" si="25"/>
        <v>10 to 20</v>
      </c>
      <c r="AP784" s="6">
        <v>412</v>
      </c>
      <c r="AQ784" s="6" t="s">
        <v>1345</v>
      </c>
    </row>
    <row r="785" spans="1:43" x14ac:dyDescent="0.25">
      <c r="A785">
        <v>783</v>
      </c>
      <c r="B785">
        <v>164</v>
      </c>
      <c r="C785">
        <v>275</v>
      </c>
      <c r="D785">
        <v>95</v>
      </c>
      <c r="E785">
        <v>2</v>
      </c>
      <c r="F785">
        <v>190</v>
      </c>
      <c r="G785" t="str">
        <f>VLOOKUP($C785,'Raw-products'!$A$2:$H$1261,MATCH(G$1,'Raw-products'!$A$1:$H$1,0))</f>
        <v>Shirt</v>
      </c>
      <c r="H785" t="str">
        <f>VLOOKUP($C785,'Raw-products'!$A$2:$H$1261,MATCH(H$1,'Raw-products'!$A$1:$H$1,0))</f>
        <v>Polo</v>
      </c>
      <c r="I785" t="str">
        <f>VLOOKUP($C785,'Raw-products'!$A$2:$H$1261,MATCH(I$1,'Raw-products'!$A$1:$H$1,0))</f>
        <v>XS</v>
      </c>
      <c r="J785" t="str">
        <f>VLOOKUP($C785,'Raw-products'!$A$2:$H$1261,MATCH(J$1,'Raw-products'!$A$1:$H$1,0))</f>
        <v>violet</v>
      </c>
      <c r="K785">
        <f>VLOOKUP($C785,'Raw-products'!$A$2:$H$1261,MATCH(K$1,'Raw-products'!$A$1:$H$1,0))</f>
        <v>117</v>
      </c>
      <c r="L785">
        <f>VLOOKUP($C785,'Raw-products'!$A$2:$H$1261,MATCH(L$1,'Raw-products'!$A$1:$H$1,0))</f>
        <v>67</v>
      </c>
      <c r="M785" s="5">
        <f t="shared" si="24"/>
        <v>7839</v>
      </c>
      <c r="N785" cm="1">
        <f t="array" ref="N785:Q785">_xlfn.XLOOKUP($B785,'Raw -orders'!$A:$A,'Raw -orders'!$B:$E)</f>
        <v>412</v>
      </c>
      <c r="O785">
        <v>26249</v>
      </c>
      <c r="P785" s="1">
        <v>44337</v>
      </c>
      <c r="Q785" s="1">
        <v>44350</v>
      </c>
      <c r="R785" t="str" cm="1">
        <f t="array" ref="R785:Y785">_xlfn.XLOOKUP($N785,'Raw - customers'!$A:$A,'Raw - customers'!$B:$I)</f>
        <v>Chandal Fransinelli</v>
      </c>
      <c r="S785" t="str">
        <v>Polygender</v>
      </c>
      <c r="T785">
        <v>21</v>
      </c>
      <c r="U785" t="str">
        <v>7048 Barrows CrescentSuite 562</v>
      </c>
      <c r="V785">
        <v>238</v>
      </c>
      <c r="W785" t="str">
        <v>Hackettchester</v>
      </c>
      <c r="X785" t="str">
        <v>South Australia</v>
      </c>
      <c r="Y785" t="str">
        <v>Australia</v>
      </c>
      <c r="Z785">
        <v>5</v>
      </c>
      <c r="AA785" s="3" t="str">
        <f t="shared" si="25"/>
        <v>10 to 20</v>
      </c>
      <c r="AP785" s="6">
        <v>412</v>
      </c>
      <c r="AQ785" s="6" t="s">
        <v>1345</v>
      </c>
    </row>
    <row r="786" spans="1:43" x14ac:dyDescent="0.25">
      <c r="A786">
        <v>784</v>
      </c>
      <c r="B786">
        <v>164</v>
      </c>
      <c r="C786">
        <v>8</v>
      </c>
      <c r="D786">
        <v>96</v>
      </c>
      <c r="E786">
        <v>1</v>
      </c>
      <c r="F786">
        <v>96</v>
      </c>
      <c r="G786" t="str">
        <f>VLOOKUP($C786,'Raw-products'!$A$2:$H$1261,MATCH(G$1,'Raw-products'!$A$1:$H$1,0))</f>
        <v>Shirt</v>
      </c>
      <c r="H786" t="str">
        <f>VLOOKUP($C786,'Raw-products'!$A$2:$H$1261,MATCH(H$1,'Raw-products'!$A$1:$H$1,0))</f>
        <v>Oxford Cloth</v>
      </c>
      <c r="I786" t="str">
        <f>VLOOKUP($C786,'Raw-products'!$A$2:$H$1261,MATCH(I$1,'Raw-products'!$A$1:$H$1,0))</f>
        <v>L</v>
      </c>
      <c r="J786" t="str">
        <f>VLOOKUP($C786,'Raw-products'!$A$2:$H$1261,MATCH(J$1,'Raw-products'!$A$1:$H$1,0))</f>
        <v>orange</v>
      </c>
      <c r="K786">
        <f>VLOOKUP($C786,'Raw-products'!$A$2:$H$1261,MATCH(K$1,'Raw-products'!$A$1:$H$1,0))</f>
        <v>114</v>
      </c>
      <c r="L786">
        <f>VLOOKUP($C786,'Raw-products'!$A$2:$H$1261,MATCH(L$1,'Raw-products'!$A$1:$H$1,0))</f>
        <v>48</v>
      </c>
      <c r="M786" s="5">
        <f t="shared" si="24"/>
        <v>5472</v>
      </c>
      <c r="N786" cm="1">
        <f t="array" ref="N786:Q786">_xlfn.XLOOKUP($B786,'Raw -orders'!$A:$A,'Raw -orders'!$B:$E)</f>
        <v>412</v>
      </c>
      <c r="O786">
        <v>26249</v>
      </c>
      <c r="P786" s="1">
        <v>44337</v>
      </c>
      <c r="Q786" s="1">
        <v>44350</v>
      </c>
      <c r="R786" t="str" cm="1">
        <f t="array" ref="R786:Y786">_xlfn.XLOOKUP($N786,'Raw - customers'!$A:$A,'Raw - customers'!$B:$I)</f>
        <v>Chandal Fransinelli</v>
      </c>
      <c r="S786" t="str">
        <v>Polygender</v>
      </c>
      <c r="T786">
        <v>21</v>
      </c>
      <c r="U786" t="str">
        <v>7048 Barrows CrescentSuite 562</v>
      </c>
      <c r="V786">
        <v>238</v>
      </c>
      <c r="W786" t="str">
        <v>Hackettchester</v>
      </c>
      <c r="X786" t="str">
        <v>South Australia</v>
      </c>
      <c r="Y786" t="str">
        <v>Australia</v>
      </c>
      <c r="Z786">
        <v>5</v>
      </c>
      <c r="AA786" s="3" t="str">
        <f t="shared" si="25"/>
        <v>10 to 20</v>
      </c>
      <c r="AP786" s="6">
        <v>412</v>
      </c>
      <c r="AQ786" s="6" t="s">
        <v>1345</v>
      </c>
    </row>
    <row r="787" spans="1:43" x14ac:dyDescent="0.25">
      <c r="A787">
        <v>785</v>
      </c>
      <c r="B787">
        <v>164</v>
      </c>
      <c r="C787">
        <v>425</v>
      </c>
      <c r="D787">
        <v>107</v>
      </c>
      <c r="E787">
        <v>3</v>
      </c>
      <c r="F787">
        <v>321</v>
      </c>
      <c r="G787" t="str">
        <f>VLOOKUP($C787,'Raw-products'!$A$2:$H$1261,MATCH(G$1,'Raw-products'!$A$1:$H$1,0))</f>
        <v>Jacket</v>
      </c>
      <c r="H787" t="str">
        <f>VLOOKUP($C787,'Raw-products'!$A$2:$H$1261,MATCH(H$1,'Raw-products'!$A$1:$H$1,0))</f>
        <v>Denim</v>
      </c>
      <c r="I787" t="str">
        <f>VLOOKUP($C787,'Raw-products'!$A$2:$H$1261,MATCH(I$1,'Raw-products'!$A$1:$H$1,0))</f>
        <v>XS</v>
      </c>
      <c r="J787" t="str">
        <f>VLOOKUP($C787,'Raw-products'!$A$2:$H$1261,MATCH(J$1,'Raw-products'!$A$1:$H$1,0))</f>
        <v>orange</v>
      </c>
      <c r="K787">
        <f>VLOOKUP($C787,'Raw-products'!$A$2:$H$1261,MATCH(K$1,'Raw-products'!$A$1:$H$1,0))</f>
        <v>92</v>
      </c>
      <c r="L787">
        <f>VLOOKUP($C787,'Raw-products'!$A$2:$H$1261,MATCH(L$1,'Raw-products'!$A$1:$H$1,0))</f>
        <v>60</v>
      </c>
      <c r="M787" s="5">
        <f t="shared" si="24"/>
        <v>5520</v>
      </c>
      <c r="N787" cm="1">
        <f t="array" ref="N787:Q787">_xlfn.XLOOKUP($B787,'Raw -orders'!$A:$A,'Raw -orders'!$B:$E)</f>
        <v>412</v>
      </c>
      <c r="O787">
        <v>26249</v>
      </c>
      <c r="P787" s="1">
        <v>44337</v>
      </c>
      <c r="Q787" s="1">
        <v>44350</v>
      </c>
      <c r="R787" t="str" cm="1">
        <f t="array" ref="R787:Y787">_xlfn.XLOOKUP($N787,'Raw - customers'!$A:$A,'Raw - customers'!$B:$I)</f>
        <v>Chandal Fransinelli</v>
      </c>
      <c r="S787" t="str">
        <v>Polygender</v>
      </c>
      <c r="T787">
        <v>21</v>
      </c>
      <c r="U787" t="str">
        <v>7048 Barrows CrescentSuite 562</v>
      </c>
      <c r="V787">
        <v>238</v>
      </c>
      <c r="W787" t="str">
        <v>Hackettchester</v>
      </c>
      <c r="X787" t="str">
        <v>South Australia</v>
      </c>
      <c r="Y787" t="str">
        <v>Australia</v>
      </c>
      <c r="Z787">
        <v>5</v>
      </c>
      <c r="AA787" s="3" t="str">
        <f t="shared" si="25"/>
        <v>10 to 20</v>
      </c>
      <c r="AP787" s="6">
        <v>412</v>
      </c>
      <c r="AQ787" s="6" t="s">
        <v>1345</v>
      </c>
    </row>
    <row r="788" spans="1:43" x14ac:dyDescent="0.25">
      <c r="A788">
        <v>786</v>
      </c>
      <c r="B788">
        <v>165</v>
      </c>
      <c r="C788">
        <v>1165</v>
      </c>
      <c r="D788">
        <v>99</v>
      </c>
      <c r="E788">
        <v>3</v>
      </c>
      <c r="F788">
        <v>297</v>
      </c>
      <c r="G788" t="str">
        <f>VLOOKUP($C788,'Raw-products'!$A$2:$H$1261,MATCH(G$1,'Raw-products'!$A$1:$H$1,0))</f>
        <v>Trousers</v>
      </c>
      <c r="H788" t="str">
        <f>VLOOKUP($C788,'Raw-products'!$A$2:$H$1261,MATCH(H$1,'Raw-products'!$A$1:$H$1,0))</f>
        <v>High-Waisted</v>
      </c>
      <c r="I788" t="str">
        <f>VLOOKUP($C788,'Raw-products'!$A$2:$H$1261,MATCH(I$1,'Raw-products'!$A$1:$H$1,0))</f>
        <v>XS</v>
      </c>
      <c r="J788" t="str">
        <f>VLOOKUP($C788,'Raw-products'!$A$2:$H$1261,MATCH(J$1,'Raw-products'!$A$1:$H$1,0))</f>
        <v>yellow</v>
      </c>
      <c r="K788">
        <f>VLOOKUP($C788,'Raw-products'!$A$2:$H$1261,MATCH(K$1,'Raw-products'!$A$1:$H$1,0))</f>
        <v>98</v>
      </c>
      <c r="L788">
        <f>VLOOKUP($C788,'Raw-products'!$A$2:$H$1261,MATCH(L$1,'Raw-products'!$A$1:$H$1,0))</f>
        <v>64</v>
      </c>
      <c r="M788" s="5">
        <f t="shared" si="24"/>
        <v>6272</v>
      </c>
      <c r="N788" cm="1">
        <f t="array" ref="N788:Q788">_xlfn.XLOOKUP($B788,'Raw -orders'!$A:$A,'Raw -orders'!$B:$E)</f>
        <v>389</v>
      </c>
      <c r="O788">
        <v>28345</v>
      </c>
      <c r="P788" s="1">
        <v>44370</v>
      </c>
      <c r="Q788" s="1">
        <v>44397</v>
      </c>
      <c r="R788" t="str" cm="1">
        <f t="array" ref="R788:Y788">_xlfn.XLOOKUP($N788,'Raw - customers'!$A:$A,'Raw - customers'!$B:$I)</f>
        <v>Caroljean Elstob</v>
      </c>
      <c r="S788" t="str">
        <v>Agender</v>
      </c>
      <c r="T788">
        <v>41</v>
      </c>
      <c r="U788" t="str">
        <v>5990 John View RdApt. 812</v>
      </c>
      <c r="V788">
        <v>5989</v>
      </c>
      <c r="W788" t="str">
        <v>Lake Lukeberg</v>
      </c>
      <c r="X788" t="str">
        <v>South Australia</v>
      </c>
      <c r="Y788" t="str">
        <v>Australia</v>
      </c>
      <c r="Z788">
        <v>6</v>
      </c>
      <c r="AA788" s="3" t="str">
        <f t="shared" si="25"/>
        <v>20 to 30</v>
      </c>
      <c r="AP788" s="6">
        <v>389</v>
      </c>
      <c r="AQ788" s="6" t="s">
        <v>1345</v>
      </c>
    </row>
    <row r="789" spans="1:43" x14ac:dyDescent="0.25">
      <c r="A789">
        <v>787</v>
      </c>
      <c r="B789">
        <v>165</v>
      </c>
      <c r="C789">
        <v>1029</v>
      </c>
      <c r="D789">
        <v>90</v>
      </c>
      <c r="E789">
        <v>1</v>
      </c>
      <c r="F789">
        <v>90</v>
      </c>
      <c r="G789" t="str">
        <f>VLOOKUP($C789,'Raw-products'!$A$2:$H$1261,MATCH(G$1,'Raw-products'!$A$1:$H$1,0))</f>
        <v>Trousers</v>
      </c>
      <c r="H789" t="str">
        <f>VLOOKUP($C789,'Raw-products'!$A$2:$H$1261,MATCH(H$1,'Raw-products'!$A$1:$H$1,0))</f>
        <v>Relaxed Leg</v>
      </c>
      <c r="I789" t="str">
        <f>VLOOKUP($C789,'Raw-products'!$A$2:$H$1261,MATCH(I$1,'Raw-products'!$A$1:$H$1,0))</f>
        <v>XL</v>
      </c>
      <c r="J789" t="str">
        <f>VLOOKUP($C789,'Raw-products'!$A$2:$H$1261,MATCH(J$1,'Raw-products'!$A$1:$H$1,0))</f>
        <v>yellow</v>
      </c>
      <c r="K789">
        <f>VLOOKUP($C789,'Raw-products'!$A$2:$H$1261,MATCH(K$1,'Raw-products'!$A$1:$H$1,0))</f>
        <v>95</v>
      </c>
      <c r="L789">
        <f>VLOOKUP($C789,'Raw-products'!$A$2:$H$1261,MATCH(L$1,'Raw-products'!$A$1:$H$1,0))</f>
        <v>54</v>
      </c>
      <c r="M789" s="5">
        <f t="shared" si="24"/>
        <v>5130</v>
      </c>
      <c r="N789" cm="1">
        <f t="array" ref="N789:Q789">_xlfn.XLOOKUP($B789,'Raw -orders'!$A:$A,'Raw -orders'!$B:$E)</f>
        <v>389</v>
      </c>
      <c r="O789">
        <v>28345</v>
      </c>
      <c r="P789" s="1">
        <v>44370</v>
      </c>
      <c r="Q789" s="1">
        <v>44397</v>
      </c>
      <c r="R789" t="str" cm="1">
        <f t="array" ref="R789:Y789">_xlfn.XLOOKUP($N789,'Raw - customers'!$A:$A,'Raw - customers'!$B:$I)</f>
        <v>Caroljean Elstob</v>
      </c>
      <c r="S789" t="str">
        <v>Agender</v>
      </c>
      <c r="T789">
        <v>41</v>
      </c>
      <c r="U789" t="str">
        <v>5990 John View RdApt. 812</v>
      </c>
      <c r="V789">
        <v>5989</v>
      </c>
      <c r="W789" t="str">
        <v>Lake Lukeberg</v>
      </c>
      <c r="X789" t="str">
        <v>South Australia</v>
      </c>
      <c r="Y789" t="str">
        <v>Australia</v>
      </c>
      <c r="Z789">
        <v>6</v>
      </c>
      <c r="AA789" s="3" t="str">
        <f t="shared" si="25"/>
        <v>20 to 30</v>
      </c>
      <c r="AP789" s="6">
        <v>389</v>
      </c>
      <c r="AQ789" s="6" t="s">
        <v>1345</v>
      </c>
    </row>
    <row r="790" spans="1:43" x14ac:dyDescent="0.25">
      <c r="A790">
        <v>788</v>
      </c>
      <c r="B790">
        <v>165</v>
      </c>
      <c r="C790">
        <v>118</v>
      </c>
      <c r="D790">
        <v>92</v>
      </c>
      <c r="E790">
        <v>2</v>
      </c>
      <c r="F790">
        <v>184</v>
      </c>
      <c r="G790" t="str">
        <f>VLOOKUP($C790,'Raw-products'!$A$2:$H$1261,MATCH(G$1,'Raw-products'!$A$1:$H$1,0))</f>
        <v>Shirt</v>
      </c>
      <c r="H790" t="str">
        <f>VLOOKUP($C790,'Raw-products'!$A$2:$H$1261,MATCH(H$1,'Raw-products'!$A$1:$H$1,0))</f>
        <v>Denim</v>
      </c>
      <c r="I790" t="str">
        <f>VLOOKUP($C790,'Raw-products'!$A$2:$H$1261,MATCH(I$1,'Raw-products'!$A$1:$H$1,0))</f>
        <v>L</v>
      </c>
      <c r="J790" t="str">
        <f>VLOOKUP($C790,'Raw-products'!$A$2:$H$1261,MATCH(J$1,'Raw-products'!$A$1:$H$1,0))</f>
        <v>yellow</v>
      </c>
      <c r="K790">
        <f>VLOOKUP($C790,'Raw-products'!$A$2:$H$1261,MATCH(K$1,'Raw-products'!$A$1:$H$1,0))</f>
        <v>115</v>
      </c>
      <c r="L790">
        <f>VLOOKUP($C790,'Raw-products'!$A$2:$H$1261,MATCH(L$1,'Raw-products'!$A$1:$H$1,0))</f>
        <v>75</v>
      </c>
      <c r="M790" s="5">
        <f t="shared" si="24"/>
        <v>8625</v>
      </c>
      <c r="N790" cm="1">
        <f t="array" ref="N790:Q790">_xlfn.XLOOKUP($B790,'Raw -orders'!$A:$A,'Raw -orders'!$B:$E)</f>
        <v>389</v>
      </c>
      <c r="O790">
        <v>28345</v>
      </c>
      <c r="P790" s="1">
        <v>44370</v>
      </c>
      <c r="Q790" s="1">
        <v>44397</v>
      </c>
      <c r="R790" t="str" cm="1">
        <f t="array" ref="R790:Y790">_xlfn.XLOOKUP($N790,'Raw - customers'!$A:$A,'Raw - customers'!$B:$I)</f>
        <v>Caroljean Elstob</v>
      </c>
      <c r="S790" t="str">
        <v>Agender</v>
      </c>
      <c r="T790">
        <v>41</v>
      </c>
      <c r="U790" t="str">
        <v>5990 John View RdApt. 812</v>
      </c>
      <c r="V790">
        <v>5989</v>
      </c>
      <c r="W790" t="str">
        <v>Lake Lukeberg</v>
      </c>
      <c r="X790" t="str">
        <v>South Australia</v>
      </c>
      <c r="Y790" t="str">
        <v>Australia</v>
      </c>
      <c r="Z790">
        <v>6</v>
      </c>
      <c r="AA790" s="3" t="str">
        <f t="shared" si="25"/>
        <v>20 to 30</v>
      </c>
      <c r="AP790" s="6">
        <v>389</v>
      </c>
      <c r="AQ790" s="6" t="s">
        <v>1345</v>
      </c>
    </row>
    <row r="791" spans="1:43" x14ac:dyDescent="0.25">
      <c r="A791">
        <v>789</v>
      </c>
      <c r="B791">
        <v>165</v>
      </c>
      <c r="C791">
        <v>700</v>
      </c>
      <c r="D791">
        <v>119</v>
      </c>
      <c r="E791">
        <v>1</v>
      </c>
      <c r="F791">
        <v>119</v>
      </c>
      <c r="G791" t="str">
        <f>VLOOKUP($C791,'Raw-products'!$A$2:$H$1261,MATCH(G$1,'Raw-products'!$A$1:$H$1,0))</f>
        <v>Jacket</v>
      </c>
      <c r="H791" t="str">
        <f>VLOOKUP($C791,'Raw-products'!$A$2:$H$1261,MATCH(H$1,'Raw-products'!$A$1:$H$1,0))</f>
        <v>Trench Coat</v>
      </c>
      <c r="I791" t="str">
        <f>VLOOKUP($C791,'Raw-products'!$A$2:$H$1261,MATCH(I$1,'Raw-products'!$A$1:$H$1,0))</f>
        <v>XS</v>
      </c>
      <c r="J791" t="str">
        <f>VLOOKUP($C791,'Raw-products'!$A$2:$H$1261,MATCH(J$1,'Raw-products'!$A$1:$H$1,0))</f>
        <v>red</v>
      </c>
      <c r="K791">
        <f>VLOOKUP($C791,'Raw-products'!$A$2:$H$1261,MATCH(K$1,'Raw-products'!$A$1:$H$1,0))</f>
        <v>112</v>
      </c>
      <c r="L791">
        <f>VLOOKUP($C791,'Raw-products'!$A$2:$H$1261,MATCH(L$1,'Raw-products'!$A$1:$H$1,0))</f>
        <v>78</v>
      </c>
      <c r="M791" s="5">
        <f t="shared" si="24"/>
        <v>8736</v>
      </c>
      <c r="N791" cm="1">
        <f t="array" ref="N791:Q791">_xlfn.XLOOKUP($B791,'Raw -orders'!$A:$A,'Raw -orders'!$B:$E)</f>
        <v>389</v>
      </c>
      <c r="O791">
        <v>28345</v>
      </c>
      <c r="P791" s="1">
        <v>44370</v>
      </c>
      <c r="Q791" s="1">
        <v>44397</v>
      </c>
      <c r="R791" t="str" cm="1">
        <f t="array" ref="R791:Y791">_xlfn.XLOOKUP($N791,'Raw - customers'!$A:$A,'Raw - customers'!$B:$I)</f>
        <v>Caroljean Elstob</v>
      </c>
      <c r="S791" t="str">
        <v>Agender</v>
      </c>
      <c r="T791">
        <v>41</v>
      </c>
      <c r="U791" t="str">
        <v>5990 John View RdApt. 812</v>
      </c>
      <c r="V791">
        <v>5989</v>
      </c>
      <c r="W791" t="str">
        <v>Lake Lukeberg</v>
      </c>
      <c r="X791" t="str">
        <v>South Australia</v>
      </c>
      <c r="Y791" t="str">
        <v>Australia</v>
      </c>
      <c r="Z791">
        <v>6</v>
      </c>
      <c r="AA791" s="3" t="str">
        <f t="shared" si="25"/>
        <v>20 to 30</v>
      </c>
      <c r="AP791" s="6">
        <v>389</v>
      </c>
      <c r="AQ791" s="6" t="s">
        <v>1345</v>
      </c>
    </row>
    <row r="792" spans="1:43" x14ac:dyDescent="0.25">
      <c r="A792">
        <v>790</v>
      </c>
      <c r="B792">
        <v>165</v>
      </c>
      <c r="C792">
        <v>679</v>
      </c>
      <c r="D792">
        <v>113</v>
      </c>
      <c r="E792">
        <v>1</v>
      </c>
      <c r="F792">
        <v>113</v>
      </c>
      <c r="G792" t="str">
        <f>VLOOKUP($C792,'Raw-products'!$A$2:$H$1261,MATCH(G$1,'Raw-products'!$A$1:$H$1,0))</f>
        <v>Jacket</v>
      </c>
      <c r="H792" t="str">
        <f>VLOOKUP($C792,'Raw-products'!$A$2:$H$1261,MATCH(H$1,'Raw-products'!$A$1:$H$1,0))</f>
        <v>Parka</v>
      </c>
      <c r="I792" t="str">
        <f>VLOOKUP($C792,'Raw-products'!$A$2:$H$1261,MATCH(I$1,'Raw-products'!$A$1:$H$1,0))</f>
        <v>XL</v>
      </c>
      <c r="J792" t="str">
        <f>VLOOKUP($C792,'Raw-products'!$A$2:$H$1261,MATCH(J$1,'Raw-products'!$A$1:$H$1,0))</f>
        <v>yellow</v>
      </c>
      <c r="K792">
        <f>VLOOKUP($C792,'Raw-products'!$A$2:$H$1261,MATCH(K$1,'Raw-products'!$A$1:$H$1,0))</f>
        <v>119</v>
      </c>
      <c r="L792">
        <f>VLOOKUP($C792,'Raw-products'!$A$2:$H$1261,MATCH(L$1,'Raw-products'!$A$1:$H$1,0))</f>
        <v>44</v>
      </c>
      <c r="M792" s="5">
        <f t="shared" si="24"/>
        <v>5236</v>
      </c>
      <c r="N792" cm="1">
        <f t="array" ref="N792:Q792">_xlfn.XLOOKUP($B792,'Raw -orders'!$A:$A,'Raw -orders'!$B:$E)</f>
        <v>389</v>
      </c>
      <c r="O792">
        <v>28345</v>
      </c>
      <c r="P792" s="1">
        <v>44370</v>
      </c>
      <c r="Q792" s="1">
        <v>44397</v>
      </c>
      <c r="R792" t="str" cm="1">
        <f t="array" ref="R792:Y792">_xlfn.XLOOKUP($N792,'Raw - customers'!$A:$A,'Raw - customers'!$B:$I)</f>
        <v>Caroljean Elstob</v>
      </c>
      <c r="S792" t="str">
        <v>Agender</v>
      </c>
      <c r="T792">
        <v>41</v>
      </c>
      <c r="U792" t="str">
        <v>5990 John View RdApt. 812</v>
      </c>
      <c r="V792">
        <v>5989</v>
      </c>
      <c r="W792" t="str">
        <v>Lake Lukeberg</v>
      </c>
      <c r="X792" t="str">
        <v>South Australia</v>
      </c>
      <c r="Y792" t="str">
        <v>Australia</v>
      </c>
      <c r="Z792">
        <v>6</v>
      </c>
      <c r="AA792" s="3" t="str">
        <f t="shared" si="25"/>
        <v>20 to 30</v>
      </c>
      <c r="AP792" s="6">
        <v>389</v>
      </c>
      <c r="AQ792" s="6" t="s">
        <v>1345</v>
      </c>
    </row>
    <row r="793" spans="1:43" x14ac:dyDescent="0.25">
      <c r="A793">
        <v>791</v>
      </c>
      <c r="B793">
        <v>165</v>
      </c>
      <c r="C793">
        <v>1060</v>
      </c>
      <c r="D793">
        <v>93</v>
      </c>
      <c r="E793">
        <v>2</v>
      </c>
      <c r="F793">
        <v>186</v>
      </c>
      <c r="G793" t="str">
        <f>VLOOKUP($C793,'Raw-products'!$A$2:$H$1261,MATCH(G$1,'Raw-products'!$A$1:$H$1,0))</f>
        <v>Trousers</v>
      </c>
      <c r="H793" t="str">
        <f>VLOOKUP($C793,'Raw-products'!$A$2:$H$1261,MATCH(H$1,'Raw-products'!$A$1:$H$1,0))</f>
        <v>Joggers</v>
      </c>
      <c r="I793" t="str">
        <f>VLOOKUP($C793,'Raw-products'!$A$2:$H$1261,MATCH(I$1,'Raw-products'!$A$1:$H$1,0))</f>
        <v>XS</v>
      </c>
      <c r="J793" t="str">
        <f>VLOOKUP($C793,'Raw-products'!$A$2:$H$1261,MATCH(J$1,'Raw-products'!$A$1:$H$1,0))</f>
        <v>yellow</v>
      </c>
      <c r="K793">
        <f>VLOOKUP($C793,'Raw-products'!$A$2:$H$1261,MATCH(K$1,'Raw-products'!$A$1:$H$1,0))</f>
        <v>94</v>
      </c>
      <c r="L793">
        <f>VLOOKUP($C793,'Raw-products'!$A$2:$H$1261,MATCH(L$1,'Raw-products'!$A$1:$H$1,0))</f>
        <v>62</v>
      </c>
      <c r="M793" s="5">
        <f t="shared" si="24"/>
        <v>5828</v>
      </c>
      <c r="N793" cm="1">
        <f t="array" ref="N793:Q793">_xlfn.XLOOKUP($B793,'Raw -orders'!$A:$A,'Raw -orders'!$B:$E)</f>
        <v>389</v>
      </c>
      <c r="O793">
        <v>28345</v>
      </c>
      <c r="P793" s="1">
        <v>44370</v>
      </c>
      <c r="Q793" s="1">
        <v>44397</v>
      </c>
      <c r="R793" t="str" cm="1">
        <f t="array" ref="R793:Y793">_xlfn.XLOOKUP($N793,'Raw - customers'!$A:$A,'Raw - customers'!$B:$I)</f>
        <v>Caroljean Elstob</v>
      </c>
      <c r="S793" t="str">
        <v>Agender</v>
      </c>
      <c r="T793">
        <v>41</v>
      </c>
      <c r="U793" t="str">
        <v>5990 John View RdApt. 812</v>
      </c>
      <c r="V793">
        <v>5989</v>
      </c>
      <c r="W793" t="str">
        <v>Lake Lukeberg</v>
      </c>
      <c r="X793" t="str">
        <v>South Australia</v>
      </c>
      <c r="Y793" t="str">
        <v>Australia</v>
      </c>
      <c r="Z793">
        <v>6</v>
      </c>
      <c r="AA793" s="3" t="str">
        <f t="shared" si="25"/>
        <v>20 to 30</v>
      </c>
      <c r="AP793" s="6">
        <v>389</v>
      </c>
      <c r="AQ793" s="6" t="s">
        <v>1345</v>
      </c>
    </row>
    <row r="794" spans="1:43" x14ac:dyDescent="0.25">
      <c r="A794">
        <v>792</v>
      </c>
      <c r="B794">
        <v>165</v>
      </c>
      <c r="C794">
        <v>26</v>
      </c>
      <c r="D794">
        <v>96</v>
      </c>
      <c r="E794">
        <v>1</v>
      </c>
      <c r="F794">
        <v>96</v>
      </c>
      <c r="G794" t="str">
        <f>VLOOKUP($C794,'Raw-products'!$A$2:$H$1261,MATCH(G$1,'Raw-products'!$A$1:$H$1,0))</f>
        <v>Shirt</v>
      </c>
      <c r="H794" t="str">
        <f>VLOOKUP($C794,'Raw-products'!$A$2:$H$1261,MATCH(H$1,'Raw-products'!$A$1:$H$1,0))</f>
        <v>Oxford Cloth</v>
      </c>
      <c r="I794" t="str">
        <f>VLOOKUP($C794,'Raw-products'!$A$2:$H$1261,MATCH(I$1,'Raw-products'!$A$1:$H$1,0))</f>
        <v>S</v>
      </c>
      <c r="J794" t="str">
        <f>VLOOKUP($C794,'Raw-products'!$A$2:$H$1261,MATCH(J$1,'Raw-products'!$A$1:$H$1,0))</f>
        <v>indigo</v>
      </c>
      <c r="K794">
        <f>VLOOKUP($C794,'Raw-products'!$A$2:$H$1261,MATCH(K$1,'Raw-products'!$A$1:$H$1,0))</f>
        <v>114</v>
      </c>
      <c r="L794">
        <f>VLOOKUP($C794,'Raw-products'!$A$2:$H$1261,MATCH(L$1,'Raw-products'!$A$1:$H$1,0))</f>
        <v>59</v>
      </c>
      <c r="M794" s="5">
        <f t="shared" si="24"/>
        <v>6726</v>
      </c>
      <c r="N794" cm="1">
        <f t="array" ref="N794:Q794">_xlfn.XLOOKUP($B794,'Raw -orders'!$A:$A,'Raw -orders'!$B:$E)</f>
        <v>389</v>
      </c>
      <c r="O794">
        <v>28345</v>
      </c>
      <c r="P794" s="1">
        <v>44370</v>
      </c>
      <c r="Q794" s="1">
        <v>44397</v>
      </c>
      <c r="R794" t="str" cm="1">
        <f t="array" ref="R794:Y794">_xlfn.XLOOKUP($N794,'Raw - customers'!$A:$A,'Raw - customers'!$B:$I)</f>
        <v>Caroljean Elstob</v>
      </c>
      <c r="S794" t="str">
        <v>Agender</v>
      </c>
      <c r="T794">
        <v>41</v>
      </c>
      <c r="U794" t="str">
        <v>5990 John View RdApt. 812</v>
      </c>
      <c r="V794">
        <v>5989</v>
      </c>
      <c r="W794" t="str">
        <v>Lake Lukeberg</v>
      </c>
      <c r="X794" t="str">
        <v>South Australia</v>
      </c>
      <c r="Y794" t="str">
        <v>Australia</v>
      </c>
      <c r="Z794">
        <v>6</v>
      </c>
      <c r="AA794" s="3" t="str">
        <f t="shared" si="25"/>
        <v>20 to 30</v>
      </c>
      <c r="AP794" s="6">
        <v>389</v>
      </c>
      <c r="AQ794" s="6" t="s">
        <v>1345</v>
      </c>
    </row>
    <row r="795" spans="1:43" x14ac:dyDescent="0.25">
      <c r="A795">
        <v>793</v>
      </c>
      <c r="B795">
        <v>166</v>
      </c>
      <c r="C795">
        <v>743</v>
      </c>
      <c r="D795">
        <v>109</v>
      </c>
      <c r="E795">
        <v>1</v>
      </c>
      <c r="F795">
        <v>109</v>
      </c>
      <c r="G795" t="str">
        <f>VLOOKUP($C795,'Raw-products'!$A$2:$H$1261,MATCH(G$1,'Raw-products'!$A$1:$H$1,0))</f>
        <v>Jacket</v>
      </c>
      <c r="H795" t="str">
        <f>VLOOKUP($C795,'Raw-products'!$A$2:$H$1261,MATCH(H$1,'Raw-products'!$A$1:$H$1,0))</f>
        <v>Peacoat</v>
      </c>
      <c r="I795" t="str">
        <f>VLOOKUP($C795,'Raw-products'!$A$2:$H$1261,MATCH(I$1,'Raw-products'!$A$1:$H$1,0))</f>
        <v>L</v>
      </c>
      <c r="J795" t="str">
        <f>VLOOKUP($C795,'Raw-products'!$A$2:$H$1261,MATCH(J$1,'Raw-products'!$A$1:$H$1,0))</f>
        <v>orange</v>
      </c>
      <c r="K795">
        <f>VLOOKUP($C795,'Raw-products'!$A$2:$H$1261,MATCH(K$1,'Raw-products'!$A$1:$H$1,0))</f>
        <v>102</v>
      </c>
      <c r="L795">
        <f>VLOOKUP($C795,'Raw-products'!$A$2:$H$1261,MATCH(L$1,'Raw-products'!$A$1:$H$1,0))</f>
        <v>45</v>
      </c>
      <c r="M795" s="5">
        <f t="shared" si="24"/>
        <v>4590</v>
      </c>
      <c r="N795" cm="1">
        <f t="array" ref="N795:Q795">_xlfn.XLOOKUP($B795,'Raw -orders'!$A:$A,'Raw -orders'!$B:$E)</f>
        <v>113</v>
      </c>
      <c r="O795">
        <v>11914</v>
      </c>
      <c r="P795" s="1">
        <v>44388</v>
      </c>
      <c r="Q795" s="1">
        <v>44391</v>
      </c>
      <c r="R795" t="str" cm="1">
        <f t="array" ref="R795:Y795">_xlfn.XLOOKUP($N795,'Raw - customers'!$A:$A,'Raw - customers'!$B:$I)</f>
        <v>Hew Cardinal</v>
      </c>
      <c r="S795" t="str">
        <v>Agender</v>
      </c>
      <c r="T795">
        <v>57</v>
      </c>
      <c r="U795" t="str">
        <v>29 David JunctionApt. 733</v>
      </c>
      <c r="V795">
        <v>3303</v>
      </c>
      <c r="W795" t="str">
        <v>North Ruby</v>
      </c>
      <c r="X795" t="str">
        <v>South Australia</v>
      </c>
      <c r="Y795" t="str">
        <v>Australia</v>
      </c>
      <c r="Z795">
        <v>7</v>
      </c>
      <c r="AA795" s="3" t="str">
        <f t="shared" si="25"/>
        <v>0 to 10</v>
      </c>
      <c r="AP795" s="6">
        <v>113</v>
      </c>
      <c r="AQ795" s="6" t="s">
        <v>1345</v>
      </c>
    </row>
    <row r="796" spans="1:43" x14ac:dyDescent="0.25">
      <c r="A796">
        <v>794</v>
      </c>
      <c r="B796">
        <v>166</v>
      </c>
      <c r="C796">
        <v>827</v>
      </c>
      <c r="D796">
        <v>117</v>
      </c>
      <c r="E796">
        <v>3</v>
      </c>
      <c r="F796">
        <v>351</v>
      </c>
      <c r="G796" t="str">
        <f>VLOOKUP($C796,'Raw-products'!$A$2:$H$1261,MATCH(G$1,'Raw-products'!$A$1:$H$1,0))</f>
        <v>Jacket</v>
      </c>
      <c r="H796" t="str">
        <f>VLOOKUP($C796,'Raw-products'!$A$2:$H$1261,MATCH(H$1,'Raw-products'!$A$1:$H$1,0))</f>
        <v>Shearling</v>
      </c>
      <c r="I796" t="str">
        <f>VLOOKUP($C796,'Raw-products'!$A$2:$H$1261,MATCH(I$1,'Raw-products'!$A$1:$H$1,0))</f>
        <v>M</v>
      </c>
      <c r="J796" t="str">
        <f>VLOOKUP($C796,'Raw-products'!$A$2:$H$1261,MATCH(J$1,'Raw-products'!$A$1:$H$1,0))</f>
        <v>blue</v>
      </c>
      <c r="K796">
        <f>VLOOKUP($C796,'Raw-products'!$A$2:$H$1261,MATCH(K$1,'Raw-products'!$A$1:$H$1,0))</f>
        <v>95</v>
      </c>
      <c r="L796">
        <f>VLOOKUP($C796,'Raw-products'!$A$2:$H$1261,MATCH(L$1,'Raw-products'!$A$1:$H$1,0))</f>
        <v>73</v>
      </c>
      <c r="M796" s="5">
        <f t="shared" si="24"/>
        <v>6935</v>
      </c>
      <c r="N796" cm="1">
        <f t="array" ref="N796:Q796">_xlfn.XLOOKUP($B796,'Raw -orders'!$A:$A,'Raw -orders'!$B:$E)</f>
        <v>113</v>
      </c>
      <c r="O796">
        <v>11914</v>
      </c>
      <c r="P796" s="1">
        <v>44388</v>
      </c>
      <c r="Q796" s="1">
        <v>44391</v>
      </c>
      <c r="R796" t="str" cm="1">
        <f t="array" ref="R796:Y796">_xlfn.XLOOKUP($N796,'Raw - customers'!$A:$A,'Raw - customers'!$B:$I)</f>
        <v>Hew Cardinal</v>
      </c>
      <c r="S796" t="str">
        <v>Agender</v>
      </c>
      <c r="T796">
        <v>57</v>
      </c>
      <c r="U796" t="str">
        <v>29 David JunctionApt. 733</v>
      </c>
      <c r="V796">
        <v>3303</v>
      </c>
      <c r="W796" t="str">
        <v>North Ruby</v>
      </c>
      <c r="X796" t="str">
        <v>South Australia</v>
      </c>
      <c r="Y796" t="str">
        <v>Australia</v>
      </c>
      <c r="Z796">
        <v>7</v>
      </c>
      <c r="AA796" s="3" t="str">
        <f t="shared" si="25"/>
        <v>0 to 10</v>
      </c>
      <c r="AP796" s="6">
        <v>113</v>
      </c>
      <c r="AQ796" s="6" t="s">
        <v>1345</v>
      </c>
    </row>
    <row r="797" spans="1:43" x14ac:dyDescent="0.25">
      <c r="A797">
        <v>795</v>
      </c>
      <c r="B797">
        <v>166</v>
      </c>
      <c r="C797">
        <v>740</v>
      </c>
      <c r="D797">
        <v>109</v>
      </c>
      <c r="E797">
        <v>1</v>
      </c>
      <c r="F797">
        <v>109</v>
      </c>
      <c r="G797" t="str">
        <f>VLOOKUP($C797,'Raw-products'!$A$2:$H$1261,MATCH(G$1,'Raw-products'!$A$1:$H$1,0))</f>
        <v>Jacket</v>
      </c>
      <c r="H797" t="str">
        <f>VLOOKUP($C797,'Raw-products'!$A$2:$H$1261,MATCH(H$1,'Raw-products'!$A$1:$H$1,0))</f>
        <v>Peacoat</v>
      </c>
      <c r="I797" t="str">
        <f>VLOOKUP($C797,'Raw-products'!$A$2:$H$1261,MATCH(I$1,'Raw-products'!$A$1:$H$1,0))</f>
        <v>XS</v>
      </c>
      <c r="J797" t="str">
        <f>VLOOKUP($C797,'Raw-products'!$A$2:$H$1261,MATCH(J$1,'Raw-products'!$A$1:$H$1,0))</f>
        <v>orange</v>
      </c>
      <c r="K797">
        <f>VLOOKUP($C797,'Raw-products'!$A$2:$H$1261,MATCH(K$1,'Raw-products'!$A$1:$H$1,0))</f>
        <v>102</v>
      </c>
      <c r="L797">
        <f>VLOOKUP($C797,'Raw-products'!$A$2:$H$1261,MATCH(L$1,'Raw-products'!$A$1:$H$1,0))</f>
        <v>78</v>
      </c>
      <c r="M797" s="5">
        <f t="shared" si="24"/>
        <v>7956</v>
      </c>
      <c r="N797" cm="1">
        <f t="array" ref="N797:Q797">_xlfn.XLOOKUP($B797,'Raw -orders'!$A:$A,'Raw -orders'!$B:$E)</f>
        <v>113</v>
      </c>
      <c r="O797">
        <v>11914</v>
      </c>
      <c r="P797" s="1">
        <v>44388</v>
      </c>
      <c r="Q797" s="1">
        <v>44391</v>
      </c>
      <c r="R797" t="str" cm="1">
        <f t="array" ref="R797:Y797">_xlfn.XLOOKUP($N797,'Raw - customers'!$A:$A,'Raw - customers'!$B:$I)</f>
        <v>Hew Cardinal</v>
      </c>
      <c r="S797" t="str">
        <v>Agender</v>
      </c>
      <c r="T797">
        <v>57</v>
      </c>
      <c r="U797" t="str">
        <v>29 David JunctionApt. 733</v>
      </c>
      <c r="V797">
        <v>3303</v>
      </c>
      <c r="W797" t="str">
        <v>North Ruby</v>
      </c>
      <c r="X797" t="str">
        <v>South Australia</v>
      </c>
      <c r="Y797" t="str">
        <v>Australia</v>
      </c>
      <c r="Z797">
        <v>7</v>
      </c>
      <c r="AA797" s="3" t="str">
        <f t="shared" si="25"/>
        <v>0 to 10</v>
      </c>
      <c r="AP797" s="6">
        <v>113</v>
      </c>
      <c r="AQ797" s="6" t="s">
        <v>1345</v>
      </c>
    </row>
    <row r="798" spans="1:43" x14ac:dyDescent="0.25">
      <c r="A798">
        <v>796</v>
      </c>
      <c r="B798">
        <v>166</v>
      </c>
      <c r="C798">
        <v>661</v>
      </c>
      <c r="D798">
        <v>93</v>
      </c>
      <c r="E798">
        <v>2</v>
      </c>
      <c r="F798">
        <v>186</v>
      </c>
      <c r="G798" t="str">
        <f>VLOOKUP($C798,'Raw-products'!$A$2:$H$1261,MATCH(G$1,'Raw-products'!$A$1:$H$1,0))</f>
        <v>Jacket</v>
      </c>
      <c r="H798" t="str">
        <f>VLOOKUP($C798,'Raw-products'!$A$2:$H$1261,MATCH(H$1,'Raw-products'!$A$1:$H$1,0))</f>
        <v>Coach</v>
      </c>
      <c r="I798" t="str">
        <f>VLOOKUP($C798,'Raw-products'!$A$2:$H$1261,MATCH(I$1,'Raw-products'!$A$1:$H$1,0))</f>
        <v>S</v>
      </c>
      <c r="J798" t="str">
        <f>VLOOKUP($C798,'Raw-products'!$A$2:$H$1261,MATCH(J$1,'Raw-products'!$A$1:$H$1,0))</f>
        <v>violet</v>
      </c>
      <c r="K798">
        <f>VLOOKUP($C798,'Raw-products'!$A$2:$H$1261,MATCH(K$1,'Raw-products'!$A$1:$H$1,0))</f>
        <v>115</v>
      </c>
      <c r="L798">
        <f>VLOOKUP($C798,'Raw-products'!$A$2:$H$1261,MATCH(L$1,'Raw-products'!$A$1:$H$1,0))</f>
        <v>74</v>
      </c>
      <c r="M798" s="5">
        <f t="shared" si="24"/>
        <v>8510</v>
      </c>
      <c r="N798" cm="1">
        <f t="array" ref="N798:Q798">_xlfn.XLOOKUP($B798,'Raw -orders'!$A:$A,'Raw -orders'!$B:$E)</f>
        <v>113</v>
      </c>
      <c r="O798">
        <v>11914</v>
      </c>
      <c r="P798" s="1">
        <v>44388</v>
      </c>
      <c r="Q798" s="1">
        <v>44391</v>
      </c>
      <c r="R798" t="str" cm="1">
        <f t="array" ref="R798:Y798">_xlfn.XLOOKUP($N798,'Raw - customers'!$A:$A,'Raw - customers'!$B:$I)</f>
        <v>Hew Cardinal</v>
      </c>
      <c r="S798" t="str">
        <v>Agender</v>
      </c>
      <c r="T798">
        <v>57</v>
      </c>
      <c r="U798" t="str">
        <v>29 David JunctionApt. 733</v>
      </c>
      <c r="V798">
        <v>3303</v>
      </c>
      <c r="W798" t="str">
        <v>North Ruby</v>
      </c>
      <c r="X798" t="str">
        <v>South Australia</v>
      </c>
      <c r="Y798" t="str">
        <v>Australia</v>
      </c>
      <c r="Z798">
        <v>7</v>
      </c>
      <c r="AA798" s="3" t="str">
        <f t="shared" si="25"/>
        <v>0 to 10</v>
      </c>
      <c r="AP798" s="6">
        <v>113</v>
      </c>
      <c r="AQ798" s="6" t="s">
        <v>1345</v>
      </c>
    </row>
    <row r="799" spans="1:43" x14ac:dyDescent="0.25">
      <c r="A799">
        <v>797</v>
      </c>
      <c r="B799">
        <v>166</v>
      </c>
      <c r="C799">
        <v>217</v>
      </c>
      <c r="D799">
        <v>106</v>
      </c>
      <c r="E799">
        <v>2</v>
      </c>
      <c r="F799">
        <v>212</v>
      </c>
      <c r="G799" t="str">
        <f>VLOOKUP($C799,'Raw-products'!$A$2:$H$1261,MATCH(G$1,'Raw-products'!$A$1:$H$1,0))</f>
        <v>Shirt</v>
      </c>
      <c r="H799" t="str">
        <f>VLOOKUP($C799,'Raw-products'!$A$2:$H$1261,MATCH(H$1,'Raw-products'!$A$1:$H$1,0))</f>
        <v>Chambray</v>
      </c>
      <c r="I799" t="str">
        <f>VLOOKUP($C799,'Raw-products'!$A$2:$H$1261,MATCH(I$1,'Raw-products'!$A$1:$H$1,0))</f>
        <v>M</v>
      </c>
      <c r="J799" t="str">
        <f>VLOOKUP($C799,'Raw-products'!$A$2:$H$1261,MATCH(J$1,'Raw-products'!$A$1:$H$1,0))</f>
        <v>orange</v>
      </c>
      <c r="K799">
        <f>VLOOKUP($C799,'Raw-products'!$A$2:$H$1261,MATCH(K$1,'Raw-products'!$A$1:$H$1,0))</f>
        <v>105</v>
      </c>
      <c r="L799">
        <f>VLOOKUP($C799,'Raw-products'!$A$2:$H$1261,MATCH(L$1,'Raw-products'!$A$1:$H$1,0))</f>
        <v>43</v>
      </c>
      <c r="M799" s="5">
        <f t="shared" si="24"/>
        <v>4515</v>
      </c>
      <c r="N799" cm="1">
        <f t="array" ref="N799:Q799">_xlfn.XLOOKUP($B799,'Raw -orders'!$A:$A,'Raw -orders'!$B:$E)</f>
        <v>113</v>
      </c>
      <c r="O799">
        <v>11914</v>
      </c>
      <c r="P799" s="1">
        <v>44388</v>
      </c>
      <c r="Q799" s="1">
        <v>44391</v>
      </c>
      <c r="R799" t="str" cm="1">
        <f t="array" ref="R799:Y799">_xlfn.XLOOKUP($N799,'Raw - customers'!$A:$A,'Raw - customers'!$B:$I)</f>
        <v>Hew Cardinal</v>
      </c>
      <c r="S799" t="str">
        <v>Agender</v>
      </c>
      <c r="T799">
        <v>57</v>
      </c>
      <c r="U799" t="str">
        <v>29 David JunctionApt. 733</v>
      </c>
      <c r="V799">
        <v>3303</v>
      </c>
      <c r="W799" t="str">
        <v>North Ruby</v>
      </c>
      <c r="X799" t="str">
        <v>South Australia</v>
      </c>
      <c r="Y799" t="str">
        <v>Australia</v>
      </c>
      <c r="Z799">
        <v>7</v>
      </c>
      <c r="AA799" s="3" t="str">
        <f t="shared" si="25"/>
        <v>0 to 10</v>
      </c>
      <c r="AP799" s="6">
        <v>113</v>
      </c>
      <c r="AQ799" s="6" t="s">
        <v>1345</v>
      </c>
    </row>
    <row r="800" spans="1:43" x14ac:dyDescent="0.25">
      <c r="A800">
        <v>798</v>
      </c>
      <c r="B800">
        <v>166</v>
      </c>
      <c r="C800">
        <v>430</v>
      </c>
      <c r="D800">
        <v>107</v>
      </c>
      <c r="E800">
        <v>3</v>
      </c>
      <c r="F800">
        <v>321</v>
      </c>
      <c r="G800" t="str">
        <f>VLOOKUP($C800,'Raw-products'!$A$2:$H$1261,MATCH(G$1,'Raw-products'!$A$1:$H$1,0))</f>
        <v>Jacket</v>
      </c>
      <c r="H800" t="str">
        <f>VLOOKUP($C800,'Raw-products'!$A$2:$H$1261,MATCH(H$1,'Raw-products'!$A$1:$H$1,0))</f>
        <v>Denim</v>
      </c>
      <c r="I800" t="str">
        <f>VLOOKUP($C800,'Raw-products'!$A$2:$H$1261,MATCH(I$1,'Raw-products'!$A$1:$H$1,0))</f>
        <v>XS</v>
      </c>
      <c r="J800" t="str">
        <f>VLOOKUP($C800,'Raw-products'!$A$2:$H$1261,MATCH(J$1,'Raw-products'!$A$1:$H$1,0))</f>
        <v>yellow</v>
      </c>
      <c r="K800">
        <f>VLOOKUP($C800,'Raw-products'!$A$2:$H$1261,MATCH(K$1,'Raw-products'!$A$1:$H$1,0))</f>
        <v>92</v>
      </c>
      <c r="L800">
        <f>VLOOKUP($C800,'Raw-products'!$A$2:$H$1261,MATCH(L$1,'Raw-products'!$A$1:$H$1,0))</f>
        <v>52</v>
      </c>
      <c r="M800" s="5">
        <f t="shared" si="24"/>
        <v>4784</v>
      </c>
      <c r="N800" cm="1">
        <f t="array" ref="N800:Q800">_xlfn.XLOOKUP($B800,'Raw -orders'!$A:$A,'Raw -orders'!$B:$E)</f>
        <v>113</v>
      </c>
      <c r="O800">
        <v>11914</v>
      </c>
      <c r="P800" s="1">
        <v>44388</v>
      </c>
      <c r="Q800" s="1">
        <v>44391</v>
      </c>
      <c r="R800" t="str" cm="1">
        <f t="array" ref="R800:Y800">_xlfn.XLOOKUP($N800,'Raw - customers'!$A:$A,'Raw - customers'!$B:$I)</f>
        <v>Hew Cardinal</v>
      </c>
      <c r="S800" t="str">
        <v>Agender</v>
      </c>
      <c r="T800">
        <v>57</v>
      </c>
      <c r="U800" t="str">
        <v>29 David JunctionApt. 733</v>
      </c>
      <c r="V800">
        <v>3303</v>
      </c>
      <c r="W800" t="str">
        <v>North Ruby</v>
      </c>
      <c r="X800" t="str">
        <v>South Australia</v>
      </c>
      <c r="Y800" t="str">
        <v>Australia</v>
      </c>
      <c r="Z800">
        <v>7</v>
      </c>
      <c r="AA800" s="3" t="str">
        <f t="shared" si="25"/>
        <v>0 to 10</v>
      </c>
      <c r="AP800" s="6">
        <v>113</v>
      </c>
      <c r="AQ800" s="6" t="s">
        <v>1345</v>
      </c>
    </row>
    <row r="801" spans="1:43" x14ac:dyDescent="0.25">
      <c r="A801">
        <v>799</v>
      </c>
      <c r="B801">
        <v>167</v>
      </c>
      <c r="C801">
        <v>1035</v>
      </c>
      <c r="D801">
        <v>90</v>
      </c>
      <c r="E801">
        <v>2</v>
      </c>
      <c r="F801">
        <v>180</v>
      </c>
      <c r="G801" t="str">
        <f>VLOOKUP($C801,'Raw-products'!$A$2:$H$1261,MATCH(G$1,'Raw-products'!$A$1:$H$1,0))</f>
        <v>Trousers</v>
      </c>
      <c r="H801" t="str">
        <f>VLOOKUP($C801,'Raw-products'!$A$2:$H$1261,MATCH(H$1,'Raw-products'!$A$1:$H$1,0))</f>
        <v>Relaxed Leg</v>
      </c>
      <c r="I801" t="str">
        <f>VLOOKUP($C801,'Raw-products'!$A$2:$H$1261,MATCH(I$1,'Raw-products'!$A$1:$H$1,0))</f>
        <v>XS</v>
      </c>
      <c r="J801" t="str">
        <f>VLOOKUP($C801,'Raw-products'!$A$2:$H$1261,MATCH(J$1,'Raw-products'!$A$1:$H$1,0))</f>
        <v>blue</v>
      </c>
      <c r="K801">
        <f>VLOOKUP($C801,'Raw-products'!$A$2:$H$1261,MATCH(K$1,'Raw-products'!$A$1:$H$1,0))</f>
        <v>95</v>
      </c>
      <c r="L801">
        <f>VLOOKUP($C801,'Raw-products'!$A$2:$H$1261,MATCH(L$1,'Raw-products'!$A$1:$H$1,0))</f>
        <v>54</v>
      </c>
      <c r="M801" s="5">
        <f t="shared" si="24"/>
        <v>5130</v>
      </c>
      <c r="N801" cm="1">
        <f t="array" ref="N801:Q801">_xlfn.XLOOKUP($B801,'Raw -orders'!$A:$A,'Raw -orders'!$B:$E)</f>
        <v>595</v>
      </c>
      <c r="O801">
        <v>44269</v>
      </c>
      <c r="P801" s="1">
        <v>44373</v>
      </c>
      <c r="Q801" s="1">
        <v>44395</v>
      </c>
      <c r="R801" t="str" cm="1">
        <f t="array" ref="R801:Y801">_xlfn.XLOOKUP($N801,'Raw - customers'!$A:$A,'Raw - customers'!$B:$I)</f>
        <v>Thomasine Baudet</v>
      </c>
      <c r="S801" t="str">
        <v>Female</v>
      </c>
      <c r="T801">
        <v>60</v>
      </c>
      <c r="U801" t="str">
        <v>313 Grace LoopApt. 523</v>
      </c>
      <c r="V801">
        <v>939</v>
      </c>
      <c r="W801" t="str">
        <v>Ameliaview</v>
      </c>
      <c r="X801" t="str">
        <v>South Australia</v>
      </c>
      <c r="Y801" t="str">
        <v>Australia</v>
      </c>
      <c r="Z801">
        <v>6</v>
      </c>
      <c r="AA801" s="3" t="str">
        <f t="shared" si="25"/>
        <v>20 to 30</v>
      </c>
      <c r="AP801" s="6">
        <v>595</v>
      </c>
      <c r="AQ801" s="6" t="s">
        <v>1345</v>
      </c>
    </row>
    <row r="802" spans="1:43" x14ac:dyDescent="0.25">
      <c r="A802">
        <v>800</v>
      </c>
      <c r="B802">
        <v>167</v>
      </c>
      <c r="C802">
        <v>930</v>
      </c>
      <c r="D802">
        <v>96</v>
      </c>
      <c r="E802">
        <v>1</v>
      </c>
      <c r="F802">
        <v>96</v>
      </c>
      <c r="G802" t="str">
        <f>VLOOKUP($C802,'Raw-products'!$A$2:$H$1261,MATCH(G$1,'Raw-products'!$A$1:$H$1,0))</f>
        <v>Trousers</v>
      </c>
      <c r="H802" t="str">
        <f>VLOOKUP($C802,'Raw-products'!$A$2:$H$1261,MATCH(H$1,'Raw-products'!$A$1:$H$1,0))</f>
        <v>Drawstring</v>
      </c>
      <c r="I802" t="str">
        <f>VLOOKUP($C802,'Raw-products'!$A$2:$H$1261,MATCH(I$1,'Raw-products'!$A$1:$H$1,0))</f>
        <v>XS</v>
      </c>
      <c r="J802" t="str">
        <f>VLOOKUP($C802,'Raw-products'!$A$2:$H$1261,MATCH(J$1,'Raw-products'!$A$1:$H$1,0))</f>
        <v>blue</v>
      </c>
      <c r="K802">
        <f>VLOOKUP($C802,'Raw-products'!$A$2:$H$1261,MATCH(K$1,'Raw-products'!$A$1:$H$1,0))</f>
        <v>104</v>
      </c>
      <c r="L802">
        <f>VLOOKUP($C802,'Raw-products'!$A$2:$H$1261,MATCH(L$1,'Raw-products'!$A$1:$H$1,0))</f>
        <v>45</v>
      </c>
      <c r="M802" s="5">
        <f t="shared" si="24"/>
        <v>4680</v>
      </c>
      <c r="N802" cm="1">
        <f t="array" ref="N802:Q802">_xlfn.XLOOKUP($B802,'Raw -orders'!$A:$A,'Raw -orders'!$B:$E)</f>
        <v>595</v>
      </c>
      <c r="O802">
        <v>44269</v>
      </c>
      <c r="P802" s="1">
        <v>44373</v>
      </c>
      <c r="Q802" s="1">
        <v>44395</v>
      </c>
      <c r="R802" t="str" cm="1">
        <f t="array" ref="R802:Y802">_xlfn.XLOOKUP($N802,'Raw - customers'!$A:$A,'Raw - customers'!$B:$I)</f>
        <v>Thomasine Baudet</v>
      </c>
      <c r="S802" t="str">
        <v>Female</v>
      </c>
      <c r="T802">
        <v>60</v>
      </c>
      <c r="U802" t="str">
        <v>313 Grace LoopApt. 523</v>
      </c>
      <c r="V802">
        <v>939</v>
      </c>
      <c r="W802" t="str">
        <v>Ameliaview</v>
      </c>
      <c r="X802" t="str">
        <v>South Australia</v>
      </c>
      <c r="Y802" t="str">
        <v>Australia</v>
      </c>
      <c r="Z802">
        <v>6</v>
      </c>
      <c r="AA802" s="3" t="str">
        <f t="shared" si="25"/>
        <v>20 to 30</v>
      </c>
      <c r="AP802" s="6">
        <v>595</v>
      </c>
      <c r="AQ802" s="6" t="s">
        <v>1345</v>
      </c>
    </row>
    <row r="803" spans="1:43" x14ac:dyDescent="0.25">
      <c r="A803">
        <v>801</v>
      </c>
      <c r="B803">
        <v>167</v>
      </c>
      <c r="C803">
        <v>217</v>
      </c>
      <c r="D803">
        <v>106</v>
      </c>
      <c r="E803">
        <v>1</v>
      </c>
      <c r="F803">
        <v>106</v>
      </c>
      <c r="G803" t="str">
        <f>VLOOKUP($C803,'Raw-products'!$A$2:$H$1261,MATCH(G$1,'Raw-products'!$A$1:$H$1,0))</f>
        <v>Shirt</v>
      </c>
      <c r="H803" t="str">
        <f>VLOOKUP($C803,'Raw-products'!$A$2:$H$1261,MATCH(H$1,'Raw-products'!$A$1:$H$1,0))</f>
        <v>Chambray</v>
      </c>
      <c r="I803" t="str">
        <f>VLOOKUP($C803,'Raw-products'!$A$2:$H$1261,MATCH(I$1,'Raw-products'!$A$1:$H$1,0))</f>
        <v>M</v>
      </c>
      <c r="J803" t="str">
        <f>VLOOKUP($C803,'Raw-products'!$A$2:$H$1261,MATCH(J$1,'Raw-products'!$A$1:$H$1,0))</f>
        <v>orange</v>
      </c>
      <c r="K803">
        <f>VLOOKUP($C803,'Raw-products'!$A$2:$H$1261,MATCH(K$1,'Raw-products'!$A$1:$H$1,0))</f>
        <v>105</v>
      </c>
      <c r="L803">
        <f>VLOOKUP($C803,'Raw-products'!$A$2:$H$1261,MATCH(L$1,'Raw-products'!$A$1:$H$1,0))</f>
        <v>43</v>
      </c>
      <c r="M803" s="5">
        <f t="shared" si="24"/>
        <v>4515</v>
      </c>
      <c r="N803" cm="1">
        <f t="array" ref="N803:Q803">_xlfn.XLOOKUP($B803,'Raw -orders'!$A:$A,'Raw -orders'!$B:$E)</f>
        <v>595</v>
      </c>
      <c r="O803">
        <v>44269</v>
      </c>
      <c r="P803" s="1">
        <v>44373</v>
      </c>
      <c r="Q803" s="1">
        <v>44395</v>
      </c>
      <c r="R803" t="str" cm="1">
        <f t="array" ref="R803:Y803">_xlfn.XLOOKUP($N803,'Raw - customers'!$A:$A,'Raw - customers'!$B:$I)</f>
        <v>Thomasine Baudet</v>
      </c>
      <c r="S803" t="str">
        <v>Female</v>
      </c>
      <c r="T803">
        <v>60</v>
      </c>
      <c r="U803" t="str">
        <v>313 Grace LoopApt. 523</v>
      </c>
      <c r="V803">
        <v>939</v>
      </c>
      <c r="W803" t="str">
        <v>Ameliaview</v>
      </c>
      <c r="X803" t="str">
        <v>South Australia</v>
      </c>
      <c r="Y803" t="str">
        <v>Australia</v>
      </c>
      <c r="Z803">
        <v>6</v>
      </c>
      <c r="AA803" s="3" t="str">
        <f t="shared" si="25"/>
        <v>20 to 30</v>
      </c>
      <c r="AP803" s="6">
        <v>595</v>
      </c>
      <c r="AQ803" s="6" t="s">
        <v>1345</v>
      </c>
    </row>
    <row r="804" spans="1:43" x14ac:dyDescent="0.25">
      <c r="A804">
        <v>802</v>
      </c>
      <c r="B804">
        <v>167</v>
      </c>
      <c r="C804">
        <v>134</v>
      </c>
      <c r="D804">
        <v>92</v>
      </c>
      <c r="E804">
        <v>2</v>
      </c>
      <c r="F804">
        <v>184</v>
      </c>
      <c r="G804" t="str">
        <f>VLOOKUP($C804,'Raw-products'!$A$2:$H$1261,MATCH(G$1,'Raw-products'!$A$1:$H$1,0))</f>
        <v>Shirt</v>
      </c>
      <c r="H804" t="str">
        <f>VLOOKUP($C804,'Raw-products'!$A$2:$H$1261,MATCH(H$1,'Raw-products'!$A$1:$H$1,0))</f>
        <v>Denim</v>
      </c>
      <c r="I804" t="str">
        <f>VLOOKUP($C804,'Raw-products'!$A$2:$H$1261,MATCH(I$1,'Raw-products'!$A$1:$H$1,0))</f>
        <v>XL</v>
      </c>
      <c r="J804" t="str">
        <f>VLOOKUP($C804,'Raw-products'!$A$2:$H$1261,MATCH(J$1,'Raw-products'!$A$1:$H$1,0))</f>
        <v>indigo</v>
      </c>
      <c r="K804">
        <f>VLOOKUP($C804,'Raw-products'!$A$2:$H$1261,MATCH(K$1,'Raw-products'!$A$1:$H$1,0))</f>
        <v>115</v>
      </c>
      <c r="L804">
        <f>VLOOKUP($C804,'Raw-products'!$A$2:$H$1261,MATCH(L$1,'Raw-products'!$A$1:$H$1,0))</f>
        <v>58</v>
      </c>
      <c r="M804" s="5">
        <f t="shared" si="24"/>
        <v>6670</v>
      </c>
      <c r="N804" cm="1">
        <f t="array" ref="N804:Q804">_xlfn.XLOOKUP($B804,'Raw -orders'!$A:$A,'Raw -orders'!$B:$E)</f>
        <v>595</v>
      </c>
      <c r="O804">
        <v>44269</v>
      </c>
      <c r="P804" s="1">
        <v>44373</v>
      </c>
      <c r="Q804" s="1">
        <v>44395</v>
      </c>
      <c r="R804" t="str" cm="1">
        <f t="array" ref="R804:Y804">_xlfn.XLOOKUP($N804,'Raw - customers'!$A:$A,'Raw - customers'!$B:$I)</f>
        <v>Thomasine Baudet</v>
      </c>
      <c r="S804" t="str">
        <v>Female</v>
      </c>
      <c r="T804">
        <v>60</v>
      </c>
      <c r="U804" t="str">
        <v>313 Grace LoopApt. 523</v>
      </c>
      <c r="V804">
        <v>939</v>
      </c>
      <c r="W804" t="str">
        <v>Ameliaview</v>
      </c>
      <c r="X804" t="str">
        <v>South Australia</v>
      </c>
      <c r="Y804" t="str">
        <v>Australia</v>
      </c>
      <c r="Z804">
        <v>6</v>
      </c>
      <c r="AA804" s="3" t="str">
        <f t="shared" si="25"/>
        <v>20 to 30</v>
      </c>
      <c r="AP804" s="6">
        <v>595</v>
      </c>
      <c r="AQ804" s="6" t="s">
        <v>1345</v>
      </c>
    </row>
    <row r="805" spans="1:43" x14ac:dyDescent="0.25">
      <c r="A805">
        <v>803</v>
      </c>
      <c r="B805">
        <v>168</v>
      </c>
      <c r="C805">
        <v>1037</v>
      </c>
      <c r="D805">
        <v>90</v>
      </c>
      <c r="E805">
        <v>3</v>
      </c>
      <c r="F805">
        <v>270</v>
      </c>
      <c r="G805" t="str">
        <f>VLOOKUP($C805,'Raw-products'!$A$2:$H$1261,MATCH(G$1,'Raw-products'!$A$1:$H$1,0))</f>
        <v>Trousers</v>
      </c>
      <c r="H805" t="str">
        <f>VLOOKUP($C805,'Raw-products'!$A$2:$H$1261,MATCH(H$1,'Raw-products'!$A$1:$H$1,0))</f>
        <v>Relaxed Leg</v>
      </c>
      <c r="I805" t="str">
        <f>VLOOKUP($C805,'Raw-products'!$A$2:$H$1261,MATCH(I$1,'Raw-products'!$A$1:$H$1,0))</f>
        <v>M</v>
      </c>
      <c r="J805" t="str">
        <f>VLOOKUP($C805,'Raw-products'!$A$2:$H$1261,MATCH(J$1,'Raw-products'!$A$1:$H$1,0))</f>
        <v>blue</v>
      </c>
      <c r="K805">
        <f>VLOOKUP($C805,'Raw-products'!$A$2:$H$1261,MATCH(K$1,'Raw-products'!$A$1:$H$1,0))</f>
        <v>95</v>
      </c>
      <c r="L805">
        <f>VLOOKUP($C805,'Raw-products'!$A$2:$H$1261,MATCH(L$1,'Raw-products'!$A$1:$H$1,0))</f>
        <v>72</v>
      </c>
      <c r="M805" s="5">
        <f t="shared" si="24"/>
        <v>6840</v>
      </c>
      <c r="N805" cm="1">
        <f t="array" ref="N805:Q805">_xlfn.XLOOKUP($B805,'Raw -orders'!$A:$A,'Raw -orders'!$B:$E)</f>
        <v>664</v>
      </c>
      <c r="O805">
        <v>51244</v>
      </c>
      <c r="P805" s="1">
        <v>44206</v>
      </c>
      <c r="Q805" s="1">
        <v>44223</v>
      </c>
      <c r="R805" t="str" cm="1">
        <f t="array" ref="R805:Y805">_xlfn.XLOOKUP($N805,'Raw - customers'!$A:$A,'Raw - customers'!$B:$I)</f>
        <v>Dannie Fidler</v>
      </c>
      <c r="S805" t="str">
        <v>Genderfluid</v>
      </c>
      <c r="T805">
        <v>32</v>
      </c>
      <c r="U805" t="str">
        <v>157 Rohan MallApt. 466</v>
      </c>
      <c r="V805">
        <v>4145</v>
      </c>
      <c r="W805" t="str">
        <v>East Max</v>
      </c>
      <c r="X805" t="str">
        <v>Tasmania</v>
      </c>
      <c r="Y805" t="str">
        <v>Australia</v>
      </c>
      <c r="Z805">
        <v>1</v>
      </c>
      <c r="AA805" s="3" t="str">
        <f t="shared" si="25"/>
        <v>10 to 20</v>
      </c>
      <c r="AP805" s="6">
        <v>664</v>
      </c>
      <c r="AQ805" s="6" t="s">
        <v>1414</v>
      </c>
    </row>
    <row r="806" spans="1:43" x14ac:dyDescent="0.25">
      <c r="A806">
        <v>804</v>
      </c>
      <c r="B806">
        <v>168</v>
      </c>
      <c r="C806">
        <v>1112</v>
      </c>
      <c r="D806">
        <v>115</v>
      </c>
      <c r="E806">
        <v>3</v>
      </c>
      <c r="F806">
        <v>345</v>
      </c>
      <c r="G806" t="str">
        <f>VLOOKUP($C806,'Raw-products'!$A$2:$H$1261,MATCH(G$1,'Raw-products'!$A$1:$H$1,0))</f>
        <v>Trousers</v>
      </c>
      <c r="H806" t="str">
        <f>VLOOKUP($C806,'Raw-products'!$A$2:$H$1261,MATCH(H$1,'Raw-products'!$A$1:$H$1,0))</f>
        <v>Cropped</v>
      </c>
      <c r="I806" t="str">
        <f>VLOOKUP($C806,'Raw-products'!$A$2:$H$1261,MATCH(I$1,'Raw-products'!$A$1:$H$1,0))</f>
        <v>M</v>
      </c>
      <c r="J806" t="str">
        <f>VLOOKUP($C806,'Raw-products'!$A$2:$H$1261,MATCH(J$1,'Raw-products'!$A$1:$H$1,0))</f>
        <v>indigo</v>
      </c>
      <c r="K806">
        <f>VLOOKUP($C806,'Raw-products'!$A$2:$H$1261,MATCH(K$1,'Raw-products'!$A$1:$H$1,0))</f>
        <v>99</v>
      </c>
      <c r="L806">
        <f>VLOOKUP($C806,'Raw-products'!$A$2:$H$1261,MATCH(L$1,'Raw-products'!$A$1:$H$1,0))</f>
        <v>73</v>
      </c>
      <c r="M806" s="5">
        <f t="shared" si="24"/>
        <v>7227</v>
      </c>
      <c r="N806" cm="1">
        <f t="array" ref="N806:Q806">_xlfn.XLOOKUP($B806,'Raw -orders'!$A:$A,'Raw -orders'!$B:$E)</f>
        <v>664</v>
      </c>
      <c r="O806">
        <v>51244</v>
      </c>
      <c r="P806" s="1">
        <v>44206</v>
      </c>
      <c r="Q806" s="1">
        <v>44223</v>
      </c>
      <c r="R806" t="str" cm="1">
        <f t="array" ref="R806:Y806">_xlfn.XLOOKUP($N806,'Raw - customers'!$A:$A,'Raw - customers'!$B:$I)</f>
        <v>Dannie Fidler</v>
      </c>
      <c r="S806" t="str">
        <v>Genderfluid</v>
      </c>
      <c r="T806">
        <v>32</v>
      </c>
      <c r="U806" t="str">
        <v>157 Rohan MallApt. 466</v>
      </c>
      <c r="V806">
        <v>4145</v>
      </c>
      <c r="W806" t="str">
        <v>East Max</v>
      </c>
      <c r="X806" t="str">
        <v>Tasmania</v>
      </c>
      <c r="Y806" t="str">
        <v>Australia</v>
      </c>
      <c r="Z806">
        <v>1</v>
      </c>
      <c r="AA806" s="3" t="str">
        <f t="shared" si="25"/>
        <v>10 to 20</v>
      </c>
      <c r="AP806" s="6">
        <v>664</v>
      </c>
      <c r="AQ806" s="6" t="s">
        <v>1414</v>
      </c>
    </row>
    <row r="807" spans="1:43" x14ac:dyDescent="0.25">
      <c r="A807">
        <v>805</v>
      </c>
      <c r="B807">
        <v>168</v>
      </c>
      <c r="C807">
        <v>19</v>
      </c>
      <c r="D807">
        <v>96</v>
      </c>
      <c r="E807">
        <v>1</v>
      </c>
      <c r="F807">
        <v>96</v>
      </c>
      <c r="G807" t="str">
        <f>VLOOKUP($C807,'Raw-products'!$A$2:$H$1261,MATCH(G$1,'Raw-products'!$A$1:$H$1,0))</f>
        <v>Shirt</v>
      </c>
      <c r="H807" t="str">
        <f>VLOOKUP($C807,'Raw-products'!$A$2:$H$1261,MATCH(H$1,'Raw-products'!$A$1:$H$1,0))</f>
        <v>Oxford Cloth</v>
      </c>
      <c r="I807" t="str">
        <f>VLOOKUP($C807,'Raw-products'!$A$2:$H$1261,MATCH(I$1,'Raw-products'!$A$1:$H$1,0))</f>
        <v>XL</v>
      </c>
      <c r="J807" t="str">
        <f>VLOOKUP($C807,'Raw-products'!$A$2:$H$1261,MATCH(J$1,'Raw-products'!$A$1:$H$1,0))</f>
        <v>green</v>
      </c>
      <c r="K807">
        <f>VLOOKUP($C807,'Raw-products'!$A$2:$H$1261,MATCH(K$1,'Raw-products'!$A$1:$H$1,0))</f>
        <v>114</v>
      </c>
      <c r="L807">
        <f>VLOOKUP($C807,'Raw-products'!$A$2:$H$1261,MATCH(L$1,'Raw-products'!$A$1:$H$1,0))</f>
        <v>42</v>
      </c>
      <c r="M807" s="5">
        <f t="shared" si="24"/>
        <v>4788</v>
      </c>
      <c r="N807" cm="1">
        <f t="array" ref="N807:Q807">_xlfn.XLOOKUP($B807,'Raw -orders'!$A:$A,'Raw -orders'!$B:$E)</f>
        <v>664</v>
      </c>
      <c r="O807">
        <v>51244</v>
      </c>
      <c r="P807" s="1">
        <v>44206</v>
      </c>
      <c r="Q807" s="1">
        <v>44223</v>
      </c>
      <c r="R807" t="str" cm="1">
        <f t="array" ref="R807:Y807">_xlfn.XLOOKUP($N807,'Raw - customers'!$A:$A,'Raw - customers'!$B:$I)</f>
        <v>Dannie Fidler</v>
      </c>
      <c r="S807" t="str">
        <v>Genderfluid</v>
      </c>
      <c r="T807">
        <v>32</v>
      </c>
      <c r="U807" t="str">
        <v>157 Rohan MallApt. 466</v>
      </c>
      <c r="V807">
        <v>4145</v>
      </c>
      <c r="W807" t="str">
        <v>East Max</v>
      </c>
      <c r="X807" t="str">
        <v>Tasmania</v>
      </c>
      <c r="Y807" t="str">
        <v>Australia</v>
      </c>
      <c r="Z807">
        <v>1</v>
      </c>
      <c r="AA807" s="3" t="str">
        <f t="shared" si="25"/>
        <v>10 to 20</v>
      </c>
      <c r="AP807" s="6">
        <v>664</v>
      </c>
      <c r="AQ807" s="6" t="s">
        <v>1414</v>
      </c>
    </row>
    <row r="808" spans="1:43" x14ac:dyDescent="0.25">
      <c r="A808">
        <v>806</v>
      </c>
      <c r="B808">
        <v>168</v>
      </c>
      <c r="C808">
        <v>439</v>
      </c>
      <c r="D808">
        <v>107</v>
      </c>
      <c r="E808">
        <v>1</v>
      </c>
      <c r="F808">
        <v>107</v>
      </c>
      <c r="G808" t="str">
        <f>VLOOKUP($C808,'Raw-products'!$A$2:$H$1261,MATCH(G$1,'Raw-products'!$A$1:$H$1,0))</f>
        <v>Jacket</v>
      </c>
      <c r="H808" t="str">
        <f>VLOOKUP($C808,'Raw-products'!$A$2:$H$1261,MATCH(H$1,'Raw-products'!$A$1:$H$1,0))</f>
        <v>Denim</v>
      </c>
      <c r="I808" t="str">
        <f>VLOOKUP($C808,'Raw-products'!$A$2:$H$1261,MATCH(I$1,'Raw-products'!$A$1:$H$1,0))</f>
        <v>XL</v>
      </c>
      <c r="J808" t="str">
        <f>VLOOKUP($C808,'Raw-products'!$A$2:$H$1261,MATCH(J$1,'Raw-products'!$A$1:$H$1,0))</f>
        <v>green</v>
      </c>
      <c r="K808">
        <f>VLOOKUP($C808,'Raw-products'!$A$2:$H$1261,MATCH(K$1,'Raw-products'!$A$1:$H$1,0))</f>
        <v>92</v>
      </c>
      <c r="L808">
        <f>VLOOKUP($C808,'Raw-products'!$A$2:$H$1261,MATCH(L$1,'Raw-products'!$A$1:$H$1,0))</f>
        <v>59</v>
      </c>
      <c r="M808" s="5">
        <f t="shared" si="24"/>
        <v>5428</v>
      </c>
      <c r="N808" cm="1">
        <f t="array" ref="N808:Q808">_xlfn.XLOOKUP($B808,'Raw -orders'!$A:$A,'Raw -orders'!$B:$E)</f>
        <v>664</v>
      </c>
      <c r="O808">
        <v>51244</v>
      </c>
      <c r="P808" s="1">
        <v>44206</v>
      </c>
      <c r="Q808" s="1">
        <v>44223</v>
      </c>
      <c r="R808" t="str" cm="1">
        <f t="array" ref="R808:Y808">_xlfn.XLOOKUP($N808,'Raw - customers'!$A:$A,'Raw - customers'!$B:$I)</f>
        <v>Dannie Fidler</v>
      </c>
      <c r="S808" t="str">
        <v>Genderfluid</v>
      </c>
      <c r="T808">
        <v>32</v>
      </c>
      <c r="U808" t="str">
        <v>157 Rohan MallApt. 466</v>
      </c>
      <c r="V808">
        <v>4145</v>
      </c>
      <c r="W808" t="str">
        <v>East Max</v>
      </c>
      <c r="X808" t="str">
        <v>Tasmania</v>
      </c>
      <c r="Y808" t="str">
        <v>Australia</v>
      </c>
      <c r="Z808">
        <v>1</v>
      </c>
      <c r="AA808" s="3" t="str">
        <f t="shared" si="25"/>
        <v>10 to 20</v>
      </c>
      <c r="AP808" s="6">
        <v>664</v>
      </c>
      <c r="AQ808" s="6" t="s">
        <v>1414</v>
      </c>
    </row>
    <row r="809" spans="1:43" x14ac:dyDescent="0.25">
      <c r="A809">
        <v>807</v>
      </c>
      <c r="B809">
        <v>168</v>
      </c>
      <c r="C809">
        <v>605</v>
      </c>
      <c r="D809">
        <v>112</v>
      </c>
      <c r="E809">
        <v>2</v>
      </c>
      <c r="F809">
        <v>224</v>
      </c>
      <c r="G809" t="str">
        <f>VLOOKUP($C809,'Raw-products'!$A$2:$H$1261,MATCH(G$1,'Raw-products'!$A$1:$H$1,0))</f>
        <v>Jacket</v>
      </c>
      <c r="H809" t="str">
        <f>VLOOKUP($C809,'Raw-products'!$A$2:$H$1261,MATCH(H$1,'Raw-products'!$A$1:$H$1,0))</f>
        <v>Cardigan</v>
      </c>
      <c r="I809" t="str">
        <f>VLOOKUP($C809,'Raw-products'!$A$2:$H$1261,MATCH(I$1,'Raw-products'!$A$1:$H$1,0))</f>
        <v>XS</v>
      </c>
      <c r="J809" t="str">
        <f>VLOOKUP($C809,'Raw-products'!$A$2:$H$1261,MATCH(J$1,'Raw-products'!$A$1:$H$1,0))</f>
        <v>yellow</v>
      </c>
      <c r="K809">
        <f>VLOOKUP($C809,'Raw-products'!$A$2:$H$1261,MATCH(K$1,'Raw-products'!$A$1:$H$1,0))</f>
        <v>118</v>
      </c>
      <c r="L809">
        <f>VLOOKUP($C809,'Raw-products'!$A$2:$H$1261,MATCH(L$1,'Raw-products'!$A$1:$H$1,0))</f>
        <v>46</v>
      </c>
      <c r="M809" s="5">
        <f t="shared" si="24"/>
        <v>5428</v>
      </c>
      <c r="N809" cm="1">
        <f t="array" ref="N809:Q809">_xlfn.XLOOKUP($B809,'Raw -orders'!$A:$A,'Raw -orders'!$B:$E)</f>
        <v>664</v>
      </c>
      <c r="O809">
        <v>51244</v>
      </c>
      <c r="P809" s="1">
        <v>44206</v>
      </c>
      <c r="Q809" s="1">
        <v>44223</v>
      </c>
      <c r="R809" t="str" cm="1">
        <f t="array" ref="R809:Y809">_xlfn.XLOOKUP($N809,'Raw - customers'!$A:$A,'Raw - customers'!$B:$I)</f>
        <v>Dannie Fidler</v>
      </c>
      <c r="S809" t="str">
        <v>Genderfluid</v>
      </c>
      <c r="T809">
        <v>32</v>
      </c>
      <c r="U809" t="str">
        <v>157 Rohan MallApt. 466</v>
      </c>
      <c r="V809">
        <v>4145</v>
      </c>
      <c r="W809" t="str">
        <v>East Max</v>
      </c>
      <c r="X809" t="str">
        <v>Tasmania</v>
      </c>
      <c r="Y809" t="str">
        <v>Australia</v>
      </c>
      <c r="Z809">
        <v>1</v>
      </c>
      <c r="AA809" s="3" t="str">
        <f t="shared" si="25"/>
        <v>10 to 20</v>
      </c>
      <c r="AP809" s="6">
        <v>664</v>
      </c>
      <c r="AQ809" s="6" t="s">
        <v>1414</v>
      </c>
    </row>
    <row r="810" spans="1:43" x14ac:dyDescent="0.25">
      <c r="A810">
        <v>808</v>
      </c>
      <c r="B810">
        <v>169</v>
      </c>
      <c r="C810">
        <v>1016</v>
      </c>
      <c r="D810">
        <v>90</v>
      </c>
      <c r="E810">
        <v>2</v>
      </c>
      <c r="F810">
        <v>180</v>
      </c>
      <c r="G810" t="str">
        <f>VLOOKUP($C810,'Raw-products'!$A$2:$H$1261,MATCH(G$1,'Raw-products'!$A$1:$H$1,0))</f>
        <v>Trousers</v>
      </c>
      <c r="H810" t="str">
        <f>VLOOKUP($C810,'Raw-products'!$A$2:$H$1261,MATCH(H$1,'Raw-products'!$A$1:$H$1,0))</f>
        <v>Relaxed Leg</v>
      </c>
      <c r="I810" t="str">
        <f>VLOOKUP($C810,'Raw-products'!$A$2:$H$1261,MATCH(I$1,'Raw-products'!$A$1:$H$1,0))</f>
        <v>S</v>
      </c>
      <c r="J810" t="str">
        <f>VLOOKUP($C810,'Raw-products'!$A$2:$H$1261,MATCH(J$1,'Raw-products'!$A$1:$H$1,0))</f>
        <v>red</v>
      </c>
      <c r="K810">
        <f>VLOOKUP($C810,'Raw-products'!$A$2:$H$1261,MATCH(K$1,'Raw-products'!$A$1:$H$1,0))</f>
        <v>95</v>
      </c>
      <c r="L810">
        <f>VLOOKUP($C810,'Raw-products'!$A$2:$H$1261,MATCH(L$1,'Raw-products'!$A$1:$H$1,0))</f>
        <v>70</v>
      </c>
      <c r="M810" s="5">
        <f t="shared" si="24"/>
        <v>6650</v>
      </c>
      <c r="N810" cm="1">
        <f t="array" ref="N810:Q810">_xlfn.XLOOKUP($B810,'Raw -orders'!$A:$A,'Raw -orders'!$B:$E)</f>
        <v>996</v>
      </c>
      <c r="O810">
        <v>22089</v>
      </c>
      <c r="P810" s="1">
        <v>44264</v>
      </c>
      <c r="Q810" s="1">
        <v>44267</v>
      </c>
      <c r="R810" t="str" cm="1">
        <f t="array" ref="R810:Y810">_xlfn.XLOOKUP($N810,'Raw - customers'!$A:$A,'Raw - customers'!$B:$I)</f>
        <v>Elvira Sarfati</v>
      </c>
      <c r="S810" t="str">
        <v>Agender</v>
      </c>
      <c r="T810">
        <v>59</v>
      </c>
      <c r="U810" t="str">
        <v>0433 Armstrong HillSuite 974</v>
      </c>
      <c r="V810">
        <v>7613</v>
      </c>
      <c r="W810" t="str">
        <v>Lake Danielland</v>
      </c>
      <c r="X810" t="str">
        <v>Tasmania</v>
      </c>
      <c r="Y810" t="str">
        <v>Australia</v>
      </c>
      <c r="Z810">
        <v>3</v>
      </c>
      <c r="AA810" s="3" t="str">
        <f t="shared" si="25"/>
        <v>0 to 10</v>
      </c>
      <c r="AP810" s="6">
        <v>996</v>
      </c>
      <c r="AQ810" s="6" t="s">
        <v>1414</v>
      </c>
    </row>
    <row r="811" spans="1:43" x14ac:dyDescent="0.25">
      <c r="A811">
        <v>809</v>
      </c>
      <c r="B811">
        <v>169</v>
      </c>
      <c r="C811">
        <v>468</v>
      </c>
      <c r="D811">
        <v>118</v>
      </c>
      <c r="E811">
        <v>3</v>
      </c>
      <c r="F811">
        <v>354</v>
      </c>
      <c r="G811" t="str">
        <f>VLOOKUP($C811,'Raw-products'!$A$2:$H$1261,MATCH(G$1,'Raw-products'!$A$1:$H$1,0))</f>
        <v>Jacket</v>
      </c>
      <c r="H811" t="str">
        <f>VLOOKUP($C811,'Raw-products'!$A$2:$H$1261,MATCH(H$1,'Raw-products'!$A$1:$H$1,0))</f>
        <v>Puffer</v>
      </c>
      <c r="I811" t="str">
        <f>VLOOKUP($C811,'Raw-products'!$A$2:$H$1261,MATCH(I$1,'Raw-products'!$A$1:$H$1,0))</f>
        <v>L</v>
      </c>
      <c r="J811" t="str">
        <f>VLOOKUP($C811,'Raw-products'!$A$2:$H$1261,MATCH(J$1,'Raw-products'!$A$1:$H$1,0))</f>
        <v>yellow</v>
      </c>
      <c r="K811">
        <f>VLOOKUP($C811,'Raw-products'!$A$2:$H$1261,MATCH(K$1,'Raw-products'!$A$1:$H$1,0))</f>
        <v>110</v>
      </c>
      <c r="L811">
        <f>VLOOKUP($C811,'Raw-products'!$A$2:$H$1261,MATCH(L$1,'Raw-products'!$A$1:$H$1,0))</f>
        <v>46</v>
      </c>
      <c r="M811" s="5">
        <f t="shared" si="24"/>
        <v>5060</v>
      </c>
      <c r="N811" cm="1">
        <f t="array" ref="N811:Q811">_xlfn.XLOOKUP($B811,'Raw -orders'!$A:$A,'Raw -orders'!$B:$E)</f>
        <v>996</v>
      </c>
      <c r="O811">
        <v>22089</v>
      </c>
      <c r="P811" s="1">
        <v>44264</v>
      </c>
      <c r="Q811" s="1">
        <v>44267</v>
      </c>
      <c r="R811" t="str" cm="1">
        <f t="array" ref="R811:Y811">_xlfn.XLOOKUP($N811,'Raw - customers'!$A:$A,'Raw - customers'!$B:$I)</f>
        <v>Elvira Sarfati</v>
      </c>
      <c r="S811" t="str">
        <v>Agender</v>
      </c>
      <c r="T811">
        <v>59</v>
      </c>
      <c r="U811" t="str">
        <v>0433 Armstrong HillSuite 974</v>
      </c>
      <c r="V811">
        <v>7613</v>
      </c>
      <c r="W811" t="str">
        <v>Lake Danielland</v>
      </c>
      <c r="X811" t="str">
        <v>Tasmania</v>
      </c>
      <c r="Y811" t="str">
        <v>Australia</v>
      </c>
      <c r="Z811">
        <v>3</v>
      </c>
      <c r="AA811" s="3" t="str">
        <f t="shared" si="25"/>
        <v>0 to 10</v>
      </c>
      <c r="AP811" s="6">
        <v>996</v>
      </c>
      <c r="AQ811" s="6" t="s">
        <v>1414</v>
      </c>
    </row>
    <row r="812" spans="1:43" x14ac:dyDescent="0.25">
      <c r="A812">
        <v>810</v>
      </c>
      <c r="B812">
        <v>169</v>
      </c>
      <c r="C812">
        <v>928</v>
      </c>
      <c r="D812">
        <v>96</v>
      </c>
      <c r="E812">
        <v>2</v>
      </c>
      <c r="F812">
        <v>192</v>
      </c>
      <c r="G812" t="str">
        <f>VLOOKUP($C812,'Raw-products'!$A$2:$H$1261,MATCH(G$1,'Raw-products'!$A$1:$H$1,0))</f>
        <v>Trousers</v>
      </c>
      <c r="H812" t="str">
        <f>VLOOKUP($C812,'Raw-products'!$A$2:$H$1261,MATCH(H$1,'Raw-products'!$A$1:$H$1,0))</f>
        <v>Drawstring</v>
      </c>
      <c r="I812" t="str">
        <f>VLOOKUP($C812,'Raw-products'!$A$2:$H$1261,MATCH(I$1,'Raw-products'!$A$1:$H$1,0))</f>
        <v>L</v>
      </c>
      <c r="J812" t="str">
        <f>VLOOKUP($C812,'Raw-products'!$A$2:$H$1261,MATCH(J$1,'Raw-products'!$A$1:$H$1,0))</f>
        <v>green</v>
      </c>
      <c r="K812">
        <f>VLOOKUP($C812,'Raw-products'!$A$2:$H$1261,MATCH(K$1,'Raw-products'!$A$1:$H$1,0))</f>
        <v>104</v>
      </c>
      <c r="L812">
        <f>VLOOKUP($C812,'Raw-products'!$A$2:$H$1261,MATCH(L$1,'Raw-products'!$A$1:$H$1,0))</f>
        <v>43</v>
      </c>
      <c r="M812" s="5">
        <f t="shared" si="24"/>
        <v>4472</v>
      </c>
      <c r="N812" cm="1">
        <f t="array" ref="N812:Q812">_xlfn.XLOOKUP($B812,'Raw -orders'!$A:$A,'Raw -orders'!$B:$E)</f>
        <v>996</v>
      </c>
      <c r="O812">
        <v>22089</v>
      </c>
      <c r="P812" s="1">
        <v>44264</v>
      </c>
      <c r="Q812" s="1">
        <v>44267</v>
      </c>
      <c r="R812" t="str" cm="1">
        <f t="array" ref="R812:Y812">_xlfn.XLOOKUP($N812,'Raw - customers'!$A:$A,'Raw - customers'!$B:$I)</f>
        <v>Elvira Sarfati</v>
      </c>
      <c r="S812" t="str">
        <v>Agender</v>
      </c>
      <c r="T812">
        <v>59</v>
      </c>
      <c r="U812" t="str">
        <v>0433 Armstrong HillSuite 974</v>
      </c>
      <c r="V812">
        <v>7613</v>
      </c>
      <c r="W812" t="str">
        <v>Lake Danielland</v>
      </c>
      <c r="X812" t="str">
        <v>Tasmania</v>
      </c>
      <c r="Y812" t="str">
        <v>Australia</v>
      </c>
      <c r="Z812">
        <v>3</v>
      </c>
      <c r="AA812" s="3" t="str">
        <f t="shared" si="25"/>
        <v>0 to 10</v>
      </c>
      <c r="AP812" s="6">
        <v>996</v>
      </c>
      <c r="AQ812" s="6" t="s">
        <v>1414</v>
      </c>
    </row>
    <row r="813" spans="1:43" x14ac:dyDescent="0.25">
      <c r="A813">
        <v>811</v>
      </c>
      <c r="B813">
        <v>169</v>
      </c>
      <c r="C813">
        <v>605</v>
      </c>
      <c r="D813">
        <v>112</v>
      </c>
      <c r="E813">
        <v>2</v>
      </c>
      <c r="F813">
        <v>224</v>
      </c>
      <c r="G813" t="str">
        <f>VLOOKUP($C813,'Raw-products'!$A$2:$H$1261,MATCH(G$1,'Raw-products'!$A$1:$H$1,0))</f>
        <v>Jacket</v>
      </c>
      <c r="H813" t="str">
        <f>VLOOKUP($C813,'Raw-products'!$A$2:$H$1261,MATCH(H$1,'Raw-products'!$A$1:$H$1,0))</f>
        <v>Cardigan</v>
      </c>
      <c r="I813" t="str">
        <f>VLOOKUP($C813,'Raw-products'!$A$2:$H$1261,MATCH(I$1,'Raw-products'!$A$1:$H$1,0))</f>
        <v>XS</v>
      </c>
      <c r="J813" t="str">
        <f>VLOOKUP($C813,'Raw-products'!$A$2:$H$1261,MATCH(J$1,'Raw-products'!$A$1:$H$1,0))</f>
        <v>yellow</v>
      </c>
      <c r="K813">
        <f>VLOOKUP($C813,'Raw-products'!$A$2:$H$1261,MATCH(K$1,'Raw-products'!$A$1:$H$1,0))</f>
        <v>118</v>
      </c>
      <c r="L813">
        <f>VLOOKUP($C813,'Raw-products'!$A$2:$H$1261,MATCH(L$1,'Raw-products'!$A$1:$H$1,0))</f>
        <v>46</v>
      </c>
      <c r="M813" s="5">
        <f t="shared" si="24"/>
        <v>5428</v>
      </c>
      <c r="N813" cm="1">
        <f t="array" ref="N813:Q813">_xlfn.XLOOKUP($B813,'Raw -orders'!$A:$A,'Raw -orders'!$B:$E)</f>
        <v>996</v>
      </c>
      <c r="O813">
        <v>22089</v>
      </c>
      <c r="P813" s="1">
        <v>44264</v>
      </c>
      <c r="Q813" s="1">
        <v>44267</v>
      </c>
      <c r="R813" t="str" cm="1">
        <f t="array" ref="R813:Y813">_xlfn.XLOOKUP($N813,'Raw - customers'!$A:$A,'Raw - customers'!$B:$I)</f>
        <v>Elvira Sarfati</v>
      </c>
      <c r="S813" t="str">
        <v>Agender</v>
      </c>
      <c r="T813">
        <v>59</v>
      </c>
      <c r="U813" t="str">
        <v>0433 Armstrong HillSuite 974</v>
      </c>
      <c r="V813">
        <v>7613</v>
      </c>
      <c r="W813" t="str">
        <v>Lake Danielland</v>
      </c>
      <c r="X813" t="str">
        <v>Tasmania</v>
      </c>
      <c r="Y813" t="str">
        <v>Australia</v>
      </c>
      <c r="Z813">
        <v>3</v>
      </c>
      <c r="AA813" s="3" t="str">
        <f t="shared" si="25"/>
        <v>0 to 10</v>
      </c>
      <c r="AP813" s="6">
        <v>996</v>
      </c>
      <c r="AQ813" s="6" t="s">
        <v>1414</v>
      </c>
    </row>
    <row r="814" spans="1:43" x14ac:dyDescent="0.25">
      <c r="A814">
        <v>812</v>
      </c>
      <c r="B814">
        <v>169</v>
      </c>
      <c r="C814">
        <v>722</v>
      </c>
      <c r="D814">
        <v>119</v>
      </c>
      <c r="E814">
        <v>2</v>
      </c>
      <c r="F814">
        <v>238</v>
      </c>
      <c r="G814" t="str">
        <f>VLOOKUP($C814,'Raw-products'!$A$2:$H$1261,MATCH(G$1,'Raw-products'!$A$1:$H$1,0))</f>
        <v>Jacket</v>
      </c>
      <c r="H814" t="str">
        <f>VLOOKUP($C814,'Raw-products'!$A$2:$H$1261,MATCH(H$1,'Raw-products'!$A$1:$H$1,0))</f>
        <v>Trench Coat</v>
      </c>
      <c r="I814" t="str">
        <f>VLOOKUP($C814,'Raw-products'!$A$2:$H$1261,MATCH(I$1,'Raw-products'!$A$1:$H$1,0))</f>
        <v>M</v>
      </c>
      <c r="J814" t="str">
        <f>VLOOKUP($C814,'Raw-products'!$A$2:$H$1261,MATCH(J$1,'Raw-products'!$A$1:$H$1,0))</f>
        <v>blue</v>
      </c>
      <c r="K814">
        <f>VLOOKUP($C814,'Raw-products'!$A$2:$H$1261,MATCH(K$1,'Raw-products'!$A$1:$H$1,0))</f>
        <v>112</v>
      </c>
      <c r="L814">
        <f>VLOOKUP($C814,'Raw-products'!$A$2:$H$1261,MATCH(L$1,'Raw-products'!$A$1:$H$1,0))</f>
        <v>46</v>
      </c>
      <c r="M814" s="5">
        <f t="shared" si="24"/>
        <v>5152</v>
      </c>
      <c r="N814" cm="1">
        <f t="array" ref="N814:Q814">_xlfn.XLOOKUP($B814,'Raw -orders'!$A:$A,'Raw -orders'!$B:$E)</f>
        <v>996</v>
      </c>
      <c r="O814">
        <v>22089</v>
      </c>
      <c r="P814" s="1">
        <v>44264</v>
      </c>
      <c r="Q814" s="1">
        <v>44267</v>
      </c>
      <c r="R814" t="str" cm="1">
        <f t="array" ref="R814:Y814">_xlfn.XLOOKUP($N814,'Raw - customers'!$A:$A,'Raw - customers'!$B:$I)</f>
        <v>Elvira Sarfati</v>
      </c>
      <c r="S814" t="str">
        <v>Agender</v>
      </c>
      <c r="T814">
        <v>59</v>
      </c>
      <c r="U814" t="str">
        <v>0433 Armstrong HillSuite 974</v>
      </c>
      <c r="V814">
        <v>7613</v>
      </c>
      <c r="W814" t="str">
        <v>Lake Danielland</v>
      </c>
      <c r="X814" t="str">
        <v>Tasmania</v>
      </c>
      <c r="Y814" t="str">
        <v>Australia</v>
      </c>
      <c r="Z814">
        <v>3</v>
      </c>
      <c r="AA814" s="3" t="str">
        <f t="shared" si="25"/>
        <v>0 to 10</v>
      </c>
      <c r="AP814" s="6">
        <v>996</v>
      </c>
      <c r="AQ814" s="6" t="s">
        <v>1414</v>
      </c>
    </row>
    <row r="815" spans="1:43" x14ac:dyDescent="0.25">
      <c r="A815">
        <v>813</v>
      </c>
      <c r="B815">
        <v>169</v>
      </c>
      <c r="C815">
        <v>792</v>
      </c>
      <c r="D815">
        <v>91</v>
      </c>
      <c r="E815">
        <v>3</v>
      </c>
      <c r="F815">
        <v>273</v>
      </c>
      <c r="G815" t="str">
        <f>VLOOKUP($C815,'Raw-products'!$A$2:$H$1261,MATCH(G$1,'Raw-products'!$A$1:$H$1,0))</f>
        <v>Jacket</v>
      </c>
      <c r="H815" t="str">
        <f>VLOOKUP($C815,'Raw-products'!$A$2:$H$1261,MATCH(H$1,'Raw-products'!$A$1:$H$1,0))</f>
        <v>Pullover</v>
      </c>
      <c r="I815" t="str">
        <f>VLOOKUP($C815,'Raw-products'!$A$2:$H$1261,MATCH(I$1,'Raw-products'!$A$1:$H$1,0))</f>
        <v>M</v>
      </c>
      <c r="J815" t="str">
        <f>VLOOKUP($C815,'Raw-products'!$A$2:$H$1261,MATCH(J$1,'Raw-products'!$A$1:$H$1,0))</f>
        <v>blue</v>
      </c>
      <c r="K815">
        <f>VLOOKUP($C815,'Raw-products'!$A$2:$H$1261,MATCH(K$1,'Raw-products'!$A$1:$H$1,0))</f>
        <v>114</v>
      </c>
      <c r="L815">
        <f>VLOOKUP($C815,'Raw-products'!$A$2:$H$1261,MATCH(L$1,'Raw-products'!$A$1:$H$1,0))</f>
        <v>44</v>
      </c>
      <c r="M815" s="5">
        <f t="shared" si="24"/>
        <v>5016</v>
      </c>
      <c r="N815" cm="1">
        <f t="array" ref="N815:Q815">_xlfn.XLOOKUP($B815,'Raw -orders'!$A:$A,'Raw -orders'!$B:$E)</f>
        <v>996</v>
      </c>
      <c r="O815">
        <v>22089</v>
      </c>
      <c r="P815" s="1">
        <v>44264</v>
      </c>
      <c r="Q815" s="1">
        <v>44267</v>
      </c>
      <c r="R815" t="str" cm="1">
        <f t="array" ref="R815:Y815">_xlfn.XLOOKUP($N815,'Raw - customers'!$A:$A,'Raw - customers'!$B:$I)</f>
        <v>Elvira Sarfati</v>
      </c>
      <c r="S815" t="str">
        <v>Agender</v>
      </c>
      <c r="T815">
        <v>59</v>
      </c>
      <c r="U815" t="str">
        <v>0433 Armstrong HillSuite 974</v>
      </c>
      <c r="V815">
        <v>7613</v>
      </c>
      <c r="W815" t="str">
        <v>Lake Danielland</v>
      </c>
      <c r="X815" t="str">
        <v>Tasmania</v>
      </c>
      <c r="Y815" t="str">
        <v>Australia</v>
      </c>
      <c r="Z815">
        <v>3</v>
      </c>
      <c r="AA815" s="3" t="str">
        <f t="shared" si="25"/>
        <v>0 to 10</v>
      </c>
      <c r="AP815" s="6">
        <v>996</v>
      </c>
      <c r="AQ815" s="6" t="s">
        <v>1414</v>
      </c>
    </row>
    <row r="816" spans="1:43" x14ac:dyDescent="0.25">
      <c r="A816">
        <v>814</v>
      </c>
      <c r="B816">
        <v>169</v>
      </c>
      <c r="C816">
        <v>526</v>
      </c>
      <c r="D816">
        <v>98</v>
      </c>
      <c r="E816">
        <v>3</v>
      </c>
      <c r="F816">
        <v>294</v>
      </c>
      <c r="G816" t="str">
        <f>VLOOKUP($C816,'Raw-products'!$A$2:$H$1261,MATCH(G$1,'Raw-products'!$A$1:$H$1,0))</f>
        <v>Jacket</v>
      </c>
      <c r="H816" t="str">
        <f>VLOOKUP($C816,'Raw-products'!$A$2:$H$1261,MATCH(H$1,'Raw-products'!$A$1:$H$1,0))</f>
        <v>Leather</v>
      </c>
      <c r="I816" t="str">
        <f>VLOOKUP($C816,'Raw-products'!$A$2:$H$1261,MATCH(I$1,'Raw-products'!$A$1:$H$1,0))</f>
        <v>S</v>
      </c>
      <c r="J816" t="str">
        <f>VLOOKUP($C816,'Raw-products'!$A$2:$H$1261,MATCH(J$1,'Raw-products'!$A$1:$H$1,0))</f>
        <v>red</v>
      </c>
      <c r="K816">
        <f>VLOOKUP($C816,'Raw-products'!$A$2:$H$1261,MATCH(K$1,'Raw-products'!$A$1:$H$1,0))</f>
        <v>113</v>
      </c>
      <c r="L816">
        <f>VLOOKUP($C816,'Raw-products'!$A$2:$H$1261,MATCH(L$1,'Raw-products'!$A$1:$H$1,0))</f>
        <v>80</v>
      </c>
      <c r="M816" s="5">
        <f t="shared" si="24"/>
        <v>9040</v>
      </c>
      <c r="N816" cm="1">
        <f t="array" ref="N816:Q816">_xlfn.XLOOKUP($B816,'Raw -orders'!$A:$A,'Raw -orders'!$B:$E)</f>
        <v>996</v>
      </c>
      <c r="O816">
        <v>22089</v>
      </c>
      <c r="P816" s="1">
        <v>44264</v>
      </c>
      <c r="Q816" s="1">
        <v>44267</v>
      </c>
      <c r="R816" t="str" cm="1">
        <f t="array" ref="R816:Y816">_xlfn.XLOOKUP($N816,'Raw - customers'!$A:$A,'Raw - customers'!$B:$I)</f>
        <v>Elvira Sarfati</v>
      </c>
      <c r="S816" t="str">
        <v>Agender</v>
      </c>
      <c r="T816">
        <v>59</v>
      </c>
      <c r="U816" t="str">
        <v>0433 Armstrong HillSuite 974</v>
      </c>
      <c r="V816">
        <v>7613</v>
      </c>
      <c r="W816" t="str">
        <v>Lake Danielland</v>
      </c>
      <c r="X816" t="str">
        <v>Tasmania</v>
      </c>
      <c r="Y816" t="str">
        <v>Australia</v>
      </c>
      <c r="Z816">
        <v>3</v>
      </c>
      <c r="AA816" s="3" t="str">
        <f t="shared" si="25"/>
        <v>0 to 10</v>
      </c>
      <c r="AP816" s="6">
        <v>996</v>
      </c>
      <c r="AQ816" s="6" t="s">
        <v>1414</v>
      </c>
    </row>
    <row r="817" spans="1:43" x14ac:dyDescent="0.25">
      <c r="A817">
        <v>815</v>
      </c>
      <c r="B817">
        <v>169</v>
      </c>
      <c r="C817">
        <v>1062</v>
      </c>
      <c r="D817">
        <v>93</v>
      </c>
      <c r="E817">
        <v>1</v>
      </c>
      <c r="F817">
        <v>93</v>
      </c>
      <c r="G817" t="str">
        <f>VLOOKUP($C817,'Raw-products'!$A$2:$H$1261,MATCH(G$1,'Raw-products'!$A$1:$H$1,0))</f>
        <v>Trousers</v>
      </c>
      <c r="H817" t="str">
        <f>VLOOKUP($C817,'Raw-products'!$A$2:$H$1261,MATCH(H$1,'Raw-products'!$A$1:$H$1,0))</f>
        <v>Joggers</v>
      </c>
      <c r="I817" t="str">
        <f>VLOOKUP($C817,'Raw-products'!$A$2:$H$1261,MATCH(I$1,'Raw-products'!$A$1:$H$1,0))</f>
        <v>M</v>
      </c>
      <c r="J817" t="str">
        <f>VLOOKUP($C817,'Raw-products'!$A$2:$H$1261,MATCH(J$1,'Raw-products'!$A$1:$H$1,0))</f>
        <v>yellow</v>
      </c>
      <c r="K817">
        <f>VLOOKUP($C817,'Raw-products'!$A$2:$H$1261,MATCH(K$1,'Raw-products'!$A$1:$H$1,0))</f>
        <v>94</v>
      </c>
      <c r="L817">
        <f>VLOOKUP($C817,'Raw-products'!$A$2:$H$1261,MATCH(L$1,'Raw-products'!$A$1:$H$1,0))</f>
        <v>72</v>
      </c>
      <c r="M817" s="5">
        <f t="shared" si="24"/>
        <v>6768</v>
      </c>
      <c r="N817" cm="1">
        <f t="array" ref="N817:Q817">_xlfn.XLOOKUP($B817,'Raw -orders'!$A:$A,'Raw -orders'!$B:$E)</f>
        <v>996</v>
      </c>
      <c r="O817">
        <v>22089</v>
      </c>
      <c r="P817" s="1">
        <v>44264</v>
      </c>
      <c r="Q817" s="1">
        <v>44267</v>
      </c>
      <c r="R817" t="str" cm="1">
        <f t="array" ref="R817:Y817">_xlfn.XLOOKUP($N817,'Raw - customers'!$A:$A,'Raw - customers'!$B:$I)</f>
        <v>Elvira Sarfati</v>
      </c>
      <c r="S817" t="str">
        <v>Agender</v>
      </c>
      <c r="T817">
        <v>59</v>
      </c>
      <c r="U817" t="str">
        <v>0433 Armstrong HillSuite 974</v>
      </c>
      <c r="V817">
        <v>7613</v>
      </c>
      <c r="W817" t="str">
        <v>Lake Danielland</v>
      </c>
      <c r="X817" t="str">
        <v>Tasmania</v>
      </c>
      <c r="Y817" t="str">
        <v>Australia</v>
      </c>
      <c r="Z817">
        <v>3</v>
      </c>
      <c r="AA817" s="3" t="str">
        <f t="shared" si="25"/>
        <v>0 to 10</v>
      </c>
      <c r="AP817" s="6">
        <v>996</v>
      </c>
      <c r="AQ817" s="6" t="s">
        <v>1414</v>
      </c>
    </row>
    <row r="818" spans="1:43" x14ac:dyDescent="0.25">
      <c r="A818">
        <v>816</v>
      </c>
      <c r="B818">
        <v>169</v>
      </c>
      <c r="C818">
        <v>751</v>
      </c>
      <c r="D818">
        <v>109</v>
      </c>
      <c r="E818">
        <v>2</v>
      </c>
      <c r="F818">
        <v>218</v>
      </c>
      <c r="G818" t="str">
        <f>VLOOKUP($C818,'Raw-products'!$A$2:$H$1261,MATCH(G$1,'Raw-products'!$A$1:$H$1,0))</f>
        <v>Jacket</v>
      </c>
      <c r="H818" t="str">
        <f>VLOOKUP($C818,'Raw-products'!$A$2:$H$1261,MATCH(H$1,'Raw-products'!$A$1:$H$1,0))</f>
        <v>Peacoat</v>
      </c>
      <c r="I818" t="str">
        <f>VLOOKUP($C818,'Raw-products'!$A$2:$H$1261,MATCH(I$1,'Raw-products'!$A$1:$H$1,0))</f>
        <v>S</v>
      </c>
      <c r="J818" t="str">
        <f>VLOOKUP($C818,'Raw-products'!$A$2:$H$1261,MATCH(J$1,'Raw-products'!$A$1:$H$1,0))</f>
        <v>green</v>
      </c>
      <c r="K818">
        <f>VLOOKUP($C818,'Raw-products'!$A$2:$H$1261,MATCH(K$1,'Raw-products'!$A$1:$H$1,0))</f>
        <v>102</v>
      </c>
      <c r="L818">
        <f>VLOOKUP($C818,'Raw-products'!$A$2:$H$1261,MATCH(L$1,'Raw-products'!$A$1:$H$1,0))</f>
        <v>41</v>
      </c>
      <c r="M818" s="5">
        <f t="shared" si="24"/>
        <v>4182</v>
      </c>
      <c r="N818" cm="1">
        <f t="array" ref="N818:Q818">_xlfn.XLOOKUP($B818,'Raw -orders'!$A:$A,'Raw -orders'!$B:$E)</f>
        <v>996</v>
      </c>
      <c r="O818">
        <v>22089</v>
      </c>
      <c r="P818" s="1">
        <v>44264</v>
      </c>
      <c r="Q818" s="1">
        <v>44267</v>
      </c>
      <c r="R818" t="str" cm="1">
        <f t="array" ref="R818:Y818">_xlfn.XLOOKUP($N818,'Raw - customers'!$A:$A,'Raw - customers'!$B:$I)</f>
        <v>Elvira Sarfati</v>
      </c>
      <c r="S818" t="str">
        <v>Agender</v>
      </c>
      <c r="T818">
        <v>59</v>
      </c>
      <c r="U818" t="str">
        <v>0433 Armstrong HillSuite 974</v>
      </c>
      <c r="V818">
        <v>7613</v>
      </c>
      <c r="W818" t="str">
        <v>Lake Danielland</v>
      </c>
      <c r="X818" t="str">
        <v>Tasmania</v>
      </c>
      <c r="Y818" t="str">
        <v>Australia</v>
      </c>
      <c r="Z818">
        <v>3</v>
      </c>
      <c r="AA818" s="3" t="str">
        <f t="shared" si="25"/>
        <v>0 to 10</v>
      </c>
      <c r="AP818" s="6">
        <v>996</v>
      </c>
      <c r="AQ818" s="6" t="s">
        <v>1414</v>
      </c>
    </row>
    <row r="819" spans="1:43" x14ac:dyDescent="0.25">
      <c r="A819">
        <v>817</v>
      </c>
      <c r="B819">
        <v>170</v>
      </c>
      <c r="C819">
        <v>673</v>
      </c>
      <c r="D819">
        <v>113</v>
      </c>
      <c r="E819">
        <v>3</v>
      </c>
      <c r="F819">
        <v>339</v>
      </c>
      <c r="G819" t="str">
        <f>VLOOKUP($C819,'Raw-products'!$A$2:$H$1261,MATCH(G$1,'Raw-products'!$A$1:$H$1,0))</f>
        <v>Jacket</v>
      </c>
      <c r="H819" t="str">
        <f>VLOOKUP($C819,'Raw-products'!$A$2:$H$1261,MATCH(H$1,'Raw-products'!$A$1:$H$1,0))</f>
        <v>Parka</v>
      </c>
      <c r="I819" t="str">
        <f>VLOOKUP($C819,'Raw-products'!$A$2:$H$1261,MATCH(I$1,'Raw-products'!$A$1:$H$1,0))</f>
        <v>L</v>
      </c>
      <c r="J819" t="str">
        <f>VLOOKUP($C819,'Raw-products'!$A$2:$H$1261,MATCH(J$1,'Raw-products'!$A$1:$H$1,0))</f>
        <v>orange</v>
      </c>
      <c r="K819">
        <f>VLOOKUP($C819,'Raw-products'!$A$2:$H$1261,MATCH(K$1,'Raw-products'!$A$1:$H$1,0))</f>
        <v>119</v>
      </c>
      <c r="L819">
        <f>VLOOKUP($C819,'Raw-products'!$A$2:$H$1261,MATCH(L$1,'Raw-products'!$A$1:$H$1,0))</f>
        <v>77</v>
      </c>
      <c r="M819" s="5">
        <f t="shared" si="24"/>
        <v>9163</v>
      </c>
      <c r="N819" cm="1">
        <f t="array" ref="N819:Q819">_xlfn.XLOOKUP($B819,'Raw -orders'!$A:$A,'Raw -orders'!$B:$E)</f>
        <v>867</v>
      </c>
      <c r="O819">
        <v>28597</v>
      </c>
      <c r="P819" s="1">
        <v>44425</v>
      </c>
      <c r="Q819" s="1">
        <v>44442</v>
      </c>
      <c r="R819" t="str" cm="1">
        <f t="array" ref="R819:Y819">_xlfn.XLOOKUP($N819,'Raw - customers'!$A:$A,'Raw - customers'!$B:$I)</f>
        <v>Hunfredo Peyto</v>
      </c>
      <c r="S819" t="str">
        <v>Bigender</v>
      </c>
      <c r="T819">
        <v>36</v>
      </c>
      <c r="U819" t="str">
        <v>68 Doyle View RdSuite 917</v>
      </c>
      <c r="V819">
        <v>757</v>
      </c>
      <c r="W819" t="str">
        <v>Port Davidburgh</v>
      </c>
      <c r="X819" t="str">
        <v>Tasmania</v>
      </c>
      <c r="Y819" t="str">
        <v>Australia</v>
      </c>
      <c r="Z819">
        <v>8</v>
      </c>
      <c r="AA819" s="3" t="str">
        <f t="shared" si="25"/>
        <v>10 to 20</v>
      </c>
      <c r="AP819" s="6">
        <v>867</v>
      </c>
      <c r="AQ819" s="6" t="s">
        <v>1414</v>
      </c>
    </row>
    <row r="820" spans="1:43" x14ac:dyDescent="0.25">
      <c r="A820">
        <v>818</v>
      </c>
      <c r="B820">
        <v>170</v>
      </c>
      <c r="C820">
        <v>357</v>
      </c>
      <c r="D820">
        <v>94</v>
      </c>
      <c r="E820">
        <v>1</v>
      </c>
      <c r="F820">
        <v>94</v>
      </c>
      <c r="G820" t="str">
        <f>VLOOKUP($C820,'Raw-products'!$A$2:$H$1261,MATCH(G$1,'Raw-products'!$A$1:$H$1,0))</f>
        <v>Shirt</v>
      </c>
      <c r="H820" t="str">
        <f>VLOOKUP($C820,'Raw-products'!$A$2:$H$1261,MATCH(H$1,'Raw-products'!$A$1:$H$1,0))</f>
        <v>Henley</v>
      </c>
      <c r="I820" t="str">
        <f>VLOOKUP($C820,'Raw-products'!$A$2:$H$1261,MATCH(I$1,'Raw-products'!$A$1:$H$1,0))</f>
        <v>M</v>
      </c>
      <c r="J820" t="str">
        <f>VLOOKUP($C820,'Raw-products'!$A$2:$H$1261,MATCH(J$1,'Raw-products'!$A$1:$H$1,0))</f>
        <v>orange</v>
      </c>
      <c r="K820">
        <f>VLOOKUP($C820,'Raw-products'!$A$2:$H$1261,MATCH(K$1,'Raw-products'!$A$1:$H$1,0))</f>
        <v>92</v>
      </c>
      <c r="L820">
        <f>VLOOKUP($C820,'Raw-products'!$A$2:$H$1261,MATCH(L$1,'Raw-products'!$A$1:$H$1,0))</f>
        <v>70</v>
      </c>
      <c r="M820" s="5">
        <f t="shared" si="24"/>
        <v>6440</v>
      </c>
      <c r="N820" cm="1">
        <f t="array" ref="N820:Q820">_xlfn.XLOOKUP($B820,'Raw -orders'!$A:$A,'Raw -orders'!$B:$E)</f>
        <v>867</v>
      </c>
      <c r="O820">
        <v>28597</v>
      </c>
      <c r="P820" s="1">
        <v>44425</v>
      </c>
      <c r="Q820" s="1">
        <v>44442</v>
      </c>
      <c r="R820" t="str" cm="1">
        <f t="array" ref="R820:Y820">_xlfn.XLOOKUP($N820,'Raw - customers'!$A:$A,'Raw - customers'!$B:$I)</f>
        <v>Hunfredo Peyto</v>
      </c>
      <c r="S820" t="str">
        <v>Bigender</v>
      </c>
      <c r="T820">
        <v>36</v>
      </c>
      <c r="U820" t="str">
        <v>68 Doyle View RdSuite 917</v>
      </c>
      <c r="V820">
        <v>757</v>
      </c>
      <c r="W820" t="str">
        <v>Port Davidburgh</v>
      </c>
      <c r="X820" t="str">
        <v>Tasmania</v>
      </c>
      <c r="Y820" t="str">
        <v>Australia</v>
      </c>
      <c r="Z820">
        <v>8</v>
      </c>
      <c r="AA820" s="3" t="str">
        <f t="shared" si="25"/>
        <v>10 to 20</v>
      </c>
      <c r="AP820" s="6">
        <v>867</v>
      </c>
      <c r="AQ820" s="6" t="s">
        <v>1414</v>
      </c>
    </row>
    <row r="821" spans="1:43" x14ac:dyDescent="0.25">
      <c r="A821">
        <v>819</v>
      </c>
      <c r="B821">
        <v>170</v>
      </c>
      <c r="C821">
        <v>345</v>
      </c>
      <c r="D821">
        <v>109</v>
      </c>
      <c r="E821">
        <v>1</v>
      </c>
      <c r="F821">
        <v>109</v>
      </c>
      <c r="G821" t="str">
        <f>VLOOKUP($C821,'Raw-products'!$A$2:$H$1261,MATCH(G$1,'Raw-products'!$A$1:$H$1,0))</f>
        <v>Shirt</v>
      </c>
      <c r="H821" t="str">
        <f>VLOOKUP($C821,'Raw-products'!$A$2:$H$1261,MATCH(H$1,'Raw-products'!$A$1:$H$1,0))</f>
        <v>Mandarin Collar</v>
      </c>
      <c r="I821" t="str">
        <f>VLOOKUP($C821,'Raw-products'!$A$2:$H$1261,MATCH(I$1,'Raw-products'!$A$1:$H$1,0))</f>
        <v>XS</v>
      </c>
      <c r="J821" t="str">
        <f>VLOOKUP($C821,'Raw-products'!$A$2:$H$1261,MATCH(J$1,'Raw-products'!$A$1:$H$1,0))</f>
        <v>violet</v>
      </c>
      <c r="K821">
        <f>VLOOKUP($C821,'Raw-products'!$A$2:$H$1261,MATCH(K$1,'Raw-products'!$A$1:$H$1,0))</f>
        <v>108</v>
      </c>
      <c r="L821">
        <f>VLOOKUP($C821,'Raw-products'!$A$2:$H$1261,MATCH(L$1,'Raw-products'!$A$1:$H$1,0))</f>
        <v>52</v>
      </c>
      <c r="M821" s="5">
        <f t="shared" si="24"/>
        <v>5616</v>
      </c>
      <c r="N821" cm="1">
        <f t="array" ref="N821:Q821">_xlfn.XLOOKUP($B821,'Raw -orders'!$A:$A,'Raw -orders'!$B:$E)</f>
        <v>867</v>
      </c>
      <c r="O821">
        <v>28597</v>
      </c>
      <c r="P821" s="1">
        <v>44425</v>
      </c>
      <c r="Q821" s="1">
        <v>44442</v>
      </c>
      <c r="R821" t="str" cm="1">
        <f t="array" ref="R821:Y821">_xlfn.XLOOKUP($N821,'Raw - customers'!$A:$A,'Raw - customers'!$B:$I)</f>
        <v>Hunfredo Peyto</v>
      </c>
      <c r="S821" t="str">
        <v>Bigender</v>
      </c>
      <c r="T821">
        <v>36</v>
      </c>
      <c r="U821" t="str">
        <v>68 Doyle View RdSuite 917</v>
      </c>
      <c r="V821">
        <v>757</v>
      </c>
      <c r="W821" t="str">
        <v>Port Davidburgh</v>
      </c>
      <c r="X821" t="str">
        <v>Tasmania</v>
      </c>
      <c r="Y821" t="str">
        <v>Australia</v>
      </c>
      <c r="Z821">
        <v>8</v>
      </c>
      <c r="AA821" s="3" t="str">
        <f t="shared" si="25"/>
        <v>10 to 20</v>
      </c>
      <c r="AP821" s="6">
        <v>867</v>
      </c>
      <c r="AQ821" s="6" t="s">
        <v>1414</v>
      </c>
    </row>
    <row r="822" spans="1:43" x14ac:dyDescent="0.25">
      <c r="A822">
        <v>820</v>
      </c>
      <c r="B822">
        <v>170</v>
      </c>
      <c r="C822">
        <v>1224</v>
      </c>
      <c r="D822">
        <v>105</v>
      </c>
      <c r="E822">
        <v>2</v>
      </c>
      <c r="F822">
        <v>210</v>
      </c>
      <c r="G822" t="str">
        <f>VLOOKUP($C822,'Raw-products'!$A$2:$H$1261,MATCH(G$1,'Raw-products'!$A$1:$H$1,0))</f>
        <v>Trousers</v>
      </c>
      <c r="H822" t="str">
        <f>VLOOKUP($C822,'Raw-products'!$A$2:$H$1261,MATCH(H$1,'Raw-products'!$A$1:$H$1,0))</f>
        <v>Pleated</v>
      </c>
      <c r="I822" t="str">
        <f>VLOOKUP($C822,'Raw-products'!$A$2:$H$1261,MATCH(I$1,'Raw-products'!$A$1:$H$1,0))</f>
        <v>XL</v>
      </c>
      <c r="J822" t="str">
        <f>VLOOKUP($C822,'Raw-products'!$A$2:$H$1261,MATCH(J$1,'Raw-products'!$A$1:$H$1,0))</f>
        <v>violet</v>
      </c>
      <c r="K822">
        <f>VLOOKUP($C822,'Raw-products'!$A$2:$H$1261,MATCH(K$1,'Raw-products'!$A$1:$H$1,0))</f>
        <v>90</v>
      </c>
      <c r="L822">
        <f>VLOOKUP($C822,'Raw-products'!$A$2:$H$1261,MATCH(L$1,'Raw-products'!$A$1:$H$1,0))</f>
        <v>65</v>
      </c>
      <c r="M822" s="5">
        <f t="shared" si="24"/>
        <v>5850</v>
      </c>
      <c r="N822" cm="1">
        <f t="array" ref="N822:Q822">_xlfn.XLOOKUP($B822,'Raw -orders'!$A:$A,'Raw -orders'!$B:$E)</f>
        <v>867</v>
      </c>
      <c r="O822">
        <v>28597</v>
      </c>
      <c r="P822" s="1">
        <v>44425</v>
      </c>
      <c r="Q822" s="1">
        <v>44442</v>
      </c>
      <c r="R822" t="str" cm="1">
        <f t="array" ref="R822:Y822">_xlfn.XLOOKUP($N822,'Raw - customers'!$A:$A,'Raw - customers'!$B:$I)</f>
        <v>Hunfredo Peyto</v>
      </c>
      <c r="S822" t="str">
        <v>Bigender</v>
      </c>
      <c r="T822">
        <v>36</v>
      </c>
      <c r="U822" t="str">
        <v>68 Doyle View RdSuite 917</v>
      </c>
      <c r="V822">
        <v>757</v>
      </c>
      <c r="W822" t="str">
        <v>Port Davidburgh</v>
      </c>
      <c r="X822" t="str">
        <v>Tasmania</v>
      </c>
      <c r="Y822" t="str">
        <v>Australia</v>
      </c>
      <c r="Z822">
        <v>8</v>
      </c>
      <c r="AA822" s="3" t="str">
        <f t="shared" si="25"/>
        <v>10 to 20</v>
      </c>
      <c r="AP822" s="6">
        <v>867</v>
      </c>
      <c r="AQ822" s="6" t="s">
        <v>1414</v>
      </c>
    </row>
    <row r="823" spans="1:43" x14ac:dyDescent="0.25">
      <c r="A823">
        <v>821</v>
      </c>
      <c r="B823">
        <v>170</v>
      </c>
      <c r="C823">
        <v>899</v>
      </c>
      <c r="D823">
        <v>94</v>
      </c>
      <c r="E823">
        <v>2</v>
      </c>
      <c r="F823">
        <v>188</v>
      </c>
      <c r="G823" t="str">
        <f>VLOOKUP($C823,'Raw-products'!$A$2:$H$1261,MATCH(G$1,'Raw-products'!$A$1:$H$1,0))</f>
        <v>Trousers</v>
      </c>
      <c r="H823" t="str">
        <f>VLOOKUP($C823,'Raw-products'!$A$2:$H$1261,MATCH(H$1,'Raw-products'!$A$1:$H$1,0))</f>
        <v>Cords</v>
      </c>
      <c r="I823" t="str">
        <f>VLOOKUP($C823,'Raw-products'!$A$2:$H$1261,MATCH(I$1,'Raw-products'!$A$1:$H$1,0))</f>
        <v>XL</v>
      </c>
      <c r="J823" t="str">
        <f>VLOOKUP($C823,'Raw-products'!$A$2:$H$1261,MATCH(J$1,'Raw-products'!$A$1:$H$1,0))</f>
        <v>blue</v>
      </c>
      <c r="K823">
        <f>VLOOKUP($C823,'Raw-products'!$A$2:$H$1261,MATCH(K$1,'Raw-products'!$A$1:$H$1,0))</f>
        <v>113</v>
      </c>
      <c r="L823">
        <f>VLOOKUP($C823,'Raw-products'!$A$2:$H$1261,MATCH(L$1,'Raw-products'!$A$1:$H$1,0))</f>
        <v>65</v>
      </c>
      <c r="M823" s="5">
        <f t="shared" si="24"/>
        <v>7345</v>
      </c>
      <c r="N823" cm="1">
        <f t="array" ref="N823:Q823">_xlfn.XLOOKUP($B823,'Raw -orders'!$A:$A,'Raw -orders'!$B:$E)</f>
        <v>867</v>
      </c>
      <c r="O823">
        <v>28597</v>
      </c>
      <c r="P823" s="1">
        <v>44425</v>
      </c>
      <c r="Q823" s="1">
        <v>44442</v>
      </c>
      <c r="R823" t="str" cm="1">
        <f t="array" ref="R823:Y823">_xlfn.XLOOKUP($N823,'Raw - customers'!$A:$A,'Raw - customers'!$B:$I)</f>
        <v>Hunfredo Peyto</v>
      </c>
      <c r="S823" t="str">
        <v>Bigender</v>
      </c>
      <c r="T823">
        <v>36</v>
      </c>
      <c r="U823" t="str">
        <v>68 Doyle View RdSuite 917</v>
      </c>
      <c r="V823">
        <v>757</v>
      </c>
      <c r="W823" t="str">
        <v>Port Davidburgh</v>
      </c>
      <c r="X823" t="str">
        <v>Tasmania</v>
      </c>
      <c r="Y823" t="str">
        <v>Australia</v>
      </c>
      <c r="Z823">
        <v>8</v>
      </c>
      <c r="AA823" s="3" t="str">
        <f t="shared" si="25"/>
        <v>10 to 20</v>
      </c>
      <c r="AP823" s="6">
        <v>867</v>
      </c>
      <c r="AQ823" s="6" t="s">
        <v>1414</v>
      </c>
    </row>
    <row r="824" spans="1:43" x14ac:dyDescent="0.25">
      <c r="A824">
        <v>822</v>
      </c>
      <c r="B824">
        <v>171</v>
      </c>
      <c r="C824">
        <v>520</v>
      </c>
      <c r="D824">
        <v>102</v>
      </c>
      <c r="E824">
        <v>2</v>
      </c>
      <c r="F824">
        <v>204</v>
      </c>
      <c r="G824" t="str">
        <f>VLOOKUP($C824,'Raw-products'!$A$2:$H$1261,MATCH(G$1,'Raw-products'!$A$1:$H$1,0))</f>
        <v>Jacket</v>
      </c>
      <c r="H824" t="str">
        <f>VLOOKUP($C824,'Raw-products'!$A$2:$H$1261,MATCH(H$1,'Raw-products'!$A$1:$H$1,0))</f>
        <v>Windbreaker</v>
      </c>
      <c r="I824" t="str">
        <f>VLOOKUP($C824,'Raw-products'!$A$2:$H$1261,MATCH(I$1,'Raw-products'!$A$1:$H$1,0))</f>
        <v>XS</v>
      </c>
      <c r="J824" t="str">
        <f>VLOOKUP($C824,'Raw-products'!$A$2:$H$1261,MATCH(J$1,'Raw-products'!$A$1:$H$1,0))</f>
        <v>violet</v>
      </c>
      <c r="K824">
        <f>VLOOKUP($C824,'Raw-products'!$A$2:$H$1261,MATCH(K$1,'Raw-products'!$A$1:$H$1,0))</f>
        <v>109</v>
      </c>
      <c r="L824">
        <f>VLOOKUP($C824,'Raw-products'!$A$2:$H$1261,MATCH(L$1,'Raw-products'!$A$1:$H$1,0))</f>
        <v>68</v>
      </c>
      <c r="M824" s="5">
        <f t="shared" si="24"/>
        <v>7412</v>
      </c>
      <c r="N824" cm="1">
        <f t="array" ref="N824:Q824">_xlfn.XLOOKUP($B824,'Raw -orders'!$A:$A,'Raw -orders'!$B:$E)</f>
        <v>443</v>
      </c>
      <c r="O824">
        <v>19467</v>
      </c>
      <c r="P824" s="1">
        <v>44453</v>
      </c>
      <c r="Q824" s="1">
        <v>44455</v>
      </c>
      <c r="R824" t="str" cm="1">
        <f t="array" ref="R824:Y824">_xlfn.XLOOKUP($N824,'Raw - customers'!$A:$A,'Raw - customers'!$B:$I)</f>
        <v>Melodee Spencley</v>
      </c>
      <c r="S824" t="str">
        <v>Bigender</v>
      </c>
      <c r="T824">
        <v>49</v>
      </c>
      <c r="U824" t="str">
        <v>033 Mitchell IslandApt. 732</v>
      </c>
      <c r="V824">
        <v>9651</v>
      </c>
      <c r="W824" t="str">
        <v>Crooksshire</v>
      </c>
      <c r="X824" t="str">
        <v>Victoria</v>
      </c>
      <c r="Y824" t="str">
        <v>Australia</v>
      </c>
      <c r="Z824">
        <v>9</v>
      </c>
      <c r="AA824" s="3" t="str">
        <f t="shared" si="25"/>
        <v>0 to 10</v>
      </c>
      <c r="AP824" s="6">
        <v>443</v>
      </c>
      <c r="AQ824" s="6" t="s">
        <v>1396</v>
      </c>
    </row>
    <row r="825" spans="1:43" x14ac:dyDescent="0.25">
      <c r="A825">
        <v>823</v>
      </c>
      <c r="B825">
        <v>171</v>
      </c>
      <c r="C825">
        <v>655</v>
      </c>
      <c r="D825">
        <v>93</v>
      </c>
      <c r="E825">
        <v>1</v>
      </c>
      <c r="F825">
        <v>93</v>
      </c>
      <c r="G825" t="str">
        <f>VLOOKUP($C825,'Raw-products'!$A$2:$H$1261,MATCH(G$1,'Raw-products'!$A$1:$H$1,0))</f>
        <v>Jacket</v>
      </c>
      <c r="H825" t="str">
        <f>VLOOKUP($C825,'Raw-products'!$A$2:$H$1261,MATCH(H$1,'Raw-products'!$A$1:$H$1,0))</f>
        <v>Coach</v>
      </c>
      <c r="I825" t="str">
        <f>VLOOKUP($C825,'Raw-products'!$A$2:$H$1261,MATCH(I$1,'Raw-products'!$A$1:$H$1,0))</f>
        <v>XS</v>
      </c>
      <c r="J825" t="str">
        <f>VLOOKUP($C825,'Raw-products'!$A$2:$H$1261,MATCH(J$1,'Raw-products'!$A$1:$H$1,0))</f>
        <v>indigo</v>
      </c>
      <c r="K825">
        <f>VLOOKUP($C825,'Raw-products'!$A$2:$H$1261,MATCH(K$1,'Raw-products'!$A$1:$H$1,0))</f>
        <v>115</v>
      </c>
      <c r="L825">
        <f>VLOOKUP($C825,'Raw-products'!$A$2:$H$1261,MATCH(L$1,'Raw-products'!$A$1:$H$1,0))</f>
        <v>42</v>
      </c>
      <c r="M825" s="5">
        <f t="shared" si="24"/>
        <v>4830</v>
      </c>
      <c r="N825" cm="1">
        <f t="array" ref="N825:Q825">_xlfn.XLOOKUP($B825,'Raw -orders'!$A:$A,'Raw -orders'!$B:$E)</f>
        <v>443</v>
      </c>
      <c r="O825">
        <v>19467</v>
      </c>
      <c r="P825" s="1">
        <v>44453</v>
      </c>
      <c r="Q825" s="1">
        <v>44455</v>
      </c>
      <c r="R825" t="str" cm="1">
        <f t="array" ref="R825:Y825">_xlfn.XLOOKUP($N825,'Raw - customers'!$A:$A,'Raw - customers'!$B:$I)</f>
        <v>Melodee Spencley</v>
      </c>
      <c r="S825" t="str">
        <v>Bigender</v>
      </c>
      <c r="T825">
        <v>49</v>
      </c>
      <c r="U825" t="str">
        <v>033 Mitchell IslandApt. 732</v>
      </c>
      <c r="V825">
        <v>9651</v>
      </c>
      <c r="W825" t="str">
        <v>Crooksshire</v>
      </c>
      <c r="X825" t="str">
        <v>Victoria</v>
      </c>
      <c r="Y825" t="str">
        <v>Australia</v>
      </c>
      <c r="Z825">
        <v>9</v>
      </c>
      <c r="AA825" s="3" t="str">
        <f t="shared" si="25"/>
        <v>0 to 10</v>
      </c>
      <c r="AP825" s="6">
        <v>443</v>
      </c>
      <c r="AQ825" s="6" t="s">
        <v>1396</v>
      </c>
    </row>
    <row r="826" spans="1:43" x14ac:dyDescent="0.25">
      <c r="A826">
        <v>824</v>
      </c>
      <c r="B826">
        <v>171</v>
      </c>
      <c r="C826">
        <v>812</v>
      </c>
      <c r="D826">
        <v>117</v>
      </c>
      <c r="E826">
        <v>1</v>
      </c>
      <c r="F826">
        <v>117</v>
      </c>
      <c r="G826" t="str">
        <f>VLOOKUP($C826,'Raw-products'!$A$2:$H$1261,MATCH(G$1,'Raw-products'!$A$1:$H$1,0))</f>
        <v>Jacket</v>
      </c>
      <c r="H826" t="str">
        <f>VLOOKUP($C826,'Raw-products'!$A$2:$H$1261,MATCH(H$1,'Raw-products'!$A$1:$H$1,0))</f>
        <v>Shearling</v>
      </c>
      <c r="I826" t="str">
        <f>VLOOKUP($C826,'Raw-products'!$A$2:$H$1261,MATCH(I$1,'Raw-products'!$A$1:$H$1,0))</f>
        <v>M</v>
      </c>
      <c r="J826" t="str">
        <f>VLOOKUP($C826,'Raw-products'!$A$2:$H$1261,MATCH(J$1,'Raw-products'!$A$1:$H$1,0))</f>
        <v>orange</v>
      </c>
      <c r="K826">
        <f>VLOOKUP($C826,'Raw-products'!$A$2:$H$1261,MATCH(K$1,'Raw-products'!$A$1:$H$1,0))</f>
        <v>95</v>
      </c>
      <c r="L826">
        <f>VLOOKUP($C826,'Raw-products'!$A$2:$H$1261,MATCH(L$1,'Raw-products'!$A$1:$H$1,0))</f>
        <v>45</v>
      </c>
      <c r="M826" s="5">
        <f t="shared" si="24"/>
        <v>4275</v>
      </c>
      <c r="N826" cm="1">
        <f t="array" ref="N826:Q826">_xlfn.XLOOKUP($B826,'Raw -orders'!$A:$A,'Raw -orders'!$B:$E)</f>
        <v>443</v>
      </c>
      <c r="O826">
        <v>19467</v>
      </c>
      <c r="P826" s="1">
        <v>44453</v>
      </c>
      <c r="Q826" s="1">
        <v>44455</v>
      </c>
      <c r="R826" t="str" cm="1">
        <f t="array" ref="R826:Y826">_xlfn.XLOOKUP($N826,'Raw - customers'!$A:$A,'Raw - customers'!$B:$I)</f>
        <v>Melodee Spencley</v>
      </c>
      <c r="S826" t="str">
        <v>Bigender</v>
      </c>
      <c r="T826">
        <v>49</v>
      </c>
      <c r="U826" t="str">
        <v>033 Mitchell IslandApt. 732</v>
      </c>
      <c r="V826">
        <v>9651</v>
      </c>
      <c r="W826" t="str">
        <v>Crooksshire</v>
      </c>
      <c r="X826" t="str">
        <v>Victoria</v>
      </c>
      <c r="Y826" t="str">
        <v>Australia</v>
      </c>
      <c r="Z826">
        <v>9</v>
      </c>
      <c r="AA826" s="3" t="str">
        <f t="shared" si="25"/>
        <v>0 to 10</v>
      </c>
      <c r="AP826" s="6">
        <v>443</v>
      </c>
      <c r="AQ826" s="6" t="s">
        <v>1396</v>
      </c>
    </row>
    <row r="827" spans="1:43" x14ac:dyDescent="0.25">
      <c r="A827">
        <v>825</v>
      </c>
      <c r="B827">
        <v>171</v>
      </c>
      <c r="C827">
        <v>444</v>
      </c>
      <c r="D827">
        <v>107</v>
      </c>
      <c r="E827">
        <v>3</v>
      </c>
      <c r="F827">
        <v>321</v>
      </c>
      <c r="G827" t="str">
        <f>VLOOKUP($C827,'Raw-products'!$A$2:$H$1261,MATCH(G$1,'Raw-products'!$A$1:$H$1,0))</f>
        <v>Jacket</v>
      </c>
      <c r="H827" t="str">
        <f>VLOOKUP($C827,'Raw-products'!$A$2:$H$1261,MATCH(H$1,'Raw-products'!$A$1:$H$1,0))</f>
        <v>Denim</v>
      </c>
      <c r="I827" t="str">
        <f>VLOOKUP($C827,'Raw-products'!$A$2:$H$1261,MATCH(I$1,'Raw-products'!$A$1:$H$1,0))</f>
        <v>XL</v>
      </c>
      <c r="J827" t="str">
        <f>VLOOKUP($C827,'Raw-products'!$A$2:$H$1261,MATCH(J$1,'Raw-products'!$A$1:$H$1,0))</f>
        <v>blue</v>
      </c>
      <c r="K827">
        <f>VLOOKUP($C827,'Raw-products'!$A$2:$H$1261,MATCH(K$1,'Raw-products'!$A$1:$H$1,0))</f>
        <v>92</v>
      </c>
      <c r="L827">
        <f>VLOOKUP($C827,'Raw-products'!$A$2:$H$1261,MATCH(L$1,'Raw-products'!$A$1:$H$1,0))</f>
        <v>80</v>
      </c>
      <c r="M827" s="5">
        <f t="shared" si="24"/>
        <v>7360</v>
      </c>
      <c r="N827" cm="1">
        <f t="array" ref="N827:Q827">_xlfn.XLOOKUP($B827,'Raw -orders'!$A:$A,'Raw -orders'!$B:$E)</f>
        <v>443</v>
      </c>
      <c r="O827">
        <v>19467</v>
      </c>
      <c r="P827" s="1">
        <v>44453</v>
      </c>
      <c r="Q827" s="1">
        <v>44455</v>
      </c>
      <c r="R827" t="str" cm="1">
        <f t="array" ref="R827:Y827">_xlfn.XLOOKUP($N827,'Raw - customers'!$A:$A,'Raw - customers'!$B:$I)</f>
        <v>Melodee Spencley</v>
      </c>
      <c r="S827" t="str">
        <v>Bigender</v>
      </c>
      <c r="T827">
        <v>49</v>
      </c>
      <c r="U827" t="str">
        <v>033 Mitchell IslandApt. 732</v>
      </c>
      <c r="V827">
        <v>9651</v>
      </c>
      <c r="W827" t="str">
        <v>Crooksshire</v>
      </c>
      <c r="X827" t="str">
        <v>Victoria</v>
      </c>
      <c r="Y827" t="str">
        <v>Australia</v>
      </c>
      <c r="Z827">
        <v>9</v>
      </c>
      <c r="AA827" s="3" t="str">
        <f t="shared" si="25"/>
        <v>0 to 10</v>
      </c>
      <c r="AP827" s="6">
        <v>443</v>
      </c>
      <c r="AQ827" s="6" t="s">
        <v>1396</v>
      </c>
    </row>
    <row r="828" spans="1:43" x14ac:dyDescent="0.25">
      <c r="A828">
        <v>826</v>
      </c>
      <c r="B828">
        <v>171</v>
      </c>
      <c r="C828">
        <v>785</v>
      </c>
      <c r="D828">
        <v>91</v>
      </c>
      <c r="E828">
        <v>1</v>
      </c>
      <c r="F828">
        <v>91</v>
      </c>
      <c r="G828" t="str">
        <f>VLOOKUP($C828,'Raw-products'!$A$2:$H$1261,MATCH(G$1,'Raw-products'!$A$1:$H$1,0))</f>
        <v>Jacket</v>
      </c>
      <c r="H828" t="str">
        <f>VLOOKUP($C828,'Raw-products'!$A$2:$H$1261,MATCH(H$1,'Raw-products'!$A$1:$H$1,0))</f>
        <v>Pullover</v>
      </c>
      <c r="I828" t="str">
        <f>VLOOKUP($C828,'Raw-products'!$A$2:$H$1261,MATCH(I$1,'Raw-products'!$A$1:$H$1,0))</f>
        <v>XS</v>
      </c>
      <c r="J828" t="str">
        <f>VLOOKUP($C828,'Raw-products'!$A$2:$H$1261,MATCH(J$1,'Raw-products'!$A$1:$H$1,0))</f>
        <v>green</v>
      </c>
      <c r="K828">
        <f>VLOOKUP($C828,'Raw-products'!$A$2:$H$1261,MATCH(K$1,'Raw-products'!$A$1:$H$1,0))</f>
        <v>114</v>
      </c>
      <c r="L828">
        <f>VLOOKUP($C828,'Raw-products'!$A$2:$H$1261,MATCH(L$1,'Raw-products'!$A$1:$H$1,0))</f>
        <v>70</v>
      </c>
      <c r="M828" s="5">
        <f t="shared" si="24"/>
        <v>7980</v>
      </c>
      <c r="N828" cm="1">
        <f t="array" ref="N828:Q828">_xlfn.XLOOKUP($B828,'Raw -orders'!$A:$A,'Raw -orders'!$B:$E)</f>
        <v>443</v>
      </c>
      <c r="O828">
        <v>19467</v>
      </c>
      <c r="P828" s="1">
        <v>44453</v>
      </c>
      <c r="Q828" s="1">
        <v>44455</v>
      </c>
      <c r="R828" t="str" cm="1">
        <f t="array" ref="R828:Y828">_xlfn.XLOOKUP($N828,'Raw - customers'!$A:$A,'Raw - customers'!$B:$I)</f>
        <v>Melodee Spencley</v>
      </c>
      <c r="S828" t="str">
        <v>Bigender</v>
      </c>
      <c r="T828">
        <v>49</v>
      </c>
      <c r="U828" t="str">
        <v>033 Mitchell IslandApt. 732</v>
      </c>
      <c r="V828">
        <v>9651</v>
      </c>
      <c r="W828" t="str">
        <v>Crooksshire</v>
      </c>
      <c r="X828" t="str">
        <v>Victoria</v>
      </c>
      <c r="Y828" t="str">
        <v>Australia</v>
      </c>
      <c r="Z828">
        <v>9</v>
      </c>
      <c r="AA828" s="3" t="str">
        <f t="shared" si="25"/>
        <v>0 to 10</v>
      </c>
      <c r="AP828" s="6">
        <v>443</v>
      </c>
      <c r="AQ828" s="6" t="s">
        <v>1396</v>
      </c>
    </row>
    <row r="829" spans="1:43" x14ac:dyDescent="0.25">
      <c r="A829">
        <v>827</v>
      </c>
      <c r="B829">
        <v>171</v>
      </c>
      <c r="C829">
        <v>85</v>
      </c>
      <c r="D829">
        <v>118</v>
      </c>
      <c r="E829">
        <v>2</v>
      </c>
      <c r="F829">
        <v>236</v>
      </c>
      <c r="G829" t="str">
        <f>VLOOKUP($C829,'Raw-products'!$A$2:$H$1261,MATCH(G$1,'Raw-products'!$A$1:$H$1,0))</f>
        <v>Shirt</v>
      </c>
      <c r="H829" t="str">
        <f>VLOOKUP($C829,'Raw-products'!$A$2:$H$1261,MATCH(H$1,'Raw-products'!$A$1:$H$1,0))</f>
        <v>Flannel</v>
      </c>
      <c r="I829" t="str">
        <f>VLOOKUP($C829,'Raw-products'!$A$2:$H$1261,MATCH(I$1,'Raw-products'!$A$1:$H$1,0))</f>
        <v>XS</v>
      </c>
      <c r="J829" t="str">
        <f>VLOOKUP($C829,'Raw-products'!$A$2:$H$1261,MATCH(J$1,'Raw-products'!$A$1:$H$1,0))</f>
        <v>green</v>
      </c>
      <c r="K829">
        <f>VLOOKUP($C829,'Raw-products'!$A$2:$H$1261,MATCH(K$1,'Raw-products'!$A$1:$H$1,0))</f>
        <v>96</v>
      </c>
      <c r="L829">
        <f>VLOOKUP($C829,'Raw-products'!$A$2:$H$1261,MATCH(L$1,'Raw-products'!$A$1:$H$1,0))</f>
        <v>55</v>
      </c>
      <c r="M829" s="5">
        <f t="shared" si="24"/>
        <v>5280</v>
      </c>
      <c r="N829" cm="1">
        <f t="array" ref="N829:Q829">_xlfn.XLOOKUP($B829,'Raw -orders'!$A:$A,'Raw -orders'!$B:$E)</f>
        <v>443</v>
      </c>
      <c r="O829">
        <v>19467</v>
      </c>
      <c r="P829" s="1">
        <v>44453</v>
      </c>
      <c r="Q829" s="1">
        <v>44455</v>
      </c>
      <c r="R829" t="str" cm="1">
        <f t="array" ref="R829:Y829">_xlfn.XLOOKUP($N829,'Raw - customers'!$A:$A,'Raw - customers'!$B:$I)</f>
        <v>Melodee Spencley</v>
      </c>
      <c r="S829" t="str">
        <v>Bigender</v>
      </c>
      <c r="T829">
        <v>49</v>
      </c>
      <c r="U829" t="str">
        <v>033 Mitchell IslandApt. 732</v>
      </c>
      <c r="V829">
        <v>9651</v>
      </c>
      <c r="W829" t="str">
        <v>Crooksshire</v>
      </c>
      <c r="X829" t="str">
        <v>Victoria</v>
      </c>
      <c r="Y829" t="str">
        <v>Australia</v>
      </c>
      <c r="Z829">
        <v>9</v>
      </c>
      <c r="AA829" s="3" t="str">
        <f t="shared" si="25"/>
        <v>0 to 10</v>
      </c>
      <c r="AP829" s="6">
        <v>443</v>
      </c>
      <c r="AQ829" s="6" t="s">
        <v>1396</v>
      </c>
    </row>
    <row r="830" spans="1:43" x14ac:dyDescent="0.25">
      <c r="A830">
        <v>828</v>
      </c>
      <c r="B830">
        <v>171</v>
      </c>
      <c r="C830">
        <v>198</v>
      </c>
      <c r="D830">
        <v>98</v>
      </c>
      <c r="E830">
        <v>2</v>
      </c>
      <c r="F830">
        <v>196</v>
      </c>
      <c r="G830" t="str">
        <f>VLOOKUP($C830,'Raw-products'!$A$2:$H$1261,MATCH(G$1,'Raw-products'!$A$1:$H$1,0))</f>
        <v>Shirt</v>
      </c>
      <c r="H830" t="str">
        <f>VLOOKUP($C830,'Raw-products'!$A$2:$H$1261,MATCH(H$1,'Raw-products'!$A$1:$H$1,0))</f>
        <v>Camp Collared</v>
      </c>
      <c r="I830" t="str">
        <f>VLOOKUP($C830,'Raw-products'!$A$2:$H$1261,MATCH(I$1,'Raw-products'!$A$1:$H$1,0))</f>
        <v>L</v>
      </c>
      <c r="J830" t="str">
        <f>VLOOKUP($C830,'Raw-products'!$A$2:$H$1261,MATCH(J$1,'Raw-products'!$A$1:$H$1,0))</f>
        <v>blue</v>
      </c>
      <c r="K830">
        <f>VLOOKUP($C830,'Raw-products'!$A$2:$H$1261,MATCH(K$1,'Raw-products'!$A$1:$H$1,0))</f>
        <v>112</v>
      </c>
      <c r="L830">
        <f>VLOOKUP($C830,'Raw-products'!$A$2:$H$1261,MATCH(L$1,'Raw-products'!$A$1:$H$1,0))</f>
        <v>56</v>
      </c>
      <c r="M830" s="5">
        <f t="shared" si="24"/>
        <v>6272</v>
      </c>
      <c r="N830" cm="1">
        <f t="array" ref="N830:Q830">_xlfn.XLOOKUP($B830,'Raw -orders'!$A:$A,'Raw -orders'!$B:$E)</f>
        <v>443</v>
      </c>
      <c r="O830">
        <v>19467</v>
      </c>
      <c r="P830" s="1">
        <v>44453</v>
      </c>
      <c r="Q830" s="1">
        <v>44455</v>
      </c>
      <c r="R830" t="str" cm="1">
        <f t="array" ref="R830:Y830">_xlfn.XLOOKUP($N830,'Raw - customers'!$A:$A,'Raw - customers'!$B:$I)</f>
        <v>Melodee Spencley</v>
      </c>
      <c r="S830" t="str">
        <v>Bigender</v>
      </c>
      <c r="T830">
        <v>49</v>
      </c>
      <c r="U830" t="str">
        <v>033 Mitchell IslandApt. 732</v>
      </c>
      <c r="V830">
        <v>9651</v>
      </c>
      <c r="W830" t="str">
        <v>Crooksshire</v>
      </c>
      <c r="X830" t="str">
        <v>Victoria</v>
      </c>
      <c r="Y830" t="str">
        <v>Australia</v>
      </c>
      <c r="Z830">
        <v>9</v>
      </c>
      <c r="AA830" s="3" t="str">
        <f t="shared" si="25"/>
        <v>0 to 10</v>
      </c>
      <c r="AP830" s="6">
        <v>443</v>
      </c>
      <c r="AQ830" s="6" t="s">
        <v>1396</v>
      </c>
    </row>
    <row r="831" spans="1:43" x14ac:dyDescent="0.25">
      <c r="A831">
        <v>829</v>
      </c>
      <c r="B831">
        <v>171</v>
      </c>
      <c r="C831">
        <v>314</v>
      </c>
      <c r="D831">
        <v>105</v>
      </c>
      <c r="E831">
        <v>2</v>
      </c>
      <c r="F831">
        <v>210</v>
      </c>
      <c r="G831" t="str">
        <f>VLOOKUP($C831,'Raw-products'!$A$2:$H$1261,MATCH(G$1,'Raw-products'!$A$1:$H$1,0))</f>
        <v>Shirt</v>
      </c>
      <c r="H831" t="str">
        <f>VLOOKUP($C831,'Raw-products'!$A$2:$H$1261,MATCH(H$1,'Raw-products'!$A$1:$H$1,0))</f>
        <v>Cuban Collar</v>
      </c>
      <c r="I831" t="str">
        <f>VLOOKUP($C831,'Raw-products'!$A$2:$H$1261,MATCH(I$1,'Raw-products'!$A$1:$H$1,0))</f>
        <v>XL</v>
      </c>
      <c r="J831" t="str">
        <f>VLOOKUP($C831,'Raw-products'!$A$2:$H$1261,MATCH(J$1,'Raw-products'!$A$1:$H$1,0))</f>
        <v>violet</v>
      </c>
      <c r="K831">
        <f>VLOOKUP($C831,'Raw-products'!$A$2:$H$1261,MATCH(K$1,'Raw-products'!$A$1:$H$1,0))</f>
        <v>93</v>
      </c>
      <c r="L831">
        <f>VLOOKUP($C831,'Raw-products'!$A$2:$H$1261,MATCH(L$1,'Raw-products'!$A$1:$H$1,0))</f>
        <v>44</v>
      </c>
      <c r="M831" s="5">
        <f t="shared" si="24"/>
        <v>4092</v>
      </c>
      <c r="N831" cm="1">
        <f t="array" ref="N831:Q831">_xlfn.XLOOKUP($B831,'Raw -orders'!$A:$A,'Raw -orders'!$B:$E)</f>
        <v>443</v>
      </c>
      <c r="O831">
        <v>19467</v>
      </c>
      <c r="P831" s="1">
        <v>44453</v>
      </c>
      <c r="Q831" s="1">
        <v>44455</v>
      </c>
      <c r="R831" t="str" cm="1">
        <f t="array" ref="R831:Y831">_xlfn.XLOOKUP($N831,'Raw - customers'!$A:$A,'Raw - customers'!$B:$I)</f>
        <v>Melodee Spencley</v>
      </c>
      <c r="S831" t="str">
        <v>Bigender</v>
      </c>
      <c r="T831">
        <v>49</v>
      </c>
      <c r="U831" t="str">
        <v>033 Mitchell IslandApt. 732</v>
      </c>
      <c r="V831">
        <v>9651</v>
      </c>
      <c r="W831" t="str">
        <v>Crooksshire</v>
      </c>
      <c r="X831" t="str">
        <v>Victoria</v>
      </c>
      <c r="Y831" t="str">
        <v>Australia</v>
      </c>
      <c r="Z831">
        <v>9</v>
      </c>
      <c r="AA831" s="3" t="str">
        <f t="shared" si="25"/>
        <v>0 to 10</v>
      </c>
      <c r="AP831" s="6">
        <v>443</v>
      </c>
      <c r="AQ831" s="6" t="s">
        <v>1396</v>
      </c>
    </row>
    <row r="832" spans="1:43" x14ac:dyDescent="0.25">
      <c r="A832">
        <v>830</v>
      </c>
      <c r="B832">
        <v>172</v>
      </c>
      <c r="C832">
        <v>574</v>
      </c>
      <c r="D832">
        <v>100</v>
      </c>
      <c r="E832">
        <v>3</v>
      </c>
      <c r="F832">
        <v>300</v>
      </c>
      <c r="G832" t="str">
        <f>VLOOKUP($C832,'Raw-products'!$A$2:$H$1261,MATCH(G$1,'Raw-products'!$A$1:$H$1,0))</f>
        <v>Jacket</v>
      </c>
      <c r="H832" t="str">
        <f>VLOOKUP($C832,'Raw-products'!$A$2:$H$1261,MATCH(H$1,'Raw-products'!$A$1:$H$1,0))</f>
        <v>Bomber</v>
      </c>
      <c r="I832" t="str">
        <f>VLOOKUP($C832,'Raw-products'!$A$2:$H$1261,MATCH(I$1,'Raw-products'!$A$1:$H$1,0))</f>
        <v>XL</v>
      </c>
      <c r="J832" t="str">
        <f>VLOOKUP($C832,'Raw-products'!$A$2:$H$1261,MATCH(J$1,'Raw-products'!$A$1:$H$1,0))</f>
        <v>yellow</v>
      </c>
      <c r="K832">
        <f>VLOOKUP($C832,'Raw-products'!$A$2:$H$1261,MATCH(K$1,'Raw-products'!$A$1:$H$1,0))</f>
        <v>90</v>
      </c>
      <c r="L832">
        <f>VLOOKUP($C832,'Raw-products'!$A$2:$H$1261,MATCH(L$1,'Raw-products'!$A$1:$H$1,0))</f>
        <v>50</v>
      </c>
      <c r="M832" s="5">
        <f t="shared" si="24"/>
        <v>4500</v>
      </c>
      <c r="N832" cm="1">
        <f t="array" ref="N832:Q832">_xlfn.XLOOKUP($B832,'Raw -orders'!$A:$A,'Raw -orders'!$B:$E)</f>
        <v>224</v>
      </c>
      <c r="O832">
        <v>47514</v>
      </c>
      <c r="P832" s="1">
        <v>44201</v>
      </c>
      <c r="Q832" s="1">
        <v>44223</v>
      </c>
      <c r="R832" t="str" cm="1">
        <f t="array" ref="R832:Y832">_xlfn.XLOOKUP($N832,'Raw - customers'!$A:$A,'Raw - customers'!$B:$I)</f>
        <v>Shelbi Impson</v>
      </c>
      <c r="S832" t="str">
        <v>Genderfluid</v>
      </c>
      <c r="T832">
        <v>78</v>
      </c>
      <c r="U832" t="str">
        <v>20 Xavier RidgeApt. 805</v>
      </c>
      <c r="V832">
        <v>7744</v>
      </c>
      <c r="W832" t="str">
        <v>Hansenberg</v>
      </c>
      <c r="X832" t="str">
        <v>New South Wales</v>
      </c>
      <c r="Y832" t="str">
        <v>Australia</v>
      </c>
      <c r="Z832">
        <v>1</v>
      </c>
      <c r="AA832" s="3" t="str">
        <f t="shared" si="25"/>
        <v>20 to 30</v>
      </c>
      <c r="AP832" s="6">
        <v>224</v>
      </c>
      <c r="AQ832" s="6" t="s">
        <v>1362</v>
      </c>
    </row>
    <row r="833" spans="1:43" x14ac:dyDescent="0.25">
      <c r="A833">
        <v>831</v>
      </c>
      <c r="B833">
        <v>172</v>
      </c>
      <c r="C833">
        <v>413</v>
      </c>
      <c r="D833">
        <v>119</v>
      </c>
      <c r="E833">
        <v>1</v>
      </c>
      <c r="F833">
        <v>119</v>
      </c>
      <c r="G833" t="str">
        <f>VLOOKUP($C833,'Raw-products'!$A$2:$H$1261,MATCH(G$1,'Raw-products'!$A$1:$H$1,0))</f>
        <v>Shirt</v>
      </c>
      <c r="H833" t="str">
        <f>VLOOKUP($C833,'Raw-products'!$A$2:$H$1261,MATCH(H$1,'Raw-products'!$A$1:$H$1,0))</f>
        <v>Casual Slim Fit</v>
      </c>
      <c r="I833" t="str">
        <f>VLOOKUP($C833,'Raw-products'!$A$2:$H$1261,MATCH(I$1,'Raw-products'!$A$1:$H$1,0))</f>
        <v>L</v>
      </c>
      <c r="J833" t="str">
        <f>VLOOKUP($C833,'Raw-products'!$A$2:$H$1261,MATCH(J$1,'Raw-products'!$A$1:$H$1,0))</f>
        <v>indigo</v>
      </c>
      <c r="K833">
        <f>VLOOKUP($C833,'Raw-products'!$A$2:$H$1261,MATCH(K$1,'Raw-products'!$A$1:$H$1,0))</f>
        <v>113</v>
      </c>
      <c r="L833">
        <f>VLOOKUP($C833,'Raw-products'!$A$2:$H$1261,MATCH(L$1,'Raw-products'!$A$1:$H$1,0))</f>
        <v>60</v>
      </c>
      <c r="M833" s="5">
        <f t="shared" si="24"/>
        <v>6780</v>
      </c>
      <c r="N833" cm="1">
        <f t="array" ref="N833:Q833">_xlfn.XLOOKUP($B833,'Raw -orders'!$A:$A,'Raw -orders'!$B:$E)</f>
        <v>224</v>
      </c>
      <c r="O833">
        <v>47514</v>
      </c>
      <c r="P833" s="1">
        <v>44201</v>
      </c>
      <c r="Q833" s="1">
        <v>44223</v>
      </c>
      <c r="R833" t="str" cm="1">
        <f t="array" ref="R833:Y833">_xlfn.XLOOKUP($N833,'Raw - customers'!$A:$A,'Raw - customers'!$B:$I)</f>
        <v>Shelbi Impson</v>
      </c>
      <c r="S833" t="str">
        <v>Genderfluid</v>
      </c>
      <c r="T833">
        <v>78</v>
      </c>
      <c r="U833" t="str">
        <v>20 Xavier RidgeApt. 805</v>
      </c>
      <c r="V833">
        <v>7744</v>
      </c>
      <c r="W833" t="str">
        <v>Hansenberg</v>
      </c>
      <c r="X833" t="str">
        <v>New South Wales</v>
      </c>
      <c r="Y833" t="str">
        <v>Australia</v>
      </c>
      <c r="Z833">
        <v>1</v>
      </c>
      <c r="AA833" s="3" t="str">
        <f t="shared" si="25"/>
        <v>20 to 30</v>
      </c>
      <c r="AP833" s="6">
        <v>224</v>
      </c>
      <c r="AQ833" s="6" t="s">
        <v>1362</v>
      </c>
    </row>
    <row r="834" spans="1:43" x14ac:dyDescent="0.25">
      <c r="A834">
        <v>832</v>
      </c>
      <c r="B834">
        <v>172</v>
      </c>
      <c r="C834">
        <v>1156</v>
      </c>
      <c r="D834">
        <v>99</v>
      </c>
      <c r="E834">
        <v>2</v>
      </c>
      <c r="F834">
        <v>198</v>
      </c>
      <c r="G834" t="str">
        <f>VLOOKUP($C834,'Raw-products'!$A$2:$H$1261,MATCH(G$1,'Raw-products'!$A$1:$H$1,0))</f>
        <v>Trousers</v>
      </c>
      <c r="H834" t="str">
        <f>VLOOKUP($C834,'Raw-products'!$A$2:$H$1261,MATCH(H$1,'Raw-products'!$A$1:$H$1,0))</f>
        <v>High-Waisted</v>
      </c>
      <c r="I834" t="str">
        <f>VLOOKUP($C834,'Raw-products'!$A$2:$H$1261,MATCH(I$1,'Raw-products'!$A$1:$H$1,0))</f>
        <v>S</v>
      </c>
      <c r="J834" t="str">
        <f>VLOOKUP($C834,'Raw-products'!$A$2:$H$1261,MATCH(J$1,'Raw-products'!$A$1:$H$1,0))</f>
        <v>red</v>
      </c>
      <c r="K834">
        <f>VLOOKUP($C834,'Raw-products'!$A$2:$H$1261,MATCH(K$1,'Raw-products'!$A$1:$H$1,0))</f>
        <v>98</v>
      </c>
      <c r="L834">
        <f>VLOOKUP($C834,'Raw-products'!$A$2:$H$1261,MATCH(L$1,'Raw-products'!$A$1:$H$1,0))</f>
        <v>80</v>
      </c>
      <c r="M834" s="5">
        <f t="shared" si="24"/>
        <v>7840</v>
      </c>
      <c r="N834" cm="1">
        <f t="array" ref="N834:Q834">_xlfn.XLOOKUP($B834,'Raw -orders'!$A:$A,'Raw -orders'!$B:$E)</f>
        <v>224</v>
      </c>
      <c r="O834">
        <v>47514</v>
      </c>
      <c r="P834" s="1">
        <v>44201</v>
      </c>
      <c r="Q834" s="1">
        <v>44223</v>
      </c>
      <c r="R834" t="str" cm="1">
        <f t="array" ref="R834:Y834">_xlfn.XLOOKUP($N834,'Raw - customers'!$A:$A,'Raw - customers'!$B:$I)</f>
        <v>Shelbi Impson</v>
      </c>
      <c r="S834" t="str">
        <v>Genderfluid</v>
      </c>
      <c r="T834">
        <v>78</v>
      </c>
      <c r="U834" t="str">
        <v>20 Xavier RidgeApt. 805</v>
      </c>
      <c r="V834">
        <v>7744</v>
      </c>
      <c r="W834" t="str">
        <v>Hansenberg</v>
      </c>
      <c r="X834" t="str">
        <v>New South Wales</v>
      </c>
      <c r="Y834" t="str">
        <v>Australia</v>
      </c>
      <c r="Z834">
        <v>1</v>
      </c>
      <c r="AA834" s="3" t="str">
        <f t="shared" si="25"/>
        <v>20 to 30</v>
      </c>
      <c r="AP834" s="6">
        <v>224</v>
      </c>
      <c r="AQ834" s="6" t="s">
        <v>1362</v>
      </c>
    </row>
    <row r="835" spans="1:43" x14ac:dyDescent="0.25">
      <c r="A835">
        <v>833</v>
      </c>
      <c r="B835">
        <v>172</v>
      </c>
      <c r="C835">
        <v>683</v>
      </c>
      <c r="D835">
        <v>113</v>
      </c>
      <c r="E835">
        <v>3</v>
      </c>
      <c r="F835">
        <v>339</v>
      </c>
      <c r="G835" t="str">
        <f>VLOOKUP($C835,'Raw-products'!$A$2:$H$1261,MATCH(G$1,'Raw-products'!$A$1:$H$1,0))</f>
        <v>Jacket</v>
      </c>
      <c r="H835" t="str">
        <f>VLOOKUP($C835,'Raw-products'!$A$2:$H$1261,MATCH(H$1,'Raw-products'!$A$1:$H$1,0))</f>
        <v>Parka</v>
      </c>
      <c r="I835" t="str">
        <f>VLOOKUP($C835,'Raw-products'!$A$2:$H$1261,MATCH(I$1,'Raw-products'!$A$1:$H$1,0))</f>
        <v>L</v>
      </c>
      <c r="J835" t="str">
        <f>VLOOKUP($C835,'Raw-products'!$A$2:$H$1261,MATCH(J$1,'Raw-products'!$A$1:$H$1,0))</f>
        <v>green</v>
      </c>
      <c r="K835">
        <f>VLOOKUP($C835,'Raw-products'!$A$2:$H$1261,MATCH(K$1,'Raw-products'!$A$1:$H$1,0))</f>
        <v>119</v>
      </c>
      <c r="L835">
        <f>VLOOKUP($C835,'Raw-products'!$A$2:$H$1261,MATCH(L$1,'Raw-products'!$A$1:$H$1,0))</f>
        <v>55</v>
      </c>
      <c r="M835" s="5">
        <f t="shared" ref="M835:M898" si="26">$K835*$L835</f>
        <v>6545</v>
      </c>
      <c r="N835" cm="1">
        <f t="array" ref="N835:Q835">_xlfn.XLOOKUP($B835,'Raw -orders'!$A:$A,'Raw -orders'!$B:$E)</f>
        <v>224</v>
      </c>
      <c r="O835">
        <v>47514</v>
      </c>
      <c r="P835" s="1">
        <v>44201</v>
      </c>
      <c r="Q835" s="1">
        <v>44223</v>
      </c>
      <c r="R835" t="str" cm="1">
        <f t="array" ref="R835:Y835">_xlfn.XLOOKUP($N835,'Raw - customers'!$A:$A,'Raw - customers'!$B:$I)</f>
        <v>Shelbi Impson</v>
      </c>
      <c r="S835" t="str">
        <v>Genderfluid</v>
      </c>
      <c r="T835">
        <v>78</v>
      </c>
      <c r="U835" t="str">
        <v>20 Xavier RidgeApt. 805</v>
      </c>
      <c r="V835">
        <v>7744</v>
      </c>
      <c r="W835" t="str">
        <v>Hansenberg</v>
      </c>
      <c r="X835" t="str">
        <v>New South Wales</v>
      </c>
      <c r="Y835" t="str">
        <v>Australia</v>
      </c>
      <c r="Z835">
        <v>1</v>
      </c>
      <c r="AA835" s="3" t="str">
        <f t="shared" ref="AA835:AA898" si="27">IF(AND(DATEDIF($P835,$Q835,"D")&gt;0,DATEDIF($P835,$Q835,"D")&lt;=10),"0 to 10",IF(AND(DATEDIF($P835,$Q835,"D")&gt;10,DATEDIF($P835,$Q835,"D")&lt;=20),"10 to 20",IF(AND(DATEDIF($P835,$Q835,"D")&gt;20,DATEDIF($P835,$Q835,"D")&lt;=30),"20 to 30")))</f>
        <v>20 to 30</v>
      </c>
      <c r="AP835" s="6">
        <v>224</v>
      </c>
      <c r="AQ835" s="6" t="s">
        <v>1362</v>
      </c>
    </row>
    <row r="836" spans="1:43" x14ac:dyDescent="0.25">
      <c r="A836">
        <v>834</v>
      </c>
      <c r="B836">
        <v>172</v>
      </c>
      <c r="C836">
        <v>706</v>
      </c>
      <c r="D836">
        <v>119</v>
      </c>
      <c r="E836">
        <v>3</v>
      </c>
      <c r="F836">
        <v>357</v>
      </c>
      <c r="G836" t="str">
        <f>VLOOKUP($C836,'Raw-products'!$A$2:$H$1261,MATCH(G$1,'Raw-products'!$A$1:$H$1,0))</f>
        <v>Jacket</v>
      </c>
      <c r="H836" t="str">
        <f>VLOOKUP($C836,'Raw-products'!$A$2:$H$1261,MATCH(H$1,'Raw-products'!$A$1:$H$1,0))</f>
        <v>Trench Coat</v>
      </c>
      <c r="I836" t="str">
        <f>VLOOKUP($C836,'Raw-products'!$A$2:$H$1261,MATCH(I$1,'Raw-products'!$A$1:$H$1,0))</f>
        <v>S</v>
      </c>
      <c r="J836" t="str">
        <f>VLOOKUP($C836,'Raw-products'!$A$2:$H$1261,MATCH(J$1,'Raw-products'!$A$1:$H$1,0))</f>
        <v>orange</v>
      </c>
      <c r="K836">
        <f>VLOOKUP($C836,'Raw-products'!$A$2:$H$1261,MATCH(K$1,'Raw-products'!$A$1:$H$1,0))</f>
        <v>112</v>
      </c>
      <c r="L836">
        <f>VLOOKUP($C836,'Raw-products'!$A$2:$H$1261,MATCH(L$1,'Raw-products'!$A$1:$H$1,0))</f>
        <v>41</v>
      </c>
      <c r="M836" s="5">
        <f t="shared" si="26"/>
        <v>4592</v>
      </c>
      <c r="N836" cm="1">
        <f t="array" ref="N836:Q836">_xlfn.XLOOKUP($B836,'Raw -orders'!$A:$A,'Raw -orders'!$B:$E)</f>
        <v>224</v>
      </c>
      <c r="O836">
        <v>47514</v>
      </c>
      <c r="P836" s="1">
        <v>44201</v>
      </c>
      <c r="Q836" s="1">
        <v>44223</v>
      </c>
      <c r="R836" t="str" cm="1">
        <f t="array" ref="R836:Y836">_xlfn.XLOOKUP($N836,'Raw - customers'!$A:$A,'Raw - customers'!$B:$I)</f>
        <v>Shelbi Impson</v>
      </c>
      <c r="S836" t="str">
        <v>Genderfluid</v>
      </c>
      <c r="T836">
        <v>78</v>
      </c>
      <c r="U836" t="str">
        <v>20 Xavier RidgeApt. 805</v>
      </c>
      <c r="V836">
        <v>7744</v>
      </c>
      <c r="W836" t="str">
        <v>Hansenberg</v>
      </c>
      <c r="X836" t="str">
        <v>New South Wales</v>
      </c>
      <c r="Y836" t="str">
        <v>Australia</v>
      </c>
      <c r="Z836">
        <v>1</v>
      </c>
      <c r="AA836" s="3" t="str">
        <f t="shared" si="27"/>
        <v>20 to 30</v>
      </c>
      <c r="AP836" s="6">
        <v>224</v>
      </c>
      <c r="AQ836" s="6" t="s">
        <v>1362</v>
      </c>
    </row>
    <row r="837" spans="1:43" x14ac:dyDescent="0.25">
      <c r="A837">
        <v>835</v>
      </c>
      <c r="B837">
        <v>172</v>
      </c>
      <c r="C837">
        <v>1245</v>
      </c>
      <c r="D837">
        <v>112</v>
      </c>
      <c r="E837">
        <v>3</v>
      </c>
      <c r="F837">
        <v>336</v>
      </c>
      <c r="G837" t="str">
        <f>VLOOKUP($C837,'Raw-products'!$A$2:$H$1261,MATCH(G$1,'Raw-products'!$A$1:$H$1,0))</f>
        <v>Trousers</v>
      </c>
      <c r="H837" t="str">
        <f>VLOOKUP($C837,'Raw-products'!$A$2:$H$1261,MATCH(H$1,'Raw-products'!$A$1:$H$1,0))</f>
        <v>Tracksuit Bottoms</v>
      </c>
      <c r="I837" t="str">
        <f>VLOOKUP($C837,'Raw-products'!$A$2:$H$1261,MATCH(I$1,'Raw-products'!$A$1:$H$1,0))</f>
        <v>XS</v>
      </c>
      <c r="J837" t="str">
        <f>VLOOKUP($C837,'Raw-products'!$A$2:$H$1261,MATCH(J$1,'Raw-products'!$A$1:$H$1,0))</f>
        <v>blue</v>
      </c>
      <c r="K837">
        <f>VLOOKUP($C837,'Raw-products'!$A$2:$H$1261,MATCH(K$1,'Raw-products'!$A$1:$H$1,0))</f>
        <v>91</v>
      </c>
      <c r="L837">
        <f>VLOOKUP($C837,'Raw-products'!$A$2:$H$1261,MATCH(L$1,'Raw-products'!$A$1:$H$1,0))</f>
        <v>42</v>
      </c>
      <c r="M837" s="5">
        <f t="shared" si="26"/>
        <v>3822</v>
      </c>
      <c r="N837" cm="1">
        <f t="array" ref="N837:Q837">_xlfn.XLOOKUP($B837,'Raw -orders'!$A:$A,'Raw -orders'!$B:$E)</f>
        <v>224</v>
      </c>
      <c r="O837">
        <v>47514</v>
      </c>
      <c r="P837" s="1">
        <v>44201</v>
      </c>
      <c r="Q837" s="1">
        <v>44223</v>
      </c>
      <c r="R837" t="str" cm="1">
        <f t="array" ref="R837:Y837">_xlfn.XLOOKUP($N837,'Raw - customers'!$A:$A,'Raw - customers'!$B:$I)</f>
        <v>Shelbi Impson</v>
      </c>
      <c r="S837" t="str">
        <v>Genderfluid</v>
      </c>
      <c r="T837">
        <v>78</v>
      </c>
      <c r="U837" t="str">
        <v>20 Xavier RidgeApt. 805</v>
      </c>
      <c r="V837">
        <v>7744</v>
      </c>
      <c r="W837" t="str">
        <v>Hansenberg</v>
      </c>
      <c r="X837" t="str">
        <v>New South Wales</v>
      </c>
      <c r="Y837" t="str">
        <v>Australia</v>
      </c>
      <c r="Z837">
        <v>1</v>
      </c>
      <c r="AA837" s="3" t="str">
        <f t="shared" si="27"/>
        <v>20 to 30</v>
      </c>
      <c r="AP837" s="6">
        <v>224</v>
      </c>
      <c r="AQ837" s="6" t="s">
        <v>1362</v>
      </c>
    </row>
    <row r="838" spans="1:43" x14ac:dyDescent="0.25">
      <c r="A838">
        <v>836</v>
      </c>
      <c r="B838">
        <v>173</v>
      </c>
      <c r="C838">
        <v>1005</v>
      </c>
      <c r="D838">
        <v>106</v>
      </c>
      <c r="E838">
        <v>2</v>
      </c>
      <c r="F838">
        <v>212</v>
      </c>
      <c r="G838" t="str">
        <f>VLOOKUP($C838,'Raw-products'!$A$2:$H$1261,MATCH(G$1,'Raw-products'!$A$1:$H$1,0))</f>
        <v>Trousers</v>
      </c>
      <c r="H838" t="str">
        <f>VLOOKUP($C838,'Raw-products'!$A$2:$H$1261,MATCH(H$1,'Raw-products'!$A$1:$H$1,0))</f>
        <v>Wool</v>
      </c>
      <c r="I838" t="str">
        <f>VLOOKUP($C838,'Raw-products'!$A$2:$H$1261,MATCH(I$1,'Raw-products'!$A$1:$H$1,0))</f>
        <v>XS</v>
      </c>
      <c r="J838" t="str">
        <f>VLOOKUP($C838,'Raw-products'!$A$2:$H$1261,MATCH(J$1,'Raw-products'!$A$1:$H$1,0))</f>
        <v>indigo</v>
      </c>
      <c r="K838">
        <f>VLOOKUP($C838,'Raw-products'!$A$2:$H$1261,MATCH(K$1,'Raw-products'!$A$1:$H$1,0))</f>
        <v>111</v>
      </c>
      <c r="L838">
        <f>VLOOKUP($C838,'Raw-products'!$A$2:$H$1261,MATCH(L$1,'Raw-products'!$A$1:$H$1,0))</f>
        <v>43</v>
      </c>
      <c r="M838" s="5">
        <f t="shared" si="26"/>
        <v>4773</v>
      </c>
      <c r="N838" cm="1">
        <f t="array" ref="N838:Q838">_xlfn.XLOOKUP($B838,'Raw -orders'!$A:$A,'Raw -orders'!$B:$E)</f>
        <v>435</v>
      </c>
      <c r="O838">
        <v>30001</v>
      </c>
      <c r="P838" s="1">
        <v>44353</v>
      </c>
      <c r="Q838" s="1">
        <v>44378</v>
      </c>
      <c r="R838" t="str" cm="1">
        <f t="array" ref="R838:Y838">_xlfn.XLOOKUP($N838,'Raw - customers'!$A:$A,'Raw - customers'!$B:$I)</f>
        <v>Aldridge Tesh</v>
      </c>
      <c r="S838" t="str">
        <v>Agender</v>
      </c>
      <c r="T838">
        <v>41</v>
      </c>
      <c r="U838" t="str">
        <v>1649 Owen JunctionApt. 523</v>
      </c>
      <c r="V838">
        <v>5868</v>
      </c>
      <c r="W838" t="str">
        <v>South Tobyton</v>
      </c>
      <c r="X838" t="str">
        <v>South Australia</v>
      </c>
      <c r="Y838" t="str">
        <v>Australia</v>
      </c>
      <c r="Z838">
        <v>6</v>
      </c>
      <c r="AA838" s="3" t="str">
        <f t="shared" si="27"/>
        <v>20 to 30</v>
      </c>
      <c r="AP838" s="6">
        <v>435</v>
      </c>
      <c r="AQ838" s="6" t="s">
        <v>1345</v>
      </c>
    </row>
    <row r="839" spans="1:43" x14ac:dyDescent="0.25">
      <c r="A839">
        <v>837</v>
      </c>
      <c r="B839">
        <v>174</v>
      </c>
      <c r="C839">
        <v>1174</v>
      </c>
      <c r="D839">
        <v>99</v>
      </c>
      <c r="E839">
        <v>1</v>
      </c>
      <c r="F839">
        <v>99</v>
      </c>
      <c r="G839" t="str">
        <f>VLOOKUP($C839,'Raw-products'!$A$2:$H$1261,MATCH(G$1,'Raw-products'!$A$1:$H$1,0))</f>
        <v>Trousers</v>
      </c>
      <c r="H839" t="str">
        <f>VLOOKUP($C839,'Raw-products'!$A$2:$H$1261,MATCH(H$1,'Raw-products'!$A$1:$H$1,0))</f>
        <v>High-Waisted</v>
      </c>
      <c r="I839" t="str">
        <f>VLOOKUP($C839,'Raw-products'!$A$2:$H$1261,MATCH(I$1,'Raw-products'!$A$1:$H$1,0))</f>
        <v>XL</v>
      </c>
      <c r="J839" t="str">
        <f>VLOOKUP($C839,'Raw-products'!$A$2:$H$1261,MATCH(J$1,'Raw-products'!$A$1:$H$1,0))</f>
        <v>green</v>
      </c>
      <c r="K839">
        <f>VLOOKUP($C839,'Raw-products'!$A$2:$H$1261,MATCH(K$1,'Raw-products'!$A$1:$H$1,0))</f>
        <v>98</v>
      </c>
      <c r="L839">
        <f>VLOOKUP($C839,'Raw-products'!$A$2:$H$1261,MATCH(L$1,'Raw-products'!$A$1:$H$1,0))</f>
        <v>78</v>
      </c>
      <c r="M839" s="5">
        <f t="shared" si="26"/>
        <v>7644</v>
      </c>
      <c r="N839" cm="1">
        <f t="array" ref="N839:Q839">_xlfn.XLOOKUP($B839,'Raw -orders'!$A:$A,'Raw -orders'!$B:$E)</f>
        <v>497</v>
      </c>
      <c r="O839">
        <v>46769</v>
      </c>
      <c r="P839" s="1">
        <v>44249</v>
      </c>
      <c r="Q839" s="1">
        <v>44272</v>
      </c>
      <c r="R839" t="str" cm="1">
        <f t="array" ref="R839:Y839">_xlfn.XLOOKUP($N839,'Raw - customers'!$A:$A,'Raw - customers'!$B:$I)</f>
        <v>Claudio Archibould</v>
      </c>
      <c r="S839" t="str">
        <v>Bigender</v>
      </c>
      <c r="T839">
        <v>31</v>
      </c>
      <c r="U839" t="str">
        <v>0487 Jordan TerraceSuite 509</v>
      </c>
      <c r="V839">
        <v>9290</v>
      </c>
      <c r="W839" t="str">
        <v>North Aidentown</v>
      </c>
      <c r="X839" t="str">
        <v>Northern Territory</v>
      </c>
      <c r="Y839" t="str">
        <v>Australia</v>
      </c>
      <c r="Z839">
        <v>2</v>
      </c>
      <c r="AA839" s="3" t="str">
        <f t="shared" si="27"/>
        <v>20 to 30</v>
      </c>
      <c r="AP839" s="6">
        <v>497</v>
      </c>
      <c r="AQ839" s="6" t="s">
        <v>1339</v>
      </c>
    </row>
    <row r="840" spans="1:43" x14ac:dyDescent="0.25">
      <c r="A840">
        <v>838</v>
      </c>
      <c r="B840">
        <v>174</v>
      </c>
      <c r="C840">
        <v>634</v>
      </c>
      <c r="D840">
        <v>93</v>
      </c>
      <c r="E840">
        <v>3</v>
      </c>
      <c r="F840">
        <v>279</v>
      </c>
      <c r="G840" t="str">
        <f>VLOOKUP($C840,'Raw-products'!$A$2:$H$1261,MATCH(G$1,'Raw-products'!$A$1:$H$1,0))</f>
        <v>Jacket</v>
      </c>
      <c r="H840" t="str">
        <f>VLOOKUP($C840,'Raw-products'!$A$2:$H$1261,MATCH(H$1,'Raw-products'!$A$1:$H$1,0))</f>
        <v>Coach</v>
      </c>
      <c r="I840" t="str">
        <f>VLOOKUP($C840,'Raw-products'!$A$2:$H$1261,MATCH(I$1,'Raw-products'!$A$1:$H$1,0))</f>
        <v>XL</v>
      </c>
      <c r="J840" t="str">
        <f>VLOOKUP($C840,'Raw-products'!$A$2:$H$1261,MATCH(J$1,'Raw-products'!$A$1:$H$1,0))</f>
        <v>red</v>
      </c>
      <c r="K840">
        <f>VLOOKUP($C840,'Raw-products'!$A$2:$H$1261,MATCH(K$1,'Raw-products'!$A$1:$H$1,0))</f>
        <v>115</v>
      </c>
      <c r="L840">
        <f>VLOOKUP($C840,'Raw-products'!$A$2:$H$1261,MATCH(L$1,'Raw-products'!$A$1:$H$1,0))</f>
        <v>46</v>
      </c>
      <c r="M840" s="5">
        <f t="shared" si="26"/>
        <v>5290</v>
      </c>
      <c r="N840" cm="1">
        <f t="array" ref="N840:Q840">_xlfn.XLOOKUP($B840,'Raw -orders'!$A:$A,'Raw -orders'!$B:$E)</f>
        <v>497</v>
      </c>
      <c r="O840">
        <v>46769</v>
      </c>
      <c r="P840" s="1">
        <v>44249</v>
      </c>
      <c r="Q840" s="1">
        <v>44272</v>
      </c>
      <c r="R840" t="str" cm="1">
        <f t="array" ref="R840:Y840">_xlfn.XLOOKUP($N840,'Raw - customers'!$A:$A,'Raw - customers'!$B:$I)</f>
        <v>Claudio Archibould</v>
      </c>
      <c r="S840" t="str">
        <v>Bigender</v>
      </c>
      <c r="T840">
        <v>31</v>
      </c>
      <c r="U840" t="str">
        <v>0487 Jordan TerraceSuite 509</v>
      </c>
      <c r="V840">
        <v>9290</v>
      </c>
      <c r="W840" t="str">
        <v>North Aidentown</v>
      </c>
      <c r="X840" t="str">
        <v>Northern Territory</v>
      </c>
      <c r="Y840" t="str">
        <v>Australia</v>
      </c>
      <c r="Z840">
        <v>2</v>
      </c>
      <c r="AA840" s="3" t="str">
        <f t="shared" si="27"/>
        <v>20 to 30</v>
      </c>
      <c r="AP840" s="6">
        <v>497</v>
      </c>
      <c r="AQ840" s="6" t="s">
        <v>1339</v>
      </c>
    </row>
    <row r="841" spans="1:43" x14ac:dyDescent="0.25">
      <c r="A841">
        <v>839</v>
      </c>
      <c r="B841">
        <v>174</v>
      </c>
      <c r="C841">
        <v>795</v>
      </c>
      <c r="D841">
        <v>91</v>
      </c>
      <c r="E841">
        <v>1</v>
      </c>
      <c r="F841">
        <v>91</v>
      </c>
      <c r="G841" t="str">
        <f>VLOOKUP($C841,'Raw-products'!$A$2:$H$1261,MATCH(G$1,'Raw-products'!$A$1:$H$1,0))</f>
        <v>Jacket</v>
      </c>
      <c r="H841" t="str">
        <f>VLOOKUP($C841,'Raw-products'!$A$2:$H$1261,MATCH(H$1,'Raw-products'!$A$1:$H$1,0))</f>
        <v>Pullover</v>
      </c>
      <c r="I841" t="str">
        <f>VLOOKUP($C841,'Raw-products'!$A$2:$H$1261,MATCH(I$1,'Raw-products'!$A$1:$H$1,0))</f>
        <v>XS</v>
      </c>
      <c r="J841" t="str">
        <f>VLOOKUP($C841,'Raw-products'!$A$2:$H$1261,MATCH(J$1,'Raw-products'!$A$1:$H$1,0))</f>
        <v>indigo</v>
      </c>
      <c r="K841">
        <f>VLOOKUP($C841,'Raw-products'!$A$2:$H$1261,MATCH(K$1,'Raw-products'!$A$1:$H$1,0))</f>
        <v>114</v>
      </c>
      <c r="L841">
        <f>VLOOKUP($C841,'Raw-products'!$A$2:$H$1261,MATCH(L$1,'Raw-products'!$A$1:$H$1,0))</f>
        <v>78</v>
      </c>
      <c r="M841" s="5">
        <f t="shared" si="26"/>
        <v>8892</v>
      </c>
      <c r="N841" cm="1">
        <f t="array" ref="N841:Q841">_xlfn.XLOOKUP($B841,'Raw -orders'!$A:$A,'Raw -orders'!$B:$E)</f>
        <v>497</v>
      </c>
      <c r="O841">
        <v>46769</v>
      </c>
      <c r="P841" s="1">
        <v>44249</v>
      </c>
      <c r="Q841" s="1">
        <v>44272</v>
      </c>
      <c r="R841" t="str" cm="1">
        <f t="array" ref="R841:Y841">_xlfn.XLOOKUP($N841,'Raw - customers'!$A:$A,'Raw - customers'!$B:$I)</f>
        <v>Claudio Archibould</v>
      </c>
      <c r="S841" t="str">
        <v>Bigender</v>
      </c>
      <c r="T841">
        <v>31</v>
      </c>
      <c r="U841" t="str">
        <v>0487 Jordan TerraceSuite 509</v>
      </c>
      <c r="V841">
        <v>9290</v>
      </c>
      <c r="W841" t="str">
        <v>North Aidentown</v>
      </c>
      <c r="X841" t="str">
        <v>Northern Territory</v>
      </c>
      <c r="Y841" t="str">
        <v>Australia</v>
      </c>
      <c r="Z841">
        <v>2</v>
      </c>
      <c r="AA841" s="3" t="str">
        <f t="shared" si="27"/>
        <v>20 to 30</v>
      </c>
      <c r="AP841" s="6">
        <v>497</v>
      </c>
      <c r="AQ841" s="6" t="s">
        <v>1339</v>
      </c>
    </row>
    <row r="842" spans="1:43" x14ac:dyDescent="0.25">
      <c r="A842">
        <v>840</v>
      </c>
      <c r="B842">
        <v>175</v>
      </c>
      <c r="C842">
        <v>329</v>
      </c>
      <c r="D842">
        <v>109</v>
      </c>
      <c r="E842">
        <v>1</v>
      </c>
      <c r="F842">
        <v>109</v>
      </c>
      <c r="G842" t="str">
        <f>VLOOKUP($C842,'Raw-products'!$A$2:$H$1261,MATCH(G$1,'Raw-products'!$A$1:$H$1,0))</f>
        <v>Shirt</v>
      </c>
      <c r="H842" t="str">
        <f>VLOOKUP($C842,'Raw-products'!$A$2:$H$1261,MATCH(H$1,'Raw-products'!$A$1:$H$1,0))</f>
        <v>Mandarin Collar</v>
      </c>
      <c r="I842" t="str">
        <f>VLOOKUP($C842,'Raw-products'!$A$2:$H$1261,MATCH(I$1,'Raw-products'!$A$1:$H$1,0))</f>
        <v>XL</v>
      </c>
      <c r="J842" t="str">
        <f>VLOOKUP($C842,'Raw-products'!$A$2:$H$1261,MATCH(J$1,'Raw-products'!$A$1:$H$1,0))</f>
        <v>yellow</v>
      </c>
      <c r="K842">
        <f>VLOOKUP($C842,'Raw-products'!$A$2:$H$1261,MATCH(K$1,'Raw-products'!$A$1:$H$1,0))</f>
        <v>108</v>
      </c>
      <c r="L842">
        <f>VLOOKUP($C842,'Raw-products'!$A$2:$H$1261,MATCH(L$1,'Raw-products'!$A$1:$H$1,0))</f>
        <v>43</v>
      </c>
      <c r="M842" s="5">
        <f t="shared" si="26"/>
        <v>4644</v>
      </c>
      <c r="N842" cm="1">
        <f t="array" ref="N842:Q842">_xlfn.XLOOKUP($B842,'Raw -orders'!$A:$A,'Raw -orders'!$B:$E)</f>
        <v>309</v>
      </c>
      <c r="O842">
        <v>57197</v>
      </c>
      <c r="P842" s="1">
        <v>44277</v>
      </c>
      <c r="Q842" s="1">
        <v>44302</v>
      </c>
      <c r="R842" t="str" cm="1">
        <f t="array" ref="R842:Y842">_xlfn.XLOOKUP($N842,'Raw - customers'!$A:$A,'Raw - customers'!$B:$I)</f>
        <v>Ulla Crombie</v>
      </c>
      <c r="S842" t="str">
        <v>Genderqueer</v>
      </c>
      <c r="T842">
        <v>29</v>
      </c>
      <c r="U842" t="str">
        <v>5302 Ava TerraceApt. 295</v>
      </c>
      <c r="V842">
        <v>7246</v>
      </c>
      <c r="W842" t="str">
        <v>Lake Edward</v>
      </c>
      <c r="X842" t="str">
        <v>Queensland</v>
      </c>
      <c r="Y842" t="str">
        <v>Australia</v>
      </c>
      <c r="Z842">
        <v>3</v>
      </c>
      <c r="AA842" s="3" t="str">
        <f t="shared" si="27"/>
        <v>20 to 30</v>
      </c>
      <c r="AP842" s="6">
        <v>309</v>
      </c>
      <c r="AQ842" s="6" t="s">
        <v>1355</v>
      </c>
    </row>
    <row r="843" spans="1:43" x14ac:dyDescent="0.25">
      <c r="A843">
        <v>841</v>
      </c>
      <c r="B843">
        <v>175</v>
      </c>
      <c r="C843">
        <v>165</v>
      </c>
      <c r="D843">
        <v>91</v>
      </c>
      <c r="E843">
        <v>1</v>
      </c>
      <c r="F843">
        <v>91</v>
      </c>
      <c r="G843" t="str">
        <f>VLOOKUP($C843,'Raw-products'!$A$2:$H$1261,MATCH(G$1,'Raw-products'!$A$1:$H$1,0))</f>
        <v>Shirt</v>
      </c>
      <c r="H843" t="str">
        <f>VLOOKUP($C843,'Raw-products'!$A$2:$H$1261,MATCH(H$1,'Raw-products'!$A$1:$H$1,0))</f>
        <v>Linen</v>
      </c>
      <c r="I843" t="str">
        <f>VLOOKUP($C843,'Raw-products'!$A$2:$H$1261,MATCH(I$1,'Raw-products'!$A$1:$H$1,0))</f>
        <v>XS</v>
      </c>
      <c r="J843" t="str">
        <f>VLOOKUP($C843,'Raw-products'!$A$2:$H$1261,MATCH(J$1,'Raw-products'!$A$1:$H$1,0))</f>
        <v>indigo</v>
      </c>
      <c r="K843">
        <f>VLOOKUP($C843,'Raw-products'!$A$2:$H$1261,MATCH(K$1,'Raw-products'!$A$1:$H$1,0))</f>
        <v>116</v>
      </c>
      <c r="L843">
        <f>VLOOKUP($C843,'Raw-products'!$A$2:$H$1261,MATCH(L$1,'Raw-products'!$A$1:$H$1,0))</f>
        <v>70</v>
      </c>
      <c r="M843" s="5">
        <f t="shared" si="26"/>
        <v>8120</v>
      </c>
      <c r="N843" cm="1">
        <f t="array" ref="N843:Q843">_xlfn.XLOOKUP($B843,'Raw -orders'!$A:$A,'Raw -orders'!$B:$E)</f>
        <v>309</v>
      </c>
      <c r="O843">
        <v>57197</v>
      </c>
      <c r="P843" s="1">
        <v>44277</v>
      </c>
      <c r="Q843" s="1">
        <v>44302</v>
      </c>
      <c r="R843" t="str" cm="1">
        <f t="array" ref="R843:Y843">_xlfn.XLOOKUP($N843,'Raw - customers'!$A:$A,'Raw - customers'!$B:$I)</f>
        <v>Ulla Crombie</v>
      </c>
      <c r="S843" t="str">
        <v>Genderqueer</v>
      </c>
      <c r="T843">
        <v>29</v>
      </c>
      <c r="U843" t="str">
        <v>5302 Ava TerraceApt. 295</v>
      </c>
      <c r="V843">
        <v>7246</v>
      </c>
      <c r="W843" t="str">
        <v>Lake Edward</v>
      </c>
      <c r="X843" t="str">
        <v>Queensland</v>
      </c>
      <c r="Y843" t="str">
        <v>Australia</v>
      </c>
      <c r="Z843">
        <v>3</v>
      </c>
      <c r="AA843" s="3" t="str">
        <f t="shared" si="27"/>
        <v>20 to 30</v>
      </c>
      <c r="AP843" s="6">
        <v>309</v>
      </c>
      <c r="AQ843" s="6" t="s">
        <v>1355</v>
      </c>
    </row>
    <row r="844" spans="1:43" x14ac:dyDescent="0.25">
      <c r="A844">
        <v>842</v>
      </c>
      <c r="B844">
        <v>175</v>
      </c>
      <c r="C844">
        <v>968</v>
      </c>
      <c r="D844">
        <v>97</v>
      </c>
      <c r="E844">
        <v>3</v>
      </c>
      <c r="F844">
        <v>291</v>
      </c>
      <c r="G844" t="str">
        <f>VLOOKUP($C844,'Raw-products'!$A$2:$H$1261,MATCH(G$1,'Raw-products'!$A$1:$H$1,0))</f>
        <v>Trousers</v>
      </c>
      <c r="H844" t="str">
        <f>VLOOKUP($C844,'Raw-products'!$A$2:$H$1261,MATCH(H$1,'Raw-products'!$A$1:$H$1,0))</f>
        <v>Slim-Fit</v>
      </c>
      <c r="I844" t="str">
        <f>VLOOKUP($C844,'Raw-products'!$A$2:$H$1261,MATCH(I$1,'Raw-products'!$A$1:$H$1,0))</f>
        <v>L</v>
      </c>
      <c r="J844" t="str">
        <f>VLOOKUP($C844,'Raw-products'!$A$2:$H$1261,MATCH(J$1,'Raw-products'!$A$1:$H$1,0))</f>
        <v>blue</v>
      </c>
      <c r="K844">
        <f>VLOOKUP($C844,'Raw-products'!$A$2:$H$1261,MATCH(K$1,'Raw-products'!$A$1:$H$1,0))</f>
        <v>119</v>
      </c>
      <c r="L844">
        <f>VLOOKUP($C844,'Raw-products'!$A$2:$H$1261,MATCH(L$1,'Raw-products'!$A$1:$H$1,0))</f>
        <v>49</v>
      </c>
      <c r="M844" s="5">
        <f t="shared" si="26"/>
        <v>5831</v>
      </c>
      <c r="N844" cm="1">
        <f t="array" ref="N844:Q844">_xlfn.XLOOKUP($B844,'Raw -orders'!$A:$A,'Raw -orders'!$B:$E)</f>
        <v>309</v>
      </c>
      <c r="O844">
        <v>57197</v>
      </c>
      <c r="P844" s="1">
        <v>44277</v>
      </c>
      <c r="Q844" s="1">
        <v>44302</v>
      </c>
      <c r="R844" t="str" cm="1">
        <f t="array" ref="R844:Y844">_xlfn.XLOOKUP($N844,'Raw - customers'!$A:$A,'Raw - customers'!$B:$I)</f>
        <v>Ulla Crombie</v>
      </c>
      <c r="S844" t="str">
        <v>Genderqueer</v>
      </c>
      <c r="T844">
        <v>29</v>
      </c>
      <c r="U844" t="str">
        <v>5302 Ava TerraceApt. 295</v>
      </c>
      <c r="V844">
        <v>7246</v>
      </c>
      <c r="W844" t="str">
        <v>Lake Edward</v>
      </c>
      <c r="X844" t="str">
        <v>Queensland</v>
      </c>
      <c r="Y844" t="str">
        <v>Australia</v>
      </c>
      <c r="Z844">
        <v>3</v>
      </c>
      <c r="AA844" s="3" t="str">
        <f t="shared" si="27"/>
        <v>20 to 30</v>
      </c>
      <c r="AP844" s="6">
        <v>309</v>
      </c>
      <c r="AQ844" s="6" t="s">
        <v>1355</v>
      </c>
    </row>
    <row r="845" spans="1:43" x14ac:dyDescent="0.25">
      <c r="A845">
        <v>843</v>
      </c>
      <c r="B845">
        <v>175</v>
      </c>
      <c r="C845">
        <v>1207</v>
      </c>
      <c r="D845">
        <v>105</v>
      </c>
      <c r="E845">
        <v>3</v>
      </c>
      <c r="F845">
        <v>315</v>
      </c>
      <c r="G845" t="str">
        <f>VLOOKUP($C845,'Raw-products'!$A$2:$H$1261,MATCH(G$1,'Raw-products'!$A$1:$H$1,0))</f>
        <v>Trousers</v>
      </c>
      <c r="H845" t="str">
        <f>VLOOKUP($C845,'Raw-products'!$A$2:$H$1261,MATCH(H$1,'Raw-products'!$A$1:$H$1,0))</f>
        <v>Pleated</v>
      </c>
      <c r="I845" t="str">
        <f>VLOOKUP($C845,'Raw-products'!$A$2:$H$1261,MATCH(I$1,'Raw-products'!$A$1:$H$1,0))</f>
        <v>M</v>
      </c>
      <c r="J845" t="str">
        <f>VLOOKUP($C845,'Raw-products'!$A$2:$H$1261,MATCH(J$1,'Raw-products'!$A$1:$H$1,0))</f>
        <v>green</v>
      </c>
      <c r="K845">
        <f>VLOOKUP($C845,'Raw-products'!$A$2:$H$1261,MATCH(K$1,'Raw-products'!$A$1:$H$1,0))</f>
        <v>90</v>
      </c>
      <c r="L845">
        <f>VLOOKUP($C845,'Raw-products'!$A$2:$H$1261,MATCH(L$1,'Raw-products'!$A$1:$H$1,0))</f>
        <v>41</v>
      </c>
      <c r="M845" s="5">
        <f t="shared" si="26"/>
        <v>3690</v>
      </c>
      <c r="N845" cm="1">
        <f t="array" ref="N845:Q845">_xlfn.XLOOKUP($B845,'Raw -orders'!$A:$A,'Raw -orders'!$B:$E)</f>
        <v>309</v>
      </c>
      <c r="O845">
        <v>57197</v>
      </c>
      <c r="P845" s="1">
        <v>44277</v>
      </c>
      <c r="Q845" s="1">
        <v>44302</v>
      </c>
      <c r="R845" t="str" cm="1">
        <f t="array" ref="R845:Y845">_xlfn.XLOOKUP($N845,'Raw - customers'!$A:$A,'Raw - customers'!$B:$I)</f>
        <v>Ulla Crombie</v>
      </c>
      <c r="S845" t="str">
        <v>Genderqueer</v>
      </c>
      <c r="T845">
        <v>29</v>
      </c>
      <c r="U845" t="str">
        <v>5302 Ava TerraceApt. 295</v>
      </c>
      <c r="V845">
        <v>7246</v>
      </c>
      <c r="W845" t="str">
        <v>Lake Edward</v>
      </c>
      <c r="X845" t="str">
        <v>Queensland</v>
      </c>
      <c r="Y845" t="str">
        <v>Australia</v>
      </c>
      <c r="Z845">
        <v>3</v>
      </c>
      <c r="AA845" s="3" t="str">
        <f t="shared" si="27"/>
        <v>20 to 30</v>
      </c>
      <c r="AP845" s="6">
        <v>309</v>
      </c>
      <c r="AQ845" s="6" t="s">
        <v>1355</v>
      </c>
    </row>
    <row r="846" spans="1:43" x14ac:dyDescent="0.25">
      <c r="A846">
        <v>844</v>
      </c>
      <c r="B846">
        <v>175</v>
      </c>
      <c r="C846">
        <v>381</v>
      </c>
      <c r="D846">
        <v>94</v>
      </c>
      <c r="E846">
        <v>3</v>
      </c>
      <c r="F846">
        <v>282</v>
      </c>
      <c r="G846" t="str">
        <f>VLOOKUP($C846,'Raw-products'!$A$2:$H$1261,MATCH(G$1,'Raw-products'!$A$1:$H$1,0))</f>
        <v>Shirt</v>
      </c>
      <c r="H846" t="str">
        <f>VLOOKUP($C846,'Raw-products'!$A$2:$H$1261,MATCH(H$1,'Raw-products'!$A$1:$H$1,0))</f>
        <v>Henley</v>
      </c>
      <c r="I846" t="str">
        <f>VLOOKUP($C846,'Raw-products'!$A$2:$H$1261,MATCH(I$1,'Raw-products'!$A$1:$H$1,0))</f>
        <v>S</v>
      </c>
      <c r="J846" t="str">
        <f>VLOOKUP($C846,'Raw-products'!$A$2:$H$1261,MATCH(J$1,'Raw-products'!$A$1:$H$1,0))</f>
        <v>violet</v>
      </c>
      <c r="K846">
        <f>VLOOKUP($C846,'Raw-products'!$A$2:$H$1261,MATCH(K$1,'Raw-products'!$A$1:$H$1,0))</f>
        <v>92</v>
      </c>
      <c r="L846">
        <f>VLOOKUP($C846,'Raw-products'!$A$2:$H$1261,MATCH(L$1,'Raw-products'!$A$1:$H$1,0))</f>
        <v>43</v>
      </c>
      <c r="M846" s="5">
        <f t="shared" si="26"/>
        <v>3956</v>
      </c>
      <c r="N846" cm="1">
        <f t="array" ref="N846:Q846">_xlfn.XLOOKUP($B846,'Raw -orders'!$A:$A,'Raw -orders'!$B:$E)</f>
        <v>309</v>
      </c>
      <c r="O846">
        <v>57197</v>
      </c>
      <c r="P846" s="1">
        <v>44277</v>
      </c>
      <c r="Q846" s="1">
        <v>44302</v>
      </c>
      <c r="R846" t="str" cm="1">
        <f t="array" ref="R846:Y846">_xlfn.XLOOKUP($N846,'Raw - customers'!$A:$A,'Raw - customers'!$B:$I)</f>
        <v>Ulla Crombie</v>
      </c>
      <c r="S846" t="str">
        <v>Genderqueer</v>
      </c>
      <c r="T846">
        <v>29</v>
      </c>
      <c r="U846" t="str">
        <v>5302 Ava TerraceApt. 295</v>
      </c>
      <c r="V846">
        <v>7246</v>
      </c>
      <c r="W846" t="str">
        <v>Lake Edward</v>
      </c>
      <c r="X846" t="str">
        <v>Queensland</v>
      </c>
      <c r="Y846" t="str">
        <v>Australia</v>
      </c>
      <c r="Z846">
        <v>3</v>
      </c>
      <c r="AA846" s="3" t="str">
        <f t="shared" si="27"/>
        <v>20 to 30</v>
      </c>
      <c r="AP846" s="6">
        <v>309</v>
      </c>
      <c r="AQ846" s="6" t="s">
        <v>1355</v>
      </c>
    </row>
    <row r="847" spans="1:43" x14ac:dyDescent="0.25">
      <c r="A847">
        <v>845</v>
      </c>
      <c r="B847">
        <v>175</v>
      </c>
      <c r="C847">
        <v>890</v>
      </c>
      <c r="D847">
        <v>94</v>
      </c>
      <c r="E847">
        <v>3</v>
      </c>
      <c r="F847">
        <v>282</v>
      </c>
      <c r="G847" t="str">
        <f>VLOOKUP($C847,'Raw-products'!$A$2:$H$1261,MATCH(G$1,'Raw-products'!$A$1:$H$1,0))</f>
        <v>Trousers</v>
      </c>
      <c r="H847" t="str">
        <f>VLOOKUP($C847,'Raw-products'!$A$2:$H$1261,MATCH(H$1,'Raw-products'!$A$1:$H$1,0))</f>
        <v>Cords</v>
      </c>
      <c r="I847" t="str">
        <f>VLOOKUP($C847,'Raw-products'!$A$2:$H$1261,MATCH(I$1,'Raw-products'!$A$1:$H$1,0))</f>
        <v>XS</v>
      </c>
      <c r="J847" t="str">
        <f>VLOOKUP($C847,'Raw-products'!$A$2:$H$1261,MATCH(J$1,'Raw-products'!$A$1:$H$1,0))</f>
        <v>green</v>
      </c>
      <c r="K847">
        <f>VLOOKUP($C847,'Raw-products'!$A$2:$H$1261,MATCH(K$1,'Raw-products'!$A$1:$H$1,0))</f>
        <v>113</v>
      </c>
      <c r="L847">
        <f>VLOOKUP($C847,'Raw-products'!$A$2:$H$1261,MATCH(L$1,'Raw-products'!$A$1:$H$1,0))</f>
        <v>50</v>
      </c>
      <c r="M847" s="5">
        <f t="shared" si="26"/>
        <v>5650</v>
      </c>
      <c r="N847" cm="1">
        <f t="array" ref="N847:Q847">_xlfn.XLOOKUP($B847,'Raw -orders'!$A:$A,'Raw -orders'!$B:$E)</f>
        <v>309</v>
      </c>
      <c r="O847">
        <v>57197</v>
      </c>
      <c r="P847" s="1">
        <v>44277</v>
      </c>
      <c r="Q847" s="1">
        <v>44302</v>
      </c>
      <c r="R847" t="str" cm="1">
        <f t="array" ref="R847:Y847">_xlfn.XLOOKUP($N847,'Raw - customers'!$A:$A,'Raw - customers'!$B:$I)</f>
        <v>Ulla Crombie</v>
      </c>
      <c r="S847" t="str">
        <v>Genderqueer</v>
      </c>
      <c r="T847">
        <v>29</v>
      </c>
      <c r="U847" t="str">
        <v>5302 Ava TerraceApt. 295</v>
      </c>
      <c r="V847">
        <v>7246</v>
      </c>
      <c r="W847" t="str">
        <v>Lake Edward</v>
      </c>
      <c r="X847" t="str">
        <v>Queensland</v>
      </c>
      <c r="Y847" t="str">
        <v>Australia</v>
      </c>
      <c r="Z847">
        <v>3</v>
      </c>
      <c r="AA847" s="3" t="str">
        <f t="shared" si="27"/>
        <v>20 to 30</v>
      </c>
      <c r="AP847" s="6">
        <v>309</v>
      </c>
      <c r="AQ847" s="6" t="s">
        <v>1355</v>
      </c>
    </row>
    <row r="848" spans="1:43" x14ac:dyDescent="0.25">
      <c r="A848">
        <v>846</v>
      </c>
      <c r="B848">
        <v>175</v>
      </c>
      <c r="C848">
        <v>66</v>
      </c>
      <c r="D848">
        <v>104</v>
      </c>
      <c r="E848">
        <v>1</v>
      </c>
      <c r="F848">
        <v>104</v>
      </c>
      <c r="G848" t="str">
        <f>VLOOKUP($C848,'Raw-products'!$A$2:$H$1261,MATCH(G$1,'Raw-products'!$A$1:$H$1,0))</f>
        <v>Shirt</v>
      </c>
      <c r="H848" t="str">
        <f>VLOOKUP($C848,'Raw-products'!$A$2:$H$1261,MATCH(H$1,'Raw-products'!$A$1:$H$1,0))</f>
        <v>Dress</v>
      </c>
      <c r="I848" t="str">
        <f>VLOOKUP($C848,'Raw-products'!$A$2:$H$1261,MATCH(I$1,'Raw-products'!$A$1:$H$1,0))</f>
        <v>S</v>
      </c>
      <c r="J848" t="str">
        <f>VLOOKUP($C848,'Raw-products'!$A$2:$H$1261,MATCH(J$1,'Raw-products'!$A$1:$H$1,0))</f>
        <v>violet</v>
      </c>
      <c r="K848">
        <f>VLOOKUP($C848,'Raw-products'!$A$2:$H$1261,MATCH(K$1,'Raw-products'!$A$1:$H$1,0))</f>
        <v>119</v>
      </c>
      <c r="L848">
        <f>VLOOKUP($C848,'Raw-products'!$A$2:$H$1261,MATCH(L$1,'Raw-products'!$A$1:$H$1,0))</f>
        <v>69</v>
      </c>
      <c r="M848" s="5">
        <f t="shared" si="26"/>
        <v>8211</v>
      </c>
      <c r="N848" cm="1">
        <f t="array" ref="N848:Q848">_xlfn.XLOOKUP($B848,'Raw -orders'!$A:$A,'Raw -orders'!$B:$E)</f>
        <v>309</v>
      </c>
      <c r="O848">
        <v>57197</v>
      </c>
      <c r="P848" s="1">
        <v>44277</v>
      </c>
      <c r="Q848" s="1">
        <v>44302</v>
      </c>
      <c r="R848" t="str" cm="1">
        <f t="array" ref="R848:Y848">_xlfn.XLOOKUP($N848,'Raw - customers'!$A:$A,'Raw - customers'!$B:$I)</f>
        <v>Ulla Crombie</v>
      </c>
      <c r="S848" t="str">
        <v>Genderqueer</v>
      </c>
      <c r="T848">
        <v>29</v>
      </c>
      <c r="U848" t="str">
        <v>5302 Ava TerraceApt. 295</v>
      </c>
      <c r="V848">
        <v>7246</v>
      </c>
      <c r="W848" t="str">
        <v>Lake Edward</v>
      </c>
      <c r="X848" t="str">
        <v>Queensland</v>
      </c>
      <c r="Y848" t="str">
        <v>Australia</v>
      </c>
      <c r="Z848">
        <v>3</v>
      </c>
      <c r="AA848" s="3" t="str">
        <f t="shared" si="27"/>
        <v>20 to 30</v>
      </c>
      <c r="AP848" s="6">
        <v>309</v>
      </c>
      <c r="AQ848" s="6" t="s">
        <v>1355</v>
      </c>
    </row>
    <row r="849" spans="1:43" x14ac:dyDescent="0.25">
      <c r="A849">
        <v>847</v>
      </c>
      <c r="B849">
        <v>175</v>
      </c>
      <c r="C849">
        <v>1052</v>
      </c>
      <c r="D849">
        <v>93</v>
      </c>
      <c r="E849">
        <v>1</v>
      </c>
      <c r="F849">
        <v>93</v>
      </c>
      <c r="G849" t="str">
        <f>VLOOKUP($C849,'Raw-products'!$A$2:$H$1261,MATCH(G$1,'Raw-products'!$A$1:$H$1,0))</f>
        <v>Trousers</v>
      </c>
      <c r="H849" t="str">
        <f>VLOOKUP($C849,'Raw-products'!$A$2:$H$1261,MATCH(H$1,'Raw-products'!$A$1:$H$1,0))</f>
        <v>Joggers</v>
      </c>
      <c r="I849" t="str">
        <f>VLOOKUP($C849,'Raw-products'!$A$2:$H$1261,MATCH(I$1,'Raw-products'!$A$1:$H$1,0))</f>
        <v>M</v>
      </c>
      <c r="J849" t="str">
        <f>VLOOKUP($C849,'Raw-products'!$A$2:$H$1261,MATCH(J$1,'Raw-products'!$A$1:$H$1,0))</f>
        <v>red</v>
      </c>
      <c r="K849">
        <f>VLOOKUP($C849,'Raw-products'!$A$2:$H$1261,MATCH(K$1,'Raw-products'!$A$1:$H$1,0))</f>
        <v>94</v>
      </c>
      <c r="L849">
        <f>VLOOKUP($C849,'Raw-products'!$A$2:$H$1261,MATCH(L$1,'Raw-products'!$A$1:$H$1,0))</f>
        <v>43</v>
      </c>
      <c r="M849" s="5">
        <f t="shared" si="26"/>
        <v>4042</v>
      </c>
      <c r="N849" cm="1">
        <f t="array" ref="N849:Q849">_xlfn.XLOOKUP($B849,'Raw -orders'!$A:$A,'Raw -orders'!$B:$E)</f>
        <v>309</v>
      </c>
      <c r="O849">
        <v>57197</v>
      </c>
      <c r="P849" s="1">
        <v>44277</v>
      </c>
      <c r="Q849" s="1">
        <v>44302</v>
      </c>
      <c r="R849" t="str" cm="1">
        <f t="array" ref="R849:Y849">_xlfn.XLOOKUP($N849,'Raw - customers'!$A:$A,'Raw - customers'!$B:$I)</f>
        <v>Ulla Crombie</v>
      </c>
      <c r="S849" t="str">
        <v>Genderqueer</v>
      </c>
      <c r="T849">
        <v>29</v>
      </c>
      <c r="U849" t="str">
        <v>5302 Ava TerraceApt. 295</v>
      </c>
      <c r="V849">
        <v>7246</v>
      </c>
      <c r="W849" t="str">
        <v>Lake Edward</v>
      </c>
      <c r="X849" t="str">
        <v>Queensland</v>
      </c>
      <c r="Y849" t="str">
        <v>Australia</v>
      </c>
      <c r="Z849">
        <v>3</v>
      </c>
      <c r="AA849" s="3" t="str">
        <f t="shared" si="27"/>
        <v>20 to 30</v>
      </c>
      <c r="AP849" s="6">
        <v>309</v>
      </c>
      <c r="AQ849" s="6" t="s">
        <v>1355</v>
      </c>
    </row>
    <row r="850" spans="1:43" x14ac:dyDescent="0.25">
      <c r="A850">
        <v>848</v>
      </c>
      <c r="B850">
        <v>176</v>
      </c>
      <c r="C850">
        <v>704</v>
      </c>
      <c r="D850">
        <v>119</v>
      </c>
      <c r="E850">
        <v>1</v>
      </c>
      <c r="F850">
        <v>119</v>
      </c>
      <c r="G850" t="str">
        <f>VLOOKUP($C850,'Raw-products'!$A$2:$H$1261,MATCH(G$1,'Raw-products'!$A$1:$H$1,0))</f>
        <v>Jacket</v>
      </c>
      <c r="H850" t="str">
        <f>VLOOKUP($C850,'Raw-products'!$A$2:$H$1261,MATCH(H$1,'Raw-products'!$A$1:$H$1,0))</f>
        <v>Trench Coat</v>
      </c>
      <c r="I850" t="str">
        <f>VLOOKUP($C850,'Raw-products'!$A$2:$H$1261,MATCH(I$1,'Raw-products'!$A$1:$H$1,0))</f>
        <v>XL</v>
      </c>
      <c r="J850" t="str">
        <f>VLOOKUP($C850,'Raw-products'!$A$2:$H$1261,MATCH(J$1,'Raw-products'!$A$1:$H$1,0))</f>
        <v>red</v>
      </c>
      <c r="K850">
        <f>VLOOKUP($C850,'Raw-products'!$A$2:$H$1261,MATCH(K$1,'Raw-products'!$A$1:$H$1,0))</f>
        <v>112</v>
      </c>
      <c r="L850">
        <f>VLOOKUP($C850,'Raw-products'!$A$2:$H$1261,MATCH(L$1,'Raw-products'!$A$1:$H$1,0))</f>
        <v>40</v>
      </c>
      <c r="M850" s="5">
        <f t="shared" si="26"/>
        <v>4480</v>
      </c>
      <c r="N850" cm="1">
        <f t="array" ref="N850:Q850">_xlfn.XLOOKUP($B850,'Raw -orders'!$A:$A,'Raw -orders'!$B:$E)</f>
        <v>574</v>
      </c>
      <c r="O850">
        <v>28185</v>
      </c>
      <c r="P850" s="1">
        <v>44465</v>
      </c>
      <c r="Q850" s="1">
        <v>44473</v>
      </c>
      <c r="R850" t="str" cm="1">
        <f t="array" ref="R850:Y850">_xlfn.XLOOKUP($N850,'Raw - customers'!$A:$A,'Raw - customers'!$B:$I)</f>
        <v>Ranna Paolillo</v>
      </c>
      <c r="S850" t="str">
        <v>Polygender</v>
      </c>
      <c r="T850">
        <v>53</v>
      </c>
      <c r="U850" t="str">
        <v>1804 Ella HillSuite 318</v>
      </c>
      <c r="V850">
        <v>9400</v>
      </c>
      <c r="W850" t="str">
        <v>Zacharybury</v>
      </c>
      <c r="X850" t="str">
        <v>Northern Territory</v>
      </c>
      <c r="Y850" t="str">
        <v>Australia</v>
      </c>
      <c r="Z850">
        <v>9</v>
      </c>
      <c r="AA850" s="3" t="str">
        <f t="shared" si="27"/>
        <v>0 to 10</v>
      </c>
      <c r="AP850" s="6">
        <v>574</v>
      </c>
      <c r="AQ850" s="6" t="s">
        <v>1339</v>
      </c>
    </row>
    <row r="851" spans="1:43" x14ac:dyDescent="0.25">
      <c r="A851">
        <v>849</v>
      </c>
      <c r="B851">
        <v>176</v>
      </c>
      <c r="C851">
        <v>642</v>
      </c>
      <c r="D851">
        <v>93</v>
      </c>
      <c r="E851">
        <v>1</v>
      </c>
      <c r="F851">
        <v>93</v>
      </c>
      <c r="G851" t="str">
        <f>VLOOKUP($C851,'Raw-products'!$A$2:$H$1261,MATCH(G$1,'Raw-products'!$A$1:$H$1,0))</f>
        <v>Jacket</v>
      </c>
      <c r="H851" t="str">
        <f>VLOOKUP($C851,'Raw-products'!$A$2:$H$1261,MATCH(H$1,'Raw-products'!$A$1:$H$1,0))</f>
        <v>Coach</v>
      </c>
      <c r="I851" t="str">
        <f>VLOOKUP($C851,'Raw-products'!$A$2:$H$1261,MATCH(I$1,'Raw-products'!$A$1:$H$1,0))</f>
        <v>M</v>
      </c>
      <c r="J851" t="str">
        <f>VLOOKUP($C851,'Raw-products'!$A$2:$H$1261,MATCH(J$1,'Raw-products'!$A$1:$H$1,0))</f>
        <v>yellow</v>
      </c>
      <c r="K851">
        <f>VLOOKUP($C851,'Raw-products'!$A$2:$H$1261,MATCH(K$1,'Raw-products'!$A$1:$H$1,0))</f>
        <v>115</v>
      </c>
      <c r="L851">
        <f>VLOOKUP($C851,'Raw-products'!$A$2:$H$1261,MATCH(L$1,'Raw-products'!$A$1:$H$1,0))</f>
        <v>48</v>
      </c>
      <c r="M851" s="5">
        <f t="shared" si="26"/>
        <v>5520</v>
      </c>
      <c r="N851" cm="1">
        <f t="array" ref="N851:Q851">_xlfn.XLOOKUP($B851,'Raw -orders'!$A:$A,'Raw -orders'!$B:$E)</f>
        <v>574</v>
      </c>
      <c r="O851">
        <v>28185</v>
      </c>
      <c r="P851" s="1">
        <v>44465</v>
      </c>
      <c r="Q851" s="1">
        <v>44473</v>
      </c>
      <c r="R851" t="str" cm="1">
        <f t="array" ref="R851:Y851">_xlfn.XLOOKUP($N851,'Raw - customers'!$A:$A,'Raw - customers'!$B:$I)</f>
        <v>Ranna Paolillo</v>
      </c>
      <c r="S851" t="str">
        <v>Polygender</v>
      </c>
      <c r="T851">
        <v>53</v>
      </c>
      <c r="U851" t="str">
        <v>1804 Ella HillSuite 318</v>
      </c>
      <c r="V851">
        <v>9400</v>
      </c>
      <c r="W851" t="str">
        <v>Zacharybury</v>
      </c>
      <c r="X851" t="str">
        <v>Northern Territory</v>
      </c>
      <c r="Y851" t="str">
        <v>Australia</v>
      </c>
      <c r="Z851">
        <v>9</v>
      </c>
      <c r="AA851" s="3" t="str">
        <f t="shared" si="27"/>
        <v>0 to 10</v>
      </c>
      <c r="AP851" s="6">
        <v>574</v>
      </c>
      <c r="AQ851" s="6" t="s">
        <v>1339</v>
      </c>
    </row>
    <row r="852" spans="1:43" x14ac:dyDescent="0.25">
      <c r="A852">
        <v>850</v>
      </c>
      <c r="B852">
        <v>176</v>
      </c>
      <c r="C852">
        <v>124</v>
      </c>
      <c r="D852">
        <v>92</v>
      </c>
      <c r="E852">
        <v>1</v>
      </c>
      <c r="F852">
        <v>92</v>
      </c>
      <c r="G852" t="str">
        <f>VLOOKUP($C852,'Raw-products'!$A$2:$H$1261,MATCH(G$1,'Raw-products'!$A$1:$H$1,0))</f>
        <v>Shirt</v>
      </c>
      <c r="H852" t="str">
        <f>VLOOKUP($C852,'Raw-products'!$A$2:$H$1261,MATCH(H$1,'Raw-products'!$A$1:$H$1,0))</f>
        <v>Denim</v>
      </c>
      <c r="I852" t="str">
        <f>VLOOKUP($C852,'Raw-products'!$A$2:$H$1261,MATCH(I$1,'Raw-products'!$A$1:$H$1,0))</f>
        <v>XL</v>
      </c>
      <c r="J852" t="str">
        <f>VLOOKUP($C852,'Raw-products'!$A$2:$H$1261,MATCH(J$1,'Raw-products'!$A$1:$H$1,0))</f>
        <v>green</v>
      </c>
      <c r="K852">
        <f>VLOOKUP($C852,'Raw-products'!$A$2:$H$1261,MATCH(K$1,'Raw-products'!$A$1:$H$1,0))</f>
        <v>115</v>
      </c>
      <c r="L852">
        <f>VLOOKUP($C852,'Raw-products'!$A$2:$H$1261,MATCH(L$1,'Raw-products'!$A$1:$H$1,0))</f>
        <v>52</v>
      </c>
      <c r="M852" s="5">
        <f t="shared" si="26"/>
        <v>5980</v>
      </c>
      <c r="N852" cm="1">
        <f t="array" ref="N852:Q852">_xlfn.XLOOKUP($B852,'Raw -orders'!$A:$A,'Raw -orders'!$B:$E)</f>
        <v>574</v>
      </c>
      <c r="O852">
        <v>28185</v>
      </c>
      <c r="P852" s="1">
        <v>44465</v>
      </c>
      <c r="Q852" s="1">
        <v>44473</v>
      </c>
      <c r="R852" t="str" cm="1">
        <f t="array" ref="R852:Y852">_xlfn.XLOOKUP($N852,'Raw - customers'!$A:$A,'Raw - customers'!$B:$I)</f>
        <v>Ranna Paolillo</v>
      </c>
      <c r="S852" t="str">
        <v>Polygender</v>
      </c>
      <c r="T852">
        <v>53</v>
      </c>
      <c r="U852" t="str">
        <v>1804 Ella HillSuite 318</v>
      </c>
      <c r="V852">
        <v>9400</v>
      </c>
      <c r="W852" t="str">
        <v>Zacharybury</v>
      </c>
      <c r="X852" t="str">
        <v>Northern Territory</v>
      </c>
      <c r="Y852" t="str">
        <v>Australia</v>
      </c>
      <c r="Z852">
        <v>9</v>
      </c>
      <c r="AA852" s="3" t="str">
        <f t="shared" si="27"/>
        <v>0 to 10</v>
      </c>
      <c r="AP852" s="6">
        <v>574</v>
      </c>
      <c r="AQ852" s="6" t="s">
        <v>1339</v>
      </c>
    </row>
    <row r="853" spans="1:43" x14ac:dyDescent="0.25">
      <c r="A853">
        <v>851</v>
      </c>
      <c r="B853">
        <v>176</v>
      </c>
      <c r="C853">
        <v>24</v>
      </c>
      <c r="D853">
        <v>96</v>
      </c>
      <c r="E853">
        <v>3</v>
      </c>
      <c r="F853">
        <v>288</v>
      </c>
      <c r="G853" t="str">
        <f>VLOOKUP($C853,'Raw-products'!$A$2:$H$1261,MATCH(G$1,'Raw-products'!$A$1:$H$1,0))</f>
        <v>Shirt</v>
      </c>
      <c r="H853" t="str">
        <f>VLOOKUP($C853,'Raw-products'!$A$2:$H$1261,MATCH(H$1,'Raw-products'!$A$1:$H$1,0))</f>
        <v>Oxford Cloth</v>
      </c>
      <c r="I853" t="str">
        <f>VLOOKUP($C853,'Raw-products'!$A$2:$H$1261,MATCH(I$1,'Raw-products'!$A$1:$H$1,0))</f>
        <v>XL</v>
      </c>
      <c r="J853" t="str">
        <f>VLOOKUP($C853,'Raw-products'!$A$2:$H$1261,MATCH(J$1,'Raw-products'!$A$1:$H$1,0))</f>
        <v>blue</v>
      </c>
      <c r="K853">
        <f>VLOOKUP($C853,'Raw-products'!$A$2:$H$1261,MATCH(K$1,'Raw-products'!$A$1:$H$1,0))</f>
        <v>114</v>
      </c>
      <c r="L853">
        <f>VLOOKUP($C853,'Raw-products'!$A$2:$H$1261,MATCH(L$1,'Raw-products'!$A$1:$H$1,0))</f>
        <v>60</v>
      </c>
      <c r="M853" s="5">
        <f t="shared" si="26"/>
        <v>6840</v>
      </c>
      <c r="N853" cm="1">
        <f t="array" ref="N853:Q853">_xlfn.XLOOKUP($B853,'Raw -orders'!$A:$A,'Raw -orders'!$B:$E)</f>
        <v>574</v>
      </c>
      <c r="O853">
        <v>28185</v>
      </c>
      <c r="P853" s="1">
        <v>44465</v>
      </c>
      <c r="Q853" s="1">
        <v>44473</v>
      </c>
      <c r="R853" t="str" cm="1">
        <f t="array" ref="R853:Y853">_xlfn.XLOOKUP($N853,'Raw - customers'!$A:$A,'Raw - customers'!$B:$I)</f>
        <v>Ranna Paolillo</v>
      </c>
      <c r="S853" t="str">
        <v>Polygender</v>
      </c>
      <c r="T853">
        <v>53</v>
      </c>
      <c r="U853" t="str">
        <v>1804 Ella HillSuite 318</v>
      </c>
      <c r="V853">
        <v>9400</v>
      </c>
      <c r="W853" t="str">
        <v>Zacharybury</v>
      </c>
      <c r="X853" t="str">
        <v>Northern Territory</v>
      </c>
      <c r="Y853" t="str">
        <v>Australia</v>
      </c>
      <c r="Z853">
        <v>9</v>
      </c>
      <c r="AA853" s="3" t="str">
        <f t="shared" si="27"/>
        <v>0 to 10</v>
      </c>
      <c r="AP853" s="6">
        <v>574</v>
      </c>
      <c r="AQ853" s="6" t="s">
        <v>1339</v>
      </c>
    </row>
    <row r="854" spans="1:43" x14ac:dyDescent="0.25">
      <c r="A854">
        <v>852</v>
      </c>
      <c r="B854">
        <v>176</v>
      </c>
      <c r="C854">
        <v>1095</v>
      </c>
      <c r="D854">
        <v>115</v>
      </c>
      <c r="E854">
        <v>3</v>
      </c>
      <c r="F854">
        <v>345</v>
      </c>
      <c r="G854" t="str">
        <f>VLOOKUP($C854,'Raw-products'!$A$2:$H$1261,MATCH(G$1,'Raw-products'!$A$1:$H$1,0))</f>
        <v>Trousers</v>
      </c>
      <c r="H854" t="str">
        <f>VLOOKUP($C854,'Raw-products'!$A$2:$H$1261,MATCH(H$1,'Raw-products'!$A$1:$H$1,0))</f>
        <v>Cropped</v>
      </c>
      <c r="I854" t="str">
        <f>VLOOKUP($C854,'Raw-products'!$A$2:$H$1261,MATCH(I$1,'Raw-products'!$A$1:$H$1,0))</f>
        <v>XS</v>
      </c>
      <c r="J854" t="str">
        <f>VLOOKUP($C854,'Raw-products'!$A$2:$H$1261,MATCH(J$1,'Raw-products'!$A$1:$H$1,0))</f>
        <v>yellow</v>
      </c>
      <c r="K854">
        <f>VLOOKUP($C854,'Raw-products'!$A$2:$H$1261,MATCH(K$1,'Raw-products'!$A$1:$H$1,0))</f>
        <v>99</v>
      </c>
      <c r="L854">
        <f>VLOOKUP($C854,'Raw-products'!$A$2:$H$1261,MATCH(L$1,'Raw-products'!$A$1:$H$1,0))</f>
        <v>41</v>
      </c>
      <c r="M854" s="5">
        <f t="shared" si="26"/>
        <v>4059</v>
      </c>
      <c r="N854" cm="1">
        <f t="array" ref="N854:Q854">_xlfn.XLOOKUP($B854,'Raw -orders'!$A:$A,'Raw -orders'!$B:$E)</f>
        <v>574</v>
      </c>
      <c r="O854">
        <v>28185</v>
      </c>
      <c r="P854" s="1">
        <v>44465</v>
      </c>
      <c r="Q854" s="1">
        <v>44473</v>
      </c>
      <c r="R854" t="str" cm="1">
        <f t="array" ref="R854:Y854">_xlfn.XLOOKUP($N854,'Raw - customers'!$A:$A,'Raw - customers'!$B:$I)</f>
        <v>Ranna Paolillo</v>
      </c>
      <c r="S854" t="str">
        <v>Polygender</v>
      </c>
      <c r="T854">
        <v>53</v>
      </c>
      <c r="U854" t="str">
        <v>1804 Ella HillSuite 318</v>
      </c>
      <c r="V854">
        <v>9400</v>
      </c>
      <c r="W854" t="str">
        <v>Zacharybury</v>
      </c>
      <c r="X854" t="str">
        <v>Northern Territory</v>
      </c>
      <c r="Y854" t="str">
        <v>Australia</v>
      </c>
      <c r="Z854">
        <v>9</v>
      </c>
      <c r="AA854" s="3" t="str">
        <f t="shared" si="27"/>
        <v>0 to 10</v>
      </c>
      <c r="AP854" s="6">
        <v>574</v>
      </c>
      <c r="AQ854" s="6" t="s">
        <v>1339</v>
      </c>
    </row>
    <row r="855" spans="1:43" x14ac:dyDescent="0.25">
      <c r="A855">
        <v>853</v>
      </c>
      <c r="B855">
        <v>176</v>
      </c>
      <c r="C855">
        <v>1028</v>
      </c>
      <c r="D855">
        <v>90</v>
      </c>
      <c r="E855">
        <v>1</v>
      </c>
      <c r="F855">
        <v>90</v>
      </c>
      <c r="G855" t="str">
        <f>VLOOKUP($C855,'Raw-products'!$A$2:$H$1261,MATCH(G$1,'Raw-products'!$A$1:$H$1,0))</f>
        <v>Trousers</v>
      </c>
      <c r="H855" t="str">
        <f>VLOOKUP($C855,'Raw-products'!$A$2:$H$1261,MATCH(H$1,'Raw-products'!$A$1:$H$1,0))</f>
        <v>Relaxed Leg</v>
      </c>
      <c r="I855" t="str">
        <f>VLOOKUP($C855,'Raw-products'!$A$2:$H$1261,MATCH(I$1,'Raw-products'!$A$1:$H$1,0))</f>
        <v>L</v>
      </c>
      <c r="J855" t="str">
        <f>VLOOKUP($C855,'Raw-products'!$A$2:$H$1261,MATCH(J$1,'Raw-products'!$A$1:$H$1,0))</f>
        <v>yellow</v>
      </c>
      <c r="K855">
        <f>VLOOKUP($C855,'Raw-products'!$A$2:$H$1261,MATCH(K$1,'Raw-products'!$A$1:$H$1,0))</f>
        <v>95</v>
      </c>
      <c r="L855">
        <f>VLOOKUP($C855,'Raw-products'!$A$2:$H$1261,MATCH(L$1,'Raw-products'!$A$1:$H$1,0))</f>
        <v>65</v>
      </c>
      <c r="M855" s="5">
        <f t="shared" si="26"/>
        <v>6175</v>
      </c>
      <c r="N855" cm="1">
        <f t="array" ref="N855:Q855">_xlfn.XLOOKUP($B855,'Raw -orders'!$A:$A,'Raw -orders'!$B:$E)</f>
        <v>574</v>
      </c>
      <c r="O855">
        <v>28185</v>
      </c>
      <c r="P855" s="1">
        <v>44465</v>
      </c>
      <c r="Q855" s="1">
        <v>44473</v>
      </c>
      <c r="R855" t="str" cm="1">
        <f t="array" ref="R855:Y855">_xlfn.XLOOKUP($N855,'Raw - customers'!$A:$A,'Raw - customers'!$B:$I)</f>
        <v>Ranna Paolillo</v>
      </c>
      <c r="S855" t="str">
        <v>Polygender</v>
      </c>
      <c r="T855">
        <v>53</v>
      </c>
      <c r="U855" t="str">
        <v>1804 Ella HillSuite 318</v>
      </c>
      <c r="V855">
        <v>9400</v>
      </c>
      <c r="W855" t="str">
        <v>Zacharybury</v>
      </c>
      <c r="X855" t="str">
        <v>Northern Territory</v>
      </c>
      <c r="Y855" t="str">
        <v>Australia</v>
      </c>
      <c r="Z855">
        <v>9</v>
      </c>
      <c r="AA855" s="3" t="str">
        <f t="shared" si="27"/>
        <v>0 to 10</v>
      </c>
      <c r="AP855" s="6">
        <v>574</v>
      </c>
      <c r="AQ855" s="6" t="s">
        <v>1339</v>
      </c>
    </row>
    <row r="856" spans="1:43" x14ac:dyDescent="0.25">
      <c r="A856">
        <v>854</v>
      </c>
      <c r="B856">
        <v>177</v>
      </c>
      <c r="C856">
        <v>64</v>
      </c>
      <c r="D856">
        <v>104</v>
      </c>
      <c r="E856">
        <v>1</v>
      </c>
      <c r="F856">
        <v>104</v>
      </c>
      <c r="G856" t="str">
        <f>VLOOKUP($C856,'Raw-products'!$A$2:$H$1261,MATCH(G$1,'Raw-products'!$A$1:$H$1,0))</f>
        <v>Shirt</v>
      </c>
      <c r="H856" t="str">
        <f>VLOOKUP($C856,'Raw-products'!$A$2:$H$1261,MATCH(H$1,'Raw-products'!$A$1:$H$1,0))</f>
        <v>Dress</v>
      </c>
      <c r="I856" t="str">
        <f>VLOOKUP($C856,'Raw-products'!$A$2:$H$1261,MATCH(I$1,'Raw-products'!$A$1:$H$1,0))</f>
        <v>XL</v>
      </c>
      <c r="J856" t="str">
        <f>VLOOKUP($C856,'Raw-products'!$A$2:$H$1261,MATCH(J$1,'Raw-products'!$A$1:$H$1,0))</f>
        <v>indigo</v>
      </c>
      <c r="K856">
        <f>VLOOKUP($C856,'Raw-products'!$A$2:$H$1261,MATCH(K$1,'Raw-products'!$A$1:$H$1,0))</f>
        <v>119</v>
      </c>
      <c r="L856">
        <f>VLOOKUP($C856,'Raw-products'!$A$2:$H$1261,MATCH(L$1,'Raw-products'!$A$1:$H$1,0))</f>
        <v>75</v>
      </c>
      <c r="M856" s="5">
        <f t="shared" si="26"/>
        <v>8925</v>
      </c>
      <c r="N856" cm="1">
        <f t="array" ref="N856:Q856">_xlfn.XLOOKUP($B856,'Raw -orders'!$A:$A,'Raw -orders'!$B:$E)</f>
        <v>315</v>
      </c>
      <c r="O856">
        <v>11314</v>
      </c>
      <c r="P856" s="1">
        <v>44428</v>
      </c>
      <c r="Q856" s="1">
        <v>44440</v>
      </c>
      <c r="R856" t="str" cm="1">
        <f t="array" ref="R856:Y856">_xlfn.XLOOKUP($N856,'Raw - customers'!$A:$A,'Raw - customers'!$B:$I)</f>
        <v>Jeff Curness</v>
      </c>
      <c r="S856" t="str">
        <v>Genderqueer</v>
      </c>
      <c r="T856">
        <v>49</v>
      </c>
      <c r="U856" t="str">
        <v>86 Christiansen HillSuite 955</v>
      </c>
      <c r="V856">
        <v>2395</v>
      </c>
      <c r="W856" t="str">
        <v>East Michaelmouth</v>
      </c>
      <c r="X856" t="str">
        <v>Australian Capital Territory</v>
      </c>
      <c r="Y856" t="str">
        <v>Australia</v>
      </c>
      <c r="Z856">
        <v>8</v>
      </c>
      <c r="AA856" s="3" t="str">
        <f t="shared" si="27"/>
        <v>10 to 20</v>
      </c>
      <c r="AP856" s="6">
        <v>315</v>
      </c>
      <c r="AQ856" s="6" t="s">
        <v>1350</v>
      </c>
    </row>
    <row r="857" spans="1:43" x14ac:dyDescent="0.25">
      <c r="A857">
        <v>855</v>
      </c>
      <c r="B857">
        <v>177</v>
      </c>
      <c r="C857">
        <v>256</v>
      </c>
      <c r="D857">
        <v>95</v>
      </c>
      <c r="E857">
        <v>1</v>
      </c>
      <c r="F857">
        <v>95</v>
      </c>
      <c r="G857" t="str">
        <f>VLOOKUP($C857,'Raw-products'!$A$2:$H$1261,MATCH(G$1,'Raw-products'!$A$1:$H$1,0))</f>
        <v>Shirt</v>
      </c>
      <c r="H857" t="str">
        <f>VLOOKUP($C857,'Raw-products'!$A$2:$H$1261,MATCH(H$1,'Raw-products'!$A$1:$H$1,0))</f>
        <v>Polo</v>
      </c>
      <c r="I857" t="str">
        <f>VLOOKUP($C857,'Raw-products'!$A$2:$H$1261,MATCH(I$1,'Raw-products'!$A$1:$H$1,0))</f>
        <v>S</v>
      </c>
      <c r="J857" t="str">
        <f>VLOOKUP($C857,'Raw-products'!$A$2:$H$1261,MATCH(J$1,'Raw-products'!$A$1:$H$1,0))</f>
        <v>yellow</v>
      </c>
      <c r="K857">
        <f>VLOOKUP($C857,'Raw-products'!$A$2:$H$1261,MATCH(K$1,'Raw-products'!$A$1:$H$1,0))</f>
        <v>117</v>
      </c>
      <c r="L857">
        <f>VLOOKUP($C857,'Raw-products'!$A$2:$H$1261,MATCH(L$1,'Raw-products'!$A$1:$H$1,0))</f>
        <v>77</v>
      </c>
      <c r="M857" s="5">
        <f t="shared" si="26"/>
        <v>9009</v>
      </c>
      <c r="N857" cm="1">
        <f t="array" ref="N857:Q857">_xlfn.XLOOKUP($B857,'Raw -orders'!$A:$A,'Raw -orders'!$B:$E)</f>
        <v>315</v>
      </c>
      <c r="O857">
        <v>11314</v>
      </c>
      <c r="P857" s="1">
        <v>44428</v>
      </c>
      <c r="Q857" s="1">
        <v>44440</v>
      </c>
      <c r="R857" t="str" cm="1">
        <f t="array" ref="R857:Y857">_xlfn.XLOOKUP($N857,'Raw - customers'!$A:$A,'Raw - customers'!$B:$I)</f>
        <v>Jeff Curness</v>
      </c>
      <c r="S857" t="str">
        <v>Genderqueer</v>
      </c>
      <c r="T857">
        <v>49</v>
      </c>
      <c r="U857" t="str">
        <v>86 Christiansen HillSuite 955</v>
      </c>
      <c r="V857">
        <v>2395</v>
      </c>
      <c r="W857" t="str">
        <v>East Michaelmouth</v>
      </c>
      <c r="X857" t="str">
        <v>Australian Capital Territory</v>
      </c>
      <c r="Y857" t="str">
        <v>Australia</v>
      </c>
      <c r="Z857">
        <v>8</v>
      </c>
      <c r="AA857" s="3" t="str">
        <f t="shared" si="27"/>
        <v>10 to 20</v>
      </c>
      <c r="AP857" s="6">
        <v>315</v>
      </c>
      <c r="AQ857" s="6" t="s">
        <v>1350</v>
      </c>
    </row>
    <row r="858" spans="1:43" x14ac:dyDescent="0.25">
      <c r="A858">
        <v>856</v>
      </c>
      <c r="B858">
        <v>177</v>
      </c>
      <c r="C858">
        <v>257</v>
      </c>
      <c r="D858">
        <v>95</v>
      </c>
      <c r="E858">
        <v>2</v>
      </c>
      <c r="F858">
        <v>190</v>
      </c>
      <c r="G858" t="str">
        <f>VLOOKUP($C858,'Raw-products'!$A$2:$H$1261,MATCH(G$1,'Raw-products'!$A$1:$H$1,0))</f>
        <v>Shirt</v>
      </c>
      <c r="H858" t="str">
        <f>VLOOKUP($C858,'Raw-products'!$A$2:$H$1261,MATCH(H$1,'Raw-products'!$A$1:$H$1,0))</f>
        <v>Polo</v>
      </c>
      <c r="I858" t="str">
        <f>VLOOKUP($C858,'Raw-products'!$A$2:$H$1261,MATCH(I$1,'Raw-products'!$A$1:$H$1,0))</f>
        <v>M</v>
      </c>
      <c r="J858" t="str">
        <f>VLOOKUP($C858,'Raw-products'!$A$2:$H$1261,MATCH(J$1,'Raw-products'!$A$1:$H$1,0))</f>
        <v>yellow</v>
      </c>
      <c r="K858">
        <f>VLOOKUP($C858,'Raw-products'!$A$2:$H$1261,MATCH(K$1,'Raw-products'!$A$1:$H$1,0))</f>
        <v>117</v>
      </c>
      <c r="L858">
        <f>VLOOKUP($C858,'Raw-products'!$A$2:$H$1261,MATCH(L$1,'Raw-products'!$A$1:$H$1,0))</f>
        <v>52</v>
      </c>
      <c r="M858" s="5">
        <f t="shared" si="26"/>
        <v>6084</v>
      </c>
      <c r="N858" cm="1">
        <f t="array" ref="N858:Q858">_xlfn.XLOOKUP($B858,'Raw -orders'!$A:$A,'Raw -orders'!$B:$E)</f>
        <v>315</v>
      </c>
      <c r="O858">
        <v>11314</v>
      </c>
      <c r="P858" s="1">
        <v>44428</v>
      </c>
      <c r="Q858" s="1">
        <v>44440</v>
      </c>
      <c r="R858" t="str" cm="1">
        <f t="array" ref="R858:Y858">_xlfn.XLOOKUP($N858,'Raw - customers'!$A:$A,'Raw - customers'!$B:$I)</f>
        <v>Jeff Curness</v>
      </c>
      <c r="S858" t="str">
        <v>Genderqueer</v>
      </c>
      <c r="T858">
        <v>49</v>
      </c>
      <c r="U858" t="str">
        <v>86 Christiansen HillSuite 955</v>
      </c>
      <c r="V858">
        <v>2395</v>
      </c>
      <c r="W858" t="str">
        <v>East Michaelmouth</v>
      </c>
      <c r="X858" t="str">
        <v>Australian Capital Territory</v>
      </c>
      <c r="Y858" t="str">
        <v>Australia</v>
      </c>
      <c r="Z858">
        <v>8</v>
      </c>
      <c r="AA858" s="3" t="str">
        <f t="shared" si="27"/>
        <v>10 to 20</v>
      </c>
      <c r="AP858" s="6">
        <v>315</v>
      </c>
      <c r="AQ858" s="6" t="s">
        <v>1350</v>
      </c>
    </row>
    <row r="859" spans="1:43" x14ac:dyDescent="0.25">
      <c r="A859">
        <v>857</v>
      </c>
      <c r="B859">
        <v>177</v>
      </c>
      <c r="C859">
        <v>207</v>
      </c>
      <c r="D859">
        <v>98</v>
      </c>
      <c r="E859">
        <v>1</v>
      </c>
      <c r="F859">
        <v>98</v>
      </c>
      <c r="G859" t="str">
        <f>VLOOKUP($C859,'Raw-products'!$A$2:$H$1261,MATCH(G$1,'Raw-products'!$A$1:$H$1,0))</f>
        <v>Shirt</v>
      </c>
      <c r="H859" t="str">
        <f>VLOOKUP($C859,'Raw-products'!$A$2:$H$1261,MATCH(H$1,'Raw-products'!$A$1:$H$1,0))</f>
        <v>Camp Collared</v>
      </c>
      <c r="I859" t="str">
        <f>VLOOKUP($C859,'Raw-products'!$A$2:$H$1261,MATCH(I$1,'Raw-products'!$A$1:$H$1,0))</f>
        <v>M</v>
      </c>
      <c r="J859" t="str">
        <f>VLOOKUP($C859,'Raw-products'!$A$2:$H$1261,MATCH(J$1,'Raw-products'!$A$1:$H$1,0))</f>
        <v>violet</v>
      </c>
      <c r="K859">
        <f>VLOOKUP($C859,'Raw-products'!$A$2:$H$1261,MATCH(K$1,'Raw-products'!$A$1:$H$1,0))</f>
        <v>112</v>
      </c>
      <c r="L859">
        <f>VLOOKUP($C859,'Raw-products'!$A$2:$H$1261,MATCH(L$1,'Raw-products'!$A$1:$H$1,0))</f>
        <v>41</v>
      </c>
      <c r="M859" s="5">
        <f t="shared" si="26"/>
        <v>4592</v>
      </c>
      <c r="N859" cm="1">
        <f t="array" ref="N859:Q859">_xlfn.XLOOKUP($B859,'Raw -orders'!$A:$A,'Raw -orders'!$B:$E)</f>
        <v>315</v>
      </c>
      <c r="O859">
        <v>11314</v>
      </c>
      <c r="P859" s="1">
        <v>44428</v>
      </c>
      <c r="Q859" s="1">
        <v>44440</v>
      </c>
      <c r="R859" t="str" cm="1">
        <f t="array" ref="R859:Y859">_xlfn.XLOOKUP($N859,'Raw - customers'!$A:$A,'Raw - customers'!$B:$I)</f>
        <v>Jeff Curness</v>
      </c>
      <c r="S859" t="str">
        <v>Genderqueer</v>
      </c>
      <c r="T859">
        <v>49</v>
      </c>
      <c r="U859" t="str">
        <v>86 Christiansen HillSuite 955</v>
      </c>
      <c r="V859">
        <v>2395</v>
      </c>
      <c r="W859" t="str">
        <v>East Michaelmouth</v>
      </c>
      <c r="X859" t="str">
        <v>Australian Capital Territory</v>
      </c>
      <c r="Y859" t="str">
        <v>Australia</v>
      </c>
      <c r="Z859">
        <v>8</v>
      </c>
      <c r="AA859" s="3" t="str">
        <f t="shared" si="27"/>
        <v>10 to 20</v>
      </c>
      <c r="AP859" s="6">
        <v>315</v>
      </c>
      <c r="AQ859" s="6" t="s">
        <v>1350</v>
      </c>
    </row>
    <row r="860" spans="1:43" x14ac:dyDescent="0.25">
      <c r="A860">
        <v>858</v>
      </c>
      <c r="B860">
        <v>177</v>
      </c>
      <c r="C860">
        <v>976</v>
      </c>
      <c r="D860">
        <v>97</v>
      </c>
      <c r="E860">
        <v>3</v>
      </c>
      <c r="F860">
        <v>291</v>
      </c>
      <c r="G860" t="str">
        <f>VLOOKUP($C860,'Raw-products'!$A$2:$H$1261,MATCH(G$1,'Raw-products'!$A$1:$H$1,0))</f>
        <v>Trousers</v>
      </c>
      <c r="H860" t="str">
        <f>VLOOKUP($C860,'Raw-products'!$A$2:$H$1261,MATCH(H$1,'Raw-products'!$A$1:$H$1,0))</f>
        <v>Slim-Fit</v>
      </c>
      <c r="I860" t="str">
        <f>VLOOKUP($C860,'Raw-products'!$A$2:$H$1261,MATCH(I$1,'Raw-products'!$A$1:$H$1,0))</f>
        <v>S</v>
      </c>
      <c r="J860" t="str">
        <f>VLOOKUP($C860,'Raw-products'!$A$2:$H$1261,MATCH(J$1,'Raw-products'!$A$1:$H$1,0))</f>
        <v>violet</v>
      </c>
      <c r="K860">
        <f>VLOOKUP($C860,'Raw-products'!$A$2:$H$1261,MATCH(K$1,'Raw-products'!$A$1:$H$1,0))</f>
        <v>119</v>
      </c>
      <c r="L860">
        <f>VLOOKUP($C860,'Raw-products'!$A$2:$H$1261,MATCH(L$1,'Raw-products'!$A$1:$H$1,0))</f>
        <v>46</v>
      </c>
      <c r="M860" s="5">
        <f t="shared" si="26"/>
        <v>5474</v>
      </c>
      <c r="N860" cm="1">
        <f t="array" ref="N860:Q860">_xlfn.XLOOKUP($B860,'Raw -orders'!$A:$A,'Raw -orders'!$B:$E)</f>
        <v>315</v>
      </c>
      <c r="O860">
        <v>11314</v>
      </c>
      <c r="P860" s="1">
        <v>44428</v>
      </c>
      <c r="Q860" s="1">
        <v>44440</v>
      </c>
      <c r="R860" t="str" cm="1">
        <f t="array" ref="R860:Y860">_xlfn.XLOOKUP($N860,'Raw - customers'!$A:$A,'Raw - customers'!$B:$I)</f>
        <v>Jeff Curness</v>
      </c>
      <c r="S860" t="str">
        <v>Genderqueer</v>
      </c>
      <c r="T860">
        <v>49</v>
      </c>
      <c r="U860" t="str">
        <v>86 Christiansen HillSuite 955</v>
      </c>
      <c r="V860">
        <v>2395</v>
      </c>
      <c r="W860" t="str">
        <v>East Michaelmouth</v>
      </c>
      <c r="X860" t="str">
        <v>Australian Capital Territory</v>
      </c>
      <c r="Y860" t="str">
        <v>Australia</v>
      </c>
      <c r="Z860">
        <v>8</v>
      </c>
      <c r="AA860" s="3" t="str">
        <f t="shared" si="27"/>
        <v>10 to 20</v>
      </c>
      <c r="AP860" s="6">
        <v>315</v>
      </c>
      <c r="AQ860" s="6" t="s">
        <v>1350</v>
      </c>
    </row>
    <row r="861" spans="1:43" x14ac:dyDescent="0.25">
      <c r="A861">
        <v>859</v>
      </c>
      <c r="B861">
        <v>177</v>
      </c>
      <c r="C861">
        <v>1059</v>
      </c>
      <c r="D861">
        <v>93</v>
      </c>
      <c r="E861">
        <v>3</v>
      </c>
      <c r="F861">
        <v>279</v>
      </c>
      <c r="G861" t="str">
        <f>VLOOKUP($C861,'Raw-products'!$A$2:$H$1261,MATCH(G$1,'Raw-products'!$A$1:$H$1,0))</f>
        <v>Trousers</v>
      </c>
      <c r="H861" t="str">
        <f>VLOOKUP($C861,'Raw-products'!$A$2:$H$1261,MATCH(H$1,'Raw-products'!$A$1:$H$1,0))</f>
        <v>Joggers</v>
      </c>
      <c r="I861" t="str">
        <f>VLOOKUP($C861,'Raw-products'!$A$2:$H$1261,MATCH(I$1,'Raw-products'!$A$1:$H$1,0))</f>
        <v>XL</v>
      </c>
      <c r="J861" t="str">
        <f>VLOOKUP($C861,'Raw-products'!$A$2:$H$1261,MATCH(J$1,'Raw-products'!$A$1:$H$1,0))</f>
        <v>orange</v>
      </c>
      <c r="K861">
        <f>VLOOKUP($C861,'Raw-products'!$A$2:$H$1261,MATCH(K$1,'Raw-products'!$A$1:$H$1,0))</f>
        <v>94</v>
      </c>
      <c r="L861">
        <f>VLOOKUP($C861,'Raw-products'!$A$2:$H$1261,MATCH(L$1,'Raw-products'!$A$1:$H$1,0))</f>
        <v>44</v>
      </c>
      <c r="M861" s="5">
        <f t="shared" si="26"/>
        <v>4136</v>
      </c>
      <c r="N861" cm="1">
        <f t="array" ref="N861:Q861">_xlfn.XLOOKUP($B861,'Raw -orders'!$A:$A,'Raw -orders'!$B:$E)</f>
        <v>315</v>
      </c>
      <c r="O861">
        <v>11314</v>
      </c>
      <c r="P861" s="1">
        <v>44428</v>
      </c>
      <c r="Q861" s="1">
        <v>44440</v>
      </c>
      <c r="R861" t="str" cm="1">
        <f t="array" ref="R861:Y861">_xlfn.XLOOKUP($N861,'Raw - customers'!$A:$A,'Raw - customers'!$B:$I)</f>
        <v>Jeff Curness</v>
      </c>
      <c r="S861" t="str">
        <v>Genderqueer</v>
      </c>
      <c r="T861">
        <v>49</v>
      </c>
      <c r="U861" t="str">
        <v>86 Christiansen HillSuite 955</v>
      </c>
      <c r="V861">
        <v>2395</v>
      </c>
      <c r="W861" t="str">
        <v>East Michaelmouth</v>
      </c>
      <c r="X861" t="str">
        <v>Australian Capital Territory</v>
      </c>
      <c r="Y861" t="str">
        <v>Australia</v>
      </c>
      <c r="Z861">
        <v>8</v>
      </c>
      <c r="AA861" s="3" t="str">
        <f t="shared" si="27"/>
        <v>10 to 20</v>
      </c>
      <c r="AP861" s="6">
        <v>315</v>
      </c>
      <c r="AQ861" s="6" t="s">
        <v>1350</v>
      </c>
    </row>
    <row r="862" spans="1:43" x14ac:dyDescent="0.25">
      <c r="A862">
        <v>860</v>
      </c>
      <c r="B862">
        <v>178</v>
      </c>
      <c r="C862">
        <v>593</v>
      </c>
      <c r="D862">
        <v>100</v>
      </c>
      <c r="E862">
        <v>1</v>
      </c>
      <c r="F862">
        <v>100</v>
      </c>
      <c r="G862" t="str">
        <f>VLOOKUP($C862,'Raw-products'!$A$2:$H$1261,MATCH(G$1,'Raw-products'!$A$1:$H$1,0))</f>
        <v>Jacket</v>
      </c>
      <c r="H862" t="str">
        <f>VLOOKUP($C862,'Raw-products'!$A$2:$H$1261,MATCH(H$1,'Raw-products'!$A$1:$H$1,0))</f>
        <v>Bomber</v>
      </c>
      <c r="I862" t="str">
        <f>VLOOKUP($C862,'Raw-products'!$A$2:$H$1261,MATCH(I$1,'Raw-products'!$A$1:$H$1,0))</f>
        <v>L</v>
      </c>
      <c r="J862" t="str">
        <f>VLOOKUP($C862,'Raw-products'!$A$2:$H$1261,MATCH(J$1,'Raw-products'!$A$1:$H$1,0))</f>
        <v>violet</v>
      </c>
      <c r="K862">
        <f>VLOOKUP($C862,'Raw-products'!$A$2:$H$1261,MATCH(K$1,'Raw-products'!$A$1:$H$1,0))</f>
        <v>90</v>
      </c>
      <c r="L862">
        <f>VLOOKUP($C862,'Raw-products'!$A$2:$H$1261,MATCH(L$1,'Raw-products'!$A$1:$H$1,0))</f>
        <v>68</v>
      </c>
      <c r="M862" s="5">
        <f t="shared" si="26"/>
        <v>6120</v>
      </c>
      <c r="N862" cm="1">
        <f t="array" ref="N862:Q862">_xlfn.XLOOKUP($B862,'Raw -orders'!$A:$A,'Raw -orders'!$B:$E)</f>
        <v>236</v>
      </c>
      <c r="O862">
        <v>31542</v>
      </c>
      <c r="P862" s="1">
        <v>44229</v>
      </c>
      <c r="Q862" s="1">
        <v>44235</v>
      </c>
      <c r="R862" t="str" cm="1">
        <f t="array" ref="R862:Y862">_xlfn.XLOOKUP($N862,'Raw - customers'!$A:$A,'Raw - customers'!$B:$I)</f>
        <v>Anders Couvert</v>
      </c>
      <c r="S862" t="str">
        <v>Non-binary</v>
      </c>
      <c r="T862">
        <v>80</v>
      </c>
      <c r="U862" t="str">
        <v>64 Phillips RunApt. 722</v>
      </c>
      <c r="V862">
        <v>2752</v>
      </c>
      <c r="W862" t="str">
        <v>East Sienna</v>
      </c>
      <c r="X862" t="str">
        <v>New South Wales</v>
      </c>
      <c r="Y862" t="str">
        <v>Australia</v>
      </c>
      <c r="Z862">
        <v>2</v>
      </c>
      <c r="AA862" s="3" t="str">
        <f t="shared" si="27"/>
        <v>0 to 10</v>
      </c>
      <c r="AP862" s="6">
        <v>236</v>
      </c>
      <c r="AQ862" s="6" t="s">
        <v>1362</v>
      </c>
    </row>
    <row r="863" spans="1:43" x14ac:dyDescent="0.25">
      <c r="A863">
        <v>861</v>
      </c>
      <c r="B863">
        <v>178</v>
      </c>
      <c r="C863">
        <v>307</v>
      </c>
      <c r="D863">
        <v>105</v>
      </c>
      <c r="E863">
        <v>1</v>
      </c>
      <c r="F863">
        <v>105</v>
      </c>
      <c r="G863" t="str">
        <f>VLOOKUP($C863,'Raw-products'!$A$2:$H$1261,MATCH(G$1,'Raw-products'!$A$1:$H$1,0))</f>
        <v>Shirt</v>
      </c>
      <c r="H863" t="str">
        <f>VLOOKUP($C863,'Raw-products'!$A$2:$H$1261,MATCH(H$1,'Raw-products'!$A$1:$H$1,0))</f>
        <v>Cuban Collar</v>
      </c>
      <c r="I863" t="str">
        <f>VLOOKUP($C863,'Raw-products'!$A$2:$H$1261,MATCH(I$1,'Raw-products'!$A$1:$H$1,0))</f>
        <v>M</v>
      </c>
      <c r="J863" t="str">
        <f>VLOOKUP($C863,'Raw-products'!$A$2:$H$1261,MATCH(J$1,'Raw-products'!$A$1:$H$1,0))</f>
        <v>indigo</v>
      </c>
      <c r="K863">
        <f>VLOOKUP($C863,'Raw-products'!$A$2:$H$1261,MATCH(K$1,'Raw-products'!$A$1:$H$1,0))</f>
        <v>93</v>
      </c>
      <c r="L863">
        <f>VLOOKUP($C863,'Raw-products'!$A$2:$H$1261,MATCH(L$1,'Raw-products'!$A$1:$H$1,0))</f>
        <v>58</v>
      </c>
      <c r="M863" s="5">
        <f t="shared" si="26"/>
        <v>5394</v>
      </c>
      <c r="N863" cm="1">
        <f t="array" ref="N863:Q863">_xlfn.XLOOKUP($B863,'Raw -orders'!$A:$A,'Raw -orders'!$B:$E)</f>
        <v>236</v>
      </c>
      <c r="O863">
        <v>31542</v>
      </c>
      <c r="P863" s="1">
        <v>44229</v>
      </c>
      <c r="Q863" s="1">
        <v>44235</v>
      </c>
      <c r="R863" t="str" cm="1">
        <f t="array" ref="R863:Y863">_xlfn.XLOOKUP($N863,'Raw - customers'!$A:$A,'Raw - customers'!$B:$I)</f>
        <v>Anders Couvert</v>
      </c>
      <c r="S863" t="str">
        <v>Non-binary</v>
      </c>
      <c r="T863">
        <v>80</v>
      </c>
      <c r="U863" t="str">
        <v>64 Phillips RunApt. 722</v>
      </c>
      <c r="V863">
        <v>2752</v>
      </c>
      <c r="W863" t="str">
        <v>East Sienna</v>
      </c>
      <c r="X863" t="str">
        <v>New South Wales</v>
      </c>
      <c r="Y863" t="str">
        <v>Australia</v>
      </c>
      <c r="Z863">
        <v>2</v>
      </c>
      <c r="AA863" s="3" t="str">
        <f t="shared" si="27"/>
        <v>0 to 10</v>
      </c>
      <c r="AP863" s="6">
        <v>236</v>
      </c>
      <c r="AQ863" s="6" t="s">
        <v>1362</v>
      </c>
    </row>
    <row r="864" spans="1:43" x14ac:dyDescent="0.25">
      <c r="A864">
        <v>862</v>
      </c>
      <c r="B864">
        <v>178</v>
      </c>
      <c r="C864">
        <v>1023</v>
      </c>
      <c r="D864">
        <v>90</v>
      </c>
      <c r="E864">
        <v>1</v>
      </c>
      <c r="F864">
        <v>90</v>
      </c>
      <c r="G864" t="str">
        <f>VLOOKUP($C864,'Raw-products'!$A$2:$H$1261,MATCH(G$1,'Raw-products'!$A$1:$H$1,0))</f>
        <v>Trousers</v>
      </c>
      <c r="H864" t="str">
        <f>VLOOKUP($C864,'Raw-products'!$A$2:$H$1261,MATCH(H$1,'Raw-products'!$A$1:$H$1,0))</f>
        <v>Relaxed Leg</v>
      </c>
      <c r="I864" t="str">
        <f>VLOOKUP($C864,'Raw-products'!$A$2:$H$1261,MATCH(I$1,'Raw-products'!$A$1:$H$1,0))</f>
        <v>L</v>
      </c>
      <c r="J864" t="str">
        <f>VLOOKUP($C864,'Raw-products'!$A$2:$H$1261,MATCH(J$1,'Raw-products'!$A$1:$H$1,0))</f>
        <v>orange</v>
      </c>
      <c r="K864">
        <f>VLOOKUP($C864,'Raw-products'!$A$2:$H$1261,MATCH(K$1,'Raw-products'!$A$1:$H$1,0))</f>
        <v>95</v>
      </c>
      <c r="L864">
        <f>VLOOKUP($C864,'Raw-products'!$A$2:$H$1261,MATCH(L$1,'Raw-products'!$A$1:$H$1,0))</f>
        <v>78</v>
      </c>
      <c r="M864" s="5">
        <f t="shared" si="26"/>
        <v>7410</v>
      </c>
      <c r="N864" cm="1">
        <f t="array" ref="N864:Q864">_xlfn.XLOOKUP($B864,'Raw -orders'!$A:$A,'Raw -orders'!$B:$E)</f>
        <v>236</v>
      </c>
      <c r="O864">
        <v>31542</v>
      </c>
      <c r="P864" s="1">
        <v>44229</v>
      </c>
      <c r="Q864" s="1">
        <v>44235</v>
      </c>
      <c r="R864" t="str" cm="1">
        <f t="array" ref="R864:Y864">_xlfn.XLOOKUP($N864,'Raw - customers'!$A:$A,'Raw - customers'!$B:$I)</f>
        <v>Anders Couvert</v>
      </c>
      <c r="S864" t="str">
        <v>Non-binary</v>
      </c>
      <c r="T864">
        <v>80</v>
      </c>
      <c r="U864" t="str">
        <v>64 Phillips RunApt. 722</v>
      </c>
      <c r="V864">
        <v>2752</v>
      </c>
      <c r="W864" t="str">
        <v>East Sienna</v>
      </c>
      <c r="X864" t="str">
        <v>New South Wales</v>
      </c>
      <c r="Y864" t="str">
        <v>Australia</v>
      </c>
      <c r="Z864">
        <v>2</v>
      </c>
      <c r="AA864" s="3" t="str">
        <f t="shared" si="27"/>
        <v>0 to 10</v>
      </c>
      <c r="AP864" s="6">
        <v>236</v>
      </c>
      <c r="AQ864" s="6" t="s">
        <v>1362</v>
      </c>
    </row>
    <row r="865" spans="1:43" x14ac:dyDescent="0.25">
      <c r="A865">
        <v>863</v>
      </c>
      <c r="B865">
        <v>179</v>
      </c>
      <c r="C865">
        <v>182</v>
      </c>
      <c r="D865">
        <v>98</v>
      </c>
      <c r="E865">
        <v>2</v>
      </c>
      <c r="F865">
        <v>196</v>
      </c>
      <c r="G865" t="str">
        <f>VLOOKUP($C865,'Raw-products'!$A$2:$H$1261,MATCH(G$1,'Raw-products'!$A$1:$H$1,0))</f>
        <v>Shirt</v>
      </c>
      <c r="H865" t="str">
        <f>VLOOKUP($C865,'Raw-products'!$A$2:$H$1261,MATCH(H$1,'Raw-products'!$A$1:$H$1,0))</f>
        <v>Camp Collared</v>
      </c>
      <c r="I865" t="str">
        <f>VLOOKUP($C865,'Raw-products'!$A$2:$H$1261,MATCH(I$1,'Raw-products'!$A$1:$H$1,0))</f>
        <v>M</v>
      </c>
      <c r="J865" t="str">
        <f>VLOOKUP($C865,'Raw-products'!$A$2:$H$1261,MATCH(J$1,'Raw-products'!$A$1:$H$1,0))</f>
        <v>orange</v>
      </c>
      <c r="K865">
        <f>VLOOKUP($C865,'Raw-products'!$A$2:$H$1261,MATCH(K$1,'Raw-products'!$A$1:$H$1,0))</f>
        <v>112</v>
      </c>
      <c r="L865">
        <f>VLOOKUP($C865,'Raw-products'!$A$2:$H$1261,MATCH(L$1,'Raw-products'!$A$1:$H$1,0))</f>
        <v>65</v>
      </c>
      <c r="M865" s="5">
        <f t="shared" si="26"/>
        <v>7280</v>
      </c>
      <c r="N865" cm="1">
        <f t="array" ref="N865:Q865">_xlfn.XLOOKUP($B865,'Raw -orders'!$A:$A,'Raw -orders'!$B:$E)</f>
        <v>161</v>
      </c>
      <c r="O865">
        <v>52081</v>
      </c>
      <c r="P865" s="1">
        <v>44357</v>
      </c>
      <c r="Q865" s="1">
        <v>44374</v>
      </c>
      <c r="R865" t="str" cm="1">
        <f t="array" ref="R865:Y865">_xlfn.XLOOKUP($N865,'Raw - customers'!$A:$A,'Raw - customers'!$B:$I)</f>
        <v>Katalin Tellesson</v>
      </c>
      <c r="S865" t="str">
        <v>Agender</v>
      </c>
      <c r="T865">
        <v>29</v>
      </c>
      <c r="U865" t="str">
        <v>286 Chase IslandSuite 443</v>
      </c>
      <c r="V865">
        <v>365</v>
      </c>
      <c r="W865" t="str">
        <v>Port Jade</v>
      </c>
      <c r="X865" t="str">
        <v>Western Australia</v>
      </c>
      <c r="Y865" t="str">
        <v>Australia</v>
      </c>
      <c r="Z865">
        <v>6</v>
      </c>
      <c r="AA865" s="3" t="str">
        <f t="shared" si="27"/>
        <v>10 to 20</v>
      </c>
      <c r="AP865" s="6">
        <v>161</v>
      </c>
      <c r="AQ865" s="6" t="s">
        <v>1377</v>
      </c>
    </row>
    <row r="866" spans="1:43" x14ac:dyDescent="0.25">
      <c r="A866">
        <v>864</v>
      </c>
      <c r="B866">
        <v>179</v>
      </c>
      <c r="C866">
        <v>700</v>
      </c>
      <c r="D866">
        <v>119</v>
      </c>
      <c r="E866">
        <v>2</v>
      </c>
      <c r="F866">
        <v>238</v>
      </c>
      <c r="G866" t="str">
        <f>VLOOKUP($C866,'Raw-products'!$A$2:$H$1261,MATCH(G$1,'Raw-products'!$A$1:$H$1,0))</f>
        <v>Jacket</v>
      </c>
      <c r="H866" t="str">
        <f>VLOOKUP($C866,'Raw-products'!$A$2:$H$1261,MATCH(H$1,'Raw-products'!$A$1:$H$1,0))</f>
        <v>Trench Coat</v>
      </c>
      <c r="I866" t="str">
        <f>VLOOKUP($C866,'Raw-products'!$A$2:$H$1261,MATCH(I$1,'Raw-products'!$A$1:$H$1,0))</f>
        <v>XS</v>
      </c>
      <c r="J866" t="str">
        <f>VLOOKUP($C866,'Raw-products'!$A$2:$H$1261,MATCH(J$1,'Raw-products'!$A$1:$H$1,0))</f>
        <v>red</v>
      </c>
      <c r="K866">
        <f>VLOOKUP($C866,'Raw-products'!$A$2:$H$1261,MATCH(K$1,'Raw-products'!$A$1:$H$1,0))</f>
        <v>112</v>
      </c>
      <c r="L866">
        <f>VLOOKUP($C866,'Raw-products'!$A$2:$H$1261,MATCH(L$1,'Raw-products'!$A$1:$H$1,0))</f>
        <v>78</v>
      </c>
      <c r="M866" s="5">
        <f t="shared" si="26"/>
        <v>8736</v>
      </c>
      <c r="N866" cm="1">
        <f t="array" ref="N866:Q866">_xlfn.XLOOKUP($B866,'Raw -orders'!$A:$A,'Raw -orders'!$B:$E)</f>
        <v>161</v>
      </c>
      <c r="O866">
        <v>52081</v>
      </c>
      <c r="P866" s="1">
        <v>44357</v>
      </c>
      <c r="Q866" s="1">
        <v>44374</v>
      </c>
      <c r="R866" t="str" cm="1">
        <f t="array" ref="R866:Y866">_xlfn.XLOOKUP($N866,'Raw - customers'!$A:$A,'Raw - customers'!$B:$I)</f>
        <v>Katalin Tellesson</v>
      </c>
      <c r="S866" t="str">
        <v>Agender</v>
      </c>
      <c r="T866">
        <v>29</v>
      </c>
      <c r="U866" t="str">
        <v>286 Chase IslandSuite 443</v>
      </c>
      <c r="V866">
        <v>365</v>
      </c>
      <c r="W866" t="str">
        <v>Port Jade</v>
      </c>
      <c r="X866" t="str">
        <v>Western Australia</v>
      </c>
      <c r="Y866" t="str">
        <v>Australia</v>
      </c>
      <c r="Z866">
        <v>6</v>
      </c>
      <c r="AA866" s="3" t="str">
        <f t="shared" si="27"/>
        <v>10 to 20</v>
      </c>
      <c r="AP866" s="6">
        <v>161</v>
      </c>
      <c r="AQ866" s="6" t="s">
        <v>1377</v>
      </c>
    </row>
    <row r="867" spans="1:43" x14ac:dyDescent="0.25">
      <c r="A867">
        <v>865</v>
      </c>
      <c r="B867">
        <v>179</v>
      </c>
      <c r="C867">
        <v>788</v>
      </c>
      <c r="D867">
        <v>91</v>
      </c>
      <c r="E867">
        <v>3</v>
      </c>
      <c r="F867">
        <v>273</v>
      </c>
      <c r="G867" t="str">
        <f>VLOOKUP($C867,'Raw-products'!$A$2:$H$1261,MATCH(G$1,'Raw-products'!$A$1:$H$1,0))</f>
        <v>Jacket</v>
      </c>
      <c r="H867" t="str">
        <f>VLOOKUP($C867,'Raw-products'!$A$2:$H$1261,MATCH(H$1,'Raw-products'!$A$1:$H$1,0))</f>
        <v>Pullover</v>
      </c>
      <c r="I867" t="str">
        <f>VLOOKUP($C867,'Raw-products'!$A$2:$H$1261,MATCH(I$1,'Raw-products'!$A$1:$H$1,0))</f>
        <v>L</v>
      </c>
      <c r="J867" t="str">
        <f>VLOOKUP($C867,'Raw-products'!$A$2:$H$1261,MATCH(J$1,'Raw-products'!$A$1:$H$1,0))</f>
        <v>green</v>
      </c>
      <c r="K867">
        <f>VLOOKUP($C867,'Raw-products'!$A$2:$H$1261,MATCH(K$1,'Raw-products'!$A$1:$H$1,0))</f>
        <v>114</v>
      </c>
      <c r="L867">
        <f>VLOOKUP($C867,'Raw-products'!$A$2:$H$1261,MATCH(L$1,'Raw-products'!$A$1:$H$1,0))</f>
        <v>72</v>
      </c>
      <c r="M867" s="5">
        <f t="shared" si="26"/>
        <v>8208</v>
      </c>
      <c r="N867" cm="1">
        <f t="array" ref="N867:Q867">_xlfn.XLOOKUP($B867,'Raw -orders'!$A:$A,'Raw -orders'!$B:$E)</f>
        <v>161</v>
      </c>
      <c r="O867">
        <v>52081</v>
      </c>
      <c r="P867" s="1">
        <v>44357</v>
      </c>
      <c r="Q867" s="1">
        <v>44374</v>
      </c>
      <c r="R867" t="str" cm="1">
        <f t="array" ref="R867:Y867">_xlfn.XLOOKUP($N867,'Raw - customers'!$A:$A,'Raw - customers'!$B:$I)</f>
        <v>Katalin Tellesson</v>
      </c>
      <c r="S867" t="str">
        <v>Agender</v>
      </c>
      <c r="T867">
        <v>29</v>
      </c>
      <c r="U867" t="str">
        <v>286 Chase IslandSuite 443</v>
      </c>
      <c r="V867">
        <v>365</v>
      </c>
      <c r="W867" t="str">
        <v>Port Jade</v>
      </c>
      <c r="X867" t="str">
        <v>Western Australia</v>
      </c>
      <c r="Y867" t="str">
        <v>Australia</v>
      </c>
      <c r="Z867">
        <v>6</v>
      </c>
      <c r="AA867" s="3" t="str">
        <f t="shared" si="27"/>
        <v>10 to 20</v>
      </c>
      <c r="AP867" s="6">
        <v>161</v>
      </c>
      <c r="AQ867" s="6" t="s">
        <v>1377</v>
      </c>
    </row>
    <row r="868" spans="1:43" x14ac:dyDescent="0.25">
      <c r="A868">
        <v>866</v>
      </c>
      <c r="B868">
        <v>179</v>
      </c>
      <c r="C868">
        <v>360</v>
      </c>
      <c r="D868">
        <v>94</v>
      </c>
      <c r="E868">
        <v>2</v>
      </c>
      <c r="F868">
        <v>188</v>
      </c>
      <c r="G868" t="str">
        <f>VLOOKUP($C868,'Raw-products'!$A$2:$H$1261,MATCH(G$1,'Raw-products'!$A$1:$H$1,0))</f>
        <v>Shirt</v>
      </c>
      <c r="H868" t="str">
        <f>VLOOKUP($C868,'Raw-products'!$A$2:$H$1261,MATCH(H$1,'Raw-products'!$A$1:$H$1,0))</f>
        <v>Henley</v>
      </c>
      <c r="I868" t="str">
        <f>VLOOKUP($C868,'Raw-products'!$A$2:$H$1261,MATCH(I$1,'Raw-products'!$A$1:$H$1,0))</f>
        <v>XS</v>
      </c>
      <c r="J868" t="str">
        <f>VLOOKUP($C868,'Raw-products'!$A$2:$H$1261,MATCH(J$1,'Raw-products'!$A$1:$H$1,0))</f>
        <v>yellow</v>
      </c>
      <c r="K868">
        <f>VLOOKUP($C868,'Raw-products'!$A$2:$H$1261,MATCH(K$1,'Raw-products'!$A$1:$H$1,0))</f>
        <v>92</v>
      </c>
      <c r="L868">
        <f>VLOOKUP($C868,'Raw-products'!$A$2:$H$1261,MATCH(L$1,'Raw-products'!$A$1:$H$1,0))</f>
        <v>42</v>
      </c>
      <c r="M868" s="5">
        <f t="shared" si="26"/>
        <v>3864</v>
      </c>
      <c r="N868" cm="1">
        <f t="array" ref="N868:Q868">_xlfn.XLOOKUP($B868,'Raw -orders'!$A:$A,'Raw -orders'!$B:$E)</f>
        <v>161</v>
      </c>
      <c r="O868">
        <v>52081</v>
      </c>
      <c r="P868" s="1">
        <v>44357</v>
      </c>
      <c r="Q868" s="1">
        <v>44374</v>
      </c>
      <c r="R868" t="str" cm="1">
        <f t="array" ref="R868:Y868">_xlfn.XLOOKUP($N868,'Raw - customers'!$A:$A,'Raw - customers'!$B:$I)</f>
        <v>Katalin Tellesson</v>
      </c>
      <c r="S868" t="str">
        <v>Agender</v>
      </c>
      <c r="T868">
        <v>29</v>
      </c>
      <c r="U868" t="str">
        <v>286 Chase IslandSuite 443</v>
      </c>
      <c r="V868">
        <v>365</v>
      </c>
      <c r="W868" t="str">
        <v>Port Jade</v>
      </c>
      <c r="X868" t="str">
        <v>Western Australia</v>
      </c>
      <c r="Y868" t="str">
        <v>Australia</v>
      </c>
      <c r="Z868">
        <v>6</v>
      </c>
      <c r="AA868" s="3" t="str">
        <f t="shared" si="27"/>
        <v>10 to 20</v>
      </c>
      <c r="AP868" s="6">
        <v>161</v>
      </c>
      <c r="AQ868" s="6" t="s">
        <v>1377</v>
      </c>
    </row>
    <row r="869" spans="1:43" x14ac:dyDescent="0.25">
      <c r="A869">
        <v>867</v>
      </c>
      <c r="B869">
        <v>179</v>
      </c>
      <c r="C869">
        <v>1235</v>
      </c>
      <c r="D869">
        <v>112</v>
      </c>
      <c r="E869">
        <v>1</v>
      </c>
      <c r="F869">
        <v>112</v>
      </c>
      <c r="G869" t="str">
        <f>VLOOKUP($C869,'Raw-products'!$A$2:$H$1261,MATCH(G$1,'Raw-products'!$A$1:$H$1,0))</f>
        <v>Trousers</v>
      </c>
      <c r="H869" t="str">
        <f>VLOOKUP($C869,'Raw-products'!$A$2:$H$1261,MATCH(H$1,'Raw-products'!$A$1:$H$1,0))</f>
        <v>Tracksuit Bottoms</v>
      </c>
      <c r="I869" t="str">
        <f>VLOOKUP($C869,'Raw-products'!$A$2:$H$1261,MATCH(I$1,'Raw-products'!$A$1:$H$1,0))</f>
        <v>XS</v>
      </c>
      <c r="J869" t="str">
        <f>VLOOKUP($C869,'Raw-products'!$A$2:$H$1261,MATCH(J$1,'Raw-products'!$A$1:$H$1,0))</f>
        <v>yellow</v>
      </c>
      <c r="K869">
        <f>VLOOKUP($C869,'Raw-products'!$A$2:$H$1261,MATCH(K$1,'Raw-products'!$A$1:$H$1,0))</f>
        <v>91</v>
      </c>
      <c r="L869">
        <f>VLOOKUP($C869,'Raw-products'!$A$2:$H$1261,MATCH(L$1,'Raw-products'!$A$1:$H$1,0))</f>
        <v>76</v>
      </c>
      <c r="M869" s="5">
        <f t="shared" si="26"/>
        <v>6916</v>
      </c>
      <c r="N869" cm="1">
        <f t="array" ref="N869:Q869">_xlfn.XLOOKUP($B869,'Raw -orders'!$A:$A,'Raw -orders'!$B:$E)</f>
        <v>161</v>
      </c>
      <c r="O869">
        <v>52081</v>
      </c>
      <c r="P869" s="1">
        <v>44357</v>
      </c>
      <c r="Q869" s="1">
        <v>44374</v>
      </c>
      <c r="R869" t="str" cm="1">
        <f t="array" ref="R869:Y869">_xlfn.XLOOKUP($N869,'Raw - customers'!$A:$A,'Raw - customers'!$B:$I)</f>
        <v>Katalin Tellesson</v>
      </c>
      <c r="S869" t="str">
        <v>Agender</v>
      </c>
      <c r="T869">
        <v>29</v>
      </c>
      <c r="U869" t="str">
        <v>286 Chase IslandSuite 443</v>
      </c>
      <c r="V869">
        <v>365</v>
      </c>
      <c r="W869" t="str">
        <v>Port Jade</v>
      </c>
      <c r="X869" t="str">
        <v>Western Australia</v>
      </c>
      <c r="Y869" t="str">
        <v>Australia</v>
      </c>
      <c r="Z869">
        <v>6</v>
      </c>
      <c r="AA869" s="3" t="str">
        <f t="shared" si="27"/>
        <v>10 to 20</v>
      </c>
      <c r="AP869" s="6">
        <v>161</v>
      </c>
      <c r="AQ869" s="6" t="s">
        <v>1377</v>
      </c>
    </row>
    <row r="870" spans="1:43" x14ac:dyDescent="0.25">
      <c r="A870">
        <v>868</v>
      </c>
      <c r="B870">
        <v>179</v>
      </c>
      <c r="C870">
        <v>449</v>
      </c>
      <c r="D870">
        <v>107</v>
      </c>
      <c r="E870">
        <v>3</v>
      </c>
      <c r="F870">
        <v>321</v>
      </c>
      <c r="G870" t="str">
        <f>VLOOKUP($C870,'Raw-products'!$A$2:$H$1261,MATCH(G$1,'Raw-products'!$A$1:$H$1,0))</f>
        <v>Jacket</v>
      </c>
      <c r="H870" t="str">
        <f>VLOOKUP($C870,'Raw-products'!$A$2:$H$1261,MATCH(H$1,'Raw-products'!$A$1:$H$1,0))</f>
        <v>Denim</v>
      </c>
      <c r="I870" t="str">
        <f>VLOOKUP($C870,'Raw-products'!$A$2:$H$1261,MATCH(I$1,'Raw-products'!$A$1:$H$1,0))</f>
        <v>XL</v>
      </c>
      <c r="J870" t="str">
        <f>VLOOKUP($C870,'Raw-products'!$A$2:$H$1261,MATCH(J$1,'Raw-products'!$A$1:$H$1,0))</f>
        <v>indigo</v>
      </c>
      <c r="K870">
        <f>VLOOKUP($C870,'Raw-products'!$A$2:$H$1261,MATCH(K$1,'Raw-products'!$A$1:$H$1,0))</f>
        <v>92</v>
      </c>
      <c r="L870">
        <f>VLOOKUP($C870,'Raw-products'!$A$2:$H$1261,MATCH(L$1,'Raw-products'!$A$1:$H$1,0))</f>
        <v>51</v>
      </c>
      <c r="M870" s="5">
        <f t="shared" si="26"/>
        <v>4692</v>
      </c>
      <c r="N870" cm="1">
        <f t="array" ref="N870:Q870">_xlfn.XLOOKUP($B870,'Raw -orders'!$A:$A,'Raw -orders'!$B:$E)</f>
        <v>161</v>
      </c>
      <c r="O870">
        <v>52081</v>
      </c>
      <c r="P870" s="1">
        <v>44357</v>
      </c>
      <c r="Q870" s="1">
        <v>44374</v>
      </c>
      <c r="R870" t="str" cm="1">
        <f t="array" ref="R870:Y870">_xlfn.XLOOKUP($N870,'Raw - customers'!$A:$A,'Raw - customers'!$B:$I)</f>
        <v>Katalin Tellesson</v>
      </c>
      <c r="S870" t="str">
        <v>Agender</v>
      </c>
      <c r="T870">
        <v>29</v>
      </c>
      <c r="U870" t="str">
        <v>286 Chase IslandSuite 443</v>
      </c>
      <c r="V870">
        <v>365</v>
      </c>
      <c r="W870" t="str">
        <v>Port Jade</v>
      </c>
      <c r="X870" t="str">
        <v>Western Australia</v>
      </c>
      <c r="Y870" t="str">
        <v>Australia</v>
      </c>
      <c r="Z870">
        <v>6</v>
      </c>
      <c r="AA870" s="3" t="str">
        <f t="shared" si="27"/>
        <v>10 to 20</v>
      </c>
      <c r="AP870" s="6">
        <v>161</v>
      </c>
      <c r="AQ870" s="6" t="s">
        <v>1377</v>
      </c>
    </row>
    <row r="871" spans="1:43" x14ac:dyDescent="0.25">
      <c r="A871">
        <v>869</v>
      </c>
      <c r="B871">
        <v>180</v>
      </c>
      <c r="C871">
        <v>50</v>
      </c>
      <c r="D871">
        <v>104</v>
      </c>
      <c r="E871">
        <v>3</v>
      </c>
      <c r="F871">
        <v>312</v>
      </c>
      <c r="G871" t="str">
        <f>VLOOKUP($C871,'Raw-products'!$A$2:$H$1261,MATCH(G$1,'Raw-products'!$A$1:$H$1,0))</f>
        <v>Shirt</v>
      </c>
      <c r="H871" t="str">
        <f>VLOOKUP($C871,'Raw-products'!$A$2:$H$1261,MATCH(H$1,'Raw-products'!$A$1:$H$1,0))</f>
        <v>Dress</v>
      </c>
      <c r="I871" t="str">
        <f>VLOOKUP($C871,'Raw-products'!$A$2:$H$1261,MATCH(I$1,'Raw-products'!$A$1:$H$1,0))</f>
        <v>XS</v>
      </c>
      <c r="J871" t="str">
        <f>VLOOKUP($C871,'Raw-products'!$A$2:$H$1261,MATCH(J$1,'Raw-products'!$A$1:$H$1,0))</f>
        <v>green</v>
      </c>
      <c r="K871">
        <f>VLOOKUP($C871,'Raw-products'!$A$2:$H$1261,MATCH(K$1,'Raw-products'!$A$1:$H$1,0))</f>
        <v>119</v>
      </c>
      <c r="L871">
        <f>VLOOKUP($C871,'Raw-products'!$A$2:$H$1261,MATCH(L$1,'Raw-products'!$A$1:$H$1,0))</f>
        <v>51</v>
      </c>
      <c r="M871" s="5">
        <f t="shared" si="26"/>
        <v>6069</v>
      </c>
      <c r="N871" cm="1">
        <f t="array" ref="N871:Q871">_xlfn.XLOOKUP($B871,'Raw -orders'!$A:$A,'Raw -orders'!$B:$E)</f>
        <v>469</v>
      </c>
      <c r="O871">
        <v>14617</v>
      </c>
      <c r="P871" s="1">
        <v>44345</v>
      </c>
      <c r="Q871" s="1">
        <v>44369</v>
      </c>
      <c r="R871" t="str" cm="1">
        <f t="array" ref="R871:Y871">_xlfn.XLOOKUP($N871,'Raw - customers'!$A:$A,'Raw - customers'!$B:$I)</f>
        <v>Faber Purcell</v>
      </c>
      <c r="S871" t="str">
        <v>Female</v>
      </c>
      <c r="T871">
        <v>78</v>
      </c>
      <c r="U871" t="str">
        <v>783 Olivia CrescentSuite 877</v>
      </c>
      <c r="V871">
        <v>5011</v>
      </c>
      <c r="W871" t="str">
        <v>Andrewborough</v>
      </c>
      <c r="X871" t="str">
        <v>New South Wales</v>
      </c>
      <c r="Y871" t="str">
        <v>Australia</v>
      </c>
      <c r="Z871">
        <v>5</v>
      </c>
      <c r="AA871" s="3" t="str">
        <f t="shared" si="27"/>
        <v>20 to 30</v>
      </c>
      <c r="AP871" s="6">
        <v>469</v>
      </c>
      <c r="AQ871" s="6" t="s">
        <v>1362</v>
      </c>
    </row>
    <row r="872" spans="1:43" x14ac:dyDescent="0.25">
      <c r="A872">
        <v>870</v>
      </c>
      <c r="B872">
        <v>180</v>
      </c>
      <c r="C872">
        <v>1184</v>
      </c>
      <c r="D872">
        <v>99</v>
      </c>
      <c r="E872">
        <v>1</v>
      </c>
      <c r="F872">
        <v>99</v>
      </c>
      <c r="G872" t="str">
        <f>VLOOKUP($C872,'Raw-products'!$A$2:$H$1261,MATCH(G$1,'Raw-products'!$A$1:$H$1,0))</f>
        <v>Trousers</v>
      </c>
      <c r="H872" t="str">
        <f>VLOOKUP($C872,'Raw-products'!$A$2:$H$1261,MATCH(H$1,'Raw-products'!$A$1:$H$1,0))</f>
        <v>High-Waisted</v>
      </c>
      <c r="I872" t="str">
        <f>VLOOKUP($C872,'Raw-products'!$A$2:$H$1261,MATCH(I$1,'Raw-products'!$A$1:$H$1,0))</f>
        <v>XL</v>
      </c>
      <c r="J872" t="str">
        <f>VLOOKUP($C872,'Raw-products'!$A$2:$H$1261,MATCH(J$1,'Raw-products'!$A$1:$H$1,0))</f>
        <v>indigo</v>
      </c>
      <c r="K872">
        <f>VLOOKUP($C872,'Raw-products'!$A$2:$H$1261,MATCH(K$1,'Raw-products'!$A$1:$H$1,0))</f>
        <v>98</v>
      </c>
      <c r="L872">
        <f>VLOOKUP($C872,'Raw-products'!$A$2:$H$1261,MATCH(L$1,'Raw-products'!$A$1:$H$1,0))</f>
        <v>57</v>
      </c>
      <c r="M872" s="5">
        <f t="shared" si="26"/>
        <v>5586</v>
      </c>
      <c r="N872" cm="1">
        <f t="array" ref="N872:Q872">_xlfn.XLOOKUP($B872,'Raw -orders'!$A:$A,'Raw -orders'!$B:$E)</f>
        <v>469</v>
      </c>
      <c r="O872">
        <v>14617</v>
      </c>
      <c r="P872" s="1">
        <v>44345</v>
      </c>
      <c r="Q872" s="1">
        <v>44369</v>
      </c>
      <c r="R872" t="str" cm="1">
        <f t="array" ref="R872:Y872">_xlfn.XLOOKUP($N872,'Raw - customers'!$A:$A,'Raw - customers'!$B:$I)</f>
        <v>Faber Purcell</v>
      </c>
      <c r="S872" t="str">
        <v>Female</v>
      </c>
      <c r="T872">
        <v>78</v>
      </c>
      <c r="U872" t="str">
        <v>783 Olivia CrescentSuite 877</v>
      </c>
      <c r="V872">
        <v>5011</v>
      </c>
      <c r="W872" t="str">
        <v>Andrewborough</v>
      </c>
      <c r="X872" t="str">
        <v>New South Wales</v>
      </c>
      <c r="Y872" t="str">
        <v>Australia</v>
      </c>
      <c r="Z872">
        <v>5</v>
      </c>
      <c r="AA872" s="3" t="str">
        <f t="shared" si="27"/>
        <v>20 to 30</v>
      </c>
      <c r="AP872" s="6">
        <v>469</v>
      </c>
      <c r="AQ872" s="6" t="s">
        <v>1362</v>
      </c>
    </row>
    <row r="873" spans="1:43" x14ac:dyDescent="0.25">
      <c r="A873">
        <v>871</v>
      </c>
      <c r="B873">
        <v>180</v>
      </c>
      <c r="C873">
        <v>1245</v>
      </c>
      <c r="D873">
        <v>112</v>
      </c>
      <c r="E873">
        <v>1</v>
      </c>
      <c r="F873">
        <v>112</v>
      </c>
      <c r="G873" t="str">
        <f>VLOOKUP($C873,'Raw-products'!$A$2:$H$1261,MATCH(G$1,'Raw-products'!$A$1:$H$1,0))</f>
        <v>Trousers</v>
      </c>
      <c r="H873" t="str">
        <f>VLOOKUP($C873,'Raw-products'!$A$2:$H$1261,MATCH(H$1,'Raw-products'!$A$1:$H$1,0))</f>
        <v>Tracksuit Bottoms</v>
      </c>
      <c r="I873" t="str">
        <f>VLOOKUP($C873,'Raw-products'!$A$2:$H$1261,MATCH(I$1,'Raw-products'!$A$1:$H$1,0))</f>
        <v>XS</v>
      </c>
      <c r="J873" t="str">
        <f>VLOOKUP($C873,'Raw-products'!$A$2:$H$1261,MATCH(J$1,'Raw-products'!$A$1:$H$1,0))</f>
        <v>blue</v>
      </c>
      <c r="K873">
        <f>VLOOKUP($C873,'Raw-products'!$A$2:$H$1261,MATCH(K$1,'Raw-products'!$A$1:$H$1,0))</f>
        <v>91</v>
      </c>
      <c r="L873">
        <f>VLOOKUP($C873,'Raw-products'!$A$2:$H$1261,MATCH(L$1,'Raw-products'!$A$1:$H$1,0))</f>
        <v>42</v>
      </c>
      <c r="M873" s="5">
        <f t="shared" si="26"/>
        <v>3822</v>
      </c>
      <c r="N873" cm="1">
        <f t="array" ref="N873:Q873">_xlfn.XLOOKUP($B873,'Raw -orders'!$A:$A,'Raw -orders'!$B:$E)</f>
        <v>469</v>
      </c>
      <c r="O873">
        <v>14617</v>
      </c>
      <c r="P873" s="1">
        <v>44345</v>
      </c>
      <c r="Q873" s="1">
        <v>44369</v>
      </c>
      <c r="R873" t="str" cm="1">
        <f t="array" ref="R873:Y873">_xlfn.XLOOKUP($N873,'Raw - customers'!$A:$A,'Raw - customers'!$B:$I)</f>
        <v>Faber Purcell</v>
      </c>
      <c r="S873" t="str">
        <v>Female</v>
      </c>
      <c r="T873">
        <v>78</v>
      </c>
      <c r="U873" t="str">
        <v>783 Olivia CrescentSuite 877</v>
      </c>
      <c r="V873">
        <v>5011</v>
      </c>
      <c r="W873" t="str">
        <v>Andrewborough</v>
      </c>
      <c r="X873" t="str">
        <v>New South Wales</v>
      </c>
      <c r="Y873" t="str">
        <v>Australia</v>
      </c>
      <c r="Z873">
        <v>5</v>
      </c>
      <c r="AA873" s="3" t="str">
        <f t="shared" si="27"/>
        <v>20 to 30</v>
      </c>
      <c r="AP873" s="6">
        <v>469</v>
      </c>
      <c r="AQ873" s="6" t="s">
        <v>1362</v>
      </c>
    </row>
    <row r="874" spans="1:43" x14ac:dyDescent="0.25">
      <c r="A874">
        <v>872</v>
      </c>
      <c r="B874">
        <v>180</v>
      </c>
      <c r="C874">
        <v>1058</v>
      </c>
      <c r="D874">
        <v>93</v>
      </c>
      <c r="E874">
        <v>2</v>
      </c>
      <c r="F874">
        <v>186</v>
      </c>
      <c r="G874" t="str">
        <f>VLOOKUP($C874,'Raw-products'!$A$2:$H$1261,MATCH(G$1,'Raw-products'!$A$1:$H$1,0))</f>
        <v>Trousers</v>
      </c>
      <c r="H874" t="str">
        <f>VLOOKUP($C874,'Raw-products'!$A$2:$H$1261,MATCH(H$1,'Raw-products'!$A$1:$H$1,0))</f>
        <v>Joggers</v>
      </c>
      <c r="I874" t="str">
        <f>VLOOKUP($C874,'Raw-products'!$A$2:$H$1261,MATCH(I$1,'Raw-products'!$A$1:$H$1,0))</f>
        <v>L</v>
      </c>
      <c r="J874" t="str">
        <f>VLOOKUP($C874,'Raw-products'!$A$2:$H$1261,MATCH(J$1,'Raw-products'!$A$1:$H$1,0))</f>
        <v>orange</v>
      </c>
      <c r="K874">
        <f>VLOOKUP($C874,'Raw-products'!$A$2:$H$1261,MATCH(K$1,'Raw-products'!$A$1:$H$1,0))</f>
        <v>94</v>
      </c>
      <c r="L874">
        <f>VLOOKUP($C874,'Raw-products'!$A$2:$H$1261,MATCH(L$1,'Raw-products'!$A$1:$H$1,0))</f>
        <v>49</v>
      </c>
      <c r="M874" s="5">
        <f t="shared" si="26"/>
        <v>4606</v>
      </c>
      <c r="N874" cm="1">
        <f t="array" ref="N874:Q874">_xlfn.XLOOKUP($B874,'Raw -orders'!$A:$A,'Raw -orders'!$B:$E)</f>
        <v>469</v>
      </c>
      <c r="O874">
        <v>14617</v>
      </c>
      <c r="P874" s="1">
        <v>44345</v>
      </c>
      <c r="Q874" s="1">
        <v>44369</v>
      </c>
      <c r="R874" t="str" cm="1">
        <f t="array" ref="R874:Y874">_xlfn.XLOOKUP($N874,'Raw - customers'!$A:$A,'Raw - customers'!$B:$I)</f>
        <v>Faber Purcell</v>
      </c>
      <c r="S874" t="str">
        <v>Female</v>
      </c>
      <c r="T874">
        <v>78</v>
      </c>
      <c r="U874" t="str">
        <v>783 Olivia CrescentSuite 877</v>
      </c>
      <c r="V874">
        <v>5011</v>
      </c>
      <c r="W874" t="str">
        <v>Andrewborough</v>
      </c>
      <c r="X874" t="str">
        <v>New South Wales</v>
      </c>
      <c r="Y874" t="str">
        <v>Australia</v>
      </c>
      <c r="Z874">
        <v>5</v>
      </c>
      <c r="AA874" s="3" t="str">
        <f t="shared" si="27"/>
        <v>20 to 30</v>
      </c>
      <c r="AP874" s="6">
        <v>469</v>
      </c>
      <c r="AQ874" s="6" t="s">
        <v>1362</v>
      </c>
    </row>
    <row r="875" spans="1:43" x14ac:dyDescent="0.25">
      <c r="A875">
        <v>873</v>
      </c>
      <c r="B875">
        <v>180</v>
      </c>
      <c r="C875">
        <v>1054</v>
      </c>
      <c r="D875">
        <v>93</v>
      </c>
      <c r="E875">
        <v>1</v>
      </c>
      <c r="F875">
        <v>93</v>
      </c>
      <c r="G875" t="str">
        <f>VLOOKUP($C875,'Raw-products'!$A$2:$H$1261,MATCH(G$1,'Raw-products'!$A$1:$H$1,0))</f>
        <v>Trousers</v>
      </c>
      <c r="H875" t="str">
        <f>VLOOKUP($C875,'Raw-products'!$A$2:$H$1261,MATCH(H$1,'Raw-products'!$A$1:$H$1,0))</f>
        <v>Joggers</v>
      </c>
      <c r="I875" t="str">
        <f>VLOOKUP($C875,'Raw-products'!$A$2:$H$1261,MATCH(I$1,'Raw-products'!$A$1:$H$1,0))</f>
        <v>XL</v>
      </c>
      <c r="J875" t="str">
        <f>VLOOKUP($C875,'Raw-products'!$A$2:$H$1261,MATCH(J$1,'Raw-products'!$A$1:$H$1,0))</f>
        <v>red</v>
      </c>
      <c r="K875">
        <f>VLOOKUP($C875,'Raw-products'!$A$2:$H$1261,MATCH(K$1,'Raw-products'!$A$1:$H$1,0))</f>
        <v>94</v>
      </c>
      <c r="L875">
        <f>VLOOKUP($C875,'Raw-products'!$A$2:$H$1261,MATCH(L$1,'Raw-products'!$A$1:$H$1,0))</f>
        <v>58</v>
      </c>
      <c r="M875" s="5">
        <f t="shared" si="26"/>
        <v>5452</v>
      </c>
      <c r="N875" cm="1">
        <f t="array" ref="N875:Q875">_xlfn.XLOOKUP($B875,'Raw -orders'!$A:$A,'Raw -orders'!$B:$E)</f>
        <v>469</v>
      </c>
      <c r="O875">
        <v>14617</v>
      </c>
      <c r="P875" s="1">
        <v>44345</v>
      </c>
      <c r="Q875" s="1">
        <v>44369</v>
      </c>
      <c r="R875" t="str" cm="1">
        <f t="array" ref="R875:Y875">_xlfn.XLOOKUP($N875,'Raw - customers'!$A:$A,'Raw - customers'!$B:$I)</f>
        <v>Faber Purcell</v>
      </c>
      <c r="S875" t="str">
        <v>Female</v>
      </c>
      <c r="T875">
        <v>78</v>
      </c>
      <c r="U875" t="str">
        <v>783 Olivia CrescentSuite 877</v>
      </c>
      <c r="V875">
        <v>5011</v>
      </c>
      <c r="W875" t="str">
        <v>Andrewborough</v>
      </c>
      <c r="X875" t="str">
        <v>New South Wales</v>
      </c>
      <c r="Y875" t="str">
        <v>Australia</v>
      </c>
      <c r="Z875">
        <v>5</v>
      </c>
      <c r="AA875" s="3" t="str">
        <f t="shared" si="27"/>
        <v>20 to 30</v>
      </c>
      <c r="AP875" s="6">
        <v>469</v>
      </c>
      <c r="AQ875" s="6" t="s">
        <v>1362</v>
      </c>
    </row>
    <row r="876" spans="1:43" x14ac:dyDescent="0.25">
      <c r="A876">
        <v>874</v>
      </c>
      <c r="B876">
        <v>180</v>
      </c>
      <c r="C876">
        <v>272</v>
      </c>
      <c r="D876">
        <v>95</v>
      </c>
      <c r="E876">
        <v>1</v>
      </c>
      <c r="F876">
        <v>95</v>
      </c>
      <c r="G876" t="str">
        <f>VLOOKUP($C876,'Raw-products'!$A$2:$H$1261,MATCH(G$1,'Raw-products'!$A$1:$H$1,0))</f>
        <v>Shirt</v>
      </c>
      <c r="H876" t="str">
        <f>VLOOKUP($C876,'Raw-products'!$A$2:$H$1261,MATCH(H$1,'Raw-products'!$A$1:$H$1,0))</f>
        <v>Polo</v>
      </c>
      <c r="I876" t="str">
        <f>VLOOKUP($C876,'Raw-products'!$A$2:$H$1261,MATCH(I$1,'Raw-products'!$A$1:$H$1,0))</f>
        <v>M</v>
      </c>
      <c r="J876" t="str">
        <f>VLOOKUP($C876,'Raw-products'!$A$2:$H$1261,MATCH(J$1,'Raw-products'!$A$1:$H$1,0))</f>
        <v>indigo</v>
      </c>
      <c r="K876">
        <f>VLOOKUP($C876,'Raw-products'!$A$2:$H$1261,MATCH(K$1,'Raw-products'!$A$1:$H$1,0))</f>
        <v>117</v>
      </c>
      <c r="L876">
        <f>VLOOKUP($C876,'Raw-products'!$A$2:$H$1261,MATCH(L$1,'Raw-products'!$A$1:$H$1,0))</f>
        <v>62</v>
      </c>
      <c r="M876" s="5">
        <f t="shared" si="26"/>
        <v>7254</v>
      </c>
      <c r="N876" cm="1">
        <f t="array" ref="N876:Q876">_xlfn.XLOOKUP($B876,'Raw -orders'!$A:$A,'Raw -orders'!$B:$E)</f>
        <v>469</v>
      </c>
      <c r="O876">
        <v>14617</v>
      </c>
      <c r="P876" s="1">
        <v>44345</v>
      </c>
      <c r="Q876" s="1">
        <v>44369</v>
      </c>
      <c r="R876" t="str" cm="1">
        <f t="array" ref="R876:Y876">_xlfn.XLOOKUP($N876,'Raw - customers'!$A:$A,'Raw - customers'!$B:$I)</f>
        <v>Faber Purcell</v>
      </c>
      <c r="S876" t="str">
        <v>Female</v>
      </c>
      <c r="T876">
        <v>78</v>
      </c>
      <c r="U876" t="str">
        <v>783 Olivia CrescentSuite 877</v>
      </c>
      <c r="V876">
        <v>5011</v>
      </c>
      <c r="W876" t="str">
        <v>Andrewborough</v>
      </c>
      <c r="X876" t="str">
        <v>New South Wales</v>
      </c>
      <c r="Y876" t="str">
        <v>Australia</v>
      </c>
      <c r="Z876">
        <v>5</v>
      </c>
      <c r="AA876" s="3" t="str">
        <f t="shared" si="27"/>
        <v>20 to 30</v>
      </c>
      <c r="AP876" s="6">
        <v>469</v>
      </c>
      <c r="AQ876" s="6" t="s">
        <v>1362</v>
      </c>
    </row>
    <row r="877" spans="1:43" x14ac:dyDescent="0.25">
      <c r="A877">
        <v>875</v>
      </c>
      <c r="B877">
        <v>181</v>
      </c>
      <c r="C877">
        <v>463</v>
      </c>
      <c r="D877">
        <v>118</v>
      </c>
      <c r="E877">
        <v>1</v>
      </c>
      <c r="F877">
        <v>118</v>
      </c>
      <c r="G877" t="str">
        <f>VLOOKUP($C877,'Raw-products'!$A$2:$H$1261,MATCH(G$1,'Raw-products'!$A$1:$H$1,0))</f>
        <v>Jacket</v>
      </c>
      <c r="H877" t="str">
        <f>VLOOKUP($C877,'Raw-products'!$A$2:$H$1261,MATCH(H$1,'Raw-products'!$A$1:$H$1,0))</f>
        <v>Puffer</v>
      </c>
      <c r="I877" t="str">
        <f>VLOOKUP($C877,'Raw-products'!$A$2:$H$1261,MATCH(I$1,'Raw-products'!$A$1:$H$1,0))</f>
        <v>L</v>
      </c>
      <c r="J877" t="str">
        <f>VLOOKUP($C877,'Raw-products'!$A$2:$H$1261,MATCH(J$1,'Raw-products'!$A$1:$H$1,0))</f>
        <v>orange</v>
      </c>
      <c r="K877">
        <f>VLOOKUP($C877,'Raw-products'!$A$2:$H$1261,MATCH(K$1,'Raw-products'!$A$1:$H$1,0))</f>
        <v>110</v>
      </c>
      <c r="L877">
        <f>VLOOKUP($C877,'Raw-products'!$A$2:$H$1261,MATCH(L$1,'Raw-products'!$A$1:$H$1,0))</f>
        <v>66</v>
      </c>
      <c r="M877" s="5">
        <f t="shared" si="26"/>
        <v>7260</v>
      </c>
      <c r="N877" cm="1">
        <f t="array" ref="N877:Q877">_xlfn.XLOOKUP($B877,'Raw -orders'!$A:$A,'Raw -orders'!$B:$E)</f>
        <v>241</v>
      </c>
      <c r="O877">
        <v>23142</v>
      </c>
      <c r="P877" s="1">
        <v>44225</v>
      </c>
      <c r="Q877" s="1">
        <v>44240</v>
      </c>
      <c r="R877" t="str" cm="1">
        <f t="array" ref="R877:Y877">_xlfn.XLOOKUP($N877,'Raw - customers'!$A:$A,'Raw - customers'!$B:$I)</f>
        <v>Valentine Marley</v>
      </c>
      <c r="S877" t="str">
        <v>Bigender</v>
      </c>
      <c r="T877">
        <v>61</v>
      </c>
      <c r="U877" t="str">
        <v>31 Aaron WayApt. 752</v>
      </c>
      <c r="V877">
        <v>2728</v>
      </c>
      <c r="W877" t="str">
        <v>New Ava</v>
      </c>
      <c r="X877" t="str">
        <v>Queensland</v>
      </c>
      <c r="Y877" t="str">
        <v>Australia</v>
      </c>
      <c r="Z877">
        <v>1</v>
      </c>
      <c r="AA877" s="3" t="str">
        <f t="shared" si="27"/>
        <v>10 to 20</v>
      </c>
      <c r="AP877" s="6">
        <v>241</v>
      </c>
      <c r="AQ877" s="6" t="s">
        <v>1355</v>
      </c>
    </row>
    <row r="878" spans="1:43" x14ac:dyDescent="0.25">
      <c r="A878">
        <v>876</v>
      </c>
      <c r="B878">
        <v>181</v>
      </c>
      <c r="C878">
        <v>506</v>
      </c>
      <c r="D878">
        <v>102</v>
      </c>
      <c r="E878">
        <v>3</v>
      </c>
      <c r="F878">
        <v>306</v>
      </c>
      <c r="G878" t="str">
        <f>VLOOKUP($C878,'Raw-products'!$A$2:$H$1261,MATCH(G$1,'Raw-products'!$A$1:$H$1,0))</f>
        <v>Jacket</v>
      </c>
      <c r="H878" t="str">
        <f>VLOOKUP($C878,'Raw-products'!$A$2:$H$1261,MATCH(H$1,'Raw-products'!$A$1:$H$1,0))</f>
        <v>Windbreaker</v>
      </c>
      <c r="I878" t="str">
        <f>VLOOKUP($C878,'Raw-products'!$A$2:$H$1261,MATCH(I$1,'Raw-products'!$A$1:$H$1,0))</f>
        <v>S</v>
      </c>
      <c r="J878" t="str">
        <f>VLOOKUP($C878,'Raw-products'!$A$2:$H$1261,MATCH(J$1,'Raw-products'!$A$1:$H$1,0))</f>
        <v>green</v>
      </c>
      <c r="K878">
        <f>VLOOKUP($C878,'Raw-products'!$A$2:$H$1261,MATCH(K$1,'Raw-products'!$A$1:$H$1,0))</f>
        <v>109</v>
      </c>
      <c r="L878">
        <f>VLOOKUP($C878,'Raw-products'!$A$2:$H$1261,MATCH(L$1,'Raw-products'!$A$1:$H$1,0))</f>
        <v>65</v>
      </c>
      <c r="M878" s="5">
        <f t="shared" si="26"/>
        <v>7085</v>
      </c>
      <c r="N878" cm="1">
        <f t="array" ref="N878:Q878">_xlfn.XLOOKUP($B878,'Raw -orders'!$A:$A,'Raw -orders'!$B:$E)</f>
        <v>241</v>
      </c>
      <c r="O878">
        <v>23142</v>
      </c>
      <c r="P878" s="1">
        <v>44225</v>
      </c>
      <c r="Q878" s="1">
        <v>44240</v>
      </c>
      <c r="R878" t="str" cm="1">
        <f t="array" ref="R878:Y878">_xlfn.XLOOKUP($N878,'Raw - customers'!$A:$A,'Raw - customers'!$B:$I)</f>
        <v>Valentine Marley</v>
      </c>
      <c r="S878" t="str">
        <v>Bigender</v>
      </c>
      <c r="T878">
        <v>61</v>
      </c>
      <c r="U878" t="str">
        <v>31 Aaron WayApt. 752</v>
      </c>
      <c r="V878">
        <v>2728</v>
      </c>
      <c r="W878" t="str">
        <v>New Ava</v>
      </c>
      <c r="X878" t="str">
        <v>Queensland</v>
      </c>
      <c r="Y878" t="str">
        <v>Australia</v>
      </c>
      <c r="Z878">
        <v>1</v>
      </c>
      <c r="AA878" s="3" t="str">
        <f t="shared" si="27"/>
        <v>10 to 20</v>
      </c>
      <c r="AP878" s="6">
        <v>241</v>
      </c>
      <c r="AQ878" s="6" t="s">
        <v>1355</v>
      </c>
    </row>
    <row r="879" spans="1:43" x14ac:dyDescent="0.25">
      <c r="A879">
        <v>877</v>
      </c>
      <c r="B879">
        <v>182</v>
      </c>
      <c r="C879">
        <v>852</v>
      </c>
      <c r="D879">
        <v>113</v>
      </c>
      <c r="E879">
        <v>2</v>
      </c>
      <c r="F879">
        <v>226</v>
      </c>
      <c r="G879" t="str">
        <f>VLOOKUP($C879,'Raw-products'!$A$2:$H$1261,MATCH(G$1,'Raw-products'!$A$1:$H$1,0))</f>
        <v>Trousers</v>
      </c>
      <c r="H879" t="str">
        <f>VLOOKUP($C879,'Raw-products'!$A$2:$H$1261,MATCH(H$1,'Raw-products'!$A$1:$H$1,0))</f>
        <v>Chinos</v>
      </c>
      <c r="I879" t="str">
        <f>VLOOKUP($C879,'Raw-products'!$A$2:$H$1261,MATCH(I$1,'Raw-products'!$A$1:$H$1,0))</f>
        <v>M</v>
      </c>
      <c r="J879" t="str">
        <f>VLOOKUP($C879,'Raw-products'!$A$2:$H$1261,MATCH(J$1,'Raw-products'!$A$1:$H$1,0))</f>
        <v>yellow</v>
      </c>
      <c r="K879">
        <f>VLOOKUP($C879,'Raw-products'!$A$2:$H$1261,MATCH(K$1,'Raw-products'!$A$1:$H$1,0))</f>
        <v>100</v>
      </c>
      <c r="L879">
        <f>VLOOKUP($C879,'Raw-products'!$A$2:$H$1261,MATCH(L$1,'Raw-products'!$A$1:$H$1,0))</f>
        <v>58</v>
      </c>
      <c r="M879" s="5">
        <f t="shared" si="26"/>
        <v>5800</v>
      </c>
      <c r="N879" cm="1">
        <f t="array" ref="N879:Q879">_xlfn.XLOOKUP($B879,'Raw -orders'!$A:$A,'Raw -orders'!$B:$E)</f>
        <v>461</v>
      </c>
      <c r="O879">
        <v>33720</v>
      </c>
      <c r="P879" s="1">
        <v>44249</v>
      </c>
      <c r="Q879" s="1">
        <v>44259</v>
      </c>
      <c r="R879" t="str" cm="1">
        <f t="array" ref="R879:Y879">_xlfn.XLOOKUP($N879,'Raw - customers'!$A:$A,'Raw - customers'!$B:$I)</f>
        <v>Alina Strotton</v>
      </c>
      <c r="S879" t="str">
        <v>Female</v>
      </c>
      <c r="T879">
        <v>54</v>
      </c>
      <c r="U879" t="str">
        <v>2501 Hackett ManorSuite 051</v>
      </c>
      <c r="V879">
        <v>60</v>
      </c>
      <c r="W879" t="str">
        <v>West Chasemouth</v>
      </c>
      <c r="X879" t="str">
        <v>Australian Capital Territory</v>
      </c>
      <c r="Y879" t="str">
        <v>Australia</v>
      </c>
      <c r="Z879">
        <v>2</v>
      </c>
      <c r="AA879" s="3" t="str">
        <f t="shared" si="27"/>
        <v>0 to 10</v>
      </c>
      <c r="AP879" s="6">
        <v>461</v>
      </c>
      <c r="AQ879" s="6" t="s">
        <v>1350</v>
      </c>
    </row>
    <row r="880" spans="1:43" x14ac:dyDescent="0.25">
      <c r="A880">
        <v>878</v>
      </c>
      <c r="B880">
        <v>182</v>
      </c>
      <c r="C880">
        <v>408</v>
      </c>
      <c r="D880">
        <v>119</v>
      </c>
      <c r="E880">
        <v>2</v>
      </c>
      <c r="F880">
        <v>238</v>
      </c>
      <c r="G880" t="str">
        <f>VLOOKUP($C880,'Raw-products'!$A$2:$H$1261,MATCH(G$1,'Raw-products'!$A$1:$H$1,0))</f>
        <v>Shirt</v>
      </c>
      <c r="H880" t="str">
        <f>VLOOKUP($C880,'Raw-products'!$A$2:$H$1261,MATCH(H$1,'Raw-products'!$A$1:$H$1,0))</f>
        <v>Casual Slim Fit</v>
      </c>
      <c r="I880" t="str">
        <f>VLOOKUP($C880,'Raw-products'!$A$2:$H$1261,MATCH(I$1,'Raw-products'!$A$1:$H$1,0))</f>
        <v>L</v>
      </c>
      <c r="J880" t="str">
        <f>VLOOKUP($C880,'Raw-products'!$A$2:$H$1261,MATCH(J$1,'Raw-products'!$A$1:$H$1,0))</f>
        <v>blue</v>
      </c>
      <c r="K880">
        <f>VLOOKUP($C880,'Raw-products'!$A$2:$H$1261,MATCH(K$1,'Raw-products'!$A$1:$H$1,0))</f>
        <v>113</v>
      </c>
      <c r="L880">
        <f>VLOOKUP($C880,'Raw-products'!$A$2:$H$1261,MATCH(L$1,'Raw-products'!$A$1:$H$1,0))</f>
        <v>75</v>
      </c>
      <c r="M880" s="5">
        <f t="shared" si="26"/>
        <v>8475</v>
      </c>
      <c r="N880" cm="1">
        <f t="array" ref="N880:Q880">_xlfn.XLOOKUP($B880,'Raw -orders'!$A:$A,'Raw -orders'!$B:$E)</f>
        <v>461</v>
      </c>
      <c r="O880">
        <v>33720</v>
      </c>
      <c r="P880" s="1">
        <v>44249</v>
      </c>
      <c r="Q880" s="1">
        <v>44259</v>
      </c>
      <c r="R880" t="str" cm="1">
        <f t="array" ref="R880:Y880">_xlfn.XLOOKUP($N880,'Raw - customers'!$A:$A,'Raw - customers'!$B:$I)</f>
        <v>Alina Strotton</v>
      </c>
      <c r="S880" t="str">
        <v>Female</v>
      </c>
      <c r="T880">
        <v>54</v>
      </c>
      <c r="U880" t="str">
        <v>2501 Hackett ManorSuite 051</v>
      </c>
      <c r="V880">
        <v>60</v>
      </c>
      <c r="W880" t="str">
        <v>West Chasemouth</v>
      </c>
      <c r="X880" t="str">
        <v>Australian Capital Territory</v>
      </c>
      <c r="Y880" t="str">
        <v>Australia</v>
      </c>
      <c r="Z880">
        <v>2</v>
      </c>
      <c r="AA880" s="3" t="str">
        <f t="shared" si="27"/>
        <v>0 to 10</v>
      </c>
      <c r="AP880" s="6">
        <v>461</v>
      </c>
      <c r="AQ880" s="6" t="s">
        <v>1350</v>
      </c>
    </row>
    <row r="881" spans="1:43" x14ac:dyDescent="0.25">
      <c r="A881">
        <v>879</v>
      </c>
      <c r="B881">
        <v>182</v>
      </c>
      <c r="C881">
        <v>578</v>
      </c>
      <c r="D881">
        <v>100</v>
      </c>
      <c r="E881">
        <v>2</v>
      </c>
      <c r="F881">
        <v>200</v>
      </c>
      <c r="G881" t="str">
        <f>VLOOKUP($C881,'Raw-products'!$A$2:$H$1261,MATCH(G$1,'Raw-products'!$A$1:$H$1,0))</f>
        <v>Jacket</v>
      </c>
      <c r="H881" t="str">
        <f>VLOOKUP($C881,'Raw-products'!$A$2:$H$1261,MATCH(H$1,'Raw-products'!$A$1:$H$1,0))</f>
        <v>Bomber</v>
      </c>
      <c r="I881" t="str">
        <f>VLOOKUP($C881,'Raw-products'!$A$2:$H$1261,MATCH(I$1,'Raw-products'!$A$1:$H$1,0))</f>
        <v>L</v>
      </c>
      <c r="J881" t="str">
        <f>VLOOKUP($C881,'Raw-products'!$A$2:$H$1261,MATCH(J$1,'Raw-products'!$A$1:$H$1,0))</f>
        <v>green</v>
      </c>
      <c r="K881">
        <f>VLOOKUP($C881,'Raw-products'!$A$2:$H$1261,MATCH(K$1,'Raw-products'!$A$1:$H$1,0))</f>
        <v>90</v>
      </c>
      <c r="L881">
        <f>VLOOKUP($C881,'Raw-products'!$A$2:$H$1261,MATCH(L$1,'Raw-products'!$A$1:$H$1,0))</f>
        <v>78</v>
      </c>
      <c r="M881" s="5">
        <f t="shared" si="26"/>
        <v>7020</v>
      </c>
      <c r="N881" cm="1">
        <f t="array" ref="N881:Q881">_xlfn.XLOOKUP($B881,'Raw -orders'!$A:$A,'Raw -orders'!$B:$E)</f>
        <v>461</v>
      </c>
      <c r="O881">
        <v>33720</v>
      </c>
      <c r="P881" s="1">
        <v>44249</v>
      </c>
      <c r="Q881" s="1">
        <v>44259</v>
      </c>
      <c r="R881" t="str" cm="1">
        <f t="array" ref="R881:Y881">_xlfn.XLOOKUP($N881,'Raw - customers'!$A:$A,'Raw - customers'!$B:$I)</f>
        <v>Alina Strotton</v>
      </c>
      <c r="S881" t="str">
        <v>Female</v>
      </c>
      <c r="T881">
        <v>54</v>
      </c>
      <c r="U881" t="str">
        <v>2501 Hackett ManorSuite 051</v>
      </c>
      <c r="V881">
        <v>60</v>
      </c>
      <c r="W881" t="str">
        <v>West Chasemouth</v>
      </c>
      <c r="X881" t="str">
        <v>Australian Capital Territory</v>
      </c>
      <c r="Y881" t="str">
        <v>Australia</v>
      </c>
      <c r="Z881">
        <v>2</v>
      </c>
      <c r="AA881" s="3" t="str">
        <f t="shared" si="27"/>
        <v>0 to 10</v>
      </c>
      <c r="AP881" s="6">
        <v>461</v>
      </c>
      <c r="AQ881" s="6" t="s">
        <v>1350</v>
      </c>
    </row>
    <row r="882" spans="1:43" x14ac:dyDescent="0.25">
      <c r="A882">
        <v>880</v>
      </c>
      <c r="B882">
        <v>182</v>
      </c>
      <c r="C882">
        <v>858</v>
      </c>
      <c r="D882">
        <v>113</v>
      </c>
      <c r="E882">
        <v>3</v>
      </c>
      <c r="F882">
        <v>339</v>
      </c>
      <c r="G882" t="str">
        <f>VLOOKUP($C882,'Raw-products'!$A$2:$H$1261,MATCH(G$1,'Raw-products'!$A$1:$H$1,0))</f>
        <v>Trousers</v>
      </c>
      <c r="H882" t="str">
        <f>VLOOKUP($C882,'Raw-products'!$A$2:$H$1261,MATCH(H$1,'Raw-products'!$A$1:$H$1,0))</f>
        <v>Chinos</v>
      </c>
      <c r="I882" t="str">
        <f>VLOOKUP($C882,'Raw-products'!$A$2:$H$1261,MATCH(I$1,'Raw-products'!$A$1:$H$1,0))</f>
        <v>L</v>
      </c>
      <c r="J882" t="str">
        <f>VLOOKUP($C882,'Raw-products'!$A$2:$H$1261,MATCH(J$1,'Raw-products'!$A$1:$H$1,0))</f>
        <v>green</v>
      </c>
      <c r="K882">
        <f>VLOOKUP($C882,'Raw-products'!$A$2:$H$1261,MATCH(K$1,'Raw-products'!$A$1:$H$1,0))</f>
        <v>100</v>
      </c>
      <c r="L882">
        <f>VLOOKUP($C882,'Raw-products'!$A$2:$H$1261,MATCH(L$1,'Raw-products'!$A$1:$H$1,0))</f>
        <v>77</v>
      </c>
      <c r="M882" s="5">
        <f t="shared" si="26"/>
        <v>7700</v>
      </c>
      <c r="N882" cm="1">
        <f t="array" ref="N882:Q882">_xlfn.XLOOKUP($B882,'Raw -orders'!$A:$A,'Raw -orders'!$B:$E)</f>
        <v>461</v>
      </c>
      <c r="O882">
        <v>33720</v>
      </c>
      <c r="P882" s="1">
        <v>44249</v>
      </c>
      <c r="Q882" s="1">
        <v>44259</v>
      </c>
      <c r="R882" t="str" cm="1">
        <f t="array" ref="R882:Y882">_xlfn.XLOOKUP($N882,'Raw - customers'!$A:$A,'Raw - customers'!$B:$I)</f>
        <v>Alina Strotton</v>
      </c>
      <c r="S882" t="str">
        <v>Female</v>
      </c>
      <c r="T882">
        <v>54</v>
      </c>
      <c r="U882" t="str">
        <v>2501 Hackett ManorSuite 051</v>
      </c>
      <c r="V882">
        <v>60</v>
      </c>
      <c r="W882" t="str">
        <v>West Chasemouth</v>
      </c>
      <c r="X882" t="str">
        <v>Australian Capital Territory</v>
      </c>
      <c r="Y882" t="str">
        <v>Australia</v>
      </c>
      <c r="Z882">
        <v>2</v>
      </c>
      <c r="AA882" s="3" t="str">
        <f t="shared" si="27"/>
        <v>0 to 10</v>
      </c>
      <c r="AP882" s="6">
        <v>461</v>
      </c>
      <c r="AQ882" s="6" t="s">
        <v>1350</v>
      </c>
    </row>
    <row r="883" spans="1:43" x14ac:dyDescent="0.25">
      <c r="A883">
        <v>881</v>
      </c>
      <c r="B883">
        <v>182</v>
      </c>
      <c r="C883">
        <v>756</v>
      </c>
      <c r="D883">
        <v>109</v>
      </c>
      <c r="E883">
        <v>1</v>
      </c>
      <c r="F883">
        <v>109</v>
      </c>
      <c r="G883" t="str">
        <f>VLOOKUP($C883,'Raw-products'!$A$2:$H$1261,MATCH(G$1,'Raw-products'!$A$1:$H$1,0))</f>
        <v>Jacket</v>
      </c>
      <c r="H883" t="str">
        <f>VLOOKUP($C883,'Raw-products'!$A$2:$H$1261,MATCH(H$1,'Raw-products'!$A$1:$H$1,0))</f>
        <v>Peacoat</v>
      </c>
      <c r="I883" t="str">
        <f>VLOOKUP($C883,'Raw-products'!$A$2:$H$1261,MATCH(I$1,'Raw-products'!$A$1:$H$1,0))</f>
        <v>S</v>
      </c>
      <c r="J883" t="str">
        <f>VLOOKUP($C883,'Raw-products'!$A$2:$H$1261,MATCH(J$1,'Raw-products'!$A$1:$H$1,0))</f>
        <v>blue</v>
      </c>
      <c r="K883">
        <f>VLOOKUP($C883,'Raw-products'!$A$2:$H$1261,MATCH(K$1,'Raw-products'!$A$1:$H$1,0))</f>
        <v>102</v>
      </c>
      <c r="L883">
        <f>VLOOKUP($C883,'Raw-products'!$A$2:$H$1261,MATCH(L$1,'Raw-products'!$A$1:$H$1,0))</f>
        <v>50</v>
      </c>
      <c r="M883" s="5">
        <f t="shared" si="26"/>
        <v>5100</v>
      </c>
      <c r="N883" cm="1">
        <f t="array" ref="N883:Q883">_xlfn.XLOOKUP($B883,'Raw -orders'!$A:$A,'Raw -orders'!$B:$E)</f>
        <v>461</v>
      </c>
      <c r="O883">
        <v>33720</v>
      </c>
      <c r="P883" s="1">
        <v>44249</v>
      </c>
      <c r="Q883" s="1">
        <v>44259</v>
      </c>
      <c r="R883" t="str" cm="1">
        <f t="array" ref="R883:Y883">_xlfn.XLOOKUP($N883,'Raw - customers'!$A:$A,'Raw - customers'!$B:$I)</f>
        <v>Alina Strotton</v>
      </c>
      <c r="S883" t="str">
        <v>Female</v>
      </c>
      <c r="T883">
        <v>54</v>
      </c>
      <c r="U883" t="str">
        <v>2501 Hackett ManorSuite 051</v>
      </c>
      <c r="V883">
        <v>60</v>
      </c>
      <c r="W883" t="str">
        <v>West Chasemouth</v>
      </c>
      <c r="X883" t="str">
        <v>Australian Capital Territory</v>
      </c>
      <c r="Y883" t="str">
        <v>Australia</v>
      </c>
      <c r="Z883">
        <v>2</v>
      </c>
      <c r="AA883" s="3" t="str">
        <f t="shared" si="27"/>
        <v>0 to 10</v>
      </c>
      <c r="AP883" s="6">
        <v>461</v>
      </c>
      <c r="AQ883" s="6" t="s">
        <v>1350</v>
      </c>
    </row>
    <row r="884" spans="1:43" x14ac:dyDescent="0.25">
      <c r="A884">
        <v>882</v>
      </c>
      <c r="B884">
        <v>182</v>
      </c>
      <c r="C884">
        <v>525</v>
      </c>
      <c r="D884">
        <v>98</v>
      </c>
      <c r="E884">
        <v>1</v>
      </c>
      <c r="F884">
        <v>98</v>
      </c>
      <c r="G884" t="str">
        <f>VLOOKUP($C884,'Raw-products'!$A$2:$H$1261,MATCH(G$1,'Raw-products'!$A$1:$H$1,0))</f>
        <v>Jacket</v>
      </c>
      <c r="H884" t="str">
        <f>VLOOKUP($C884,'Raw-products'!$A$2:$H$1261,MATCH(H$1,'Raw-products'!$A$1:$H$1,0))</f>
        <v>Leather</v>
      </c>
      <c r="I884" t="str">
        <f>VLOOKUP($C884,'Raw-products'!$A$2:$H$1261,MATCH(I$1,'Raw-products'!$A$1:$H$1,0))</f>
        <v>XS</v>
      </c>
      <c r="J884" t="str">
        <f>VLOOKUP($C884,'Raw-products'!$A$2:$H$1261,MATCH(J$1,'Raw-products'!$A$1:$H$1,0))</f>
        <v>red</v>
      </c>
      <c r="K884">
        <f>VLOOKUP($C884,'Raw-products'!$A$2:$H$1261,MATCH(K$1,'Raw-products'!$A$1:$H$1,0))</f>
        <v>113</v>
      </c>
      <c r="L884">
        <f>VLOOKUP($C884,'Raw-products'!$A$2:$H$1261,MATCH(L$1,'Raw-products'!$A$1:$H$1,0))</f>
        <v>67</v>
      </c>
      <c r="M884" s="5">
        <f t="shared" si="26"/>
        <v>7571</v>
      </c>
      <c r="N884" cm="1">
        <f t="array" ref="N884:Q884">_xlfn.XLOOKUP($B884,'Raw -orders'!$A:$A,'Raw -orders'!$B:$E)</f>
        <v>461</v>
      </c>
      <c r="O884">
        <v>33720</v>
      </c>
      <c r="P884" s="1">
        <v>44249</v>
      </c>
      <c r="Q884" s="1">
        <v>44259</v>
      </c>
      <c r="R884" t="str" cm="1">
        <f t="array" ref="R884:Y884">_xlfn.XLOOKUP($N884,'Raw - customers'!$A:$A,'Raw - customers'!$B:$I)</f>
        <v>Alina Strotton</v>
      </c>
      <c r="S884" t="str">
        <v>Female</v>
      </c>
      <c r="T884">
        <v>54</v>
      </c>
      <c r="U884" t="str">
        <v>2501 Hackett ManorSuite 051</v>
      </c>
      <c r="V884">
        <v>60</v>
      </c>
      <c r="W884" t="str">
        <v>West Chasemouth</v>
      </c>
      <c r="X884" t="str">
        <v>Australian Capital Territory</v>
      </c>
      <c r="Y884" t="str">
        <v>Australia</v>
      </c>
      <c r="Z884">
        <v>2</v>
      </c>
      <c r="AA884" s="3" t="str">
        <f t="shared" si="27"/>
        <v>0 to 10</v>
      </c>
      <c r="AP884" s="6">
        <v>461</v>
      </c>
      <c r="AQ884" s="6" t="s">
        <v>1350</v>
      </c>
    </row>
    <row r="885" spans="1:43" x14ac:dyDescent="0.25">
      <c r="A885">
        <v>883</v>
      </c>
      <c r="B885">
        <v>182</v>
      </c>
      <c r="C885">
        <v>792</v>
      </c>
      <c r="D885">
        <v>91</v>
      </c>
      <c r="E885">
        <v>3</v>
      </c>
      <c r="F885">
        <v>273</v>
      </c>
      <c r="G885" t="str">
        <f>VLOOKUP($C885,'Raw-products'!$A$2:$H$1261,MATCH(G$1,'Raw-products'!$A$1:$H$1,0))</f>
        <v>Jacket</v>
      </c>
      <c r="H885" t="str">
        <f>VLOOKUP($C885,'Raw-products'!$A$2:$H$1261,MATCH(H$1,'Raw-products'!$A$1:$H$1,0))</f>
        <v>Pullover</v>
      </c>
      <c r="I885" t="str">
        <f>VLOOKUP($C885,'Raw-products'!$A$2:$H$1261,MATCH(I$1,'Raw-products'!$A$1:$H$1,0))</f>
        <v>M</v>
      </c>
      <c r="J885" t="str">
        <f>VLOOKUP($C885,'Raw-products'!$A$2:$H$1261,MATCH(J$1,'Raw-products'!$A$1:$H$1,0))</f>
        <v>blue</v>
      </c>
      <c r="K885">
        <f>VLOOKUP($C885,'Raw-products'!$A$2:$H$1261,MATCH(K$1,'Raw-products'!$A$1:$H$1,0))</f>
        <v>114</v>
      </c>
      <c r="L885">
        <f>VLOOKUP($C885,'Raw-products'!$A$2:$H$1261,MATCH(L$1,'Raw-products'!$A$1:$H$1,0))</f>
        <v>44</v>
      </c>
      <c r="M885" s="5">
        <f t="shared" si="26"/>
        <v>5016</v>
      </c>
      <c r="N885" cm="1">
        <f t="array" ref="N885:Q885">_xlfn.XLOOKUP($B885,'Raw -orders'!$A:$A,'Raw -orders'!$B:$E)</f>
        <v>461</v>
      </c>
      <c r="O885">
        <v>33720</v>
      </c>
      <c r="P885" s="1">
        <v>44249</v>
      </c>
      <c r="Q885" s="1">
        <v>44259</v>
      </c>
      <c r="R885" t="str" cm="1">
        <f t="array" ref="R885:Y885">_xlfn.XLOOKUP($N885,'Raw - customers'!$A:$A,'Raw - customers'!$B:$I)</f>
        <v>Alina Strotton</v>
      </c>
      <c r="S885" t="str">
        <v>Female</v>
      </c>
      <c r="T885">
        <v>54</v>
      </c>
      <c r="U885" t="str">
        <v>2501 Hackett ManorSuite 051</v>
      </c>
      <c r="V885">
        <v>60</v>
      </c>
      <c r="W885" t="str">
        <v>West Chasemouth</v>
      </c>
      <c r="X885" t="str">
        <v>Australian Capital Territory</v>
      </c>
      <c r="Y885" t="str">
        <v>Australia</v>
      </c>
      <c r="Z885">
        <v>2</v>
      </c>
      <c r="AA885" s="3" t="str">
        <f t="shared" si="27"/>
        <v>0 to 10</v>
      </c>
      <c r="AP885" s="6">
        <v>461</v>
      </c>
      <c r="AQ885" s="6" t="s">
        <v>1350</v>
      </c>
    </row>
    <row r="886" spans="1:43" x14ac:dyDescent="0.25">
      <c r="A886">
        <v>884</v>
      </c>
      <c r="B886">
        <v>182</v>
      </c>
      <c r="C886">
        <v>705</v>
      </c>
      <c r="D886">
        <v>119</v>
      </c>
      <c r="E886">
        <v>2</v>
      </c>
      <c r="F886">
        <v>238</v>
      </c>
      <c r="G886" t="str">
        <f>VLOOKUP($C886,'Raw-products'!$A$2:$H$1261,MATCH(G$1,'Raw-products'!$A$1:$H$1,0))</f>
        <v>Jacket</v>
      </c>
      <c r="H886" t="str">
        <f>VLOOKUP($C886,'Raw-products'!$A$2:$H$1261,MATCH(H$1,'Raw-products'!$A$1:$H$1,0))</f>
        <v>Trench Coat</v>
      </c>
      <c r="I886" t="str">
        <f>VLOOKUP($C886,'Raw-products'!$A$2:$H$1261,MATCH(I$1,'Raw-products'!$A$1:$H$1,0))</f>
        <v>XS</v>
      </c>
      <c r="J886" t="str">
        <f>VLOOKUP($C886,'Raw-products'!$A$2:$H$1261,MATCH(J$1,'Raw-products'!$A$1:$H$1,0))</f>
        <v>orange</v>
      </c>
      <c r="K886">
        <f>VLOOKUP($C886,'Raw-products'!$A$2:$H$1261,MATCH(K$1,'Raw-products'!$A$1:$H$1,0))</f>
        <v>112</v>
      </c>
      <c r="L886">
        <f>VLOOKUP($C886,'Raw-products'!$A$2:$H$1261,MATCH(L$1,'Raw-products'!$A$1:$H$1,0))</f>
        <v>69</v>
      </c>
      <c r="M886" s="5">
        <f t="shared" si="26"/>
        <v>7728</v>
      </c>
      <c r="N886" cm="1">
        <f t="array" ref="N886:Q886">_xlfn.XLOOKUP($B886,'Raw -orders'!$A:$A,'Raw -orders'!$B:$E)</f>
        <v>461</v>
      </c>
      <c r="O886">
        <v>33720</v>
      </c>
      <c r="P886" s="1">
        <v>44249</v>
      </c>
      <c r="Q886" s="1">
        <v>44259</v>
      </c>
      <c r="R886" t="str" cm="1">
        <f t="array" ref="R886:Y886">_xlfn.XLOOKUP($N886,'Raw - customers'!$A:$A,'Raw - customers'!$B:$I)</f>
        <v>Alina Strotton</v>
      </c>
      <c r="S886" t="str">
        <v>Female</v>
      </c>
      <c r="T886">
        <v>54</v>
      </c>
      <c r="U886" t="str">
        <v>2501 Hackett ManorSuite 051</v>
      </c>
      <c r="V886">
        <v>60</v>
      </c>
      <c r="W886" t="str">
        <v>West Chasemouth</v>
      </c>
      <c r="X886" t="str">
        <v>Australian Capital Territory</v>
      </c>
      <c r="Y886" t="str">
        <v>Australia</v>
      </c>
      <c r="Z886">
        <v>2</v>
      </c>
      <c r="AA886" s="3" t="str">
        <f t="shared" si="27"/>
        <v>0 to 10</v>
      </c>
      <c r="AP886" s="6">
        <v>461</v>
      </c>
      <c r="AQ886" s="6" t="s">
        <v>1350</v>
      </c>
    </row>
    <row r="887" spans="1:43" x14ac:dyDescent="0.25">
      <c r="A887">
        <v>885</v>
      </c>
      <c r="B887">
        <v>182</v>
      </c>
      <c r="C887">
        <v>60</v>
      </c>
      <c r="D887">
        <v>104</v>
      </c>
      <c r="E887">
        <v>2</v>
      </c>
      <c r="F887">
        <v>208</v>
      </c>
      <c r="G887" t="str">
        <f>VLOOKUP($C887,'Raw-products'!$A$2:$H$1261,MATCH(G$1,'Raw-products'!$A$1:$H$1,0))</f>
        <v>Shirt</v>
      </c>
      <c r="H887" t="str">
        <f>VLOOKUP($C887,'Raw-products'!$A$2:$H$1261,MATCH(H$1,'Raw-products'!$A$1:$H$1,0))</f>
        <v>Dress</v>
      </c>
      <c r="I887" t="str">
        <f>VLOOKUP($C887,'Raw-products'!$A$2:$H$1261,MATCH(I$1,'Raw-products'!$A$1:$H$1,0))</f>
        <v>XS</v>
      </c>
      <c r="J887" t="str">
        <f>VLOOKUP($C887,'Raw-products'!$A$2:$H$1261,MATCH(J$1,'Raw-products'!$A$1:$H$1,0))</f>
        <v>indigo</v>
      </c>
      <c r="K887">
        <f>VLOOKUP($C887,'Raw-products'!$A$2:$H$1261,MATCH(K$1,'Raw-products'!$A$1:$H$1,0))</f>
        <v>119</v>
      </c>
      <c r="L887">
        <f>VLOOKUP($C887,'Raw-products'!$A$2:$H$1261,MATCH(L$1,'Raw-products'!$A$1:$H$1,0))</f>
        <v>56</v>
      </c>
      <c r="M887" s="5">
        <f t="shared" si="26"/>
        <v>6664</v>
      </c>
      <c r="N887" cm="1">
        <f t="array" ref="N887:Q887">_xlfn.XLOOKUP($B887,'Raw -orders'!$A:$A,'Raw -orders'!$B:$E)</f>
        <v>461</v>
      </c>
      <c r="O887">
        <v>33720</v>
      </c>
      <c r="P887" s="1">
        <v>44249</v>
      </c>
      <c r="Q887" s="1">
        <v>44259</v>
      </c>
      <c r="R887" t="str" cm="1">
        <f t="array" ref="R887:Y887">_xlfn.XLOOKUP($N887,'Raw - customers'!$A:$A,'Raw - customers'!$B:$I)</f>
        <v>Alina Strotton</v>
      </c>
      <c r="S887" t="str">
        <v>Female</v>
      </c>
      <c r="T887">
        <v>54</v>
      </c>
      <c r="U887" t="str">
        <v>2501 Hackett ManorSuite 051</v>
      </c>
      <c r="V887">
        <v>60</v>
      </c>
      <c r="W887" t="str">
        <v>West Chasemouth</v>
      </c>
      <c r="X887" t="str">
        <v>Australian Capital Territory</v>
      </c>
      <c r="Y887" t="str">
        <v>Australia</v>
      </c>
      <c r="Z887">
        <v>2</v>
      </c>
      <c r="AA887" s="3" t="str">
        <f t="shared" si="27"/>
        <v>0 to 10</v>
      </c>
      <c r="AP887" s="6">
        <v>461</v>
      </c>
      <c r="AQ887" s="6" t="s">
        <v>1350</v>
      </c>
    </row>
    <row r="888" spans="1:43" x14ac:dyDescent="0.25">
      <c r="A888">
        <v>886</v>
      </c>
      <c r="B888">
        <v>183</v>
      </c>
      <c r="C888">
        <v>1192</v>
      </c>
      <c r="D888">
        <v>105</v>
      </c>
      <c r="E888">
        <v>2</v>
      </c>
      <c r="F888">
        <v>210</v>
      </c>
      <c r="G888" t="str">
        <f>VLOOKUP($C888,'Raw-products'!$A$2:$H$1261,MATCH(G$1,'Raw-products'!$A$1:$H$1,0))</f>
        <v>Trousers</v>
      </c>
      <c r="H888" t="str">
        <f>VLOOKUP($C888,'Raw-products'!$A$2:$H$1261,MATCH(H$1,'Raw-products'!$A$1:$H$1,0))</f>
        <v>Pleated</v>
      </c>
      <c r="I888" t="str">
        <f>VLOOKUP($C888,'Raw-products'!$A$2:$H$1261,MATCH(I$1,'Raw-products'!$A$1:$H$1,0))</f>
        <v>M</v>
      </c>
      <c r="J888" t="str">
        <f>VLOOKUP($C888,'Raw-products'!$A$2:$H$1261,MATCH(J$1,'Raw-products'!$A$1:$H$1,0))</f>
        <v>red</v>
      </c>
      <c r="K888">
        <f>VLOOKUP($C888,'Raw-products'!$A$2:$H$1261,MATCH(K$1,'Raw-products'!$A$1:$H$1,0))</f>
        <v>90</v>
      </c>
      <c r="L888">
        <f>VLOOKUP($C888,'Raw-products'!$A$2:$H$1261,MATCH(L$1,'Raw-products'!$A$1:$H$1,0))</f>
        <v>40</v>
      </c>
      <c r="M888" s="5">
        <f t="shared" si="26"/>
        <v>3600</v>
      </c>
      <c r="N888" cm="1">
        <f t="array" ref="N888:Q888">_xlfn.XLOOKUP($B888,'Raw -orders'!$A:$A,'Raw -orders'!$B:$E)</f>
        <v>715</v>
      </c>
      <c r="O888">
        <v>51587</v>
      </c>
      <c r="P888" s="1">
        <v>44475</v>
      </c>
      <c r="Q888" s="1">
        <v>44481</v>
      </c>
      <c r="R888" t="str" cm="1">
        <f t="array" ref="R888:Y888">_xlfn.XLOOKUP($N888,'Raw - customers'!$A:$A,'Raw - customers'!$B:$I)</f>
        <v>Lindsey Mccuthais</v>
      </c>
      <c r="S888" t="str">
        <v>Bigender</v>
      </c>
      <c r="T888">
        <v>61</v>
      </c>
      <c r="U888" t="str">
        <v>1029 Eva JunctionApt. 767</v>
      </c>
      <c r="V888">
        <v>8927</v>
      </c>
      <c r="W888" t="str">
        <v>Port Hunter</v>
      </c>
      <c r="X888" t="str">
        <v>Tasmania</v>
      </c>
      <c r="Y888" t="str">
        <v>Australia</v>
      </c>
      <c r="Z888">
        <v>10</v>
      </c>
      <c r="AA888" s="3" t="str">
        <f t="shared" si="27"/>
        <v>0 to 10</v>
      </c>
      <c r="AP888" s="6">
        <v>715</v>
      </c>
      <c r="AQ888" s="6" t="s">
        <v>1414</v>
      </c>
    </row>
    <row r="889" spans="1:43" x14ac:dyDescent="0.25">
      <c r="A889">
        <v>887</v>
      </c>
      <c r="B889">
        <v>183</v>
      </c>
      <c r="C889">
        <v>513</v>
      </c>
      <c r="D889">
        <v>102</v>
      </c>
      <c r="E889">
        <v>3</v>
      </c>
      <c r="F889">
        <v>306</v>
      </c>
      <c r="G889" t="str">
        <f>VLOOKUP($C889,'Raw-products'!$A$2:$H$1261,MATCH(G$1,'Raw-products'!$A$1:$H$1,0))</f>
        <v>Jacket</v>
      </c>
      <c r="H889" t="str">
        <f>VLOOKUP($C889,'Raw-products'!$A$2:$H$1261,MATCH(H$1,'Raw-products'!$A$1:$H$1,0))</f>
        <v>Windbreaker</v>
      </c>
      <c r="I889" t="str">
        <f>VLOOKUP($C889,'Raw-products'!$A$2:$H$1261,MATCH(I$1,'Raw-products'!$A$1:$H$1,0))</f>
        <v>L</v>
      </c>
      <c r="J889" t="str">
        <f>VLOOKUP($C889,'Raw-products'!$A$2:$H$1261,MATCH(J$1,'Raw-products'!$A$1:$H$1,0))</f>
        <v>blue</v>
      </c>
      <c r="K889">
        <f>VLOOKUP($C889,'Raw-products'!$A$2:$H$1261,MATCH(K$1,'Raw-products'!$A$1:$H$1,0))</f>
        <v>109</v>
      </c>
      <c r="L889">
        <f>VLOOKUP($C889,'Raw-products'!$A$2:$H$1261,MATCH(L$1,'Raw-products'!$A$1:$H$1,0))</f>
        <v>41</v>
      </c>
      <c r="M889" s="5">
        <f t="shared" si="26"/>
        <v>4469</v>
      </c>
      <c r="N889" cm="1">
        <f t="array" ref="N889:Q889">_xlfn.XLOOKUP($B889,'Raw -orders'!$A:$A,'Raw -orders'!$B:$E)</f>
        <v>715</v>
      </c>
      <c r="O889">
        <v>51587</v>
      </c>
      <c r="P889" s="1">
        <v>44475</v>
      </c>
      <c r="Q889" s="1">
        <v>44481</v>
      </c>
      <c r="R889" t="str" cm="1">
        <f t="array" ref="R889:Y889">_xlfn.XLOOKUP($N889,'Raw - customers'!$A:$A,'Raw - customers'!$B:$I)</f>
        <v>Lindsey Mccuthais</v>
      </c>
      <c r="S889" t="str">
        <v>Bigender</v>
      </c>
      <c r="T889">
        <v>61</v>
      </c>
      <c r="U889" t="str">
        <v>1029 Eva JunctionApt. 767</v>
      </c>
      <c r="V889">
        <v>8927</v>
      </c>
      <c r="W889" t="str">
        <v>Port Hunter</v>
      </c>
      <c r="X889" t="str">
        <v>Tasmania</v>
      </c>
      <c r="Y889" t="str">
        <v>Australia</v>
      </c>
      <c r="Z889">
        <v>10</v>
      </c>
      <c r="AA889" s="3" t="str">
        <f t="shared" si="27"/>
        <v>0 to 10</v>
      </c>
      <c r="AP889" s="6">
        <v>715</v>
      </c>
      <c r="AQ889" s="6" t="s">
        <v>1414</v>
      </c>
    </row>
    <row r="890" spans="1:43" x14ac:dyDescent="0.25">
      <c r="A890">
        <v>888</v>
      </c>
      <c r="B890">
        <v>183</v>
      </c>
      <c r="C890">
        <v>758</v>
      </c>
      <c r="D890">
        <v>109</v>
      </c>
      <c r="E890">
        <v>3</v>
      </c>
      <c r="F890">
        <v>327</v>
      </c>
      <c r="G890" t="str">
        <f>VLOOKUP($C890,'Raw-products'!$A$2:$H$1261,MATCH(G$1,'Raw-products'!$A$1:$H$1,0))</f>
        <v>Jacket</v>
      </c>
      <c r="H890" t="str">
        <f>VLOOKUP($C890,'Raw-products'!$A$2:$H$1261,MATCH(H$1,'Raw-products'!$A$1:$H$1,0))</f>
        <v>Peacoat</v>
      </c>
      <c r="I890" t="str">
        <f>VLOOKUP($C890,'Raw-products'!$A$2:$H$1261,MATCH(I$1,'Raw-products'!$A$1:$H$1,0))</f>
        <v>L</v>
      </c>
      <c r="J890" t="str">
        <f>VLOOKUP($C890,'Raw-products'!$A$2:$H$1261,MATCH(J$1,'Raw-products'!$A$1:$H$1,0))</f>
        <v>blue</v>
      </c>
      <c r="K890">
        <f>VLOOKUP($C890,'Raw-products'!$A$2:$H$1261,MATCH(K$1,'Raw-products'!$A$1:$H$1,0))</f>
        <v>102</v>
      </c>
      <c r="L890">
        <f>VLOOKUP($C890,'Raw-products'!$A$2:$H$1261,MATCH(L$1,'Raw-products'!$A$1:$H$1,0))</f>
        <v>64</v>
      </c>
      <c r="M890" s="5">
        <f t="shared" si="26"/>
        <v>6528</v>
      </c>
      <c r="N890" cm="1">
        <f t="array" ref="N890:Q890">_xlfn.XLOOKUP($B890,'Raw -orders'!$A:$A,'Raw -orders'!$B:$E)</f>
        <v>715</v>
      </c>
      <c r="O890">
        <v>51587</v>
      </c>
      <c r="P890" s="1">
        <v>44475</v>
      </c>
      <c r="Q890" s="1">
        <v>44481</v>
      </c>
      <c r="R890" t="str" cm="1">
        <f t="array" ref="R890:Y890">_xlfn.XLOOKUP($N890,'Raw - customers'!$A:$A,'Raw - customers'!$B:$I)</f>
        <v>Lindsey Mccuthais</v>
      </c>
      <c r="S890" t="str">
        <v>Bigender</v>
      </c>
      <c r="T890">
        <v>61</v>
      </c>
      <c r="U890" t="str">
        <v>1029 Eva JunctionApt. 767</v>
      </c>
      <c r="V890">
        <v>8927</v>
      </c>
      <c r="W890" t="str">
        <v>Port Hunter</v>
      </c>
      <c r="X890" t="str">
        <v>Tasmania</v>
      </c>
      <c r="Y890" t="str">
        <v>Australia</v>
      </c>
      <c r="Z890">
        <v>10</v>
      </c>
      <c r="AA890" s="3" t="str">
        <f t="shared" si="27"/>
        <v>0 to 10</v>
      </c>
      <c r="AP890" s="6">
        <v>715</v>
      </c>
      <c r="AQ890" s="6" t="s">
        <v>1414</v>
      </c>
    </row>
    <row r="891" spans="1:43" x14ac:dyDescent="0.25">
      <c r="A891">
        <v>889</v>
      </c>
      <c r="B891">
        <v>183</v>
      </c>
      <c r="C891">
        <v>202</v>
      </c>
      <c r="D891">
        <v>98</v>
      </c>
      <c r="E891">
        <v>1</v>
      </c>
      <c r="F891">
        <v>98</v>
      </c>
      <c r="G891" t="str">
        <f>VLOOKUP($C891,'Raw-products'!$A$2:$H$1261,MATCH(G$1,'Raw-products'!$A$1:$H$1,0))</f>
        <v>Shirt</v>
      </c>
      <c r="H891" t="str">
        <f>VLOOKUP($C891,'Raw-products'!$A$2:$H$1261,MATCH(H$1,'Raw-products'!$A$1:$H$1,0))</f>
        <v>Camp Collared</v>
      </c>
      <c r="I891" t="str">
        <f>VLOOKUP($C891,'Raw-products'!$A$2:$H$1261,MATCH(I$1,'Raw-products'!$A$1:$H$1,0))</f>
        <v>M</v>
      </c>
      <c r="J891" t="str">
        <f>VLOOKUP($C891,'Raw-products'!$A$2:$H$1261,MATCH(J$1,'Raw-products'!$A$1:$H$1,0))</f>
        <v>indigo</v>
      </c>
      <c r="K891">
        <f>VLOOKUP($C891,'Raw-products'!$A$2:$H$1261,MATCH(K$1,'Raw-products'!$A$1:$H$1,0))</f>
        <v>112</v>
      </c>
      <c r="L891">
        <f>VLOOKUP($C891,'Raw-products'!$A$2:$H$1261,MATCH(L$1,'Raw-products'!$A$1:$H$1,0))</f>
        <v>52</v>
      </c>
      <c r="M891" s="5">
        <f t="shared" si="26"/>
        <v>5824</v>
      </c>
      <c r="N891" cm="1">
        <f t="array" ref="N891:Q891">_xlfn.XLOOKUP($B891,'Raw -orders'!$A:$A,'Raw -orders'!$B:$E)</f>
        <v>715</v>
      </c>
      <c r="O891">
        <v>51587</v>
      </c>
      <c r="P891" s="1">
        <v>44475</v>
      </c>
      <c r="Q891" s="1">
        <v>44481</v>
      </c>
      <c r="R891" t="str" cm="1">
        <f t="array" ref="R891:Y891">_xlfn.XLOOKUP($N891,'Raw - customers'!$A:$A,'Raw - customers'!$B:$I)</f>
        <v>Lindsey Mccuthais</v>
      </c>
      <c r="S891" t="str">
        <v>Bigender</v>
      </c>
      <c r="T891">
        <v>61</v>
      </c>
      <c r="U891" t="str">
        <v>1029 Eva JunctionApt. 767</v>
      </c>
      <c r="V891">
        <v>8927</v>
      </c>
      <c r="W891" t="str">
        <v>Port Hunter</v>
      </c>
      <c r="X891" t="str">
        <v>Tasmania</v>
      </c>
      <c r="Y891" t="str">
        <v>Australia</v>
      </c>
      <c r="Z891">
        <v>10</v>
      </c>
      <c r="AA891" s="3" t="str">
        <f t="shared" si="27"/>
        <v>0 to 10</v>
      </c>
      <c r="AP891" s="6">
        <v>715</v>
      </c>
      <c r="AQ891" s="6" t="s">
        <v>1414</v>
      </c>
    </row>
    <row r="892" spans="1:43" x14ac:dyDescent="0.25">
      <c r="A892">
        <v>890</v>
      </c>
      <c r="B892">
        <v>183</v>
      </c>
      <c r="C892">
        <v>359</v>
      </c>
      <c r="D892">
        <v>94</v>
      </c>
      <c r="E892">
        <v>2</v>
      </c>
      <c r="F892">
        <v>188</v>
      </c>
      <c r="G892" t="str">
        <f>VLOOKUP($C892,'Raw-products'!$A$2:$H$1261,MATCH(G$1,'Raw-products'!$A$1:$H$1,0))</f>
        <v>Shirt</v>
      </c>
      <c r="H892" t="str">
        <f>VLOOKUP($C892,'Raw-products'!$A$2:$H$1261,MATCH(H$1,'Raw-products'!$A$1:$H$1,0))</f>
        <v>Henley</v>
      </c>
      <c r="I892" t="str">
        <f>VLOOKUP($C892,'Raw-products'!$A$2:$H$1261,MATCH(I$1,'Raw-products'!$A$1:$H$1,0))</f>
        <v>XL</v>
      </c>
      <c r="J892" t="str">
        <f>VLOOKUP($C892,'Raw-products'!$A$2:$H$1261,MATCH(J$1,'Raw-products'!$A$1:$H$1,0))</f>
        <v>orange</v>
      </c>
      <c r="K892">
        <f>VLOOKUP($C892,'Raw-products'!$A$2:$H$1261,MATCH(K$1,'Raw-products'!$A$1:$H$1,0))</f>
        <v>92</v>
      </c>
      <c r="L892">
        <f>VLOOKUP($C892,'Raw-products'!$A$2:$H$1261,MATCH(L$1,'Raw-products'!$A$1:$H$1,0))</f>
        <v>52</v>
      </c>
      <c r="M892" s="5">
        <f t="shared" si="26"/>
        <v>4784</v>
      </c>
      <c r="N892" cm="1">
        <f t="array" ref="N892:Q892">_xlfn.XLOOKUP($B892,'Raw -orders'!$A:$A,'Raw -orders'!$B:$E)</f>
        <v>715</v>
      </c>
      <c r="O892">
        <v>51587</v>
      </c>
      <c r="P892" s="1">
        <v>44475</v>
      </c>
      <c r="Q892" s="1">
        <v>44481</v>
      </c>
      <c r="R892" t="str" cm="1">
        <f t="array" ref="R892:Y892">_xlfn.XLOOKUP($N892,'Raw - customers'!$A:$A,'Raw - customers'!$B:$I)</f>
        <v>Lindsey Mccuthais</v>
      </c>
      <c r="S892" t="str">
        <v>Bigender</v>
      </c>
      <c r="T892">
        <v>61</v>
      </c>
      <c r="U892" t="str">
        <v>1029 Eva JunctionApt. 767</v>
      </c>
      <c r="V892">
        <v>8927</v>
      </c>
      <c r="W892" t="str">
        <v>Port Hunter</v>
      </c>
      <c r="X892" t="str">
        <v>Tasmania</v>
      </c>
      <c r="Y892" t="str">
        <v>Australia</v>
      </c>
      <c r="Z892">
        <v>10</v>
      </c>
      <c r="AA892" s="3" t="str">
        <f t="shared" si="27"/>
        <v>0 to 10</v>
      </c>
      <c r="AP892" s="6">
        <v>715</v>
      </c>
      <c r="AQ892" s="6" t="s">
        <v>1414</v>
      </c>
    </row>
    <row r="893" spans="1:43" x14ac:dyDescent="0.25">
      <c r="A893">
        <v>891</v>
      </c>
      <c r="B893">
        <v>183</v>
      </c>
      <c r="C893">
        <v>300</v>
      </c>
      <c r="D893">
        <v>105</v>
      </c>
      <c r="E893">
        <v>3</v>
      </c>
      <c r="F893">
        <v>315</v>
      </c>
      <c r="G893" t="str">
        <f>VLOOKUP($C893,'Raw-products'!$A$2:$H$1261,MATCH(G$1,'Raw-products'!$A$1:$H$1,0))</f>
        <v>Shirt</v>
      </c>
      <c r="H893" t="str">
        <f>VLOOKUP($C893,'Raw-products'!$A$2:$H$1261,MATCH(H$1,'Raw-products'!$A$1:$H$1,0))</f>
        <v>Cuban Collar</v>
      </c>
      <c r="I893" t="str">
        <f>VLOOKUP($C893,'Raw-products'!$A$2:$H$1261,MATCH(I$1,'Raw-products'!$A$1:$H$1,0))</f>
        <v>XS</v>
      </c>
      <c r="J893" t="str">
        <f>VLOOKUP($C893,'Raw-products'!$A$2:$H$1261,MATCH(J$1,'Raw-products'!$A$1:$H$1,0))</f>
        <v>blue</v>
      </c>
      <c r="K893">
        <f>VLOOKUP($C893,'Raw-products'!$A$2:$H$1261,MATCH(K$1,'Raw-products'!$A$1:$H$1,0))</f>
        <v>93</v>
      </c>
      <c r="L893">
        <f>VLOOKUP($C893,'Raw-products'!$A$2:$H$1261,MATCH(L$1,'Raw-products'!$A$1:$H$1,0))</f>
        <v>56</v>
      </c>
      <c r="M893" s="5">
        <f t="shared" si="26"/>
        <v>5208</v>
      </c>
      <c r="N893" cm="1">
        <f t="array" ref="N893:Q893">_xlfn.XLOOKUP($B893,'Raw -orders'!$A:$A,'Raw -orders'!$B:$E)</f>
        <v>715</v>
      </c>
      <c r="O893">
        <v>51587</v>
      </c>
      <c r="P893" s="1">
        <v>44475</v>
      </c>
      <c r="Q893" s="1">
        <v>44481</v>
      </c>
      <c r="R893" t="str" cm="1">
        <f t="array" ref="R893:Y893">_xlfn.XLOOKUP($N893,'Raw - customers'!$A:$A,'Raw - customers'!$B:$I)</f>
        <v>Lindsey Mccuthais</v>
      </c>
      <c r="S893" t="str">
        <v>Bigender</v>
      </c>
      <c r="T893">
        <v>61</v>
      </c>
      <c r="U893" t="str">
        <v>1029 Eva JunctionApt. 767</v>
      </c>
      <c r="V893">
        <v>8927</v>
      </c>
      <c r="W893" t="str">
        <v>Port Hunter</v>
      </c>
      <c r="X893" t="str">
        <v>Tasmania</v>
      </c>
      <c r="Y893" t="str">
        <v>Australia</v>
      </c>
      <c r="Z893">
        <v>10</v>
      </c>
      <c r="AA893" s="3" t="str">
        <f t="shared" si="27"/>
        <v>0 to 10</v>
      </c>
      <c r="AP893" s="6">
        <v>715</v>
      </c>
      <c r="AQ893" s="6" t="s">
        <v>1414</v>
      </c>
    </row>
    <row r="894" spans="1:43" x14ac:dyDescent="0.25">
      <c r="A894">
        <v>892</v>
      </c>
      <c r="B894">
        <v>183</v>
      </c>
      <c r="C894">
        <v>709</v>
      </c>
      <c r="D894">
        <v>119</v>
      </c>
      <c r="E894">
        <v>2</v>
      </c>
      <c r="F894">
        <v>238</v>
      </c>
      <c r="G894" t="str">
        <f>VLOOKUP($C894,'Raw-products'!$A$2:$H$1261,MATCH(G$1,'Raw-products'!$A$1:$H$1,0))</f>
        <v>Jacket</v>
      </c>
      <c r="H894" t="str">
        <f>VLOOKUP($C894,'Raw-products'!$A$2:$H$1261,MATCH(H$1,'Raw-products'!$A$1:$H$1,0))</f>
        <v>Trench Coat</v>
      </c>
      <c r="I894" t="str">
        <f>VLOOKUP($C894,'Raw-products'!$A$2:$H$1261,MATCH(I$1,'Raw-products'!$A$1:$H$1,0))</f>
        <v>XL</v>
      </c>
      <c r="J894" t="str">
        <f>VLOOKUP($C894,'Raw-products'!$A$2:$H$1261,MATCH(J$1,'Raw-products'!$A$1:$H$1,0))</f>
        <v>orange</v>
      </c>
      <c r="K894">
        <f>VLOOKUP($C894,'Raw-products'!$A$2:$H$1261,MATCH(K$1,'Raw-products'!$A$1:$H$1,0))</f>
        <v>112</v>
      </c>
      <c r="L894">
        <f>VLOOKUP($C894,'Raw-products'!$A$2:$H$1261,MATCH(L$1,'Raw-products'!$A$1:$H$1,0))</f>
        <v>71</v>
      </c>
      <c r="M894" s="5">
        <f t="shared" si="26"/>
        <v>7952</v>
      </c>
      <c r="N894" cm="1">
        <f t="array" ref="N894:Q894">_xlfn.XLOOKUP($B894,'Raw -orders'!$A:$A,'Raw -orders'!$B:$E)</f>
        <v>715</v>
      </c>
      <c r="O894">
        <v>51587</v>
      </c>
      <c r="P894" s="1">
        <v>44475</v>
      </c>
      <c r="Q894" s="1">
        <v>44481</v>
      </c>
      <c r="R894" t="str" cm="1">
        <f t="array" ref="R894:Y894">_xlfn.XLOOKUP($N894,'Raw - customers'!$A:$A,'Raw - customers'!$B:$I)</f>
        <v>Lindsey Mccuthais</v>
      </c>
      <c r="S894" t="str">
        <v>Bigender</v>
      </c>
      <c r="T894">
        <v>61</v>
      </c>
      <c r="U894" t="str">
        <v>1029 Eva JunctionApt. 767</v>
      </c>
      <c r="V894">
        <v>8927</v>
      </c>
      <c r="W894" t="str">
        <v>Port Hunter</v>
      </c>
      <c r="X894" t="str">
        <v>Tasmania</v>
      </c>
      <c r="Y894" t="str">
        <v>Australia</v>
      </c>
      <c r="Z894">
        <v>10</v>
      </c>
      <c r="AA894" s="3" t="str">
        <f t="shared" si="27"/>
        <v>0 to 10</v>
      </c>
      <c r="AP894" s="6">
        <v>715</v>
      </c>
      <c r="AQ894" s="6" t="s">
        <v>1414</v>
      </c>
    </row>
    <row r="895" spans="1:43" x14ac:dyDescent="0.25">
      <c r="A895">
        <v>893</v>
      </c>
      <c r="B895">
        <v>184</v>
      </c>
      <c r="C895">
        <v>31</v>
      </c>
      <c r="D895">
        <v>96</v>
      </c>
      <c r="E895">
        <v>2</v>
      </c>
      <c r="F895">
        <v>192</v>
      </c>
      <c r="G895" t="str">
        <f>VLOOKUP($C895,'Raw-products'!$A$2:$H$1261,MATCH(G$1,'Raw-products'!$A$1:$H$1,0))</f>
        <v>Shirt</v>
      </c>
      <c r="H895" t="str">
        <f>VLOOKUP($C895,'Raw-products'!$A$2:$H$1261,MATCH(H$1,'Raw-products'!$A$1:$H$1,0))</f>
        <v>Oxford Cloth</v>
      </c>
      <c r="I895" t="str">
        <f>VLOOKUP($C895,'Raw-products'!$A$2:$H$1261,MATCH(I$1,'Raw-products'!$A$1:$H$1,0))</f>
        <v>S</v>
      </c>
      <c r="J895" t="str">
        <f>VLOOKUP($C895,'Raw-products'!$A$2:$H$1261,MATCH(J$1,'Raw-products'!$A$1:$H$1,0))</f>
        <v>violet</v>
      </c>
      <c r="K895">
        <f>VLOOKUP($C895,'Raw-products'!$A$2:$H$1261,MATCH(K$1,'Raw-products'!$A$1:$H$1,0))</f>
        <v>114</v>
      </c>
      <c r="L895">
        <f>VLOOKUP($C895,'Raw-products'!$A$2:$H$1261,MATCH(L$1,'Raw-products'!$A$1:$H$1,0))</f>
        <v>41</v>
      </c>
      <c r="M895" s="5">
        <f t="shared" si="26"/>
        <v>4674</v>
      </c>
      <c r="N895" cm="1">
        <f t="array" ref="N895:Q895">_xlfn.XLOOKUP($B895,'Raw -orders'!$A:$A,'Raw -orders'!$B:$E)</f>
        <v>240</v>
      </c>
      <c r="O895">
        <v>48997</v>
      </c>
      <c r="P895" s="1">
        <v>44454</v>
      </c>
      <c r="Q895" s="1">
        <v>44468</v>
      </c>
      <c r="R895" t="str" cm="1">
        <f t="array" ref="R895:Y895">_xlfn.XLOOKUP($N895,'Raw - customers'!$A:$A,'Raw - customers'!$B:$I)</f>
        <v>Brian Finnes</v>
      </c>
      <c r="S895" t="str">
        <v>Genderqueer</v>
      </c>
      <c r="T895">
        <v>25</v>
      </c>
      <c r="U895" t="str">
        <v>069 Claire GroveSuite 234</v>
      </c>
      <c r="V895">
        <v>7740</v>
      </c>
      <c r="W895" t="str">
        <v>New Codyville</v>
      </c>
      <c r="X895" t="str">
        <v>Victoria</v>
      </c>
      <c r="Y895" t="str">
        <v>Australia</v>
      </c>
      <c r="Z895">
        <v>9</v>
      </c>
      <c r="AA895" s="3" t="str">
        <f t="shared" si="27"/>
        <v>10 to 20</v>
      </c>
      <c r="AP895" s="6">
        <v>240</v>
      </c>
      <c r="AQ895" s="6" t="s">
        <v>1396</v>
      </c>
    </row>
    <row r="896" spans="1:43" x14ac:dyDescent="0.25">
      <c r="A896">
        <v>894</v>
      </c>
      <c r="B896">
        <v>184</v>
      </c>
      <c r="C896">
        <v>1100</v>
      </c>
      <c r="D896">
        <v>115</v>
      </c>
      <c r="E896">
        <v>2</v>
      </c>
      <c r="F896">
        <v>230</v>
      </c>
      <c r="G896" t="str">
        <f>VLOOKUP($C896,'Raw-products'!$A$2:$H$1261,MATCH(G$1,'Raw-products'!$A$1:$H$1,0))</f>
        <v>Trousers</v>
      </c>
      <c r="H896" t="str">
        <f>VLOOKUP($C896,'Raw-products'!$A$2:$H$1261,MATCH(H$1,'Raw-products'!$A$1:$H$1,0))</f>
        <v>Cropped</v>
      </c>
      <c r="I896" t="str">
        <f>VLOOKUP($C896,'Raw-products'!$A$2:$H$1261,MATCH(I$1,'Raw-products'!$A$1:$H$1,0))</f>
        <v>XS</v>
      </c>
      <c r="J896" t="str">
        <f>VLOOKUP($C896,'Raw-products'!$A$2:$H$1261,MATCH(J$1,'Raw-products'!$A$1:$H$1,0))</f>
        <v>green</v>
      </c>
      <c r="K896">
        <f>VLOOKUP($C896,'Raw-products'!$A$2:$H$1261,MATCH(K$1,'Raw-products'!$A$1:$H$1,0))</f>
        <v>99</v>
      </c>
      <c r="L896">
        <f>VLOOKUP($C896,'Raw-products'!$A$2:$H$1261,MATCH(L$1,'Raw-products'!$A$1:$H$1,0))</f>
        <v>48</v>
      </c>
      <c r="M896" s="5">
        <f t="shared" si="26"/>
        <v>4752</v>
      </c>
      <c r="N896" cm="1">
        <f t="array" ref="N896:Q896">_xlfn.XLOOKUP($B896,'Raw -orders'!$A:$A,'Raw -orders'!$B:$E)</f>
        <v>240</v>
      </c>
      <c r="O896">
        <v>48997</v>
      </c>
      <c r="P896" s="1">
        <v>44454</v>
      </c>
      <c r="Q896" s="1">
        <v>44468</v>
      </c>
      <c r="R896" t="str" cm="1">
        <f t="array" ref="R896:Y896">_xlfn.XLOOKUP($N896,'Raw - customers'!$A:$A,'Raw - customers'!$B:$I)</f>
        <v>Brian Finnes</v>
      </c>
      <c r="S896" t="str">
        <v>Genderqueer</v>
      </c>
      <c r="T896">
        <v>25</v>
      </c>
      <c r="U896" t="str">
        <v>069 Claire GroveSuite 234</v>
      </c>
      <c r="V896">
        <v>7740</v>
      </c>
      <c r="W896" t="str">
        <v>New Codyville</v>
      </c>
      <c r="X896" t="str">
        <v>Victoria</v>
      </c>
      <c r="Y896" t="str">
        <v>Australia</v>
      </c>
      <c r="Z896">
        <v>9</v>
      </c>
      <c r="AA896" s="3" t="str">
        <f t="shared" si="27"/>
        <v>10 to 20</v>
      </c>
      <c r="AP896" s="6">
        <v>240</v>
      </c>
      <c r="AQ896" s="6" t="s">
        <v>1396</v>
      </c>
    </row>
    <row r="897" spans="1:43" x14ac:dyDescent="0.25">
      <c r="A897">
        <v>895</v>
      </c>
      <c r="B897">
        <v>184</v>
      </c>
      <c r="C897">
        <v>318</v>
      </c>
      <c r="D897">
        <v>109</v>
      </c>
      <c r="E897">
        <v>2</v>
      </c>
      <c r="F897">
        <v>218</v>
      </c>
      <c r="G897" t="str">
        <f>VLOOKUP($C897,'Raw-products'!$A$2:$H$1261,MATCH(G$1,'Raw-products'!$A$1:$H$1,0))</f>
        <v>Shirt</v>
      </c>
      <c r="H897" t="str">
        <f>VLOOKUP($C897,'Raw-products'!$A$2:$H$1261,MATCH(H$1,'Raw-products'!$A$1:$H$1,0))</f>
        <v>Mandarin Collar</v>
      </c>
      <c r="I897" t="str">
        <f>VLOOKUP($C897,'Raw-products'!$A$2:$H$1261,MATCH(I$1,'Raw-products'!$A$1:$H$1,0))</f>
        <v>L</v>
      </c>
      <c r="J897" t="str">
        <f>VLOOKUP($C897,'Raw-products'!$A$2:$H$1261,MATCH(J$1,'Raw-products'!$A$1:$H$1,0))</f>
        <v>red</v>
      </c>
      <c r="K897">
        <f>VLOOKUP($C897,'Raw-products'!$A$2:$H$1261,MATCH(K$1,'Raw-products'!$A$1:$H$1,0))</f>
        <v>108</v>
      </c>
      <c r="L897">
        <f>VLOOKUP($C897,'Raw-products'!$A$2:$H$1261,MATCH(L$1,'Raw-products'!$A$1:$H$1,0))</f>
        <v>54</v>
      </c>
      <c r="M897" s="5">
        <f t="shared" si="26"/>
        <v>5832</v>
      </c>
      <c r="N897" cm="1">
        <f t="array" ref="N897:Q897">_xlfn.XLOOKUP($B897,'Raw -orders'!$A:$A,'Raw -orders'!$B:$E)</f>
        <v>240</v>
      </c>
      <c r="O897">
        <v>48997</v>
      </c>
      <c r="P897" s="1">
        <v>44454</v>
      </c>
      <c r="Q897" s="1">
        <v>44468</v>
      </c>
      <c r="R897" t="str" cm="1">
        <f t="array" ref="R897:Y897">_xlfn.XLOOKUP($N897,'Raw - customers'!$A:$A,'Raw - customers'!$B:$I)</f>
        <v>Brian Finnes</v>
      </c>
      <c r="S897" t="str">
        <v>Genderqueer</v>
      </c>
      <c r="T897">
        <v>25</v>
      </c>
      <c r="U897" t="str">
        <v>069 Claire GroveSuite 234</v>
      </c>
      <c r="V897">
        <v>7740</v>
      </c>
      <c r="W897" t="str">
        <v>New Codyville</v>
      </c>
      <c r="X897" t="str">
        <v>Victoria</v>
      </c>
      <c r="Y897" t="str">
        <v>Australia</v>
      </c>
      <c r="Z897">
        <v>9</v>
      </c>
      <c r="AA897" s="3" t="str">
        <f t="shared" si="27"/>
        <v>10 to 20</v>
      </c>
      <c r="AP897" s="6">
        <v>240</v>
      </c>
      <c r="AQ897" s="6" t="s">
        <v>1396</v>
      </c>
    </row>
    <row r="898" spans="1:43" x14ac:dyDescent="0.25">
      <c r="A898">
        <v>896</v>
      </c>
      <c r="B898">
        <v>185</v>
      </c>
      <c r="C898">
        <v>360</v>
      </c>
      <c r="D898">
        <v>94</v>
      </c>
      <c r="E898">
        <v>3</v>
      </c>
      <c r="F898">
        <v>282</v>
      </c>
      <c r="G898" t="str">
        <f>VLOOKUP($C898,'Raw-products'!$A$2:$H$1261,MATCH(G$1,'Raw-products'!$A$1:$H$1,0))</f>
        <v>Shirt</v>
      </c>
      <c r="H898" t="str">
        <f>VLOOKUP($C898,'Raw-products'!$A$2:$H$1261,MATCH(H$1,'Raw-products'!$A$1:$H$1,0))</f>
        <v>Henley</v>
      </c>
      <c r="I898" t="str">
        <f>VLOOKUP($C898,'Raw-products'!$A$2:$H$1261,MATCH(I$1,'Raw-products'!$A$1:$H$1,0))</f>
        <v>XS</v>
      </c>
      <c r="J898" t="str">
        <f>VLOOKUP($C898,'Raw-products'!$A$2:$H$1261,MATCH(J$1,'Raw-products'!$A$1:$H$1,0))</f>
        <v>yellow</v>
      </c>
      <c r="K898">
        <f>VLOOKUP($C898,'Raw-products'!$A$2:$H$1261,MATCH(K$1,'Raw-products'!$A$1:$H$1,0))</f>
        <v>92</v>
      </c>
      <c r="L898">
        <f>VLOOKUP($C898,'Raw-products'!$A$2:$H$1261,MATCH(L$1,'Raw-products'!$A$1:$H$1,0))</f>
        <v>42</v>
      </c>
      <c r="M898" s="5">
        <f t="shared" si="26"/>
        <v>3864</v>
      </c>
      <c r="N898" cm="1">
        <f t="array" ref="N898:Q898">_xlfn.XLOOKUP($B898,'Raw -orders'!$A:$A,'Raw -orders'!$B:$E)</f>
        <v>945</v>
      </c>
      <c r="O898">
        <v>46608</v>
      </c>
      <c r="P898" s="1">
        <v>44292</v>
      </c>
      <c r="Q898" s="1">
        <v>44306</v>
      </c>
      <c r="R898" t="str" cm="1">
        <f t="array" ref="R898:Y898">_xlfn.XLOOKUP($N898,'Raw - customers'!$A:$A,'Raw - customers'!$B:$I)</f>
        <v>Lorilyn Vittet</v>
      </c>
      <c r="S898" t="str">
        <v>Non-binary</v>
      </c>
      <c r="T898">
        <v>48</v>
      </c>
      <c r="U898" t="str">
        <v>8307 Matthew GroveSuite 475</v>
      </c>
      <c r="V898">
        <v>3606</v>
      </c>
      <c r="W898" t="str">
        <v>Stantonmouth</v>
      </c>
      <c r="X898" t="str">
        <v>Australian Capital Territory</v>
      </c>
      <c r="Y898" t="str">
        <v>Australia</v>
      </c>
      <c r="Z898">
        <v>4</v>
      </c>
      <c r="AA898" s="3" t="str">
        <f t="shared" si="27"/>
        <v>10 to 20</v>
      </c>
      <c r="AP898" s="6">
        <v>945</v>
      </c>
      <c r="AQ898" s="6" t="s">
        <v>1350</v>
      </c>
    </row>
    <row r="899" spans="1:43" x14ac:dyDescent="0.25">
      <c r="A899">
        <v>897</v>
      </c>
      <c r="B899">
        <v>185</v>
      </c>
      <c r="C899">
        <v>1145</v>
      </c>
      <c r="D899">
        <v>102</v>
      </c>
      <c r="E899">
        <v>1</v>
      </c>
      <c r="F899">
        <v>102</v>
      </c>
      <c r="G899" t="str">
        <f>VLOOKUP($C899,'Raw-products'!$A$2:$H$1261,MATCH(G$1,'Raw-products'!$A$1:$H$1,0))</f>
        <v>Trousers</v>
      </c>
      <c r="H899" t="str">
        <f>VLOOKUP($C899,'Raw-products'!$A$2:$H$1261,MATCH(H$1,'Raw-products'!$A$1:$H$1,0))</f>
        <v>Cargo Pants</v>
      </c>
      <c r="I899" t="str">
        <f>VLOOKUP($C899,'Raw-products'!$A$2:$H$1261,MATCH(I$1,'Raw-products'!$A$1:$H$1,0))</f>
        <v>XS</v>
      </c>
      <c r="J899" t="str">
        <f>VLOOKUP($C899,'Raw-products'!$A$2:$H$1261,MATCH(J$1,'Raw-products'!$A$1:$H$1,0))</f>
        <v>indigo</v>
      </c>
      <c r="K899">
        <f>VLOOKUP($C899,'Raw-products'!$A$2:$H$1261,MATCH(K$1,'Raw-products'!$A$1:$H$1,0))</f>
        <v>106</v>
      </c>
      <c r="L899">
        <f>VLOOKUP($C899,'Raw-products'!$A$2:$H$1261,MATCH(L$1,'Raw-products'!$A$1:$H$1,0))</f>
        <v>51</v>
      </c>
      <c r="M899" s="5">
        <f t="shared" ref="M899:M962" si="28">$K899*$L899</f>
        <v>5406</v>
      </c>
      <c r="N899" cm="1">
        <f t="array" ref="N899:Q899">_xlfn.XLOOKUP($B899,'Raw -orders'!$A:$A,'Raw -orders'!$B:$E)</f>
        <v>945</v>
      </c>
      <c r="O899">
        <v>46608</v>
      </c>
      <c r="P899" s="1">
        <v>44292</v>
      </c>
      <c r="Q899" s="1">
        <v>44306</v>
      </c>
      <c r="R899" t="str" cm="1">
        <f t="array" ref="R899:Y899">_xlfn.XLOOKUP($N899,'Raw - customers'!$A:$A,'Raw - customers'!$B:$I)</f>
        <v>Lorilyn Vittet</v>
      </c>
      <c r="S899" t="str">
        <v>Non-binary</v>
      </c>
      <c r="T899">
        <v>48</v>
      </c>
      <c r="U899" t="str">
        <v>8307 Matthew GroveSuite 475</v>
      </c>
      <c r="V899">
        <v>3606</v>
      </c>
      <c r="W899" t="str">
        <v>Stantonmouth</v>
      </c>
      <c r="X899" t="str">
        <v>Australian Capital Territory</v>
      </c>
      <c r="Y899" t="str">
        <v>Australia</v>
      </c>
      <c r="Z899">
        <v>4</v>
      </c>
      <c r="AA899" s="3" t="str">
        <f t="shared" ref="AA899:AA962" si="29">IF(AND(DATEDIF($P899,$Q899,"D")&gt;0,DATEDIF($P899,$Q899,"D")&lt;=10),"0 to 10",IF(AND(DATEDIF($P899,$Q899,"D")&gt;10,DATEDIF($P899,$Q899,"D")&lt;=20),"10 to 20",IF(AND(DATEDIF($P899,$Q899,"D")&gt;20,DATEDIF($P899,$Q899,"D")&lt;=30),"20 to 30")))</f>
        <v>10 to 20</v>
      </c>
      <c r="AP899" s="6">
        <v>945</v>
      </c>
      <c r="AQ899" s="6" t="s">
        <v>1350</v>
      </c>
    </row>
    <row r="900" spans="1:43" x14ac:dyDescent="0.25">
      <c r="A900">
        <v>898</v>
      </c>
      <c r="B900">
        <v>185</v>
      </c>
      <c r="C900">
        <v>469</v>
      </c>
      <c r="D900">
        <v>118</v>
      </c>
      <c r="E900">
        <v>2</v>
      </c>
      <c r="F900">
        <v>236</v>
      </c>
      <c r="G900" t="str">
        <f>VLOOKUP($C900,'Raw-products'!$A$2:$H$1261,MATCH(G$1,'Raw-products'!$A$1:$H$1,0))</f>
        <v>Jacket</v>
      </c>
      <c r="H900" t="str">
        <f>VLOOKUP($C900,'Raw-products'!$A$2:$H$1261,MATCH(H$1,'Raw-products'!$A$1:$H$1,0))</f>
        <v>Puffer</v>
      </c>
      <c r="I900" t="str">
        <f>VLOOKUP($C900,'Raw-products'!$A$2:$H$1261,MATCH(I$1,'Raw-products'!$A$1:$H$1,0))</f>
        <v>XL</v>
      </c>
      <c r="J900" t="str">
        <f>VLOOKUP($C900,'Raw-products'!$A$2:$H$1261,MATCH(J$1,'Raw-products'!$A$1:$H$1,0))</f>
        <v>yellow</v>
      </c>
      <c r="K900">
        <f>VLOOKUP($C900,'Raw-products'!$A$2:$H$1261,MATCH(K$1,'Raw-products'!$A$1:$H$1,0))</f>
        <v>110</v>
      </c>
      <c r="L900">
        <f>VLOOKUP($C900,'Raw-products'!$A$2:$H$1261,MATCH(L$1,'Raw-products'!$A$1:$H$1,0))</f>
        <v>65</v>
      </c>
      <c r="M900" s="5">
        <f t="shared" si="28"/>
        <v>7150</v>
      </c>
      <c r="N900" cm="1">
        <f t="array" ref="N900:Q900">_xlfn.XLOOKUP($B900,'Raw -orders'!$A:$A,'Raw -orders'!$B:$E)</f>
        <v>945</v>
      </c>
      <c r="O900">
        <v>46608</v>
      </c>
      <c r="P900" s="1">
        <v>44292</v>
      </c>
      <c r="Q900" s="1">
        <v>44306</v>
      </c>
      <c r="R900" t="str" cm="1">
        <f t="array" ref="R900:Y900">_xlfn.XLOOKUP($N900,'Raw - customers'!$A:$A,'Raw - customers'!$B:$I)</f>
        <v>Lorilyn Vittet</v>
      </c>
      <c r="S900" t="str">
        <v>Non-binary</v>
      </c>
      <c r="T900">
        <v>48</v>
      </c>
      <c r="U900" t="str">
        <v>8307 Matthew GroveSuite 475</v>
      </c>
      <c r="V900">
        <v>3606</v>
      </c>
      <c r="W900" t="str">
        <v>Stantonmouth</v>
      </c>
      <c r="X900" t="str">
        <v>Australian Capital Territory</v>
      </c>
      <c r="Y900" t="str">
        <v>Australia</v>
      </c>
      <c r="Z900">
        <v>4</v>
      </c>
      <c r="AA900" s="3" t="str">
        <f t="shared" si="29"/>
        <v>10 to 20</v>
      </c>
      <c r="AP900" s="6">
        <v>945</v>
      </c>
      <c r="AQ900" s="6" t="s">
        <v>1350</v>
      </c>
    </row>
    <row r="901" spans="1:43" x14ac:dyDescent="0.25">
      <c r="A901">
        <v>899</v>
      </c>
      <c r="B901">
        <v>185</v>
      </c>
      <c r="C901">
        <v>406</v>
      </c>
      <c r="D901">
        <v>119</v>
      </c>
      <c r="E901">
        <v>3</v>
      </c>
      <c r="F901">
        <v>357</v>
      </c>
      <c r="G901" t="str">
        <f>VLOOKUP($C901,'Raw-products'!$A$2:$H$1261,MATCH(G$1,'Raw-products'!$A$1:$H$1,0))</f>
        <v>Shirt</v>
      </c>
      <c r="H901" t="str">
        <f>VLOOKUP($C901,'Raw-products'!$A$2:$H$1261,MATCH(H$1,'Raw-products'!$A$1:$H$1,0))</f>
        <v>Casual Slim Fit</v>
      </c>
      <c r="I901" t="str">
        <f>VLOOKUP($C901,'Raw-products'!$A$2:$H$1261,MATCH(I$1,'Raw-products'!$A$1:$H$1,0))</f>
        <v>S</v>
      </c>
      <c r="J901" t="str">
        <f>VLOOKUP($C901,'Raw-products'!$A$2:$H$1261,MATCH(J$1,'Raw-products'!$A$1:$H$1,0))</f>
        <v>blue</v>
      </c>
      <c r="K901">
        <f>VLOOKUP($C901,'Raw-products'!$A$2:$H$1261,MATCH(K$1,'Raw-products'!$A$1:$H$1,0))</f>
        <v>113</v>
      </c>
      <c r="L901">
        <f>VLOOKUP($C901,'Raw-products'!$A$2:$H$1261,MATCH(L$1,'Raw-products'!$A$1:$H$1,0))</f>
        <v>75</v>
      </c>
      <c r="M901" s="5">
        <f t="shared" si="28"/>
        <v>8475</v>
      </c>
      <c r="N901" cm="1">
        <f t="array" ref="N901:Q901">_xlfn.XLOOKUP($B901,'Raw -orders'!$A:$A,'Raw -orders'!$B:$E)</f>
        <v>945</v>
      </c>
      <c r="O901">
        <v>46608</v>
      </c>
      <c r="P901" s="1">
        <v>44292</v>
      </c>
      <c r="Q901" s="1">
        <v>44306</v>
      </c>
      <c r="R901" t="str" cm="1">
        <f t="array" ref="R901:Y901">_xlfn.XLOOKUP($N901,'Raw - customers'!$A:$A,'Raw - customers'!$B:$I)</f>
        <v>Lorilyn Vittet</v>
      </c>
      <c r="S901" t="str">
        <v>Non-binary</v>
      </c>
      <c r="T901">
        <v>48</v>
      </c>
      <c r="U901" t="str">
        <v>8307 Matthew GroveSuite 475</v>
      </c>
      <c r="V901">
        <v>3606</v>
      </c>
      <c r="W901" t="str">
        <v>Stantonmouth</v>
      </c>
      <c r="X901" t="str">
        <v>Australian Capital Territory</v>
      </c>
      <c r="Y901" t="str">
        <v>Australia</v>
      </c>
      <c r="Z901">
        <v>4</v>
      </c>
      <c r="AA901" s="3" t="str">
        <f t="shared" si="29"/>
        <v>10 to 20</v>
      </c>
      <c r="AP901" s="6">
        <v>945</v>
      </c>
      <c r="AQ901" s="6" t="s">
        <v>1350</v>
      </c>
    </row>
    <row r="902" spans="1:43" x14ac:dyDescent="0.25">
      <c r="A902">
        <v>900</v>
      </c>
      <c r="B902">
        <v>185</v>
      </c>
      <c r="C902">
        <v>411</v>
      </c>
      <c r="D902">
        <v>119</v>
      </c>
      <c r="E902">
        <v>2</v>
      </c>
      <c r="F902">
        <v>238</v>
      </c>
      <c r="G902" t="str">
        <f>VLOOKUP($C902,'Raw-products'!$A$2:$H$1261,MATCH(G$1,'Raw-products'!$A$1:$H$1,0))</f>
        <v>Shirt</v>
      </c>
      <c r="H902" t="str">
        <f>VLOOKUP($C902,'Raw-products'!$A$2:$H$1261,MATCH(H$1,'Raw-products'!$A$1:$H$1,0))</f>
        <v>Casual Slim Fit</v>
      </c>
      <c r="I902" t="str">
        <f>VLOOKUP($C902,'Raw-products'!$A$2:$H$1261,MATCH(I$1,'Raw-products'!$A$1:$H$1,0))</f>
        <v>S</v>
      </c>
      <c r="J902" t="str">
        <f>VLOOKUP($C902,'Raw-products'!$A$2:$H$1261,MATCH(J$1,'Raw-products'!$A$1:$H$1,0))</f>
        <v>indigo</v>
      </c>
      <c r="K902">
        <f>VLOOKUP($C902,'Raw-products'!$A$2:$H$1261,MATCH(K$1,'Raw-products'!$A$1:$H$1,0))</f>
        <v>113</v>
      </c>
      <c r="L902">
        <f>VLOOKUP($C902,'Raw-products'!$A$2:$H$1261,MATCH(L$1,'Raw-products'!$A$1:$H$1,0))</f>
        <v>65</v>
      </c>
      <c r="M902" s="5">
        <f t="shared" si="28"/>
        <v>7345</v>
      </c>
      <c r="N902" cm="1">
        <f t="array" ref="N902:Q902">_xlfn.XLOOKUP($B902,'Raw -orders'!$A:$A,'Raw -orders'!$B:$E)</f>
        <v>945</v>
      </c>
      <c r="O902">
        <v>46608</v>
      </c>
      <c r="P902" s="1">
        <v>44292</v>
      </c>
      <c r="Q902" s="1">
        <v>44306</v>
      </c>
      <c r="R902" t="str" cm="1">
        <f t="array" ref="R902:Y902">_xlfn.XLOOKUP($N902,'Raw - customers'!$A:$A,'Raw - customers'!$B:$I)</f>
        <v>Lorilyn Vittet</v>
      </c>
      <c r="S902" t="str">
        <v>Non-binary</v>
      </c>
      <c r="T902">
        <v>48</v>
      </c>
      <c r="U902" t="str">
        <v>8307 Matthew GroveSuite 475</v>
      </c>
      <c r="V902">
        <v>3606</v>
      </c>
      <c r="W902" t="str">
        <v>Stantonmouth</v>
      </c>
      <c r="X902" t="str">
        <v>Australian Capital Territory</v>
      </c>
      <c r="Y902" t="str">
        <v>Australia</v>
      </c>
      <c r="Z902">
        <v>4</v>
      </c>
      <c r="AA902" s="3" t="str">
        <f t="shared" si="29"/>
        <v>10 to 20</v>
      </c>
      <c r="AP902" s="6">
        <v>945</v>
      </c>
      <c r="AQ902" s="6" t="s">
        <v>1350</v>
      </c>
    </row>
    <row r="903" spans="1:43" x14ac:dyDescent="0.25">
      <c r="A903">
        <v>901</v>
      </c>
      <c r="B903">
        <v>185</v>
      </c>
      <c r="C903">
        <v>249</v>
      </c>
      <c r="D903">
        <v>95</v>
      </c>
      <c r="E903">
        <v>1</v>
      </c>
      <c r="F903">
        <v>95</v>
      </c>
      <c r="G903" t="str">
        <f>VLOOKUP($C903,'Raw-products'!$A$2:$H$1261,MATCH(G$1,'Raw-products'!$A$1:$H$1,0))</f>
        <v>Shirt</v>
      </c>
      <c r="H903" t="str">
        <f>VLOOKUP($C903,'Raw-products'!$A$2:$H$1261,MATCH(H$1,'Raw-products'!$A$1:$H$1,0))</f>
        <v>Polo</v>
      </c>
      <c r="I903" t="str">
        <f>VLOOKUP($C903,'Raw-products'!$A$2:$H$1261,MATCH(I$1,'Raw-products'!$A$1:$H$1,0))</f>
        <v>XL</v>
      </c>
      <c r="J903" t="str">
        <f>VLOOKUP($C903,'Raw-products'!$A$2:$H$1261,MATCH(J$1,'Raw-products'!$A$1:$H$1,0))</f>
        <v>red</v>
      </c>
      <c r="K903">
        <f>VLOOKUP($C903,'Raw-products'!$A$2:$H$1261,MATCH(K$1,'Raw-products'!$A$1:$H$1,0))</f>
        <v>117</v>
      </c>
      <c r="L903">
        <f>VLOOKUP($C903,'Raw-products'!$A$2:$H$1261,MATCH(L$1,'Raw-products'!$A$1:$H$1,0))</f>
        <v>76</v>
      </c>
      <c r="M903" s="5">
        <f t="shared" si="28"/>
        <v>8892</v>
      </c>
      <c r="N903" cm="1">
        <f t="array" ref="N903:Q903">_xlfn.XLOOKUP($B903,'Raw -orders'!$A:$A,'Raw -orders'!$B:$E)</f>
        <v>945</v>
      </c>
      <c r="O903">
        <v>46608</v>
      </c>
      <c r="P903" s="1">
        <v>44292</v>
      </c>
      <c r="Q903" s="1">
        <v>44306</v>
      </c>
      <c r="R903" t="str" cm="1">
        <f t="array" ref="R903:Y903">_xlfn.XLOOKUP($N903,'Raw - customers'!$A:$A,'Raw - customers'!$B:$I)</f>
        <v>Lorilyn Vittet</v>
      </c>
      <c r="S903" t="str">
        <v>Non-binary</v>
      </c>
      <c r="T903">
        <v>48</v>
      </c>
      <c r="U903" t="str">
        <v>8307 Matthew GroveSuite 475</v>
      </c>
      <c r="V903">
        <v>3606</v>
      </c>
      <c r="W903" t="str">
        <v>Stantonmouth</v>
      </c>
      <c r="X903" t="str">
        <v>Australian Capital Territory</v>
      </c>
      <c r="Y903" t="str">
        <v>Australia</v>
      </c>
      <c r="Z903">
        <v>4</v>
      </c>
      <c r="AA903" s="3" t="str">
        <f t="shared" si="29"/>
        <v>10 to 20</v>
      </c>
      <c r="AP903" s="6">
        <v>945</v>
      </c>
      <c r="AQ903" s="6" t="s">
        <v>1350</v>
      </c>
    </row>
    <row r="904" spans="1:43" x14ac:dyDescent="0.25">
      <c r="A904">
        <v>902</v>
      </c>
      <c r="B904">
        <v>185</v>
      </c>
      <c r="C904">
        <v>55</v>
      </c>
      <c r="D904">
        <v>104</v>
      </c>
      <c r="E904">
        <v>3</v>
      </c>
      <c r="F904">
        <v>312</v>
      </c>
      <c r="G904" t="str">
        <f>VLOOKUP($C904,'Raw-products'!$A$2:$H$1261,MATCH(G$1,'Raw-products'!$A$1:$H$1,0))</f>
        <v>Shirt</v>
      </c>
      <c r="H904" t="str">
        <f>VLOOKUP($C904,'Raw-products'!$A$2:$H$1261,MATCH(H$1,'Raw-products'!$A$1:$H$1,0))</f>
        <v>Dress</v>
      </c>
      <c r="I904" t="str">
        <f>VLOOKUP($C904,'Raw-products'!$A$2:$H$1261,MATCH(I$1,'Raw-products'!$A$1:$H$1,0))</f>
        <v>XS</v>
      </c>
      <c r="J904" t="str">
        <f>VLOOKUP($C904,'Raw-products'!$A$2:$H$1261,MATCH(J$1,'Raw-products'!$A$1:$H$1,0))</f>
        <v>blue</v>
      </c>
      <c r="K904">
        <f>VLOOKUP($C904,'Raw-products'!$A$2:$H$1261,MATCH(K$1,'Raw-products'!$A$1:$H$1,0))</f>
        <v>119</v>
      </c>
      <c r="L904">
        <f>VLOOKUP($C904,'Raw-products'!$A$2:$H$1261,MATCH(L$1,'Raw-products'!$A$1:$H$1,0))</f>
        <v>41</v>
      </c>
      <c r="M904" s="5">
        <f t="shared" si="28"/>
        <v>4879</v>
      </c>
      <c r="N904" cm="1">
        <f t="array" ref="N904:Q904">_xlfn.XLOOKUP($B904,'Raw -orders'!$A:$A,'Raw -orders'!$B:$E)</f>
        <v>945</v>
      </c>
      <c r="O904">
        <v>46608</v>
      </c>
      <c r="P904" s="1">
        <v>44292</v>
      </c>
      <c r="Q904" s="1">
        <v>44306</v>
      </c>
      <c r="R904" t="str" cm="1">
        <f t="array" ref="R904:Y904">_xlfn.XLOOKUP($N904,'Raw - customers'!$A:$A,'Raw - customers'!$B:$I)</f>
        <v>Lorilyn Vittet</v>
      </c>
      <c r="S904" t="str">
        <v>Non-binary</v>
      </c>
      <c r="T904">
        <v>48</v>
      </c>
      <c r="U904" t="str">
        <v>8307 Matthew GroveSuite 475</v>
      </c>
      <c r="V904">
        <v>3606</v>
      </c>
      <c r="W904" t="str">
        <v>Stantonmouth</v>
      </c>
      <c r="X904" t="str">
        <v>Australian Capital Territory</v>
      </c>
      <c r="Y904" t="str">
        <v>Australia</v>
      </c>
      <c r="Z904">
        <v>4</v>
      </c>
      <c r="AA904" s="3" t="str">
        <f t="shared" si="29"/>
        <v>10 to 20</v>
      </c>
      <c r="AP904" s="6">
        <v>945</v>
      </c>
      <c r="AQ904" s="6" t="s">
        <v>1350</v>
      </c>
    </row>
    <row r="905" spans="1:43" x14ac:dyDescent="0.25">
      <c r="A905">
        <v>903</v>
      </c>
      <c r="B905">
        <v>185</v>
      </c>
      <c r="C905">
        <v>948</v>
      </c>
      <c r="D905">
        <v>97</v>
      </c>
      <c r="E905">
        <v>2</v>
      </c>
      <c r="F905">
        <v>194</v>
      </c>
      <c r="G905" t="str">
        <f>VLOOKUP($C905,'Raw-products'!$A$2:$H$1261,MATCH(G$1,'Raw-products'!$A$1:$H$1,0))</f>
        <v>Trousers</v>
      </c>
      <c r="H905" t="str">
        <f>VLOOKUP($C905,'Raw-products'!$A$2:$H$1261,MATCH(H$1,'Raw-products'!$A$1:$H$1,0))</f>
        <v>Slim-Fit</v>
      </c>
      <c r="I905" t="str">
        <f>VLOOKUP($C905,'Raw-products'!$A$2:$H$1261,MATCH(I$1,'Raw-products'!$A$1:$H$1,0))</f>
        <v>L</v>
      </c>
      <c r="J905" t="str">
        <f>VLOOKUP($C905,'Raw-products'!$A$2:$H$1261,MATCH(J$1,'Raw-products'!$A$1:$H$1,0))</f>
        <v>red</v>
      </c>
      <c r="K905">
        <f>VLOOKUP($C905,'Raw-products'!$A$2:$H$1261,MATCH(K$1,'Raw-products'!$A$1:$H$1,0))</f>
        <v>119</v>
      </c>
      <c r="L905">
        <f>VLOOKUP($C905,'Raw-products'!$A$2:$H$1261,MATCH(L$1,'Raw-products'!$A$1:$H$1,0))</f>
        <v>80</v>
      </c>
      <c r="M905" s="5">
        <f t="shared" si="28"/>
        <v>9520</v>
      </c>
      <c r="N905" cm="1">
        <f t="array" ref="N905:Q905">_xlfn.XLOOKUP($B905,'Raw -orders'!$A:$A,'Raw -orders'!$B:$E)</f>
        <v>945</v>
      </c>
      <c r="O905">
        <v>46608</v>
      </c>
      <c r="P905" s="1">
        <v>44292</v>
      </c>
      <c r="Q905" s="1">
        <v>44306</v>
      </c>
      <c r="R905" t="str" cm="1">
        <f t="array" ref="R905:Y905">_xlfn.XLOOKUP($N905,'Raw - customers'!$A:$A,'Raw - customers'!$B:$I)</f>
        <v>Lorilyn Vittet</v>
      </c>
      <c r="S905" t="str">
        <v>Non-binary</v>
      </c>
      <c r="T905">
        <v>48</v>
      </c>
      <c r="U905" t="str">
        <v>8307 Matthew GroveSuite 475</v>
      </c>
      <c r="V905">
        <v>3606</v>
      </c>
      <c r="W905" t="str">
        <v>Stantonmouth</v>
      </c>
      <c r="X905" t="str">
        <v>Australian Capital Territory</v>
      </c>
      <c r="Y905" t="str">
        <v>Australia</v>
      </c>
      <c r="Z905">
        <v>4</v>
      </c>
      <c r="AA905" s="3" t="str">
        <f t="shared" si="29"/>
        <v>10 to 20</v>
      </c>
      <c r="AP905" s="6">
        <v>945</v>
      </c>
      <c r="AQ905" s="6" t="s">
        <v>1350</v>
      </c>
    </row>
    <row r="906" spans="1:43" x14ac:dyDescent="0.25">
      <c r="A906">
        <v>904</v>
      </c>
      <c r="B906">
        <v>185</v>
      </c>
      <c r="C906">
        <v>1057</v>
      </c>
      <c r="D906">
        <v>93</v>
      </c>
      <c r="E906">
        <v>3</v>
      </c>
      <c r="F906">
        <v>279</v>
      </c>
      <c r="G906" t="str">
        <f>VLOOKUP($C906,'Raw-products'!$A$2:$H$1261,MATCH(G$1,'Raw-products'!$A$1:$H$1,0))</f>
        <v>Trousers</v>
      </c>
      <c r="H906" t="str">
        <f>VLOOKUP($C906,'Raw-products'!$A$2:$H$1261,MATCH(H$1,'Raw-products'!$A$1:$H$1,0))</f>
        <v>Joggers</v>
      </c>
      <c r="I906" t="str">
        <f>VLOOKUP($C906,'Raw-products'!$A$2:$H$1261,MATCH(I$1,'Raw-products'!$A$1:$H$1,0))</f>
        <v>M</v>
      </c>
      <c r="J906" t="str">
        <f>VLOOKUP($C906,'Raw-products'!$A$2:$H$1261,MATCH(J$1,'Raw-products'!$A$1:$H$1,0))</f>
        <v>orange</v>
      </c>
      <c r="K906">
        <f>VLOOKUP($C906,'Raw-products'!$A$2:$H$1261,MATCH(K$1,'Raw-products'!$A$1:$H$1,0))</f>
        <v>94</v>
      </c>
      <c r="L906">
        <f>VLOOKUP($C906,'Raw-products'!$A$2:$H$1261,MATCH(L$1,'Raw-products'!$A$1:$H$1,0))</f>
        <v>52</v>
      </c>
      <c r="M906" s="5">
        <f t="shared" si="28"/>
        <v>4888</v>
      </c>
      <c r="N906" cm="1">
        <f t="array" ref="N906:Q906">_xlfn.XLOOKUP($B906,'Raw -orders'!$A:$A,'Raw -orders'!$B:$E)</f>
        <v>945</v>
      </c>
      <c r="O906">
        <v>46608</v>
      </c>
      <c r="P906" s="1">
        <v>44292</v>
      </c>
      <c r="Q906" s="1">
        <v>44306</v>
      </c>
      <c r="R906" t="str" cm="1">
        <f t="array" ref="R906:Y906">_xlfn.XLOOKUP($N906,'Raw - customers'!$A:$A,'Raw - customers'!$B:$I)</f>
        <v>Lorilyn Vittet</v>
      </c>
      <c r="S906" t="str">
        <v>Non-binary</v>
      </c>
      <c r="T906">
        <v>48</v>
      </c>
      <c r="U906" t="str">
        <v>8307 Matthew GroveSuite 475</v>
      </c>
      <c r="V906">
        <v>3606</v>
      </c>
      <c r="W906" t="str">
        <v>Stantonmouth</v>
      </c>
      <c r="X906" t="str">
        <v>Australian Capital Territory</v>
      </c>
      <c r="Y906" t="str">
        <v>Australia</v>
      </c>
      <c r="Z906">
        <v>4</v>
      </c>
      <c r="AA906" s="3" t="str">
        <f t="shared" si="29"/>
        <v>10 to 20</v>
      </c>
      <c r="AP906" s="6">
        <v>945</v>
      </c>
      <c r="AQ906" s="6" t="s">
        <v>1350</v>
      </c>
    </row>
    <row r="907" spans="1:43" x14ac:dyDescent="0.25">
      <c r="A907">
        <v>905</v>
      </c>
      <c r="B907">
        <v>186</v>
      </c>
      <c r="C907">
        <v>316</v>
      </c>
      <c r="D907">
        <v>109</v>
      </c>
      <c r="E907">
        <v>2</v>
      </c>
      <c r="F907">
        <v>218</v>
      </c>
      <c r="G907" t="str">
        <f>VLOOKUP($C907,'Raw-products'!$A$2:$H$1261,MATCH(G$1,'Raw-products'!$A$1:$H$1,0))</f>
        <v>Shirt</v>
      </c>
      <c r="H907" t="str">
        <f>VLOOKUP($C907,'Raw-products'!$A$2:$H$1261,MATCH(H$1,'Raw-products'!$A$1:$H$1,0))</f>
        <v>Mandarin Collar</v>
      </c>
      <c r="I907" t="str">
        <f>VLOOKUP($C907,'Raw-products'!$A$2:$H$1261,MATCH(I$1,'Raw-products'!$A$1:$H$1,0))</f>
        <v>S</v>
      </c>
      <c r="J907" t="str">
        <f>VLOOKUP($C907,'Raw-products'!$A$2:$H$1261,MATCH(J$1,'Raw-products'!$A$1:$H$1,0))</f>
        <v>red</v>
      </c>
      <c r="K907">
        <f>VLOOKUP($C907,'Raw-products'!$A$2:$H$1261,MATCH(K$1,'Raw-products'!$A$1:$H$1,0))</f>
        <v>108</v>
      </c>
      <c r="L907">
        <f>VLOOKUP($C907,'Raw-products'!$A$2:$H$1261,MATCH(L$1,'Raw-products'!$A$1:$H$1,0))</f>
        <v>48</v>
      </c>
      <c r="M907" s="5">
        <f t="shared" si="28"/>
        <v>5184</v>
      </c>
      <c r="N907" cm="1">
        <f t="array" ref="N907:Q907">_xlfn.XLOOKUP($B907,'Raw -orders'!$A:$A,'Raw -orders'!$B:$E)</f>
        <v>833</v>
      </c>
      <c r="O907">
        <v>24061</v>
      </c>
      <c r="P907" s="1">
        <v>44465</v>
      </c>
      <c r="Q907" s="1">
        <v>44483</v>
      </c>
      <c r="R907" t="str" cm="1">
        <f t="array" ref="R907:Y907">_xlfn.XLOOKUP($N907,'Raw - customers'!$A:$A,'Raw - customers'!$B:$I)</f>
        <v>Hilliard Papes</v>
      </c>
      <c r="S907" t="str">
        <v>Genderqueer</v>
      </c>
      <c r="T907">
        <v>27</v>
      </c>
      <c r="U907" t="str">
        <v>2376 Adams SquareSuite 443</v>
      </c>
      <c r="V907">
        <v>8559</v>
      </c>
      <c r="W907" t="str">
        <v>Jaspermouth</v>
      </c>
      <c r="X907" t="str">
        <v>Western Australia</v>
      </c>
      <c r="Y907" t="str">
        <v>Australia</v>
      </c>
      <c r="Z907">
        <v>9</v>
      </c>
      <c r="AA907" s="3" t="str">
        <f t="shared" si="29"/>
        <v>10 to 20</v>
      </c>
      <c r="AP907" s="6">
        <v>833</v>
      </c>
      <c r="AQ907" s="6" t="s">
        <v>1377</v>
      </c>
    </row>
    <row r="908" spans="1:43" x14ac:dyDescent="0.25">
      <c r="A908">
        <v>906</v>
      </c>
      <c r="B908">
        <v>186</v>
      </c>
      <c r="C908">
        <v>642</v>
      </c>
      <c r="D908">
        <v>93</v>
      </c>
      <c r="E908">
        <v>2</v>
      </c>
      <c r="F908">
        <v>186</v>
      </c>
      <c r="G908" t="str">
        <f>VLOOKUP($C908,'Raw-products'!$A$2:$H$1261,MATCH(G$1,'Raw-products'!$A$1:$H$1,0))</f>
        <v>Jacket</v>
      </c>
      <c r="H908" t="str">
        <f>VLOOKUP($C908,'Raw-products'!$A$2:$H$1261,MATCH(H$1,'Raw-products'!$A$1:$H$1,0))</f>
        <v>Coach</v>
      </c>
      <c r="I908" t="str">
        <f>VLOOKUP($C908,'Raw-products'!$A$2:$H$1261,MATCH(I$1,'Raw-products'!$A$1:$H$1,0))</f>
        <v>M</v>
      </c>
      <c r="J908" t="str">
        <f>VLOOKUP($C908,'Raw-products'!$A$2:$H$1261,MATCH(J$1,'Raw-products'!$A$1:$H$1,0))</f>
        <v>yellow</v>
      </c>
      <c r="K908">
        <f>VLOOKUP($C908,'Raw-products'!$A$2:$H$1261,MATCH(K$1,'Raw-products'!$A$1:$H$1,0))</f>
        <v>115</v>
      </c>
      <c r="L908">
        <f>VLOOKUP($C908,'Raw-products'!$A$2:$H$1261,MATCH(L$1,'Raw-products'!$A$1:$H$1,0))</f>
        <v>48</v>
      </c>
      <c r="M908" s="5">
        <f t="shared" si="28"/>
        <v>5520</v>
      </c>
      <c r="N908" cm="1">
        <f t="array" ref="N908:Q908">_xlfn.XLOOKUP($B908,'Raw -orders'!$A:$A,'Raw -orders'!$B:$E)</f>
        <v>833</v>
      </c>
      <c r="O908">
        <v>24061</v>
      </c>
      <c r="P908" s="1">
        <v>44465</v>
      </c>
      <c r="Q908" s="1">
        <v>44483</v>
      </c>
      <c r="R908" t="str" cm="1">
        <f t="array" ref="R908:Y908">_xlfn.XLOOKUP($N908,'Raw - customers'!$A:$A,'Raw - customers'!$B:$I)</f>
        <v>Hilliard Papes</v>
      </c>
      <c r="S908" t="str">
        <v>Genderqueer</v>
      </c>
      <c r="T908">
        <v>27</v>
      </c>
      <c r="U908" t="str">
        <v>2376 Adams SquareSuite 443</v>
      </c>
      <c r="V908">
        <v>8559</v>
      </c>
      <c r="W908" t="str">
        <v>Jaspermouth</v>
      </c>
      <c r="X908" t="str">
        <v>Western Australia</v>
      </c>
      <c r="Y908" t="str">
        <v>Australia</v>
      </c>
      <c r="Z908">
        <v>9</v>
      </c>
      <c r="AA908" s="3" t="str">
        <f t="shared" si="29"/>
        <v>10 to 20</v>
      </c>
      <c r="AP908" s="6">
        <v>833</v>
      </c>
      <c r="AQ908" s="6" t="s">
        <v>1377</v>
      </c>
    </row>
    <row r="909" spans="1:43" x14ac:dyDescent="0.25">
      <c r="A909">
        <v>907</v>
      </c>
      <c r="B909">
        <v>186</v>
      </c>
      <c r="C909">
        <v>759</v>
      </c>
      <c r="D909">
        <v>109</v>
      </c>
      <c r="E909">
        <v>2</v>
      </c>
      <c r="F909">
        <v>218</v>
      </c>
      <c r="G909" t="str">
        <f>VLOOKUP($C909,'Raw-products'!$A$2:$H$1261,MATCH(G$1,'Raw-products'!$A$1:$H$1,0))</f>
        <v>Jacket</v>
      </c>
      <c r="H909" t="str">
        <f>VLOOKUP($C909,'Raw-products'!$A$2:$H$1261,MATCH(H$1,'Raw-products'!$A$1:$H$1,0))</f>
        <v>Peacoat</v>
      </c>
      <c r="I909" t="str">
        <f>VLOOKUP($C909,'Raw-products'!$A$2:$H$1261,MATCH(I$1,'Raw-products'!$A$1:$H$1,0))</f>
        <v>XL</v>
      </c>
      <c r="J909" t="str">
        <f>VLOOKUP($C909,'Raw-products'!$A$2:$H$1261,MATCH(J$1,'Raw-products'!$A$1:$H$1,0))</f>
        <v>blue</v>
      </c>
      <c r="K909">
        <f>VLOOKUP($C909,'Raw-products'!$A$2:$H$1261,MATCH(K$1,'Raw-products'!$A$1:$H$1,0))</f>
        <v>102</v>
      </c>
      <c r="L909">
        <f>VLOOKUP($C909,'Raw-products'!$A$2:$H$1261,MATCH(L$1,'Raw-products'!$A$1:$H$1,0))</f>
        <v>77</v>
      </c>
      <c r="M909" s="5">
        <f t="shared" si="28"/>
        <v>7854</v>
      </c>
      <c r="N909" cm="1">
        <f t="array" ref="N909:Q909">_xlfn.XLOOKUP($B909,'Raw -orders'!$A:$A,'Raw -orders'!$B:$E)</f>
        <v>833</v>
      </c>
      <c r="O909">
        <v>24061</v>
      </c>
      <c r="P909" s="1">
        <v>44465</v>
      </c>
      <c r="Q909" s="1">
        <v>44483</v>
      </c>
      <c r="R909" t="str" cm="1">
        <f t="array" ref="R909:Y909">_xlfn.XLOOKUP($N909,'Raw - customers'!$A:$A,'Raw - customers'!$B:$I)</f>
        <v>Hilliard Papes</v>
      </c>
      <c r="S909" t="str">
        <v>Genderqueer</v>
      </c>
      <c r="T909">
        <v>27</v>
      </c>
      <c r="U909" t="str">
        <v>2376 Adams SquareSuite 443</v>
      </c>
      <c r="V909">
        <v>8559</v>
      </c>
      <c r="W909" t="str">
        <v>Jaspermouth</v>
      </c>
      <c r="X909" t="str">
        <v>Western Australia</v>
      </c>
      <c r="Y909" t="str">
        <v>Australia</v>
      </c>
      <c r="Z909">
        <v>9</v>
      </c>
      <c r="AA909" s="3" t="str">
        <f t="shared" si="29"/>
        <v>10 to 20</v>
      </c>
      <c r="AP909" s="6">
        <v>833</v>
      </c>
      <c r="AQ909" s="6" t="s">
        <v>1377</v>
      </c>
    </row>
    <row r="910" spans="1:43" x14ac:dyDescent="0.25">
      <c r="A910">
        <v>908</v>
      </c>
      <c r="B910">
        <v>186</v>
      </c>
      <c r="C910">
        <v>1208</v>
      </c>
      <c r="D910">
        <v>105</v>
      </c>
      <c r="E910">
        <v>2</v>
      </c>
      <c r="F910">
        <v>210</v>
      </c>
      <c r="G910" t="str">
        <f>VLOOKUP($C910,'Raw-products'!$A$2:$H$1261,MATCH(G$1,'Raw-products'!$A$1:$H$1,0))</f>
        <v>Trousers</v>
      </c>
      <c r="H910" t="str">
        <f>VLOOKUP($C910,'Raw-products'!$A$2:$H$1261,MATCH(H$1,'Raw-products'!$A$1:$H$1,0))</f>
        <v>Pleated</v>
      </c>
      <c r="I910" t="str">
        <f>VLOOKUP($C910,'Raw-products'!$A$2:$H$1261,MATCH(I$1,'Raw-products'!$A$1:$H$1,0))</f>
        <v>L</v>
      </c>
      <c r="J910" t="str">
        <f>VLOOKUP($C910,'Raw-products'!$A$2:$H$1261,MATCH(J$1,'Raw-products'!$A$1:$H$1,0))</f>
        <v>green</v>
      </c>
      <c r="K910">
        <f>VLOOKUP($C910,'Raw-products'!$A$2:$H$1261,MATCH(K$1,'Raw-products'!$A$1:$H$1,0))</f>
        <v>90</v>
      </c>
      <c r="L910">
        <f>VLOOKUP($C910,'Raw-products'!$A$2:$H$1261,MATCH(L$1,'Raw-products'!$A$1:$H$1,0))</f>
        <v>47</v>
      </c>
      <c r="M910" s="5">
        <f t="shared" si="28"/>
        <v>4230</v>
      </c>
      <c r="N910" cm="1">
        <f t="array" ref="N910:Q910">_xlfn.XLOOKUP($B910,'Raw -orders'!$A:$A,'Raw -orders'!$B:$E)</f>
        <v>833</v>
      </c>
      <c r="O910">
        <v>24061</v>
      </c>
      <c r="P910" s="1">
        <v>44465</v>
      </c>
      <c r="Q910" s="1">
        <v>44483</v>
      </c>
      <c r="R910" t="str" cm="1">
        <f t="array" ref="R910:Y910">_xlfn.XLOOKUP($N910,'Raw - customers'!$A:$A,'Raw - customers'!$B:$I)</f>
        <v>Hilliard Papes</v>
      </c>
      <c r="S910" t="str">
        <v>Genderqueer</v>
      </c>
      <c r="T910">
        <v>27</v>
      </c>
      <c r="U910" t="str">
        <v>2376 Adams SquareSuite 443</v>
      </c>
      <c r="V910">
        <v>8559</v>
      </c>
      <c r="W910" t="str">
        <v>Jaspermouth</v>
      </c>
      <c r="X910" t="str">
        <v>Western Australia</v>
      </c>
      <c r="Y910" t="str">
        <v>Australia</v>
      </c>
      <c r="Z910">
        <v>9</v>
      </c>
      <c r="AA910" s="3" t="str">
        <f t="shared" si="29"/>
        <v>10 to 20</v>
      </c>
      <c r="AP910" s="6">
        <v>833</v>
      </c>
      <c r="AQ910" s="6" t="s">
        <v>1377</v>
      </c>
    </row>
    <row r="911" spans="1:43" x14ac:dyDescent="0.25">
      <c r="A911">
        <v>909</v>
      </c>
      <c r="B911">
        <v>186</v>
      </c>
      <c r="C911">
        <v>617</v>
      </c>
      <c r="D911">
        <v>112</v>
      </c>
      <c r="E911">
        <v>1</v>
      </c>
      <c r="F911">
        <v>112</v>
      </c>
      <c r="G911" t="str">
        <f>VLOOKUP($C911,'Raw-products'!$A$2:$H$1261,MATCH(G$1,'Raw-products'!$A$1:$H$1,0))</f>
        <v>Jacket</v>
      </c>
      <c r="H911" t="str">
        <f>VLOOKUP($C911,'Raw-products'!$A$2:$H$1261,MATCH(H$1,'Raw-products'!$A$1:$H$1,0))</f>
        <v>Cardigan</v>
      </c>
      <c r="I911" t="str">
        <f>VLOOKUP($C911,'Raw-products'!$A$2:$H$1261,MATCH(I$1,'Raw-products'!$A$1:$H$1,0))</f>
        <v>M</v>
      </c>
      <c r="J911" t="str">
        <f>VLOOKUP($C911,'Raw-products'!$A$2:$H$1261,MATCH(J$1,'Raw-products'!$A$1:$H$1,0))</f>
        <v>blue</v>
      </c>
      <c r="K911">
        <f>VLOOKUP($C911,'Raw-products'!$A$2:$H$1261,MATCH(K$1,'Raw-products'!$A$1:$H$1,0))</f>
        <v>118</v>
      </c>
      <c r="L911">
        <f>VLOOKUP($C911,'Raw-products'!$A$2:$H$1261,MATCH(L$1,'Raw-products'!$A$1:$H$1,0))</f>
        <v>57</v>
      </c>
      <c r="M911" s="5">
        <f t="shared" si="28"/>
        <v>6726</v>
      </c>
      <c r="N911" cm="1">
        <f t="array" ref="N911:Q911">_xlfn.XLOOKUP($B911,'Raw -orders'!$A:$A,'Raw -orders'!$B:$E)</f>
        <v>833</v>
      </c>
      <c r="O911">
        <v>24061</v>
      </c>
      <c r="P911" s="1">
        <v>44465</v>
      </c>
      <c r="Q911" s="1">
        <v>44483</v>
      </c>
      <c r="R911" t="str" cm="1">
        <f t="array" ref="R911:Y911">_xlfn.XLOOKUP($N911,'Raw - customers'!$A:$A,'Raw - customers'!$B:$I)</f>
        <v>Hilliard Papes</v>
      </c>
      <c r="S911" t="str">
        <v>Genderqueer</v>
      </c>
      <c r="T911">
        <v>27</v>
      </c>
      <c r="U911" t="str">
        <v>2376 Adams SquareSuite 443</v>
      </c>
      <c r="V911">
        <v>8559</v>
      </c>
      <c r="W911" t="str">
        <v>Jaspermouth</v>
      </c>
      <c r="X911" t="str">
        <v>Western Australia</v>
      </c>
      <c r="Y911" t="str">
        <v>Australia</v>
      </c>
      <c r="Z911">
        <v>9</v>
      </c>
      <c r="AA911" s="3" t="str">
        <f t="shared" si="29"/>
        <v>10 to 20</v>
      </c>
      <c r="AP911" s="6">
        <v>833</v>
      </c>
      <c r="AQ911" s="6" t="s">
        <v>1377</v>
      </c>
    </row>
    <row r="912" spans="1:43" x14ac:dyDescent="0.25">
      <c r="A912">
        <v>910</v>
      </c>
      <c r="B912">
        <v>186</v>
      </c>
      <c r="C912">
        <v>1038</v>
      </c>
      <c r="D912">
        <v>90</v>
      </c>
      <c r="E912">
        <v>1</v>
      </c>
      <c r="F912">
        <v>90</v>
      </c>
      <c r="G912" t="str">
        <f>VLOOKUP($C912,'Raw-products'!$A$2:$H$1261,MATCH(G$1,'Raw-products'!$A$1:$H$1,0))</f>
        <v>Trousers</v>
      </c>
      <c r="H912" t="str">
        <f>VLOOKUP($C912,'Raw-products'!$A$2:$H$1261,MATCH(H$1,'Raw-products'!$A$1:$H$1,0))</f>
        <v>Relaxed Leg</v>
      </c>
      <c r="I912" t="str">
        <f>VLOOKUP($C912,'Raw-products'!$A$2:$H$1261,MATCH(I$1,'Raw-products'!$A$1:$H$1,0))</f>
        <v>L</v>
      </c>
      <c r="J912" t="str">
        <f>VLOOKUP($C912,'Raw-products'!$A$2:$H$1261,MATCH(J$1,'Raw-products'!$A$1:$H$1,0))</f>
        <v>blue</v>
      </c>
      <c r="K912">
        <f>VLOOKUP($C912,'Raw-products'!$A$2:$H$1261,MATCH(K$1,'Raw-products'!$A$1:$H$1,0))</f>
        <v>95</v>
      </c>
      <c r="L912">
        <f>VLOOKUP($C912,'Raw-products'!$A$2:$H$1261,MATCH(L$1,'Raw-products'!$A$1:$H$1,0))</f>
        <v>61</v>
      </c>
      <c r="M912" s="5">
        <f t="shared" si="28"/>
        <v>5795</v>
      </c>
      <c r="N912" cm="1">
        <f t="array" ref="N912:Q912">_xlfn.XLOOKUP($B912,'Raw -orders'!$A:$A,'Raw -orders'!$B:$E)</f>
        <v>833</v>
      </c>
      <c r="O912">
        <v>24061</v>
      </c>
      <c r="P912" s="1">
        <v>44465</v>
      </c>
      <c r="Q912" s="1">
        <v>44483</v>
      </c>
      <c r="R912" t="str" cm="1">
        <f t="array" ref="R912:Y912">_xlfn.XLOOKUP($N912,'Raw - customers'!$A:$A,'Raw - customers'!$B:$I)</f>
        <v>Hilliard Papes</v>
      </c>
      <c r="S912" t="str">
        <v>Genderqueer</v>
      </c>
      <c r="T912">
        <v>27</v>
      </c>
      <c r="U912" t="str">
        <v>2376 Adams SquareSuite 443</v>
      </c>
      <c r="V912">
        <v>8559</v>
      </c>
      <c r="W912" t="str">
        <v>Jaspermouth</v>
      </c>
      <c r="X912" t="str">
        <v>Western Australia</v>
      </c>
      <c r="Y912" t="str">
        <v>Australia</v>
      </c>
      <c r="Z912">
        <v>9</v>
      </c>
      <c r="AA912" s="3" t="str">
        <f t="shared" si="29"/>
        <v>10 to 20</v>
      </c>
      <c r="AP912" s="6">
        <v>833</v>
      </c>
      <c r="AQ912" s="6" t="s">
        <v>1377</v>
      </c>
    </row>
    <row r="913" spans="1:43" x14ac:dyDescent="0.25">
      <c r="A913">
        <v>911</v>
      </c>
      <c r="B913">
        <v>187</v>
      </c>
      <c r="C913">
        <v>129</v>
      </c>
      <c r="D913">
        <v>92</v>
      </c>
      <c r="E913">
        <v>3</v>
      </c>
      <c r="F913">
        <v>276</v>
      </c>
      <c r="G913" t="str">
        <f>VLOOKUP($C913,'Raw-products'!$A$2:$H$1261,MATCH(G$1,'Raw-products'!$A$1:$H$1,0))</f>
        <v>Shirt</v>
      </c>
      <c r="H913" t="str">
        <f>VLOOKUP($C913,'Raw-products'!$A$2:$H$1261,MATCH(H$1,'Raw-products'!$A$1:$H$1,0))</f>
        <v>Denim</v>
      </c>
      <c r="I913" t="str">
        <f>VLOOKUP($C913,'Raw-products'!$A$2:$H$1261,MATCH(I$1,'Raw-products'!$A$1:$H$1,0))</f>
        <v>XL</v>
      </c>
      <c r="J913" t="str">
        <f>VLOOKUP($C913,'Raw-products'!$A$2:$H$1261,MATCH(J$1,'Raw-products'!$A$1:$H$1,0))</f>
        <v>blue</v>
      </c>
      <c r="K913">
        <f>VLOOKUP($C913,'Raw-products'!$A$2:$H$1261,MATCH(K$1,'Raw-products'!$A$1:$H$1,0))</f>
        <v>115</v>
      </c>
      <c r="L913">
        <f>VLOOKUP($C913,'Raw-products'!$A$2:$H$1261,MATCH(L$1,'Raw-products'!$A$1:$H$1,0))</f>
        <v>73</v>
      </c>
      <c r="M913" s="5">
        <f t="shared" si="28"/>
        <v>8395</v>
      </c>
      <c r="N913" cm="1">
        <f t="array" ref="N913:Q913">_xlfn.XLOOKUP($B913,'Raw -orders'!$A:$A,'Raw -orders'!$B:$E)</f>
        <v>401</v>
      </c>
      <c r="O913">
        <v>15167</v>
      </c>
      <c r="P913" s="1">
        <v>44206</v>
      </c>
      <c r="Q913" s="1">
        <v>44215</v>
      </c>
      <c r="R913" t="str" cm="1">
        <f t="array" ref="R913:Y913">_xlfn.XLOOKUP($N913,'Raw - customers'!$A:$A,'Raw - customers'!$B:$I)</f>
        <v>Waylen Swallwell</v>
      </c>
      <c r="S913" t="str">
        <v>Non-binary</v>
      </c>
      <c r="T913">
        <v>73</v>
      </c>
      <c r="U913" t="str">
        <v>254 Layla AvenueSuite 506</v>
      </c>
      <c r="V913">
        <v>613</v>
      </c>
      <c r="W913" t="str">
        <v>Sarahstad</v>
      </c>
      <c r="X913" t="str">
        <v>Western Australia</v>
      </c>
      <c r="Y913" t="str">
        <v>Australia</v>
      </c>
      <c r="Z913">
        <v>1</v>
      </c>
      <c r="AA913" s="3" t="str">
        <f t="shared" si="29"/>
        <v>0 to 10</v>
      </c>
      <c r="AP913" s="6">
        <v>401</v>
      </c>
      <c r="AQ913" s="6" t="s">
        <v>1377</v>
      </c>
    </row>
    <row r="914" spans="1:43" x14ac:dyDescent="0.25">
      <c r="A914">
        <v>912</v>
      </c>
      <c r="B914">
        <v>187</v>
      </c>
      <c r="C914">
        <v>95</v>
      </c>
      <c r="D914">
        <v>118</v>
      </c>
      <c r="E914">
        <v>3</v>
      </c>
      <c r="F914">
        <v>354</v>
      </c>
      <c r="G914" t="str">
        <f>VLOOKUP($C914,'Raw-products'!$A$2:$H$1261,MATCH(G$1,'Raw-products'!$A$1:$H$1,0))</f>
        <v>Shirt</v>
      </c>
      <c r="H914" t="str">
        <f>VLOOKUP($C914,'Raw-products'!$A$2:$H$1261,MATCH(H$1,'Raw-products'!$A$1:$H$1,0))</f>
        <v>Flannel</v>
      </c>
      <c r="I914" t="str">
        <f>VLOOKUP($C914,'Raw-products'!$A$2:$H$1261,MATCH(I$1,'Raw-products'!$A$1:$H$1,0))</f>
        <v>XS</v>
      </c>
      <c r="J914" t="str">
        <f>VLOOKUP($C914,'Raw-products'!$A$2:$H$1261,MATCH(J$1,'Raw-products'!$A$1:$H$1,0))</f>
        <v>indigo</v>
      </c>
      <c r="K914">
        <f>VLOOKUP($C914,'Raw-products'!$A$2:$H$1261,MATCH(K$1,'Raw-products'!$A$1:$H$1,0))</f>
        <v>96</v>
      </c>
      <c r="L914">
        <f>VLOOKUP($C914,'Raw-products'!$A$2:$H$1261,MATCH(L$1,'Raw-products'!$A$1:$H$1,0))</f>
        <v>46</v>
      </c>
      <c r="M914" s="5">
        <f t="shared" si="28"/>
        <v>4416</v>
      </c>
      <c r="N914" cm="1">
        <f t="array" ref="N914:Q914">_xlfn.XLOOKUP($B914,'Raw -orders'!$A:$A,'Raw -orders'!$B:$E)</f>
        <v>401</v>
      </c>
      <c r="O914">
        <v>15167</v>
      </c>
      <c r="P914" s="1">
        <v>44206</v>
      </c>
      <c r="Q914" s="1">
        <v>44215</v>
      </c>
      <c r="R914" t="str" cm="1">
        <f t="array" ref="R914:Y914">_xlfn.XLOOKUP($N914,'Raw - customers'!$A:$A,'Raw - customers'!$B:$I)</f>
        <v>Waylen Swallwell</v>
      </c>
      <c r="S914" t="str">
        <v>Non-binary</v>
      </c>
      <c r="T914">
        <v>73</v>
      </c>
      <c r="U914" t="str">
        <v>254 Layla AvenueSuite 506</v>
      </c>
      <c r="V914">
        <v>613</v>
      </c>
      <c r="W914" t="str">
        <v>Sarahstad</v>
      </c>
      <c r="X914" t="str">
        <v>Western Australia</v>
      </c>
      <c r="Y914" t="str">
        <v>Australia</v>
      </c>
      <c r="Z914">
        <v>1</v>
      </c>
      <c r="AA914" s="3" t="str">
        <f t="shared" si="29"/>
        <v>0 to 10</v>
      </c>
      <c r="AP914" s="6">
        <v>401</v>
      </c>
      <c r="AQ914" s="6" t="s">
        <v>1377</v>
      </c>
    </row>
    <row r="915" spans="1:43" x14ac:dyDescent="0.25">
      <c r="A915">
        <v>913</v>
      </c>
      <c r="B915">
        <v>187</v>
      </c>
      <c r="C915">
        <v>66</v>
      </c>
      <c r="D915">
        <v>104</v>
      </c>
      <c r="E915">
        <v>1</v>
      </c>
      <c r="F915">
        <v>104</v>
      </c>
      <c r="G915" t="str">
        <f>VLOOKUP($C915,'Raw-products'!$A$2:$H$1261,MATCH(G$1,'Raw-products'!$A$1:$H$1,0))</f>
        <v>Shirt</v>
      </c>
      <c r="H915" t="str">
        <f>VLOOKUP($C915,'Raw-products'!$A$2:$H$1261,MATCH(H$1,'Raw-products'!$A$1:$H$1,0))</f>
        <v>Dress</v>
      </c>
      <c r="I915" t="str">
        <f>VLOOKUP($C915,'Raw-products'!$A$2:$H$1261,MATCH(I$1,'Raw-products'!$A$1:$H$1,0))</f>
        <v>S</v>
      </c>
      <c r="J915" t="str">
        <f>VLOOKUP($C915,'Raw-products'!$A$2:$H$1261,MATCH(J$1,'Raw-products'!$A$1:$H$1,0))</f>
        <v>violet</v>
      </c>
      <c r="K915">
        <f>VLOOKUP($C915,'Raw-products'!$A$2:$H$1261,MATCH(K$1,'Raw-products'!$A$1:$H$1,0))</f>
        <v>119</v>
      </c>
      <c r="L915">
        <f>VLOOKUP($C915,'Raw-products'!$A$2:$H$1261,MATCH(L$1,'Raw-products'!$A$1:$H$1,0))</f>
        <v>69</v>
      </c>
      <c r="M915" s="5">
        <f t="shared" si="28"/>
        <v>8211</v>
      </c>
      <c r="N915" cm="1">
        <f t="array" ref="N915:Q915">_xlfn.XLOOKUP($B915,'Raw -orders'!$A:$A,'Raw -orders'!$B:$E)</f>
        <v>401</v>
      </c>
      <c r="O915">
        <v>15167</v>
      </c>
      <c r="P915" s="1">
        <v>44206</v>
      </c>
      <c r="Q915" s="1">
        <v>44215</v>
      </c>
      <c r="R915" t="str" cm="1">
        <f t="array" ref="R915:Y915">_xlfn.XLOOKUP($N915,'Raw - customers'!$A:$A,'Raw - customers'!$B:$I)</f>
        <v>Waylen Swallwell</v>
      </c>
      <c r="S915" t="str">
        <v>Non-binary</v>
      </c>
      <c r="T915">
        <v>73</v>
      </c>
      <c r="U915" t="str">
        <v>254 Layla AvenueSuite 506</v>
      </c>
      <c r="V915">
        <v>613</v>
      </c>
      <c r="W915" t="str">
        <v>Sarahstad</v>
      </c>
      <c r="X915" t="str">
        <v>Western Australia</v>
      </c>
      <c r="Y915" t="str">
        <v>Australia</v>
      </c>
      <c r="Z915">
        <v>1</v>
      </c>
      <c r="AA915" s="3" t="str">
        <f t="shared" si="29"/>
        <v>0 to 10</v>
      </c>
      <c r="AP915" s="6">
        <v>401</v>
      </c>
      <c r="AQ915" s="6" t="s">
        <v>1377</v>
      </c>
    </row>
    <row r="916" spans="1:43" x14ac:dyDescent="0.25">
      <c r="A916">
        <v>914</v>
      </c>
      <c r="B916">
        <v>187</v>
      </c>
      <c r="C916">
        <v>644</v>
      </c>
      <c r="D916">
        <v>93</v>
      </c>
      <c r="E916">
        <v>3</v>
      </c>
      <c r="F916">
        <v>279</v>
      </c>
      <c r="G916" t="str">
        <f>VLOOKUP($C916,'Raw-products'!$A$2:$H$1261,MATCH(G$1,'Raw-products'!$A$1:$H$1,0))</f>
        <v>Jacket</v>
      </c>
      <c r="H916" t="str">
        <f>VLOOKUP($C916,'Raw-products'!$A$2:$H$1261,MATCH(H$1,'Raw-products'!$A$1:$H$1,0))</f>
        <v>Coach</v>
      </c>
      <c r="I916" t="str">
        <f>VLOOKUP($C916,'Raw-products'!$A$2:$H$1261,MATCH(I$1,'Raw-products'!$A$1:$H$1,0))</f>
        <v>XL</v>
      </c>
      <c r="J916" t="str">
        <f>VLOOKUP($C916,'Raw-products'!$A$2:$H$1261,MATCH(J$1,'Raw-products'!$A$1:$H$1,0))</f>
        <v>yellow</v>
      </c>
      <c r="K916">
        <f>VLOOKUP($C916,'Raw-products'!$A$2:$H$1261,MATCH(K$1,'Raw-products'!$A$1:$H$1,0))</f>
        <v>115</v>
      </c>
      <c r="L916">
        <f>VLOOKUP($C916,'Raw-products'!$A$2:$H$1261,MATCH(L$1,'Raw-products'!$A$1:$H$1,0))</f>
        <v>68</v>
      </c>
      <c r="M916" s="5">
        <f t="shared" si="28"/>
        <v>7820</v>
      </c>
      <c r="N916" cm="1">
        <f t="array" ref="N916:Q916">_xlfn.XLOOKUP($B916,'Raw -orders'!$A:$A,'Raw -orders'!$B:$E)</f>
        <v>401</v>
      </c>
      <c r="O916">
        <v>15167</v>
      </c>
      <c r="P916" s="1">
        <v>44206</v>
      </c>
      <c r="Q916" s="1">
        <v>44215</v>
      </c>
      <c r="R916" t="str" cm="1">
        <f t="array" ref="R916:Y916">_xlfn.XLOOKUP($N916,'Raw - customers'!$A:$A,'Raw - customers'!$B:$I)</f>
        <v>Waylen Swallwell</v>
      </c>
      <c r="S916" t="str">
        <v>Non-binary</v>
      </c>
      <c r="T916">
        <v>73</v>
      </c>
      <c r="U916" t="str">
        <v>254 Layla AvenueSuite 506</v>
      </c>
      <c r="V916">
        <v>613</v>
      </c>
      <c r="W916" t="str">
        <v>Sarahstad</v>
      </c>
      <c r="X916" t="str">
        <v>Western Australia</v>
      </c>
      <c r="Y916" t="str">
        <v>Australia</v>
      </c>
      <c r="Z916">
        <v>1</v>
      </c>
      <c r="AA916" s="3" t="str">
        <f t="shared" si="29"/>
        <v>0 to 10</v>
      </c>
      <c r="AP916" s="6">
        <v>401</v>
      </c>
      <c r="AQ916" s="6" t="s">
        <v>1377</v>
      </c>
    </row>
    <row r="917" spans="1:43" x14ac:dyDescent="0.25">
      <c r="A917">
        <v>915</v>
      </c>
      <c r="B917">
        <v>187</v>
      </c>
      <c r="C917">
        <v>771</v>
      </c>
      <c r="D917">
        <v>91</v>
      </c>
      <c r="E917">
        <v>2</v>
      </c>
      <c r="F917">
        <v>182</v>
      </c>
      <c r="G917" t="str">
        <f>VLOOKUP($C917,'Raw-products'!$A$2:$H$1261,MATCH(G$1,'Raw-products'!$A$1:$H$1,0))</f>
        <v>Jacket</v>
      </c>
      <c r="H917" t="str">
        <f>VLOOKUP($C917,'Raw-products'!$A$2:$H$1261,MATCH(H$1,'Raw-products'!$A$1:$H$1,0))</f>
        <v>Pullover</v>
      </c>
      <c r="I917" t="str">
        <f>VLOOKUP($C917,'Raw-products'!$A$2:$H$1261,MATCH(I$1,'Raw-products'!$A$1:$H$1,0))</f>
        <v>S</v>
      </c>
      <c r="J917" t="str">
        <f>VLOOKUP($C917,'Raw-products'!$A$2:$H$1261,MATCH(J$1,'Raw-products'!$A$1:$H$1,0))</f>
        <v>red</v>
      </c>
      <c r="K917">
        <f>VLOOKUP($C917,'Raw-products'!$A$2:$H$1261,MATCH(K$1,'Raw-products'!$A$1:$H$1,0))</f>
        <v>114</v>
      </c>
      <c r="L917">
        <f>VLOOKUP($C917,'Raw-products'!$A$2:$H$1261,MATCH(L$1,'Raw-products'!$A$1:$H$1,0))</f>
        <v>46</v>
      </c>
      <c r="M917" s="5">
        <f t="shared" si="28"/>
        <v>5244</v>
      </c>
      <c r="N917" cm="1">
        <f t="array" ref="N917:Q917">_xlfn.XLOOKUP($B917,'Raw -orders'!$A:$A,'Raw -orders'!$B:$E)</f>
        <v>401</v>
      </c>
      <c r="O917">
        <v>15167</v>
      </c>
      <c r="P917" s="1">
        <v>44206</v>
      </c>
      <c r="Q917" s="1">
        <v>44215</v>
      </c>
      <c r="R917" t="str" cm="1">
        <f t="array" ref="R917:Y917">_xlfn.XLOOKUP($N917,'Raw - customers'!$A:$A,'Raw - customers'!$B:$I)</f>
        <v>Waylen Swallwell</v>
      </c>
      <c r="S917" t="str">
        <v>Non-binary</v>
      </c>
      <c r="T917">
        <v>73</v>
      </c>
      <c r="U917" t="str">
        <v>254 Layla AvenueSuite 506</v>
      </c>
      <c r="V917">
        <v>613</v>
      </c>
      <c r="W917" t="str">
        <v>Sarahstad</v>
      </c>
      <c r="X917" t="str">
        <v>Western Australia</v>
      </c>
      <c r="Y917" t="str">
        <v>Australia</v>
      </c>
      <c r="Z917">
        <v>1</v>
      </c>
      <c r="AA917" s="3" t="str">
        <f t="shared" si="29"/>
        <v>0 to 10</v>
      </c>
      <c r="AP917" s="6">
        <v>401</v>
      </c>
      <c r="AQ917" s="6" t="s">
        <v>1377</v>
      </c>
    </row>
    <row r="918" spans="1:43" x14ac:dyDescent="0.25">
      <c r="A918">
        <v>916</v>
      </c>
      <c r="B918">
        <v>188</v>
      </c>
      <c r="C918">
        <v>961</v>
      </c>
      <c r="D918">
        <v>97</v>
      </c>
      <c r="E918">
        <v>3</v>
      </c>
      <c r="F918">
        <v>291</v>
      </c>
      <c r="G918" t="str">
        <f>VLOOKUP($C918,'Raw-products'!$A$2:$H$1261,MATCH(G$1,'Raw-products'!$A$1:$H$1,0))</f>
        <v>Trousers</v>
      </c>
      <c r="H918" t="str">
        <f>VLOOKUP($C918,'Raw-products'!$A$2:$H$1261,MATCH(H$1,'Raw-products'!$A$1:$H$1,0))</f>
        <v>Slim-Fit</v>
      </c>
      <c r="I918" t="str">
        <f>VLOOKUP($C918,'Raw-products'!$A$2:$H$1261,MATCH(I$1,'Raw-products'!$A$1:$H$1,0))</f>
        <v>S</v>
      </c>
      <c r="J918" t="str">
        <f>VLOOKUP($C918,'Raw-products'!$A$2:$H$1261,MATCH(J$1,'Raw-products'!$A$1:$H$1,0))</f>
        <v>green</v>
      </c>
      <c r="K918">
        <f>VLOOKUP($C918,'Raw-products'!$A$2:$H$1261,MATCH(K$1,'Raw-products'!$A$1:$H$1,0))</f>
        <v>119</v>
      </c>
      <c r="L918">
        <f>VLOOKUP($C918,'Raw-products'!$A$2:$H$1261,MATCH(L$1,'Raw-products'!$A$1:$H$1,0))</f>
        <v>70</v>
      </c>
      <c r="M918" s="5">
        <f t="shared" si="28"/>
        <v>8330</v>
      </c>
      <c r="N918" cm="1">
        <f t="array" ref="N918:Q918">_xlfn.XLOOKUP($B918,'Raw -orders'!$A:$A,'Raw -orders'!$B:$E)</f>
        <v>571</v>
      </c>
      <c r="O918">
        <v>41180</v>
      </c>
      <c r="P918" s="1">
        <v>44296</v>
      </c>
      <c r="Q918" s="1">
        <v>44308</v>
      </c>
      <c r="R918" t="str" cm="1">
        <f t="array" ref="R918:Y918">_xlfn.XLOOKUP($N918,'Raw - customers'!$A:$A,'Raw - customers'!$B:$I)</f>
        <v>Kristofor Roos</v>
      </c>
      <c r="S918" t="str">
        <v>Agender</v>
      </c>
      <c r="T918">
        <v>22</v>
      </c>
      <c r="U918" t="str">
        <v>5567 Clarke MallApt. 756</v>
      </c>
      <c r="V918">
        <v>4043</v>
      </c>
      <c r="W918" t="str">
        <v>Jordanside</v>
      </c>
      <c r="X918" t="str">
        <v>Australian Capital Territory</v>
      </c>
      <c r="Y918" t="str">
        <v>Australia</v>
      </c>
      <c r="Z918">
        <v>4</v>
      </c>
      <c r="AA918" s="3" t="str">
        <f t="shared" si="29"/>
        <v>10 to 20</v>
      </c>
      <c r="AP918" s="6">
        <v>571</v>
      </c>
      <c r="AQ918" s="6" t="s">
        <v>1350</v>
      </c>
    </row>
    <row r="919" spans="1:43" x14ac:dyDescent="0.25">
      <c r="A919">
        <v>917</v>
      </c>
      <c r="B919">
        <v>188</v>
      </c>
      <c r="C919">
        <v>1246</v>
      </c>
      <c r="D919">
        <v>112</v>
      </c>
      <c r="E919">
        <v>3</v>
      </c>
      <c r="F919">
        <v>336</v>
      </c>
      <c r="G919" t="str">
        <f>VLOOKUP($C919,'Raw-products'!$A$2:$H$1261,MATCH(G$1,'Raw-products'!$A$1:$H$1,0))</f>
        <v>Trousers</v>
      </c>
      <c r="H919" t="str">
        <f>VLOOKUP($C919,'Raw-products'!$A$2:$H$1261,MATCH(H$1,'Raw-products'!$A$1:$H$1,0))</f>
        <v>Tracksuit Bottoms</v>
      </c>
      <c r="I919" t="str">
        <f>VLOOKUP($C919,'Raw-products'!$A$2:$H$1261,MATCH(I$1,'Raw-products'!$A$1:$H$1,0))</f>
        <v>S</v>
      </c>
      <c r="J919" t="str">
        <f>VLOOKUP($C919,'Raw-products'!$A$2:$H$1261,MATCH(J$1,'Raw-products'!$A$1:$H$1,0))</f>
        <v>blue</v>
      </c>
      <c r="K919">
        <f>VLOOKUP($C919,'Raw-products'!$A$2:$H$1261,MATCH(K$1,'Raw-products'!$A$1:$H$1,0))</f>
        <v>91</v>
      </c>
      <c r="L919">
        <f>VLOOKUP($C919,'Raw-products'!$A$2:$H$1261,MATCH(L$1,'Raw-products'!$A$1:$H$1,0))</f>
        <v>48</v>
      </c>
      <c r="M919" s="5">
        <f t="shared" si="28"/>
        <v>4368</v>
      </c>
      <c r="N919" cm="1">
        <f t="array" ref="N919:Q919">_xlfn.XLOOKUP($B919,'Raw -orders'!$A:$A,'Raw -orders'!$B:$E)</f>
        <v>571</v>
      </c>
      <c r="O919">
        <v>41180</v>
      </c>
      <c r="P919" s="1">
        <v>44296</v>
      </c>
      <c r="Q919" s="1">
        <v>44308</v>
      </c>
      <c r="R919" t="str" cm="1">
        <f t="array" ref="R919:Y919">_xlfn.XLOOKUP($N919,'Raw - customers'!$A:$A,'Raw - customers'!$B:$I)</f>
        <v>Kristofor Roos</v>
      </c>
      <c r="S919" t="str">
        <v>Agender</v>
      </c>
      <c r="T919">
        <v>22</v>
      </c>
      <c r="U919" t="str">
        <v>5567 Clarke MallApt. 756</v>
      </c>
      <c r="V919">
        <v>4043</v>
      </c>
      <c r="W919" t="str">
        <v>Jordanside</v>
      </c>
      <c r="X919" t="str">
        <v>Australian Capital Territory</v>
      </c>
      <c r="Y919" t="str">
        <v>Australia</v>
      </c>
      <c r="Z919">
        <v>4</v>
      </c>
      <c r="AA919" s="3" t="str">
        <f t="shared" si="29"/>
        <v>10 to 20</v>
      </c>
      <c r="AP919" s="6">
        <v>571</v>
      </c>
      <c r="AQ919" s="6" t="s">
        <v>1350</v>
      </c>
    </row>
    <row r="920" spans="1:43" x14ac:dyDescent="0.25">
      <c r="A920">
        <v>918</v>
      </c>
      <c r="B920">
        <v>188</v>
      </c>
      <c r="C920">
        <v>1109</v>
      </c>
      <c r="D920">
        <v>115</v>
      </c>
      <c r="E920">
        <v>1</v>
      </c>
      <c r="F920">
        <v>115</v>
      </c>
      <c r="G920" t="str">
        <f>VLOOKUP($C920,'Raw-products'!$A$2:$H$1261,MATCH(G$1,'Raw-products'!$A$1:$H$1,0))</f>
        <v>Trousers</v>
      </c>
      <c r="H920" t="str">
        <f>VLOOKUP($C920,'Raw-products'!$A$2:$H$1261,MATCH(H$1,'Raw-products'!$A$1:$H$1,0))</f>
        <v>Cropped</v>
      </c>
      <c r="I920" t="str">
        <f>VLOOKUP($C920,'Raw-products'!$A$2:$H$1261,MATCH(I$1,'Raw-products'!$A$1:$H$1,0))</f>
        <v>XL</v>
      </c>
      <c r="J920" t="str">
        <f>VLOOKUP($C920,'Raw-products'!$A$2:$H$1261,MATCH(J$1,'Raw-products'!$A$1:$H$1,0))</f>
        <v>blue</v>
      </c>
      <c r="K920">
        <f>VLOOKUP($C920,'Raw-products'!$A$2:$H$1261,MATCH(K$1,'Raw-products'!$A$1:$H$1,0))</f>
        <v>99</v>
      </c>
      <c r="L920">
        <f>VLOOKUP($C920,'Raw-products'!$A$2:$H$1261,MATCH(L$1,'Raw-products'!$A$1:$H$1,0))</f>
        <v>51</v>
      </c>
      <c r="M920" s="5">
        <f t="shared" si="28"/>
        <v>5049</v>
      </c>
      <c r="N920" cm="1">
        <f t="array" ref="N920:Q920">_xlfn.XLOOKUP($B920,'Raw -orders'!$A:$A,'Raw -orders'!$B:$E)</f>
        <v>571</v>
      </c>
      <c r="O920">
        <v>41180</v>
      </c>
      <c r="P920" s="1">
        <v>44296</v>
      </c>
      <c r="Q920" s="1">
        <v>44308</v>
      </c>
      <c r="R920" t="str" cm="1">
        <f t="array" ref="R920:Y920">_xlfn.XLOOKUP($N920,'Raw - customers'!$A:$A,'Raw - customers'!$B:$I)</f>
        <v>Kristofor Roos</v>
      </c>
      <c r="S920" t="str">
        <v>Agender</v>
      </c>
      <c r="T920">
        <v>22</v>
      </c>
      <c r="U920" t="str">
        <v>5567 Clarke MallApt. 756</v>
      </c>
      <c r="V920">
        <v>4043</v>
      </c>
      <c r="W920" t="str">
        <v>Jordanside</v>
      </c>
      <c r="X920" t="str">
        <v>Australian Capital Territory</v>
      </c>
      <c r="Y920" t="str">
        <v>Australia</v>
      </c>
      <c r="Z920">
        <v>4</v>
      </c>
      <c r="AA920" s="3" t="str">
        <f t="shared" si="29"/>
        <v>10 to 20</v>
      </c>
      <c r="AP920" s="6">
        <v>571</v>
      </c>
      <c r="AQ920" s="6" t="s">
        <v>1350</v>
      </c>
    </row>
    <row r="921" spans="1:43" x14ac:dyDescent="0.25">
      <c r="A921">
        <v>919</v>
      </c>
      <c r="B921">
        <v>189</v>
      </c>
      <c r="C921">
        <v>214</v>
      </c>
      <c r="D921">
        <v>106</v>
      </c>
      <c r="E921">
        <v>1</v>
      </c>
      <c r="F921">
        <v>106</v>
      </c>
      <c r="G921" t="str">
        <f>VLOOKUP($C921,'Raw-products'!$A$2:$H$1261,MATCH(G$1,'Raw-products'!$A$1:$H$1,0))</f>
        <v>Shirt</v>
      </c>
      <c r="H921" t="str">
        <f>VLOOKUP($C921,'Raw-products'!$A$2:$H$1261,MATCH(H$1,'Raw-products'!$A$1:$H$1,0))</f>
        <v>Chambray</v>
      </c>
      <c r="I921" t="str">
        <f>VLOOKUP($C921,'Raw-products'!$A$2:$H$1261,MATCH(I$1,'Raw-products'!$A$1:$H$1,0))</f>
        <v>XL</v>
      </c>
      <c r="J921" t="str">
        <f>VLOOKUP($C921,'Raw-products'!$A$2:$H$1261,MATCH(J$1,'Raw-products'!$A$1:$H$1,0))</f>
        <v>red</v>
      </c>
      <c r="K921">
        <f>VLOOKUP($C921,'Raw-products'!$A$2:$H$1261,MATCH(K$1,'Raw-products'!$A$1:$H$1,0))</f>
        <v>105</v>
      </c>
      <c r="L921">
        <f>VLOOKUP($C921,'Raw-products'!$A$2:$H$1261,MATCH(L$1,'Raw-products'!$A$1:$H$1,0))</f>
        <v>42</v>
      </c>
      <c r="M921" s="5">
        <f t="shared" si="28"/>
        <v>4410</v>
      </c>
      <c r="N921" cm="1">
        <f t="array" ref="N921:Q921">_xlfn.XLOOKUP($B921,'Raw -orders'!$A:$A,'Raw -orders'!$B:$E)</f>
        <v>586</v>
      </c>
      <c r="O921">
        <v>41543</v>
      </c>
      <c r="P921" s="1">
        <v>44394</v>
      </c>
      <c r="Q921" s="1">
        <v>44416</v>
      </c>
      <c r="R921" t="str" cm="1">
        <f t="array" ref="R921:Y921">_xlfn.XLOOKUP($N921,'Raw - customers'!$A:$A,'Raw - customers'!$B:$I)</f>
        <v>Wenona Stuck</v>
      </c>
      <c r="S921" t="str">
        <v>Agender</v>
      </c>
      <c r="T921">
        <v>34</v>
      </c>
      <c r="U921" t="str">
        <v>71 Jade CrescentApt. 142</v>
      </c>
      <c r="V921">
        <v>5142</v>
      </c>
      <c r="W921" t="str">
        <v>Hallhaven</v>
      </c>
      <c r="X921" t="str">
        <v>New South Wales</v>
      </c>
      <c r="Y921" t="str">
        <v>Australia</v>
      </c>
      <c r="Z921">
        <v>7</v>
      </c>
      <c r="AA921" s="3" t="str">
        <f t="shared" si="29"/>
        <v>20 to 30</v>
      </c>
      <c r="AP921" s="6">
        <v>586</v>
      </c>
      <c r="AQ921" s="6" t="s">
        <v>1362</v>
      </c>
    </row>
    <row r="922" spans="1:43" x14ac:dyDescent="0.25">
      <c r="A922">
        <v>920</v>
      </c>
      <c r="B922">
        <v>189</v>
      </c>
      <c r="C922">
        <v>668</v>
      </c>
      <c r="D922">
        <v>113</v>
      </c>
      <c r="E922">
        <v>1</v>
      </c>
      <c r="F922">
        <v>113</v>
      </c>
      <c r="G922" t="str">
        <f>VLOOKUP($C922,'Raw-products'!$A$2:$H$1261,MATCH(G$1,'Raw-products'!$A$1:$H$1,0))</f>
        <v>Jacket</v>
      </c>
      <c r="H922" t="str">
        <f>VLOOKUP($C922,'Raw-products'!$A$2:$H$1261,MATCH(H$1,'Raw-products'!$A$1:$H$1,0))</f>
        <v>Parka</v>
      </c>
      <c r="I922" t="str">
        <f>VLOOKUP($C922,'Raw-products'!$A$2:$H$1261,MATCH(I$1,'Raw-products'!$A$1:$H$1,0))</f>
        <v>L</v>
      </c>
      <c r="J922" t="str">
        <f>VLOOKUP($C922,'Raw-products'!$A$2:$H$1261,MATCH(J$1,'Raw-products'!$A$1:$H$1,0))</f>
        <v>red</v>
      </c>
      <c r="K922">
        <f>VLOOKUP($C922,'Raw-products'!$A$2:$H$1261,MATCH(K$1,'Raw-products'!$A$1:$H$1,0))</f>
        <v>119</v>
      </c>
      <c r="L922">
        <f>VLOOKUP($C922,'Raw-products'!$A$2:$H$1261,MATCH(L$1,'Raw-products'!$A$1:$H$1,0))</f>
        <v>73</v>
      </c>
      <c r="M922" s="5">
        <f t="shared" si="28"/>
        <v>8687</v>
      </c>
      <c r="N922" cm="1">
        <f t="array" ref="N922:Q922">_xlfn.XLOOKUP($B922,'Raw -orders'!$A:$A,'Raw -orders'!$B:$E)</f>
        <v>586</v>
      </c>
      <c r="O922">
        <v>41543</v>
      </c>
      <c r="P922" s="1">
        <v>44394</v>
      </c>
      <c r="Q922" s="1">
        <v>44416</v>
      </c>
      <c r="R922" t="str" cm="1">
        <f t="array" ref="R922:Y922">_xlfn.XLOOKUP($N922,'Raw - customers'!$A:$A,'Raw - customers'!$B:$I)</f>
        <v>Wenona Stuck</v>
      </c>
      <c r="S922" t="str">
        <v>Agender</v>
      </c>
      <c r="T922">
        <v>34</v>
      </c>
      <c r="U922" t="str">
        <v>71 Jade CrescentApt. 142</v>
      </c>
      <c r="V922">
        <v>5142</v>
      </c>
      <c r="W922" t="str">
        <v>Hallhaven</v>
      </c>
      <c r="X922" t="str">
        <v>New South Wales</v>
      </c>
      <c r="Y922" t="str">
        <v>Australia</v>
      </c>
      <c r="Z922">
        <v>7</v>
      </c>
      <c r="AA922" s="3" t="str">
        <f t="shared" si="29"/>
        <v>20 to 30</v>
      </c>
      <c r="AP922" s="6">
        <v>586</v>
      </c>
      <c r="AQ922" s="6" t="s">
        <v>1362</v>
      </c>
    </row>
    <row r="923" spans="1:43" x14ac:dyDescent="0.25">
      <c r="A923">
        <v>921</v>
      </c>
      <c r="B923">
        <v>189</v>
      </c>
      <c r="C923">
        <v>179</v>
      </c>
      <c r="D923">
        <v>98</v>
      </c>
      <c r="E923">
        <v>2</v>
      </c>
      <c r="F923">
        <v>196</v>
      </c>
      <c r="G923" t="str">
        <f>VLOOKUP($C923,'Raw-products'!$A$2:$H$1261,MATCH(G$1,'Raw-products'!$A$1:$H$1,0))</f>
        <v>Shirt</v>
      </c>
      <c r="H923" t="str">
        <f>VLOOKUP($C923,'Raw-products'!$A$2:$H$1261,MATCH(H$1,'Raw-products'!$A$1:$H$1,0))</f>
        <v>Camp Collared</v>
      </c>
      <c r="I923" t="str">
        <f>VLOOKUP($C923,'Raw-products'!$A$2:$H$1261,MATCH(I$1,'Raw-products'!$A$1:$H$1,0))</f>
        <v>XL</v>
      </c>
      <c r="J923" t="str">
        <f>VLOOKUP($C923,'Raw-products'!$A$2:$H$1261,MATCH(J$1,'Raw-products'!$A$1:$H$1,0))</f>
        <v>red</v>
      </c>
      <c r="K923">
        <f>VLOOKUP($C923,'Raw-products'!$A$2:$H$1261,MATCH(K$1,'Raw-products'!$A$1:$H$1,0))</f>
        <v>112</v>
      </c>
      <c r="L923">
        <f>VLOOKUP($C923,'Raw-products'!$A$2:$H$1261,MATCH(L$1,'Raw-products'!$A$1:$H$1,0))</f>
        <v>79</v>
      </c>
      <c r="M923" s="5">
        <f t="shared" si="28"/>
        <v>8848</v>
      </c>
      <c r="N923" cm="1">
        <f t="array" ref="N923:Q923">_xlfn.XLOOKUP($B923,'Raw -orders'!$A:$A,'Raw -orders'!$B:$E)</f>
        <v>586</v>
      </c>
      <c r="O923">
        <v>41543</v>
      </c>
      <c r="P923" s="1">
        <v>44394</v>
      </c>
      <c r="Q923" s="1">
        <v>44416</v>
      </c>
      <c r="R923" t="str" cm="1">
        <f t="array" ref="R923:Y923">_xlfn.XLOOKUP($N923,'Raw - customers'!$A:$A,'Raw - customers'!$B:$I)</f>
        <v>Wenona Stuck</v>
      </c>
      <c r="S923" t="str">
        <v>Agender</v>
      </c>
      <c r="T923">
        <v>34</v>
      </c>
      <c r="U923" t="str">
        <v>71 Jade CrescentApt. 142</v>
      </c>
      <c r="V923">
        <v>5142</v>
      </c>
      <c r="W923" t="str">
        <v>Hallhaven</v>
      </c>
      <c r="X923" t="str">
        <v>New South Wales</v>
      </c>
      <c r="Y923" t="str">
        <v>Australia</v>
      </c>
      <c r="Z923">
        <v>7</v>
      </c>
      <c r="AA923" s="3" t="str">
        <f t="shared" si="29"/>
        <v>20 to 30</v>
      </c>
      <c r="AP923" s="6">
        <v>586</v>
      </c>
      <c r="AQ923" s="6" t="s">
        <v>1362</v>
      </c>
    </row>
    <row r="924" spans="1:43" x14ac:dyDescent="0.25">
      <c r="A924">
        <v>922</v>
      </c>
      <c r="B924">
        <v>189</v>
      </c>
      <c r="C924">
        <v>877</v>
      </c>
      <c r="D924">
        <v>94</v>
      </c>
      <c r="E924">
        <v>2</v>
      </c>
      <c r="F924">
        <v>188</v>
      </c>
      <c r="G924" t="str">
        <f>VLOOKUP($C924,'Raw-products'!$A$2:$H$1261,MATCH(G$1,'Raw-products'!$A$1:$H$1,0))</f>
        <v>Trousers</v>
      </c>
      <c r="H924" t="str">
        <f>VLOOKUP($C924,'Raw-products'!$A$2:$H$1261,MATCH(H$1,'Raw-products'!$A$1:$H$1,0))</f>
        <v>Cords</v>
      </c>
      <c r="I924" t="str">
        <f>VLOOKUP($C924,'Raw-products'!$A$2:$H$1261,MATCH(I$1,'Raw-products'!$A$1:$H$1,0))</f>
        <v>M</v>
      </c>
      <c r="J924" t="str">
        <f>VLOOKUP($C924,'Raw-products'!$A$2:$H$1261,MATCH(J$1,'Raw-products'!$A$1:$H$1,0))</f>
        <v>red</v>
      </c>
      <c r="K924">
        <f>VLOOKUP($C924,'Raw-products'!$A$2:$H$1261,MATCH(K$1,'Raw-products'!$A$1:$H$1,0))</f>
        <v>113</v>
      </c>
      <c r="L924">
        <f>VLOOKUP($C924,'Raw-products'!$A$2:$H$1261,MATCH(L$1,'Raw-products'!$A$1:$H$1,0))</f>
        <v>68</v>
      </c>
      <c r="M924" s="5">
        <f t="shared" si="28"/>
        <v>7684</v>
      </c>
      <c r="N924" cm="1">
        <f t="array" ref="N924:Q924">_xlfn.XLOOKUP($B924,'Raw -orders'!$A:$A,'Raw -orders'!$B:$E)</f>
        <v>586</v>
      </c>
      <c r="O924">
        <v>41543</v>
      </c>
      <c r="P924" s="1">
        <v>44394</v>
      </c>
      <c r="Q924" s="1">
        <v>44416</v>
      </c>
      <c r="R924" t="str" cm="1">
        <f t="array" ref="R924:Y924">_xlfn.XLOOKUP($N924,'Raw - customers'!$A:$A,'Raw - customers'!$B:$I)</f>
        <v>Wenona Stuck</v>
      </c>
      <c r="S924" t="str">
        <v>Agender</v>
      </c>
      <c r="T924">
        <v>34</v>
      </c>
      <c r="U924" t="str">
        <v>71 Jade CrescentApt. 142</v>
      </c>
      <c r="V924">
        <v>5142</v>
      </c>
      <c r="W924" t="str">
        <v>Hallhaven</v>
      </c>
      <c r="X924" t="str">
        <v>New South Wales</v>
      </c>
      <c r="Y924" t="str">
        <v>Australia</v>
      </c>
      <c r="Z924">
        <v>7</v>
      </c>
      <c r="AA924" s="3" t="str">
        <f t="shared" si="29"/>
        <v>20 to 30</v>
      </c>
      <c r="AP924" s="6">
        <v>586</v>
      </c>
      <c r="AQ924" s="6" t="s">
        <v>1362</v>
      </c>
    </row>
    <row r="925" spans="1:43" x14ac:dyDescent="0.25">
      <c r="A925">
        <v>923</v>
      </c>
      <c r="B925">
        <v>190</v>
      </c>
      <c r="C925">
        <v>431</v>
      </c>
      <c r="D925">
        <v>107</v>
      </c>
      <c r="E925">
        <v>3</v>
      </c>
      <c r="F925">
        <v>321</v>
      </c>
      <c r="G925" t="str">
        <f>VLOOKUP($C925,'Raw-products'!$A$2:$H$1261,MATCH(G$1,'Raw-products'!$A$1:$H$1,0))</f>
        <v>Jacket</v>
      </c>
      <c r="H925" t="str">
        <f>VLOOKUP($C925,'Raw-products'!$A$2:$H$1261,MATCH(H$1,'Raw-products'!$A$1:$H$1,0))</f>
        <v>Denim</v>
      </c>
      <c r="I925" t="str">
        <f>VLOOKUP($C925,'Raw-products'!$A$2:$H$1261,MATCH(I$1,'Raw-products'!$A$1:$H$1,0))</f>
        <v>S</v>
      </c>
      <c r="J925" t="str">
        <f>VLOOKUP($C925,'Raw-products'!$A$2:$H$1261,MATCH(J$1,'Raw-products'!$A$1:$H$1,0))</f>
        <v>yellow</v>
      </c>
      <c r="K925">
        <f>VLOOKUP($C925,'Raw-products'!$A$2:$H$1261,MATCH(K$1,'Raw-products'!$A$1:$H$1,0))</f>
        <v>92</v>
      </c>
      <c r="L925">
        <f>VLOOKUP($C925,'Raw-products'!$A$2:$H$1261,MATCH(L$1,'Raw-products'!$A$1:$H$1,0))</f>
        <v>43</v>
      </c>
      <c r="M925" s="5">
        <f t="shared" si="28"/>
        <v>3956</v>
      </c>
      <c r="N925" cm="1">
        <f t="array" ref="N925:Q925">_xlfn.XLOOKUP($B925,'Raw -orders'!$A:$A,'Raw -orders'!$B:$E)</f>
        <v>421</v>
      </c>
      <c r="O925">
        <v>28420</v>
      </c>
      <c r="P925" s="1">
        <v>44228</v>
      </c>
      <c r="Q925" s="1">
        <v>44244</v>
      </c>
      <c r="R925" t="str" cm="1">
        <f t="array" ref="R925:Y925">_xlfn.XLOOKUP($N925,'Raw - customers'!$A:$A,'Raw - customers'!$B:$I)</f>
        <v>Kellyann Stening</v>
      </c>
      <c r="S925" t="str">
        <v>Genderfluid</v>
      </c>
      <c r="T925">
        <v>62</v>
      </c>
      <c r="U925" t="str">
        <v>35 Robinson Station StSuite 547</v>
      </c>
      <c r="V925">
        <v>5382</v>
      </c>
      <c r="W925" t="str">
        <v>North Baileyside</v>
      </c>
      <c r="X925" t="str">
        <v>Australian Capital Territory</v>
      </c>
      <c r="Y925" t="str">
        <v>Australia</v>
      </c>
      <c r="Z925">
        <v>2</v>
      </c>
      <c r="AA925" s="3" t="str">
        <f t="shared" si="29"/>
        <v>10 to 20</v>
      </c>
      <c r="AP925" s="6">
        <v>421</v>
      </c>
      <c r="AQ925" s="6" t="s">
        <v>1350</v>
      </c>
    </row>
    <row r="926" spans="1:43" x14ac:dyDescent="0.25">
      <c r="A926">
        <v>924</v>
      </c>
      <c r="B926">
        <v>191</v>
      </c>
      <c r="C926">
        <v>219</v>
      </c>
      <c r="D926">
        <v>106</v>
      </c>
      <c r="E926">
        <v>1</v>
      </c>
      <c r="F926">
        <v>106</v>
      </c>
      <c r="G926" t="str">
        <f>VLOOKUP($C926,'Raw-products'!$A$2:$H$1261,MATCH(G$1,'Raw-products'!$A$1:$H$1,0))</f>
        <v>Shirt</v>
      </c>
      <c r="H926" t="str">
        <f>VLOOKUP($C926,'Raw-products'!$A$2:$H$1261,MATCH(H$1,'Raw-products'!$A$1:$H$1,0))</f>
        <v>Chambray</v>
      </c>
      <c r="I926" t="str">
        <f>VLOOKUP($C926,'Raw-products'!$A$2:$H$1261,MATCH(I$1,'Raw-products'!$A$1:$H$1,0))</f>
        <v>XL</v>
      </c>
      <c r="J926" t="str">
        <f>VLOOKUP($C926,'Raw-products'!$A$2:$H$1261,MATCH(J$1,'Raw-products'!$A$1:$H$1,0))</f>
        <v>orange</v>
      </c>
      <c r="K926">
        <f>VLOOKUP($C926,'Raw-products'!$A$2:$H$1261,MATCH(K$1,'Raw-products'!$A$1:$H$1,0))</f>
        <v>105</v>
      </c>
      <c r="L926">
        <f>VLOOKUP($C926,'Raw-products'!$A$2:$H$1261,MATCH(L$1,'Raw-products'!$A$1:$H$1,0))</f>
        <v>57</v>
      </c>
      <c r="M926" s="5">
        <f t="shared" si="28"/>
        <v>5985</v>
      </c>
      <c r="N926" cm="1">
        <f t="array" ref="N926:Q926">_xlfn.XLOOKUP($B926,'Raw -orders'!$A:$A,'Raw -orders'!$B:$E)</f>
        <v>18</v>
      </c>
      <c r="O926">
        <v>31002</v>
      </c>
      <c r="P926" s="1">
        <v>44218</v>
      </c>
      <c r="Q926" s="1">
        <v>44242</v>
      </c>
      <c r="R926" t="str" cm="1">
        <f t="array" ref="R926:Y926">_xlfn.XLOOKUP($N926,'Raw - customers'!$A:$A,'Raw - customers'!$B:$I)</f>
        <v>Chan Duchesne</v>
      </c>
      <c r="S926" t="str">
        <v>Male</v>
      </c>
      <c r="T926">
        <v>79</v>
      </c>
      <c r="U926" t="str">
        <v>13 Bailey ManorApt. 848</v>
      </c>
      <c r="V926">
        <v>7171</v>
      </c>
      <c r="W926" t="str">
        <v>Walterland</v>
      </c>
      <c r="X926" t="str">
        <v>New South Wales</v>
      </c>
      <c r="Y926" t="str">
        <v>Australia</v>
      </c>
      <c r="Z926">
        <v>1</v>
      </c>
      <c r="AA926" s="3" t="str">
        <f t="shared" si="29"/>
        <v>20 to 30</v>
      </c>
      <c r="AP926" s="6">
        <v>18</v>
      </c>
      <c r="AQ926" s="6" t="s">
        <v>1362</v>
      </c>
    </row>
    <row r="927" spans="1:43" x14ac:dyDescent="0.25">
      <c r="A927">
        <v>925</v>
      </c>
      <c r="B927">
        <v>191</v>
      </c>
      <c r="C927">
        <v>1077</v>
      </c>
      <c r="D927">
        <v>93</v>
      </c>
      <c r="E927">
        <v>2</v>
      </c>
      <c r="F927">
        <v>186</v>
      </c>
      <c r="G927" t="str">
        <f>VLOOKUP($C927,'Raw-products'!$A$2:$H$1261,MATCH(G$1,'Raw-products'!$A$1:$H$1,0))</f>
        <v>Trousers</v>
      </c>
      <c r="H927" t="str">
        <f>VLOOKUP($C927,'Raw-products'!$A$2:$H$1261,MATCH(H$1,'Raw-products'!$A$1:$H$1,0))</f>
        <v>Joggers</v>
      </c>
      <c r="I927" t="str">
        <f>VLOOKUP($C927,'Raw-products'!$A$2:$H$1261,MATCH(I$1,'Raw-products'!$A$1:$H$1,0))</f>
        <v>M</v>
      </c>
      <c r="J927" t="str">
        <f>VLOOKUP($C927,'Raw-products'!$A$2:$H$1261,MATCH(J$1,'Raw-products'!$A$1:$H$1,0))</f>
        <v>indigo</v>
      </c>
      <c r="K927">
        <f>VLOOKUP($C927,'Raw-products'!$A$2:$H$1261,MATCH(K$1,'Raw-products'!$A$1:$H$1,0))</f>
        <v>94</v>
      </c>
      <c r="L927">
        <f>VLOOKUP($C927,'Raw-products'!$A$2:$H$1261,MATCH(L$1,'Raw-products'!$A$1:$H$1,0))</f>
        <v>66</v>
      </c>
      <c r="M927" s="5">
        <f t="shared" si="28"/>
        <v>6204</v>
      </c>
      <c r="N927" cm="1">
        <f t="array" ref="N927:Q927">_xlfn.XLOOKUP($B927,'Raw -orders'!$A:$A,'Raw -orders'!$B:$E)</f>
        <v>18</v>
      </c>
      <c r="O927">
        <v>31002</v>
      </c>
      <c r="P927" s="1">
        <v>44218</v>
      </c>
      <c r="Q927" s="1">
        <v>44242</v>
      </c>
      <c r="R927" t="str" cm="1">
        <f t="array" ref="R927:Y927">_xlfn.XLOOKUP($N927,'Raw - customers'!$A:$A,'Raw - customers'!$B:$I)</f>
        <v>Chan Duchesne</v>
      </c>
      <c r="S927" t="str">
        <v>Male</v>
      </c>
      <c r="T927">
        <v>79</v>
      </c>
      <c r="U927" t="str">
        <v>13 Bailey ManorApt. 848</v>
      </c>
      <c r="V927">
        <v>7171</v>
      </c>
      <c r="W927" t="str">
        <v>Walterland</v>
      </c>
      <c r="X927" t="str">
        <v>New South Wales</v>
      </c>
      <c r="Y927" t="str">
        <v>Australia</v>
      </c>
      <c r="Z927">
        <v>1</v>
      </c>
      <c r="AA927" s="3" t="str">
        <f t="shared" si="29"/>
        <v>20 to 30</v>
      </c>
      <c r="AP927" s="6">
        <v>18</v>
      </c>
      <c r="AQ927" s="6" t="s">
        <v>1362</v>
      </c>
    </row>
    <row r="928" spans="1:43" x14ac:dyDescent="0.25">
      <c r="A928">
        <v>926</v>
      </c>
      <c r="B928">
        <v>191</v>
      </c>
      <c r="C928">
        <v>130</v>
      </c>
      <c r="D928">
        <v>92</v>
      </c>
      <c r="E928">
        <v>2</v>
      </c>
      <c r="F928">
        <v>184</v>
      </c>
      <c r="G928" t="str">
        <f>VLOOKUP($C928,'Raw-products'!$A$2:$H$1261,MATCH(G$1,'Raw-products'!$A$1:$H$1,0))</f>
        <v>Shirt</v>
      </c>
      <c r="H928" t="str">
        <f>VLOOKUP($C928,'Raw-products'!$A$2:$H$1261,MATCH(H$1,'Raw-products'!$A$1:$H$1,0))</f>
        <v>Denim</v>
      </c>
      <c r="I928" t="str">
        <f>VLOOKUP($C928,'Raw-products'!$A$2:$H$1261,MATCH(I$1,'Raw-products'!$A$1:$H$1,0))</f>
        <v>XS</v>
      </c>
      <c r="J928" t="str">
        <f>VLOOKUP($C928,'Raw-products'!$A$2:$H$1261,MATCH(J$1,'Raw-products'!$A$1:$H$1,0))</f>
        <v>indigo</v>
      </c>
      <c r="K928">
        <f>VLOOKUP($C928,'Raw-products'!$A$2:$H$1261,MATCH(K$1,'Raw-products'!$A$1:$H$1,0))</f>
        <v>115</v>
      </c>
      <c r="L928">
        <f>VLOOKUP($C928,'Raw-products'!$A$2:$H$1261,MATCH(L$1,'Raw-products'!$A$1:$H$1,0))</f>
        <v>79</v>
      </c>
      <c r="M928" s="5">
        <f t="shared" si="28"/>
        <v>9085</v>
      </c>
      <c r="N928" cm="1">
        <f t="array" ref="N928:Q928">_xlfn.XLOOKUP($B928,'Raw -orders'!$A:$A,'Raw -orders'!$B:$E)</f>
        <v>18</v>
      </c>
      <c r="O928">
        <v>31002</v>
      </c>
      <c r="P928" s="1">
        <v>44218</v>
      </c>
      <c r="Q928" s="1">
        <v>44242</v>
      </c>
      <c r="R928" t="str" cm="1">
        <f t="array" ref="R928:Y928">_xlfn.XLOOKUP($N928,'Raw - customers'!$A:$A,'Raw - customers'!$B:$I)</f>
        <v>Chan Duchesne</v>
      </c>
      <c r="S928" t="str">
        <v>Male</v>
      </c>
      <c r="T928">
        <v>79</v>
      </c>
      <c r="U928" t="str">
        <v>13 Bailey ManorApt. 848</v>
      </c>
      <c r="V928">
        <v>7171</v>
      </c>
      <c r="W928" t="str">
        <v>Walterland</v>
      </c>
      <c r="X928" t="str">
        <v>New South Wales</v>
      </c>
      <c r="Y928" t="str">
        <v>Australia</v>
      </c>
      <c r="Z928">
        <v>1</v>
      </c>
      <c r="AA928" s="3" t="str">
        <f t="shared" si="29"/>
        <v>20 to 30</v>
      </c>
      <c r="AP928" s="6">
        <v>18</v>
      </c>
      <c r="AQ928" s="6" t="s">
        <v>1362</v>
      </c>
    </row>
    <row r="929" spans="1:43" x14ac:dyDescent="0.25">
      <c r="A929">
        <v>927</v>
      </c>
      <c r="B929">
        <v>191</v>
      </c>
      <c r="C929">
        <v>74</v>
      </c>
      <c r="D929">
        <v>118</v>
      </c>
      <c r="E929">
        <v>1</v>
      </c>
      <c r="F929">
        <v>118</v>
      </c>
      <c r="G929" t="str">
        <f>VLOOKUP($C929,'Raw-products'!$A$2:$H$1261,MATCH(G$1,'Raw-products'!$A$1:$H$1,0))</f>
        <v>Shirt</v>
      </c>
      <c r="H929" t="str">
        <f>VLOOKUP($C929,'Raw-products'!$A$2:$H$1261,MATCH(H$1,'Raw-products'!$A$1:$H$1,0))</f>
        <v>Flannel</v>
      </c>
      <c r="I929" t="str">
        <f>VLOOKUP($C929,'Raw-products'!$A$2:$H$1261,MATCH(I$1,'Raw-products'!$A$1:$H$1,0))</f>
        <v>XL</v>
      </c>
      <c r="J929" t="str">
        <f>VLOOKUP($C929,'Raw-products'!$A$2:$H$1261,MATCH(J$1,'Raw-products'!$A$1:$H$1,0))</f>
        <v>red</v>
      </c>
      <c r="K929">
        <f>VLOOKUP($C929,'Raw-products'!$A$2:$H$1261,MATCH(K$1,'Raw-products'!$A$1:$H$1,0))</f>
        <v>96</v>
      </c>
      <c r="L929">
        <f>VLOOKUP($C929,'Raw-products'!$A$2:$H$1261,MATCH(L$1,'Raw-products'!$A$1:$H$1,0))</f>
        <v>72</v>
      </c>
      <c r="M929" s="5">
        <f t="shared" si="28"/>
        <v>6912</v>
      </c>
      <c r="N929" cm="1">
        <f t="array" ref="N929:Q929">_xlfn.XLOOKUP($B929,'Raw -orders'!$A:$A,'Raw -orders'!$B:$E)</f>
        <v>18</v>
      </c>
      <c r="O929">
        <v>31002</v>
      </c>
      <c r="P929" s="1">
        <v>44218</v>
      </c>
      <c r="Q929" s="1">
        <v>44242</v>
      </c>
      <c r="R929" t="str" cm="1">
        <f t="array" ref="R929:Y929">_xlfn.XLOOKUP($N929,'Raw - customers'!$A:$A,'Raw - customers'!$B:$I)</f>
        <v>Chan Duchesne</v>
      </c>
      <c r="S929" t="str">
        <v>Male</v>
      </c>
      <c r="T929">
        <v>79</v>
      </c>
      <c r="U929" t="str">
        <v>13 Bailey ManorApt. 848</v>
      </c>
      <c r="V929">
        <v>7171</v>
      </c>
      <c r="W929" t="str">
        <v>Walterland</v>
      </c>
      <c r="X929" t="str">
        <v>New South Wales</v>
      </c>
      <c r="Y929" t="str">
        <v>Australia</v>
      </c>
      <c r="Z929">
        <v>1</v>
      </c>
      <c r="AA929" s="3" t="str">
        <f t="shared" si="29"/>
        <v>20 to 30</v>
      </c>
      <c r="AP929" s="6">
        <v>18</v>
      </c>
      <c r="AQ929" s="6" t="s">
        <v>1362</v>
      </c>
    </row>
    <row r="930" spans="1:43" x14ac:dyDescent="0.25">
      <c r="A930">
        <v>928</v>
      </c>
      <c r="B930">
        <v>191</v>
      </c>
      <c r="C930">
        <v>23</v>
      </c>
      <c r="D930">
        <v>96</v>
      </c>
      <c r="E930">
        <v>2</v>
      </c>
      <c r="F930">
        <v>192</v>
      </c>
      <c r="G930" t="str">
        <f>VLOOKUP($C930,'Raw-products'!$A$2:$H$1261,MATCH(G$1,'Raw-products'!$A$1:$H$1,0))</f>
        <v>Shirt</v>
      </c>
      <c r="H930" t="str">
        <f>VLOOKUP($C930,'Raw-products'!$A$2:$H$1261,MATCH(H$1,'Raw-products'!$A$1:$H$1,0))</f>
        <v>Oxford Cloth</v>
      </c>
      <c r="I930" t="str">
        <f>VLOOKUP($C930,'Raw-products'!$A$2:$H$1261,MATCH(I$1,'Raw-products'!$A$1:$H$1,0))</f>
        <v>L</v>
      </c>
      <c r="J930" t="str">
        <f>VLOOKUP($C930,'Raw-products'!$A$2:$H$1261,MATCH(J$1,'Raw-products'!$A$1:$H$1,0))</f>
        <v>blue</v>
      </c>
      <c r="K930">
        <f>VLOOKUP($C930,'Raw-products'!$A$2:$H$1261,MATCH(K$1,'Raw-products'!$A$1:$H$1,0))</f>
        <v>114</v>
      </c>
      <c r="L930">
        <f>VLOOKUP($C930,'Raw-products'!$A$2:$H$1261,MATCH(L$1,'Raw-products'!$A$1:$H$1,0))</f>
        <v>59</v>
      </c>
      <c r="M930" s="5">
        <f t="shared" si="28"/>
        <v>6726</v>
      </c>
      <c r="N930" cm="1">
        <f t="array" ref="N930:Q930">_xlfn.XLOOKUP($B930,'Raw -orders'!$A:$A,'Raw -orders'!$B:$E)</f>
        <v>18</v>
      </c>
      <c r="O930">
        <v>31002</v>
      </c>
      <c r="P930" s="1">
        <v>44218</v>
      </c>
      <c r="Q930" s="1">
        <v>44242</v>
      </c>
      <c r="R930" t="str" cm="1">
        <f t="array" ref="R930:Y930">_xlfn.XLOOKUP($N930,'Raw - customers'!$A:$A,'Raw - customers'!$B:$I)</f>
        <v>Chan Duchesne</v>
      </c>
      <c r="S930" t="str">
        <v>Male</v>
      </c>
      <c r="T930">
        <v>79</v>
      </c>
      <c r="U930" t="str">
        <v>13 Bailey ManorApt. 848</v>
      </c>
      <c r="V930">
        <v>7171</v>
      </c>
      <c r="W930" t="str">
        <v>Walterland</v>
      </c>
      <c r="X930" t="str">
        <v>New South Wales</v>
      </c>
      <c r="Y930" t="str">
        <v>Australia</v>
      </c>
      <c r="Z930">
        <v>1</v>
      </c>
      <c r="AA930" s="3" t="str">
        <f t="shared" si="29"/>
        <v>20 to 30</v>
      </c>
      <c r="AP930" s="6">
        <v>18</v>
      </c>
      <c r="AQ930" s="6" t="s">
        <v>1362</v>
      </c>
    </row>
    <row r="931" spans="1:43" x14ac:dyDescent="0.25">
      <c r="A931">
        <v>929</v>
      </c>
      <c r="B931">
        <v>191</v>
      </c>
      <c r="C931">
        <v>282</v>
      </c>
      <c r="D931">
        <v>105</v>
      </c>
      <c r="E931">
        <v>1</v>
      </c>
      <c r="F931">
        <v>105</v>
      </c>
      <c r="G931" t="str">
        <f>VLOOKUP($C931,'Raw-products'!$A$2:$H$1261,MATCH(G$1,'Raw-products'!$A$1:$H$1,0))</f>
        <v>Shirt</v>
      </c>
      <c r="H931" t="str">
        <f>VLOOKUP($C931,'Raw-products'!$A$2:$H$1261,MATCH(H$1,'Raw-products'!$A$1:$H$1,0))</f>
        <v>Cuban Collar</v>
      </c>
      <c r="I931" t="str">
        <f>VLOOKUP($C931,'Raw-products'!$A$2:$H$1261,MATCH(I$1,'Raw-products'!$A$1:$H$1,0))</f>
        <v>M</v>
      </c>
      <c r="J931" t="str">
        <f>VLOOKUP($C931,'Raw-products'!$A$2:$H$1261,MATCH(J$1,'Raw-products'!$A$1:$H$1,0))</f>
        <v>red</v>
      </c>
      <c r="K931">
        <f>VLOOKUP($C931,'Raw-products'!$A$2:$H$1261,MATCH(K$1,'Raw-products'!$A$1:$H$1,0))</f>
        <v>93</v>
      </c>
      <c r="L931">
        <f>VLOOKUP($C931,'Raw-products'!$A$2:$H$1261,MATCH(L$1,'Raw-products'!$A$1:$H$1,0))</f>
        <v>53</v>
      </c>
      <c r="M931" s="5">
        <f t="shared" si="28"/>
        <v>4929</v>
      </c>
      <c r="N931" cm="1">
        <f t="array" ref="N931:Q931">_xlfn.XLOOKUP($B931,'Raw -orders'!$A:$A,'Raw -orders'!$B:$E)</f>
        <v>18</v>
      </c>
      <c r="O931">
        <v>31002</v>
      </c>
      <c r="P931" s="1">
        <v>44218</v>
      </c>
      <c r="Q931" s="1">
        <v>44242</v>
      </c>
      <c r="R931" t="str" cm="1">
        <f t="array" ref="R931:Y931">_xlfn.XLOOKUP($N931,'Raw - customers'!$A:$A,'Raw - customers'!$B:$I)</f>
        <v>Chan Duchesne</v>
      </c>
      <c r="S931" t="str">
        <v>Male</v>
      </c>
      <c r="T931">
        <v>79</v>
      </c>
      <c r="U931" t="str">
        <v>13 Bailey ManorApt. 848</v>
      </c>
      <c r="V931">
        <v>7171</v>
      </c>
      <c r="W931" t="str">
        <v>Walterland</v>
      </c>
      <c r="X931" t="str">
        <v>New South Wales</v>
      </c>
      <c r="Y931" t="str">
        <v>Australia</v>
      </c>
      <c r="Z931">
        <v>1</v>
      </c>
      <c r="AA931" s="3" t="str">
        <f t="shared" si="29"/>
        <v>20 to 30</v>
      </c>
      <c r="AP931" s="6">
        <v>18</v>
      </c>
      <c r="AQ931" s="6" t="s">
        <v>1362</v>
      </c>
    </row>
    <row r="932" spans="1:43" x14ac:dyDescent="0.25">
      <c r="A932">
        <v>930</v>
      </c>
      <c r="B932">
        <v>192</v>
      </c>
      <c r="C932">
        <v>863</v>
      </c>
      <c r="D932">
        <v>113</v>
      </c>
      <c r="E932">
        <v>2</v>
      </c>
      <c r="F932">
        <v>226</v>
      </c>
      <c r="G932" t="str">
        <f>VLOOKUP($C932,'Raw-products'!$A$2:$H$1261,MATCH(G$1,'Raw-products'!$A$1:$H$1,0))</f>
        <v>Trousers</v>
      </c>
      <c r="H932" t="str">
        <f>VLOOKUP($C932,'Raw-products'!$A$2:$H$1261,MATCH(H$1,'Raw-products'!$A$1:$H$1,0))</f>
        <v>Chinos</v>
      </c>
      <c r="I932" t="str">
        <f>VLOOKUP($C932,'Raw-products'!$A$2:$H$1261,MATCH(I$1,'Raw-products'!$A$1:$H$1,0))</f>
        <v>L</v>
      </c>
      <c r="J932" t="str">
        <f>VLOOKUP($C932,'Raw-products'!$A$2:$H$1261,MATCH(J$1,'Raw-products'!$A$1:$H$1,0))</f>
        <v>blue</v>
      </c>
      <c r="K932">
        <f>VLOOKUP($C932,'Raw-products'!$A$2:$H$1261,MATCH(K$1,'Raw-products'!$A$1:$H$1,0))</f>
        <v>100</v>
      </c>
      <c r="L932">
        <f>VLOOKUP($C932,'Raw-products'!$A$2:$H$1261,MATCH(L$1,'Raw-products'!$A$1:$H$1,0))</f>
        <v>46</v>
      </c>
      <c r="M932" s="5">
        <f t="shared" si="28"/>
        <v>4600</v>
      </c>
      <c r="N932" cm="1">
        <f t="array" ref="N932:Q932">_xlfn.XLOOKUP($B932,'Raw -orders'!$A:$A,'Raw -orders'!$B:$E)</f>
        <v>842</v>
      </c>
      <c r="O932">
        <v>30614</v>
      </c>
      <c r="P932" s="1">
        <v>44233</v>
      </c>
      <c r="Q932" s="1">
        <v>44246</v>
      </c>
      <c r="R932" t="str" cm="1">
        <f t="array" ref="R932:Y932">_xlfn.XLOOKUP($N932,'Raw - customers'!$A:$A,'Raw - customers'!$B:$I)</f>
        <v>Millicent Stedson</v>
      </c>
      <c r="S932" t="str">
        <v>Polygender</v>
      </c>
      <c r="T932">
        <v>70</v>
      </c>
      <c r="U932" t="str">
        <v>735 Goldner AvenueSuite 768</v>
      </c>
      <c r="V932">
        <v>8388</v>
      </c>
      <c r="W932" t="str">
        <v>Port Kiara</v>
      </c>
      <c r="X932" t="str">
        <v>Western Australia</v>
      </c>
      <c r="Y932" t="str">
        <v>Australia</v>
      </c>
      <c r="Z932">
        <v>2</v>
      </c>
      <c r="AA932" s="3" t="str">
        <f t="shared" si="29"/>
        <v>10 to 20</v>
      </c>
      <c r="AP932" s="6">
        <v>842</v>
      </c>
      <c r="AQ932" s="6" t="s">
        <v>1377</v>
      </c>
    </row>
    <row r="933" spans="1:43" x14ac:dyDescent="0.25">
      <c r="A933">
        <v>931</v>
      </c>
      <c r="B933">
        <v>192</v>
      </c>
      <c r="C933">
        <v>390</v>
      </c>
      <c r="D933">
        <v>119</v>
      </c>
      <c r="E933">
        <v>3</v>
      </c>
      <c r="F933">
        <v>357</v>
      </c>
      <c r="G933" t="str">
        <f>VLOOKUP($C933,'Raw-products'!$A$2:$H$1261,MATCH(G$1,'Raw-products'!$A$1:$H$1,0))</f>
        <v>Shirt</v>
      </c>
      <c r="H933" t="str">
        <f>VLOOKUP($C933,'Raw-products'!$A$2:$H$1261,MATCH(H$1,'Raw-products'!$A$1:$H$1,0))</f>
        <v>Casual Slim Fit</v>
      </c>
      <c r="I933" t="str">
        <f>VLOOKUP($C933,'Raw-products'!$A$2:$H$1261,MATCH(I$1,'Raw-products'!$A$1:$H$1,0))</f>
        <v>XS</v>
      </c>
      <c r="J933" t="str">
        <f>VLOOKUP($C933,'Raw-products'!$A$2:$H$1261,MATCH(J$1,'Raw-products'!$A$1:$H$1,0))</f>
        <v>orange</v>
      </c>
      <c r="K933">
        <f>VLOOKUP($C933,'Raw-products'!$A$2:$H$1261,MATCH(K$1,'Raw-products'!$A$1:$H$1,0))</f>
        <v>113</v>
      </c>
      <c r="L933">
        <f>VLOOKUP($C933,'Raw-products'!$A$2:$H$1261,MATCH(L$1,'Raw-products'!$A$1:$H$1,0))</f>
        <v>43</v>
      </c>
      <c r="M933" s="5">
        <f t="shared" si="28"/>
        <v>4859</v>
      </c>
      <c r="N933" cm="1">
        <f t="array" ref="N933:Q933">_xlfn.XLOOKUP($B933,'Raw -orders'!$A:$A,'Raw -orders'!$B:$E)</f>
        <v>842</v>
      </c>
      <c r="O933">
        <v>30614</v>
      </c>
      <c r="P933" s="1">
        <v>44233</v>
      </c>
      <c r="Q933" s="1">
        <v>44246</v>
      </c>
      <c r="R933" t="str" cm="1">
        <f t="array" ref="R933:Y933">_xlfn.XLOOKUP($N933,'Raw - customers'!$A:$A,'Raw - customers'!$B:$I)</f>
        <v>Millicent Stedson</v>
      </c>
      <c r="S933" t="str">
        <v>Polygender</v>
      </c>
      <c r="T933">
        <v>70</v>
      </c>
      <c r="U933" t="str">
        <v>735 Goldner AvenueSuite 768</v>
      </c>
      <c r="V933">
        <v>8388</v>
      </c>
      <c r="W933" t="str">
        <v>Port Kiara</v>
      </c>
      <c r="X933" t="str">
        <v>Western Australia</v>
      </c>
      <c r="Y933" t="str">
        <v>Australia</v>
      </c>
      <c r="Z933">
        <v>2</v>
      </c>
      <c r="AA933" s="3" t="str">
        <f t="shared" si="29"/>
        <v>10 to 20</v>
      </c>
      <c r="AP933" s="6">
        <v>842</v>
      </c>
      <c r="AQ933" s="6" t="s">
        <v>1377</v>
      </c>
    </row>
    <row r="934" spans="1:43" x14ac:dyDescent="0.25">
      <c r="A934">
        <v>932</v>
      </c>
      <c r="B934">
        <v>192</v>
      </c>
      <c r="C934">
        <v>990</v>
      </c>
      <c r="D934">
        <v>106</v>
      </c>
      <c r="E934">
        <v>3</v>
      </c>
      <c r="F934">
        <v>318</v>
      </c>
      <c r="G934" t="str">
        <f>VLOOKUP($C934,'Raw-products'!$A$2:$H$1261,MATCH(G$1,'Raw-products'!$A$1:$H$1,0))</f>
        <v>Trousers</v>
      </c>
      <c r="H934" t="str">
        <f>VLOOKUP($C934,'Raw-products'!$A$2:$H$1261,MATCH(H$1,'Raw-products'!$A$1:$H$1,0))</f>
        <v>Wool</v>
      </c>
      <c r="I934" t="str">
        <f>VLOOKUP($C934,'Raw-products'!$A$2:$H$1261,MATCH(I$1,'Raw-products'!$A$1:$H$1,0))</f>
        <v>XS</v>
      </c>
      <c r="J934" t="str">
        <f>VLOOKUP($C934,'Raw-products'!$A$2:$H$1261,MATCH(J$1,'Raw-products'!$A$1:$H$1,0))</f>
        <v>yellow</v>
      </c>
      <c r="K934">
        <f>VLOOKUP($C934,'Raw-products'!$A$2:$H$1261,MATCH(K$1,'Raw-products'!$A$1:$H$1,0))</f>
        <v>111</v>
      </c>
      <c r="L934">
        <f>VLOOKUP($C934,'Raw-products'!$A$2:$H$1261,MATCH(L$1,'Raw-products'!$A$1:$H$1,0))</f>
        <v>67</v>
      </c>
      <c r="M934" s="5">
        <f t="shared" si="28"/>
        <v>7437</v>
      </c>
      <c r="N934" cm="1">
        <f t="array" ref="N934:Q934">_xlfn.XLOOKUP($B934,'Raw -orders'!$A:$A,'Raw -orders'!$B:$E)</f>
        <v>842</v>
      </c>
      <c r="O934">
        <v>30614</v>
      </c>
      <c r="P934" s="1">
        <v>44233</v>
      </c>
      <c r="Q934" s="1">
        <v>44246</v>
      </c>
      <c r="R934" t="str" cm="1">
        <f t="array" ref="R934:Y934">_xlfn.XLOOKUP($N934,'Raw - customers'!$A:$A,'Raw - customers'!$B:$I)</f>
        <v>Millicent Stedson</v>
      </c>
      <c r="S934" t="str">
        <v>Polygender</v>
      </c>
      <c r="T934">
        <v>70</v>
      </c>
      <c r="U934" t="str">
        <v>735 Goldner AvenueSuite 768</v>
      </c>
      <c r="V934">
        <v>8388</v>
      </c>
      <c r="W934" t="str">
        <v>Port Kiara</v>
      </c>
      <c r="X934" t="str">
        <v>Western Australia</v>
      </c>
      <c r="Y934" t="str">
        <v>Australia</v>
      </c>
      <c r="Z934">
        <v>2</v>
      </c>
      <c r="AA934" s="3" t="str">
        <f t="shared" si="29"/>
        <v>10 to 20</v>
      </c>
      <c r="AP934" s="6">
        <v>842</v>
      </c>
      <c r="AQ934" s="6" t="s">
        <v>1377</v>
      </c>
    </row>
    <row r="935" spans="1:43" x14ac:dyDescent="0.25">
      <c r="A935">
        <v>933</v>
      </c>
      <c r="B935">
        <v>192</v>
      </c>
      <c r="C935">
        <v>920</v>
      </c>
      <c r="D935">
        <v>96</v>
      </c>
      <c r="E935">
        <v>3</v>
      </c>
      <c r="F935">
        <v>288</v>
      </c>
      <c r="G935" t="str">
        <f>VLOOKUP($C935,'Raw-products'!$A$2:$H$1261,MATCH(G$1,'Raw-products'!$A$1:$H$1,0))</f>
        <v>Trousers</v>
      </c>
      <c r="H935" t="str">
        <f>VLOOKUP($C935,'Raw-products'!$A$2:$H$1261,MATCH(H$1,'Raw-products'!$A$1:$H$1,0))</f>
        <v>Drawstring</v>
      </c>
      <c r="I935" t="str">
        <f>VLOOKUP($C935,'Raw-products'!$A$2:$H$1261,MATCH(I$1,'Raw-products'!$A$1:$H$1,0))</f>
        <v>XS</v>
      </c>
      <c r="J935" t="str">
        <f>VLOOKUP($C935,'Raw-products'!$A$2:$H$1261,MATCH(J$1,'Raw-products'!$A$1:$H$1,0))</f>
        <v>yellow</v>
      </c>
      <c r="K935">
        <f>VLOOKUP($C935,'Raw-products'!$A$2:$H$1261,MATCH(K$1,'Raw-products'!$A$1:$H$1,0))</f>
        <v>104</v>
      </c>
      <c r="L935">
        <f>VLOOKUP($C935,'Raw-products'!$A$2:$H$1261,MATCH(L$1,'Raw-products'!$A$1:$H$1,0))</f>
        <v>41</v>
      </c>
      <c r="M935" s="5">
        <f t="shared" si="28"/>
        <v>4264</v>
      </c>
      <c r="N935" cm="1">
        <f t="array" ref="N935:Q935">_xlfn.XLOOKUP($B935,'Raw -orders'!$A:$A,'Raw -orders'!$B:$E)</f>
        <v>842</v>
      </c>
      <c r="O935">
        <v>30614</v>
      </c>
      <c r="P935" s="1">
        <v>44233</v>
      </c>
      <c r="Q935" s="1">
        <v>44246</v>
      </c>
      <c r="R935" t="str" cm="1">
        <f t="array" ref="R935:Y935">_xlfn.XLOOKUP($N935,'Raw - customers'!$A:$A,'Raw - customers'!$B:$I)</f>
        <v>Millicent Stedson</v>
      </c>
      <c r="S935" t="str">
        <v>Polygender</v>
      </c>
      <c r="T935">
        <v>70</v>
      </c>
      <c r="U935" t="str">
        <v>735 Goldner AvenueSuite 768</v>
      </c>
      <c r="V935">
        <v>8388</v>
      </c>
      <c r="W935" t="str">
        <v>Port Kiara</v>
      </c>
      <c r="X935" t="str">
        <v>Western Australia</v>
      </c>
      <c r="Y935" t="str">
        <v>Australia</v>
      </c>
      <c r="Z935">
        <v>2</v>
      </c>
      <c r="AA935" s="3" t="str">
        <f t="shared" si="29"/>
        <v>10 to 20</v>
      </c>
      <c r="AP935" s="6">
        <v>842</v>
      </c>
      <c r="AQ935" s="6" t="s">
        <v>1377</v>
      </c>
    </row>
    <row r="936" spans="1:43" x14ac:dyDescent="0.25">
      <c r="A936">
        <v>934</v>
      </c>
      <c r="B936">
        <v>192</v>
      </c>
      <c r="C936">
        <v>9</v>
      </c>
      <c r="D936">
        <v>96</v>
      </c>
      <c r="E936">
        <v>3</v>
      </c>
      <c r="F936">
        <v>288</v>
      </c>
      <c r="G936" t="str">
        <f>VLOOKUP($C936,'Raw-products'!$A$2:$H$1261,MATCH(G$1,'Raw-products'!$A$1:$H$1,0))</f>
        <v>Shirt</v>
      </c>
      <c r="H936" t="str">
        <f>VLOOKUP($C936,'Raw-products'!$A$2:$H$1261,MATCH(H$1,'Raw-products'!$A$1:$H$1,0))</f>
        <v>Oxford Cloth</v>
      </c>
      <c r="I936" t="str">
        <f>VLOOKUP($C936,'Raw-products'!$A$2:$H$1261,MATCH(I$1,'Raw-products'!$A$1:$H$1,0))</f>
        <v>XL</v>
      </c>
      <c r="J936" t="str">
        <f>VLOOKUP($C936,'Raw-products'!$A$2:$H$1261,MATCH(J$1,'Raw-products'!$A$1:$H$1,0))</f>
        <v>orange</v>
      </c>
      <c r="K936">
        <f>VLOOKUP($C936,'Raw-products'!$A$2:$H$1261,MATCH(K$1,'Raw-products'!$A$1:$H$1,0))</f>
        <v>114</v>
      </c>
      <c r="L936">
        <f>VLOOKUP($C936,'Raw-products'!$A$2:$H$1261,MATCH(L$1,'Raw-products'!$A$1:$H$1,0))</f>
        <v>43</v>
      </c>
      <c r="M936" s="5">
        <f t="shared" si="28"/>
        <v>4902</v>
      </c>
      <c r="N936" cm="1">
        <f t="array" ref="N936:Q936">_xlfn.XLOOKUP($B936,'Raw -orders'!$A:$A,'Raw -orders'!$B:$E)</f>
        <v>842</v>
      </c>
      <c r="O936">
        <v>30614</v>
      </c>
      <c r="P936" s="1">
        <v>44233</v>
      </c>
      <c r="Q936" s="1">
        <v>44246</v>
      </c>
      <c r="R936" t="str" cm="1">
        <f t="array" ref="R936:Y936">_xlfn.XLOOKUP($N936,'Raw - customers'!$A:$A,'Raw - customers'!$B:$I)</f>
        <v>Millicent Stedson</v>
      </c>
      <c r="S936" t="str">
        <v>Polygender</v>
      </c>
      <c r="T936">
        <v>70</v>
      </c>
      <c r="U936" t="str">
        <v>735 Goldner AvenueSuite 768</v>
      </c>
      <c r="V936">
        <v>8388</v>
      </c>
      <c r="W936" t="str">
        <v>Port Kiara</v>
      </c>
      <c r="X936" t="str">
        <v>Western Australia</v>
      </c>
      <c r="Y936" t="str">
        <v>Australia</v>
      </c>
      <c r="Z936">
        <v>2</v>
      </c>
      <c r="AA936" s="3" t="str">
        <f t="shared" si="29"/>
        <v>10 to 20</v>
      </c>
      <c r="AP936" s="6">
        <v>842</v>
      </c>
      <c r="AQ936" s="6" t="s">
        <v>1377</v>
      </c>
    </row>
    <row r="937" spans="1:43" x14ac:dyDescent="0.25">
      <c r="A937">
        <v>935</v>
      </c>
      <c r="B937">
        <v>192</v>
      </c>
      <c r="C937">
        <v>664</v>
      </c>
      <c r="D937">
        <v>93</v>
      </c>
      <c r="E937">
        <v>1</v>
      </c>
      <c r="F937">
        <v>93</v>
      </c>
      <c r="G937" t="str">
        <f>VLOOKUP($C937,'Raw-products'!$A$2:$H$1261,MATCH(G$1,'Raw-products'!$A$1:$H$1,0))</f>
        <v>Jacket</v>
      </c>
      <c r="H937" t="str">
        <f>VLOOKUP($C937,'Raw-products'!$A$2:$H$1261,MATCH(H$1,'Raw-products'!$A$1:$H$1,0))</f>
        <v>Coach</v>
      </c>
      <c r="I937" t="str">
        <f>VLOOKUP($C937,'Raw-products'!$A$2:$H$1261,MATCH(I$1,'Raw-products'!$A$1:$H$1,0))</f>
        <v>XL</v>
      </c>
      <c r="J937" t="str">
        <f>VLOOKUP($C937,'Raw-products'!$A$2:$H$1261,MATCH(J$1,'Raw-products'!$A$1:$H$1,0))</f>
        <v>violet</v>
      </c>
      <c r="K937">
        <f>VLOOKUP($C937,'Raw-products'!$A$2:$H$1261,MATCH(K$1,'Raw-products'!$A$1:$H$1,0))</f>
        <v>115</v>
      </c>
      <c r="L937">
        <f>VLOOKUP($C937,'Raw-products'!$A$2:$H$1261,MATCH(L$1,'Raw-products'!$A$1:$H$1,0))</f>
        <v>60</v>
      </c>
      <c r="M937" s="5">
        <f t="shared" si="28"/>
        <v>6900</v>
      </c>
      <c r="N937" cm="1">
        <f t="array" ref="N937:Q937">_xlfn.XLOOKUP($B937,'Raw -orders'!$A:$A,'Raw -orders'!$B:$E)</f>
        <v>842</v>
      </c>
      <c r="O937">
        <v>30614</v>
      </c>
      <c r="P937" s="1">
        <v>44233</v>
      </c>
      <c r="Q937" s="1">
        <v>44246</v>
      </c>
      <c r="R937" t="str" cm="1">
        <f t="array" ref="R937:Y937">_xlfn.XLOOKUP($N937,'Raw - customers'!$A:$A,'Raw - customers'!$B:$I)</f>
        <v>Millicent Stedson</v>
      </c>
      <c r="S937" t="str">
        <v>Polygender</v>
      </c>
      <c r="T937">
        <v>70</v>
      </c>
      <c r="U937" t="str">
        <v>735 Goldner AvenueSuite 768</v>
      </c>
      <c r="V937">
        <v>8388</v>
      </c>
      <c r="W937" t="str">
        <v>Port Kiara</v>
      </c>
      <c r="X937" t="str">
        <v>Western Australia</v>
      </c>
      <c r="Y937" t="str">
        <v>Australia</v>
      </c>
      <c r="Z937">
        <v>2</v>
      </c>
      <c r="AA937" s="3" t="str">
        <f t="shared" si="29"/>
        <v>10 to 20</v>
      </c>
      <c r="AP937" s="6">
        <v>842</v>
      </c>
      <c r="AQ937" s="6" t="s">
        <v>1377</v>
      </c>
    </row>
    <row r="938" spans="1:43" x14ac:dyDescent="0.25">
      <c r="A938">
        <v>936</v>
      </c>
      <c r="B938">
        <v>192</v>
      </c>
      <c r="C938">
        <v>573</v>
      </c>
      <c r="D938">
        <v>100</v>
      </c>
      <c r="E938">
        <v>3</v>
      </c>
      <c r="F938">
        <v>300</v>
      </c>
      <c r="G938" t="str">
        <f>VLOOKUP($C938,'Raw-products'!$A$2:$H$1261,MATCH(G$1,'Raw-products'!$A$1:$H$1,0))</f>
        <v>Jacket</v>
      </c>
      <c r="H938" t="str">
        <f>VLOOKUP($C938,'Raw-products'!$A$2:$H$1261,MATCH(H$1,'Raw-products'!$A$1:$H$1,0))</f>
        <v>Bomber</v>
      </c>
      <c r="I938" t="str">
        <f>VLOOKUP($C938,'Raw-products'!$A$2:$H$1261,MATCH(I$1,'Raw-products'!$A$1:$H$1,0))</f>
        <v>L</v>
      </c>
      <c r="J938" t="str">
        <f>VLOOKUP($C938,'Raw-products'!$A$2:$H$1261,MATCH(J$1,'Raw-products'!$A$1:$H$1,0))</f>
        <v>yellow</v>
      </c>
      <c r="K938">
        <f>VLOOKUP($C938,'Raw-products'!$A$2:$H$1261,MATCH(K$1,'Raw-products'!$A$1:$H$1,0))</f>
        <v>90</v>
      </c>
      <c r="L938">
        <f>VLOOKUP($C938,'Raw-products'!$A$2:$H$1261,MATCH(L$1,'Raw-products'!$A$1:$H$1,0))</f>
        <v>54</v>
      </c>
      <c r="M938" s="5">
        <f t="shared" si="28"/>
        <v>4860</v>
      </c>
      <c r="N938" cm="1">
        <f t="array" ref="N938:Q938">_xlfn.XLOOKUP($B938,'Raw -orders'!$A:$A,'Raw -orders'!$B:$E)</f>
        <v>842</v>
      </c>
      <c r="O938">
        <v>30614</v>
      </c>
      <c r="P938" s="1">
        <v>44233</v>
      </c>
      <c r="Q938" s="1">
        <v>44246</v>
      </c>
      <c r="R938" t="str" cm="1">
        <f t="array" ref="R938:Y938">_xlfn.XLOOKUP($N938,'Raw - customers'!$A:$A,'Raw - customers'!$B:$I)</f>
        <v>Millicent Stedson</v>
      </c>
      <c r="S938" t="str">
        <v>Polygender</v>
      </c>
      <c r="T938">
        <v>70</v>
      </c>
      <c r="U938" t="str">
        <v>735 Goldner AvenueSuite 768</v>
      </c>
      <c r="V938">
        <v>8388</v>
      </c>
      <c r="W938" t="str">
        <v>Port Kiara</v>
      </c>
      <c r="X938" t="str">
        <v>Western Australia</v>
      </c>
      <c r="Y938" t="str">
        <v>Australia</v>
      </c>
      <c r="Z938">
        <v>2</v>
      </c>
      <c r="AA938" s="3" t="str">
        <f t="shared" si="29"/>
        <v>10 to 20</v>
      </c>
      <c r="AP938" s="6">
        <v>842</v>
      </c>
      <c r="AQ938" s="6" t="s">
        <v>1377</v>
      </c>
    </row>
    <row r="939" spans="1:43" x14ac:dyDescent="0.25">
      <c r="A939">
        <v>937</v>
      </c>
      <c r="B939">
        <v>193</v>
      </c>
      <c r="C939">
        <v>1084</v>
      </c>
      <c r="D939">
        <v>93</v>
      </c>
      <c r="E939">
        <v>2</v>
      </c>
      <c r="F939">
        <v>186</v>
      </c>
      <c r="G939" t="str">
        <f>VLOOKUP($C939,'Raw-products'!$A$2:$H$1261,MATCH(G$1,'Raw-products'!$A$1:$H$1,0))</f>
        <v>Trousers</v>
      </c>
      <c r="H939" t="str">
        <f>VLOOKUP($C939,'Raw-products'!$A$2:$H$1261,MATCH(H$1,'Raw-products'!$A$1:$H$1,0))</f>
        <v>Joggers</v>
      </c>
      <c r="I939" t="str">
        <f>VLOOKUP($C939,'Raw-products'!$A$2:$H$1261,MATCH(I$1,'Raw-products'!$A$1:$H$1,0))</f>
        <v>XL</v>
      </c>
      <c r="J939" t="str">
        <f>VLOOKUP($C939,'Raw-products'!$A$2:$H$1261,MATCH(J$1,'Raw-products'!$A$1:$H$1,0))</f>
        <v>violet</v>
      </c>
      <c r="K939">
        <f>VLOOKUP($C939,'Raw-products'!$A$2:$H$1261,MATCH(K$1,'Raw-products'!$A$1:$H$1,0))</f>
        <v>94</v>
      </c>
      <c r="L939">
        <f>VLOOKUP($C939,'Raw-products'!$A$2:$H$1261,MATCH(L$1,'Raw-products'!$A$1:$H$1,0))</f>
        <v>40</v>
      </c>
      <c r="M939" s="5">
        <f t="shared" si="28"/>
        <v>3760</v>
      </c>
      <c r="N939" cm="1">
        <f t="array" ref="N939:Q939">_xlfn.XLOOKUP($B939,'Raw -orders'!$A:$A,'Raw -orders'!$B:$E)</f>
        <v>846</v>
      </c>
      <c r="O939">
        <v>54256</v>
      </c>
      <c r="P939" s="1">
        <v>44353</v>
      </c>
      <c r="Q939" s="1">
        <v>44354</v>
      </c>
      <c r="R939" t="str" cm="1">
        <f t="array" ref="R939:Y939">_xlfn.XLOOKUP($N939,'Raw - customers'!$A:$A,'Raw - customers'!$B:$I)</f>
        <v>Isidore Bleasdille</v>
      </c>
      <c r="S939" t="str">
        <v>Genderfluid</v>
      </c>
      <c r="T939">
        <v>72</v>
      </c>
      <c r="U939" t="str">
        <v>69 Michael PlazaApt. 659</v>
      </c>
      <c r="V939">
        <v>6634</v>
      </c>
      <c r="W939" t="str">
        <v>Davidtown</v>
      </c>
      <c r="X939" t="str">
        <v>Victoria</v>
      </c>
      <c r="Y939" t="str">
        <v>Australia</v>
      </c>
      <c r="Z939">
        <v>6</v>
      </c>
      <c r="AA939" s="3" t="str">
        <f t="shared" si="29"/>
        <v>0 to 10</v>
      </c>
      <c r="AP939" s="6">
        <v>846</v>
      </c>
      <c r="AQ939" s="6" t="s">
        <v>1396</v>
      </c>
    </row>
    <row r="940" spans="1:43" x14ac:dyDescent="0.25">
      <c r="A940">
        <v>938</v>
      </c>
      <c r="B940">
        <v>193</v>
      </c>
      <c r="C940">
        <v>63</v>
      </c>
      <c r="D940">
        <v>104</v>
      </c>
      <c r="E940">
        <v>3</v>
      </c>
      <c r="F940">
        <v>312</v>
      </c>
      <c r="G940" t="str">
        <f>VLOOKUP($C940,'Raw-products'!$A$2:$H$1261,MATCH(G$1,'Raw-products'!$A$1:$H$1,0))</f>
        <v>Shirt</v>
      </c>
      <c r="H940" t="str">
        <f>VLOOKUP($C940,'Raw-products'!$A$2:$H$1261,MATCH(H$1,'Raw-products'!$A$1:$H$1,0))</f>
        <v>Dress</v>
      </c>
      <c r="I940" t="str">
        <f>VLOOKUP($C940,'Raw-products'!$A$2:$H$1261,MATCH(I$1,'Raw-products'!$A$1:$H$1,0))</f>
        <v>L</v>
      </c>
      <c r="J940" t="str">
        <f>VLOOKUP($C940,'Raw-products'!$A$2:$H$1261,MATCH(J$1,'Raw-products'!$A$1:$H$1,0))</f>
        <v>indigo</v>
      </c>
      <c r="K940">
        <f>VLOOKUP($C940,'Raw-products'!$A$2:$H$1261,MATCH(K$1,'Raw-products'!$A$1:$H$1,0))</f>
        <v>119</v>
      </c>
      <c r="L940">
        <f>VLOOKUP($C940,'Raw-products'!$A$2:$H$1261,MATCH(L$1,'Raw-products'!$A$1:$H$1,0))</f>
        <v>71</v>
      </c>
      <c r="M940" s="5">
        <f t="shared" si="28"/>
        <v>8449</v>
      </c>
      <c r="N940" cm="1">
        <f t="array" ref="N940:Q940">_xlfn.XLOOKUP($B940,'Raw -orders'!$A:$A,'Raw -orders'!$B:$E)</f>
        <v>846</v>
      </c>
      <c r="O940">
        <v>54256</v>
      </c>
      <c r="P940" s="1">
        <v>44353</v>
      </c>
      <c r="Q940" s="1">
        <v>44354</v>
      </c>
      <c r="R940" t="str" cm="1">
        <f t="array" ref="R940:Y940">_xlfn.XLOOKUP($N940,'Raw - customers'!$A:$A,'Raw - customers'!$B:$I)</f>
        <v>Isidore Bleasdille</v>
      </c>
      <c r="S940" t="str">
        <v>Genderfluid</v>
      </c>
      <c r="T940">
        <v>72</v>
      </c>
      <c r="U940" t="str">
        <v>69 Michael PlazaApt. 659</v>
      </c>
      <c r="V940">
        <v>6634</v>
      </c>
      <c r="W940" t="str">
        <v>Davidtown</v>
      </c>
      <c r="X940" t="str">
        <v>Victoria</v>
      </c>
      <c r="Y940" t="str">
        <v>Australia</v>
      </c>
      <c r="Z940">
        <v>6</v>
      </c>
      <c r="AA940" s="3" t="str">
        <f t="shared" si="29"/>
        <v>0 to 10</v>
      </c>
      <c r="AP940" s="6">
        <v>846</v>
      </c>
      <c r="AQ940" s="6" t="s">
        <v>1396</v>
      </c>
    </row>
    <row r="941" spans="1:43" x14ac:dyDescent="0.25">
      <c r="A941">
        <v>939</v>
      </c>
      <c r="B941">
        <v>193</v>
      </c>
      <c r="C941">
        <v>396</v>
      </c>
      <c r="D941">
        <v>119</v>
      </c>
      <c r="E941">
        <v>2</v>
      </c>
      <c r="F941">
        <v>238</v>
      </c>
      <c r="G941" t="str">
        <f>VLOOKUP($C941,'Raw-products'!$A$2:$H$1261,MATCH(G$1,'Raw-products'!$A$1:$H$1,0))</f>
        <v>Shirt</v>
      </c>
      <c r="H941" t="str">
        <f>VLOOKUP($C941,'Raw-products'!$A$2:$H$1261,MATCH(H$1,'Raw-products'!$A$1:$H$1,0))</f>
        <v>Casual Slim Fit</v>
      </c>
      <c r="I941" t="str">
        <f>VLOOKUP($C941,'Raw-products'!$A$2:$H$1261,MATCH(I$1,'Raw-products'!$A$1:$H$1,0))</f>
        <v>S</v>
      </c>
      <c r="J941" t="str">
        <f>VLOOKUP($C941,'Raw-products'!$A$2:$H$1261,MATCH(J$1,'Raw-products'!$A$1:$H$1,0))</f>
        <v>yellow</v>
      </c>
      <c r="K941">
        <f>VLOOKUP($C941,'Raw-products'!$A$2:$H$1261,MATCH(K$1,'Raw-products'!$A$1:$H$1,0))</f>
        <v>113</v>
      </c>
      <c r="L941">
        <f>VLOOKUP($C941,'Raw-products'!$A$2:$H$1261,MATCH(L$1,'Raw-products'!$A$1:$H$1,0))</f>
        <v>45</v>
      </c>
      <c r="M941" s="5">
        <f t="shared" si="28"/>
        <v>5085</v>
      </c>
      <c r="N941" cm="1">
        <f t="array" ref="N941:Q941">_xlfn.XLOOKUP($B941,'Raw -orders'!$A:$A,'Raw -orders'!$B:$E)</f>
        <v>846</v>
      </c>
      <c r="O941">
        <v>54256</v>
      </c>
      <c r="P941" s="1">
        <v>44353</v>
      </c>
      <c r="Q941" s="1">
        <v>44354</v>
      </c>
      <c r="R941" t="str" cm="1">
        <f t="array" ref="R941:Y941">_xlfn.XLOOKUP($N941,'Raw - customers'!$A:$A,'Raw - customers'!$B:$I)</f>
        <v>Isidore Bleasdille</v>
      </c>
      <c r="S941" t="str">
        <v>Genderfluid</v>
      </c>
      <c r="T941">
        <v>72</v>
      </c>
      <c r="U941" t="str">
        <v>69 Michael PlazaApt. 659</v>
      </c>
      <c r="V941">
        <v>6634</v>
      </c>
      <c r="W941" t="str">
        <v>Davidtown</v>
      </c>
      <c r="X941" t="str">
        <v>Victoria</v>
      </c>
      <c r="Y941" t="str">
        <v>Australia</v>
      </c>
      <c r="Z941">
        <v>6</v>
      </c>
      <c r="AA941" s="3" t="str">
        <f t="shared" si="29"/>
        <v>0 to 10</v>
      </c>
      <c r="AP941" s="6">
        <v>846</v>
      </c>
      <c r="AQ941" s="6" t="s">
        <v>1396</v>
      </c>
    </row>
    <row r="942" spans="1:43" x14ac:dyDescent="0.25">
      <c r="A942">
        <v>940</v>
      </c>
      <c r="B942">
        <v>193</v>
      </c>
      <c r="C942">
        <v>762</v>
      </c>
      <c r="D942">
        <v>109</v>
      </c>
      <c r="E942">
        <v>1</v>
      </c>
      <c r="F942">
        <v>109</v>
      </c>
      <c r="G942" t="str">
        <f>VLOOKUP($C942,'Raw-products'!$A$2:$H$1261,MATCH(G$1,'Raw-products'!$A$1:$H$1,0))</f>
        <v>Jacket</v>
      </c>
      <c r="H942" t="str">
        <f>VLOOKUP($C942,'Raw-products'!$A$2:$H$1261,MATCH(H$1,'Raw-products'!$A$1:$H$1,0))</f>
        <v>Peacoat</v>
      </c>
      <c r="I942" t="str">
        <f>VLOOKUP($C942,'Raw-products'!$A$2:$H$1261,MATCH(I$1,'Raw-products'!$A$1:$H$1,0))</f>
        <v>M</v>
      </c>
      <c r="J942" t="str">
        <f>VLOOKUP($C942,'Raw-products'!$A$2:$H$1261,MATCH(J$1,'Raw-products'!$A$1:$H$1,0))</f>
        <v>indigo</v>
      </c>
      <c r="K942">
        <f>VLOOKUP($C942,'Raw-products'!$A$2:$H$1261,MATCH(K$1,'Raw-products'!$A$1:$H$1,0))</f>
        <v>102</v>
      </c>
      <c r="L942">
        <f>VLOOKUP($C942,'Raw-products'!$A$2:$H$1261,MATCH(L$1,'Raw-products'!$A$1:$H$1,0))</f>
        <v>52</v>
      </c>
      <c r="M942" s="5">
        <f t="shared" si="28"/>
        <v>5304</v>
      </c>
      <c r="N942" cm="1">
        <f t="array" ref="N942:Q942">_xlfn.XLOOKUP($B942,'Raw -orders'!$A:$A,'Raw -orders'!$B:$E)</f>
        <v>846</v>
      </c>
      <c r="O942">
        <v>54256</v>
      </c>
      <c r="P942" s="1">
        <v>44353</v>
      </c>
      <c r="Q942" s="1">
        <v>44354</v>
      </c>
      <c r="R942" t="str" cm="1">
        <f t="array" ref="R942:Y942">_xlfn.XLOOKUP($N942,'Raw - customers'!$A:$A,'Raw - customers'!$B:$I)</f>
        <v>Isidore Bleasdille</v>
      </c>
      <c r="S942" t="str">
        <v>Genderfluid</v>
      </c>
      <c r="T942">
        <v>72</v>
      </c>
      <c r="U942" t="str">
        <v>69 Michael PlazaApt. 659</v>
      </c>
      <c r="V942">
        <v>6634</v>
      </c>
      <c r="W942" t="str">
        <v>Davidtown</v>
      </c>
      <c r="X942" t="str">
        <v>Victoria</v>
      </c>
      <c r="Y942" t="str">
        <v>Australia</v>
      </c>
      <c r="Z942">
        <v>6</v>
      </c>
      <c r="AA942" s="3" t="str">
        <f t="shared" si="29"/>
        <v>0 to 10</v>
      </c>
      <c r="AP942" s="6">
        <v>846</v>
      </c>
      <c r="AQ942" s="6" t="s">
        <v>1396</v>
      </c>
    </row>
    <row r="943" spans="1:43" x14ac:dyDescent="0.25">
      <c r="A943">
        <v>941</v>
      </c>
      <c r="B943">
        <v>193</v>
      </c>
      <c r="C943">
        <v>593</v>
      </c>
      <c r="D943">
        <v>100</v>
      </c>
      <c r="E943">
        <v>2</v>
      </c>
      <c r="F943">
        <v>200</v>
      </c>
      <c r="G943" t="str">
        <f>VLOOKUP($C943,'Raw-products'!$A$2:$H$1261,MATCH(G$1,'Raw-products'!$A$1:$H$1,0))</f>
        <v>Jacket</v>
      </c>
      <c r="H943" t="str">
        <f>VLOOKUP($C943,'Raw-products'!$A$2:$H$1261,MATCH(H$1,'Raw-products'!$A$1:$H$1,0))</f>
        <v>Bomber</v>
      </c>
      <c r="I943" t="str">
        <f>VLOOKUP($C943,'Raw-products'!$A$2:$H$1261,MATCH(I$1,'Raw-products'!$A$1:$H$1,0))</f>
        <v>L</v>
      </c>
      <c r="J943" t="str">
        <f>VLOOKUP($C943,'Raw-products'!$A$2:$H$1261,MATCH(J$1,'Raw-products'!$A$1:$H$1,0))</f>
        <v>violet</v>
      </c>
      <c r="K943">
        <f>VLOOKUP($C943,'Raw-products'!$A$2:$H$1261,MATCH(K$1,'Raw-products'!$A$1:$H$1,0))</f>
        <v>90</v>
      </c>
      <c r="L943">
        <f>VLOOKUP($C943,'Raw-products'!$A$2:$H$1261,MATCH(L$1,'Raw-products'!$A$1:$H$1,0))</f>
        <v>68</v>
      </c>
      <c r="M943" s="5">
        <f t="shared" si="28"/>
        <v>6120</v>
      </c>
      <c r="N943" cm="1">
        <f t="array" ref="N943:Q943">_xlfn.XLOOKUP($B943,'Raw -orders'!$A:$A,'Raw -orders'!$B:$E)</f>
        <v>846</v>
      </c>
      <c r="O943">
        <v>54256</v>
      </c>
      <c r="P943" s="1">
        <v>44353</v>
      </c>
      <c r="Q943" s="1">
        <v>44354</v>
      </c>
      <c r="R943" t="str" cm="1">
        <f t="array" ref="R943:Y943">_xlfn.XLOOKUP($N943,'Raw - customers'!$A:$A,'Raw - customers'!$B:$I)</f>
        <v>Isidore Bleasdille</v>
      </c>
      <c r="S943" t="str">
        <v>Genderfluid</v>
      </c>
      <c r="T943">
        <v>72</v>
      </c>
      <c r="U943" t="str">
        <v>69 Michael PlazaApt. 659</v>
      </c>
      <c r="V943">
        <v>6634</v>
      </c>
      <c r="W943" t="str">
        <v>Davidtown</v>
      </c>
      <c r="X943" t="str">
        <v>Victoria</v>
      </c>
      <c r="Y943" t="str">
        <v>Australia</v>
      </c>
      <c r="Z943">
        <v>6</v>
      </c>
      <c r="AA943" s="3" t="str">
        <f t="shared" si="29"/>
        <v>0 to 10</v>
      </c>
      <c r="AP943" s="6">
        <v>846</v>
      </c>
      <c r="AQ943" s="6" t="s">
        <v>1396</v>
      </c>
    </row>
    <row r="944" spans="1:43" x14ac:dyDescent="0.25">
      <c r="A944">
        <v>942</v>
      </c>
      <c r="B944">
        <v>193</v>
      </c>
      <c r="C944">
        <v>1061</v>
      </c>
      <c r="D944">
        <v>93</v>
      </c>
      <c r="E944">
        <v>2</v>
      </c>
      <c r="F944">
        <v>186</v>
      </c>
      <c r="G944" t="str">
        <f>VLOOKUP($C944,'Raw-products'!$A$2:$H$1261,MATCH(G$1,'Raw-products'!$A$1:$H$1,0))</f>
        <v>Trousers</v>
      </c>
      <c r="H944" t="str">
        <f>VLOOKUP($C944,'Raw-products'!$A$2:$H$1261,MATCH(H$1,'Raw-products'!$A$1:$H$1,0))</f>
        <v>Joggers</v>
      </c>
      <c r="I944" t="str">
        <f>VLOOKUP($C944,'Raw-products'!$A$2:$H$1261,MATCH(I$1,'Raw-products'!$A$1:$H$1,0))</f>
        <v>S</v>
      </c>
      <c r="J944" t="str">
        <f>VLOOKUP($C944,'Raw-products'!$A$2:$H$1261,MATCH(J$1,'Raw-products'!$A$1:$H$1,0))</f>
        <v>yellow</v>
      </c>
      <c r="K944">
        <f>VLOOKUP($C944,'Raw-products'!$A$2:$H$1261,MATCH(K$1,'Raw-products'!$A$1:$H$1,0))</f>
        <v>94</v>
      </c>
      <c r="L944">
        <f>VLOOKUP($C944,'Raw-products'!$A$2:$H$1261,MATCH(L$1,'Raw-products'!$A$1:$H$1,0))</f>
        <v>76</v>
      </c>
      <c r="M944" s="5">
        <f t="shared" si="28"/>
        <v>7144</v>
      </c>
      <c r="N944" cm="1">
        <f t="array" ref="N944:Q944">_xlfn.XLOOKUP($B944,'Raw -orders'!$A:$A,'Raw -orders'!$B:$E)</f>
        <v>846</v>
      </c>
      <c r="O944">
        <v>54256</v>
      </c>
      <c r="P944" s="1">
        <v>44353</v>
      </c>
      <c r="Q944" s="1">
        <v>44354</v>
      </c>
      <c r="R944" t="str" cm="1">
        <f t="array" ref="R944:Y944">_xlfn.XLOOKUP($N944,'Raw - customers'!$A:$A,'Raw - customers'!$B:$I)</f>
        <v>Isidore Bleasdille</v>
      </c>
      <c r="S944" t="str">
        <v>Genderfluid</v>
      </c>
      <c r="T944">
        <v>72</v>
      </c>
      <c r="U944" t="str">
        <v>69 Michael PlazaApt. 659</v>
      </c>
      <c r="V944">
        <v>6634</v>
      </c>
      <c r="W944" t="str">
        <v>Davidtown</v>
      </c>
      <c r="X944" t="str">
        <v>Victoria</v>
      </c>
      <c r="Y944" t="str">
        <v>Australia</v>
      </c>
      <c r="Z944">
        <v>6</v>
      </c>
      <c r="AA944" s="3" t="str">
        <f t="shared" si="29"/>
        <v>0 to 10</v>
      </c>
      <c r="AP944" s="6">
        <v>846</v>
      </c>
      <c r="AQ944" s="6" t="s">
        <v>1396</v>
      </c>
    </row>
    <row r="945" spans="1:43" x14ac:dyDescent="0.25">
      <c r="A945">
        <v>943</v>
      </c>
      <c r="B945">
        <v>193</v>
      </c>
      <c r="C945">
        <v>656</v>
      </c>
      <c r="D945">
        <v>93</v>
      </c>
      <c r="E945">
        <v>3</v>
      </c>
      <c r="F945">
        <v>279</v>
      </c>
      <c r="G945" t="str">
        <f>VLOOKUP($C945,'Raw-products'!$A$2:$H$1261,MATCH(G$1,'Raw-products'!$A$1:$H$1,0))</f>
        <v>Jacket</v>
      </c>
      <c r="H945" t="str">
        <f>VLOOKUP($C945,'Raw-products'!$A$2:$H$1261,MATCH(H$1,'Raw-products'!$A$1:$H$1,0))</f>
        <v>Coach</v>
      </c>
      <c r="I945" t="str">
        <f>VLOOKUP($C945,'Raw-products'!$A$2:$H$1261,MATCH(I$1,'Raw-products'!$A$1:$H$1,0))</f>
        <v>S</v>
      </c>
      <c r="J945" t="str">
        <f>VLOOKUP($C945,'Raw-products'!$A$2:$H$1261,MATCH(J$1,'Raw-products'!$A$1:$H$1,0))</f>
        <v>indigo</v>
      </c>
      <c r="K945">
        <f>VLOOKUP($C945,'Raw-products'!$A$2:$H$1261,MATCH(K$1,'Raw-products'!$A$1:$H$1,0))</f>
        <v>115</v>
      </c>
      <c r="L945">
        <f>VLOOKUP($C945,'Raw-products'!$A$2:$H$1261,MATCH(L$1,'Raw-products'!$A$1:$H$1,0))</f>
        <v>78</v>
      </c>
      <c r="M945" s="5">
        <f t="shared" si="28"/>
        <v>8970</v>
      </c>
      <c r="N945" cm="1">
        <f t="array" ref="N945:Q945">_xlfn.XLOOKUP($B945,'Raw -orders'!$A:$A,'Raw -orders'!$B:$E)</f>
        <v>846</v>
      </c>
      <c r="O945">
        <v>54256</v>
      </c>
      <c r="P945" s="1">
        <v>44353</v>
      </c>
      <c r="Q945" s="1">
        <v>44354</v>
      </c>
      <c r="R945" t="str" cm="1">
        <f t="array" ref="R945:Y945">_xlfn.XLOOKUP($N945,'Raw - customers'!$A:$A,'Raw - customers'!$B:$I)</f>
        <v>Isidore Bleasdille</v>
      </c>
      <c r="S945" t="str">
        <v>Genderfluid</v>
      </c>
      <c r="T945">
        <v>72</v>
      </c>
      <c r="U945" t="str">
        <v>69 Michael PlazaApt. 659</v>
      </c>
      <c r="V945">
        <v>6634</v>
      </c>
      <c r="W945" t="str">
        <v>Davidtown</v>
      </c>
      <c r="X945" t="str">
        <v>Victoria</v>
      </c>
      <c r="Y945" t="str">
        <v>Australia</v>
      </c>
      <c r="Z945">
        <v>6</v>
      </c>
      <c r="AA945" s="3" t="str">
        <f t="shared" si="29"/>
        <v>0 to 10</v>
      </c>
      <c r="AP945" s="6">
        <v>846</v>
      </c>
      <c r="AQ945" s="6" t="s">
        <v>1396</v>
      </c>
    </row>
    <row r="946" spans="1:43" x14ac:dyDescent="0.25">
      <c r="A946">
        <v>944</v>
      </c>
      <c r="B946">
        <v>193</v>
      </c>
      <c r="C946">
        <v>727</v>
      </c>
      <c r="D946">
        <v>119</v>
      </c>
      <c r="E946">
        <v>1</v>
      </c>
      <c r="F946">
        <v>119</v>
      </c>
      <c r="G946" t="str">
        <f>VLOOKUP($C946,'Raw-products'!$A$2:$H$1261,MATCH(G$1,'Raw-products'!$A$1:$H$1,0))</f>
        <v>Jacket</v>
      </c>
      <c r="H946" t="str">
        <f>VLOOKUP($C946,'Raw-products'!$A$2:$H$1261,MATCH(H$1,'Raw-products'!$A$1:$H$1,0))</f>
        <v>Trench Coat</v>
      </c>
      <c r="I946" t="str">
        <f>VLOOKUP($C946,'Raw-products'!$A$2:$H$1261,MATCH(I$1,'Raw-products'!$A$1:$H$1,0))</f>
        <v>M</v>
      </c>
      <c r="J946" t="str">
        <f>VLOOKUP($C946,'Raw-products'!$A$2:$H$1261,MATCH(J$1,'Raw-products'!$A$1:$H$1,0))</f>
        <v>indigo</v>
      </c>
      <c r="K946">
        <f>VLOOKUP($C946,'Raw-products'!$A$2:$H$1261,MATCH(K$1,'Raw-products'!$A$1:$H$1,0))</f>
        <v>112</v>
      </c>
      <c r="L946">
        <f>VLOOKUP($C946,'Raw-products'!$A$2:$H$1261,MATCH(L$1,'Raw-products'!$A$1:$H$1,0))</f>
        <v>42</v>
      </c>
      <c r="M946" s="5">
        <f t="shared" si="28"/>
        <v>4704</v>
      </c>
      <c r="N946" cm="1">
        <f t="array" ref="N946:Q946">_xlfn.XLOOKUP($B946,'Raw -orders'!$A:$A,'Raw -orders'!$B:$E)</f>
        <v>846</v>
      </c>
      <c r="O946">
        <v>54256</v>
      </c>
      <c r="P946" s="1">
        <v>44353</v>
      </c>
      <c r="Q946" s="1">
        <v>44354</v>
      </c>
      <c r="R946" t="str" cm="1">
        <f t="array" ref="R946:Y946">_xlfn.XLOOKUP($N946,'Raw - customers'!$A:$A,'Raw - customers'!$B:$I)</f>
        <v>Isidore Bleasdille</v>
      </c>
      <c r="S946" t="str">
        <v>Genderfluid</v>
      </c>
      <c r="T946">
        <v>72</v>
      </c>
      <c r="U946" t="str">
        <v>69 Michael PlazaApt. 659</v>
      </c>
      <c r="V946">
        <v>6634</v>
      </c>
      <c r="W946" t="str">
        <v>Davidtown</v>
      </c>
      <c r="X946" t="str">
        <v>Victoria</v>
      </c>
      <c r="Y946" t="str">
        <v>Australia</v>
      </c>
      <c r="Z946">
        <v>6</v>
      </c>
      <c r="AA946" s="3" t="str">
        <f t="shared" si="29"/>
        <v>0 to 10</v>
      </c>
      <c r="AP946" s="6">
        <v>846</v>
      </c>
      <c r="AQ946" s="6" t="s">
        <v>1396</v>
      </c>
    </row>
    <row r="947" spans="1:43" x14ac:dyDescent="0.25">
      <c r="A947">
        <v>945</v>
      </c>
      <c r="B947">
        <v>194</v>
      </c>
      <c r="C947">
        <v>371</v>
      </c>
      <c r="D947">
        <v>94</v>
      </c>
      <c r="E947">
        <v>1</v>
      </c>
      <c r="F947">
        <v>94</v>
      </c>
      <c r="G947" t="str">
        <f>VLOOKUP($C947,'Raw-products'!$A$2:$H$1261,MATCH(G$1,'Raw-products'!$A$1:$H$1,0))</f>
        <v>Shirt</v>
      </c>
      <c r="H947" t="str">
        <f>VLOOKUP($C947,'Raw-products'!$A$2:$H$1261,MATCH(H$1,'Raw-products'!$A$1:$H$1,0))</f>
        <v>Henley</v>
      </c>
      <c r="I947" t="str">
        <f>VLOOKUP($C947,'Raw-products'!$A$2:$H$1261,MATCH(I$1,'Raw-products'!$A$1:$H$1,0))</f>
        <v>S</v>
      </c>
      <c r="J947" t="str">
        <f>VLOOKUP($C947,'Raw-products'!$A$2:$H$1261,MATCH(J$1,'Raw-products'!$A$1:$H$1,0))</f>
        <v>blue</v>
      </c>
      <c r="K947">
        <f>VLOOKUP($C947,'Raw-products'!$A$2:$H$1261,MATCH(K$1,'Raw-products'!$A$1:$H$1,0))</f>
        <v>92</v>
      </c>
      <c r="L947">
        <f>VLOOKUP($C947,'Raw-products'!$A$2:$H$1261,MATCH(L$1,'Raw-products'!$A$1:$H$1,0))</f>
        <v>75</v>
      </c>
      <c r="M947" s="5">
        <f t="shared" si="28"/>
        <v>6900</v>
      </c>
      <c r="N947" cm="1">
        <f t="array" ref="N947:Q947">_xlfn.XLOOKUP($B947,'Raw -orders'!$A:$A,'Raw -orders'!$B:$E)</f>
        <v>415</v>
      </c>
      <c r="O947">
        <v>21994</v>
      </c>
      <c r="P947" s="1">
        <v>44492</v>
      </c>
      <c r="Q947" s="1">
        <v>44503</v>
      </c>
      <c r="R947" t="str" cm="1">
        <f t="array" ref="R947:Y947">_xlfn.XLOOKUP($N947,'Raw - customers'!$A:$A,'Raw - customers'!$B:$I)</f>
        <v>Ashley Gant</v>
      </c>
      <c r="S947" t="str">
        <v>Polygender</v>
      </c>
      <c r="T947">
        <v>40</v>
      </c>
      <c r="U947" t="str">
        <v>458 Imogen Station StSuite 799</v>
      </c>
      <c r="V947">
        <v>7671</v>
      </c>
      <c r="W947" t="str">
        <v>Dietrichville</v>
      </c>
      <c r="X947" t="str">
        <v>South Australia</v>
      </c>
      <c r="Y947" t="str">
        <v>Australia</v>
      </c>
      <c r="Z947">
        <v>10</v>
      </c>
      <c r="AA947" s="3" t="str">
        <f t="shared" si="29"/>
        <v>10 to 20</v>
      </c>
      <c r="AP947" s="6">
        <v>415</v>
      </c>
      <c r="AQ947" s="6" t="s">
        <v>1345</v>
      </c>
    </row>
    <row r="948" spans="1:43" x14ac:dyDescent="0.25">
      <c r="A948">
        <v>946</v>
      </c>
      <c r="B948">
        <v>194</v>
      </c>
      <c r="C948">
        <v>303</v>
      </c>
      <c r="D948">
        <v>105</v>
      </c>
      <c r="E948">
        <v>3</v>
      </c>
      <c r="F948">
        <v>315</v>
      </c>
      <c r="G948" t="str">
        <f>VLOOKUP($C948,'Raw-products'!$A$2:$H$1261,MATCH(G$1,'Raw-products'!$A$1:$H$1,0))</f>
        <v>Shirt</v>
      </c>
      <c r="H948" t="str">
        <f>VLOOKUP($C948,'Raw-products'!$A$2:$H$1261,MATCH(H$1,'Raw-products'!$A$1:$H$1,0))</f>
        <v>Cuban Collar</v>
      </c>
      <c r="I948" t="str">
        <f>VLOOKUP($C948,'Raw-products'!$A$2:$H$1261,MATCH(I$1,'Raw-products'!$A$1:$H$1,0))</f>
        <v>L</v>
      </c>
      <c r="J948" t="str">
        <f>VLOOKUP($C948,'Raw-products'!$A$2:$H$1261,MATCH(J$1,'Raw-products'!$A$1:$H$1,0))</f>
        <v>blue</v>
      </c>
      <c r="K948">
        <f>VLOOKUP($C948,'Raw-products'!$A$2:$H$1261,MATCH(K$1,'Raw-products'!$A$1:$H$1,0))</f>
        <v>93</v>
      </c>
      <c r="L948">
        <f>VLOOKUP($C948,'Raw-products'!$A$2:$H$1261,MATCH(L$1,'Raw-products'!$A$1:$H$1,0))</f>
        <v>65</v>
      </c>
      <c r="M948" s="5">
        <f t="shared" si="28"/>
        <v>6045</v>
      </c>
      <c r="N948" cm="1">
        <f t="array" ref="N948:Q948">_xlfn.XLOOKUP($B948,'Raw -orders'!$A:$A,'Raw -orders'!$B:$E)</f>
        <v>415</v>
      </c>
      <c r="O948">
        <v>21994</v>
      </c>
      <c r="P948" s="1">
        <v>44492</v>
      </c>
      <c r="Q948" s="1">
        <v>44503</v>
      </c>
      <c r="R948" t="str" cm="1">
        <f t="array" ref="R948:Y948">_xlfn.XLOOKUP($N948,'Raw - customers'!$A:$A,'Raw - customers'!$B:$I)</f>
        <v>Ashley Gant</v>
      </c>
      <c r="S948" t="str">
        <v>Polygender</v>
      </c>
      <c r="T948">
        <v>40</v>
      </c>
      <c r="U948" t="str">
        <v>458 Imogen Station StSuite 799</v>
      </c>
      <c r="V948">
        <v>7671</v>
      </c>
      <c r="W948" t="str">
        <v>Dietrichville</v>
      </c>
      <c r="X948" t="str">
        <v>South Australia</v>
      </c>
      <c r="Y948" t="str">
        <v>Australia</v>
      </c>
      <c r="Z948">
        <v>10</v>
      </c>
      <c r="AA948" s="3" t="str">
        <f t="shared" si="29"/>
        <v>10 to 20</v>
      </c>
      <c r="AP948" s="6">
        <v>415</v>
      </c>
      <c r="AQ948" s="6" t="s">
        <v>1345</v>
      </c>
    </row>
    <row r="949" spans="1:43" x14ac:dyDescent="0.25">
      <c r="A949">
        <v>947</v>
      </c>
      <c r="B949">
        <v>194</v>
      </c>
      <c r="C949">
        <v>954</v>
      </c>
      <c r="D949">
        <v>97</v>
      </c>
      <c r="E949">
        <v>1</v>
      </c>
      <c r="F949">
        <v>97</v>
      </c>
      <c r="G949" t="str">
        <f>VLOOKUP($C949,'Raw-products'!$A$2:$H$1261,MATCH(G$1,'Raw-products'!$A$1:$H$1,0))</f>
        <v>Trousers</v>
      </c>
      <c r="H949" t="str">
        <f>VLOOKUP($C949,'Raw-products'!$A$2:$H$1261,MATCH(H$1,'Raw-products'!$A$1:$H$1,0))</f>
        <v>Slim-Fit</v>
      </c>
      <c r="I949" t="str">
        <f>VLOOKUP($C949,'Raw-products'!$A$2:$H$1261,MATCH(I$1,'Raw-products'!$A$1:$H$1,0))</f>
        <v>XL</v>
      </c>
      <c r="J949" t="str">
        <f>VLOOKUP($C949,'Raw-products'!$A$2:$H$1261,MATCH(J$1,'Raw-products'!$A$1:$H$1,0))</f>
        <v>orange</v>
      </c>
      <c r="K949">
        <f>VLOOKUP($C949,'Raw-products'!$A$2:$H$1261,MATCH(K$1,'Raw-products'!$A$1:$H$1,0))</f>
        <v>119</v>
      </c>
      <c r="L949">
        <f>VLOOKUP($C949,'Raw-products'!$A$2:$H$1261,MATCH(L$1,'Raw-products'!$A$1:$H$1,0))</f>
        <v>78</v>
      </c>
      <c r="M949" s="5">
        <f t="shared" si="28"/>
        <v>9282</v>
      </c>
      <c r="N949" cm="1">
        <f t="array" ref="N949:Q949">_xlfn.XLOOKUP($B949,'Raw -orders'!$A:$A,'Raw -orders'!$B:$E)</f>
        <v>415</v>
      </c>
      <c r="O949">
        <v>21994</v>
      </c>
      <c r="P949" s="1">
        <v>44492</v>
      </c>
      <c r="Q949" s="1">
        <v>44503</v>
      </c>
      <c r="R949" t="str" cm="1">
        <f t="array" ref="R949:Y949">_xlfn.XLOOKUP($N949,'Raw - customers'!$A:$A,'Raw - customers'!$B:$I)</f>
        <v>Ashley Gant</v>
      </c>
      <c r="S949" t="str">
        <v>Polygender</v>
      </c>
      <c r="T949">
        <v>40</v>
      </c>
      <c r="U949" t="str">
        <v>458 Imogen Station StSuite 799</v>
      </c>
      <c r="V949">
        <v>7671</v>
      </c>
      <c r="W949" t="str">
        <v>Dietrichville</v>
      </c>
      <c r="X949" t="str">
        <v>South Australia</v>
      </c>
      <c r="Y949" t="str">
        <v>Australia</v>
      </c>
      <c r="Z949">
        <v>10</v>
      </c>
      <c r="AA949" s="3" t="str">
        <f t="shared" si="29"/>
        <v>10 to 20</v>
      </c>
      <c r="AP949" s="6">
        <v>415</v>
      </c>
      <c r="AQ949" s="6" t="s">
        <v>1345</v>
      </c>
    </row>
    <row r="950" spans="1:43" x14ac:dyDescent="0.25">
      <c r="A950">
        <v>948</v>
      </c>
      <c r="B950">
        <v>194</v>
      </c>
      <c r="C950">
        <v>893</v>
      </c>
      <c r="D950">
        <v>94</v>
      </c>
      <c r="E950">
        <v>1</v>
      </c>
      <c r="F950">
        <v>94</v>
      </c>
      <c r="G950" t="str">
        <f>VLOOKUP($C950,'Raw-products'!$A$2:$H$1261,MATCH(G$1,'Raw-products'!$A$1:$H$1,0))</f>
        <v>Trousers</v>
      </c>
      <c r="H950" t="str">
        <f>VLOOKUP($C950,'Raw-products'!$A$2:$H$1261,MATCH(H$1,'Raw-products'!$A$1:$H$1,0))</f>
        <v>Cords</v>
      </c>
      <c r="I950" t="str">
        <f>VLOOKUP($C950,'Raw-products'!$A$2:$H$1261,MATCH(I$1,'Raw-products'!$A$1:$H$1,0))</f>
        <v>L</v>
      </c>
      <c r="J950" t="str">
        <f>VLOOKUP($C950,'Raw-products'!$A$2:$H$1261,MATCH(J$1,'Raw-products'!$A$1:$H$1,0))</f>
        <v>green</v>
      </c>
      <c r="K950">
        <f>VLOOKUP($C950,'Raw-products'!$A$2:$H$1261,MATCH(K$1,'Raw-products'!$A$1:$H$1,0))</f>
        <v>113</v>
      </c>
      <c r="L950">
        <f>VLOOKUP($C950,'Raw-products'!$A$2:$H$1261,MATCH(L$1,'Raw-products'!$A$1:$H$1,0))</f>
        <v>62</v>
      </c>
      <c r="M950" s="5">
        <f t="shared" si="28"/>
        <v>7006</v>
      </c>
      <c r="N950" cm="1">
        <f t="array" ref="N950:Q950">_xlfn.XLOOKUP($B950,'Raw -orders'!$A:$A,'Raw -orders'!$B:$E)</f>
        <v>415</v>
      </c>
      <c r="O950">
        <v>21994</v>
      </c>
      <c r="P950" s="1">
        <v>44492</v>
      </c>
      <c r="Q950" s="1">
        <v>44503</v>
      </c>
      <c r="R950" t="str" cm="1">
        <f t="array" ref="R950:Y950">_xlfn.XLOOKUP($N950,'Raw - customers'!$A:$A,'Raw - customers'!$B:$I)</f>
        <v>Ashley Gant</v>
      </c>
      <c r="S950" t="str">
        <v>Polygender</v>
      </c>
      <c r="T950">
        <v>40</v>
      </c>
      <c r="U950" t="str">
        <v>458 Imogen Station StSuite 799</v>
      </c>
      <c r="V950">
        <v>7671</v>
      </c>
      <c r="W950" t="str">
        <v>Dietrichville</v>
      </c>
      <c r="X950" t="str">
        <v>South Australia</v>
      </c>
      <c r="Y950" t="str">
        <v>Australia</v>
      </c>
      <c r="Z950">
        <v>10</v>
      </c>
      <c r="AA950" s="3" t="str">
        <f t="shared" si="29"/>
        <v>10 to 20</v>
      </c>
      <c r="AP950" s="6">
        <v>415</v>
      </c>
      <c r="AQ950" s="6" t="s">
        <v>1345</v>
      </c>
    </row>
    <row r="951" spans="1:43" x14ac:dyDescent="0.25">
      <c r="A951">
        <v>949</v>
      </c>
      <c r="B951">
        <v>194</v>
      </c>
      <c r="C951">
        <v>25</v>
      </c>
      <c r="D951">
        <v>96</v>
      </c>
      <c r="E951">
        <v>1</v>
      </c>
      <c r="F951">
        <v>96</v>
      </c>
      <c r="G951" t="str">
        <f>VLOOKUP($C951,'Raw-products'!$A$2:$H$1261,MATCH(G$1,'Raw-products'!$A$1:$H$1,0))</f>
        <v>Shirt</v>
      </c>
      <c r="H951" t="str">
        <f>VLOOKUP($C951,'Raw-products'!$A$2:$H$1261,MATCH(H$1,'Raw-products'!$A$1:$H$1,0))</f>
        <v>Oxford Cloth</v>
      </c>
      <c r="I951" t="str">
        <f>VLOOKUP($C951,'Raw-products'!$A$2:$H$1261,MATCH(I$1,'Raw-products'!$A$1:$H$1,0))</f>
        <v>XS</v>
      </c>
      <c r="J951" t="str">
        <f>VLOOKUP($C951,'Raw-products'!$A$2:$H$1261,MATCH(J$1,'Raw-products'!$A$1:$H$1,0))</f>
        <v>indigo</v>
      </c>
      <c r="K951">
        <f>VLOOKUP($C951,'Raw-products'!$A$2:$H$1261,MATCH(K$1,'Raw-products'!$A$1:$H$1,0))</f>
        <v>114</v>
      </c>
      <c r="L951">
        <f>VLOOKUP($C951,'Raw-products'!$A$2:$H$1261,MATCH(L$1,'Raw-products'!$A$1:$H$1,0))</f>
        <v>61</v>
      </c>
      <c r="M951" s="5">
        <f t="shared" si="28"/>
        <v>6954</v>
      </c>
      <c r="N951" cm="1">
        <f t="array" ref="N951:Q951">_xlfn.XLOOKUP($B951,'Raw -orders'!$A:$A,'Raw -orders'!$B:$E)</f>
        <v>415</v>
      </c>
      <c r="O951">
        <v>21994</v>
      </c>
      <c r="P951" s="1">
        <v>44492</v>
      </c>
      <c r="Q951" s="1">
        <v>44503</v>
      </c>
      <c r="R951" t="str" cm="1">
        <f t="array" ref="R951:Y951">_xlfn.XLOOKUP($N951,'Raw - customers'!$A:$A,'Raw - customers'!$B:$I)</f>
        <v>Ashley Gant</v>
      </c>
      <c r="S951" t="str">
        <v>Polygender</v>
      </c>
      <c r="T951">
        <v>40</v>
      </c>
      <c r="U951" t="str">
        <v>458 Imogen Station StSuite 799</v>
      </c>
      <c r="V951">
        <v>7671</v>
      </c>
      <c r="W951" t="str">
        <v>Dietrichville</v>
      </c>
      <c r="X951" t="str">
        <v>South Australia</v>
      </c>
      <c r="Y951" t="str">
        <v>Australia</v>
      </c>
      <c r="Z951">
        <v>10</v>
      </c>
      <c r="AA951" s="3" t="str">
        <f t="shared" si="29"/>
        <v>10 to 20</v>
      </c>
      <c r="AP951" s="6">
        <v>415</v>
      </c>
      <c r="AQ951" s="6" t="s">
        <v>1345</v>
      </c>
    </row>
    <row r="952" spans="1:43" x14ac:dyDescent="0.25">
      <c r="A952">
        <v>950</v>
      </c>
      <c r="B952">
        <v>194</v>
      </c>
      <c r="C952">
        <v>179</v>
      </c>
      <c r="D952">
        <v>98</v>
      </c>
      <c r="E952">
        <v>3</v>
      </c>
      <c r="F952">
        <v>294</v>
      </c>
      <c r="G952" t="str">
        <f>VLOOKUP($C952,'Raw-products'!$A$2:$H$1261,MATCH(G$1,'Raw-products'!$A$1:$H$1,0))</f>
        <v>Shirt</v>
      </c>
      <c r="H952" t="str">
        <f>VLOOKUP($C952,'Raw-products'!$A$2:$H$1261,MATCH(H$1,'Raw-products'!$A$1:$H$1,0))</f>
        <v>Camp Collared</v>
      </c>
      <c r="I952" t="str">
        <f>VLOOKUP($C952,'Raw-products'!$A$2:$H$1261,MATCH(I$1,'Raw-products'!$A$1:$H$1,0))</f>
        <v>XL</v>
      </c>
      <c r="J952" t="str">
        <f>VLOOKUP($C952,'Raw-products'!$A$2:$H$1261,MATCH(J$1,'Raw-products'!$A$1:$H$1,0))</f>
        <v>red</v>
      </c>
      <c r="K952">
        <f>VLOOKUP($C952,'Raw-products'!$A$2:$H$1261,MATCH(K$1,'Raw-products'!$A$1:$H$1,0))</f>
        <v>112</v>
      </c>
      <c r="L952">
        <f>VLOOKUP($C952,'Raw-products'!$A$2:$H$1261,MATCH(L$1,'Raw-products'!$A$1:$H$1,0))</f>
        <v>79</v>
      </c>
      <c r="M952" s="5">
        <f t="shared" si="28"/>
        <v>8848</v>
      </c>
      <c r="N952" cm="1">
        <f t="array" ref="N952:Q952">_xlfn.XLOOKUP($B952,'Raw -orders'!$A:$A,'Raw -orders'!$B:$E)</f>
        <v>415</v>
      </c>
      <c r="O952">
        <v>21994</v>
      </c>
      <c r="P952" s="1">
        <v>44492</v>
      </c>
      <c r="Q952" s="1">
        <v>44503</v>
      </c>
      <c r="R952" t="str" cm="1">
        <f t="array" ref="R952:Y952">_xlfn.XLOOKUP($N952,'Raw - customers'!$A:$A,'Raw - customers'!$B:$I)</f>
        <v>Ashley Gant</v>
      </c>
      <c r="S952" t="str">
        <v>Polygender</v>
      </c>
      <c r="T952">
        <v>40</v>
      </c>
      <c r="U952" t="str">
        <v>458 Imogen Station StSuite 799</v>
      </c>
      <c r="V952">
        <v>7671</v>
      </c>
      <c r="W952" t="str">
        <v>Dietrichville</v>
      </c>
      <c r="X952" t="str">
        <v>South Australia</v>
      </c>
      <c r="Y952" t="str">
        <v>Australia</v>
      </c>
      <c r="Z952">
        <v>10</v>
      </c>
      <c r="AA952" s="3" t="str">
        <f t="shared" si="29"/>
        <v>10 to 20</v>
      </c>
      <c r="AP952" s="6">
        <v>415</v>
      </c>
      <c r="AQ952" s="6" t="s">
        <v>1345</v>
      </c>
    </row>
    <row r="953" spans="1:43" x14ac:dyDescent="0.25">
      <c r="A953">
        <v>951</v>
      </c>
      <c r="B953">
        <v>194</v>
      </c>
      <c r="C953">
        <v>71</v>
      </c>
      <c r="D953">
        <v>118</v>
      </c>
      <c r="E953">
        <v>3</v>
      </c>
      <c r="F953">
        <v>354</v>
      </c>
      <c r="G953" t="str">
        <f>VLOOKUP($C953,'Raw-products'!$A$2:$H$1261,MATCH(G$1,'Raw-products'!$A$1:$H$1,0))</f>
        <v>Shirt</v>
      </c>
      <c r="H953" t="str">
        <f>VLOOKUP($C953,'Raw-products'!$A$2:$H$1261,MATCH(H$1,'Raw-products'!$A$1:$H$1,0))</f>
        <v>Flannel</v>
      </c>
      <c r="I953" t="str">
        <f>VLOOKUP($C953,'Raw-products'!$A$2:$H$1261,MATCH(I$1,'Raw-products'!$A$1:$H$1,0))</f>
        <v>S</v>
      </c>
      <c r="J953" t="str">
        <f>VLOOKUP($C953,'Raw-products'!$A$2:$H$1261,MATCH(J$1,'Raw-products'!$A$1:$H$1,0))</f>
        <v>red</v>
      </c>
      <c r="K953">
        <f>VLOOKUP($C953,'Raw-products'!$A$2:$H$1261,MATCH(K$1,'Raw-products'!$A$1:$H$1,0))</f>
        <v>96</v>
      </c>
      <c r="L953">
        <f>VLOOKUP($C953,'Raw-products'!$A$2:$H$1261,MATCH(L$1,'Raw-products'!$A$1:$H$1,0))</f>
        <v>59</v>
      </c>
      <c r="M953" s="5">
        <f t="shared" si="28"/>
        <v>5664</v>
      </c>
      <c r="N953" cm="1">
        <f t="array" ref="N953:Q953">_xlfn.XLOOKUP($B953,'Raw -orders'!$A:$A,'Raw -orders'!$B:$E)</f>
        <v>415</v>
      </c>
      <c r="O953">
        <v>21994</v>
      </c>
      <c r="P953" s="1">
        <v>44492</v>
      </c>
      <c r="Q953" s="1">
        <v>44503</v>
      </c>
      <c r="R953" t="str" cm="1">
        <f t="array" ref="R953:Y953">_xlfn.XLOOKUP($N953,'Raw - customers'!$A:$A,'Raw - customers'!$B:$I)</f>
        <v>Ashley Gant</v>
      </c>
      <c r="S953" t="str">
        <v>Polygender</v>
      </c>
      <c r="T953">
        <v>40</v>
      </c>
      <c r="U953" t="str">
        <v>458 Imogen Station StSuite 799</v>
      </c>
      <c r="V953">
        <v>7671</v>
      </c>
      <c r="W953" t="str">
        <v>Dietrichville</v>
      </c>
      <c r="X953" t="str">
        <v>South Australia</v>
      </c>
      <c r="Y953" t="str">
        <v>Australia</v>
      </c>
      <c r="Z953">
        <v>10</v>
      </c>
      <c r="AA953" s="3" t="str">
        <f t="shared" si="29"/>
        <v>10 to 20</v>
      </c>
      <c r="AP953" s="6">
        <v>415</v>
      </c>
      <c r="AQ953" s="6" t="s">
        <v>1345</v>
      </c>
    </row>
    <row r="954" spans="1:43" x14ac:dyDescent="0.25">
      <c r="A954">
        <v>952</v>
      </c>
      <c r="B954">
        <v>195</v>
      </c>
      <c r="C954">
        <v>495</v>
      </c>
      <c r="D954">
        <v>102</v>
      </c>
      <c r="E954">
        <v>3</v>
      </c>
      <c r="F954">
        <v>306</v>
      </c>
      <c r="G954" t="str">
        <f>VLOOKUP($C954,'Raw-products'!$A$2:$H$1261,MATCH(G$1,'Raw-products'!$A$1:$H$1,0))</f>
        <v>Jacket</v>
      </c>
      <c r="H954" t="str">
        <f>VLOOKUP($C954,'Raw-products'!$A$2:$H$1261,MATCH(H$1,'Raw-products'!$A$1:$H$1,0))</f>
        <v>Windbreaker</v>
      </c>
      <c r="I954" t="str">
        <f>VLOOKUP($C954,'Raw-products'!$A$2:$H$1261,MATCH(I$1,'Raw-products'!$A$1:$H$1,0))</f>
        <v>XS</v>
      </c>
      <c r="J954" t="str">
        <f>VLOOKUP($C954,'Raw-products'!$A$2:$H$1261,MATCH(J$1,'Raw-products'!$A$1:$H$1,0))</f>
        <v>orange</v>
      </c>
      <c r="K954">
        <f>VLOOKUP($C954,'Raw-products'!$A$2:$H$1261,MATCH(K$1,'Raw-products'!$A$1:$H$1,0))</f>
        <v>109</v>
      </c>
      <c r="L954">
        <f>VLOOKUP($C954,'Raw-products'!$A$2:$H$1261,MATCH(L$1,'Raw-products'!$A$1:$H$1,0))</f>
        <v>70</v>
      </c>
      <c r="M954" s="5">
        <f t="shared" si="28"/>
        <v>7630</v>
      </c>
      <c r="N954" cm="1">
        <f t="array" ref="N954:Q954">_xlfn.XLOOKUP($B954,'Raw -orders'!$A:$A,'Raw -orders'!$B:$E)</f>
        <v>92</v>
      </c>
      <c r="O954">
        <v>41725</v>
      </c>
      <c r="P954" s="1">
        <v>44299</v>
      </c>
      <c r="Q954" s="1">
        <v>44303</v>
      </c>
      <c r="R954" t="str" cm="1">
        <f t="array" ref="R954:Y954">_xlfn.XLOOKUP($N954,'Raw - customers'!$A:$A,'Raw - customers'!$B:$I)</f>
        <v>Hillary Guiness</v>
      </c>
      <c r="S954" t="str">
        <v>Agender</v>
      </c>
      <c r="T954">
        <v>27</v>
      </c>
      <c r="U954" t="str">
        <v>74 Eva TerraceSuite 247</v>
      </c>
      <c r="V954">
        <v>564</v>
      </c>
      <c r="W954" t="str">
        <v>Harrismouth</v>
      </c>
      <c r="X954" t="str">
        <v>Queensland</v>
      </c>
      <c r="Y954" t="str">
        <v>Australia</v>
      </c>
      <c r="Z954">
        <v>4</v>
      </c>
      <c r="AA954" s="3" t="str">
        <f t="shared" si="29"/>
        <v>0 to 10</v>
      </c>
      <c r="AP954" s="6">
        <v>92</v>
      </c>
      <c r="AQ954" s="6" t="s">
        <v>1355</v>
      </c>
    </row>
    <row r="955" spans="1:43" x14ac:dyDescent="0.25">
      <c r="A955">
        <v>953</v>
      </c>
      <c r="B955">
        <v>195</v>
      </c>
      <c r="C955">
        <v>1212</v>
      </c>
      <c r="D955">
        <v>105</v>
      </c>
      <c r="E955">
        <v>2</v>
      </c>
      <c r="F955">
        <v>210</v>
      </c>
      <c r="G955" t="str">
        <f>VLOOKUP($C955,'Raw-products'!$A$2:$H$1261,MATCH(G$1,'Raw-products'!$A$1:$H$1,0))</f>
        <v>Trousers</v>
      </c>
      <c r="H955" t="str">
        <f>VLOOKUP($C955,'Raw-products'!$A$2:$H$1261,MATCH(H$1,'Raw-products'!$A$1:$H$1,0))</f>
        <v>Pleated</v>
      </c>
      <c r="I955" t="str">
        <f>VLOOKUP($C955,'Raw-products'!$A$2:$H$1261,MATCH(I$1,'Raw-products'!$A$1:$H$1,0))</f>
        <v>M</v>
      </c>
      <c r="J955" t="str">
        <f>VLOOKUP($C955,'Raw-products'!$A$2:$H$1261,MATCH(J$1,'Raw-products'!$A$1:$H$1,0))</f>
        <v>blue</v>
      </c>
      <c r="K955">
        <f>VLOOKUP($C955,'Raw-products'!$A$2:$H$1261,MATCH(K$1,'Raw-products'!$A$1:$H$1,0))</f>
        <v>90</v>
      </c>
      <c r="L955">
        <f>VLOOKUP($C955,'Raw-products'!$A$2:$H$1261,MATCH(L$1,'Raw-products'!$A$1:$H$1,0))</f>
        <v>66</v>
      </c>
      <c r="M955" s="5">
        <f t="shared" si="28"/>
        <v>5940</v>
      </c>
      <c r="N955" cm="1">
        <f t="array" ref="N955:Q955">_xlfn.XLOOKUP($B955,'Raw -orders'!$A:$A,'Raw -orders'!$B:$E)</f>
        <v>92</v>
      </c>
      <c r="O955">
        <v>41725</v>
      </c>
      <c r="P955" s="1">
        <v>44299</v>
      </c>
      <c r="Q955" s="1">
        <v>44303</v>
      </c>
      <c r="R955" t="str" cm="1">
        <f t="array" ref="R955:Y955">_xlfn.XLOOKUP($N955,'Raw - customers'!$A:$A,'Raw - customers'!$B:$I)</f>
        <v>Hillary Guiness</v>
      </c>
      <c r="S955" t="str">
        <v>Agender</v>
      </c>
      <c r="T955">
        <v>27</v>
      </c>
      <c r="U955" t="str">
        <v>74 Eva TerraceSuite 247</v>
      </c>
      <c r="V955">
        <v>564</v>
      </c>
      <c r="W955" t="str">
        <v>Harrismouth</v>
      </c>
      <c r="X955" t="str">
        <v>Queensland</v>
      </c>
      <c r="Y955" t="str">
        <v>Australia</v>
      </c>
      <c r="Z955">
        <v>4</v>
      </c>
      <c r="AA955" s="3" t="str">
        <f t="shared" si="29"/>
        <v>0 to 10</v>
      </c>
      <c r="AP955" s="6">
        <v>92</v>
      </c>
      <c r="AQ955" s="6" t="s">
        <v>1355</v>
      </c>
    </row>
    <row r="956" spans="1:43" x14ac:dyDescent="0.25">
      <c r="A956">
        <v>954</v>
      </c>
      <c r="B956">
        <v>195</v>
      </c>
      <c r="C956">
        <v>370</v>
      </c>
      <c r="D956">
        <v>94</v>
      </c>
      <c r="E956">
        <v>2</v>
      </c>
      <c r="F956">
        <v>188</v>
      </c>
      <c r="G956" t="str">
        <f>VLOOKUP($C956,'Raw-products'!$A$2:$H$1261,MATCH(G$1,'Raw-products'!$A$1:$H$1,0))</f>
        <v>Shirt</v>
      </c>
      <c r="H956" t="str">
        <f>VLOOKUP($C956,'Raw-products'!$A$2:$H$1261,MATCH(H$1,'Raw-products'!$A$1:$H$1,0))</f>
        <v>Henley</v>
      </c>
      <c r="I956" t="str">
        <f>VLOOKUP($C956,'Raw-products'!$A$2:$H$1261,MATCH(I$1,'Raw-products'!$A$1:$H$1,0))</f>
        <v>XS</v>
      </c>
      <c r="J956" t="str">
        <f>VLOOKUP($C956,'Raw-products'!$A$2:$H$1261,MATCH(J$1,'Raw-products'!$A$1:$H$1,0))</f>
        <v>blue</v>
      </c>
      <c r="K956">
        <f>VLOOKUP($C956,'Raw-products'!$A$2:$H$1261,MATCH(K$1,'Raw-products'!$A$1:$H$1,0))</f>
        <v>92</v>
      </c>
      <c r="L956">
        <f>VLOOKUP($C956,'Raw-products'!$A$2:$H$1261,MATCH(L$1,'Raw-products'!$A$1:$H$1,0))</f>
        <v>61</v>
      </c>
      <c r="M956" s="5">
        <f t="shared" si="28"/>
        <v>5612</v>
      </c>
      <c r="N956" cm="1">
        <f t="array" ref="N956:Q956">_xlfn.XLOOKUP($B956,'Raw -orders'!$A:$A,'Raw -orders'!$B:$E)</f>
        <v>92</v>
      </c>
      <c r="O956">
        <v>41725</v>
      </c>
      <c r="P956" s="1">
        <v>44299</v>
      </c>
      <c r="Q956" s="1">
        <v>44303</v>
      </c>
      <c r="R956" t="str" cm="1">
        <f t="array" ref="R956:Y956">_xlfn.XLOOKUP($N956,'Raw - customers'!$A:$A,'Raw - customers'!$B:$I)</f>
        <v>Hillary Guiness</v>
      </c>
      <c r="S956" t="str">
        <v>Agender</v>
      </c>
      <c r="T956">
        <v>27</v>
      </c>
      <c r="U956" t="str">
        <v>74 Eva TerraceSuite 247</v>
      </c>
      <c r="V956">
        <v>564</v>
      </c>
      <c r="W956" t="str">
        <v>Harrismouth</v>
      </c>
      <c r="X956" t="str">
        <v>Queensland</v>
      </c>
      <c r="Y956" t="str">
        <v>Australia</v>
      </c>
      <c r="Z956">
        <v>4</v>
      </c>
      <c r="AA956" s="3" t="str">
        <f t="shared" si="29"/>
        <v>0 to 10</v>
      </c>
      <c r="AP956" s="6">
        <v>92</v>
      </c>
      <c r="AQ956" s="6" t="s">
        <v>1355</v>
      </c>
    </row>
    <row r="957" spans="1:43" x14ac:dyDescent="0.25">
      <c r="A957">
        <v>955</v>
      </c>
      <c r="B957">
        <v>196</v>
      </c>
      <c r="C957">
        <v>1053</v>
      </c>
      <c r="D957">
        <v>93</v>
      </c>
      <c r="E957">
        <v>3</v>
      </c>
      <c r="F957">
        <v>279</v>
      </c>
      <c r="G957" t="str">
        <f>VLOOKUP($C957,'Raw-products'!$A$2:$H$1261,MATCH(G$1,'Raw-products'!$A$1:$H$1,0))</f>
        <v>Trousers</v>
      </c>
      <c r="H957" t="str">
        <f>VLOOKUP($C957,'Raw-products'!$A$2:$H$1261,MATCH(H$1,'Raw-products'!$A$1:$H$1,0))</f>
        <v>Joggers</v>
      </c>
      <c r="I957" t="str">
        <f>VLOOKUP($C957,'Raw-products'!$A$2:$H$1261,MATCH(I$1,'Raw-products'!$A$1:$H$1,0))</f>
        <v>L</v>
      </c>
      <c r="J957" t="str">
        <f>VLOOKUP($C957,'Raw-products'!$A$2:$H$1261,MATCH(J$1,'Raw-products'!$A$1:$H$1,0))</f>
        <v>red</v>
      </c>
      <c r="K957">
        <f>VLOOKUP($C957,'Raw-products'!$A$2:$H$1261,MATCH(K$1,'Raw-products'!$A$1:$H$1,0))</f>
        <v>94</v>
      </c>
      <c r="L957">
        <f>VLOOKUP($C957,'Raw-products'!$A$2:$H$1261,MATCH(L$1,'Raw-products'!$A$1:$H$1,0))</f>
        <v>63</v>
      </c>
      <c r="M957" s="5">
        <f t="shared" si="28"/>
        <v>5922</v>
      </c>
      <c r="N957" cm="1">
        <f t="array" ref="N957:Q957">_xlfn.XLOOKUP($B957,'Raw -orders'!$A:$A,'Raw -orders'!$B:$E)</f>
        <v>630</v>
      </c>
      <c r="O957">
        <v>48990</v>
      </c>
      <c r="P957" s="1">
        <v>44491</v>
      </c>
      <c r="Q957" s="1">
        <v>44516</v>
      </c>
      <c r="R957" t="str" cm="1">
        <f t="array" ref="R957:Y957">_xlfn.XLOOKUP($N957,'Raw - customers'!$A:$A,'Raw - customers'!$B:$I)</f>
        <v>Nicholle Coom</v>
      </c>
      <c r="S957" t="str">
        <v>Male</v>
      </c>
      <c r="T957">
        <v>49</v>
      </c>
      <c r="U957" t="str">
        <v>0663 Hayley TerraceApt. 069</v>
      </c>
      <c r="V957">
        <v>6519</v>
      </c>
      <c r="W957" t="str">
        <v>New Madisonborough</v>
      </c>
      <c r="X957" t="str">
        <v>Victoria</v>
      </c>
      <c r="Y957" t="str">
        <v>Australia</v>
      </c>
      <c r="Z957">
        <v>10</v>
      </c>
      <c r="AA957" s="3" t="str">
        <f t="shared" si="29"/>
        <v>20 to 30</v>
      </c>
      <c r="AP957" s="6">
        <v>630</v>
      </c>
      <c r="AQ957" s="6" t="s">
        <v>1396</v>
      </c>
    </row>
    <row r="958" spans="1:43" x14ac:dyDescent="0.25">
      <c r="A958">
        <v>956</v>
      </c>
      <c r="B958">
        <v>196</v>
      </c>
      <c r="C958">
        <v>948</v>
      </c>
      <c r="D958">
        <v>97</v>
      </c>
      <c r="E958">
        <v>2</v>
      </c>
      <c r="F958">
        <v>194</v>
      </c>
      <c r="G958" t="str">
        <f>VLOOKUP($C958,'Raw-products'!$A$2:$H$1261,MATCH(G$1,'Raw-products'!$A$1:$H$1,0))</f>
        <v>Trousers</v>
      </c>
      <c r="H958" t="str">
        <f>VLOOKUP($C958,'Raw-products'!$A$2:$H$1261,MATCH(H$1,'Raw-products'!$A$1:$H$1,0))</f>
        <v>Slim-Fit</v>
      </c>
      <c r="I958" t="str">
        <f>VLOOKUP($C958,'Raw-products'!$A$2:$H$1261,MATCH(I$1,'Raw-products'!$A$1:$H$1,0))</f>
        <v>L</v>
      </c>
      <c r="J958" t="str">
        <f>VLOOKUP($C958,'Raw-products'!$A$2:$H$1261,MATCH(J$1,'Raw-products'!$A$1:$H$1,0))</f>
        <v>red</v>
      </c>
      <c r="K958">
        <f>VLOOKUP($C958,'Raw-products'!$A$2:$H$1261,MATCH(K$1,'Raw-products'!$A$1:$H$1,0))</f>
        <v>119</v>
      </c>
      <c r="L958">
        <f>VLOOKUP($C958,'Raw-products'!$A$2:$H$1261,MATCH(L$1,'Raw-products'!$A$1:$H$1,0))</f>
        <v>80</v>
      </c>
      <c r="M958" s="5">
        <f t="shared" si="28"/>
        <v>9520</v>
      </c>
      <c r="N958" cm="1">
        <f t="array" ref="N958:Q958">_xlfn.XLOOKUP($B958,'Raw -orders'!$A:$A,'Raw -orders'!$B:$E)</f>
        <v>630</v>
      </c>
      <c r="O958">
        <v>48990</v>
      </c>
      <c r="P958" s="1">
        <v>44491</v>
      </c>
      <c r="Q958" s="1">
        <v>44516</v>
      </c>
      <c r="R958" t="str" cm="1">
        <f t="array" ref="R958:Y958">_xlfn.XLOOKUP($N958,'Raw - customers'!$A:$A,'Raw - customers'!$B:$I)</f>
        <v>Nicholle Coom</v>
      </c>
      <c r="S958" t="str">
        <v>Male</v>
      </c>
      <c r="T958">
        <v>49</v>
      </c>
      <c r="U958" t="str">
        <v>0663 Hayley TerraceApt. 069</v>
      </c>
      <c r="V958">
        <v>6519</v>
      </c>
      <c r="W958" t="str">
        <v>New Madisonborough</v>
      </c>
      <c r="X958" t="str">
        <v>Victoria</v>
      </c>
      <c r="Y958" t="str">
        <v>Australia</v>
      </c>
      <c r="Z958">
        <v>10</v>
      </c>
      <c r="AA958" s="3" t="str">
        <f t="shared" si="29"/>
        <v>20 to 30</v>
      </c>
      <c r="AP958" s="6">
        <v>630</v>
      </c>
      <c r="AQ958" s="6" t="s">
        <v>1396</v>
      </c>
    </row>
    <row r="959" spans="1:43" x14ac:dyDescent="0.25">
      <c r="A959">
        <v>957</v>
      </c>
      <c r="B959">
        <v>196</v>
      </c>
      <c r="C959">
        <v>1127</v>
      </c>
      <c r="D959">
        <v>102</v>
      </c>
      <c r="E959">
        <v>1</v>
      </c>
      <c r="F959">
        <v>102</v>
      </c>
      <c r="G959" t="str">
        <f>VLOOKUP($C959,'Raw-products'!$A$2:$H$1261,MATCH(G$1,'Raw-products'!$A$1:$H$1,0))</f>
        <v>Trousers</v>
      </c>
      <c r="H959" t="str">
        <f>VLOOKUP($C959,'Raw-products'!$A$2:$H$1261,MATCH(H$1,'Raw-products'!$A$1:$H$1,0))</f>
        <v>Cargo Pants</v>
      </c>
      <c r="I959" t="str">
        <f>VLOOKUP($C959,'Raw-products'!$A$2:$H$1261,MATCH(I$1,'Raw-products'!$A$1:$H$1,0))</f>
        <v>M</v>
      </c>
      <c r="J959" t="str">
        <f>VLOOKUP($C959,'Raw-products'!$A$2:$H$1261,MATCH(J$1,'Raw-products'!$A$1:$H$1,0))</f>
        <v>orange</v>
      </c>
      <c r="K959">
        <f>VLOOKUP($C959,'Raw-products'!$A$2:$H$1261,MATCH(K$1,'Raw-products'!$A$1:$H$1,0))</f>
        <v>106</v>
      </c>
      <c r="L959">
        <f>VLOOKUP($C959,'Raw-products'!$A$2:$H$1261,MATCH(L$1,'Raw-products'!$A$1:$H$1,0))</f>
        <v>51</v>
      </c>
      <c r="M959" s="5">
        <f t="shared" si="28"/>
        <v>5406</v>
      </c>
      <c r="N959" cm="1">
        <f t="array" ref="N959:Q959">_xlfn.XLOOKUP($B959,'Raw -orders'!$A:$A,'Raw -orders'!$B:$E)</f>
        <v>630</v>
      </c>
      <c r="O959">
        <v>48990</v>
      </c>
      <c r="P959" s="1">
        <v>44491</v>
      </c>
      <c r="Q959" s="1">
        <v>44516</v>
      </c>
      <c r="R959" t="str" cm="1">
        <f t="array" ref="R959:Y959">_xlfn.XLOOKUP($N959,'Raw - customers'!$A:$A,'Raw - customers'!$B:$I)</f>
        <v>Nicholle Coom</v>
      </c>
      <c r="S959" t="str">
        <v>Male</v>
      </c>
      <c r="T959">
        <v>49</v>
      </c>
      <c r="U959" t="str">
        <v>0663 Hayley TerraceApt. 069</v>
      </c>
      <c r="V959">
        <v>6519</v>
      </c>
      <c r="W959" t="str">
        <v>New Madisonborough</v>
      </c>
      <c r="X959" t="str">
        <v>Victoria</v>
      </c>
      <c r="Y959" t="str">
        <v>Australia</v>
      </c>
      <c r="Z959">
        <v>10</v>
      </c>
      <c r="AA959" s="3" t="str">
        <f t="shared" si="29"/>
        <v>20 to 30</v>
      </c>
      <c r="AP959" s="6">
        <v>630</v>
      </c>
      <c r="AQ959" s="6" t="s">
        <v>1396</v>
      </c>
    </row>
    <row r="960" spans="1:43" x14ac:dyDescent="0.25">
      <c r="A960">
        <v>958</v>
      </c>
      <c r="B960">
        <v>196</v>
      </c>
      <c r="C960">
        <v>750</v>
      </c>
      <c r="D960">
        <v>109</v>
      </c>
      <c r="E960">
        <v>1</v>
      </c>
      <c r="F960">
        <v>109</v>
      </c>
      <c r="G960" t="str">
        <f>VLOOKUP($C960,'Raw-products'!$A$2:$H$1261,MATCH(G$1,'Raw-products'!$A$1:$H$1,0))</f>
        <v>Jacket</v>
      </c>
      <c r="H960" t="str">
        <f>VLOOKUP($C960,'Raw-products'!$A$2:$H$1261,MATCH(H$1,'Raw-products'!$A$1:$H$1,0))</f>
        <v>Peacoat</v>
      </c>
      <c r="I960" t="str">
        <f>VLOOKUP($C960,'Raw-products'!$A$2:$H$1261,MATCH(I$1,'Raw-products'!$A$1:$H$1,0))</f>
        <v>XS</v>
      </c>
      <c r="J960" t="str">
        <f>VLOOKUP($C960,'Raw-products'!$A$2:$H$1261,MATCH(J$1,'Raw-products'!$A$1:$H$1,0))</f>
        <v>green</v>
      </c>
      <c r="K960">
        <f>VLOOKUP($C960,'Raw-products'!$A$2:$H$1261,MATCH(K$1,'Raw-products'!$A$1:$H$1,0))</f>
        <v>102</v>
      </c>
      <c r="L960">
        <f>VLOOKUP($C960,'Raw-products'!$A$2:$H$1261,MATCH(L$1,'Raw-products'!$A$1:$H$1,0))</f>
        <v>61</v>
      </c>
      <c r="M960" s="5">
        <f t="shared" si="28"/>
        <v>6222</v>
      </c>
      <c r="N960" cm="1">
        <f t="array" ref="N960:Q960">_xlfn.XLOOKUP($B960,'Raw -orders'!$A:$A,'Raw -orders'!$B:$E)</f>
        <v>630</v>
      </c>
      <c r="O960">
        <v>48990</v>
      </c>
      <c r="P960" s="1">
        <v>44491</v>
      </c>
      <c r="Q960" s="1">
        <v>44516</v>
      </c>
      <c r="R960" t="str" cm="1">
        <f t="array" ref="R960:Y960">_xlfn.XLOOKUP($N960,'Raw - customers'!$A:$A,'Raw - customers'!$B:$I)</f>
        <v>Nicholle Coom</v>
      </c>
      <c r="S960" t="str">
        <v>Male</v>
      </c>
      <c r="T960">
        <v>49</v>
      </c>
      <c r="U960" t="str">
        <v>0663 Hayley TerraceApt. 069</v>
      </c>
      <c r="V960">
        <v>6519</v>
      </c>
      <c r="W960" t="str">
        <v>New Madisonborough</v>
      </c>
      <c r="X960" t="str">
        <v>Victoria</v>
      </c>
      <c r="Y960" t="str">
        <v>Australia</v>
      </c>
      <c r="Z960">
        <v>10</v>
      </c>
      <c r="AA960" s="3" t="str">
        <f t="shared" si="29"/>
        <v>20 to 30</v>
      </c>
      <c r="AP960" s="6">
        <v>630</v>
      </c>
      <c r="AQ960" s="6" t="s">
        <v>1396</v>
      </c>
    </row>
    <row r="961" spans="1:43" x14ac:dyDescent="0.25">
      <c r="A961">
        <v>959</v>
      </c>
      <c r="B961">
        <v>196</v>
      </c>
      <c r="C961">
        <v>239</v>
      </c>
      <c r="D961">
        <v>106</v>
      </c>
      <c r="E961">
        <v>3</v>
      </c>
      <c r="F961">
        <v>318</v>
      </c>
      <c r="G961" t="str">
        <f>VLOOKUP($C961,'Raw-products'!$A$2:$H$1261,MATCH(G$1,'Raw-products'!$A$1:$H$1,0))</f>
        <v>Shirt</v>
      </c>
      <c r="H961" t="str">
        <f>VLOOKUP($C961,'Raw-products'!$A$2:$H$1261,MATCH(H$1,'Raw-products'!$A$1:$H$1,0))</f>
        <v>Chambray</v>
      </c>
      <c r="I961" t="str">
        <f>VLOOKUP($C961,'Raw-products'!$A$2:$H$1261,MATCH(I$1,'Raw-products'!$A$1:$H$1,0))</f>
        <v>XL</v>
      </c>
      <c r="J961" t="str">
        <f>VLOOKUP($C961,'Raw-products'!$A$2:$H$1261,MATCH(J$1,'Raw-products'!$A$1:$H$1,0))</f>
        <v>indigo</v>
      </c>
      <c r="K961">
        <f>VLOOKUP($C961,'Raw-products'!$A$2:$H$1261,MATCH(K$1,'Raw-products'!$A$1:$H$1,0))</f>
        <v>105</v>
      </c>
      <c r="L961">
        <f>VLOOKUP($C961,'Raw-products'!$A$2:$H$1261,MATCH(L$1,'Raw-products'!$A$1:$H$1,0))</f>
        <v>61</v>
      </c>
      <c r="M961" s="5">
        <f t="shared" si="28"/>
        <v>6405</v>
      </c>
      <c r="N961" cm="1">
        <f t="array" ref="N961:Q961">_xlfn.XLOOKUP($B961,'Raw -orders'!$A:$A,'Raw -orders'!$B:$E)</f>
        <v>630</v>
      </c>
      <c r="O961">
        <v>48990</v>
      </c>
      <c r="P961" s="1">
        <v>44491</v>
      </c>
      <c r="Q961" s="1">
        <v>44516</v>
      </c>
      <c r="R961" t="str" cm="1">
        <f t="array" ref="R961:Y961">_xlfn.XLOOKUP($N961,'Raw - customers'!$A:$A,'Raw - customers'!$B:$I)</f>
        <v>Nicholle Coom</v>
      </c>
      <c r="S961" t="str">
        <v>Male</v>
      </c>
      <c r="T961">
        <v>49</v>
      </c>
      <c r="U961" t="str">
        <v>0663 Hayley TerraceApt. 069</v>
      </c>
      <c r="V961">
        <v>6519</v>
      </c>
      <c r="W961" t="str">
        <v>New Madisonborough</v>
      </c>
      <c r="X961" t="str">
        <v>Victoria</v>
      </c>
      <c r="Y961" t="str">
        <v>Australia</v>
      </c>
      <c r="Z961">
        <v>10</v>
      </c>
      <c r="AA961" s="3" t="str">
        <f t="shared" si="29"/>
        <v>20 to 30</v>
      </c>
      <c r="AP961" s="6">
        <v>630</v>
      </c>
      <c r="AQ961" s="6" t="s">
        <v>1396</v>
      </c>
    </row>
    <row r="962" spans="1:43" x14ac:dyDescent="0.25">
      <c r="A962">
        <v>960</v>
      </c>
      <c r="B962">
        <v>196</v>
      </c>
      <c r="C962">
        <v>306</v>
      </c>
      <c r="D962">
        <v>105</v>
      </c>
      <c r="E962">
        <v>2</v>
      </c>
      <c r="F962">
        <v>210</v>
      </c>
      <c r="G962" t="str">
        <f>VLOOKUP($C962,'Raw-products'!$A$2:$H$1261,MATCH(G$1,'Raw-products'!$A$1:$H$1,0))</f>
        <v>Shirt</v>
      </c>
      <c r="H962" t="str">
        <f>VLOOKUP($C962,'Raw-products'!$A$2:$H$1261,MATCH(H$1,'Raw-products'!$A$1:$H$1,0))</f>
        <v>Cuban Collar</v>
      </c>
      <c r="I962" t="str">
        <f>VLOOKUP($C962,'Raw-products'!$A$2:$H$1261,MATCH(I$1,'Raw-products'!$A$1:$H$1,0))</f>
        <v>S</v>
      </c>
      <c r="J962" t="str">
        <f>VLOOKUP($C962,'Raw-products'!$A$2:$H$1261,MATCH(J$1,'Raw-products'!$A$1:$H$1,0))</f>
        <v>indigo</v>
      </c>
      <c r="K962">
        <f>VLOOKUP($C962,'Raw-products'!$A$2:$H$1261,MATCH(K$1,'Raw-products'!$A$1:$H$1,0))</f>
        <v>93</v>
      </c>
      <c r="L962">
        <f>VLOOKUP($C962,'Raw-products'!$A$2:$H$1261,MATCH(L$1,'Raw-products'!$A$1:$H$1,0))</f>
        <v>41</v>
      </c>
      <c r="M962" s="5">
        <f t="shared" si="28"/>
        <v>3813</v>
      </c>
      <c r="N962" cm="1">
        <f t="array" ref="N962:Q962">_xlfn.XLOOKUP($B962,'Raw -orders'!$A:$A,'Raw -orders'!$B:$E)</f>
        <v>630</v>
      </c>
      <c r="O962">
        <v>48990</v>
      </c>
      <c r="P962" s="1">
        <v>44491</v>
      </c>
      <c r="Q962" s="1">
        <v>44516</v>
      </c>
      <c r="R962" t="str" cm="1">
        <f t="array" ref="R962:Y962">_xlfn.XLOOKUP($N962,'Raw - customers'!$A:$A,'Raw - customers'!$B:$I)</f>
        <v>Nicholle Coom</v>
      </c>
      <c r="S962" t="str">
        <v>Male</v>
      </c>
      <c r="T962">
        <v>49</v>
      </c>
      <c r="U962" t="str">
        <v>0663 Hayley TerraceApt. 069</v>
      </c>
      <c r="V962">
        <v>6519</v>
      </c>
      <c r="W962" t="str">
        <v>New Madisonborough</v>
      </c>
      <c r="X962" t="str">
        <v>Victoria</v>
      </c>
      <c r="Y962" t="str">
        <v>Australia</v>
      </c>
      <c r="Z962">
        <v>10</v>
      </c>
      <c r="AA962" s="3" t="str">
        <f t="shared" si="29"/>
        <v>20 to 30</v>
      </c>
      <c r="AP962" s="6">
        <v>630</v>
      </c>
      <c r="AQ962" s="6" t="s">
        <v>1396</v>
      </c>
    </row>
    <row r="963" spans="1:43" x14ac:dyDescent="0.25">
      <c r="A963">
        <v>961</v>
      </c>
      <c r="B963">
        <v>197</v>
      </c>
      <c r="C963">
        <v>1065</v>
      </c>
      <c r="D963">
        <v>93</v>
      </c>
      <c r="E963">
        <v>1</v>
      </c>
      <c r="F963">
        <v>93</v>
      </c>
      <c r="G963" t="str">
        <f>VLOOKUP($C963,'Raw-products'!$A$2:$H$1261,MATCH(G$1,'Raw-products'!$A$1:$H$1,0))</f>
        <v>Trousers</v>
      </c>
      <c r="H963" t="str">
        <f>VLOOKUP($C963,'Raw-products'!$A$2:$H$1261,MATCH(H$1,'Raw-products'!$A$1:$H$1,0))</f>
        <v>Joggers</v>
      </c>
      <c r="I963" t="str">
        <f>VLOOKUP($C963,'Raw-products'!$A$2:$H$1261,MATCH(I$1,'Raw-products'!$A$1:$H$1,0))</f>
        <v>XS</v>
      </c>
      <c r="J963" t="str">
        <f>VLOOKUP($C963,'Raw-products'!$A$2:$H$1261,MATCH(J$1,'Raw-products'!$A$1:$H$1,0))</f>
        <v>green</v>
      </c>
      <c r="K963">
        <f>VLOOKUP($C963,'Raw-products'!$A$2:$H$1261,MATCH(K$1,'Raw-products'!$A$1:$H$1,0))</f>
        <v>94</v>
      </c>
      <c r="L963">
        <f>VLOOKUP($C963,'Raw-products'!$A$2:$H$1261,MATCH(L$1,'Raw-products'!$A$1:$H$1,0))</f>
        <v>77</v>
      </c>
      <c r="M963" s="5">
        <f t="shared" ref="M963:M1026" si="30">$K963*$L963</f>
        <v>7238</v>
      </c>
      <c r="N963" cm="1">
        <f t="array" ref="N963:Q963">_xlfn.XLOOKUP($B963,'Raw -orders'!$A:$A,'Raw -orders'!$B:$E)</f>
        <v>110</v>
      </c>
      <c r="O963">
        <v>23619</v>
      </c>
      <c r="P963" s="1">
        <v>44316</v>
      </c>
      <c r="Q963" s="1">
        <v>44317</v>
      </c>
      <c r="R963" t="str" cm="1">
        <f t="array" ref="R963:Y963">_xlfn.XLOOKUP($N963,'Raw - customers'!$A:$A,'Raw - customers'!$B:$I)</f>
        <v>Giralda Trewin</v>
      </c>
      <c r="S963" t="str">
        <v>Genderfluid</v>
      </c>
      <c r="T963">
        <v>65</v>
      </c>
      <c r="U963" t="str">
        <v>656 Abigail KnollApt. 083</v>
      </c>
      <c r="V963">
        <v>8132</v>
      </c>
      <c r="W963" t="str">
        <v>Bartolettifurt</v>
      </c>
      <c r="X963" t="str">
        <v>Western Australia</v>
      </c>
      <c r="Y963" t="str">
        <v>Australia</v>
      </c>
      <c r="Z963">
        <v>4</v>
      </c>
      <c r="AA963" s="3" t="str">
        <f t="shared" ref="AA963:AA1026" si="31">IF(AND(DATEDIF($P963,$Q963,"D")&gt;0,DATEDIF($P963,$Q963,"D")&lt;=10),"0 to 10",IF(AND(DATEDIF($P963,$Q963,"D")&gt;10,DATEDIF($P963,$Q963,"D")&lt;=20),"10 to 20",IF(AND(DATEDIF($P963,$Q963,"D")&gt;20,DATEDIF($P963,$Q963,"D")&lt;=30),"20 to 30")))</f>
        <v>0 to 10</v>
      </c>
      <c r="AP963" s="6">
        <v>110</v>
      </c>
      <c r="AQ963" s="6" t="s">
        <v>1377</v>
      </c>
    </row>
    <row r="964" spans="1:43" x14ac:dyDescent="0.25">
      <c r="A964">
        <v>962</v>
      </c>
      <c r="B964">
        <v>197</v>
      </c>
      <c r="C964">
        <v>1244</v>
      </c>
      <c r="D964">
        <v>112</v>
      </c>
      <c r="E964">
        <v>2</v>
      </c>
      <c r="F964">
        <v>224</v>
      </c>
      <c r="G964" t="str">
        <f>VLOOKUP($C964,'Raw-products'!$A$2:$H$1261,MATCH(G$1,'Raw-products'!$A$1:$H$1,0))</f>
        <v>Trousers</v>
      </c>
      <c r="H964" t="str">
        <f>VLOOKUP($C964,'Raw-products'!$A$2:$H$1261,MATCH(H$1,'Raw-products'!$A$1:$H$1,0))</f>
        <v>Tracksuit Bottoms</v>
      </c>
      <c r="I964" t="str">
        <f>VLOOKUP($C964,'Raw-products'!$A$2:$H$1261,MATCH(I$1,'Raw-products'!$A$1:$H$1,0))</f>
        <v>XL</v>
      </c>
      <c r="J964" t="str">
        <f>VLOOKUP($C964,'Raw-products'!$A$2:$H$1261,MATCH(J$1,'Raw-products'!$A$1:$H$1,0))</f>
        <v>green</v>
      </c>
      <c r="K964">
        <f>VLOOKUP($C964,'Raw-products'!$A$2:$H$1261,MATCH(K$1,'Raw-products'!$A$1:$H$1,0))</f>
        <v>91</v>
      </c>
      <c r="L964">
        <f>VLOOKUP($C964,'Raw-products'!$A$2:$H$1261,MATCH(L$1,'Raw-products'!$A$1:$H$1,0))</f>
        <v>49</v>
      </c>
      <c r="M964" s="5">
        <f t="shared" si="30"/>
        <v>4459</v>
      </c>
      <c r="N964" cm="1">
        <f t="array" ref="N964:Q964">_xlfn.XLOOKUP($B964,'Raw -orders'!$A:$A,'Raw -orders'!$B:$E)</f>
        <v>110</v>
      </c>
      <c r="O964">
        <v>23619</v>
      </c>
      <c r="P964" s="1">
        <v>44316</v>
      </c>
      <c r="Q964" s="1">
        <v>44317</v>
      </c>
      <c r="R964" t="str" cm="1">
        <f t="array" ref="R964:Y964">_xlfn.XLOOKUP($N964,'Raw - customers'!$A:$A,'Raw - customers'!$B:$I)</f>
        <v>Giralda Trewin</v>
      </c>
      <c r="S964" t="str">
        <v>Genderfluid</v>
      </c>
      <c r="T964">
        <v>65</v>
      </c>
      <c r="U964" t="str">
        <v>656 Abigail KnollApt. 083</v>
      </c>
      <c r="V964">
        <v>8132</v>
      </c>
      <c r="W964" t="str">
        <v>Bartolettifurt</v>
      </c>
      <c r="X964" t="str">
        <v>Western Australia</v>
      </c>
      <c r="Y964" t="str">
        <v>Australia</v>
      </c>
      <c r="Z964">
        <v>4</v>
      </c>
      <c r="AA964" s="3" t="str">
        <f t="shared" si="31"/>
        <v>0 to 10</v>
      </c>
      <c r="AP964" s="6">
        <v>110</v>
      </c>
      <c r="AQ964" s="6" t="s">
        <v>1377</v>
      </c>
    </row>
    <row r="965" spans="1:43" x14ac:dyDescent="0.25">
      <c r="A965">
        <v>963</v>
      </c>
      <c r="B965">
        <v>197</v>
      </c>
      <c r="C965">
        <v>697</v>
      </c>
      <c r="D965">
        <v>113</v>
      </c>
      <c r="E965">
        <v>2</v>
      </c>
      <c r="F965">
        <v>226</v>
      </c>
      <c r="G965" t="str">
        <f>VLOOKUP($C965,'Raw-products'!$A$2:$H$1261,MATCH(G$1,'Raw-products'!$A$1:$H$1,0))</f>
        <v>Jacket</v>
      </c>
      <c r="H965" t="str">
        <f>VLOOKUP($C965,'Raw-products'!$A$2:$H$1261,MATCH(H$1,'Raw-products'!$A$1:$H$1,0))</f>
        <v>Parka</v>
      </c>
      <c r="I965" t="str">
        <f>VLOOKUP($C965,'Raw-products'!$A$2:$H$1261,MATCH(I$1,'Raw-products'!$A$1:$H$1,0))</f>
        <v>M</v>
      </c>
      <c r="J965" t="str">
        <f>VLOOKUP($C965,'Raw-products'!$A$2:$H$1261,MATCH(J$1,'Raw-products'!$A$1:$H$1,0))</f>
        <v>violet</v>
      </c>
      <c r="K965">
        <f>VLOOKUP($C965,'Raw-products'!$A$2:$H$1261,MATCH(K$1,'Raw-products'!$A$1:$H$1,0))</f>
        <v>119</v>
      </c>
      <c r="L965">
        <f>VLOOKUP($C965,'Raw-products'!$A$2:$H$1261,MATCH(L$1,'Raw-products'!$A$1:$H$1,0))</f>
        <v>75</v>
      </c>
      <c r="M965" s="5">
        <f t="shared" si="30"/>
        <v>8925</v>
      </c>
      <c r="N965" cm="1">
        <f t="array" ref="N965:Q965">_xlfn.XLOOKUP($B965,'Raw -orders'!$A:$A,'Raw -orders'!$B:$E)</f>
        <v>110</v>
      </c>
      <c r="O965">
        <v>23619</v>
      </c>
      <c r="P965" s="1">
        <v>44316</v>
      </c>
      <c r="Q965" s="1">
        <v>44317</v>
      </c>
      <c r="R965" t="str" cm="1">
        <f t="array" ref="R965:Y965">_xlfn.XLOOKUP($N965,'Raw - customers'!$A:$A,'Raw - customers'!$B:$I)</f>
        <v>Giralda Trewin</v>
      </c>
      <c r="S965" t="str">
        <v>Genderfluid</v>
      </c>
      <c r="T965">
        <v>65</v>
      </c>
      <c r="U965" t="str">
        <v>656 Abigail KnollApt. 083</v>
      </c>
      <c r="V965">
        <v>8132</v>
      </c>
      <c r="W965" t="str">
        <v>Bartolettifurt</v>
      </c>
      <c r="X965" t="str">
        <v>Western Australia</v>
      </c>
      <c r="Y965" t="str">
        <v>Australia</v>
      </c>
      <c r="Z965">
        <v>4</v>
      </c>
      <c r="AA965" s="3" t="str">
        <f t="shared" si="31"/>
        <v>0 to 10</v>
      </c>
      <c r="AP965" s="6">
        <v>110</v>
      </c>
      <c r="AQ965" s="6" t="s">
        <v>1377</v>
      </c>
    </row>
    <row r="966" spans="1:43" x14ac:dyDescent="0.25">
      <c r="A966">
        <v>964</v>
      </c>
      <c r="B966">
        <v>197</v>
      </c>
      <c r="C966">
        <v>254</v>
      </c>
      <c r="D966">
        <v>95</v>
      </c>
      <c r="E966">
        <v>3</v>
      </c>
      <c r="F966">
        <v>285</v>
      </c>
      <c r="G966" t="str">
        <f>VLOOKUP($C966,'Raw-products'!$A$2:$H$1261,MATCH(G$1,'Raw-products'!$A$1:$H$1,0))</f>
        <v>Shirt</v>
      </c>
      <c r="H966" t="str">
        <f>VLOOKUP($C966,'Raw-products'!$A$2:$H$1261,MATCH(H$1,'Raw-products'!$A$1:$H$1,0))</f>
        <v>Polo</v>
      </c>
      <c r="I966" t="str">
        <f>VLOOKUP($C966,'Raw-products'!$A$2:$H$1261,MATCH(I$1,'Raw-products'!$A$1:$H$1,0))</f>
        <v>XL</v>
      </c>
      <c r="J966" t="str">
        <f>VLOOKUP($C966,'Raw-products'!$A$2:$H$1261,MATCH(J$1,'Raw-products'!$A$1:$H$1,0))</f>
        <v>orange</v>
      </c>
      <c r="K966">
        <f>VLOOKUP($C966,'Raw-products'!$A$2:$H$1261,MATCH(K$1,'Raw-products'!$A$1:$H$1,0))</f>
        <v>117</v>
      </c>
      <c r="L966">
        <f>VLOOKUP($C966,'Raw-products'!$A$2:$H$1261,MATCH(L$1,'Raw-products'!$A$1:$H$1,0))</f>
        <v>43</v>
      </c>
      <c r="M966" s="5">
        <f t="shared" si="30"/>
        <v>5031</v>
      </c>
      <c r="N966" cm="1">
        <f t="array" ref="N966:Q966">_xlfn.XLOOKUP($B966,'Raw -orders'!$A:$A,'Raw -orders'!$B:$E)</f>
        <v>110</v>
      </c>
      <c r="O966">
        <v>23619</v>
      </c>
      <c r="P966" s="1">
        <v>44316</v>
      </c>
      <c r="Q966" s="1">
        <v>44317</v>
      </c>
      <c r="R966" t="str" cm="1">
        <f t="array" ref="R966:Y966">_xlfn.XLOOKUP($N966,'Raw - customers'!$A:$A,'Raw - customers'!$B:$I)</f>
        <v>Giralda Trewin</v>
      </c>
      <c r="S966" t="str">
        <v>Genderfluid</v>
      </c>
      <c r="T966">
        <v>65</v>
      </c>
      <c r="U966" t="str">
        <v>656 Abigail KnollApt. 083</v>
      </c>
      <c r="V966">
        <v>8132</v>
      </c>
      <c r="W966" t="str">
        <v>Bartolettifurt</v>
      </c>
      <c r="X966" t="str">
        <v>Western Australia</v>
      </c>
      <c r="Y966" t="str">
        <v>Australia</v>
      </c>
      <c r="Z966">
        <v>4</v>
      </c>
      <c r="AA966" s="3" t="str">
        <f t="shared" si="31"/>
        <v>0 to 10</v>
      </c>
      <c r="AP966" s="6">
        <v>110</v>
      </c>
      <c r="AQ966" s="6" t="s">
        <v>1377</v>
      </c>
    </row>
    <row r="967" spans="1:43" x14ac:dyDescent="0.25">
      <c r="A967">
        <v>965</v>
      </c>
      <c r="B967">
        <v>197</v>
      </c>
      <c r="C967">
        <v>864</v>
      </c>
      <c r="D967">
        <v>113</v>
      </c>
      <c r="E967">
        <v>1</v>
      </c>
      <c r="F967">
        <v>113</v>
      </c>
      <c r="G967" t="str">
        <f>VLOOKUP($C967,'Raw-products'!$A$2:$H$1261,MATCH(G$1,'Raw-products'!$A$1:$H$1,0))</f>
        <v>Trousers</v>
      </c>
      <c r="H967" t="str">
        <f>VLOOKUP($C967,'Raw-products'!$A$2:$H$1261,MATCH(H$1,'Raw-products'!$A$1:$H$1,0))</f>
        <v>Chinos</v>
      </c>
      <c r="I967" t="str">
        <f>VLOOKUP($C967,'Raw-products'!$A$2:$H$1261,MATCH(I$1,'Raw-products'!$A$1:$H$1,0))</f>
        <v>XL</v>
      </c>
      <c r="J967" t="str">
        <f>VLOOKUP($C967,'Raw-products'!$A$2:$H$1261,MATCH(J$1,'Raw-products'!$A$1:$H$1,0))</f>
        <v>blue</v>
      </c>
      <c r="K967">
        <f>VLOOKUP($C967,'Raw-products'!$A$2:$H$1261,MATCH(K$1,'Raw-products'!$A$1:$H$1,0))</f>
        <v>100</v>
      </c>
      <c r="L967">
        <f>VLOOKUP($C967,'Raw-products'!$A$2:$H$1261,MATCH(L$1,'Raw-products'!$A$1:$H$1,0))</f>
        <v>48</v>
      </c>
      <c r="M967" s="5">
        <f t="shared" si="30"/>
        <v>4800</v>
      </c>
      <c r="N967" cm="1">
        <f t="array" ref="N967:Q967">_xlfn.XLOOKUP($B967,'Raw -orders'!$A:$A,'Raw -orders'!$B:$E)</f>
        <v>110</v>
      </c>
      <c r="O967">
        <v>23619</v>
      </c>
      <c r="P967" s="1">
        <v>44316</v>
      </c>
      <c r="Q967" s="1">
        <v>44317</v>
      </c>
      <c r="R967" t="str" cm="1">
        <f t="array" ref="R967:Y967">_xlfn.XLOOKUP($N967,'Raw - customers'!$A:$A,'Raw - customers'!$B:$I)</f>
        <v>Giralda Trewin</v>
      </c>
      <c r="S967" t="str">
        <v>Genderfluid</v>
      </c>
      <c r="T967">
        <v>65</v>
      </c>
      <c r="U967" t="str">
        <v>656 Abigail KnollApt. 083</v>
      </c>
      <c r="V967">
        <v>8132</v>
      </c>
      <c r="W967" t="str">
        <v>Bartolettifurt</v>
      </c>
      <c r="X967" t="str">
        <v>Western Australia</v>
      </c>
      <c r="Y967" t="str">
        <v>Australia</v>
      </c>
      <c r="Z967">
        <v>4</v>
      </c>
      <c r="AA967" s="3" t="str">
        <f t="shared" si="31"/>
        <v>0 to 10</v>
      </c>
      <c r="AP967" s="6">
        <v>110</v>
      </c>
      <c r="AQ967" s="6" t="s">
        <v>1377</v>
      </c>
    </row>
    <row r="968" spans="1:43" x14ac:dyDescent="0.25">
      <c r="A968">
        <v>966</v>
      </c>
      <c r="B968">
        <v>198</v>
      </c>
      <c r="C968">
        <v>172</v>
      </c>
      <c r="D968">
        <v>91</v>
      </c>
      <c r="E968">
        <v>3</v>
      </c>
      <c r="F968">
        <v>273</v>
      </c>
      <c r="G968" t="str">
        <f>VLOOKUP($C968,'Raw-products'!$A$2:$H$1261,MATCH(G$1,'Raw-products'!$A$1:$H$1,0))</f>
        <v>Shirt</v>
      </c>
      <c r="H968" t="str">
        <f>VLOOKUP($C968,'Raw-products'!$A$2:$H$1261,MATCH(H$1,'Raw-products'!$A$1:$H$1,0))</f>
        <v>Linen</v>
      </c>
      <c r="I968" t="str">
        <f>VLOOKUP($C968,'Raw-products'!$A$2:$H$1261,MATCH(I$1,'Raw-products'!$A$1:$H$1,0))</f>
        <v>M</v>
      </c>
      <c r="J968" t="str">
        <f>VLOOKUP($C968,'Raw-products'!$A$2:$H$1261,MATCH(J$1,'Raw-products'!$A$1:$H$1,0))</f>
        <v>violet</v>
      </c>
      <c r="K968">
        <f>VLOOKUP($C968,'Raw-products'!$A$2:$H$1261,MATCH(K$1,'Raw-products'!$A$1:$H$1,0))</f>
        <v>116</v>
      </c>
      <c r="L968">
        <f>VLOOKUP($C968,'Raw-products'!$A$2:$H$1261,MATCH(L$1,'Raw-products'!$A$1:$H$1,0))</f>
        <v>44</v>
      </c>
      <c r="M968" s="5">
        <f t="shared" si="30"/>
        <v>5104</v>
      </c>
      <c r="N968" cm="1">
        <f t="array" ref="N968:Q968">_xlfn.XLOOKUP($B968,'Raw -orders'!$A:$A,'Raw -orders'!$B:$E)</f>
        <v>640</v>
      </c>
      <c r="O968">
        <v>29627</v>
      </c>
      <c r="P968" s="1">
        <v>44439</v>
      </c>
      <c r="Q968" s="1">
        <v>44452</v>
      </c>
      <c r="R968" t="str" cm="1">
        <f t="array" ref="R968:Y968">_xlfn.XLOOKUP($N968,'Raw - customers'!$A:$A,'Raw - customers'!$B:$I)</f>
        <v>Uriel Cottingham</v>
      </c>
      <c r="S968" t="str">
        <v>Genderqueer</v>
      </c>
      <c r="T968">
        <v>49</v>
      </c>
      <c r="U968" t="str">
        <v>7427 Stark CrescentSuite 975</v>
      </c>
      <c r="V968">
        <v>5295</v>
      </c>
      <c r="W968" t="str">
        <v>Lincolnchester</v>
      </c>
      <c r="X968" t="str">
        <v>Queensland</v>
      </c>
      <c r="Y968" t="str">
        <v>Australia</v>
      </c>
      <c r="Z968">
        <v>8</v>
      </c>
      <c r="AA968" s="3" t="str">
        <f t="shared" si="31"/>
        <v>10 to 20</v>
      </c>
      <c r="AP968" s="6">
        <v>640</v>
      </c>
      <c r="AQ968" s="6" t="s">
        <v>1355</v>
      </c>
    </row>
    <row r="969" spans="1:43" x14ac:dyDescent="0.25">
      <c r="A969">
        <v>967</v>
      </c>
      <c r="B969">
        <v>198</v>
      </c>
      <c r="C969">
        <v>204</v>
      </c>
      <c r="D969">
        <v>98</v>
      </c>
      <c r="E969">
        <v>2</v>
      </c>
      <c r="F969">
        <v>196</v>
      </c>
      <c r="G969" t="str">
        <f>VLOOKUP($C969,'Raw-products'!$A$2:$H$1261,MATCH(G$1,'Raw-products'!$A$1:$H$1,0))</f>
        <v>Shirt</v>
      </c>
      <c r="H969" t="str">
        <f>VLOOKUP($C969,'Raw-products'!$A$2:$H$1261,MATCH(H$1,'Raw-products'!$A$1:$H$1,0))</f>
        <v>Camp Collared</v>
      </c>
      <c r="I969" t="str">
        <f>VLOOKUP($C969,'Raw-products'!$A$2:$H$1261,MATCH(I$1,'Raw-products'!$A$1:$H$1,0))</f>
        <v>XL</v>
      </c>
      <c r="J969" t="str">
        <f>VLOOKUP($C969,'Raw-products'!$A$2:$H$1261,MATCH(J$1,'Raw-products'!$A$1:$H$1,0))</f>
        <v>indigo</v>
      </c>
      <c r="K969">
        <f>VLOOKUP($C969,'Raw-products'!$A$2:$H$1261,MATCH(K$1,'Raw-products'!$A$1:$H$1,0))</f>
        <v>112</v>
      </c>
      <c r="L969">
        <f>VLOOKUP($C969,'Raw-products'!$A$2:$H$1261,MATCH(L$1,'Raw-products'!$A$1:$H$1,0))</f>
        <v>42</v>
      </c>
      <c r="M969" s="5">
        <f t="shared" si="30"/>
        <v>4704</v>
      </c>
      <c r="N969" cm="1">
        <f t="array" ref="N969:Q969">_xlfn.XLOOKUP($B969,'Raw -orders'!$A:$A,'Raw -orders'!$B:$E)</f>
        <v>640</v>
      </c>
      <c r="O969">
        <v>29627</v>
      </c>
      <c r="P969" s="1">
        <v>44439</v>
      </c>
      <c r="Q969" s="1">
        <v>44452</v>
      </c>
      <c r="R969" t="str" cm="1">
        <f t="array" ref="R969:Y969">_xlfn.XLOOKUP($N969,'Raw - customers'!$A:$A,'Raw - customers'!$B:$I)</f>
        <v>Uriel Cottingham</v>
      </c>
      <c r="S969" t="str">
        <v>Genderqueer</v>
      </c>
      <c r="T969">
        <v>49</v>
      </c>
      <c r="U969" t="str">
        <v>7427 Stark CrescentSuite 975</v>
      </c>
      <c r="V969">
        <v>5295</v>
      </c>
      <c r="W969" t="str">
        <v>Lincolnchester</v>
      </c>
      <c r="X969" t="str">
        <v>Queensland</v>
      </c>
      <c r="Y969" t="str">
        <v>Australia</v>
      </c>
      <c r="Z969">
        <v>8</v>
      </c>
      <c r="AA969" s="3" t="str">
        <f t="shared" si="31"/>
        <v>10 to 20</v>
      </c>
      <c r="AP969" s="6">
        <v>640</v>
      </c>
      <c r="AQ969" s="6" t="s">
        <v>1355</v>
      </c>
    </row>
    <row r="970" spans="1:43" x14ac:dyDescent="0.25">
      <c r="A970">
        <v>968</v>
      </c>
      <c r="B970">
        <v>198</v>
      </c>
      <c r="C970">
        <v>1259</v>
      </c>
      <c r="D970">
        <v>112</v>
      </c>
      <c r="E970">
        <v>2</v>
      </c>
      <c r="F970">
        <v>224</v>
      </c>
      <c r="G970" t="str">
        <f>VLOOKUP($C970,'Raw-products'!$A$2:$H$1261,MATCH(G$1,'Raw-products'!$A$1:$H$1,0))</f>
        <v>Trousers</v>
      </c>
      <c r="H970" t="str">
        <f>VLOOKUP($C970,'Raw-products'!$A$2:$H$1261,MATCH(H$1,'Raw-products'!$A$1:$H$1,0))</f>
        <v>Tracksuit Bottoms</v>
      </c>
      <c r="I970" t="str">
        <f>VLOOKUP($C970,'Raw-products'!$A$2:$H$1261,MATCH(I$1,'Raw-products'!$A$1:$H$1,0))</f>
        <v>XL</v>
      </c>
      <c r="J970" t="str">
        <f>VLOOKUP($C970,'Raw-products'!$A$2:$H$1261,MATCH(J$1,'Raw-products'!$A$1:$H$1,0))</f>
        <v>violet</v>
      </c>
      <c r="K970">
        <f>VLOOKUP($C970,'Raw-products'!$A$2:$H$1261,MATCH(K$1,'Raw-products'!$A$1:$H$1,0))</f>
        <v>91</v>
      </c>
      <c r="L970">
        <f>VLOOKUP($C970,'Raw-products'!$A$2:$H$1261,MATCH(L$1,'Raw-products'!$A$1:$H$1,0))</f>
        <v>60</v>
      </c>
      <c r="M970" s="5">
        <f t="shared" si="30"/>
        <v>5460</v>
      </c>
      <c r="N970" cm="1">
        <f t="array" ref="N970:Q970">_xlfn.XLOOKUP($B970,'Raw -orders'!$A:$A,'Raw -orders'!$B:$E)</f>
        <v>640</v>
      </c>
      <c r="O970">
        <v>29627</v>
      </c>
      <c r="P970" s="1">
        <v>44439</v>
      </c>
      <c r="Q970" s="1">
        <v>44452</v>
      </c>
      <c r="R970" t="str" cm="1">
        <f t="array" ref="R970:Y970">_xlfn.XLOOKUP($N970,'Raw - customers'!$A:$A,'Raw - customers'!$B:$I)</f>
        <v>Uriel Cottingham</v>
      </c>
      <c r="S970" t="str">
        <v>Genderqueer</v>
      </c>
      <c r="T970">
        <v>49</v>
      </c>
      <c r="U970" t="str">
        <v>7427 Stark CrescentSuite 975</v>
      </c>
      <c r="V970">
        <v>5295</v>
      </c>
      <c r="W970" t="str">
        <v>Lincolnchester</v>
      </c>
      <c r="X970" t="str">
        <v>Queensland</v>
      </c>
      <c r="Y970" t="str">
        <v>Australia</v>
      </c>
      <c r="Z970">
        <v>8</v>
      </c>
      <c r="AA970" s="3" t="str">
        <f t="shared" si="31"/>
        <v>10 to 20</v>
      </c>
      <c r="AP970" s="6">
        <v>640</v>
      </c>
      <c r="AQ970" s="6" t="s">
        <v>1355</v>
      </c>
    </row>
    <row r="971" spans="1:43" x14ac:dyDescent="0.25">
      <c r="A971">
        <v>969</v>
      </c>
      <c r="B971">
        <v>199</v>
      </c>
      <c r="C971">
        <v>78</v>
      </c>
      <c r="D971">
        <v>118</v>
      </c>
      <c r="E971">
        <v>2</v>
      </c>
      <c r="F971">
        <v>236</v>
      </c>
      <c r="G971" t="str">
        <f>VLOOKUP($C971,'Raw-products'!$A$2:$H$1261,MATCH(G$1,'Raw-products'!$A$1:$H$1,0))</f>
        <v>Shirt</v>
      </c>
      <c r="H971" t="str">
        <f>VLOOKUP($C971,'Raw-products'!$A$2:$H$1261,MATCH(H$1,'Raw-products'!$A$1:$H$1,0))</f>
        <v>Flannel</v>
      </c>
      <c r="I971" t="str">
        <f>VLOOKUP($C971,'Raw-products'!$A$2:$H$1261,MATCH(I$1,'Raw-products'!$A$1:$H$1,0))</f>
        <v>L</v>
      </c>
      <c r="J971" t="str">
        <f>VLOOKUP($C971,'Raw-products'!$A$2:$H$1261,MATCH(J$1,'Raw-products'!$A$1:$H$1,0))</f>
        <v>orange</v>
      </c>
      <c r="K971">
        <f>VLOOKUP($C971,'Raw-products'!$A$2:$H$1261,MATCH(K$1,'Raw-products'!$A$1:$H$1,0))</f>
        <v>96</v>
      </c>
      <c r="L971">
        <f>VLOOKUP($C971,'Raw-products'!$A$2:$H$1261,MATCH(L$1,'Raw-products'!$A$1:$H$1,0))</f>
        <v>59</v>
      </c>
      <c r="M971" s="5">
        <f t="shared" si="30"/>
        <v>5664</v>
      </c>
      <c r="N971" cm="1">
        <f t="array" ref="N971:Q971">_xlfn.XLOOKUP($B971,'Raw -orders'!$A:$A,'Raw -orders'!$B:$E)</f>
        <v>206</v>
      </c>
      <c r="O971">
        <v>58054</v>
      </c>
      <c r="P971" s="1">
        <v>44333</v>
      </c>
      <c r="Q971" s="1">
        <v>44334</v>
      </c>
      <c r="R971" t="str" cm="1">
        <f t="array" ref="R971:Y971">_xlfn.XLOOKUP($N971,'Raw - customers'!$A:$A,'Raw - customers'!$B:$I)</f>
        <v>Crin Johnikin</v>
      </c>
      <c r="S971" t="str">
        <v>Polygender</v>
      </c>
      <c r="T971">
        <v>66</v>
      </c>
      <c r="U971" t="str">
        <v>09 Kiehn View RdApt. 209</v>
      </c>
      <c r="V971">
        <v>2155</v>
      </c>
      <c r="W971" t="str">
        <v>South Clairetown</v>
      </c>
      <c r="X971" t="str">
        <v>Queensland</v>
      </c>
      <c r="Y971" t="str">
        <v>Australia</v>
      </c>
      <c r="Z971">
        <v>5</v>
      </c>
      <c r="AA971" s="3" t="str">
        <f t="shared" si="31"/>
        <v>0 to 10</v>
      </c>
      <c r="AP971" s="6">
        <v>206</v>
      </c>
      <c r="AQ971" s="6" t="s">
        <v>1355</v>
      </c>
    </row>
    <row r="972" spans="1:43" x14ac:dyDescent="0.25">
      <c r="A972">
        <v>970</v>
      </c>
      <c r="B972">
        <v>199</v>
      </c>
      <c r="C972">
        <v>1057</v>
      </c>
      <c r="D972">
        <v>93</v>
      </c>
      <c r="E972">
        <v>3</v>
      </c>
      <c r="F972">
        <v>279</v>
      </c>
      <c r="G972" t="str">
        <f>VLOOKUP($C972,'Raw-products'!$A$2:$H$1261,MATCH(G$1,'Raw-products'!$A$1:$H$1,0))</f>
        <v>Trousers</v>
      </c>
      <c r="H972" t="str">
        <f>VLOOKUP($C972,'Raw-products'!$A$2:$H$1261,MATCH(H$1,'Raw-products'!$A$1:$H$1,0))</f>
        <v>Joggers</v>
      </c>
      <c r="I972" t="str">
        <f>VLOOKUP($C972,'Raw-products'!$A$2:$H$1261,MATCH(I$1,'Raw-products'!$A$1:$H$1,0))</f>
        <v>M</v>
      </c>
      <c r="J972" t="str">
        <f>VLOOKUP($C972,'Raw-products'!$A$2:$H$1261,MATCH(J$1,'Raw-products'!$A$1:$H$1,0))</f>
        <v>orange</v>
      </c>
      <c r="K972">
        <f>VLOOKUP($C972,'Raw-products'!$A$2:$H$1261,MATCH(K$1,'Raw-products'!$A$1:$H$1,0))</f>
        <v>94</v>
      </c>
      <c r="L972">
        <f>VLOOKUP($C972,'Raw-products'!$A$2:$H$1261,MATCH(L$1,'Raw-products'!$A$1:$H$1,0))</f>
        <v>52</v>
      </c>
      <c r="M972" s="5">
        <f t="shared" si="30"/>
        <v>4888</v>
      </c>
      <c r="N972" cm="1">
        <f t="array" ref="N972:Q972">_xlfn.XLOOKUP($B972,'Raw -orders'!$A:$A,'Raw -orders'!$B:$E)</f>
        <v>206</v>
      </c>
      <c r="O972">
        <v>58054</v>
      </c>
      <c r="P972" s="1">
        <v>44333</v>
      </c>
      <c r="Q972" s="1">
        <v>44334</v>
      </c>
      <c r="R972" t="str" cm="1">
        <f t="array" ref="R972:Y972">_xlfn.XLOOKUP($N972,'Raw - customers'!$A:$A,'Raw - customers'!$B:$I)</f>
        <v>Crin Johnikin</v>
      </c>
      <c r="S972" t="str">
        <v>Polygender</v>
      </c>
      <c r="T972">
        <v>66</v>
      </c>
      <c r="U972" t="str">
        <v>09 Kiehn View RdApt. 209</v>
      </c>
      <c r="V972">
        <v>2155</v>
      </c>
      <c r="W972" t="str">
        <v>South Clairetown</v>
      </c>
      <c r="X972" t="str">
        <v>Queensland</v>
      </c>
      <c r="Y972" t="str">
        <v>Australia</v>
      </c>
      <c r="Z972">
        <v>5</v>
      </c>
      <c r="AA972" s="3" t="str">
        <f t="shared" si="31"/>
        <v>0 to 10</v>
      </c>
      <c r="AP972" s="6">
        <v>206</v>
      </c>
      <c r="AQ972" s="6" t="s">
        <v>1355</v>
      </c>
    </row>
    <row r="973" spans="1:43" x14ac:dyDescent="0.25">
      <c r="A973">
        <v>971</v>
      </c>
      <c r="B973">
        <v>199</v>
      </c>
      <c r="C973">
        <v>655</v>
      </c>
      <c r="D973">
        <v>93</v>
      </c>
      <c r="E973">
        <v>3</v>
      </c>
      <c r="F973">
        <v>279</v>
      </c>
      <c r="G973" t="str">
        <f>VLOOKUP($C973,'Raw-products'!$A$2:$H$1261,MATCH(G$1,'Raw-products'!$A$1:$H$1,0))</f>
        <v>Jacket</v>
      </c>
      <c r="H973" t="str">
        <f>VLOOKUP($C973,'Raw-products'!$A$2:$H$1261,MATCH(H$1,'Raw-products'!$A$1:$H$1,0))</f>
        <v>Coach</v>
      </c>
      <c r="I973" t="str">
        <f>VLOOKUP($C973,'Raw-products'!$A$2:$H$1261,MATCH(I$1,'Raw-products'!$A$1:$H$1,0))</f>
        <v>XS</v>
      </c>
      <c r="J973" t="str">
        <f>VLOOKUP($C973,'Raw-products'!$A$2:$H$1261,MATCH(J$1,'Raw-products'!$A$1:$H$1,0))</f>
        <v>indigo</v>
      </c>
      <c r="K973">
        <f>VLOOKUP($C973,'Raw-products'!$A$2:$H$1261,MATCH(K$1,'Raw-products'!$A$1:$H$1,0))</f>
        <v>115</v>
      </c>
      <c r="L973">
        <f>VLOOKUP($C973,'Raw-products'!$A$2:$H$1261,MATCH(L$1,'Raw-products'!$A$1:$H$1,0))</f>
        <v>42</v>
      </c>
      <c r="M973" s="5">
        <f t="shared" si="30"/>
        <v>4830</v>
      </c>
      <c r="N973" cm="1">
        <f t="array" ref="N973:Q973">_xlfn.XLOOKUP($B973,'Raw -orders'!$A:$A,'Raw -orders'!$B:$E)</f>
        <v>206</v>
      </c>
      <c r="O973">
        <v>58054</v>
      </c>
      <c r="P973" s="1">
        <v>44333</v>
      </c>
      <c r="Q973" s="1">
        <v>44334</v>
      </c>
      <c r="R973" t="str" cm="1">
        <f t="array" ref="R973:Y973">_xlfn.XLOOKUP($N973,'Raw - customers'!$A:$A,'Raw - customers'!$B:$I)</f>
        <v>Crin Johnikin</v>
      </c>
      <c r="S973" t="str">
        <v>Polygender</v>
      </c>
      <c r="T973">
        <v>66</v>
      </c>
      <c r="U973" t="str">
        <v>09 Kiehn View RdApt. 209</v>
      </c>
      <c r="V973">
        <v>2155</v>
      </c>
      <c r="W973" t="str">
        <v>South Clairetown</v>
      </c>
      <c r="X973" t="str">
        <v>Queensland</v>
      </c>
      <c r="Y973" t="str">
        <v>Australia</v>
      </c>
      <c r="Z973">
        <v>5</v>
      </c>
      <c r="AA973" s="3" t="str">
        <f t="shared" si="31"/>
        <v>0 to 10</v>
      </c>
      <c r="AP973" s="6">
        <v>206</v>
      </c>
      <c r="AQ973" s="6" t="s">
        <v>1355</v>
      </c>
    </row>
    <row r="974" spans="1:43" x14ac:dyDescent="0.25">
      <c r="A974">
        <v>972</v>
      </c>
      <c r="B974">
        <v>199</v>
      </c>
      <c r="C974">
        <v>249</v>
      </c>
      <c r="D974">
        <v>95</v>
      </c>
      <c r="E974">
        <v>3</v>
      </c>
      <c r="F974">
        <v>285</v>
      </c>
      <c r="G974" t="str">
        <f>VLOOKUP($C974,'Raw-products'!$A$2:$H$1261,MATCH(G$1,'Raw-products'!$A$1:$H$1,0))</f>
        <v>Shirt</v>
      </c>
      <c r="H974" t="str">
        <f>VLOOKUP($C974,'Raw-products'!$A$2:$H$1261,MATCH(H$1,'Raw-products'!$A$1:$H$1,0))</f>
        <v>Polo</v>
      </c>
      <c r="I974" t="str">
        <f>VLOOKUP($C974,'Raw-products'!$A$2:$H$1261,MATCH(I$1,'Raw-products'!$A$1:$H$1,0))</f>
        <v>XL</v>
      </c>
      <c r="J974" t="str">
        <f>VLOOKUP($C974,'Raw-products'!$A$2:$H$1261,MATCH(J$1,'Raw-products'!$A$1:$H$1,0))</f>
        <v>red</v>
      </c>
      <c r="K974">
        <f>VLOOKUP($C974,'Raw-products'!$A$2:$H$1261,MATCH(K$1,'Raw-products'!$A$1:$H$1,0))</f>
        <v>117</v>
      </c>
      <c r="L974">
        <f>VLOOKUP($C974,'Raw-products'!$A$2:$H$1261,MATCH(L$1,'Raw-products'!$A$1:$H$1,0))</f>
        <v>76</v>
      </c>
      <c r="M974" s="5">
        <f t="shared" si="30"/>
        <v>8892</v>
      </c>
      <c r="N974" cm="1">
        <f t="array" ref="N974:Q974">_xlfn.XLOOKUP($B974,'Raw -orders'!$A:$A,'Raw -orders'!$B:$E)</f>
        <v>206</v>
      </c>
      <c r="O974">
        <v>58054</v>
      </c>
      <c r="P974" s="1">
        <v>44333</v>
      </c>
      <c r="Q974" s="1">
        <v>44334</v>
      </c>
      <c r="R974" t="str" cm="1">
        <f t="array" ref="R974:Y974">_xlfn.XLOOKUP($N974,'Raw - customers'!$A:$A,'Raw - customers'!$B:$I)</f>
        <v>Crin Johnikin</v>
      </c>
      <c r="S974" t="str">
        <v>Polygender</v>
      </c>
      <c r="T974">
        <v>66</v>
      </c>
      <c r="U974" t="str">
        <v>09 Kiehn View RdApt. 209</v>
      </c>
      <c r="V974">
        <v>2155</v>
      </c>
      <c r="W974" t="str">
        <v>South Clairetown</v>
      </c>
      <c r="X974" t="str">
        <v>Queensland</v>
      </c>
      <c r="Y974" t="str">
        <v>Australia</v>
      </c>
      <c r="Z974">
        <v>5</v>
      </c>
      <c r="AA974" s="3" t="str">
        <f t="shared" si="31"/>
        <v>0 to 10</v>
      </c>
      <c r="AP974" s="6">
        <v>206</v>
      </c>
      <c r="AQ974" s="6" t="s">
        <v>1355</v>
      </c>
    </row>
    <row r="975" spans="1:43" x14ac:dyDescent="0.25">
      <c r="A975">
        <v>973</v>
      </c>
      <c r="B975">
        <v>200</v>
      </c>
      <c r="C975">
        <v>758</v>
      </c>
      <c r="D975">
        <v>109</v>
      </c>
      <c r="E975">
        <v>3</v>
      </c>
      <c r="F975">
        <v>327</v>
      </c>
      <c r="G975" t="str">
        <f>VLOOKUP($C975,'Raw-products'!$A$2:$H$1261,MATCH(G$1,'Raw-products'!$A$1:$H$1,0))</f>
        <v>Jacket</v>
      </c>
      <c r="H975" t="str">
        <f>VLOOKUP($C975,'Raw-products'!$A$2:$H$1261,MATCH(H$1,'Raw-products'!$A$1:$H$1,0))</f>
        <v>Peacoat</v>
      </c>
      <c r="I975" t="str">
        <f>VLOOKUP($C975,'Raw-products'!$A$2:$H$1261,MATCH(I$1,'Raw-products'!$A$1:$H$1,0))</f>
        <v>L</v>
      </c>
      <c r="J975" t="str">
        <f>VLOOKUP($C975,'Raw-products'!$A$2:$H$1261,MATCH(J$1,'Raw-products'!$A$1:$H$1,0))</f>
        <v>blue</v>
      </c>
      <c r="K975">
        <f>VLOOKUP($C975,'Raw-products'!$A$2:$H$1261,MATCH(K$1,'Raw-products'!$A$1:$H$1,0))</f>
        <v>102</v>
      </c>
      <c r="L975">
        <f>VLOOKUP($C975,'Raw-products'!$A$2:$H$1261,MATCH(L$1,'Raw-products'!$A$1:$H$1,0))</f>
        <v>64</v>
      </c>
      <c r="M975" s="5">
        <f t="shared" si="30"/>
        <v>6528</v>
      </c>
      <c r="N975" cm="1">
        <f t="array" ref="N975:Q975">_xlfn.XLOOKUP($B975,'Raw -orders'!$A:$A,'Raw -orders'!$B:$E)</f>
        <v>15</v>
      </c>
      <c r="O975">
        <v>50335</v>
      </c>
      <c r="P975" s="1">
        <v>44432</v>
      </c>
      <c r="Q975" s="1">
        <v>44446</v>
      </c>
      <c r="R975" t="str" cm="1">
        <f t="array" ref="R975:Y975">_xlfn.XLOOKUP($N975,'Raw - customers'!$A:$A,'Raw - customers'!$B:$I)</f>
        <v>Avril Rossiter</v>
      </c>
      <c r="S975" t="str">
        <v>Genderfluid</v>
      </c>
      <c r="T975">
        <v>34</v>
      </c>
      <c r="U975" t="str">
        <v>254 Ali RidgeApt. 350</v>
      </c>
      <c r="V975">
        <v>491</v>
      </c>
      <c r="W975" t="str">
        <v>Kiehnburgh</v>
      </c>
      <c r="X975" t="str">
        <v>Western Australia</v>
      </c>
      <c r="Y975" t="str">
        <v>Australia</v>
      </c>
      <c r="Z975">
        <v>8</v>
      </c>
      <c r="AA975" s="3" t="str">
        <f t="shared" si="31"/>
        <v>10 to 20</v>
      </c>
      <c r="AP975" s="6">
        <v>15</v>
      </c>
      <c r="AQ975" s="6" t="s">
        <v>1377</v>
      </c>
    </row>
    <row r="976" spans="1:43" x14ac:dyDescent="0.25">
      <c r="A976">
        <v>974</v>
      </c>
      <c r="B976">
        <v>200</v>
      </c>
      <c r="C976">
        <v>1158</v>
      </c>
      <c r="D976">
        <v>99</v>
      </c>
      <c r="E976">
        <v>2</v>
      </c>
      <c r="F976">
        <v>198</v>
      </c>
      <c r="G976" t="str">
        <f>VLOOKUP($C976,'Raw-products'!$A$2:$H$1261,MATCH(G$1,'Raw-products'!$A$1:$H$1,0))</f>
        <v>Trousers</v>
      </c>
      <c r="H976" t="str">
        <f>VLOOKUP($C976,'Raw-products'!$A$2:$H$1261,MATCH(H$1,'Raw-products'!$A$1:$H$1,0))</f>
        <v>High-Waisted</v>
      </c>
      <c r="I976" t="str">
        <f>VLOOKUP($C976,'Raw-products'!$A$2:$H$1261,MATCH(I$1,'Raw-products'!$A$1:$H$1,0))</f>
        <v>L</v>
      </c>
      <c r="J976" t="str">
        <f>VLOOKUP($C976,'Raw-products'!$A$2:$H$1261,MATCH(J$1,'Raw-products'!$A$1:$H$1,0))</f>
        <v>red</v>
      </c>
      <c r="K976">
        <f>VLOOKUP($C976,'Raw-products'!$A$2:$H$1261,MATCH(K$1,'Raw-products'!$A$1:$H$1,0))</f>
        <v>98</v>
      </c>
      <c r="L976">
        <f>VLOOKUP($C976,'Raw-products'!$A$2:$H$1261,MATCH(L$1,'Raw-products'!$A$1:$H$1,0))</f>
        <v>52</v>
      </c>
      <c r="M976" s="5">
        <f t="shared" si="30"/>
        <v>5096</v>
      </c>
      <c r="N976" cm="1">
        <f t="array" ref="N976:Q976">_xlfn.XLOOKUP($B976,'Raw -orders'!$A:$A,'Raw -orders'!$B:$E)</f>
        <v>15</v>
      </c>
      <c r="O976">
        <v>50335</v>
      </c>
      <c r="P976" s="1">
        <v>44432</v>
      </c>
      <c r="Q976" s="1">
        <v>44446</v>
      </c>
      <c r="R976" t="str" cm="1">
        <f t="array" ref="R976:Y976">_xlfn.XLOOKUP($N976,'Raw - customers'!$A:$A,'Raw - customers'!$B:$I)</f>
        <v>Avril Rossiter</v>
      </c>
      <c r="S976" t="str">
        <v>Genderfluid</v>
      </c>
      <c r="T976">
        <v>34</v>
      </c>
      <c r="U976" t="str">
        <v>254 Ali RidgeApt. 350</v>
      </c>
      <c r="V976">
        <v>491</v>
      </c>
      <c r="W976" t="str">
        <v>Kiehnburgh</v>
      </c>
      <c r="X976" t="str">
        <v>Western Australia</v>
      </c>
      <c r="Y976" t="str">
        <v>Australia</v>
      </c>
      <c r="Z976">
        <v>8</v>
      </c>
      <c r="AA976" s="3" t="str">
        <f t="shared" si="31"/>
        <v>10 to 20</v>
      </c>
      <c r="AP976" s="6">
        <v>15</v>
      </c>
      <c r="AQ976" s="6" t="s">
        <v>1377</v>
      </c>
    </row>
    <row r="977" spans="1:43" x14ac:dyDescent="0.25">
      <c r="A977">
        <v>975</v>
      </c>
      <c r="B977">
        <v>200</v>
      </c>
      <c r="C977">
        <v>964</v>
      </c>
      <c r="D977">
        <v>97</v>
      </c>
      <c r="E977">
        <v>2</v>
      </c>
      <c r="F977">
        <v>194</v>
      </c>
      <c r="G977" t="str">
        <f>VLOOKUP($C977,'Raw-products'!$A$2:$H$1261,MATCH(G$1,'Raw-products'!$A$1:$H$1,0))</f>
        <v>Trousers</v>
      </c>
      <c r="H977" t="str">
        <f>VLOOKUP($C977,'Raw-products'!$A$2:$H$1261,MATCH(H$1,'Raw-products'!$A$1:$H$1,0))</f>
        <v>Slim-Fit</v>
      </c>
      <c r="I977" t="str">
        <f>VLOOKUP($C977,'Raw-products'!$A$2:$H$1261,MATCH(I$1,'Raw-products'!$A$1:$H$1,0))</f>
        <v>XL</v>
      </c>
      <c r="J977" t="str">
        <f>VLOOKUP($C977,'Raw-products'!$A$2:$H$1261,MATCH(J$1,'Raw-products'!$A$1:$H$1,0))</f>
        <v>green</v>
      </c>
      <c r="K977">
        <f>VLOOKUP($C977,'Raw-products'!$A$2:$H$1261,MATCH(K$1,'Raw-products'!$A$1:$H$1,0))</f>
        <v>119</v>
      </c>
      <c r="L977">
        <f>VLOOKUP($C977,'Raw-products'!$A$2:$H$1261,MATCH(L$1,'Raw-products'!$A$1:$H$1,0))</f>
        <v>67</v>
      </c>
      <c r="M977" s="5">
        <f t="shared" si="30"/>
        <v>7973</v>
      </c>
      <c r="N977" cm="1">
        <f t="array" ref="N977:Q977">_xlfn.XLOOKUP($B977,'Raw -orders'!$A:$A,'Raw -orders'!$B:$E)</f>
        <v>15</v>
      </c>
      <c r="O977">
        <v>50335</v>
      </c>
      <c r="P977" s="1">
        <v>44432</v>
      </c>
      <c r="Q977" s="1">
        <v>44446</v>
      </c>
      <c r="R977" t="str" cm="1">
        <f t="array" ref="R977:Y977">_xlfn.XLOOKUP($N977,'Raw - customers'!$A:$A,'Raw - customers'!$B:$I)</f>
        <v>Avril Rossiter</v>
      </c>
      <c r="S977" t="str">
        <v>Genderfluid</v>
      </c>
      <c r="T977">
        <v>34</v>
      </c>
      <c r="U977" t="str">
        <v>254 Ali RidgeApt. 350</v>
      </c>
      <c r="V977">
        <v>491</v>
      </c>
      <c r="W977" t="str">
        <v>Kiehnburgh</v>
      </c>
      <c r="X977" t="str">
        <v>Western Australia</v>
      </c>
      <c r="Y977" t="str">
        <v>Australia</v>
      </c>
      <c r="Z977">
        <v>8</v>
      </c>
      <c r="AA977" s="3" t="str">
        <f t="shared" si="31"/>
        <v>10 to 20</v>
      </c>
      <c r="AP977" s="6">
        <v>15</v>
      </c>
      <c r="AQ977" s="6" t="s">
        <v>1377</v>
      </c>
    </row>
    <row r="978" spans="1:43" x14ac:dyDescent="0.25">
      <c r="A978">
        <v>976</v>
      </c>
      <c r="B978">
        <v>200</v>
      </c>
      <c r="C978">
        <v>135</v>
      </c>
      <c r="D978">
        <v>92</v>
      </c>
      <c r="E978">
        <v>2</v>
      </c>
      <c r="F978">
        <v>184</v>
      </c>
      <c r="G978" t="str">
        <f>VLOOKUP($C978,'Raw-products'!$A$2:$H$1261,MATCH(G$1,'Raw-products'!$A$1:$H$1,0))</f>
        <v>Shirt</v>
      </c>
      <c r="H978" t="str">
        <f>VLOOKUP($C978,'Raw-products'!$A$2:$H$1261,MATCH(H$1,'Raw-products'!$A$1:$H$1,0))</f>
        <v>Denim</v>
      </c>
      <c r="I978" t="str">
        <f>VLOOKUP($C978,'Raw-products'!$A$2:$H$1261,MATCH(I$1,'Raw-products'!$A$1:$H$1,0))</f>
        <v>XS</v>
      </c>
      <c r="J978" t="str">
        <f>VLOOKUP($C978,'Raw-products'!$A$2:$H$1261,MATCH(J$1,'Raw-products'!$A$1:$H$1,0))</f>
        <v>violet</v>
      </c>
      <c r="K978">
        <f>VLOOKUP($C978,'Raw-products'!$A$2:$H$1261,MATCH(K$1,'Raw-products'!$A$1:$H$1,0))</f>
        <v>115</v>
      </c>
      <c r="L978">
        <f>VLOOKUP($C978,'Raw-products'!$A$2:$H$1261,MATCH(L$1,'Raw-products'!$A$1:$H$1,0))</f>
        <v>73</v>
      </c>
      <c r="M978" s="5">
        <f t="shared" si="30"/>
        <v>8395</v>
      </c>
      <c r="N978" cm="1">
        <f t="array" ref="N978:Q978">_xlfn.XLOOKUP($B978,'Raw -orders'!$A:$A,'Raw -orders'!$B:$E)</f>
        <v>15</v>
      </c>
      <c r="O978">
        <v>50335</v>
      </c>
      <c r="P978" s="1">
        <v>44432</v>
      </c>
      <c r="Q978" s="1">
        <v>44446</v>
      </c>
      <c r="R978" t="str" cm="1">
        <f t="array" ref="R978:Y978">_xlfn.XLOOKUP($N978,'Raw - customers'!$A:$A,'Raw - customers'!$B:$I)</f>
        <v>Avril Rossiter</v>
      </c>
      <c r="S978" t="str">
        <v>Genderfluid</v>
      </c>
      <c r="T978">
        <v>34</v>
      </c>
      <c r="U978" t="str">
        <v>254 Ali RidgeApt. 350</v>
      </c>
      <c r="V978">
        <v>491</v>
      </c>
      <c r="W978" t="str">
        <v>Kiehnburgh</v>
      </c>
      <c r="X978" t="str">
        <v>Western Australia</v>
      </c>
      <c r="Y978" t="str">
        <v>Australia</v>
      </c>
      <c r="Z978">
        <v>8</v>
      </c>
      <c r="AA978" s="3" t="str">
        <f t="shared" si="31"/>
        <v>10 to 20</v>
      </c>
      <c r="AP978" s="6">
        <v>15</v>
      </c>
      <c r="AQ978" s="6" t="s">
        <v>1377</v>
      </c>
    </row>
    <row r="979" spans="1:43" x14ac:dyDescent="0.25">
      <c r="A979">
        <v>977</v>
      </c>
      <c r="B979">
        <v>200</v>
      </c>
      <c r="C979">
        <v>842</v>
      </c>
      <c r="D979">
        <v>113</v>
      </c>
      <c r="E979">
        <v>3</v>
      </c>
      <c r="F979">
        <v>339</v>
      </c>
      <c r="G979" t="str">
        <f>VLOOKUP($C979,'Raw-products'!$A$2:$H$1261,MATCH(G$1,'Raw-products'!$A$1:$H$1,0))</f>
        <v>Trousers</v>
      </c>
      <c r="H979" t="str">
        <f>VLOOKUP($C979,'Raw-products'!$A$2:$H$1261,MATCH(H$1,'Raw-products'!$A$1:$H$1,0))</f>
        <v>Chinos</v>
      </c>
      <c r="I979" t="str">
        <f>VLOOKUP($C979,'Raw-products'!$A$2:$H$1261,MATCH(I$1,'Raw-products'!$A$1:$H$1,0))</f>
        <v>M</v>
      </c>
      <c r="J979" t="str">
        <f>VLOOKUP($C979,'Raw-products'!$A$2:$H$1261,MATCH(J$1,'Raw-products'!$A$1:$H$1,0))</f>
        <v>red</v>
      </c>
      <c r="K979">
        <f>VLOOKUP($C979,'Raw-products'!$A$2:$H$1261,MATCH(K$1,'Raw-products'!$A$1:$H$1,0))</f>
        <v>100</v>
      </c>
      <c r="L979">
        <f>VLOOKUP($C979,'Raw-products'!$A$2:$H$1261,MATCH(L$1,'Raw-products'!$A$1:$H$1,0))</f>
        <v>54</v>
      </c>
      <c r="M979" s="5">
        <f t="shared" si="30"/>
        <v>5400</v>
      </c>
      <c r="N979" cm="1">
        <f t="array" ref="N979:Q979">_xlfn.XLOOKUP($B979,'Raw -orders'!$A:$A,'Raw -orders'!$B:$E)</f>
        <v>15</v>
      </c>
      <c r="O979">
        <v>50335</v>
      </c>
      <c r="P979" s="1">
        <v>44432</v>
      </c>
      <c r="Q979" s="1">
        <v>44446</v>
      </c>
      <c r="R979" t="str" cm="1">
        <f t="array" ref="R979:Y979">_xlfn.XLOOKUP($N979,'Raw - customers'!$A:$A,'Raw - customers'!$B:$I)</f>
        <v>Avril Rossiter</v>
      </c>
      <c r="S979" t="str">
        <v>Genderfluid</v>
      </c>
      <c r="T979">
        <v>34</v>
      </c>
      <c r="U979" t="str">
        <v>254 Ali RidgeApt. 350</v>
      </c>
      <c r="V979">
        <v>491</v>
      </c>
      <c r="W979" t="str">
        <v>Kiehnburgh</v>
      </c>
      <c r="X979" t="str">
        <v>Western Australia</v>
      </c>
      <c r="Y979" t="str">
        <v>Australia</v>
      </c>
      <c r="Z979">
        <v>8</v>
      </c>
      <c r="AA979" s="3" t="str">
        <f t="shared" si="31"/>
        <v>10 to 20</v>
      </c>
      <c r="AP979" s="6">
        <v>15</v>
      </c>
      <c r="AQ979" s="6" t="s">
        <v>1377</v>
      </c>
    </row>
    <row r="980" spans="1:43" x14ac:dyDescent="0.25">
      <c r="A980">
        <v>978</v>
      </c>
      <c r="B980">
        <v>200</v>
      </c>
      <c r="C980">
        <v>992</v>
      </c>
      <c r="D980">
        <v>106</v>
      </c>
      <c r="E980">
        <v>1</v>
      </c>
      <c r="F980">
        <v>106</v>
      </c>
      <c r="G980" t="str">
        <f>VLOOKUP($C980,'Raw-products'!$A$2:$H$1261,MATCH(G$1,'Raw-products'!$A$1:$H$1,0))</f>
        <v>Trousers</v>
      </c>
      <c r="H980" t="str">
        <f>VLOOKUP($C980,'Raw-products'!$A$2:$H$1261,MATCH(H$1,'Raw-products'!$A$1:$H$1,0))</f>
        <v>Wool</v>
      </c>
      <c r="I980" t="str">
        <f>VLOOKUP($C980,'Raw-products'!$A$2:$H$1261,MATCH(I$1,'Raw-products'!$A$1:$H$1,0))</f>
        <v>M</v>
      </c>
      <c r="J980" t="str">
        <f>VLOOKUP($C980,'Raw-products'!$A$2:$H$1261,MATCH(J$1,'Raw-products'!$A$1:$H$1,0))</f>
        <v>yellow</v>
      </c>
      <c r="K980">
        <f>VLOOKUP($C980,'Raw-products'!$A$2:$H$1261,MATCH(K$1,'Raw-products'!$A$1:$H$1,0))</f>
        <v>111</v>
      </c>
      <c r="L980">
        <f>VLOOKUP($C980,'Raw-products'!$A$2:$H$1261,MATCH(L$1,'Raw-products'!$A$1:$H$1,0))</f>
        <v>43</v>
      </c>
      <c r="M980" s="5">
        <f t="shared" si="30"/>
        <v>4773</v>
      </c>
      <c r="N980" cm="1">
        <f t="array" ref="N980:Q980">_xlfn.XLOOKUP($B980,'Raw -orders'!$A:$A,'Raw -orders'!$B:$E)</f>
        <v>15</v>
      </c>
      <c r="O980">
        <v>50335</v>
      </c>
      <c r="P980" s="1">
        <v>44432</v>
      </c>
      <c r="Q980" s="1">
        <v>44446</v>
      </c>
      <c r="R980" t="str" cm="1">
        <f t="array" ref="R980:Y980">_xlfn.XLOOKUP($N980,'Raw - customers'!$A:$A,'Raw - customers'!$B:$I)</f>
        <v>Avril Rossiter</v>
      </c>
      <c r="S980" t="str">
        <v>Genderfluid</v>
      </c>
      <c r="T980">
        <v>34</v>
      </c>
      <c r="U980" t="str">
        <v>254 Ali RidgeApt. 350</v>
      </c>
      <c r="V980">
        <v>491</v>
      </c>
      <c r="W980" t="str">
        <v>Kiehnburgh</v>
      </c>
      <c r="X980" t="str">
        <v>Western Australia</v>
      </c>
      <c r="Y980" t="str">
        <v>Australia</v>
      </c>
      <c r="Z980">
        <v>8</v>
      </c>
      <c r="AA980" s="3" t="str">
        <f t="shared" si="31"/>
        <v>10 to 20</v>
      </c>
      <c r="AP980" s="6">
        <v>15</v>
      </c>
      <c r="AQ980" s="6" t="s">
        <v>1377</v>
      </c>
    </row>
    <row r="981" spans="1:43" x14ac:dyDescent="0.25">
      <c r="A981">
        <v>979</v>
      </c>
      <c r="B981">
        <v>201</v>
      </c>
      <c r="C981">
        <v>974</v>
      </c>
      <c r="D981">
        <v>97</v>
      </c>
      <c r="E981">
        <v>3</v>
      </c>
      <c r="F981">
        <v>291</v>
      </c>
      <c r="G981" t="str">
        <f>VLOOKUP($C981,'Raw-products'!$A$2:$H$1261,MATCH(G$1,'Raw-products'!$A$1:$H$1,0))</f>
        <v>Trousers</v>
      </c>
      <c r="H981" t="str">
        <f>VLOOKUP($C981,'Raw-products'!$A$2:$H$1261,MATCH(H$1,'Raw-products'!$A$1:$H$1,0))</f>
        <v>Slim-Fit</v>
      </c>
      <c r="I981" t="str">
        <f>VLOOKUP($C981,'Raw-products'!$A$2:$H$1261,MATCH(I$1,'Raw-products'!$A$1:$H$1,0))</f>
        <v>XL</v>
      </c>
      <c r="J981" t="str">
        <f>VLOOKUP($C981,'Raw-products'!$A$2:$H$1261,MATCH(J$1,'Raw-products'!$A$1:$H$1,0))</f>
        <v>indigo</v>
      </c>
      <c r="K981">
        <f>VLOOKUP($C981,'Raw-products'!$A$2:$H$1261,MATCH(K$1,'Raw-products'!$A$1:$H$1,0))</f>
        <v>119</v>
      </c>
      <c r="L981">
        <f>VLOOKUP($C981,'Raw-products'!$A$2:$H$1261,MATCH(L$1,'Raw-products'!$A$1:$H$1,0))</f>
        <v>66</v>
      </c>
      <c r="M981" s="5">
        <f t="shared" si="30"/>
        <v>7854</v>
      </c>
      <c r="N981" cm="1">
        <f t="array" ref="N981:Q981">_xlfn.XLOOKUP($B981,'Raw -orders'!$A:$A,'Raw -orders'!$B:$E)</f>
        <v>325</v>
      </c>
      <c r="O981">
        <v>56321</v>
      </c>
      <c r="P981" s="1">
        <v>44342</v>
      </c>
      <c r="Q981" s="1">
        <v>44365</v>
      </c>
      <c r="R981" t="str" cm="1">
        <f t="array" ref="R981:Y981">_xlfn.XLOOKUP($N981,'Raw - customers'!$A:$A,'Raw - customers'!$B:$I)</f>
        <v>Robinetta Deners</v>
      </c>
      <c r="S981" t="str">
        <v>Genderqueer</v>
      </c>
      <c r="T981">
        <v>68</v>
      </c>
      <c r="U981" t="str">
        <v>32 Chase JunctionSuite 463</v>
      </c>
      <c r="V981">
        <v>8304</v>
      </c>
      <c r="W981" t="str">
        <v>West Claudia</v>
      </c>
      <c r="X981" t="str">
        <v>South Australia</v>
      </c>
      <c r="Y981" t="str">
        <v>Australia</v>
      </c>
      <c r="Z981">
        <v>5</v>
      </c>
      <c r="AA981" s="3" t="str">
        <f t="shared" si="31"/>
        <v>20 to 30</v>
      </c>
      <c r="AP981" s="6">
        <v>325</v>
      </c>
      <c r="AQ981" s="6" t="s">
        <v>1345</v>
      </c>
    </row>
    <row r="982" spans="1:43" x14ac:dyDescent="0.25">
      <c r="A982">
        <v>980</v>
      </c>
      <c r="B982">
        <v>201</v>
      </c>
      <c r="C982">
        <v>1085</v>
      </c>
      <c r="D982">
        <v>115</v>
      </c>
      <c r="E982">
        <v>2</v>
      </c>
      <c r="F982">
        <v>230</v>
      </c>
      <c r="G982" t="str">
        <f>VLOOKUP($C982,'Raw-products'!$A$2:$H$1261,MATCH(G$1,'Raw-products'!$A$1:$H$1,0))</f>
        <v>Trousers</v>
      </c>
      <c r="H982" t="str">
        <f>VLOOKUP($C982,'Raw-products'!$A$2:$H$1261,MATCH(H$1,'Raw-products'!$A$1:$H$1,0))</f>
        <v>Cropped</v>
      </c>
      <c r="I982" t="str">
        <f>VLOOKUP($C982,'Raw-products'!$A$2:$H$1261,MATCH(I$1,'Raw-products'!$A$1:$H$1,0))</f>
        <v>XS</v>
      </c>
      <c r="J982" t="str">
        <f>VLOOKUP($C982,'Raw-products'!$A$2:$H$1261,MATCH(J$1,'Raw-products'!$A$1:$H$1,0))</f>
        <v>red</v>
      </c>
      <c r="K982">
        <f>VLOOKUP($C982,'Raw-products'!$A$2:$H$1261,MATCH(K$1,'Raw-products'!$A$1:$H$1,0))</f>
        <v>99</v>
      </c>
      <c r="L982">
        <f>VLOOKUP($C982,'Raw-products'!$A$2:$H$1261,MATCH(L$1,'Raw-products'!$A$1:$H$1,0))</f>
        <v>75</v>
      </c>
      <c r="M982" s="5">
        <f t="shared" si="30"/>
        <v>7425</v>
      </c>
      <c r="N982" cm="1">
        <f t="array" ref="N982:Q982">_xlfn.XLOOKUP($B982,'Raw -orders'!$A:$A,'Raw -orders'!$B:$E)</f>
        <v>325</v>
      </c>
      <c r="O982">
        <v>56321</v>
      </c>
      <c r="P982" s="1">
        <v>44342</v>
      </c>
      <c r="Q982" s="1">
        <v>44365</v>
      </c>
      <c r="R982" t="str" cm="1">
        <f t="array" ref="R982:Y982">_xlfn.XLOOKUP($N982,'Raw - customers'!$A:$A,'Raw - customers'!$B:$I)</f>
        <v>Robinetta Deners</v>
      </c>
      <c r="S982" t="str">
        <v>Genderqueer</v>
      </c>
      <c r="T982">
        <v>68</v>
      </c>
      <c r="U982" t="str">
        <v>32 Chase JunctionSuite 463</v>
      </c>
      <c r="V982">
        <v>8304</v>
      </c>
      <c r="W982" t="str">
        <v>West Claudia</v>
      </c>
      <c r="X982" t="str">
        <v>South Australia</v>
      </c>
      <c r="Y982" t="str">
        <v>Australia</v>
      </c>
      <c r="Z982">
        <v>5</v>
      </c>
      <c r="AA982" s="3" t="str">
        <f t="shared" si="31"/>
        <v>20 to 30</v>
      </c>
      <c r="AP982" s="6">
        <v>325</v>
      </c>
      <c r="AQ982" s="6" t="s">
        <v>1345</v>
      </c>
    </row>
    <row r="983" spans="1:43" x14ac:dyDescent="0.25">
      <c r="A983">
        <v>981</v>
      </c>
      <c r="B983">
        <v>201</v>
      </c>
      <c r="C983">
        <v>451</v>
      </c>
      <c r="D983">
        <v>107</v>
      </c>
      <c r="E983">
        <v>2</v>
      </c>
      <c r="F983">
        <v>214</v>
      </c>
      <c r="G983" t="str">
        <f>VLOOKUP($C983,'Raw-products'!$A$2:$H$1261,MATCH(G$1,'Raw-products'!$A$1:$H$1,0))</f>
        <v>Jacket</v>
      </c>
      <c r="H983" t="str">
        <f>VLOOKUP($C983,'Raw-products'!$A$2:$H$1261,MATCH(H$1,'Raw-products'!$A$1:$H$1,0))</f>
        <v>Denim</v>
      </c>
      <c r="I983" t="str">
        <f>VLOOKUP($C983,'Raw-products'!$A$2:$H$1261,MATCH(I$1,'Raw-products'!$A$1:$H$1,0))</f>
        <v>S</v>
      </c>
      <c r="J983" t="str">
        <f>VLOOKUP($C983,'Raw-products'!$A$2:$H$1261,MATCH(J$1,'Raw-products'!$A$1:$H$1,0))</f>
        <v>violet</v>
      </c>
      <c r="K983">
        <f>VLOOKUP($C983,'Raw-products'!$A$2:$H$1261,MATCH(K$1,'Raw-products'!$A$1:$H$1,0))</f>
        <v>92</v>
      </c>
      <c r="L983">
        <f>VLOOKUP($C983,'Raw-products'!$A$2:$H$1261,MATCH(L$1,'Raw-products'!$A$1:$H$1,0))</f>
        <v>73</v>
      </c>
      <c r="M983" s="5">
        <f t="shared" si="30"/>
        <v>6716</v>
      </c>
      <c r="N983" cm="1">
        <f t="array" ref="N983:Q983">_xlfn.XLOOKUP($B983,'Raw -orders'!$A:$A,'Raw -orders'!$B:$E)</f>
        <v>325</v>
      </c>
      <c r="O983">
        <v>56321</v>
      </c>
      <c r="P983" s="1">
        <v>44342</v>
      </c>
      <c r="Q983" s="1">
        <v>44365</v>
      </c>
      <c r="R983" t="str" cm="1">
        <f t="array" ref="R983:Y983">_xlfn.XLOOKUP($N983,'Raw - customers'!$A:$A,'Raw - customers'!$B:$I)</f>
        <v>Robinetta Deners</v>
      </c>
      <c r="S983" t="str">
        <v>Genderqueer</v>
      </c>
      <c r="T983">
        <v>68</v>
      </c>
      <c r="U983" t="str">
        <v>32 Chase JunctionSuite 463</v>
      </c>
      <c r="V983">
        <v>8304</v>
      </c>
      <c r="W983" t="str">
        <v>West Claudia</v>
      </c>
      <c r="X983" t="str">
        <v>South Australia</v>
      </c>
      <c r="Y983" t="str">
        <v>Australia</v>
      </c>
      <c r="Z983">
        <v>5</v>
      </c>
      <c r="AA983" s="3" t="str">
        <f t="shared" si="31"/>
        <v>20 to 30</v>
      </c>
      <c r="AP983" s="6">
        <v>325</v>
      </c>
      <c r="AQ983" s="6" t="s">
        <v>1345</v>
      </c>
    </row>
    <row r="984" spans="1:43" x14ac:dyDescent="0.25">
      <c r="A984">
        <v>982</v>
      </c>
      <c r="B984">
        <v>201</v>
      </c>
      <c r="C984">
        <v>27</v>
      </c>
      <c r="D984">
        <v>96</v>
      </c>
      <c r="E984">
        <v>2</v>
      </c>
      <c r="F984">
        <v>192</v>
      </c>
      <c r="G984" t="str">
        <f>VLOOKUP($C984,'Raw-products'!$A$2:$H$1261,MATCH(G$1,'Raw-products'!$A$1:$H$1,0))</f>
        <v>Shirt</v>
      </c>
      <c r="H984" t="str">
        <f>VLOOKUP($C984,'Raw-products'!$A$2:$H$1261,MATCH(H$1,'Raw-products'!$A$1:$H$1,0))</f>
        <v>Oxford Cloth</v>
      </c>
      <c r="I984" t="str">
        <f>VLOOKUP($C984,'Raw-products'!$A$2:$H$1261,MATCH(I$1,'Raw-products'!$A$1:$H$1,0))</f>
        <v>M</v>
      </c>
      <c r="J984" t="str">
        <f>VLOOKUP($C984,'Raw-products'!$A$2:$H$1261,MATCH(J$1,'Raw-products'!$A$1:$H$1,0))</f>
        <v>indigo</v>
      </c>
      <c r="K984">
        <f>VLOOKUP($C984,'Raw-products'!$A$2:$H$1261,MATCH(K$1,'Raw-products'!$A$1:$H$1,0))</f>
        <v>114</v>
      </c>
      <c r="L984">
        <f>VLOOKUP($C984,'Raw-products'!$A$2:$H$1261,MATCH(L$1,'Raw-products'!$A$1:$H$1,0))</f>
        <v>62</v>
      </c>
      <c r="M984" s="5">
        <f t="shared" si="30"/>
        <v>7068</v>
      </c>
      <c r="N984" cm="1">
        <f t="array" ref="N984:Q984">_xlfn.XLOOKUP($B984,'Raw -orders'!$A:$A,'Raw -orders'!$B:$E)</f>
        <v>325</v>
      </c>
      <c r="O984">
        <v>56321</v>
      </c>
      <c r="P984" s="1">
        <v>44342</v>
      </c>
      <c r="Q984" s="1">
        <v>44365</v>
      </c>
      <c r="R984" t="str" cm="1">
        <f t="array" ref="R984:Y984">_xlfn.XLOOKUP($N984,'Raw - customers'!$A:$A,'Raw - customers'!$B:$I)</f>
        <v>Robinetta Deners</v>
      </c>
      <c r="S984" t="str">
        <v>Genderqueer</v>
      </c>
      <c r="T984">
        <v>68</v>
      </c>
      <c r="U984" t="str">
        <v>32 Chase JunctionSuite 463</v>
      </c>
      <c r="V984">
        <v>8304</v>
      </c>
      <c r="W984" t="str">
        <v>West Claudia</v>
      </c>
      <c r="X984" t="str">
        <v>South Australia</v>
      </c>
      <c r="Y984" t="str">
        <v>Australia</v>
      </c>
      <c r="Z984">
        <v>5</v>
      </c>
      <c r="AA984" s="3" t="str">
        <f t="shared" si="31"/>
        <v>20 to 30</v>
      </c>
      <c r="AP984" s="6">
        <v>325</v>
      </c>
      <c r="AQ984" s="6" t="s">
        <v>1345</v>
      </c>
    </row>
    <row r="985" spans="1:43" x14ac:dyDescent="0.25">
      <c r="A985">
        <v>983</v>
      </c>
      <c r="B985">
        <v>201</v>
      </c>
      <c r="C985">
        <v>486</v>
      </c>
      <c r="D985">
        <v>118</v>
      </c>
      <c r="E985">
        <v>1</v>
      </c>
      <c r="F985">
        <v>118</v>
      </c>
      <c r="G985" t="str">
        <f>VLOOKUP($C985,'Raw-products'!$A$2:$H$1261,MATCH(G$1,'Raw-products'!$A$1:$H$1,0))</f>
        <v>Jacket</v>
      </c>
      <c r="H985" t="str">
        <f>VLOOKUP($C985,'Raw-products'!$A$2:$H$1261,MATCH(H$1,'Raw-products'!$A$1:$H$1,0))</f>
        <v>Puffer</v>
      </c>
      <c r="I985" t="str">
        <f>VLOOKUP($C985,'Raw-products'!$A$2:$H$1261,MATCH(I$1,'Raw-products'!$A$1:$H$1,0))</f>
        <v>S</v>
      </c>
      <c r="J985" t="str">
        <f>VLOOKUP($C985,'Raw-products'!$A$2:$H$1261,MATCH(J$1,'Raw-products'!$A$1:$H$1,0))</f>
        <v>violet</v>
      </c>
      <c r="K985">
        <f>VLOOKUP($C985,'Raw-products'!$A$2:$H$1261,MATCH(K$1,'Raw-products'!$A$1:$H$1,0))</f>
        <v>110</v>
      </c>
      <c r="L985">
        <f>VLOOKUP($C985,'Raw-products'!$A$2:$H$1261,MATCH(L$1,'Raw-products'!$A$1:$H$1,0))</f>
        <v>46</v>
      </c>
      <c r="M985" s="5">
        <f t="shared" si="30"/>
        <v>5060</v>
      </c>
      <c r="N985" cm="1">
        <f t="array" ref="N985:Q985">_xlfn.XLOOKUP($B985,'Raw -orders'!$A:$A,'Raw -orders'!$B:$E)</f>
        <v>325</v>
      </c>
      <c r="O985">
        <v>56321</v>
      </c>
      <c r="P985" s="1">
        <v>44342</v>
      </c>
      <c r="Q985" s="1">
        <v>44365</v>
      </c>
      <c r="R985" t="str" cm="1">
        <f t="array" ref="R985:Y985">_xlfn.XLOOKUP($N985,'Raw - customers'!$A:$A,'Raw - customers'!$B:$I)</f>
        <v>Robinetta Deners</v>
      </c>
      <c r="S985" t="str">
        <v>Genderqueer</v>
      </c>
      <c r="T985">
        <v>68</v>
      </c>
      <c r="U985" t="str">
        <v>32 Chase JunctionSuite 463</v>
      </c>
      <c r="V985">
        <v>8304</v>
      </c>
      <c r="W985" t="str">
        <v>West Claudia</v>
      </c>
      <c r="X985" t="str">
        <v>South Australia</v>
      </c>
      <c r="Y985" t="str">
        <v>Australia</v>
      </c>
      <c r="Z985">
        <v>5</v>
      </c>
      <c r="AA985" s="3" t="str">
        <f t="shared" si="31"/>
        <v>20 to 30</v>
      </c>
      <c r="AP985" s="6">
        <v>325</v>
      </c>
      <c r="AQ985" s="6" t="s">
        <v>1345</v>
      </c>
    </row>
    <row r="986" spans="1:43" x14ac:dyDescent="0.25">
      <c r="A986">
        <v>984</v>
      </c>
      <c r="B986">
        <v>202</v>
      </c>
      <c r="C986">
        <v>104</v>
      </c>
      <c r="D986">
        <v>118</v>
      </c>
      <c r="E986">
        <v>3</v>
      </c>
      <c r="F986">
        <v>354</v>
      </c>
      <c r="G986" t="str">
        <f>VLOOKUP($C986,'Raw-products'!$A$2:$H$1261,MATCH(G$1,'Raw-products'!$A$1:$H$1,0))</f>
        <v>Shirt</v>
      </c>
      <c r="H986" t="str">
        <f>VLOOKUP($C986,'Raw-products'!$A$2:$H$1261,MATCH(H$1,'Raw-products'!$A$1:$H$1,0))</f>
        <v>Flannel</v>
      </c>
      <c r="I986" t="str">
        <f>VLOOKUP($C986,'Raw-products'!$A$2:$H$1261,MATCH(I$1,'Raw-products'!$A$1:$H$1,0))</f>
        <v>XL</v>
      </c>
      <c r="J986" t="str">
        <f>VLOOKUP($C986,'Raw-products'!$A$2:$H$1261,MATCH(J$1,'Raw-products'!$A$1:$H$1,0))</f>
        <v>violet</v>
      </c>
      <c r="K986">
        <f>VLOOKUP($C986,'Raw-products'!$A$2:$H$1261,MATCH(K$1,'Raw-products'!$A$1:$H$1,0))</f>
        <v>96</v>
      </c>
      <c r="L986">
        <f>VLOOKUP($C986,'Raw-products'!$A$2:$H$1261,MATCH(L$1,'Raw-products'!$A$1:$H$1,0))</f>
        <v>43</v>
      </c>
      <c r="M986" s="5">
        <f t="shared" si="30"/>
        <v>4128</v>
      </c>
      <c r="N986" cm="1">
        <f t="array" ref="N986:Q986">_xlfn.XLOOKUP($B986,'Raw -orders'!$A:$A,'Raw -orders'!$B:$E)</f>
        <v>129</v>
      </c>
      <c r="O986">
        <v>49559</v>
      </c>
      <c r="P986" s="1">
        <v>44301</v>
      </c>
      <c r="Q986" s="1">
        <v>44308</v>
      </c>
      <c r="R986" t="str" cm="1">
        <f t="array" ref="R986:Y986">_xlfn.XLOOKUP($N986,'Raw - customers'!$A:$A,'Raw - customers'!$B:$I)</f>
        <v>Beatrisa Winterscale</v>
      </c>
      <c r="S986" t="str">
        <v>Non-binary</v>
      </c>
      <c r="T986">
        <v>68</v>
      </c>
      <c r="U986" t="str">
        <v>74 Ryan CircleSuite 426</v>
      </c>
      <c r="V986">
        <v>1790</v>
      </c>
      <c r="W986" t="str">
        <v>Port Harrychester</v>
      </c>
      <c r="X986" t="str">
        <v>Western Australia</v>
      </c>
      <c r="Y986" t="str">
        <v>Australia</v>
      </c>
      <c r="Z986">
        <v>4</v>
      </c>
      <c r="AA986" s="3" t="str">
        <f t="shared" si="31"/>
        <v>0 to 10</v>
      </c>
      <c r="AP986" s="6">
        <v>129</v>
      </c>
      <c r="AQ986" s="6" t="s">
        <v>1377</v>
      </c>
    </row>
    <row r="987" spans="1:43" x14ac:dyDescent="0.25">
      <c r="A987">
        <v>985</v>
      </c>
      <c r="B987">
        <v>202</v>
      </c>
      <c r="C987">
        <v>182</v>
      </c>
      <c r="D987">
        <v>98</v>
      </c>
      <c r="E987">
        <v>3</v>
      </c>
      <c r="F987">
        <v>294</v>
      </c>
      <c r="G987" t="str">
        <f>VLOOKUP($C987,'Raw-products'!$A$2:$H$1261,MATCH(G$1,'Raw-products'!$A$1:$H$1,0))</f>
        <v>Shirt</v>
      </c>
      <c r="H987" t="str">
        <f>VLOOKUP($C987,'Raw-products'!$A$2:$H$1261,MATCH(H$1,'Raw-products'!$A$1:$H$1,0))</f>
        <v>Camp Collared</v>
      </c>
      <c r="I987" t="str">
        <f>VLOOKUP($C987,'Raw-products'!$A$2:$H$1261,MATCH(I$1,'Raw-products'!$A$1:$H$1,0))</f>
        <v>M</v>
      </c>
      <c r="J987" t="str">
        <f>VLOOKUP($C987,'Raw-products'!$A$2:$H$1261,MATCH(J$1,'Raw-products'!$A$1:$H$1,0))</f>
        <v>orange</v>
      </c>
      <c r="K987">
        <f>VLOOKUP($C987,'Raw-products'!$A$2:$H$1261,MATCH(K$1,'Raw-products'!$A$1:$H$1,0))</f>
        <v>112</v>
      </c>
      <c r="L987">
        <f>VLOOKUP($C987,'Raw-products'!$A$2:$H$1261,MATCH(L$1,'Raw-products'!$A$1:$H$1,0))</f>
        <v>65</v>
      </c>
      <c r="M987" s="5">
        <f t="shared" si="30"/>
        <v>7280</v>
      </c>
      <c r="N987" cm="1">
        <f t="array" ref="N987:Q987">_xlfn.XLOOKUP($B987,'Raw -orders'!$A:$A,'Raw -orders'!$B:$E)</f>
        <v>129</v>
      </c>
      <c r="O987">
        <v>49559</v>
      </c>
      <c r="P987" s="1">
        <v>44301</v>
      </c>
      <c r="Q987" s="1">
        <v>44308</v>
      </c>
      <c r="R987" t="str" cm="1">
        <f t="array" ref="R987:Y987">_xlfn.XLOOKUP($N987,'Raw - customers'!$A:$A,'Raw - customers'!$B:$I)</f>
        <v>Beatrisa Winterscale</v>
      </c>
      <c r="S987" t="str">
        <v>Non-binary</v>
      </c>
      <c r="T987">
        <v>68</v>
      </c>
      <c r="U987" t="str">
        <v>74 Ryan CircleSuite 426</v>
      </c>
      <c r="V987">
        <v>1790</v>
      </c>
      <c r="W987" t="str">
        <v>Port Harrychester</v>
      </c>
      <c r="X987" t="str">
        <v>Western Australia</v>
      </c>
      <c r="Y987" t="str">
        <v>Australia</v>
      </c>
      <c r="Z987">
        <v>4</v>
      </c>
      <c r="AA987" s="3" t="str">
        <f t="shared" si="31"/>
        <v>0 to 10</v>
      </c>
      <c r="AP987" s="6">
        <v>129</v>
      </c>
      <c r="AQ987" s="6" t="s">
        <v>1377</v>
      </c>
    </row>
    <row r="988" spans="1:43" x14ac:dyDescent="0.25">
      <c r="A988">
        <v>986</v>
      </c>
      <c r="B988">
        <v>202</v>
      </c>
      <c r="C988">
        <v>1177</v>
      </c>
      <c r="D988">
        <v>99</v>
      </c>
      <c r="E988">
        <v>1</v>
      </c>
      <c r="F988">
        <v>99</v>
      </c>
      <c r="G988" t="str">
        <f>VLOOKUP($C988,'Raw-products'!$A$2:$H$1261,MATCH(G$1,'Raw-products'!$A$1:$H$1,0))</f>
        <v>Trousers</v>
      </c>
      <c r="H988" t="str">
        <f>VLOOKUP($C988,'Raw-products'!$A$2:$H$1261,MATCH(H$1,'Raw-products'!$A$1:$H$1,0))</f>
        <v>High-Waisted</v>
      </c>
      <c r="I988" t="str">
        <f>VLOOKUP($C988,'Raw-products'!$A$2:$H$1261,MATCH(I$1,'Raw-products'!$A$1:$H$1,0))</f>
        <v>M</v>
      </c>
      <c r="J988" t="str">
        <f>VLOOKUP($C988,'Raw-products'!$A$2:$H$1261,MATCH(J$1,'Raw-products'!$A$1:$H$1,0))</f>
        <v>blue</v>
      </c>
      <c r="K988">
        <f>VLOOKUP($C988,'Raw-products'!$A$2:$H$1261,MATCH(K$1,'Raw-products'!$A$1:$H$1,0))</f>
        <v>98</v>
      </c>
      <c r="L988">
        <f>VLOOKUP($C988,'Raw-products'!$A$2:$H$1261,MATCH(L$1,'Raw-products'!$A$1:$H$1,0))</f>
        <v>52</v>
      </c>
      <c r="M988" s="5">
        <f t="shared" si="30"/>
        <v>5096</v>
      </c>
      <c r="N988" cm="1">
        <f t="array" ref="N988:Q988">_xlfn.XLOOKUP($B988,'Raw -orders'!$A:$A,'Raw -orders'!$B:$E)</f>
        <v>129</v>
      </c>
      <c r="O988">
        <v>49559</v>
      </c>
      <c r="P988" s="1">
        <v>44301</v>
      </c>
      <c r="Q988" s="1">
        <v>44308</v>
      </c>
      <c r="R988" t="str" cm="1">
        <f t="array" ref="R988:Y988">_xlfn.XLOOKUP($N988,'Raw - customers'!$A:$A,'Raw - customers'!$B:$I)</f>
        <v>Beatrisa Winterscale</v>
      </c>
      <c r="S988" t="str">
        <v>Non-binary</v>
      </c>
      <c r="T988">
        <v>68</v>
      </c>
      <c r="U988" t="str">
        <v>74 Ryan CircleSuite 426</v>
      </c>
      <c r="V988">
        <v>1790</v>
      </c>
      <c r="W988" t="str">
        <v>Port Harrychester</v>
      </c>
      <c r="X988" t="str">
        <v>Western Australia</v>
      </c>
      <c r="Y988" t="str">
        <v>Australia</v>
      </c>
      <c r="Z988">
        <v>4</v>
      </c>
      <c r="AA988" s="3" t="str">
        <f t="shared" si="31"/>
        <v>0 to 10</v>
      </c>
      <c r="AP988" s="6">
        <v>129</v>
      </c>
      <c r="AQ988" s="6" t="s">
        <v>1377</v>
      </c>
    </row>
    <row r="989" spans="1:43" x14ac:dyDescent="0.25">
      <c r="A989">
        <v>987</v>
      </c>
      <c r="B989">
        <v>202</v>
      </c>
      <c r="C989">
        <v>174</v>
      </c>
      <c r="D989">
        <v>91</v>
      </c>
      <c r="E989">
        <v>3</v>
      </c>
      <c r="F989">
        <v>273</v>
      </c>
      <c r="G989" t="str">
        <f>VLOOKUP($C989,'Raw-products'!$A$2:$H$1261,MATCH(G$1,'Raw-products'!$A$1:$H$1,0))</f>
        <v>Shirt</v>
      </c>
      <c r="H989" t="str">
        <f>VLOOKUP($C989,'Raw-products'!$A$2:$H$1261,MATCH(H$1,'Raw-products'!$A$1:$H$1,0))</f>
        <v>Linen</v>
      </c>
      <c r="I989" t="str">
        <f>VLOOKUP($C989,'Raw-products'!$A$2:$H$1261,MATCH(I$1,'Raw-products'!$A$1:$H$1,0))</f>
        <v>XL</v>
      </c>
      <c r="J989" t="str">
        <f>VLOOKUP($C989,'Raw-products'!$A$2:$H$1261,MATCH(J$1,'Raw-products'!$A$1:$H$1,0))</f>
        <v>violet</v>
      </c>
      <c r="K989">
        <f>VLOOKUP($C989,'Raw-products'!$A$2:$H$1261,MATCH(K$1,'Raw-products'!$A$1:$H$1,0))</f>
        <v>116</v>
      </c>
      <c r="L989">
        <f>VLOOKUP($C989,'Raw-products'!$A$2:$H$1261,MATCH(L$1,'Raw-products'!$A$1:$H$1,0))</f>
        <v>73</v>
      </c>
      <c r="M989" s="5">
        <f t="shared" si="30"/>
        <v>8468</v>
      </c>
      <c r="N989" cm="1">
        <f t="array" ref="N989:Q989">_xlfn.XLOOKUP($B989,'Raw -orders'!$A:$A,'Raw -orders'!$B:$E)</f>
        <v>129</v>
      </c>
      <c r="O989">
        <v>49559</v>
      </c>
      <c r="P989" s="1">
        <v>44301</v>
      </c>
      <c r="Q989" s="1">
        <v>44308</v>
      </c>
      <c r="R989" t="str" cm="1">
        <f t="array" ref="R989:Y989">_xlfn.XLOOKUP($N989,'Raw - customers'!$A:$A,'Raw - customers'!$B:$I)</f>
        <v>Beatrisa Winterscale</v>
      </c>
      <c r="S989" t="str">
        <v>Non-binary</v>
      </c>
      <c r="T989">
        <v>68</v>
      </c>
      <c r="U989" t="str">
        <v>74 Ryan CircleSuite 426</v>
      </c>
      <c r="V989">
        <v>1790</v>
      </c>
      <c r="W989" t="str">
        <v>Port Harrychester</v>
      </c>
      <c r="X989" t="str">
        <v>Western Australia</v>
      </c>
      <c r="Y989" t="str">
        <v>Australia</v>
      </c>
      <c r="Z989">
        <v>4</v>
      </c>
      <c r="AA989" s="3" t="str">
        <f t="shared" si="31"/>
        <v>0 to 10</v>
      </c>
      <c r="AP989" s="6">
        <v>129</v>
      </c>
      <c r="AQ989" s="6" t="s">
        <v>1377</v>
      </c>
    </row>
    <row r="990" spans="1:43" x14ac:dyDescent="0.25">
      <c r="A990">
        <v>988</v>
      </c>
      <c r="B990">
        <v>202</v>
      </c>
      <c r="C990">
        <v>224</v>
      </c>
      <c r="D990">
        <v>106</v>
      </c>
      <c r="E990">
        <v>1</v>
      </c>
      <c r="F990">
        <v>106</v>
      </c>
      <c r="G990" t="str">
        <f>VLOOKUP($C990,'Raw-products'!$A$2:$H$1261,MATCH(G$1,'Raw-products'!$A$1:$H$1,0))</f>
        <v>Shirt</v>
      </c>
      <c r="H990" t="str">
        <f>VLOOKUP($C990,'Raw-products'!$A$2:$H$1261,MATCH(H$1,'Raw-products'!$A$1:$H$1,0))</f>
        <v>Chambray</v>
      </c>
      <c r="I990" t="str">
        <f>VLOOKUP($C990,'Raw-products'!$A$2:$H$1261,MATCH(I$1,'Raw-products'!$A$1:$H$1,0))</f>
        <v>XL</v>
      </c>
      <c r="J990" t="str">
        <f>VLOOKUP($C990,'Raw-products'!$A$2:$H$1261,MATCH(J$1,'Raw-products'!$A$1:$H$1,0))</f>
        <v>yellow</v>
      </c>
      <c r="K990">
        <f>VLOOKUP($C990,'Raw-products'!$A$2:$H$1261,MATCH(K$1,'Raw-products'!$A$1:$H$1,0))</f>
        <v>105</v>
      </c>
      <c r="L990">
        <f>VLOOKUP($C990,'Raw-products'!$A$2:$H$1261,MATCH(L$1,'Raw-products'!$A$1:$H$1,0))</f>
        <v>53</v>
      </c>
      <c r="M990" s="5">
        <f t="shared" si="30"/>
        <v>5565</v>
      </c>
      <c r="N990" cm="1">
        <f t="array" ref="N990:Q990">_xlfn.XLOOKUP($B990,'Raw -orders'!$A:$A,'Raw -orders'!$B:$E)</f>
        <v>129</v>
      </c>
      <c r="O990">
        <v>49559</v>
      </c>
      <c r="P990" s="1">
        <v>44301</v>
      </c>
      <c r="Q990" s="1">
        <v>44308</v>
      </c>
      <c r="R990" t="str" cm="1">
        <f t="array" ref="R990:Y990">_xlfn.XLOOKUP($N990,'Raw - customers'!$A:$A,'Raw - customers'!$B:$I)</f>
        <v>Beatrisa Winterscale</v>
      </c>
      <c r="S990" t="str">
        <v>Non-binary</v>
      </c>
      <c r="T990">
        <v>68</v>
      </c>
      <c r="U990" t="str">
        <v>74 Ryan CircleSuite 426</v>
      </c>
      <c r="V990">
        <v>1790</v>
      </c>
      <c r="W990" t="str">
        <v>Port Harrychester</v>
      </c>
      <c r="X990" t="str">
        <v>Western Australia</v>
      </c>
      <c r="Y990" t="str">
        <v>Australia</v>
      </c>
      <c r="Z990">
        <v>4</v>
      </c>
      <c r="AA990" s="3" t="str">
        <f t="shared" si="31"/>
        <v>0 to 10</v>
      </c>
      <c r="AP990" s="6">
        <v>129</v>
      </c>
      <c r="AQ990" s="6" t="s">
        <v>1377</v>
      </c>
    </row>
    <row r="991" spans="1:43" x14ac:dyDescent="0.25">
      <c r="A991">
        <v>989</v>
      </c>
      <c r="B991">
        <v>202</v>
      </c>
      <c r="C991">
        <v>860</v>
      </c>
      <c r="D991">
        <v>113</v>
      </c>
      <c r="E991">
        <v>1</v>
      </c>
      <c r="F991">
        <v>113</v>
      </c>
      <c r="G991" t="str">
        <f>VLOOKUP($C991,'Raw-products'!$A$2:$H$1261,MATCH(G$1,'Raw-products'!$A$1:$H$1,0))</f>
        <v>Trousers</v>
      </c>
      <c r="H991" t="str">
        <f>VLOOKUP($C991,'Raw-products'!$A$2:$H$1261,MATCH(H$1,'Raw-products'!$A$1:$H$1,0))</f>
        <v>Chinos</v>
      </c>
      <c r="I991" t="str">
        <f>VLOOKUP($C991,'Raw-products'!$A$2:$H$1261,MATCH(I$1,'Raw-products'!$A$1:$H$1,0))</f>
        <v>XS</v>
      </c>
      <c r="J991" t="str">
        <f>VLOOKUP($C991,'Raw-products'!$A$2:$H$1261,MATCH(J$1,'Raw-products'!$A$1:$H$1,0))</f>
        <v>blue</v>
      </c>
      <c r="K991">
        <f>VLOOKUP($C991,'Raw-products'!$A$2:$H$1261,MATCH(K$1,'Raw-products'!$A$1:$H$1,0))</f>
        <v>100</v>
      </c>
      <c r="L991">
        <f>VLOOKUP($C991,'Raw-products'!$A$2:$H$1261,MATCH(L$1,'Raw-products'!$A$1:$H$1,0))</f>
        <v>69</v>
      </c>
      <c r="M991" s="5">
        <f t="shared" si="30"/>
        <v>6900</v>
      </c>
      <c r="N991" cm="1">
        <f t="array" ref="N991:Q991">_xlfn.XLOOKUP($B991,'Raw -orders'!$A:$A,'Raw -orders'!$B:$E)</f>
        <v>129</v>
      </c>
      <c r="O991">
        <v>49559</v>
      </c>
      <c r="P991" s="1">
        <v>44301</v>
      </c>
      <c r="Q991" s="1">
        <v>44308</v>
      </c>
      <c r="R991" t="str" cm="1">
        <f t="array" ref="R991:Y991">_xlfn.XLOOKUP($N991,'Raw - customers'!$A:$A,'Raw - customers'!$B:$I)</f>
        <v>Beatrisa Winterscale</v>
      </c>
      <c r="S991" t="str">
        <v>Non-binary</v>
      </c>
      <c r="T991">
        <v>68</v>
      </c>
      <c r="U991" t="str">
        <v>74 Ryan CircleSuite 426</v>
      </c>
      <c r="V991">
        <v>1790</v>
      </c>
      <c r="W991" t="str">
        <v>Port Harrychester</v>
      </c>
      <c r="X991" t="str">
        <v>Western Australia</v>
      </c>
      <c r="Y991" t="str">
        <v>Australia</v>
      </c>
      <c r="Z991">
        <v>4</v>
      </c>
      <c r="AA991" s="3" t="str">
        <f t="shared" si="31"/>
        <v>0 to 10</v>
      </c>
      <c r="AP991" s="6">
        <v>129</v>
      </c>
      <c r="AQ991" s="6" t="s">
        <v>1377</v>
      </c>
    </row>
    <row r="992" spans="1:43" x14ac:dyDescent="0.25">
      <c r="A992">
        <v>990</v>
      </c>
      <c r="B992">
        <v>203</v>
      </c>
      <c r="C992">
        <v>574</v>
      </c>
      <c r="D992">
        <v>100</v>
      </c>
      <c r="E992">
        <v>1</v>
      </c>
      <c r="F992">
        <v>100</v>
      </c>
      <c r="G992" t="str">
        <f>VLOOKUP($C992,'Raw-products'!$A$2:$H$1261,MATCH(G$1,'Raw-products'!$A$1:$H$1,0))</f>
        <v>Jacket</v>
      </c>
      <c r="H992" t="str">
        <f>VLOOKUP($C992,'Raw-products'!$A$2:$H$1261,MATCH(H$1,'Raw-products'!$A$1:$H$1,0))</f>
        <v>Bomber</v>
      </c>
      <c r="I992" t="str">
        <f>VLOOKUP($C992,'Raw-products'!$A$2:$H$1261,MATCH(I$1,'Raw-products'!$A$1:$H$1,0))</f>
        <v>XL</v>
      </c>
      <c r="J992" t="str">
        <f>VLOOKUP($C992,'Raw-products'!$A$2:$H$1261,MATCH(J$1,'Raw-products'!$A$1:$H$1,0))</f>
        <v>yellow</v>
      </c>
      <c r="K992">
        <f>VLOOKUP($C992,'Raw-products'!$A$2:$H$1261,MATCH(K$1,'Raw-products'!$A$1:$H$1,0))</f>
        <v>90</v>
      </c>
      <c r="L992">
        <f>VLOOKUP($C992,'Raw-products'!$A$2:$H$1261,MATCH(L$1,'Raw-products'!$A$1:$H$1,0))</f>
        <v>50</v>
      </c>
      <c r="M992" s="5">
        <f t="shared" si="30"/>
        <v>4500</v>
      </c>
      <c r="N992" cm="1">
        <f t="array" ref="N992:Q992">_xlfn.XLOOKUP($B992,'Raw -orders'!$A:$A,'Raw -orders'!$B:$E)</f>
        <v>369</v>
      </c>
      <c r="O992">
        <v>40129</v>
      </c>
      <c r="P992" s="1">
        <v>44368</v>
      </c>
      <c r="Q992" s="1">
        <v>44388</v>
      </c>
      <c r="R992" t="str" cm="1">
        <f t="array" ref="R992:Y992">_xlfn.XLOOKUP($N992,'Raw - customers'!$A:$A,'Raw - customers'!$B:$I)</f>
        <v>Ephrem Hambers</v>
      </c>
      <c r="S992" t="str">
        <v>Female</v>
      </c>
      <c r="T992">
        <v>46</v>
      </c>
      <c r="U992" t="str">
        <v>6502 Abbey ParadeSuite 954</v>
      </c>
      <c r="V992">
        <v>5569</v>
      </c>
      <c r="W992" t="str">
        <v>New Stellastad</v>
      </c>
      <c r="X992" t="str">
        <v>Australian Capital Territory</v>
      </c>
      <c r="Y992" t="str">
        <v>Australia</v>
      </c>
      <c r="Z992">
        <v>6</v>
      </c>
      <c r="AA992" s="3" t="str">
        <f t="shared" si="31"/>
        <v>10 to 20</v>
      </c>
      <c r="AP992" s="6">
        <v>369</v>
      </c>
      <c r="AQ992" s="6" t="s">
        <v>1350</v>
      </c>
    </row>
    <row r="993" spans="1:43" x14ac:dyDescent="0.25">
      <c r="A993">
        <v>991</v>
      </c>
      <c r="B993">
        <v>203</v>
      </c>
      <c r="C993">
        <v>1058</v>
      </c>
      <c r="D993">
        <v>93</v>
      </c>
      <c r="E993">
        <v>2</v>
      </c>
      <c r="F993">
        <v>186</v>
      </c>
      <c r="G993" t="str">
        <f>VLOOKUP($C993,'Raw-products'!$A$2:$H$1261,MATCH(G$1,'Raw-products'!$A$1:$H$1,0))</f>
        <v>Trousers</v>
      </c>
      <c r="H993" t="str">
        <f>VLOOKUP($C993,'Raw-products'!$A$2:$H$1261,MATCH(H$1,'Raw-products'!$A$1:$H$1,0))</f>
        <v>Joggers</v>
      </c>
      <c r="I993" t="str">
        <f>VLOOKUP($C993,'Raw-products'!$A$2:$H$1261,MATCH(I$1,'Raw-products'!$A$1:$H$1,0))</f>
        <v>L</v>
      </c>
      <c r="J993" t="str">
        <f>VLOOKUP($C993,'Raw-products'!$A$2:$H$1261,MATCH(J$1,'Raw-products'!$A$1:$H$1,0))</f>
        <v>orange</v>
      </c>
      <c r="K993">
        <f>VLOOKUP($C993,'Raw-products'!$A$2:$H$1261,MATCH(K$1,'Raw-products'!$A$1:$H$1,0))</f>
        <v>94</v>
      </c>
      <c r="L993">
        <f>VLOOKUP($C993,'Raw-products'!$A$2:$H$1261,MATCH(L$1,'Raw-products'!$A$1:$H$1,0))</f>
        <v>49</v>
      </c>
      <c r="M993" s="5">
        <f t="shared" si="30"/>
        <v>4606</v>
      </c>
      <c r="N993" cm="1">
        <f t="array" ref="N993:Q993">_xlfn.XLOOKUP($B993,'Raw -orders'!$A:$A,'Raw -orders'!$B:$E)</f>
        <v>369</v>
      </c>
      <c r="O993">
        <v>40129</v>
      </c>
      <c r="P993" s="1">
        <v>44368</v>
      </c>
      <c r="Q993" s="1">
        <v>44388</v>
      </c>
      <c r="R993" t="str" cm="1">
        <f t="array" ref="R993:Y993">_xlfn.XLOOKUP($N993,'Raw - customers'!$A:$A,'Raw - customers'!$B:$I)</f>
        <v>Ephrem Hambers</v>
      </c>
      <c r="S993" t="str">
        <v>Female</v>
      </c>
      <c r="T993">
        <v>46</v>
      </c>
      <c r="U993" t="str">
        <v>6502 Abbey ParadeSuite 954</v>
      </c>
      <c r="V993">
        <v>5569</v>
      </c>
      <c r="W993" t="str">
        <v>New Stellastad</v>
      </c>
      <c r="X993" t="str">
        <v>Australian Capital Territory</v>
      </c>
      <c r="Y993" t="str">
        <v>Australia</v>
      </c>
      <c r="Z993">
        <v>6</v>
      </c>
      <c r="AA993" s="3" t="str">
        <f t="shared" si="31"/>
        <v>10 to 20</v>
      </c>
      <c r="AP993" s="6">
        <v>369</v>
      </c>
      <c r="AQ993" s="6" t="s">
        <v>1350</v>
      </c>
    </row>
    <row r="994" spans="1:43" x14ac:dyDescent="0.25">
      <c r="A994">
        <v>992</v>
      </c>
      <c r="B994">
        <v>203</v>
      </c>
      <c r="C994">
        <v>1170</v>
      </c>
      <c r="D994">
        <v>99</v>
      </c>
      <c r="E994">
        <v>2</v>
      </c>
      <c r="F994">
        <v>198</v>
      </c>
      <c r="G994" t="str">
        <f>VLOOKUP($C994,'Raw-products'!$A$2:$H$1261,MATCH(G$1,'Raw-products'!$A$1:$H$1,0))</f>
        <v>Trousers</v>
      </c>
      <c r="H994" t="str">
        <f>VLOOKUP($C994,'Raw-products'!$A$2:$H$1261,MATCH(H$1,'Raw-products'!$A$1:$H$1,0))</f>
        <v>High-Waisted</v>
      </c>
      <c r="I994" t="str">
        <f>VLOOKUP($C994,'Raw-products'!$A$2:$H$1261,MATCH(I$1,'Raw-products'!$A$1:$H$1,0))</f>
        <v>XS</v>
      </c>
      <c r="J994" t="str">
        <f>VLOOKUP($C994,'Raw-products'!$A$2:$H$1261,MATCH(J$1,'Raw-products'!$A$1:$H$1,0))</f>
        <v>green</v>
      </c>
      <c r="K994">
        <f>VLOOKUP($C994,'Raw-products'!$A$2:$H$1261,MATCH(K$1,'Raw-products'!$A$1:$H$1,0))</f>
        <v>98</v>
      </c>
      <c r="L994">
        <f>VLOOKUP($C994,'Raw-products'!$A$2:$H$1261,MATCH(L$1,'Raw-products'!$A$1:$H$1,0))</f>
        <v>42</v>
      </c>
      <c r="M994" s="5">
        <f t="shared" si="30"/>
        <v>4116</v>
      </c>
      <c r="N994" cm="1">
        <f t="array" ref="N994:Q994">_xlfn.XLOOKUP($B994,'Raw -orders'!$A:$A,'Raw -orders'!$B:$E)</f>
        <v>369</v>
      </c>
      <c r="O994">
        <v>40129</v>
      </c>
      <c r="P994" s="1">
        <v>44368</v>
      </c>
      <c r="Q994" s="1">
        <v>44388</v>
      </c>
      <c r="R994" t="str" cm="1">
        <f t="array" ref="R994:Y994">_xlfn.XLOOKUP($N994,'Raw - customers'!$A:$A,'Raw - customers'!$B:$I)</f>
        <v>Ephrem Hambers</v>
      </c>
      <c r="S994" t="str">
        <v>Female</v>
      </c>
      <c r="T994">
        <v>46</v>
      </c>
      <c r="U994" t="str">
        <v>6502 Abbey ParadeSuite 954</v>
      </c>
      <c r="V994">
        <v>5569</v>
      </c>
      <c r="W994" t="str">
        <v>New Stellastad</v>
      </c>
      <c r="X994" t="str">
        <v>Australian Capital Territory</v>
      </c>
      <c r="Y994" t="str">
        <v>Australia</v>
      </c>
      <c r="Z994">
        <v>6</v>
      </c>
      <c r="AA994" s="3" t="str">
        <f t="shared" si="31"/>
        <v>10 to 20</v>
      </c>
      <c r="AP994" s="6">
        <v>369</v>
      </c>
      <c r="AQ994" s="6" t="s">
        <v>1350</v>
      </c>
    </row>
    <row r="995" spans="1:43" x14ac:dyDescent="0.25">
      <c r="A995">
        <v>993</v>
      </c>
      <c r="B995">
        <v>203</v>
      </c>
      <c r="C995">
        <v>1229</v>
      </c>
      <c r="D995">
        <v>112</v>
      </c>
      <c r="E995">
        <v>1</v>
      </c>
      <c r="F995">
        <v>112</v>
      </c>
      <c r="G995" t="str">
        <f>VLOOKUP($C995,'Raw-products'!$A$2:$H$1261,MATCH(G$1,'Raw-products'!$A$1:$H$1,0))</f>
        <v>Trousers</v>
      </c>
      <c r="H995" t="str">
        <f>VLOOKUP($C995,'Raw-products'!$A$2:$H$1261,MATCH(H$1,'Raw-products'!$A$1:$H$1,0))</f>
        <v>Tracksuit Bottoms</v>
      </c>
      <c r="I995" t="str">
        <f>VLOOKUP($C995,'Raw-products'!$A$2:$H$1261,MATCH(I$1,'Raw-products'!$A$1:$H$1,0))</f>
        <v>XL</v>
      </c>
      <c r="J995" t="str">
        <f>VLOOKUP($C995,'Raw-products'!$A$2:$H$1261,MATCH(J$1,'Raw-products'!$A$1:$H$1,0))</f>
        <v>red</v>
      </c>
      <c r="K995">
        <f>VLOOKUP($C995,'Raw-products'!$A$2:$H$1261,MATCH(K$1,'Raw-products'!$A$1:$H$1,0))</f>
        <v>91</v>
      </c>
      <c r="L995">
        <f>VLOOKUP($C995,'Raw-products'!$A$2:$H$1261,MATCH(L$1,'Raw-products'!$A$1:$H$1,0))</f>
        <v>45</v>
      </c>
      <c r="M995" s="5">
        <f t="shared" si="30"/>
        <v>4095</v>
      </c>
      <c r="N995" cm="1">
        <f t="array" ref="N995:Q995">_xlfn.XLOOKUP($B995,'Raw -orders'!$A:$A,'Raw -orders'!$B:$E)</f>
        <v>369</v>
      </c>
      <c r="O995">
        <v>40129</v>
      </c>
      <c r="P995" s="1">
        <v>44368</v>
      </c>
      <c r="Q995" s="1">
        <v>44388</v>
      </c>
      <c r="R995" t="str" cm="1">
        <f t="array" ref="R995:Y995">_xlfn.XLOOKUP($N995,'Raw - customers'!$A:$A,'Raw - customers'!$B:$I)</f>
        <v>Ephrem Hambers</v>
      </c>
      <c r="S995" t="str">
        <v>Female</v>
      </c>
      <c r="T995">
        <v>46</v>
      </c>
      <c r="U995" t="str">
        <v>6502 Abbey ParadeSuite 954</v>
      </c>
      <c r="V995">
        <v>5569</v>
      </c>
      <c r="W995" t="str">
        <v>New Stellastad</v>
      </c>
      <c r="X995" t="str">
        <v>Australian Capital Territory</v>
      </c>
      <c r="Y995" t="str">
        <v>Australia</v>
      </c>
      <c r="Z995">
        <v>6</v>
      </c>
      <c r="AA995" s="3" t="str">
        <f t="shared" si="31"/>
        <v>10 to 20</v>
      </c>
      <c r="AP995" s="6">
        <v>369</v>
      </c>
      <c r="AQ995" s="6" t="s">
        <v>1350</v>
      </c>
    </row>
    <row r="996" spans="1:43" x14ac:dyDescent="0.25">
      <c r="A996">
        <v>994</v>
      </c>
      <c r="B996">
        <v>203</v>
      </c>
      <c r="C996">
        <v>1104</v>
      </c>
      <c r="D996">
        <v>115</v>
      </c>
      <c r="E996">
        <v>3</v>
      </c>
      <c r="F996">
        <v>345</v>
      </c>
      <c r="G996" t="str">
        <f>VLOOKUP($C996,'Raw-products'!$A$2:$H$1261,MATCH(G$1,'Raw-products'!$A$1:$H$1,0))</f>
        <v>Trousers</v>
      </c>
      <c r="H996" t="str">
        <f>VLOOKUP($C996,'Raw-products'!$A$2:$H$1261,MATCH(H$1,'Raw-products'!$A$1:$H$1,0))</f>
        <v>Cropped</v>
      </c>
      <c r="I996" t="str">
        <f>VLOOKUP($C996,'Raw-products'!$A$2:$H$1261,MATCH(I$1,'Raw-products'!$A$1:$H$1,0))</f>
        <v>XL</v>
      </c>
      <c r="J996" t="str">
        <f>VLOOKUP($C996,'Raw-products'!$A$2:$H$1261,MATCH(J$1,'Raw-products'!$A$1:$H$1,0))</f>
        <v>green</v>
      </c>
      <c r="K996">
        <f>VLOOKUP($C996,'Raw-products'!$A$2:$H$1261,MATCH(K$1,'Raw-products'!$A$1:$H$1,0))</f>
        <v>99</v>
      </c>
      <c r="L996">
        <f>VLOOKUP($C996,'Raw-products'!$A$2:$H$1261,MATCH(L$1,'Raw-products'!$A$1:$H$1,0))</f>
        <v>49</v>
      </c>
      <c r="M996" s="5">
        <f t="shared" si="30"/>
        <v>4851</v>
      </c>
      <c r="N996" cm="1">
        <f t="array" ref="N996:Q996">_xlfn.XLOOKUP($B996,'Raw -orders'!$A:$A,'Raw -orders'!$B:$E)</f>
        <v>369</v>
      </c>
      <c r="O996">
        <v>40129</v>
      </c>
      <c r="P996" s="1">
        <v>44368</v>
      </c>
      <c r="Q996" s="1">
        <v>44388</v>
      </c>
      <c r="R996" t="str" cm="1">
        <f t="array" ref="R996:Y996">_xlfn.XLOOKUP($N996,'Raw - customers'!$A:$A,'Raw - customers'!$B:$I)</f>
        <v>Ephrem Hambers</v>
      </c>
      <c r="S996" t="str">
        <v>Female</v>
      </c>
      <c r="T996">
        <v>46</v>
      </c>
      <c r="U996" t="str">
        <v>6502 Abbey ParadeSuite 954</v>
      </c>
      <c r="V996">
        <v>5569</v>
      </c>
      <c r="W996" t="str">
        <v>New Stellastad</v>
      </c>
      <c r="X996" t="str">
        <v>Australian Capital Territory</v>
      </c>
      <c r="Y996" t="str">
        <v>Australia</v>
      </c>
      <c r="Z996">
        <v>6</v>
      </c>
      <c r="AA996" s="3" t="str">
        <f t="shared" si="31"/>
        <v>10 to 20</v>
      </c>
      <c r="AP996" s="6">
        <v>369</v>
      </c>
      <c r="AQ996" s="6" t="s">
        <v>1350</v>
      </c>
    </row>
    <row r="997" spans="1:43" x14ac:dyDescent="0.25">
      <c r="A997">
        <v>995</v>
      </c>
      <c r="B997">
        <v>204</v>
      </c>
      <c r="C997">
        <v>879</v>
      </c>
      <c r="D997">
        <v>94</v>
      </c>
      <c r="E997">
        <v>1</v>
      </c>
      <c r="F997">
        <v>94</v>
      </c>
      <c r="G997" t="str">
        <f>VLOOKUP($C997,'Raw-products'!$A$2:$H$1261,MATCH(G$1,'Raw-products'!$A$1:$H$1,0))</f>
        <v>Trousers</v>
      </c>
      <c r="H997" t="str">
        <f>VLOOKUP($C997,'Raw-products'!$A$2:$H$1261,MATCH(H$1,'Raw-products'!$A$1:$H$1,0))</f>
        <v>Cords</v>
      </c>
      <c r="I997" t="str">
        <f>VLOOKUP($C997,'Raw-products'!$A$2:$H$1261,MATCH(I$1,'Raw-products'!$A$1:$H$1,0))</f>
        <v>XL</v>
      </c>
      <c r="J997" t="str">
        <f>VLOOKUP($C997,'Raw-products'!$A$2:$H$1261,MATCH(J$1,'Raw-products'!$A$1:$H$1,0))</f>
        <v>red</v>
      </c>
      <c r="K997">
        <f>VLOOKUP($C997,'Raw-products'!$A$2:$H$1261,MATCH(K$1,'Raw-products'!$A$1:$H$1,0))</f>
        <v>113</v>
      </c>
      <c r="L997">
        <f>VLOOKUP($C997,'Raw-products'!$A$2:$H$1261,MATCH(L$1,'Raw-products'!$A$1:$H$1,0))</f>
        <v>80</v>
      </c>
      <c r="M997" s="5">
        <f t="shared" si="30"/>
        <v>9040</v>
      </c>
      <c r="N997" cm="1">
        <f t="array" ref="N997:Q997">_xlfn.XLOOKUP($B997,'Raw -orders'!$A:$A,'Raw -orders'!$B:$E)</f>
        <v>568</v>
      </c>
      <c r="O997">
        <v>35005</v>
      </c>
      <c r="P997" s="1">
        <v>44469</v>
      </c>
      <c r="Q997" s="1">
        <v>44479</v>
      </c>
      <c r="R997" t="str" cm="1">
        <f t="array" ref="R997:Y997">_xlfn.XLOOKUP($N997,'Raw - customers'!$A:$A,'Raw - customers'!$B:$I)</f>
        <v>Gallard Mangan</v>
      </c>
      <c r="S997" t="str">
        <v>Bigender</v>
      </c>
      <c r="T997">
        <v>64</v>
      </c>
      <c r="U997" t="str">
        <v>24 Jake MeadowApt. 433</v>
      </c>
      <c r="V997">
        <v>9416</v>
      </c>
      <c r="W997" t="str">
        <v>Chloeville</v>
      </c>
      <c r="X997" t="str">
        <v>Tasmania</v>
      </c>
      <c r="Y997" t="str">
        <v>Australia</v>
      </c>
      <c r="Z997">
        <v>9</v>
      </c>
      <c r="AA997" s="3" t="str">
        <f t="shared" si="31"/>
        <v>0 to 10</v>
      </c>
      <c r="AP997" s="6">
        <v>568</v>
      </c>
      <c r="AQ997" s="6" t="s">
        <v>1414</v>
      </c>
    </row>
    <row r="998" spans="1:43" x14ac:dyDescent="0.25">
      <c r="A998">
        <v>996</v>
      </c>
      <c r="B998">
        <v>204</v>
      </c>
      <c r="C998">
        <v>325</v>
      </c>
      <c r="D998">
        <v>109</v>
      </c>
      <c r="E998">
        <v>2</v>
      </c>
      <c r="F998">
        <v>218</v>
      </c>
      <c r="G998" t="str">
        <f>VLOOKUP($C998,'Raw-products'!$A$2:$H$1261,MATCH(G$1,'Raw-products'!$A$1:$H$1,0))</f>
        <v>Shirt</v>
      </c>
      <c r="H998" t="str">
        <f>VLOOKUP($C998,'Raw-products'!$A$2:$H$1261,MATCH(H$1,'Raw-products'!$A$1:$H$1,0))</f>
        <v>Mandarin Collar</v>
      </c>
      <c r="I998" t="str">
        <f>VLOOKUP($C998,'Raw-products'!$A$2:$H$1261,MATCH(I$1,'Raw-products'!$A$1:$H$1,0))</f>
        <v>XS</v>
      </c>
      <c r="J998" t="str">
        <f>VLOOKUP($C998,'Raw-products'!$A$2:$H$1261,MATCH(J$1,'Raw-products'!$A$1:$H$1,0))</f>
        <v>yellow</v>
      </c>
      <c r="K998">
        <f>VLOOKUP($C998,'Raw-products'!$A$2:$H$1261,MATCH(K$1,'Raw-products'!$A$1:$H$1,0))</f>
        <v>108</v>
      </c>
      <c r="L998">
        <f>VLOOKUP($C998,'Raw-products'!$A$2:$H$1261,MATCH(L$1,'Raw-products'!$A$1:$H$1,0))</f>
        <v>45</v>
      </c>
      <c r="M998" s="5">
        <f t="shared" si="30"/>
        <v>4860</v>
      </c>
      <c r="N998" cm="1">
        <f t="array" ref="N998:Q998">_xlfn.XLOOKUP($B998,'Raw -orders'!$A:$A,'Raw -orders'!$B:$E)</f>
        <v>568</v>
      </c>
      <c r="O998">
        <v>35005</v>
      </c>
      <c r="P998" s="1">
        <v>44469</v>
      </c>
      <c r="Q998" s="1">
        <v>44479</v>
      </c>
      <c r="R998" t="str" cm="1">
        <f t="array" ref="R998:Y998">_xlfn.XLOOKUP($N998,'Raw - customers'!$A:$A,'Raw - customers'!$B:$I)</f>
        <v>Gallard Mangan</v>
      </c>
      <c r="S998" t="str">
        <v>Bigender</v>
      </c>
      <c r="T998">
        <v>64</v>
      </c>
      <c r="U998" t="str">
        <v>24 Jake MeadowApt. 433</v>
      </c>
      <c r="V998">
        <v>9416</v>
      </c>
      <c r="W998" t="str">
        <v>Chloeville</v>
      </c>
      <c r="X998" t="str">
        <v>Tasmania</v>
      </c>
      <c r="Y998" t="str">
        <v>Australia</v>
      </c>
      <c r="Z998">
        <v>9</v>
      </c>
      <c r="AA998" s="3" t="str">
        <f t="shared" si="31"/>
        <v>0 to 10</v>
      </c>
      <c r="AP998" s="6">
        <v>568</v>
      </c>
      <c r="AQ998" s="6" t="s">
        <v>1414</v>
      </c>
    </row>
    <row r="999" spans="1:43" x14ac:dyDescent="0.25">
      <c r="A999">
        <v>997</v>
      </c>
      <c r="B999">
        <v>204</v>
      </c>
      <c r="C999">
        <v>649</v>
      </c>
      <c r="D999">
        <v>93</v>
      </c>
      <c r="E999">
        <v>1</v>
      </c>
      <c r="F999">
        <v>93</v>
      </c>
      <c r="G999" t="str">
        <f>VLOOKUP($C999,'Raw-products'!$A$2:$H$1261,MATCH(G$1,'Raw-products'!$A$1:$H$1,0))</f>
        <v>Jacket</v>
      </c>
      <c r="H999" t="str">
        <f>VLOOKUP($C999,'Raw-products'!$A$2:$H$1261,MATCH(H$1,'Raw-products'!$A$1:$H$1,0))</f>
        <v>Coach</v>
      </c>
      <c r="I999" t="str">
        <f>VLOOKUP($C999,'Raw-products'!$A$2:$H$1261,MATCH(I$1,'Raw-products'!$A$1:$H$1,0))</f>
        <v>XL</v>
      </c>
      <c r="J999" t="str">
        <f>VLOOKUP($C999,'Raw-products'!$A$2:$H$1261,MATCH(J$1,'Raw-products'!$A$1:$H$1,0))</f>
        <v>green</v>
      </c>
      <c r="K999">
        <f>VLOOKUP($C999,'Raw-products'!$A$2:$H$1261,MATCH(K$1,'Raw-products'!$A$1:$H$1,0))</f>
        <v>115</v>
      </c>
      <c r="L999">
        <f>VLOOKUP($C999,'Raw-products'!$A$2:$H$1261,MATCH(L$1,'Raw-products'!$A$1:$H$1,0))</f>
        <v>48</v>
      </c>
      <c r="M999" s="5">
        <f t="shared" si="30"/>
        <v>5520</v>
      </c>
      <c r="N999" cm="1">
        <f t="array" ref="N999:Q999">_xlfn.XLOOKUP($B999,'Raw -orders'!$A:$A,'Raw -orders'!$B:$E)</f>
        <v>568</v>
      </c>
      <c r="O999">
        <v>35005</v>
      </c>
      <c r="P999" s="1">
        <v>44469</v>
      </c>
      <c r="Q999" s="1">
        <v>44479</v>
      </c>
      <c r="R999" t="str" cm="1">
        <f t="array" ref="R999:Y999">_xlfn.XLOOKUP($N999,'Raw - customers'!$A:$A,'Raw - customers'!$B:$I)</f>
        <v>Gallard Mangan</v>
      </c>
      <c r="S999" t="str">
        <v>Bigender</v>
      </c>
      <c r="T999">
        <v>64</v>
      </c>
      <c r="U999" t="str">
        <v>24 Jake MeadowApt. 433</v>
      </c>
      <c r="V999">
        <v>9416</v>
      </c>
      <c r="W999" t="str">
        <v>Chloeville</v>
      </c>
      <c r="X999" t="str">
        <v>Tasmania</v>
      </c>
      <c r="Y999" t="str">
        <v>Australia</v>
      </c>
      <c r="Z999">
        <v>9</v>
      </c>
      <c r="AA999" s="3" t="str">
        <f t="shared" si="31"/>
        <v>0 to 10</v>
      </c>
      <c r="AP999" s="6">
        <v>568</v>
      </c>
      <c r="AQ999" s="6" t="s">
        <v>1414</v>
      </c>
    </row>
    <row r="1000" spans="1:43" x14ac:dyDescent="0.25">
      <c r="A1000">
        <v>998</v>
      </c>
      <c r="B1000">
        <v>204</v>
      </c>
      <c r="C1000">
        <v>484</v>
      </c>
      <c r="D1000">
        <v>118</v>
      </c>
      <c r="E1000">
        <v>2</v>
      </c>
      <c r="F1000">
        <v>236</v>
      </c>
      <c r="G1000" t="str">
        <f>VLOOKUP($C1000,'Raw-products'!$A$2:$H$1261,MATCH(G$1,'Raw-products'!$A$1:$H$1,0))</f>
        <v>Jacket</v>
      </c>
      <c r="H1000" t="str">
        <f>VLOOKUP($C1000,'Raw-products'!$A$2:$H$1261,MATCH(H$1,'Raw-products'!$A$1:$H$1,0))</f>
        <v>Puffer</v>
      </c>
      <c r="I1000" t="str">
        <f>VLOOKUP($C1000,'Raw-products'!$A$2:$H$1261,MATCH(I$1,'Raw-products'!$A$1:$H$1,0))</f>
        <v>XL</v>
      </c>
      <c r="J1000" t="str">
        <f>VLOOKUP($C1000,'Raw-products'!$A$2:$H$1261,MATCH(J$1,'Raw-products'!$A$1:$H$1,0))</f>
        <v>indigo</v>
      </c>
      <c r="K1000">
        <f>VLOOKUP($C1000,'Raw-products'!$A$2:$H$1261,MATCH(K$1,'Raw-products'!$A$1:$H$1,0))</f>
        <v>110</v>
      </c>
      <c r="L1000">
        <f>VLOOKUP($C1000,'Raw-products'!$A$2:$H$1261,MATCH(L$1,'Raw-products'!$A$1:$H$1,0))</f>
        <v>60</v>
      </c>
      <c r="M1000" s="5">
        <f t="shared" si="30"/>
        <v>6600</v>
      </c>
      <c r="N1000" cm="1">
        <f t="array" ref="N1000:Q1000">_xlfn.XLOOKUP($B1000,'Raw -orders'!$A:$A,'Raw -orders'!$B:$E)</f>
        <v>568</v>
      </c>
      <c r="O1000">
        <v>35005</v>
      </c>
      <c r="P1000" s="1">
        <v>44469</v>
      </c>
      <c r="Q1000" s="1">
        <v>44479</v>
      </c>
      <c r="R1000" t="str" cm="1">
        <f t="array" ref="R1000:Y1000">_xlfn.XLOOKUP($N1000,'Raw - customers'!$A:$A,'Raw - customers'!$B:$I)</f>
        <v>Gallard Mangan</v>
      </c>
      <c r="S1000" t="str">
        <v>Bigender</v>
      </c>
      <c r="T1000">
        <v>64</v>
      </c>
      <c r="U1000" t="str">
        <v>24 Jake MeadowApt. 433</v>
      </c>
      <c r="V1000">
        <v>9416</v>
      </c>
      <c r="W1000" t="str">
        <v>Chloeville</v>
      </c>
      <c r="X1000" t="str">
        <v>Tasmania</v>
      </c>
      <c r="Y1000" t="str">
        <v>Australia</v>
      </c>
      <c r="Z1000">
        <v>9</v>
      </c>
      <c r="AA1000" s="3" t="str">
        <f t="shared" si="31"/>
        <v>0 to 10</v>
      </c>
      <c r="AP1000" s="6">
        <v>568</v>
      </c>
      <c r="AQ1000" s="6" t="s">
        <v>1414</v>
      </c>
    </row>
    <row r="1001" spans="1:43" x14ac:dyDescent="0.25">
      <c r="A1001">
        <v>999</v>
      </c>
      <c r="B1001">
        <v>205</v>
      </c>
      <c r="C1001">
        <v>502</v>
      </c>
      <c r="D1001">
        <v>102</v>
      </c>
      <c r="E1001">
        <v>2</v>
      </c>
      <c r="F1001">
        <v>204</v>
      </c>
      <c r="G1001" t="str">
        <f>VLOOKUP($C1001,'Raw-products'!$A$2:$H$1261,MATCH(G$1,'Raw-products'!$A$1:$H$1,0))</f>
        <v>Jacket</v>
      </c>
      <c r="H1001" t="str">
        <f>VLOOKUP($C1001,'Raw-products'!$A$2:$H$1261,MATCH(H$1,'Raw-products'!$A$1:$H$1,0))</f>
        <v>Windbreaker</v>
      </c>
      <c r="I1001" t="str">
        <f>VLOOKUP($C1001,'Raw-products'!$A$2:$H$1261,MATCH(I$1,'Raw-products'!$A$1:$H$1,0))</f>
        <v>M</v>
      </c>
      <c r="J1001" t="str">
        <f>VLOOKUP($C1001,'Raw-products'!$A$2:$H$1261,MATCH(J$1,'Raw-products'!$A$1:$H$1,0))</f>
        <v>yellow</v>
      </c>
      <c r="K1001">
        <f>VLOOKUP($C1001,'Raw-products'!$A$2:$H$1261,MATCH(K$1,'Raw-products'!$A$1:$H$1,0))</f>
        <v>109</v>
      </c>
      <c r="L1001">
        <f>VLOOKUP($C1001,'Raw-products'!$A$2:$H$1261,MATCH(L$1,'Raw-products'!$A$1:$H$1,0))</f>
        <v>52</v>
      </c>
      <c r="M1001" s="5">
        <f t="shared" si="30"/>
        <v>5668</v>
      </c>
      <c r="N1001" cm="1">
        <f t="array" ref="N1001:Q1001">_xlfn.XLOOKUP($B1001,'Raw -orders'!$A:$A,'Raw -orders'!$B:$E)</f>
        <v>267</v>
      </c>
      <c r="O1001">
        <v>23779</v>
      </c>
      <c r="P1001" s="1">
        <v>44230</v>
      </c>
      <c r="Q1001" s="1">
        <v>44231</v>
      </c>
      <c r="R1001" t="str" cm="1">
        <f t="array" ref="R1001:Y1001">_xlfn.XLOOKUP($N1001,'Raw - customers'!$A:$A,'Raw - customers'!$B:$I)</f>
        <v>Lionel Mansel</v>
      </c>
      <c r="S1001" t="str">
        <v>Bigender</v>
      </c>
      <c r="T1001">
        <v>45</v>
      </c>
      <c r="U1001" t="str">
        <v>03 Spencer MewsSuite 726</v>
      </c>
      <c r="V1001">
        <v>938</v>
      </c>
      <c r="W1001" t="str">
        <v>Lukefurt</v>
      </c>
      <c r="X1001" t="str">
        <v>Western Australia</v>
      </c>
      <c r="Y1001" t="str">
        <v>Australia</v>
      </c>
      <c r="Z1001">
        <v>2</v>
      </c>
      <c r="AA1001" s="3" t="str">
        <f t="shared" si="31"/>
        <v>0 to 10</v>
      </c>
      <c r="AP1001" s="6">
        <v>267</v>
      </c>
      <c r="AQ1001" s="6" t="s">
        <v>1377</v>
      </c>
    </row>
    <row r="1002" spans="1:43" x14ac:dyDescent="0.25">
      <c r="A1002">
        <v>1000</v>
      </c>
      <c r="B1002">
        <v>205</v>
      </c>
      <c r="C1002">
        <v>506</v>
      </c>
      <c r="D1002">
        <v>102</v>
      </c>
      <c r="E1002">
        <v>2</v>
      </c>
      <c r="F1002">
        <v>204</v>
      </c>
      <c r="G1002" t="str">
        <f>VLOOKUP($C1002,'Raw-products'!$A$2:$H$1261,MATCH(G$1,'Raw-products'!$A$1:$H$1,0))</f>
        <v>Jacket</v>
      </c>
      <c r="H1002" t="str">
        <f>VLOOKUP($C1002,'Raw-products'!$A$2:$H$1261,MATCH(H$1,'Raw-products'!$A$1:$H$1,0))</f>
        <v>Windbreaker</v>
      </c>
      <c r="I1002" t="str">
        <f>VLOOKUP($C1002,'Raw-products'!$A$2:$H$1261,MATCH(I$1,'Raw-products'!$A$1:$H$1,0))</f>
        <v>S</v>
      </c>
      <c r="J1002" t="str">
        <f>VLOOKUP($C1002,'Raw-products'!$A$2:$H$1261,MATCH(J$1,'Raw-products'!$A$1:$H$1,0))</f>
        <v>green</v>
      </c>
      <c r="K1002">
        <f>VLOOKUP($C1002,'Raw-products'!$A$2:$H$1261,MATCH(K$1,'Raw-products'!$A$1:$H$1,0))</f>
        <v>109</v>
      </c>
      <c r="L1002">
        <f>VLOOKUP($C1002,'Raw-products'!$A$2:$H$1261,MATCH(L$1,'Raw-products'!$A$1:$H$1,0))</f>
        <v>65</v>
      </c>
      <c r="M1002" s="5">
        <f t="shared" si="30"/>
        <v>7085</v>
      </c>
      <c r="N1002" cm="1">
        <f t="array" ref="N1002:Q1002">_xlfn.XLOOKUP($B1002,'Raw -orders'!$A:$A,'Raw -orders'!$B:$E)</f>
        <v>267</v>
      </c>
      <c r="O1002">
        <v>23779</v>
      </c>
      <c r="P1002" s="1">
        <v>44230</v>
      </c>
      <c r="Q1002" s="1">
        <v>44231</v>
      </c>
      <c r="R1002" t="str" cm="1">
        <f t="array" ref="R1002:Y1002">_xlfn.XLOOKUP($N1002,'Raw - customers'!$A:$A,'Raw - customers'!$B:$I)</f>
        <v>Lionel Mansel</v>
      </c>
      <c r="S1002" t="str">
        <v>Bigender</v>
      </c>
      <c r="T1002">
        <v>45</v>
      </c>
      <c r="U1002" t="str">
        <v>03 Spencer MewsSuite 726</v>
      </c>
      <c r="V1002">
        <v>938</v>
      </c>
      <c r="W1002" t="str">
        <v>Lukefurt</v>
      </c>
      <c r="X1002" t="str">
        <v>Western Australia</v>
      </c>
      <c r="Y1002" t="str">
        <v>Australia</v>
      </c>
      <c r="Z1002">
        <v>2</v>
      </c>
      <c r="AA1002" s="3" t="str">
        <f t="shared" si="31"/>
        <v>0 to 10</v>
      </c>
      <c r="AP1002" s="6">
        <v>267</v>
      </c>
      <c r="AQ1002" s="6" t="s">
        <v>1377</v>
      </c>
    </row>
    <row r="1003" spans="1:43" x14ac:dyDescent="0.25">
      <c r="A1003">
        <v>1001</v>
      </c>
      <c r="B1003">
        <v>205</v>
      </c>
      <c r="C1003">
        <v>230</v>
      </c>
      <c r="D1003">
        <v>106</v>
      </c>
      <c r="E1003">
        <v>1</v>
      </c>
      <c r="F1003">
        <v>106</v>
      </c>
      <c r="G1003" t="str">
        <f>VLOOKUP($C1003,'Raw-products'!$A$2:$H$1261,MATCH(G$1,'Raw-products'!$A$1:$H$1,0))</f>
        <v>Shirt</v>
      </c>
      <c r="H1003" t="str">
        <f>VLOOKUP($C1003,'Raw-products'!$A$2:$H$1261,MATCH(H$1,'Raw-products'!$A$1:$H$1,0))</f>
        <v>Chambray</v>
      </c>
      <c r="I1003" t="str">
        <f>VLOOKUP($C1003,'Raw-products'!$A$2:$H$1261,MATCH(I$1,'Raw-products'!$A$1:$H$1,0))</f>
        <v>XS</v>
      </c>
      <c r="J1003" t="str">
        <f>VLOOKUP($C1003,'Raw-products'!$A$2:$H$1261,MATCH(J$1,'Raw-products'!$A$1:$H$1,0))</f>
        <v>blue</v>
      </c>
      <c r="K1003">
        <f>VLOOKUP($C1003,'Raw-products'!$A$2:$H$1261,MATCH(K$1,'Raw-products'!$A$1:$H$1,0))</f>
        <v>105</v>
      </c>
      <c r="L1003">
        <f>VLOOKUP($C1003,'Raw-products'!$A$2:$H$1261,MATCH(L$1,'Raw-products'!$A$1:$H$1,0))</f>
        <v>76</v>
      </c>
      <c r="M1003" s="5">
        <f t="shared" si="30"/>
        <v>7980</v>
      </c>
      <c r="N1003" cm="1">
        <f t="array" ref="N1003:Q1003">_xlfn.XLOOKUP($B1003,'Raw -orders'!$A:$A,'Raw -orders'!$B:$E)</f>
        <v>267</v>
      </c>
      <c r="O1003">
        <v>23779</v>
      </c>
      <c r="P1003" s="1">
        <v>44230</v>
      </c>
      <c r="Q1003" s="1">
        <v>44231</v>
      </c>
      <c r="R1003" t="str" cm="1">
        <f t="array" ref="R1003:Y1003">_xlfn.XLOOKUP($N1003,'Raw - customers'!$A:$A,'Raw - customers'!$B:$I)</f>
        <v>Lionel Mansel</v>
      </c>
      <c r="S1003" t="str">
        <v>Bigender</v>
      </c>
      <c r="T1003">
        <v>45</v>
      </c>
      <c r="U1003" t="str">
        <v>03 Spencer MewsSuite 726</v>
      </c>
      <c r="V1003">
        <v>938</v>
      </c>
      <c r="W1003" t="str">
        <v>Lukefurt</v>
      </c>
      <c r="X1003" t="str">
        <v>Western Australia</v>
      </c>
      <c r="Y1003" t="str">
        <v>Australia</v>
      </c>
      <c r="Z1003">
        <v>2</v>
      </c>
      <c r="AA1003" s="3" t="str">
        <f t="shared" si="31"/>
        <v>0 to 10</v>
      </c>
      <c r="AP1003" s="6">
        <v>267</v>
      </c>
      <c r="AQ1003" s="6" t="s">
        <v>1377</v>
      </c>
    </row>
    <row r="1004" spans="1:43" x14ac:dyDescent="0.25">
      <c r="A1004">
        <v>1002</v>
      </c>
      <c r="B1004">
        <v>206</v>
      </c>
      <c r="C1004">
        <v>249</v>
      </c>
      <c r="D1004">
        <v>95</v>
      </c>
      <c r="E1004">
        <v>1</v>
      </c>
      <c r="F1004">
        <v>95</v>
      </c>
      <c r="G1004" t="str">
        <f>VLOOKUP($C1004,'Raw-products'!$A$2:$H$1261,MATCH(G$1,'Raw-products'!$A$1:$H$1,0))</f>
        <v>Shirt</v>
      </c>
      <c r="H1004" t="str">
        <f>VLOOKUP($C1004,'Raw-products'!$A$2:$H$1261,MATCH(H$1,'Raw-products'!$A$1:$H$1,0))</f>
        <v>Polo</v>
      </c>
      <c r="I1004" t="str">
        <f>VLOOKUP($C1004,'Raw-products'!$A$2:$H$1261,MATCH(I$1,'Raw-products'!$A$1:$H$1,0))</f>
        <v>XL</v>
      </c>
      <c r="J1004" t="str">
        <f>VLOOKUP($C1004,'Raw-products'!$A$2:$H$1261,MATCH(J$1,'Raw-products'!$A$1:$H$1,0))</f>
        <v>red</v>
      </c>
      <c r="K1004">
        <f>VLOOKUP($C1004,'Raw-products'!$A$2:$H$1261,MATCH(K$1,'Raw-products'!$A$1:$H$1,0))</f>
        <v>117</v>
      </c>
      <c r="L1004">
        <f>VLOOKUP($C1004,'Raw-products'!$A$2:$H$1261,MATCH(L$1,'Raw-products'!$A$1:$H$1,0))</f>
        <v>76</v>
      </c>
      <c r="M1004" s="5">
        <f t="shared" si="30"/>
        <v>8892</v>
      </c>
      <c r="N1004" cm="1">
        <f t="array" ref="N1004:Q1004">_xlfn.XLOOKUP($B1004,'Raw -orders'!$A:$A,'Raw -orders'!$B:$E)</f>
        <v>654</v>
      </c>
      <c r="O1004">
        <v>24189</v>
      </c>
      <c r="P1004" s="1">
        <v>44348</v>
      </c>
      <c r="Q1004" s="1">
        <v>44363</v>
      </c>
      <c r="R1004" t="str" cm="1">
        <f t="array" ref="R1004:Y1004">_xlfn.XLOOKUP($N1004,'Raw - customers'!$A:$A,'Raw - customers'!$B:$I)</f>
        <v>Gareth Bindon</v>
      </c>
      <c r="S1004" t="str">
        <v>Female</v>
      </c>
      <c r="T1004">
        <v>42</v>
      </c>
      <c r="U1004" t="str">
        <v>8557 Bogan AvenueSuite 811</v>
      </c>
      <c r="V1004">
        <v>5244</v>
      </c>
      <c r="W1004" t="str">
        <v>West Sebastianfort</v>
      </c>
      <c r="X1004" t="str">
        <v>Victoria</v>
      </c>
      <c r="Y1004" t="str">
        <v>Australia</v>
      </c>
      <c r="Z1004">
        <v>6</v>
      </c>
      <c r="AA1004" s="3" t="str">
        <f t="shared" si="31"/>
        <v>10 to 20</v>
      </c>
      <c r="AP1004" s="6">
        <v>654</v>
      </c>
      <c r="AQ1004" s="6" t="s">
        <v>1396</v>
      </c>
    </row>
    <row r="1005" spans="1:43" x14ac:dyDescent="0.25">
      <c r="A1005">
        <v>1003</v>
      </c>
      <c r="B1005">
        <v>206</v>
      </c>
      <c r="C1005">
        <v>66</v>
      </c>
      <c r="D1005">
        <v>104</v>
      </c>
      <c r="E1005">
        <v>3</v>
      </c>
      <c r="F1005">
        <v>312</v>
      </c>
      <c r="G1005" t="str">
        <f>VLOOKUP($C1005,'Raw-products'!$A$2:$H$1261,MATCH(G$1,'Raw-products'!$A$1:$H$1,0))</f>
        <v>Shirt</v>
      </c>
      <c r="H1005" t="str">
        <f>VLOOKUP($C1005,'Raw-products'!$A$2:$H$1261,MATCH(H$1,'Raw-products'!$A$1:$H$1,0))</f>
        <v>Dress</v>
      </c>
      <c r="I1005" t="str">
        <f>VLOOKUP($C1005,'Raw-products'!$A$2:$H$1261,MATCH(I$1,'Raw-products'!$A$1:$H$1,0))</f>
        <v>S</v>
      </c>
      <c r="J1005" t="str">
        <f>VLOOKUP($C1005,'Raw-products'!$A$2:$H$1261,MATCH(J$1,'Raw-products'!$A$1:$H$1,0))</f>
        <v>violet</v>
      </c>
      <c r="K1005">
        <f>VLOOKUP($C1005,'Raw-products'!$A$2:$H$1261,MATCH(K$1,'Raw-products'!$A$1:$H$1,0))</f>
        <v>119</v>
      </c>
      <c r="L1005">
        <f>VLOOKUP($C1005,'Raw-products'!$A$2:$H$1261,MATCH(L$1,'Raw-products'!$A$1:$H$1,0))</f>
        <v>69</v>
      </c>
      <c r="M1005" s="5">
        <f t="shared" si="30"/>
        <v>8211</v>
      </c>
      <c r="N1005" cm="1">
        <f t="array" ref="N1005:Q1005">_xlfn.XLOOKUP($B1005,'Raw -orders'!$A:$A,'Raw -orders'!$B:$E)</f>
        <v>654</v>
      </c>
      <c r="O1005">
        <v>24189</v>
      </c>
      <c r="P1005" s="1">
        <v>44348</v>
      </c>
      <c r="Q1005" s="1">
        <v>44363</v>
      </c>
      <c r="R1005" t="str" cm="1">
        <f t="array" ref="R1005:Y1005">_xlfn.XLOOKUP($N1005,'Raw - customers'!$A:$A,'Raw - customers'!$B:$I)</f>
        <v>Gareth Bindon</v>
      </c>
      <c r="S1005" t="str">
        <v>Female</v>
      </c>
      <c r="T1005">
        <v>42</v>
      </c>
      <c r="U1005" t="str">
        <v>8557 Bogan AvenueSuite 811</v>
      </c>
      <c r="V1005">
        <v>5244</v>
      </c>
      <c r="W1005" t="str">
        <v>West Sebastianfort</v>
      </c>
      <c r="X1005" t="str">
        <v>Victoria</v>
      </c>
      <c r="Y1005" t="str">
        <v>Australia</v>
      </c>
      <c r="Z1005">
        <v>6</v>
      </c>
      <c r="AA1005" s="3" t="str">
        <f t="shared" si="31"/>
        <v>10 to 20</v>
      </c>
      <c r="AP1005" s="6">
        <v>654</v>
      </c>
      <c r="AQ1005" s="6" t="s">
        <v>1396</v>
      </c>
    </row>
    <row r="1006" spans="1:43" x14ac:dyDescent="0.25">
      <c r="A1006">
        <v>1004</v>
      </c>
      <c r="B1006">
        <v>206</v>
      </c>
      <c r="C1006">
        <v>340</v>
      </c>
      <c r="D1006">
        <v>109</v>
      </c>
      <c r="E1006">
        <v>2</v>
      </c>
      <c r="F1006">
        <v>218</v>
      </c>
      <c r="G1006" t="str">
        <f>VLOOKUP($C1006,'Raw-products'!$A$2:$H$1261,MATCH(G$1,'Raw-products'!$A$1:$H$1,0))</f>
        <v>Shirt</v>
      </c>
      <c r="H1006" t="str">
        <f>VLOOKUP($C1006,'Raw-products'!$A$2:$H$1261,MATCH(H$1,'Raw-products'!$A$1:$H$1,0))</f>
        <v>Mandarin Collar</v>
      </c>
      <c r="I1006" t="str">
        <f>VLOOKUP($C1006,'Raw-products'!$A$2:$H$1261,MATCH(I$1,'Raw-products'!$A$1:$H$1,0))</f>
        <v>XS</v>
      </c>
      <c r="J1006" t="str">
        <f>VLOOKUP($C1006,'Raw-products'!$A$2:$H$1261,MATCH(J$1,'Raw-products'!$A$1:$H$1,0))</f>
        <v>indigo</v>
      </c>
      <c r="K1006">
        <f>VLOOKUP($C1006,'Raw-products'!$A$2:$H$1261,MATCH(K$1,'Raw-products'!$A$1:$H$1,0))</f>
        <v>108</v>
      </c>
      <c r="L1006">
        <f>VLOOKUP($C1006,'Raw-products'!$A$2:$H$1261,MATCH(L$1,'Raw-products'!$A$1:$H$1,0))</f>
        <v>80</v>
      </c>
      <c r="M1006" s="5">
        <f t="shared" si="30"/>
        <v>8640</v>
      </c>
      <c r="N1006" cm="1">
        <f t="array" ref="N1006:Q1006">_xlfn.XLOOKUP($B1006,'Raw -orders'!$A:$A,'Raw -orders'!$B:$E)</f>
        <v>654</v>
      </c>
      <c r="O1006">
        <v>24189</v>
      </c>
      <c r="P1006" s="1">
        <v>44348</v>
      </c>
      <c r="Q1006" s="1">
        <v>44363</v>
      </c>
      <c r="R1006" t="str" cm="1">
        <f t="array" ref="R1006:Y1006">_xlfn.XLOOKUP($N1006,'Raw - customers'!$A:$A,'Raw - customers'!$B:$I)</f>
        <v>Gareth Bindon</v>
      </c>
      <c r="S1006" t="str">
        <v>Female</v>
      </c>
      <c r="T1006">
        <v>42</v>
      </c>
      <c r="U1006" t="str">
        <v>8557 Bogan AvenueSuite 811</v>
      </c>
      <c r="V1006">
        <v>5244</v>
      </c>
      <c r="W1006" t="str">
        <v>West Sebastianfort</v>
      </c>
      <c r="X1006" t="str">
        <v>Victoria</v>
      </c>
      <c r="Y1006" t="str">
        <v>Australia</v>
      </c>
      <c r="Z1006">
        <v>6</v>
      </c>
      <c r="AA1006" s="3" t="str">
        <f t="shared" si="31"/>
        <v>10 to 20</v>
      </c>
      <c r="AP1006" s="6">
        <v>654</v>
      </c>
      <c r="AQ1006" s="6" t="s">
        <v>1396</v>
      </c>
    </row>
    <row r="1007" spans="1:43" x14ac:dyDescent="0.25">
      <c r="A1007">
        <v>1005</v>
      </c>
      <c r="B1007">
        <v>206</v>
      </c>
      <c r="C1007">
        <v>541</v>
      </c>
      <c r="D1007">
        <v>98</v>
      </c>
      <c r="E1007">
        <v>2</v>
      </c>
      <c r="F1007">
        <v>196</v>
      </c>
      <c r="G1007" t="str">
        <f>VLOOKUP($C1007,'Raw-products'!$A$2:$H$1261,MATCH(G$1,'Raw-products'!$A$1:$H$1,0))</f>
        <v>Jacket</v>
      </c>
      <c r="H1007" t="str">
        <f>VLOOKUP($C1007,'Raw-products'!$A$2:$H$1261,MATCH(H$1,'Raw-products'!$A$1:$H$1,0))</f>
        <v>Leather</v>
      </c>
      <c r="I1007" t="str">
        <f>VLOOKUP($C1007,'Raw-products'!$A$2:$H$1261,MATCH(I$1,'Raw-products'!$A$1:$H$1,0))</f>
        <v>S</v>
      </c>
      <c r="J1007" t="str">
        <f>VLOOKUP($C1007,'Raw-products'!$A$2:$H$1261,MATCH(J$1,'Raw-products'!$A$1:$H$1,0))</f>
        <v>green</v>
      </c>
      <c r="K1007">
        <f>VLOOKUP($C1007,'Raw-products'!$A$2:$H$1261,MATCH(K$1,'Raw-products'!$A$1:$H$1,0))</f>
        <v>113</v>
      </c>
      <c r="L1007">
        <f>VLOOKUP($C1007,'Raw-products'!$A$2:$H$1261,MATCH(L$1,'Raw-products'!$A$1:$H$1,0))</f>
        <v>77</v>
      </c>
      <c r="M1007" s="5">
        <f t="shared" si="30"/>
        <v>8701</v>
      </c>
      <c r="N1007" cm="1">
        <f t="array" ref="N1007:Q1007">_xlfn.XLOOKUP($B1007,'Raw -orders'!$A:$A,'Raw -orders'!$B:$E)</f>
        <v>654</v>
      </c>
      <c r="O1007">
        <v>24189</v>
      </c>
      <c r="P1007" s="1">
        <v>44348</v>
      </c>
      <c r="Q1007" s="1">
        <v>44363</v>
      </c>
      <c r="R1007" t="str" cm="1">
        <f t="array" ref="R1007:Y1007">_xlfn.XLOOKUP($N1007,'Raw - customers'!$A:$A,'Raw - customers'!$B:$I)</f>
        <v>Gareth Bindon</v>
      </c>
      <c r="S1007" t="str">
        <v>Female</v>
      </c>
      <c r="T1007">
        <v>42</v>
      </c>
      <c r="U1007" t="str">
        <v>8557 Bogan AvenueSuite 811</v>
      </c>
      <c r="V1007">
        <v>5244</v>
      </c>
      <c r="W1007" t="str">
        <v>West Sebastianfort</v>
      </c>
      <c r="X1007" t="str">
        <v>Victoria</v>
      </c>
      <c r="Y1007" t="str">
        <v>Australia</v>
      </c>
      <c r="Z1007">
        <v>6</v>
      </c>
      <c r="AA1007" s="3" t="str">
        <f t="shared" si="31"/>
        <v>10 to 20</v>
      </c>
      <c r="AP1007" s="6">
        <v>654</v>
      </c>
      <c r="AQ1007" s="6" t="s">
        <v>1396</v>
      </c>
    </row>
    <row r="1008" spans="1:43" x14ac:dyDescent="0.25">
      <c r="A1008">
        <v>1006</v>
      </c>
      <c r="B1008">
        <v>206</v>
      </c>
      <c r="C1008">
        <v>912</v>
      </c>
      <c r="D1008">
        <v>96</v>
      </c>
      <c r="E1008">
        <v>1</v>
      </c>
      <c r="F1008">
        <v>96</v>
      </c>
      <c r="G1008" t="str">
        <f>VLOOKUP($C1008,'Raw-products'!$A$2:$H$1261,MATCH(G$1,'Raw-products'!$A$1:$H$1,0))</f>
        <v>Trousers</v>
      </c>
      <c r="H1008" t="str">
        <f>VLOOKUP($C1008,'Raw-products'!$A$2:$H$1261,MATCH(H$1,'Raw-products'!$A$1:$H$1,0))</f>
        <v>Drawstring</v>
      </c>
      <c r="I1008" t="str">
        <f>VLOOKUP($C1008,'Raw-products'!$A$2:$H$1261,MATCH(I$1,'Raw-products'!$A$1:$H$1,0))</f>
        <v>M</v>
      </c>
      <c r="J1008" t="str">
        <f>VLOOKUP($C1008,'Raw-products'!$A$2:$H$1261,MATCH(J$1,'Raw-products'!$A$1:$H$1,0))</f>
        <v>red</v>
      </c>
      <c r="K1008">
        <f>VLOOKUP($C1008,'Raw-products'!$A$2:$H$1261,MATCH(K$1,'Raw-products'!$A$1:$H$1,0))</f>
        <v>104</v>
      </c>
      <c r="L1008">
        <f>VLOOKUP($C1008,'Raw-products'!$A$2:$H$1261,MATCH(L$1,'Raw-products'!$A$1:$H$1,0))</f>
        <v>70</v>
      </c>
      <c r="M1008" s="5">
        <f t="shared" si="30"/>
        <v>7280</v>
      </c>
      <c r="N1008" cm="1">
        <f t="array" ref="N1008:Q1008">_xlfn.XLOOKUP($B1008,'Raw -orders'!$A:$A,'Raw -orders'!$B:$E)</f>
        <v>654</v>
      </c>
      <c r="O1008">
        <v>24189</v>
      </c>
      <c r="P1008" s="1">
        <v>44348</v>
      </c>
      <c r="Q1008" s="1">
        <v>44363</v>
      </c>
      <c r="R1008" t="str" cm="1">
        <f t="array" ref="R1008:Y1008">_xlfn.XLOOKUP($N1008,'Raw - customers'!$A:$A,'Raw - customers'!$B:$I)</f>
        <v>Gareth Bindon</v>
      </c>
      <c r="S1008" t="str">
        <v>Female</v>
      </c>
      <c r="T1008">
        <v>42</v>
      </c>
      <c r="U1008" t="str">
        <v>8557 Bogan AvenueSuite 811</v>
      </c>
      <c r="V1008">
        <v>5244</v>
      </c>
      <c r="W1008" t="str">
        <v>West Sebastianfort</v>
      </c>
      <c r="X1008" t="str">
        <v>Victoria</v>
      </c>
      <c r="Y1008" t="str">
        <v>Australia</v>
      </c>
      <c r="Z1008">
        <v>6</v>
      </c>
      <c r="AA1008" s="3" t="str">
        <f t="shared" si="31"/>
        <v>10 to 20</v>
      </c>
      <c r="AP1008" s="6">
        <v>654</v>
      </c>
      <c r="AQ1008" s="6" t="s">
        <v>1396</v>
      </c>
    </row>
    <row r="1009" spans="1:43" x14ac:dyDescent="0.25">
      <c r="A1009">
        <v>1007</v>
      </c>
      <c r="B1009">
        <v>206</v>
      </c>
      <c r="C1009">
        <v>553</v>
      </c>
      <c r="D1009">
        <v>98</v>
      </c>
      <c r="E1009">
        <v>3</v>
      </c>
      <c r="F1009">
        <v>294</v>
      </c>
      <c r="G1009" t="str">
        <f>VLOOKUP($C1009,'Raw-products'!$A$2:$H$1261,MATCH(G$1,'Raw-products'!$A$1:$H$1,0))</f>
        <v>Jacket</v>
      </c>
      <c r="H1009" t="str">
        <f>VLOOKUP($C1009,'Raw-products'!$A$2:$H$1261,MATCH(H$1,'Raw-products'!$A$1:$H$1,0))</f>
        <v>Leather</v>
      </c>
      <c r="I1009" t="str">
        <f>VLOOKUP($C1009,'Raw-products'!$A$2:$H$1261,MATCH(I$1,'Raw-products'!$A$1:$H$1,0))</f>
        <v>L</v>
      </c>
      <c r="J1009" t="str">
        <f>VLOOKUP($C1009,'Raw-products'!$A$2:$H$1261,MATCH(J$1,'Raw-products'!$A$1:$H$1,0))</f>
        <v>indigo</v>
      </c>
      <c r="K1009">
        <f>VLOOKUP($C1009,'Raw-products'!$A$2:$H$1261,MATCH(K$1,'Raw-products'!$A$1:$H$1,0))</f>
        <v>113</v>
      </c>
      <c r="L1009">
        <f>VLOOKUP($C1009,'Raw-products'!$A$2:$H$1261,MATCH(L$1,'Raw-products'!$A$1:$H$1,0))</f>
        <v>79</v>
      </c>
      <c r="M1009" s="5">
        <f t="shared" si="30"/>
        <v>8927</v>
      </c>
      <c r="N1009" cm="1">
        <f t="array" ref="N1009:Q1009">_xlfn.XLOOKUP($B1009,'Raw -orders'!$A:$A,'Raw -orders'!$B:$E)</f>
        <v>654</v>
      </c>
      <c r="O1009">
        <v>24189</v>
      </c>
      <c r="P1009" s="1">
        <v>44348</v>
      </c>
      <c r="Q1009" s="1">
        <v>44363</v>
      </c>
      <c r="R1009" t="str" cm="1">
        <f t="array" ref="R1009:Y1009">_xlfn.XLOOKUP($N1009,'Raw - customers'!$A:$A,'Raw - customers'!$B:$I)</f>
        <v>Gareth Bindon</v>
      </c>
      <c r="S1009" t="str">
        <v>Female</v>
      </c>
      <c r="T1009">
        <v>42</v>
      </c>
      <c r="U1009" t="str">
        <v>8557 Bogan AvenueSuite 811</v>
      </c>
      <c r="V1009">
        <v>5244</v>
      </c>
      <c r="W1009" t="str">
        <v>West Sebastianfort</v>
      </c>
      <c r="X1009" t="str">
        <v>Victoria</v>
      </c>
      <c r="Y1009" t="str">
        <v>Australia</v>
      </c>
      <c r="Z1009">
        <v>6</v>
      </c>
      <c r="AA1009" s="3" t="str">
        <f t="shared" si="31"/>
        <v>10 to 20</v>
      </c>
      <c r="AP1009" s="6">
        <v>654</v>
      </c>
      <c r="AQ1009" s="6" t="s">
        <v>1396</v>
      </c>
    </row>
    <row r="1010" spans="1:43" x14ac:dyDescent="0.25">
      <c r="A1010">
        <v>1008</v>
      </c>
      <c r="B1010">
        <v>207</v>
      </c>
      <c r="C1010">
        <v>403</v>
      </c>
      <c r="D1010">
        <v>119</v>
      </c>
      <c r="E1010">
        <v>1</v>
      </c>
      <c r="F1010">
        <v>119</v>
      </c>
      <c r="G1010" t="str">
        <f>VLOOKUP($C1010,'Raw-products'!$A$2:$H$1261,MATCH(G$1,'Raw-products'!$A$1:$H$1,0))</f>
        <v>Shirt</v>
      </c>
      <c r="H1010" t="str">
        <f>VLOOKUP($C1010,'Raw-products'!$A$2:$H$1261,MATCH(H$1,'Raw-products'!$A$1:$H$1,0))</f>
        <v>Casual Slim Fit</v>
      </c>
      <c r="I1010" t="str">
        <f>VLOOKUP($C1010,'Raw-products'!$A$2:$H$1261,MATCH(I$1,'Raw-products'!$A$1:$H$1,0))</f>
        <v>L</v>
      </c>
      <c r="J1010" t="str">
        <f>VLOOKUP($C1010,'Raw-products'!$A$2:$H$1261,MATCH(J$1,'Raw-products'!$A$1:$H$1,0))</f>
        <v>green</v>
      </c>
      <c r="K1010">
        <f>VLOOKUP($C1010,'Raw-products'!$A$2:$H$1261,MATCH(K$1,'Raw-products'!$A$1:$H$1,0))</f>
        <v>113</v>
      </c>
      <c r="L1010">
        <f>VLOOKUP($C1010,'Raw-products'!$A$2:$H$1261,MATCH(L$1,'Raw-products'!$A$1:$H$1,0))</f>
        <v>54</v>
      </c>
      <c r="M1010" s="5">
        <f t="shared" si="30"/>
        <v>6102</v>
      </c>
      <c r="N1010" cm="1">
        <f t="array" ref="N1010:Q1010">_xlfn.XLOOKUP($B1010,'Raw -orders'!$A:$A,'Raw -orders'!$B:$E)</f>
        <v>644</v>
      </c>
      <c r="O1010">
        <v>57755</v>
      </c>
      <c r="P1010" s="1">
        <v>44464</v>
      </c>
      <c r="Q1010" s="1">
        <v>44467</v>
      </c>
      <c r="R1010" t="str" cm="1">
        <f t="array" ref="R1010:Y1010">_xlfn.XLOOKUP($N1010,'Raw - customers'!$A:$A,'Raw - customers'!$B:$I)</f>
        <v>Ashlie Godwyn</v>
      </c>
      <c r="S1010" t="str">
        <v>Polygender</v>
      </c>
      <c r="T1010">
        <v>46</v>
      </c>
      <c r="U1010" t="str">
        <v>2872 Samantha ParkwaySuite 016</v>
      </c>
      <c r="V1010">
        <v>2620</v>
      </c>
      <c r="W1010" t="str">
        <v>Baileyberg</v>
      </c>
      <c r="X1010" t="str">
        <v>Western Australia</v>
      </c>
      <c r="Y1010" t="str">
        <v>Australia</v>
      </c>
      <c r="Z1010">
        <v>9</v>
      </c>
      <c r="AA1010" s="3" t="str">
        <f t="shared" si="31"/>
        <v>0 to 10</v>
      </c>
      <c r="AP1010" s="6">
        <v>644</v>
      </c>
      <c r="AQ1010" s="6" t="s">
        <v>1377</v>
      </c>
    </row>
    <row r="1011" spans="1:43" x14ac:dyDescent="0.25">
      <c r="A1011">
        <v>1009</v>
      </c>
      <c r="B1011">
        <v>207</v>
      </c>
      <c r="C1011">
        <v>327</v>
      </c>
      <c r="D1011">
        <v>109</v>
      </c>
      <c r="E1011">
        <v>3</v>
      </c>
      <c r="F1011">
        <v>327</v>
      </c>
      <c r="G1011" t="str">
        <f>VLOOKUP($C1011,'Raw-products'!$A$2:$H$1261,MATCH(G$1,'Raw-products'!$A$1:$H$1,0))</f>
        <v>Shirt</v>
      </c>
      <c r="H1011" t="str">
        <f>VLOOKUP($C1011,'Raw-products'!$A$2:$H$1261,MATCH(H$1,'Raw-products'!$A$1:$H$1,0))</f>
        <v>Mandarin Collar</v>
      </c>
      <c r="I1011" t="str">
        <f>VLOOKUP($C1011,'Raw-products'!$A$2:$H$1261,MATCH(I$1,'Raw-products'!$A$1:$H$1,0))</f>
        <v>M</v>
      </c>
      <c r="J1011" t="str">
        <f>VLOOKUP($C1011,'Raw-products'!$A$2:$H$1261,MATCH(J$1,'Raw-products'!$A$1:$H$1,0))</f>
        <v>yellow</v>
      </c>
      <c r="K1011">
        <f>VLOOKUP($C1011,'Raw-products'!$A$2:$H$1261,MATCH(K$1,'Raw-products'!$A$1:$H$1,0))</f>
        <v>108</v>
      </c>
      <c r="L1011">
        <f>VLOOKUP($C1011,'Raw-products'!$A$2:$H$1261,MATCH(L$1,'Raw-products'!$A$1:$H$1,0))</f>
        <v>58</v>
      </c>
      <c r="M1011" s="5">
        <f t="shared" si="30"/>
        <v>6264</v>
      </c>
      <c r="N1011" cm="1">
        <f t="array" ref="N1011:Q1011">_xlfn.XLOOKUP($B1011,'Raw -orders'!$A:$A,'Raw -orders'!$B:$E)</f>
        <v>644</v>
      </c>
      <c r="O1011">
        <v>57755</v>
      </c>
      <c r="P1011" s="1">
        <v>44464</v>
      </c>
      <c r="Q1011" s="1">
        <v>44467</v>
      </c>
      <c r="R1011" t="str" cm="1">
        <f t="array" ref="R1011:Y1011">_xlfn.XLOOKUP($N1011,'Raw - customers'!$A:$A,'Raw - customers'!$B:$I)</f>
        <v>Ashlie Godwyn</v>
      </c>
      <c r="S1011" t="str">
        <v>Polygender</v>
      </c>
      <c r="T1011">
        <v>46</v>
      </c>
      <c r="U1011" t="str">
        <v>2872 Samantha ParkwaySuite 016</v>
      </c>
      <c r="V1011">
        <v>2620</v>
      </c>
      <c r="W1011" t="str">
        <v>Baileyberg</v>
      </c>
      <c r="X1011" t="str">
        <v>Western Australia</v>
      </c>
      <c r="Y1011" t="str">
        <v>Australia</v>
      </c>
      <c r="Z1011">
        <v>9</v>
      </c>
      <c r="AA1011" s="3" t="str">
        <f t="shared" si="31"/>
        <v>0 to 10</v>
      </c>
      <c r="AP1011" s="6">
        <v>644</v>
      </c>
      <c r="AQ1011" s="6" t="s">
        <v>1377</v>
      </c>
    </row>
    <row r="1012" spans="1:43" x14ac:dyDescent="0.25">
      <c r="A1012">
        <v>1010</v>
      </c>
      <c r="B1012">
        <v>207</v>
      </c>
      <c r="C1012">
        <v>1017</v>
      </c>
      <c r="D1012">
        <v>90</v>
      </c>
      <c r="E1012">
        <v>1</v>
      </c>
      <c r="F1012">
        <v>90</v>
      </c>
      <c r="G1012" t="str">
        <f>VLOOKUP($C1012,'Raw-products'!$A$2:$H$1261,MATCH(G$1,'Raw-products'!$A$1:$H$1,0))</f>
        <v>Trousers</v>
      </c>
      <c r="H1012" t="str">
        <f>VLOOKUP($C1012,'Raw-products'!$A$2:$H$1261,MATCH(H$1,'Raw-products'!$A$1:$H$1,0))</f>
        <v>Relaxed Leg</v>
      </c>
      <c r="I1012" t="str">
        <f>VLOOKUP($C1012,'Raw-products'!$A$2:$H$1261,MATCH(I$1,'Raw-products'!$A$1:$H$1,0))</f>
        <v>M</v>
      </c>
      <c r="J1012" t="str">
        <f>VLOOKUP($C1012,'Raw-products'!$A$2:$H$1261,MATCH(J$1,'Raw-products'!$A$1:$H$1,0))</f>
        <v>red</v>
      </c>
      <c r="K1012">
        <f>VLOOKUP($C1012,'Raw-products'!$A$2:$H$1261,MATCH(K$1,'Raw-products'!$A$1:$H$1,0))</f>
        <v>95</v>
      </c>
      <c r="L1012">
        <f>VLOOKUP($C1012,'Raw-products'!$A$2:$H$1261,MATCH(L$1,'Raw-products'!$A$1:$H$1,0))</f>
        <v>56</v>
      </c>
      <c r="M1012" s="5">
        <f t="shared" si="30"/>
        <v>5320</v>
      </c>
      <c r="N1012" cm="1">
        <f t="array" ref="N1012:Q1012">_xlfn.XLOOKUP($B1012,'Raw -orders'!$A:$A,'Raw -orders'!$B:$E)</f>
        <v>644</v>
      </c>
      <c r="O1012">
        <v>57755</v>
      </c>
      <c r="P1012" s="1">
        <v>44464</v>
      </c>
      <c r="Q1012" s="1">
        <v>44467</v>
      </c>
      <c r="R1012" t="str" cm="1">
        <f t="array" ref="R1012:Y1012">_xlfn.XLOOKUP($N1012,'Raw - customers'!$A:$A,'Raw - customers'!$B:$I)</f>
        <v>Ashlie Godwyn</v>
      </c>
      <c r="S1012" t="str">
        <v>Polygender</v>
      </c>
      <c r="T1012">
        <v>46</v>
      </c>
      <c r="U1012" t="str">
        <v>2872 Samantha ParkwaySuite 016</v>
      </c>
      <c r="V1012">
        <v>2620</v>
      </c>
      <c r="W1012" t="str">
        <v>Baileyberg</v>
      </c>
      <c r="X1012" t="str">
        <v>Western Australia</v>
      </c>
      <c r="Y1012" t="str">
        <v>Australia</v>
      </c>
      <c r="Z1012">
        <v>9</v>
      </c>
      <c r="AA1012" s="3" t="str">
        <f t="shared" si="31"/>
        <v>0 to 10</v>
      </c>
      <c r="AP1012" s="6">
        <v>644</v>
      </c>
      <c r="AQ1012" s="6" t="s">
        <v>1377</v>
      </c>
    </row>
    <row r="1013" spans="1:43" x14ac:dyDescent="0.25">
      <c r="A1013">
        <v>1011</v>
      </c>
      <c r="B1013">
        <v>207</v>
      </c>
      <c r="C1013">
        <v>839</v>
      </c>
      <c r="D1013">
        <v>117</v>
      </c>
      <c r="E1013">
        <v>2</v>
      </c>
      <c r="F1013">
        <v>234</v>
      </c>
      <c r="G1013" t="str">
        <f>VLOOKUP($C1013,'Raw-products'!$A$2:$H$1261,MATCH(G$1,'Raw-products'!$A$1:$H$1,0))</f>
        <v>Jacket</v>
      </c>
      <c r="H1013" t="str">
        <f>VLOOKUP($C1013,'Raw-products'!$A$2:$H$1261,MATCH(H$1,'Raw-products'!$A$1:$H$1,0))</f>
        <v>Shearling</v>
      </c>
      <c r="I1013" t="str">
        <f>VLOOKUP($C1013,'Raw-products'!$A$2:$H$1261,MATCH(I$1,'Raw-products'!$A$1:$H$1,0))</f>
        <v>XL</v>
      </c>
      <c r="J1013" t="str">
        <f>VLOOKUP($C1013,'Raw-products'!$A$2:$H$1261,MATCH(J$1,'Raw-products'!$A$1:$H$1,0))</f>
        <v>violet</v>
      </c>
      <c r="K1013">
        <f>VLOOKUP($C1013,'Raw-products'!$A$2:$H$1261,MATCH(K$1,'Raw-products'!$A$1:$H$1,0))</f>
        <v>95</v>
      </c>
      <c r="L1013">
        <f>VLOOKUP($C1013,'Raw-products'!$A$2:$H$1261,MATCH(L$1,'Raw-products'!$A$1:$H$1,0))</f>
        <v>70</v>
      </c>
      <c r="M1013" s="5">
        <f t="shared" si="30"/>
        <v>6650</v>
      </c>
      <c r="N1013" cm="1">
        <f t="array" ref="N1013:Q1013">_xlfn.XLOOKUP($B1013,'Raw -orders'!$A:$A,'Raw -orders'!$B:$E)</f>
        <v>644</v>
      </c>
      <c r="O1013">
        <v>57755</v>
      </c>
      <c r="P1013" s="1">
        <v>44464</v>
      </c>
      <c r="Q1013" s="1">
        <v>44467</v>
      </c>
      <c r="R1013" t="str" cm="1">
        <f t="array" ref="R1013:Y1013">_xlfn.XLOOKUP($N1013,'Raw - customers'!$A:$A,'Raw - customers'!$B:$I)</f>
        <v>Ashlie Godwyn</v>
      </c>
      <c r="S1013" t="str">
        <v>Polygender</v>
      </c>
      <c r="T1013">
        <v>46</v>
      </c>
      <c r="U1013" t="str">
        <v>2872 Samantha ParkwaySuite 016</v>
      </c>
      <c r="V1013">
        <v>2620</v>
      </c>
      <c r="W1013" t="str">
        <v>Baileyberg</v>
      </c>
      <c r="X1013" t="str">
        <v>Western Australia</v>
      </c>
      <c r="Y1013" t="str">
        <v>Australia</v>
      </c>
      <c r="Z1013">
        <v>9</v>
      </c>
      <c r="AA1013" s="3" t="str">
        <f t="shared" si="31"/>
        <v>0 to 10</v>
      </c>
      <c r="AP1013" s="6">
        <v>644</v>
      </c>
      <c r="AQ1013" s="6" t="s">
        <v>1377</v>
      </c>
    </row>
    <row r="1014" spans="1:43" x14ac:dyDescent="0.25">
      <c r="A1014">
        <v>1012</v>
      </c>
      <c r="B1014">
        <v>208</v>
      </c>
      <c r="C1014">
        <v>501</v>
      </c>
      <c r="D1014">
        <v>102</v>
      </c>
      <c r="E1014">
        <v>2</v>
      </c>
      <c r="F1014">
        <v>204</v>
      </c>
      <c r="G1014" t="str">
        <f>VLOOKUP($C1014,'Raw-products'!$A$2:$H$1261,MATCH(G$1,'Raw-products'!$A$1:$H$1,0))</f>
        <v>Jacket</v>
      </c>
      <c r="H1014" t="str">
        <f>VLOOKUP($C1014,'Raw-products'!$A$2:$H$1261,MATCH(H$1,'Raw-products'!$A$1:$H$1,0))</f>
        <v>Windbreaker</v>
      </c>
      <c r="I1014" t="str">
        <f>VLOOKUP($C1014,'Raw-products'!$A$2:$H$1261,MATCH(I$1,'Raw-products'!$A$1:$H$1,0))</f>
        <v>S</v>
      </c>
      <c r="J1014" t="str">
        <f>VLOOKUP($C1014,'Raw-products'!$A$2:$H$1261,MATCH(J$1,'Raw-products'!$A$1:$H$1,0))</f>
        <v>yellow</v>
      </c>
      <c r="K1014">
        <f>VLOOKUP($C1014,'Raw-products'!$A$2:$H$1261,MATCH(K$1,'Raw-products'!$A$1:$H$1,0))</f>
        <v>109</v>
      </c>
      <c r="L1014">
        <f>VLOOKUP($C1014,'Raw-products'!$A$2:$H$1261,MATCH(L$1,'Raw-products'!$A$1:$H$1,0))</f>
        <v>66</v>
      </c>
      <c r="M1014" s="5">
        <f t="shared" si="30"/>
        <v>7194</v>
      </c>
      <c r="N1014" cm="1">
        <f t="array" ref="N1014:Q1014">_xlfn.XLOOKUP($B1014,'Raw -orders'!$A:$A,'Raw -orders'!$B:$E)</f>
        <v>28</v>
      </c>
      <c r="O1014">
        <v>39533</v>
      </c>
      <c r="P1014" s="1">
        <v>44479</v>
      </c>
      <c r="Q1014" s="1">
        <v>44484</v>
      </c>
      <c r="R1014" t="str" cm="1">
        <f t="array" ref="R1014:Y1014">_xlfn.XLOOKUP($N1014,'Raw - customers'!$A:$A,'Raw - customers'!$B:$I)</f>
        <v>Hadley Baddam</v>
      </c>
      <c r="S1014" t="str">
        <v>Non-binary</v>
      </c>
      <c r="T1014">
        <v>79</v>
      </c>
      <c r="U1014" t="str">
        <v>360 Heller DriveApt. 052</v>
      </c>
      <c r="V1014">
        <v>5820</v>
      </c>
      <c r="W1014" t="str">
        <v>West Noah</v>
      </c>
      <c r="X1014" t="str">
        <v>Queensland</v>
      </c>
      <c r="Y1014" t="str">
        <v>Australia</v>
      </c>
      <c r="Z1014">
        <v>10</v>
      </c>
      <c r="AA1014" s="3" t="str">
        <f t="shared" si="31"/>
        <v>0 to 10</v>
      </c>
      <c r="AP1014" s="6">
        <v>28</v>
      </c>
      <c r="AQ1014" s="6" t="s">
        <v>1355</v>
      </c>
    </row>
    <row r="1015" spans="1:43" x14ac:dyDescent="0.25">
      <c r="A1015">
        <v>1013</v>
      </c>
      <c r="B1015">
        <v>208</v>
      </c>
      <c r="C1015">
        <v>231</v>
      </c>
      <c r="D1015">
        <v>106</v>
      </c>
      <c r="E1015">
        <v>2</v>
      </c>
      <c r="F1015">
        <v>212</v>
      </c>
      <c r="G1015" t="str">
        <f>VLOOKUP($C1015,'Raw-products'!$A$2:$H$1261,MATCH(G$1,'Raw-products'!$A$1:$H$1,0))</f>
        <v>Shirt</v>
      </c>
      <c r="H1015" t="str">
        <f>VLOOKUP($C1015,'Raw-products'!$A$2:$H$1261,MATCH(H$1,'Raw-products'!$A$1:$H$1,0))</f>
        <v>Chambray</v>
      </c>
      <c r="I1015" t="str">
        <f>VLOOKUP($C1015,'Raw-products'!$A$2:$H$1261,MATCH(I$1,'Raw-products'!$A$1:$H$1,0))</f>
        <v>S</v>
      </c>
      <c r="J1015" t="str">
        <f>VLOOKUP($C1015,'Raw-products'!$A$2:$H$1261,MATCH(J$1,'Raw-products'!$A$1:$H$1,0))</f>
        <v>blue</v>
      </c>
      <c r="K1015">
        <f>VLOOKUP($C1015,'Raw-products'!$A$2:$H$1261,MATCH(K$1,'Raw-products'!$A$1:$H$1,0))</f>
        <v>105</v>
      </c>
      <c r="L1015">
        <f>VLOOKUP($C1015,'Raw-products'!$A$2:$H$1261,MATCH(L$1,'Raw-products'!$A$1:$H$1,0))</f>
        <v>61</v>
      </c>
      <c r="M1015" s="5">
        <f t="shared" si="30"/>
        <v>6405</v>
      </c>
      <c r="N1015" cm="1">
        <f t="array" ref="N1015:Q1015">_xlfn.XLOOKUP($B1015,'Raw -orders'!$A:$A,'Raw -orders'!$B:$E)</f>
        <v>28</v>
      </c>
      <c r="O1015">
        <v>39533</v>
      </c>
      <c r="P1015" s="1">
        <v>44479</v>
      </c>
      <c r="Q1015" s="1">
        <v>44484</v>
      </c>
      <c r="R1015" t="str" cm="1">
        <f t="array" ref="R1015:Y1015">_xlfn.XLOOKUP($N1015,'Raw - customers'!$A:$A,'Raw - customers'!$B:$I)</f>
        <v>Hadley Baddam</v>
      </c>
      <c r="S1015" t="str">
        <v>Non-binary</v>
      </c>
      <c r="T1015">
        <v>79</v>
      </c>
      <c r="U1015" t="str">
        <v>360 Heller DriveApt. 052</v>
      </c>
      <c r="V1015">
        <v>5820</v>
      </c>
      <c r="W1015" t="str">
        <v>West Noah</v>
      </c>
      <c r="X1015" t="str">
        <v>Queensland</v>
      </c>
      <c r="Y1015" t="str">
        <v>Australia</v>
      </c>
      <c r="Z1015">
        <v>10</v>
      </c>
      <c r="AA1015" s="3" t="str">
        <f t="shared" si="31"/>
        <v>0 to 10</v>
      </c>
      <c r="AP1015" s="6">
        <v>28</v>
      </c>
      <c r="AQ1015" s="6" t="s">
        <v>1355</v>
      </c>
    </row>
    <row r="1016" spans="1:43" x14ac:dyDescent="0.25">
      <c r="A1016">
        <v>1014</v>
      </c>
      <c r="B1016">
        <v>208</v>
      </c>
      <c r="C1016">
        <v>895</v>
      </c>
      <c r="D1016">
        <v>94</v>
      </c>
      <c r="E1016">
        <v>1</v>
      </c>
      <c r="F1016">
        <v>94</v>
      </c>
      <c r="G1016" t="str">
        <f>VLOOKUP($C1016,'Raw-products'!$A$2:$H$1261,MATCH(G$1,'Raw-products'!$A$1:$H$1,0))</f>
        <v>Trousers</v>
      </c>
      <c r="H1016" t="str">
        <f>VLOOKUP($C1016,'Raw-products'!$A$2:$H$1261,MATCH(H$1,'Raw-products'!$A$1:$H$1,0))</f>
        <v>Cords</v>
      </c>
      <c r="I1016" t="str">
        <f>VLOOKUP($C1016,'Raw-products'!$A$2:$H$1261,MATCH(I$1,'Raw-products'!$A$1:$H$1,0))</f>
        <v>XS</v>
      </c>
      <c r="J1016" t="str">
        <f>VLOOKUP($C1016,'Raw-products'!$A$2:$H$1261,MATCH(J$1,'Raw-products'!$A$1:$H$1,0))</f>
        <v>blue</v>
      </c>
      <c r="K1016">
        <f>VLOOKUP($C1016,'Raw-products'!$A$2:$H$1261,MATCH(K$1,'Raw-products'!$A$1:$H$1,0))</f>
        <v>113</v>
      </c>
      <c r="L1016">
        <f>VLOOKUP($C1016,'Raw-products'!$A$2:$H$1261,MATCH(L$1,'Raw-products'!$A$1:$H$1,0))</f>
        <v>60</v>
      </c>
      <c r="M1016" s="5">
        <f t="shared" si="30"/>
        <v>6780</v>
      </c>
      <c r="N1016" cm="1">
        <f t="array" ref="N1016:Q1016">_xlfn.XLOOKUP($B1016,'Raw -orders'!$A:$A,'Raw -orders'!$B:$E)</f>
        <v>28</v>
      </c>
      <c r="O1016">
        <v>39533</v>
      </c>
      <c r="P1016" s="1">
        <v>44479</v>
      </c>
      <c r="Q1016" s="1">
        <v>44484</v>
      </c>
      <c r="R1016" t="str" cm="1">
        <f t="array" ref="R1016:Y1016">_xlfn.XLOOKUP($N1016,'Raw - customers'!$A:$A,'Raw - customers'!$B:$I)</f>
        <v>Hadley Baddam</v>
      </c>
      <c r="S1016" t="str">
        <v>Non-binary</v>
      </c>
      <c r="T1016">
        <v>79</v>
      </c>
      <c r="U1016" t="str">
        <v>360 Heller DriveApt. 052</v>
      </c>
      <c r="V1016">
        <v>5820</v>
      </c>
      <c r="W1016" t="str">
        <v>West Noah</v>
      </c>
      <c r="X1016" t="str">
        <v>Queensland</v>
      </c>
      <c r="Y1016" t="str">
        <v>Australia</v>
      </c>
      <c r="Z1016">
        <v>10</v>
      </c>
      <c r="AA1016" s="3" t="str">
        <f t="shared" si="31"/>
        <v>0 to 10</v>
      </c>
      <c r="AP1016" s="6">
        <v>28</v>
      </c>
      <c r="AQ1016" s="6" t="s">
        <v>1355</v>
      </c>
    </row>
    <row r="1017" spans="1:43" x14ac:dyDescent="0.25">
      <c r="A1017">
        <v>1015</v>
      </c>
      <c r="B1017">
        <v>208</v>
      </c>
      <c r="C1017">
        <v>744</v>
      </c>
      <c r="D1017">
        <v>109</v>
      </c>
      <c r="E1017">
        <v>1</v>
      </c>
      <c r="F1017">
        <v>109</v>
      </c>
      <c r="G1017" t="str">
        <f>VLOOKUP($C1017,'Raw-products'!$A$2:$H$1261,MATCH(G$1,'Raw-products'!$A$1:$H$1,0))</f>
        <v>Jacket</v>
      </c>
      <c r="H1017" t="str">
        <f>VLOOKUP($C1017,'Raw-products'!$A$2:$H$1261,MATCH(H$1,'Raw-products'!$A$1:$H$1,0))</f>
        <v>Peacoat</v>
      </c>
      <c r="I1017" t="str">
        <f>VLOOKUP($C1017,'Raw-products'!$A$2:$H$1261,MATCH(I$1,'Raw-products'!$A$1:$H$1,0))</f>
        <v>XL</v>
      </c>
      <c r="J1017" t="str">
        <f>VLOOKUP($C1017,'Raw-products'!$A$2:$H$1261,MATCH(J$1,'Raw-products'!$A$1:$H$1,0))</f>
        <v>orange</v>
      </c>
      <c r="K1017">
        <f>VLOOKUP($C1017,'Raw-products'!$A$2:$H$1261,MATCH(K$1,'Raw-products'!$A$1:$H$1,0))</f>
        <v>102</v>
      </c>
      <c r="L1017">
        <f>VLOOKUP($C1017,'Raw-products'!$A$2:$H$1261,MATCH(L$1,'Raw-products'!$A$1:$H$1,0))</f>
        <v>69</v>
      </c>
      <c r="M1017" s="5">
        <f t="shared" si="30"/>
        <v>7038</v>
      </c>
      <c r="N1017" cm="1">
        <f t="array" ref="N1017:Q1017">_xlfn.XLOOKUP($B1017,'Raw -orders'!$A:$A,'Raw -orders'!$B:$E)</f>
        <v>28</v>
      </c>
      <c r="O1017">
        <v>39533</v>
      </c>
      <c r="P1017" s="1">
        <v>44479</v>
      </c>
      <c r="Q1017" s="1">
        <v>44484</v>
      </c>
      <c r="R1017" t="str" cm="1">
        <f t="array" ref="R1017:Y1017">_xlfn.XLOOKUP($N1017,'Raw - customers'!$A:$A,'Raw - customers'!$B:$I)</f>
        <v>Hadley Baddam</v>
      </c>
      <c r="S1017" t="str">
        <v>Non-binary</v>
      </c>
      <c r="T1017">
        <v>79</v>
      </c>
      <c r="U1017" t="str">
        <v>360 Heller DriveApt. 052</v>
      </c>
      <c r="V1017">
        <v>5820</v>
      </c>
      <c r="W1017" t="str">
        <v>West Noah</v>
      </c>
      <c r="X1017" t="str">
        <v>Queensland</v>
      </c>
      <c r="Y1017" t="str">
        <v>Australia</v>
      </c>
      <c r="Z1017">
        <v>10</v>
      </c>
      <c r="AA1017" s="3" t="str">
        <f t="shared" si="31"/>
        <v>0 to 10</v>
      </c>
      <c r="AP1017" s="6">
        <v>28</v>
      </c>
      <c r="AQ1017" s="6" t="s">
        <v>1355</v>
      </c>
    </row>
    <row r="1018" spans="1:43" x14ac:dyDescent="0.25">
      <c r="A1018">
        <v>1016</v>
      </c>
      <c r="B1018">
        <v>208</v>
      </c>
      <c r="C1018">
        <v>1006</v>
      </c>
      <c r="D1018">
        <v>106</v>
      </c>
      <c r="E1018">
        <v>1</v>
      </c>
      <c r="F1018">
        <v>106</v>
      </c>
      <c r="G1018" t="str">
        <f>VLOOKUP($C1018,'Raw-products'!$A$2:$H$1261,MATCH(G$1,'Raw-products'!$A$1:$H$1,0))</f>
        <v>Trousers</v>
      </c>
      <c r="H1018" t="str">
        <f>VLOOKUP($C1018,'Raw-products'!$A$2:$H$1261,MATCH(H$1,'Raw-products'!$A$1:$H$1,0))</f>
        <v>Wool</v>
      </c>
      <c r="I1018" t="str">
        <f>VLOOKUP($C1018,'Raw-products'!$A$2:$H$1261,MATCH(I$1,'Raw-products'!$A$1:$H$1,0))</f>
        <v>S</v>
      </c>
      <c r="J1018" t="str">
        <f>VLOOKUP($C1018,'Raw-products'!$A$2:$H$1261,MATCH(J$1,'Raw-products'!$A$1:$H$1,0))</f>
        <v>indigo</v>
      </c>
      <c r="K1018">
        <f>VLOOKUP($C1018,'Raw-products'!$A$2:$H$1261,MATCH(K$1,'Raw-products'!$A$1:$H$1,0))</f>
        <v>111</v>
      </c>
      <c r="L1018">
        <f>VLOOKUP($C1018,'Raw-products'!$A$2:$H$1261,MATCH(L$1,'Raw-products'!$A$1:$H$1,0))</f>
        <v>45</v>
      </c>
      <c r="M1018" s="5">
        <f t="shared" si="30"/>
        <v>4995</v>
      </c>
      <c r="N1018" cm="1">
        <f t="array" ref="N1018:Q1018">_xlfn.XLOOKUP($B1018,'Raw -orders'!$A:$A,'Raw -orders'!$B:$E)</f>
        <v>28</v>
      </c>
      <c r="O1018">
        <v>39533</v>
      </c>
      <c r="P1018" s="1">
        <v>44479</v>
      </c>
      <c r="Q1018" s="1">
        <v>44484</v>
      </c>
      <c r="R1018" t="str" cm="1">
        <f t="array" ref="R1018:Y1018">_xlfn.XLOOKUP($N1018,'Raw - customers'!$A:$A,'Raw - customers'!$B:$I)</f>
        <v>Hadley Baddam</v>
      </c>
      <c r="S1018" t="str">
        <v>Non-binary</v>
      </c>
      <c r="T1018">
        <v>79</v>
      </c>
      <c r="U1018" t="str">
        <v>360 Heller DriveApt. 052</v>
      </c>
      <c r="V1018">
        <v>5820</v>
      </c>
      <c r="W1018" t="str">
        <v>West Noah</v>
      </c>
      <c r="X1018" t="str">
        <v>Queensland</v>
      </c>
      <c r="Y1018" t="str">
        <v>Australia</v>
      </c>
      <c r="Z1018">
        <v>10</v>
      </c>
      <c r="AA1018" s="3" t="str">
        <f t="shared" si="31"/>
        <v>0 to 10</v>
      </c>
      <c r="AP1018" s="6">
        <v>28</v>
      </c>
      <c r="AQ1018" s="6" t="s">
        <v>1355</v>
      </c>
    </row>
    <row r="1019" spans="1:43" x14ac:dyDescent="0.25">
      <c r="A1019">
        <v>1017</v>
      </c>
      <c r="B1019">
        <v>208</v>
      </c>
      <c r="C1019">
        <v>486</v>
      </c>
      <c r="D1019">
        <v>118</v>
      </c>
      <c r="E1019">
        <v>3</v>
      </c>
      <c r="F1019">
        <v>354</v>
      </c>
      <c r="G1019" t="str">
        <f>VLOOKUP($C1019,'Raw-products'!$A$2:$H$1261,MATCH(G$1,'Raw-products'!$A$1:$H$1,0))</f>
        <v>Jacket</v>
      </c>
      <c r="H1019" t="str">
        <f>VLOOKUP($C1019,'Raw-products'!$A$2:$H$1261,MATCH(H$1,'Raw-products'!$A$1:$H$1,0))</f>
        <v>Puffer</v>
      </c>
      <c r="I1019" t="str">
        <f>VLOOKUP($C1019,'Raw-products'!$A$2:$H$1261,MATCH(I$1,'Raw-products'!$A$1:$H$1,0))</f>
        <v>S</v>
      </c>
      <c r="J1019" t="str">
        <f>VLOOKUP($C1019,'Raw-products'!$A$2:$H$1261,MATCH(J$1,'Raw-products'!$A$1:$H$1,0))</f>
        <v>violet</v>
      </c>
      <c r="K1019">
        <f>VLOOKUP($C1019,'Raw-products'!$A$2:$H$1261,MATCH(K$1,'Raw-products'!$A$1:$H$1,0))</f>
        <v>110</v>
      </c>
      <c r="L1019">
        <f>VLOOKUP($C1019,'Raw-products'!$A$2:$H$1261,MATCH(L$1,'Raw-products'!$A$1:$H$1,0))</f>
        <v>46</v>
      </c>
      <c r="M1019" s="5">
        <f t="shared" si="30"/>
        <v>5060</v>
      </c>
      <c r="N1019" cm="1">
        <f t="array" ref="N1019:Q1019">_xlfn.XLOOKUP($B1019,'Raw -orders'!$A:$A,'Raw -orders'!$B:$E)</f>
        <v>28</v>
      </c>
      <c r="O1019">
        <v>39533</v>
      </c>
      <c r="P1019" s="1">
        <v>44479</v>
      </c>
      <c r="Q1019" s="1">
        <v>44484</v>
      </c>
      <c r="R1019" t="str" cm="1">
        <f t="array" ref="R1019:Y1019">_xlfn.XLOOKUP($N1019,'Raw - customers'!$A:$A,'Raw - customers'!$B:$I)</f>
        <v>Hadley Baddam</v>
      </c>
      <c r="S1019" t="str">
        <v>Non-binary</v>
      </c>
      <c r="T1019">
        <v>79</v>
      </c>
      <c r="U1019" t="str">
        <v>360 Heller DriveApt. 052</v>
      </c>
      <c r="V1019">
        <v>5820</v>
      </c>
      <c r="W1019" t="str">
        <v>West Noah</v>
      </c>
      <c r="X1019" t="str">
        <v>Queensland</v>
      </c>
      <c r="Y1019" t="str">
        <v>Australia</v>
      </c>
      <c r="Z1019">
        <v>10</v>
      </c>
      <c r="AA1019" s="3" t="str">
        <f t="shared" si="31"/>
        <v>0 to 10</v>
      </c>
      <c r="AP1019" s="6">
        <v>28</v>
      </c>
      <c r="AQ1019" s="6" t="s">
        <v>1355</v>
      </c>
    </row>
    <row r="1020" spans="1:43" x14ac:dyDescent="0.25">
      <c r="A1020">
        <v>1018</v>
      </c>
      <c r="B1020">
        <v>209</v>
      </c>
      <c r="C1020">
        <v>837</v>
      </c>
      <c r="D1020">
        <v>117</v>
      </c>
      <c r="E1020">
        <v>1</v>
      </c>
      <c r="F1020">
        <v>117</v>
      </c>
      <c r="G1020" t="str">
        <f>VLOOKUP($C1020,'Raw-products'!$A$2:$H$1261,MATCH(G$1,'Raw-products'!$A$1:$H$1,0))</f>
        <v>Jacket</v>
      </c>
      <c r="H1020" t="str">
        <f>VLOOKUP($C1020,'Raw-products'!$A$2:$H$1261,MATCH(H$1,'Raw-products'!$A$1:$H$1,0))</f>
        <v>Shearling</v>
      </c>
      <c r="I1020" t="str">
        <f>VLOOKUP($C1020,'Raw-products'!$A$2:$H$1261,MATCH(I$1,'Raw-products'!$A$1:$H$1,0))</f>
        <v>M</v>
      </c>
      <c r="J1020" t="str">
        <f>VLOOKUP($C1020,'Raw-products'!$A$2:$H$1261,MATCH(J$1,'Raw-products'!$A$1:$H$1,0))</f>
        <v>violet</v>
      </c>
      <c r="K1020">
        <f>VLOOKUP($C1020,'Raw-products'!$A$2:$H$1261,MATCH(K$1,'Raw-products'!$A$1:$H$1,0))</f>
        <v>95</v>
      </c>
      <c r="L1020">
        <f>VLOOKUP($C1020,'Raw-products'!$A$2:$H$1261,MATCH(L$1,'Raw-products'!$A$1:$H$1,0))</f>
        <v>74</v>
      </c>
      <c r="M1020" s="5">
        <f t="shared" si="30"/>
        <v>7030</v>
      </c>
      <c r="N1020" cm="1">
        <f t="array" ref="N1020:Q1020">_xlfn.XLOOKUP($B1020,'Raw -orders'!$A:$A,'Raw -orders'!$B:$E)</f>
        <v>292</v>
      </c>
      <c r="O1020">
        <v>36341</v>
      </c>
      <c r="P1020" s="1">
        <v>44324</v>
      </c>
      <c r="Q1020" s="1">
        <v>44336</v>
      </c>
      <c r="R1020" t="str" cm="1">
        <f t="array" ref="R1020:Y1020">_xlfn.XLOOKUP($N1020,'Raw - customers'!$A:$A,'Raw - customers'!$B:$I)</f>
        <v>Aldin Moline</v>
      </c>
      <c r="S1020" t="str">
        <v>Male</v>
      </c>
      <c r="T1020">
        <v>25</v>
      </c>
      <c r="U1020" t="str">
        <v>7210 Farrell HillApt. 735</v>
      </c>
      <c r="V1020">
        <v>6426</v>
      </c>
      <c r="W1020" t="str">
        <v>West Aidenview</v>
      </c>
      <c r="X1020" t="str">
        <v>Victoria</v>
      </c>
      <c r="Y1020" t="str">
        <v>Australia</v>
      </c>
      <c r="Z1020">
        <v>5</v>
      </c>
      <c r="AA1020" s="3" t="str">
        <f t="shared" si="31"/>
        <v>10 to 20</v>
      </c>
      <c r="AP1020" s="6">
        <v>292</v>
      </c>
      <c r="AQ1020" s="6" t="s">
        <v>1396</v>
      </c>
    </row>
    <row r="1021" spans="1:43" x14ac:dyDescent="0.25">
      <c r="A1021">
        <v>1019</v>
      </c>
      <c r="B1021">
        <v>209</v>
      </c>
      <c r="C1021">
        <v>428</v>
      </c>
      <c r="D1021">
        <v>107</v>
      </c>
      <c r="E1021">
        <v>2</v>
      </c>
      <c r="F1021">
        <v>214</v>
      </c>
      <c r="G1021" t="str">
        <f>VLOOKUP($C1021,'Raw-products'!$A$2:$H$1261,MATCH(G$1,'Raw-products'!$A$1:$H$1,0))</f>
        <v>Jacket</v>
      </c>
      <c r="H1021" t="str">
        <f>VLOOKUP($C1021,'Raw-products'!$A$2:$H$1261,MATCH(H$1,'Raw-products'!$A$1:$H$1,0))</f>
        <v>Denim</v>
      </c>
      <c r="I1021" t="str">
        <f>VLOOKUP($C1021,'Raw-products'!$A$2:$H$1261,MATCH(I$1,'Raw-products'!$A$1:$H$1,0))</f>
        <v>L</v>
      </c>
      <c r="J1021" t="str">
        <f>VLOOKUP($C1021,'Raw-products'!$A$2:$H$1261,MATCH(J$1,'Raw-products'!$A$1:$H$1,0))</f>
        <v>orange</v>
      </c>
      <c r="K1021">
        <f>VLOOKUP($C1021,'Raw-products'!$A$2:$H$1261,MATCH(K$1,'Raw-products'!$A$1:$H$1,0))</f>
        <v>92</v>
      </c>
      <c r="L1021">
        <f>VLOOKUP($C1021,'Raw-products'!$A$2:$H$1261,MATCH(L$1,'Raw-products'!$A$1:$H$1,0))</f>
        <v>73</v>
      </c>
      <c r="M1021" s="5">
        <f t="shared" si="30"/>
        <v>6716</v>
      </c>
      <c r="N1021" cm="1">
        <f t="array" ref="N1021:Q1021">_xlfn.XLOOKUP($B1021,'Raw -orders'!$A:$A,'Raw -orders'!$B:$E)</f>
        <v>292</v>
      </c>
      <c r="O1021">
        <v>36341</v>
      </c>
      <c r="P1021" s="1">
        <v>44324</v>
      </c>
      <c r="Q1021" s="1">
        <v>44336</v>
      </c>
      <c r="R1021" t="str" cm="1">
        <f t="array" ref="R1021:Y1021">_xlfn.XLOOKUP($N1021,'Raw - customers'!$A:$A,'Raw - customers'!$B:$I)</f>
        <v>Aldin Moline</v>
      </c>
      <c r="S1021" t="str">
        <v>Male</v>
      </c>
      <c r="T1021">
        <v>25</v>
      </c>
      <c r="U1021" t="str">
        <v>7210 Farrell HillApt. 735</v>
      </c>
      <c r="V1021">
        <v>6426</v>
      </c>
      <c r="W1021" t="str">
        <v>West Aidenview</v>
      </c>
      <c r="X1021" t="str">
        <v>Victoria</v>
      </c>
      <c r="Y1021" t="str">
        <v>Australia</v>
      </c>
      <c r="Z1021">
        <v>5</v>
      </c>
      <c r="AA1021" s="3" t="str">
        <f t="shared" si="31"/>
        <v>10 to 20</v>
      </c>
      <c r="AP1021" s="6">
        <v>292</v>
      </c>
      <c r="AQ1021" s="6" t="s">
        <v>1396</v>
      </c>
    </row>
    <row r="1022" spans="1:43" x14ac:dyDescent="0.25">
      <c r="A1022">
        <v>1020</v>
      </c>
      <c r="B1022">
        <v>209</v>
      </c>
      <c r="C1022">
        <v>1220</v>
      </c>
      <c r="D1022">
        <v>105</v>
      </c>
      <c r="E1022">
        <v>1</v>
      </c>
      <c r="F1022">
        <v>105</v>
      </c>
      <c r="G1022" t="str">
        <f>VLOOKUP($C1022,'Raw-products'!$A$2:$H$1261,MATCH(G$1,'Raw-products'!$A$1:$H$1,0))</f>
        <v>Trousers</v>
      </c>
      <c r="H1022" t="str">
        <f>VLOOKUP($C1022,'Raw-products'!$A$2:$H$1261,MATCH(H$1,'Raw-products'!$A$1:$H$1,0))</f>
        <v>Pleated</v>
      </c>
      <c r="I1022" t="str">
        <f>VLOOKUP($C1022,'Raw-products'!$A$2:$H$1261,MATCH(I$1,'Raw-products'!$A$1:$H$1,0))</f>
        <v>XS</v>
      </c>
      <c r="J1022" t="str">
        <f>VLOOKUP($C1022,'Raw-products'!$A$2:$H$1261,MATCH(J$1,'Raw-products'!$A$1:$H$1,0))</f>
        <v>violet</v>
      </c>
      <c r="K1022">
        <f>VLOOKUP($C1022,'Raw-products'!$A$2:$H$1261,MATCH(K$1,'Raw-products'!$A$1:$H$1,0))</f>
        <v>90</v>
      </c>
      <c r="L1022">
        <f>VLOOKUP($C1022,'Raw-products'!$A$2:$H$1261,MATCH(L$1,'Raw-products'!$A$1:$H$1,0))</f>
        <v>58</v>
      </c>
      <c r="M1022" s="5">
        <f t="shared" si="30"/>
        <v>5220</v>
      </c>
      <c r="N1022" cm="1">
        <f t="array" ref="N1022:Q1022">_xlfn.XLOOKUP($B1022,'Raw -orders'!$A:$A,'Raw -orders'!$B:$E)</f>
        <v>292</v>
      </c>
      <c r="O1022">
        <v>36341</v>
      </c>
      <c r="P1022" s="1">
        <v>44324</v>
      </c>
      <c r="Q1022" s="1">
        <v>44336</v>
      </c>
      <c r="R1022" t="str" cm="1">
        <f t="array" ref="R1022:Y1022">_xlfn.XLOOKUP($N1022,'Raw - customers'!$A:$A,'Raw - customers'!$B:$I)</f>
        <v>Aldin Moline</v>
      </c>
      <c r="S1022" t="str">
        <v>Male</v>
      </c>
      <c r="T1022">
        <v>25</v>
      </c>
      <c r="U1022" t="str">
        <v>7210 Farrell HillApt. 735</v>
      </c>
      <c r="V1022">
        <v>6426</v>
      </c>
      <c r="W1022" t="str">
        <v>West Aidenview</v>
      </c>
      <c r="X1022" t="str">
        <v>Victoria</v>
      </c>
      <c r="Y1022" t="str">
        <v>Australia</v>
      </c>
      <c r="Z1022">
        <v>5</v>
      </c>
      <c r="AA1022" s="3" t="str">
        <f t="shared" si="31"/>
        <v>10 to 20</v>
      </c>
      <c r="AP1022" s="6">
        <v>292</v>
      </c>
      <c r="AQ1022" s="6" t="s">
        <v>1396</v>
      </c>
    </row>
    <row r="1023" spans="1:43" x14ac:dyDescent="0.25">
      <c r="A1023">
        <v>1021</v>
      </c>
      <c r="B1023">
        <v>209</v>
      </c>
      <c r="C1023">
        <v>29</v>
      </c>
      <c r="D1023">
        <v>96</v>
      </c>
      <c r="E1023">
        <v>2</v>
      </c>
      <c r="F1023">
        <v>192</v>
      </c>
      <c r="G1023" t="str">
        <f>VLOOKUP($C1023,'Raw-products'!$A$2:$H$1261,MATCH(G$1,'Raw-products'!$A$1:$H$1,0))</f>
        <v>Shirt</v>
      </c>
      <c r="H1023" t="str">
        <f>VLOOKUP($C1023,'Raw-products'!$A$2:$H$1261,MATCH(H$1,'Raw-products'!$A$1:$H$1,0))</f>
        <v>Oxford Cloth</v>
      </c>
      <c r="I1023" t="str">
        <f>VLOOKUP($C1023,'Raw-products'!$A$2:$H$1261,MATCH(I$1,'Raw-products'!$A$1:$H$1,0))</f>
        <v>XL</v>
      </c>
      <c r="J1023" t="str">
        <f>VLOOKUP($C1023,'Raw-products'!$A$2:$H$1261,MATCH(J$1,'Raw-products'!$A$1:$H$1,0))</f>
        <v>indigo</v>
      </c>
      <c r="K1023">
        <f>VLOOKUP($C1023,'Raw-products'!$A$2:$H$1261,MATCH(K$1,'Raw-products'!$A$1:$H$1,0))</f>
        <v>114</v>
      </c>
      <c r="L1023">
        <f>VLOOKUP($C1023,'Raw-products'!$A$2:$H$1261,MATCH(L$1,'Raw-products'!$A$1:$H$1,0))</f>
        <v>55</v>
      </c>
      <c r="M1023" s="5">
        <f t="shared" si="30"/>
        <v>6270</v>
      </c>
      <c r="N1023" cm="1">
        <f t="array" ref="N1023:Q1023">_xlfn.XLOOKUP($B1023,'Raw -orders'!$A:$A,'Raw -orders'!$B:$E)</f>
        <v>292</v>
      </c>
      <c r="O1023">
        <v>36341</v>
      </c>
      <c r="P1023" s="1">
        <v>44324</v>
      </c>
      <c r="Q1023" s="1">
        <v>44336</v>
      </c>
      <c r="R1023" t="str" cm="1">
        <f t="array" ref="R1023:Y1023">_xlfn.XLOOKUP($N1023,'Raw - customers'!$A:$A,'Raw - customers'!$B:$I)</f>
        <v>Aldin Moline</v>
      </c>
      <c r="S1023" t="str">
        <v>Male</v>
      </c>
      <c r="T1023">
        <v>25</v>
      </c>
      <c r="U1023" t="str">
        <v>7210 Farrell HillApt. 735</v>
      </c>
      <c r="V1023">
        <v>6426</v>
      </c>
      <c r="W1023" t="str">
        <v>West Aidenview</v>
      </c>
      <c r="X1023" t="str">
        <v>Victoria</v>
      </c>
      <c r="Y1023" t="str">
        <v>Australia</v>
      </c>
      <c r="Z1023">
        <v>5</v>
      </c>
      <c r="AA1023" s="3" t="str">
        <f t="shared" si="31"/>
        <v>10 to 20</v>
      </c>
      <c r="AP1023" s="6">
        <v>292</v>
      </c>
      <c r="AQ1023" s="6" t="s">
        <v>1396</v>
      </c>
    </row>
    <row r="1024" spans="1:43" x14ac:dyDescent="0.25">
      <c r="A1024">
        <v>1022</v>
      </c>
      <c r="B1024">
        <v>210</v>
      </c>
      <c r="C1024">
        <v>412</v>
      </c>
      <c r="D1024">
        <v>119</v>
      </c>
      <c r="E1024">
        <v>3</v>
      </c>
      <c r="F1024">
        <v>357</v>
      </c>
      <c r="G1024" t="str">
        <f>VLOOKUP($C1024,'Raw-products'!$A$2:$H$1261,MATCH(G$1,'Raw-products'!$A$1:$H$1,0))</f>
        <v>Shirt</v>
      </c>
      <c r="H1024" t="str">
        <f>VLOOKUP($C1024,'Raw-products'!$A$2:$H$1261,MATCH(H$1,'Raw-products'!$A$1:$H$1,0))</f>
        <v>Casual Slim Fit</v>
      </c>
      <c r="I1024" t="str">
        <f>VLOOKUP($C1024,'Raw-products'!$A$2:$H$1261,MATCH(I$1,'Raw-products'!$A$1:$H$1,0))</f>
        <v>M</v>
      </c>
      <c r="J1024" t="str">
        <f>VLOOKUP($C1024,'Raw-products'!$A$2:$H$1261,MATCH(J$1,'Raw-products'!$A$1:$H$1,0))</f>
        <v>indigo</v>
      </c>
      <c r="K1024">
        <f>VLOOKUP($C1024,'Raw-products'!$A$2:$H$1261,MATCH(K$1,'Raw-products'!$A$1:$H$1,0))</f>
        <v>113</v>
      </c>
      <c r="L1024">
        <f>VLOOKUP($C1024,'Raw-products'!$A$2:$H$1261,MATCH(L$1,'Raw-products'!$A$1:$H$1,0))</f>
        <v>65</v>
      </c>
      <c r="M1024" s="5">
        <f t="shared" si="30"/>
        <v>7345</v>
      </c>
      <c r="N1024" cm="1">
        <f t="array" ref="N1024:Q1024">_xlfn.XLOOKUP($B1024,'Raw -orders'!$A:$A,'Raw -orders'!$B:$E)</f>
        <v>723</v>
      </c>
      <c r="O1024">
        <v>21903</v>
      </c>
      <c r="P1024" s="1">
        <v>44399</v>
      </c>
      <c r="Q1024" s="1">
        <v>44426</v>
      </c>
      <c r="R1024" t="str" cm="1">
        <f t="array" ref="R1024:Y1024">_xlfn.XLOOKUP($N1024,'Raw - customers'!$A:$A,'Raw - customers'!$B:$I)</f>
        <v>Drusi Eagell</v>
      </c>
      <c r="S1024" t="str">
        <v>Polygender</v>
      </c>
      <c r="T1024">
        <v>34</v>
      </c>
      <c r="U1024" t="str">
        <v>5419 Alyssa AvenueSuite 084</v>
      </c>
      <c r="V1024">
        <v>9567</v>
      </c>
      <c r="W1024" t="str">
        <v>Lake Mitchellbury</v>
      </c>
      <c r="X1024" t="str">
        <v>Australian Capital Territory</v>
      </c>
      <c r="Y1024" t="str">
        <v>Australia</v>
      </c>
      <c r="Z1024">
        <v>7</v>
      </c>
      <c r="AA1024" s="3" t="str">
        <f t="shared" si="31"/>
        <v>20 to 30</v>
      </c>
      <c r="AP1024" s="6">
        <v>723</v>
      </c>
      <c r="AQ1024" s="6" t="s">
        <v>1350</v>
      </c>
    </row>
    <row r="1025" spans="1:43" x14ac:dyDescent="0.25">
      <c r="A1025">
        <v>1023</v>
      </c>
      <c r="B1025">
        <v>210</v>
      </c>
      <c r="C1025">
        <v>546</v>
      </c>
      <c r="D1025">
        <v>98</v>
      </c>
      <c r="E1025">
        <v>3</v>
      </c>
      <c r="F1025">
        <v>294</v>
      </c>
      <c r="G1025" t="str">
        <f>VLOOKUP($C1025,'Raw-products'!$A$2:$H$1261,MATCH(G$1,'Raw-products'!$A$1:$H$1,0))</f>
        <v>Jacket</v>
      </c>
      <c r="H1025" t="str">
        <f>VLOOKUP($C1025,'Raw-products'!$A$2:$H$1261,MATCH(H$1,'Raw-products'!$A$1:$H$1,0))</f>
        <v>Leather</v>
      </c>
      <c r="I1025" t="str">
        <f>VLOOKUP($C1025,'Raw-products'!$A$2:$H$1261,MATCH(I$1,'Raw-products'!$A$1:$H$1,0))</f>
        <v>S</v>
      </c>
      <c r="J1025" t="str">
        <f>VLOOKUP($C1025,'Raw-products'!$A$2:$H$1261,MATCH(J$1,'Raw-products'!$A$1:$H$1,0))</f>
        <v>blue</v>
      </c>
      <c r="K1025">
        <f>VLOOKUP($C1025,'Raw-products'!$A$2:$H$1261,MATCH(K$1,'Raw-products'!$A$1:$H$1,0))</f>
        <v>113</v>
      </c>
      <c r="L1025">
        <f>VLOOKUP($C1025,'Raw-products'!$A$2:$H$1261,MATCH(L$1,'Raw-products'!$A$1:$H$1,0))</f>
        <v>75</v>
      </c>
      <c r="M1025" s="5">
        <f t="shared" si="30"/>
        <v>8475</v>
      </c>
      <c r="N1025" cm="1">
        <f t="array" ref="N1025:Q1025">_xlfn.XLOOKUP($B1025,'Raw -orders'!$A:$A,'Raw -orders'!$B:$E)</f>
        <v>723</v>
      </c>
      <c r="O1025">
        <v>21903</v>
      </c>
      <c r="P1025" s="1">
        <v>44399</v>
      </c>
      <c r="Q1025" s="1">
        <v>44426</v>
      </c>
      <c r="R1025" t="str" cm="1">
        <f t="array" ref="R1025:Y1025">_xlfn.XLOOKUP($N1025,'Raw - customers'!$A:$A,'Raw - customers'!$B:$I)</f>
        <v>Drusi Eagell</v>
      </c>
      <c r="S1025" t="str">
        <v>Polygender</v>
      </c>
      <c r="T1025">
        <v>34</v>
      </c>
      <c r="U1025" t="str">
        <v>5419 Alyssa AvenueSuite 084</v>
      </c>
      <c r="V1025">
        <v>9567</v>
      </c>
      <c r="W1025" t="str">
        <v>Lake Mitchellbury</v>
      </c>
      <c r="X1025" t="str">
        <v>Australian Capital Territory</v>
      </c>
      <c r="Y1025" t="str">
        <v>Australia</v>
      </c>
      <c r="Z1025">
        <v>7</v>
      </c>
      <c r="AA1025" s="3" t="str">
        <f t="shared" si="31"/>
        <v>20 to 30</v>
      </c>
      <c r="AP1025" s="6">
        <v>723</v>
      </c>
      <c r="AQ1025" s="6" t="s">
        <v>1350</v>
      </c>
    </row>
    <row r="1026" spans="1:43" x14ac:dyDescent="0.25">
      <c r="A1026">
        <v>1024</v>
      </c>
      <c r="B1026">
        <v>211</v>
      </c>
      <c r="C1026">
        <v>1253</v>
      </c>
      <c r="D1026">
        <v>112</v>
      </c>
      <c r="E1026">
        <v>2</v>
      </c>
      <c r="F1026">
        <v>224</v>
      </c>
      <c r="G1026" t="str">
        <f>VLOOKUP($C1026,'Raw-products'!$A$2:$H$1261,MATCH(G$1,'Raw-products'!$A$1:$H$1,0))</f>
        <v>Trousers</v>
      </c>
      <c r="H1026" t="str">
        <f>VLOOKUP($C1026,'Raw-products'!$A$2:$H$1261,MATCH(H$1,'Raw-products'!$A$1:$H$1,0))</f>
        <v>Tracksuit Bottoms</v>
      </c>
      <c r="I1026" t="str">
        <f>VLOOKUP($C1026,'Raw-products'!$A$2:$H$1261,MATCH(I$1,'Raw-products'!$A$1:$H$1,0))</f>
        <v>L</v>
      </c>
      <c r="J1026" t="str">
        <f>VLOOKUP($C1026,'Raw-products'!$A$2:$H$1261,MATCH(J$1,'Raw-products'!$A$1:$H$1,0))</f>
        <v>indigo</v>
      </c>
      <c r="K1026">
        <f>VLOOKUP($C1026,'Raw-products'!$A$2:$H$1261,MATCH(K$1,'Raw-products'!$A$1:$H$1,0))</f>
        <v>91</v>
      </c>
      <c r="L1026">
        <f>VLOOKUP($C1026,'Raw-products'!$A$2:$H$1261,MATCH(L$1,'Raw-products'!$A$1:$H$1,0))</f>
        <v>50</v>
      </c>
      <c r="M1026" s="5">
        <f t="shared" si="30"/>
        <v>4550</v>
      </c>
      <c r="N1026" cm="1">
        <f t="array" ref="N1026:Q1026">_xlfn.XLOOKUP($B1026,'Raw -orders'!$A:$A,'Raw -orders'!$B:$E)</f>
        <v>515</v>
      </c>
      <c r="O1026">
        <v>37122</v>
      </c>
      <c r="P1026" s="1">
        <v>44325</v>
      </c>
      <c r="Q1026" s="1">
        <v>44333</v>
      </c>
      <c r="R1026" t="str" cm="1">
        <f t="array" ref="R1026:Y1026">_xlfn.XLOOKUP($N1026,'Raw - customers'!$A:$A,'Raw - customers'!$B:$I)</f>
        <v>Joannes Pandie</v>
      </c>
      <c r="S1026" t="str">
        <v>Female</v>
      </c>
      <c r="T1026">
        <v>52</v>
      </c>
      <c r="U1026" t="str">
        <v>5778 Chloe CourtApt. 365</v>
      </c>
      <c r="V1026">
        <v>830</v>
      </c>
      <c r="W1026" t="str">
        <v>Huelhaven</v>
      </c>
      <c r="X1026" t="str">
        <v>Australian Capital Territory</v>
      </c>
      <c r="Y1026" t="str">
        <v>Australia</v>
      </c>
      <c r="Z1026">
        <v>5</v>
      </c>
      <c r="AA1026" s="3" t="str">
        <f t="shared" si="31"/>
        <v>0 to 10</v>
      </c>
      <c r="AP1026" s="6">
        <v>515</v>
      </c>
      <c r="AQ1026" s="6" t="s">
        <v>1350</v>
      </c>
    </row>
    <row r="1027" spans="1:43" x14ac:dyDescent="0.25">
      <c r="A1027">
        <v>1025</v>
      </c>
      <c r="B1027">
        <v>211</v>
      </c>
      <c r="C1027">
        <v>430</v>
      </c>
      <c r="D1027">
        <v>107</v>
      </c>
      <c r="E1027">
        <v>2</v>
      </c>
      <c r="F1027">
        <v>214</v>
      </c>
      <c r="G1027" t="str">
        <f>VLOOKUP($C1027,'Raw-products'!$A$2:$H$1261,MATCH(G$1,'Raw-products'!$A$1:$H$1,0))</f>
        <v>Jacket</v>
      </c>
      <c r="H1027" t="str">
        <f>VLOOKUP($C1027,'Raw-products'!$A$2:$H$1261,MATCH(H$1,'Raw-products'!$A$1:$H$1,0))</f>
        <v>Denim</v>
      </c>
      <c r="I1027" t="str">
        <f>VLOOKUP($C1027,'Raw-products'!$A$2:$H$1261,MATCH(I$1,'Raw-products'!$A$1:$H$1,0))</f>
        <v>XS</v>
      </c>
      <c r="J1027" t="str">
        <f>VLOOKUP($C1027,'Raw-products'!$A$2:$H$1261,MATCH(J$1,'Raw-products'!$A$1:$H$1,0))</f>
        <v>yellow</v>
      </c>
      <c r="K1027">
        <f>VLOOKUP($C1027,'Raw-products'!$A$2:$H$1261,MATCH(K$1,'Raw-products'!$A$1:$H$1,0))</f>
        <v>92</v>
      </c>
      <c r="L1027">
        <f>VLOOKUP($C1027,'Raw-products'!$A$2:$H$1261,MATCH(L$1,'Raw-products'!$A$1:$H$1,0))</f>
        <v>52</v>
      </c>
      <c r="M1027" s="5">
        <f t="shared" ref="M1027:M1090" si="32">$K1027*$L1027</f>
        <v>4784</v>
      </c>
      <c r="N1027" cm="1">
        <f t="array" ref="N1027:Q1027">_xlfn.XLOOKUP($B1027,'Raw -orders'!$A:$A,'Raw -orders'!$B:$E)</f>
        <v>515</v>
      </c>
      <c r="O1027">
        <v>37122</v>
      </c>
      <c r="P1027" s="1">
        <v>44325</v>
      </c>
      <c r="Q1027" s="1">
        <v>44333</v>
      </c>
      <c r="R1027" t="str" cm="1">
        <f t="array" ref="R1027:Y1027">_xlfn.XLOOKUP($N1027,'Raw - customers'!$A:$A,'Raw - customers'!$B:$I)</f>
        <v>Joannes Pandie</v>
      </c>
      <c r="S1027" t="str">
        <v>Female</v>
      </c>
      <c r="T1027">
        <v>52</v>
      </c>
      <c r="U1027" t="str">
        <v>5778 Chloe CourtApt. 365</v>
      </c>
      <c r="V1027">
        <v>830</v>
      </c>
      <c r="W1027" t="str">
        <v>Huelhaven</v>
      </c>
      <c r="X1027" t="str">
        <v>Australian Capital Territory</v>
      </c>
      <c r="Y1027" t="str">
        <v>Australia</v>
      </c>
      <c r="Z1027">
        <v>5</v>
      </c>
      <c r="AA1027" s="3" t="str">
        <f t="shared" ref="AA1027:AA1090" si="33">IF(AND(DATEDIF($P1027,$Q1027,"D")&gt;0,DATEDIF($P1027,$Q1027,"D")&lt;=10),"0 to 10",IF(AND(DATEDIF($P1027,$Q1027,"D")&gt;10,DATEDIF($P1027,$Q1027,"D")&lt;=20),"10 to 20",IF(AND(DATEDIF($P1027,$Q1027,"D")&gt;20,DATEDIF($P1027,$Q1027,"D")&lt;=30),"20 to 30")))</f>
        <v>0 to 10</v>
      </c>
      <c r="AP1027" s="6">
        <v>515</v>
      </c>
      <c r="AQ1027" s="6" t="s">
        <v>1350</v>
      </c>
    </row>
    <row r="1028" spans="1:43" x14ac:dyDescent="0.25">
      <c r="A1028">
        <v>1026</v>
      </c>
      <c r="B1028">
        <v>211</v>
      </c>
      <c r="C1028">
        <v>152</v>
      </c>
      <c r="D1028">
        <v>91</v>
      </c>
      <c r="E1028">
        <v>3</v>
      </c>
      <c r="F1028">
        <v>273</v>
      </c>
      <c r="G1028" t="str">
        <f>VLOOKUP($C1028,'Raw-products'!$A$2:$H$1261,MATCH(G$1,'Raw-products'!$A$1:$H$1,0))</f>
        <v>Shirt</v>
      </c>
      <c r="H1028" t="str">
        <f>VLOOKUP($C1028,'Raw-products'!$A$2:$H$1261,MATCH(H$1,'Raw-products'!$A$1:$H$1,0))</f>
        <v>Linen</v>
      </c>
      <c r="I1028" t="str">
        <f>VLOOKUP($C1028,'Raw-products'!$A$2:$H$1261,MATCH(I$1,'Raw-products'!$A$1:$H$1,0))</f>
        <v>M</v>
      </c>
      <c r="J1028" t="str">
        <f>VLOOKUP($C1028,'Raw-products'!$A$2:$H$1261,MATCH(J$1,'Raw-products'!$A$1:$H$1,0))</f>
        <v>yellow</v>
      </c>
      <c r="K1028">
        <f>VLOOKUP($C1028,'Raw-products'!$A$2:$H$1261,MATCH(K$1,'Raw-products'!$A$1:$H$1,0))</f>
        <v>116</v>
      </c>
      <c r="L1028">
        <f>VLOOKUP($C1028,'Raw-products'!$A$2:$H$1261,MATCH(L$1,'Raw-products'!$A$1:$H$1,0))</f>
        <v>59</v>
      </c>
      <c r="M1028" s="5">
        <f t="shared" si="32"/>
        <v>6844</v>
      </c>
      <c r="N1028" cm="1">
        <f t="array" ref="N1028:Q1028">_xlfn.XLOOKUP($B1028,'Raw -orders'!$A:$A,'Raw -orders'!$B:$E)</f>
        <v>515</v>
      </c>
      <c r="O1028">
        <v>37122</v>
      </c>
      <c r="P1028" s="1">
        <v>44325</v>
      </c>
      <c r="Q1028" s="1">
        <v>44333</v>
      </c>
      <c r="R1028" t="str" cm="1">
        <f t="array" ref="R1028:Y1028">_xlfn.XLOOKUP($N1028,'Raw - customers'!$A:$A,'Raw - customers'!$B:$I)</f>
        <v>Joannes Pandie</v>
      </c>
      <c r="S1028" t="str">
        <v>Female</v>
      </c>
      <c r="T1028">
        <v>52</v>
      </c>
      <c r="U1028" t="str">
        <v>5778 Chloe CourtApt. 365</v>
      </c>
      <c r="V1028">
        <v>830</v>
      </c>
      <c r="W1028" t="str">
        <v>Huelhaven</v>
      </c>
      <c r="X1028" t="str">
        <v>Australian Capital Territory</v>
      </c>
      <c r="Y1028" t="str">
        <v>Australia</v>
      </c>
      <c r="Z1028">
        <v>5</v>
      </c>
      <c r="AA1028" s="3" t="str">
        <f t="shared" si="33"/>
        <v>0 to 10</v>
      </c>
      <c r="AP1028" s="6">
        <v>515</v>
      </c>
      <c r="AQ1028" s="6" t="s">
        <v>1350</v>
      </c>
    </row>
    <row r="1029" spans="1:43" x14ac:dyDescent="0.25">
      <c r="A1029">
        <v>1027</v>
      </c>
      <c r="B1029">
        <v>211</v>
      </c>
      <c r="C1029">
        <v>519</v>
      </c>
      <c r="D1029">
        <v>102</v>
      </c>
      <c r="E1029">
        <v>1</v>
      </c>
      <c r="F1029">
        <v>102</v>
      </c>
      <c r="G1029" t="str">
        <f>VLOOKUP($C1029,'Raw-products'!$A$2:$H$1261,MATCH(G$1,'Raw-products'!$A$1:$H$1,0))</f>
        <v>Jacket</v>
      </c>
      <c r="H1029" t="str">
        <f>VLOOKUP($C1029,'Raw-products'!$A$2:$H$1261,MATCH(H$1,'Raw-products'!$A$1:$H$1,0))</f>
        <v>Windbreaker</v>
      </c>
      <c r="I1029" t="str">
        <f>VLOOKUP($C1029,'Raw-products'!$A$2:$H$1261,MATCH(I$1,'Raw-products'!$A$1:$H$1,0))</f>
        <v>XL</v>
      </c>
      <c r="J1029" t="str">
        <f>VLOOKUP($C1029,'Raw-products'!$A$2:$H$1261,MATCH(J$1,'Raw-products'!$A$1:$H$1,0))</f>
        <v>indigo</v>
      </c>
      <c r="K1029">
        <f>VLOOKUP($C1029,'Raw-products'!$A$2:$H$1261,MATCH(K$1,'Raw-products'!$A$1:$H$1,0))</f>
        <v>109</v>
      </c>
      <c r="L1029">
        <f>VLOOKUP($C1029,'Raw-products'!$A$2:$H$1261,MATCH(L$1,'Raw-products'!$A$1:$H$1,0))</f>
        <v>60</v>
      </c>
      <c r="M1029" s="5">
        <f t="shared" si="32"/>
        <v>6540</v>
      </c>
      <c r="N1029" cm="1">
        <f t="array" ref="N1029:Q1029">_xlfn.XLOOKUP($B1029,'Raw -orders'!$A:$A,'Raw -orders'!$B:$E)</f>
        <v>515</v>
      </c>
      <c r="O1029">
        <v>37122</v>
      </c>
      <c r="P1029" s="1">
        <v>44325</v>
      </c>
      <c r="Q1029" s="1">
        <v>44333</v>
      </c>
      <c r="R1029" t="str" cm="1">
        <f t="array" ref="R1029:Y1029">_xlfn.XLOOKUP($N1029,'Raw - customers'!$A:$A,'Raw - customers'!$B:$I)</f>
        <v>Joannes Pandie</v>
      </c>
      <c r="S1029" t="str">
        <v>Female</v>
      </c>
      <c r="T1029">
        <v>52</v>
      </c>
      <c r="U1029" t="str">
        <v>5778 Chloe CourtApt. 365</v>
      </c>
      <c r="V1029">
        <v>830</v>
      </c>
      <c r="W1029" t="str">
        <v>Huelhaven</v>
      </c>
      <c r="X1029" t="str">
        <v>Australian Capital Territory</v>
      </c>
      <c r="Y1029" t="str">
        <v>Australia</v>
      </c>
      <c r="Z1029">
        <v>5</v>
      </c>
      <c r="AA1029" s="3" t="str">
        <f t="shared" si="33"/>
        <v>0 to 10</v>
      </c>
      <c r="AP1029" s="6">
        <v>515</v>
      </c>
      <c r="AQ1029" s="6" t="s">
        <v>1350</v>
      </c>
    </row>
    <row r="1030" spans="1:43" x14ac:dyDescent="0.25">
      <c r="A1030">
        <v>1028</v>
      </c>
      <c r="B1030">
        <v>211</v>
      </c>
      <c r="C1030">
        <v>573</v>
      </c>
      <c r="D1030">
        <v>100</v>
      </c>
      <c r="E1030">
        <v>3</v>
      </c>
      <c r="F1030">
        <v>300</v>
      </c>
      <c r="G1030" t="str">
        <f>VLOOKUP($C1030,'Raw-products'!$A$2:$H$1261,MATCH(G$1,'Raw-products'!$A$1:$H$1,0))</f>
        <v>Jacket</v>
      </c>
      <c r="H1030" t="str">
        <f>VLOOKUP($C1030,'Raw-products'!$A$2:$H$1261,MATCH(H$1,'Raw-products'!$A$1:$H$1,0))</f>
        <v>Bomber</v>
      </c>
      <c r="I1030" t="str">
        <f>VLOOKUP($C1030,'Raw-products'!$A$2:$H$1261,MATCH(I$1,'Raw-products'!$A$1:$H$1,0))</f>
        <v>L</v>
      </c>
      <c r="J1030" t="str">
        <f>VLOOKUP($C1030,'Raw-products'!$A$2:$H$1261,MATCH(J$1,'Raw-products'!$A$1:$H$1,0))</f>
        <v>yellow</v>
      </c>
      <c r="K1030">
        <f>VLOOKUP($C1030,'Raw-products'!$A$2:$H$1261,MATCH(K$1,'Raw-products'!$A$1:$H$1,0))</f>
        <v>90</v>
      </c>
      <c r="L1030">
        <f>VLOOKUP($C1030,'Raw-products'!$A$2:$H$1261,MATCH(L$1,'Raw-products'!$A$1:$H$1,0))</f>
        <v>54</v>
      </c>
      <c r="M1030" s="5">
        <f t="shared" si="32"/>
        <v>4860</v>
      </c>
      <c r="N1030" cm="1">
        <f t="array" ref="N1030:Q1030">_xlfn.XLOOKUP($B1030,'Raw -orders'!$A:$A,'Raw -orders'!$B:$E)</f>
        <v>515</v>
      </c>
      <c r="O1030">
        <v>37122</v>
      </c>
      <c r="P1030" s="1">
        <v>44325</v>
      </c>
      <c r="Q1030" s="1">
        <v>44333</v>
      </c>
      <c r="R1030" t="str" cm="1">
        <f t="array" ref="R1030:Y1030">_xlfn.XLOOKUP($N1030,'Raw - customers'!$A:$A,'Raw - customers'!$B:$I)</f>
        <v>Joannes Pandie</v>
      </c>
      <c r="S1030" t="str">
        <v>Female</v>
      </c>
      <c r="T1030">
        <v>52</v>
      </c>
      <c r="U1030" t="str">
        <v>5778 Chloe CourtApt. 365</v>
      </c>
      <c r="V1030">
        <v>830</v>
      </c>
      <c r="W1030" t="str">
        <v>Huelhaven</v>
      </c>
      <c r="X1030" t="str">
        <v>Australian Capital Territory</v>
      </c>
      <c r="Y1030" t="str">
        <v>Australia</v>
      </c>
      <c r="Z1030">
        <v>5</v>
      </c>
      <c r="AA1030" s="3" t="str">
        <f t="shared" si="33"/>
        <v>0 to 10</v>
      </c>
      <c r="AP1030" s="6">
        <v>515</v>
      </c>
      <c r="AQ1030" s="6" t="s">
        <v>1350</v>
      </c>
    </row>
    <row r="1031" spans="1:43" x14ac:dyDescent="0.25">
      <c r="A1031">
        <v>1029</v>
      </c>
      <c r="B1031">
        <v>212</v>
      </c>
      <c r="C1031">
        <v>1087</v>
      </c>
      <c r="D1031">
        <v>115</v>
      </c>
      <c r="E1031">
        <v>3</v>
      </c>
      <c r="F1031">
        <v>345</v>
      </c>
      <c r="G1031" t="str">
        <f>VLOOKUP($C1031,'Raw-products'!$A$2:$H$1261,MATCH(G$1,'Raw-products'!$A$1:$H$1,0))</f>
        <v>Trousers</v>
      </c>
      <c r="H1031" t="str">
        <f>VLOOKUP($C1031,'Raw-products'!$A$2:$H$1261,MATCH(H$1,'Raw-products'!$A$1:$H$1,0))</f>
        <v>Cropped</v>
      </c>
      <c r="I1031" t="str">
        <f>VLOOKUP($C1031,'Raw-products'!$A$2:$H$1261,MATCH(I$1,'Raw-products'!$A$1:$H$1,0))</f>
        <v>M</v>
      </c>
      <c r="J1031" t="str">
        <f>VLOOKUP($C1031,'Raw-products'!$A$2:$H$1261,MATCH(J$1,'Raw-products'!$A$1:$H$1,0))</f>
        <v>red</v>
      </c>
      <c r="K1031">
        <f>VLOOKUP($C1031,'Raw-products'!$A$2:$H$1261,MATCH(K$1,'Raw-products'!$A$1:$H$1,0))</f>
        <v>99</v>
      </c>
      <c r="L1031">
        <f>VLOOKUP($C1031,'Raw-products'!$A$2:$H$1261,MATCH(L$1,'Raw-products'!$A$1:$H$1,0))</f>
        <v>50</v>
      </c>
      <c r="M1031" s="5">
        <f t="shared" si="32"/>
        <v>4950</v>
      </c>
      <c r="N1031" cm="1">
        <f t="array" ref="N1031:Q1031">_xlfn.XLOOKUP($B1031,'Raw -orders'!$A:$A,'Raw -orders'!$B:$E)</f>
        <v>62</v>
      </c>
      <c r="O1031">
        <v>29887</v>
      </c>
      <c r="P1031" s="1">
        <v>44483</v>
      </c>
      <c r="Q1031" s="1">
        <v>44508</v>
      </c>
      <c r="R1031" t="str" cm="1">
        <f t="array" ref="R1031:Y1031">_xlfn.XLOOKUP($N1031,'Raw - customers'!$A:$A,'Raw - customers'!$B:$I)</f>
        <v>Denice Ledrane</v>
      </c>
      <c r="S1031" t="str">
        <v>Bigender</v>
      </c>
      <c r="T1031">
        <v>32</v>
      </c>
      <c r="U1031" t="str">
        <v>049 Imogen StreetSuite 299</v>
      </c>
      <c r="V1031">
        <v>2404</v>
      </c>
      <c r="W1031" t="str">
        <v>New Beaumouth</v>
      </c>
      <c r="X1031" t="str">
        <v>Australian Capital Territory</v>
      </c>
      <c r="Y1031" t="str">
        <v>Australia</v>
      </c>
      <c r="Z1031">
        <v>10</v>
      </c>
      <c r="AA1031" s="3" t="str">
        <f t="shared" si="33"/>
        <v>20 to 30</v>
      </c>
      <c r="AP1031" s="6">
        <v>62</v>
      </c>
      <c r="AQ1031" s="6" t="s">
        <v>1350</v>
      </c>
    </row>
    <row r="1032" spans="1:43" x14ac:dyDescent="0.25">
      <c r="A1032">
        <v>1030</v>
      </c>
      <c r="B1032">
        <v>212</v>
      </c>
      <c r="C1032">
        <v>317</v>
      </c>
      <c r="D1032">
        <v>109</v>
      </c>
      <c r="E1032">
        <v>3</v>
      </c>
      <c r="F1032">
        <v>327</v>
      </c>
      <c r="G1032" t="str">
        <f>VLOOKUP($C1032,'Raw-products'!$A$2:$H$1261,MATCH(G$1,'Raw-products'!$A$1:$H$1,0))</f>
        <v>Shirt</v>
      </c>
      <c r="H1032" t="str">
        <f>VLOOKUP($C1032,'Raw-products'!$A$2:$H$1261,MATCH(H$1,'Raw-products'!$A$1:$H$1,0))</f>
        <v>Mandarin Collar</v>
      </c>
      <c r="I1032" t="str">
        <f>VLOOKUP($C1032,'Raw-products'!$A$2:$H$1261,MATCH(I$1,'Raw-products'!$A$1:$H$1,0))</f>
        <v>M</v>
      </c>
      <c r="J1032" t="str">
        <f>VLOOKUP($C1032,'Raw-products'!$A$2:$H$1261,MATCH(J$1,'Raw-products'!$A$1:$H$1,0))</f>
        <v>red</v>
      </c>
      <c r="K1032">
        <f>VLOOKUP($C1032,'Raw-products'!$A$2:$H$1261,MATCH(K$1,'Raw-products'!$A$1:$H$1,0))</f>
        <v>108</v>
      </c>
      <c r="L1032">
        <f>VLOOKUP($C1032,'Raw-products'!$A$2:$H$1261,MATCH(L$1,'Raw-products'!$A$1:$H$1,0))</f>
        <v>60</v>
      </c>
      <c r="M1032" s="5">
        <f t="shared" si="32"/>
        <v>6480</v>
      </c>
      <c r="N1032" cm="1">
        <f t="array" ref="N1032:Q1032">_xlfn.XLOOKUP($B1032,'Raw -orders'!$A:$A,'Raw -orders'!$B:$E)</f>
        <v>62</v>
      </c>
      <c r="O1032">
        <v>29887</v>
      </c>
      <c r="P1032" s="1">
        <v>44483</v>
      </c>
      <c r="Q1032" s="1">
        <v>44508</v>
      </c>
      <c r="R1032" t="str" cm="1">
        <f t="array" ref="R1032:Y1032">_xlfn.XLOOKUP($N1032,'Raw - customers'!$A:$A,'Raw - customers'!$B:$I)</f>
        <v>Denice Ledrane</v>
      </c>
      <c r="S1032" t="str">
        <v>Bigender</v>
      </c>
      <c r="T1032">
        <v>32</v>
      </c>
      <c r="U1032" t="str">
        <v>049 Imogen StreetSuite 299</v>
      </c>
      <c r="V1032">
        <v>2404</v>
      </c>
      <c r="W1032" t="str">
        <v>New Beaumouth</v>
      </c>
      <c r="X1032" t="str">
        <v>Australian Capital Territory</v>
      </c>
      <c r="Y1032" t="str">
        <v>Australia</v>
      </c>
      <c r="Z1032">
        <v>10</v>
      </c>
      <c r="AA1032" s="3" t="str">
        <f t="shared" si="33"/>
        <v>20 to 30</v>
      </c>
      <c r="AP1032" s="6">
        <v>62</v>
      </c>
      <c r="AQ1032" s="6" t="s">
        <v>1350</v>
      </c>
    </row>
    <row r="1033" spans="1:43" x14ac:dyDescent="0.25">
      <c r="A1033">
        <v>1031</v>
      </c>
      <c r="B1033">
        <v>212</v>
      </c>
      <c r="C1033">
        <v>627</v>
      </c>
      <c r="D1033">
        <v>112</v>
      </c>
      <c r="E1033">
        <v>1</v>
      </c>
      <c r="F1033">
        <v>112</v>
      </c>
      <c r="G1033" t="str">
        <f>VLOOKUP($C1033,'Raw-products'!$A$2:$H$1261,MATCH(G$1,'Raw-products'!$A$1:$H$1,0))</f>
        <v>Jacket</v>
      </c>
      <c r="H1033" t="str">
        <f>VLOOKUP($C1033,'Raw-products'!$A$2:$H$1261,MATCH(H$1,'Raw-products'!$A$1:$H$1,0))</f>
        <v>Cardigan</v>
      </c>
      <c r="I1033" t="str">
        <f>VLOOKUP($C1033,'Raw-products'!$A$2:$H$1261,MATCH(I$1,'Raw-products'!$A$1:$H$1,0))</f>
        <v>M</v>
      </c>
      <c r="J1033" t="str">
        <f>VLOOKUP($C1033,'Raw-products'!$A$2:$H$1261,MATCH(J$1,'Raw-products'!$A$1:$H$1,0))</f>
        <v>violet</v>
      </c>
      <c r="K1033">
        <f>VLOOKUP($C1033,'Raw-products'!$A$2:$H$1261,MATCH(K$1,'Raw-products'!$A$1:$H$1,0))</f>
        <v>118</v>
      </c>
      <c r="L1033">
        <f>VLOOKUP($C1033,'Raw-products'!$A$2:$H$1261,MATCH(L$1,'Raw-products'!$A$1:$H$1,0))</f>
        <v>75</v>
      </c>
      <c r="M1033" s="5">
        <f t="shared" si="32"/>
        <v>8850</v>
      </c>
      <c r="N1033" cm="1">
        <f t="array" ref="N1033:Q1033">_xlfn.XLOOKUP($B1033,'Raw -orders'!$A:$A,'Raw -orders'!$B:$E)</f>
        <v>62</v>
      </c>
      <c r="O1033">
        <v>29887</v>
      </c>
      <c r="P1033" s="1">
        <v>44483</v>
      </c>
      <c r="Q1033" s="1">
        <v>44508</v>
      </c>
      <c r="R1033" t="str" cm="1">
        <f t="array" ref="R1033:Y1033">_xlfn.XLOOKUP($N1033,'Raw - customers'!$A:$A,'Raw - customers'!$B:$I)</f>
        <v>Denice Ledrane</v>
      </c>
      <c r="S1033" t="str">
        <v>Bigender</v>
      </c>
      <c r="T1033">
        <v>32</v>
      </c>
      <c r="U1033" t="str">
        <v>049 Imogen StreetSuite 299</v>
      </c>
      <c r="V1033">
        <v>2404</v>
      </c>
      <c r="W1033" t="str">
        <v>New Beaumouth</v>
      </c>
      <c r="X1033" t="str">
        <v>Australian Capital Territory</v>
      </c>
      <c r="Y1033" t="str">
        <v>Australia</v>
      </c>
      <c r="Z1033">
        <v>10</v>
      </c>
      <c r="AA1033" s="3" t="str">
        <f t="shared" si="33"/>
        <v>20 to 30</v>
      </c>
      <c r="AP1033" s="6">
        <v>62</v>
      </c>
      <c r="AQ1033" s="6" t="s">
        <v>1350</v>
      </c>
    </row>
    <row r="1034" spans="1:43" x14ac:dyDescent="0.25">
      <c r="A1034">
        <v>1032</v>
      </c>
      <c r="B1034">
        <v>212</v>
      </c>
      <c r="C1034">
        <v>517</v>
      </c>
      <c r="D1034">
        <v>102</v>
      </c>
      <c r="E1034">
        <v>2</v>
      </c>
      <c r="F1034">
        <v>204</v>
      </c>
      <c r="G1034" t="str">
        <f>VLOOKUP($C1034,'Raw-products'!$A$2:$H$1261,MATCH(G$1,'Raw-products'!$A$1:$H$1,0))</f>
        <v>Jacket</v>
      </c>
      <c r="H1034" t="str">
        <f>VLOOKUP($C1034,'Raw-products'!$A$2:$H$1261,MATCH(H$1,'Raw-products'!$A$1:$H$1,0))</f>
        <v>Windbreaker</v>
      </c>
      <c r="I1034" t="str">
        <f>VLOOKUP($C1034,'Raw-products'!$A$2:$H$1261,MATCH(I$1,'Raw-products'!$A$1:$H$1,0))</f>
        <v>M</v>
      </c>
      <c r="J1034" t="str">
        <f>VLOOKUP($C1034,'Raw-products'!$A$2:$H$1261,MATCH(J$1,'Raw-products'!$A$1:$H$1,0))</f>
        <v>indigo</v>
      </c>
      <c r="K1034">
        <f>VLOOKUP($C1034,'Raw-products'!$A$2:$H$1261,MATCH(K$1,'Raw-products'!$A$1:$H$1,0))</f>
        <v>109</v>
      </c>
      <c r="L1034">
        <f>VLOOKUP($C1034,'Raw-products'!$A$2:$H$1261,MATCH(L$1,'Raw-products'!$A$1:$H$1,0))</f>
        <v>56</v>
      </c>
      <c r="M1034" s="5">
        <f t="shared" si="32"/>
        <v>6104</v>
      </c>
      <c r="N1034" cm="1">
        <f t="array" ref="N1034:Q1034">_xlfn.XLOOKUP($B1034,'Raw -orders'!$A:$A,'Raw -orders'!$B:$E)</f>
        <v>62</v>
      </c>
      <c r="O1034">
        <v>29887</v>
      </c>
      <c r="P1034" s="1">
        <v>44483</v>
      </c>
      <c r="Q1034" s="1">
        <v>44508</v>
      </c>
      <c r="R1034" t="str" cm="1">
        <f t="array" ref="R1034:Y1034">_xlfn.XLOOKUP($N1034,'Raw - customers'!$A:$A,'Raw - customers'!$B:$I)</f>
        <v>Denice Ledrane</v>
      </c>
      <c r="S1034" t="str">
        <v>Bigender</v>
      </c>
      <c r="T1034">
        <v>32</v>
      </c>
      <c r="U1034" t="str">
        <v>049 Imogen StreetSuite 299</v>
      </c>
      <c r="V1034">
        <v>2404</v>
      </c>
      <c r="W1034" t="str">
        <v>New Beaumouth</v>
      </c>
      <c r="X1034" t="str">
        <v>Australian Capital Territory</v>
      </c>
      <c r="Y1034" t="str">
        <v>Australia</v>
      </c>
      <c r="Z1034">
        <v>10</v>
      </c>
      <c r="AA1034" s="3" t="str">
        <f t="shared" si="33"/>
        <v>20 to 30</v>
      </c>
      <c r="AP1034" s="6">
        <v>62</v>
      </c>
      <c r="AQ1034" s="6" t="s">
        <v>1350</v>
      </c>
    </row>
    <row r="1035" spans="1:43" x14ac:dyDescent="0.25">
      <c r="A1035">
        <v>1033</v>
      </c>
      <c r="B1035">
        <v>212</v>
      </c>
      <c r="C1035">
        <v>1174</v>
      </c>
      <c r="D1035">
        <v>99</v>
      </c>
      <c r="E1035">
        <v>1</v>
      </c>
      <c r="F1035">
        <v>99</v>
      </c>
      <c r="G1035" t="str">
        <f>VLOOKUP($C1035,'Raw-products'!$A$2:$H$1261,MATCH(G$1,'Raw-products'!$A$1:$H$1,0))</f>
        <v>Trousers</v>
      </c>
      <c r="H1035" t="str">
        <f>VLOOKUP($C1035,'Raw-products'!$A$2:$H$1261,MATCH(H$1,'Raw-products'!$A$1:$H$1,0))</f>
        <v>High-Waisted</v>
      </c>
      <c r="I1035" t="str">
        <f>VLOOKUP($C1035,'Raw-products'!$A$2:$H$1261,MATCH(I$1,'Raw-products'!$A$1:$H$1,0))</f>
        <v>XL</v>
      </c>
      <c r="J1035" t="str">
        <f>VLOOKUP($C1035,'Raw-products'!$A$2:$H$1261,MATCH(J$1,'Raw-products'!$A$1:$H$1,0))</f>
        <v>green</v>
      </c>
      <c r="K1035">
        <f>VLOOKUP($C1035,'Raw-products'!$A$2:$H$1261,MATCH(K$1,'Raw-products'!$A$1:$H$1,0))</f>
        <v>98</v>
      </c>
      <c r="L1035">
        <f>VLOOKUP($C1035,'Raw-products'!$A$2:$H$1261,MATCH(L$1,'Raw-products'!$A$1:$H$1,0))</f>
        <v>78</v>
      </c>
      <c r="M1035" s="5">
        <f t="shared" si="32"/>
        <v>7644</v>
      </c>
      <c r="N1035" cm="1">
        <f t="array" ref="N1035:Q1035">_xlfn.XLOOKUP($B1035,'Raw -orders'!$A:$A,'Raw -orders'!$B:$E)</f>
        <v>62</v>
      </c>
      <c r="O1035">
        <v>29887</v>
      </c>
      <c r="P1035" s="1">
        <v>44483</v>
      </c>
      <c r="Q1035" s="1">
        <v>44508</v>
      </c>
      <c r="R1035" t="str" cm="1">
        <f t="array" ref="R1035:Y1035">_xlfn.XLOOKUP($N1035,'Raw - customers'!$A:$A,'Raw - customers'!$B:$I)</f>
        <v>Denice Ledrane</v>
      </c>
      <c r="S1035" t="str">
        <v>Bigender</v>
      </c>
      <c r="T1035">
        <v>32</v>
      </c>
      <c r="U1035" t="str">
        <v>049 Imogen StreetSuite 299</v>
      </c>
      <c r="V1035">
        <v>2404</v>
      </c>
      <c r="W1035" t="str">
        <v>New Beaumouth</v>
      </c>
      <c r="X1035" t="str">
        <v>Australian Capital Territory</v>
      </c>
      <c r="Y1035" t="str">
        <v>Australia</v>
      </c>
      <c r="Z1035">
        <v>10</v>
      </c>
      <c r="AA1035" s="3" t="str">
        <f t="shared" si="33"/>
        <v>20 to 30</v>
      </c>
      <c r="AP1035" s="6">
        <v>62</v>
      </c>
      <c r="AQ1035" s="6" t="s">
        <v>1350</v>
      </c>
    </row>
    <row r="1036" spans="1:43" x14ac:dyDescent="0.25">
      <c r="A1036">
        <v>1034</v>
      </c>
      <c r="B1036">
        <v>212</v>
      </c>
      <c r="C1036">
        <v>362</v>
      </c>
      <c r="D1036">
        <v>94</v>
      </c>
      <c r="E1036">
        <v>3</v>
      </c>
      <c r="F1036">
        <v>282</v>
      </c>
      <c r="G1036" t="str">
        <f>VLOOKUP($C1036,'Raw-products'!$A$2:$H$1261,MATCH(G$1,'Raw-products'!$A$1:$H$1,0))</f>
        <v>Shirt</v>
      </c>
      <c r="H1036" t="str">
        <f>VLOOKUP($C1036,'Raw-products'!$A$2:$H$1261,MATCH(H$1,'Raw-products'!$A$1:$H$1,0))</f>
        <v>Henley</v>
      </c>
      <c r="I1036" t="str">
        <f>VLOOKUP($C1036,'Raw-products'!$A$2:$H$1261,MATCH(I$1,'Raw-products'!$A$1:$H$1,0))</f>
        <v>M</v>
      </c>
      <c r="J1036" t="str">
        <f>VLOOKUP($C1036,'Raw-products'!$A$2:$H$1261,MATCH(J$1,'Raw-products'!$A$1:$H$1,0))</f>
        <v>yellow</v>
      </c>
      <c r="K1036">
        <f>VLOOKUP($C1036,'Raw-products'!$A$2:$H$1261,MATCH(K$1,'Raw-products'!$A$1:$H$1,0))</f>
        <v>92</v>
      </c>
      <c r="L1036">
        <f>VLOOKUP($C1036,'Raw-products'!$A$2:$H$1261,MATCH(L$1,'Raw-products'!$A$1:$H$1,0))</f>
        <v>71</v>
      </c>
      <c r="M1036" s="5">
        <f t="shared" si="32"/>
        <v>6532</v>
      </c>
      <c r="N1036" cm="1">
        <f t="array" ref="N1036:Q1036">_xlfn.XLOOKUP($B1036,'Raw -orders'!$A:$A,'Raw -orders'!$B:$E)</f>
        <v>62</v>
      </c>
      <c r="O1036">
        <v>29887</v>
      </c>
      <c r="P1036" s="1">
        <v>44483</v>
      </c>
      <c r="Q1036" s="1">
        <v>44508</v>
      </c>
      <c r="R1036" t="str" cm="1">
        <f t="array" ref="R1036:Y1036">_xlfn.XLOOKUP($N1036,'Raw - customers'!$A:$A,'Raw - customers'!$B:$I)</f>
        <v>Denice Ledrane</v>
      </c>
      <c r="S1036" t="str">
        <v>Bigender</v>
      </c>
      <c r="T1036">
        <v>32</v>
      </c>
      <c r="U1036" t="str">
        <v>049 Imogen StreetSuite 299</v>
      </c>
      <c r="V1036">
        <v>2404</v>
      </c>
      <c r="W1036" t="str">
        <v>New Beaumouth</v>
      </c>
      <c r="X1036" t="str">
        <v>Australian Capital Territory</v>
      </c>
      <c r="Y1036" t="str">
        <v>Australia</v>
      </c>
      <c r="Z1036">
        <v>10</v>
      </c>
      <c r="AA1036" s="3" t="str">
        <f t="shared" si="33"/>
        <v>20 to 30</v>
      </c>
      <c r="AP1036" s="6">
        <v>62</v>
      </c>
      <c r="AQ1036" s="6" t="s">
        <v>1350</v>
      </c>
    </row>
    <row r="1037" spans="1:43" x14ac:dyDescent="0.25">
      <c r="A1037">
        <v>1035</v>
      </c>
      <c r="B1037">
        <v>212</v>
      </c>
      <c r="C1037">
        <v>172</v>
      </c>
      <c r="D1037">
        <v>91</v>
      </c>
      <c r="E1037">
        <v>2</v>
      </c>
      <c r="F1037">
        <v>182</v>
      </c>
      <c r="G1037" t="str">
        <f>VLOOKUP($C1037,'Raw-products'!$A$2:$H$1261,MATCH(G$1,'Raw-products'!$A$1:$H$1,0))</f>
        <v>Shirt</v>
      </c>
      <c r="H1037" t="str">
        <f>VLOOKUP($C1037,'Raw-products'!$A$2:$H$1261,MATCH(H$1,'Raw-products'!$A$1:$H$1,0))</f>
        <v>Linen</v>
      </c>
      <c r="I1037" t="str">
        <f>VLOOKUP($C1037,'Raw-products'!$A$2:$H$1261,MATCH(I$1,'Raw-products'!$A$1:$H$1,0))</f>
        <v>M</v>
      </c>
      <c r="J1037" t="str">
        <f>VLOOKUP($C1037,'Raw-products'!$A$2:$H$1261,MATCH(J$1,'Raw-products'!$A$1:$H$1,0))</f>
        <v>violet</v>
      </c>
      <c r="K1037">
        <f>VLOOKUP($C1037,'Raw-products'!$A$2:$H$1261,MATCH(K$1,'Raw-products'!$A$1:$H$1,0))</f>
        <v>116</v>
      </c>
      <c r="L1037">
        <f>VLOOKUP($C1037,'Raw-products'!$A$2:$H$1261,MATCH(L$1,'Raw-products'!$A$1:$H$1,0))</f>
        <v>44</v>
      </c>
      <c r="M1037" s="5">
        <f t="shared" si="32"/>
        <v>5104</v>
      </c>
      <c r="N1037" cm="1">
        <f t="array" ref="N1037:Q1037">_xlfn.XLOOKUP($B1037,'Raw -orders'!$A:$A,'Raw -orders'!$B:$E)</f>
        <v>62</v>
      </c>
      <c r="O1037">
        <v>29887</v>
      </c>
      <c r="P1037" s="1">
        <v>44483</v>
      </c>
      <c r="Q1037" s="1">
        <v>44508</v>
      </c>
      <c r="R1037" t="str" cm="1">
        <f t="array" ref="R1037:Y1037">_xlfn.XLOOKUP($N1037,'Raw - customers'!$A:$A,'Raw - customers'!$B:$I)</f>
        <v>Denice Ledrane</v>
      </c>
      <c r="S1037" t="str">
        <v>Bigender</v>
      </c>
      <c r="T1037">
        <v>32</v>
      </c>
      <c r="U1037" t="str">
        <v>049 Imogen StreetSuite 299</v>
      </c>
      <c r="V1037">
        <v>2404</v>
      </c>
      <c r="W1037" t="str">
        <v>New Beaumouth</v>
      </c>
      <c r="X1037" t="str">
        <v>Australian Capital Territory</v>
      </c>
      <c r="Y1037" t="str">
        <v>Australia</v>
      </c>
      <c r="Z1037">
        <v>10</v>
      </c>
      <c r="AA1037" s="3" t="str">
        <f t="shared" si="33"/>
        <v>20 to 30</v>
      </c>
      <c r="AP1037" s="6">
        <v>62</v>
      </c>
      <c r="AQ1037" s="6" t="s">
        <v>1350</v>
      </c>
    </row>
    <row r="1038" spans="1:43" x14ac:dyDescent="0.25">
      <c r="A1038">
        <v>1036</v>
      </c>
      <c r="B1038">
        <v>212</v>
      </c>
      <c r="C1038">
        <v>1006</v>
      </c>
      <c r="D1038">
        <v>106</v>
      </c>
      <c r="E1038">
        <v>1</v>
      </c>
      <c r="F1038">
        <v>106</v>
      </c>
      <c r="G1038" t="str">
        <f>VLOOKUP($C1038,'Raw-products'!$A$2:$H$1261,MATCH(G$1,'Raw-products'!$A$1:$H$1,0))</f>
        <v>Trousers</v>
      </c>
      <c r="H1038" t="str">
        <f>VLOOKUP($C1038,'Raw-products'!$A$2:$H$1261,MATCH(H$1,'Raw-products'!$A$1:$H$1,0))</f>
        <v>Wool</v>
      </c>
      <c r="I1038" t="str">
        <f>VLOOKUP($C1038,'Raw-products'!$A$2:$H$1261,MATCH(I$1,'Raw-products'!$A$1:$H$1,0))</f>
        <v>S</v>
      </c>
      <c r="J1038" t="str">
        <f>VLOOKUP($C1038,'Raw-products'!$A$2:$H$1261,MATCH(J$1,'Raw-products'!$A$1:$H$1,0))</f>
        <v>indigo</v>
      </c>
      <c r="K1038">
        <f>VLOOKUP($C1038,'Raw-products'!$A$2:$H$1261,MATCH(K$1,'Raw-products'!$A$1:$H$1,0))</f>
        <v>111</v>
      </c>
      <c r="L1038">
        <f>VLOOKUP($C1038,'Raw-products'!$A$2:$H$1261,MATCH(L$1,'Raw-products'!$A$1:$H$1,0))</f>
        <v>45</v>
      </c>
      <c r="M1038" s="5">
        <f t="shared" si="32"/>
        <v>4995</v>
      </c>
      <c r="N1038" cm="1">
        <f t="array" ref="N1038:Q1038">_xlfn.XLOOKUP($B1038,'Raw -orders'!$A:$A,'Raw -orders'!$B:$E)</f>
        <v>62</v>
      </c>
      <c r="O1038">
        <v>29887</v>
      </c>
      <c r="P1038" s="1">
        <v>44483</v>
      </c>
      <c r="Q1038" s="1">
        <v>44508</v>
      </c>
      <c r="R1038" t="str" cm="1">
        <f t="array" ref="R1038:Y1038">_xlfn.XLOOKUP($N1038,'Raw - customers'!$A:$A,'Raw - customers'!$B:$I)</f>
        <v>Denice Ledrane</v>
      </c>
      <c r="S1038" t="str">
        <v>Bigender</v>
      </c>
      <c r="T1038">
        <v>32</v>
      </c>
      <c r="U1038" t="str">
        <v>049 Imogen StreetSuite 299</v>
      </c>
      <c r="V1038">
        <v>2404</v>
      </c>
      <c r="W1038" t="str">
        <v>New Beaumouth</v>
      </c>
      <c r="X1038" t="str">
        <v>Australian Capital Territory</v>
      </c>
      <c r="Y1038" t="str">
        <v>Australia</v>
      </c>
      <c r="Z1038">
        <v>10</v>
      </c>
      <c r="AA1038" s="3" t="str">
        <f t="shared" si="33"/>
        <v>20 to 30</v>
      </c>
      <c r="AP1038" s="6">
        <v>62</v>
      </c>
      <c r="AQ1038" s="6" t="s">
        <v>1350</v>
      </c>
    </row>
    <row r="1039" spans="1:43" x14ac:dyDescent="0.25">
      <c r="A1039">
        <v>1037</v>
      </c>
      <c r="B1039">
        <v>213</v>
      </c>
      <c r="C1039">
        <v>262</v>
      </c>
      <c r="D1039">
        <v>95</v>
      </c>
      <c r="E1039">
        <v>3</v>
      </c>
      <c r="F1039">
        <v>285</v>
      </c>
      <c r="G1039" t="str">
        <f>VLOOKUP($C1039,'Raw-products'!$A$2:$H$1261,MATCH(G$1,'Raw-products'!$A$1:$H$1,0))</f>
        <v>Shirt</v>
      </c>
      <c r="H1039" t="str">
        <f>VLOOKUP($C1039,'Raw-products'!$A$2:$H$1261,MATCH(H$1,'Raw-products'!$A$1:$H$1,0))</f>
        <v>Polo</v>
      </c>
      <c r="I1039" t="str">
        <f>VLOOKUP($C1039,'Raw-products'!$A$2:$H$1261,MATCH(I$1,'Raw-products'!$A$1:$H$1,0))</f>
        <v>M</v>
      </c>
      <c r="J1039" t="str">
        <f>VLOOKUP($C1039,'Raw-products'!$A$2:$H$1261,MATCH(J$1,'Raw-products'!$A$1:$H$1,0))</f>
        <v>green</v>
      </c>
      <c r="K1039">
        <f>VLOOKUP($C1039,'Raw-products'!$A$2:$H$1261,MATCH(K$1,'Raw-products'!$A$1:$H$1,0))</f>
        <v>117</v>
      </c>
      <c r="L1039">
        <f>VLOOKUP($C1039,'Raw-products'!$A$2:$H$1261,MATCH(L$1,'Raw-products'!$A$1:$H$1,0))</f>
        <v>62</v>
      </c>
      <c r="M1039" s="5">
        <f t="shared" si="32"/>
        <v>7254</v>
      </c>
      <c r="N1039" cm="1">
        <f t="array" ref="N1039:Q1039">_xlfn.XLOOKUP($B1039,'Raw -orders'!$A:$A,'Raw -orders'!$B:$E)</f>
        <v>678</v>
      </c>
      <c r="O1039">
        <v>37684</v>
      </c>
      <c r="P1039" s="1">
        <v>44453</v>
      </c>
      <c r="Q1039" s="1">
        <v>44466</v>
      </c>
      <c r="R1039" t="str" cm="1">
        <f t="array" ref="R1039:Y1039">_xlfn.XLOOKUP($N1039,'Raw - customers'!$A:$A,'Raw - customers'!$B:$I)</f>
        <v>Dare Andrich</v>
      </c>
      <c r="S1039" t="str">
        <v>Agender</v>
      </c>
      <c r="T1039">
        <v>79</v>
      </c>
      <c r="U1039" t="str">
        <v>609 Rohan TerraceSuite 767</v>
      </c>
      <c r="V1039">
        <v>1948</v>
      </c>
      <c r="W1039" t="str">
        <v>East Alex</v>
      </c>
      <c r="X1039" t="str">
        <v>New South Wales</v>
      </c>
      <c r="Y1039" t="str">
        <v>Australia</v>
      </c>
      <c r="Z1039">
        <v>9</v>
      </c>
      <c r="AA1039" s="3" t="str">
        <f t="shared" si="33"/>
        <v>10 to 20</v>
      </c>
      <c r="AP1039" s="6">
        <v>678</v>
      </c>
      <c r="AQ1039" s="6" t="s">
        <v>1362</v>
      </c>
    </row>
    <row r="1040" spans="1:43" x14ac:dyDescent="0.25">
      <c r="A1040">
        <v>1038</v>
      </c>
      <c r="B1040">
        <v>213</v>
      </c>
      <c r="C1040">
        <v>907</v>
      </c>
      <c r="D1040">
        <v>94</v>
      </c>
      <c r="E1040">
        <v>1</v>
      </c>
      <c r="F1040">
        <v>94</v>
      </c>
      <c r="G1040" t="str">
        <f>VLOOKUP($C1040,'Raw-products'!$A$2:$H$1261,MATCH(G$1,'Raw-products'!$A$1:$H$1,0))</f>
        <v>Trousers</v>
      </c>
      <c r="H1040" t="str">
        <f>VLOOKUP($C1040,'Raw-products'!$A$2:$H$1261,MATCH(H$1,'Raw-products'!$A$1:$H$1,0))</f>
        <v>Cords</v>
      </c>
      <c r="I1040" t="str">
        <f>VLOOKUP($C1040,'Raw-products'!$A$2:$H$1261,MATCH(I$1,'Raw-products'!$A$1:$H$1,0))</f>
        <v>M</v>
      </c>
      <c r="J1040" t="str">
        <f>VLOOKUP($C1040,'Raw-products'!$A$2:$H$1261,MATCH(J$1,'Raw-products'!$A$1:$H$1,0))</f>
        <v>violet</v>
      </c>
      <c r="K1040">
        <f>VLOOKUP($C1040,'Raw-products'!$A$2:$H$1261,MATCH(K$1,'Raw-products'!$A$1:$H$1,0))</f>
        <v>113</v>
      </c>
      <c r="L1040">
        <f>VLOOKUP($C1040,'Raw-products'!$A$2:$H$1261,MATCH(L$1,'Raw-products'!$A$1:$H$1,0))</f>
        <v>77</v>
      </c>
      <c r="M1040" s="5">
        <f t="shared" si="32"/>
        <v>8701</v>
      </c>
      <c r="N1040" cm="1">
        <f t="array" ref="N1040:Q1040">_xlfn.XLOOKUP($B1040,'Raw -orders'!$A:$A,'Raw -orders'!$B:$E)</f>
        <v>678</v>
      </c>
      <c r="O1040">
        <v>37684</v>
      </c>
      <c r="P1040" s="1">
        <v>44453</v>
      </c>
      <c r="Q1040" s="1">
        <v>44466</v>
      </c>
      <c r="R1040" t="str" cm="1">
        <f t="array" ref="R1040:Y1040">_xlfn.XLOOKUP($N1040,'Raw - customers'!$A:$A,'Raw - customers'!$B:$I)</f>
        <v>Dare Andrich</v>
      </c>
      <c r="S1040" t="str">
        <v>Agender</v>
      </c>
      <c r="T1040">
        <v>79</v>
      </c>
      <c r="U1040" t="str">
        <v>609 Rohan TerraceSuite 767</v>
      </c>
      <c r="V1040">
        <v>1948</v>
      </c>
      <c r="W1040" t="str">
        <v>East Alex</v>
      </c>
      <c r="X1040" t="str">
        <v>New South Wales</v>
      </c>
      <c r="Y1040" t="str">
        <v>Australia</v>
      </c>
      <c r="Z1040">
        <v>9</v>
      </c>
      <c r="AA1040" s="3" t="str">
        <f t="shared" si="33"/>
        <v>10 to 20</v>
      </c>
      <c r="AP1040" s="6">
        <v>678</v>
      </c>
      <c r="AQ1040" s="6" t="s">
        <v>1362</v>
      </c>
    </row>
    <row r="1041" spans="1:43" x14ac:dyDescent="0.25">
      <c r="A1041">
        <v>1039</v>
      </c>
      <c r="B1041">
        <v>213</v>
      </c>
      <c r="C1041">
        <v>759</v>
      </c>
      <c r="D1041">
        <v>109</v>
      </c>
      <c r="E1041">
        <v>3</v>
      </c>
      <c r="F1041">
        <v>327</v>
      </c>
      <c r="G1041" t="str">
        <f>VLOOKUP($C1041,'Raw-products'!$A$2:$H$1261,MATCH(G$1,'Raw-products'!$A$1:$H$1,0))</f>
        <v>Jacket</v>
      </c>
      <c r="H1041" t="str">
        <f>VLOOKUP($C1041,'Raw-products'!$A$2:$H$1261,MATCH(H$1,'Raw-products'!$A$1:$H$1,0))</f>
        <v>Peacoat</v>
      </c>
      <c r="I1041" t="str">
        <f>VLOOKUP($C1041,'Raw-products'!$A$2:$H$1261,MATCH(I$1,'Raw-products'!$A$1:$H$1,0))</f>
        <v>XL</v>
      </c>
      <c r="J1041" t="str">
        <f>VLOOKUP($C1041,'Raw-products'!$A$2:$H$1261,MATCH(J$1,'Raw-products'!$A$1:$H$1,0))</f>
        <v>blue</v>
      </c>
      <c r="K1041">
        <f>VLOOKUP($C1041,'Raw-products'!$A$2:$H$1261,MATCH(K$1,'Raw-products'!$A$1:$H$1,0))</f>
        <v>102</v>
      </c>
      <c r="L1041">
        <f>VLOOKUP($C1041,'Raw-products'!$A$2:$H$1261,MATCH(L$1,'Raw-products'!$A$1:$H$1,0))</f>
        <v>77</v>
      </c>
      <c r="M1041" s="5">
        <f t="shared" si="32"/>
        <v>7854</v>
      </c>
      <c r="N1041" cm="1">
        <f t="array" ref="N1041:Q1041">_xlfn.XLOOKUP($B1041,'Raw -orders'!$A:$A,'Raw -orders'!$B:$E)</f>
        <v>678</v>
      </c>
      <c r="O1041">
        <v>37684</v>
      </c>
      <c r="P1041" s="1">
        <v>44453</v>
      </c>
      <c r="Q1041" s="1">
        <v>44466</v>
      </c>
      <c r="R1041" t="str" cm="1">
        <f t="array" ref="R1041:Y1041">_xlfn.XLOOKUP($N1041,'Raw - customers'!$A:$A,'Raw - customers'!$B:$I)</f>
        <v>Dare Andrich</v>
      </c>
      <c r="S1041" t="str">
        <v>Agender</v>
      </c>
      <c r="T1041">
        <v>79</v>
      </c>
      <c r="U1041" t="str">
        <v>609 Rohan TerraceSuite 767</v>
      </c>
      <c r="V1041">
        <v>1948</v>
      </c>
      <c r="W1041" t="str">
        <v>East Alex</v>
      </c>
      <c r="X1041" t="str">
        <v>New South Wales</v>
      </c>
      <c r="Y1041" t="str">
        <v>Australia</v>
      </c>
      <c r="Z1041">
        <v>9</v>
      </c>
      <c r="AA1041" s="3" t="str">
        <f t="shared" si="33"/>
        <v>10 to 20</v>
      </c>
      <c r="AP1041" s="6">
        <v>678</v>
      </c>
      <c r="AQ1041" s="6" t="s">
        <v>1362</v>
      </c>
    </row>
    <row r="1042" spans="1:43" x14ac:dyDescent="0.25">
      <c r="A1042">
        <v>1040</v>
      </c>
      <c r="B1042">
        <v>213</v>
      </c>
      <c r="C1042">
        <v>1007</v>
      </c>
      <c r="D1042">
        <v>106</v>
      </c>
      <c r="E1042">
        <v>2</v>
      </c>
      <c r="F1042">
        <v>212</v>
      </c>
      <c r="G1042" t="str">
        <f>VLOOKUP($C1042,'Raw-products'!$A$2:$H$1261,MATCH(G$1,'Raw-products'!$A$1:$H$1,0))</f>
        <v>Trousers</v>
      </c>
      <c r="H1042" t="str">
        <f>VLOOKUP($C1042,'Raw-products'!$A$2:$H$1261,MATCH(H$1,'Raw-products'!$A$1:$H$1,0))</f>
        <v>Wool</v>
      </c>
      <c r="I1042" t="str">
        <f>VLOOKUP($C1042,'Raw-products'!$A$2:$H$1261,MATCH(I$1,'Raw-products'!$A$1:$H$1,0))</f>
        <v>M</v>
      </c>
      <c r="J1042" t="str">
        <f>VLOOKUP($C1042,'Raw-products'!$A$2:$H$1261,MATCH(J$1,'Raw-products'!$A$1:$H$1,0))</f>
        <v>indigo</v>
      </c>
      <c r="K1042">
        <f>VLOOKUP($C1042,'Raw-products'!$A$2:$H$1261,MATCH(K$1,'Raw-products'!$A$1:$H$1,0))</f>
        <v>111</v>
      </c>
      <c r="L1042">
        <f>VLOOKUP($C1042,'Raw-products'!$A$2:$H$1261,MATCH(L$1,'Raw-products'!$A$1:$H$1,0))</f>
        <v>56</v>
      </c>
      <c r="M1042" s="5">
        <f t="shared" si="32"/>
        <v>6216</v>
      </c>
      <c r="N1042" cm="1">
        <f t="array" ref="N1042:Q1042">_xlfn.XLOOKUP($B1042,'Raw -orders'!$A:$A,'Raw -orders'!$B:$E)</f>
        <v>678</v>
      </c>
      <c r="O1042">
        <v>37684</v>
      </c>
      <c r="P1042" s="1">
        <v>44453</v>
      </c>
      <c r="Q1042" s="1">
        <v>44466</v>
      </c>
      <c r="R1042" t="str" cm="1">
        <f t="array" ref="R1042:Y1042">_xlfn.XLOOKUP($N1042,'Raw - customers'!$A:$A,'Raw - customers'!$B:$I)</f>
        <v>Dare Andrich</v>
      </c>
      <c r="S1042" t="str">
        <v>Agender</v>
      </c>
      <c r="T1042">
        <v>79</v>
      </c>
      <c r="U1042" t="str">
        <v>609 Rohan TerraceSuite 767</v>
      </c>
      <c r="V1042">
        <v>1948</v>
      </c>
      <c r="W1042" t="str">
        <v>East Alex</v>
      </c>
      <c r="X1042" t="str">
        <v>New South Wales</v>
      </c>
      <c r="Y1042" t="str">
        <v>Australia</v>
      </c>
      <c r="Z1042">
        <v>9</v>
      </c>
      <c r="AA1042" s="3" t="str">
        <f t="shared" si="33"/>
        <v>10 to 20</v>
      </c>
      <c r="AP1042" s="6">
        <v>678</v>
      </c>
      <c r="AQ1042" s="6" t="s">
        <v>1362</v>
      </c>
    </row>
    <row r="1043" spans="1:43" x14ac:dyDescent="0.25">
      <c r="A1043">
        <v>1041</v>
      </c>
      <c r="B1043">
        <v>213</v>
      </c>
      <c r="C1043">
        <v>737</v>
      </c>
      <c r="D1043">
        <v>109</v>
      </c>
      <c r="E1043">
        <v>1</v>
      </c>
      <c r="F1043">
        <v>109</v>
      </c>
      <c r="G1043" t="str">
        <f>VLOOKUP($C1043,'Raw-products'!$A$2:$H$1261,MATCH(G$1,'Raw-products'!$A$1:$H$1,0))</f>
        <v>Jacket</v>
      </c>
      <c r="H1043" t="str">
        <f>VLOOKUP($C1043,'Raw-products'!$A$2:$H$1261,MATCH(H$1,'Raw-products'!$A$1:$H$1,0))</f>
        <v>Peacoat</v>
      </c>
      <c r="I1043" t="str">
        <f>VLOOKUP($C1043,'Raw-products'!$A$2:$H$1261,MATCH(I$1,'Raw-products'!$A$1:$H$1,0))</f>
        <v>M</v>
      </c>
      <c r="J1043" t="str">
        <f>VLOOKUP($C1043,'Raw-products'!$A$2:$H$1261,MATCH(J$1,'Raw-products'!$A$1:$H$1,0))</f>
        <v>red</v>
      </c>
      <c r="K1043">
        <f>VLOOKUP($C1043,'Raw-products'!$A$2:$H$1261,MATCH(K$1,'Raw-products'!$A$1:$H$1,0))</f>
        <v>102</v>
      </c>
      <c r="L1043">
        <f>VLOOKUP($C1043,'Raw-products'!$A$2:$H$1261,MATCH(L$1,'Raw-products'!$A$1:$H$1,0))</f>
        <v>59</v>
      </c>
      <c r="M1043" s="5">
        <f t="shared" si="32"/>
        <v>6018</v>
      </c>
      <c r="N1043" cm="1">
        <f t="array" ref="N1043:Q1043">_xlfn.XLOOKUP($B1043,'Raw -orders'!$A:$A,'Raw -orders'!$B:$E)</f>
        <v>678</v>
      </c>
      <c r="O1043">
        <v>37684</v>
      </c>
      <c r="P1043" s="1">
        <v>44453</v>
      </c>
      <c r="Q1043" s="1">
        <v>44466</v>
      </c>
      <c r="R1043" t="str" cm="1">
        <f t="array" ref="R1043:Y1043">_xlfn.XLOOKUP($N1043,'Raw - customers'!$A:$A,'Raw - customers'!$B:$I)</f>
        <v>Dare Andrich</v>
      </c>
      <c r="S1043" t="str">
        <v>Agender</v>
      </c>
      <c r="T1043">
        <v>79</v>
      </c>
      <c r="U1043" t="str">
        <v>609 Rohan TerraceSuite 767</v>
      </c>
      <c r="V1043">
        <v>1948</v>
      </c>
      <c r="W1043" t="str">
        <v>East Alex</v>
      </c>
      <c r="X1043" t="str">
        <v>New South Wales</v>
      </c>
      <c r="Y1043" t="str">
        <v>Australia</v>
      </c>
      <c r="Z1043">
        <v>9</v>
      </c>
      <c r="AA1043" s="3" t="str">
        <f t="shared" si="33"/>
        <v>10 to 20</v>
      </c>
      <c r="AP1043" s="6">
        <v>678</v>
      </c>
      <c r="AQ1043" s="6" t="s">
        <v>1362</v>
      </c>
    </row>
    <row r="1044" spans="1:43" x14ac:dyDescent="0.25">
      <c r="A1044">
        <v>1042</v>
      </c>
      <c r="B1044">
        <v>213</v>
      </c>
      <c r="C1044">
        <v>55</v>
      </c>
      <c r="D1044">
        <v>104</v>
      </c>
      <c r="E1044">
        <v>1</v>
      </c>
      <c r="F1044">
        <v>104</v>
      </c>
      <c r="G1044" t="str">
        <f>VLOOKUP($C1044,'Raw-products'!$A$2:$H$1261,MATCH(G$1,'Raw-products'!$A$1:$H$1,0))</f>
        <v>Shirt</v>
      </c>
      <c r="H1044" t="str">
        <f>VLOOKUP($C1044,'Raw-products'!$A$2:$H$1261,MATCH(H$1,'Raw-products'!$A$1:$H$1,0))</f>
        <v>Dress</v>
      </c>
      <c r="I1044" t="str">
        <f>VLOOKUP($C1044,'Raw-products'!$A$2:$H$1261,MATCH(I$1,'Raw-products'!$A$1:$H$1,0))</f>
        <v>XS</v>
      </c>
      <c r="J1044" t="str">
        <f>VLOOKUP($C1044,'Raw-products'!$A$2:$H$1261,MATCH(J$1,'Raw-products'!$A$1:$H$1,0))</f>
        <v>blue</v>
      </c>
      <c r="K1044">
        <f>VLOOKUP($C1044,'Raw-products'!$A$2:$H$1261,MATCH(K$1,'Raw-products'!$A$1:$H$1,0))</f>
        <v>119</v>
      </c>
      <c r="L1044">
        <f>VLOOKUP($C1044,'Raw-products'!$A$2:$H$1261,MATCH(L$1,'Raw-products'!$A$1:$H$1,0))</f>
        <v>41</v>
      </c>
      <c r="M1044" s="5">
        <f t="shared" si="32"/>
        <v>4879</v>
      </c>
      <c r="N1044" cm="1">
        <f t="array" ref="N1044:Q1044">_xlfn.XLOOKUP($B1044,'Raw -orders'!$A:$A,'Raw -orders'!$B:$E)</f>
        <v>678</v>
      </c>
      <c r="O1044">
        <v>37684</v>
      </c>
      <c r="P1044" s="1">
        <v>44453</v>
      </c>
      <c r="Q1044" s="1">
        <v>44466</v>
      </c>
      <c r="R1044" t="str" cm="1">
        <f t="array" ref="R1044:Y1044">_xlfn.XLOOKUP($N1044,'Raw - customers'!$A:$A,'Raw - customers'!$B:$I)</f>
        <v>Dare Andrich</v>
      </c>
      <c r="S1044" t="str">
        <v>Agender</v>
      </c>
      <c r="T1044">
        <v>79</v>
      </c>
      <c r="U1044" t="str">
        <v>609 Rohan TerraceSuite 767</v>
      </c>
      <c r="V1044">
        <v>1948</v>
      </c>
      <c r="W1044" t="str">
        <v>East Alex</v>
      </c>
      <c r="X1044" t="str">
        <v>New South Wales</v>
      </c>
      <c r="Y1044" t="str">
        <v>Australia</v>
      </c>
      <c r="Z1044">
        <v>9</v>
      </c>
      <c r="AA1044" s="3" t="str">
        <f t="shared" si="33"/>
        <v>10 to 20</v>
      </c>
      <c r="AP1044" s="6">
        <v>678</v>
      </c>
      <c r="AQ1044" s="6" t="s">
        <v>1362</v>
      </c>
    </row>
    <row r="1045" spans="1:43" x14ac:dyDescent="0.25">
      <c r="A1045">
        <v>1043</v>
      </c>
      <c r="B1045">
        <v>213</v>
      </c>
      <c r="C1045">
        <v>522</v>
      </c>
      <c r="D1045">
        <v>102</v>
      </c>
      <c r="E1045">
        <v>3</v>
      </c>
      <c r="F1045">
        <v>306</v>
      </c>
      <c r="G1045" t="str">
        <f>VLOOKUP($C1045,'Raw-products'!$A$2:$H$1261,MATCH(G$1,'Raw-products'!$A$1:$H$1,0))</f>
        <v>Jacket</v>
      </c>
      <c r="H1045" t="str">
        <f>VLOOKUP($C1045,'Raw-products'!$A$2:$H$1261,MATCH(H$1,'Raw-products'!$A$1:$H$1,0))</f>
        <v>Windbreaker</v>
      </c>
      <c r="I1045" t="str">
        <f>VLOOKUP($C1045,'Raw-products'!$A$2:$H$1261,MATCH(I$1,'Raw-products'!$A$1:$H$1,0))</f>
        <v>M</v>
      </c>
      <c r="J1045" t="str">
        <f>VLOOKUP($C1045,'Raw-products'!$A$2:$H$1261,MATCH(J$1,'Raw-products'!$A$1:$H$1,0))</f>
        <v>violet</v>
      </c>
      <c r="K1045">
        <f>VLOOKUP($C1045,'Raw-products'!$A$2:$H$1261,MATCH(K$1,'Raw-products'!$A$1:$H$1,0))</f>
        <v>109</v>
      </c>
      <c r="L1045">
        <f>VLOOKUP($C1045,'Raw-products'!$A$2:$H$1261,MATCH(L$1,'Raw-products'!$A$1:$H$1,0))</f>
        <v>64</v>
      </c>
      <c r="M1045" s="5">
        <f t="shared" si="32"/>
        <v>6976</v>
      </c>
      <c r="N1045" cm="1">
        <f t="array" ref="N1045:Q1045">_xlfn.XLOOKUP($B1045,'Raw -orders'!$A:$A,'Raw -orders'!$B:$E)</f>
        <v>678</v>
      </c>
      <c r="O1045">
        <v>37684</v>
      </c>
      <c r="P1045" s="1">
        <v>44453</v>
      </c>
      <c r="Q1045" s="1">
        <v>44466</v>
      </c>
      <c r="R1045" t="str" cm="1">
        <f t="array" ref="R1045:Y1045">_xlfn.XLOOKUP($N1045,'Raw - customers'!$A:$A,'Raw - customers'!$B:$I)</f>
        <v>Dare Andrich</v>
      </c>
      <c r="S1045" t="str">
        <v>Agender</v>
      </c>
      <c r="T1045">
        <v>79</v>
      </c>
      <c r="U1045" t="str">
        <v>609 Rohan TerraceSuite 767</v>
      </c>
      <c r="V1045">
        <v>1948</v>
      </c>
      <c r="W1045" t="str">
        <v>East Alex</v>
      </c>
      <c r="X1045" t="str">
        <v>New South Wales</v>
      </c>
      <c r="Y1045" t="str">
        <v>Australia</v>
      </c>
      <c r="Z1045">
        <v>9</v>
      </c>
      <c r="AA1045" s="3" t="str">
        <f t="shared" si="33"/>
        <v>10 to 20</v>
      </c>
      <c r="AP1045" s="6">
        <v>678</v>
      </c>
      <c r="AQ1045" s="6" t="s">
        <v>1362</v>
      </c>
    </row>
    <row r="1046" spans="1:43" x14ac:dyDescent="0.25">
      <c r="A1046">
        <v>1044</v>
      </c>
      <c r="B1046">
        <v>214</v>
      </c>
      <c r="C1046">
        <v>667</v>
      </c>
      <c r="D1046">
        <v>113</v>
      </c>
      <c r="E1046">
        <v>3</v>
      </c>
      <c r="F1046">
        <v>339</v>
      </c>
      <c r="G1046" t="str">
        <f>VLOOKUP($C1046,'Raw-products'!$A$2:$H$1261,MATCH(G$1,'Raw-products'!$A$1:$H$1,0))</f>
        <v>Jacket</v>
      </c>
      <c r="H1046" t="str">
        <f>VLOOKUP($C1046,'Raw-products'!$A$2:$H$1261,MATCH(H$1,'Raw-products'!$A$1:$H$1,0))</f>
        <v>Parka</v>
      </c>
      <c r="I1046" t="str">
        <f>VLOOKUP($C1046,'Raw-products'!$A$2:$H$1261,MATCH(I$1,'Raw-products'!$A$1:$H$1,0))</f>
        <v>M</v>
      </c>
      <c r="J1046" t="str">
        <f>VLOOKUP($C1046,'Raw-products'!$A$2:$H$1261,MATCH(J$1,'Raw-products'!$A$1:$H$1,0))</f>
        <v>red</v>
      </c>
      <c r="K1046">
        <f>VLOOKUP($C1046,'Raw-products'!$A$2:$H$1261,MATCH(K$1,'Raw-products'!$A$1:$H$1,0))</f>
        <v>119</v>
      </c>
      <c r="L1046">
        <f>VLOOKUP($C1046,'Raw-products'!$A$2:$H$1261,MATCH(L$1,'Raw-products'!$A$1:$H$1,0))</f>
        <v>56</v>
      </c>
      <c r="M1046" s="5">
        <f t="shared" si="32"/>
        <v>6664</v>
      </c>
      <c r="N1046" cm="1">
        <f t="array" ref="N1046:Q1046">_xlfn.XLOOKUP($B1046,'Raw -orders'!$A:$A,'Raw -orders'!$B:$E)</f>
        <v>288</v>
      </c>
      <c r="O1046">
        <v>25179</v>
      </c>
      <c r="P1046" s="1">
        <v>44367</v>
      </c>
      <c r="Q1046" s="1">
        <v>44386</v>
      </c>
      <c r="R1046" t="str" cm="1">
        <f t="array" ref="R1046:Y1046">_xlfn.XLOOKUP($N1046,'Raw - customers'!$A:$A,'Raw - customers'!$B:$I)</f>
        <v>Matilde Yanuk</v>
      </c>
      <c r="S1046" t="str">
        <v>Male</v>
      </c>
      <c r="T1046">
        <v>24</v>
      </c>
      <c r="U1046" t="str">
        <v>17 Jade AvenueApt. 646</v>
      </c>
      <c r="V1046">
        <v>3055</v>
      </c>
      <c r="W1046" t="str">
        <v>Reillyfurt</v>
      </c>
      <c r="X1046" t="str">
        <v>Victoria</v>
      </c>
      <c r="Y1046" t="str">
        <v>Australia</v>
      </c>
      <c r="Z1046">
        <v>6</v>
      </c>
      <c r="AA1046" s="3" t="str">
        <f t="shared" si="33"/>
        <v>10 to 20</v>
      </c>
      <c r="AP1046" s="6">
        <v>288</v>
      </c>
      <c r="AQ1046" s="6" t="s">
        <v>1396</v>
      </c>
    </row>
    <row r="1047" spans="1:43" x14ac:dyDescent="0.25">
      <c r="A1047">
        <v>1045</v>
      </c>
      <c r="B1047">
        <v>214</v>
      </c>
      <c r="C1047">
        <v>1111</v>
      </c>
      <c r="D1047">
        <v>115</v>
      </c>
      <c r="E1047">
        <v>1</v>
      </c>
      <c r="F1047">
        <v>115</v>
      </c>
      <c r="G1047" t="str">
        <f>VLOOKUP($C1047,'Raw-products'!$A$2:$H$1261,MATCH(G$1,'Raw-products'!$A$1:$H$1,0))</f>
        <v>Trousers</v>
      </c>
      <c r="H1047" t="str">
        <f>VLOOKUP($C1047,'Raw-products'!$A$2:$H$1261,MATCH(H$1,'Raw-products'!$A$1:$H$1,0))</f>
        <v>Cropped</v>
      </c>
      <c r="I1047" t="str">
        <f>VLOOKUP($C1047,'Raw-products'!$A$2:$H$1261,MATCH(I$1,'Raw-products'!$A$1:$H$1,0))</f>
        <v>S</v>
      </c>
      <c r="J1047" t="str">
        <f>VLOOKUP($C1047,'Raw-products'!$A$2:$H$1261,MATCH(J$1,'Raw-products'!$A$1:$H$1,0))</f>
        <v>indigo</v>
      </c>
      <c r="K1047">
        <f>VLOOKUP($C1047,'Raw-products'!$A$2:$H$1261,MATCH(K$1,'Raw-products'!$A$1:$H$1,0))</f>
        <v>99</v>
      </c>
      <c r="L1047">
        <f>VLOOKUP($C1047,'Raw-products'!$A$2:$H$1261,MATCH(L$1,'Raw-products'!$A$1:$H$1,0))</f>
        <v>65</v>
      </c>
      <c r="M1047" s="5">
        <f t="shared" si="32"/>
        <v>6435</v>
      </c>
      <c r="N1047" cm="1">
        <f t="array" ref="N1047:Q1047">_xlfn.XLOOKUP($B1047,'Raw -orders'!$A:$A,'Raw -orders'!$B:$E)</f>
        <v>288</v>
      </c>
      <c r="O1047">
        <v>25179</v>
      </c>
      <c r="P1047" s="1">
        <v>44367</v>
      </c>
      <c r="Q1047" s="1">
        <v>44386</v>
      </c>
      <c r="R1047" t="str" cm="1">
        <f t="array" ref="R1047:Y1047">_xlfn.XLOOKUP($N1047,'Raw - customers'!$A:$A,'Raw - customers'!$B:$I)</f>
        <v>Matilde Yanuk</v>
      </c>
      <c r="S1047" t="str">
        <v>Male</v>
      </c>
      <c r="T1047">
        <v>24</v>
      </c>
      <c r="U1047" t="str">
        <v>17 Jade AvenueApt. 646</v>
      </c>
      <c r="V1047">
        <v>3055</v>
      </c>
      <c r="W1047" t="str">
        <v>Reillyfurt</v>
      </c>
      <c r="X1047" t="str">
        <v>Victoria</v>
      </c>
      <c r="Y1047" t="str">
        <v>Australia</v>
      </c>
      <c r="Z1047">
        <v>6</v>
      </c>
      <c r="AA1047" s="3" t="str">
        <f t="shared" si="33"/>
        <v>10 to 20</v>
      </c>
      <c r="AP1047" s="6">
        <v>288</v>
      </c>
      <c r="AQ1047" s="6" t="s">
        <v>1396</v>
      </c>
    </row>
    <row r="1048" spans="1:43" x14ac:dyDescent="0.25">
      <c r="A1048">
        <v>1046</v>
      </c>
      <c r="B1048">
        <v>214</v>
      </c>
      <c r="C1048">
        <v>415</v>
      </c>
      <c r="D1048">
        <v>119</v>
      </c>
      <c r="E1048">
        <v>1</v>
      </c>
      <c r="F1048">
        <v>119</v>
      </c>
      <c r="G1048" t="str">
        <f>VLOOKUP($C1048,'Raw-products'!$A$2:$H$1261,MATCH(G$1,'Raw-products'!$A$1:$H$1,0))</f>
        <v>Shirt</v>
      </c>
      <c r="H1048" t="str">
        <f>VLOOKUP($C1048,'Raw-products'!$A$2:$H$1261,MATCH(H$1,'Raw-products'!$A$1:$H$1,0))</f>
        <v>Casual Slim Fit</v>
      </c>
      <c r="I1048" t="str">
        <f>VLOOKUP($C1048,'Raw-products'!$A$2:$H$1261,MATCH(I$1,'Raw-products'!$A$1:$H$1,0))</f>
        <v>XS</v>
      </c>
      <c r="J1048" t="str">
        <f>VLOOKUP($C1048,'Raw-products'!$A$2:$H$1261,MATCH(J$1,'Raw-products'!$A$1:$H$1,0))</f>
        <v>violet</v>
      </c>
      <c r="K1048">
        <f>VLOOKUP($C1048,'Raw-products'!$A$2:$H$1261,MATCH(K$1,'Raw-products'!$A$1:$H$1,0))</f>
        <v>113</v>
      </c>
      <c r="L1048">
        <f>VLOOKUP($C1048,'Raw-products'!$A$2:$H$1261,MATCH(L$1,'Raw-products'!$A$1:$H$1,0))</f>
        <v>55</v>
      </c>
      <c r="M1048" s="5">
        <f t="shared" si="32"/>
        <v>6215</v>
      </c>
      <c r="N1048" cm="1">
        <f t="array" ref="N1048:Q1048">_xlfn.XLOOKUP($B1048,'Raw -orders'!$A:$A,'Raw -orders'!$B:$E)</f>
        <v>288</v>
      </c>
      <c r="O1048">
        <v>25179</v>
      </c>
      <c r="P1048" s="1">
        <v>44367</v>
      </c>
      <c r="Q1048" s="1">
        <v>44386</v>
      </c>
      <c r="R1048" t="str" cm="1">
        <f t="array" ref="R1048:Y1048">_xlfn.XLOOKUP($N1048,'Raw - customers'!$A:$A,'Raw - customers'!$B:$I)</f>
        <v>Matilde Yanuk</v>
      </c>
      <c r="S1048" t="str">
        <v>Male</v>
      </c>
      <c r="T1048">
        <v>24</v>
      </c>
      <c r="U1048" t="str">
        <v>17 Jade AvenueApt. 646</v>
      </c>
      <c r="V1048">
        <v>3055</v>
      </c>
      <c r="W1048" t="str">
        <v>Reillyfurt</v>
      </c>
      <c r="X1048" t="str">
        <v>Victoria</v>
      </c>
      <c r="Y1048" t="str">
        <v>Australia</v>
      </c>
      <c r="Z1048">
        <v>6</v>
      </c>
      <c r="AA1048" s="3" t="str">
        <f t="shared" si="33"/>
        <v>10 to 20</v>
      </c>
      <c r="AP1048" s="6">
        <v>288</v>
      </c>
      <c r="AQ1048" s="6" t="s">
        <v>1396</v>
      </c>
    </row>
    <row r="1049" spans="1:43" x14ac:dyDescent="0.25">
      <c r="A1049">
        <v>1047</v>
      </c>
      <c r="B1049">
        <v>214</v>
      </c>
      <c r="C1049">
        <v>740</v>
      </c>
      <c r="D1049">
        <v>109</v>
      </c>
      <c r="E1049">
        <v>1</v>
      </c>
      <c r="F1049">
        <v>109</v>
      </c>
      <c r="G1049" t="str">
        <f>VLOOKUP($C1049,'Raw-products'!$A$2:$H$1261,MATCH(G$1,'Raw-products'!$A$1:$H$1,0))</f>
        <v>Jacket</v>
      </c>
      <c r="H1049" t="str">
        <f>VLOOKUP($C1049,'Raw-products'!$A$2:$H$1261,MATCH(H$1,'Raw-products'!$A$1:$H$1,0))</f>
        <v>Peacoat</v>
      </c>
      <c r="I1049" t="str">
        <f>VLOOKUP($C1049,'Raw-products'!$A$2:$H$1261,MATCH(I$1,'Raw-products'!$A$1:$H$1,0))</f>
        <v>XS</v>
      </c>
      <c r="J1049" t="str">
        <f>VLOOKUP($C1049,'Raw-products'!$A$2:$H$1261,MATCH(J$1,'Raw-products'!$A$1:$H$1,0))</f>
        <v>orange</v>
      </c>
      <c r="K1049">
        <f>VLOOKUP($C1049,'Raw-products'!$A$2:$H$1261,MATCH(K$1,'Raw-products'!$A$1:$H$1,0))</f>
        <v>102</v>
      </c>
      <c r="L1049">
        <f>VLOOKUP($C1049,'Raw-products'!$A$2:$H$1261,MATCH(L$1,'Raw-products'!$A$1:$H$1,0))</f>
        <v>78</v>
      </c>
      <c r="M1049" s="5">
        <f t="shared" si="32"/>
        <v>7956</v>
      </c>
      <c r="N1049" cm="1">
        <f t="array" ref="N1049:Q1049">_xlfn.XLOOKUP($B1049,'Raw -orders'!$A:$A,'Raw -orders'!$B:$E)</f>
        <v>288</v>
      </c>
      <c r="O1049">
        <v>25179</v>
      </c>
      <c r="P1049" s="1">
        <v>44367</v>
      </c>
      <c r="Q1049" s="1">
        <v>44386</v>
      </c>
      <c r="R1049" t="str" cm="1">
        <f t="array" ref="R1049:Y1049">_xlfn.XLOOKUP($N1049,'Raw - customers'!$A:$A,'Raw - customers'!$B:$I)</f>
        <v>Matilde Yanuk</v>
      </c>
      <c r="S1049" t="str">
        <v>Male</v>
      </c>
      <c r="T1049">
        <v>24</v>
      </c>
      <c r="U1049" t="str">
        <v>17 Jade AvenueApt. 646</v>
      </c>
      <c r="V1049">
        <v>3055</v>
      </c>
      <c r="W1049" t="str">
        <v>Reillyfurt</v>
      </c>
      <c r="X1049" t="str">
        <v>Victoria</v>
      </c>
      <c r="Y1049" t="str">
        <v>Australia</v>
      </c>
      <c r="Z1049">
        <v>6</v>
      </c>
      <c r="AA1049" s="3" t="str">
        <f t="shared" si="33"/>
        <v>10 to 20</v>
      </c>
      <c r="AP1049" s="6">
        <v>288</v>
      </c>
      <c r="AQ1049" s="6" t="s">
        <v>1396</v>
      </c>
    </row>
    <row r="1050" spans="1:43" x14ac:dyDescent="0.25">
      <c r="A1050">
        <v>1048</v>
      </c>
      <c r="B1050">
        <v>215</v>
      </c>
      <c r="C1050">
        <v>207</v>
      </c>
      <c r="D1050">
        <v>98</v>
      </c>
      <c r="E1050">
        <v>1</v>
      </c>
      <c r="F1050">
        <v>98</v>
      </c>
      <c r="G1050" t="str">
        <f>VLOOKUP($C1050,'Raw-products'!$A$2:$H$1261,MATCH(G$1,'Raw-products'!$A$1:$H$1,0))</f>
        <v>Shirt</v>
      </c>
      <c r="H1050" t="str">
        <f>VLOOKUP($C1050,'Raw-products'!$A$2:$H$1261,MATCH(H$1,'Raw-products'!$A$1:$H$1,0))</f>
        <v>Camp Collared</v>
      </c>
      <c r="I1050" t="str">
        <f>VLOOKUP($C1050,'Raw-products'!$A$2:$H$1261,MATCH(I$1,'Raw-products'!$A$1:$H$1,0))</f>
        <v>M</v>
      </c>
      <c r="J1050" t="str">
        <f>VLOOKUP($C1050,'Raw-products'!$A$2:$H$1261,MATCH(J$1,'Raw-products'!$A$1:$H$1,0))</f>
        <v>violet</v>
      </c>
      <c r="K1050">
        <f>VLOOKUP($C1050,'Raw-products'!$A$2:$H$1261,MATCH(K$1,'Raw-products'!$A$1:$H$1,0))</f>
        <v>112</v>
      </c>
      <c r="L1050">
        <f>VLOOKUP($C1050,'Raw-products'!$A$2:$H$1261,MATCH(L$1,'Raw-products'!$A$1:$H$1,0))</f>
        <v>41</v>
      </c>
      <c r="M1050" s="5">
        <f t="shared" si="32"/>
        <v>4592</v>
      </c>
      <c r="N1050" cm="1">
        <f t="array" ref="N1050:Q1050">_xlfn.XLOOKUP($B1050,'Raw -orders'!$A:$A,'Raw -orders'!$B:$E)</f>
        <v>526</v>
      </c>
      <c r="O1050">
        <v>27531</v>
      </c>
      <c r="P1050" s="1">
        <v>44418</v>
      </c>
      <c r="Q1050" s="1">
        <v>44428</v>
      </c>
      <c r="R1050" t="str" cm="1">
        <f t="array" ref="R1050:Y1050">_xlfn.XLOOKUP($N1050,'Raw - customers'!$A:$A,'Raw - customers'!$B:$I)</f>
        <v>Ellyn Collacombe</v>
      </c>
      <c r="S1050" t="str">
        <v>Male</v>
      </c>
      <c r="T1050">
        <v>73</v>
      </c>
      <c r="U1050" t="str">
        <v>786 Paige CircleApt. 922</v>
      </c>
      <c r="V1050">
        <v>2565</v>
      </c>
      <c r="W1050" t="str">
        <v>Adamsside</v>
      </c>
      <c r="X1050" t="str">
        <v>Tasmania</v>
      </c>
      <c r="Y1050" t="str">
        <v>Australia</v>
      </c>
      <c r="Z1050">
        <v>8</v>
      </c>
      <c r="AA1050" s="3" t="str">
        <f t="shared" si="33"/>
        <v>0 to 10</v>
      </c>
      <c r="AP1050" s="6">
        <v>526</v>
      </c>
      <c r="AQ1050" s="6" t="s">
        <v>1414</v>
      </c>
    </row>
    <row r="1051" spans="1:43" x14ac:dyDescent="0.25">
      <c r="A1051">
        <v>1049</v>
      </c>
      <c r="B1051">
        <v>215</v>
      </c>
      <c r="C1051">
        <v>618</v>
      </c>
      <c r="D1051">
        <v>112</v>
      </c>
      <c r="E1051">
        <v>2</v>
      </c>
      <c r="F1051">
        <v>224</v>
      </c>
      <c r="G1051" t="str">
        <f>VLOOKUP($C1051,'Raw-products'!$A$2:$H$1261,MATCH(G$1,'Raw-products'!$A$1:$H$1,0))</f>
        <v>Jacket</v>
      </c>
      <c r="H1051" t="str">
        <f>VLOOKUP($C1051,'Raw-products'!$A$2:$H$1261,MATCH(H$1,'Raw-products'!$A$1:$H$1,0))</f>
        <v>Cardigan</v>
      </c>
      <c r="I1051" t="str">
        <f>VLOOKUP($C1051,'Raw-products'!$A$2:$H$1261,MATCH(I$1,'Raw-products'!$A$1:$H$1,0))</f>
        <v>L</v>
      </c>
      <c r="J1051" t="str">
        <f>VLOOKUP($C1051,'Raw-products'!$A$2:$H$1261,MATCH(J$1,'Raw-products'!$A$1:$H$1,0))</f>
        <v>blue</v>
      </c>
      <c r="K1051">
        <f>VLOOKUP($C1051,'Raw-products'!$A$2:$H$1261,MATCH(K$1,'Raw-products'!$A$1:$H$1,0))</f>
        <v>118</v>
      </c>
      <c r="L1051">
        <f>VLOOKUP($C1051,'Raw-products'!$A$2:$H$1261,MATCH(L$1,'Raw-products'!$A$1:$H$1,0))</f>
        <v>68</v>
      </c>
      <c r="M1051" s="5">
        <f t="shared" si="32"/>
        <v>8024</v>
      </c>
      <c r="N1051" cm="1">
        <f t="array" ref="N1051:Q1051">_xlfn.XLOOKUP($B1051,'Raw -orders'!$A:$A,'Raw -orders'!$B:$E)</f>
        <v>526</v>
      </c>
      <c r="O1051">
        <v>27531</v>
      </c>
      <c r="P1051" s="1">
        <v>44418</v>
      </c>
      <c r="Q1051" s="1">
        <v>44428</v>
      </c>
      <c r="R1051" t="str" cm="1">
        <f t="array" ref="R1051:Y1051">_xlfn.XLOOKUP($N1051,'Raw - customers'!$A:$A,'Raw - customers'!$B:$I)</f>
        <v>Ellyn Collacombe</v>
      </c>
      <c r="S1051" t="str">
        <v>Male</v>
      </c>
      <c r="T1051">
        <v>73</v>
      </c>
      <c r="U1051" t="str">
        <v>786 Paige CircleApt. 922</v>
      </c>
      <c r="V1051">
        <v>2565</v>
      </c>
      <c r="W1051" t="str">
        <v>Adamsside</v>
      </c>
      <c r="X1051" t="str">
        <v>Tasmania</v>
      </c>
      <c r="Y1051" t="str">
        <v>Australia</v>
      </c>
      <c r="Z1051">
        <v>8</v>
      </c>
      <c r="AA1051" s="3" t="str">
        <f t="shared" si="33"/>
        <v>0 to 10</v>
      </c>
      <c r="AP1051" s="6">
        <v>526</v>
      </c>
      <c r="AQ1051" s="6" t="s">
        <v>1414</v>
      </c>
    </row>
    <row r="1052" spans="1:43" x14ac:dyDescent="0.25">
      <c r="A1052">
        <v>1050</v>
      </c>
      <c r="B1052">
        <v>215</v>
      </c>
      <c r="C1052">
        <v>780</v>
      </c>
      <c r="D1052">
        <v>91</v>
      </c>
      <c r="E1052">
        <v>3</v>
      </c>
      <c r="F1052">
        <v>273</v>
      </c>
      <c r="G1052" t="str">
        <f>VLOOKUP($C1052,'Raw-products'!$A$2:$H$1261,MATCH(G$1,'Raw-products'!$A$1:$H$1,0))</f>
        <v>Jacket</v>
      </c>
      <c r="H1052" t="str">
        <f>VLOOKUP($C1052,'Raw-products'!$A$2:$H$1261,MATCH(H$1,'Raw-products'!$A$1:$H$1,0))</f>
        <v>Pullover</v>
      </c>
      <c r="I1052" t="str">
        <f>VLOOKUP($C1052,'Raw-products'!$A$2:$H$1261,MATCH(I$1,'Raw-products'!$A$1:$H$1,0))</f>
        <v>XS</v>
      </c>
      <c r="J1052" t="str">
        <f>VLOOKUP($C1052,'Raw-products'!$A$2:$H$1261,MATCH(J$1,'Raw-products'!$A$1:$H$1,0))</f>
        <v>yellow</v>
      </c>
      <c r="K1052">
        <f>VLOOKUP($C1052,'Raw-products'!$A$2:$H$1261,MATCH(K$1,'Raw-products'!$A$1:$H$1,0))</f>
        <v>114</v>
      </c>
      <c r="L1052">
        <f>VLOOKUP($C1052,'Raw-products'!$A$2:$H$1261,MATCH(L$1,'Raw-products'!$A$1:$H$1,0))</f>
        <v>65</v>
      </c>
      <c r="M1052" s="5">
        <f t="shared" si="32"/>
        <v>7410</v>
      </c>
      <c r="N1052" cm="1">
        <f t="array" ref="N1052:Q1052">_xlfn.XLOOKUP($B1052,'Raw -orders'!$A:$A,'Raw -orders'!$B:$E)</f>
        <v>526</v>
      </c>
      <c r="O1052">
        <v>27531</v>
      </c>
      <c r="P1052" s="1">
        <v>44418</v>
      </c>
      <c r="Q1052" s="1">
        <v>44428</v>
      </c>
      <c r="R1052" t="str" cm="1">
        <f t="array" ref="R1052:Y1052">_xlfn.XLOOKUP($N1052,'Raw - customers'!$A:$A,'Raw - customers'!$B:$I)</f>
        <v>Ellyn Collacombe</v>
      </c>
      <c r="S1052" t="str">
        <v>Male</v>
      </c>
      <c r="T1052">
        <v>73</v>
      </c>
      <c r="U1052" t="str">
        <v>786 Paige CircleApt. 922</v>
      </c>
      <c r="V1052">
        <v>2565</v>
      </c>
      <c r="W1052" t="str">
        <v>Adamsside</v>
      </c>
      <c r="X1052" t="str">
        <v>Tasmania</v>
      </c>
      <c r="Y1052" t="str">
        <v>Australia</v>
      </c>
      <c r="Z1052">
        <v>8</v>
      </c>
      <c r="AA1052" s="3" t="str">
        <f t="shared" si="33"/>
        <v>0 to 10</v>
      </c>
      <c r="AP1052" s="6">
        <v>526</v>
      </c>
      <c r="AQ1052" s="6" t="s">
        <v>1414</v>
      </c>
    </row>
    <row r="1053" spans="1:43" x14ac:dyDescent="0.25">
      <c r="A1053">
        <v>1051</v>
      </c>
      <c r="B1053">
        <v>215</v>
      </c>
      <c r="C1053">
        <v>793</v>
      </c>
      <c r="D1053">
        <v>91</v>
      </c>
      <c r="E1053">
        <v>2</v>
      </c>
      <c r="F1053">
        <v>182</v>
      </c>
      <c r="G1053" t="str">
        <f>VLOOKUP($C1053,'Raw-products'!$A$2:$H$1261,MATCH(G$1,'Raw-products'!$A$1:$H$1,0))</f>
        <v>Jacket</v>
      </c>
      <c r="H1053" t="str">
        <f>VLOOKUP($C1053,'Raw-products'!$A$2:$H$1261,MATCH(H$1,'Raw-products'!$A$1:$H$1,0))</f>
        <v>Pullover</v>
      </c>
      <c r="I1053" t="str">
        <f>VLOOKUP($C1053,'Raw-products'!$A$2:$H$1261,MATCH(I$1,'Raw-products'!$A$1:$H$1,0))</f>
        <v>L</v>
      </c>
      <c r="J1053" t="str">
        <f>VLOOKUP($C1053,'Raw-products'!$A$2:$H$1261,MATCH(J$1,'Raw-products'!$A$1:$H$1,0))</f>
        <v>blue</v>
      </c>
      <c r="K1053">
        <f>VLOOKUP($C1053,'Raw-products'!$A$2:$H$1261,MATCH(K$1,'Raw-products'!$A$1:$H$1,0))</f>
        <v>114</v>
      </c>
      <c r="L1053">
        <f>VLOOKUP($C1053,'Raw-products'!$A$2:$H$1261,MATCH(L$1,'Raw-products'!$A$1:$H$1,0))</f>
        <v>66</v>
      </c>
      <c r="M1053" s="5">
        <f t="shared" si="32"/>
        <v>7524</v>
      </c>
      <c r="N1053" cm="1">
        <f t="array" ref="N1053:Q1053">_xlfn.XLOOKUP($B1053,'Raw -orders'!$A:$A,'Raw -orders'!$B:$E)</f>
        <v>526</v>
      </c>
      <c r="O1053">
        <v>27531</v>
      </c>
      <c r="P1053" s="1">
        <v>44418</v>
      </c>
      <c r="Q1053" s="1">
        <v>44428</v>
      </c>
      <c r="R1053" t="str" cm="1">
        <f t="array" ref="R1053:Y1053">_xlfn.XLOOKUP($N1053,'Raw - customers'!$A:$A,'Raw - customers'!$B:$I)</f>
        <v>Ellyn Collacombe</v>
      </c>
      <c r="S1053" t="str">
        <v>Male</v>
      </c>
      <c r="T1053">
        <v>73</v>
      </c>
      <c r="U1053" t="str">
        <v>786 Paige CircleApt. 922</v>
      </c>
      <c r="V1053">
        <v>2565</v>
      </c>
      <c r="W1053" t="str">
        <v>Adamsside</v>
      </c>
      <c r="X1053" t="str">
        <v>Tasmania</v>
      </c>
      <c r="Y1053" t="str">
        <v>Australia</v>
      </c>
      <c r="Z1053">
        <v>8</v>
      </c>
      <c r="AA1053" s="3" t="str">
        <f t="shared" si="33"/>
        <v>0 to 10</v>
      </c>
      <c r="AP1053" s="6">
        <v>526</v>
      </c>
      <c r="AQ1053" s="6" t="s">
        <v>1414</v>
      </c>
    </row>
    <row r="1054" spans="1:43" x14ac:dyDescent="0.25">
      <c r="A1054">
        <v>1052</v>
      </c>
      <c r="B1054">
        <v>216</v>
      </c>
      <c r="C1054">
        <v>370</v>
      </c>
      <c r="D1054">
        <v>94</v>
      </c>
      <c r="E1054">
        <v>1</v>
      </c>
      <c r="F1054">
        <v>94</v>
      </c>
      <c r="G1054" t="str">
        <f>VLOOKUP($C1054,'Raw-products'!$A$2:$H$1261,MATCH(G$1,'Raw-products'!$A$1:$H$1,0))</f>
        <v>Shirt</v>
      </c>
      <c r="H1054" t="str">
        <f>VLOOKUP($C1054,'Raw-products'!$A$2:$H$1261,MATCH(H$1,'Raw-products'!$A$1:$H$1,0))</f>
        <v>Henley</v>
      </c>
      <c r="I1054" t="str">
        <f>VLOOKUP($C1054,'Raw-products'!$A$2:$H$1261,MATCH(I$1,'Raw-products'!$A$1:$H$1,0))</f>
        <v>XS</v>
      </c>
      <c r="J1054" t="str">
        <f>VLOOKUP($C1054,'Raw-products'!$A$2:$H$1261,MATCH(J$1,'Raw-products'!$A$1:$H$1,0))</f>
        <v>blue</v>
      </c>
      <c r="K1054">
        <f>VLOOKUP($C1054,'Raw-products'!$A$2:$H$1261,MATCH(K$1,'Raw-products'!$A$1:$H$1,0))</f>
        <v>92</v>
      </c>
      <c r="L1054">
        <f>VLOOKUP($C1054,'Raw-products'!$A$2:$H$1261,MATCH(L$1,'Raw-products'!$A$1:$H$1,0))</f>
        <v>61</v>
      </c>
      <c r="M1054" s="5">
        <f t="shared" si="32"/>
        <v>5612</v>
      </c>
      <c r="N1054" cm="1">
        <f t="array" ref="N1054:Q1054">_xlfn.XLOOKUP($B1054,'Raw -orders'!$A:$A,'Raw -orders'!$B:$E)</f>
        <v>865</v>
      </c>
      <c r="O1054">
        <v>56745</v>
      </c>
      <c r="P1054" s="1">
        <v>44302</v>
      </c>
      <c r="Q1054" s="1">
        <v>44320</v>
      </c>
      <c r="R1054" t="str" cm="1">
        <f t="array" ref="R1054:Y1054">_xlfn.XLOOKUP($N1054,'Raw - customers'!$A:$A,'Raw - customers'!$B:$I)</f>
        <v>Ondrea Apark</v>
      </c>
      <c r="S1054" t="str">
        <v>Agender</v>
      </c>
      <c r="T1054">
        <v>44</v>
      </c>
      <c r="U1054" t="str">
        <v>97 Rowe CrestApt. 828</v>
      </c>
      <c r="V1054">
        <v>6913</v>
      </c>
      <c r="W1054" t="str">
        <v>North Riley</v>
      </c>
      <c r="X1054" t="str">
        <v>Victoria</v>
      </c>
      <c r="Y1054" t="str">
        <v>Australia</v>
      </c>
      <c r="Z1054">
        <v>4</v>
      </c>
      <c r="AA1054" s="3" t="str">
        <f t="shared" si="33"/>
        <v>10 to 20</v>
      </c>
      <c r="AP1054" s="6">
        <v>865</v>
      </c>
      <c r="AQ1054" s="6" t="s">
        <v>1396</v>
      </c>
    </row>
    <row r="1055" spans="1:43" x14ac:dyDescent="0.25">
      <c r="A1055">
        <v>1053</v>
      </c>
      <c r="B1055">
        <v>216</v>
      </c>
      <c r="C1055">
        <v>118</v>
      </c>
      <c r="D1055">
        <v>92</v>
      </c>
      <c r="E1055">
        <v>1</v>
      </c>
      <c r="F1055">
        <v>92</v>
      </c>
      <c r="G1055" t="str">
        <f>VLOOKUP($C1055,'Raw-products'!$A$2:$H$1261,MATCH(G$1,'Raw-products'!$A$1:$H$1,0))</f>
        <v>Shirt</v>
      </c>
      <c r="H1055" t="str">
        <f>VLOOKUP($C1055,'Raw-products'!$A$2:$H$1261,MATCH(H$1,'Raw-products'!$A$1:$H$1,0))</f>
        <v>Denim</v>
      </c>
      <c r="I1055" t="str">
        <f>VLOOKUP($C1055,'Raw-products'!$A$2:$H$1261,MATCH(I$1,'Raw-products'!$A$1:$H$1,0))</f>
        <v>L</v>
      </c>
      <c r="J1055" t="str">
        <f>VLOOKUP($C1055,'Raw-products'!$A$2:$H$1261,MATCH(J$1,'Raw-products'!$A$1:$H$1,0))</f>
        <v>yellow</v>
      </c>
      <c r="K1055">
        <f>VLOOKUP($C1055,'Raw-products'!$A$2:$H$1261,MATCH(K$1,'Raw-products'!$A$1:$H$1,0))</f>
        <v>115</v>
      </c>
      <c r="L1055">
        <f>VLOOKUP($C1055,'Raw-products'!$A$2:$H$1261,MATCH(L$1,'Raw-products'!$A$1:$H$1,0))</f>
        <v>75</v>
      </c>
      <c r="M1055" s="5">
        <f t="shared" si="32"/>
        <v>8625</v>
      </c>
      <c r="N1055" cm="1">
        <f t="array" ref="N1055:Q1055">_xlfn.XLOOKUP($B1055,'Raw -orders'!$A:$A,'Raw -orders'!$B:$E)</f>
        <v>865</v>
      </c>
      <c r="O1055">
        <v>56745</v>
      </c>
      <c r="P1055" s="1">
        <v>44302</v>
      </c>
      <c r="Q1055" s="1">
        <v>44320</v>
      </c>
      <c r="R1055" t="str" cm="1">
        <f t="array" ref="R1055:Y1055">_xlfn.XLOOKUP($N1055,'Raw - customers'!$A:$A,'Raw - customers'!$B:$I)</f>
        <v>Ondrea Apark</v>
      </c>
      <c r="S1055" t="str">
        <v>Agender</v>
      </c>
      <c r="T1055">
        <v>44</v>
      </c>
      <c r="U1055" t="str">
        <v>97 Rowe CrestApt. 828</v>
      </c>
      <c r="V1055">
        <v>6913</v>
      </c>
      <c r="W1055" t="str">
        <v>North Riley</v>
      </c>
      <c r="X1055" t="str">
        <v>Victoria</v>
      </c>
      <c r="Y1055" t="str">
        <v>Australia</v>
      </c>
      <c r="Z1055">
        <v>4</v>
      </c>
      <c r="AA1055" s="3" t="str">
        <f t="shared" si="33"/>
        <v>10 to 20</v>
      </c>
      <c r="AP1055" s="6">
        <v>865</v>
      </c>
      <c r="AQ1055" s="6" t="s">
        <v>1396</v>
      </c>
    </row>
    <row r="1056" spans="1:43" x14ac:dyDescent="0.25">
      <c r="A1056">
        <v>1054</v>
      </c>
      <c r="B1056">
        <v>216</v>
      </c>
      <c r="C1056">
        <v>731</v>
      </c>
      <c r="D1056">
        <v>119</v>
      </c>
      <c r="E1056">
        <v>2</v>
      </c>
      <c r="F1056">
        <v>238</v>
      </c>
      <c r="G1056" t="str">
        <f>VLOOKUP($C1056,'Raw-products'!$A$2:$H$1261,MATCH(G$1,'Raw-products'!$A$1:$H$1,0))</f>
        <v>Jacket</v>
      </c>
      <c r="H1056" t="str">
        <f>VLOOKUP($C1056,'Raw-products'!$A$2:$H$1261,MATCH(H$1,'Raw-products'!$A$1:$H$1,0))</f>
        <v>Trench Coat</v>
      </c>
      <c r="I1056" t="str">
        <f>VLOOKUP($C1056,'Raw-products'!$A$2:$H$1261,MATCH(I$1,'Raw-products'!$A$1:$H$1,0))</f>
        <v>S</v>
      </c>
      <c r="J1056" t="str">
        <f>VLOOKUP($C1056,'Raw-products'!$A$2:$H$1261,MATCH(J$1,'Raw-products'!$A$1:$H$1,0))</f>
        <v>violet</v>
      </c>
      <c r="K1056">
        <f>VLOOKUP($C1056,'Raw-products'!$A$2:$H$1261,MATCH(K$1,'Raw-products'!$A$1:$H$1,0))</f>
        <v>112</v>
      </c>
      <c r="L1056">
        <f>VLOOKUP($C1056,'Raw-products'!$A$2:$H$1261,MATCH(L$1,'Raw-products'!$A$1:$H$1,0))</f>
        <v>69</v>
      </c>
      <c r="M1056" s="5">
        <f t="shared" si="32"/>
        <v>7728</v>
      </c>
      <c r="N1056" cm="1">
        <f t="array" ref="N1056:Q1056">_xlfn.XLOOKUP($B1056,'Raw -orders'!$A:$A,'Raw -orders'!$B:$E)</f>
        <v>865</v>
      </c>
      <c r="O1056">
        <v>56745</v>
      </c>
      <c r="P1056" s="1">
        <v>44302</v>
      </c>
      <c r="Q1056" s="1">
        <v>44320</v>
      </c>
      <c r="R1056" t="str" cm="1">
        <f t="array" ref="R1056:Y1056">_xlfn.XLOOKUP($N1056,'Raw - customers'!$A:$A,'Raw - customers'!$B:$I)</f>
        <v>Ondrea Apark</v>
      </c>
      <c r="S1056" t="str">
        <v>Agender</v>
      </c>
      <c r="T1056">
        <v>44</v>
      </c>
      <c r="U1056" t="str">
        <v>97 Rowe CrestApt. 828</v>
      </c>
      <c r="V1056">
        <v>6913</v>
      </c>
      <c r="W1056" t="str">
        <v>North Riley</v>
      </c>
      <c r="X1056" t="str">
        <v>Victoria</v>
      </c>
      <c r="Y1056" t="str">
        <v>Australia</v>
      </c>
      <c r="Z1056">
        <v>4</v>
      </c>
      <c r="AA1056" s="3" t="str">
        <f t="shared" si="33"/>
        <v>10 to 20</v>
      </c>
      <c r="AP1056" s="6">
        <v>865</v>
      </c>
      <c r="AQ1056" s="6" t="s">
        <v>1396</v>
      </c>
    </row>
    <row r="1057" spans="1:43" x14ac:dyDescent="0.25">
      <c r="A1057">
        <v>1055</v>
      </c>
      <c r="B1057">
        <v>216</v>
      </c>
      <c r="C1057">
        <v>303</v>
      </c>
      <c r="D1057">
        <v>105</v>
      </c>
      <c r="E1057">
        <v>1</v>
      </c>
      <c r="F1057">
        <v>105</v>
      </c>
      <c r="G1057" t="str">
        <f>VLOOKUP($C1057,'Raw-products'!$A$2:$H$1261,MATCH(G$1,'Raw-products'!$A$1:$H$1,0))</f>
        <v>Shirt</v>
      </c>
      <c r="H1057" t="str">
        <f>VLOOKUP($C1057,'Raw-products'!$A$2:$H$1261,MATCH(H$1,'Raw-products'!$A$1:$H$1,0))</f>
        <v>Cuban Collar</v>
      </c>
      <c r="I1057" t="str">
        <f>VLOOKUP($C1057,'Raw-products'!$A$2:$H$1261,MATCH(I$1,'Raw-products'!$A$1:$H$1,0))</f>
        <v>L</v>
      </c>
      <c r="J1057" t="str">
        <f>VLOOKUP($C1057,'Raw-products'!$A$2:$H$1261,MATCH(J$1,'Raw-products'!$A$1:$H$1,0))</f>
        <v>blue</v>
      </c>
      <c r="K1057">
        <f>VLOOKUP($C1057,'Raw-products'!$A$2:$H$1261,MATCH(K$1,'Raw-products'!$A$1:$H$1,0))</f>
        <v>93</v>
      </c>
      <c r="L1057">
        <f>VLOOKUP($C1057,'Raw-products'!$A$2:$H$1261,MATCH(L$1,'Raw-products'!$A$1:$H$1,0))</f>
        <v>65</v>
      </c>
      <c r="M1057" s="5">
        <f t="shared" si="32"/>
        <v>6045</v>
      </c>
      <c r="N1057" cm="1">
        <f t="array" ref="N1057:Q1057">_xlfn.XLOOKUP($B1057,'Raw -orders'!$A:$A,'Raw -orders'!$B:$E)</f>
        <v>865</v>
      </c>
      <c r="O1057">
        <v>56745</v>
      </c>
      <c r="P1057" s="1">
        <v>44302</v>
      </c>
      <c r="Q1057" s="1">
        <v>44320</v>
      </c>
      <c r="R1057" t="str" cm="1">
        <f t="array" ref="R1057:Y1057">_xlfn.XLOOKUP($N1057,'Raw - customers'!$A:$A,'Raw - customers'!$B:$I)</f>
        <v>Ondrea Apark</v>
      </c>
      <c r="S1057" t="str">
        <v>Agender</v>
      </c>
      <c r="T1057">
        <v>44</v>
      </c>
      <c r="U1057" t="str">
        <v>97 Rowe CrestApt. 828</v>
      </c>
      <c r="V1057">
        <v>6913</v>
      </c>
      <c r="W1057" t="str">
        <v>North Riley</v>
      </c>
      <c r="X1057" t="str">
        <v>Victoria</v>
      </c>
      <c r="Y1057" t="str">
        <v>Australia</v>
      </c>
      <c r="Z1057">
        <v>4</v>
      </c>
      <c r="AA1057" s="3" t="str">
        <f t="shared" si="33"/>
        <v>10 to 20</v>
      </c>
      <c r="AP1057" s="6">
        <v>865</v>
      </c>
      <c r="AQ1057" s="6" t="s">
        <v>1396</v>
      </c>
    </row>
    <row r="1058" spans="1:43" x14ac:dyDescent="0.25">
      <c r="A1058">
        <v>1056</v>
      </c>
      <c r="B1058">
        <v>216</v>
      </c>
      <c r="C1058">
        <v>493</v>
      </c>
      <c r="D1058">
        <v>102</v>
      </c>
      <c r="E1058">
        <v>3</v>
      </c>
      <c r="F1058">
        <v>306</v>
      </c>
      <c r="G1058" t="str">
        <f>VLOOKUP($C1058,'Raw-products'!$A$2:$H$1261,MATCH(G$1,'Raw-products'!$A$1:$H$1,0))</f>
        <v>Jacket</v>
      </c>
      <c r="H1058" t="str">
        <f>VLOOKUP($C1058,'Raw-products'!$A$2:$H$1261,MATCH(H$1,'Raw-products'!$A$1:$H$1,0))</f>
        <v>Windbreaker</v>
      </c>
      <c r="I1058" t="str">
        <f>VLOOKUP($C1058,'Raw-products'!$A$2:$H$1261,MATCH(I$1,'Raw-products'!$A$1:$H$1,0))</f>
        <v>L</v>
      </c>
      <c r="J1058" t="str">
        <f>VLOOKUP($C1058,'Raw-products'!$A$2:$H$1261,MATCH(J$1,'Raw-products'!$A$1:$H$1,0))</f>
        <v>red</v>
      </c>
      <c r="K1058">
        <f>VLOOKUP($C1058,'Raw-products'!$A$2:$H$1261,MATCH(K$1,'Raw-products'!$A$1:$H$1,0))</f>
        <v>109</v>
      </c>
      <c r="L1058">
        <f>VLOOKUP($C1058,'Raw-products'!$A$2:$H$1261,MATCH(L$1,'Raw-products'!$A$1:$H$1,0))</f>
        <v>40</v>
      </c>
      <c r="M1058" s="5">
        <f t="shared" si="32"/>
        <v>4360</v>
      </c>
      <c r="N1058" cm="1">
        <f t="array" ref="N1058:Q1058">_xlfn.XLOOKUP($B1058,'Raw -orders'!$A:$A,'Raw -orders'!$B:$E)</f>
        <v>865</v>
      </c>
      <c r="O1058">
        <v>56745</v>
      </c>
      <c r="P1058" s="1">
        <v>44302</v>
      </c>
      <c r="Q1058" s="1">
        <v>44320</v>
      </c>
      <c r="R1058" t="str" cm="1">
        <f t="array" ref="R1058:Y1058">_xlfn.XLOOKUP($N1058,'Raw - customers'!$A:$A,'Raw - customers'!$B:$I)</f>
        <v>Ondrea Apark</v>
      </c>
      <c r="S1058" t="str">
        <v>Agender</v>
      </c>
      <c r="T1058">
        <v>44</v>
      </c>
      <c r="U1058" t="str">
        <v>97 Rowe CrestApt. 828</v>
      </c>
      <c r="V1058">
        <v>6913</v>
      </c>
      <c r="W1058" t="str">
        <v>North Riley</v>
      </c>
      <c r="X1058" t="str">
        <v>Victoria</v>
      </c>
      <c r="Y1058" t="str">
        <v>Australia</v>
      </c>
      <c r="Z1058">
        <v>4</v>
      </c>
      <c r="AA1058" s="3" t="str">
        <f t="shared" si="33"/>
        <v>10 to 20</v>
      </c>
      <c r="AP1058" s="6">
        <v>865</v>
      </c>
      <c r="AQ1058" s="6" t="s">
        <v>1396</v>
      </c>
    </row>
    <row r="1059" spans="1:43" x14ac:dyDescent="0.25">
      <c r="A1059">
        <v>1057</v>
      </c>
      <c r="B1059">
        <v>217</v>
      </c>
      <c r="C1059">
        <v>1149</v>
      </c>
      <c r="D1059">
        <v>102</v>
      </c>
      <c r="E1059">
        <v>3</v>
      </c>
      <c r="F1059">
        <v>306</v>
      </c>
      <c r="G1059" t="str">
        <f>VLOOKUP($C1059,'Raw-products'!$A$2:$H$1261,MATCH(G$1,'Raw-products'!$A$1:$H$1,0))</f>
        <v>Trousers</v>
      </c>
      <c r="H1059" t="str">
        <f>VLOOKUP($C1059,'Raw-products'!$A$2:$H$1261,MATCH(H$1,'Raw-products'!$A$1:$H$1,0))</f>
        <v>Cargo Pants</v>
      </c>
      <c r="I1059" t="str">
        <f>VLOOKUP($C1059,'Raw-products'!$A$2:$H$1261,MATCH(I$1,'Raw-products'!$A$1:$H$1,0))</f>
        <v>XL</v>
      </c>
      <c r="J1059" t="str">
        <f>VLOOKUP($C1059,'Raw-products'!$A$2:$H$1261,MATCH(J$1,'Raw-products'!$A$1:$H$1,0))</f>
        <v>indigo</v>
      </c>
      <c r="K1059">
        <f>VLOOKUP($C1059,'Raw-products'!$A$2:$H$1261,MATCH(K$1,'Raw-products'!$A$1:$H$1,0))</f>
        <v>106</v>
      </c>
      <c r="L1059">
        <f>VLOOKUP($C1059,'Raw-products'!$A$2:$H$1261,MATCH(L$1,'Raw-products'!$A$1:$H$1,0))</f>
        <v>64</v>
      </c>
      <c r="M1059" s="5">
        <f t="shared" si="32"/>
        <v>6784</v>
      </c>
      <c r="N1059" cm="1">
        <f t="array" ref="N1059:Q1059">_xlfn.XLOOKUP($B1059,'Raw -orders'!$A:$A,'Raw -orders'!$B:$E)</f>
        <v>234</v>
      </c>
      <c r="O1059">
        <v>47120</v>
      </c>
      <c r="P1059" s="1">
        <v>44395</v>
      </c>
      <c r="Q1059" s="1">
        <v>44408</v>
      </c>
      <c r="R1059" t="str" cm="1">
        <f t="array" ref="R1059:Y1059">_xlfn.XLOOKUP($N1059,'Raw - customers'!$A:$A,'Raw - customers'!$B:$I)</f>
        <v>Duncan Walliker</v>
      </c>
      <c r="S1059" t="str">
        <v>Genderfluid</v>
      </c>
      <c r="T1059">
        <v>37</v>
      </c>
      <c r="U1059" t="str">
        <v>861 Thomas LoopApt. 385</v>
      </c>
      <c r="V1059">
        <v>7368</v>
      </c>
      <c r="W1059" t="str">
        <v>West Zoe</v>
      </c>
      <c r="X1059" t="str">
        <v>Victoria</v>
      </c>
      <c r="Y1059" t="str">
        <v>Australia</v>
      </c>
      <c r="Z1059">
        <v>7</v>
      </c>
      <c r="AA1059" s="3" t="str">
        <f t="shared" si="33"/>
        <v>10 to 20</v>
      </c>
      <c r="AP1059" s="6">
        <v>234</v>
      </c>
      <c r="AQ1059" s="6" t="s">
        <v>1396</v>
      </c>
    </row>
    <row r="1060" spans="1:43" x14ac:dyDescent="0.25">
      <c r="A1060">
        <v>1058</v>
      </c>
      <c r="B1060">
        <v>217</v>
      </c>
      <c r="C1060">
        <v>865</v>
      </c>
      <c r="D1060">
        <v>113</v>
      </c>
      <c r="E1060">
        <v>1</v>
      </c>
      <c r="F1060">
        <v>113</v>
      </c>
      <c r="G1060" t="str">
        <f>VLOOKUP($C1060,'Raw-products'!$A$2:$H$1261,MATCH(G$1,'Raw-products'!$A$1:$H$1,0))</f>
        <v>Trousers</v>
      </c>
      <c r="H1060" t="str">
        <f>VLOOKUP($C1060,'Raw-products'!$A$2:$H$1261,MATCH(H$1,'Raw-products'!$A$1:$H$1,0))</f>
        <v>Chinos</v>
      </c>
      <c r="I1060" t="str">
        <f>VLOOKUP($C1060,'Raw-products'!$A$2:$H$1261,MATCH(I$1,'Raw-products'!$A$1:$H$1,0))</f>
        <v>XS</v>
      </c>
      <c r="J1060" t="str">
        <f>VLOOKUP($C1060,'Raw-products'!$A$2:$H$1261,MATCH(J$1,'Raw-products'!$A$1:$H$1,0))</f>
        <v>indigo</v>
      </c>
      <c r="K1060">
        <f>VLOOKUP($C1060,'Raw-products'!$A$2:$H$1261,MATCH(K$1,'Raw-products'!$A$1:$H$1,0))</f>
        <v>100</v>
      </c>
      <c r="L1060">
        <f>VLOOKUP($C1060,'Raw-products'!$A$2:$H$1261,MATCH(L$1,'Raw-products'!$A$1:$H$1,0))</f>
        <v>61</v>
      </c>
      <c r="M1060" s="5">
        <f t="shared" si="32"/>
        <v>6100</v>
      </c>
      <c r="N1060" cm="1">
        <f t="array" ref="N1060:Q1060">_xlfn.XLOOKUP($B1060,'Raw -orders'!$A:$A,'Raw -orders'!$B:$E)</f>
        <v>234</v>
      </c>
      <c r="O1060">
        <v>47120</v>
      </c>
      <c r="P1060" s="1">
        <v>44395</v>
      </c>
      <c r="Q1060" s="1">
        <v>44408</v>
      </c>
      <c r="R1060" t="str" cm="1">
        <f t="array" ref="R1060:Y1060">_xlfn.XLOOKUP($N1060,'Raw - customers'!$A:$A,'Raw - customers'!$B:$I)</f>
        <v>Duncan Walliker</v>
      </c>
      <c r="S1060" t="str">
        <v>Genderfluid</v>
      </c>
      <c r="T1060">
        <v>37</v>
      </c>
      <c r="U1060" t="str">
        <v>861 Thomas LoopApt. 385</v>
      </c>
      <c r="V1060">
        <v>7368</v>
      </c>
      <c r="W1060" t="str">
        <v>West Zoe</v>
      </c>
      <c r="X1060" t="str">
        <v>Victoria</v>
      </c>
      <c r="Y1060" t="str">
        <v>Australia</v>
      </c>
      <c r="Z1060">
        <v>7</v>
      </c>
      <c r="AA1060" s="3" t="str">
        <f t="shared" si="33"/>
        <v>10 to 20</v>
      </c>
      <c r="AP1060" s="6">
        <v>234</v>
      </c>
      <c r="AQ1060" s="6" t="s">
        <v>1396</v>
      </c>
    </row>
    <row r="1061" spans="1:43" x14ac:dyDescent="0.25">
      <c r="A1061">
        <v>1059</v>
      </c>
      <c r="B1061">
        <v>217</v>
      </c>
      <c r="C1061">
        <v>871</v>
      </c>
      <c r="D1061">
        <v>113</v>
      </c>
      <c r="E1061">
        <v>3</v>
      </c>
      <c r="F1061">
        <v>339</v>
      </c>
      <c r="G1061" t="str">
        <f>VLOOKUP($C1061,'Raw-products'!$A$2:$H$1261,MATCH(G$1,'Raw-products'!$A$1:$H$1,0))</f>
        <v>Trousers</v>
      </c>
      <c r="H1061" t="str">
        <f>VLOOKUP($C1061,'Raw-products'!$A$2:$H$1261,MATCH(H$1,'Raw-products'!$A$1:$H$1,0))</f>
        <v>Chinos</v>
      </c>
      <c r="I1061" t="str">
        <f>VLOOKUP($C1061,'Raw-products'!$A$2:$H$1261,MATCH(I$1,'Raw-products'!$A$1:$H$1,0))</f>
        <v>S</v>
      </c>
      <c r="J1061" t="str">
        <f>VLOOKUP($C1061,'Raw-products'!$A$2:$H$1261,MATCH(J$1,'Raw-products'!$A$1:$H$1,0))</f>
        <v>violet</v>
      </c>
      <c r="K1061">
        <f>VLOOKUP($C1061,'Raw-products'!$A$2:$H$1261,MATCH(K$1,'Raw-products'!$A$1:$H$1,0))</f>
        <v>100</v>
      </c>
      <c r="L1061">
        <f>VLOOKUP($C1061,'Raw-products'!$A$2:$H$1261,MATCH(L$1,'Raw-products'!$A$1:$H$1,0))</f>
        <v>64</v>
      </c>
      <c r="M1061" s="5">
        <f t="shared" si="32"/>
        <v>6400</v>
      </c>
      <c r="N1061" cm="1">
        <f t="array" ref="N1061:Q1061">_xlfn.XLOOKUP($B1061,'Raw -orders'!$A:$A,'Raw -orders'!$B:$E)</f>
        <v>234</v>
      </c>
      <c r="O1061">
        <v>47120</v>
      </c>
      <c r="P1061" s="1">
        <v>44395</v>
      </c>
      <c r="Q1061" s="1">
        <v>44408</v>
      </c>
      <c r="R1061" t="str" cm="1">
        <f t="array" ref="R1061:Y1061">_xlfn.XLOOKUP($N1061,'Raw - customers'!$A:$A,'Raw - customers'!$B:$I)</f>
        <v>Duncan Walliker</v>
      </c>
      <c r="S1061" t="str">
        <v>Genderfluid</v>
      </c>
      <c r="T1061">
        <v>37</v>
      </c>
      <c r="U1061" t="str">
        <v>861 Thomas LoopApt. 385</v>
      </c>
      <c r="V1061">
        <v>7368</v>
      </c>
      <c r="W1061" t="str">
        <v>West Zoe</v>
      </c>
      <c r="X1061" t="str">
        <v>Victoria</v>
      </c>
      <c r="Y1061" t="str">
        <v>Australia</v>
      </c>
      <c r="Z1061">
        <v>7</v>
      </c>
      <c r="AA1061" s="3" t="str">
        <f t="shared" si="33"/>
        <v>10 to 20</v>
      </c>
      <c r="AP1061" s="6">
        <v>234</v>
      </c>
      <c r="AQ1061" s="6" t="s">
        <v>1396</v>
      </c>
    </row>
    <row r="1062" spans="1:43" x14ac:dyDescent="0.25">
      <c r="A1062">
        <v>1060</v>
      </c>
      <c r="B1062">
        <v>217</v>
      </c>
      <c r="C1062">
        <v>245</v>
      </c>
      <c r="D1062">
        <v>95</v>
      </c>
      <c r="E1062">
        <v>2</v>
      </c>
      <c r="F1062">
        <v>190</v>
      </c>
      <c r="G1062" t="str">
        <f>VLOOKUP($C1062,'Raw-products'!$A$2:$H$1261,MATCH(G$1,'Raw-products'!$A$1:$H$1,0))</f>
        <v>Shirt</v>
      </c>
      <c r="H1062" t="str">
        <f>VLOOKUP($C1062,'Raw-products'!$A$2:$H$1261,MATCH(H$1,'Raw-products'!$A$1:$H$1,0))</f>
        <v>Polo</v>
      </c>
      <c r="I1062" t="str">
        <f>VLOOKUP($C1062,'Raw-products'!$A$2:$H$1261,MATCH(I$1,'Raw-products'!$A$1:$H$1,0))</f>
        <v>XS</v>
      </c>
      <c r="J1062" t="str">
        <f>VLOOKUP($C1062,'Raw-products'!$A$2:$H$1261,MATCH(J$1,'Raw-products'!$A$1:$H$1,0))</f>
        <v>red</v>
      </c>
      <c r="K1062">
        <f>VLOOKUP($C1062,'Raw-products'!$A$2:$H$1261,MATCH(K$1,'Raw-products'!$A$1:$H$1,0))</f>
        <v>117</v>
      </c>
      <c r="L1062">
        <f>VLOOKUP($C1062,'Raw-products'!$A$2:$H$1261,MATCH(L$1,'Raw-products'!$A$1:$H$1,0))</f>
        <v>40</v>
      </c>
      <c r="M1062" s="5">
        <f t="shared" si="32"/>
        <v>4680</v>
      </c>
      <c r="N1062" cm="1">
        <f t="array" ref="N1062:Q1062">_xlfn.XLOOKUP($B1062,'Raw -orders'!$A:$A,'Raw -orders'!$B:$E)</f>
        <v>234</v>
      </c>
      <c r="O1062">
        <v>47120</v>
      </c>
      <c r="P1062" s="1">
        <v>44395</v>
      </c>
      <c r="Q1062" s="1">
        <v>44408</v>
      </c>
      <c r="R1062" t="str" cm="1">
        <f t="array" ref="R1062:Y1062">_xlfn.XLOOKUP($N1062,'Raw - customers'!$A:$A,'Raw - customers'!$B:$I)</f>
        <v>Duncan Walliker</v>
      </c>
      <c r="S1062" t="str">
        <v>Genderfluid</v>
      </c>
      <c r="T1062">
        <v>37</v>
      </c>
      <c r="U1062" t="str">
        <v>861 Thomas LoopApt. 385</v>
      </c>
      <c r="V1062">
        <v>7368</v>
      </c>
      <c r="W1062" t="str">
        <v>West Zoe</v>
      </c>
      <c r="X1062" t="str">
        <v>Victoria</v>
      </c>
      <c r="Y1062" t="str">
        <v>Australia</v>
      </c>
      <c r="Z1062">
        <v>7</v>
      </c>
      <c r="AA1062" s="3" t="str">
        <f t="shared" si="33"/>
        <v>10 to 20</v>
      </c>
      <c r="AP1062" s="6">
        <v>234</v>
      </c>
      <c r="AQ1062" s="6" t="s">
        <v>1396</v>
      </c>
    </row>
    <row r="1063" spans="1:43" x14ac:dyDescent="0.25">
      <c r="A1063">
        <v>1061</v>
      </c>
      <c r="B1063">
        <v>217</v>
      </c>
      <c r="C1063">
        <v>277</v>
      </c>
      <c r="D1063">
        <v>95</v>
      </c>
      <c r="E1063">
        <v>3</v>
      </c>
      <c r="F1063">
        <v>285</v>
      </c>
      <c r="G1063" t="str">
        <f>VLOOKUP($C1063,'Raw-products'!$A$2:$H$1261,MATCH(G$1,'Raw-products'!$A$1:$H$1,0))</f>
        <v>Shirt</v>
      </c>
      <c r="H1063" t="str">
        <f>VLOOKUP($C1063,'Raw-products'!$A$2:$H$1261,MATCH(H$1,'Raw-products'!$A$1:$H$1,0))</f>
        <v>Polo</v>
      </c>
      <c r="I1063" t="str">
        <f>VLOOKUP($C1063,'Raw-products'!$A$2:$H$1261,MATCH(I$1,'Raw-products'!$A$1:$H$1,0))</f>
        <v>M</v>
      </c>
      <c r="J1063" t="str">
        <f>VLOOKUP($C1063,'Raw-products'!$A$2:$H$1261,MATCH(J$1,'Raw-products'!$A$1:$H$1,0))</f>
        <v>violet</v>
      </c>
      <c r="K1063">
        <f>VLOOKUP($C1063,'Raw-products'!$A$2:$H$1261,MATCH(K$1,'Raw-products'!$A$1:$H$1,0))</f>
        <v>117</v>
      </c>
      <c r="L1063">
        <f>VLOOKUP($C1063,'Raw-products'!$A$2:$H$1261,MATCH(L$1,'Raw-products'!$A$1:$H$1,0))</f>
        <v>77</v>
      </c>
      <c r="M1063" s="5">
        <f t="shared" si="32"/>
        <v>9009</v>
      </c>
      <c r="N1063" cm="1">
        <f t="array" ref="N1063:Q1063">_xlfn.XLOOKUP($B1063,'Raw -orders'!$A:$A,'Raw -orders'!$B:$E)</f>
        <v>234</v>
      </c>
      <c r="O1063">
        <v>47120</v>
      </c>
      <c r="P1063" s="1">
        <v>44395</v>
      </c>
      <c r="Q1063" s="1">
        <v>44408</v>
      </c>
      <c r="R1063" t="str" cm="1">
        <f t="array" ref="R1063:Y1063">_xlfn.XLOOKUP($N1063,'Raw - customers'!$A:$A,'Raw - customers'!$B:$I)</f>
        <v>Duncan Walliker</v>
      </c>
      <c r="S1063" t="str">
        <v>Genderfluid</v>
      </c>
      <c r="T1063">
        <v>37</v>
      </c>
      <c r="U1063" t="str">
        <v>861 Thomas LoopApt. 385</v>
      </c>
      <c r="V1063">
        <v>7368</v>
      </c>
      <c r="W1063" t="str">
        <v>West Zoe</v>
      </c>
      <c r="X1063" t="str">
        <v>Victoria</v>
      </c>
      <c r="Y1063" t="str">
        <v>Australia</v>
      </c>
      <c r="Z1063">
        <v>7</v>
      </c>
      <c r="AA1063" s="3" t="str">
        <f t="shared" si="33"/>
        <v>10 to 20</v>
      </c>
      <c r="AP1063" s="6">
        <v>234</v>
      </c>
      <c r="AQ1063" s="6" t="s">
        <v>1396</v>
      </c>
    </row>
    <row r="1064" spans="1:43" x14ac:dyDescent="0.25">
      <c r="A1064">
        <v>1062</v>
      </c>
      <c r="B1064">
        <v>217</v>
      </c>
      <c r="C1064">
        <v>1058</v>
      </c>
      <c r="D1064">
        <v>93</v>
      </c>
      <c r="E1064">
        <v>1</v>
      </c>
      <c r="F1064">
        <v>93</v>
      </c>
      <c r="G1064" t="str">
        <f>VLOOKUP($C1064,'Raw-products'!$A$2:$H$1261,MATCH(G$1,'Raw-products'!$A$1:$H$1,0))</f>
        <v>Trousers</v>
      </c>
      <c r="H1064" t="str">
        <f>VLOOKUP($C1064,'Raw-products'!$A$2:$H$1261,MATCH(H$1,'Raw-products'!$A$1:$H$1,0))</f>
        <v>Joggers</v>
      </c>
      <c r="I1064" t="str">
        <f>VLOOKUP($C1064,'Raw-products'!$A$2:$H$1261,MATCH(I$1,'Raw-products'!$A$1:$H$1,0))</f>
        <v>L</v>
      </c>
      <c r="J1064" t="str">
        <f>VLOOKUP($C1064,'Raw-products'!$A$2:$H$1261,MATCH(J$1,'Raw-products'!$A$1:$H$1,0))</f>
        <v>orange</v>
      </c>
      <c r="K1064">
        <f>VLOOKUP($C1064,'Raw-products'!$A$2:$H$1261,MATCH(K$1,'Raw-products'!$A$1:$H$1,0))</f>
        <v>94</v>
      </c>
      <c r="L1064">
        <f>VLOOKUP($C1064,'Raw-products'!$A$2:$H$1261,MATCH(L$1,'Raw-products'!$A$1:$H$1,0))</f>
        <v>49</v>
      </c>
      <c r="M1064" s="5">
        <f t="shared" si="32"/>
        <v>4606</v>
      </c>
      <c r="N1064" cm="1">
        <f t="array" ref="N1064:Q1064">_xlfn.XLOOKUP($B1064,'Raw -orders'!$A:$A,'Raw -orders'!$B:$E)</f>
        <v>234</v>
      </c>
      <c r="O1064">
        <v>47120</v>
      </c>
      <c r="P1064" s="1">
        <v>44395</v>
      </c>
      <c r="Q1064" s="1">
        <v>44408</v>
      </c>
      <c r="R1064" t="str" cm="1">
        <f t="array" ref="R1064:Y1064">_xlfn.XLOOKUP($N1064,'Raw - customers'!$A:$A,'Raw - customers'!$B:$I)</f>
        <v>Duncan Walliker</v>
      </c>
      <c r="S1064" t="str">
        <v>Genderfluid</v>
      </c>
      <c r="T1064">
        <v>37</v>
      </c>
      <c r="U1064" t="str">
        <v>861 Thomas LoopApt. 385</v>
      </c>
      <c r="V1064">
        <v>7368</v>
      </c>
      <c r="W1064" t="str">
        <v>West Zoe</v>
      </c>
      <c r="X1064" t="str">
        <v>Victoria</v>
      </c>
      <c r="Y1064" t="str">
        <v>Australia</v>
      </c>
      <c r="Z1064">
        <v>7</v>
      </c>
      <c r="AA1064" s="3" t="str">
        <f t="shared" si="33"/>
        <v>10 to 20</v>
      </c>
      <c r="AP1064" s="6">
        <v>234</v>
      </c>
      <c r="AQ1064" s="6" t="s">
        <v>1396</v>
      </c>
    </row>
    <row r="1065" spans="1:43" x14ac:dyDescent="0.25">
      <c r="A1065">
        <v>1063</v>
      </c>
      <c r="B1065">
        <v>217</v>
      </c>
      <c r="C1065">
        <v>1029</v>
      </c>
      <c r="D1065">
        <v>90</v>
      </c>
      <c r="E1065">
        <v>3</v>
      </c>
      <c r="F1065">
        <v>270</v>
      </c>
      <c r="G1065" t="str">
        <f>VLOOKUP($C1065,'Raw-products'!$A$2:$H$1261,MATCH(G$1,'Raw-products'!$A$1:$H$1,0))</f>
        <v>Trousers</v>
      </c>
      <c r="H1065" t="str">
        <f>VLOOKUP($C1065,'Raw-products'!$A$2:$H$1261,MATCH(H$1,'Raw-products'!$A$1:$H$1,0))</f>
        <v>Relaxed Leg</v>
      </c>
      <c r="I1065" t="str">
        <f>VLOOKUP($C1065,'Raw-products'!$A$2:$H$1261,MATCH(I$1,'Raw-products'!$A$1:$H$1,0))</f>
        <v>XL</v>
      </c>
      <c r="J1065" t="str">
        <f>VLOOKUP($C1065,'Raw-products'!$A$2:$H$1261,MATCH(J$1,'Raw-products'!$A$1:$H$1,0))</f>
        <v>yellow</v>
      </c>
      <c r="K1065">
        <f>VLOOKUP($C1065,'Raw-products'!$A$2:$H$1261,MATCH(K$1,'Raw-products'!$A$1:$H$1,0))</f>
        <v>95</v>
      </c>
      <c r="L1065">
        <f>VLOOKUP($C1065,'Raw-products'!$A$2:$H$1261,MATCH(L$1,'Raw-products'!$A$1:$H$1,0))</f>
        <v>54</v>
      </c>
      <c r="M1065" s="5">
        <f t="shared" si="32"/>
        <v>5130</v>
      </c>
      <c r="N1065" cm="1">
        <f t="array" ref="N1065:Q1065">_xlfn.XLOOKUP($B1065,'Raw -orders'!$A:$A,'Raw -orders'!$B:$E)</f>
        <v>234</v>
      </c>
      <c r="O1065">
        <v>47120</v>
      </c>
      <c r="P1065" s="1">
        <v>44395</v>
      </c>
      <c r="Q1065" s="1">
        <v>44408</v>
      </c>
      <c r="R1065" t="str" cm="1">
        <f t="array" ref="R1065:Y1065">_xlfn.XLOOKUP($N1065,'Raw - customers'!$A:$A,'Raw - customers'!$B:$I)</f>
        <v>Duncan Walliker</v>
      </c>
      <c r="S1065" t="str">
        <v>Genderfluid</v>
      </c>
      <c r="T1065">
        <v>37</v>
      </c>
      <c r="U1065" t="str">
        <v>861 Thomas LoopApt. 385</v>
      </c>
      <c r="V1065">
        <v>7368</v>
      </c>
      <c r="W1065" t="str">
        <v>West Zoe</v>
      </c>
      <c r="X1065" t="str">
        <v>Victoria</v>
      </c>
      <c r="Y1065" t="str">
        <v>Australia</v>
      </c>
      <c r="Z1065">
        <v>7</v>
      </c>
      <c r="AA1065" s="3" t="str">
        <f t="shared" si="33"/>
        <v>10 to 20</v>
      </c>
      <c r="AP1065" s="6">
        <v>234</v>
      </c>
      <c r="AQ1065" s="6" t="s">
        <v>1396</v>
      </c>
    </row>
    <row r="1066" spans="1:43" x14ac:dyDescent="0.25">
      <c r="A1066">
        <v>1064</v>
      </c>
      <c r="B1066">
        <v>218</v>
      </c>
      <c r="C1066">
        <v>360</v>
      </c>
      <c r="D1066">
        <v>94</v>
      </c>
      <c r="E1066">
        <v>1</v>
      </c>
      <c r="F1066">
        <v>94</v>
      </c>
      <c r="G1066" t="str">
        <f>VLOOKUP($C1066,'Raw-products'!$A$2:$H$1261,MATCH(G$1,'Raw-products'!$A$1:$H$1,0))</f>
        <v>Shirt</v>
      </c>
      <c r="H1066" t="str">
        <f>VLOOKUP($C1066,'Raw-products'!$A$2:$H$1261,MATCH(H$1,'Raw-products'!$A$1:$H$1,0))</f>
        <v>Henley</v>
      </c>
      <c r="I1066" t="str">
        <f>VLOOKUP($C1066,'Raw-products'!$A$2:$H$1261,MATCH(I$1,'Raw-products'!$A$1:$H$1,0))</f>
        <v>XS</v>
      </c>
      <c r="J1066" t="str">
        <f>VLOOKUP($C1066,'Raw-products'!$A$2:$H$1261,MATCH(J$1,'Raw-products'!$A$1:$H$1,0))</f>
        <v>yellow</v>
      </c>
      <c r="K1066">
        <f>VLOOKUP($C1066,'Raw-products'!$A$2:$H$1261,MATCH(K$1,'Raw-products'!$A$1:$H$1,0))</f>
        <v>92</v>
      </c>
      <c r="L1066">
        <f>VLOOKUP($C1066,'Raw-products'!$A$2:$H$1261,MATCH(L$1,'Raw-products'!$A$1:$H$1,0))</f>
        <v>42</v>
      </c>
      <c r="M1066" s="5">
        <f t="shared" si="32"/>
        <v>3864</v>
      </c>
      <c r="N1066" cm="1">
        <f t="array" ref="N1066:Q1066">_xlfn.XLOOKUP($B1066,'Raw -orders'!$A:$A,'Raw -orders'!$B:$E)</f>
        <v>606</v>
      </c>
      <c r="O1066">
        <v>22309</v>
      </c>
      <c r="P1066" s="1">
        <v>44389</v>
      </c>
      <c r="Q1066" s="1">
        <v>44397</v>
      </c>
      <c r="R1066" t="str" cm="1">
        <f t="array" ref="R1066:Y1066">_xlfn.XLOOKUP($N1066,'Raw - customers'!$A:$A,'Raw - customers'!$B:$I)</f>
        <v>Averyl Atthow</v>
      </c>
      <c r="S1066" t="str">
        <v>Polygender</v>
      </c>
      <c r="T1066">
        <v>53</v>
      </c>
      <c r="U1066" t="str">
        <v>24 Alexis BoulevardSuite 321</v>
      </c>
      <c r="V1066">
        <v>8684</v>
      </c>
      <c r="W1066" t="str">
        <v>Calebville</v>
      </c>
      <c r="X1066" t="str">
        <v>New South Wales</v>
      </c>
      <c r="Y1066" t="str">
        <v>Australia</v>
      </c>
      <c r="Z1066">
        <v>7</v>
      </c>
      <c r="AA1066" s="3" t="str">
        <f t="shared" si="33"/>
        <v>0 to 10</v>
      </c>
      <c r="AP1066" s="6">
        <v>606</v>
      </c>
      <c r="AQ1066" s="6" t="s">
        <v>1362</v>
      </c>
    </row>
    <row r="1067" spans="1:43" x14ac:dyDescent="0.25">
      <c r="A1067">
        <v>1065</v>
      </c>
      <c r="B1067">
        <v>218</v>
      </c>
      <c r="C1067">
        <v>478</v>
      </c>
      <c r="D1067">
        <v>118</v>
      </c>
      <c r="E1067">
        <v>2</v>
      </c>
      <c r="F1067">
        <v>236</v>
      </c>
      <c r="G1067" t="str">
        <f>VLOOKUP($C1067,'Raw-products'!$A$2:$H$1261,MATCH(G$1,'Raw-products'!$A$1:$H$1,0))</f>
        <v>Jacket</v>
      </c>
      <c r="H1067" t="str">
        <f>VLOOKUP($C1067,'Raw-products'!$A$2:$H$1261,MATCH(H$1,'Raw-products'!$A$1:$H$1,0))</f>
        <v>Puffer</v>
      </c>
      <c r="I1067" t="str">
        <f>VLOOKUP($C1067,'Raw-products'!$A$2:$H$1261,MATCH(I$1,'Raw-products'!$A$1:$H$1,0))</f>
        <v>L</v>
      </c>
      <c r="J1067" t="str">
        <f>VLOOKUP($C1067,'Raw-products'!$A$2:$H$1261,MATCH(J$1,'Raw-products'!$A$1:$H$1,0))</f>
        <v>blue</v>
      </c>
      <c r="K1067">
        <f>VLOOKUP($C1067,'Raw-products'!$A$2:$H$1261,MATCH(K$1,'Raw-products'!$A$1:$H$1,0))</f>
        <v>110</v>
      </c>
      <c r="L1067">
        <f>VLOOKUP($C1067,'Raw-products'!$A$2:$H$1261,MATCH(L$1,'Raw-products'!$A$1:$H$1,0))</f>
        <v>48</v>
      </c>
      <c r="M1067" s="5">
        <f t="shared" si="32"/>
        <v>5280</v>
      </c>
      <c r="N1067" cm="1">
        <f t="array" ref="N1067:Q1067">_xlfn.XLOOKUP($B1067,'Raw -orders'!$A:$A,'Raw -orders'!$B:$E)</f>
        <v>606</v>
      </c>
      <c r="O1067">
        <v>22309</v>
      </c>
      <c r="P1067" s="1">
        <v>44389</v>
      </c>
      <c r="Q1067" s="1">
        <v>44397</v>
      </c>
      <c r="R1067" t="str" cm="1">
        <f t="array" ref="R1067:Y1067">_xlfn.XLOOKUP($N1067,'Raw - customers'!$A:$A,'Raw - customers'!$B:$I)</f>
        <v>Averyl Atthow</v>
      </c>
      <c r="S1067" t="str">
        <v>Polygender</v>
      </c>
      <c r="T1067">
        <v>53</v>
      </c>
      <c r="U1067" t="str">
        <v>24 Alexis BoulevardSuite 321</v>
      </c>
      <c r="V1067">
        <v>8684</v>
      </c>
      <c r="W1067" t="str">
        <v>Calebville</v>
      </c>
      <c r="X1067" t="str">
        <v>New South Wales</v>
      </c>
      <c r="Y1067" t="str">
        <v>Australia</v>
      </c>
      <c r="Z1067">
        <v>7</v>
      </c>
      <c r="AA1067" s="3" t="str">
        <f t="shared" si="33"/>
        <v>0 to 10</v>
      </c>
      <c r="AP1067" s="6">
        <v>606</v>
      </c>
      <c r="AQ1067" s="6" t="s">
        <v>1362</v>
      </c>
    </row>
    <row r="1068" spans="1:43" x14ac:dyDescent="0.25">
      <c r="A1068">
        <v>1066</v>
      </c>
      <c r="B1068">
        <v>218</v>
      </c>
      <c r="C1068">
        <v>1219</v>
      </c>
      <c r="D1068">
        <v>105</v>
      </c>
      <c r="E1068">
        <v>3</v>
      </c>
      <c r="F1068">
        <v>315</v>
      </c>
      <c r="G1068" t="str">
        <f>VLOOKUP($C1068,'Raw-products'!$A$2:$H$1261,MATCH(G$1,'Raw-products'!$A$1:$H$1,0))</f>
        <v>Trousers</v>
      </c>
      <c r="H1068" t="str">
        <f>VLOOKUP($C1068,'Raw-products'!$A$2:$H$1261,MATCH(H$1,'Raw-products'!$A$1:$H$1,0))</f>
        <v>Pleated</v>
      </c>
      <c r="I1068" t="str">
        <f>VLOOKUP($C1068,'Raw-products'!$A$2:$H$1261,MATCH(I$1,'Raw-products'!$A$1:$H$1,0))</f>
        <v>XL</v>
      </c>
      <c r="J1068" t="str">
        <f>VLOOKUP($C1068,'Raw-products'!$A$2:$H$1261,MATCH(J$1,'Raw-products'!$A$1:$H$1,0))</f>
        <v>indigo</v>
      </c>
      <c r="K1068">
        <f>VLOOKUP($C1068,'Raw-products'!$A$2:$H$1261,MATCH(K$1,'Raw-products'!$A$1:$H$1,0))</f>
        <v>90</v>
      </c>
      <c r="L1068">
        <f>VLOOKUP($C1068,'Raw-products'!$A$2:$H$1261,MATCH(L$1,'Raw-products'!$A$1:$H$1,0))</f>
        <v>45</v>
      </c>
      <c r="M1068" s="5">
        <f t="shared" si="32"/>
        <v>4050</v>
      </c>
      <c r="N1068" cm="1">
        <f t="array" ref="N1068:Q1068">_xlfn.XLOOKUP($B1068,'Raw -orders'!$A:$A,'Raw -orders'!$B:$E)</f>
        <v>606</v>
      </c>
      <c r="O1068">
        <v>22309</v>
      </c>
      <c r="P1068" s="1">
        <v>44389</v>
      </c>
      <c r="Q1068" s="1">
        <v>44397</v>
      </c>
      <c r="R1068" t="str" cm="1">
        <f t="array" ref="R1068:Y1068">_xlfn.XLOOKUP($N1068,'Raw - customers'!$A:$A,'Raw - customers'!$B:$I)</f>
        <v>Averyl Atthow</v>
      </c>
      <c r="S1068" t="str">
        <v>Polygender</v>
      </c>
      <c r="T1068">
        <v>53</v>
      </c>
      <c r="U1068" t="str">
        <v>24 Alexis BoulevardSuite 321</v>
      </c>
      <c r="V1068">
        <v>8684</v>
      </c>
      <c r="W1068" t="str">
        <v>Calebville</v>
      </c>
      <c r="X1068" t="str">
        <v>New South Wales</v>
      </c>
      <c r="Y1068" t="str">
        <v>Australia</v>
      </c>
      <c r="Z1068">
        <v>7</v>
      </c>
      <c r="AA1068" s="3" t="str">
        <f t="shared" si="33"/>
        <v>0 to 10</v>
      </c>
      <c r="AP1068" s="6">
        <v>606</v>
      </c>
      <c r="AQ1068" s="6" t="s">
        <v>1362</v>
      </c>
    </row>
    <row r="1069" spans="1:43" x14ac:dyDescent="0.25">
      <c r="A1069">
        <v>1067</v>
      </c>
      <c r="B1069">
        <v>219</v>
      </c>
      <c r="C1069">
        <v>279</v>
      </c>
      <c r="D1069">
        <v>95</v>
      </c>
      <c r="E1069">
        <v>2</v>
      </c>
      <c r="F1069">
        <v>190</v>
      </c>
      <c r="G1069" t="str">
        <f>VLOOKUP($C1069,'Raw-products'!$A$2:$H$1261,MATCH(G$1,'Raw-products'!$A$1:$H$1,0))</f>
        <v>Shirt</v>
      </c>
      <c r="H1069" t="str">
        <f>VLOOKUP($C1069,'Raw-products'!$A$2:$H$1261,MATCH(H$1,'Raw-products'!$A$1:$H$1,0))</f>
        <v>Polo</v>
      </c>
      <c r="I1069" t="str">
        <f>VLOOKUP($C1069,'Raw-products'!$A$2:$H$1261,MATCH(I$1,'Raw-products'!$A$1:$H$1,0))</f>
        <v>XL</v>
      </c>
      <c r="J1069" t="str">
        <f>VLOOKUP($C1069,'Raw-products'!$A$2:$H$1261,MATCH(J$1,'Raw-products'!$A$1:$H$1,0))</f>
        <v>violet</v>
      </c>
      <c r="K1069">
        <f>VLOOKUP($C1069,'Raw-products'!$A$2:$H$1261,MATCH(K$1,'Raw-products'!$A$1:$H$1,0))</f>
        <v>117</v>
      </c>
      <c r="L1069">
        <f>VLOOKUP($C1069,'Raw-products'!$A$2:$H$1261,MATCH(L$1,'Raw-products'!$A$1:$H$1,0))</f>
        <v>79</v>
      </c>
      <c r="M1069" s="5">
        <f t="shared" si="32"/>
        <v>9243</v>
      </c>
      <c r="N1069" cm="1">
        <f t="array" ref="N1069:Q1069">_xlfn.XLOOKUP($B1069,'Raw -orders'!$A:$A,'Raw -orders'!$B:$E)</f>
        <v>667</v>
      </c>
      <c r="O1069">
        <v>14137</v>
      </c>
      <c r="P1069" s="1">
        <v>44201</v>
      </c>
      <c r="Q1069" s="1">
        <v>44206</v>
      </c>
      <c r="R1069" t="str" cm="1">
        <f t="array" ref="R1069:Y1069">_xlfn.XLOOKUP($N1069,'Raw - customers'!$A:$A,'Raw - customers'!$B:$I)</f>
        <v>Annice Kelcey</v>
      </c>
      <c r="S1069" t="str">
        <v>Polygender</v>
      </c>
      <c r="T1069">
        <v>30</v>
      </c>
      <c r="U1069" t="str">
        <v>66 Jacob PassSuite 159</v>
      </c>
      <c r="V1069">
        <v>4671</v>
      </c>
      <c r="W1069" t="str">
        <v>New Beau</v>
      </c>
      <c r="X1069" t="str">
        <v>Victoria</v>
      </c>
      <c r="Y1069" t="str">
        <v>Australia</v>
      </c>
      <c r="Z1069">
        <v>1</v>
      </c>
      <c r="AA1069" s="3" t="str">
        <f t="shared" si="33"/>
        <v>0 to 10</v>
      </c>
      <c r="AP1069" s="6">
        <v>667</v>
      </c>
      <c r="AQ1069" s="6" t="s">
        <v>1396</v>
      </c>
    </row>
    <row r="1070" spans="1:43" x14ac:dyDescent="0.25">
      <c r="A1070">
        <v>1068</v>
      </c>
      <c r="B1070">
        <v>219</v>
      </c>
      <c r="C1070">
        <v>872</v>
      </c>
      <c r="D1070">
        <v>113</v>
      </c>
      <c r="E1070">
        <v>1</v>
      </c>
      <c r="F1070">
        <v>113</v>
      </c>
      <c r="G1070" t="str">
        <f>VLOOKUP($C1070,'Raw-products'!$A$2:$H$1261,MATCH(G$1,'Raw-products'!$A$1:$H$1,0))</f>
        <v>Trousers</v>
      </c>
      <c r="H1070" t="str">
        <f>VLOOKUP($C1070,'Raw-products'!$A$2:$H$1261,MATCH(H$1,'Raw-products'!$A$1:$H$1,0))</f>
        <v>Chinos</v>
      </c>
      <c r="I1070" t="str">
        <f>VLOOKUP($C1070,'Raw-products'!$A$2:$H$1261,MATCH(I$1,'Raw-products'!$A$1:$H$1,0))</f>
        <v>M</v>
      </c>
      <c r="J1070" t="str">
        <f>VLOOKUP($C1070,'Raw-products'!$A$2:$H$1261,MATCH(J$1,'Raw-products'!$A$1:$H$1,0))</f>
        <v>violet</v>
      </c>
      <c r="K1070">
        <f>VLOOKUP($C1070,'Raw-products'!$A$2:$H$1261,MATCH(K$1,'Raw-products'!$A$1:$H$1,0))</f>
        <v>100</v>
      </c>
      <c r="L1070">
        <f>VLOOKUP($C1070,'Raw-products'!$A$2:$H$1261,MATCH(L$1,'Raw-products'!$A$1:$H$1,0))</f>
        <v>54</v>
      </c>
      <c r="M1070" s="5">
        <f t="shared" si="32"/>
        <v>5400</v>
      </c>
      <c r="N1070" cm="1">
        <f t="array" ref="N1070:Q1070">_xlfn.XLOOKUP($B1070,'Raw -orders'!$A:$A,'Raw -orders'!$B:$E)</f>
        <v>667</v>
      </c>
      <c r="O1070">
        <v>14137</v>
      </c>
      <c r="P1070" s="1">
        <v>44201</v>
      </c>
      <c r="Q1070" s="1">
        <v>44206</v>
      </c>
      <c r="R1070" t="str" cm="1">
        <f t="array" ref="R1070:Y1070">_xlfn.XLOOKUP($N1070,'Raw - customers'!$A:$A,'Raw - customers'!$B:$I)</f>
        <v>Annice Kelcey</v>
      </c>
      <c r="S1070" t="str">
        <v>Polygender</v>
      </c>
      <c r="T1070">
        <v>30</v>
      </c>
      <c r="U1070" t="str">
        <v>66 Jacob PassSuite 159</v>
      </c>
      <c r="V1070">
        <v>4671</v>
      </c>
      <c r="W1070" t="str">
        <v>New Beau</v>
      </c>
      <c r="X1070" t="str">
        <v>Victoria</v>
      </c>
      <c r="Y1070" t="str">
        <v>Australia</v>
      </c>
      <c r="Z1070">
        <v>1</v>
      </c>
      <c r="AA1070" s="3" t="str">
        <f t="shared" si="33"/>
        <v>0 to 10</v>
      </c>
      <c r="AP1070" s="6">
        <v>667</v>
      </c>
      <c r="AQ1070" s="6" t="s">
        <v>1396</v>
      </c>
    </row>
    <row r="1071" spans="1:43" x14ac:dyDescent="0.25">
      <c r="A1071">
        <v>1069</v>
      </c>
      <c r="B1071">
        <v>219</v>
      </c>
      <c r="C1071">
        <v>288</v>
      </c>
      <c r="D1071">
        <v>105</v>
      </c>
      <c r="E1071">
        <v>1</v>
      </c>
      <c r="F1071">
        <v>105</v>
      </c>
      <c r="G1071" t="str">
        <f>VLOOKUP($C1071,'Raw-products'!$A$2:$H$1261,MATCH(G$1,'Raw-products'!$A$1:$H$1,0))</f>
        <v>Shirt</v>
      </c>
      <c r="H1071" t="str">
        <f>VLOOKUP($C1071,'Raw-products'!$A$2:$H$1261,MATCH(H$1,'Raw-products'!$A$1:$H$1,0))</f>
        <v>Cuban Collar</v>
      </c>
      <c r="I1071" t="str">
        <f>VLOOKUP($C1071,'Raw-products'!$A$2:$H$1261,MATCH(I$1,'Raw-products'!$A$1:$H$1,0))</f>
        <v>L</v>
      </c>
      <c r="J1071" t="str">
        <f>VLOOKUP($C1071,'Raw-products'!$A$2:$H$1261,MATCH(J$1,'Raw-products'!$A$1:$H$1,0))</f>
        <v>orange</v>
      </c>
      <c r="K1071">
        <f>VLOOKUP($C1071,'Raw-products'!$A$2:$H$1261,MATCH(K$1,'Raw-products'!$A$1:$H$1,0))</f>
        <v>93</v>
      </c>
      <c r="L1071">
        <f>VLOOKUP($C1071,'Raw-products'!$A$2:$H$1261,MATCH(L$1,'Raw-products'!$A$1:$H$1,0))</f>
        <v>65</v>
      </c>
      <c r="M1071" s="5">
        <f t="shared" si="32"/>
        <v>6045</v>
      </c>
      <c r="N1071" cm="1">
        <f t="array" ref="N1071:Q1071">_xlfn.XLOOKUP($B1071,'Raw -orders'!$A:$A,'Raw -orders'!$B:$E)</f>
        <v>667</v>
      </c>
      <c r="O1071">
        <v>14137</v>
      </c>
      <c r="P1071" s="1">
        <v>44201</v>
      </c>
      <c r="Q1071" s="1">
        <v>44206</v>
      </c>
      <c r="R1071" t="str" cm="1">
        <f t="array" ref="R1071:Y1071">_xlfn.XLOOKUP($N1071,'Raw - customers'!$A:$A,'Raw - customers'!$B:$I)</f>
        <v>Annice Kelcey</v>
      </c>
      <c r="S1071" t="str">
        <v>Polygender</v>
      </c>
      <c r="T1071">
        <v>30</v>
      </c>
      <c r="U1071" t="str">
        <v>66 Jacob PassSuite 159</v>
      </c>
      <c r="V1071">
        <v>4671</v>
      </c>
      <c r="W1071" t="str">
        <v>New Beau</v>
      </c>
      <c r="X1071" t="str">
        <v>Victoria</v>
      </c>
      <c r="Y1071" t="str">
        <v>Australia</v>
      </c>
      <c r="Z1071">
        <v>1</v>
      </c>
      <c r="AA1071" s="3" t="str">
        <f t="shared" si="33"/>
        <v>0 to 10</v>
      </c>
      <c r="AP1071" s="6">
        <v>667</v>
      </c>
      <c r="AQ1071" s="6" t="s">
        <v>1396</v>
      </c>
    </row>
    <row r="1072" spans="1:43" x14ac:dyDescent="0.25">
      <c r="A1072">
        <v>1070</v>
      </c>
      <c r="B1072">
        <v>219</v>
      </c>
      <c r="C1072">
        <v>956</v>
      </c>
      <c r="D1072">
        <v>97</v>
      </c>
      <c r="E1072">
        <v>1</v>
      </c>
      <c r="F1072">
        <v>97</v>
      </c>
      <c r="G1072" t="str">
        <f>VLOOKUP($C1072,'Raw-products'!$A$2:$H$1261,MATCH(G$1,'Raw-products'!$A$1:$H$1,0))</f>
        <v>Trousers</v>
      </c>
      <c r="H1072" t="str">
        <f>VLOOKUP($C1072,'Raw-products'!$A$2:$H$1261,MATCH(H$1,'Raw-products'!$A$1:$H$1,0))</f>
        <v>Slim-Fit</v>
      </c>
      <c r="I1072" t="str">
        <f>VLOOKUP($C1072,'Raw-products'!$A$2:$H$1261,MATCH(I$1,'Raw-products'!$A$1:$H$1,0))</f>
        <v>S</v>
      </c>
      <c r="J1072" t="str">
        <f>VLOOKUP($C1072,'Raw-products'!$A$2:$H$1261,MATCH(J$1,'Raw-products'!$A$1:$H$1,0))</f>
        <v>yellow</v>
      </c>
      <c r="K1072">
        <f>VLOOKUP($C1072,'Raw-products'!$A$2:$H$1261,MATCH(K$1,'Raw-products'!$A$1:$H$1,0))</f>
        <v>119</v>
      </c>
      <c r="L1072">
        <f>VLOOKUP($C1072,'Raw-products'!$A$2:$H$1261,MATCH(L$1,'Raw-products'!$A$1:$H$1,0))</f>
        <v>54</v>
      </c>
      <c r="M1072" s="5">
        <f t="shared" si="32"/>
        <v>6426</v>
      </c>
      <c r="N1072" cm="1">
        <f t="array" ref="N1072:Q1072">_xlfn.XLOOKUP($B1072,'Raw -orders'!$A:$A,'Raw -orders'!$B:$E)</f>
        <v>667</v>
      </c>
      <c r="O1072">
        <v>14137</v>
      </c>
      <c r="P1072" s="1">
        <v>44201</v>
      </c>
      <c r="Q1072" s="1">
        <v>44206</v>
      </c>
      <c r="R1072" t="str" cm="1">
        <f t="array" ref="R1072:Y1072">_xlfn.XLOOKUP($N1072,'Raw - customers'!$A:$A,'Raw - customers'!$B:$I)</f>
        <v>Annice Kelcey</v>
      </c>
      <c r="S1072" t="str">
        <v>Polygender</v>
      </c>
      <c r="T1072">
        <v>30</v>
      </c>
      <c r="U1072" t="str">
        <v>66 Jacob PassSuite 159</v>
      </c>
      <c r="V1072">
        <v>4671</v>
      </c>
      <c r="W1072" t="str">
        <v>New Beau</v>
      </c>
      <c r="X1072" t="str">
        <v>Victoria</v>
      </c>
      <c r="Y1072" t="str">
        <v>Australia</v>
      </c>
      <c r="Z1072">
        <v>1</v>
      </c>
      <c r="AA1072" s="3" t="str">
        <f t="shared" si="33"/>
        <v>0 to 10</v>
      </c>
      <c r="AP1072" s="6">
        <v>667</v>
      </c>
      <c r="AQ1072" s="6" t="s">
        <v>1396</v>
      </c>
    </row>
    <row r="1073" spans="1:43" x14ac:dyDescent="0.25">
      <c r="A1073">
        <v>1071</v>
      </c>
      <c r="B1073">
        <v>220</v>
      </c>
      <c r="C1073">
        <v>878</v>
      </c>
      <c r="D1073">
        <v>94</v>
      </c>
      <c r="E1073">
        <v>2</v>
      </c>
      <c r="F1073">
        <v>188</v>
      </c>
      <c r="G1073" t="str">
        <f>VLOOKUP($C1073,'Raw-products'!$A$2:$H$1261,MATCH(G$1,'Raw-products'!$A$1:$H$1,0))</f>
        <v>Trousers</v>
      </c>
      <c r="H1073" t="str">
        <f>VLOOKUP($C1073,'Raw-products'!$A$2:$H$1261,MATCH(H$1,'Raw-products'!$A$1:$H$1,0))</f>
        <v>Cords</v>
      </c>
      <c r="I1073" t="str">
        <f>VLOOKUP($C1073,'Raw-products'!$A$2:$H$1261,MATCH(I$1,'Raw-products'!$A$1:$H$1,0))</f>
        <v>L</v>
      </c>
      <c r="J1073" t="str">
        <f>VLOOKUP($C1073,'Raw-products'!$A$2:$H$1261,MATCH(J$1,'Raw-products'!$A$1:$H$1,0))</f>
        <v>red</v>
      </c>
      <c r="K1073">
        <f>VLOOKUP($C1073,'Raw-products'!$A$2:$H$1261,MATCH(K$1,'Raw-products'!$A$1:$H$1,0))</f>
        <v>113</v>
      </c>
      <c r="L1073">
        <f>VLOOKUP($C1073,'Raw-products'!$A$2:$H$1261,MATCH(L$1,'Raw-products'!$A$1:$H$1,0))</f>
        <v>53</v>
      </c>
      <c r="M1073" s="5">
        <f t="shared" si="32"/>
        <v>5989</v>
      </c>
      <c r="N1073" cm="1">
        <f t="array" ref="N1073:Q1073">_xlfn.XLOOKUP($B1073,'Raw -orders'!$A:$A,'Raw -orders'!$B:$E)</f>
        <v>555</v>
      </c>
      <c r="O1073">
        <v>23957</v>
      </c>
      <c r="P1073" s="1">
        <v>44479</v>
      </c>
      <c r="Q1073" s="1">
        <v>44494</v>
      </c>
      <c r="R1073" t="str" cm="1">
        <f t="array" ref="R1073:Y1073">_xlfn.XLOOKUP($N1073,'Raw - customers'!$A:$A,'Raw - customers'!$B:$I)</f>
        <v>Kalil Thal</v>
      </c>
      <c r="S1073" t="str">
        <v>Polygender</v>
      </c>
      <c r="T1073">
        <v>77</v>
      </c>
      <c r="U1073" t="str">
        <v>78 Cassin SquareApt. 019</v>
      </c>
      <c r="V1073">
        <v>2156</v>
      </c>
      <c r="W1073" t="str">
        <v>Lake Jacobborough</v>
      </c>
      <c r="X1073" t="str">
        <v>Victoria</v>
      </c>
      <c r="Y1073" t="str">
        <v>Australia</v>
      </c>
      <c r="Z1073">
        <v>10</v>
      </c>
      <c r="AA1073" s="3" t="str">
        <f t="shared" si="33"/>
        <v>10 to 20</v>
      </c>
      <c r="AP1073" s="6">
        <v>555</v>
      </c>
      <c r="AQ1073" s="6" t="s">
        <v>1396</v>
      </c>
    </row>
    <row r="1074" spans="1:43" x14ac:dyDescent="0.25">
      <c r="A1074">
        <v>1072</v>
      </c>
      <c r="B1074">
        <v>220</v>
      </c>
      <c r="C1074">
        <v>1000</v>
      </c>
      <c r="D1074">
        <v>106</v>
      </c>
      <c r="E1074">
        <v>3</v>
      </c>
      <c r="F1074">
        <v>318</v>
      </c>
      <c r="G1074" t="str">
        <f>VLOOKUP($C1074,'Raw-products'!$A$2:$H$1261,MATCH(G$1,'Raw-products'!$A$1:$H$1,0))</f>
        <v>Trousers</v>
      </c>
      <c r="H1074" t="str">
        <f>VLOOKUP($C1074,'Raw-products'!$A$2:$H$1261,MATCH(H$1,'Raw-products'!$A$1:$H$1,0))</f>
        <v>Wool</v>
      </c>
      <c r="I1074" t="str">
        <f>VLOOKUP($C1074,'Raw-products'!$A$2:$H$1261,MATCH(I$1,'Raw-products'!$A$1:$H$1,0))</f>
        <v>XS</v>
      </c>
      <c r="J1074" t="str">
        <f>VLOOKUP($C1074,'Raw-products'!$A$2:$H$1261,MATCH(J$1,'Raw-products'!$A$1:$H$1,0))</f>
        <v>blue</v>
      </c>
      <c r="K1074">
        <f>VLOOKUP($C1074,'Raw-products'!$A$2:$H$1261,MATCH(K$1,'Raw-products'!$A$1:$H$1,0))</f>
        <v>111</v>
      </c>
      <c r="L1074">
        <f>VLOOKUP($C1074,'Raw-products'!$A$2:$H$1261,MATCH(L$1,'Raw-products'!$A$1:$H$1,0))</f>
        <v>58</v>
      </c>
      <c r="M1074" s="5">
        <f t="shared" si="32"/>
        <v>6438</v>
      </c>
      <c r="N1074" cm="1">
        <f t="array" ref="N1074:Q1074">_xlfn.XLOOKUP($B1074,'Raw -orders'!$A:$A,'Raw -orders'!$B:$E)</f>
        <v>555</v>
      </c>
      <c r="O1074">
        <v>23957</v>
      </c>
      <c r="P1074" s="1">
        <v>44479</v>
      </c>
      <c r="Q1074" s="1">
        <v>44494</v>
      </c>
      <c r="R1074" t="str" cm="1">
        <f t="array" ref="R1074:Y1074">_xlfn.XLOOKUP($N1074,'Raw - customers'!$A:$A,'Raw - customers'!$B:$I)</f>
        <v>Kalil Thal</v>
      </c>
      <c r="S1074" t="str">
        <v>Polygender</v>
      </c>
      <c r="T1074">
        <v>77</v>
      </c>
      <c r="U1074" t="str">
        <v>78 Cassin SquareApt. 019</v>
      </c>
      <c r="V1074">
        <v>2156</v>
      </c>
      <c r="W1074" t="str">
        <v>Lake Jacobborough</v>
      </c>
      <c r="X1074" t="str">
        <v>Victoria</v>
      </c>
      <c r="Y1074" t="str">
        <v>Australia</v>
      </c>
      <c r="Z1074">
        <v>10</v>
      </c>
      <c r="AA1074" s="3" t="str">
        <f t="shared" si="33"/>
        <v>10 to 20</v>
      </c>
      <c r="AP1074" s="6">
        <v>555</v>
      </c>
      <c r="AQ1074" s="6" t="s">
        <v>1396</v>
      </c>
    </row>
    <row r="1075" spans="1:43" x14ac:dyDescent="0.25">
      <c r="A1075">
        <v>1073</v>
      </c>
      <c r="B1075">
        <v>220</v>
      </c>
      <c r="C1075">
        <v>97</v>
      </c>
      <c r="D1075">
        <v>118</v>
      </c>
      <c r="E1075">
        <v>1</v>
      </c>
      <c r="F1075">
        <v>118</v>
      </c>
      <c r="G1075" t="str">
        <f>VLOOKUP($C1075,'Raw-products'!$A$2:$H$1261,MATCH(G$1,'Raw-products'!$A$1:$H$1,0))</f>
        <v>Shirt</v>
      </c>
      <c r="H1075" t="str">
        <f>VLOOKUP($C1075,'Raw-products'!$A$2:$H$1261,MATCH(H$1,'Raw-products'!$A$1:$H$1,0))</f>
        <v>Flannel</v>
      </c>
      <c r="I1075" t="str">
        <f>VLOOKUP($C1075,'Raw-products'!$A$2:$H$1261,MATCH(I$1,'Raw-products'!$A$1:$H$1,0))</f>
        <v>M</v>
      </c>
      <c r="J1075" t="str">
        <f>VLOOKUP($C1075,'Raw-products'!$A$2:$H$1261,MATCH(J$1,'Raw-products'!$A$1:$H$1,0))</f>
        <v>indigo</v>
      </c>
      <c r="K1075">
        <f>VLOOKUP($C1075,'Raw-products'!$A$2:$H$1261,MATCH(K$1,'Raw-products'!$A$1:$H$1,0))</f>
        <v>96</v>
      </c>
      <c r="L1075">
        <f>VLOOKUP($C1075,'Raw-products'!$A$2:$H$1261,MATCH(L$1,'Raw-products'!$A$1:$H$1,0))</f>
        <v>69</v>
      </c>
      <c r="M1075" s="5">
        <f t="shared" si="32"/>
        <v>6624</v>
      </c>
      <c r="N1075" cm="1">
        <f t="array" ref="N1075:Q1075">_xlfn.XLOOKUP($B1075,'Raw -orders'!$A:$A,'Raw -orders'!$B:$E)</f>
        <v>555</v>
      </c>
      <c r="O1075">
        <v>23957</v>
      </c>
      <c r="P1075" s="1">
        <v>44479</v>
      </c>
      <c r="Q1075" s="1">
        <v>44494</v>
      </c>
      <c r="R1075" t="str" cm="1">
        <f t="array" ref="R1075:Y1075">_xlfn.XLOOKUP($N1075,'Raw - customers'!$A:$A,'Raw - customers'!$B:$I)</f>
        <v>Kalil Thal</v>
      </c>
      <c r="S1075" t="str">
        <v>Polygender</v>
      </c>
      <c r="T1075">
        <v>77</v>
      </c>
      <c r="U1075" t="str">
        <v>78 Cassin SquareApt. 019</v>
      </c>
      <c r="V1075">
        <v>2156</v>
      </c>
      <c r="W1075" t="str">
        <v>Lake Jacobborough</v>
      </c>
      <c r="X1075" t="str">
        <v>Victoria</v>
      </c>
      <c r="Y1075" t="str">
        <v>Australia</v>
      </c>
      <c r="Z1075">
        <v>10</v>
      </c>
      <c r="AA1075" s="3" t="str">
        <f t="shared" si="33"/>
        <v>10 to 20</v>
      </c>
      <c r="AP1075" s="6">
        <v>555</v>
      </c>
      <c r="AQ1075" s="6" t="s">
        <v>1396</v>
      </c>
    </row>
    <row r="1076" spans="1:43" x14ac:dyDescent="0.25">
      <c r="A1076">
        <v>1074</v>
      </c>
      <c r="B1076">
        <v>220</v>
      </c>
      <c r="C1076">
        <v>472</v>
      </c>
      <c r="D1076">
        <v>118</v>
      </c>
      <c r="E1076">
        <v>3</v>
      </c>
      <c r="F1076">
        <v>354</v>
      </c>
      <c r="G1076" t="str">
        <f>VLOOKUP($C1076,'Raw-products'!$A$2:$H$1261,MATCH(G$1,'Raw-products'!$A$1:$H$1,0))</f>
        <v>Jacket</v>
      </c>
      <c r="H1076" t="str">
        <f>VLOOKUP($C1076,'Raw-products'!$A$2:$H$1261,MATCH(H$1,'Raw-products'!$A$1:$H$1,0))</f>
        <v>Puffer</v>
      </c>
      <c r="I1076" t="str">
        <f>VLOOKUP($C1076,'Raw-products'!$A$2:$H$1261,MATCH(I$1,'Raw-products'!$A$1:$H$1,0))</f>
        <v>M</v>
      </c>
      <c r="J1076" t="str">
        <f>VLOOKUP($C1076,'Raw-products'!$A$2:$H$1261,MATCH(J$1,'Raw-products'!$A$1:$H$1,0))</f>
        <v>green</v>
      </c>
      <c r="K1076">
        <f>VLOOKUP($C1076,'Raw-products'!$A$2:$H$1261,MATCH(K$1,'Raw-products'!$A$1:$H$1,0))</f>
        <v>110</v>
      </c>
      <c r="L1076">
        <f>VLOOKUP($C1076,'Raw-products'!$A$2:$H$1261,MATCH(L$1,'Raw-products'!$A$1:$H$1,0))</f>
        <v>72</v>
      </c>
      <c r="M1076" s="5">
        <f t="shared" si="32"/>
        <v>7920</v>
      </c>
      <c r="N1076" cm="1">
        <f t="array" ref="N1076:Q1076">_xlfn.XLOOKUP($B1076,'Raw -orders'!$A:$A,'Raw -orders'!$B:$E)</f>
        <v>555</v>
      </c>
      <c r="O1076">
        <v>23957</v>
      </c>
      <c r="P1076" s="1">
        <v>44479</v>
      </c>
      <c r="Q1076" s="1">
        <v>44494</v>
      </c>
      <c r="R1076" t="str" cm="1">
        <f t="array" ref="R1076:Y1076">_xlfn.XLOOKUP($N1076,'Raw - customers'!$A:$A,'Raw - customers'!$B:$I)</f>
        <v>Kalil Thal</v>
      </c>
      <c r="S1076" t="str">
        <v>Polygender</v>
      </c>
      <c r="T1076">
        <v>77</v>
      </c>
      <c r="U1076" t="str">
        <v>78 Cassin SquareApt. 019</v>
      </c>
      <c r="V1076">
        <v>2156</v>
      </c>
      <c r="W1076" t="str">
        <v>Lake Jacobborough</v>
      </c>
      <c r="X1076" t="str">
        <v>Victoria</v>
      </c>
      <c r="Y1076" t="str">
        <v>Australia</v>
      </c>
      <c r="Z1076">
        <v>10</v>
      </c>
      <c r="AA1076" s="3" t="str">
        <f t="shared" si="33"/>
        <v>10 to 20</v>
      </c>
      <c r="AP1076" s="6">
        <v>555</v>
      </c>
      <c r="AQ1076" s="6" t="s">
        <v>1396</v>
      </c>
    </row>
    <row r="1077" spans="1:43" x14ac:dyDescent="0.25">
      <c r="A1077">
        <v>1075</v>
      </c>
      <c r="B1077">
        <v>221</v>
      </c>
      <c r="C1077">
        <v>824</v>
      </c>
      <c r="D1077">
        <v>117</v>
      </c>
      <c r="E1077">
        <v>3</v>
      </c>
      <c r="F1077">
        <v>351</v>
      </c>
      <c r="G1077" t="str">
        <f>VLOOKUP($C1077,'Raw-products'!$A$2:$H$1261,MATCH(G$1,'Raw-products'!$A$1:$H$1,0))</f>
        <v>Jacket</v>
      </c>
      <c r="H1077" t="str">
        <f>VLOOKUP($C1077,'Raw-products'!$A$2:$H$1261,MATCH(H$1,'Raw-products'!$A$1:$H$1,0))</f>
        <v>Shearling</v>
      </c>
      <c r="I1077" t="str">
        <f>VLOOKUP($C1077,'Raw-products'!$A$2:$H$1261,MATCH(I$1,'Raw-products'!$A$1:$H$1,0))</f>
        <v>XL</v>
      </c>
      <c r="J1077" t="str">
        <f>VLOOKUP($C1077,'Raw-products'!$A$2:$H$1261,MATCH(J$1,'Raw-products'!$A$1:$H$1,0))</f>
        <v>green</v>
      </c>
      <c r="K1077">
        <f>VLOOKUP($C1077,'Raw-products'!$A$2:$H$1261,MATCH(K$1,'Raw-products'!$A$1:$H$1,0))</f>
        <v>95</v>
      </c>
      <c r="L1077">
        <f>VLOOKUP($C1077,'Raw-products'!$A$2:$H$1261,MATCH(L$1,'Raw-products'!$A$1:$H$1,0))</f>
        <v>51</v>
      </c>
      <c r="M1077" s="5">
        <f t="shared" si="32"/>
        <v>4845</v>
      </c>
      <c r="N1077" cm="1">
        <f t="array" ref="N1077:Q1077">_xlfn.XLOOKUP($B1077,'Raw -orders'!$A:$A,'Raw -orders'!$B:$E)</f>
        <v>473</v>
      </c>
      <c r="O1077">
        <v>49366</v>
      </c>
      <c r="P1077" s="1">
        <v>44411</v>
      </c>
      <c r="Q1077" s="1">
        <v>44425</v>
      </c>
      <c r="R1077" t="str" cm="1">
        <f t="array" ref="R1077:Y1077">_xlfn.XLOOKUP($N1077,'Raw - customers'!$A:$A,'Raw - customers'!$B:$I)</f>
        <v>Lori Briars</v>
      </c>
      <c r="S1077" t="str">
        <v>Male</v>
      </c>
      <c r="T1077">
        <v>61</v>
      </c>
      <c r="U1077" t="str">
        <v>531 Schmitt BoulevardApt. 010</v>
      </c>
      <c r="V1077">
        <v>1744</v>
      </c>
      <c r="W1077" t="str">
        <v>Annaton</v>
      </c>
      <c r="X1077" t="str">
        <v>South Australia</v>
      </c>
      <c r="Y1077" t="str">
        <v>Australia</v>
      </c>
      <c r="Z1077">
        <v>8</v>
      </c>
      <c r="AA1077" s="3" t="str">
        <f t="shared" si="33"/>
        <v>10 to 20</v>
      </c>
      <c r="AP1077" s="6">
        <v>473</v>
      </c>
      <c r="AQ1077" s="6" t="s">
        <v>1345</v>
      </c>
    </row>
    <row r="1078" spans="1:43" x14ac:dyDescent="0.25">
      <c r="A1078">
        <v>1076</v>
      </c>
      <c r="B1078">
        <v>221</v>
      </c>
      <c r="C1078">
        <v>348</v>
      </c>
      <c r="D1078">
        <v>109</v>
      </c>
      <c r="E1078">
        <v>2</v>
      </c>
      <c r="F1078">
        <v>218</v>
      </c>
      <c r="G1078" t="str">
        <f>VLOOKUP($C1078,'Raw-products'!$A$2:$H$1261,MATCH(G$1,'Raw-products'!$A$1:$H$1,0))</f>
        <v>Shirt</v>
      </c>
      <c r="H1078" t="str">
        <f>VLOOKUP($C1078,'Raw-products'!$A$2:$H$1261,MATCH(H$1,'Raw-products'!$A$1:$H$1,0))</f>
        <v>Mandarin Collar</v>
      </c>
      <c r="I1078" t="str">
        <f>VLOOKUP($C1078,'Raw-products'!$A$2:$H$1261,MATCH(I$1,'Raw-products'!$A$1:$H$1,0))</f>
        <v>L</v>
      </c>
      <c r="J1078" t="str">
        <f>VLOOKUP($C1078,'Raw-products'!$A$2:$H$1261,MATCH(J$1,'Raw-products'!$A$1:$H$1,0))</f>
        <v>violet</v>
      </c>
      <c r="K1078">
        <f>VLOOKUP($C1078,'Raw-products'!$A$2:$H$1261,MATCH(K$1,'Raw-products'!$A$1:$H$1,0))</f>
        <v>108</v>
      </c>
      <c r="L1078">
        <f>VLOOKUP($C1078,'Raw-products'!$A$2:$H$1261,MATCH(L$1,'Raw-products'!$A$1:$H$1,0))</f>
        <v>54</v>
      </c>
      <c r="M1078" s="5">
        <f t="shared" si="32"/>
        <v>5832</v>
      </c>
      <c r="N1078" cm="1">
        <f t="array" ref="N1078:Q1078">_xlfn.XLOOKUP($B1078,'Raw -orders'!$A:$A,'Raw -orders'!$B:$E)</f>
        <v>473</v>
      </c>
      <c r="O1078">
        <v>49366</v>
      </c>
      <c r="P1078" s="1">
        <v>44411</v>
      </c>
      <c r="Q1078" s="1">
        <v>44425</v>
      </c>
      <c r="R1078" t="str" cm="1">
        <f t="array" ref="R1078:Y1078">_xlfn.XLOOKUP($N1078,'Raw - customers'!$A:$A,'Raw - customers'!$B:$I)</f>
        <v>Lori Briars</v>
      </c>
      <c r="S1078" t="str">
        <v>Male</v>
      </c>
      <c r="T1078">
        <v>61</v>
      </c>
      <c r="U1078" t="str">
        <v>531 Schmitt BoulevardApt. 010</v>
      </c>
      <c r="V1078">
        <v>1744</v>
      </c>
      <c r="W1078" t="str">
        <v>Annaton</v>
      </c>
      <c r="X1078" t="str">
        <v>South Australia</v>
      </c>
      <c r="Y1078" t="str">
        <v>Australia</v>
      </c>
      <c r="Z1078">
        <v>8</v>
      </c>
      <c r="AA1078" s="3" t="str">
        <f t="shared" si="33"/>
        <v>10 to 20</v>
      </c>
      <c r="AP1078" s="6">
        <v>473</v>
      </c>
      <c r="AQ1078" s="6" t="s">
        <v>1345</v>
      </c>
    </row>
    <row r="1079" spans="1:43" x14ac:dyDescent="0.25">
      <c r="A1079">
        <v>1077</v>
      </c>
      <c r="B1079">
        <v>221</v>
      </c>
      <c r="C1079">
        <v>416</v>
      </c>
      <c r="D1079">
        <v>119</v>
      </c>
      <c r="E1079">
        <v>3</v>
      </c>
      <c r="F1079">
        <v>357</v>
      </c>
      <c r="G1079" t="str">
        <f>VLOOKUP($C1079,'Raw-products'!$A$2:$H$1261,MATCH(G$1,'Raw-products'!$A$1:$H$1,0))</f>
        <v>Shirt</v>
      </c>
      <c r="H1079" t="str">
        <f>VLOOKUP($C1079,'Raw-products'!$A$2:$H$1261,MATCH(H$1,'Raw-products'!$A$1:$H$1,0))</f>
        <v>Casual Slim Fit</v>
      </c>
      <c r="I1079" t="str">
        <f>VLOOKUP($C1079,'Raw-products'!$A$2:$H$1261,MATCH(I$1,'Raw-products'!$A$1:$H$1,0))</f>
        <v>S</v>
      </c>
      <c r="J1079" t="str">
        <f>VLOOKUP($C1079,'Raw-products'!$A$2:$H$1261,MATCH(J$1,'Raw-products'!$A$1:$H$1,0))</f>
        <v>violet</v>
      </c>
      <c r="K1079">
        <f>VLOOKUP($C1079,'Raw-products'!$A$2:$H$1261,MATCH(K$1,'Raw-products'!$A$1:$H$1,0))</f>
        <v>113</v>
      </c>
      <c r="L1079">
        <f>VLOOKUP($C1079,'Raw-products'!$A$2:$H$1261,MATCH(L$1,'Raw-products'!$A$1:$H$1,0))</f>
        <v>50</v>
      </c>
      <c r="M1079" s="5">
        <f t="shared" si="32"/>
        <v>5650</v>
      </c>
      <c r="N1079" cm="1">
        <f t="array" ref="N1079:Q1079">_xlfn.XLOOKUP($B1079,'Raw -orders'!$A:$A,'Raw -orders'!$B:$E)</f>
        <v>473</v>
      </c>
      <c r="O1079">
        <v>49366</v>
      </c>
      <c r="P1079" s="1">
        <v>44411</v>
      </c>
      <c r="Q1079" s="1">
        <v>44425</v>
      </c>
      <c r="R1079" t="str" cm="1">
        <f t="array" ref="R1079:Y1079">_xlfn.XLOOKUP($N1079,'Raw - customers'!$A:$A,'Raw - customers'!$B:$I)</f>
        <v>Lori Briars</v>
      </c>
      <c r="S1079" t="str">
        <v>Male</v>
      </c>
      <c r="T1079">
        <v>61</v>
      </c>
      <c r="U1079" t="str">
        <v>531 Schmitt BoulevardApt. 010</v>
      </c>
      <c r="V1079">
        <v>1744</v>
      </c>
      <c r="W1079" t="str">
        <v>Annaton</v>
      </c>
      <c r="X1079" t="str">
        <v>South Australia</v>
      </c>
      <c r="Y1079" t="str">
        <v>Australia</v>
      </c>
      <c r="Z1079">
        <v>8</v>
      </c>
      <c r="AA1079" s="3" t="str">
        <f t="shared" si="33"/>
        <v>10 to 20</v>
      </c>
      <c r="AP1079" s="6">
        <v>473</v>
      </c>
      <c r="AQ1079" s="6" t="s">
        <v>1345</v>
      </c>
    </row>
    <row r="1080" spans="1:43" x14ac:dyDescent="0.25">
      <c r="A1080">
        <v>1078</v>
      </c>
      <c r="B1080">
        <v>221</v>
      </c>
      <c r="C1080">
        <v>700</v>
      </c>
      <c r="D1080">
        <v>119</v>
      </c>
      <c r="E1080">
        <v>1</v>
      </c>
      <c r="F1080">
        <v>119</v>
      </c>
      <c r="G1080" t="str">
        <f>VLOOKUP($C1080,'Raw-products'!$A$2:$H$1261,MATCH(G$1,'Raw-products'!$A$1:$H$1,0))</f>
        <v>Jacket</v>
      </c>
      <c r="H1080" t="str">
        <f>VLOOKUP($C1080,'Raw-products'!$A$2:$H$1261,MATCH(H$1,'Raw-products'!$A$1:$H$1,0))</f>
        <v>Trench Coat</v>
      </c>
      <c r="I1080" t="str">
        <f>VLOOKUP($C1080,'Raw-products'!$A$2:$H$1261,MATCH(I$1,'Raw-products'!$A$1:$H$1,0))</f>
        <v>XS</v>
      </c>
      <c r="J1080" t="str">
        <f>VLOOKUP($C1080,'Raw-products'!$A$2:$H$1261,MATCH(J$1,'Raw-products'!$A$1:$H$1,0))</f>
        <v>red</v>
      </c>
      <c r="K1080">
        <f>VLOOKUP($C1080,'Raw-products'!$A$2:$H$1261,MATCH(K$1,'Raw-products'!$A$1:$H$1,0))</f>
        <v>112</v>
      </c>
      <c r="L1080">
        <f>VLOOKUP($C1080,'Raw-products'!$A$2:$H$1261,MATCH(L$1,'Raw-products'!$A$1:$H$1,0))</f>
        <v>78</v>
      </c>
      <c r="M1080" s="5">
        <f t="shared" si="32"/>
        <v>8736</v>
      </c>
      <c r="N1080" cm="1">
        <f t="array" ref="N1080:Q1080">_xlfn.XLOOKUP($B1080,'Raw -orders'!$A:$A,'Raw -orders'!$B:$E)</f>
        <v>473</v>
      </c>
      <c r="O1080">
        <v>49366</v>
      </c>
      <c r="P1080" s="1">
        <v>44411</v>
      </c>
      <c r="Q1080" s="1">
        <v>44425</v>
      </c>
      <c r="R1080" t="str" cm="1">
        <f t="array" ref="R1080:Y1080">_xlfn.XLOOKUP($N1080,'Raw - customers'!$A:$A,'Raw - customers'!$B:$I)</f>
        <v>Lori Briars</v>
      </c>
      <c r="S1080" t="str">
        <v>Male</v>
      </c>
      <c r="T1080">
        <v>61</v>
      </c>
      <c r="U1080" t="str">
        <v>531 Schmitt BoulevardApt. 010</v>
      </c>
      <c r="V1080">
        <v>1744</v>
      </c>
      <c r="W1080" t="str">
        <v>Annaton</v>
      </c>
      <c r="X1080" t="str">
        <v>South Australia</v>
      </c>
      <c r="Y1080" t="str">
        <v>Australia</v>
      </c>
      <c r="Z1080">
        <v>8</v>
      </c>
      <c r="AA1080" s="3" t="str">
        <f t="shared" si="33"/>
        <v>10 to 20</v>
      </c>
      <c r="AP1080" s="6">
        <v>473</v>
      </c>
      <c r="AQ1080" s="6" t="s">
        <v>1345</v>
      </c>
    </row>
    <row r="1081" spans="1:43" x14ac:dyDescent="0.25">
      <c r="A1081">
        <v>1079</v>
      </c>
      <c r="B1081">
        <v>222</v>
      </c>
      <c r="C1081">
        <v>908</v>
      </c>
      <c r="D1081">
        <v>94</v>
      </c>
      <c r="E1081">
        <v>3</v>
      </c>
      <c r="F1081">
        <v>282</v>
      </c>
      <c r="G1081" t="str">
        <f>VLOOKUP($C1081,'Raw-products'!$A$2:$H$1261,MATCH(G$1,'Raw-products'!$A$1:$H$1,0))</f>
        <v>Trousers</v>
      </c>
      <c r="H1081" t="str">
        <f>VLOOKUP($C1081,'Raw-products'!$A$2:$H$1261,MATCH(H$1,'Raw-products'!$A$1:$H$1,0))</f>
        <v>Cords</v>
      </c>
      <c r="I1081" t="str">
        <f>VLOOKUP($C1081,'Raw-products'!$A$2:$H$1261,MATCH(I$1,'Raw-products'!$A$1:$H$1,0))</f>
        <v>L</v>
      </c>
      <c r="J1081" t="str">
        <f>VLOOKUP($C1081,'Raw-products'!$A$2:$H$1261,MATCH(J$1,'Raw-products'!$A$1:$H$1,0))</f>
        <v>violet</v>
      </c>
      <c r="K1081">
        <f>VLOOKUP($C1081,'Raw-products'!$A$2:$H$1261,MATCH(K$1,'Raw-products'!$A$1:$H$1,0))</f>
        <v>113</v>
      </c>
      <c r="L1081">
        <f>VLOOKUP($C1081,'Raw-products'!$A$2:$H$1261,MATCH(L$1,'Raw-products'!$A$1:$H$1,0))</f>
        <v>74</v>
      </c>
      <c r="M1081" s="5">
        <f t="shared" si="32"/>
        <v>8362</v>
      </c>
      <c r="N1081" cm="1">
        <f t="array" ref="N1081:Q1081">_xlfn.XLOOKUP($B1081,'Raw -orders'!$A:$A,'Raw -orders'!$B:$E)</f>
        <v>368</v>
      </c>
      <c r="O1081">
        <v>28754</v>
      </c>
      <c r="P1081" s="1">
        <v>44447</v>
      </c>
      <c r="Q1081" s="1">
        <v>44474</v>
      </c>
      <c r="R1081" t="str" cm="1">
        <f t="array" ref="R1081:Y1081">_xlfn.XLOOKUP($N1081,'Raw - customers'!$A:$A,'Raw - customers'!$B:$I)</f>
        <v>Mady Greenleaf</v>
      </c>
      <c r="S1081" t="str">
        <v>Genderfluid</v>
      </c>
      <c r="T1081">
        <v>61</v>
      </c>
      <c r="U1081" t="str">
        <v>8756 Tremblay RunSuite 034</v>
      </c>
      <c r="V1081">
        <v>2172</v>
      </c>
      <c r="W1081" t="str">
        <v>South Chelseaton</v>
      </c>
      <c r="X1081" t="str">
        <v>Australian Capital Territory</v>
      </c>
      <c r="Y1081" t="str">
        <v>Australia</v>
      </c>
      <c r="Z1081">
        <v>9</v>
      </c>
      <c r="AA1081" s="3" t="str">
        <f t="shared" si="33"/>
        <v>20 to 30</v>
      </c>
      <c r="AP1081" s="6">
        <v>368</v>
      </c>
      <c r="AQ1081" s="6" t="s">
        <v>1350</v>
      </c>
    </row>
    <row r="1082" spans="1:43" x14ac:dyDescent="0.25">
      <c r="A1082">
        <v>1080</v>
      </c>
      <c r="B1082">
        <v>222</v>
      </c>
      <c r="C1082">
        <v>796</v>
      </c>
      <c r="D1082">
        <v>91</v>
      </c>
      <c r="E1082">
        <v>2</v>
      </c>
      <c r="F1082">
        <v>182</v>
      </c>
      <c r="G1082" t="str">
        <f>VLOOKUP($C1082,'Raw-products'!$A$2:$H$1261,MATCH(G$1,'Raw-products'!$A$1:$H$1,0))</f>
        <v>Jacket</v>
      </c>
      <c r="H1082" t="str">
        <f>VLOOKUP($C1082,'Raw-products'!$A$2:$H$1261,MATCH(H$1,'Raw-products'!$A$1:$H$1,0))</f>
        <v>Pullover</v>
      </c>
      <c r="I1082" t="str">
        <f>VLOOKUP($C1082,'Raw-products'!$A$2:$H$1261,MATCH(I$1,'Raw-products'!$A$1:$H$1,0))</f>
        <v>S</v>
      </c>
      <c r="J1082" t="str">
        <f>VLOOKUP($C1082,'Raw-products'!$A$2:$H$1261,MATCH(J$1,'Raw-products'!$A$1:$H$1,0))</f>
        <v>indigo</v>
      </c>
      <c r="K1082">
        <f>VLOOKUP($C1082,'Raw-products'!$A$2:$H$1261,MATCH(K$1,'Raw-products'!$A$1:$H$1,0))</f>
        <v>114</v>
      </c>
      <c r="L1082">
        <f>VLOOKUP($C1082,'Raw-products'!$A$2:$H$1261,MATCH(L$1,'Raw-products'!$A$1:$H$1,0))</f>
        <v>44</v>
      </c>
      <c r="M1082" s="5">
        <f t="shared" si="32"/>
        <v>5016</v>
      </c>
      <c r="N1082" cm="1">
        <f t="array" ref="N1082:Q1082">_xlfn.XLOOKUP($B1082,'Raw -orders'!$A:$A,'Raw -orders'!$B:$E)</f>
        <v>368</v>
      </c>
      <c r="O1082">
        <v>28754</v>
      </c>
      <c r="P1082" s="1">
        <v>44447</v>
      </c>
      <c r="Q1082" s="1">
        <v>44474</v>
      </c>
      <c r="R1082" t="str" cm="1">
        <f t="array" ref="R1082:Y1082">_xlfn.XLOOKUP($N1082,'Raw - customers'!$A:$A,'Raw - customers'!$B:$I)</f>
        <v>Mady Greenleaf</v>
      </c>
      <c r="S1082" t="str">
        <v>Genderfluid</v>
      </c>
      <c r="T1082">
        <v>61</v>
      </c>
      <c r="U1082" t="str">
        <v>8756 Tremblay RunSuite 034</v>
      </c>
      <c r="V1082">
        <v>2172</v>
      </c>
      <c r="W1082" t="str">
        <v>South Chelseaton</v>
      </c>
      <c r="X1082" t="str">
        <v>Australian Capital Territory</v>
      </c>
      <c r="Y1082" t="str">
        <v>Australia</v>
      </c>
      <c r="Z1082">
        <v>9</v>
      </c>
      <c r="AA1082" s="3" t="str">
        <f t="shared" si="33"/>
        <v>20 to 30</v>
      </c>
      <c r="AP1082" s="6">
        <v>368</v>
      </c>
      <c r="AQ1082" s="6" t="s">
        <v>1350</v>
      </c>
    </row>
    <row r="1083" spans="1:43" x14ac:dyDescent="0.25">
      <c r="A1083">
        <v>1081</v>
      </c>
      <c r="B1083">
        <v>222</v>
      </c>
      <c r="C1083">
        <v>490</v>
      </c>
      <c r="D1083">
        <v>102</v>
      </c>
      <c r="E1083">
        <v>3</v>
      </c>
      <c r="F1083">
        <v>306</v>
      </c>
      <c r="G1083" t="str">
        <f>VLOOKUP($C1083,'Raw-products'!$A$2:$H$1261,MATCH(G$1,'Raw-products'!$A$1:$H$1,0))</f>
        <v>Jacket</v>
      </c>
      <c r="H1083" t="str">
        <f>VLOOKUP($C1083,'Raw-products'!$A$2:$H$1261,MATCH(H$1,'Raw-products'!$A$1:$H$1,0))</f>
        <v>Windbreaker</v>
      </c>
      <c r="I1083" t="str">
        <f>VLOOKUP($C1083,'Raw-products'!$A$2:$H$1261,MATCH(I$1,'Raw-products'!$A$1:$H$1,0))</f>
        <v>XS</v>
      </c>
      <c r="J1083" t="str">
        <f>VLOOKUP($C1083,'Raw-products'!$A$2:$H$1261,MATCH(J$1,'Raw-products'!$A$1:$H$1,0))</f>
        <v>red</v>
      </c>
      <c r="K1083">
        <f>VLOOKUP($C1083,'Raw-products'!$A$2:$H$1261,MATCH(K$1,'Raw-products'!$A$1:$H$1,0))</f>
        <v>109</v>
      </c>
      <c r="L1083">
        <f>VLOOKUP($C1083,'Raw-products'!$A$2:$H$1261,MATCH(L$1,'Raw-products'!$A$1:$H$1,0))</f>
        <v>79</v>
      </c>
      <c r="M1083" s="5">
        <f t="shared" si="32"/>
        <v>8611</v>
      </c>
      <c r="N1083" cm="1">
        <f t="array" ref="N1083:Q1083">_xlfn.XLOOKUP($B1083,'Raw -orders'!$A:$A,'Raw -orders'!$B:$E)</f>
        <v>368</v>
      </c>
      <c r="O1083">
        <v>28754</v>
      </c>
      <c r="P1083" s="1">
        <v>44447</v>
      </c>
      <c r="Q1083" s="1">
        <v>44474</v>
      </c>
      <c r="R1083" t="str" cm="1">
        <f t="array" ref="R1083:Y1083">_xlfn.XLOOKUP($N1083,'Raw - customers'!$A:$A,'Raw - customers'!$B:$I)</f>
        <v>Mady Greenleaf</v>
      </c>
      <c r="S1083" t="str">
        <v>Genderfluid</v>
      </c>
      <c r="T1083">
        <v>61</v>
      </c>
      <c r="U1083" t="str">
        <v>8756 Tremblay RunSuite 034</v>
      </c>
      <c r="V1083">
        <v>2172</v>
      </c>
      <c r="W1083" t="str">
        <v>South Chelseaton</v>
      </c>
      <c r="X1083" t="str">
        <v>Australian Capital Territory</v>
      </c>
      <c r="Y1083" t="str">
        <v>Australia</v>
      </c>
      <c r="Z1083">
        <v>9</v>
      </c>
      <c r="AA1083" s="3" t="str">
        <f t="shared" si="33"/>
        <v>20 to 30</v>
      </c>
      <c r="AP1083" s="6">
        <v>368</v>
      </c>
      <c r="AQ1083" s="6" t="s">
        <v>1350</v>
      </c>
    </row>
    <row r="1084" spans="1:43" x14ac:dyDescent="0.25">
      <c r="A1084">
        <v>1082</v>
      </c>
      <c r="B1084">
        <v>223</v>
      </c>
      <c r="C1084">
        <v>883</v>
      </c>
      <c r="D1084">
        <v>94</v>
      </c>
      <c r="E1084">
        <v>3</v>
      </c>
      <c r="F1084">
        <v>282</v>
      </c>
      <c r="G1084" t="str">
        <f>VLOOKUP($C1084,'Raw-products'!$A$2:$H$1261,MATCH(G$1,'Raw-products'!$A$1:$H$1,0))</f>
        <v>Trousers</v>
      </c>
      <c r="H1084" t="str">
        <f>VLOOKUP($C1084,'Raw-products'!$A$2:$H$1261,MATCH(H$1,'Raw-products'!$A$1:$H$1,0))</f>
        <v>Cords</v>
      </c>
      <c r="I1084" t="str">
        <f>VLOOKUP($C1084,'Raw-products'!$A$2:$H$1261,MATCH(I$1,'Raw-products'!$A$1:$H$1,0))</f>
        <v>L</v>
      </c>
      <c r="J1084" t="str">
        <f>VLOOKUP($C1084,'Raw-products'!$A$2:$H$1261,MATCH(J$1,'Raw-products'!$A$1:$H$1,0))</f>
        <v>orange</v>
      </c>
      <c r="K1084">
        <f>VLOOKUP($C1084,'Raw-products'!$A$2:$H$1261,MATCH(K$1,'Raw-products'!$A$1:$H$1,0))</f>
        <v>113</v>
      </c>
      <c r="L1084">
        <f>VLOOKUP($C1084,'Raw-products'!$A$2:$H$1261,MATCH(L$1,'Raw-products'!$A$1:$H$1,0))</f>
        <v>74</v>
      </c>
      <c r="M1084" s="5">
        <f t="shared" si="32"/>
        <v>8362</v>
      </c>
      <c r="N1084" cm="1">
        <f t="array" ref="N1084:Q1084">_xlfn.XLOOKUP($B1084,'Raw -orders'!$A:$A,'Raw -orders'!$B:$E)</f>
        <v>657</v>
      </c>
      <c r="O1084">
        <v>13441</v>
      </c>
      <c r="P1084" s="1">
        <v>44278</v>
      </c>
      <c r="Q1084" s="1">
        <v>44285</v>
      </c>
      <c r="R1084" t="str" cm="1">
        <f t="array" ref="R1084:Y1084">_xlfn.XLOOKUP($N1084,'Raw - customers'!$A:$A,'Raw - customers'!$B:$I)</f>
        <v>Orran Skip</v>
      </c>
      <c r="S1084" t="str">
        <v>Male</v>
      </c>
      <c r="T1084">
        <v>25</v>
      </c>
      <c r="U1084" t="str">
        <v>95 Skye PassApt. 600</v>
      </c>
      <c r="V1084">
        <v>7643</v>
      </c>
      <c r="W1084" t="str">
        <v>Port Eveland</v>
      </c>
      <c r="X1084" t="str">
        <v>South Australia</v>
      </c>
      <c r="Y1084" t="str">
        <v>Australia</v>
      </c>
      <c r="Z1084">
        <v>3</v>
      </c>
      <c r="AA1084" s="3" t="str">
        <f t="shared" si="33"/>
        <v>0 to 10</v>
      </c>
      <c r="AP1084" s="6">
        <v>657</v>
      </c>
      <c r="AQ1084" s="6" t="s">
        <v>1345</v>
      </c>
    </row>
    <row r="1085" spans="1:43" x14ac:dyDescent="0.25">
      <c r="A1085">
        <v>1083</v>
      </c>
      <c r="B1085">
        <v>223</v>
      </c>
      <c r="C1085">
        <v>373</v>
      </c>
      <c r="D1085">
        <v>94</v>
      </c>
      <c r="E1085">
        <v>1</v>
      </c>
      <c r="F1085">
        <v>94</v>
      </c>
      <c r="G1085" t="str">
        <f>VLOOKUP($C1085,'Raw-products'!$A$2:$H$1261,MATCH(G$1,'Raw-products'!$A$1:$H$1,0))</f>
        <v>Shirt</v>
      </c>
      <c r="H1085" t="str">
        <f>VLOOKUP($C1085,'Raw-products'!$A$2:$H$1261,MATCH(H$1,'Raw-products'!$A$1:$H$1,0))</f>
        <v>Henley</v>
      </c>
      <c r="I1085" t="str">
        <f>VLOOKUP($C1085,'Raw-products'!$A$2:$H$1261,MATCH(I$1,'Raw-products'!$A$1:$H$1,0))</f>
        <v>L</v>
      </c>
      <c r="J1085" t="str">
        <f>VLOOKUP($C1085,'Raw-products'!$A$2:$H$1261,MATCH(J$1,'Raw-products'!$A$1:$H$1,0))</f>
        <v>blue</v>
      </c>
      <c r="K1085">
        <f>VLOOKUP($C1085,'Raw-products'!$A$2:$H$1261,MATCH(K$1,'Raw-products'!$A$1:$H$1,0))</f>
        <v>92</v>
      </c>
      <c r="L1085">
        <f>VLOOKUP($C1085,'Raw-products'!$A$2:$H$1261,MATCH(L$1,'Raw-products'!$A$1:$H$1,0))</f>
        <v>60</v>
      </c>
      <c r="M1085" s="5">
        <f t="shared" si="32"/>
        <v>5520</v>
      </c>
      <c r="N1085" cm="1">
        <f t="array" ref="N1085:Q1085">_xlfn.XLOOKUP($B1085,'Raw -orders'!$A:$A,'Raw -orders'!$B:$E)</f>
        <v>657</v>
      </c>
      <c r="O1085">
        <v>13441</v>
      </c>
      <c r="P1085" s="1">
        <v>44278</v>
      </c>
      <c r="Q1085" s="1">
        <v>44285</v>
      </c>
      <c r="R1085" t="str" cm="1">
        <f t="array" ref="R1085:Y1085">_xlfn.XLOOKUP($N1085,'Raw - customers'!$A:$A,'Raw - customers'!$B:$I)</f>
        <v>Orran Skip</v>
      </c>
      <c r="S1085" t="str">
        <v>Male</v>
      </c>
      <c r="T1085">
        <v>25</v>
      </c>
      <c r="U1085" t="str">
        <v>95 Skye PassApt. 600</v>
      </c>
      <c r="V1085">
        <v>7643</v>
      </c>
      <c r="W1085" t="str">
        <v>Port Eveland</v>
      </c>
      <c r="X1085" t="str">
        <v>South Australia</v>
      </c>
      <c r="Y1085" t="str">
        <v>Australia</v>
      </c>
      <c r="Z1085">
        <v>3</v>
      </c>
      <c r="AA1085" s="3" t="str">
        <f t="shared" si="33"/>
        <v>0 to 10</v>
      </c>
      <c r="AP1085" s="6">
        <v>657</v>
      </c>
      <c r="AQ1085" s="6" t="s">
        <v>1345</v>
      </c>
    </row>
    <row r="1086" spans="1:43" x14ac:dyDescent="0.25">
      <c r="A1086">
        <v>1084</v>
      </c>
      <c r="B1086">
        <v>223</v>
      </c>
      <c r="C1086">
        <v>832</v>
      </c>
      <c r="D1086">
        <v>117</v>
      </c>
      <c r="E1086">
        <v>1</v>
      </c>
      <c r="F1086">
        <v>117</v>
      </c>
      <c r="G1086" t="str">
        <f>VLOOKUP($C1086,'Raw-products'!$A$2:$H$1261,MATCH(G$1,'Raw-products'!$A$1:$H$1,0))</f>
        <v>Jacket</v>
      </c>
      <c r="H1086" t="str">
        <f>VLOOKUP($C1086,'Raw-products'!$A$2:$H$1261,MATCH(H$1,'Raw-products'!$A$1:$H$1,0))</f>
        <v>Shearling</v>
      </c>
      <c r="I1086" t="str">
        <f>VLOOKUP($C1086,'Raw-products'!$A$2:$H$1261,MATCH(I$1,'Raw-products'!$A$1:$H$1,0))</f>
        <v>M</v>
      </c>
      <c r="J1086" t="str">
        <f>VLOOKUP($C1086,'Raw-products'!$A$2:$H$1261,MATCH(J$1,'Raw-products'!$A$1:$H$1,0))</f>
        <v>indigo</v>
      </c>
      <c r="K1086">
        <f>VLOOKUP($C1086,'Raw-products'!$A$2:$H$1261,MATCH(K$1,'Raw-products'!$A$1:$H$1,0))</f>
        <v>95</v>
      </c>
      <c r="L1086">
        <f>VLOOKUP($C1086,'Raw-products'!$A$2:$H$1261,MATCH(L$1,'Raw-products'!$A$1:$H$1,0))</f>
        <v>74</v>
      </c>
      <c r="M1086" s="5">
        <f t="shared" si="32"/>
        <v>7030</v>
      </c>
      <c r="N1086" cm="1">
        <f t="array" ref="N1086:Q1086">_xlfn.XLOOKUP($B1086,'Raw -orders'!$A:$A,'Raw -orders'!$B:$E)</f>
        <v>657</v>
      </c>
      <c r="O1086">
        <v>13441</v>
      </c>
      <c r="P1086" s="1">
        <v>44278</v>
      </c>
      <c r="Q1086" s="1">
        <v>44285</v>
      </c>
      <c r="R1086" t="str" cm="1">
        <f t="array" ref="R1086:Y1086">_xlfn.XLOOKUP($N1086,'Raw - customers'!$A:$A,'Raw - customers'!$B:$I)</f>
        <v>Orran Skip</v>
      </c>
      <c r="S1086" t="str">
        <v>Male</v>
      </c>
      <c r="T1086">
        <v>25</v>
      </c>
      <c r="U1086" t="str">
        <v>95 Skye PassApt. 600</v>
      </c>
      <c r="V1086">
        <v>7643</v>
      </c>
      <c r="W1086" t="str">
        <v>Port Eveland</v>
      </c>
      <c r="X1086" t="str">
        <v>South Australia</v>
      </c>
      <c r="Y1086" t="str">
        <v>Australia</v>
      </c>
      <c r="Z1086">
        <v>3</v>
      </c>
      <c r="AA1086" s="3" t="str">
        <f t="shared" si="33"/>
        <v>0 to 10</v>
      </c>
      <c r="AP1086" s="6">
        <v>657</v>
      </c>
      <c r="AQ1086" s="6" t="s">
        <v>1345</v>
      </c>
    </row>
    <row r="1087" spans="1:43" x14ac:dyDescent="0.25">
      <c r="A1087">
        <v>1085</v>
      </c>
      <c r="B1087">
        <v>223</v>
      </c>
      <c r="C1087">
        <v>13</v>
      </c>
      <c r="D1087">
        <v>96</v>
      </c>
      <c r="E1087">
        <v>1</v>
      </c>
      <c r="F1087">
        <v>96</v>
      </c>
      <c r="G1087" t="str">
        <f>VLOOKUP($C1087,'Raw-products'!$A$2:$H$1261,MATCH(G$1,'Raw-products'!$A$1:$H$1,0))</f>
        <v>Shirt</v>
      </c>
      <c r="H1087" t="str">
        <f>VLOOKUP($C1087,'Raw-products'!$A$2:$H$1261,MATCH(H$1,'Raw-products'!$A$1:$H$1,0))</f>
        <v>Oxford Cloth</v>
      </c>
      <c r="I1087" t="str">
        <f>VLOOKUP($C1087,'Raw-products'!$A$2:$H$1261,MATCH(I$1,'Raw-products'!$A$1:$H$1,0))</f>
        <v>L</v>
      </c>
      <c r="J1087" t="str">
        <f>VLOOKUP($C1087,'Raw-products'!$A$2:$H$1261,MATCH(J$1,'Raw-products'!$A$1:$H$1,0))</f>
        <v>yellow</v>
      </c>
      <c r="K1087">
        <f>VLOOKUP($C1087,'Raw-products'!$A$2:$H$1261,MATCH(K$1,'Raw-products'!$A$1:$H$1,0))</f>
        <v>114</v>
      </c>
      <c r="L1087">
        <f>VLOOKUP($C1087,'Raw-products'!$A$2:$H$1261,MATCH(L$1,'Raw-products'!$A$1:$H$1,0))</f>
        <v>75</v>
      </c>
      <c r="M1087" s="5">
        <f t="shared" si="32"/>
        <v>8550</v>
      </c>
      <c r="N1087" cm="1">
        <f t="array" ref="N1087:Q1087">_xlfn.XLOOKUP($B1087,'Raw -orders'!$A:$A,'Raw -orders'!$B:$E)</f>
        <v>657</v>
      </c>
      <c r="O1087">
        <v>13441</v>
      </c>
      <c r="P1087" s="1">
        <v>44278</v>
      </c>
      <c r="Q1087" s="1">
        <v>44285</v>
      </c>
      <c r="R1087" t="str" cm="1">
        <f t="array" ref="R1087:Y1087">_xlfn.XLOOKUP($N1087,'Raw - customers'!$A:$A,'Raw - customers'!$B:$I)</f>
        <v>Orran Skip</v>
      </c>
      <c r="S1087" t="str">
        <v>Male</v>
      </c>
      <c r="T1087">
        <v>25</v>
      </c>
      <c r="U1087" t="str">
        <v>95 Skye PassApt. 600</v>
      </c>
      <c r="V1087">
        <v>7643</v>
      </c>
      <c r="W1087" t="str">
        <v>Port Eveland</v>
      </c>
      <c r="X1087" t="str">
        <v>South Australia</v>
      </c>
      <c r="Y1087" t="str">
        <v>Australia</v>
      </c>
      <c r="Z1087">
        <v>3</v>
      </c>
      <c r="AA1087" s="3" t="str">
        <f t="shared" si="33"/>
        <v>0 to 10</v>
      </c>
      <c r="AP1087" s="6">
        <v>657</v>
      </c>
      <c r="AQ1087" s="6" t="s">
        <v>1345</v>
      </c>
    </row>
    <row r="1088" spans="1:43" x14ac:dyDescent="0.25">
      <c r="A1088">
        <v>1086</v>
      </c>
      <c r="B1088">
        <v>223</v>
      </c>
      <c r="C1088">
        <v>1117</v>
      </c>
      <c r="D1088">
        <v>115</v>
      </c>
      <c r="E1088">
        <v>3</v>
      </c>
      <c r="F1088">
        <v>345</v>
      </c>
      <c r="G1088" t="str">
        <f>VLOOKUP($C1088,'Raw-products'!$A$2:$H$1261,MATCH(G$1,'Raw-products'!$A$1:$H$1,0))</f>
        <v>Trousers</v>
      </c>
      <c r="H1088" t="str">
        <f>VLOOKUP($C1088,'Raw-products'!$A$2:$H$1261,MATCH(H$1,'Raw-products'!$A$1:$H$1,0))</f>
        <v>Cropped</v>
      </c>
      <c r="I1088" t="str">
        <f>VLOOKUP($C1088,'Raw-products'!$A$2:$H$1261,MATCH(I$1,'Raw-products'!$A$1:$H$1,0))</f>
        <v>M</v>
      </c>
      <c r="J1088" t="str">
        <f>VLOOKUP($C1088,'Raw-products'!$A$2:$H$1261,MATCH(J$1,'Raw-products'!$A$1:$H$1,0))</f>
        <v>violet</v>
      </c>
      <c r="K1088">
        <f>VLOOKUP($C1088,'Raw-products'!$A$2:$H$1261,MATCH(K$1,'Raw-products'!$A$1:$H$1,0))</f>
        <v>99</v>
      </c>
      <c r="L1088">
        <f>VLOOKUP($C1088,'Raw-products'!$A$2:$H$1261,MATCH(L$1,'Raw-products'!$A$1:$H$1,0))</f>
        <v>47</v>
      </c>
      <c r="M1088" s="5">
        <f t="shared" si="32"/>
        <v>4653</v>
      </c>
      <c r="N1088" cm="1">
        <f t="array" ref="N1088:Q1088">_xlfn.XLOOKUP($B1088,'Raw -orders'!$A:$A,'Raw -orders'!$B:$E)</f>
        <v>657</v>
      </c>
      <c r="O1088">
        <v>13441</v>
      </c>
      <c r="P1088" s="1">
        <v>44278</v>
      </c>
      <c r="Q1088" s="1">
        <v>44285</v>
      </c>
      <c r="R1088" t="str" cm="1">
        <f t="array" ref="R1088:Y1088">_xlfn.XLOOKUP($N1088,'Raw - customers'!$A:$A,'Raw - customers'!$B:$I)</f>
        <v>Orran Skip</v>
      </c>
      <c r="S1088" t="str">
        <v>Male</v>
      </c>
      <c r="T1088">
        <v>25</v>
      </c>
      <c r="U1088" t="str">
        <v>95 Skye PassApt. 600</v>
      </c>
      <c r="V1088">
        <v>7643</v>
      </c>
      <c r="W1088" t="str">
        <v>Port Eveland</v>
      </c>
      <c r="X1088" t="str">
        <v>South Australia</v>
      </c>
      <c r="Y1088" t="str">
        <v>Australia</v>
      </c>
      <c r="Z1088">
        <v>3</v>
      </c>
      <c r="AA1088" s="3" t="str">
        <f t="shared" si="33"/>
        <v>0 to 10</v>
      </c>
      <c r="AP1088" s="6">
        <v>657</v>
      </c>
      <c r="AQ1088" s="6" t="s">
        <v>1345</v>
      </c>
    </row>
    <row r="1089" spans="1:43" x14ac:dyDescent="0.25">
      <c r="A1089">
        <v>1087</v>
      </c>
      <c r="B1089">
        <v>223</v>
      </c>
      <c r="C1089">
        <v>91</v>
      </c>
      <c r="D1089">
        <v>118</v>
      </c>
      <c r="E1089">
        <v>2</v>
      </c>
      <c r="F1089">
        <v>236</v>
      </c>
      <c r="G1089" t="str">
        <f>VLOOKUP($C1089,'Raw-products'!$A$2:$H$1261,MATCH(G$1,'Raw-products'!$A$1:$H$1,0))</f>
        <v>Shirt</v>
      </c>
      <c r="H1089" t="str">
        <f>VLOOKUP($C1089,'Raw-products'!$A$2:$H$1261,MATCH(H$1,'Raw-products'!$A$1:$H$1,0))</f>
        <v>Flannel</v>
      </c>
      <c r="I1089" t="str">
        <f>VLOOKUP($C1089,'Raw-products'!$A$2:$H$1261,MATCH(I$1,'Raw-products'!$A$1:$H$1,0))</f>
        <v>S</v>
      </c>
      <c r="J1089" t="str">
        <f>VLOOKUP($C1089,'Raw-products'!$A$2:$H$1261,MATCH(J$1,'Raw-products'!$A$1:$H$1,0))</f>
        <v>blue</v>
      </c>
      <c r="K1089">
        <f>VLOOKUP($C1089,'Raw-products'!$A$2:$H$1261,MATCH(K$1,'Raw-products'!$A$1:$H$1,0))</f>
        <v>96</v>
      </c>
      <c r="L1089">
        <f>VLOOKUP($C1089,'Raw-products'!$A$2:$H$1261,MATCH(L$1,'Raw-products'!$A$1:$H$1,0))</f>
        <v>43</v>
      </c>
      <c r="M1089" s="5">
        <f t="shared" si="32"/>
        <v>4128</v>
      </c>
      <c r="N1089" cm="1">
        <f t="array" ref="N1089:Q1089">_xlfn.XLOOKUP($B1089,'Raw -orders'!$A:$A,'Raw -orders'!$B:$E)</f>
        <v>657</v>
      </c>
      <c r="O1089">
        <v>13441</v>
      </c>
      <c r="P1089" s="1">
        <v>44278</v>
      </c>
      <c r="Q1089" s="1">
        <v>44285</v>
      </c>
      <c r="R1089" t="str" cm="1">
        <f t="array" ref="R1089:Y1089">_xlfn.XLOOKUP($N1089,'Raw - customers'!$A:$A,'Raw - customers'!$B:$I)</f>
        <v>Orran Skip</v>
      </c>
      <c r="S1089" t="str">
        <v>Male</v>
      </c>
      <c r="T1089">
        <v>25</v>
      </c>
      <c r="U1089" t="str">
        <v>95 Skye PassApt. 600</v>
      </c>
      <c r="V1089">
        <v>7643</v>
      </c>
      <c r="W1089" t="str">
        <v>Port Eveland</v>
      </c>
      <c r="X1089" t="str">
        <v>South Australia</v>
      </c>
      <c r="Y1089" t="str">
        <v>Australia</v>
      </c>
      <c r="Z1089">
        <v>3</v>
      </c>
      <c r="AA1089" s="3" t="str">
        <f t="shared" si="33"/>
        <v>0 to 10</v>
      </c>
      <c r="AP1089" s="6">
        <v>657</v>
      </c>
      <c r="AQ1089" s="6" t="s">
        <v>1345</v>
      </c>
    </row>
    <row r="1090" spans="1:43" x14ac:dyDescent="0.25">
      <c r="A1090">
        <v>1088</v>
      </c>
      <c r="B1090">
        <v>223</v>
      </c>
      <c r="C1090">
        <v>583</v>
      </c>
      <c r="D1090">
        <v>100</v>
      </c>
      <c r="E1090">
        <v>3</v>
      </c>
      <c r="F1090">
        <v>300</v>
      </c>
      <c r="G1090" t="str">
        <f>VLOOKUP($C1090,'Raw-products'!$A$2:$H$1261,MATCH(G$1,'Raw-products'!$A$1:$H$1,0))</f>
        <v>Jacket</v>
      </c>
      <c r="H1090" t="str">
        <f>VLOOKUP($C1090,'Raw-products'!$A$2:$H$1261,MATCH(H$1,'Raw-products'!$A$1:$H$1,0))</f>
        <v>Bomber</v>
      </c>
      <c r="I1090" t="str">
        <f>VLOOKUP($C1090,'Raw-products'!$A$2:$H$1261,MATCH(I$1,'Raw-products'!$A$1:$H$1,0))</f>
        <v>L</v>
      </c>
      <c r="J1090" t="str">
        <f>VLOOKUP($C1090,'Raw-products'!$A$2:$H$1261,MATCH(J$1,'Raw-products'!$A$1:$H$1,0))</f>
        <v>blue</v>
      </c>
      <c r="K1090">
        <f>VLOOKUP($C1090,'Raw-products'!$A$2:$H$1261,MATCH(K$1,'Raw-products'!$A$1:$H$1,0))</f>
        <v>90</v>
      </c>
      <c r="L1090">
        <f>VLOOKUP($C1090,'Raw-products'!$A$2:$H$1261,MATCH(L$1,'Raw-products'!$A$1:$H$1,0))</f>
        <v>64</v>
      </c>
      <c r="M1090" s="5">
        <f t="shared" si="32"/>
        <v>5760</v>
      </c>
      <c r="N1090" cm="1">
        <f t="array" ref="N1090:Q1090">_xlfn.XLOOKUP($B1090,'Raw -orders'!$A:$A,'Raw -orders'!$B:$E)</f>
        <v>657</v>
      </c>
      <c r="O1090">
        <v>13441</v>
      </c>
      <c r="P1090" s="1">
        <v>44278</v>
      </c>
      <c r="Q1090" s="1">
        <v>44285</v>
      </c>
      <c r="R1090" t="str" cm="1">
        <f t="array" ref="R1090:Y1090">_xlfn.XLOOKUP($N1090,'Raw - customers'!$A:$A,'Raw - customers'!$B:$I)</f>
        <v>Orran Skip</v>
      </c>
      <c r="S1090" t="str">
        <v>Male</v>
      </c>
      <c r="T1090">
        <v>25</v>
      </c>
      <c r="U1090" t="str">
        <v>95 Skye PassApt. 600</v>
      </c>
      <c r="V1090">
        <v>7643</v>
      </c>
      <c r="W1090" t="str">
        <v>Port Eveland</v>
      </c>
      <c r="X1090" t="str">
        <v>South Australia</v>
      </c>
      <c r="Y1090" t="str">
        <v>Australia</v>
      </c>
      <c r="Z1090">
        <v>3</v>
      </c>
      <c r="AA1090" s="3" t="str">
        <f t="shared" si="33"/>
        <v>0 to 10</v>
      </c>
      <c r="AP1090" s="6">
        <v>657</v>
      </c>
      <c r="AQ1090" s="6" t="s">
        <v>1345</v>
      </c>
    </row>
    <row r="1091" spans="1:43" x14ac:dyDescent="0.25">
      <c r="A1091">
        <v>1089</v>
      </c>
      <c r="B1091">
        <v>224</v>
      </c>
      <c r="C1091">
        <v>449</v>
      </c>
      <c r="D1091">
        <v>107</v>
      </c>
      <c r="E1091">
        <v>2</v>
      </c>
      <c r="F1091">
        <v>214</v>
      </c>
      <c r="G1091" t="str">
        <f>VLOOKUP($C1091,'Raw-products'!$A$2:$H$1261,MATCH(G$1,'Raw-products'!$A$1:$H$1,0))</f>
        <v>Jacket</v>
      </c>
      <c r="H1091" t="str">
        <f>VLOOKUP($C1091,'Raw-products'!$A$2:$H$1261,MATCH(H$1,'Raw-products'!$A$1:$H$1,0))</f>
        <v>Denim</v>
      </c>
      <c r="I1091" t="str">
        <f>VLOOKUP($C1091,'Raw-products'!$A$2:$H$1261,MATCH(I$1,'Raw-products'!$A$1:$H$1,0))</f>
        <v>XL</v>
      </c>
      <c r="J1091" t="str">
        <f>VLOOKUP($C1091,'Raw-products'!$A$2:$H$1261,MATCH(J$1,'Raw-products'!$A$1:$H$1,0))</f>
        <v>indigo</v>
      </c>
      <c r="K1091">
        <f>VLOOKUP($C1091,'Raw-products'!$A$2:$H$1261,MATCH(K$1,'Raw-products'!$A$1:$H$1,0))</f>
        <v>92</v>
      </c>
      <c r="L1091">
        <f>VLOOKUP($C1091,'Raw-products'!$A$2:$H$1261,MATCH(L$1,'Raw-products'!$A$1:$H$1,0))</f>
        <v>51</v>
      </c>
      <c r="M1091" s="5">
        <f t="shared" ref="M1091:M1154" si="34">$K1091*$L1091</f>
        <v>4692</v>
      </c>
      <c r="N1091" cm="1">
        <f t="array" ref="N1091:Q1091">_xlfn.XLOOKUP($B1091,'Raw -orders'!$A:$A,'Raw -orders'!$B:$E)</f>
        <v>628</v>
      </c>
      <c r="O1091">
        <v>20293</v>
      </c>
      <c r="P1091" s="1">
        <v>44384</v>
      </c>
      <c r="Q1091" s="1">
        <v>44410</v>
      </c>
      <c r="R1091" t="str" cm="1">
        <f t="array" ref="R1091:Y1091">_xlfn.XLOOKUP($N1091,'Raw - customers'!$A:$A,'Raw - customers'!$B:$I)</f>
        <v>Frayda Simonini</v>
      </c>
      <c r="S1091" t="str">
        <v>Non-binary</v>
      </c>
      <c r="T1091">
        <v>75</v>
      </c>
      <c r="U1091" t="str">
        <v>774 Christiansen StreetSuite 261</v>
      </c>
      <c r="V1091">
        <v>2197</v>
      </c>
      <c r="W1091" t="str">
        <v>West Sophie</v>
      </c>
      <c r="X1091" t="str">
        <v>Northern Territory</v>
      </c>
      <c r="Y1091" t="str">
        <v>Australia</v>
      </c>
      <c r="Z1091">
        <v>7</v>
      </c>
      <c r="AA1091" s="3" t="str">
        <f t="shared" ref="AA1091:AA1154" si="35">IF(AND(DATEDIF($P1091,$Q1091,"D")&gt;0,DATEDIF($P1091,$Q1091,"D")&lt;=10),"0 to 10",IF(AND(DATEDIF($P1091,$Q1091,"D")&gt;10,DATEDIF($P1091,$Q1091,"D")&lt;=20),"10 to 20",IF(AND(DATEDIF($P1091,$Q1091,"D")&gt;20,DATEDIF($P1091,$Q1091,"D")&lt;=30),"20 to 30")))</f>
        <v>20 to 30</v>
      </c>
      <c r="AP1091" s="6">
        <v>628</v>
      </c>
      <c r="AQ1091" s="6" t="s">
        <v>1339</v>
      </c>
    </row>
    <row r="1092" spans="1:43" x14ac:dyDescent="0.25">
      <c r="A1092">
        <v>1090</v>
      </c>
      <c r="B1092">
        <v>224</v>
      </c>
      <c r="C1092">
        <v>57</v>
      </c>
      <c r="D1092">
        <v>104</v>
      </c>
      <c r="E1092">
        <v>2</v>
      </c>
      <c r="F1092">
        <v>208</v>
      </c>
      <c r="G1092" t="str">
        <f>VLOOKUP($C1092,'Raw-products'!$A$2:$H$1261,MATCH(G$1,'Raw-products'!$A$1:$H$1,0))</f>
        <v>Shirt</v>
      </c>
      <c r="H1092" t="str">
        <f>VLOOKUP($C1092,'Raw-products'!$A$2:$H$1261,MATCH(H$1,'Raw-products'!$A$1:$H$1,0))</f>
        <v>Dress</v>
      </c>
      <c r="I1092" t="str">
        <f>VLOOKUP($C1092,'Raw-products'!$A$2:$H$1261,MATCH(I$1,'Raw-products'!$A$1:$H$1,0))</f>
        <v>M</v>
      </c>
      <c r="J1092" t="str">
        <f>VLOOKUP($C1092,'Raw-products'!$A$2:$H$1261,MATCH(J$1,'Raw-products'!$A$1:$H$1,0))</f>
        <v>blue</v>
      </c>
      <c r="K1092">
        <f>VLOOKUP($C1092,'Raw-products'!$A$2:$H$1261,MATCH(K$1,'Raw-products'!$A$1:$H$1,0))</f>
        <v>119</v>
      </c>
      <c r="L1092">
        <f>VLOOKUP($C1092,'Raw-products'!$A$2:$H$1261,MATCH(L$1,'Raw-products'!$A$1:$H$1,0))</f>
        <v>48</v>
      </c>
      <c r="M1092" s="5">
        <f t="shared" si="34"/>
        <v>5712</v>
      </c>
      <c r="N1092" cm="1">
        <f t="array" ref="N1092:Q1092">_xlfn.XLOOKUP($B1092,'Raw -orders'!$A:$A,'Raw -orders'!$B:$E)</f>
        <v>628</v>
      </c>
      <c r="O1092">
        <v>20293</v>
      </c>
      <c r="P1092" s="1">
        <v>44384</v>
      </c>
      <c r="Q1092" s="1">
        <v>44410</v>
      </c>
      <c r="R1092" t="str" cm="1">
        <f t="array" ref="R1092:Y1092">_xlfn.XLOOKUP($N1092,'Raw - customers'!$A:$A,'Raw - customers'!$B:$I)</f>
        <v>Frayda Simonini</v>
      </c>
      <c r="S1092" t="str">
        <v>Non-binary</v>
      </c>
      <c r="T1092">
        <v>75</v>
      </c>
      <c r="U1092" t="str">
        <v>774 Christiansen StreetSuite 261</v>
      </c>
      <c r="V1092">
        <v>2197</v>
      </c>
      <c r="W1092" t="str">
        <v>West Sophie</v>
      </c>
      <c r="X1092" t="str">
        <v>Northern Territory</v>
      </c>
      <c r="Y1092" t="str">
        <v>Australia</v>
      </c>
      <c r="Z1092">
        <v>7</v>
      </c>
      <c r="AA1092" s="3" t="str">
        <f t="shared" si="35"/>
        <v>20 to 30</v>
      </c>
      <c r="AP1092" s="6">
        <v>628</v>
      </c>
      <c r="AQ1092" s="6" t="s">
        <v>1339</v>
      </c>
    </row>
    <row r="1093" spans="1:43" x14ac:dyDescent="0.25">
      <c r="A1093">
        <v>1091</v>
      </c>
      <c r="B1093">
        <v>224</v>
      </c>
      <c r="C1093">
        <v>179</v>
      </c>
      <c r="D1093">
        <v>98</v>
      </c>
      <c r="E1093">
        <v>3</v>
      </c>
      <c r="F1093">
        <v>294</v>
      </c>
      <c r="G1093" t="str">
        <f>VLOOKUP($C1093,'Raw-products'!$A$2:$H$1261,MATCH(G$1,'Raw-products'!$A$1:$H$1,0))</f>
        <v>Shirt</v>
      </c>
      <c r="H1093" t="str">
        <f>VLOOKUP($C1093,'Raw-products'!$A$2:$H$1261,MATCH(H$1,'Raw-products'!$A$1:$H$1,0))</f>
        <v>Camp Collared</v>
      </c>
      <c r="I1093" t="str">
        <f>VLOOKUP($C1093,'Raw-products'!$A$2:$H$1261,MATCH(I$1,'Raw-products'!$A$1:$H$1,0))</f>
        <v>XL</v>
      </c>
      <c r="J1093" t="str">
        <f>VLOOKUP($C1093,'Raw-products'!$A$2:$H$1261,MATCH(J$1,'Raw-products'!$A$1:$H$1,0))</f>
        <v>red</v>
      </c>
      <c r="K1093">
        <f>VLOOKUP($C1093,'Raw-products'!$A$2:$H$1261,MATCH(K$1,'Raw-products'!$A$1:$H$1,0))</f>
        <v>112</v>
      </c>
      <c r="L1093">
        <f>VLOOKUP($C1093,'Raw-products'!$A$2:$H$1261,MATCH(L$1,'Raw-products'!$A$1:$H$1,0))</f>
        <v>79</v>
      </c>
      <c r="M1093" s="5">
        <f t="shared" si="34"/>
        <v>8848</v>
      </c>
      <c r="N1093" cm="1">
        <f t="array" ref="N1093:Q1093">_xlfn.XLOOKUP($B1093,'Raw -orders'!$A:$A,'Raw -orders'!$B:$E)</f>
        <v>628</v>
      </c>
      <c r="O1093">
        <v>20293</v>
      </c>
      <c r="P1093" s="1">
        <v>44384</v>
      </c>
      <c r="Q1093" s="1">
        <v>44410</v>
      </c>
      <c r="R1093" t="str" cm="1">
        <f t="array" ref="R1093:Y1093">_xlfn.XLOOKUP($N1093,'Raw - customers'!$A:$A,'Raw - customers'!$B:$I)</f>
        <v>Frayda Simonini</v>
      </c>
      <c r="S1093" t="str">
        <v>Non-binary</v>
      </c>
      <c r="T1093">
        <v>75</v>
      </c>
      <c r="U1093" t="str">
        <v>774 Christiansen StreetSuite 261</v>
      </c>
      <c r="V1093">
        <v>2197</v>
      </c>
      <c r="W1093" t="str">
        <v>West Sophie</v>
      </c>
      <c r="X1093" t="str">
        <v>Northern Territory</v>
      </c>
      <c r="Y1093" t="str">
        <v>Australia</v>
      </c>
      <c r="Z1093">
        <v>7</v>
      </c>
      <c r="AA1093" s="3" t="str">
        <f t="shared" si="35"/>
        <v>20 to 30</v>
      </c>
      <c r="AP1093" s="6">
        <v>628</v>
      </c>
      <c r="AQ1093" s="6" t="s">
        <v>1339</v>
      </c>
    </row>
    <row r="1094" spans="1:43" x14ac:dyDescent="0.25">
      <c r="A1094">
        <v>1092</v>
      </c>
      <c r="B1094">
        <v>224</v>
      </c>
      <c r="C1094">
        <v>516</v>
      </c>
      <c r="D1094">
        <v>102</v>
      </c>
      <c r="E1094">
        <v>3</v>
      </c>
      <c r="F1094">
        <v>306</v>
      </c>
      <c r="G1094" t="str">
        <f>VLOOKUP($C1094,'Raw-products'!$A$2:$H$1261,MATCH(G$1,'Raw-products'!$A$1:$H$1,0))</f>
        <v>Jacket</v>
      </c>
      <c r="H1094" t="str">
        <f>VLOOKUP($C1094,'Raw-products'!$A$2:$H$1261,MATCH(H$1,'Raw-products'!$A$1:$H$1,0))</f>
        <v>Windbreaker</v>
      </c>
      <c r="I1094" t="str">
        <f>VLOOKUP($C1094,'Raw-products'!$A$2:$H$1261,MATCH(I$1,'Raw-products'!$A$1:$H$1,0))</f>
        <v>S</v>
      </c>
      <c r="J1094" t="str">
        <f>VLOOKUP($C1094,'Raw-products'!$A$2:$H$1261,MATCH(J$1,'Raw-products'!$A$1:$H$1,0))</f>
        <v>indigo</v>
      </c>
      <c r="K1094">
        <f>VLOOKUP($C1094,'Raw-products'!$A$2:$H$1261,MATCH(K$1,'Raw-products'!$A$1:$H$1,0))</f>
        <v>109</v>
      </c>
      <c r="L1094">
        <f>VLOOKUP($C1094,'Raw-products'!$A$2:$H$1261,MATCH(L$1,'Raw-products'!$A$1:$H$1,0))</f>
        <v>62</v>
      </c>
      <c r="M1094" s="5">
        <f t="shared" si="34"/>
        <v>6758</v>
      </c>
      <c r="N1094" cm="1">
        <f t="array" ref="N1094:Q1094">_xlfn.XLOOKUP($B1094,'Raw -orders'!$A:$A,'Raw -orders'!$B:$E)</f>
        <v>628</v>
      </c>
      <c r="O1094">
        <v>20293</v>
      </c>
      <c r="P1094" s="1">
        <v>44384</v>
      </c>
      <c r="Q1094" s="1">
        <v>44410</v>
      </c>
      <c r="R1094" t="str" cm="1">
        <f t="array" ref="R1094:Y1094">_xlfn.XLOOKUP($N1094,'Raw - customers'!$A:$A,'Raw - customers'!$B:$I)</f>
        <v>Frayda Simonini</v>
      </c>
      <c r="S1094" t="str">
        <v>Non-binary</v>
      </c>
      <c r="T1094">
        <v>75</v>
      </c>
      <c r="U1094" t="str">
        <v>774 Christiansen StreetSuite 261</v>
      </c>
      <c r="V1094">
        <v>2197</v>
      </c>
      <c r="W1094" t="str">
        <v>West Sophie</v>
      </c>
      <c r="X1094" t="str">
        <v>Northern Territory</v>
      </c>
      <c r="Y1094" t="str">
        <v>Australia</v>
      </c>
      <c r="Z1094">
        <v>7</v>
      </c>
      <c r="AA1094" s="3" t="str">
        <f t="shared" si="35"/>
        <v>20 to 30</v>
      </c>
      <c r="AP1094" s="6">
        <v>628</v>
      </c>
      <c r="AQ1094" s="6" t="s">
        <v>1339</v>
      </c>
    </row>
    <row r="1095" spans="1:43" x14ac:dyDescent="0.25">
      <c r="A1095">
        <v>1093</v>
      </c>
      <c r="B1095">
        <v>225</v>
      </c>
      <c r="C1095">
        <v>687</v>
      </c>
      <c r="D1095">
        <v>113</v>
      </c>
      <c r="E1095">
        <v>2</v>
      </c>
      <c r="F1095">
        <v>226</v>
      </c>
      <c r="G1095" t="str">
        <f>VLOOKUP($C1095,'Raw-products'!$A$2:$H$1261,MATCH(G$1,'Raw-products'!$A$1:$H$1,0))</f>
        <v>Jacket</v>
      </c>
      <c r="H1095" t="str">
        <f>VLOOKUP($C1095,'Raw-products'!$A$2:$H$1261,MATCH(H$1,'Raw-products'!$A$1:$H$1,0))</f>
        <v>Parka</v>
      </c>
      <c r="I1095" t="str">
        <f>VLOOKUP($C1095,'Raw-products'!$A$2:$H$1261,MATCH(I$1,'Raw-products'!$A$1:$H$1,0))</f>
        <v>M</v>
      </c>
      <c r="J1095" t="str">
        <f>VLOOKUP($C1095,'Raw-products'!$A$2:$H$1261,MATCH(J$1,'Raw-products'!$A$1:$H$1,0))</f>
        <v>blue</v>
      </c>
      <c r="K1095">
        <f>VLOOKUP($C1095,'Raw-products'!$A$2:$H$1261,MATCH(K$1,'Raw-products'!$A$1:$H$1,0))</f>
        <v>119</v>
      </c>
      <c r="L1095">
        <f>VLOOKUP($C1095,'Raw-products'!$A$2:$H$1261,MATCH(L$1,'Raw-products'!$A$1:$H$1,0))</f>
        <v>54</v>
      </c>
      <c r="M1095" s="5">
        <f t="shared" si="34"/>
        <v>6426</v>
      </c>
      <c r="N1095" cm="1">
        <f t="array" ref="N1095:Q1095">_xlfn.XLOOKUP($B1095,'Raw -orders'!$A:$A,'Raw -orders'!$B:$E)</f>
        <v>664</v>
      </c>
      <c r="O1095">
        <v>27059</v>
      </c>
      <c r="P1095" s="1">
        <v>44473</v>
      </c>
      <c r="Q1095" s="1">
        <v>44495</v>
      </c>
      <c r="R1095" t="str" cm="1">
        <f t="array" ref="R1095:Y1095">_xlfn.XLOOKUP($N1095,'Raw - customers'!$A:$A,'Raw - customers'!$B:$I)</f>
        <v>Dannie Fidler</v>
      </c>
      <c r="S1095" t="str">
        <v>Genderfluid</v>
      </c>
      <c r="T1095">
        <v>32</v>
      </c>
      <c r="U1095" t="str">
        <v>157 Rohan MallApt. 466</v>
      </c>
      <c r="V1095">
        <v>4145</v>
      </c>
      <c r="W1095" t="str">
        <v>East Max</v>
      </c>
      <c r="X1095" t="str">
        <v>Tasmania</v>
      </c>
      <c r="Y1095" t="str">
        <v>Australia</v>
      </c>
      <c r="Z1095">
        <v>10</v>
      </c>
      <c r="AA1095" s="3" t="str">
        <f t="shared" si="35"/>
        <v>20 to 30</v>
      </c>
      <c r="AP1095" s="6">
        <v>664</v>
      </c>
      <c r="AQ1095" s="6" t="s">
        <v>1414</v>
      </c>
    </row>
    <row r="1096" spans="1:43" x14ac:dyDescent="0.25">
      <c r="A1096">
        <v>1094</v>
      </c>
      <c r="B1096">
        <v>225</v>
      </c>
      <c r="C1096">
        <v>382</v>
      </c>
      <c r="D1096">
        <v>94</v>
      </c>
      <c r="E1096">
        <v>1</v>
      </c>
      <c r="F1096">
        <v>94</v>
      </c>
      <c r="G1096" t="str">
        <f>VLOOKUP($C1096,'Raw-products'!$A$2:$H$1261,MATCH(G$1,'Raw-products'!$A$1:$H$1,0))</f>
        <v>Shirt</v>
      </c>
      <c r="H1096" t="str">
        <f>VLOOKUP($C1096,'Raw-products'!$A$2:$H$1261,MATCH(H$1,'Raw-products'!$A$1:$H$1,0))</f>
        <v>Henley</v>
      </c>
      <c r="I1096" t="str">
        <f>VLOOKUP($C1096,'Raw-products'!$A$2:$H$1261,MATCH(I$1,'Raw-products'!$A$1:$H$1,0))</f>
        <v>M</v>
      </c>
      <c r="J1096" t="str">
        <f>VLOOKUP($C1096,'Raw-products'!$A$2:$H$1261,MATCH(J$1,'Raw-products'!$A$1:$H$1,0))</f>
        <v>violet</v>
      </c>
      <c r="K1096">
        <f>VLOOKUP($C1096,'Raw-products'!$A$2:$H$1261,MATCH(K$1,'Raw-products'!$A$1:$H$1,0))</f>
        <v>92</v>
      </c>
      <c r="L1096">
        <f>VLOOKUP($C1096,'Raw-products'!$A$2:$H$1261,MATCH(L$1,'Raw-products'!$A$1:$H$1,0))</f>
        <v>44</v>
      </c>
      <c r="M1096" s="5">
        <f t="shared" si="34"/>
        <v>4048</v>
      </c>
      <c r="N1096" cm="1">
        <f t="array" ref="N1096:Q1096">_xlfn.XLOOKUP($B1096,'Raw -orders'!$A:$A,'Raw -orders'!$B:$E)</f>
        <v>664</v>
      </c>
      <c r="O1096">
        <v>27059</v>
      </c>
      <c r="P1096" s="1">
        <v>44473</v>
      </c>
      <c r="Q1096" s="1">
        <v>44495</v>
      </c>
      <c r="R1096" t="str" cm="1">
        <f t="array" ref="R1096:Y1096">_xlfn.XLOOKUP($N1096,'Raw - customers'!$A:$A,'Raw - customers'!$B:$I)</f>
        <v>Dannie Fidler</v>
      </c>
      <c r="S1096" t="str">
        <v>Genderfluid</v>
      </c>
      <c r="T1096">
        <v>32</v>
      </c>
      <c r="U1096" t="str">
        <v>157 Rohan MallApt. 466</v>
      </c>
      <c r="V1096">
        <v>4145</v>
      </c>
      <c r="W1096" t="str">
        <v>East Max</v>
      </c>
      <c r="X1096" t="str">
        <v>Tasmania</v>
      </c>
      <c r="Y1096" t="str">
        <v>Australia</v>
      </c>
      <c r="Z1096">
        <v>10</v>
      </c>
      <c r="AA1096" s="3" t="str">
        <f t="shared" si="35"/>
        <v>20 to 30</v>
      </c>
      <c r="AP1096" s="6">
        <v>664</v>
      </c>
      <c r="AQ1096" s="6" t="s">
        <v>1414</v>
      </c>
    </row>
    <row r="1097" spans="1:43" x14ac:dyDescent="0.25">
      <c r="A1097">
        <v>1095</v>
      </c>
      <c r="B1097">
        <v>225</v>
      </c>
      <c r="C1097">
        <v>575</v>
      </c>
      <c r="D1097">
        <v>100</v>
      </c>
      <c r="E1097">
        <v>2</v>
      </c>
      <c r="F1097">
        <v>200</v>
      </c>
      <c r="G1097" t="str">
        <f>VLOOKUP($C1097,'Raw-products'!$A$2:$H$1261,MATCH(G$1,'Raw-products'!$A$1:$H$1,0))</f>
        <v>Jacket</v>
      </c>
      <c r="H1097" t="str">
        <f>VLOOKUP($C1097,'Raw-products'!$A$2:$H$1261,MATCH(H$1,'Raw-products'!$A$1:$H$1,0))</f>
        <v>Bomber</v>
      </c>
      <c r="I1097" t="str">
        <f>VLOOKUP($C1097,'Raw-products'!$A$2:$H$1261,MATCH(I$1,'Raw-products'!$A$1:$H$1,0))</f>
        <v>XS</v>
      </c>
      <c r="J1097" t="str">
        <f>VLOOKUP($C1097,'Raw-products'!$A$2:$H$1261,MATCH(J$1,'Raw-products'!$A$1:$H$1,0))</f>
        <v>green</v>
      </c>
      <c r="K1097">
        <f>VLOOKUP($C1097,'Raw-products'!$A$2:$H$1261,MATCH(K$1,'Raw-products'!$A$1:$H$1,0))</f>
        <v>90</v>
      </c>
      <c r="L1097">
        <f>VLOOKUP($C1097,'Raw-products'!$A$2:$H$1261,MATCH(L$1,'Raw-products'!$A$1:$H$1,0))</f>
        <v>48</v>
      </c>
      <c r="M1097" s="5">
        <f t="shared" si="34"/>
        <v>4320</v>
      </c>
      <c r="N1097" cm="1">
        <f t="array" ref="N1097:Q1097">_xlfn.XLOOKUP($B1097,'Raw -orders'!$A:$A,'Raw -orders'!$B:$E)</f>
        <v>664</v>
      </c>
      <c r="O1097">
        <v>27059</v>
      </c>
      <c r="P1097" s="1">
        <v>44473</v>
      </c>
      <c r="Q1097" s="1">
        <v>44495</v>
      </c>
      <c r="R1097" t="str" cm="1">
        <f t="array" ref="R1097:Y1097">_xlfn.XLOOKUP($N1097,'Raw - customers'!$A:$A,'Raw - customers'!$B:$I)</f>
        <v>Dannie Fidler</v>
      </c>
      <c r="S1097" t="str">
        <v>Genderfluid</v>
      </c>
      <c r="T1097">
        <v>32</v>
      </c>
      <c r="U1097" t="str">
        <v>157 Rohan MallApt. 466</v>
      </c>
      <c r="V1097">
        <v>4145</v>
      </c>
      <c r="W1097" t="str">
        <v>East Max</v>
      </c>
      <c r="X1097" t="str">
        <v>Tasmania</v>
      </c>
      <c r="Y1097" t="str">
        <v>Australia</v>
      </c>
      <c r="Z1097">
        <v>10</v>
      </c>
      <c r="AA1097" s="3" t="str">
        <f t="shared" si="35"/>
        <v>20 to 30</v>
      </c>
      <c r="AP1097" s="6">
        <v>664</v>
      </c>
      <c r="AQ1097" s="6" t="s">
        <v>1414</v>
      </c>
    </row>
    <row r="1098" spans="1:43" x14ac:dyDescent="0.25">
      <c r="A1098">
        <v>1096</v>
      </c>
      <c r="B1098">
        <v>225</v>
      </c>
      <c r="C1098">
        <v>328</v>
      </c>
      <c r="D1098">
        <v>109</v>
      </c>
      <c r="E1098">
        <v>2</v>
      </c>
      <c r="F1098">
        <v>218</v>
      </c>
      <c r="G1098" t="str">
        <f>VLOOKUP($C1098,'Raw-products'!$A$2:$H$1261,MATCH(G$1,'Raw-products'!$A$1:$H$1,0))</f>
        <v>Shirt</v>
      </c>
      <c r="H1098" t="str">
        <f>VLOOKUP($C1098,'Raw-products'!$A$2:$H$1261,MATCH(H$1,'Raw-products'!$A$1:$H$1,0))</f>
        <v>Mandarin Collar</v>
      </c>
      <c r="I1098" t="str">
        <f>VLOOKUP($C1098,'Raw-products'!$A$2:$H$1261,MATCH(I$1,'Raw-products'!$A$1:$H$1,0))</f>
        <v>L</v>
      </c>
      <c r="J1098" t="str">
        <f>VLOOKUP($C1098,'Raw-products'!$A$2:$H$1261,MATCH(J$1,'Raw-products'!$A$1:$H$1,0))</f>
        <v>yellow</v>
      </c>
      <c r="K1098">
        <f>VLOOKUP($C1098,'Raw-products'!$A$2:$H$1261,MATCH(K$1,'Raw-products'!$A$1:$H$1,0))</f>
        <v>108</v>
      </c>
      <c r="L1098">
        <f>VLOOKUP($C1098,'Raw-products'!$A$2:$H$1261,MATCH(L$1,'Raw-products'!$A$1:$H$1,0))</f>
        <v>78</v>
      </c>
      <c r="M1098" s="5">
        <f t="shared" si="34"/>
        <v>8424</v>
      </c>
      <c r="N1098" cm="1">
        <f t="array" ref="N1098:Q1098">_xlfn.XLOOKUP($B1098,'Raw -orders'!$A:$A,'Raw -orders'!$B:$E)</f>
        <v>664</v>
      </c>
      <c r="O1098">
        <v>27059</v>
      </c>
      <c r="P1098" s="1">
        <v>44473</v>
      </c>
      <c r="Q1098" s="1">
        <v>44495</v>
      </c>
      <c r="R1098" t="str" cm="1">
        <f t="array" ref="R1098:Y1098">_xlfn.XLOOKUP($N1098,'Raw - customers'!$A:$A,'Raw - customers'!$B:$I)</f>
        <v>Dannie Fidler</v>
      </c>
      <c r="S1098" t="str">
        <v>Genderfluid</v>
      </c>
      <c r="T1098">
        <v>32</v>
      </c>
      <c r="U1098" t="str">
        <v>157 Rohan MallApt. 466</v>
      </c>
      <c r="V1098">
        <v>4145</v>
      </c>
      <c r="W1098" t="str">
        <v>East Max</v>
      </c>
      <c r="X1098" t="str">
        <v>Tasmania</v>
      </c>
      <c r="Y1098" t="str">
        <v>Australia</v>
      </c>
      <c r="Z1098">
        <v>10</v>
      </c>
      <c r="AA1098" s="3" t="str">
        <f t="shared" si="35"/>
        <v>20 to 30</v>
      </c>
      <c r="AP1098" s="6">
        <v>664</v>
      </c>
      <c r="AQ1098" s="6" t="s">
        <v>1414</v>
      </c>
    </row>
    <row r="1099" spans="1:43" x14ac:dyDescent="0.25">
      <c r="A1099">
        <v>1097</v>
      </c>
      <c r="B1099">
        <v>225</v>
      </c>
      <c r="C1099">
        <v>318</v>
      </c>
      <c r="D1099">
        <v>109</v>
      </c>
      <c r="E1099">
        <v>3</v>
      </c>
      <c r="F1099">
        <v>327</v>
      </c>
      <c r="G1099" t="str">
        <f>VLOOKUP($C1099,'Raw-products'!$A$2:$H$1261,MATCH(G$1,'Raw-products'!$A$1:$H$1,0))</f>
        <v>Shirt</v>
      </c>
      <c r="H1099" t="str">
        <f>VLOOKUP($C1099,'Raw-products'!$A$2:$H$1261,MATCH(H$1,'Raw-products'!$A$1:$H$1,0))</f>
        <v>Mandarin Collar</v>
      </c>
      <c r="I1099" t="str">
        <f>VLOOKUP($C1099,'Raw-products'!$A$2:$H$1261,MATCH(I$1,'Raw-products'!$A$1:$H$1,0))</f>
        <v>L</v>
      </c>
      <c r="J1099" t="str">
        <f>VLOOKUP($C1099,'Raw-products'!$A$2:$H$1261,MATCH(J$1,'Raw-products'!$A$1:$H$1,0))</f>
        <v>red</v>
      </c>
      <c r="K1099">
        <f>VLOOKUP($C1099,'Raw-products'!$A$2:$H$1261,MATCH(K$1,'Raw-products'!$A$1:$H$1,0))</f>
        <v>108</v>
      </c>
      <c r="L1099">
        <f>VLOOKUP($C1099,'Raw-products'!$A$2:$H$1261,MATCH(L$1,'Raw-products'!$A$1:$H$1,0))</f>
        <v>54</v>
      </c>
      <c r="M1099" s="5">
        <f t="shared" si="34"/>
        <v>5832</v>
      </c>
      <c r="N1099" cm="1">
        <f t="array" ref="N1099:Q1099">_xlfn.XLOOKUP($B1099,'Raw -orders'!$A:$A,'Raw -orders'!$B:$E)</f>
        <v>664</v>
      </c>
      <c r="O1099">
        <v>27059</v>
      </c>
      <c r="P1099" s="1">
        <v>44473</v>
      </c>
      <c r="Q1099" s="1">
        <v>44495</v>
      </c>
      <c r="R1099" t="str" cm="1">
        <f t="array" ref="R1099:Y1099">_xlfn.XLOOKUP($N1099,'Raw - customers'!$A:$A,'Raw - customers'!$B:$I)</f>
        <v>Dannie Fidler</v>
      </c>
      <c r="S1099" t="str">
        <v>Genderfluid</v>
      </c>
      <c r="T1099">
        <v>32</v>
      </c>
      <c r="U1099" t="str">
        <v>157 Rohan MallApt. 466</v>
      </c>
      <c r="V1099">
        <v>4145</v>
      </c>
      <c r="W1099" t="str">
        <v>East Max</v>
      </c>
      <c r="X1099" t="str">
        <v>Tasmania</v>
      </c>
      <c r="Y1099" t="str">
        <v>Australia</v>
      </c>
      <c r="Z1099">
        <v>10</v>
      </c>
      <c r="AA1099" s="3" t="str">
        <f t="shared" si="35"/>
        <v>20 to 30</v>
      </c>
      <c r="AP1099" s="6">
        <v>664</v>
      </c>
      <c r="AQ1099" s="6" t="s">
        <v>1414</v>
      </c>
    </row>
    <row r="1100" spans="1:43" x14ac:dyDescent="0.25">
      <c r="A1100">
        <v>1098</v>
      </c>
      <c r="B1100">
        <v>225</v>
      </c>
      <c r="C1100">
        <v>243</v>
      </c>
      <c r="D1100">
        <v>106</v>
      </c>
      <c r="E1100">
        <v>3</v>
      </c>
      <c r="F1100">
        <v>318</v>
      </c>
      <c r="G1100" t="str">
        <f>VLOOKUP($C1100,'Raw-products'!$A$2:$H$1261,MATCH(G$1,'Raw-products'!$A$1:$H$1,0))</f>
        <v>Shirt</v>
      </c>
      <c r="H1100" t="str">
        <f>VLOOKUP($C1100,'Raw-products'!$A$2:$H$1261,MATCH(H$1,'Raw-products'!$A$1:$H$1,0))</f>
        <v>Chambray</v>
      </c>
      <c r="I1100" t="str">
        <f>VLOOKUP($C1100,'Raw-products'!$A$2:$H$1261,MATCH(I$1,'Raw-products'!$A$1:$H$1,0))</f>
        <v>L</v>
      </c>
      <c r="J1100" t="str">
        <f>VLOOKUP($C1100,'Raw-products'!$A$2:$H$1261,MATCH(J$1,'Raw-products'!$A$1:$H$1,0))</f>
        <v>violet</v>
      </c>
      <c r="K1100">
        <f>VLOOKUP($C1100,'Raw-products'!$A$2:$H$1261,MATCH(K$1,'Raw-products'!$A$1:$H$1,0))</f>
        <v>105</v>
      </c>
      <c r="L1100">
        <f>VLOOKUP($C1100,'Raw-products'!$A$2:$H$1261,MATCH(L$1,'Raw-products'!$A$1:$H$1,0))</f>
        <v>53</v>
      </c>
      <c r="M1100" s="5">
        <f t="shared" si="34"/>
        <v>5565</v>
      </c>
      <c r="N1100" cm="1">
        <f t="array" ref="N1100:Q1100">_xlfn.XLOOKUP($B1100,'Raw -orders'!$A:$A,'Raw -orders'!$B:$E)</f>
        <v>664</v>
      </c>
      <c r="O1100">
        <v>27059</v>
      </c>
      <c r="P1100" s="1">
        <v>44473</v>
      </c>
      <c r="Q1100" s="1">
        <v>44495</v>
      </c>
      <c r="R1100" t="str" cm="1">
        <f t="array" ref="R1100:Y1100">_xlfn.XLOOKUP($N1100,'Raw - customers'!$A:$A,'Raw - customers'!$B:$I)</f>
        <v>Dannie Fidler</v>
      </c>
      <c r="S1100" t="str">
        <v>Genderfluid</v>
      </c>
      <c r="T1100">
        <v>32</v>
      </c>
      <c r="U1100" t="str">
        <v>157 Rohan MallApt. 466</v>
      </c>
      <c r="V1100">
        <v>4145</v>
      </c>
      <c r="W1100" t="str">
        <v>East Max</v>
      </c>
      <c r="X1100" t="str">
        <v>Tasmania</v>
      </c>
      <c r="Y1100" t="str">
        <v>Australia</v>
      </c>
      <c r="Z1100">
        <v>10</v>
      </c>
      <c r="AA1100" s="3" t="str">
        <f t="shared" si="35"/>
        <v>20 to 30</v>
      </c>
      <c r="AP1100" s="6">
        <v>664</v>
      </c>
      <c r="AQ1100" s="6" t="s">
        <v>1414</v>
      </c>
    </row>
    <row r="1101" spans="1:43" x14ac:dyDescent="0.25">
      <c r="A1101">
        <v>1099</v>
      </c>
      <c r="B1101">
        <v>226</v>
      </c>
      <c r="C1101">
        <v>711</v>
      </c>
      <c r="D1101">
        <v>119</v>
      </c>
      <c r="E1101">
        <v>2</v>
      </c>
      <c r="F1101">
        <v>238</v>
      </c>
      <c r="G1101" t="str">
        <f>VLOOKUP($C1101,'Raw-products'!$A$2:$H$1261,MATCH(G$1,'Raw-products'!$A$1:$H$1,0))</f>
        <v>Jacket</v>
      </c>
      <c r="H1101" t="str">
        <f>VLOOKUP($C1101,'Raw-products'!$A$2:$H$1261,MATCH(H$1,'Raw-products'!$A$1:$H$1,0))</f>
        <v>Trench Coat</v>
      </c>
      <c r="I1101" t="str">
        <f>VLOOKUP($C1101,'Raw-products'!$A$2:$H$1261,MATCH(I$1,'Raw-products'!$A$1:$H$1,0))</f>
        <v>S</v>
      </c>
      <c r="J1101" t="str">
        <f>VLOOKUP($C1101,'Raw-products'!$A$2:$H$1261,MATCH(J$1,'Raw-products'!$A$1:$H$1,0))</f>
        <v>yellow</v>
      </c>
      <c r="K1101">
        <f>VLOOKUP($C1101,'Raw-products'!$A$2:$H$1261,MATCH(K$1,'Raw-products'!$A$1:$H$1,0))</f>
        <v>112</v>
      </c>
      <c r="L1101">
        <f>VLOOKUP($C1101,'Raw-products'!$A$2:$H$1261,MATCH(L$1,'Raw-products'!$A$1:$H$1,0))</f>
        <v>59</v>
      </c>
      <c r="M1101" s="5">
        <f t="shared" si="34"/>
        <v>6608</v>
      </c>
      <c r="N1101" cm="1">
        <f t="array" ref="N1101:Q1101">_xlfn.XLOOKUP($B1101,'Raw -orders'!$A:$A,'Raw -orders'!$B:$E)</f>
        <v>28</v>
      </c>
      <c r="O1101">
        <v>44799</v>
      </c>
      <c r="P1101" s="1">
        <v>44386</v>
      </c>
      <c r="Q1101" s="1">
        <v>44400</v>
      </c>
      <c r="R1101" t="str" cm="1">
        <f t="array" ref="R1101:Y1101">_xlfn.XLOOKUP($N1101,'Raw - customers'!$A:$A,'Raw - customers'!$B:$I)</f>
        <v>Hadley Baddam</v>
      </c>
      <c r="S1101" t="str">
        <v>Non-binary</v>
      </c>
      <c r="T1101">
        <v>79</v>
      </c>
      <c r="U1101" t="str">
        <v>360 Heller DriveApt. 052</v>
      </c>
      <c r="V1101">
        <v>5820</v>
      </c>
      <c r="W1101" t="str">
        <v>West Noah</v>
      </c>
      <c r="X1101" t="str">
        <v>Queensland</v>
      </c>
      <c r="Y1101" t="str">
        <v>Australia</v>
      </c>
      <c r="Z1101">
        <v>7</v>
      </c>
      <c r="AA1101" s="3" t="str">
        <f t="shared" si="35"/>
        <v>10 to 20</v>
      </c>
      <c r="AP1101" s="6">
        <v>28</v>
      </c>
      <c r="AQ1101" s="6" t="s">
        <v>1355</v>
      </c>
    </row>
    <row r="1102" spans="1:43" x14ac:dyDescent="0.25">
      <c r="A1102">
        <v>1100</v>
      </c>
      <c r="B1102">
        <v>226</v>
      </c>
      <c r="C1102">
        <v>1128</v>
      </c>
      <c r="D1102">
        <v>102</v>
      </c>
      <c r="E1102">
        <v>3</v>
      </c>
      <c r="F1102">
        <v>306</v>
      </c>
      <c r="G1102" t="str">
        <f>VLOOKUP($C1102,'Raw-products'!$A$2:$H$1261,MATCH(G$1,'Raw-products'!$A$1:$H$1,0))</f>
        <v>Trousers</v>
      </c>
      <c r="H1102" t="str">
        <f>VLOOKUP($C1102,'Raw-products'!$A$2:$H$1261,MATCH(H$1,'Raw-products'!$A$1:$H$1,0))</f>
        <v>Cargo Pants</v>
      </c>
      <c r="I1102" t="str">
        <f>VLOOKUP($C1102,'Raw-products'!$A$2:$H$1261,MATCH(I$1,'Raw-products'!$A$1:$H$1,0))</f>
        <v>L</v>
      </c>
      <c r="J1102" t="str">
        <f>VLOOKUP($C1102,'Raw-products'!$A$2:$H$1261,MATCH(J$1,'Raw-products'!$A$1:$H$1,0))</f>
        <v>orange</v>
      </c>
      <c r="K1102">
        <f>VLOOKUP($C1102,'Raw-products'!$A$2:$H$1261,MATCH(K$1,'Raw-products'!$A$1:$H$1,0))</f>
        <v>106</v>
      </c>
      <c r="L1102">
        <f>VLOOKUP($C1102,'Raw-products'!$A$2:$H$1261,MATCH(L$1,'Raw-products'!$A$1:$H$1,0))</f>
        <v>78</v>
      </c>
      <c r="M1102" s="5">
        <f t="shared" si="34"/>
        <v>8268</v>
      </c>
      <c r="N1102" cm="1">
        <f t="array" ref="N1102:Q1102">_xlfn.XLOOKUP($B1102,'Raw -orders'!$A:$A,'Raw -orders'!$B:$E)</f>
        <v>28</v>
      </c>
      <c r="O1102">
        <v>44799</v>
      </c>
      <c r="P1102" s="1">
        <v>44386</v>
      </c>
      <c r="Q1102" s="1">
        <v>44400</v>
      </c>
      <c r="R1102" t="str" cm="1">
        <f t="array" ref="R1102:Y1102">_xlfn.XLOOKUP($N1102,'Raw - customers'!$A:$A,'Raw - customers'!$B:$I)</f>
        <v>Hadley Baddam</v>
      </c>
      <c r="S1102" t="str">
        <v>Non-binary</v>
      </c>
      <c r="T1102">
        <v>79</v>
      </c>
      <c r="U1102" t="str">
        <v>360 Heller DriveApt. 052</v>
      </c>
      <c r="V1102">
        <v>5820</v>
      </c>
      <c r="W1102" t="str">
        <v>West Noah</v>
      </c>
      <c r="X1102" t="str">
        <v>Queensland</v>
      </c>
      <c r="Y1102" t="str">
        <v>Australia</v>
      </c>
      <c r="Z1102">
        <v>7</v>
      </c>
      <c r="AA1102" s="3" t="str">
        <f t="shared" si="35"/>
        <v>10 to 20</v>
      </c>
      <c r="AP1102" s="6">
        <v>28</v>
      </c>
      <c r="AQ1102" s="6" t="s">
        <v>1355</v>
      </c>
    </row>
    <row r="1103" spans="1:43" x14ac:dyDescent="0.25">
      <c r="A1103">
        <v>1101</v>
      </c>
      <c r="B1103">
        <v>226</v>
      </c>
      <c r="C1103">
        <v>206</v>
      </c>
      <c r="D1103">
        <v>98</v>
      </c>
      <c r="E1103">
        <v>1</v>
      </c>
      <c r="F1103">
        <v>98</v>
      </c>
      <c r="G1103" t="str">
        <f>VLOOKUP($C1103,'Raw-products'!$A$2:$H$1261,MATCH(G$1,'Raw-products'!$A$1:$H$1,0))</f>
        <v>Shirt</v>
      </c>
      <c r="H1103" t="str">
        <f>VLOOKUP($C1103,'Raw-products'!$A$2:$H$1261,MATCH(H$1,'Raw-products'!$A$1:$H$1,0))</f>
        <v>Camp Collared</v>
      </c>
      <c r="I1103" t="str">
        <f>VLOOKUP($C1103,'Raw-products'!$A$2:$H$1261,MATCH(I$1,'Raw-products'!$A$1:$H$1,0))</f>
        <v>S</v>
      </c>
      <c r="J1103" t="str">
        <f>VLOOKUP($C1103,'Raw-products'!$A$2:$H$1261,MATCH(J$1,'Raw-products'!$A$1:$H$1,0))</f>
        <v>violet</v>
      </c>
      <c r="K1103">
        <f>VLOOKUP($C1103,'Raw-products'!$A$2:$H$1261,MATCH(K$1,'Raw-products'!$A$1:$H$1,0))</f>
        <v>112</v>
      </c>
      <c r="L1103">
        <f>VLOOKUP($C1103,'Raw-products'!$A$2:$H$1261,MATCH(L$1,'Raw-products'!$A$1:$H$1,0))</f>
        <v>80</v>
      </c>
      <c r="M1103" s="5">
        <f t="shared" si="34"/>
        <v>8960</v>
      </c>
      <c r="N1103" cm="1">
        <f t="array" ref="N1103:Q1103">_xlfn.XLOOKUP($B1103,'Raw -orders'!$A:$A,'Raw -orders'!$B:$E)</f>
        <v>28</v>
      </c>
      <c r="O1103">
        <v>44799</v>
      </c>
      <c r="P1103" s="1">
        <v>44386</v>
      </c>
      <c r="Q1103" s="1">
        <v>44400</v>
      </c>
      <c r="R1103" t="str" cm="1">
        <f t="array" ref="R1103:Y1103">_xlfn.XLOOKUP($N1103,'Raw - customers'!$A:$A,'Raw - customers'!$B:$I)</f>
        <v>Hadley Baddam</v>
      </c>
      <c r="S1103" t="str">
        <v>Non-binary</v>
      </c>
      <c r="T1103">
        <v>79</v>
      </c>
      <c r="U1103" t="str">
        <v>360 Heller DriveApt. 052</v>
      </c>
      <c r="V1103">
        <v>5820</v>
      </c>
      <c r="W1103" t="str">
        <v>West Noah</v>
      </c>
      <c r="X1103" t="str">
        <v>Queensland</v>
      </c>
      <c r="Y1103" t="str">
        <v>Australia</v>
      </c>
      <c r="Z1103">
        <v>7</v>
      </c>
      <c r="AA1103" s="3" t="str">
        <f t="shared" si="35"/>
        <v>10 to 20</v>
      </c>
      <c r="AP1103" s="6">
        <v>28</v>
      </c>
      <c r="AQ1103" s="6" t="s">
        <v>1355</v>
      </c>
    </row>
    <row r="1104" spans="1:43" x14ac:dyDescent="0.25">
      <c r="A1104">
        <v>1102</v>
      </c>
      <c r="B1104">
        <v>226</v>
      </c>
      <c r="C1104">
        <v>972</v>
      </c>
      <c r="D1104">
        <v>97</v>
      </c>
      <c r="E1104">
        <v>1</v>
      </c>
      <c r="F1104">
        <v>97</v>
      </c>
      <c r="G1104" t="str">
        <f>VLOOKUP($C1104,'Raw-products'!$A$2:$H$1261,MATCH(G$1,'Raw-products'!$A$1:$H$1,0))</f>
        <v>Trousers</v>
      </c>
      <c r="H1104" t="str">
        <f>VLOOKUP($C1104,'Raw-products'!$A$2:$H$1261,MATCH(H$1,'Raw-products'!$A$1:$H$1,0))</f>
        <v>Slim-Fit</v>
      </c>
      <c r="I1104" t="str">
        <f>VLOOKUP($C1104,'Raw-products'!$A$2:$H$1261,MATCH(I$1,'Raw-products'!$A$1:$H$1,0))</f>
        <v>M</v>
      </c>
      <c r="J1104" t="str">
        <f>VLOOKUP($C1104,'Raw-products'!$A$2:$H$1261,MATCH(J$1,'Raw-products'!$A$1:$H$1,0))</f>
        <v>indigo</v>
      </c>
      <c r="K1104">
        <f>VLOOKUP($C1104,'Raw-products'!$A$2:$H$1261,MATCH(K$1,'Raw-products'!$A$1:$H$1,0))</f>
        <v>119</v>
      </c>
      <c r="L1104">
        <f>VLOOKUP($C1104,'Raw-products'!$A$2:$H$1261,MATCH(L$1,'Raw-products'!$A$1:$H$1,0))</f>
        <v>67</v>
      </c>
      <c r="M1104" s="5">
        <f t="shared" si="34"/>
        <v>7973</v>
      </c>
      <c r="N1104" cm="1">
        <f t="array" ref="N1104:Q1104">_xlfn.XLOOKUP($B1104,'Raw -orders'!$A:$A,'Raw -orders'!$B:$E)</f>
        <v>28</v>
      </c>
      <c r="O1104">
        <v>44799</v>
      </c>
      <c r="P1104" s="1">
        <v>44386</v>
      </c>
      <c r="Q1104" s="1">
        <v>44400</v>
      </c>
      <c r="R1104" t="str" cm="1">
        <f t="array" ref="R1104:Y1104">_xlfn.XLOOKUP($N1104,'Raw - customers'!$A:$A,'Raw - customers'!$B:$I)</f>
        <v>Hadley Baddam</v>
      </c>
      <c r="S1104" t="str">
        <v>Non-binary</v>
      </c>
      <c r="T1104">
        <v>79</v>
      </c>
      <c r="U1104" t="str">
        <v>360 Heller DriveApt. 052</v>
      </c>
      <c r="V1104">
        <v>5820</v>
      </c>
      <c r="W1104" t="str">
        <v>West Noah</v>
      </c>
      <c r="X1104" t="str">
        <v>Queensland</v>
      </c>
      <c r="Y1104" t="str">
        <v>Australia</v>
      </c>
      <c r="Z1104">
        <v>7</v>
      </c>
      <c r="AA1104" s="3" t="str">
        <f t="shared" si="35"/>
        <v>10 to 20</v>
      </c>
      <c r="AP1104" s="6">
        <v>28</v>
      </c>
      <c r="AQ1104" s="6" t="s">
        <v>1355</v>
      </c>
    </row>
    <row r="1105" spans="1:43" x14ac:dyDescent="0.25">
      <c r="A1105">
        <v>1103</v>
      </c>
      <c r="B1105">
        <v>226</v>
      </c>
      <c r="C1105">
        <v>860</v>
      </c>
      <c r="D1105">
        <v>113</v>
      </c>
      <c r="E1105">
        <v>3</v>
      </c>
      <c r="F1105">
        <v>339</v>
      </c>
      <c r="G1105" t="str">
        <f>VLOOKUP($C1105,'Raw-products'!$A$2:$H$1261,MATCH(G$1,'Raw-products'!$A$1:$H$1,0))</f>
        <v>Trousers</v>
      </c>
      <c r="H1105" t="str">
        <f>VLOOKUP($C1105,'Raw-products'!$A$2:$H$1261,MATCH(H$1,'Raw-products'!$A$1:$H$1,0))</f>
        <v>Chinos</v>
      </c>
      <c r="I1105" t="str">
        <f>VLOOKUP($C1105,'Raw-products'!$A$2:$H$1261,MATCH(I$1,'Raw-products'!$A$1:$H$1,0))</f>
        <v>XS</v>
      </c>
      <c r="J1105" t="str">
        <f>VLOOKUP($C1105,'Raw-products'!$A$2:$H$1261,MATCH(J$1,'Raw-products'!$A$1:$H$1,0))</f>
        <v>blue</v>
      </c>
      <c r="K1105">
        <f>VLOOKUP($C1105,'Raw-products'!$A$2:$H$1261,MATCH(K$1,'Raw-products'!$A$1:$H$1,0))</f>
        <v>100</v>
      </c>
      <c r="L1105">
        <f>VLOOKUP($C1105,'Raw-products'!$A$2:$H$1261,MATCH(L$1,'Raw-products'!$A$1:$H$1,0))</f>
        <v>69</v>
      </c>
      <c r="M1105" s="5">
        <f t="shared" si="34"/>
        <v>6900</v>
      </c>
      <c r="N1105" cm="1">
        <f t="array" ref="N1105:Q1105">_xlfn.XLOOKUP($B1105,'Raw -orders'!$A:$A,'Raw -orders'!$B:$E)</f>
        <v>28</v>
      </c>
      <c r="O1105">
        <v>44799</v>
      </c>
      <c r="P1105" s="1">
        <v>44386</v>
      </c>
      <c r="Q1105" s="1">
        <v>44400</v>
      </c>
      <c r="R1105" t="str" cm="1">
        <f t="array" ref="R1105:Y1105">_xlfn.XLOOKUP($N1105,'Raw - customers'!$A:$A,'Raw - customers'!$B:$I)</f>
        <v>Hadley Baddam</v>
      </c>
      <c r="S1105" t="str">
        <v>Non-binary</v>
      </c>
      <c r="T1105">
        <v>79</v>
      </c>
      <c r="U1105" t="str">
        <v>360 Heller DriveApt. 052</v>
      </c>
      <c r="V1105">
        <v>5820</v>
      </c>
      <c r="W1105" t="str">
        <v>West Noah</v>
      </c>
      <c r="X1105" t="str">
        <v>Queensland</v>
      </c>
      <c r="Y1105" t="str">
        <v>Australia</v>
      </c>
      <c r="Z1105">
        <v>7</v>
      </c>
      <c r="AA1105" s="3" t="str">
        <f t="shared" si="35"/>
        <v>10 to 20</v>
      </c>
      <c r="AP1105" s="6">
        <v>28</v>
      </c>
      <c r="AQ1105" s="6" t="s">
        <v>1355</v>
      </c>
    </row>
    <row r="1106" spans="1:43" x14ac:dyDescent="0.25">
      <c r="A1106">
        <v>1104</v>
      </c>
      <c r="B1106">
        <v>226</v>
      </c>
      <c r="C1106">
        <v>683</v>
      </c>
      <c r="D1106">
        <v>113</v>
      </c>
      <c r="E1106">
        <v>2</v>
      </c>
      <c r="F1106">
        <v>226</v>
      </c>
      <c r="G1106" t="str">
        <f>VLOOKUP($C1106,'Raw-products'!$A$2:$H$1261,MATCH(G$1,'Raw-products'!$A$1:$H$1,0))</f>
        <v>Jacket</v>
      </c>
      <c r="H1106" t="str">
        <f>VLOOKUP($C1106,'Raw-products'!$A$2:$H$1261,MATCH(H$1,'Raw-products'!$A$1:$H$1,0))</f>
        <v>Parka</v>
      </c>
      <c r="I1106" t="str">
        <f>VLOOKUP($C1106,'Raw-products'!$A$2:$H$1261,MATCH(I$1,'Raw-products'!$A$1:$H$1,0))</f>
        <v>L</v>
      </c>
      <c r="J1106" t="str">
        <f>VLOOKUP($C1106,'Raw-products'!$A$2:$H$1261,MATCH(J$1,'Raw-products'!$A$1:$H$1,0))</f>
        <v>green</v>
      </c>
      <c r="K1106">
        <f>VLOOKUP($C1106,'Raw-products'!$A$2:$H$1261,MATCH(K$1,'Raw-products'!$A$1:$H$1,0))</f>
        <v>119</v>
      </c>
      <c r="L1106">
        <f>VLOOKUP($C1106,'Raw-products'!$A$2:$H$1261,MATCH(L$1,'Raw-products'!$A$1:$H$1,0))</f>
        <v>55</v>
      </c>
      <c r="M1106" s="5">
        <f t="shared" si="34"/>
        <v>6545</v>
      </c>
      <c r="N1106" cm="1">
        <f t="array" ref="N1106:Q1106">_xlfn.XLOOKUP($B1106,'Raw -orders'!$A:$A,'Raw -orders'!$B:$E)</f>
        <v>28</v>
      </c>
      <c r="O1106">
        <v>44799</v>
      </c>
      <c r="P1106" s="1">
        <v>44386</v>
      </c>
      <c r="Q1106" s="1">
        <v>44400</v>
      </c>
      <c r="R1106" t="str" cm="1">
        <f t="array" ref="R1106:Y1106">_xlfn.XLOOKUP($N1106,'Raw - customers'!$A:$A,'Raw - customers'!$B:$I)</f>
        <v>Hadley Baddam</v>
      </c>
      <c r="S1106" t="str">
        <v>Non-binary</v>
      </c>
      <c r="T1106">
        <v>79</v>
      </c>
      <c r="U1106" t="str">
        <v>360 Heller DriveApt. 052</v>
      </c>
      <c r="V1106">
        <v>5820</v>
      </c>
      <c r="W1106" t="str">
        <v>West Noah</v>
      </c>
      <c r="X1106" t="str">
        <v>Queensland</v>
      </c>
      <c r="Y1106" t="str">
        <v>Australia</v>
      </c>
      <c r="Z1106">
        <v>7</v>
      </c>
      <c r="AA1106" s="3" t="str">
        <f t="shared" si="35"/>
        <v>10 to 20</v>
      </c>
      <c r="AP1106" s="6">
        <v>28</v>
      </c>
      <c r="AQ1106" s="6" t="s">
        <v>1355</v>
      </c>
    </row>
    <row r="1107" spans="1:43" x14ac:dyDescent="0.25">
      <c r="A1107">
        <v>1105</v>
      </c>
      <c r="B1107">
        <v>226</v>
      </c>
      <c r="C1107">
        <v>900</v>
      </c>
      <c r="D1107">
        <v>94</v>
      </c>
      <c r="E1107">
        <v>2</v>
      </c>
      <c r="F1107">
        <v>188</v>
      </c>
      <c r="G1107" t="str">
        <f>VLOOKUP($C1107,'Raw-products'!$A$2:$H$1261,MATCH(G$1,'Raw-products'!$A$1:$H$1,0))</f>
        <v>Trousers</v>
      </c>
      <c r="H1107" t="str">
        <f>VLOOKUP($C1107,'Raw-products'!$A$2:$H$1261,MATCH(H$1,'Raw-products'!$A$1:$H$1,0))</f>
        <v>Cords</v>
      </c>
      <c r="I1107" t="str">
        <f>VLOOKUP($C1107,'Raw-products'!$A$2:$H$1261,MATCH(I$1,'Raw-products'!$A$1:$H$1,0))</f>
        <v>XS</v>
      </c>
      <c r="J1107" t="str">
        <f>VLOOKUP($C1107,'Raw-products'!$A$2:$H$1261,MATCH(J$1,'Raw-products'!$A$1:$H$1,0))</f>
        <v>indigo</v>
      </c>
      <c r="K1107">
        <f>VLOOKUP($C1107,'Raw-products'!$A$2:$H$1261,MATCH(K$1,'Raw-products'!$A$1:$H$1,0))</f>
        <v>113</v>
      </c>
      <c r="L1107">
        <f>VLOOKUP($C1107,'Raw-products'!$A$2:$H$1261,MATCH(L$1,'Raw-products'!$A$1:$H$1,0))</f>
        <v>47</v>
      </c>
      <c r="M1107" s="5">
        <f t="shared" si="34"/>
        <v>5311</v>
      </c>
      <c r="N1107" cm="1">
        <f t="array" ref="N1107:Q1107">_xlfn.XLOOKUP($B1107,'Raw -orders'!$A:$A,'Raw -orders'!$B:$E)</f>
        <v>28</v>
      </c>
      <c r="O1107">
        <v>44799</v>
      </c>
      <c r="P1107" s="1">
        <v>44386</v>
      </c>
      <c r="Q1107" s="1">
        <v>44400</v>
      </c>
      <c r="R1107" t="str" cm="1">
        <f t="array" ref="R1107:Y1107">_xlfn.XLOOKUP($N1107,'Raw - customers'!$A:$A,'Raw - customers'!$B:$I)</f>
        <v>Hadley Baddam</v>
      </c>
      <c r="S1107" t="str">
        <v>Non-binary</v>
      </c>
      <c r="T1107">
        <v>79</v>
      </c>
      <c r="U1107" t="str">
        <v>360 Heller DriveApt. 052</v>
      </c>
      <c r="V1107">
        <v>5820</v>
      </c>
      <c r="W1107" t="str">
        <v>West Noah</v>
      </c>
      <c r="X1107" t="str">
        <v>Queensland</v>
      </c>
      <c r="Y1107" t="str">
        <v>Australia</v>
      </c>
      <c r="Z1107">
        <v>7</v>
      </c>
      <c r="AA1107" s="3" t="str">
        <f t="shared" si="35"/>
        <v>10 to 20</v>
      </c>
      <c r="AP1107" s="6">
        <v>28</v>
      </c>
      <c r="AQ1107" s="6" t="s">
        <v>1355</v>
      </c>
    </row>
    <row r="1108" spans="1:43" x14ac:dyDescent="0.25">
      <c r="A1108">
        <v>1106</v>
      </c>
      <c r="B1108">
        <v>226</v>
      </c>
      <c r="C1108">
        <v>512</v>
      </c>
      <c r="D1108">
        <v>102</v>
      </c>
      <c r="E1108">
        <v>2</v>
      </c>
      <c r="F1108">
        <v>204</v>
      </c>
      <c r="G1108" t="str">
        <f>VLOOKUP($C1108,'Raw-products'!$A$2:$H$1261,MATCH(G$1,'Raw-products'!$A$1:$H$1,0))</f>
        <v>Jacket</v>
      </c>
      <c r="H1108" t="str">
        <f>VLOOKUP($C1108,'Raw-products'!$A$2:$H$1261,MATCH(H$1,'Raw-products'!$A$1:$H$1,0))</f>
        <v>Windbreaker</v>
      </c>
      <c r="I1108" t="str">
        <f>VLOOKUP($C1108,'Raw-products'!$A$2:$H$1261,MATCH(I$1,'Raw-products'!$A$1:$H$1,0))</f>
        <v>M</v>
      </c>
      <c r="J1108" t="str">
        <f>VLOOKUP($C1108,'Raw-products'!$A$2:$H$1261,MATCH(J$1,'Raw-products'!$A$1:$H$1,0))</f>
        <v>blue</v>
      </c>
      <c r="K1108">
        <f>VLOOKUP($C1108,'Raw-products'!$A$2:$H$1261,MATCH(K$1,'Raw-products'!$A$1:$H$1,0))</f>
        <v>109</v>
      </c>
      <c r="L1108">
        <f>VLOOKUP($C1108,'Raw-products'!$A$2:$H$1261,MATCH(L$1,'Raw-products'!$A$1:$H$1,0))</f>
        <v>70</v>
      </c>
      <c r="M1108" s="5">
        <f t="shared" si="34"/>
        <v>7630</v>
      </c>
      <c r="N1108" cm="1">
        <f t="array" ref="N1108:Q1108">_xlfn.XLOOKUP($B1108,'Raw -orders'!$A:$A,'Raw -orders'!$B:$E)</f>
        <v>28</v>
      </c>
      <c r="O1108">
        <v>44799</v>
      </c>
      <c r="P1108" s="1">
        <v>44386</v>
      </c>
      <c r="Q1108" s="1">
        <v>44400</v>
      </c>
      <c r="R1108" t="str" cm="1">
        <f t="array" ref="R1108:Y1108">_xlfn.XLOOKUP($N1108,'Raw - customers'!$A:$A,'Raw - customers'!$B:$I)</f>
        <v>Hadley Baddam</v>
      </c>
      <c r="S1108" t="str">
        <v>Non-binary</v>
      </c>
      <c r="T1108">
        <v>79</v>
      </c>
      <c r="U1108" t="str">
        <v>360 Heller DriveApt. 052</v>
      </c>
      <c r="V1108">
        <v>5820</v>
      </c>
      <c r="W1108" t="str">
        <v>West Noah</v>
      </c>
      <c r="X1108" t="str">
        <v>Queensland</v>
      </c>
      <c r="Y1108" t="str">
        <v>Australia</v>
      </c>
      <c r="Z1108">
        <v>7</v>
      </c>
      <c r="AA1108" s="3" t="str">
        <f t="shared" si="35"/>
        <v>10 to 20</v>
      </c>
      <c r="AP1108" s="6">
        <v>28</v>
      </c>
      <c r="AQ1108" s="6" t="s">
        <v>1355</v>
      </c>
    </row>
    <row r="1109" spans="1:43" x14ac:dyDescent="0.25">
      <c r="A1109">
        <v>1107</v>
      </c>
      <c r="B1109">
        <v>226</v>
      </c>
      <c r="C1109">
        <v>517</v>
      </c>
      <c r="D1109">
        <v>102</v>
      </c>
      <c r="E1109">
        <v>1</v>
      </c>
      <c r="F1109">
        <v>102</v>
      </c>
      <c r="G1109" t="str">
        <f>VLOOKUP($C1109,'Raw-products'!$A$2:$H$1261,MATCH(G$1,'Raw-products'!$A$1:$H$1,0))</f>
        <v>Jacket</v>
      </c>
      <c r="H1109" t="str">
        <f>VLOOKUP($C1109,'Raw-products'!$A$2:$H$1261,MATCH(H$1,'Raw-products'!$A$1:$H$1,0))</f>
        <v>Windbreaker</v>
      </c>
      <c r="I1109" t="str">
        <f>VLOOKUP($C1109,'Raw-products'!$A$2:$H$1261,MATCH(I$1,'Raw-products'!$A$1:$H$1,0))</f>
        <v>M</v>
      </c>
      <c r="J1109" t="str">
        <f>VLOOKUP($C1109,'Raw-products'!$A$2:$H$1261,MATCH(J$1,'Raw-products'!$A$1:$H$1,0))</f>
        <v>indigo</v>
      </c>
      <c r="K1109">
        <f>VLOOKUP($C1109,'Raw-products'!$A$2:$H$1261,MATCH(K$1,'Raw-products'!$A$1:$H$1,0))</f>
        <v>109</v>
      </c>
      <c r="L1109">
        <f>VLOOKUP($C1109,'Raw-products'!$A$2:$H$1261,MATCH(L$1,'Raw-products'!$A$1:$H$1,0))</f>
        <v>56</v>
      </c>
      <c r="M1109" s="5">
        <f t="shared" si="34"/>
        <v>6104</v>
      </c>
      <c r="N1109" cm="1">
        <f t="array" ref="N1109:Q1109">_xlfn.XLOOKUP($B1109,'Raw -orders'!$A:$A,'Raw -orders'!$B:$E)</f>
        <v>28</v>
      </c>
      <c r="O1109">
        <v>44799</v>
      </c>
      <c r="P1109" s="1">
        <v>44386</v>
      </c>
      <c r="Q1109" s="1">
        <v>44400</v>
      </c>
      <c r="R1109" t="str" cm="1">
        <f t="array" ref="R1109:Y1109">_xlfn.XLOOKUP($N1109,'Raw - customers'!$A:$A,'Raw - customers'!$B:$I)</f>
        <v>Hadley Baddam</v>
      </c>
      <c r="S1109" t="str">
        <v>Non-binary</v>
      </c>
      <c r="T1109">
        <v>79</v>
      </c>
      <c r="U1109" t="str">
        <v>360 Heller DriveApt. 052</v>
      </c>
      <c r="V1109">
        <v>5820</v>
      </c>
      <c r="W1109" t="str">
        <v>West Noah</v>
      </c>
      <c r="X1109" t="str">
        <v>Queensland</v>
      </c>
      <c r="Y1109" t="str">
        <v>Australia</v>
      </c>
      <c r="Z1109">
        <v>7</v>
      </c>
      <c r="AA1109" s="3" t="str">
        <f t="shared" si="35"/>
        <v>10 to 20</v>
      </c>
      <c r="AP1109" s="6">
        <v>28</v>
      </c>
      <c r="AQ1109" s="6" t="s">
        <v>1355</v>
      </c>
    </row>
    <row r="1110" spans="1:43" x14ac:dyDescent="0.25">
      <c r="A1110">
        <v>1108</v>
      </c>
      <c r="B1110">
        <v>228</v>
      </c>
      <c r="C1110">
        <v>478</v>
      </c>
      <c r="D1110">
        <v>118</v>
      </c>
      <c r="E1110">
        <v>3</v>
      </c>
      <c r="F1110">
        <v>354</v>
      </c>
      <c r="G1110" t="str">
        <f>VLOOKUP($C1110,'Raw-products'!$A$2:$H$1261,MATCH(G$1,'Raw-products'!$A$1:$H$1,0))</f>
        <v>Jacket</v>
      </c>
      <c r="H1110" t="str">
        <f>VLOOKUP($C1110,'Raw-products'!$A$2:$H$1261,MATCH(H$1,'Raw-products'!$A$1:$H$1,0))</f>
        <v>Puffer</v>
      </c>
      <c r="I1110" t="str">
        <f>VLOOKUP($C1110,'Raw-products'!$A$2:$H$1261,MATCH(I$1,'Raw-products'!$A$1:$H$1,0))</f>
        <v>L</v>
      </c>
      <c r="J1110" t="str">
        <f>VLOOKUP($C1110,'Raw-products'!$A$2:$H$1261,MATCH(J$1,'Raw-products'!$A$1:$H$1,0))</f>
        <v>blue</v>
      </c>
      <c r="K1110">
        <f>VLOOKUP($C1110,'Raw-products'!$A$2:$H$1261,MATCH(K$1,'Raw-products'!$A$1:$H$1,0))</f>
        <v>110</v>
      </c>
      <c r="L1110">
        <f>VLOOKUP($C1110,'Raw-products'!$A$2:$H$1261,MATCH(L$1,'Raw-products'!$A$1:$H$1,0))</f>
        <v>48</v>
      </c>
      <c r="M1110" s="5">
        <f t="shared" si="34"/>
        <v>5280</v>
      </c>
      <c r="N1110" cm="1">
        <f t="array" ref="N1110:Q1110">_xlfn.XLOOKUP($B1110,'Raw -orders'!$A:$A,'Raw -orders'!$B:$E)</f>
        <v>773</v>
      </c>
      <c r="O1110">
        <v>10857</v>
      </c>
      <c r="P1110" s="1">
        <v>44202</v>
      </c>
      <c r="Q1110" s="1">
        <v>44213</v>
      </c>
      <c r="R1110" t="str" cm="1">
        <f t="array" ref="R1110:Y1110">_xlfn.XLOOKUP($N1110,'Raw - customers'!$A:$A,'Raw - customers'!$B:$I)</f>
        <v>Paxon O'Shiel</v>
      </c>
      <c r="S1110" t="str">
        <v>Genderfluid</v>
      </c>
      <c r="T1110">
        <v>55</v>
      </c>
      <c r="U1110" t="str">
        <v>0398 Jayden TrailApt. 929</v>
      </c>
      <c r="V1110">
        <v>4177</v>
      </c>
      <c r="W1110" t="str">
        <v>Thomasborough</v>
      </c>
      <c r="X1110" t="str">
        <v>New South Wales</v>
      </c>
      <c r="Y1110" t="str">
        <v>Australia</v>
      </c>
      <c r="Z1110">
        <v>1</v>
      </c>
      <c r="AA1110" s="3" t="str">
        <f t="shared" si="35"/>
        <v>10 to 20</v>
      </c>
      <c r="AP1110" s="6">
        <v>773</v>
      </c>
      <c r="AQ1110" s="6" t="s">
        <v>1362</v>
      </c>
    </row>
    <row r="1111" spans="1:43" x14ac:dyDescent="0.25">
      <c r="A1111">
        <v>1109</v>
      </c>
      <c r="B1111">
        <v>228</v>
      </c>
      <c r="C1111">
        <v>904</v>
      </c>
      <c r="D1111">
        <v>94</v>
      </c>
      <c r="E1111">
        <v>1</v>
      </c>
      <c r="F1111">
        <v>94</v>
      </c>
      <c r="G1111" t="str">
        <f>VLOOKUP($C1111,'Raw-products'!$A$2:$H$1261,MATCH(G$1,'Raw-products'!$A$1:$H$1,0))</f>
        <v>Trousers</v>
      </c>
      <c r="H1111" t="str">
        <f>VLOOKUP($C1111,'Raw-products'!$A$2:$H$1261,MATCH(H$1,'Raw-products'!$A$1:$H$1,0))</f>
        <v>Cords</v>
      </c>
      <c r="I1111" t="str">
        <f>VLOOKUP($C1111,'Raw-products'!$A$2:$H$1261,MATCH(I$1,'Raw-products'!$A$1:$H$1,0))</f>
        <v>XL</v>
      </c>
      <c r="J1111" t="str">
        <f>VLOOKUP($C1111,'Raw-products'!$A$2:$H$1261,MATCH(J$1,'Raw-products'!$A$1:$H$1,0))</f>
        <v>indigo</v>
      </c>
      <c r="K1111">
        <f>VLOOKUP($C1111,'Raw-products'!$A$2:$H$1261,MATCH(K$1,'Raw-products'!$A$1:$H$1,0))</f>
        <v>113</v>
      </c>
      <c r="L1111">
        <f>VLOOKUP($C1111,'Raw-products'!$A$2:$H$1261,MATCH(L$1,'Raw-products'!$A$1:$H$1,0))</f>
        <v>70</v>
      </c>
      <c r="M1111" s="5">
        <f t="shared" si="34"/>
        <v>7910</v>
      </c>
      <c r="N1111" cm="1">
        <f t="array" ref="N1111:Q1111">_xlfn.XLOOKUP($B1111,'Raw -orders'!$A:$A,'Raw -orders'!$B:$E)</f>
        <v>773</v>
      </c>
      <c r="O1111">
        <v>10857</v>
      </c>
      <c r="P1111" s="1">
        <v>44202</v>
      </c>
      <c r="Q1111" s="1">
        <v>44213</v>
      </c>
      <c r="R1111" t="str" cm="1">
        <f t="array" ref="R1111:Y1111">_xlfn.XLOOKUP($N1111,'Raw - customers'!$A:$A,'Raw - customers'!$B:$I)</f>
        <v>Paxon O'Shiel</v>
      </c>
      <c r="S1111" t="str">
        <v>Genderfluid</v>
      </c>
      <c r="T1111">
        <v>55</v>
      </c>
      <c r="U1111" t="str">
        <v>0398 Jayden TrailApt. 929</v>
      </c>
      <c r="V1111">
        <v>4177</v>
      </c>
      <c r="W1111" t="str">
        <v>Thomasborough</v>
      </c>
      <c r="X1111" t="str">
        <v>New South Wales</v>
      </c>
      <c r="Y1111" t="str">
        <v>Australia</v>
      </c>
      <c r="Z1111">
        <v>1</v>
      </c>
      <c r="AA1111" s="3" t="str">
        <f t="shared" si="35"/>
        <v>10 to 20</v>
      </c>
      <c r="AP1111" s="6">
        <v>773</v>
      </c>
      <c r="AQ1111" s="6" t="s">
        <v>1362</v>
      </c>
    </row>
    <row r="1112" spans="1:43" x14ac:dyDescent="0.25">
      <c r="A1112">
        <v>1110</v>
      </c>
      <c r="B1112">
        <v>228</v>
      </c>
      <c r="C1112">
        <v>123</v>
      </c>
      <c r="D1112">
        <v>92</v>
      </c>
      <c r="E1112">
        <v>1</v>
      </c>
      <c r="F1112">
        <v>92</v>
      </c>
      <c r="G1112" t="str">
        <f>VLOOKUP($C1112,'Raw-products'!$A$2:$H$1261,MATCH(G$1,'Raw-products'!$A$1:$H$1,0))</f>
        <v>Shirt</v>
      </c>
      <c r="H1112" t="str">
        <f>VLOOKUP($C1112,'Raw-products'!$A$2:$H$1261,MATCH(H$1,'Raw-products'!$A$1:$H$1,0))</f>
        <v>Denim</v>
      </c>
      <c r="I1112" t="str">
        <f>VLOOKUP($C1112,'Raw-products'!$A$2:$H$1261,MATCH(I$1,'Raw-products'!$A$1:$H$1,0))</f>
        <v>L</v>
      </c>
      <c r="J1112" t="str">
        <f>VLOOKUP($C1112,'Raw-products'!$A$2:$H$1261,MATCH(J$1,'Raw-products'!$A$1:$H$1,0))</f>
        <v>green</v>
      </c>
      <c r="K1112">
        <f>VLOOKUP($C1112,'Raw-products'!$A$2:$H$1261,MATCH(K$1,'Raw-products'!$A$1:$H$1,0))</f>
        <v>115</v>
      </c>
      <c r="L1112">
        <f>VLOOKUP($C1112,'Raw-products'!$A$2:$H$1261,MATCH(L$1,'Raw-products'!$A$1:$H$1,0))</f>
        <v>71</v>
      </c>
      <c r="M1112" s="5">
        <f t="shared" si="34"/>
        <v>8165</v>
      </c>
      <c r="N1112" cm="1">
        <f t="array" ref="N1112:Q1112">_xlfn.XLOOKUP($B1112,'Raw -orders'!$A:$A,'Raw -orders'!$B:$E)</f>
        <v>773</v>
      </c>
      <c r="O1112">
        <v>10857</v>
      </c>
      <c r="P1112" s="1">
        <v>44202</v>
      </c>
      <c r="Q1112" s="1">
        <v>44213</v>
      </c>
      <c r="R1112" t="str" cm="1">
        <f t="array" ref="R1112:Y1112">_xlfn.XLOOKUP($N1112,'Raw - customers'!$A:$A,'Raw - customers'!$B:$I)</f>
        <v>Paxon O'Shiel</v>
      </c>
      <c r="S1112" t="str">
        <v>Genderfluid</v>
      </c>
      <c r="T1112">
        <v>55</v>
      </c>
      <c r="U1112" t="str">
        <v>0398 Jayden TrailApt. 929</v>
      </c>
      <c r="V1112">
        <v>4177</v>
      </c>
      <c r="W1112" t="str">
        <v>Thomasborough</v>
      </c>
      <c r="X1112" t="str">
        <v>New South Wales</v>
      </c>
      <c r="Y1112" t="str">
        <v>Australia</v>
      </c>
      <c r="Z1112">
        <v>1</v>
      </c>
      <c r="AA1112" s="3" t="str">
        <f t="shared" si="35"/>
        <v>10 to 20</v>
      </c>
      <c r="AP1112" s="6">
        <v>773</v>
      </c>
      <c r="AQ1112" s="6" t="s">
        <v>1362</v>
      </c>
    </row>
    <row r="1113" spans="1:43" x14ac:dyDescent="0.25">
      <c r="A1113">
        <v>1111</v>
      </c>
      <c r="B1113">
        <v>228</v>
      </c>
      <c r="C1113">
        <v>1026</v>
      </c>
      <c r="D1113">
        <v>90</v>
      </c>
      <c r="E1113">
        <v>3</v>
      </c>
      <c r="F1113">
        <v>270</v>
      </c>
      <c r="G1113" t="str">
        <f>VLOOKUP($C1113,'Raw-products'!$A$2:$H$1261,MATCH(G$1,'Raw-products'!$A$1:$H$1,0))</f>
        <v>Trousers</v>
      </c>
      <c r="H1113" t="str">
        <f>VLOOKUP($C1113,'Raw-products'!$A$2:$H$1261,MATCH(H$1,'Raw-products'!$A$1:$H$1,0))</f>
        <v>Relaxed Leg</v>
      </c>
      <c r="I1113" t="str">
        <f>VLOOKUP($C1113,'Raw-products'!$A$2:$H$1261,MATCH(I$1,'Raw-products'!$A$1:$H$1,0))</f>
        <v>S</v>
      </c>
      <c r="J1113" t="str">
        <f>VLOOKUP($C1113,'Raw-products'!$A$2:$H$1261,MATCH(J$1,'Raw-products'!$A$1:$H$1,0))</f>
        <v>yellow</v>
      </c>
      <c r="K1113">
        <f>VLOOKUP($C1113,'Raw-products'!$A$2:$H$1261,MATCH(K$1,'Raw-products'!$A$1:$H$1,0))</f>
        <v>95</v>
      </c>
      <c r="L1113">
        <f>VLOOKUP($C1113,'Raw-products'!$A$2:$H$1261,MATCH(L$1,'Raw-products'!$A$1:$H$1,0))</f>
        <v>43</v>
      </c>
      <c r="M1113" s="5">
        <f t="shared" si="34"/>
        <v>4085</v>
      </c>
      <c r="N1113" cm="1">
        <f t="array" ref="N1113:Q1113">_xlfn.XLOOKUP($B1113,'Raw -orders'!$A:$A,'Raw -orders'!$B:$E)</f>
        <v>773</v>
      </c>
      <c r="O1113">
        <v>10857</v>
      </c>
      <c r="P1113" s="1">
        <v>44202</v>
      </c>
      <c r="Q1113" s="1">
        <v>44213</v>
      </c>
      <c r="R1113" t="str" cm="1">
        <f t="array" ref="R1113:Y1113">_xlfn.XLOOKUP($N1113,'Raw - customers'!$A:$A,'Raw - customers'!$B:$I)</f>
        <v>Paxon O'Shiel</v>
      </c>
      <c r="S1113" t="str">
        <v>Genderfluid</v>
      </c>
      <c r="T1113">
        <v>55</v>
      </c>
      <c r="U1113" t="str">
        <v>0398 Jayden TrailApt. 929</v>
      </c>
      <c r="V1113">
        <v>4177</v>
      </c>
      <c r="W1113" t="str">
        <v>Thomasborough</v>
      </c>
      <c r="X1113" t="str">
        <v>New South Wales</v>
      </c>
      <c r="Y1113" t="str">
        <v>Australia</v>
      </c>
      <c r="Z1113">
        <v>1</v>
      </c>
      <c r="AA1113" s="3" t="str">
        <f t="shared" si="35"/>
        <v>10 to 20</v>
      </c>
      <c r="AP1113" s="6">
        <v>773</v>
      </c>
      <c r="AQ1113" s="6" t="s">
        <v>1362</v>
      </c>
    </row>
    <row r="1114" spans="1:43" x14ac:dyDescent="0.25">
      <c r="A1114">
        <v>1112</v>
      </c>
      <c r="B1114">
        <v>228</v>
      </c>
      <c r="C1114">
        <v>381</v>
      </c>
      <c r="D1114">
        <v>94</v>
      </c>
      <c r="E1114">
        <v>2</v>
      </c>
      <c r="F1114">
        <v>188</v>
      </c>
      <c r="G1114" t="str">
        <f>VLOOKUP($C1114,'Raw-products'!$A$2:$H$1261,MATCH(G$1,'Raw-products'!$A$1:$H$1,0))</f>
        <v>Shirt</v>
      </c>
      <c r="H1114" t="str">
        <f>VLOOKUP($C1114,'Raw-products'!$A$2:$H$1261,MATCH(H$1,'Raw-products'!$A$1:$H$1,0))</f>
        <v>Henley</v>
      </c>
      <c r="I1114" t="str">
        <f>VLOOKUP($C1114,'Raw-products'!$A$2:$H$1261,MATCH(I$1,'Raw-products'!$A$1:$H$1,0))</f>
        <v>S</v>
      </c>
      <c r="J1114" t="str">
        <f>VLOOKUP($C1114,'Raw-products'!$A$2:$H$1261,MATCH(J$1,'Raw-products'!$A$1:$H$1,0))</f>
        <v>violet</v>
      </c>
      <c r="K1114">
        <f>VLOOKUP($C1114,'Raw-products'!$A$2:$H$1261,MATCH(K$1,'Raw-products'!$A$1:$H$1,0))</f>
        <v>92</v>
      </c>
      <c r="L1114">
        <f>VLOOKUP($C1114,'Raw-products'!$A$2:$H$1261,MATCH(L$1,'Raw-products'!$A$1:$H$1,0))</f>
        <v>43</v>
      </c>
      <c r="M1114" s="5">
        <f t="shared" si="34"/>
        <v>3956</v>
      </c>
      <c r="N1114" cm="1">
        <f t="array" ref="N1114:Q1114">_xlfn.XLOOKUP($B1114,'Raw -orders'!$A:$A,'Raw -orders'!$B:$E)</f>
        <v>773</v>
      </c>
      <c r="O1114">
        <v>10857</v>
      </c>
      <c r="P1114" s="1">
        <v>44202</v>
      </c>
      <c r="Q1114" s="1">
        <v>44213</v>
      </c>
      <c r="R1114" t="str" cm="1">
        <f t="array" ref="R1114:Y1114">_xlfn.XLOOKUP($N1114,'Raw - customers'!$A:$A,'Raw - customers'!$B:$I)</f>
        <v>Paxon O'Shiel</v>
      </c>
      <c r="S1114" t="str">
        <v>Genderfluid</v>
      </c>
      <c r="T1114">
        <v>55</v>
      </c>
      <c r="U1114" t="str">
        <v>0398 Jayden TrailApt. 929</v>
      </c>
      <c r="V1114">
        <v>4177</v>
      </c>
      <c r="W1114" t="str">
        <v>Thomasborough</v>
      </c>
      <c r="X1114" t="str">
        <v>New South Wales</v>
      </c>
      <c r="Y1114" t="str">
        <v>Australia</v>
      </c>
      <c r="Z1114">
        <v>1</v>
      </c>
      <c r="AA1114" s="3" t="str">
        <f t="shared" si="35"/>
        <v>10 to 20</v>
      </c>
      <c r="AP1114" s="6">
        <v>773</v>
      </c>
      <c r="AQ1114" s="6" t="s">
        <v>1362</v>
      </c>
    </row>
    <row r="1115" spans="1:43" x14ac:dyDescent="0.25">
      <c r="A1115">
        <v>1113</v>
      </c>
      <c r="B1115">
        <v>229</v>
      </c>
      <c r="C1115">
        <v>523</v>
      </c>
      <c r="D1115">
        <v>102</v>
      </c>
      <c r="E1115">
        <v>2</v>
      </c>
      <c r="F1115">
        <v>204</v>
      </c>
      <c r="G1115" t="str">
        <f>VLOOKUP($C1115,'Raw-products'!$A$2:$H$1261,MATCH(G$1,'Raw-products'!$A$1:$H$1,0))</f>
        <v>Jacket</v>
      </c>
      <c r="H1115" t="str">
        <f>VLOOKUP($C1115,'Raw-products'!$A$2:$H$1261,MATCH(H$1,'Raw-products'!$A$1:$H$1,0))</f>
        <v>Windbreaker</v>
      </c>
      <c r="I1115" t="str">
        <f>VLOOKUP($C1115,'Raw-products'!$A$2:$H$1261,MATCH(I$1,'Raw-products'!$A$1:$H$1,0))</f>
        <v>L</v>
      </c>
      <c r="J1115" t="str">
        <f>VLOOKUP($C1115,'Raw-products'!$A$2:$H$1261,MATCH(J$1,'Raw-products'!$A$1:$H$1,0))</f>
        <v>violet</v>
      </c>
      <c r="K1115">
        <f>VLOOKUP($C1115,'Raw-products'!$A$2:$H$1261,MATCH(K$1,'Raw-products'!$A$1:$H$1,0))</f>
        <v>109</v>
      </c>
      <c r="L1115">
        <f>VLOOKUP($C1115,'Raw-products'!$A$2:$H$1261,MATCH(L$1,'Raw-products'!$A$1:$H$1,0))</f>
        <v>72</v>
      </c>
      <c r="M1115" s="5">
        <f t="shared" si="34"/>
        <v>7848</v>
      </c>
      <c r="N1115" cm="1">
        <f t="array" ref="N1115:Q1115">_xlfn.XLOOKUP($B1115,'Raw -orders'!$A:$A,'Raw -orders'!$B:$E)</f>
        <v>107</v>
      </c>
      <c r="O1115">
        <v>15827</v>
      </c>
      <c r="P1115" s="1">
        <v>44477</v>
      </c>
      <c r="Q1115" s="1">
        <v>44489</v>
      </c>
      <c r="R1115" t="str" cm="1">
        <f t="array" ref="R1115:Y1115">_xlfn.XLOOKUP($N1115,'Raw - customers'!$A:$A,'Raw - customers'!$B:$I)</f>
        <v>Sandy Yushachkov</v>
      </c>
      <c r="S1115" t="str">
        <v>Genderfluid</v>
      </c>
      <c r="T1115">
        <v>35</v>
      </c>
      <c r="U1115" t="str">
        <v>20 Morrison RoadSuite 781</v>
      </c>
      <c r="V1115">
        <v>7264</v>
      </c>
      <c r="W1115" t="str">
        <v>Claudiaview</v>
      </c>
      <c r="X1115" t="str">
        <v>Western Australia</v>
      </c>
      <c r="Y1115" t="str">
        <v>Australia</v>
      </c>
      <c r="Z1115">
        <v>10</v>
      </c>
      <c r="AA1115" s="3" t="str">
        <f t="shared" si="35"/>
        <v>10 to 20</v>
      </c>
      <c r="AP1115" s="6">
        <v>107</v>
      </c>
      <c r="AQ1115" s="6" t="s">
        <v>1377</v>
      </c>
    </row>
    <row r="1116" spans="1:43" x14ac:dyDescent="0.25">
      <c r="A1116">
        <v>1114</v>
      </c>
      <c r="B1116">
        <v>229</v>
      </c>
      <c r="C1116">
        <v>695</v>
      </c>
      <c r="D1116">
        <v>113</v>
      </c>
      <c r="E1116">
        <v>1</v>
      </c>
      <c r="F1116">
        <v>113</v>
      </c>
      <c r="G1116" t="str">
        <f>VLOOKUP($C1116,'Raw-products'!$A$2:$H$1261,MATCH(G$1,'Raw-products'!$A$1:$H$1,0))</f>
        <v>Jacket</v>
      </c>
      <c r="H1116" t="str">
        <f>VLOOKUP($C1116,'Raw-products'!$A$2:$H$1261,MATCH(H$1,'Raw-products'!$A$1:$H$1,0))</f>
        <v>Parka</v>
      </c>
      <c r="I1116" t="str">
        <f>VLOOKUP($C1116,'Raw-products'!$A$2:$H$1261,MATCH(I$1,'Raw-products'!$A$1:$H$1,0))</f>
        <v>XS</v>
      </c>
      <c r="J1116" t="str">
        <f>VLOOKUP($C1116,'Raw-products'!$A$2:$H$1261,MATCH(J$1,'Raw-products'!$A$1:$H$1,0))</f>
        <v>violet</v>
      </c>
      <c r="K1116">
        <f>VLOOKUP($C1116,'Raw-products'!$A$2:$H$1261,MATCH(K$1,'Raw-products'!$A$1:$H$1,0))</f>
        <v>119</v>
      </c>
      <c r="L1116">
        <f>VLOOKUP($C1116,'Raw-products'!$A$2:$H$1261,MATCH(L$1,'Raw-products'!$A$1:$H$1,0))</f>
        <v>59</v>
      </c>
      <c r="M1116" s="5">
        <f t="shared" si="34"/>
        <v>7021</v>
      </c>
      <c r="N1116" cm="1">
        <f t="array" ref="N1116:Q1116">_xlfn.XLOOKUP($B1116,'Raw -orders'!$A:$A,'Raw -orders'!$B:$E)</f>
        <v>107</v>
      </c>
      <c r="O1116">
        <v>15827</v>
      </c>
      <c r="P1116" s="1">
        <v>44477</v>
      </c>
      <c r="Q1116" s="1">
        <v>44489</v>
      </c>
      <c r="R1116" t="str" cm="1">
        <f t="array" ref="R1116:Y1116">_xlfn.XLOOKUP($N1116,'Raw - customers'!$A:$A,'Raw - customers'!$B:$I)</f>
        <v>Sandy Yushachkov</v>
      </c>
      <c r="S1116" t="str">
        <v>Genderfluid</v>
      </c>
      <c r="T1116">
        <v>35</v>
      </c>
      <c r="U1116" t="str">
        <v>20 Morrison RoadSuite 781</v>
      </c>
      <c r="V1116">
        <v>7264</v>
      </c>
      <c r="W1116" t="str">
        <v>Claudiaview</v>
      </c>
      <c r="X1116" t="str">
        <v>Western Australia</v>
      </c>
      <c r="Y1116" t="str">
        <v>Australia</v>
      </c>
      <c r="Z1116">
        <v>10</v>
      </c>
      <c r="AA1116" s="3" t="str">
        <f t="shared" si="35"/>
        <v>10 to 20</v>
      </c>
      <c r="AP1116" s="6">
        <v>107</v>
      </c>
      <c r="AQ1116" s="6" t="s">
        <v>1377</v>
      </c>
    </row>
    <row r="1117" spans="1:43" x14ac:dyDescent="0.25">
      <c r="A1117">
        <v>1115</v>
      </c>
      <c r="B1117">
        <v>229</v>
      </c>
      <c r="C1117">
        <v>145</v>
      </c>
      <c r="D1117">
        <v>91</v>
      </c>
      <c r="E1117">
        <v>3</v>
      </c>
      <c r="F1117">
        <v>273</v>
      </c>
      <c r="G1117" t="str">
        <f>VLOOKUP($C1117,'Raw-products'!$A$2:$H$1261,MATCH(G$1,'Raw-products'!$A$1:$H$1,0))</f>
        <v>Shirt</v>
      </c>
      <c r="H1117" t="str">
        <f>VLOOKUP($C1117,'Raw-products'!$A$2:$H$1261,MATCH(H$1,'Raw-products'!$A$1:$H$1,0))</f>
        <v>Linen</v>
      </c>
      <c r="I1117" t="str">
        <f>VLOOKUP($C1117,'Raw-products'!$A$2:$H$1261,MATCH(I$1,'Raw-products'!$A$1:$H$1,0))</f>
        <v>XS</v>
      </c>
      <c r="J1117" t="str">
        <f>VLOOKUP($C1117,'Raw-products'!$A$2:$H$1261,MATCH(J$1,'Raw-products'!$A$1:$H$1,0))</f>
        <v>orange</v>
      </c>
      <c r="K1117">
        <f>VLOOKUP($C1117,'Raw-products'!$A$2:$H$1261,MATCH(K$1,'Raw-products'!$A$1:$H$1,0))</f>
        <v>116</v>
      </c>
      <c r="L1117">
        <f>VLOOKUP($C1117,'Raw-products'!$A$2:$H$1261,MATCH(L$1,'Raw-products'!$A$1:$H$1,0))</f>
        <v>70</v>
      </c>
      <c r="M1117" s="5">
        <f t="shared" si="34"/>
        <v>8120</v>
      </c>
      <c r="N1117" cm="1">
        <f t="array" ref="N1117:Q1117">_xlfn.XLOOKUP($B1117,'Raw -orders'!$A:$A,'Raw -orders'!$B:$E)</f>
        <v>107</v>
      </c>
      <c r="O1117">
        <v>15827</v>
      </c>
      <c r="P1117" s="1">
        <v>44477</v>
      </c>
      <c r="Q1117" s="1">
        <v>44489</v>
      </c>
      <c r="R1117" t="str" cm="1">
        <f t="array" ref="R1117:Y1117">_xlfn.XLOOKUP($N1117,'Raw - customers'!$A:$A,'Raw - customers'!$B:$I)</f>
        <v>Sandy Yushachkov</v>
      </c>
      <c r="S1117" t="str">
        <v>Genderfluid</v>
      </c>
      <c r="T1117">
        <v>35</v>
      </c>
      <c r="U1117" t="str">
        <v>20 Morrison RoadSuite 781</v>
      </c>
      <c r="V1117">
        <v>7264</v>
      </c>
      <c r="W1117" t="str">
        <v>Claudiaview</v>
      </c>
      <c r="X1117" t="str">
        <v>Western Australia</v>
      </c>
      <c r="Y1117" t="str">
        <v>Australia</v>
      </c>
      <c r="Z1117">
        <v>10</v>
      </c>
      <c r="AA1117" s="3" t="str">
        <f t="shared" si="35"/>
        <v>10 to 20</v>
      </c>
      <c r="AP1117" s="6">
        <v>107</v>
      </c>
      <c r="AQ1117" s="6" t="s">
        <v>1377</v>
      </c>
    </row>
    <row r="1118" spans="1:43" x14ac:dyDescent="0.25">
      <c r="A1118">
        <v>1116</v>
      </c>
      <c r="B1118">
        <v>230</v>
      </c>
      <c r="C1118">
        <v>1146</v>
      </c>
      <c r="D1118">
        <v>102</v>
      </c>
      <c r="E1118">
        <v>1</v>
      </c>
      <c r="F1118">
        <v>102</v>
      </c>
      <c r="G1118" t="str">
        <f>VLOOKUP($C1118,'Raw-products'!$A$2:$H$1261,MATCH(G$1,'Raw-products'!$A$1:$H$1,0))</f>
        <v>Trousers</v>
      </c>
      <c r="H1118" t="str">
        <f>VLOOKUP($C1118,'Raw-products'!$A$2:$H$1261,MATCH(H$1,'Raw-products'!$A$1:$H$1,0))</f>
        <v>Cargo Pants</v>
      </c>
      <c r="I1118" t="str">
        <f>VLOOKUP($C1118,'Raw-products'!$A$2:$H$1261,MATCH(I$1,'Raw-products'!$A$1:$H$1,0))</f>
        <v>S</v>
      </c>
      <c r="J1118" t="str">
        <f>VLOOKUP($C1118,'Raw-products'!$A$2:$H$1261,MATCH(J$1,'Raw-products'!$A$1:$H$1,0))</f>
        <v>indigo</v>
      </c>
      <c r="K1118">
        <f>VLOOKUP($C1118,'Raw-products'!$A$2:$H$1261,MATCH(K$1,'Raw-products'!$A$1:$H$1,0))</f>
        <v>106</v>
      </c>
      <c r="L1118">
        <f>VLOOKUP($C1118,'Raw-products'!$A$2:$H$1261,MATCH(L$1,'Raw-products'!$A$1:$H$1,0))</f>
        <v>48</v>
      </c>
      <c r="M1118" s="5">
        <f t="shared" si="34"/>
        <v>5088</v>
      </c>
      <c r="N1118" cm="1">
        <f t="array" ref="N1118:Q1118">_xlfn.XLOOKUP($B1118,'Raw -orders'!$A:$A,'Raw -orders'!$B:$E)</f>
        <v>497</v>
      </c>
      <c r="O1118">
        <v>54581</v>
      </c>
      <c r="P1118" s="1">
        <v>44439</v>
      </c>
      <c r="Q1118" s="1">
        <v>44457</v>
      </c>
      <c r="R1118" t="str" cm="1">
        <f t="array" ref="R1118:Y1118">_xlfn.XLOOKUP($N1118,'Raw - customers'!$A:$A,'Raw - customers'!$B:$I)</f>
        <v>Claudio Archibould</v>
      </c>
      <c r="S1118" t="str">
        <v>Bigender</v>
      </c>
      <c r="T1118">
        <v>31</v>
      </c>
      <c r="U1118" t="str">
        <v>0487 Jordan TerraceSuite 509</v>
      </c>
      <c r="V1118">
        <v>9290</v>
      </c>
      <c r="W1118" t="str">
        <v>North Aidentown</v>
      </c>
      <c r="X1118" t="str">
        <v>Northern Territory</v>
      </c>
      <c r="Y1118" t="str">
        <v>Australia</v>
      </c>
      <c r="Z1118">
        <v>8</v>
      </c>
      <c r="AA1118" s="3" t="str">
        <f t="shared" si="35"/>
        <v>10 to 20</v>
      </c>
      <c r="AP1118" s="6">
        <v>497</v>
      </c>
      <c r="AQ1118" s="6" t="s">
        <v>1339</v>
      </c>
    </row>
    <row r="1119" spans="1:43" x14ac:dyDescent="0.25">
      <c r="A1119">
        <v>1117</v>
      </c>
      <c r="B1119">
        <v>230</v>
      </c>
      <c r="C1119">
        <v>51</v>
      </c>
      <c r="D1119">
        <v>104</v>
      </c>
      <c r="E1119">
        <v>1</v>
      </c>
      <c r="F1119">
        <v>104</v>
      </c>
      <c r="G1119" t="str">
        <f>VLOOKUP($C1119,'Raw-products'!$A$2:$H$1261,MATCH(G$1,'Raw-products'!$A$1:$H$1,0))</f>
        <v>Shirt</v>
      </c>
      <c r="H1119" t="str">
        <f>VLOOKUP($C1119,'Raw-products'!$A$2:$H$1261,MATCH(H$1,'Raw-products'!$A$1:$H$1,0))</f>
        <v>Dress</v>
      </c>
      <c r="I1119" t="str">
        <f>VLOOKUP($C1119,'Raw-products'!$A$2:$H$1261,MATCH(I$1,'Raw-products'!$A$1:$H$1,0))</f>
        <v>S</v>
      </c>
      <c r="J1119" t="str">
        <f>VLOOKUP($C1119,'Raw-products'!$A$2:$H$1261,MATCH(J$1,'Raw-products'!$A$1:$H$1,0))</f>
        <v>green</v>
      </c>
      <c r="K1119">
        <f>VLOOKUP($C1119,'Raw-products'!$A$2:$H$1261,MATCH(K$1,'Raw-products'!$A$1:$H$1,0))</f>
        <v>119</v>
      </c>
      <c r="L1119">
        <f>VLOOKUP($C1119,'Raw-products'!$A$2:$H$1261,MATCH(L$1,'Raw-products'!$A$1:$H$1,0))</f>
        <v>60</v>
      </c>
      <c r="M1119" s="5">
        <f t="shared" si="34"/>
        <v>7140</v>
      </c>
      <c r="N1119" cm="1">
        <f t="array" ref="N1119:Q1119">_xlfn.XLOOKUP($B1119,'Raw -orders'!$A:$A,'Raw -orders'!$B:$E)</f>
        <v>497</v>
      </c>
      <c r="O1119">
        <v>54581</v>
      </c>
      <c r="P1119" s="1">
        <v>44439</v>
      </c>
      <c r="Q1119" s="1">
        <v>44457</v>
      </c>
      <c r="R1119" t="str" cm="1">
        <f t="array" ref="R1119:Y1119">_xlfn.XLOOKUP($N1119,'Raw - customers'!$A:$A,'Raw - customers'!$B:$I)</f>
        <v>Claudio Archibould</v>
      </c>
      <c r="S1119" t="str">
        <v>Bigender</v>
      </c>
      <c r="T1119">
        <v>31</v>
      </c>
      <c r="U1119" t="str">
        <v>0487 Jordan TerraceSuite 509</v>
      </c>
      <c r="V1119">
        <v>9290</v>
      </c>
      <c r="W1119" t="str">
        <v>North Aidentown</v>
      </c>
      <c r="X1119" t="str">
        <v>Northern Territory</v>
      </c>
      <c r="Y1119" t="str">
        <v>Australia</v>
      </c>
      <c r="Z1119">
        <v>8</v>
      </c>
      <c r="AA1119" s="3" t="str">
        <f t="shared" si="35"/>
        <v>10 to 20</v>
      </c>
      <c r="AP1119" s="6">
        <v>497</v>
      </c>
      <c r="AQ1119" s="6" t="s">
        <v>1339</v>
      </c>
    </row>
    <row r="1120" spans="1:43" x14ac:dyDescent="0.25">
      <c r="A1120">
        <v>1118</v>
      </c>
      <c r="B1120">
        <v>230</v>
      </c>
      <c r="C1120">
        <v>657</v>
      </c>
      <c r="D1120">
        <v>93</v>
      </c>
      <c r="E1120">
        <v>1</v>
      </c>
      <c r="F1120">
        <v>93</v>
      </c>
      <c r="G1120" t="str">
        <f>VLOOKUP($C1120,'Raw-products'!$A$2:$H$1261,MATCH(G$1,'Raw-products'!$A$1:$H$1,0))</f>
        <v>Jacket</v>
      </c>
      <c r="H1120" t="str">
        <f>VLOOKUP($C1120,'Raw-products'!$A$2:$H$1261,MATCH(H$1,'Raw-products'!$A$1:$H$1,0))</f>
        <v>Coach</v>
      </c>
      <c r="I1120" t="str">
        <f>VLOOKUP($C1120,'Raw-products'!$A$2:$H$1261,MATCH(I$1,'Raw-products'!$A$1:$H$1,0))</f>
        <v>M</v>
      </c>
      <c r="J1120" t="str">
        <f>VLOOKUP($C1120,'Raw-products'!$A$2:$H$1261,MATCH(J$1,'Raw-products'!$A$1:$H$1,0))</f>
        <v>indigo</v>
      </c>
      <c r="K1120">
        <f>VLOOKUP($C1120,'Raw-products'!$A$2:$H$1261,MATCH(K$1,'Raw-products'!$A$1:$H$1,0))</f>
        <v>115</v>
      </c>
      <c r="L1120">
        <f>VLOOKUP($C1120,'Raw-products'!$A$2:$H$1261,MATCH(L$1,'Raw-products'!$A$1:$H$1,0))</f>
        <v>64</v>
      </c>
      <c r="M1120" s="5">
        <f t="shared" si="34"/>
        <v>7360</v>
      </c>
      <c r="N1120" cm="1">
        <f t="array" ref="N1120:Q1120">_xlfn.XLOOKUP($B1120,'Raw -orders'!$A:$A,'Raw -orders'!$B:$E)</f>
        <v>497</v>
      </c>
      <c r="O1120">
        <v>54581</v>
      </c>
      <c r="P1120" s="1">
        <v>44439</v>
      </c>
      <c r="Q1120" s="1">
        <v>44457</v>
      </c>
      <c r="R1120" t="str" cm="1">
        <f t="array" ref="R1120:Y1120">_xlfn.XLOOKUP($N1120,'Raw - customers'!$A:$A,'Raw - customers'!$B:$I)</f>
        <v>Claudio Archibould</v>
      </c>
      <c r="S1120" t="str">
        <v>Bigender</v>
      </c>
      <c r="T1120">
        <v>31</v>
      </c>
      <c r="U1120" t="str">
        <v>0487 Jordan TerraceSuite 509</v>
      </c>
      <c r="V1120">
        <v>9290</v>
      </c>
      <c r="W1120" t="str">
        <v>North Aidentown</v>
      </c>
      <c r="X1120" t="str">
        <v>Northern Territory</v>
      </c>
      <c r="Y1120" t="str">
        <v>Australia</v>
      </c>
      <c r="Z1120">
        <v>8</v>
      </c>
      <c r="AA1120" s="3" t="str">
        <f t="shared" si="35"/>
        <v>10 to 20</v>
      </c>
      <c r="AP1120" s="6">
        <v>497</v>
      </c>
      <c r="AQ1120" s="6" t="s">
        <v>1339</v>
      </c>
    </row>
    <row r="1121" spans="1:43" x14ac:dyDescent="0.25">
      <c r="A1121">
        <v>1119</v>
      </c>
      <c r="B1121">
        <v>231</v>
      </c>
      <c r="C1121">
        <v>192</v>
      </c>
      <c r="D1121">
        <v>98</v>
      </c>
      <c r="E1121">
        <v>2</v>
      </c>
      <c r="F1121">
        <v>196</v>
      </c>
      <c r="G1121" t="str">
        <f>VLOOKUP($C1121,'Raw-products'!$A$2:$H$1261,MATCH(G$1,'Raw-products'!$A$1:$H$1,0))</f>
        <v>Shirt</v>
      </c>
      <c r="H1121" t="str">
        <f>VLOOKUP($C1121,'Raw-products'!$A$2:$H$1261,MATCH(H$1,'Raw-products'!$A$1:$H$1,0))</f>
        <v>Camp Collared</v>
      </c>
      <c r="I1121" t="str">
        <f>VLOOKUP($C1121,'Raw-products'!$A$2:$H$1261,MATCH(I$1,'Raw-products'!$A$1:$H$1,0))</f>
        <v>M</v>
      </c>
      <c r="J1121" t="str">
        <f>VLOOKUP($C1121,'Raw-products'!$A$2:$H$1261,MATCH(J$1,'Raw-products'!$A$1:$H$1,0))</f>
        <v>green</v>
      </c>
      <c r="K1121">
        <f>VLOOKUP($C1121,'Raw-products'!$A$2:$H$1261,MATCH(K$1,'Raw-products'!$A$1:$H$1,0))</f>
        <v>112</v>
      </c>
      <c r="L1121">
        <f>VLOOKUP($C1121,'Raw-products'!$A$2:$H$1261,MATCH(L$1,'Raw-products'!$A$1:$H$1,0))</f>
        <v>41</v>
      </c>
      <c r="M1121" s="5">
        <f t="shared" si="34"/>
        <v>4592</v>
      </c>
      <c r="N1121" cm="1">
        <f t="array" ref="N1121:Q1121">_xlfn.XLOOKUP($B1121,'Raw -orders'!$A:$A,'Raw -orders'!$B:$E)</f>
        <v>731</v>
      </c>
      <c r="O1121">
        <v>58824</v>
      </c>
      <c r="P1121" s="1">
        <v>44275</v>
      </c>
      <c r="Q1121" s="1">
        <v>44295</v>
      </c>
      <c r="R1121" t="str" cm="1">
        <f t="array" ref="R1121:Y1121">_xlfn.XLOOKUP($N1121,'Raw - customers'!$A:$A,'Raw - customers'!$B:$I)</f>
        <v>Olimpia Tankus</v>
      </c>
      <c r="S1121" t="str">
        <v>Genderfluid</v>
      </c>
      <c r="T1121">
        <v>39</v>
      </c>
      <c r="U1121" t="str">
        <v>6434 Callum RoadApt. 396</v>
      </c>
      <c r="V1121">
        <v>3505</v>
      </c>
      <c r="W1121" t="str">
        <v>North Jessica</v>
      </c>
      <c r="X1121" t="str">
        <v>Western Australia</v>
      </c>
      <c r="Y1121" t="str">
        <v>Australia</v>
      </c>
      <c r="Z1121">
        <v>3</v>
      </c>
      <c r="AA1121" s="3" t="str">
        <f t="shared" si="35"/>
        <v>10 to 20</v>
      </c>
      <c r="AP1121" s="6">
        <v>731</v>
      </c>
      <c r="AQ1121" s="6" t="s">
        <v>1377</v>
      </c>
    </row>
    <row r="1122" spans="1:43" x14ac:dyDescent="0.25">
      <c r="A1122">
        <v>1120</v>
      </c>
      <c r="B1122">
        <v>231</v>
      </c>
      <c r="C1122">
        <v>646</v>
      </c>
      <c r="D1122">
        <v>93</v>
      </c>
      <c r="E1122">
        <v>2</v>
      </c>
      <c r="F1122">
        <v>186</v>
      </c>
      <c r="G1122" t="str">
        <f>VLOOKUP($C1122,'Raw-products'!$A$2:$H$1261,MATCH(G$1,'Raw-products'!$A$1:$H$1,0))</f>
        <v>Jacket</v>
      </c>
      <c r="H1122" t="str">
        <f>VLOOKUP($C1122,'Raw-products'!$A$2:$H$1261,MATCH(H$1,'Raw-products'!$A$1:$H$1,0))</f>
        <v>Coach</v>
      </c>
      <c r="I1122" t="str">
        <f>VLOOKUP($C1122,'Raw-products'!$A$2:$H$1261,MATCH(I$1,'Raw-products'!$A$1:$H$1,0))</f>
        <v>S</v>
      </c>
      <c r="J1122" t="str">
        <f>VLOOKUP($C1122,'Raw-products'!$A$2:$H$1261,MATCH(J$1,'Raw-products'!$A$1:$H$1,0))</f>
        <v>green</v>
      </c>
      <c r="K1122">
        <f>VLOOKUP($C1122,'Raw-products'!$A$2:$H$1261,MATCH(K$1,'Raw-products'!$A$1:$H$1,0))</f>
        <v>115</v>
      </c>
      <c r="L1122">
        <f>VLOOKUP($C1122,'Raw-products'!$A$2:$H$1261,MATCH(L$1,'Raw-products'!$A$1:$H$1,0))</f>
        <v>60</v>
      </c>
      <c r="M1122" s="5">
        <f t="shared" si="34"/>
        <v>6900</v>
      </c>
      <c r="N1122" cm="1">
        <f t="array" ref="N1122:Q1122">_xlfn.XLOOKUP($B1122,'Raw -orders'!$A:$A,'Raw -orders'!$B:$E)</f>
        <v>731</v>
      </c>
      <c r="O1122">
        <v>58824</v>
      </c>
      <c r="P1122" s="1">
        <v>44275</v>
      </c>
      <c r="Q1122" s="1">
        <v>44295</v>
      </c>
      <c r="R1122" t="str" cm="1">
        <f t="array" ref="R1122:Y1122">_xlfn.XLOOKUP($N1122,'Raw - customers'!$A:$A,'Raw - customers'!$B:$I)</f>
        <v>Olimpia Tankus</v>
      </c>
      <c r="S1122" t="str">
        <v>Genderfluid</v>
      </c>
      <c r="T1122">
        <v>39</v>
      </c>
      <c r="U1122" t="str">
        <v>6434 Callum RoadApt. 396</v>
      </c>
      <c r="V1122">
        <v>3505</v>
      </c>
      <c r="W1122" t="str">
        <v>North Jessica</v>
      </c>
      <c r="X1122" t="str">
        <v>Western Australia</v>
      </c>
      <c r="Y1122" t="str">
        <v>Australia</v>
      </c>
      <c r="Z1122">
        <v>3</v>
      </c>
      <c r="AA1122" s="3" t="str">
        <f t="shared" si="35"/>
        <v>10 to 20</v>
      </c>
      <c r="AP1122" s="6">
        <v>731</v>
      </c>
      <c r="AQ1122" s="6" t="s">
        <v>1377</v>
      </c>
    </row>
    <row r="1123" spans="1:43" x14ac:dyDescent="0.25">
      <c r="A1123">
        <v>1121</v>
      </c>
      <c r="B1123">
        <v>231</v>
      </c>
      <c r="C1123">
        <v>1</v>
      </c>
      <c r="D1123">
        <v>96</v>
      </c>
      <c r="E1123">
        <v>1</v>
      </c>
      <c r="F1123">
        <v>96</v>
      </c>
      <c r="G1123" t="str">
        <f>VLOOKUP($C1123,'Raw-products'!$A$2:$H$1261,MATCH(G$1,'Raw-products'!$A$1:$H$1,0))</f>
        <v>Shirt</v>
      </c>
      <c r="H1123" t="str">
        <f>VLOOKUP($C1123,'Raw-products'!$A$2:$H$1261,MATCH(H$1,'Raw-products'!$A$1:$H$1,0))</f>
        <v>Oxford Cloth</v>
      </c>
      <c r="I1123" t="str">
        <f>VLOOKUP($C1123,'Raw-products'!$A$2:$H$1261,MATCH(I$1,'Raw-products'!$A$1:$H$1,0))</f>
        <v>S</v>
      </c>
      <c r="J1123" t="str">
        <f>VLOOKUP($C1123,'Raw-products'!$A$2:$H$1261,MATCH(J$1,'Raw-products'!$A$1:$H$1,0))</f>
        <v>red</v>
      </c>
      <c r="K1123">
        <f>VLOOKUP($C1123,'Raw-products'!$A$2:$H$1261,MATCH(K$1,'Raw-products'!$A$1:$H$1,0))</f>
        <v>114</v>
      </c>
      <c r="L1123">
        <f>VLOOKUP($C1123,'Raw-products'!$A$2:$H$1261,MATCH(L$1,'Raw-products'!$A$1:$H$1,0))</f>
        <v>53</v>
      </c>
      <c r="M1123" s="5">
        <f t="shared" si="34"/>
        <v>6042</v>
      </c>
      <c r="N1123" cm="1">
        <f t="array" ref="N1123:Q1123">_xlfn.XLOOKUP($B1123,'Raw -orders'!$A:$A,'Raw -orders'!$B:$E)</f>
        <v>731</v>
      </c>
      <c r="O1123">
        <v>58824</v>
      </c>
      <c r="P1123" s="1">
        <v>44275</v>
      </c>
      <c r="Q1123" s="1">
        <v>44295</v>
      </c>
      <c r="R1123" t="str" cm="1">
        <f t="array" ref="R1123:Y1123">_xlfn.XLOOKUP($N1123,'Raw - customers'!$A:$A,'Raw - customers'!$B:$I)</f>
        <v>Olimpia Tankus</v>
      </c>
      <c r="S1123" t="str">
        <v>Genderfluid</v>
      </c>
      <c r="T1123">
        <v>39</v>
      </c>
      <c r="U1123" t="str">
        <v>6434 Callum RoadApt. 396</v>
      </c>
      <c r="V1123">
        <v>3505</v>
      </c>
      <c r="W1123" t="str">
        <v>North Jessica</v>
      </c>
      <c r="X1123" t="str">
        <v>Western Australia</v>
      </c>
      <c r="Y1123" t="str">
        <v>Australia</v>
      </c>
      <c r="Z1123">
        <v>3</v>
      </c>
      <c r="AA1123" s="3" t="str">
        <f t="shared" si="35"/>
        <v>10 to 20</v>
      </c>
      <c r="AP1123" s="6">
        <v>731</v>
      </c>
      <c r="AQ1123" s="6" t="s">
        <v>1377</v>
      </c>
    </row>
    <row r="1124" spans="1:43" x14ac:dyDescent="0.25">
      <c r="A1124">
        <v>1122</v>
      </c>
      <c r="B1124">
        <v>231</v>
      </c>
      <c r="C1124">
        <v>740</v>
      </c>
      <c r="D1124">
        <v>109</v>
      </c>
      <c r="E1124">
        <v>1</v>
      </c>
      <c r="F1124">
        <v>109</v>
      </c>
      <c r="G1124" t="str">
        <f>VLOOKUP($C1124,'Raw-products'!$A$2:$H$1261,MATCH(G$1,'Raw-products'!$A$1:$H$1,0))</f>
        <v>Jacket</v>
      </c>
      <c r="H1124" t="str">
        <f>VLOOKUP($C1124,'Raw-products'!$A$2:$H$1261,MATCH(H$1,'Raw-products'!$A$1:$H$1,0))</f>
        <v>Peacoat</v>
      </c>
      <c r="I1124" t="str">
        <f>VLOOKUP($C1124,'Raw-products'!$A$2:$H$1261,MATCH(I$1,'Raw-products'!$A$1:$H$1,0))</f>
        <v>XS</v>
      </c>
      <c r="J1124" t="str">
        <f>VLOOKUP($C1124,'Raw-products'!$A$2:$H$1261,MATCH(J$1,'Raw-products'!$A$1:$H$1,0))</f>
        <v>orange</v>
      </c>
      <c r="K1124">
        <f>VLOOKUP($C1124,'Raw-products'!$A$2:$H$1261,MATCH(K$1,'Raw-products'!$A$1:$H$1,0))</f>
        <v>102</v>
      </c>
      <c r="L1124">
        <f>VLOOKUP($C1124,'Raw-products'!$A$2:$H$1261,MATCH(L$1,'Raw-products'!$A$1:$H$1,0))</f>
        <v>78</v>
      </c>
      <c r="M1124" s="5">
        <f t="shared" si="34"/>
        <v>7956</v>
      </c>
      <c r="N1124" cm="1">
        <f t="array" ref="N1124:Q1124">_xlfn.XLOOKUP($B1124,'Raw -orders'!$A:$A,'Raw -orders'!$B:$E)</f>
        <v>731</v>
      </c>
      <c r="O1124">
        <v>58824</v>
      </c>
      <c r="P1124" s="1">
        <v>44275</v>
      </c>
      <c r="Q1124" s="1">
        <v>44295</v>
      </c>
      <c r="R1124" t="str" cm="1">
        <f t="array" ref="R1124:Y1124">_xlfn.XLOOKUP($N1124,'Raw - customers'!$A:$A,'Raw - customers'!$B:$I)</f>
        <v>Olimpia Tankus</v>
      </c>
      <c r="S1124" t="str">
        <v>Genderfluid</v>
      </c>
      <c r="T1124">
        <v>39</v>
      </c>
      <c r="U1124" t="str">
        <v>6434 Callum RoadApt. 396</v>
      </c>
      <c r="V1124">
        <v>3505</v>
      </c>
      <c r="W1124" t="str">
        <v>North Jessica</v>
      </c>
      <c r="X1124" t="str">
        <v>Western Australia</v>
      </c>
      <c r="Y1124" t="str">
        <v>Australia</v>
      </c>
      <c r="Z1124">
        <v>3</v>
      </c>
      <c r="AA1124" s="3" t="str">
        <f t="shared" si="35"/>
        <v>10 to 20</v>
      </c>
      <c r="AP1124" s="6">
        <v>731</v>
      </c>
      <c r="AQ1124" s="6" t="s">
        <v>1377</v>
      </c>
    </row>
    <row r="1125" spans="1:43" x14ac:dyDescent="0.25">
      <c r="A1125">
        <v>1123</v>
      </c>
      <c r="B1125">
        <v>231</v>
      </c>
      <c r="C1125">
        <v>126</v>
      </c>
      <c r="D1125">
        <v>92</v>
      </c>
      <c r="E1125">
        <v>2</v>
      </c>
      <c r="F1125">
        <v>184</v>
      </c>
      <c r="G1125" t="str">
        <f>VLOOKUP($C1125,'Raw-products'!$A$2:$H$1261,MATCH(G$1,'Raw-products'!$A$1:$H$1,0))</f>
        <v>Shirt</v>
      </c>
      <c r="H1125" t="str">
        <f>VLOOKUP($C1125,'Raw-products'!$A$2:$H$1261,MATCH(H$1,'Raw-products'!$A$1:$H$1,0))</f>
        <v>Denim</v>
      </c>
      <c r="I1125" t="str">
        <f>VLOOKUP($C1125,'Raw-products'!$A$2:$H$1261,MATCH(I$1,'Raw-products'!$A$1:$H$1,0))</f>
        <v>S</v>
      </c>
      <c r="J1125" t="str">
        <f>VLOOKUP($C1125,'Raw-products'!$A$2:$H$1261,MATCH(J$1,'Raw-products'!$A$1:$H$1,0))</f>
        <v>blue</v>
      </c>
      <c r="K1125">
        <f>VLOOKUP($C1125,'Raw-products'!$A$2:$H$1261,MATCH(K$1,'Raw-products'!$A$1:$H$1,0))</f>
        <v>115</v>
      </c>
      <c r="L1125">
        <f>VLOOKUP($C1125,'Raw-products'!$A$2:$H$1261,MATCH(L$1,'Raw-products'!$A$1:$H$1,0))</f>
        <v>47</v>
      </c>
      <c r="M1125" s="5">
        <f t="shared" si="34"/>
        <v>5405</v>
      </c>
      <c r="N1125" cm="1">
        <f t="array" ref="N1125:Q1125">_xlfn.XLOOKUP($B1125,'Raw -orders'!$A:$A,'Raw -orders'!$B:$E)</f>
        <v>731</v>
      </c>
      <c r="O1125">
        <v>58824</v>
      </c>
      <c r="P1125" s="1">
        <v>44275</v>
      </c>
      <c r="Q1125" s="1">
        <v>44295</v>
      </c>
      <c r="R1125" t="str" cm="1">
        <f t="array" ref="R1125:Y1125">_xlfn.XLOOKUP($N1125,'Raw - customers'!$A:$A,'Raw - customers'!$B:$I)</f>
        <v>Olimpia Tankus</v>
      </c>
      <c r="S1125" t="str">
        <v>Genderfluid</v>
      </c>
      <c r="T1125">
        <v>39</v>
      </c>
      <c r="U1125" t="str">
        <v>6434 Callum RoadApt. 396</v>
      </c>
      <c r="V1125">
        <v>3505</v>
      </c>
      <c r="W1125" t="str">
        <v>North Jessica</v>
      </c>
      <c r="X1125" t="str">
        <v>Western Australia</v>
      </c>
      <c r="Y1125" t="str">
        <v>Australia</v>
      </c>
      <c r="Z1125">
        <v>3</v>
      </c>
      <c r="AA1125" s="3" t="str">
        <f t="shared" si="35"/>
        <v>10 to 20</v>
      </c>
      <c r="AP1125" s="6">
        <v>731</v>
      </c>
      <c r="AQ1125" s="6" t="s">
        <v>1377</v>
      </c>
    </row>
    <row r="1126" spans="1:43" x14ac:dyDescent="0.25">
      <c r="A1126">
        <v>1124</v>
      </c>
      <c r="B1126">
        <v>232</v>
      </c>
      <c r="C1126">
        <v>794</v>
      </c>
      <c r="D1126">
        <v>91</v>
      </c>
      <c r="E1126">
        <v>3</v>
      </c>
      <c r="F1126">
        <v>273</v>
      </c>
      <c r="G1126" t="str">
        <f>VLOOKUP($C1126,'Raw-products'!$A$2:$H$1261,MATCH(G$1,'Raw-products'!$A$1:$H$1,0))</f>
        <v>Jacket</v>
      </c>
      <c r="H1126" t="str">
        <f>VLOOKUP($C1126,'Raw-products'!$A$2:$H$1261,MATCH(H$1,'Raw-products'!$A$1:$H$1,0))</f>
        <v>Pullover</v>
      </c>
      <c r="I1126" t="str">
        <f>VLOOKUP($C1126,'Raw-products'!$A$2:$H$1261,MATCH(I$1,'Raw-products'!$A$1:$H$1,0))</f>
        <v>XL</v>
      </c>
      <c r="J1126" t="str">
        <f>VLOOKUP($C1126,'Raw-products'!$A$2:$H$1261,MATCH(J$1,'Raw-products'!$A$1:$H$1,0))</f>
        <v>blue</v>
      </c>
      <c r="K1126">
        <f>VLOOKUP($C1126,'Raw-products'!$A$2:$H$1261,MATCH(K$1,'Raw-products'!$A$1:$H$1,0))</f>
        <v>114</v>
      </c>
      <c r="L1126">
        <f>VLOOKUP($C1126,'Raw-products'!$A$2:$H$1261,MATCH(L$1,'Raw-products'!$A$1:$H$1,0))</f>
        <v>74</v>
      </c>
      <c r="M1126" s="5">
        <f t="shared" si="34"/>
        <v>8436</v>
      </c>
      <c r="N1126" cm="1">
        <f t="array" ref="N1126:Q1126">_xlfn.XLOOKUP($B1126,'Raw -orders'!$A:$A,'Raw -orders'!$B:$E)</f>
        <v>256</v>
      </c>
      <c r="O1126">
        <v>44567</v>
      </c>
      <c r="P1126" s="1">
        <v>44318</v>
      </c>
      <c r="Q1126" s="1">
        <v>44332</v>
      </c>
      <c r="R1126" t="str" cm="1">
        <f t="array" ref="R1126:Y1126">_xlfn.XLOOKUP($N1126,'Raw - customers'!$A:$A,'Raw - customers'!$B:$I)</f>
        <v>Dulcia Gawthorpe</v>
      </c>
      <c r="S1126" t="str">
        <v>Bigender</v>
      </c>
      <c r="T1126">
        <v>46</v>
      </c>
      <c r="U1126" t="str">
        <v>7204 Toby SummitApt. 845</v>
      </c>
      <c r="V1126">
        <v>9007</v>
      </c>
      <c r="W1126" t="str">
        <v>North Lillian</v>
      </c>
      <c r="X1126" t="str">
        <v>Australian Capital Territory</v>
      </c>
      <c r="Y1126" t="str">
        <v>Australia</v>
      </c>
      <c r="Z1126">
        <v>5</v>
      </c>
      <c r="AA1126" s="3" t="str">
        <f t="shared" si="35"/>
        <v>10 to 20</v>
      </c>
      <c r="AP1126" s="6">
        <v>256</v>
      </c>
      <c r="AQ1126" s="6" t="s">
        <v>1350</v>
      </c>
    </row>
    <row r="1127" spans="1:43" x14ac:dyDescent="0.25">
      <c r="A1127">
        <v>1125</v>
      </c>
      <c r="B1127">
        <v>232</v>
      </c>
      <c r="C1127">
        <v>246</v>
      </c>
      <c r="D1127">
        <v>95</v>
      </c>
      <c r="E1127">
        <v>2</v>
      </c>
      <c r="F1127">
        <v>190</v>
      </c>
      <c r="G1127" t="str">
        <f>VLOOKUP($C1127,'Raw-products'!$A$2:$H$1261,MATCH(G$1,'Raw-products'!$A$1:$H$1,0))</f>
        <v>Shirt</v>
      </c>
      <c r="H1127" t="str">
        <f>VLOOKUP($C1127,'Raw-products'!$A$2:$H$1261,MATCH(H$1,'Raw-products'!$A$1:$H$1,0))</f>
        <v>Polo</v>
      </c>
      <c r="I1127" t="str">
        <f>VLOOKUP($C1127,'Raw-products'!$A$2:$H$1261,MATCH(I$1,'Raw-products'!$A$1:$H$1,0))</f>
        <v>S</v>
      </c>
      <c r="J1127" t="str">
        <f>VLOOKUP($C1127,'Raw-products'!$A$2:$H$1261,MATCH(J$1,'Raw-products'!$A$1:$H$1,0))</f>
        <v>red</v>
      </c>
      <c r="K1127">
        <f>VLOOKUP($C1127,'Raw-products'!$A$2:$H$1261,MATCH(K$1,'Raw-products'!$A$1:$H$1,0))</f>
        <v>117</v>
      </c>
      <c r="L1127">
        <f>VLOOKUP($C1127,'Raw-products'!$A$2:$H$1261,MATCH(L$1,'Raw-products'!$A$1:$H$1,0))</f>
        <v>60</v>
      </c>
      <c r="M1127" s="5">
        <f t="shared" si="34"/>
        <v>7020</v>
      </c>
      <c r="N1127" cm="1">
        <f t="array" ref="N1127:Q1127">_xlfn.XLOOKUP($B1127,'Raw -orders'!$A:$A,'Raw -orders'!$B:$E)</f>
        <v>256</v>
      </c>
      <c r="O1127">
        <v>44567</v>
      </c>
      <c r="P1127" s="1">
        <v>44318</v>
      </c>
      <c r="Q1127" s="1">
        <v>44332</v>
      </c>
      <c r="R1127" t="str" cm="1">
        <f t="array" ref="R1127:Y1127">_xlfn.XLOOKUP($N1127,'Raw - customers'!$A:$A,'Raw - customers'!$B:$I)</f>
        <v>Dulcia Gawthorpe</v>
      </c>
      <c r="S1127" t="str">
        <v>Bigender</v>
      </c>
      <c r="T1127">
        <v>46</v>
      </c>
      <c r="U1127" t="str">
        <v>7204 Toby SummitApt. 845</v>
      </c>
      <c r="V1127">
        <v>9007</v>
      </c>
      <c r="W1127" t="str">
        <v>North Lillian</v>
      </c>
      <c r="X1127" t="str">
        <v>Australian Capital Territory</v>
      </c>
      <c r="Y1127" t="str">
        <v>Australia</v>
      </c>
      <c r="Z1127">
        <v>5</v>
      </c>
      <c r="AA1127" s="3" t="str">
        <f t="shared" si="35"/>
        <v>10 to 20</v>
      </c>
      <c r="AP1127" s="6">
        <v>256</v>
      </c>
      <c r="AQ1127" s="6" t="s">
        <v>1350</v>
      </c>
    </row>
    <row r="1128" spans="1:43" x14ac:dyDescent="0.25">
      <c r="A1128">
        <v>1126</v>
      </c>
      <c r="B1128">
        <v>232</v>
      </c>
      <c r="C1128">
        <v>447</v>
      </c>
      <c r="D1128">
        <v>107</v>
      </c>
      <c r="E1128">
        <v>2</v>
      </c>
      <c r="F1128">
        <v>214</v>
      </c>
      <c r="G1128" t="str">
        <f>VLOOKUP($C1128,'Raw-products'!$A$2:$H$1261,MATCH(G$1,'Raw-products'!$A$1:$H$1,0))</f>
        <v>Jacket</v>
      </c>
      <c r="H1128" t="str">
        <f>VLOOKUP($C1128,'Raw-products'!$A$2:$H$1261,MATCH(H$1,'Raw-products'!$A$1:$H$1,0))</f>
        <v>Denim</v>
      </c>
      <c r="I1128" t="str">
        <f>VLOOKUP($C1128,'Raw-products'!$A$2:$H$1261,MATCH(I$1,'Raw-products'!$A$1:$H$1,0))</f>
        <v>M</v>
      </c>
      <c r="J1128" t="str">
        <f>VLOOKUP($C1128,'Raw-products'!$A$2:$H$1261,MATCH(J$1,'Raw-products'!$A$1:$H$1,0))</f>
        <v>indigo</v>
      </c>
      <c r="K1128">
        <f>VLOOKUP($C1128,'Raw-products'!$A$2:$H$1261,MATCH(K$1,'Raw-products'!$A$1:$H$1,0))</f>
        <v>92</v>
      </c>
      <c r="L1128">
        <f>VLOOKUP($C1128,'Raw-products'!$A$2:$H$1261,MATCH(L$1,'Raw-products'!$A$1:$H$1,0))</f>
        <v>52</v>
      </c>
      <c r="M1128" s="5">
        <f t="shared" si="34"/>
        <v>4784</v>
      </c>
      <c r="N1128" cm="1">
        <f t="array" ref="N1128:Q1128">_xlfn.XLOOKUP($B1128,'Raw -orders'!$A:$A,'Raw -orders'!$B:$E)</f>
        <v>256</v>
      </c>
      <c r="O1128">
        <v>44567</v>
      </c>
      <c r="P1128" s="1">
        <v>44318</v>
      </c>
      <c r="Q1128" s="1">
        <v>44332</v>
      </c>
      <c r="R1128" t="str" cm="1">
        <f t="array" ref="R1128:Y1128">_xlfn.XLOOKUP($N1128,'Raw - customers'!$A:$A,'Raw - customers'!$B:$I)</f>
        <v>Dulcia Gawthorpe</v>
      </c>
      <c r="S1128" t="str">
        <v>Bigender</v>
      </c>
      <c r="T1128">
        <v>46</v>
      </c>
      <c r="U1128" t="str">
        <v>7204 Toby SummitApt. 845</v>
      </c>
      <c r="V1128">
        <v>9007</v>
      </c>
      <c r="W1128" t="str">
        <v>North Lillian</v>
      </c>
      <c r="X1128" t="str">
        <v>Australian Capital Territory</v>
      </c>
      <c r="Y1128" t="str">
        <v>Australia</v>
      </c>
      <c r="Z1128">
        <v>5</v>
      </c>
      <c r="AA1128" s="3" t="str">
        <f t="shared" si="35"/>
        <v>10 to 20</v>
      </c>
      <c r="AP1128" s="6">
        <v>256</v>
      </c>
      <c r="AQ1128" s="6" t="s">
        <v>1350</v>
      </c>
    </row>
    <row r="1129" spans="1:43" x14ac:dyDescent="0.25">
      <c r="A1129">
        <v>1127</v>
      </c>
      <c r="B1129">
        <v>232</v>
      </c>
      <c r="C1129">
        <v>43</v>
      </c>
      <c r="D1129">
        <v>104</v>
      </c>
      <c r="E1129">
        <v>3</v>
      </c>
      <c r="F1129">
        <v>312</v>
      </c>
      <c r="G1129" t="str">
        <f>VLOOKUP($C1129,'Raw-products'!$A$2:$H$1261,MATCH(G$1,'Raw-products'!$A$1:$H$1,0))</f>
        <v>Shirt</v>
      </c>
      <c r="H1129" t="str">
        <f>VLOOKUP($C1129,'Raw-products'!$A$2:$H$1261,MATCH(H$1,'Raw-products'!$A$1:$H$1,0))</f>
        <v>Dress</v>
      </c>
      <c r="I1129" t="str">
        <f>VLOOKUP($C1129,'Raw-products'!$A$2:$H$1261,MATCH(I$1,'Raw-products'!$A$1:$H$1,0))</f>
        <v>L</v>
      </c>
      <c r="J1129" t="str">
        <f>VLOOKUP($C1129,'Raw-products'!$A$2:$H$1261,MATCH(J$1,'Raw-products'!$A$1:$H$1,0))</f>
        <v>orange</v>
      </c>
      <c r="K1129">
        <f>VLOOKUP($C1129,'Raw-products'!$A$2:$H$1261,MATCH(K$1,'Raw-products'!$A$1:$H$1,0))</f>
        <v>119</v>
      </c>
      <c r="L1129">
        <f>VLOOKUP($C1129,'Raw-products'!$A$2:$H$1261,MATCH(L$1,'Raw-products'!$A$1:$H$1,0))</f>
        <v>73</v>
      </c>
      <c r="M1129" s="5">
        <f t="shared" si="34"/>
        <v>8687</v>
      </c>
      <c r="N1129" cm="1">
        <f t="array" ref="N1129:Q1129">_xlfn.XLOOKUP($B1129,'Raw -orders'!$A:$A,'Raw -orders'!$B:$E)</f>
        <v>256</v>
      </c>
      <c r="O1129">
        <v>44567</v>
      </c>
      <c r="P1129" s="1">
        <v>44318</v>
      </c>
      <c r="Q1129" s="1">
        <v>44332</v>
      </c>
      <c r="R1129" t="str" cm="1">
        <f t="array" ref="R1129:Y1129">_xlfn.XLOOKUP($N1129,'Raw - customers'!$A:$A,'Raw - customers'!$B:$I)</f>
        <v>Dulcia Gawthorpe</v>
      </c>
      <c r="S1129" t="str">
        <v>Bigender</v>
      </c>
      <c r="T1129">
        <v>46</v>
      </c>
      <c r="U1129" t="str">
        <v>7204 Toby SummitApt. 845</v>
      </c>
      <c r="V1129">
        <v>9007</v>
      </c>
      <c r="W1129" t="str">
        <v>North Lillian</v>
      </c>
      <c r="X1129" t="str">
        <v>Australian Capital Territory</v>
      </c>
      <c r="Y1129" t="str">
        <v>Australia</v>
      </c>
      <c r="Z1129">
        <v>5</v>
      </c>
      <c r="AA1129" s="3" t="str">
        <f t="shared" si="35"/>
        <v>10 to 20</v>
      </c>
      <c r="AP1129" s="6">
        <v>256</v>
      </c>
      <c r="AQ1129" s="6" t="s">
        <v>1350</v>
      </c>
    </row>
    <row r="1130" spans="1:43" x14ac:dyDescent="0.25">
      <c r="A1130">
        <v>1128</v>
      </c>
      <c r="B1130">
        <v>232</v>
      </c>
      <c r="C1130">
        <v>1182</v>
      </c>
      <c r="D1130">
        <v>99</v>
      </c>
      <c r="E1130">
        <v>3</v>
      </c>
      <c r="F1130">
        <v>297</v>
      </c>
      <c r="G1130" t="str">
        <f>VLOOKUP($C1130,'Raw-products'!$A$2:$H$1261,MATCH(G$1,'Raw-products'!$A$1:$H$1,0))</f>
        <v>Trousers</v>
      </c>
      <c r="H1130" t="str">
        <f>VLOOKUP($C1130,'Raw-products'!$A$2:$H$1261,MATCH(H$1,'Raw-products'!$A$1:$H$1,0))</f>
        <v>High-Waisted</v>
      </c>
      <c r="I1130" t="str">
        <f>VLOOKUP($C1130,'Raw-products'!$A$2:$H$1261,MATCH(I$1,'Raw-products'!$A$1:$H$1,0))</f>
        <v>M</v>
      </c>
      <c r="J1130" t="str">
        <f>VLOOKUP($C1130,'Raw-products'!$A$2:$H$1261,MATCH(J$1,'Raw-products'!$A$1:$H$1,0))</f>
        <v>indigo</v>
      </c>
      <c r="K1130">
        <f>VLOOKUP($C1130,'Raw-products'!$A$2:$H$1261,MATCH(K$1,'Raw-products'!$A$1:$H$1,0))</f>
        <v>98</v>
      </c>
      <c r="L1130">
        <f>VLOOKUP($C1130,'Raw-products'!$A$2:$H$1261,MATCH(L$1,'Raw-products'!$A$1:$H$1,0))</f>
        <v>61</v>
      </c>
      <c r="M1130" s="5">
        <f t="shared" si="34"/>
        <v>5978</v>
      </c>
      <c r="N1130" cm="1">
        <f t="array" ref="N1130:Q1130">_xlfn.XLOOKUP($B1130,'Raw -orders'!$A:$A,'Raw -orders'!$B:$E)</f>
        <v>256</v>
      </c>
      <c r="O1130">
        <v>44567</v>
      </c>
      <c r="P1130" s="1">
        <v>44318</v>
      </c>
      <c r="Q1130" s="1">
        <v>44332</v>
      </c>
      <c r="R1130" t="str" cm="1">
        <f t="array" ref="R1130:Y1130">_xlfn.XLOOKUP($N1130,'Raw - customers'!$A:$A,'Raw - customers'!$B:$I)</f>
        <v>Dulcia Gawthorpe</v>
      </c>
      <c r="S1130" t="str">
        <v>Bigender</v>
      </c>
      <c r="T1130">
        <v>46</v>
      </c>
      <c r="U1130" t="str">
        <v>7204 Toby SummitApt. 845</v>
      </c>
      <c r="V1130">
        <v>9007</v>
      </c>
      <c r="W1130" t="str">
        <v>North Lillian</v>
      </c>
      <c r="X1130" t="str">
        <v>Australian Capital Territory</v>
      </c>
      <c r="Y1130" t="str">
        <v>Australia</v>
      </c>
      <c r="Z1130">
        <v>5</v>
      </c>
      <c r="AA1130" s="3" t="str">
        <f t="shared" si="35"/>
        <v>10 to 20</v>
      </c>
      <c r="AP1130" s="6">
        <v>256</v>
      </c>
      <c r="AQ1130" s="6" t="s">
        <v>1350</v>
      </c>
    </row>
    <row r="1131" spans="1:43" x14ac:dyDescent="0.25">
      <c r="A1131">
        <v>1129</v>
      </c>
      <c r="B1131">
        <v>233</v>
      </c>
      <c r="C1131">
        <v>218</v>
      </c>
      <c r="D1131">
        <v>106</v>
      </c>
      <c r="E1131">
        <v>3</v>
      </c>
      <c r="F1131">
        <v>318</v>
      </c>
      <c r="G1131" t="str">
        <f>VLOOKUP($C1131,'Raw-products'!$A$2:$H$1261,MATCH(G$1,'Raw-products'!$A$1:$H$1,0))</f>
        <v>Shirt</v>
      </c>
      <c r="H1131" t="str">
        <f>VLOOKUP($C1131,'Raw-products'!$A$2:$H$1261,MATCH(H$1,'Raw-products'!$A$1:$H$1,0))</f>
        <v>Chambray</v>
      </c>
      <c r="I1131" t="str">
        <f>VLOOKUP($C1131,'Raw-products'!$A$2:$H$1261,MATCH(I$1,'Raw-products'!$A$1:$H$1,0))</f>
        <v>L</v>
      </c>
      <c r="J1131" t="str">
        <f>VLOOKUP($C1131,'Raw-products'!$A$2:$H$1261,MATCH(J$1,'Raw-products'!$A$1:$H$1,0))</f>
        <v>orange</v>
      </c>
      <c r="K1131">
        <f>VLOOKUP($C1131,'Raw-products'!$A$2:$H$1261,MATCH(K$1,'Raw-products'!$A$1:$H$1,0))</f>
        <v>105</v>
      </c>
      <c r="L1131">
        <f>VLOOKUP($C1131,'Raw-products'!$A$2:$H$1261,MATCH(L$1,'Raw-products'!$A$1:$H$1,0))</f>
        <v>44</v>
      </c>
      <c r="M1131" s="5">
        <f t="shared" si="34"/>
        <v>4620</v>
      </c>
      <c r="N1131" cm="1">
        <f t="array" ref="N1131:Q1131">_xlfn.XLOOKUP($B1131,'Raw -orders'!$A:$A,'Raw -orders'!$B:$E)</f>
        <v>996</v>
      </c>
      <c r="O1131">
        <v>29939</v>
      </c>
      <c r="P1131" s="1">
        <v>44442</v>
      </c>
      <c r="Q1131" s="1">
        <v>44458</v>
      </c>
      <c r="R1131" t="str" cm="1">
        <f t="array" ref="R1131:Y1131">_xlfn.XLOOKUP($N1131,'Raw - customers'!$A:$A,'Raw - customers'!$B:$I)</f>
        <v>Elvira Sarfati</v>
      </c>
      <c r="S1131" t="str">
        <v>Agender</v>
      </c>
      <c r="T1131">
        <v>59</v>
      </c>
      <c r="U1131" t="str">
        <v>0433 Armstrong HillSuite 974</v>
      </c>
      <c r="V1131">
        <v>7613</v>
      </c>
      <c r="W1131" t="str">
        <v>Lake Danielland</v>
      </c>
      <c r="X1131" t="str">
        <v>Tasmania</v>
      </c>
      <c r="Y1131" t="str">
        <v>Australia</v>
      </c>
      <c r="Z1131">
        <v>9</v>
      </c>
      <c r="AA1131" s="3" t="str">
        <f t="shared" si="35"/>
        <v>10 to 20</v>
      </c>
      <c r="AP1131" s="6">
        <v>996</v>
      </c>
      <c r="AQ1131" s="6" t="s">
        <v>1414</v>
      </c>
    </row>
    <row r="1132" spans="1:43" x14ac:dyDescent="0.25">
      <c r="A1132">
        <v>1130</v>
      </c>
      <c r="B1132">
        <v>233</v>
      </c>
      <c r="C1132">
        <v>1191</v>
      </c>
      <c r="D1132">
        <v>105</v>
      </c>
      <c r="E1132">
        <v>2</v>
      </c>
      <c r="F1132">
        <v>210</v>
      </c>
      <c r="G1132" t="str">
        <f>VLOOKUP($C1132,'Raw-products'!$A$2:$H$1261,MATCH(G$1,'Raw-products'!$A$1:$H$1,0))</f>
        <v>Trousers</v>
      </c>
      <c r="H1132" t="str">
        <f>VLOOKUP($C1132,'Raw-products'!$A$2:$H$1261,MATCH(H$1,'Raw-products'!$A$1:$H$1,0))</f>
        <v>Pleated</v>
      </c>
      <c r="I1132" t="str">
        <f>VLOOKUP($C1132,'Raw-products'!$A$2:$H$1261,MATCH(I$1,'Raw-products'!$A$1:$H$1,0))</f>
        <v>S</v>
      </c>
      <c r="J1132" t="str">
        <f>VLOOKUP($C1132,'Raw-products'!$A$2:$H$1261,MATCH(J$1,'Raw-products'!$A$1:$H$1,0))</f>
        <v>red</v>
      </c>
      <c r="K1132">
        <f>VLOOKUP($C1132,'Raw-products'!$A$2:$H$1261,MATCH(K$1,'Raw-products'!$A$1:$H$1,0))</f>
        <v>90</v>
      </c>
      <c r="L1132">
        <f>VLOOKUP($C1132,'Raw-products'!$A$2:$H$1261,MATCH(L$1,'Raw-products'!$A$1:$H$1,0))</f>
        <v>78</v>
      </c>
      <c r="M1132" s="5">
        <f t="shared" si="34"/>
        <v>7020</v>
      </c>
      <c r="N1132" cm="1">
        <f t="array" ref="N1132:Q1132">_xlfn.XLOOKUP($B1132,'Raw -orders'!$A:$A,'Raw -orders'!$B:$E)</f>
        <v>996</v>
      </c>
      <c r="O1132">
        <v>29939</v>
      </c>
      <c r="P1132" s="1">
        <v>44442</v>
      </c>
      <c r="Q1132" s="1">
        <v>44458</v>
      </c>
      <c r="R1132" t="str" cm="1">
        <f t="array" ref="R1132:Y1132">_xlfn.XLOOKUP($N1132,'Raw - customers'!$A:$A,'Raw - customers'!$B:$I)</f>
        <v>Elvira Sarfati</v>
      </c>
      <c r="S1132" t="str">
        <v>Agender</v>
      </c>
      <c r="T1132">
        <v>59</v>
      </c>
      <c r="U1132" t="str">
        <v>0433 Armstrong HillSuite 974</v>
      </c>
      <c r="V1132">
        <v>7613</v>
      </c>
      <c r="W1132" t="str">
        <v>Lake Danielland</v>
      </c>
      <c r="X1132" t="str">
        <v>Tasmania</v>
      </c>
      <c r="Y1132" t="str">
        <v>Australia</v>
      </c>
      <c r="Z1132">
        <v>9</v>
      </c>
      <c r="AA1132" s="3" t="str">
        <f t="shared" si="35"/>
        <v>10 to 20</v>
      </c>
      <c r="AP1132" s="6">
        <v>996</v>
      </c>
      <c r="AQ1132" s="6" t="s">
        <v>1414</v>
      </c>
    </row>
    <row r="1133" spans="1:43" x14ac:dyDescent="0.25">
      <c r="A1133">
        <v>1131</v>
      </c>
      <c r="B1133">
        <v>233</v>
      </c>
      <c r="C1133">
        <v>886</v>
      </c>
      <c r="D1133">
        <v>94</v>
      </c>
      <c r="E1133">
        <v>1</v>
      </c>
      <c r="F1133">
        <v>94</v>
      </c>
      <c r="G1133" t="str">
        <f>VLOOKUP($C1133,'Raw-products'!$A$2:$H$1261,MATCH(G$1,'Raw-products'!$A$1:$H$1,0))</f>
        <v>Trousers</v>
      </c>
      <c r="H1133" t="str">
        <f>VLOOKUP($C1133,'Raw-products'!$A$2:$H$1261,MATCH(H$1,'Raw-products'!$A$1:$H$1,0))</f>
        <v>Cords</v>
      </c>
      <c r="I1133" t="str">
        <f>VLOOKUP($C1133,'Raw-products'!$A$2:$H$1261,MATCH(I$1,'Raw-products'!$A$1:$H$1,0))</f>
        <v>S</v>
      </c>
      <c r="J1133" t="str">
        <f>VLOOKUP($C1133,'Raw-products'!$A$2:$H$1261,MATCH(J$1,'Raw-products'!$A$1:$H$1,0))</f>
        <v>yellow</v>
      </c>
      <c r="K1133">
        <f>VLOOKUP($C1133,'Raw-products'!$A$2:$H$1261,MATCH(K$1,'Raw-products'!$A$1:$H$1,0))</f>
        <v>113</v>
      </c>
      <c r="L1133">
        <f>VLOOKUP($C1133,'Raw-products'!$A$2:$H$1261,MATCH(L$1,'Raw-products'!$A$1:$H$1,0))</f>
        <v>68</v>
      </c>
      <c r="M1133" s="5">
        <f t="shared" si="34"/>
        <v>7684</v>
      </c>
      <c r="N1133" cm="1">
        <f t="array" ref="N1133:Q1133">_xlfn.XLOOKUP($B1133,'Raw -orders'!$A:$A,'Raw -orders'!$B:$E)</f>
        <v>996</v>
      </c>
      <c r="O1133">
        <v>29939</v>
      </c>
      <c r="P1133" s="1">
        <v>44442</v>
      </c>
      <c r="Q1133" s="1">
        <v>44458</v>
      </c>
      <c r="R1133" t="str" cm="1">
        <f t="array" ref="R1133:Y1133">_xlfn.XLOOKUP($N1133,'Raw - customers'!$A:$A,'Raw - customers'!$B:$I)</f>
        <v>Elvira Sarfati</v>
      </c>
      <c r="S1133" t="str">
        <v>Agender</v>
      </c>
      <c r="T1133">
        <v>59</v>
      </c>
      <c r="U1133" t="str">
        <v>0433 Armstrong HillSuite 974</v>
      </c>
      <c r="V1133">
        <v>7613</v>
      </c>
      <c r="W1133" t="str">
        <v>Lake Danielland</v>
      </c>
      <c r="X1133" t="str">
        <v>Tasmania</v>
      </c>
      <c r="Y1133" t="str">
        <v>Australia</v>
      </c>
      <c r="Z1133">
        <v>9</v>
      </c>
      <c r="AA1133" s="3" t="str">
        <f t="shared" si="35"/>
        <v>10 to 20</v>
      </c>
      <c r="AP1133" s="6">
        <v>996</v>
      </c>
      <c r="AQ1133" s="6" t="s">
        <v>1414</v>
      </c>
    </row>
    <row r="1134" spans="1:43" x14ac:dyDescent="0.25">
      <c r="A1134">
        <v>1132</v>
      </c>
      <c r="B1134">
        <v>233</v>
      </c>
      <c r="C1134">
        <v>701</v>
      </c>
      <c r="D1134">
        <v>119</v>
      </c>
      <c r="E1134">
        <v>3</v>
      </c>
      <c r="F1134">
        <v>357</v>
      </c>
      <c r="G1134" t="str">
        <f>VLOOKUP($C1134,'Raw-products'!$A$2:$H$1261,MATCH(G$1,'Raw-products'!$A$1:$H$1,0))</f>
        <v>Jacket</v>
      </c>
      <c r="H1134" t="str">
        <f>VLOOKUP($C1134,'Raw-products'!$A$2:$H$1261,MATCH(H$1,'Raw-products'!$A$1:$H$1,0))</f>
        <v>Trench Coat</v>
      </c>
      <c r="I1134" t="str">
        <f>VLOOKUP($C1134,'Raw-products'!$A$2:$H$1261,MATCH(I$1,'Raw-products'!$A$1:$H$1,0))</f>
        <v>S</v>
      </c>
      <c r="J1134" t="str">
        <f>VLOOKUP($C1134,'Raw-products'!$A$2:$H$1261,MATCH(J$1,'Raw-products'!$A$1:$H$1,0))</f>
        <v>red</v>
      </c>
      <c r="K1134">
        <f>VLOOKUP($C1134,'Raw-products'!$A$2:$H$1261,MATCH(K$1,'Raw-products'!$A$1:$H$1,0))</f>
        <v>112</v>
      </c>
      <c r="L1134">
        <f>VLOOKUP($C1134,'Raw-products'!$A$2:$H$1261,MATCH(L$1,'Raw-products'!$A$1:$H$1,0))</f>
        <v>54</v>
      </c>
      <c r="M1134" s="5">
        <f t="shared" si="34"/>
        <v>6048</v>
      </c>
      <c r="N1134" cm="1">
        <f t="array" ref="N1134:Q1134">_xlfn.XLOOKUP($B1134,'Raw -orders'!$A:$A,'Raw -orders'!$B:$E)</f>
        <v>996</v>
      </c>
      <c r="O1134">
        <v>29939</v>
      </c>
      <c r="P1134" s="1">
        <v>44442</v>
      </c>
      <c r="Q1134" s="1">
        <v>44458</v>
      </c>
      <c r="R1134" t="str" cm="1">
        <f t="array" ref="R1134:Y1134">_xlfn.XLOOKUP($N1134,'Raw - customers'!$A:$A,'Raw - customers'!$B:$I)</f>
        <v>Elvira Sarfati</v>
      </c>
      <c r="S1134" t="str">
        <v>Agender</v>
      </c>
      <c r="T1134">
        <v>59</v>
      </c>
      <c r="U1134" t="str">
        <v>0433 Armstrong HillSuite 974</v>
      </c>
      <c r="V1134">
        <v>7613</v>
      </c>
      <c r="W1134" t="str">
        <v>Lake Danielland</v>
      </c>
      <c r="X1134" t="str">
        <v>Tasmania</v>
      </c>
      <c r="Y1134" t="str">
        <v>Australia</v>
      </c>
      <c r="Z1134">
        <v>9</v>
      </c>
      <c r="AA1134" s="3" t="str">
        <f t="shared" si="35"/>
        <v>10 to 20</v>
      </c>
      <c r="AP1134" s="6">
        <v>996</v>
      </c>
      <c r="AQ1134" s="6" t="s">
        <v>1414</v>
      </c>
    </row>
    <row r="1135" spans="1:43" x14ac:dyDescent="0.25">
      <c r="A1135">
        <v>1133</v>
      </c>
      <c r="B1135">
        <v>234</v>
      </c>
      <c r="C1135">
        <v>941</v>
      </c>
      <c r="D1135">
        <v>96</v>
      </c>
      <c r="E1135">
        <v>3</v>
      </c>
      <c r="F1135">
        <v>288</v>
      </c>
      <c r="G1135" t="str">
        <f>VLOOKUP($C1135,'Raw-products'!$A$2:$H$1261,MATCH(G$1,'Raw-products'!$A$1:$H$1,0))</f>
        <v>Trousers</v>
      </c>
      <c r="H1135" t="str">
        <f>VLOOKUP($C1135,'Raw-products'!$A$2:$H$1261,MATCH(H$1,'Raw-products'!$A$1:$H$1,0))</f>
        <v>Drawstring</v>
      </c>
      <c r="I1135" t="str">
        <f>VLOOKUP($C1135,'Raw-products'!$A$2:$H$1261,MATCH(I$1,'Raw-products'!$A$1:$H$1,0))</f>
        <v>S</v>
      </c>
      <c r="J1135" t="str">
        <f>VLOOKUP($C1135,'Raw-products'!$A$2:$H$1261,MATCH(J$1,'Raw-products'!$A$1:$H$1,0))</f>
        <v>violet</v>
      </c>
      <c r="K1135">
        <f>VLOOKUP($C1135,'Raw-products'!$A$2:$H$1261,MATCH(K$1,'Raw-products'!$A$1:$H$1,0))</f>
        <v>104</v>
      </c>
      <c r="L1135">
        <f>VLOOKUP($C1135,'Raw-products'!$A$2:$H$1261,MATCH(L$1,'Raw-products'!$A$1:$H$1,0))</f>
        <v>40</v>
      </c>
      <c r="M1135" s="5">
        <f t="shared" si="34"/>
        <v>4160</v>
      </c>
      <c r="N1135" cm="1">
        <f t="array" ref="N1135:Q1135">_xlfn.XLOOKUP($B1135,'Raw -orders'!$A:$A,'Raw -orders'!$B:$E)</f>
        <v>133</v>
      </c>
      <c r="O1135">
        <v>26314</v>
      </c>
      <c r="P1135" s="1">
        <v>44457</v>
      </c>
      <c r="Q1135" s="1">
        <v>44479</v>
      </c>
      <c r="R1135" t="str" cm="1">
        <f t="array" ref="R1135:Y1135">_xlfn.XLOOKUP($N1135,'Raw - customers'!$A:$A,'Raw - customers'!$B:$I)</f>
        <v>Bette-Ann Harteley</v>
      </c>
      <c r="S1135" t="str">
        <v>Bigender</v>
      </c>
      <c r="T1135">
        <v>49</v>
      </c>
      <c r="U1135" t="str">
        <v>051 O'conner Station StSuite 626</v>
      </c>
      <c r="V1135">
        <v>6661</v>
      </c>
      <c r="W1135" t="str">
        <v>Shieldsside</v>
      </c>
      <c r="X1135" t="str">
        <v>Tasmania</v>
      </c>
      <c r="Y1135" t="str">
        <v>Australia</v>
      </c>
      <c r="Z1135">
        <v>9</v>
      </c>
      <c r="AA1135" s="3" t="str">
        <f t="shared" si="35"/>
        <v>20 to 30</v>
      </c>
      <c r="AP1135" s="6">
        <v>133</v>
      </c>
      <c r="AQ1135" s="6" t="s">
        <v>1414</v>
      </c>
    </row>
    <row r="1136" spans="1:43" x14ac:dyDescent="0.25">
      <c r="A1136">
        <v>1134</v>
      </c>
      <c r="B1136">
        <v>234</v>
      </c>
      <c r="C1136">
        <v>244</v>
      </c>
      <c r="D1136">
        <v>106</v>
      </c>
      <c r="E1136">
        <v>3</v>
      </c>
      <c r="F1136">
        <v>318</v>
      </c>
      <c r="G1136" t="str">
        <f>VLOOKUP($C1136,'Raw-products'!$A$2:$H$1261,MATCH(G$1,'Raw-products'!$A$1:$H$1,0))</f>
        <v>Shirt</v>
      </c>
      <c r="H1136" t="str">
        <f>VLOOKUP($C1136,'Raw-products'!$A$2:$H$1261,MATCH(H$1,'Raw-products'!$A$1:$H$1,0))</f>
        <v>Chambray</v>
      </c>
      <c r="I1136" t="str">
        <f>VLOOKUP($C1136,'Raw-products'!$A$2:$H$1261,MATCH(I$1,'Raw-products'!$A$1:$H$1,0))</f>
        <v>XL</v>
      </c>
      <c r="J1136" t="str">
        <f>VLOOKUP($C1136,'Raw-products'!$A$2:$H$1261,MATCH(J$1,'Raw-products'!$A$1:$H$1,0))</f>
        <v>violet</v>
      </c>
      <c r="K1136">
        <f>VLOOKUP($C1136,'Raw-products'!$A$2:$H$1261,MATCH(K$1,'Raw-products'!$A$1:$H$1,0))</f>
        <v>105</v>
      </c>
      <c r="L1136">
        <f>VLOOKUP($C1136,'Raw-products'!$A$2:$H$1261,MATCH(L$1,'Raw-products'!$A$1:$H$1,0))</f>
        <v>54</v>
      </c>
      <c r="M1136" s="5">
        <f t="shared" si="34"/>
        <v>5670</v>
      </c>
      <c r="N1136" cm="1">
        <f t="array" ref="N1136:Q1136">_xlfn.XLOOKUP($B1136,'Raw -orders'!$A:$A,'Raw -orders'!$B:$E)</f>
        <v>133</v>
      </c>
      <c r="O1136">
        <v>26314</v>
      </c>
      <c r="P1136" s="1">
        <v>44457</v>
      </c>
      <c r="Q1136" s="1">
        <v>44479</v>
      </c>
      <c r="R1136" t="str" cm="1">
        <f t="array" ref="R1136:Y1136">_xlfn.XLOOKUP($N1136,'Raw - customers'!$A:$A,'Raw - customers'!$B:$I)</f>
        <v>Bette-Ann Harteley</v>
      </c>
      <c r="S1136" t="str">
        <v>Bigender</v>
      </c>
      <c r="T1136">
        <v>49</v>
      </c>
      <c r="U1136" t="str">
        <v>051 O'conner Station StSuite 626</v>
      </c>
      <c r="V1136">
        <v>6661</v>
      </c>
      <c r="W1136" t="str">
        <v>Shieldsside</v>
      </c>
      <c r="X1136" t="str">
        <v>Tasmania</v>
      </c>
      <c r="Y1136" t="str">
        <v>Australia</v>
      </c>
      <c r="Z1136">
        <v>9</v>
      </c>
      <c r="AA1136" s="3" t="str">
        <f t="shared" si="35"/>
        <v>20 to 30</v>
      </c>
      <c r="AP1136" s="6">
        <v>133</v>
      </c>
      <c r="AQ1136" s="6" t="s">
        <v>1414</v>
      </c>
    </row>
    <row r="1137" spans="1:43" x14ac:dyDescent="0.25">
      <c r="A1137">
        <v>1135</v>
      </c>
      <c r="B1137">
        <v>234</v>
      </c>
      <c r="C1137">
        <v>174</v>
      </c>
      <c r="D1137">
        <v>91</v>
      </c>
      <c r="E1137">
        <v>1</v>
      </c>
      <c r="F1137">
        <v>91</v>
      </c>
      <c r="G1137" t="str">
        <f>VLOOKUP($C1137,'Raw-products'!$A$2:$H$1261,MATCH(G$1,'Raw-products'!$A$1:$H$1,0))</f>
        <v>Shirt</v>
      </c>
      <c r="H1137" t="str">
        <f>VLOOKUP($C1137,'Raw-products'!$A$2:$H$1261,MATCH(H$1,'Raw-products'!$A$1:$H$1,0))</f>
        <v>Linen</v>
      </c>
      <c r="I1137" t="str">
        <f>VLOOKUP($C1137,'Raw-products'!$A$2:$H$1261,MATCH(I$1,'Raw-products'!$A$1:$H$1,0))</f>
        <v>XL</v>
      </c>
      <c r="J1137" t="str">
        <f>VLOOKUP($C1137,'Raw-products'!$A$2:$H$1261,MATCH(J$1,'Raw-products'!$A$1:$H$1,0))</f>
        <v>violet</v>
      </c>
      <c r="K1137">
        <f>VLOOKUP($C1137,'Raw-products'!$A$2:$H$1261,MATCH(K$1,'Raw-products'!$A$1:$H$1,0))</f>
        <v>116</v>
      </c>
      <c r="L1137">
        <f>VLOOKUP($C1137,'Raw-products'!$A$2:$H$1261,MATCH(L$1,'Raw-products'!$A$1:$H$1,0))</f>
        <v>73</v>
      </c>
      <c r="M1137" s="5">
        <f t="shared" si="34"/>
        <v>8468</v>
      </c>
      <c r="N1137" cm="1">
        <f t="array" ref="N1137:Q1137">_xlfn.XLOOKUP($B1137,'Raw -orders'!$A:$A,'Raw -orders'!$B:$E)</f>
        <v>133</v>
      </c>
      <c r="O1137">
        <v>26314</v>
      </c>
      <c r="P1137" s="1">
        <v>44457</v>
      </c>
      <c r="Q1137" s="1">
        <v>44479</v>
      </c>
      <c r="R1137" t="str" cm="1">
        <f t="array" ref="R1137:Y1137">_xlfn.XLOOKUP($N1137,'Raw - customers'!$A:$A,'Raw - customers'!$B:$I)</f>
        <v>Bette-Ann Harteley</v>
      </c>
      <c r="S1137" t="str">
        <v>Bigender</v>
      </c>
      <c r="T1137">
        <v>49</v>
      </c>
      <c r="U1137" t="str">
        <v>051 O'conner Station StSuite 626</v>
      </c>
      <c r="V1137">
        <v>6661</v>
      </c>
      <c r="W1137" t="str">
        <v>Shieldsside</v>
      </c>
      <c r="X1137" t="str">
        <v>Tasmania</v>
      </c>
      <c r="Y1137" t="str">
        <v>Australia</v>
      </c>
      <c r="Z1137">
        <v>9</v>
      </c>
      <c r="AA1137" s="3" t="str">
        <f t="shared" si="35"/>
        <v>20 to 30</v>
      </c>
      <c r="AP1137" s="6">
        <v>133</v>
      </c>
      <c r="AQ1137" s="6" t="s">
        <v>1414</v>
      </c>
    </row>
    <row r="1138" spans="1:43" x14ac:dyDescent="0.25">
      <c r="A1138">
        <v>1136</v>
      </c>
      <c r="B1138">
        <v>235</v>
      </c>
      <c r="C1138">
        <v>1213</v>
      </c>
      <c r="D1138">
        <v>105</v>
      </c>
      <c r="E1138">
        <v>3</v>
      </c>
      <c r="F1138">
        <v>315</v>
      </c>
      <c r="G1138" t="str">
        <f>VLOOKUP($C1138,'Raw-products'!$A$2:$H$1261,MATCH(G$1,'Raw-products'!$A$1:$H$1,0))</f>
        <v>Trousers</v>
      </c>
      <c r="H1138" t="str">
        <f>VLOOKUP($C1138,'Raw-products'!$A$2:$H$1261,MATCH(H$1,'Raw-products'!$A$1:$H$1,0))</f>
        <v>Pleated</v>
      </c>
      <c r="I1138" t="str">
        <f>VLOOKUP($C1138,'Raw-products'!$A$2:$H$1261,MATCH(I$1,'Raw-products'!$A$1:$H$1,0))</f>
        <v>L</v>
      </c>
      <c r="J1138" t="str">
        <f>VLOOKUP($C1138,'Raw-products'!$A$2:$H$1261,MATCH(J$1,'Raw-products'!$A$1:$H$1,0))</f>
        <v>blue</v>
      </c>
      <c r="K1138">
        <f>VLOOKUP($C1138,'Raw-products'!$A$2:$H$1261,MATCH(K$1,'Raw-products'!$A$1:$H$1,0))</f>
        <v>90</v>
      </c>
      <c r="L1138">
        <f>VLOOKUP($C1138,'Raw-products'!$A$2:$H$1261,MATCH(L$1,'Raw-products'!$A$1:$H$1,0))</f>
        <v>79</v>
      </c>
      <c r="M1138" s="5">
        <f t="shared" si="34"/>
        <v>7110</v>
      </c>
      <c r="N1138" cm="1">
        <f t="array" ref="N1138:Q1138">_xlfn.XLOOKUP($B1138,'Raw -orders'!$A:$A,'Raw -orders'!$B:$E)</f>
        <v>767</v>
      </c>
      <c r="O1138">
        <v>23434</v>
      </c>
      <c r="P1138" s="1">
        <v>44467</v>
      </c>
      <c r="Q1138" s="1">
        <v>44481</v>
      </c>
      <c r="R1138" t="str" cm="1">
        <f t="array" ref="R1138:Y1138">_xlfn.XLOOKUP($N1138,'Raw - customers'!$A:$A,'Raw - customers'!$B:$I)</f>
        <v>Waylin Gasson</v>
      </c>
      <c r="S1138" t="str">
        <v>Genderqueer</v>
      </c>
      <c r="T1138">
        <v>37</v>
      </c>
      <c r="U1138" t="str">
        <v>69 Sebastian Estate DrSuite 727</v>
      </c>
      <c r="V1138">
        <v>6349</v>
      </c>
      <c r="W1138" t="str">
        <v>West Kai</v>
      </c>
      <c r="X1138" t="str">
        <v>South Australia</v>
      </c>
      <c r="Y1138" t="str">
        <v>Australia</v>
      </c>
      <c r="Z1138">
        <v>9</v>
      </c>
      <c r="AA1138" s="3" t="str">
        <f t="shared" si="35"/>
        <v>10 to 20</v>
      </c>
      <c r="AP1138" s="6">
        <v>767</v>
      </c>
      <c r="AQ1138" s="6" t="s">
        <v>1345</v>
      </c>
    </row>
    <row r="1139" spans="1:43" x14ac:dyDescent="0.25">
      <c r="A1139">
        <v>1137</v>
      </c>
      <c r="B1139">
        <v>235</v>
      </c>
      <c r="C1139">
        <v>140</v>
      </c>
      <c r="D1139">
        <v>91</v>
      </c>
      <c r="E1139">
        <v>3</v>
      </c>
      <c r="F1139">
        <v>273</v>
      </c>
      <c r="G1139" t="str">
        <f>VLOOKUP($C1139,'Raw-products'!$A$2:$H$1261,MATCH(G$1,'Raw-products'!$A$1:$H$1,0))</f>
        <v>Shirt</v>
      </c>
      <c r="H1139" t="str">
        <f>VLOOKUP($C1139,'Raw-products'!$A$2:$H$1261,MATCH(H$1,'Raw-products'!$A$1:$H$1,0))</f>
        <v>Linen</v>
      </c>
      <c r="I1139" t="str">
        <f>VLOOKUP($C1139,'Raw-products'!$A$2:$H$1261,MATCH(I$1,'Raw-products'!$A$1:$H$1,0))</f>
        <v>XS</v>
      </c>
      <c r="J1139" t="str">
        <f>VLOOKUP($C1139,'Raw-products'!$A$2:$H$1261,MATCH(J$1,'Raw-products'!$A$1:$H$1,0))</f>
        <v>red</v>
      </c>
      <c r="K1139">
        <f>VLOOKUP($C1139,'Raw-products'!$A$2:$H$1261,MATCH(K$1,'Raw-products'!$A$1:$H$1,0))</f>
        <v>116</v>
      </c>
      <c r="L1139">
        <f>VLOOKUP($C1139,'Raw-products'!$A$2:$H$1261,MATCH(L$1,'Raw-products'!$A$1:$H$1,0))</f>
        <v>61</v>
      </c>
      <c r="M1139" s="5">
        <f t="shared" si="34"/>
        <v>7076</v>
      </c>
      <c r="N1139" cm="1">
        <f t="array" ref="N1139:Q1139">_xlfn.XLOOKUP($B1139,'Raw -orders'!$A:$A,'Raw -orders'!$B:$E)</f>
        <v>767</v>
      </c>
      <c r="O1139">
        <v>23434</v>
      </c>
      <c r="P1139" s="1">
        <v>44467</v>
      </c>
      <c r="Q1139" s="1">
        <v>44481</v>
      </c>
      <c r="R1139" t="str" cm="1">
        <f t="array" ref="R1139:Y1139">_xlfn.XLOOKUP($N1139,'Raw - customers'!$A:$A,'Raw - customers'!$B:$I)</f>
        <v>Waylin Gasson</v>
      </c>
      <c r="S1139" t="str">
        <v>Genderqueer</v>
      </c>
      <c r="T1139">
        <v>37</v>
      </c>
      <c r="U1139" t="str">
        <v>69 Sebastian Estate DrSuite 727</v>
      </c>
      <c r="V1139">
        <v>6349</v>
      </c>
      <c r="W1139" t="str">
        <v>West Kai</v>
      </c>
      <c r="X1139" t="str">
        <v>South Australia</v>
      </c>
      <c r="Y1139" t="str">
        <v>Australia</v>
      </c>
      <c r="Z1139">
        <v>9</v>
      </c>
      <c r="AA1139" s="3" t="str">
        <f t="shared" si="35"/>
        <v>10 to 20</v>
      </c>
      <c r="AP1139" s="6">
        <v>767</v>
      </c>
      <c r="AQ1139" s="6" t="s">
        <v>1345</v>
      </c>
    </row>
    <row r="1140" spans="1:43" x14ac:dyDescent="0.25">
      <c r="A1140">
        <v>1138</v>
      </c>
      <c r="B1140">
        <v>235</v>
      </c>
      <c r="C1140">
        <v>78</v>
      </c>
      <c r="D1140">
        <v>118</v>
      </c>
      <c r="E1140">
        <v>2</v>
      </c>
      <c r="F1140">
        <v>236</v>
      </c>
      <c r="G1140" t="str">
        <f>VLOOKUP($C1140,'Raw-products'!$A$2:$H$1261,MATCH(G$1,'Raw-products'!$A$1:$H$1,0))</f>
        <v>Shirt</v>
      </c>
      <c r="H1140" t="str">
        <f>VLOOKUP($C1140,'Raw-products'!$A$2:$H$1261,MATCH(H$1,'Raw-products'!$A$1:$H$1,0))</f>
        <v>Flannel</v>
      </c>
      <c r="I1140" t="str">
        <f>VLOOKUP($C1140,'Raw-products'!$A$2:$H$1261,MATCH(I$1,'Raw-products'!$A$1:$H$1,0))</f>
        <v>L</v>
      </c>
      <c r="J1140" t="str">
        <f>VLOOKUP($C1140,'Raw-products'!$A$2:$H$1261,MATCH(J$1,'Raw-products'!$A$1:$H$1,0))</f>
        <v>orange</v>
      </c>
      <c r="K1140">
        <f>VLOOKUP($C1140,'Raw-products'!$A$2:$H$1261,MATCH(K$1,'Raw-products'!$A$1:$H$1,0))</f>
        <v>96</v>
      </c>
      <c r="L1140">
        <f>VLOOKUP($C1140,'Raw-products'!$A$2:$H$1261,MATCH(L$1,'Raw-products'!$A$1:$H$1,0))</f>
        <v>59</v>
      </c>
      <c r="M1140" s="5">
        <f t="shared" si="34"/>
        <v>5664</v>
      </c>
      <c r="N1140" cm="1">
        <f t="array" ref="N1140:Q1140">_xlfn.XLOOKUP($B1140,'Raw -orders'!$A:$A,'Raw -orders'!$B:$E)</f>
        <v>767</v>
      </c>
      <c r="O1140">
        <v>23434</v>
      </c>
      <c r="P1140" s="1">
        <v>44467</v>
      </c>
      <c r="Q1140" s="1">
        <v>44481</v>
      </c>
      <c r="R1140" t="str" cm="1">
        <f t="array" ref="R1140:Y1140">_xlfn.XLOOKUP($N1140,'Raw - customers'!$A:$A,'Raw - customers'!$B:$I)</f>
        <v>Waylin Gasson</v>
      </c>
      <c r="S1140" t="str">
        <v>Genderqueer</v>
      </c>
      <c r="T1140">
        <v>37</v>
      </c>
      <c r="U1140" t="str">
        <v>69 Sebastian Estate DrSuite 727</v>
      </c>
      <c r="V1140">
        <v>6349</v>
      </c>
      <c r="W1140" t="str">
        <v>West Kai</v>
      </c>
      <c r="X1140" t="str">
        <v>South Australia</v>
      </c>
      <c r="Y1140" t="str">
        <v>Australia</v>
      </c>
      <c r="Z1140">
        <v>9</v>
      </c>
      <c r="AA1140" s="3" t="str">
        <f t="shared" si="35"/>
        <v>10 to 20</v>
      </c>
      <c r="AP1140" s="6">
        <v>767</v>
      </c>
      <c r="AQ1140" s="6" t="s">
        <v>1345</v>
      </c>
    </row>
    <row r="1141" spans="1:43" x14ac:dyDescent="0.25">
      <c r="A1141">
        <v>1139</v>
      </c>
      <c r="B1141">
        <v>235</v>
      </c>
      <c r="C1141">
        <v>950</v>
      </c>
      <c r="D1141">
        <v>97</v>
      </c>
      <c r="E1141">
        <v>2</v>
      </c>
      <c r="F1141">
        <v>194</v>
      </c>
      <c r="G1141" t="str">
        <f>VLOOKUP($C1141,'Raw-products'!$A$2:$H$1261,MATCH(G$1,'Raw-products'!$A$1:$H$1,0))</f>
        <v>Trousers</v>
      </c>
      <c r="H1141" t="str">
        <f>VLOOKUP($C1141,'Raw-products'!$A$2:$H$1261,MATCH(H$1,'Raw-products'!$A$1:$H$1,0))</f>
        <v>Slim-Fit</v>
      </c>
      <c r="I1141" t="str">
        <f>VLOOKUP($C1141,'Raw-products'!$A$2:$H$1261,MATCH(I$1,'Raw-products'!$A$1:$H$1,0))</f>
        <v>XS</v>
      </c>
      <c r="J1141" t="str">
        <f>VLOOKUP($C1141,'Raw-products'!$A$2:$H$1261,MATCH(J$1,'Raw-products'!$A$1:$H$1,0))</f>
        <v>orange</v>
      </c>
      <c r="K1141">
        <f>VLOOKUP($C1141,'Raw-products'!$A$2:$H$1261,MATCH(K$1,'Raw-products'!$A$1:$H$1,0))</f>
        <v>119</v>
      </c>
      <c r="L1141">
        <f>VLOOKUP($C1141,'Raw-products'!$A$2:$H$1261,MATCH(L$1,'Raw-products'!$A$1:$H$1,0))</f>
        <v>69</v>
      </c>
      <c r="M1141" s="5">
        <f t="shared" si="34"/>
        <v>8211</v>
      </c>
      <c r="N1141" cm="1">
        <f t="array" ref="N1141:Q1141">_xlfn.XLOOKUP($B1141,'Raw -orders'!$A:$A,'Raw -orders'!$B:$E)</f>
        <v>767</v>
      </c>
      <c r="O1141">
        <v>23434</v>
      </c>
      <c r="P1141" s="1">
        <v>44467</v>
      </c>
      <c r="Q1141" s="1">
        <v>44481</v>
      </c>
      <c r="R1141" t="str" cm="1">
        <f t="array" ref="R1141:Y1141">_xlfn.XLOOKUP($N1141,'Raw - customers'!$A:$A,'Raw - customers'!$B:$I)</f>
        <v>Waylin Gasson</v>
      </c>
      <c r="S1141" t="str">
        <v>Genderqueer</v>
      </c>
      <c r="T1141">
        <v>37</v>
      </c>
      <c r="U1141" t="str">
        <v>69 Sebastian Estate DrSuite 727</v>
      </c>
      <c r="V1141">
        <v>6349</v>
      </c>
      <c r="W1141" t="str">
        <v>West Kai</v>
      </c>
      <c r="X1141" t="str">
        <v>South Australia</v>
      </c>
      <c r="Y1141" t="str">
        <v>Australia</v>
      </c>
      <c r="Z1141">
        <v>9</v>
      </c>
      <c r="AA1141" s="3" t="str">
        <f t="shared" si="35"/>
        <v>10 to 20</v>
      </c>
      <c r="AP1141" s="6">
        <v>767</v>
      </c>
      <c r="AQ1141" s="6" t="s">
        <v>1345</v>
      </c>
    </row>
    <row r="1142" spans="1:43" x14ac:dyDescent="0.25">
      <c r="A1142">
        <v>1140</v>
      </c>
      <c r="B1142">
        <v>235</v>
      </c>
      <c r="C1142">
        <v>801</v>
      </c>
      <c r="D1142">
        <v>91</v>
      </c>
      <c r="E1142">
        <v>3</v>
      </c>
      <c r="F1142">
        <v>273</v>
      </c>
      <c r="G1142" t="str">
        <f>VLOOKUP($C1142,'Raw-products'!$A$2:$H$1261,MATCH(G$1,'Raw-products'!$A$1:$H$1,0))</f>
        <v>Jacket</v>
      </c>
      <c r="H1142" t="str">
        <f>VLOOKUP($C1142,'Raw-products'!$A$2:$H$1261,MATCH(H$1,'Raw-products'!$A$1:$H$1,0))</f>
        <v>Pullover</v>
      </c>
      <c r="I1142" t="str">
        <f>VLOOKUP($C1142,'Raw-products'!$A$2:$H$1261,MATCH(I$1,'Raw-products'!$A$1:$H$1,0))</f>
        <v>S</v>
      </c>
      <c r="J1142" t="str">
        <f>VLOOKUP($C1142,'Raw-products'!$A$2:$H$1261,MATCH(J$1,'Raw-products'!$A$1:$H$1,0))</f>
        <v>violet</v>
      </c>
      <c r="K1142">
        <f>VLOOKUP($C1142,'Raw-products'!$A$2:$H$1261,MATCH(K$1,'Raw-products'!$A$1:$H$1,0))</f>
        <v>114</v>
      </c>
      <c r="L1142">
        <f>VLOOKUP($C1142,'Raw-products'!$A$2:$H$1261,MATCH(L$1,'Raw-products'!$A$1:$H$1,0))</f>
        <v>74</v>
      </c>
      <c r="M1142" s="5">
        <f t="shared" si="34"/>
        <v>8436</v>
      </c>
      <c r="N1142" cm="1">
        <f t="array" ref="N1142:Q1142">_xlfn.XLOOKUP($B1142,'Raw -orders'!$A:$A,'Raw -orders'!$B:$E)</f>
        <v>767</v>
      </c>
      <c r="O1142">
        <v>23434</v>
      </c>
      <c r="P1142" s="1">
        <v>44467</v>
      </c>
      <c r="Q1142" s="1">
        <v>44481</v>
      </c>
      <c r="R1142" t="str" cm="1">
        <f t="array" ref="R1142:Y1142">_xlfn.XLOOKUP($N1142,'Raw - customers'!$A:$A,'Raw - customers'!$B:$I)</f>
        <v>Waylin Gasson</v>
      </c>
      <c r="S1142" t="str">
        <v>Genderqueer</v>
      </c>
      <c r="T1142">
        <v>37</v>
      </c>
      <c r="U1142" t="str">
        <v>69 Sebastian Estate DrSuite 727</v>
      </c>
      <c r="V1142">
        <v>6349</v>
      </c>
      <c r="W1142" t="str">
        <v>West Kai</v>
      </c>
      <c r="X1142" t="str">
        <v>South Australia</v>
      </c>
      <c r="Y1142" t="str">
        <v>Australia</v>
      </c>
      <c r="Z1142">
        <v>9</v>
      </c>
      <c r="AA1142" s="3" t="str">
        <f t="shared" si="35"/>
        <v>10 to 20</v>
      </c>
      <c r="AP1142" s="6">
        <v>767</v>
      </c>
      <c r="AQ1142" s="6" t="s">
        <v>1345</v>
      </c>
    </row>
    <row r="1143" spans="1:43" x14ac:dyDescent="0.25">
      <c r="A1143">
        <v>1141</v>
      </c>
      <c r="B1143">
        <v>236</v>
      </c>
      <c r="C1143">
        <v>17</v>
      </c>
      <c r="D1143">
        <v>96</v>
      </c>
      <c r="E1143">
        <v>2</v>
      </c>
      <c r="F1143">
        <v>192</v>
      </c>
      <c r="G1143" t="str">
        <f>VLOOKUP($C1143,'Raw-products'!$A$2:$H$1261,MATCH(G$1,'Raw-products'!$A$1:$H$1,0))</f>
        <v>Shirt</v>
      </c>
      <c r="H1143" t="str">
        <f>VLOOKUP($C1143,'Raw-products'!$A$2:$H$1261,MATCH(H$1,'Raw-products'!$A$1:$H$1,0))</f>
        <v>Oxford Cloth</v>
      </c>
      <c r="I1143" t="str">
        <f>VLOOKUP($C1143,'Raw-products'!$A$2:$H$1261,MATCH(I$1,'Raw-products'!$A$1:$H$1,0))</f>
        <v>M</v>
      </c>
      <c r="J1143" t="str">
        <f>VLOOKUP($C1143,'Raw-products'!$A$2:$H$1261,MATCH(J$1,'Raw-products'!$A$1:$H$1,0))</f>
        <v>green</v>
      </c>
      <c r="K1143">
        <f>VLOOKUP($C1143,'Raw-products'!$A$2:$H$1261,MATCH(K$1,'Raw-products'!$A$1:$H$1,0))</f>
        <v>114</v>
      </c>
      <c r="L1143">
        <f>VLOOKUP($C1143,'Raw-products'!$A$2:$H$1261,MATCH(L$1,'Raw-products'!$A$1:$H$1,0))</f>
        <v>60</v>
      </c>
      <c r="M1143" s="5">
        <f t="shared" si="34"/>
        <v>6840</v>
      </c>
      <c r="N1143" cm="1">
        <f t="array" ref="N1143:Q1143">_xlfn.XLOOKUP($B1143,'Raw -orders'!$A:$A,'Raw -orders'!$B:$E)</f>
        <v>228</v>
      </c>
      <c r="O1143">
        <v>49109</v>
      </c>
      <c r="P1143" s="1">
        <v>44392</v>
      </c>
      <c r="Q1143" s="1">
        <v>44416</v>
      </c>
      <c r="R1143" t="str" cm="1">
        <f t="array" ref="R1143:Y1143">_xlfn.XLOOKUP($N1143,'Raw - customers'!$A:$A,'Raw - customers'!$B:$I)</f>
        <v>Zaria Garken</v>
      </c>
      <c r="S1143" t="str">
        <v>Female</v>
      </c>
      <c r="T1143">
        <v>40</v>
      </c>
      <c r="U1143" t="str">
        <v>53 Jake CourtSuite 337</v>
      </c>
      <c r="V1143">
        <v>5447</v>
      </c>
      <c r="W1143" t="str">
        <v>Towneport</v>
      </c>
      <c r="X1143" t="str">
        <v>Northern Territory</v>
      </c>
      <c r="Y1143" t="str">
        <v>Australia</v>
      </c>
      <c r="Z1143">
        <v>7</v>
      </c>
      <c r="AA1143" s="3" t="str">
        <f t="shared" si="35"/>
        <v>20 to 30</v>
      </c>
      <c r="AP1143" s="6">
        <v>228</v>
      </c>
      <c r="AQ1143" s="6" t="s">
        <v>1339</v>
      </c>
    </row>
    <row r="1144" spans="1:43" x14ac:dyDescent="0.25">
      <c r="A1144">
        <v>1142</v>
      </c>
      <c r="B1144">
        <v>236</v>
      </c>
      <c r="C1144">
        <v>566</v>
      </c>
      <c r="D1144">
        <v>100</v>
      </c>
      <c r="E1144">
        <v>1</v>
      </c>
      <c r="F1144">
        <v>100</v>
      </c>
      <c r="G1144" t="str">
        <f>VLOOKUP($C1144,'Raw-products'!$A$2:$H$1261,MATCH(G$1,'Raw-products'!$A$1:$H$1,0))</f>
        <v>Jacket</v>
      </c>
      <c r="H1144" t="str">
        <f>VLOOKUP($C1144,'Raw-products'!$A$2:$H$1261,MATCH(H$1,'Raw-products'!$A$1:$H$1,0))</f>
        <v>Bomber</v>
      </c>
      <c r="I1144" t="str">
        <f>VLOOKUP($C1144,'Raw-products'!$A$2:$H$1261,MATCH(I$1,'Raw-products'!$A$1:$H$1,0))</f>
        <v>S</v>
      </c>
      <c r="J1144" t="str">
        <f>VLOOKUP($C1144,'Raw-products'!$A$2:$H$1261,MATCH(J$1,'Raw-products'!$A$1:$H$1,0))</f>
        <v>orange</v>
      </c>
      <c r="K1144">
        <f>VLOOKUP($C1144,'Raw-products'!$A$2:$H$1261,MATCH(K$1,'Raw-products'!$A$1:$H$1,0))</f>
        <v>90</v>
      </c>
      <c r="L1144">
        <f>VLOOKUP($C1144,'Raw-products'!$A$2:$H$1261,MATCH(L$1,'Raw-products'!$A$1:$H$1,0))</f>
        <v>49</v>
      </c>
      <c r="M1144" s="5">
        <f t="shared" si="34"/>
        <v>4410</v>
      </c>
      <c r="N1144" cm="1">
        <f t="array" ref="N1144:Q1144">_xlfn.XLOOKUP($B1144,'Raw -orders'!$A:$A,'Raw -orders'!$B:$E)</f>
        <v>228</v>
      </c>
      <c r="O1144">
        <v>49109</v>
      </c>
      <c r="P1144" s="1">
        <v>44392</v>
      </c>
      <c r="Q1144" s="1">
        <v>44416</v>
      </c>
      <c r="R1144" t="str" cm="1">
        <f t="array" ref="R1144:Y1144">_xlfn.XLOOKUP($N1144,'Raw - customers'!$A:$A,'Raw - customers'!$B:$I)</f>
        <v>Zaria Garken</v>
      </c>
      <c r="S1144" t="str">
        <v>Female</v>
      </c>
      <c r="T1144">
        <v>40</v>
      </c>
      <c r="U1144" t="str">
        <v>53 Jake CourtSuite 337</v>
      </c>
      <c r="V1144">
        <v>5447</v>
      </c>
      <c r="W1144" t="str">
        <v>Towneport</v>
      </c>
      <c r="X1144" t="str">
        <v>Northern Territory</v>
      </c>
      <c r="Y1144" t="str">
        <v>Australia</v>
      </c>
      <c r="Z1144">
        <v>7</v>
      </c>
      <c r="AA1144" s="3" t="str">
        <f t="shared" si="35"/>
        <v>20 to 30</v>
      </c>
      <c r="AP1144" s="6">
        <v>228</v>
      </c>
      <c r="AQ1144" s="6" t="s">
        <v>1339</v>
      </c>
    </row>
    <row r="1145" spans="1:43" x14ac:dyDescent="0.25">
      <c r="A1145">
        <v>1143</v>
      </c>
      <c r="B1145">
        <v>236</v>
      </c>
      <c r="C1145">
        <v>844</v>
      </c>
      <c r="D1145">
        <v>113</v>
      </c>
      <c r="E1145">
        <v>1</v>
      </c>
      <c r="F1145">
        <v>113</v>
      </c>
      <c r="G1145" t="str">
        <f>VLOOKUP($C1145,'Raw-products'!$A$2:$H$1261,MATCH(G$1,'Raw-products'!$A$1:$H$1,0))</f>
        <v>Trousers</v>
      </c>
      <c r="H1145" t="str">
        <f>VLOOKUP($C1145,'Raw-products'!$A$2:$H$1261,MATCH(H$1,'Raw-products'!$A$1:$H$1,0))</f>
        <v>Chinos</v>
      </c>
      <c r="I1145" t="str">
        <f>VLOOKUP($C1145,'Raw-products'!$A$2:$H$1261,MATCH(I$1,'Raw-products'!$A$1:$H$1,0))</f>
        <v>XL</v>
      </c>
      <c r="J1145" t="str">
        <f>VLOOKUP($C1145,'Raw-products'!$A$2:$H$1261,MATCH(J$1,'Raw-products'!$A$1:$H$1,0))</f>
        <v>red</v>
      </c>
      <c r="K1145">
        <f>VLOOKUP($C1145,'Raw-products'!$A$2:$H$1261,MATCH(K$1,'Raw-products'!$A$1:$H$1,0))</f>
        <v>100</v>
      </c>
      <c r="L1145">
        <f>VLOOKUP($C1145,'Raw-products'!$A$2:$H$1261,MATCH(L$1,'Raw-products'!$A$1:$H$1,0))</f>
        <v>71</v>
      </c>
      <c r="M1145" s="5">
        <f t="shared" si="34"/>
        <v>7100</v>
      </c>
      <c r="N1145" cm="1">
        <f t="array" ref="N1145:Q1145">_xlfn.XLOOKUP($B1145,'Raw -orders'!$A:$A,'Raw -orders'!$B:$E)</f>
        <v>228</v>
      </c>
      <c r="O1145">
        <v>49109</v>
      </c>
      <c r="P1145" s="1">
        <v>44392</v>
      </c>
      <c r="Q1145" s="1">
        <v>44416</v>
      </c>
      <c r="R1145" t="str" cm="1">
        <f t="array" ref="R1145:Y1145">_xlfn.XLOOKUP($N1145,'Raw - customers'!$A:$A,'Raw - customers'!$B:$I)</f>
        <v>Zaria Garken</v>
      </c>
      <c r="S1145" t="str">
        <v>Female</v>
      </c>
      <c r="T1145">
        <v>40</v>
      </c>
      <c r="U1145" t="str">
        <v>53 Jake CourtSuite 337</v>
      </c>
      <c r="V1145">
        <v>5447</v>
      </c>
      <c r="W1145" t="str">
        <v>Towneport</v>
      </c>
      <c r="X1145" t="str">
        <v>Northern Territory</v>
      </c>
      <c r="Y1145" t="str">
        <v>Australia</v>
      </c>
      <c r="Z1145">
        <v>7</v>
      </c>
      <c r="AA1145" s="3" t="str">
        <f t="shared" si="35"/>
        <v>20 to 30</v>
      </c>
      <c r="AP1145" s="6">
        <v>228</v>
      </c>
      <c r="AQ1145" s="6" t="s">
        <v>1339</v>
      </c>
    </row>
    <row r="1146" spans="1:43" x14ac:dyDescent="0.25">
      <c r="A1146">
        <v>1144</v>
      </c>
      <c r="B1146">
        <v>236</v>
      </c>
      <c r="C1146">
        <v>640</v>
      </c>
      <c r="D1146">
        <v>93</v>
      </c>
      <c r="E1146">
        <v>1</v>
      </c>
      <c r="F1146">
        <v>93</v>
      </c>
      <c r="G1146" t="str">
        <f>VLOOKUP($C1146,'Raw-products'!$A$2:$H$1261,MATCH(G$1,'Raw-products'!$A$1:$H$1,0))</f>
        <v>Jacket</v>
      </c>
      <c r="H1146" t="str">
        <f>VLOOKUP($C1146,'Raw-products'!$A$2:$H$1261,MATCH(H$1,'Raw-products'!$A$1:$H$1,0))</f>
        <v>Coach</v>
      </c>
      <c r="I1146" t="str">
        <f>VLOOKUP($C1146,'Raw-products'!$A$2:$H$1261,MATCH(I$1,'Raw-products'!$A$1:$H$1,0))</f>
        <v>XS</v>
      </c>
      <c r="J1146" t="str">
        <f>VLOOKUP($C1146,'Raw-products'!$A$2:$H$1261,MATCH(J$1,'Raw-products'!$A$1:$H$1,0))</f>
        <v>yellow</v>
      </c>
      <c r="K1146">
        <f>VLOOKUP($C1146,'Raw-products'!$A$2:$H$1261,MATCH(K$1,'Raw-products'!$A$1:$H$1,0))</f>
        <v>115</v>
      </c>
      <c r="L1146">
        <f>VLOOKUP($C1146,'Raw-products'!$A$2:$H$1261,MATCH(L$1,'Raw-products'!$A$1:$H$1,0))</f>
        <v>52</v>
      </c>
      <c r="M1146" s="5">
        <f t="shared" si="34"/>
        <v>5980</v>
      </c>
      <c r="N1146" cm="1">
        <f t="array" ref="N1146:Q1146">_xlfn.XLOOKUP($B1146,'Raw -orders'!$A:$A,'Raw -orders'!$B:$E)</f>
        <v>228</v>
      </c>
      <c r="O1146">
        <v>49109</v>
      </c>
      <c r="P1146" s="1">
        <v>44392</v>
      </c>
      <c r="Q1146" s="1">
        <v>44416</v>
      </c>
      <c r="R1146" t="str" cm="1">
        <f t="array" ref="R1146:Y1146">_xlfn.XLOOKUP($N1146,'Raw - customers'!$A:$A,'Raw - customers'!$B:$I)</f>
        <v>Zaria Garken</v>
      </c>
      <c r="S1146" t="str">
        <v>Female</v>
      </c>
      <c r="T1146">
        <v>40</v>
      </c>
      <c r="U1146" t="str">
        <v>53 Jake CourtSuite 337</v>
      </c>
      <c r="V1146">
        <v>5447</v>
      </c>
      <c r="W1146" t="str">
        <v>Towneport</v>
      </c>
      <c r="X1146" t="str">
        <v>Northern Territory</v>
      </c>
      <c r="Y1146" t="str">
        <v>Australia</v>
      </c>
      <c r="Z1146">
        <v>7</v>
      </c>
      <c r="AA1146" s="3" t="str">
        <f t="shared" si="35"/>
        <v>20 to 30</v>
      </c>
      <c r="AP1146" s="6">
        <v>228</v>
      </c>
      <c r="AQ1146" s="6" t="s">
        <v>1339</v>
      </c>
    </row>
    <row r="1147" spans="1:43" x14ac:dyDescent="0.25">
      <c r="A1147">
        <v>1145</v>
      </c>
      <c r="B1147">
        <v>236</v>
      </c>
      <c r="C1147">
        <v>1189</v>
      </c>
      <c r="D1147">
        <v>99</v>
      </c>
      <c r="E1147">
        <v>1</v>
      </c>
      <c r="F1147">
        <v>99</v>
      </c>
      <c r="G1147" t="str">
        <f>VLOOKUP($C1147,'Raw-products'!$A$2:$H$1261,MATCH(G$1,'Raw-products'!$A$1:$H$1,0))</f>
        <v>Trousers</v>
      </c>
      <c r="H1147" t="str">
        <f>VLOOKUP($C1147,'Raw-products'!$A$2:$H$1261,MATCH(H$1,'Raw-products'!$A$1:$H$1,0))</f>
        <v>High-Waisted</v>
      </c>
      <c r="I1147" t="str">
        <f>VLOOKUP($C1147,'Raw-products'!$A$2:$H$1261,MATCH(I$1,'Raw-products'!$A$1:$H$1,0))</f>
        <v>XL</v>
      </c>
      <c r="J1147" t="str">
        <f>VLOOKUP($C1147,'Raw-products'!$A$2:$H$1261,MATCH(J$1,'Raw-products'!$A$1:$H$1,0))</f>
        <v>violet</v>
      </c>
      <c r="K1147">
        <f>VLOOKUP($C1147,'Raw-products'!$A$2:$H$1261,MATCH(K$1,'Raw-products'!$A$1:$H$1,0))</f>
        <v>98</v>
      </c>
      <c r="L1147">
        <f>VLOOKUP($C1147,'Raw-products'!$A$2:$H$1261,MATCH(L$1,'Raw-products'!$A$1:$H$1,0))</f>
        <v>74</v>
      </c>
      <c r="M1147" s="5">
        <f t="shared" si="34"/>
        <v>7252</v>
      </c>
      <c r="N1147" cm="1">
        <f t="array" ref="N1147:Q1147">_xlfn.XLOOKUP($B1147,'Raw -orders'!$A:$A,'Raw -orders'!$B:$E)</f>
        <v>228</v>
      </c>
      <c r="O1147">
        <v>49109</v>
      </c>
      <c r="P1147" s="1">
        <v>44392</v>
      </c>
      <c r="Q1147" s="1">
        <v>44416</v>
      </c>
      <c r="R1147" t="str" cm="1">
        <f t="array" ref="R1147:Y1147">_xlfn.XLOOKUP($N1147,'Raw - customers'!$A:$A,'Raw - customers'!$B:$I)</f>
        <v>Zaria Garken</v>
      </c>
      <c r="S1147" t="str">
        <v>Female</v>
      </c>
      <c r="T1147">
        <v>40</v>
      </c>
      <c r="U1147" t="str">
        <v>53 Jake CourtSuite 337</v>
      </c>
      <c r="V1147">
        <v>5447</v>
      </c>
      <c r="W1147" t="str">
        <v>Towneport</v>
      </c>
      <c r="X1147" t="str">
        <v>Northern Territory</v>
      </c>
      <c r="Y1147" t="str">
        <v>Australia</v>
      </c>
      <c r="Z1147">
        <v>7</v>
      </c>
      <c r="AA1147" s="3" t="str">
        <f t="shared" si="35"/>
        <v>20 to 30</v>
      </c>
      <c r="AP1147" s="6">
        <v>228</v>
      </c>
      <c r="AQ1147" s="6" t="s">
        <v>1339</v>
      </c>
    </row>
    <row r="1148" spans="1:43" x14ac:dyDescent="0.25">
      <c r="A1148">
        <v>1146</v>
      </c>
      <c r="B1148">
        <v>236</v>
      </c>
      <c r="C1148">
        <v>160</v>
      </c>
      <c r="D1148">
        <v>91</v>
      </c>
      <c r="E1148">
        <v>2</v>
      </c>
      <c r="F1148">
        <v>182</v>
      </c>
      <c r="G1148" t="str">
        <f>VLOOKUP($C1148,'Raw-products'!$A$2:$H$1261,MATCH(G$1,'Raw-products'!$A$1:$H$1,0))</f>
        <v>Shirt</v>
      </c>
      <c r="H1148" t="str">
        <f>VLOOKUP($C1148,'Raw-products'!$A$2:$H$1261,MATCH(H$1,'Raw-products'!$A$1:$H$1,0))</f>
        <v>Linen</v>
      </c>
      <c r="I1148" t="str">
        <f>VLOOKUP($C1148,'Raw-products'!$A$2:$H$1261,MATCH(I$1,'Raw-products'!$A$1:$H$1,0))</f>
        <v>XS</v>
      </c>
      <c r="J1148" t="str">
        <f>VLOOKUP($C1148,'Raw-products'!$A$2:$H$1261,MATCH(J$1,'Raw-products'!$A$1:$H$1,0))</f>
        <v>blue</v>
      </c>
      <c r="K1148">
        <f>VLOOKUP($C1148,'Raw-products'!$A$2:$H$1261,MATCH(K$1,'Raw-products'!$A$1:$H$1,0))</f>
        <v>116</v>
      </c>
      <c r="L1148">
        <f>VLOOKUP($C1148,'Raw-products'!$A$2:$H$1261,MATCH(L$1,'Raw-products'!$A$1:$H$1,0))</f>
        <v>53</v>
      </c>
      <c r="M1148" s="5">
        <f t="shared" si="34"/>
        <v>6148</v>
      </c>
      <c r="N1148" cm="1">
        <f t="array" ref="N1148:Q1148">_xlfn.XLOOKUP($B1148,'Raw -orders'!$A:$A,'Raw -orders'!$B:$E)</f>
        <v>228</v>
      </c>
      <c r="O1148">
        <v>49109</v>
      </c>
      <c r="P1148" s="1">
        <v>44392</v>
      </c>
      <c r="Q1148" s="1">
        <v>44416</v>
      </c>
      <c r="R1148" t="str" cm="1">
        <f t="array" ref="R1148:Y1148">_xlfn.XLOOKUP($N1148,'Raw - customers'!$A:$A,'Raw - customers'!$B:$I)</f>
        <v>Zaria Garken</v>
      </c>
      <c r="S1148" t="str">
        <v>Female</v>
      </c>
      <c r="T1148">
        <v>40</v>
      </c>
      <c r="U1148" t="str">
        <v>53 Jake CourtSuite 337</v>
      </c>
      <c r="V1148">
        <v>5447</v>
      </c>
      <c r="W1148" t="str">
        <v>Towneport</v>
      </c>
      <c r="X1148" t="str">
        <v>Northern Territory</v>
      </c>
      <c r="Y1148" t="str">
        <v>Australia</v>
      </c>
      <c r="Z1148">
        <v>7</v>
      </c>
      <c r="AA1148" s="3" t="str">
        <f t="shared" si="35"/>
        <v>20 to 30</v>
      </c>
      <c r="AP1148" s="6">
        <v>228</v>
      </c>
      <c r="AQ1148" s="6" t="s">
        <v>1339</v>
      </c>
    </row>
    <row r="1149" spans="1:43" x14ac:dyDescent="0.25">
      <c r="A1149">
        <v>1147</v>
      </c>
      <c r="B1149">
        <v>237</v>
      </c>
      <c r="C1149">
        <v>17</v>
      </c>
      <c r="D1149">
        <v>96</v>
      </c>
      <c r="E1149">
        <v>2</v>
      </c>
      <c r="F1149">
        <v>192</v>
      </c>
      <c r="G1149" t="str">
        <f>VLOOKUP($C1149,'Raw-products'!$A$2:$H$1261,MATCH(G$1,'Raw-products'!$A$1:$H$1,0))</f>
        <v>Shirt</v>
      </c>
      <c r="H1149" t="str">
        <f>VLOOKUP($C1149,'Raw-products'!$A$2:$H$1261,MATCH(H$1,'Raw-products'!$A$1:$H$1,0))</f>
        <v>Oxford Cloth</v>
      </c>
      <c r="I1149" t="str">
        <f>VLOOKUP($C1149,'Raw-products'!$A$2:$H$1261,MATCH(I$1,'Raw-products'!$A$1:$H$1,0))</f>
        <v>M</v>
      </c>
      <c r="J1149" t="str">
        <f>VLOOKUP($C1149,'Raw-products'!$A$2:$H$1261,MATCH(J$1,'Raw-products'!$A$1:$H$1,0))</f>
        <v>green</v>
      </c>
      <c r="K1149">
        <f>VLOOKUP($C1149,'Raw-products'!$A$2:$H$1261,MATCH(K$1,'Raw-products'!$A$1:$H$1,0))</f>
        <v>114</v>
      </c>
      <c r="L1149">
        <f>VLOOKUP($C1149,'Raw-products'!$A$2:$H$1261,MATCH(L$1,'Raw-products'!$A$1:$H$1,0))</f>
        <v>60</v>
      </c>
      <c r="M1149" s="5">
        <f t="shared" si="34"/>
        <v>6840</v>
      </c>
      <c r="N1149" cm="1">
        <f t="array" ref="N1149:Q1149">_xlfn.XLOOKUP($B1149,'Raw -orders'!$A:$A,'Raw -orders'!$B:$E)</f>
        <v>829</v>
      </c>
      <c r="O1149">
        <v>20267</v>
      </c>
      <c r="P1149" s="1">
        <v>44271</v>
      </c>
      <c r="Q1149" s="1">
        <v>44292</v>
      </c>
      <c r="R1149" t="str" cm="1">
        <f t="array" ref="R1149:Y1149">_xlfn.XLOOKUP($N1149,'Raw - customers'!$A:$A,'Raw - customers'!$B:$I)</f>
        <v>Marget Kells</v>
      </c>
      <c r="S1149" t="str">
        <v>Non-binary</v>
      </c>
      <c r="T1149">
        <v>39</v>
      </c>
      <c r="U1149" t="str">
        <v>4399 Stephanie JunctionSuite 829</v>
      </c>
      <c r="V1149">
        <v>6924</v>
      </c>
      <c r="W1149" t="str">
        <v>Baumbachtown</v>
      </c>
      <c r="X1149" t="str">
        <v>Victoria</v>
      </c>
      <c r="Y1149" t="str">
        <v>Australia</v>
      </c>
      <c r="Z1149">
        <v>3</v>
      </c>
      <c r="AA1149" s="3" t="str">
        <f t="shared" si="35"/>
        <v>20 to 30</v>
      </c>
      <c r="AP1149" s="6">
        <v>829</v>
      </c>
      <c r="AQ1149" s="6" t="s">
        <v>1396</v>
      </c>
    </row>
    <row r="1150" spans="1:43" x14ac:dyDescent="0.25">
      <c r="A1150">
        <v>1148</v>
      </c>
      <c r="B1150">
        <v>237</v>
      </c>
      <c r="C1150">
        <v>1009</v>
      </c>
      <c r="D1150">
        <v>106</v>
      </c>
      <c r="E1150">
        <v>1</v>
      </c>
      <c r="F1150">
        <v>106</v>
      </c>
      <c r="G1150" t="str">
        <f>VLOOKUP($C1150,'Raw-products'!$A$2:$H$1261,MATCH(G$1,'Raw-products'!$A$1:$H$1,0))</f>
        <v>Trousers</v>
      </c>
      <c r="H1150" t="str">
        <f>VLOOKUP($C1150,'Raw-products'!$A$2:$H$1261,MATCH(H$1,'Raw-products'!$A$1:$H$1,0))</f>
        <v>Wool</v>
      </c>
      <c r="I1150" t="str">
        <f>VLOOKUP($C1150,'Raw-products'!$A$2:$H$1261,MATCH(I$1,'Raw-products'!$A$1:$H$1,0))</f>
        <v>XL</v>
      </c>
      <c r="J1150" t="str">
        <f>VLOOKUP($C1150,'Raw-products'!$A$2:$H$1261,MATCH(J$1,'Raw-products'!$A$1:$H$1,0))</f>
        <v>indigo</v>
      </c>
      <c r="K1150">
        <f>VLOOKUP($C1150,'Raw-products'!$A$2:$H$1261,MATCH(K$1,'Raw-products'!$A$1:$H$1,0))</f>
        <v>111</v>
      </c>
      <c r="L1150">
        <f>VLOOKUP($C1150,'Raw-products'!$A$2:$H$1261,MATCH(L$1,'Raw-products'!$A$1:$H$1,0))</f>
        <v>51</v>
      </c>
      <c r="M1150" s="5">
        <f t="shared" si="34"/>
        <v>5661</v>
      </c>
      <c r="N1150" cm="1">
        <f t="array" ref="N1150:Q1150">_xlfn.XLOOKUP($B1150,'Raw -orders'!$A:$A,'Raw -orders'!$B:$E)</f>
        <v>829</v>
      </c>
      <c r="O1150">
        <v>20267</v>
      </c>
      <c r="P1150" s="1">
        <v>44271</v>
      </c>
      <c r="Q1150" s="1">
        <v>44292</v>
      </c>
      <c r="R1150" t="str" cm="1">
        <f t="array" ref="R1150:Y1150">_xlfn.XLOOKUP($N1150,'Raw - customers'!$A:$A,'Raw - customers'!$B:$I)</f>
        <v>Marget Kells</v>
      </c>
      <c r="S1150" t="str">
        <v>Non-binary</v>
      </c>
      <c r="T1150">
        <v>39</v>
      </c>
      <c r="U1150" t="str">
        <v>4399 Stephanie JunctionSuite 829</v>
      </c>
      <c r="V1150">
        <v>6924</v>
      </c>
      <c r="W1150" t="str">
        <v>Baumbachtown</v>
      </c>
      <c r="X1150" t="str">
        <v>Victoria</v>
      </c>
      <c r="Y1150" t="str">
        <v>Australia</v>
      </c>
      <c r="Z1150">
        <v>3</v>
      </c>
      <c r="AA1150" s="3" t="str">
        <f t="shared" si="35"/>
        <v>20 to 30</v>
      </c>
      <c r="AP1150" s="6">
        <v>829</v>
      </c>
      <c r="AQ1150" s="6" t="s">
        <v>1396</v>
      </c>
    </row>
    <row r="1151" spans="1:43" x14ac:dyDescent="0.25">
      <c r="A1151">
        <v>1149</v>
      </c>
      <c r="B1151">
        <v>237</v>
      </c>
      <c r="C1151">
        <v>268</v>
      </c>
      <c r="D1151">
        <v>95</v>
      </c>
      <c r="E1151">
        <v>2</v>
      </c>
      <c r="F1151">
        <v>190</v>
      </c>
      <c r="G1151" t="str">
        <f>VLOOKUP($C1151,'Raw-products'!$A$2:$H$1261,MATCH(G$1,'Raw-products'!$A$1:$H$1,0))</f>
        <v>Shirt</v>
      </c>
      <c r="H1151" t="str">
        <f>VLOOKUP($C1151,'Raw-products'!$A$2:$H$1261,MATCH(H$1,'Raw-products'!$A$1:$H$1,0))</f>
        <v>Polo</v>
      </c>
      <c r="I1151" t="str">
        <f>VLOOKUP($C1151,'Raw-products'!$A$2:$H$1261,MATCH(I$1,'Raw-products'!$A$1:$H$1,0))</f>
        <v>L</v>
      </c>
      <c r="J1151" t="str">
        <f>VLOOKUP($C1151,'Raw-products'!$A$2:$H$1261,MATCH(J$1,'Raw-products'!$A$1:$H$1,0))</f>
        <v>blue</v>
      </c>
      <c r="K1151">
        <f>VLOOKUP($C1151,'Raw-products'!$A$2:$H$1261,MATCH(K$1,'Raw-products'!$A$1:$H$1,0))</f>
        <v>117</v>
      </c>
      <c r="L1151">
        <f>VLOOKUP($C1151,'Raw-products'!$A$2:$H$1261,MATCH(L$1,'Raw-products'!$A$1:$H$1,0))</f>
        <v>77</v>
      </c>
      <c r="M1151" s="5">
        <f t="shared" si="34"/>
        <v>9009</v>
      </c>
      <c r="N1151" cm="1">
        <f t="array" ref="N1151:Q1151">_xlfn.XLOOKUP($B1151,'Raw -orders'!$A:$A,'Raw -orders'!$B:$E)</f>
        <v>829</v>
      </c>
      <c r="O1151">
        <v>20267</v>
      </c>
      <c r="P1151" s="1">
        <v>44271</v>
      </c>
      <c r="Q1151" s="1">
        <v>44292</v>
      </c>
      <c r="R1151" t="str" cm="1">
        <f t="array" ref="R1151:Y1151">_xlfn.XLOOKUP($N1151,'Raw - customers'!$A:$A,'Raw - customers'!$B:$I)</f>
        <v>Marget Kells</v>
      </c>
      <c r="S1151" t="str">
        <v>Non-binary</v>
      </c>
      <c r="T1151">
        <v>39</v>
      </c>
      <c r="U1151" t="str">
        <v>4399 Stephanie JunctionSuite 829</v>
      </c>
      <c r="V1151">
        <v>6924</v>
      </c>
      <c r="W1151" t="str">
        <v>Baumbachtown</v>
      </c>
      <c r="X1151" t="str">
        <v>Victoria</v>
      </c>
      <c r="Y1151" t="str">
        <v>Australia</v>
      </c>
      <c r="Z1151">
        <v>3</v>
      </c>
      <c r="AA1151" s="3" t="str">
        <f t="shared" si="35"/>
        <v>20 to 30</v>
      </c>
      <c r="AP1151" s="6">
        <v>829</v>
      </c>
      <c r="AQ1151" s="6" t="s">
        <v>1396</v>
      </c>
    </row>
    <row r="1152" spans="1:43" x14ac:dyDescent="0.25">
      <c r="A1152">
        <v>1150</v>
      </c>
      <c r="B1152">
        <v>237</v>
      </c>
      <c r="C1152">
        <v>502</v>
      </c>
      <c r="D1152">
        <v>102</v>
      </c>
      <c r="E1152">
        <v>2</v>
      </c>
      <c r="F1152">
        <v>204</v>
      </c>
      <c r="G1152" t="str">
        <f>VLOOKUP($C1152,'Raw-products'!$A$2:$H$1261,MATCH(G$1,'Raw-products'!$A$1:$H$1,0))</f>
        <v>Jacket</v>
      </c>
      <c r="H1152" t="str">
        <f>VLOOKUP($C1152,'Raw-products'!$A$2:$H$1261,MATCH(H$1,'Raw-products'!$A$1:$H$1,0))</f>
        <v>Windbreaker</v>
      </c>
      <c r="I1152" t="str">
        <f>VLOOKUP($C1152,'Raw-products'!$A$2:$H$1261,MATCH(I$1,'Raw-products'!$A$1:$H$1,0))</f>
        <v>M</v>
      </c>
      <c r="J1152" t="str">
        <f>VLOOKUP($C1152,'Raw-products'!$A$2:$H$1261,MATCH(J$1,'Raw-products'!$A$1:$H$1,0))</f>
        <v>yellow</v>
      </c>
      <c r="K1152">
        <f>VLOOKUP($C1152,'Raw-products'!$A$2:$H$1261,MATCH(K$1,'Raw-products'!$A$1:$H$1,0))</f>
        <v>109</v>
      </c>
      <c r="L1152">
        <f>VLOOKUP($C1152,'Raw-products'!$A$2:$H$1261,MATCH(L$1,'Raw-products'!$A$1:$H$1,0))</f>
        <v>52</v>
      </c>
      <c r="M1152" s="5">
        <f t="shared" si="34"/>
        <v>5668</v>
      </c>
      <c r="N1152" cm="1">
        <f t="array" ref="N1152:Q1152">_xlfn.XLOOKUP($B1152,'Raw -orders'!$A:$A,'Raw -orders'!$B:$E)</f>
        <v>829</v>
      </c>
      <c r="O1152">
        <v>20267</v>
      </c>
      <c r="P1152" s="1">
        <v>44271</v>
      </c>
      <c r="Q1152" s="1">
        <v>44292</v>
      </c>
      <c r="R1152" t="str" cm="1">
        <f t="array" ref="R1152:Y1152">_xlfn.XLOOKUP($N1152,'Raw - customers'!$A:$A,'Raw - customers'!$B:$I)</f>
        <v>Marget Kells</v>
      </c>
      <c r="S1152" t="str">
        <v>Non-binary</v>
      </c>
      <c r="T1152">
        <v>39</v>
      </c>
      <c r="U1152" t="str">
        <v>4399 Stephanie JunctionSuite 829</v>
      </c>
      <c r="V1152">
        <v>6924</v>
      </c>
      <c r="W1152" t="str">
        <v>Baumbachtown</v>
      </c>
      <c r="X1152" t="str">
        <v>Victoria</v>
      </c>
      <c r="Y1152" t="str">
        <v>Australia</v>
      </c>
      <c r="Z1152">
        <v>3</v>
      </c>
      <c r="AA1152" s="3" t="str">
        <f t="shared" si="35"/>
        <v>20 to 30</v>
      </c>
      <c r="AP1152" s="6">
        <v>829</v>
      </c>
      <c r="AQ1152" s="6" t="s">
        <v>1396</v>
      </c>
    </row>
    <row r="1153" spans="1:43" x14ac:dyDescent="0.25">
      <c r="A1153">
        <v>1151</v>
      </c>
      <c r="B1153">
        <v>237</v>
      </c>
      <c r="C1153">
        <v>74</v>
      </c>
      <c r="D1153">
        <v>118</v>
      </c>
      <c r="E1153">
        <v>3</v>
      </c>
      <c r="F1153">
        <v>354</v>
      </c>
      <c r="G1153" t="str">
        <f>VLOOKUP($C1153,'Raw-products'!$A$2:$H$1261,MATCH(G$1,'Raw-products'!$A$1:$H$1,0))</f>
        <v>Shirt</v>
      </c>
      <c r="H1153" t="str">
        <f>VLOOKUP($C1153,'Raw-products'!$A$2:$H$1261,MATCH(H$1,'Raw-products'!$A$1:$H$1,0))</f>
        <v>Flannel</v>
      </c>
      <c r="I1153" t="str">
        <f>VLOOKUP($C1153,'Raw-products'!$A$2:$H$1261,MATCH(I$1,'Raw-products'!$A$1:$H$1,0))</f>
        <v>XL</v>
      </c>
      <c r="J1153" t="str">
        <f>VLOOKUP($C1153,'Raw-products'!$A$2:$H$1261,MATCH(J$1,'Raw-products'!$A$1:$H$1,0))</f>
        <v>red</v>
      </c>
      <c r="K1153">
        <f>VLOOKUP($C1153,'Raw-products'!$A$2:$H$1261,MATCH(K$1,'Raw-products'!$A$1:$H$1,0))</f>
        <v>96</v>
      </c>
      <c r="L1153">
        <f>VLOOKUP($C1153,'Raw-products'!$A$2:$H$1261,MATCH(L$1,'Raw-products'!$A$1:$H$1,0))</f>
        <v>72</v>
      </c>
      <c r="M1153" s="5">
        <f t="shared" si="34"/>
        <v>6912</v>
      </c>
      <c r="N1153" cm="1">
        <f t="array" ref="N1153:Q1153">_xlfn.XLOOKUP($B1153,'Raw -orders'!$A:$A,'Raw -orders'!$B:$E)</f>
        <v>829</v>
      </c>
      <c r="O1153">
        <v>20267</v>
      </c>
      <c r="P1153" s="1">
        <v>44271</v>
      </c>
      <c r="Q1153" s="1">
        <v>44292</v>
      </c>
      <c r="R1153" t="str" cm="1">
        <f t="array" ref="R1153:Y1153">_xlfn.XLOOKUP($N1153,'Raw - customers'!$A:$A,'Raw - customers'!$B:$I)</f>
        <v>Marget Kells</v>
      </c>
      <c r="S1153" t="str">
        <v>Non-binary</v>
      </c>
      <c r="T1153">
        <v>39</v>
      </c>
      <c r="U1153" t="str">
        <v>4399 Stephanie JunctionSuite 829</v>
      </c>
      <c r="V1153">
        <v>6924</v>
      </c>
      <c r="W1153" t="str">
        <v>Baumbachtown</v>
      </c>
      <c r="X1153" t="str">
        <v>Victoria</v>
      </c>
      <c r="Y1153" t="str">
        <v>Australia</v>
      </c>
      <c r="Z1153">
        <v>3</v>
      </c>
      <c r="AA1153" s="3" t="str">
        <f t="shared" si="35"/>
        <v>20 to 30</v>
      </c>
      <c r="AP1153" s="6">
        <v>829</v>
      </c>
      <c r="AQ1153" s="6" t="s">
        <v>1396</v>
      </c>
    </row>
    <row r="1154" spans="1:43" x14ac:dyDescent="0.25">
      <c r="A1154">
        <v>1152</v>
      </c>
      <c r="B1154">
        <v>238</v>
      </c>
      <c r="C1154">
        <v>1024</v>
      </c>
      <c r="D1154">
        <v>90</v>
      </c>
      <c r="E1154">
        <v>3</v>
      </c>
      <c r="F1154">
        <v>270</v>
      </c>
      <c r="G1154" t="str">
        <f>VLOOKUP($C1154,'Raw-products'!$A$2:$H$1261,MATCH(G$1,'Raw-products'!$A$1:$H$1,0))</f>
        <v>Trousers</v>
      </c>
      <c r="H1154" t="str">
        <f>VLOOKUP($C1154,'Raw-products'!$A$2:$H$1261,MATCH(H$1,'Raw-products'!$A$1:$H$1,0))</f>
        <v>Relaxed Leg</v>
      </c>
      <c r="I1154" t="str">
        <f>VLOOKUP($C1154,'Raw-products'!$A$2:$H$1261,MATCH(I$1,'Raw-products'!$A$1:$H$1,0))</f>
        <v>XL</v>
      </c>
      <c r="J1154" t="str">
        <f>VLOOKUP($C1154,'Raw-products'!$A$2:$H$1261,MATCH(J$1,'Raw-products'!$A$1:$H$1,0))</f>
        <v>orange</v>
      </c>
      <c r="K1154">
        <f>VLOOKUP($C1154,'Raw-products'!$A$2:$H$1261,MATCH(K$1,'Raw-products'!$A$1:$H$1,0))</f>
        <v>95</v>
      </c>
      <c r="L1154">
        <f>VLOOKUP($C1154,'Raw-products'!$A$2:$H$1261,MATCH(L$1,'Raw-products'!$A$1:$H$1,0))</f>
        <v>80</v>
      </c>
      <c r="M1154" s="5">
        <f t="shared" si="34"/>
        <v>7600</v>
      </c>
      <c r="N1154" cm="1">
        <f t="array" ref="N1154:Q1154">_xlfn.XLOOKUP($B1154,'Raw -orders'!$A:$A,'Raw -orders'!$B:$E)</f>
        <v>328</v>
      </c>
      <c r="O1154">
        <v>59828</v>
      </c>
      <c r="P1154" s="1">
        <v>44272</v>
      </c>
      <c r="Q1154" s="1">
        <v>44282</v>
      </c>
      <c r="R1154" t="str" cm="1">
        <f t="array" ref="R1154:Y1154">_xlfn.XLOOKUP($N1154,'Raw - customers'!$A:$A,'Raw - customers'!$B:$I)</f>
        <v>Wadsworth Olivier</v>
      </c>
      <c r="S1154" t="str">
        <v>Non-binary</v>
      </c>
      <c r="T1154">
        <v>59</v>
      </c>
      <c r="U1154" t="str">
        <v>4309 Nguyen KnollApt. 851</v>
      </c>
      <c r="V1154">
        <v>6795</v>
      </c>
      <c r="W1154" t="str">
        <v>North Elijahshire</v>
      </c>
      <c r="X1154" t="str">
        <v>Western Australia</v>
      </c>
      <c r="Y1154" t="str">
        <v>Australia</v>
      </c>
      <c r="Z1154">
        <v>3</v>
      </c>
      <c r="AA1154" s="3" t="str">
        <f t="shared" si="35"/>
        <v>0 to 10</v>
      </c>
      <c r="AP1154" s="6">
        <v>328</v>
      </c>
      <c r="AQ1154" s="6" t="s">
        <v>1377</v>
      </c>
    </row>
    <row r="1155" spans="1:43" x14ac:dyDescent="0.25">
      <c r="A1155">
        <v>1153</v>
      </c>
      <c r="B1155">
        <v>238</v>
      </c>
      <c r="C1155">
        <v>883</v>
      </c>
      <c r="D1155">
        <v>94</v>
      </c>
      <c r="E1155">
        <v>2</v>
      </c>
      <c r="F1155">
        <v>188</v>
      </c>
      <c r="G1155" t="str">
        <f>VLOOKUP($C1155,'Raw-products'!$A$2:$H$1261,MATCH(G$1,'Raw-products'!$A$1:$H$1,0))</f>
        <v>Trousers</v>
      </c>
      <c r="H1155" t="str">
        <f>VLOOKUP($C1155,'Raw-products'!$A$2:$H$1261,MATCH(H$1,'Raw-products'!$A$1:$H$1,0))</f>
        <v>Cords</v>
      </c>
      <c r="I1155" t="str">
        <f>VLOOKUP($C1155,'Raw-products'!$A$2:$H$1261,MATCH(I$1,'Raw-products'!$A$1:$H$1,0))</f>
        <v>L</v>
      </c>
      <c r="J1155" t="str">
        <f>VLOOKUP($C1155,'Raw-products'!$A$2:$H$1261,MATCH(J$1,'Raw-products'!$A$1:$H$1,0))</f>
        <v>orange</v>
      </c>
      <c r="K1155">
        <f>VLOOKUP($C1155,'Raw-products'!$A$2:$H$1261,MATCH(K$1,'Raw-products'!$A$1:$H$1,0))</f>
        <v>113</v>
      </c>
      <c r="L1155">
        <f>VLOOKUP($C1155,'Raw-products'!$A$2:$H$1261,MATCH(L$1,'Raw-products'!$A$1:$H$1,0))</f>
        <v>74</v>
      </c>
      <c r="M1155" s="5">
        <f t="shared" ref="M1155:M1218" si="36">$K1155*$L1155</f>
        <v>8362</v>
      </c>
      <c r="N1155" cm="1">
        <f t="array" ref="N1155:Q1155">_xlfn.XLOOKUP($B1155,'Raw -orders'!$A:$A,'Raw -orders'!$B:$E)</f>
        <v>328</v>
      </c>
      <c r="O1155">
        <v>59828</v>
      </c>
      <c r="P1155" s="1">
        <v>44272</v>
      </c>
      <c r="Q1155" s="1">
        <v>44282</v>
      </c>
      <c r="R1155" t="str" cm="1">
        <f t="array" ref="R1155:Y1155">_xlfn.XLOOKUP($N1155,'Raw - customers'!$A:$A,'Raw - customers'!$B:$I)</f>
        <v>Wadsworth Olivier</v>
      </c>
      <c r="S1155" t="str">
        <v>Non-binary</v>
      </c>
      <c r="T1155">
        <v>59</v>
      </c>
      <c r="U1155" t="str">
        <v>4309 Nguyen KnollApt. 851</v>
      </c>
      <c r="V1155">
        <v>6795</v>
      </c>
      <c r="W1155" t="str">
        <v>North Elijahshire</v>
      </c>
      <c r="X1155" t="str">
        <v>Western Australia</v>
      </c>
      <c r="Y1155" t="str">
        <v>Australia</v>
      </c>
      <c r="Z1155">
        <v>3</v>
      </c>
      <c r="AA1155" s="3" t="str">
        <f t="shared" ref="AA1155:AA1218" si="37">IF(AND(DATEDIF($P1155,$Q1155,"D")&gt;0,DATEDIF($P1155,$Q1155,"D")&lt;=10),"0 to 10",IF(AND(DATEDIF($P1155,$Q1155,"D")&gt;10,DATEDIF($P1155,$Q1155,"D")&lt;=20),"10 to 20",IF(AND(DATEDIF($P1155,$Q1155,"D")&gt;20,DATEDIF($P1155,$Q1155,"D")&lt;=30),"20 to 30")))</f>
        <v>0 to 10</v>
      </c>
      <c r="AP1155" s="6">
        <v>328</v>
      </c>
      <c r="AQ1155" s="6" t="s">
        <v>1377</v>
      </c>
    </row>
    <row r="1156" spans="1:43" x14ac:dyDescent="0.25">
      <c r="A1156">
        <v>1154</v>
      </c>
      <c r="B1156">
        <v>238</v>
      </c>
      <c r="C1156">
        <v>101</v>
      </c>
      <c r="D1156">
        <v>118</v>
      </c>
      <c r="E1156">
        <v>3</v>
      </c>
      <c r="F1156">
        <v>354</v>
      </c>
      <c r="G1156" t="str">
        <f>VLOOKUP($C1156,'Raw-products'!$A$2:$H$1261,MATCH(G$1,'Raw-products'!$A$1:$H$1,0))</f>
        <v>Shirt</v>
      </c>
      <c r="H1156" t="str">
        <f>VLOOKUP($C1156,'Raw-products'!$A$2:$H$1261,MATCH(H$1,'Raw-products'!$A$1:$H$1,0))</f>
        <v>Flannel</v>
      </c>
      <c r="I1156" t="str">
        <f>VLOOKUP($C1156,'Raw-products'!$A$2:$H$1261,MATCH(I$1,'Raw-products'!$A$1:$H$1,0))</f>
        <v>S</v>
      </c>
      <c r="J1156" t="str">
        <f>VLOOKUP($C1156,'Raw-products'!$A$2:$H$1261,MATCH(J$1,'Raw-products'!$A$1:$H$1,0))</f>
        <v>violet</v>
      </c>
      <c r="K1156">
        <f>VLOOKUP($C1156,'Raw-products'!$A$2:$H$1261,MATCH(K$1,'Raw-products'!$A$1:$H$1,0))</f>
        <v>96</v>
      </c>
      <c r="L1156">
        <f>VLOOKUP($C1156,'Raw-products'!$A$2:$H$1261,MATCH(L$1,'Raw-products'!$A$1:$H$1,0))</f>
        <v>70</v>
      </c>
      <c r="M1156" s="5">
        <f t="shared" si="36"/>
        <v>6720</v>
      </c>
      <c r="N1156" cm="1">
        <f t="array" ref="N1156:Q1156">_xlfn.XLOOKUP($B1156,'Raw -orders'!$A:$A,'Raw -orders'!$B:$E)</f>
        <v>328</v>
      </c>
      <c r="O1156">
        <v>59828</v>
      </c>
      <c r="P1156" s="1">
        <v>44272</v>
      </c>
      <c r="Q1156" s="1">
        <v>44282</v>
      </c>
      <c r="R1156" t="str" cm="1">
        <f t="array" ref="R1156:Y1156">_xlfn.XLOOKUP($N1156,'Raw - customers'!$A:$A,'Raw - customers'!$B:$I)</f>
        <v>Wadsworth Olivier</v>
      </c>
      <c r="S1156" t="str">
        <v>Non-binary</v>
      </c>
      <c r="T1156">
        <v>59</v>
      </c>
      <c r="U1156" t="str">
        <v>4309 Nguyen KnollApt. 851</v>
      </c>
      <c r="V1156">
        <v>6795</v>
      </c>
      <c r="W1156" t="str">
        <v>North Elijahshire</v>
      </c>
      <c r="X1156" t="str">
        <v>Western Australia</v>
      </c>
      <c r="Y1156" t="str">
        <v>Australia</v>
      </c>
      <c r="Z1156">
        <v>3</v>
      </c>
      <c r="AA1156" s="3" t="str">
        <f t="shared" si="37"/>
        <v>0 to 10</v>
      </c>
      <c r="AP1156" s="6">
        <v>328</v>
      </c>
      <c r="AQ1156" s="6" t="s">
        <v>1377</v>
      </c>
    </row>
    <row r="1157" spans="1:43" x14ac:dyDescent="0.25">
      <c r="A1157">
        <v>1155</v>
      </c>
      <c r="B1157">
        <v>238</v>
      </c>
      <c r="C1157">
        <v>313</v>
      </c>
      <c r="D1157">
        <v>105</v>
      </c>
      <c r="E1157">
        <v>3</v>
      </c>
      <c r="F1157">
        <v>315</v>
      </c>
      <c r="G1157" t="str">
        <f>VLOOKUP($C1157,'Raw-products'!$A$2:$H$1261,MATCH(G$1,'Raw-products'!$A$1:$H$1,0))</f>
        <v>Shirt</v>
      </c>
      <c r="H1157" t="str">
        <f>VLOOKUP($C1157,'Raw-products'!$A$2:$H$1261,MATCH(H$1,'Raw-products'!$A$1:$H$1,0))</f>
        <v>Cuban Collar</v>
      </c>
      <c r="I1157" t="str">
        <f>VLOOKUP($C1157,'Raw-products'!$A$2:$H$1261,MATCH(I$1,'Raw-products'!$A$1:$H$1,0))</f>
        <v>L</v>
      </c>
      <c r="J1157" t="str">
        <f>VLOOKUP($C1157,'Raw-products'!$A$2:$H$1261,MATCH(J$1,'Raw-products'!$A$1:$H$1,0))</f>
        <v>violet</v>
      </c>
      <c r="K1157">
        <f>VLOOKUP($C1157,'Raw-products'!$A$2:$H$1261,MATCH(K$1,'Raw-products'!$A$1:$H$1,0))</f>
        <v>93</v>
      </c>
      <c r="L1157">
        <f>VLOOKUP($C1157,'Raw-products'!$A$2:$H$1261,MATCH(L$1,'Raw-products'!$A$1:$H$1,0))</f>
        <v>78</v>
      </c>
      <c r="M1157" s="5">
        <f t="shared" si="36"/>
        <v>7254</v>
      </c>
      <c r="N1157" cm="1">
        <f t="array" ref="N1157:Q1157">_xlfn.XLOOKUP($B1157,'Raw -orders'!$A:$A,'Raw -orders'!$B:$E)</f>
        <v>328</v>
      </c>
      <c r="O1157">
        <v>59828</v>
      </c>
      <c r="P1157" s="1">
        <v>44272</v>
      </c>
      <c r="Q1157" s="1">
        <v>44282</v>
      </c>
      <c r="R1157" t="str" cm="1">
        <f t="array" ref="R1157:Y1157">_xlfn.XLOOKUP($N1157,'Raw - customers'!$A:$A,'Raw - customers'!$B:$I)</f>
        <v>Wadsworth Olivier</v>
      </c>
      <c r="S1157" t="str">
        <v>Non-binary</v>
      </c>
      <c r="T1157">
        <v>59</v>
      </c>
      <c r="U1157" t="str">
        <v>4309 Nguyen KnollApt. 851</v>
      </c>
      <c r="V1157">
        <v>6795</v>
      </c>
      <c r="W1157" t="str">
        <v>North Elijahshire</v>
      </c>
      <c r="X1157" t="str">
        <v>Western Australia</v>
      </c>
      <c r="Y1157" t="str">
        <v>Australia</v>
      </c>
      <c r="Z1157">
        <v>3</v>
      </c>
      <c r="AA1157" s="3" t="str">
        <f t="shared" si="37"/>
        <v>0 to 10</v>
      </c>
      <c r="AP1157" s="6">
        <v>328</v>
      </c>
      <c r="AQ1157" s="6" t="s">
        <v>1377</v>
      </c>
    </row>
    <row r="1158" spans="1:43" x14ac:dyDescent="0.25">
      <c r="A1158">
        <v>1156</v>
      </c>
      <c r="B1158">
        <v>238</v>
      </c>
      <c r="C1158">
        <v>179</v>
      </c>
      <c r="D1158">
        <v>98</v>
      </c>
      <c r="E1158">
        <v>2</v>
      </c>
      <c r="F1158">
        <v>196</v>
      </c>
      <c r="G1158" t="str">
        <f>VLOOKUP($C1158,'Raw-products'!$A$2:$H$1261,MATCH(G$1,'Raw-products'!$A$1:$H$1,0))</f>
        <v>Shirt</v>
      </c>
      <c r="H1158" t="str">
        <f>VLOOKUP($C1158,'Raw-products'!$A$2:$H$1261,MATCH(H$1,'Raw-products'!$A$1:$H$1,0))</f>
        <v>Camp Collared</v>
      </c>
      <c r="I1158" t="str">
        <f>VLOOKUP($C1158,'Raw-products'!$A$2:$H$1261,MATCH(I$1,'Raw-products'!$A$1:$H$1,0))</f>
        <v>XL</v>
      </c>
      <c r="J1158" t="str">
        <f>VLOOKUP($C1158,'Raw-products'!$A$2:$H$1261,MATCH(J$1,'Raw-products'!$A$1:$H$1,0))</f>
        <v>red</v>
      </c>
      <c r="K1158">
        <f>VLOOKUP($C1158,'Raw-products'!$A$2:$H$1261,MATCH(K$1,'Raw-products'!$A$1:$H$1,0))</f>
        <v>112</v>
      </c>
      <c r="L1158">
        <f>VLOOKUP($C1158,'Raw-products'!$A$2:$H$1261,MATCH(L$1,'Raw-products'!$A$1:$H$1,0))</f>
        <v>79</v>
      </c>
      <c r="M1158" s="5">
        <f t="shared" si="36"/>
        <v>8848</v>
      </c>
      <c r="N1158" cm="1">
        <f t="array" ref="N1158:Q1158">_xlfn.XLOOKUP($B1158,'Raw -orders'!$A:$A,'Raw -orders'!$B:$E)</f>
        <v>328</v>
      </c>
      <c r="O1158">
        <v>59828</v>
      </c>
      <c r="P1158" s="1">
        <v>44272</v>
      </c>
      <c r="Q1158" s="1">
        <v>44282</v>
      </c>
      <c r="R1158" t="str" cm="1">
        <f t="array" ref="R1158:Y1158">_xlfn.XLOOKUP($N1158,'Raw - customers'!$A:$A,'Raw - customers'!$B:$I)</f>
        <v>Wadsworth Olivier</v>
      </c>
      <c r="S1158" t="str">
        <v>Non-binary</v>
      </c>
      <c r="T1158">
        <v>59</v>
      </c>
      <c r="U1158" t="str">
        <v>4309 Nguyen KnollApt. 851</v>
      </c>
      <c r="V1158">
        <v>6795</v>
      </c>
      <c r="W1158" t="str">
        <v>North Elijahshire</v>
      </c>
      <c r="X1158" t="str">
        <v>Western Australia</v>
      </c>
      <c r="Y1158" t="str">
        <v>Australia</v>
      </c>
      <c r="Z1158">
        <v>3</v>
      </c>
      <c r="AA1158" s="3" t="str">
        <f t="shared" si="37"/>
        <v>0 to 10</v>
      </c>
      <c r="AP1158" s="6">
        <v>328</v>
      </c>
      <c r="AQ1158" s="6" t="s">
        <v>1377</v>
      </c>
    </row>
    <row r="1159" spans="1:43" x14ac:dyDescent="0.25">
      <c r="A1159">
        <v>1157</v>
      </c>
      <c r="B1159">
        <v>238</v>
      </c>
      <c r="C1159">
        <v>340</v>
      </c>
      <c r="D1159">
        <v>109</v>
      </c>
      <c r="E1159">
        <v>1</v>
      </c>
      <c r="F1159">
        <v>109</v>
      </c>
      <c r="G1159" t="str">
        <f>VLOOKUP($C1159,'Raw-products'!$A$2:$H$1261,MATCH(G$1,'Raw-products'!$A$1:$H$1,0))</f>
        <v>Shirt</v>
      </c>
      <c r="H1159" t="str">
        <f>VLOOKUP($C1159,'Raw-products'!$A$2:$H$1261,MATCH(H$1,'Raw-products'!$A$1:$H$1,0))</f>
        <v>Mandarin Collar</v>
      </c>
      <c r="I1159" t="str">
        <f>VLOOKUP($C1159,'Raw-products'!$A$2:$H$1261,MATCH(I$1,'Raw-products'!$A$1:$H$1,0))</f>
        <v>XS</v>
      </c>
      <c r="J1159" t="str">
        <f>VLOOKUP($C1159,'Raw-products'!$A$2:$H$1261,MATCH(J$1,'Raw-products'!$A$1:$H$1,0))</f>
        <v>indigo</v>
      </c>
      <c r="K1159">
        <f>VLOOKUP($C1159,'Raw-products'!$A$2:$H$1261,MATCH(K$1,'Raw-products'!$A$1:$H$1,0))</f>
        <v>108</v>
      </c>
      <c r="L1159">
        <f>VLOOKUP($C1159,'Raw-products'!$A$2:$H$1261,MATCH(L$1,'Raw-products'!$A$1:$H$1,0))</f>
        <v>80</v>
      </c>
      <c r="M1159" s="5">
        <f t="shared" si="36"/>
        <v>8640</v>
      </c>
      <c r="N1159" cm="1">
        <f t="array" ref="N1159:Q1159">_xlfn.XLOOKUP($B1159,'Raw -orders'!$A:$A,'Raw -orders'!$B:$E)</f>
        <v>328</v>
      </c>
      <c r="O1159">
        <v>59828</v>
      </c>
      <c r="P1159" s="1">
        <v>44272</v>
      </c>
      <c r="Q1159" s="1">
        <v>44282</v>
      </c>
      <c r="R1159" t="str" cm="1">
        <f t="array" ref="R1159:Y1159">_xlfn.XLOOKUP($N1159,'Raw - customers'!$A:$A,'Raw - customers'!$B:$I)</f>
        <v>Wadsworth Olivier</v>
      </c>
      <c r="S1159" t="str">
        <v>Non-binary</v>
      </c>
      <c r="T1159">
        <v>59</v>
      </c>
      <c r="U1159" t="str">
        <v>4309 Nguyen KnollApt. 851</v>
      </c>
      <c r="V1159">
        <v>6795</v>
      </c>
      <c r="W1159" t="str">
        <v>North Elijahshire</v>
      </c>
      <c r="X1159" t="str">
        <v>Western Australia</v>
      </c>
      <c r="Y1159" t="str">
        <v>Australia</v>
      </c>
      <c r="Z1159">
        <v>3</v>
      </c>
      <c r="AA1159" s="3" t="str">
        <f t="shared" si="37"/>
        <v>0 to 10</v>
      </c>
      <c r="AP1159" s="6">
        <v>328</v>
      </c>
      <c r="AQ1159" s="6" t="s">
        <v>1377</v>
      </c>
    </row>
    <row r="1160" spans="1:43" x14ac:dyDescent="0.25">
      <c r="A1160">
        <v>1158</v>
      </c>
      <c r="B1160">
        <v>239</v>
      </c>
      <c r="C1160">
        <v>1177</v>
      </c>
      <c r="D1160">
        <v>99</v>
      </c>
      <c r="E1160">
        <v>3</v>
      </c>
      <c r="F1160">
        <v>297</v>
      </c>
      <c r="G1160" t="str">
        <f>VLOOKUP($C1160,'Raw-products'!$A$2:$H$1261,MATCH(G$1,'Raw-products'!$A$1:$H$1,0))</f>
        <v>Trousers</v>
      </c>
      <c r="H1160" t="str">
        <f>VLOOKUP($C1160,'Raw-products'!$A$2:$H$1261,MATCH(H$1,'Raw-products'!$A$1:$H$1,0))</f>
        <v>High-Waisted</v>
      </c>
      <c r="I1160" t="str">
        <f>VLOOKUP($C1160,'Raw-products'!$A$2:$H$1261,MATCH(I$1,'Raw-products'!$A$1:$H$1,0))</f>
        <v>M</v>
      </c>
      <c r="J1160" t="str">
        <f>VLOOKUP($C1160,'Raw-products'!$A$2:$H$1261,MATCH(J$1,'Raw-products'!$A$1:$H$1,0))</f>
        <v>blue</v>
      </c>
      <c r="K1160">
        <f>VLOOKUP($C1160,'Raw-products'!$A$2:$H$1261,MATCH(K$1,'Raw-products'!$A$1:$H$1,0))</f>
        <v>98</v>
      </c>
      <c r="L1160">
        <f>VLOOKUP($C1160,'Raw-products'!$A$2:$H$1261,MATCH(L$1,'Raw-products'!$A$1:$H$1,0))</f>
        <v>52</v>
      </c>
      <c r="M1160" s="5">
        <f t="shared" si="36"/>
        <v>5096</v>
      </c>
      <c r="N1160" cm="1">
        <f t="array" ref="N1160:Q1160">_xlfn.XLOOKUP($B1160,'Raw -orders'!$A:$A,'Raw -orders'!$B:$E)</f>
        <v>530</v>
      </c>
      <c r="O1160">
        <v>45974</v>
      </c>
      <c r="P1160" s="1">
        <v>44482</v>
      </c>
      <c r="Q1160" s="1">
        <v>44502</v>
      </c>
      <c r="R1160" t="str" cm="1">
        <f t="array" ref="R1160:Y1160">_xlfn.XLOOKUP($N1160,'Raw - customers'!$A:$A,'Raw - customers'!$B:$I)</f>
        <v>Leroi Weal</v>
      </c>
      <c r="S1160" t="str">
        <v>Polygender</v>
      </c>
      <c r="T1160">
        <v>63</v>
      </c>
      <c r="U1160" t="str">
        <v>2724 Madison SummitSuite 567</v>
      </c>
      <c r="V1160">
        <v>9367</v>
      </c>
      <c r="W1160" t="str">
        <v>Lake Rose</v>
      </c>
      <c r="X1160" t="str">
        <v>Western Australia</v>
      </c>
      <c r="Y1160" t="str">
        <v>Australia</v>
      </c>
      <c r="Z1160">
        <v>10</v>
      </c>
      <c r="AA1160" s="3" t="str">
        <f t="shared" si="37"/>
        <v>10 to 20</v>
      </c>
      <c r="AP1160" s="6">
        <v>530</v>
      </c>
      <c r="AQ1160" s="6" t="s">
        <v>1377</v>
      </c>
    </row>
    <row r="1161" spans="1:43" x14ac:dyDescent="0.25">
      <c r="A1161">
        <v>1159</v>
      </c>
      <c r="B1161">
        <v>239</v>
      </c>
      <c r="C1161">
        <v>445</v>
      </c>
      <c r="D1161">
        <v>107</v>
      </c>
      <c r="E1161">
        <v>3</v>
      </c>
      <c r="F1161">
        <v>321</v>
      </c>
      <c r="G1161" t="str">
        <f>VLOOKUP($C1161,'Raw-products'!$A$2:$H$1261,MATCH(G$1,'Raw-products'!$A$1:$H$1,0))</f>
        <v>Jacket</v>
      </c>
      <c r="H1161" t="str">
        <f>VLOOKUP($C1161,'Raw-products'!$A$2:$H$1261,MATCH(H$1,'Raw-products'!$A$1:$H$1,0))</f>
        <v>Denim</v>
      </c>
      <c r="I1161" t="str">
        <f>VLOOKUP($C1161,'Raw-products'!$A$2:$H$1261,MATCH(I$1,'Raw-products'!$A$1:$H$1,0))</f>
        <v>XS</v>
      </c>
      <c r="J1161" t="str">
        <f>VLOOKUP($C1161,'Raw-products'!$A$2:$H$1261,MATCH(J$1,'Raw-products'!$A$1:$H$1,0))</f>
        <v>indigo</v>
      </c>
      <c r="K1161">
        <f>VLOOKUP($C1161,'Raw-products'!$A$2:$H$1261,MATCH(K$1,'Raw-products'!$A$1:$H$1,0))</f>
        <v>92</v>
      </c>
      <c r="L1161">
        <f>VLOOKUP($C1161,'Raw-products'!$A$2:$H$1261,MATCH(L$1,'Raw-products'!$A$1:$H$1,0))</f>
        <v>75</v>
      </c>
      <c r="M1161" s="5">
        <f t="shared" si="36"/>
        <v>6900</v>
      </c>
      <c r="N1161" cm="1">
        <f t="array" ref="N1161:Q1161">_xlfn.XLOOKUP($B1161,'Raw -orders'!$A:$A,'Raw -orders'!$B:$E)</f>
        <v>530</v>
      </c>
      <c r="O1161">
        <v>45974</v>
      </c>
      <c r="P1161" s="1">
        <v>44482</v>
      </c>
      <c r="Q1161" s="1">
        <v>44502</v>
      </c>
      <c r="R1161" t="str" cm="1">
        <f t="array" ref="R1161:Y1161">_xlfn.XLOOKUP($N1161,'Raw - customers'!$A:$A,'Raw - customers'!$B:$I)</f>
        <v>Leroi Weal</v>
      </c>
      <c r="S1161" t="str">
        <v>Polygender</v>
      </c>
      <c r="T1161">
        <v>63</v>
      </c>
      <c r="U1161" t="str">
        <v>2724 Madison SummitSuite 567</v>
      </c>
      <c r="V1161">
        <v>9367</v>
      </c>
      <c r="W1161" t="str">
        <v>Lake Rose</v>
      </c>
      <c r="X1161" t="str">
        <v>Western Australia</v>
      </c>
      <c r="Y1161" t="str">
        <v>Australia</v>
      </c>
      <c r="Z1161">
        <v>10</v>
      </c>
      <c r="AA1161" s="3" t="str">
        <f t="shared" si="37"/>
        <v>10 to 20</v>
      </c>
      <c r="AP1161" s="6">
        <v>530</v>
      </c>
      <c r="AQ1161" s="6" t="s">
        <v>1377</v>
      </c>
    </row>
    <row r="1162" spans="1:43" x14ac:dyDescent="0.25">
      <c r="A1162">
        <v>1160</v>
      </c>
      <c r="B1162">
        <v>240</v>
      </c>
      <c r="C1162">
        <v>1009</v>
      </c>
      <c r="D1162">
        <v>106</v>
      </c>
      <c r="E1162">
        <v>1</v>
      </c>
      <c r="F1162">
        <v>106</v>
      </c>
      <c r="G1162" t="str">
        <f>VLOOKUP($C1162,'Raw-products'!$A$2:$H$1261,MATCH(G$1,'Raw-products'!$A$1:$H$1,0))</f>
        <v>Trousers</v>
      </c>
      <c r="H1162" t="str">
        <f>VLOOKUP($C1162,'Raw-products'!$A$2:$H$1261,MATCH(H$1,'Raw-products'!$A$1:$H$1,0))</f>
        <v>Wool</v>
      </c>
      <c r="I1162" t="str">
        <f>VLOOKUP($C1162,'Raw-products'!$A$2:$H$1261,MATCH(I$1,'Raw-products'!$A$1:$H$1,0))</f>
        <v>XL</v>
      </c>
      <c r="J1162" t="str">
        <f>VLOOKUP($C1162,'Raw-products'!$A$2:$H$1261,MATCH(J$1,'Raw-products'!$A$1:$H$1,0))</f>
        <v>indigo</v>
      </c>
      <c r="K1162">
        <f>VLOOKUP($C1162,'Raw-products'!$A$2:$H$1261,MATCH(K$1,'Raw-products'!$A$1:$H$1,0))</f>
        <v>111</v>
      </c>
      <c r="L1162">
        <f>VLOOKUP($C1162,'Raw-products'!$A$2:$H$1261,MATCH(L$1,'Raw-products'!$A$1:$H$1,0))</f>
        <v>51</v>
      </c>
      <c r="M1162" s="5">
        <f t="shared" si="36"/>
        <v>5661</v>
      </c>
      <c r="N1162" cm="1">
        <f t="array" ref="N1162:Q1162">_xlfn.XLOOKUP($B1162,'Raw -orders'!$A:$A,'Raw -orders'!$B:$E)</f>
        <v>578</v>
      </c>
      <c r="O1162">
        <v>37612</v>
      </c>
      <c r="P1162" s="1">
        <v>44223</v>
      </c>
      <c r="Q1162" s="1">
        <v>44228</v>
      </c>
      <c r="R1162" t="str" cm="1">
        <f t="array" ref="R1162:Y1162">_xlfn.XLOOKUP($N1162,'Raw - customers'!$A:$A,'Raw - customers'!$B:$I)</f>
        <v>Riordan Goreway</v>
      </c>
      <c r="S1162" t="str">
        <v>Genderfluid</v>
      </c>
      <c r="T1162">
        <v>75</v>
      </c>
      <c r="U1162" t="str">
        <v>256 Andrew CrestApt. 193</v>
      </c>
      <c r="V1162">
        <v>8281</v>
      </c>
      <c r="W1162" t="str">
        <v>East Marcus</v>
      </c>
      <c r="X1162" t="str">
        <v>New South Wales</v>
      </c>
      <c r="Y1162" t="str">
        <v>Australia</v>
      </c>
      <c r="Z1162">
        <v>1</v>
      </c>
      <c r="AA1162" s="3" t="str">
        <f t="shared" si="37"/>
        <v>0 to 10</v>
      </c>
      <c r="AP1162" s="6">
        <v>578</v>
      </c>
      <c r="AQ1162" s="6" t="s">
        <v>1362</v>
      </c>
    </row>
    <row r="1163" spans="1:43" x14ac:dyDescent="0.25">
      <c r="A1163">
        <v>1161</v>
      </c>
      <c r="B1163">
        <v>240</v>
      </c>
      <c r="C1163">
        <v>259</v>
      </c>
      <c r="D1163">
        <v>95</v>
      </c>
      <c r="E1163">
        <v>2</v>
      </c>
      <c r="F1163">
        <v>190</v>
      </c>
      <c r="G1163" t="str">
        <f>VLOOKUP($C1163,'Raw-products'!$A$2:$H$1261,MATCH(G$1,'Raw-products'!$A$1:$H$1,0))</f>
        <v>Shirt</v>
      </c>
      <c r="H1163" t="str">
        <f>VLOOKUP($C1163,'Raw-products'!$A$2:$H$1261,MATCH(H$1,'Raw-products'!$A$1:$H$1,0))</f>
        <v>Polo</v>
      </c>
      <c r="I1163" t="str">
        <f>VLOOKUP($C1163,'Raw-products'!$A$2:$H$1261,MATCH(I$1,'Raw-products'!$A$1:$H$1,0))</f>
        <v>XL</v>
      </c>
      <c r="J1163" t="str">
        <f>VLOOKUP($C1163,'Raw-products'!$A$2:$H$1261,MATCH(J$1,'Raw-products'!$A$1:$H$1,0))</f>
        <v>yellow</v>
      </c>
      <c r="K1163">
        <f>VLOOKUP($C1163,'Raw-products'!$A$2:$H$1261,MATCH(K$1,'Raw-products'!$A$1:$H$1,0))</f>
        <v>117</v>
      </c>
      <c r="L1163">
        <f>VLOOKUP($C1163,'Raw-products'!$A$2:$H$1261,MATCH(L$1,'Raw-products'!$A$1:$H$1,0))</f>
        <v>46</v>
      </c>
      <c r="M1163" s="5">
        <f t="shared" si="36"/>
        <v>5382</v>
      </c>
      <c r="N1163" cm="1">
        <f t="array" ref="N1163:Q1163">_xlfn.XLOOKUP($B1163,'Raw -orders'!$A:$A,'Raw -orders'!$B:$E)</f>
        <v>578</v>
      </c>
      <c r="O1163">
        <v>37612</v>
      </c>
      <c r="P1163" s="1">
        <v>44223</v>
      </c>
      <c r="Q1163" s="1">
        <v>44228</v>
      </c>
      <c r="R1163" t="str" cm="1">
        <f t="array" ref="R1163:Y1163">_xlfn.XLOOKUP($N1163,'Raw - customers'!$A:$A,'Raw - customers'!$B:$I)</f>
        <v>Riordan Goreway</v>
      </c>
      <c r="S1163" t="str">
        <v>Genderfluid</v>
      </c>
      <c r="T1163">
        <v>75</v>
      </c>
      <c r="U1163" t="str">
        <v>256 Andrew CrestApt. 193</v>
      </c>
      <c r="V1163">
        <v>8281</v>
      </c>
      <c r="W1163" t="str">
        <v>East Marcus</v>
      </c>
      <c r="X1163" t="str">
        <v>New South Wales</v>
      </c>
      <c r="Y1163" t="str">
        <v>Australia</v>
      </c>
      <c r="Z1163">
        <v>1</v>
      </c>
      <c r="AA1163" s="3" t="str">
        <f t="shared" si="37"/>
        <v>0 to 10</v>
      </c>
      <c r="AP1163" s="6">
        <v>578</v>
      </c>
      <c r="AQ1163" s="6" t="s">
        <v>1362</v>
      </c>
    </row>
    <row r="1164" spans="1:43" x14ac:dyDescent="0.25">
      <c r="A1164">
        <v>1162</v>
      </c>
      <c r="B1164">
        <v>240</v>
      </c>
      <c r="C1164">
        <v>473</v>
      </c>
      <c r="D1164">
        <v>118</v>
      </c>
      <c r="E1164">
        <v>1</v>
      </c>
      <c r="F1164">
        <v>118</v>
      </c>
      <c r="G1164" t="str">
        <f>VLOOKUP($C1164,'Raw-products'!$A$2:$H$1261,MATCH(G$1,'Raw-products'!$A$1:$H$1,0))</f>
        <v>Jacket</v>
      </c>
      <c r="H1164" t="str">
        <f>VLOOKUP($C1164,'Raw-products'!$A$2:$H$1261,MATCH(H$1,'Raw-products'!$A$1:$H$1,0))</f>
        <v>Puffer</v>
      </c>
      <c r="I1164" t="str">
        <f>VLOOKUP($C1164,'Raw-products'!$A$2:$H$1261,MATCH(I$1,'Raw-products'!$A$1:$H$1,0))</f>
        <v>L</v>
      </c>
      <c r="J1164" t="str">
        <f>VLOOKUP($C1164,'Raw-products'!$A$2:$H$1261,MATCH(J$1,'Raw-products'!$A$1:$H$1,0))</f>
        <v>green</v>
      </c>
      <c r="K1164">
        <f>VLOOKUP($C1164,'Raw-products'!$A$2:$H$1261,MATCH(K$1,'Raw-products'!$A$1:$H$1,0))</f>
        <v>110</v>
      </c>
      <c r="L1164">
        <f>VLOOKUP($C1164,'Raw-products'!$A$2:$H$1261,MATCH(L$1,'Raw-products'!$A$1:$H$1,0))</f>
        <v>43</v>
      </c>
      <c r="M1164" s="5">
        <f t="shared" si="36"/>
        <v>4730</v>
      </c>
      <c r="N1164" cm="1">
        <f t="array" ref="N1164:Q1164">_xlfn.XLOOKUP($B1164,'Raw -orders'!$A:$A,'Raw -orders'!$B:$E)</f>
        <v>578</v>
      </c>
      <c r="O1164">
        <v>37612</v>
      </c>
      <c r="P1164" s="1">
        <v>44223</v>
      </c>
      <c r="Q1164" s="1">
        <v>44228</v>
      </c>
      <c r="R1164" t="str" cm="1">
        <f t="array" ref="R1164:Y1164">_xlfn.XLOOKUP($N1164,'Raw - customers'!$A:$A,'Raw - customers'!$B:$I)</f>
        <v>Riordan Goreway</v>
      </c>
      <c r="S1164" t="str">
        <v>Genderfluid</v>
      </c>
      <c r="T1164">
        <v>75</v>
      </c>
      <c r="U1164" t="str">
        <v>256 Andrew CrestApt. 193</v>
      </c>
      <c r="V1164">
        <v>8281</v>
      </c>
      <c r="W1164" t="str">
        <v>East Marcus</v>
      </c>
      <c r="X1164" t="str">
        <v>New South Wales</v>
      </c>
      <c r="Y1164" t="str">
        <v>Australia</v>
      </c>
      <c r="Z1164">
        <v>1</v>
      </c>
      <c r="AA1164" s="3" t="str">
        <f t="shared" si="37"/>
        <v>0 to 10</v>
      </c>
      <c r="AP1164" s="6">
        <v>578</v>
      </c>
      <c r="AQ1164" s="6" t="s">
        <v>1362</v>
      </c>
    </row>
    <row r="1165" spans="1:43" x14ac:dyDescent="0.25">
      <c r="A1165">
        <v>1163</v>
      </c>
      <c r="B1165">
        <v>240</v>
      </c>
      <c r="C1165">
        <v>124</v>
      </c>
      <c r="D1165">
        <v>92</v>
      </c>
      <c r="E1165">
        <v>3</v>
      </c>
      <c r="F1165">
        <v>276</v>
      </c>
      <c r="G1165" t="str">
        <f>VLOOKUP($C1165,'Raw-products'!$A$2:$H$1261,MATCH(G$1,'Raw-products'!$A$1:$H$1,0))</f>
        <v>Shirt</v>
      </c>
      <c r="H1165" t="str">
        <f>VLOOKUP($C1165,'Raw-products'!$A$2:$H$1261,MATCH(H$1,'Raw-products'!$A$1:$H$1,0))</f>
        <v>Denim</v>
      </c>
      <c r="I1165" t="str">
        <f>VLOOKUP($C1165,'Raw-products'!$A$2:$H$1261,MATCH(I$1,'Raw-products'!$A$1:$H$1,0))</f>
        <v>XL</v>
      </c>
      <c r="J1165" t="str">
        <f>VLOOKUP($C1165,'Raw-products'!$A$2:$H$1261,MATCH(J$1,'Raw-products'!$A$1:$H$1,0))</f>
        <v>green</v>
      </c>
      <c r="K1165">
        <f>VLOOKUP($C1165,'Raw-products'!$A$2:$H$1261,MATCH(K$1,'Raw-products'!$A$1:$H$1,0))</f>
        <v>115</v>
      </c>
      <c r="L1165">
        <f>VLOOKUP($C1165,'Raw-products'!$A$2:$H$1261,MATCH(L$1,'Raw-products'!$A$1:$H$1,0))</f>
        <v>52</v>
      </c>
      <c r="M1165" s="5">
        <f t="shared" si="36"/>
        <v>5980</v>
      </c>
      <c r="N1165" cm="1">
        <f t="array" ref="N1165:Q1165">_xlfn.XLOOKUP($B1165,'Raw -orders'!$A:$A,'Raw -orders'!$B:$E)</f>
        <v>578</v>
      </c>
      <c r="O1165">
        <v>37612</v>
      </c>
      <c r="P1165" s="1">
        <v>44223</v>
      </c>
      <c r="Q1165" s="1">
        <v>44228</v>
      </c>
      <c r="R1165" t="str" cm="1">
        <f t="array" ref="R1165:Y1165">_xlfn.XLOOKUP($N1165,'Raw - customers'!$A:$A,'Raw - customers'!$B:$I)</f>
        <v>Riordan Goreway</v>
      </c>
      <c r="S1165" t="str">
        <v>Genderfluid</v>
      </c>
      <c r="T1165">
        <v>75</v>
      </c>
      <c r="U1165" t="str">
        <v>256 Andrew CrestApt. 193</v>
      </c>
      <c r="V1165">
        <v>8281</v>
      </c>
      <c r="W1165" t="str">
        <v>East Marcus</v>
      </c>
      <c r="X1165" t="str">
        <v>New South Wales</v>
      </c>
      <c r="Y1165" t="str">
        <v>Australia</v>
      </c>
      <c r="Z1165">
        <v>1</v>
      </c>
      <c r="AA1165" s="3" t="str">
        <f t="shared" si="37"/>
        <v>0 to 10</v>
      </c>
      <c r="AP1165" s="6">
        <v>578</v>
      </c>
      <c r="AQ1165" s="6" t="s">
        <v>1362</v>
      </c>
    </row>
    <row r="1166" spans="1:43" x14ac:dyDescent="0.25">
      <c r="A1166">
        <v>1164</v>
      </c>
      <c r="B1166">
        <v>240</v>
      </c>
      <c r="C1166">
        <v>9</v>
      </c>
      <c r="D1166">
        <v>96</v>
      </c>
      <c r="E1166">
        <v>1</v>
      </c>
      <c r="F1166">
        <v>96</v>
      </c>
      <c r="G1166" t="str">
        <f>VLOOKUP($C1166,'Raw-products'!$A$2:$H$1261,MATCH(G$1,'Raw-products'!$A$1:$H$1,0))</f>
        <v>Shirt</v>
      </c>
      <c r="H1166" t="str">
        <f>VLOOKUP($C1166,'Raw-products'!$A$2:$H$1261,MATCH(H$1,'Raw-products'!$A$1:$H$1,0))</f>
        <v>Oxford Cloth</v>
      </c>
      <c r="I1166" t="str">
        <f>VLOOKUP($C1166,'Raw-products'!$A$2:$H$1261,MATCH(I$1,'Raw-products'!$A$1:$H$1,0))</f>
        <v>XL</v>
      </c>
      <c r="J1166" t="str">
        <f>VLOOKUP($C1166,'Raw-products'!$A$2:$H$1261,MATCH(J$1,'Raw-products'!$A$1:$H$1,0))</f>
        <v>orange</v>
      </c>
      <c r="K1166">
        <f>VLOOKUP($C1166,'Raw-products'!$A$2:$H$1261,MATCH(K$1,'Raw-products'!$A$1:$H$1,0))</f>
        <v>114</v>
      </c>
      <c r="L1166">
        <f>VLOOKUP($C1166,'Raw-products'!$A$2:$H$1261,MATCH(L$1,'Raw-products'!$A$1:$H$1,0))</f>
        <v>43</v>
      </c>
      <c r="M1166" s="5">
        <f t="shared" si="36"/>
        <v>4902</v>
      </c>
      <c r="N1166" cm="1">
        <f t="array" ref="N1166:Q1166">_xlfn.XLOOKUP($B1166,'Raw -orders'!$A:$A,'Raw -orders'!$B:$E)</f>
        <v>578</v>
      </c>
      <c r="O1166">
        <v>37612</v>
      </c>
      <c r="P1166" s="1">
        <v>44223</v>
      </c>
      <c r="Q1166" s="1">
        <v>44228</v>
      </c>
      <c r="R1166" t="str" cm="1">
        <f t="array" ref="R1166:Y1166">_xlfn.XLOOKUP($N1166,'Raw - customers'!$A:$A,'Raw - customers'!$B:$I)</f>
        <v>Riordan Goreway</v>
      </c>
      <c r="S1166" t="str">
        <v>Genderfluid</v>
      </c>
      <c r="T1166">
        <v>75</v>
      </c>
      <c r="U1166" t="str">
        <v>256 Andrew CrestApt. 193</v>
      </c>
      <c r="V1166">
        <v>8281</v>
      </c>
      <c r="W1166" t="str">
        <v>East Marcus</v>
      </c>
      <c r="X1166" t="str">
        <v>New South Wales</v>
      </c>
      <c r="Y1166" t="str">
        <v>Australia</v>
      </c>
      <c r="Z1166">
        <v>1</v>
      </c>
      <c r="AA1166" s="3" t="str">
        <f t="shared" si="37"/>
        <v>0 to 10</v>
      </c>
      <c r="AP1166" s="6">
        <v>578</v>
      </c>
      <c r="AQ1166" s="6" t="s">
        <v>1362</v>
      </c>
    </row>
    <row r="1167" spans="1:43" x14ac:dyDescent="0.25">
      <c r="A1167">
        <v>1165</v>
      </c>
      <c r="B1167">
        <v>240</v>
      </c>
      <c r="C1167">
        <v>298</v>
      </c>
      <c r="D1167">
        <v>105</v>
      </c>
      <c r="E1167">
        <v>3</v>
      </c>
      <c r="F1167">
        <v>315</v>
      </c>
      <c r="G1167" t="str">
        <f>VLOOKUP($C1167,'Raw-products'!$A$2:$H$1261,MATCH(G$1,'Raw-products'!$A$1:$H$1,0))</f>
        <v>Shirt</v>
      </c>
      <c r="H1167" t="str">
        <f>VLOOKUP($C1167,'Raw-products'!$A$2:$H$1261,MATCH(H$1,'Raw-products'!$A$1:$H$1,0))</f>
        <v>Cuban Collar</v>
      </c>
      <c r="I1167" t="str">
        <f>VLOOKUP($C1167,'Raw-products'!$A$2:$H$1261,MATCH(I$1,'Raw-products'!$A$1:$H$1,0))</f>
        <v>L</v>
      </c>
      <c r="J1167" t="str">
        <f>VLOOKUP($C1167,'Raw-products'!$A$2:$H$1261,MATCH(J$1,'Raw-products'!$A$1:$H$1,0))</f>
        <v>green</v>
      </c>
      <c r="K1167">
        <f>VLOOKUP($C1167,'Raw-products'!$A$2:$H$1261,MATCH(K$1,'Raw-products'!$A$1:$H$1,0))</f>
        <v>93</v>
      </c>
      <c r="L1167">
        <f>VLOOKUP($C1167,'Raw-products'!$A$2:$H$1261,MATCH(L$1,'Raw-products'!$A$1:$H$1,0))</f>
        <v>58</v>
      </c>
      <c r="M1167" s="5">
        <f t="shared" si="36"/>
        <v>5394</v>
      </c>
      <c r="N1167" cm="1">
        <f t="array" ref="N1167:Q1167">_xlfn.XLOOKUP($B1167,'Raw -orders'!$A:$A,'Raw -orders'!$B:$E)</f>
        <v>578</v>
      </c>
      <c r="O1167">
        <v>37612</v>
      </c>
      <c r="P1167" s="1">
        <v>44223</v>
      </c>
      <c r="Q1167" s="1">
        <v>44228</v>
      </c>
      <c r="R1167" t="str" cm="1">
        <f t="array" ref="R1167:Y1167">_xlfn.XLOOKUP($N1167,'Raw - customers'!$A:$A,'Raw - customers'!$B:$I)</f>
        <v>Riordan Goreway</v>
      </c>
      <c r="S1167" t="str">
        <v>Genderfluid</v>
      </c>
      <c r="T1167">
        <v>75</v>
      </c>
      <c r="U1167" t="str">
        <v>256 Andrew CrestApt. 193</v>
      </c>
      <c r="V1167">
        <v>8281</v>
      </c>
      <c r="W1167" t="str">
        <v>East Marcus</v>
      </c>
      <c r="X1167" t="str">
        <v>New South Wales</v>
      </c>
      <c r="Y1167" t="str">
        <v>Australia</v>
      </c>
      <c r="Z1167">
        <v>1</v>
      </c>
      <c r="AA1167" s="3" t="str">
        <f t="shared" si="37"/>
        <v>0 to 10</v>
      </c>
      <c r="AP1167" s="6">
        <v>578</v>
      </c>
      <c r="AQ1167" s="6" t="s">
        <v>1362</v>
      </c>
    </row>
    <row r="1168" spans="1:43" x14ac:dyDescent="0.25">
      <c r="A1168">
        <v>1166</v>
      </c>
      <c r="B1168">
        <v>241</v>
      </c>
      <c r="C1168">
        <v>400</v>
      </c>
      <c r="D1168">
        <v>119</v>
      </c>
      <c r="E1168">
        <v>2</v>
      </c>
      <c r="F1168">
        <v>238</v>
      </c>
      <c r="G1168" t="str">
        <f>VLOOKUP($C1168,'Raw-products'!$A$2:$H$1261,MATCH(G$1,'Raw-products'!$A$1:$H$1,0))</f>
        <v>Shirt</v>
      </c>
      <c r="H1168" t="str">
        <f>VLOOKUP($C1168,'Raw-products'!$A$2:$H$1261,MATCH(H$1,'Raw-products'!$A$1:$H$1,0))</f>
        <v>Casual Slim Fit</v>
      </c>
      <c r="I1168" t="str">
        <f>VLOOKUP($C1168,'Raw-products'!$A$2:$H$1261,MATCH(I$1,'Raw-products'!$A$1:$H$1,0))</f>
        <v>XS</v>
      </c>
      <c r="J1168" t="str">
        <f>VLOOKUP($C1168,'Raw-products'!$A$2:$H$1261,MATCH(J$1,'Raw-products'!$A$1:$H$1,0))</f>
        <v>green</v>
      </c>
      <c r="K1168">
        <f>VLOOKUP($C1168,'Raw-products'!$A$2:$H$1261,MATCH(K$1,'Raw-products'!$A$1:$H$1,0))</f>
        <v>113</v>
      </c>
      <c r="L1168">
        <f>VLOOKUP($C1168,'Raw-products'!$A$2:$H$1261,MATCH(L$1,'Raw-products'!$A$1:$H$1,0))</f>
        <v>69</v>
      </c>
      <c r="M1168" s="5">
        <f t="shared" si="36"/>
        <v>7797</v>
      </c>
      <c r="N1168" cm="1">
        <f t="array" ref="N1168:Q1168">_xlfn.XLOOKUP($B1168,'Raw -orders'!$A:$A,'Raw -orders'!$B:$E)</f>
        <v>401</v>
      </c>
      <c r="O1168">
        <v>33692</v>
      </c>
      <c r="P1168" s="1">
        <v>44399</v>
      </c>
      <c r="Q1168" s="1">
        <v>44425</v>
      </c>
      <c r="R1168" t="str" cm="1">
        <f t="array" ref="R1168:Y1168">_xlfn.XLOOKUP($N1168,'Raw - customers'!$A:$A,'Raw - customers'!$B:$I)</f>
        <v>Waylen Swallwell</v>
      </c>
      <c r="S1168" t="str">
        <v>Non-binary</v>
      </c>
      <c r="T1168">
        <v>73</v>
      </c>
      <c r="U1168" t="str">
        <v>254 Layla AvenueSuite 506</v>
      </c>
      <c r="V1168">
        <v>613</v>
      </c>
      <c r="W1168" t="str">
        <v>Sarahstad</v>
      </c>
      <c r="X1168" t="str">
        <v>Western Australia</v>
      </c>
      <c r="Y1168" t="str">
        <v>Australia</v>
      </c>
      <c r="Z1168">
        <v>7</v>
      </c>
      <c r="AA1168" s="3" t="str">
        <f t="shared" si="37"/>
        <v>20 to 30</v>
      </c>
      <c r="AP1168" s="6">
        <v>401</v>
      </c>
      <c r="AQ1168" s="6" t="s">
        <v>1377</v>
      </c>
    </row>
    <row r="1169" spans="1:43" x14ac:dyDescent="0.25">
      <c r="A1169">
        <v>1167</v>
      </c>
      <c r="B1169">
        <v>241</v>
      </c>
      <c r="C1169">
        <v>1051</v>
      </c>
      <c r="D1169">
        <v>93</v>
      </c>
      <c r="E1169">
        <v>2</v>
      </c>
      <c r="F1169">
        <v>186</v>
      </c>
      <c r="G1169" t="str">
        <f>VLOOKUP($C1169,'Raw-products'!$A$2:$H$1261,MATCH(G$1,'Raw-products'!$A$1:$H$1,0))</f>
        <v>Trousers</v>
      </c>
      <c r="H1169" t="str">
        <f>VLOOKUP($C1169,'Raw-products'!$A$2:$H$1261,MATCH(H$1,'Raw-products'!$A$1:$H$1,0))</f>
        <v>Joggers</v>
      </c>
      <c r="I1169" t="str">
        <f>VLOOKUP($C1169,'Raw-products'!$A$2:$H$1261,MATCH(I$1,'Raw-products'!$A$1:$H$1,0))</f>
        <v>S</v>
      </c>
      <c r="J1169" t="str">
        <f>VLOOKUP($C1169,'Raw-products'!$A$2:$H$1261,MATCH(J$1,'Raw-products'!$A$1:$H$1,0))</f>
        <v>red</v>
      </c>
      <c r="K1169">
        <f>VLOOKUP($C1169,'Raw-products'!$A$2:$H$1261,MATCH(K$1,'Raw-products'!$A$1:$H$1,0))</f>
        <v>94</v>
      </c>
      <c r="L1169">
        <f>VLOOKUP($C1169,'Raw-products'!$A$2:$H$1261,MATCH(L$1,'Raw-products'!$A$1:$H$1,0))</f>
        <v>71</v>
      </c>
      <c r="M1169" s="5">
        <f t="shared" si="36"/>
        <v>6674</v>
      </c>
      <c r="N1169" cm="1">
        <f t="array" ref="N1169:Q1169">_xlfn.XLOOKUP($B1169,'Raw -orders'!$A:$A,'Raw -orders'!$B:$E)</f>
        <v>401</v>
      </c>
      <c r="O1169">
        <v>33692</v>
      </c>
      <c r="P1169" s="1">
        <v>44399</v>
      </c>
      <c r="Q1169" s="1">
        <v>44425</v>
      </c>
      <c r="R1169" t="str" cm="1">
        <f t="array" ref="R1169:Y1169">_xlfn.XLOOKUP($N1169,'Raw - customers'!$A:$A,'Raw - customers'!$B:$I)</f>
        <v>Waylen Swallwell</v>
      </c>
      <c r="S1169" t="str">
        <v>Non-binary</v>
      </c>
      <c r="T1169">
        <v>73</v>
      </c>
      <c r="U1169" t="str">
        <v>254 Layla AvenueSuite 506</v>
      </c>
      <c r="V1169">
        <v>613</v>
      </c>
      <c r="W1169" t="str">
        <v>Sarahstad</v>
      </c>
      <c r="X1169" t="str">
        <v>Western Australia</v>
      </c>
      <c r="Y1169" t="str">
        <v>Australia</v>
      </c>
      <c r="Z1169">
        <v>7</v>
      </c>
      <c r="AA1169" s="3" t="str">
        <f t="shared" si="37"/>
        <v>20 to 30</v>
      </c>
      <c r="AP1169" s="6">
        <v>401</v>
      </c>
      <c r="AQ1169" s="6" t="s">
        <v>1377</v>
      </c>
    </row>
    <row r="1170" spans="1:43" x14ac:dyDescent="0.25">
      <c r="A1170">
        <v>1168</v>
      </c>
      <c r="B1170">
        <v>241</v>
      </c>
      <c r="C1170">
        <v>333</v>
      </c>
      <c r="D1170">
        <v>109</v>
      </c>
      <c r="E1170">
        <v>2</v>
      </c>
      <c r="F1170">
        <v>218</v>
      </c>
      <c r="G1170" t="str">
        <f>VLOOKUP($C1170,'Raw-products'!$A$2:$H$1261,MATCH(G$1,'Raw-products'!$A$1:$H$1,0))</f>
        <v>Shirt</v>
      </c>
      <c r="H1170" t="str">
        <f>VLOOKUP($C1170,'Raw-products'!$A$2:$H$1261,MATCH(H$1,'Raw-products'!$A$1:$H$1,0))</f>
        <v>Mandarin Collar</v>
      </c>
      <c r="I1170" t="str">
        <f>VLOOKUP($C1170,'Raw-products'!$A$2:$H$1261,MATCH(I$1,'Raw-products'!$A$1:$H$1,0))</f>
        <v>L</v>
      </c>
      <c r="J1170" t="str">
        <f>VLOOKUP($C1170,'Raw-products'!$A$2:$H$1261,MATCH(J$1,'Raw-products'!$A$1:$H$1,0))</f>
        <v>green</v>
      </c>
      <c r="K1170">
        <f>VLOOKUP($C1170,'Raw-products'!$A$2:$H$1261,MATCH(K$1,'Raw-products'!$A$1:$H$1,0))</f>
        <v>108</v>
      </c>
      <c r="L1170">
        <f>VLOOKUP($C1170,'Raw-products'!$A$2:$H$1261,MATCH(L$1,'Raw-products'!$A$1:$H$1,0))</f>
        <v>67</v>
      </c>
      <c r="M1170" s="5">
        <f t="shared" si="36"/>
        <v>7236</v>
      </c>
      <c r="N1170" cm="1">
        <f t="array" ref="N1170:Q1170">_xlfn.XLOOKUP($B1170,'Raw -orders'!$A:$A,'Raw -orders'!$B:$E)</f>
        <v>401</v>
      </c>
      <c r="O1170">
        <v>33692</v>
      </c>
      <c r="P1170" s="1">
        <v>44399</v>
      </c>
      <c r="Q1170" s="1">
        <v>44425</v>
      </c>
      <c r="R1170" t="str" cm="1">
        <f t="array" ref="R1170:Y1170">_xlfn.XLOOKUP($N1170,'Raw - customers'!$A:$A,'Raw - customers'!$B:$I)</f>
        <v>Waylen Swallwell</v>
      </c>
      <c r="S1170" t="str">
        <v>Non-binary</v>
      </c>
      <c r="T1170">
        <v>73</v>
      </c>
      <c r="U1170" t="str">
        <v>254 Layla AvenueSuite 506</v>
      </c>
      <c r="V1170">
        <v>613</v>
      </c>
      <c r="W1170" t="str">
        <v>Sarahstad</v>
      </c>
      <c r="X1170" t="str">
        <v>Western Australia</v>
      </c>
      <c r="Y1170" t="str">
        <v>Australia</v>
      </c>
      <c r="Z1170">
        <v>7</v>
      </c>
      <c r="AA1170" s="3" t="str">
        <f t="shared" si="37"/>
        <v>20 to 30</v>
      </c>
      <c r="AP1170" s="6">
        <v>401</v>
      </c>
      <c r="AQ1170" s="6" t="s">
        <v>1377</v>
      </c>
    </row>
    <row r="1171" spans="1:43" x14ac:dyDescent="0.25">
      <c r="A1171">
        <v>1169</v>
      </c>
      <c r="B1171">
        <v>242</v>
      </c>
      <c r="C1171">
        <v>26</v>
      </c>
      <c r="D1171">
        <v>96</v>
      </c>
      <c r="E1171">
        <v>3</v>
      </c>
      <c r="F1171">
        <v>288</v>
      </c>
      <c r="G1171" t="str">
        <f>VLOOKUP($C1171,'Raw-products'!$A$2:$H$1261,MATCH(G$1,'Raw-products'!$A$1:$H$1,0))</f>
        <v>Shirt</v>
      </c>
      <c r="H1171" t="str">
        <f>VLOOKUP($C1171,'Raw-products'!$A$2:$H$1261,MATCH(H$1,'Raw-products'!$A$1:$H$1,0))</f>
        <v>Oxford Cloth</v>
      </c>
      <c r="I1171" t="str">
        <f>VLOOKUP($C1171,'Raw-products'!$A$2:$H$1261,MATCH(I$1,'Raw-products'!$A$1:$H$1,0))</f>
        <v>S</v>
      </c>
      <c r="J1171" t="str">
        <f>VLOOKUP($C1171,'Raw-products'!$A$2:$H$1261,MATCH(J$1,'Raw-products'!$A$1:$H$1,0))</f>
        <v>indigo</v>
      </c>
      <c r="K1171">
        <f>VLOOKUP($C1171,'Raw-products'!$A$2:$H$1261,MATCH(K$1,'Raw-products'!$A$1:$H$1,0))</f>
        <v>114</v>
      </c>
      <c r="L1171">
        <f>VLOOKUP($C1171,'Raw-products'!$A$2:$H$1261,MATCH(L$1,'Raw-products'!$A$1:$H$1,0))</f>
        <v>59</v>
      </c>
      <c r="M1171" s="5">
        <f t="shared" si="36"/>
        <v>6726</v>
      </c>
      <c r="N1171" cm="1">
        <f t="array" ref="N1171:Q1171">_xlfn.XLOOKUP($B1171,'Raw -orders'!$A:$A,'Raw -orders'!$B:$E)</f>
        <v>909</v>
      </c>
      <c r="O1171">
        <v>12202</v>
      </c>
      <c r="P1171" s="1">
        <v>44433</v>
      </c>
      <c r="Q1171" s="1">
        <v>44452</v>
      </c>
      <c r="R1171" t="str" cm="1">
        <f t="array" ref="R1171:Y1171">_xlfn.XLOOKUP($N1171,'Raw - customers'!$A:$A,'Raw - customers'!$B:$I)</f>
        <v>Patin Circuit</v>
      </c>
      <c r="S1171" t="str">
        <v>Genderqueer</v>
      </c>
      <c r="T1171">
        <v>62</v>
      </c>
      <c r="U1171" t="str">
        <v>976 Murray Station StApt. 036</v>
      </c>
      <c r="V1171">
        <v>3227</v>
      </c>
      <c r="W1171" t="str">
        <v>Langfort</v>
      </c>
      <c r="X1171" t="str">
        <v>Tasmania</v>
      </c>
      <c r="Y1171" t="str">
        <v>Australia</v>
      </c>
      <c r="Z1171">
        <v>8</v>
      </c>
      <c r="AA1171" s="3" t="str">
        <f t="shared" si="37"/>
        <v>10 to 20</v>
      </c>
      <c r="AP1171" s="6">
        <v>909</v>
      </c>
      <c r="AQ1171" s="6" t="s">
        <v>1414</v>
      </c>
    </row>
    <row r="1172" spans="1:43" x14ac:dyDescent="0.25">
      <c r="A1172">
        <v>1170</v>
      </c>
      <c r="B1172">
        <v>242</v>
      </c>
      <c r="C1172">
        <v>1002</v>
      </c>
      <c r="D1172">
        <v>106</v>
      </c>
      <c r="E1172">
        <v>3</v>
      </c>
      <c r="F1172">
        <v>318</v>
      </c>
      <c r="G1172" t="str">
        <f>VLOOKUP($C1172,'Raw-products'!$A$2:$H$1261,MATCH(G$1,'Raw-products'!$A$1:$H$1,0))</f>
        <v>Trousers</v>
      </c>
      <c r="H1172" t="str">
        <f>VLOOKUP($C1172,'Raw-products'!$A$2:$H$1261,MATCH(H$1,'Raw-products'!$A$1:$H$1,0))</f>
        <v>Wool</v>
      </c>
      <c r="I1172" t="str">
        <f>VLOOKUP($C1172,'Raw-products'!$A$2:$H$1261,MATCH(I$1,'Raw-products'!$A$1:$H$1,0))</f>
        <v>M</v>
      </c>
      <c r="J1172" t="str">
        <f>VLOOKUP($C1172,'Raw-products'!$A$2:$H$1261,MATCH(J$1,'Raw-products'!$A$1:$H$1,0))</f>
        <v>blue</v>
      </c>
      <c r="K1172">
        <f>VLOOKUP($C1172,'Raw-products'!$A$2:$H$1261,MATCH(K$1,'Raw-products'!$A$1:$H$1,0))</f>
        <v>111</v>
      </c>
      <c r="L1172">
        <f>VLOOKUP($C1172,'Raw-products'!$A$2:$H$1261,MATCH(L$1,'Raw-products'!$A$1:$H$1,0))</f>
        <v>52</v>
      </c>
      <c r="M1172" s="5">
        <f t="shared" si="36"/>
        <v>5772</v>
      </c>
      <c r="N1172" cm="1">
        <f t="array" ref="N1172:Q1172">_xlfn.XLOOKUP($B1172,'Raw -orders'!$A:$A,'Raw -orders'!$B:$E)</f>
        <v>909</v>
      </c>
      <c r="O1172">
        <v>12202</v>
      </c>
      <c r="P1172" s="1">
        <v>44433</v>
      </c>
      <c r="Q1172" s="1">
        <v>44452</v>
      </c>
      <c r="R1172" t="str" cm="1">
        <f t="array" ref="R1172:Y1172">_xlfn.XLOOKUP($N1172,'Raw - customers'!$A:$A,'Raw - customers'!$B:$I)</f>
        <v>Patin Circuit</v>
      </c>
      <c r="S1172" t="str">
        <v>Genderqueer</v>
      </c>
      <c r="T1172">
        <v>62</v>
      </c>
      <c r="U1172" t="str">
        <v>976 Murray Station StApt. 036</v>
      </c>
      <c r="V1172">
        <v>3227</v>
      </c>
      <c r="W1172" t="str">
        <v>Langfort</v>
      </c>
      <c r="X1172" t="str">
        <v>Tasmania</v>
      </c>
      <c r="Y1172" t="str">
        <v>Australia</v>
      </c>
      <c r="Z1172">
        <v>8</v>
      </c>
      <c r="AA1172" s="3" t="str">
        <f t="shared" si="37"/>
        <v>10 to 20</v>
      </c>
      <c r="AP1172" s="6">
        <v>909</v>
      </c>
      <c r="AQ1172" s="6" t="s">
        <v>1414</v>
      </c>
    </row>
    <row r="1173" spans="1:43" x14ac:dyDescent="0.25">
      <c r="A1173">
        <v>1171</v>
      </c>
      <c r="B1173">
        <v>242</v>
      </c>
      <c r="C1173">
        <v>877</v>
      </c>
      <c r="D1173">
        <v>94</v>
      </c>
      <c r="E1173">
        <v>1</v>
      </c>
      <c r="F1173">
        <v>94</v>
      </c>
      <c r="G1173" t="str">
        <f>VLOOKUP($C1173,'Raw-products'!$A$2:$H$1261,MATCH(G$1,'Raw-products'!$A$1:$H$1,0))</f>
        <v>Trousers</v>
      </c>
      <c r="H1173" t="str">
        <f>VLOOKUP($C1173,'Raw-products'!$A$2:$H$1261,MATCH(H$1,'Raw-products'!$A$1:$H$1,0))</f>
        <v>Cords</v>
      </c>
      <c r="I1173" t="str">
        <f>VLOOKUP($C1173,'Raw-products'!$A$2:$H$1261,MATCH(I$1,'Raw-products'!$A$1:$H$1,0))</f>
        <v>M</v>
      </c>
      <c r="J1173" t="str">
        <f>VLOOKUP($C1173,'Raw-products'!$A$2:$H$1261,MATCH(J$1,'Raw-products'!$A$1:$H$1,0))</f>
        <v>red</v>
      </c>
      <c r="K1173">
        <f>VLOOKUP($C1173,'Raw-products'!$A$2:$H$1261,MATCH(K$1,'Raw-products'!$A$1:$H$1,0))</f>
        <v>113</v>
      </c>
      <c r="L1173">
        <f>VLOOKUP($C1173,'Raw-products'!$A$2:$H$1261,MATCH(L$1,'Raw-products'!$A$1:$H$1,0))</f>
        <v>68</v>
      </c>
      <c r="M1173" s="5">
        <f t="shared" si="36"/>
        <v>7684</v>
      </c>
      <c r="N1173" cm="1">
        <f t="array" ref="N1173:Q1173">_xlfn.XLOOKUP($B1173,'Raw -orders'!$A:$A,'Raw -orders'!$B:$E)</f>
        <v>909</v>
      </c>
      <c r="O1173">
        <v>12202</v>
      </c>
      <c r="P1173" s="1">
        <v>44433</v>
      </c>
      <c r="Q1173" s="1">
        <v>44452</v>
      </c>
      <c r="R1173" t="str" cm="1">
        <f t="array" ref="R1173:Y1173">_xlfn.XLOOKUP($N1173,'Raw - customers'!$A:$A,'Raw - customers'!$B:$I)</f>
        <v>Patin Circuit</v>
      </c>
      <c r="S1173" t="str">
        <v>Genderqueer</v>
      </c>
      <c r="T1173">
        <v>62</v>
      </c>
      <c r="U1173" t="str">
        <v>976 Murray Station StApt. 036</v>
      </c>
      <c r="V1173">
        <v>3227</v>
      </c>
      <c r="W1173" t="str">
        <v>Langfort</v>
      </c>
      <c r="X1173" t="str">
        <v>Tasmania</v>
      </c>
      <c r="Y1173" t="str">
        <v>Australia</v>
      </c>
      <c r="Z1173">
        <v>8</v>
      </c>
      <c r="AA1173" s="3" t="str">
        <f t="shared" si="37"/>
        <v>10 to 20</v>
      </c>
      <c r="AP1173" s="6">
        <v>909</v>
      </c>
      <c r="AQ1173" s="6" t="s">
        <v>1414</v>
      </c>
    </row>
    <row r="1174" spans="1:43" x14ac:dyDescent="0.25">
      <c r="A1174">
        <v>1172</v>
      </c>
      <c r="B1174">
        <v>242</v>
      </c>
      <c r="C1174">
        <v>950</v>
      </c>
      <c r="D1174">
        <v>97</v>
      </c>
      <c r="E1174">
        <v>1</v>
      </c>
      <c r="F1174">
        <v>97</v>
      </c>
      <c r="G1174" t="str">
        <f>VLOOKUP($C1174,'Raw-products'!$A$2:$H$1261,MATCH(G$1,'Raw-products'!$A$1:$H$1,0))</f>
        <v>Trousers</v>
      </c>
      <c r="H1174" t="str">
        <f>VLOOKUP($C1174,'Raw-products'!$A$2:$H$1261,MATCH(H$1,'Raw-products'!$A$1:$H$1,0))</f>
        <v>Slim-Fit</v>
      </c>
      <c r="I1174" t="str">
        <f>VLOOKUP($C1174,'Raw-products'!$A$2:$H$1261,MATCH(I$1,'Raw-products'!$A$1:$H$1,0))</f>
        <v>XS</v>
      </c>
      <c r="J1174" t="str">
        <f>VLOOKUP($C1174,'Raw-products'!$A$2:$H$1261,MATCH(J$1,'Raw-products'!$A$1:$H$1,0))</f>
        <v>orange</v>
      </c>
      <c r="K1174">
        <f>VLOOKUP($C1174,'Raw-products'!$A$2:$H$1261,MATCH(K$1,'Raw-products'!$A$1:$H$1,0))</f>
        <v>119</v>
      </c>
      <c r="L1174">
        <f>VLOOKUP($C1174,'Raw-products'!$A$2:$H$1261,MATCH(L$1,'Raw-products'!$A$1:$H$1,0))</f>
        <v>69</v>
      </c>
      <c r="M1174" s="5">
        <f t="shared" si="36"/>
        <v>8211</v>
      </c>
      <c r="N1174" cm="1">
        <f t="array" ref="N1174:Q1174">_xlfn.XLOOKUP($B1174,'Raw -orders'!$A:$A,'Raw -orders'!$B:$E)</f>
        <v>909</v>
      </c>
      <c r="O1174">
        <v>12202</v>
      </c>
      <c r="P1174" s="1">
        <v>44433</v>
      </c>
      <c r="Q1174" s="1">
        <v>44452</v>
      </c>
      <c r="R1174" t="str" cm="1">
        <f t="array" ref="R1174:Y1174">_xlfn.XLOOKUP($N1174,'Raw - customers'!$A:$A,'Raw - customers'!$B:$I)</f>
        <v>Patin Circuit</v>
      </c>
      <c r="S1174" t="str">
        <v>Genderqueer</v>
      </c>
      <c r="T1174">
        <v>62</v>
      </c>
      <c r="U1174" t="str">
        <v>976 Murray Station StApt. 036</v>
      </c>
      <c r="V1174">
        <v>3227</v>
      </c>
      <c r="W1174" t="str">
        <v>Langfort</v>
      </c>
      <c r="X1174" t="str">
        <v>Tasmania</v>
      </c>
      <c r="Y1174" t="str">
        <v>Australia</v>
      </c>
      <c r="Z1174">
        <v>8</v>
      </c>
      <c r="AA1174" s="3" t="str">
        <f t="shared" si="37"/>
        <v>10 to 20</v>
      </c>
      <c r="AP1174" s="6">
        <v>909</v>
      </c>
      <c r="AQ1174" s="6" t="s">
        <v>1414</v>
      </c>
    </row>
    <row r="1175" spans="1:43" x14ac:dyDescent="0.25">
      <c r="A1175">
        <v>1173</v>
      </c>
      <c r="B1175">
        <v>242</v>
      </c>
      <c r="C1175">
        <v>182</v>
      </c>
      <c r="D1175">
        <v>98</v>
      </c>
      <c r="E1175">
        <v>3</v>
      </c>
      <c r="F1175">
        <v>294</v>
      </c>
      <c r="G1175" t="str">
        <f>VLOOKUP($C1175,'Raw-products'!$A$2:$H$1261,MATCH(G$1,'Raw-products'!$A$1:$H$1,0))</f>
        <v>Shirt</v>
      </c>
      <c r="H1175" t="str">
        <f>VLOOKUP($C1175,'Raw-products'!$A$2:$H$1261,MATCH(H$1,'Raw-products'!$A$1:$H$1,0))</f>
        <v>Camp Collared</v>
      </c>
      <c r="I1175" t="str">
        <f>VLOOKUP($C1175,'Raw-products'!$A$2:$H$1261,MATCH(I$1,'Raw-products'!$A$1:$H$1,0))</f>
        <v>M</v>
      </c>
      <c r="J1175" t="str">
        <f>VLOOKUP($C1175,'Raw-products'!$A$2:$H$1261,MATCH(J$1,'Raw-products'!$A$1:$H$1,0))</f>
        <v>orange</v>
      </c>
      <c r="K1175">
        <f>VLOOKUP($C1175,'Raw-products'!$A$2:$H$1261,MATCH(K$1,'Raw-products'!$A$1:$H$1,0))</f>
        <v>112</v>
      </c>
      <c r="L1175">
        <f>VLOOKUP($C1175,'Raw-products'!$A$2:$H$1261,MATCH(L$1,'Raw-products'!$A$1:$H$1,0))</f>
        <v>65</v>
      </c>
      <c r="M1175" s="5">
        <f t="shared" si="36"/>
        <v>7280</v>
      </c>
      <c r="N1175" cm="1">
        <f t="array" ref="N1175:Q1175">_xlfn.XLOOKUP($B1175,'Raw -orders'!$A:$A,'Raw -orders'!$B:$E)</f>
        <v>909</v>
      </c>
      <c r="O1175">
        <v>12202</v>
      </c>
      <c r="P1175" s="1">
        <v>44433</v>
      </c>
      <c r="Q1175" s="1">
        <v>44452</v>
      </c>
      <c r="R1175" t="str" cm="1">
        <f t="array" ref="R1175:Y1175">_xlfn.XLOOKUP($N1175,'Raw - customers'!$A:$A,'Raw - customers'!$B:$I)</f>
        <v>Patin Circuit</v>
      </c>
      <c r="S1175" t="str">
        <v>Genderqueer</v>
      </c>
      <c r="T1175">
        <v>62</v>
      </c>
      <c r="U1175" t="str">
        <v>976 Murray Station StApt. 036</v>
      </c>
      <c r="V1175">
        <v>3227</v>
      </c>
      <c r="W1175" t="str">
        <v>Langfort</v>
      </c>
      <c r="X1175" t="str">
        <v>Tasmania</v>
      </c>
      <c r="Y1175" t="str">
        <v>Australia</v>
      </c>
      <c r="Z1175">
        <v>8</v>
      </c>
      <c r="AA1175" s="3" t="str">
        <f t="shared" si="37"/>
        <v>10 to 20</v>
      </c>
      <c r="AP1175" s="6">
        <v>909</v>
      </c>
      <c r="AQ1175" s="6" t="s">
        <v>1414</v>
      </c>
    </row>
    <row r="1176" spans="1:43" x14ac:dyDescent="0.25">
      <c r="A1176">
        <v>1174</v>
      </c>
      <c r="B1176">
        <v>242</v>
      </c>
      <c r="C1176">
        <v>729</v>
      </c>
      <c r="D1176">
        <v>119</v>
      </c>
      <c r="E1176">
        <v>3</v>
      </c>
      <c r="F1176">
        <v>357</v>
      </c>
      <c r="G1176" t="str">
        <f>VLOOKUP($C1176,'Raw-products'!$A$2:$H$1261,MATCH(G$1,'Raw-products'!$A$1:$H$1,0))</f>
        <v>Jacket</v>
      </c>
      <c r="H1176" t="str">
        <f>VLOOKUP($C1176,'Raw-products'!$A$2:$H$1261,MATCH(H$1,'Raw-products'!$A$1:$H$1,0))</f>
        <v>Trench Coat</v>
      </c>
      <c r="I1176" t="str">
        <f>VLOOKUP($C1176,'Raw-products'!$A$2:$H$1261,MATCH(I$1,'Raw-products'!$A$1:$H$1,0))</f>
        <v>XL</v>
      </c>
      <c r="J1176" t="str">
        <f>VLOOKUP($C1176,'Raw-products'!$A$2:$H$1261,MATCH(J$1,'Raw-products'!$A$1:$H$1,0))</f>
        <v>indigo</v>
      </c>
      <c r="K1176">
        <f>VLOOKUP($C1176,'Raw-products'!$A$2:$H$1261,MATCH(K$1,'Raw-products'!$A$1:$H$1,0))</f>
        <v>112</v>
      </c>
      <c r="L1176">
        <f>VLOOKUP($C1176,'Raw-products'!$A$2:$H$1261,MATCH(L$1,'Raw-products'!$A$1:$H$1,0))</f>
        <v>64</v>
      </c>
      <c r="M1176" s="5">
        <f t="shared" si="36"/>
        <v>7168</v>
      </c>
      <c r="N1176" cm="1">
        <f t="array" ref="N1176:Q1176">_xlfn.XLOOKUP($B1176,'Raw -orders'!$A:$A,'Raw -orders'!$B:$E)</f>
        <v>909</v>
      </c>
      <c r="O1176">
        <v>12202</v>
      </c>
      <c r="P1176" s="1">
        <v>44433</v>
      </c>
      <c r="Q1176" s="1">
        <v>44452</v>
      </c>
      <c r="R1176" t="str" cm="1">
        <f t="array" ref="R1176:Y1176">_xlfn.XLOOKUP($N1176,'Raw - customers'!$A:$A,'Raw - customers'!$B:$I)</f>
        <v>Patin Circuit</v>
      </c>
      <c r="S1176" t="str">
        <v>Genderqueer</v>
      </c>
      <c r="T1176">
        <v>62</v>
      </c>
      <c r="U1176" t="str">
        <v>976 Murray Station StApt. 036</v>
      </c>
      <c r="V1176">
        <v>3227</v>
      </c>
      <c r="W1176" t="str">
        <v>Langfort</v>
      </c>
      <c r="X1176" t="str">
        <v>Tasmania</v>
      </c>
      <c r="Y1176" t="str">
        <v>Australia</v>
      </c>
      <c r="Z1176">
        <v>8</v>
      </c>
      <c r="AA1176" s="3" t="str">
        <f t="shared" si="37"/>
        <v>10 to 20</v>
      </c>
      <c r="AP1176" s="6">
        <v>909</v>
      </c>
      <c r="AQ1176" s="6" t="s">
        <v>1414</v>
      </c>
    </row>
    <row r="1177" spans="1:43" x14ac:dyDescent="0.25">
      <c r="A1177">
        <v>1175</v>
      </c>
      <c r="B1177">
        <v>243</v>
      </c>
      <c r="C1177">
        <v>389</v>
      </c>
      <c r="D1177">
        <v>119</v>
      </c>
      <c r="E1177">
        <v>1</v>
      </c>
      <c r="F1177">
        <v>119</v>
      </c>
      <c r="G1177" t="str">
        <f>VLOOKUP($C1177,'Raw-products'!$A$2:$H$1261,MATCH(G$1,'Raw-products'!$A$1:$H$1,0))</f>
        <v>Shirt</v>
      </c>
      <c r="H1177" t="str">
        <f>VLOOKUP($C1177,'Raw-products'!$A$2:$H$1261,MATCH(H$1,'Raw-products'!$A$1:$H$1,0))</f>
        <v>Casual Slim Fit</v>
      </c>
      <c r="I1177" t="str">
        <f>VLOOKUP($C1177,'Raw-products'!$A$2:$H$1261,MATCH(I$1,'Raw-products'!$A$1:$H$1,0))</f>
        <v>XL</v>
      </c>
      <c r="J1177" t="str">
        <f>VLOOKUP($C1177,'Raw-products'!$A$2:$H$1261,MATCH(J$1,'Raw-products'!$A$1:$H$1,0))</f>
        <v>red</v>
      </c>
      <c r="K1177">
        <f>VLOOKUP($C1177,'Raw-products'!$A$2:$H$1261,MATCH(K$1,'Raw-products'!$A$1:$H$1,0))</f>
        <v>113</v>
      </c>
      <c r="L1177">
        <f>VLOOKUP($C1177,'Raw-products'!$A$2:$H$1261,MATCH(L$1,'Raw-products'!$A$1:$H$1,0))</f>
        <v>47</v>
      </c>
      <c r="M1177" s="5">
        <f t="shared" si="36"/>
        <v>5311</v>
      </c>
      <c r="N1177" cm="1">
        <f t="array" ref="N1177:Q1177">_xlfn.XLOOKUP($B1177,'Raw -orders'!$A:$A,'Raw -orders'!$B:$E)</f>
        <v>263</v>
      </c>
      <c r="O1177">
        <v>31631</v>
      </c>
      <c r="P1177" s="1">
        <v>44383</v>
      </c>
      <c r="Q1177" s="1">
        <v>44388</v>
      </c>
      <c r="R1177" t="str" cm="1">
        <f t="array" ref="R1177:Y1177">_xlfn.XLOOKUP($N1177,'Raw - customers'!$A:$A,'Raw - customers'!$B:$I)</f>
        <v>Ringo Sollars</v>
      </c>
      <c r="S1177" t="str">
        <v>Genderfluid</v>
      </c>
      <c r="T1177">
        <v>22</v>
      </c>
      <c r="U1177" t="str">
        <v>75 Kovacek KnollSuite 417</v>
      </c>
      <c r="V1177">
        <v>4122</v>
      </c>
      <c r="W1177" t="str">
        <v>West Cameron</v>
      </c>
      <c r="X1177" t="str">
        <v>Western Australia</v>
      </c>
      <c r="Y1177" t="str">
        <v>Australia</v>
      </c>
      <c r="Z1177">
        <v>7</v>
      </c>
      <c r="AA1177" s="3" t="str">
        <f t="shared" si="37"/>
        <v>0 to 10</v>
      </c>
      <c r="AP1177" s="6">
        <v>263</v>
      </c>
      <c r="AQ1177" s="6" t="s">
        <v>1377</v>
      </c>
    </row>
    <row r="1178" spans="1:43" x14ac:dyDescent="0.25">
      <c r="A1178">
        <v>1176</v>
      </c>
      <c r="B1178">
        <v>243</v>
      </c>
      <c r="C1178">
        <v>567</v>
      </c>
      <c r="D1178">
        <v>100</v>
      </c>
      <c r="E1178">
        <v>3</v>
      </c>
      <c r="F1178">
        <v>300</v>
      </c>
      <c r="G1178" t="str">
        <f>VLOOKUP($C1178,'Raw-products'!$A$2:$H$1261,MATCH(G$1,'Raw-products'!$A$1:$H$1,0))</f>
        <v>Jacket</v>
      </c>
      <c r="H1178" t="str">
        <f>VLOOKUP($C1178,'Raw-products'!$A$2:$H$1261,MATCH(H$1,'Raw-products'!$A$1:$H$1,0))</f>
        <v>Bomber</v>
      </c>
      <c r="I1178" t="str">
        <f>VLOOKUP($C1178,'Raw-products'!$A$2:$H$1261,MATCH(I$1,'Raw-products'!$A$1:$H$1,0))</f>
        <v>M</v>
      </c>
      <c r="J1178" t="str">
        <f>VLOOKUP($C1178,'Raw-products'!$A$2:$H$1261,MATCH(J$1,'Raw-products'!$A$1:$H$1,0))</f>
        <v>orange</v>
      </c>
      <c r="K1178">
        <f>VLOOKUP($C1178,'Raw-products'!$A$2:$H$1261,MATCH(K$1,'Raw-products'!$A$1:$H$1,0))</f>
        <v>90</v>
      </c>
      <c r="L1178">
        <f>VLOOKUP($C1178,'Raw-products'!$A$2:$H$1261,MATCH(L$1,'Raw-products'!$A$1:$H$1,0))</f>
        <v>69</v>
      </c>
      <c r="M1178" s="5">
        <f t="shared" si="36"/>
        <v>6210</v>
      </c>
      <c r="N1178" cm="1">
        <f t="array" ref="N1178:Q1178">_xlfn.XLOOKUP($B1178,'Raw -orders'!$A:$A,'Raw -orders'!$B:$E)</f>
        <v>263</v>
      </c>
      <c r="O1178">
        <v>31631</v>
      </c>
      <c r="P1178" s="1">
        <v>44383</v>
      </c>
      <c r="Q1178" s="1">
        <v>44388</v>
      </c>
      <c r="R1178" t="str" cm="1">
        <f t="array" ref="R1178:Y1178">_xlfn.XLOOKUP($N1178,'Raw - customers'!$A:$A,'Raw - customers'!$B:$I)</f>
        <v>Ringo Sollars</v>
      </c>
      <c r="S1178" t="str">
        <v>Genderfluid</v>
      </c>
      <c r="T1178">
        <v>22</v>
      </c>
      <c r="U1178" t="str">
        <v>75 Kovacek KnollSuite 417</v>
      </c>
      <c r="V1178">
        <v>4122</v>
      </c>
      <c r="W1178" t="str">
        <v>West Cameron</v>
      </c>
      <c r="X1178" t="str">
        <v>Western Australia</v>
      </c>
      <c r="Y1178" t="str">
        <v>Australia</v>
      </c>
      <c r="Z1178">
        <v>7</v>
      </c>
      <c r="AA1178" s="3" t="str">
        <f t="shared" si="37"/>
        <v>0 to 10</v>
      </c>
      <c r="AP1178" s="6">
        <v>263</v>
      </c>
      <c r="AQ1178" s="6" t="s">
        <v>1377</v>
      </c>
    </row>
    <row r="1179" spans="1:43" x14ac:dyDescent="0.25">
      <c r="A1179">
        <v>1177</v>
      </c>
      <c r="B1179">
        <v>244</v>
      </c>
      <c r="C1179">
        <v>429</v>
      </c>
      <c r="D1179">
        <v>107</v>
      </c>
      <c r="E1179">
        <v>3</v>
      </c>
      <c r="F1179">
        <v>321</v>
      </c>
      <c r="G1179" t="str">
        <f>VLOOKUP($C1179,'Raw-products'!$A$2:$H$1261,MATCH(G$1,'Raw-products'!$A$1:$H$1,0))</f>
        <v>Jacket</v>
      </c>
      <c r="H1179" t="str">
        <f>VLOOKUP($C1179,'Raw-products'!$A$2:$H$1261,MATCH(H$1,'Raw-products'!$A$1:$H$1,0))</f>
        <v>Denim</v>
      </c>
      <c r="I1179" t="str">
        <f>VLOOKUP($C1179,'Raw-products'!$A$2:$H$1261,MATCH(I$1,'Raw-products'!$A$1:$H$1,0))</f>
        <v>XL</v>
      </c>
      <c r="J1179" t="str">
        <f>VLOOKUP($C1179,'Raw-products'!$A$2:$H$1261,MATCH(J$1,'Raw-products'!$A$1:$H$1,0))</f>
        <v>orange</v>
      </c>
      <c r="K1179">
        <f>VLOOKUP($C1179,'Raw-products'!$A$2:$H$1261,MATCH(K$1,'Raw-products'!$A$1:$H$1,0))</f>
        <v>92</v>
      </c>
      <c r="L1179">
        <f>VLOOKUP($C1179,'Raw-products'!$A$2:$H$1261,MATCH(L$1,'Raw-products'!$A$1:$H$1,0))</f>
        <v>79</v>
      </c>
      <c r="M1179" s="5">
        <f t="shared" si="36"/>
        <v>7268</v>
      </c>
      <c r="N1179" cm="1">
        <f t="array" ref="N1179:Q1179">_xlfn.XLOOKUP($B1179,'Raw -orders'!$A:$A,'Raw -orders'!$B:$E)</f>
        <v>637</v>
      </c>
      <c r="O1179">
        <v>18966</v>
      </c>
      <c r="P1179" s="1">
        <v>44441</v>
      </c>
      <c r="Q1179" s="1">
        <v>44448</v>
      </c>
      <c r="R1179" t="str" cm="1">
        <f t="array" ref="R1179:Y1179">_xlfn.XLOOKUP($N1179,'Raw - customers'!$A:$A,'Raw - customers'!$B:$I)</f>
        <v>Morie Woodfield</v>
      </c>
      <c r="S1179" t="str">
        <v>Bigender</v>
      </c>
      <c r="T1179">
        <v>58</v>
      </c>
      <c r="U1179" t="str">
        <v>8007 Joel SquareApt. 874</v>
      </c>
      <c r="V1179">
        <v>7700</v>
      </c>
      <c r="W1179" t="str">
        <v>Lilystad</v>
      </c>
      <c r="X1179" t="str">
        <v>Western Australia</v>
      </c>
      <c r="Y1179" t="str">
        <v>Australia</v>
      </c>
      <c r="Z1179">
        <v>9</v>
      </c>
      <c r="AA1179" s="3" t="str">
        <f t="shared" si="37"/>
        <v>0 to 10</v>
      </c>
      <c r="AP1179" s="6">
        <v>637</v>
      </c>
      <c r="AQ1179" s="6" t="s">
        <v>1377</v>
      </c>
    </row>
    <row r="1180" spans="1:43" x14ac:dyDescent="0.25">
      <c r="A1180">
        <v>1178</v>
      </c>
      <c r="B1180">
        <v>244</v>
      </c>
      <c r="C1180">
        <v>896</v>
      </c>
      <c r="D1180">
        <v>94</v>
      </c>
      <c r="E1180">
        <v>3</v>
      </c>
      <c r="F1180">
        <v>282</v>
      </c>
      <c r="G1180" t="str">
        <f>VLOOKUP($C1180,'Raw-products'!$A$2:$H$1261,MATCH(G$1,'Raw-products'!$A$1:$H$1,0))</f>
        <v>Trousers</v>
      </c>
      <c r="H1180" t="str">
        <f>VLOOKUP($C1180,'Raw-products'!$A$2:$H$1261,MATCH(H$1,'Raw-products'!$A$1:$H$1,0))</f>
        <v>Cords</v>
      </c>
      <c r="I1180" t="str">
        <f>VLOOKUP($C1180,'Raw-products'!$A$2:$H$1261,MATCH(I$1,'Raw-products'!$A$1:$H$1,0))</f>
        <v>S</v>
      </c>
      <c r="J1180" t="str">
        <f>VLOOKUP($C1180,'Raw-products'!$A$2:$H$1261,MATCH(J$1,'Raw-products'!$A$1:$H$1,0))</f>
        <v>blue</v>
      </c>
      <c r="K1180">
        <f>VLOOKUP($C1180,'Raw-products'!$A$2:$H$1261,MATCH(K$1,'Raw-products'!$A$1:$H$1,0))</f>
        <v>113</v>
      </c>
      <c r="L1180">
        <f>VLOOKUP($C1180,'Raw-products'!$A$2:$H$1261,MATCH(L$1,'Raw-products'!$A$1:$H$1,0))</f>
        <v>59</v>
      </c>
      <c r="M1180" s="5">
        <f t="shared" si="36"/>
        <v>6667</v>
      </c>
      <c r="N1180" cm="1">
        <f t="array" ref="N1180:Q1180">_xlfn.XLOOKUP($B1180,'Raw -orders'!$A:$A,'Raw -orders'!$B:$E)</f>
        <v>637</v>
      </c>
      <c r="O1180">
        <v>18966</v>
      </c>
      <c r="P1180" s="1">
        <v>44441</v>
      </c>
      <c r="Q1180" s="1">
        <v>44448</v>
      </c>
      <c r="R1180" t="str" cm="1">
        <f t="array" ref="R1180:Y1180">_xlfn.XLOOKUP($N1180,'Raw - customers'!$A:$A,'Raw - customers'!$B:$I)</f>
        <v>Morie Woodfield</v>
      </c>
      <c r="S1180" t="str">
        <v>Bigender</v>
      </c>
      <c r="T1180">
        <v>58</v>
      </c>
      <c r="U1180" t="str">
        <v>8007 Joel SquareApt. 874</v>
      </c>
      <c r="V1180">
        <v>7700</v>
      </c>
      <c r="W1180" t="str">
        <v>Lilystad</v>
      </c>
      <c r="X1180" t="str">
        <v>Western Australia</v>
      </c>
      <c r="Y1180" t="str">
        <v>Australia</v>
      </c>
      <c r="Z1180">
        <v>9</v>
      </c>
      <c r="AA1180" s="3" t="str">
        <f t="shared" si="37"/>
        <v>0 to 10</v>
      </c>
      <c r="AP1180" s="6">
        <v>637</v>
      </c>
      <c r="AQ1180" s="6" t="s">
        <v>1377</v>
      </c>
    </row>
    <row r="1181" spans="1:43" x14ac:dyDescent="0.25">
      <c r="A1181">
        <v>1179</v>
      </c>
      <c r="B1181">
        <v>244</v>
      </c>
      <c r="C1181">
        <v>777</v>
      </c>
      <c r="D1181">
        <v>91</v>
      </c>
      <c r="E1181">
        <v>1</v>
      </c>
      <c r="F1181">
        <v>91</v>
      </c>
      <c r="G1181" t="str">
        <f>VLOOKUP($C1181,'Raw-products'!$A$2:$H$1261,MATCH(G$1,'Raw-products'!$A$1:$H$1,0))</f>
        <v>Jacket</v>
      </c>
      <c r="H1181" t="str">
        <f>VLOOKUP($C1181,'Raw-products'!$A$2:$H$1261,MATCH(H$1,'Raw-products'!$A$1:$H$1,0))</f>
        <v>Pullover</v>
      </c>
      <c r="I1181" t="str">
        <f>VLOOKUP($C1181,'Raw-products'!$A$2:$H$1261,MATCH(I$1,'Raw-products'!$A$1:$H$1,0))</f>
        <v>M</v>
      </c>
      <c r="J1181" t="str">
        <f>VLOOKUP($C1181,'Raw-products'!$A$2:$H$1261,MATCH(J$1,'Raw-products'!$A$1:$H$1,0))</f>
        <v>orange</v>
      </c>
      <c r="K1181">
        <f>VLOOKUP($C1181,'Raw-products'!$A$2:$H$1261,MATCH(K$1,'Raw-products'!$A$1:$H$1,0))</f>
        <v>114</v>
      </c>
      <c r="L1181">
        <f>VLOOKUP($C1181,'Raw-products'!$A$2:$H$1261,MATCH(L$1,'Raw-products'!$A$1:$H$1,0))</f>
        <v>60</v>
      </c>
      <c r="M1181" s="5">
        <f t="shared" si="36"/>
        <v>6840</v>
      </c>
      <c r="N1181" cm="1">
        <f t="array" ref="N1181:Q1181">_xlfn.XLOOKUP($B1181,'Raw -orders'!$A:$A,'Raw -orders'!$B:$E)</f>
        <v>637</v>
      </c>
      <c r="O1181">
        <v>18966</v>
      </c>
      <c r="P1181" s="1">
        <v>44441</v>
      </c>
      <c r="Q1181" s="1">
        <v>44448</v>
      </c>
      <c r="R1181" t="str" cm="1">
        <f t="array" ref="R1181:Y1181">_xlfn.XLOOKUP($N1181,'Raw - customers'!$A:$A,'Raw - customers'!$B:$I)</f>
        <v>Morie Woodfield</v>
      </c>
      <c r="S1181" t="str">
        <v>Bigender</v>
      </c>
      <c r="T1181">
        <v>58</v>
      </c>
      <c r="U1181" t="str">
        <v>8007 Joel SquareApt. 874</v>
      </c>
      <c r="V1181">
        <v>7700</v>
      </c>
      <c r="W1181" t="str">
        <v>Lilystad</v>
      </c>
      <c r="X1181" t="str">
        <v>Western Australia</v>
      </c>
      <c r="Y1181" t="str">
        <v>Australia</v>
      </c>
      <c r="Z1181">
        <v>9</v>
      </c>
      <c r="AA1181" s="3" t="str">
        <f t="shared" si="37"/>
        <v>0 to 10</v>
      </c>
      <c r="AP1181" s="6">
        <v>637</v>
      </c>
      <c r="AQ1181" s="6" t="s">
        <v>1377</v>
      </c>
    </row>
    <row r="1182" spans="1:43" x14ac:dyDescent="0.25">
      <c r="A1182">
        <v>1180</v>
      </c>
      <c r="B1182">
        <v>244</v>
      </c>
      <c r="C1182">
        <v>205</v>
      </c>
      <c r="D1182">
        <v>98</v>
      </c>
      <c r="E1182">
        <v>2</v>
      </c>
      <c r="F1182">
        <v>196</v>
      </c>
      <c r="G1182" t="str">
        <f>VLOOKUP($C1182,'Raw-products'!$A$2:$H$1261,MATCH(G$1,'Raw-products'!$A$1:$H$1,0))</f>
        <v>Shirt</v>
      </c>
      <c r="H1182" t="str">
        <f>VLOOKUP($C1182,'Raw-products'!$A$2:$H$1261,MATCH(H$1,'Raw-products'!$A$1:$H$1,0))</f>
        <v>Camp Collared</v>
      </c>
      <c r="I1182" t="str">
        <f>VLOOKUP($C1182,'Raw-products'!$A$2:$H$1261,MATCH(I$1,'Raw-products'!$A$1:$H$1,0))</f>
        <v>XS</v>
      </c>
      <c r="J1182" t="str">
        <f>VLOOKUP($C1182,'Raw-products'!$A$2:$H$1261,MATCH(J$1,'Raw-products'!$A$1:$H$1,0))</f>
        <v>violet</v>
      </c>
      <c r="K1182">
        <f>VLOOKUP($C1182,'Raw-products'!$A$2:$H$1261,MATCH(K$1,'Raw-products'!$A$1:$H$1,0))</f>
        <v>112</v>
      </c>
      <c r="L1182">
        <f>VLOOKUP($C1182,'Raw-products'!$A$2:$H$1261,MATCH(L$1,'Raw-products'!$A$1:$H$1,0))</f>
        <v>72</v>
      </c>
      <c r="M1182" s="5">
        <f t="shared" si="36"/>
        <v>8064</v>
      </c>
      <c r="N1182" cm="1">
        <f t="array" ref="N1182:Q1182">_xlfn.XLOOKUP($B1182,'Raw -orders'!$A:$A,'Raw -orders'!$B:$E)</f>
        <v>637</v>
      </c>
      <c r="O1182">
        <v>18966</v>
      </c>
      <c r="P1182" s="1">
        <v>44441</v>
      </c>
      <c r="Q1182" s="1">
        <v>44448</v>
      </c>
      <c r="R1182" t="str" cm="1">
        <f t="array" ref="R1182:Y1182">_xlfn.XLOOKUP($N1182,'Raw - customers'!$A:$A,'Raw - customers'!$B:$I)</f>
        <v>Morie Woodfield</v>
      </c>
      <c r="S1182" t="str">
        <v>Bigender</v>
      </c>
      <c r="T1182">
        <v>58</v>
      </c>
      <c r="U1182" t="str">
        <v>8007 Joel SquareApt. 874</v>
      </c>
      <c r="V1182">
        <v>7700</v>
      </c>
      <c r="W1182" t="str">
        <v>Lilystad</v>
      </c>
      <c r="X1182" t="str">
        <v>Western Australia</v>
      </c>
      <c r="Y1182" t="str">
        <v>Australia</v>
      </c>
      <c r="Z1182">
        <v>9</v>
      </c>
      <c r="AA1182" s="3" t="str">
        <f t="shared" si="37"/>
        <v>0 to 10</v>
      </c>
      <c r="AP1182" s="6">
        <v>637</v>
      </c>
      <c r="AQ1182" s="6" t="s">
        <v>1377</v>
      </c>
    </row>
    <row r="1183" spans="1:43" x14ac:dyDescent="0.25">
      <c r="A1183">
        <v>1181</v>
      </c>
      <c r="B1183">
        <v>244</v>
      </c>
      <c r="C1183">
        <v>651</v>
      </c>
      <c r="D1183">
        <v>93</v>
      </c>
      <c r="E1183">
        <v>3</v>
      </c>
      <c r="F1183">
        <v>279</v>
      </c>
      <c r="G1183" t="str">
        <f>VLOOKUP($C1183,'Raw-products'!$A$2:$H$1261,MATCH(G$1,'Raw-products'!$A$1:$H$1,0))</f>
        <v>Jacket</v>
      </c>
      <c r="H1183" t="str">
        <f>VLOOKUP($C1183,'Raw-products'!$A$2:$H$1261,MATCH(H$1,'Raw-products'!$A$1:$H$1,0))</f>
        <v>Coach</v>
      </c>
      <c r="I1183" t="str">
        <f>VLOOKUP($C1183,'Raw-products'!$A$2:$H$1261,MATCH(I$1,'Raw-products'!$A$1:$H$1,0))</f>
        <v>S</v>
      </c>
      <c r="J1183" t="str">
        <f>VLOOKUP($C1183,'Raw-products'!$A$2:$H$1261,MATCH(J$1,'Raw-products'!$A$1:$H$1,0))</f>
        <v>blue</v>
      </c>
      <c r="K1183">
        <f>VLOOKUP($C1183,'Raw-products'!$A$2:$H$1261,MATCH(K$1,'Raw-products'!$A$1:$H$1,0))</f>
        <v>115</v>
      </c>
      <c r="L1183">
        <f>VLOOKUP($C1183,'Raw-products'!$A$2:$H$1261,MATCH(L$1,'Raw-products'!$A$1:$H$1,0))</f>
        <v>47</v>
      </c>
      <c r="M1183" s="5">
        <f t="shared" si="36"/>
        <v>5405</v>
      </c>
      <c r="N1183" cm="1">
        <f t="array" ref="N1183:Q1183">_xlfn.XLOOKUP($B1183,'Raw -orders'!$A:$A,'Raw -orders'!$B:$E)</f>
        <v>637</v>
      </c>
      <c r="O1183">
        <v>18966</v>
      </c>
      <c r="P1183" s="1">
        <v>44441</v>
      </c>
      <c r="Q1183" s="1">
        <v>44448</v>
      </c>
      <c r="R1183" t="str" cm="1">
        <f t="array" ref="R1183:Y1183">_xlfn.XLOOKUP($N1183,'Raw - customers'!$A:$A,'Raw - customers'!$B:$I)</f>
        <v>Morie Woodfield</v>
      </c>
      <c r="S1183" t="str">
        <v>Bigender</v>
      </c>
      <c r="T1183">
        <v>58</v>
      </c>
      <c r="U1183" t="str">
        <v>8007 Joel SquareApt. 874</v>
      </c>
      <c r="V1183">
        <v>7700</v>
      </c>
      <c r="W1183" t="str">
        <v>Lilystad</v>
      </c>
      <c r="X1183" t="str">
        <v>Western Australia</v>
      </c>
      <c r="Y1183" t="str">
        <v>Australia</v>
      </c>
      <c r="Z1183">
        <v>9</v>
      </c>
      <c r="AA1183" s="3" t="str">
        <f t="shared" si="37"/>
        <v>0 to 10</v>
      </c>
      <c r="AP1183" s="6">
        <v>637</v>
      </c>
      <c r="AQ1183" s="6" t="s">
        <v>1377</v>
      </c>
    </row>
    <row r="1184" spans="1:43" x14ac:dyDescent="0.25">
      <c r="A1184">
        <v>1182</v>
      </c>
      <c r="B1184">
        <v>245</v>
      </c>
      <c r="C1184">
        <v>1059</v>
      </c>
      <c r="D1184">
        <v>93</v>
      </c>
      <c r="E1184">
        <v>3</v>
      </c>
      <c r="F1184">
        <v>279</v>
      </c>
      <c r="G1184" t="str">
        <f>VLOOKUP($C1184,'Raw-products'!$A$2:$H$1261,MATCH(G$1,'Raw-products'!$A$1:$H$1,0))</f>
        <v>Trousers</v>
      </c>
      <c r="H1184" t="str">
        <f>VLOOKUP($C1184,'Raw-products'!$A$2:$H$1261,MATCH(H$1,'Raw-products'!$A$1:$H$1,0))</f>
        <v>Joggers</v>
      </c>
      <c r="I1184" t="str">
        <f>VLOOKUP($C1184,'Raw-products'!$A$2:$H$1261,MATCH(I$1,'Raw-products'!$A$1:$H$1,0))</f>
        <v>XL</v>
      </c>
      <c r="J1184" t="str">
        <f>VLOOKUP($C1184,'Raw-products'!$A$2:$H$1261,MATCH(J$1,'Raw-products'!$A$1:$H$1,0))</f>
        <v>orange</v>
      </c>
      <c r="K1184">
        <f>VLOOKUP($C1184,'Raw-products'!$A$2:$H$1261,MATCH(K$1,'Raw-products'!$A$1:$H$1,0))</f>
        <v>94</v>
      </c>
      <c r="L1184">
        <f>VLOOKUP($C1184,'Raw-products'!$A$2:$H$1261,MATCH(L$1,'Raw-products'!$A$1:$H$1,0))</f>
        <v>44</v>
      </c>
      <c r="M1184" s="5">
        <f t="shared" si="36"/>
        <v>4136</v>
      </c>
      <c r="N1184" cm="1">
        <f t="array" ref="N1184:Q1184">_xlfn.XLOOKUP($B1184,'Raw -orders'!$A:$A,'Raw -orders'!$B:$E)</f>
        <v>191</v>
      </c>
      <c r="O1184">
        <v>49443</v>
      </c>
      <c r="P1184" s="1">
        <v>44322</v>
      </c>
      <c r="Q1184" s="1">
        <v>44326</v>
      </c>
      <c r="R1184" t="str" cm="1">
        <f t="array" ref="R1184:Y1184">_xlfn.XLOOKUP($N1184,'Raw - customers'!$A:$A,'Raw - customers'!$B:$I)</f>
        <v>Isis Doel</v>
      </c>
      <c r="S1184" t="str">
        <v>Agender</v>
      </c>
      <c r="T1184">
        <v>76</v>
      </c>
      <c r="U1184" t="str">
        <v>540 Schmitt ParkwaySuite 102</v>
      </c>
      <c r="V1184">
        <v>5036</v>
      </c>
      <c r="W1184" t="str">
        <v>Grimesstad</v>
      </c>
      <c r="X1184" t="str">
        <v>Northern Territory</v>
      </c>
      <c r="Y1184" t="str">
        <v>Australia</v>
      </c>
      <c r="Z1184">
        <v>5</v>
      </c>
      <c r="AA1184" s="3" t="str">
        <f t="shared" si="37"/>
        <v>0 to 10</v>
      </c>
      <c r="AP1184" s="6">
        <v>191</v>
      </c>
      <c r="AQ1184" s="6" t="s">
        <v>1339</v>
      </c>
    </row>
    <row r="1185" spans="1:43" x14ac:dyDescent="0.25">
      <c r="A1185">
        <v>1183</v>
      </c>
      <c r="B1185">
        <v>245</v>
      </c>
      <c r="C1185">
        <v>655</v>
      </c>
      <c r="D1185">
        <v>93</v>
      </c>
      <c r="E1185">
        <v>2</v>
      </c>
      <c r="F1185">
        <v>186</v>
      </c>
      <c r="G1185" t="str">
        <f>VLOOKUP($C1185,'Raw-products'!$A$2:$H$1261,MATCH(G$1,'Raw-products'!$A$1:$H$1,0))</f>
        <v>Jacket</v>
      </c>
      <c r="H1185" t="str">
        <f>VLOOKUP($C1185,'Raw-products'!$A$2:$H$1261,MATCH(H$1,'Raw-products'!$A$1:$H$1,0))</f>
        <v>Coach</v>
      </c>
      <c r="I1185" t="str">
        <f>VLOOKUP($C1185,'Raw-products'!$A$2:$H$1261,MATCH(I$1,'Raw-products'!$A$1:$H$1,0))</f>
        <v>XS</v>
      </c>
      <c r="J1185" t="str">
        <f>VLOOKUP($C1185,'Raw-products'!$A$2:$H$1261,MATCH(J$1,'Raw-products'!$A$1:$H$1,0))</f>
        <v>indigo</v>
      </c>
      <c r="K1185">
        <f>VLOOKUP($C1185,'Raw-products'!$A$2:$H$1261,MATCH(K$1,'Raw-products'!$A$1:$H$1,0))</f>
        <v>115</v>
      </c>
      <c r="L1185">
        <f>VLOOKUP($C1185,'Raw-products'!$A$2:$H$1261,MATCH(L$1,'Raw-products'!$A$1:$H$1,0))</f>
        <v>42</v>
      </c>
      <c r="M1185" s="5">
        <f t="shared" si="36"/>
        <v>4830</v>
      </c>
      <c r="N1185" cm="1">
        <f t="array" ref="N1185:Q1185">_xlfn.XLOOKUP($B1185,'Raw -orders'!$A:$A,'Raw -orders'!$B:$E)</f>
        <v>191</v>
      </c>
      <c r="O1185">
        <v>49443</v>
      </c>
      <c r="P1185" s="1">
        <v>44322</v>
      </c>
      <c r="Q1185" s="1">
        <v>44326</v>
      </c>
      <c r="R1185" t="str" cm="1">
        <f t="array" ref="R1185:Y1185">_xlfn.XLOOKUP($N1185,'Raw - customers'!$A:$A,'Raw - customers'!$B:$I)</f>
        <v>Isis Doel</v>
      </c>
      <c r="S1185" t="str">
        <v>Agender</v>
      </c>
      <c r="T1185">
        <v>76</v>
      </c>
      <c r="U1185" t="str">
        <v>540 Schmitt ParkwaySuite 102</v>
      </c>
      <c r="V1185">
        <v>5036</v>
      </c>
      <c r="W1185" t="str">
        <v>Grimesstad</v>
      </c>
      <c r="X1185" t="str">
        <v>Northern Territory</v>
      </c>
      <c r="Y1185" t="str">
        <v>Australia</v>
      </c>
      <c r="Z1185">
        <v>5</v>
      </c>
      <c r="AA1185" s="3" t="str">
        <f t="shared" si="37"/>
        <v>0 to 10</v>
      </c>
      <c r="AP1185" s="6">
        <v>191</v>
      </c>
      <c r="AQ1185" s="6" t="s">
        <v>1339</v>
      </c>
    </row>
    <row r="1186" spans="1:43" x14ac:dyDescent="0.25">
      <c r="A1186">
        <v>1184</v>
      </c>
      <c r="B1186">
        <v>245</v>
      </c>
      <c r="C1186">
        <v>472</v>
      </c>
      <c r="D1186">
        <v>118</v>
      </c>
      <c r="E1186">
        <v>3</v>
      </c>
      <c r="F1186">
        <v>354</v>
      </c>
      <c r="G1186" t="str">
        <f>VLOOKUP($C1186,'Raw-products'!$A$2:$H$1261,MATCH(G$1,'Raw-products'!$A$1:$H$1,0))</f>
        <v>Jacket</v>
      </c>
      <c r="H1186" t="str">
        <f>VLOOKUP($C1186,'Raw-products'!$A$2:$H$1261,MATCH(H$1,'Raw-products'!$A$1:$H$1,0))</f>
        <v>Puffer</v>
      </c>
      <c r="I1186" t="str">
        <f>VLOOKUP($C1186,'Raw-products'!$A$2:$H$1261,MATCH(I$1,'Raw-products'!$A$1:$H$1,0))</f>
        <v>M</v>
      </c>
      <c r="J1186" t="str">
        <f>VLOOKUP($C1186,'Raw-products'!$A$2:$H$1261,MATCH(J$1,'Raw-products'!$A$1:$H$1,0))</f>
        <v>green</v>
      </c>
      <c r="K1186">
        <f>VLOOKUP($C1186,'Raw-products'!$A$2:$H$1261,MATCH(K$1,'Raw-products'!$A$1:$H$1,0))</f>
        <v>110</v>
      </c>
      <c r="L1186">
        <f>VLOOKUP($C1186,'Raw-products'!$A$2:$H$1261,MATCH(L$1,'Raw-products'!$A$1:$H$1,0))</f>
        <v>72</v>
      </c>
      <c r="M1186" s="5">
        <f t="shared" si="36"/>
        <v>7920</v>
      </c>
      <c r="N1186" cm="1">
        <f t="array" ref="N1186:Q1186">_xlfn.XLOOKUP($B1186,'Raw -orders'!$A:$A,'Raw -orders'!$B:$E)</f>
        <v>191</v>
      </c>
      <c r="O1186">
        <v>49443</v>
      </c>
      <c r="P1186" s="1">
        <v>44322</v>
      </c>
      <c r="Q1186" s="1">
        <v>44326</v>
      </c>
      <c r="R1186" t="str" cm="1">
        <f t="array" ref="R1186:Y1186">_xlfn.XLOOKUP($N1186,'Raw - customers'!$A:$A,'Raw - customers'!$B:$I)</f>
        <v>Isis Doel</v>
      </c>
      <c r="S1186" t="str">
        <v>Agender</v>
      </c>
      <c r="T1186">
        <v>76</v>
      </c>
      <c r="U1186" t="str">
        <v>540 Schmitt ParkwaySuite 102</v>
      </c>
      <c r="V1186">
        <v>5036</v>
      </c>
      <c r="W1186" t="str">
        <v>Grimesstad</v>
      </c>
      <c r="X1186" t="str">
        <v>Northern Territory</v>
      </c>
      <c r="Y1186" t="str">
        <v>Australia</v>
      </c>
      <c r="Z1186">
        <v>5</v>
      </c>
      <c r="AA1186" s="3" t="str">
        <f t="shared" si="37"/>
        <v>0 to 10</v>
      </c>
      <c r="AP1186" s="6">
        <v>191</v>
      </c>
      <c r="AQ1186" s="6" t="s">
        <v>1339</v>
      </c>
    </row>
    <row r="1187" spans="1:43" x14ac:dyDescent="0.25">
      <c r="A1187">
        <v>1185</v>
      </c>
      <c r="B1187">
        <v>245</v>
      </c>
      <c r="C1187">
        <v>1050</v>
      </c>
      <c r="D1187">
        <v>93</v>
      </c>
      <c r="E1187">
        <v>2</v>
      </c>
      <c r="F1187">
        <v>186</v>
      </c>
      <c r="G1187" t="str">
        <f>VLOOKUP($C1187,'Raw-products'!$A$2:$H$1261,MATCH(G$1,'Raw-products'!$A$1:$H$1,0))</f>
        <v>Trousers</v>
      </c>
      <c r="H1187" t="str">
        <f>VLOOKUP($C1187,'Raw-products'!$A$2:$H$1261,MATCH(H$1,'Raw-products'!$A$1:$H$1,0))</f>
        <v>Joggers</v>
      </c>
      <c r="I1187" t="str">
        <f>VLOOKUP($C1187,'Raw-products'!$A$2:$H$1261,MATCH(I$1,'Raw-products'!$A$1:$H$1,0))</f>
        <v>XS</v>
      </c>
      <c r="J1187" t="str">
        <f>VLOOKUP($C1187,'Raw-products'!$A$2:$H$1261,MATCH(J$1,'Raw-products'!$A$1:$H$1,0))</f>
        <v>red</v>
      </c>
      <c r="K1187">
        <f>VLOOKUP($C1187,'Raw-products'!$A$2:$H$1261,MATCH(K$1,'Raw-products'!$A$1:$H$1,0))</f>
        <v>94</v>
      </c>
      <c r="L1187">
        <f>VLOOKUP($C1187,'Raw-products'!$A$2:$H$1261,MATCH(L$1,'Raw-products'!$A$1:$H$1,0))</f>
        <v>65</v>
      </c>
      <c r="M1187" s="5">
        <f t="shared" si="36"/>
        <v>6110</v>
      </c>
      <c r="N1187" cm="1">
        <f t="array" ref="N1187:Q1187">_xlfn.XLOOKUP($B1187,'Raw -orders'!$A:$A,'Raw -orders'!$B:$E)</f>
        <v>191</v>
      </c>
      <c r="O1187">
        <v>49443</v>
      </c>
      <c r="P1187" s="1">
        <v>44322</v>
      </c>
      <c r="Q1187" s="1">
        <v>44326</v>
      </c>
      <c r="R1187" t="str" cm="1">
        <f t="array" ref="R1187:Y1187">_xlfn.XLOOKUP($N1187,'Raw - customers'!$A:$A,'Raw - customers'!$B:$I)</f>
        <v>Isis Doel</v>
      </c>
      <c r="S1187" t="str">
        <v>Agender</v>
      </c>
      <c r="T1187">
        <v>76</v>
      </c>
      <c r="U1187" t="str">
        <v>540 Schmitt ParkwaySuite 102</v>
      </c>
      <c r="V1187">
        <v>5036</v>
      </c>
      <c r="W1187" t="str">
        <v>Grimesstad</v>
      </c>
      <c r="X1187" t="str">
        <v>Northern Territory</v>
      </c>
      <c r="Y1187" t="str">
        <v>Australia</v>
      </c>
      <c r="Z1187">
        <v>5</v>
      </c>
      <c r="AA1187" s="3" t="str">
        <f t="shared" si="37"/>
        <v>0 to 10</v>
      </c>
      <c r="AP1187" s="6">
        <v>191</v>
      </c>
      <c r="AQ1187" s="6" t="s">
        <v>1339</v>
      </c>
    </row>
    <row r="1188" spans="1:43" x14ac:dyDescent="0.25">
      <c r="A1188">
        <v>1186</v>
      </c>
      <c r="B1188">
        <v>246</v>
      </c>
      <c r="C1188">
        <v>485</v>
      </c>
      <c r="D1188">
        <v>118</v>
      </c>
      <c r="E1188">
        <v>1</v>
      </c>
      <c r="F1188">
        <v>118</v>
      </c>
      <c r="G1188" t="str">
        <f>VLOOKUP($C1188,'Raw-products'!$A$2:$H$1261,MATCH(G$1,'Raw-products'!$A$1:$H$1,0))</f>
        <v>Jacket</v>
      </c>
      <c r="H1188" t="str">
        <f>VLOOKUP($C1188,'Raw-products'!$A$2:$H$1261,MATCH(H$1,'Raw-products'!$A$1:$H$1,0))</f>
        <v>Puffer</v>
      </c>
      <c r="I1188" t="str">
        <f>VLOOKUP($C1188,'Raw-products'!$A$2:$H$1261,MATCH(I$1,'Raw-products'!$A$1:$H$1,0))</f>
        <v>XS</v>
      </c>
      <c r="J1188" t="str">
        <f>VLOOKUP($C1188,'Raw-products'!$A$2:$H$1261,MATCH(J$1,'Raw-products'!$A$1:$H$1,0))</f>
        <v>violet</v>
      </c>
      <c r="K1188">
        <f>VLOOKUP($C1188,'Raw-products'!$A$2:$H$1261,MATCH(K$1,'Raw-products'!$A$1:$H$1,0))</f>
        <v>110</v>
      </c>
      <c r="L1188">
        <f>VLOOKUP($C1188,'Raw-products'!$A$2:$H$1261,MATCH(L$1,'Raw-products'!$A$1:$H$1,0))</f>
        <v>74</v>
      </c>
      <c r="M1188" s="5">
        <f t="shared" si="36"/>
        <v>8140</v>
      </c>
      <c r="N1188" cm="1">
        <f t="array" ref="N1188:Q1188">_xlfn.XLOOKUP($B1188,'Raw -orders'!$A:$A,'Raw -orders'!$B:$E)</f>
        <v>641</v>
      </c>
      <c r="O1188">
        <v>39230</v>
      </c>
      <c r="P1188" s="1">
        <v>44366</v>
      </c>
      <c r="Q1188" s="1">
        <v>44393</v>
      </c>
      <c r="R1188" t="str" cm="1">
        <f t="array" ref="R1188:Y1188">_xlfn.XLOOKUP($N1188,'Raw - customers'!$A:$A,'Raw - customers'!$B:$I)</f>
        <v>Zebulon Rousel</v>
      </c>
      <c r="S1188" t="str">
        <v>Agender</v>
      </c>
      <c r="T1188">
        <v>62</v>
      </c>
      <c r="U1188" t="str">
        <v>87 Cruickshank Estate DrApt. 374</v>
      </c>
      <c r="V1188">
        <v>5934</v>
      </c>
      <c r="W1188" t="str">
        <v>Hamishview</v>
      </c>
      <c r="X1188" t="str">
        <v>New South Wales</v>
      </c>
      <c r="Y1188" t="str">
        <v>Australia</v>
      </c>
      <c r="Z1188">
        <v>6</v>
      </c>
      <c r="AA1188" s="3" t="str">
        <f t="shared" si="37"/>
        <v>20 to 30</v>
      </c>
      <c r="AP1188" s="6">
        <v>641</v>
      </c>
      <c r="AQ1188" s="6" t="s">
        <v>1362</v>
      </c>
    </row>
    <row r="1189" spans="1:43" x14ac:dyDescent="0.25">
      <c r="A1189">
        <v>1187</v>
      </c>
      <c r="B1189">
        <v>246</v>
      </c>
      <c r="C1189">
        <v>627</v>
      </c>
      <c r="D1189">
        <v>112</v>
      </c>
      <c r="E1189">
        <v>3</v>
      </c>
      <c r="F1189">
        <v>336</v>
      </c>
      <c r="G1189" t="str">
        <f>VLOOKUP($C1189,'Raw-products'!$A$2:$H$1261,MATCH(G$1,'Raw-products'!$A$1:$H$1,0))</f>
        <v>Jacket</v>
      </c>
      <c r="H1189" t="str">
        <f>VLOOKUP($C1189,'Raw-products'!$A$2:$H$1261,MATCH(H$1,'Raw-products'!$A$1:$H$1,0))</f>
        <v>Cardigan</v>
      </c>
      <c r="I1189" t="str">
        <f>VLOOKUP($C1189,'Raw-products'!$A$2:$H$1261,MATCH(I$1,'Raw-products'!$A$1:$H$1,0))</f>
        <v>M</v>
      </c>
      <c r="J1189" t="str">
        <f>VLOOKUP($C1189,'Raw-products'!$A$2:$H$1261,MATCH(J$1,'Raw-products'!$A$1:$H$1,0))</f>
        <v>violet</v>
      </c>
      <c r="K1189">
        <f>VLOOKUP($C1189,'Raw-products'!$A$2:$H$1261,MATCH(K$1,'Raw-products'!$A$1:$H$1,0))</f>
        <v>118</v>
      </c>
      <c r="L1189">
        <f>VLOOKUP($C1189,'Raw-products'!$A$2:$H$1261,MATCH(L$1,'Raw-products'!$A$1:$H$1,0))</f>
        <v>75</v>
      </c>
      <c r="M1189" s="5">
        <f t="shared" si="36"/>
        <v>8850</v>
      </c>
      <c r="N1189" cm="1">
        <f t="array" ref="N1189:Q1189">_xlfn.XLOOKUP($B1189,'Raw -orders'!$A:$A,'Raw -orders'!$B:$E)</f>
        <v>641</v>
      </c>
      <c r="O1189">
        <v>39230</v>
      </c>
      <c r="P1189" s="1">
        <v>44366</v>
      </c>
      <c r="Q1189" s="1">
        <v>44393</v>
      </c>
      <c r="R1189" t="str" cm="1">
        <f t="array" ref="R1189:Y1189">_xlfn.XLOOKUP($N1189,'Raw - customers'!$A:$A,'Raw - customers'!$B:$I)</f>
        <v>Zebulon Rousel</v>
      </c>
      <c r="S1189" t="str">
        <v>Agender</v>
      </c>
      <c r="T1189">
        <v>62</v>
      </c>
      <c r="U1189" t="str">
        <v>87 Cruickshank Estate DrApt. 374</v>
      </c>
      <c r="V1189">
        <v>5934</v>
      </c>
      <c r="W1189" t="str">
        <v>Hamishview</v>
      </c>
      <c r="X1189" t="str">
        <v>New South Wales</v>
      </c>
      <c r="Y1189" t="str">
        <v>Australia</v>
      </c>
      <c r="Z1189">
        <v>6</v>
      </c>
      <c r="AA1189" s="3" t="str">
        <f t="shared" si="37"/>
        <v>20 to 30</v>
      </c>
      <c r="AP1189" s="6">
        <v>641</v>
      </c>
      <c r="AQ1189" s="6" t="s">
        <v>1362</v>
      </c>
    </row>
    <row r="1190" spans="1:43" x14ac:dyDescent="0.25">
      <c r="A1190">
        <v>1188</v>
      </c>
      <c r="B1190">
        <v>246</v>
      </c>
      <c r="C1190">
        <v>450</v>
      </c>
      <c r="D1190">
        <v>107</v>
      </c>
      <c r="E1190">
        <v>2</v>
      </c>
      <c r="F1190">
        <v>214</v>
      </c>
      <c r="G1190" t="str">
        <f>VLOOKUP($C1190,'Raw-products'!$A$2:$H$1261,MATCH(G$1,'Raw-products'!$A$1:$H$1,0))</f>
        <v>Jacket</v>
      </c>
      <c r="H1190" t="str">
        <f>VLOOKUP($C1190,'Raw-products'!$A$2:$H$1261,MATCH(H$1,'Raw-products'!$A$1:$H$1,0))</f>
        <v>Denim</v>
      </c>
      <c r="I1190" t="str">
        <f>VLOOKUP($C1190,'Raw-products'!$A$2:$H$1261,MATCH(I$1,'Raw-products'!$A$1:$H$1,0))</f>
        <v>XS</v>
      </c>
      <c r="J1190" t="str">
        <f>VLOOKUP($C1190,'Raw-products'!$A$2:$H$1261,MATCH(J$1,'Raw-products'!$A$1:$H$1,0))</f>
        <v>violet</v>
      </c>
      <c r="K1190">
        <f>VLOOKUP($C1190,'Raw-products'!$A$2:$H$1261,MATCH(K$1,'Raw-products'!$A$1:$H$1,0))</f>
        <v>92</v>
      </c>
      <c r="L1190">
        <f>VLOOKUP($C1190,'Raw-products'!$A$2:$H$1261,MATCH(L$1,'Raw-products'!$A$1:$H$1,0))</f>
        <v>65</v>
      </c>
      <c r="M1190" s="5">
        <f t="shared" si="36"/>
        <v>5980</v>
      </c>
      <c r="N1190" cm="1">
        <f t="array" ref="N1190:Q1190">_xlfn.XLOOKUP($B1190,'Raw -orders'!$A:$A,'Raw -orders'!$B:$E)</f>
        <v>641</v>
      </c>
      <c r="O1190">
        <v>39230</v>
      </c>
      <c r="P1190" s="1">
        <v>44366</v>
      </c>
      <c r="Q1190" s="1">
        <v>44393</v>
      </c>
      <c r="R1190" t="str" cm="1">
        <f t="array" ref="R1190:Y1190">_xlfn.XLOOKUP($N1190,'Raw - customers'!$A:$A,'Raw - customers'!$B:$I)</f>
        <v>Zebulon Rousel</v>
      </c>
      <c r="S1190" t="str">
        <v>Agender</v>
      </c>
      <c r="T1190">
        <v>62</v>
      </c>
      <c r="U1190" t="str">
        <v>87 Cruickshank Estate DrApt. 374</v>
      </c>
      <c r="V1190">
        <v>5934</v>
      </c>
      <c r="W1190" t="str">
        <v>Hamishview</v>
      </c>
      <c r="X1190" t="str">
        <v>New South Wales</v>
      </c>
      <c r="Y1190" t="str">
        <v>Australia</v>
      </c>
      <c r="Z1190">
        <v>6</v>
      </c>
      <c r="AA1190" s="3" t="str">
        <f t="shared" si="37"/>
        <v>20 to 30</v>
      </c>
      <c r="AP1190" s="6">
        <v>641</v>
      </c>
      <c r="AQ1190" s="6" t="s">
        <v>1362</v>
      </c>
    </row>
    <row r="1191" spans="1:43" x14ac:dyDescent="0.25">
      <c r="A1191">
        <v>1189</v>
      </c>
      <c r="B1191">
        <v>246</v>
      </c>
      <c r="C1191">
        <v>1250</v>
      </c>
      <c r="D1191">
        <v>112</v>
      </c>
      <c r="E1191">
        <v>1</v>
      </c>
      <c r="F1191">
        <v>112</v>
      </c>
      <c r="G1191" t="str">
        <f>VLOOKUP($C1191,'Raw-products'!$A$2:$H$1261,MATCH(G$1,'Raw-products'!$A$1:$H$1,0))</f>
        <v>Trousers</v>
      </c>
      <c r="H1191" t="str">
        <f>VLOOKUP($C1191,'Raw-products'!$A$2:$H$1261,MATCH(H$1,'Raw-products'!$A$1:$H$1,0))</f>
        <v>Tracksuit Bottoms</v>
      </c>
      <c r="I1191" t="str">
        <f>VLOOKUP($C1191,'Raw-products'!$A$2:$H$1261,MATCH(I$1,'Raw-products'!$A$1:$H$1,0))</f>
        <v>XS</v>
      </c>
      <c r="J1191" t="str">
        <f>VLOOKUP($C1191,'Raw-products'!$A$2:$H$1261,MATCH(J$1,'Raw-products'!$A$1:$H$1,0))</f>
        <v>indigo</v>
      </c>
      <c r="K1191">
        <f>VLOOKUP($C1191,'Raw-products'!$A$2:$H$1261,MATCH(K$1,'Raw-products'!$A$1:$H$1,0))</f>
        <v>91</v>
      </c>
      <c r="L1191">
        <f>VLOOKUP($C1191,'Raw-products'!$A$2:$H$1261,MATCH(L$1,'Raw-products'!$A$1:$H$1,0))</f>
        <v>63</v>
      </c>
      <c r="M1191" s="5">
        <f t="shared" si="36"/>
        <v>5733</v>
      </c>
      <c r="N1191" cm="1">
        <f t="array" ref="N1191:Q1191">_xlfn.XLOOKUP($B1191,'Raw -orders'!$A:$A,'Raw -orders'!$B:$E)</f>
        <v>641</v>
      </c>
      <c r="O1191">
        <v>39230</v>
      </c>
      <c r="P1191" s="1">
        <v>44366</v>
      </c>
      <c r="Q1191" s="1">
        <v>44393</v>
      </c>
      <c r="R1191" t="str" cm="1">
        <f t="array" ref="R1191:Y1191">_xlfn.XLOOKUP($N1191,'Raw - customers'!$A:$A,'Raw - customers'!$B:$I)</f>
        <v>Zebulon Rousel</v>
      </c>
      <c r="S1191" t="str">
        <v>Agender</v>
      </c>
      <c r="T1191">
        <v>62</v>
      </c>
      <c r="U1191" t="str">
        <v>87 Cruickshank Estate DrApt. 374</v>
      </c>
      <c r="V1191">
        <v>5934</v>
      </c>
      <c r="W1191" t="str">
        <v>Hamishview</v>
      </c>
      <c r="X1191" t="str">
        <v>New South Wales</v>
      </c>
      <c r="Y1191" t="str">
        <v>Australia</v>
      </c>
      <c r="Z1191">
        <v>6</v>
      </c>
      <c r="AA1191" s="3" t="str">
        <f t="shared" si="37"/>
        <v>20 to 30</v>
      </c>
      <c r="AP1191" s="6">
        <v>641</v>
      </c>
      <c r="AQ1191" s="6" t="s">
        <v>1362</v>
      </c>
    </row>
    <row r="1192" spans="1:43" x14ac:dyDescent="0.25">
      <c r="A1192">
        <v>1190</v>
      </c>
      <c r="B1192">
        <v>247</v>
      </c>
      <c r="C1192">
        <v>1220</v>
      </c>
      <c r="D1192">
        <v>105</v>
      </c>
      <c r="E1192">
        <v>3</v>
      </c>
      <c r="F1192">
        <v>315</v>
      </c>
      <c r="G1192" t="str">
        <f>VLOOKUP($C1192,'Raw-products'!$A$2:$H$1261,MATCH(G$1,'Raw-products'!$A$1:$H$1,0))</f>
        <v>Trousers</v>
      </c>
      <c r="H1192" t="str">
        <f>VLOOKUP($C1192,'Raw-products'!$A$2:$H$1261,MATCH(H$1,'Raw-products'!$A$1:$H$1,0))</f>
        <v>Pleated</v>
      </c>
      <c r="I1192" t="str">
        <f>VLOOKUP($C1192,'Raw-products'!$A$2:$H$1261,MATCH(I$1,'Raw-products'!$A$1:$H$1,0))</f>
        <v>XS</v>
      </c>
      <c r="J1192" t="str">
        <f>VLOOKUP($C1192,'Raw-products'!$A$2:$H$1261,MATCH(J$1,'Raw-products'!$A$1:$H$1,0))</f>
        <v>violet</v>
      </c>
      <c r="K1192">
        <f>VLOOKUP($C1192,'Raw-products'!$A$2:$H$1261,MATCH(K$1,'Raw-products'!$A$1:$H$1,0))</f>
        <v>90</v>
      </c>
      <c r="L1192">
        <f>VLOOKUP($C1192,'Raw-products'!$A$2:$H$1261,MATCH(L$1,'Raw-products'!$A$1:$H$1,0))</f>
        <v>58</v>
      </c>
      <c r="M1192" s="5">
        <f t="shared" si="36"/>
        <v>5220</v>
      </c>
      <c r="N1192" cm="1">
        <f t="array" ref="N1192:Q1192">_xlfn.XLOOKUP($B1192,'Raw -orders'!$A:$A,'Raw -orders'!$B:$E)</f>
        <v>68</v>
      </c>
      <c r="O1192">
        <v>39513</v>
      </c>
      <c r="P1192" s="1">
        <v>44488</v>
      </c>
      <c r="Q1192" s="1">
        <v>44512</v>
      </c>
      <c r="R1192" t="str" cm="1">
        <f t="array" ref="R1192:Y1192">_xlfn.XLOOKUP($N1192,'Raw - customers'!$A:$A,'Raw - customers'!$B:$I)</f>
        <v>Willa Gaisford</v>
      </c>
      <c r="S1192" t="str">
        <v>Female</v>
      </c>
      <c r="T1192">
        <v>23</v>
      </c>
      <c r="U1192" t="str">
        <v>373 Little JunctionApt. 299</v>
      </c>
      <c r="V1192">
        <v>6751</v>
      </c>
      <c r="W1192" t="str">
        <v>West Justin</v>
      </c>
      <c r="X1192" t="str">
        <v>Western Australia</v>
      </c>
      <c r="Y1192" t="str">
        <v>Australia</v>
      </c>
      <c r="Z1192">
        <v>10</v>
      </c>
      <c r="AA1192" s="3" t="str">
        <f t="shared" si="37"/>
        <v>20 to 30</v>
      </c>
      <c r="AP1192" s="6">
        <v>68</v>
      </c>
      <c r="AQ1192" s="6" t="s">
        <v>1377</v>
      </c>
    </row>
    <row r="1193" spans="1:43" x14ac:dyDescent="0.25">
      <c r="A1193">
        <v>1191</v>
      </c>
      <c r="B1193">
        <v>247</v>
      </c>
      <c r="C1193">
        <v>1208</v>
      </c>
      <c r="D1193">
        <v>105</v>
      </c>
      <c r="E1193">
        <v>1</v>
      </c>
      <c r="F1193">
        <v>105</v>
      </c>
      <c r="G1193" t="str">
        <f>VLOOKUP($C1193,'Raw-products'!$A$2:$H$1261,MATCH(G$1,'Raw-products'!$A$1:$H$1,0))</f>
        <v>Trousers</v>
      </c>
      <c r="H1193" t="str">
        <f>VLOOKUP($C1193,'Raw-products'!$A$2:$H$1261,MATCH(H$1,'Raw-products'!$A$1:$H$1,0))</f>
        <v>Pleated</v>
      </c>
      <c r="I1193" t="str">
        <f>VLOOKUP($C1193,'Raw-products'!$A$2:$H$1261,MATCH(I$1,'Raw-products'!$A$1:$H$1,0))</f>
        <v>L</v>
      </c>
      <c r="J1193" t="str">
        <f>VLOOKUP($C1193,'Raw-products'!$A$2:$H$1261,MATCH(J$1,'Raw-products'!$A$1:$H$1,0))</f>
        <v>green</v>
      </c>
      <c r="K1193">
        <f>VLOOKUP($C1193,'Raw-products'!$A$2:$H$1261,MATCH(K$1,'Raw-products'!$A$1:$H$1,0))</f>
        <v>90</v>
      </c>
      <c r="L1193">
        <f>VLOOKUP($C1193,'Raw-products'!$A$2:$H$1261,MATCH(L$1,'Raw-products'!$A$1:$H$1,0))</f>
        <v>47</v>
      </c>
      <c r="M1193" s="5">
        <f t="shared" si="36"/>
        <v>4230</v>
      </c>
      <c r="N1193" cm="1">
        <f t="array" ref="N1193:Q1193">_xlfn.XLOOKUP($B1193,'Raw -orders'!$A:$A,'Raw -orders'!$B:$E)</f>
        <v>68</v>
      </c>
      <c r="O1193">
        <v>39513</v>
      </c>
      <c r="P1193" s="1">
        <v>44488</v>
      </c>
      <c r="Q1193" s="1">
        <v>44512</v>
      </c>
      <c r="R1193" t="str" cm="1">
        <f t="array" ref="R1193:Y1193">_xlfn.XLOOKUP($N1193,'Raw - customers'!$A:$A,'Raw - customers'!$B:$I)</f>
        <v>Willa Gaisford</v>
      </c>
      <c r="S1193" t="str">
        <v>Female</v>
      </c>
      <c r="T1193">
        <v>23</v>
      </c>
      <c r="U1193" t="str">
        <v>373 Little JunctionApt. 299</v>
      </c>
      <c r="V1193">
        <v>6751</v>
      </c>
      <c r="W1193" t="str">
        <v>West Justin</v>
      </c>
      <c r="X1193" t="str">
        <v>Western Australia</v>
      </c>
      <c r="Y1193" t="str">
        <v>Australia</v>
      </c>
      <c r="Z1193">
        <v>10</v>
      </c>
      <c r="AA1193" s="3" t="str">
        <f t="shared" si="37"/>
        <v>20 to 30</v>
      </c>
      <c r="AP1193" s="6">
        <v>68</v>
      </c>
      <c r="AQ1193" s="6" t="s">
        <v>1377</v>
      </c>
    </row>
    <row r="1194" spans="1:43" x14ac:dyDescent="0.25">
      <c r="A1194">
        <v>1192</v>
      </c>
      <c r="B1194">
        <v>247</v>
      </c>
      <c r="C1194">
        <v>152</v>
      </c>
      <c r="D1194">
        <v>91</v>
      </c>
      <c r="E1194">
        <v>3</v>
      </c>
      <c r="F1194">
        <v>273</v>
      </c>
      <c r="G1194" t="str">
        <f>VLOOKUP($C1194,'Raw-products'!$A$2:$H$1261,MATCH(G$1,'Raw-products'!$A$1:$H$1,0))</f>
        <v>Shirt</v>
      </c>
      <c r="H1194" t="str">
        <f>VLOOKUP($C1194,'Raw-products'!$A$2:$H$1261,MATCH(H$1,'Raw-products'!$A$1:$H$1,0))</f>
        <v>Linen</v>
      </c>
      <c r="I1194" t="str">
        <f>VLOOKUP($C1194,'Raw-products'!$A$2:$H$1261,MATCH(I$1,'Raw-products'!$A$1:$H$1,0))</f>
        <v>M</v>
      </c>
      <c r="J1194" t="str">
        <f>VLOOKUP($C1194,'Raw-products'!$A$2:$H$1261,MATCH(J$1,'Raw-products'!$A$1:$H$1,0))</f>
        <v>yellow</v>
      </c>
      <c r="K1194">
        <f>VLOOKUP($C1194,'Raw-products'!$A$2:$H$1261,MATCH(K$1,'Raw-products'!$A$1:$H$1,0))</f>
        <v>116</v>
      </c>
      <c r="L1194">
        <f>VLOOKUP($C1194,'Raw-products'!$A$2:$H$1261,MATCH(L$1,'Raw-products'!$A$1:$H$1,0))</f>
        <v>59</v>
      </c>
      <c r="M1194" s="5">
        <f t="shared" si="36"/>
        <v>6844</v>
      </c>
      <c r="N1194" cm="1">
        <f t="array" ref="N1194:Q1194">_xlfn.XLOOKUP($B1194,'Raw -orders'!$A:$A,'Raw -orders'!$B:$E)</f>
        <v>68</v>
      </c>
      <c r="O1194">
        <v>39513</v>
      </c>
      <c r="P1194" s="1">
        <v>44488</v>
      </c>
      <c r="Q1194" s="1">
        <v>44512</v>
      </c>
      <c r="R1194" t="str" cm="1">
        <f t="array" ref="R1194:Y1194">_xlfn.XLOOKUP($N1194,'Raw - customers'!$A:$A,'Raw - customers'!$B:$I)</f>
        <v>Willa Gaisford</v>
      </c>
      <c r="S1194" t="str">
        <v>Female</v>
      </c>
      <c r="T1194">
        <v>23</v>
      </c>
      <c r="U1194" t="str">
        <v>373 Little JunctionApt. 299</v>
      </c>
      <c r="V1194">
        <v>6751</v>
      </c>
      <c r="W1194" t="str">
        <v>West Justin</v>
      </c>
      <c r="X1194" t="str">
        <v>Western Australia</v>
      </c>
      <c r="Y1194" t="str">
        <v>Australia</v>
      </c>
      <c r="Z1194">
        <v>10</v>
      </c>
      <c r="AA1194" s="3" t="str">
        <f t="shared" si="37"/>
        <v>20 to 30</v>
      </c>
      <c r="AP1194" s="6">
        <v>68</v>
      </c>
      <c r="AQ1194" s="6" t="s">
        <v>1377</v>
      </c>
    </row>
    <row r="1195" spans="1:43" x14ac:dyDescent="0.25">
      <c r="A1195">
        <v>1193</v>
      </c>
      <c r="B1195">
        <v>248</v>
      </c>
      <c r="C1195">
        <v>1121</v>
      </c>
      <c r="D1195">
        <v>102</v>
      </c>
      <c r="E1195">
        <v>2</v>
      </c>
      <c r="F1195">
        <v>204</v>
      </c>
      <c r="G1195" t="str">
        <f>VLOOKUP($C1195,'Raw-products'!$A$2:$H$1261,MATCH(G$1,'Raw-products'!$A$1:$H$1,0))</f>
        <v>Trousers</v>
      </c>
      <c r="H1195" t="str">
        <f>VLOOKUP($C1195,'Raw-products'!$A$2:$H$1261,MATCH(H$1,'Raw-products'!$A$1:$H$1,0))</f>
        <v>Cargo Pants</v>
      </c>
      <c r="I1195" t="str">
        <f>VLOOKUP($C1195,'Raw-products'!$A$2:$H$1261,MATCH(I$1,'Raw-products'!$A$1:$H$1,0))</f>
        <v>S</v>
      </c>
      <c r="J1195" t="str">
        <f>VLOOKUP($C1195,'Raw-products'!$A$2:$H$1261,MATCH(J$1,'Raw-products'!$A$1:$H$1,0))</f>
        <v>red</v>
      </c>
      <c r="K1195">
        <f>VLOOKUP($C1195,'Raw-products'!$A$2:$H$1261,MATCH(K$1,'Raw-products'!$A$1:$H$1,0))</f>
        <v>106</v>
      </c>
      <c r="L1195">
        <f>VLOOKUP($C1195,'Raw-products'!$A$2:$H$1261,MATCH(L$1,'Raw-products'!$A$1:$H$1,0))</f>
        <v>63</v>
      </c>
      <c r="M1195" s="5">
        <f t="shared" si="36"/>
        <v>6678</v>
      </c>
      <c r="N1195" cm="1">
        <f t="array" ref="N1195:Q1195">_xlfn.XLOOKUP($B1195,'Raw -orders'!$A:$A,'Raw -orders'!$B:$E)</f>
        <v>457</v>
      </c>
      <c r="O1195">
        <v>29329</v>
      </c>
      <c r="P1195" s="1">
        <v>44211</v>
      </c>
      <c r="Q1195" s="1">
        <v>44216</v>
      </c>
      <c r="R1195" t="str" cm="1">
        <f t="array" ref="R1195:Y1195">_xlfn.XLOOKUP($N1195,'Raw - customers'!$A:$A,'Raw - customers'!$B:$I)</f>
        <v>North Diamond</v>
      </c>
      <c r="S1195" t="str">
        <v>Male</v>
      </c>
      <c r="T1195">
        <v>27</v>
      </c>
      <c r="U1195" t="str">
        <v>85 Mitchell StreetSuite 398</v>
      </c>
      <c r="V1195">
        <v>1849</v>
      </c>
      <c r="W1195" t="str">
        <v>Charlotteborough</v>
      </c>
      <c r="X1195" t="str">
        <v>Victoria</v>
      </c>
      <c r="Y1195" t="str">
        <v>Australia</v>
      </c>
      <c r="Z1195">
        <v>1</v>
      </c>
      <c r="AA1195" s="3" t="str">
        <f t="shared" si="37"/>
        <v>0 to 10</v>
      </c>
      <c r="AP1195" s="6">
        <v>457</v>
      </c>
      <c r="AQ1195" s="6" t="s">
        <v>1396</v>
      </c>
    </row>
    <row r="1196" spans="1:43" x14ac:dyDescent="0.25">
      <c r="A1196">
        <v>1194</v>
      </c>
      <c r="B1196">
        <v>248</v>
      </c>
      <c r="C1196">
        <v>835</v>
      </c>
      <c r="D1196">
        <v>117</v>
      </c>
      <c r="E1196">
        <v>3</v>
      </c>
      <c r="F1196">
        <v>351</v>
      </c>
      <c r="G1196" t="str">
        <f>VLOOKUP($C1196,'Raw-products'!$A$2:$H$1261,MATCH(G$1,'Raw-products'!$A$1:$H$1,0))</f>
        <v>Jacket</v>
      </c>
      <c r="H1196" t="str">
        <f>VLOOKUP($C1196,'Raw-products'!$A$2:$H$1261,MATCH(H$1,'Raw-products'!$A$1:$H$1,0))</f>
        <v>Shearling</v>
      </c>
      <c r="I1196" t="str">
        <f>VLOOKUP($C1196,'Raw-products'!$A$2:$H$1261,MATCH(I$1,'Raw-products'!$A$1:$H$1,0))</f>
        <v>XS</v>
      </c>
      <c r="J1196" t="str">
        <f>VLOOKUP($C1196,'Raw-products'!$A$2:$H$1261,MATCH(J$1,'Raw-products'!$A$1:$H$1,0))</f>
        <v>violet</v>
      </c>
      <c r="K1196">
        <f>VLOOKUP($C1196,'Raw-products'!$A$2:$H$1261,MATCH(K$1,'Raw-products'!$A$1:$H$1,0))</f>
        <v>95</v>
      </c>
      <c r="L1196">
        <f>VLOOKUP($C1196,'Raw-products'!$A$2:$H$1261,MATCH(L$1,'Raw-products'!$A$1:$H$1,0))</f>
        <v>75</v>
      </c>
      <c r="M1196" s="5">
        <f t="shared" si="36"/>
        <v>7125</v>
      </c>
      <c r="N1196" cm="1">
        <f t="array" ref="N1196:Q1196">_xlfn.XLOOKUP($B1196,'Raw -orders'!$A:$A,'Raw -orders'!$B:$E)</f>
        <v>457</v>
      </c>
      <c r="O1196">
        <v>29329</v>
      </c>
      <c r="P1196" s="1">
        <v>44211</v>
      </c>
      <c r="Q1196" s="1">
        <v>44216</v>
      </c>
      <c r="R1196" t="str" cm="1">
        <f t="array" ref="R1196:Y1196">_xlfn.XLOOKUP($N1196,'Raw - customers'!$A:$A,'Raw - customers'!$B:$I)</f>
        <v>North Diamond</v>
      </c>
      <c r="S1196" t="str">
        <v>Male</v>
      </c>
      <c r="T1196">
        <v>27</v>
      </c>
      <c r="U1196" t="str">
        <v>85 Mitchell StreetSuite 398</v>
      </c>
      <c r="V1196">
        <v>1849</v>
      </c>
      <c r="W1196" t="str">
        <v>Charlotteborough</v>
      </c>
      <c r="X1196" t="str">
        <v>Victoria</v>
      </c>
      <c r="Y1196" t="str">
        <v>Australia</v>
      </c>
      <c r="Z1196">
        <v>1</v>
      </c>
      <c r="AA1196" s="3" t="str">
        <f t="shared" si="37"/>
        <v>0 to 10</v>
      </c>
      <c r="AP1196" s="6">
        <v>457</v>
      </c>
      <c r="AQ1196" s="6" t="s">
        <v>1396</v>
      </c>
    </row>
    <row r="1197" spans="1:43" x14ac:dyDescent="0.25">
      <c r="A1197">
        <v>1195</v>
      </c>
      <c r="B1197">
        <v>248</v>
      </c>
      <c r="C1197">
        <v>689</v>
      </c>
      <c r="D1197">
        <v>113</v>
      </c>
      <c r="E1197">
        <v>3</v>
      </c>
      <c r="F1197">
        <v>339</v>
      </c>
      <c r="G1197" t="str">
        <f>VLOOKUP($C1197,'Raw-products'!$A$2:$H$1261,MATCH(G$1,'Raw-products'!$A$1:$H$1,0))</f>
        <v>Jacket</v>
      </c>
      <c r="H1197" t="str">
        <f>VLOOKUP($C1197,'Raw-products'!$A$2:$H$1261,MATCH(H$1,'Raw-products'!$A$1:$H$1,0))</f>
        <v>Parka</v>
      </c>
      <c r="I1197" t="str">
        <f>VLOOKUP($C1197,'Raw-products'!$A$2:$H$1261,MATCH(I$1,'Raw-products'!$A$1:$H$1,0))</f>
        <v>XL</v>
      </c>
      <c r="J1197" t="str">
        <f>VLOOKUP($C1197,'Raw-products'!$A$2:$H$1261,MATCH(J$1,'Raw-products'!$A$1:$H$1,0))</f>
        <v>blue</v>
      </c>
      <c r="K1197">
        <f>VLOOKUP($C1197,'Raw-products'!$A$2:$H$1261,MATCH(K$1,'Raw-products'!$A$1:$H$1,0))</f>
        <v>119</v>
      </c>
      <c r="L1197">
        <f>VLOOKUP($C1197,'Raw-products'!$A$2:$H$1261,MATCH(L$1,'Raw-products'!$A$1:$H$1,0))</f>
        <v>47</v>
      </c>
      <c r="M1197" s="5">
        <f t="shared" si="36"/>
        <v>5593</v>
      </c>
      <c r="N1197" cm="1">
        <f t="array" ref="N1197:Q1197">_xlfn.XLOOKUP($B1197,'Raw -orders'!$A:$A,'Raw -orders'!$B:$E)</f>
        <v>457</v>
      </c>
      <c r="O1197">
        <v>29329</v>
      </c>
      <c r="P1197" s="1">
        <v>44211</v>
      </c>
      <c r="Q1197" s="1">
        <v>44216</v>
      </c>
      <c r="R1197" t="str" cm="1">
        <f t="array" ref="R1197:Y1197">_xlfn.XLOOKUP($N1197,'Raw - customers'!$A:$A,'Raw - customers'!$B:$I)</f>
        <v>North Diamond</v>
      </c>
      <c r="S1197" t="str">
        <v>Male</v>
      </c>
      <c r="T1197">
        <v>27</v>
      </c>
      <c r="U1197" t="str">
        <v>85 Mitchell StreetSuite 398</v>
      </c>
      <c r="V1197">
        <v>1849</v>
      </c>
      <c r="W1197" t="str">
        <v>Charlotteborough</v>
      </c>
      <c r="X1197" t="str">
        <v>Victoria</v>
      </c>
      <c r="Y1197" t="str">
        <v>Australia</v>
      </c>
      <c r="Z1197">
        <v>1</v>
      </c>
      <c r="AA1197" s="3" t="str">
        <f t="shared" si="37"/>
        <v>0 to 10</v>
      </c>
      <c r="AP1197" s="6">
        <v>457</v>
      </c>
      <c r="AQ1197" s="6" t="s">
        <v>1396</v>
      </c>
    </row>
    <row r="1198" spans="1:43" x14ac:dyDescent="0.25">
      <c r="A1198">
        <v>1196</v>
      </c>
      <c r="B1198">
        <v>248</v>
      </c>
      <c r="C1198">
        <v>889</v>
      </c>
      <c r="D1198">
        <v>94</v>
      </c>
      <c r="E1198">
        <v>2</v>
      </c>
      <c r="F1198">
        <v>188</v>
      </c>
      <c r="G1198" t="str">
        <f>VLOOKUP($C1198,'Raw-products'!$A$2:$H$1261,MATCH(G$1,'Raw-products'!$A$1:$H$1,0))</f>
        <v>Trousers</v>
      </c>
      <c r="H1198" t="str">
        <f>VLOOKUP($C1198,'Raw-products'!$A$2:$H$1261,MATCH(H$1,'Raw-products'!$A$1:$H$1,0))</f>
        <v>Cords</v>
      </c>
      <c r="I1198" t="str">
        <f>VLOOKUP($C1198,'Raw-products'!$A$2:$H$1261,MATCH(I$1,'Raw-products'!$A$1:$H$1,0))</f>
        <v>XL</v>
      </c>
      <c r="J1198" t="str">
        <f>VLOOKUP($C1198,'Raw-products'!$A$2:$H$1261,MATCH(J$1,'Raw-products'!$A$1:$H$1,0))</f>
        <v>yellow</v>
      </c>
      <c r="K1198">
        <f>VLOOKUP($C1198,'Raw-products'!$A$2:$H$1261,MATCH(K$1,'Raw-products'!$A$1:$H$1,0))</f>
        <v>113</v>
      </c>
      <c r="L1198">
        <f>VLOOKUP($C1198,'Raw-products'!$A$2:$H$1261,MATCH(L$1,'Raw-products'!$A$1:$H$1,0))</f>
        <v>65</v>
      </c>
      <c r="M1198" s="5">
        <f t="shared" si="36"/>
        <v>7345</v>
      </c>
      <c r="N1198" cm="1">
        <f t="array" ref="N1198:Q1198">_xlfn.XLOOKUP($B1198,'Raw -orders'!$A:$A,'Raw -orders'!$B:$E)</f>
        <v>457</v>
      </c>
      <c r="O1198">
        <v>29329</v>
      </c>
      <c r="P1198" s="1">
        <v>44211</v>
      </c>
      <c r="Q1198" s="1">
        <v>44216</v>
      </c>
      <c r="R1198" t="str" cm="1">
        <f t="array" ref="R1198:Y1198">_xlfn.XLOOKUP($N1198,'Raw - customers'!$A:$A,'Raw - customers'!$B:$I)</f>
        <v>North Diamond</v>
      </c>
      <c r="S1198" t="str">
        <v>Male</v>
      </c>
      <c r="T1198">
        <v>27</v>
      </c>
      <c r="U1198" t="str">
        <v>85 Mitchell StreetSuite 398</v>
      </c>
      <c r="V1198">
        <v>1849</v>
      </c>
      <c r="W1198" t="str">
        <v>Charlotteborough</v>
      </c>
      <c r="X1198" t="str">
        <v>Victoria</v>
      </c>
      <c r="Y1198" t="str">
        <v>Australia</v>
      </c>
      <c r="Z1198">
        <v>1</v>
      </c>
      <c r="AA1198" s="3" t="str">
        <f t="shared" si="37"/>
        <v>0 to 10</v>
      </c>
      <c r="AP1198" s="6">
        <v>457</v>
      </c>
      <c r="AQ1198" s="6" t="s">
        <v>1396</v>
      </c>
    </row>
    <row r="1199" spans="1:43" x14ac:dyDescent="0.25">
      <c r="A1199">
        <v>1197</v>
      </c>
      <c r="B1199">
        <v>248</v>
      </c>
      <c r="C1199">
        <v>1171</v>
      </c>
      <c r="D1199">
        <v>99</v>
      </c>
      <c r="E1199">
        <v>3</v>
      </c>
      <c r="F1199">
        <v>297</v>
      </c>
      <c r="G1199" t="str">
        <f>VLOOKUP($C1199,'Raw-products'!$A$2:$H$1261,MATCH(G$1,'Raw-products'!$A$1:$H$1,0))</f>
        <v>Trousers</v>
      </c>
      <c r="H1199" t="str">
        <f>VLOOKUP($C1199,'Raw-products'!$A$2:$H$1261,MATCH(H$1,'Raw-products'!$A$1:$H$1,0))</f>
        <v>High-Waisted</v>
      </c>
      <c r="I1199" t="str">
        <f>VLOOKUP($C1199,'Raw-products'!$A$2:$H$1261,MATCH(I$1,'Raw-products'!$A$1:$H$1,0))</f>
        <v>S</v>
      </c>
      <c r="J1199" t="str">
        <f>VLOOKUP($C1199,'Raw-products'!$A$2:$H$1261,MATCH(J$1,'Raw-products'!$A$1:$H$1,0))</f>
        <v>green</v>
      </c>
      <c r="K1199">
        <f>VLOOKUP($C1199,'Raw-products'!$A$2:$H$1261,MATCH(K$1,'Raw-products'!$A$1:$H$1,0))</f>
        <v>98</v>
      </c>
      <c r="L1199">
        <f>VLOOKUP($C1199,'Raw-products'!$A$2:$H$1261,MATCH(L$1,'Raw-products'!$A$1:$H$1,0))</f>
        <v>73</v>
      </c>
      <c r="M1199" s="5">
        <f t="shared" si="36"/>
        <v>7154</v>
      </c>
      <c r="N1199" cm="1">
        <f t="array" ref="N1199:Q1199">_xlfn.XLOOKUP($B1199,'Raw -orders'!$A:$A,'Raw -orders'!$B:$E)</f>
        <v>457</v>
      </c>
      <c r="O1199">
        <v>29329</v>
      </c>
      <c r="P1199" s="1">
        <v>44211</v>
      </c>
      <c r="Q1199" s="1">
        <v>44216</v>
      </c>
      <c r="R1199" t="str" cm="1">
        <f t="array" ref="R1199:Y1199">_xlfn.XLOOKUP($N1199,'Raw - customers'!$A:$A,'Raw - customers'!$B:$I)</f>
        <v>North Diamond</v>
      </c>
      <c r="S1199" t="str">
        <v>Male</v>
      </c>
      <c r="T1199">
        <v>27</v>
      </c>
      <c r="U1199" t="str">
        <v>85 Mitchell StreetSuite 398</v>
      </c>
      <c r="V1199">
        <v>1849</v>
      </c>
      <c r="W1199" t="str">
        <v>Charlotteborough</v>
      </c>
      <c r="X1199" t="str">
        <v>Victoria</v>
      </c>
      <c r="Y1199" t="str">
        <v>Australia</v>
      </c>
      <c r="Z1199">
        <v>1</v>
      </c>
      <c r="AA1199" s="3" t="str">
        <f t="shared" si="37"/>
        <v>0 to 10</v>
      </c>
      <c r="AP1199" s="6">
        <v>457</v>
      </c>
      <c r="AQ1199" s="6" t="s">
        <v>1396</v>
      </c>
    </row>
    <row r="1200" spans="1:43" x14ac:dyDescent="0.25">
      <c r="A1200">
        <v>1198</v>
      </c>
      <c r="B1200">
        <v>248</v>
      </c>
      <c r="C1200">
        <v>192</v>
      </c>
      <c r="D1200">
        <v>98</v>
      </c>
      <c r="E1200">
        <v>1</v>
      </c>
      <c r="F1200">
        <v>98</v>
      </c>
      <c r="G1200" t="str">
        <f>VLOOKUP($C1200,'Raw-products'!$A$2:$H$1261,MATCH(G$1,'Raw-products'!$A$1:$H$1,0))</f>
        <v>Shirt</v>
      </c>
      <c r="H1200" t="str">
        <f>VLOOKUP($C1200,'Raw-products'!$A$2:$H$1261,MATCH(H$1,'Raw-products'!$A$1:$H$1,0))</f>
        <v>Camp Collared</v>
      </c>
      <c r="I1200" t="str">
        <f>VLOOKUP($C1200,'Raw-products'!$A$2:$H$1261,MATCH(I$1,'Raw-products'!$A$1:$H$1,0))</f>
        <v>M</v>
      </c>
      <c r="J1200" t="str">
        <f>VLOOKUP($C1200,'Raw-products'!$A$2:$H$1261,MATCH(J$1,'Raw-products'!$A$1:$H$1,0))</f>
        <v>green</v>
      </c>
      <c r="K1200">
        <f>VLOOKUP($C1200,'Raw-products'!$A$2:$H$1261,MATCH(K$1,'Raw-products'!$A$1:$H$1,0))</f>
        <v>112</v>
      </c>
      <c r="L1200">
        <f>VLOOKUP($C1200,'Raw-products'!$A$2:$H$1261,MATCH(L$1,'Raw-products'!$A$1:$H$1,0))</f>
        <v>41</v>
      </c>
      <c r="M1200" s="5">
        <f t="shared" si="36"/>
        <v>4592</v>
      </c>
      <c r="N1200" cm="1">
        <f t="array" ref="N1200:Q1200">_xlfn.XLOOKUP($B1200,'Raw -orders'!$A:$A,'Raw -orders'!$B:$E)</f>
        <v>457</v>
      </c>
      <c r="O1200">
        <v>29329</v>
      </c>
      <c r="P1200" s="1">
        <v>44211</v>
      </c>
      <c r="Q1200" s="1">
        <v>44216</v>
      </c>
      <c r="R1200" t="str" cm="1">
        <f t="array" ref="R1200:Y1200">_xlfn.XLOOKUP($N1200,'Raw - customers'!$A:$A,'Raw - customers'!$B:$I)</f>
        <v>North Diamond</v>
      </c>
      <c r="S1200" t="str">
        <v>Male</v>
      </c>
      <c r="T1200">
        <v>27</v>
      </c>
      <c r="U1200" t="str">
        <v>85 Mitchell StreetSuite 398</v>
      </c>
      <c r="V1200">
        <v>1849</v>
      </c>
      <c r="W1200" t="str">
        <v>Charlotteborough</v>
      </c>
      <c r="X1200" t="str">
        <v>Victoria</v>
      </c>
      <c r="Y1200" t="str">
        <v>Australia</v>
      </c>
      <c r="Z1200">
        <v>1</v>
      </c>
      <c r="AA1200" s="3" t="str">
        <f t="shared" si="37"/>
        <v>0 to 10</v>
      </c>
      <c r="AP1200" s="6">
        <v>457</v>
      </c>
      <c r="AQ1200" s="6" t="s">
        <v>1396</v>
      </c>
    </row>
    <row r="1201" spans="1:43" x14ac:dyDescent="0.25">
      <c r="A1201">
        <v>1199</v>
      </c>
      <c r="B1201">
        <v>248</v>
      </c>
      <c r="C1201">
        <v>254</v>
      </c>
      <c r="D1201">
        <v>95</v>
      </c>
      <c r="E1201">
        <v>1</v>
      </c>
      <c r="F1201">
        <v>95</v>
      </c>
      <c r="G1201" t="str">
        <f>VLOOKUP($C1201,'Raw-products'!$A$2:$H$1261,MATCH(G$1,'Raw-products'!$A$1:$H$1,0))</f>
        <v>Shirt</v>
      </c>
      <c r="H1201" t="str">
        <f>VLOOKUP($C1201,'Raw-products'!$A$2:$H$1261,MATCH(H$1,'Raw-products'!$A$1:$H$1,0))</f>
        <v>Polo</v>
      </c>
      <c r="I1201" t="str">
        <f>VLOOKUP($C1201,'Raw-products'!$A$2:$H$1261,MATCH(I$1,'Raw-products'!$A$1:$H$1,0))</f>
        <v>XL</v>
      </c>
      <c r="J1201" t="str">
        <f>VLOOKUP($C1201,'Raw-products'!$A$2:$H$1261,MATCH(J$1,'Raw-products'!$A$1:$H$1,0))</f>
        <v>orange</v>
      </c>
      <c r="K1201">
        <f>VLOOKUP($C1201,'Raw-products'!$A$2:$H$1261,MATCH(K$1,'Raw-products'!$A$1:$H$1,0))</f>
        <v>117</v>
      </c>
      <c r="L1201">
        <f>VLOOKUP($C1201,'Raw-products'!$A$2:$H$1261,MATCH(L$1,'Raw-products'!$A$1:$H$1,0))</f>
        <v>43</v>
      </c>
      <c r="M1201" s="5">
        <f t="shared" si="36"/>
        <v>5031</v>
      </c>
      <c r="N1201" cm="1">
        <f t="array" ref="N1201:Q1201">_xlfn.XLOOKUP($B1201,'Raw -orders'!$A:$A,'Raw -orders'!$B:$E)</f>
        <v>457</v>
      </c>
      <c r="O1201">
        <v>29329</v>
      </c>
      <c r="P1201" s="1">
        <v>44211</v>
      </c>
      <c r="Q1201" s="1">
        <v>44216</v>
      </c>
      <c r="R1201" t="str" cm="1">
        <f t="array" ref="R1201:Y1201">_xlfn.XLOOKUP($N1201,'Raw - customers'!$A:$A,'Raw - customers'!$B:$I)</f>
        <v>North Diamond</v>
      </c>
      <c r="S1201" t="str">
        <v>Male</v>
      </c>
      <c r="T1201">
        <v>27</v>
      </c>
      <c r="U1201" t="str">
        <v>85 Mitchell StreetSuite 398</v>
      </c>
      <c r="V1201">
        <v>1849</v>
      </c>
      <c r="W1201" t="str">
        <v>Charlotteborough</v>
      </c>
      <c r="X1201" t="str">
        <v>Victoria</v>
      </c>
      <c r="Y1201" t="str">
        <v>Australia</v>
      </c>
      <c r="Z1201">
        <v>1</v>
      </c>
      <c r="AA1201" s="3" t="str">
        <f t="shared" si="37"/>
        <v>0 to 10</v>
      </c>
      <c r="AP1201" s="6">
        <v>457</v>
      </c>
      <c r="AQ1201" s="6" t="s">
        <v>1396</v>
      </c>
    </row>
    <row r="1202" spans="1:43" x14ac:dyDescent="0.25">
      <c r="A1202">
        <v>1200</v>
      </c>
      <c r="B1202">
        <v>248</v>
      </c>
      <c r="C1202">
        <v>262</v>
      </c>
      <c r="D1202">
        <v>95</v>
      </c>
      <c r="E1202">
        <v>1</v>
      </c>
      <c r="F1202">
        <v>95</v>
      </c>
      <c r="G1202" t="str">
        <f>VLOOKUP($C1202,'Raw-products'!$A$2:$H$1261,MATCH(G$1,'Raw-products'!$A$1:$H$1,0))</f>
        <v>Shirt</v>
      </c>
      <c r="H1202" t="str">
        <f>VLOOKUP($C1202,'Raw-products'!$A$2:$H$1261,MATCH(H$1,'Raw-products'!$A$1:$H$1,0))</f>
        <v>Polo</v>
      </c>
      <c r="I1202" t="str">
        <f>VLOOKUP($C1202,'Raw-products'!$A$2:$H$1261,MATCH(I$1,'Raw-products'!$A$1:$H$1,0))</f>
        <v>M</v>
      </c>
      <c r="J1202" t="str">
        <f>VLOOKUP($C1202,'Raw-products'!$A$2:$H$1261,MATCH(J$1,'Raw-products'!$A$1:$H$1,0))</f>
        <v>green</v>
      </c>
      <c r="K1202">
        <f>VLOOKUP($C1202,'Raw-products'!$A$2:$H$1261,MATCH(K$1,'Raw-products'!$A$1:$H$1,0))</f>
        <v>117</v>
      </c>
      <c r="L1202">
        <f>VLOOKUP($C1202,'Raw-products'!$A$2:$H$1261,MATCH(L$1,'Raw-products'!$A$1:$H$1,0))</f>
        <v>62</v>
      </c>
      <c r="M1202" s="5">
        <f t="shared" si="36"/>
        <v>7254</v>
      </c>
      <c r="N1202" cm="1">
        <f t="array" ref="N1202:Q1202">_xlfn.XLOOKUP($B1202,'Raw -orders'!$A:$A,'Raw -orders'!$B:$E)</f>
        <v>457</v>
      </c>
      <c r="O1202">
        <v>29329</v>
      </c>
      <c r="P1202" s="1">
        <v>44211</v>
      </c>
      <c r="Q1202" s="1">
        <v>44216</v>
      </c>
      <c r="R1202" t="str" cm="1">
        <f t="array" ref="R1202:Y1202">_xlfn.XLOOKUP($N1202,'Raw - customers'!$A:$A,'Raw - customers'!$B:$I)</f>
        <v>North Diamond</v>
      </c>
      <c r="S1202" t="str">
        <v>Male</v>
      </c>
      <c r="T1202">
        <v>27</v>
      </c>
      <c r="U1202" t="str">
        <v>85 Mitchell StreetSuite 398</v>
      </c>
      <c r="V1202">
        <v>1849</v>
      </c>
      <c r="W1202" t="str">
        <v>Charlotteborough</v>
      </c>
      <c r="X1202" t="str">
        <v>Victoria</v>
      </c>
      <c r="Y1202" t="str">
        <v>Australia</v>
      </c>
      <c r="Z1202">
        <v>1</v>
      </c>
      <c r="AA1202" s="3" t="str">
        <f t="shared" si="37"/>
        <v>0 to 10</v>
      </c>
      <c r="AP1202" s="6">
        <v>457</v>
      </c>
      <c r="AQ1202" s="6" t="s">
        <v>1396</v>
      </c>
    </row>
    <row r="1203" spans="1:43" x14ac:dyDescent="0.25">
      <c r="A1203">
        <v>1201</v>
      </c>
      <c r="B1203">
        <v>249</v>
      </c>
      <c r="C1203">
        <v>1186</v>
      </c>
      <c r="D1203">
        <v>99</v>
      </c>
      <c r="E1203">
        <v>2</v>
      </c>
      <c r="F1203">
        <v>198</v>
      </c>
      <c r="G1203" t="str">
        <f>VLOOKUP($C1203,'Raw-products'!$A$2:$H$1261,MATCH(G$1,'Raw-products'!$A$1:$H$1,0))</f>
        <v>Trousers</v>
      </c>
      <c r="H1203" t="str">
        <f>VLOOKUP($C1203,'Raw-products'!$A$2:$H$1261,MATCH(H$1,'Raw-products'!$A$1:$H$1,0))</f>
        <v>High-Waisted</v>
      </c>
      <c r="I1203" t="str">
        <f>VLOOKUP($C1203,'Raw-products'!$A$2:$H$1261,MATCH(I$1,'Raw-products'!$A$1:$H$1,0))</f>
        <v>S</v>
      </c>
      <c r="J1203" t="str">
        <f>VLOOKUP($C1203,'Raw-products'!$A$2:$H$1261,MATCH(J$1,'Raw-products'!$A$1:$H$1,0))</f>
        <v>violet</v>
      </c>
      <c r="K1203">
        <f>VLOOKUP($C1203,'Raw-products'!$A$2:$H$1261,MATCH(K$1,'Raw-products'!$A$1:$H$1,0))</f>
        <v>98</v>
      </c>
      <c r="L1203">
        <f>VLOOKUP($C1203,'Raw-products'!$A$2:$H$1261,MATCH(L$1,'Raw-products'!$A$1:$H$1,0))</f>
        <v>45</v>
      </c>
      <c r="M1203" s="5">
        <f t="shared" si="36"/>
        <v>4410</v>
      </c>
      <c r="N1203" cm="1">
        <f t="array" ref="N1203:Q1203">_xlfn.XLOOKUP($B1203,'Raw -orders'!$A:$A,'Raw -orders'!$B:$E)</f>
        <v>86</v>
      </c>
      <c r="O1203">
        <v>47181</v>
      </c>
      <c r="P1203" s="1">
        <v>44329</v>
      </c>
      <c r="Q1203" s="1">
        <v>44342</v>
      </c>
      <c r="R1203" t="str" cm="1">
        <f t="array" ref="R1203:Y1203">_xlfn.XLOOKUP($N1203,'Raw - customers'!$A:$A,'Raw - customers'!$B:$I)</f>
        <v>Corinna Maystone</v>
      </c>
      <c r="S1203" t="str">
        <v>Non-binary</v>
      </c>
      <c r="T1203">
        <v>76</v>
      </c>
      <c r="U1203" t="str">
        <v>040 Savannah GroveSuite 967</v>
      </c>
      <c r="V1203">
        <v>9337</v>
      </c>
      <c r="W1203" t="str">
        <v>Gleasonport</v>
      </c>
      <c r="X1203" t="str">
        <v>Tasmania</v>
      </c>
      <c r="Y1203" t="str">
        <v>Australia</v>
      </c>
      <c r="Z1203">
        <v>5</v>
      </c>
      <c r="AA1203" s="3" t="str">
        <f t="shared" si="37"/>
        <v>10 to 20</v>
      </c>
      <c r="AP1203" s="6">
        <v>86</v>
      </c>
      <c r="AQ1203" s="6" t="s">
        <v>1414</v>
      </c>
    </row>
    <row r="1204" spans="1:43" x14ac:dyDescent="0.25">
      <c r="A1204">
        <v>1202</v>
      </c>
      <c r="B1204">
        <v>249</v>
      </c>
      <c r="C1204">
        <v>241</v>
      </c>
      <c r="D1204">
        <v>106</v>
      </c>
      <c r="E1204">
        <v>1</v>
      </c>
      <c r="F1204">
        <v>106</v>
      </c>
      <c r="G1204" t="str">
        <f>VLOOKUP($C1204,'Raw-products'!$A$2:$H$1261,MATCH(G$1,'Raw-products'!$A$1:$H$1,0))</f>
        <v>Shirt</v>
      </c>
      <c r="H1204" t="str">
        <f>VLOOKUP($C1204,'Raw-products'!$A$2:$H$1261,MATCH(H$1,'Raw-products'!$A$1:$H$1,0))</f>
        <v>Chambray</v>
      </c>
      <c r="I1204" t="str">
        <f>VLOOKUP($C1204,'Raw-products'!$A$2:$H$1261,MATCH(I$1,'Raw-products'!$A$1:$H$1,0))</f>
        <v>S</v>
      </c>
      <c r="J1204" t="str">
        <f>VLOOKUP($C1204,'Raw-products'!$A$2:$H$1261,MATCH(J$1,'Raw-products'!$A$1:$H$1,0))</f>
        <v>violet</v>
      </c>
      <c r="K1204">
        <f>VLOOKUP($C1204,'Raw-products'!$A$2:$H$1261,MATCH(K$1,'Raw-products'!$A$1:$H$1,0))</f>
        <v>105</v>
      </c>
      <c r="L1204">
        <f>VLOOKUP($C1204,'Raw-products'!$A$2:$H$1261,MATCH(L$1,'Raw-products'!$A$1:$H$1,0))</f>
        <v>52</v>
      </c>
      <c r="M1204" s="5">
        <f t="shared" si="36"/>
        <v>5460</v>
      </c>
      <c r="N1204" cm="1">
        <f t="array" ref="N1204:Q1204">_xlfn.XLOOKUP($B1204,'Raw -orders'!$A:$A,'Raw -orders'!$B:$E)</f>
        <v>86</v>
      </c>
      <c r="O1204">
        <v>47181</v>
      </c>
      <c r="P1204" s="1">
        <v>44329</v>
      </c>
      <c r="Q1204" s="1">
        <v>44342</v>
      </c>
      <c r="R1204" t="str" cm="1">
        <f t="array" ref="R1204:Y1204">_xlfn.XLOOKUP($N1204,'Raw - customers'!$A:$A,'Raw - customers'!$B:$I)</f>
        <v>Corinna Maystone</v>
      </c>
      <c r="S1204" t="str">
        <v>Non-binary</v>
      </c>
      <c r="T1204">
        <v>76</v>
      </c>
      <c r="U1204" t="str">
        <v>040 Savannah GroveSuite 967</v>
      </c>
      <c r="V1204">
        <v>9337</v>
      </c>
      <c r="W1204" t="str">
        <v>Gleasonport</v>
      </c>
      <c r="X1204" t="str">
        <v>Tasmania</v>
      </c>
      <c r="Y1204" t="str">
        <v>Australia</v>
      </c>
      <c r="Z1204">
        <v>5</v>
      </c>
      <c r="AA1204" s="3" t="str">
        <f t="shared" si="37"/>
        <v>10 to 20</v>
      </c>
      <c r="AP1204" s="6">
        <v>86</v>
      </c>
      <c r="AQ1204" s="6" t="s">
        <v>1414</v>
      </c>
    </row>
    <row r="1205" spans="1:43" x14ac:dyDescent="0.25">
      <c r="A1205">
        <v>1203</v>
      </c>
      <c r="B1205">
        <v>249</v>
      </c>
      <c r="C1205">
        <v>928</v>
      </c>
      <c r="D1205">
        <v>96</v>
      </c>
      <c r="E1205">
        <v>1</v>
      </c>
      <c r="F1205">
        <v>96</v>
      </c>
      <c r="G1205" t="str">
        <f>VLOOKUP($C1205,'Raw-products'!$A$2:$H$1261,MATCH(G$1,'Raw-products'!$A$1:$H$1,0))</f>
        <v>Trousers</v>
      </c>
      <c r="H1205" t="str">
        <f>VLOOKUP($C1205,'Raw-products'!$A$2:$H$1261,MATCH(H$1,'Raw-products'!$A$1:$H$1,0))</f>
        <v>Drawstring</v>
      </c>
      <c r="I1205" t="str">
        <f>VLOOKUP($C1205,'Raw-products'!$A$2:$H$1261,MATCH(I$1,'Raw-products'!$A$1:$H$1,0))</f>
        <v>L</v>
      </c>
      <c r="J1205" t="str">
        <f>VLOOKUP($C1205,'Raw-products'!$A$2:$H$1261,MATCH(J$1,'Raw-products'!$A$1:$H$1,0))</f>
        <v>green</v>
      </c>
      <c r="K1205">
        <f>VLOOKUP($C1205,'Raw-products'!$A$2:$H$1261,MATCH(K$1,'Raw-products'!$A$1:$H$1,0))</f>
        <v>104</v>
      </c>
      <c r="L1205">
        <f>VLOOKUP($C1205,'Raw-products'!$A$2:$H$1261,MATCH(L$1,'Raw-products'!$A$1:$H$1,0))</f>
        <v>43</v>
      </c>
      <c r="M1205" s="5">
        <f t="shared" si="36"/>
        <v>4472</v>
      </c>
      <c r="N1205" cm="1">
        <f t="array" ref="N1205:Q1205">_xlfn.XLOOKUP($B1205,'Raw -orders'!$A:$A,'Raw -orders'!$B:$E)</f>
        <v>86</v>
      </c>
      <c r="O1205">
        <v>47181</v>
      </c>
      <c r="P1205" s="1">
        <v>44329</v>
      </c>
      <c r="Q1205" s="1">
        <v>44342</v>
      </c>
      <c r="R1205" t="str" cm="1">
        <f t="array" ref="R1205:Y1205">_xlfn.XLOOKUP($N1205,'Raw - customers'!$A:$A,'Raw - customers'!$B:$I)</f>
        <v>Corinna Maystone</v>
      </c>
      <c r="S1205" t="str">
        <v>Non-binary</v>
      </c>
      <c r="T1205">
        <v>76</v>
      </c>
      <c r="U1205" t="str">
        <v>040 Savannah GroveSuite 967</v>
      </c>
      <c r="V1205">
        <v>9337</v>
      </c>
      <c r="W1205" t="str">
        <v>Gleasonport</v>
      </c>
      <c r="X1205" t="str">
        <v>Tasmania</v>
      </c>
      <c r="Y1205" t="str">
        <v>Australia</v>
      </c>
      <c r="Z1205">
        <v>5</v>
      </c>
      <c r="AA1205" s="3" t="str">
        <f t="shared" si="37"/>
        <v>10 to 20</v>
      </c>
      <c r="AP1205" s="6">
        <v>86</v>
      </c>
      <c r="AQ1205" s="6" t="s">
        <v>1414</v>
      </c>
    </row>
    <row r="1206" spans="1:43" x14ac:dyDescent="0.25">
      <c r="A1206">
        <v>1204</v>
      </c>
      <c r="B1206">
        <v>249</v>
      </c>
      <c r="C1206">
        <v>51</v>
      </c>
      <c r="D1206">
        <v>104</v>
      </c>
      <c r="E1206">
        <v>3</v>
      </c>
      <c r="F1206">
        <v>312</v>
      </c>
      <c r="G1206" t="str">
        <f>VLOOKUP($C1206,'Raw-products'!$A$2:$H$1261,MATCH(G$1,'Raw-products'!$A$1:$H$1,0))</f>
        <v>Shirt</v>
      </c>
      <c r="H1206" t="str">
        <f>VLOOKUP($C1206,'Raw-products'!$A$2:$H$1261,MATCH(H$1,'Raw-products'!$A$1:$H$1,0))</f>
        <v>Dress</v>
      </c>
      <c r="I1206" t="str">
        <f>VLOOKUP($C1206,'Raw-products'!$A$2:$H$1261,MATCH(I$1,'Raw-products'!$A$1:$H$1,0))</f>
        <v>S</v>
      </c>
      <c r="J1206" t="str">
        <f>VLOOKUP($C1206,'Raw-products'!$A$2:$H$1261,MATCH(J$1,'Raw-products'!$A$1:$H$1,0))</f>
        <v>green</v>
      </c>
      <c r="K1206">
        <f>VLOOKUP($C1206,'Raw-products'!$A$2:$H$1261,MATCH(K$1,'Raw-products'!$A$1:$H$1,0))</f>
        <v>119</v>
      </c>
      <c r="L1206">
        <f>VLOOKUP($C1206,'Raw-products'!$A$2:$H$1261,MATCH(L$1,'Raw-products'!$A$1:$H$1,0))</f>
        <v>60</v>
      </c>
      <c r="M1206" s="5">
        <f t="shared" si="36"/>
        <v>7140</v>
      </c>
      <c r="N1206" cm="1">
        <f t="array" ref="N1206:Q1206">_xlfn.XLOOKUP($B1206,'Raw -orders'!$A:$A,'Raw -orders'!$B:$E)</f>
        <v>86</v>
      </c>
      <c r="O1206">
        <v>47181</v>
      </c>
      <c r="P1206" s="1">
        <v>44329</v>
      </c>
      <c r="Q1206" s="1">
        <v>44342</v>
      </c>
      <c r="R1206" t="str" cm="1">
        <f t="array" ref="R1206:Y1206">_xlfn.XLOOKUP($N1206,'Raw - customers'!$A:$A,'Raw - customers'!$B:$I)</f>
        <v>Corinna Maystone</v>
      </c>
      <c r="S1206" t="str">
        <v>Non-binary</v>
      </c>
      <c r="T1206">
        <v>76</v>
      </c>
      <c r="U1206" t="str">
        <v>040 Savannah GroveSuite 967</v>
      </c>
      <c r="V1206">
        <v>9337</v>
      </c>
      <c r="W1206" t="str">
        <v>Gleasonport</v>
      </c>
      <c r="X1206" t="str">
        <v>Tasmania</v>
      </c>
      <c r="Y1206" t="str">
        <v>Australia</v>
      </c>
      <c r="Z1206">
        <v>5</v>
      </c>
      <c r="AA1206" s="3" t="str">
        <f t="shared" si="37"/>
        <v>10 to 20</v>
      </c>
      <c r="AP1206" s="6">
        <v>86</v>
      </c>
      <c r="AQ1206" s="6" t="s">
        <v>1414</v>
      </c>
    </row>
    <row r="1207" spans="1:43" x14ac:dyDescent="0.25">
      <c r="A1207">
        <v>1205</v>
      </c>
      <c r="B1207">
        <v>249</v>
      </c>
      <c r="C1207">
        <v>547</v>
      </c>
      <c r="D1207">
        <v>98</v>
      </c>
      <c r="E1207">
        <v>2</v>
      </c>
      <c r="F1207">
        <v>196</v>
      </c>
      <c r="G1207" t="str">
        <f>VLOOKUP($C1207,'Raw-products'!$A$2:$H$1261,MATCH(G$1,'Raw-products'!$A$1:$H$1,0))</f>
        <v>Jacket</v>
      </c>
      <c r="H1207" t="str">
        <f>VLOOKUP($C1207,'Raw-products'!$A$2:$H$1261,MATCH(H$1,'Raw-products'!$A$1:$H$1,0))</f>
        <v>Leather</v>
      </c>
      <c r="I1207" t="str">
        <f>VLOOKUP($C1207,'Raw-products'!$A$2:$H$1261,MATCH(I$1,'Raw-products'!$A$1:$H$1,0))</f>
        <v>M</v>
      </c>
      <c r="J1207" t="str">
        <f>VLOOKUP($C1207,'Raw-products'!$A$2:$H$1261,MATCH(J$1,'Raw-products'!$A$1:$H$1,0))</f>
        <v>blue</v>
      </c>
      <c r="K1207">
        <f>VLOOKUP($C1207,'Raw-products'!$A$2:$H$1261,MATCH(K$1,'Raw-products'!$A$1:$H$1,0))</f>
        <v>113</v>
      </c>
      <c r="L1207">
        <f>VLOOKUP($C1207,'Raw-products'!$A$2:$H$1261,MATCH(L$1,'Raw-products'!$A$1:$H$1,0))</f>
        <v>60</v>
      </c>
      <c r="M1207" s="5">
        <f t="shared" si="36"/>
        <v>6780</v>
      </c>
      <c r="N1207" cm="1">
        <f t="array" ref="N1207:Q1207">_xlfn.XLOOKUP($B1207,'Raw -orders'!$A:$A,'Raw -orders'!$B:$E)</f>
        <v>86</v>
      </c>
      <c r="O1207">
        <v>47181</v>
      </c>
      <c r="P1207" s="1">
        <v>44329</v>
      </c>
      <c r="Q1207" s="1">
        <v>44342</v>
      </c>
      <c r="R1207" t="str" cm="1">
        <f t="array" ref="R1207:Y1207">_xlfn.XLOOKUP($N1207,'Raw - customers'!$A:$A,'Raw - customers'!$B:$I)</f>
        <v>Corinna Maystone</v>
      </c>
      <c r="S1207" t="str">
        <v>Non-binary</v>
      </c>
      <c r="T1207">
        <v>76</v>
      </c>
      <c r="U1207" t="str">
        <v>040 Savannah GroveSuite 967</v>
      </c>
      <c r="V1207">
        <v>9337</v>
      </c>
      <c r="W1207" t="str">
        <v>Gleasonport</v>
      </c>
      <c r="X1207" t="str">
        <v>Tasmania</v>
      </c>
      <c r="Y1207" t="str">
        <v>Australia</v>
      </c>
      <c r="Z1207">
        <v>5</v>
      </c>
      <c r="AA1207" s="3" t="str">
        <f t="shared" si="37"/>
        <v>10 to 20</v>
      </c>
      <c r="AP1207" s="6">
        <v>86</v>
      </c>
      <c r="AQ1207" s="6" t="s">
        <v>1414</v>
      </c>
    </row>
    <row r="1208" spans="1:43" x14ac:dyDescent="0.25">
      <c r="A1208">
        <v>1206</v>
      </c>
      <c r="B1208">
        <v>249</v>
      </c>
      <c r="C1208">
        <v>729</v>
      </c>
      <c r="D1208">
        <v>119</v>
      </c>
      <c r="E1208">
        <v>2</v>
      </c>
      <c r="F1208">
        <v>238</v>
      </c>
      <c r="G1208" t="str">
        <f>VLOOKUP($C1208,'Raw-products'!$A$2:$H$1261,MATCH(G$1,'Raw-products'!$A$1:$H$1,0))</f>
        <v>Jacket</v>
      </c>
      <c r="H1208" t="str">
        <f>VLOOKUP($C1208,'Raw-products'!$A$2:$H$1261,MATCH(H$1,'Raw-products'!$A$1:$H$1,0))</f>
        <v>Trench Coat</v>
      </c>
      <c r="I1208" t="str">
        <f>VLOOKUP($C1208,'Raw-products'!$A$2:$H$1261,MATCH(I$1,'Raw-products'!$A$1:$H$1,0))</f>
        <v>XL</v>
      </c>
      <c r="J1208" t="str">
        <f>VLOOKUP($C1208,'Raw-products'!$A$2:$H$1261,MATCH(J$1,'Raw-products'!$A$1:$H$1,0))</f>
        <v>indigo</v>
      </c>
      <c r="K1208">
        <f>VLOOKUP($C1208,'Raw-products'!$A$2:$H$1261,MATCH(K$1,'Raw-products'!$A$1:$H$1,0))</f>
        <v>112</v>
      </c>
      <c r="L1208">
        <f>VLOOKUP($C1208,'Raw-products'!$A$2:$H$1261,MATCH(L$1,'Raw-products'!$A$1:$H$1,0))</f>
        <v>64</v>
      </c>
      <c r="M1208" s="5">
        <f t="shared" si="36"/>
        <v>7168</v>
      </c>
      <c r="N1208" cm="1">
        <f t="array" ref="N1208:Q1208">_xlfn.XLOOKUP($B1208,'Raw -orders'!$A:$A,'Raw -orders'!$B:$E)</f>
        <v>86</v>
      </c>
      <c r="O1208">
        <v>47181</v>
      </c>
      <c r="P1208" s="1">
        <v>44329</v>
      </c>
      <c r="Q1208" s="1">
        <v>44342</v>
      </c>
      <c r="R1208" t="str" cm="1">
        <f t="array" ref="R1208:Y1208">_xlfn.XLOOKUP($N1208,'Raw - customers'!$A:$A,'Raw - customers'!$B:$I)</f>
        <v>Corinna Maystone</v>
      </c>
      <c r="S1208" t="str">
        <v>Non-binary</v>
      </c>
      <c r="T1208">
        <v>76</v>
      </c>
      <c r="U1208" t="str">
        <v>040 Savannah GroveSuite 967</v>
      </c>
      <c r="V1208">
        <v>9337</v>
      </c>
      <c r="W1208" t="str">
        <v>Gleasonport</v>
      </c>
      <c r="X1208" t="str">
        <v>Tasmania</v>
      </c>
      <c r="Y1208" t="str">
        <v>Australia</v>
      </c>
      <c r="Z1208">
        <v>5</v>
      </c>
      <c r="AA1208" s="3" t="str">
        <f t="shared" si="37"/>
        <v>10 to 20</v>
      </c>
      <c r="AP1208" s="6">
        <v>86</v>
      </c>
      <c r="AQ1208" s="6" t="s">
        <v>1414</v>
      </c>
    </row>
    <row r="1209" spans="1:43" x14ac:dyDescent="0.25">
      <c r="A1209">
        <v>1207</v>
      </c>
      <c r="B1209">
        <v>249</v>
      </c>
      <c r="C1209">
        <v>935</v>
      </c>
      <c r="D1209">
        <v>96</v>
      </c>
      <c r="E1209">
        <v>2</v>
      </c>
      <c r="F1209">
        <v>192</v>
      </c>
      <c r="G1209" t="str">
        <f>VLOOKUP($C1209,'Raw-products'!$A$2:$H$1261,MATCH(G$1,'Raw-products'!$A$1:$H$1,0))</f>
        <v>Trousers</v>
      </c>
      <c r="H1209" t="str">
        <f>VLOOKUP($C1209,'Raw-products'!$A$2:$H$1261,MATCH(H$1,'Raw-products'!$A$1:$H$1,0))</f>
        <v>Drawstring</v>
      </c>
      <c r="I1209" t="str">
        <f>VLOOKUP($C1209,'Raw-products'!$A$2:$H$1261,MATCH(I$1,'Raw-products'!$A$1:$H$1,0))</f>
        <v>XS</v>
      </c>
      <c r="J1209" t="str">
        <f>VLOOKUP($C1209,'Raw-products'!$A$2:$H$1261,MATCH(J$1,'Raw-products'!$A$1:$H$1,0))</f>
        <v>indigo</v>
      </c>
      <c r="K1209">
        <f>VLOOKUP($C1209,'Raw-products'!$A$2:$H$1261,MATCH(K$1,'Raw-products'!$A$1:$H$1,0))</f>
        <v>104</v>
      </c>
      <c r="L1209">
        <f>VLOOKUP($C1209,'Raw-products'!$A$2:$H$1261,MATCH(L$1,'Raw-products'!$A$1:$H$1,0))</f>
        <v>61</v>
      </c>
      <c r="M1209" s="5">
        <f t="shared" si="36"/>
        <v>6344</v>
      </c>
      <c r="N1209" cm="1">
        <f t="array" ref="N1209:Q1209">_xlfn.XLOOKUP($B1209,'Raw -orders'!$A:$A,'Raw -orders'!$B:$E)</f>
        <v>86</v>
      </c>
      <c r="O1209">
        <v>47181</v>
      </c>
      <c r="P1209" s="1">
        <v>44329</v>
      </c>
      <c r="Q1209" s="1">
        <v>44342</v>
      </c>
      <c r="R1209" t="str" cm="1">
        <f t="array" ref="R1209:Y1209">_xlfn.XLOOKUP($N1209,'Raw - customers'!$A:$A,'Raw - customers'!$B:$I)</f>
        <v>Corinna Maystone</v>
      </c>
      <c r="S1209" t="str">
        <v>Non-binary</v>
      </c>
      <c r="T1209">
        <v>76</v>
      </c>
      <c r="U1209" t="str">
        <v>040 Savannah GroveSuite 967</v>
      </c>
      <c r="V1209">
        <v>9337</v>
      </c>
      <c r="W1209" t="str">
        <v>Gleasonport</v>
      </c>
      <c r="X1209" t="str">
        <v>Tasmania</v>
      </c>
      <c r="Y1209" t="str">
        <v>Australia</v>
      </c>
      <c r="Z1209">
        <v>5</v>
      </c>
      <c r="AA1209" s="3" t="str">
        <f t="shared" si="37"/>
        <v>10 to 20</v>
      </c>
      <c r="AP1209" s="6">
        <v>86</v>
      </c>
      <c r="AQ1209" s="6" t="s">
        <v>1414</v>
      </c>
    </row>
    <row r="1210" spans="1:43" x14ac:dyDescent="0.25">
      <c r="A1210">
        <v>1208</v>
      </c>
      <c r="B1210">
        <v>250</v>
      </c>
      <c r="C1210">
        <v>41</v>
      </c>
      <c r="D1210">
        <v>104</v>
      </c>
      <c r="E1210">
        <v>3</v>
      </c>
      <c r="F1210">
        <v>312</v>
      </c>
      <c r="G1210" t="str">
        <f>VLOOKUP($C1210,'Raw-products'!$A$2:$H$1261,MATCH(G$1,'Raw-products'!$A$1:$H$1,0))</f>
        <v>Shirt</v>
      </c>
      <c r="H1210" t="str">
        <f>VLOOKUP($C1210,'Raw-products'!$A$2:$H$1261,MATCH(H$1,'Raw-products'!$A$1:$H$1,0))</f>
        <v>Dress</v>
      </c>
      <c r="I1210" t="str">
        <f>VLOOKUP($C1210,'Raw-products'!$A$2:$H$1261,MATCH(I$1,'Raw-products'!$A$1:$H$1,0))</f>
        <v>S</v>
      </c>
      <c r="J1210" t="str">
        <f>VLOOKUP($C1210,'Raw-products'!$A$2:$H$1261,MATCH(J$1,'Raw-products'!$A$1:$H$1,0))</f>
        <v>orange</v>
      </c>
      <c r="K1210">
        <f>VLOOKUP($C1210,'Raw-products'!$A$2:$H$1261,MATCH(K$1,'Raw-products'!$A$1:$H$1,0))</f>
        <v>119</v>
      </c>
      <c r="L1210">
        <f>VLOOKUP($C1210,'Raw-products'!$A$2:$H$1261,MATCH(L$1,'Raw-products'!$A$1:$H$1,0))</f>
        <v>69</v>
      </c>
      <c r="M1210" s="5">
        <f t="shared" si="36"/>
        <v>8211</v>
      </c>
      <c r="N1210" cm="1">
        <f t="array" ref="N1210:Q1210">_xlfn.XLOOKUP($B1210,'Raw -orders'!$A:$A,'Raw -orders'!$B:$E)</f>
        <v>518</v>
      </c>
      <c r="O1210">
        <v>18564</v>
      </c>
      <c r="P1210" s="1">
        <v>44281</v>
      </c>
      <c r="Q1210" s="1">
        <v>44289</v>
      </c>
      <c r="R1210" t="str" cm="1">
        <f t="array" ref="R1210:Y1210">_xlfn.XLOOKUP($N1210,'Raw - customers'!$A:$A,'Raw - customers'!$B:$I)</f>
        <v>Margalo Cousen</v>
      </c>
      <c r="S1210" t="str">
        <v>Agender</v>
      </c>
      <c r="T1210">
        <v>31</v>
      </c>
      <c r="U1210" t="str">
        <v>97 Isaac SummitSuite 935</v>
      </c>
      <c r="V1210">
        <v>6393</v>
      </c>
      <c r="W1210" t="str">
        <v>Bauchton</v>
      </c>
      <c r="X1210" t="str">
        <v>Northern Territory</v>
      </c>
      <c r="Y1210" t="str">
        <v>Australia</v>
      </c>
      <c r="Z1210">
        <v>3</v>
      </c>
      <c r="AA1210" s="3" t="str">
        <f t="shared" si="37"/>
        <v>0 to 10</v>
      </c>
      <c r="AP1210" s="6">
        <v>518</v>
      </c>
      <c r="AQ1210" s="6" t="s">
        <v>1339</v>
      </c>
    </row>
    <row r="1211" spans="1:43" x14ac:dyDescent="0.25">
      <c r="A1211">
        <v>1209</v>
      </c>
      <c r="B1211">
        <v>250</v>
      </c>
      <c r="C1211">
        <v>540</v>
      </c>
      <c r="D1211">
        <v>98</v>
      </c>
      <c r="E1211">
        <v>2</v>
      </c>
      <c r="F1211">
        <v>196</v>
      </c>
      <c r="G1211" t="str">
        <f>VLOOKUP($C1211,'Raw-products'!$A$2:$H$1261,MATCH(G$1,'Raw-products'!$A$1:$H$1,0))</f>
        <v>Jacket</v>
      </c>
      <c r="H1211" t="str">
        <f>VLOOKUP($C1211,'Raw-products'!$A$2:$H$1261,MATCH(H$1,'Raw-products'!$A$1:$H$1,0))</f>
        <v>Leather</v>
      </c>
      <c r="I1211" t="str">
        <f>VLOOKUP($C1211,'Raw-products'!$A$2:$H$1261,MATCH(I$1,'Raw-products'!$A$1:$H$1,0))</f>
        <v>XS</v>
      </c>
      <c r="J1211" t="str">
        <f>VLOOKUP($C1211,'Raw-products'!$A$2:$H$1261,MATCH(J$1,'Raw-products'!$A$1:$H$1,0))</f>
        <v>green</v>
      </c>
      <c r="K1211">
        <f>VLOOKUP($C1211,'Raw-products'!$A$2:$H$1261,MATCH(K$1,'Raw-products'!$A$1:$H$1,0))</f>
        <v>113</v>
      </c>
      <c r="L1211">
        <f>VLOOKUP($C1211,'Raw-products'!$A$2:$H$1261,MATCH(L$1,'Raw-products'!$A$1:$H$1,0))</f>
        <v>57</v>
      </c>
      <c r="M1211" s="5">
        <f t="shared" si="36"/>
        <v>6441</v>
      </c>
      <c r="N1211" cm="1">
        <f t="array" ref="N1211:Q1211">_xlfn.XLOOKUP($B1211,'Raw -orders'!$A:$A,'Raw -orders'!$B:$E)</f>
        <v>518</v>
      </c>
      <c r="O1211">
        <v>18564</v>
      </c>
      <c r="P1211" s="1">
        <v>44281</v>
      </c>
      <c r="Q1211" s="1">
        <v>44289</v>
      </c>
      <c r="R1211" t="str" cm="1">
        <f t="array" ref="R1211:Y1211">_xlfn.XLOOKUP($N1211,'Raw - customers'!$A:$A,'Raw - customers'!$B:$I)</f>
        <v>Margalo Cousen</v>
      </c>
      <c r="S1211" t="str">
        <v>Agender</v>
      </c>
      <c r="T1211">
        <v>31</v>
      </c>
      <c r="U1211" t="str">
        <v>97 Isaac SummitSuite 935</v>
      </c>
      <c r="V1211">
        <v>6393</v>
      </c>
      <c r="W1211" t="str">
        <v>Bauchton</v>
      </c>
      <c r="X1211" t="str">
        <v>Northern Territory</v>
      </c>
      <c r="Y1211" t="str">
        <v>Australia</v>
      </c>
      <c r="Z1211">
        <v>3</v>
      </c>
      <c r="AA1211" s="3" t="str">
        <f t="shared" si="37"/>
        <v>0 to 10</v>
      </c>
      <c r="AP1211" s="6">
        <v>518</v>
      </c>
      <c r="AQ1211" s="6" t="s">
        <v>1339</v>
      </c>
    </row>
    <row r="1212" spans="1:43" x14ac:dyDescent="0.25">
      <c r="A1212">
        <v>1210</v>
      </c>
      <c r="B1212">
        <v>250</v>
      </c>
      <c r="C1212">
        <v>880</v>
      </c>
      <c r="D1212">
        <v>94</v>
      </c>
      <c r="E1212">
        <v>1</v>
      </c>
      <c r="F1212">
        <v>94</v>
      </c>
      <c r="G1212" t="str">
        <f>VLOOKUP($C1212,'Raw-products'!$A$2:$H$1261,MATCH(G$1,'Raw-products'!$A$1:$H$1,0))</f>
        <v>Trousers</v>
      </c>
      <c r="H1212" t="str">
        <f>VLOOKUP($C1212,'Raw-products'!$A$2:$H$1261,MATCH(H$1,'Raw-products'!$A$1:$H$1,0))</f>
        <v>Cords</v>
      </c>
      <c r="I1212" t="str">
        <f>VLOOKUP($C1212,'Raw-products'!$A$2:$H$1261,MATCH(I$1,'Raw-products'!$A$1:$H$1,0))</f>
        <v>XS</v>
      </c>
      <c r="J1212" t="str">
        <f>VLOOKUP($C1212,'Raw-products'!$A$2:$H$1261,MATCH(J$1,'Raw-products'!$A$1:$H$1,0))</f>
        <v>orange</v>
      </c>
      <c r="K1212">
        <f>VLOOKUP($C1212,'Raw-products'!$A$2:$H$1261,MATCH(K$1,'Raw-products'!$A$1:$H$1,0))</f>
        <v>113</v>
      </c>
      <c r="L1212">
        <f>VLOOKUP($C1212,'Raw-products'!$A$2:$H$1261,MATCH(L$1,'Raw-products'!$A$1:$H$1,0))</f>
        <v>70</v>
      </c>
      <c r="M1212" s="5">
        <f t="shared" si="36"/>
        <v>7910</v>
      </c>
      <c r="N1212" cm="1">
        <f t="array" ref="N1212:Q1212">_xlfn.XLOOKUP($B1212,'Raw -orders'!$A:$A,'Raw -orders'!$B:$E)</f>
        <v>518</v>
      </c>
      <c r="O1212">
        <v>18564</v>
      </c>
      <c r="P1212" s="1">
        <v>44281</v>
      </c>
      <c r="Q1212" s="1">
        <v>44289</v>
      </c>
      <c r="R1212" t="str" cm="1">
        <f t="array" ref="R1212:Y1212">_xlfn.XLOOKUP($N1212,'Raw - customers'!$A:$A,'Raw - customers'!$B:$I)</f>
        <v>Margalo Cousen</v>
      </c>
      <c r="S1212" t="str">
        <v>Agender</v>
      </c>
      <c r="T1212">
        <v>31</v>
      </c>
      <c r="U1212" t="str">
        <v>97 Isaac SummitSuite 935</v>
      </c>
      <c r="V1212">
        <v>6393</v>
      </c>
      <c r="W1212" t="str">
        <v>Bauchton</v>
      </c>
      <c r="X1212" t="str">
        <v>Northern Territory</v>
      </c>
      <c r="Y1212" t="str">
        <v>Australia</v>
      </c>
      <c r="Z1212">
        <v>3</v>
      </c>
      <c r="AA1212" s="3" t="str">
        <f t="shared" si="37"/>
        <v>0 to 10</v>
      </c>
      <c r="AP1212" s="6">
        <v>518</v>
      </c>
      <c r="AQ1212" s="6" t="s">
        <v>1339</v>
      </c>
    </row>
    <row r="1213" spans="1:43" x14ac:dyDescent="0.25">
      <c r="A1213">
        <v>1211</v>
      </c>
      <c r="B1213">
        <v>250</v>
      </c>
      <c r="C1213">
        <v>219</v>
      </c>
      <c r="D1213">
        <v>106</v>
      </c>
      <c r="E1213">
        <v>3</v>
      </c>
      <c r="F1213">
        <v>318</v>
      </c>
      <c r="G1213" t="str">
        <f>VLOOKUP($C1213,'Raw-products'!$A$2:$H$1261,MATCH(G$1,'Raw-products'!$A$1:$H$1,0))</f>
        <v>Shirt</v>
      </c>
      <c r="H1213" t="str">
        <f>VLOOKUP($C1213,'Raw-products'!$A$2:$H$1261,MATCH(H$1,'Raw-products'!$A$1:$H$1,0))</f>
        <v>Chambray</v>
      </c>
      <c r="I1213" t="str">
        <f>VLOOKUP($C1213,'Raw-products'!$A$2:$H$1261,MATCH(I$1,'Raw-products'!$A$1:$H$1,0))</f>
        <v>XL</v>
      </c>
      <c r="J1213" t="str">
        <f>VLOOKUP($C1213,'Raw-products'!$A$2:$H$1261,MATCH(J$1,'Raw-products'!$A$1:$H$1,0))</f>
        <v>orange</v>
      </c>
      <c r="K1213">
        <f>VLOOKUP($C1213,'Raw-products'!$A$2:$H$1261,MATCH(K$1,'Raw-products'!$A$1:$H$1,0))</f>
        <v>105</v>
      </c>
      <c r="L1213">
        <f>VLOOKUP($C1213,'Raw-products'!$A$2:$H$1261,MATCH(L$1,'Raw-products'!$A$1:$H$1,0))</f>
        <v>57</v>
      </c>
      <c r="M1213" s="5">
        <f t="shared" si="36"/>
        <v>5985</v>
      </c>
      <c r="N1213" cm="1">
        <f t="array" ref="N1213:Q1213">_xlfn.XLOOKUP($B1213,'Raw -orders'!$A:$A,'Raw -orders'!$B:$E)</f>
        <v>518</v>
      </c>
      <c r="O1213">
        <v>18564</v>
      </c>
      <c r="P1213" s="1">
        <v>44281</v>
      </c>
      <c r="Q1213" s="1">
        <v>44289</v>
      </c>
      <c r="R1213" t="str" cm="1">
        <f t="array" ref="R1213:Y1213">_xlfn.XLOOKUP($N1213,'Raw - customers'!$A:$A,'Raw - customers'!$B:$I)</f>
        <v>Margalo Cousen</v>
      </c>
      <c r="S1213" t="str">
        <v>Agender</v>
      </c>
      <c r="T1213">
        <v>31</v>
      </c>
      <c r="U1213" t="str">
        <v>97 Isaac SummitSuite 935</v>
      </c>
      <c r="V1213">
        <v>6393</v>
      </c>
      <c r="W1213" t="str">
        <v>Bauchton</v>
      </c>
      <c r="X1213" t="str">
        <v>Northern Territory</v>
      </c>
      <c r="Y1213" t="str">
        <v>Australia</v>
      </c>
      <c r="Z1213">
        <v>3</v>
      </c>
      <c r="AA1213" s="3" t="str">
        <f t="shared" si="37"/>
        <v>0 to 10</v>
      </c>
      <c r="AP1213" s="6">
        <v>518</v>
      </c>
      <c r="AQ1213" s="6" t="s">
        <v>1339</v>
      </c>
    </row>
    <row r="1214" spans="1:43" x14ac:dyDescent="0.25">
      <c r="A1214">
        <v>1212</v>
      </c>
      <c r="B1214">
        <v>250</v>
      </c>
      <c r="C1214">
        <v>600</v>
      </c>
      <c r="D1214">
        <v>112</v>
      </c>
      <c r="E1214">
        <v>1</v>
      </c>
      <c r="F1214">
        <v>112</v>
      </c>
      <c r="G1214" t="str">
        <f>VLOOKUP($C1214,'Raw-products'!$A$2:$H$1261,MATCH(G$1,'Raw-products'!$A$1:$H$1,0))</f>
        <v>Jacket</v>
      </c>
      <c r="H1214" t="str">
        <f>VLOOKUP($C1214,'Raw-products'!$A$2:$H$1261,MATCH(H$1,'Raw-products'!$A$1:$H$1,0))</f>
        <v>Cardigan</v>
      </c>
      <c r="I1214" t="str">
        <f>VLOOKUP($C1214,'Raw-products'!$A$2:$H$1261,MATCH(I$1,'Raw-products'!$A$1:$H$1,0))</f>
        <v>XS</v>
      </c>
      <c r="J1214" t="str">
        <f>VLOOKUP($C1214,'Raw-products'!$A$2:$H$1261,MATCH(J$1,'Raw-products'!$A$1:$H$1,0))</f>
        <v>orange</v>
      </c>
      <c r="K1214">
        <f>VLOOKUP($C1214,'Raw-products'!$A$2:$H$1261,MATCH(K$1,'Raw-products'!$A$1:$H$1,0))</f>
        <v>118</v>
      </c>
      <c r="L1214">
        <f>VLOOKUP($C1214,'Raw-products'!$A$2:$H$1261,MATCH(L$1,'Raw-products'!$A$1:$H$1,0))</f>
        <v>46</v>
      </c>
      <c r="M1214" s="5">
        <f t="shared" si="36"/>
        <v>5428</v>
      </c>
      <c r="N1214" cm="1">
        <f t="array" ref="N1214:Q1214">_xlfn.XLOOKUP($B1214,'Raw -orders'!$A:$A,'Raw -orders'!$B:$E)</f>
        <v>518</v>
      </c>
      <c r="O1214">
        <v>18564</v>
      </c>
      <c r="P1214" s="1">
        <v>44281</v>
      </c>
      <c r="Q1214" s="1">
        <v>44289</v>
      </c>
      <c r="R1214" t="str" cm="1">
        <f t="array" ref="R1214:Y1214">_xlfn.XLOOKUP($N1214,'Raw - customers'!$A:$A,'Raw - customers'!$B:$I)</f>
        <v>Margalo Cousen</v>
      </c>
      <c r="S1214" t="str">
        <v>Agender</v>
      </c>
      <c r="T1214">
        <v>31</v>
      </c>
      <c r="U1214" t="str">
        <v>97 Isaac SummitSuite 935</v>
      </c>
      <c r="V1214">
        <v>6393</v>
      </c>
      <c r="W1214" t="str">
        <v>Bauchton</v>
      </c>
      <c r="X1214" t="str">
        <v>Northern Territory</v>
      </c>
      <c r="Y1214" t="str">
        <v>Australia</v>
      </c>
      <c r="Z1214">
        <v>3</v>
      </c>
      <c r="AA1214" s="3" t="str">
        <f t="shared" si="37"/>
        <v>0 to 10</v>
      </c>
      <c r="AP1214" s="6">
        <v>518</v>
      </c>
      <c r="AQ1214" s="6" t="s">
        <v>1339</v>
      </c>
    </row>
    <row r="1215" spans="1:43" x14ac:dyDescent="0.25">
      <c r="A1215">
        <v>1213</v>
      </c>
      <c r="B1215">
        <v>251</v>
      </c>
      <c r="C1215">
        <v>790</v>
      </c>
      <c r="D1215">
        <v>91</v>
      </c>
      <c r="E1215">
        <v>1</v>
      </c>
      <c r="F1215">
        <v>91</v>
      </c>
      <c r="G1215" t="str">
        <f>VLOOKUP($C1215,'Raw-products'!$A$2:$H$1261,MATCH(G$1,'Raw-products'!$A$1:$H$1,0))</f>
        <v>Jacket</v>
      </c>
      <c r="H1215" t="str">
        <f>VLOOKUP($C1215,'Raw-products'!$A$2:$H$1261,MATCH(H$1,'Raw-products'!$A$1:$H$1,0))</f>
        <v>Pullover</v>
      </c>
      <c r="I1215" t="str">
        <f>VLOOKUP($C1215,'Raw-products'!$A$2:$H$1261,MATCH(I$1,'Raw-products'!$A$1:$H$1,0))</f>
        <v>XS</v>
      </c>
      <c r="J1215" t="str">
        <f>VLOOKUP($C1215,'Raw-products'!$A$2:$H$1261,MATCH(J$1,'Raw-products'!$A$1:$H$1,0))</f>
        <v>blue</v>
      </c>
      <c r="K1215">
        <f>VLOOKUP($C1215,'Raw-products'!$A$2:$H$1261,MATCH(K$1,'Raw-products'!$A$1:$H$1,0))</f>
        <v>114</v>
      </c>
      <c r="L1215">
        <f>VLOOKUP($C1215,'Raw-products'!$A$2:$H$1261,MATCH(L$1,'Raw-products'!$A$1:$H$1,0))</f>
        <v>61</v>
      </c>
      <c r="M1215" s="5">
        <f t="shared" si="36"/>
        <v>6954</v>
      </c>
      <c r="N1215" cm="1">
        <f t="array" ref="N1215:Q1215">_xlfn.XLOOKUP($B1215,'Raw -orders'!$A:$A,'Raw -orders'!$B:$E)</f>
        <v>433</v>
      </c>
      <c r="O1215">
        <v>30132</v>
      </c>
      <c r="P1215" s="1">
        <v>44408</v>
      </c>
      <c r="Q1215" s="1">
        <v>44435</v>
      </c>
      <c r="R1215" t="str" cm="1">
        <f t="array" ref="R1215:Y1215">_xlfn.XLOOKUP($N1215,'Raw - customers'!$A:$A,'Raw - customers'!$B:$I)</f>
        <v>Candis Roswarne</v>
      </c>
      <c r="S1215" t="str">
        <v>Non-binary</v>
      </c>
      <c r="T1215">
        <v>46</v>
      </c>
      <c r="U1215" t="str">
        <v>5777 Mayer PassApt. 881</v>
      </c>
      <c r="V1215">
        <v>9728</v>
      </c>
      <c r="W1215" t="str">
        <v>West Michaelport</v>
      </c>
      <c r="X1215" t="str">
        <v>Tasmania</v>
      </c>
      <c r="Y1215" t="str">
        <v>Australia</v>
      </c>
      <c r="Z1215">
        <v>7</v>
      </c>
      <c r="AA1215" s="3" t="str">
        <f t="shared" si="37"/>
        <v>20 to 30</v>
      </c>
      <c r="AP1215" s="6">
        <v>433</v>
      </c>
      <c r="AQ1215" s="6" t="s">
        <v>1414</v>
      </c>
    </row>
    <row r="1216" spans="1:43" x14ac:dyDescent="0.25">
      <c r="A1216">
        <v>1214</v>
      </c>
      <c r="B1216">
        <v>251</v>
      </c>
      <c r="C1216">
        <v>551</v>
      </c>
      <c r="D1216">
        <v>98</v>
      </c>
      <c r="E1216">
        <v>3</v>
      </c>
      <c r="F1216">
        <v>294</v>
      </c>
      <c r="G1216" t="str">
        <f>VLOOKUP($C1216,'Raw-products'!$A$2:$H$1261,MATCH(G$1,'Raw-products'!$A$1:$H$1,0))</f>
        <v>Jacket</v>
      </c>
      <c r="H1216" t="str">
        <f>VLOOKUP($C1216,'Raw-products'!$A$2:$H$1261,MATCH(H$1,'Raw-products'!$A$1:$H$1,0))</f>
        <v>Leather</v>
      </c>
      <c r="I1216" t="str">
        <f>VLOOKUP($C1216,'Raw-products'!$A$2:$H$1261,MATCH(I$1,'Raw-products'!$A$1:$H$1,0))</f>
        <v>S</v>
      </c>
      <c r="J1216" t="str">
        <f>VLOOKUP($C1216,'Raw-products'!$A$2:$H$1261,MATCH(J$1,'Raw-products'!$A$1:$H$1,0))</f>
        <v>indigo</v>
      </c>
      <c r="K1216">
        <f>VLOOKUP($C1216,'Raw-products'!$A$2:$H$1261,MATCH(K$1,'Raw-products'!$A$1:$H$1,0))</f>
        <v>113</v>
      </c>
      <c r="L1216">
        <f>VLOOKUP($C1216,'Raw-products'!$A$2:$H$1261,MATCH(L$1,'Raw-products'!$A$1:$H$1,0))</f>
        <v>40</v>
      </c>
      <c r="M1216" s="5">
        <f t="shared" si="36"/>
        <v>4520</v>
      </c>
      <c r="N1216" cm="1">
        <f t="array" ref="N1216:Q1216">_xlfn.XLOOKUP($B1216,'Raw -orders'!$A:$A,'Raw -orders'!$B:$E)</f>
        <v>433</v>
      </c>
      <c r="O1216">
        <v>30132</v>
      </c>
      <c r="P1216" s="1">
        <v>44408</v>
      </c>
      <c r="Q1216" s="1">
        <v>44435</v>
      </c>
      <c r="R1216" t="str" cm="1">
        <f t="array" ref="R1216:Y1216">_xlfn.XLOOKUP($N1216,'Raw - customers'!$A:$A,'Raw - customers'!$B:$I)</f>
        <v>Candis Roswarne</v>
      </c>
      <c r="S1216" t="str">
        <v>Non-binary</v>
      </c>
      <c r="T1216">
        <v>46</v>
      </c>
      <c r="U1216" t="str">
        <v>5777 Mayer PassApt. 881</v>
      </c>
      <c r="V1216">
        <v>9728</v>
      </c>
      <c r="W1216" t="str">
        <v>West Michaelport</v>
      </c>
      <c r="X1216" t="str">
        <v>Tasmania</v>
      </c>
      <c r="Y1216" t="str">
        <v>Australia</v>
      </c>
      <c r="Z1216">
        <v>7</v>
      </c>
      <c r="AA1216" s="3" t="str">
        <f t="shared" si="37"/>
        <v>20 to 30</v>
      </c>
      <c r="AP1216" s="6">
        <v>433</v>
      </c>
      <c r="AQ1216" s="6" t="s">
        <v>1414</v>
      </c>
    </row>
    <row r="1217" spans="1:43" x14ac:dyDescent="0.25">
      <c r="A1217">
        <v>1215</v>
      </c>
      <c r="B1217">
        <v>251</v>
      </c>
      <c r="C1217">
        <v>1015</v>
      </c>
      <c r="D1217">
        <v>90</v>
      </c>
      <c r="E1217">
        <v>2</v>
      </c>
      <c r="F1217">
        <v>180</v>
      </c>
      <c r="G1217" t="str">
        <f>VLOOKUP($C1217,'Raw-products'!$A$2:$H$1261,MATCH(G$1,'Raw-products'!$A$1:$H$1,0))</f>
        <v>Trousers</v>
      </c>
      <c r="H1217" t="str">
        <f>VLOOKUP($C1217,'Raw-products'!$A$2:$H$1261,MATCH(H$1,'Raw-products'!$A$1:$H$1,0))</f>
        <v>Relaxed Leg</v>
      </c>
      <c r="I1217" t="str">
        <f>VLOOKUP($C1217,'Raw-products'!$A$2:$H$1261,MATCH(I$1,'Raw-products'!$A$1:$H$1,0))</f>
        <v>XS</v>
      </c>
      <c r="J1217" t="str">
        <f>VLOOKUP($C1217,'Raw-products'!$A$2:$H$1261,MATCH(J$1,'Raw-products'!$A$1:$H$1,0))</f>
        <v>red</v>
      </c>
      <c r="K1217">
        <f>VLOOKUP($C1217,'Raw-products'!$A$2:$H$1261,MATCH(K$1,'Raw-products'!$A$1:$H$1,0))</f>
        <v>95</v>
      </c>
      <c r="L1217">
        <f>VLOOKUP($C1217,'Raw-products'!$A$2:$H$1261,MATCH(L$1,'Raw-products'!$A$1:$H$1,0))</f>
        <v>52</v>
      </c>
      <c r="M1217" s="5">
        <f t="shared" si="36"/>
        <v>4940</v>
      </c>
      <c r="N1217" cm="1">
        <f t="array" ref="N1217:Q1217">_xlfn.XLOOKUP($B1217,'Raw -orders'!$A:$A,'Raw -orders'!$B:$E)</f>
        <v>433</v>
      </c>
      <c r="O1217">
        <v>30132</v>
      </c>
      <c r="P1217" s="1">
        <v>44408</v>
      </c>
      <c r="Q1217" s="1">
        <v>44435</v>
      </c>
      <c r="R1217" t="str" cm="1">
        <f t="array" ref="R1217:Y1217">_xlfn.XLOOKUP($N1217,'Raw - customers'!$A:$A,'Raw - customers'!$B:$I)</f>
        <v>Candis Roswarne</v>
      </c>
      <c r="S1217" t="str">
        <v>Non-binary</v>
      </c>
      <c r="T1217">
        <v>46</v>
      </c>
      <c r="U1217" t="str">
        <v>5777 Mayer PassApt. 881</v>
      </c>
      <c r="V1217">
        <v>9728</v>
      </c>
      <c r="W1217" t="str">
        <v>West Michaelport</v>
      </c>
      <c r="X1217" t="str">
        <v>Tasmania</v>
      </c>
      <c r="Y1217" t="str">
        <v>Australia</v>
      </c>
      <c r="Z1217">
        <v>7</v>
      </c>
      <c r="AA1217" s="3" t="str">
        <f t="shared" si="37"/>
        <v>20 to 30</v>
      </c>
      <c r="AP1217" s="6">
        <v>433</v>
      </c>
      <c r="AQ1217" s="6" t="s">
        <v>1414</v>
      </c>
    </row>
    <row r="1218" spans="1:43" x14ac:dyDescent="0.25">
      <c r="A1218">
        <v>1216</v>
      </c>
      <c r="B1218">
        <v>251</v>
      </c>
      <c r="C1218">
        <v>26</v>
      </c>
      <c r="D1218">
        <v>96</v>
      </c>
      <c r="E1218">
        <v>3</v>
      </c>
      <c r="F1218">
        <v>288</v>
      </c>
      <c r="G1218" t="str">
        <f>VLOOKUP($C1218,'Raw-products'!$A$2:$H$1261,MATCH(G$1,'Raw-products'!$A$1:$H$1,0))</f>
        <v>Shirt</v>
      </c>
      <c r="H1218" t="str">
        <f>VLOOKUP($C1218,'Raw-products'!$A$2:$H$1261,MATCH(H$1,'Raw-products'!$A$1:$H$1,0))</f>
        <v>Oxford Cloth</v>
      </c>
      <c r="I1218" t="str">
        <f>VLOOKUP($C1218,'Raw-products'!$A$2:$H$1261,MATCH(I$1,'Raw-products'!$A$1:$H$1,0))</f>
        <v>S</v>
      </c>
      <c r="J1218" t="str">
        <f>VLOOKUP($C1218,'Raw-products'!$A$2:$H$1261,MATCH(J$1,'Raw-products'!$A$1:$H$1,0))</f>
        <v>indigo</v>
      </c>
      <c r="K1218">
        <f>VLOOKUP($C1218,'Raw-products'!$A$2:$H$1261,MATCH(K$1,'Raw-products'!$A$1:$H$1,0))</f>
        <v>114</v>
      </c>
      <c r="L1218">
        <f>VLOOKUP($C1218,'Raw-products'!$A$2:$H$1261,MATCH(L$1,'Raw-products'!$A$1:$H$1,0))</f>
        <v>59</v>
      </c>
      <c r="M1218" s="5">
        <f t="shared" si="36"/>
        <v>6726</v>
      </c>
      <c r="N1218" cm="1">
        <f t="array" ref="N1218:Q1218">_xlfn.XLOOKUP($B1218,'Raw -orders'!$A:$A,'Raw -orders'!$B:$E)</f>
        <v>433</v>
      </c>
      <c r="O1218">
        <v>30132</v>
      </c>
      <c r="P1218" s="1">
        <v>44408</v>
      </c>
      <c r="Q1218" s="1">
        <v>44435</v>
      </c>
      <c r="R1218" t="str" cm="1">
        <f t="array" ref="R1218:Y1218">_xlfn.XLOOKUP($N1218,'Raw - customers'!$A:$A,'Raw - customers'!$B:$I)</f>
        <v>Candis Roswarne</v>
      </c>
      <c r="S1218" t="str">
        <v>Non-binary</v>
      </c>
      <c r="T1218">
        <v>46</v>
      </c>
      <c r="U1218" t="str">
        <v>5777 Mayer PassApt. 881</v>
      </c>
      <c r="V1218">
        <v>9728</v>
      </c>
      <c r="W1218" t="str">
        <v>West Michaelport</v>
      </c>
      <c r="X1218" t="str">
        <v>Tasmania</v>
      </c>
      <c r="Y1218" t="str">
        <v>Australia</v>
      </c>
      <c r="Z1218">
        <v>7</v>
      </c>
      <c r="AA1218" s="3" t="str">
        <f t="shared" si="37"/>
        <v>20 to 30</v>
      </c>
      <c r="AP1218" s="6">
        <v>433</v>
      </c>
      <c r="AQ1218" s="6" t="s">
        <v>1414</v>
      </c>
    </row>
    <row r="1219" spans="1:43" x14ac:dyDescent="0.25">
      <c r="A1219">
        <v>1217</v>
      </c>
      <c r="B1219">
        <v>252</v>
      </c>
      <c r="C1219">
        <v>772</v>
      </c>
      <c r="D1219">
        <v>91</v>
      </c>
      <c r="E1219">
        <v>1</v>
      </c>
      <c r="F1219">
        <v>91</v>
      </c>
      <c r="G1219" t="str">
        <f>VLOOKUP($C1219,'Raw-products'!$A$2:$H$1261,MATCH(G$1,'Raw-products'!$A$1:$H$1,0))</f>
        <v>Jacket</v>
      </c>
      <c r="H1219" t="str">
        <f>VLOOKUP($C1219,'Raw-products'!$A$2:$H$1261,MATCH(H$1,'Raw-products'!$A$1:$H$1,0))</f>
        <v>Pullover</v>
      </c>
      <c r="I1219" t="str">
        <f>VLOOKUP($C1219,'Raw-products'!$A$2:$H$1261,MATCH(I$1,'Raw-products'!$A$1:$H$1,0))</f>
        <v>M</v>
      </c>
      <c r="J1219" t="str">
        <f>VLOOKUP($C1219,'Raw-products'!$A$2:$H$1261,MATCH(J$1,'Raw-products'!$A$1:$H$1,0))</f>
        <v>red</v>
      </c>
      <c r="K1219">
        <f>VLOOKUP($C1219,'Raw-products'!$A$2:$H$1261,MATCH(K$1,'Raw-products'!$A$1:$H$1,0))</f>
        <v>114</v>
      </c>
      <c r="L1219">
        <f>VLOOKUP($C1219,'Raw-products'!$A$2:$H$1261,MATCH(L$1,'Raw-products'!$A$1:$H$1,0))</f>
        <v>55</v>
      </c>
      <c r="M1219" s="5">
        <f t="shared" ref="M1219:M1282" si="38">$K1219*$L1219</f>
        <v>6270</v>
      </c>
      <c r="N1219" cm="1">
        <f t="array" ref="N1219:Q1219">_xlfn.XLOOKUP($B1219,'Raw -orders'!$A:$A,'Raw -orders'!$B:$E)</f>
        <v>683</v>
      </c>
      <c r="O1219">
        <v>11465</v>
      </c>
      <c r="P1219" s="1">
        <v>44207</v>
      </c>
      <c r="Q1219" s="1">
        <v>44232</v>
      </c>
      <c r="R1219" t="str" cm="1">
        <f t="array" ref="R1219:Y1219">_xlfn.XLOOKUP($N1219,'Raw - customers'!$A:$A,'Raw - customers'!$B:$I)</f>
        <v>Esteban Hensmans</v>
      </c>
      <c r="S1219" t="str">
        <v>Genderfluid</v>
      </c>
      <c r="T1219">
        <v>45</v>
      </c>
      <c r="U1219" t="str">
        <v>098 Clarke ParkwayApt. 312</v>
      </c>
      <c r="V1219">
        <v>3661</v>
      </c>
      <c r="W1219" t="str">
        <v>West Finnberg</v>
      </c>
      <c r="X1219" t="str">
        <v>Australian Capital Territory</v>
      </c>
      <c r="Y1219" t="str">
        <v>Australia</v>
      </c>
      <c r="Z1219">
        <v>1</v>
      </c>
      <c r="AA1219" s="3" t="str">
        <f t="shared" ref="AA1219:AA1282" si="39">IF(AND(DATEDIF($P1219,$Q1219,"D")&gt;0,DATEDIF($P1219,$Q1219,"D")&lt;=10),"0 to 10",IF(AND(DATEDIF($P1219,$Q1219,"D")&gt;10,DATEDIF($P1219,$Q1219,"D")&lt;=20),"10 to 20",IF(AND(DATEDIF($P1219,$Q1219,"D")&gt;20,DATEDIF($P1219,$Q1219,"D")&lt;=30),"20 to 30")))</f>
        <v>20 to 30</v>
      </c>
      <c r="AP1219" s="6">
        <v>683</v>
      </c>
      <c r="AQ1219" s="6" t="s">
        <v>1350</v>
      </c>
    </row>
    <row r="1220" spans="1:43" x14ac:dyDescent="0.25">
      <c r="A1220">
        <v>1218</v>
      </c>
      <c r="B1220">
        <v>252</v>
      </c>
      <c r="C1220">
        <v>397</v>
      </c>
      <c r="D1220">
        <v>119</v>
      </c>
      <c r="E1220">
        <v>2</v>
      </c>
      <c r="F1220">
        <v>238</v>
      </c>
      <c r="G1220" t="str">
        <f>VLOOKUP($C1220,'Raw-products'!$A$2:$H$1261,MATCH(G$1,'Raw-products'!$A$1:$H$1,0))</f>
        <v>Shirt</v>
      </c>
      <c r="H1220" t="str">
        <f>VLOOKUP($C1220,'Raw-products'!$A$2:$H$1261,MATCH(H$1,'Raw-products'!$A$1:$H$1,0))</f>
        <v>Casual Slim Fit</v>
      </c>
      <c r="I1220" t="str">
        <f>VLOOKUP($C1220,'Raw-products'!$A$2:$H$1261,MATCH(I$1,'Raw-products'!$A$1:$H$1,0))</f>
        <v>M</v>
      </c>
      <c r="J1220" t="str">
        <f>VLOOKUP($C1220,'Raw-products'!$A$2:$H$1261,MATCH(J$1,'Raw-products'!$A$1:$H$1,0))</f>
        <v>yellow</v>
      </c>
      <c r="K1220">
        <f>VLOOKUP($C1220,'Raw-products'!$A$2:$H$1261,MATCH(K$1,'Raw-products'!$A$1:$H$1,0))</f>
        <v>113</v>
      </c>
      <c r="L1220">
        <f>VLOOKUP($C1220,'Raw-products'!$A$2:$H$1261,MATCH(L$1,'Raw-products'!$A$1:$H$1,0))</f>
        <v>76</v>
      </c>
      <c r="M1220" s="5">
        <f t="shared" si="38"/>
        <v>8588</v>
      </c>
      <c r="N1220" cm="1">
        <f t="array" ref="N1220:Q1220">_xlfn.XLOOKUP($B1220,'Raw -orders'!$A:$A,'Raw -orders'!$B:$E)</f>
        <v>683</v>
      </c>
      <c r="O1220">
        <v>11465</v>
      </c>
      <c r="P1220" s="1">
        <v>44207</v>
      </c>
      <c r="Q1220" s="1">
        <v>44232</v>
      </c>
      <c r="R1220" t="str" cm="1">
        <f t="array" ref="R1220:Y1220">_xlfn.XLOOKUP($N1220,'Raw - customers'!$A:$A,'Raw - customers'!$B:$I)</f>
        <v>Esteban Hensmans</v>
      </c>
      <c r="S1220" t="str">
        <v>Genderfluid</v>
      </c>
      <c r="T1220">
        <v>45</v>
      </c>
      <c r="U1220" t="str">
        <v>098 Clarke ParkwayApt. 312</v>
      </c>
      <c r="V1220">
        <v>3661</v>
      </c>
      <c r="W1220" t="str">
        <v>West Finnberg</v>
      </c>
      <c r="X1220" t="str">
        <v>Australian Capital Territory</v>
      </c>
      <c r="Y1220" t="str">
        <v>Australia</v>
      </c>
      <c r="Z1220">
        <v>1</v>
      </c>
      <c r="AA1220" s="3" t="str">
        <f t="shared" si="39"/>
        <v>20 to 30</v>
      </c>
      <c r="AP1220" s="6">
        <v>683</v>
      </c>
      <c r="AQ1220" s="6" t="s">
        <v>1350</v>
      </c>
    </row>
    <row r="1221" spans="1:43" x14ac:dyDescent="0.25">
      <c r="A1221">
        <v>1219</v>
      </c>
      <c r="B1221">
        <v>252</v>
      </c>
      <c r="C1221">
        <v>524</v>
      </c>
      <c r="D1221">
        <v>102</v>
      </c>
      <c r="E1221">
        <v>2</v>
      </c>
      <c r="F1221">
        <v>204</v>
      </c>
      <c r="G1221" t="str">
        <f>VLOOKUP($C1221,'Raw-products'!$A$2:$H$1261,MATCH(G$1,'Raw-products'!$A$1:$H$1,0))</f>
        <v>Jacket</v>
      </c>
      <c r="H1221" t="str">
        <f>VLOOKUP($C1221,'Raw-products'!$A$2:$H$1261,MATCH(H$1,'Raw-products'!$A$1:$H$1,0))</f>
        <v>Windbreaker</v>
      </c>
      <c r="I1221" t="str">
        <f>VLOOKUP($C1221,'Raw-products'!$A$2:$H$1261,MATCH(I$1,'Raw-products'!$A$1:$H$1,0))</f>
        <v>XL</v>
      </c>
      <c r="J1221" t="str">
        <f>VLOOKUP($C1221,'Raw-products'!$A$2:$H$1261,MATCH(J$1,'Raw-products'!$A$1:$H$1,0))</f>
        <v>violet</v>
      </c>
      <c r="K1221">
        <f>VLOOKUP($C1221,'Raw-products'!$A$2:$H$1261,MATCH(K$1,'Raw-products'!$A$1:$H$1,0))</f>
        <v>109</v>
      </c>
      <c r="L1221">
        <f>VLOOKUP($C1221,'Raw-products'!$A$2:$H$1261,MATCH(L$1,'Raw-products'!$A$1:$H$1,0))</f>
        <v>54</v>
      </c>
      <c r="M1221" s="5">
        <f t="shared" si="38"/>
        <v>5886</v>
      </c>
      <c r="N1221" cm="1">
        <f t="array" ref="N1221:Q1221">_xlfn.XLOOKUP($B1221,'Raw -orders'!$A:$A,'Raw -orders'!$B:$E)</f>
        <v>683</v>
      </c>
      <c r="O1221">
        <v>11465</v>
      </c>
      <c r="P1221" s="1">
        <v>44207</v>
      </c>
      <c r="Q1221" s="1">
        <v>44232</v>
      </c>
      <c r="R1221" t="str" cm="1">
        <f t="array" ref="R1221:Y1221">_xlfn.XLOOKUP($N1221,'Raw - customers'!$A:$A,'Raw - customers'!$B:$I)</f>
        <v>Esteban Hensmans</v>
      </c>
      <c r="S1221" t="str">
        <v>Genderfluid</v>
      </c>
      <c r="T1221">
        <v>45</v>
      </c>
      <c r="U1221" t="str">
        <v>098 Clarke ParkwayApt. 312</v>
      </c>
      <c r="V1221">
        <v>3661</v>
      </c>
      <c r="W1221" t="str">
        <v>West Finnberg</v>
      </c>
      <c r="X1221" t="str">
        <v>Australian Capital Territory</v>
      </c>
      <c r="Y1221" t="str">
        <v>Australia</v>
      </c>
      <c r="Z1221">
        <v>1</v>
      </c>
      <c r="AA1221" s="3" t="str">
        <f t="shared" si="39"/>
        <v>20 to 30</v>
      </c>
      <c r="AP1221" s="6">
        <v>683</v>
      </c>
      <c r="AQ1221" s="6" t="s">
        <v>1350</v>
      </c>
    </row>
    <row r="1222" spans="1:43" x14ac:dyDescent="0.25">
      <c r="A1222">
        <v>1220</v>
      </c>
      <c r="B1222">
        <v>252</v>
      </c>
      <c r="C1222">
        <v>662</v>
      </c>
      <c r="D1222">
        <v>93</v>
      </c>
      <c r="E1222">
        <v>3</v>
      </c>
      <c r="F1222">
        <v>279</v>
      </c>
      <c r="G1222" t="str">
        <f>VLOOKUP($C1222,'Raw-products'!$A$2:$H$1261,MATCH(G$1,'Raw-products'!$A$1:$H$1,0))</f>
        <v>Jacket</v>
      </c>
      <c r="H1222" t="str">
        <f>VLOOKUP($C1222,'Raw-products'!$A$2:$H$1261,MATCH(H$1,'Raw-products'!$A$1:$H$1,0))</f>
        <v>Coach</v>
      </c>
      <c r="I1222" t="str">
        <f>VLOOKUP($C1222,'Raw-products'!$A$2:$H$1261,MATCH(I$1,'Raw-products'!$A$1:$H$1,0))</f>
        <v>M</v>
      </c>
      <c r="J1222" t="str">
        <f>VLOOKUP($C1222,'Raw-products'!$A$2:$H$1261,MATCH(J$1,'Raw-products'!$A$1:$H$1,0))</f>
        <v>violet</v>
      </c>
      <c r="K1222">
        <f>VLOOKUP($C1222,'Raw-products'!$A$2:$H$1261,MATCH(K$1,'Raw-products'!$A$1:$H$1,0))</f>
        <v>115</v>
      </c>
      <c r="L1222">
        <f>VLOOKUP($C1222,'Raw-products'!$A$2:$H$1261,MATCH(L$1,'Raw-products'!$A$1:$H$1,0))</f>
        <v>74</v>
      </c>
      <c r="M1222" s="5">
        <f t="shared" si="38"/>
        <v>8510</v>
      </c>
      <c r="N1222" cm="1">
        <f t="array" ref="N1222:Q1222">_xlfn.XLOOKUP($B1222,'Raw -orders'!$A:$A,'Raw -orders'!$B:$E)</f>
        <v>683</v>
      </c>
      <c r="O1222">
        <v>11465</v>
      </c>
      <c r="P1222" s="1">
        <v>44207</v>
      </c>
      <c r="Q1222" s="1">
        <v>44232</v>
      </c>
      <c r="R1222" t="str" cm="1">
        <f t="array" ref="R1222:Y1222">_xlfn.XLOOKUP($N1222,'Raw - customers'!$A:$A,'Raw - customers'!$B:$I)</f>
        <v>Esteban Hensmans</v>
      </c>
      <c r="S1222" t="str">
        <v>Genderfluid</v>
      </c>
      <c r="T1222">
        <v>45</v>
      </c>
      <c r="U1222" t="str">
        <v>098 Clarke ParkwayApt. 312</v>
      </c>
      <c r="V1222">
        <v>3661</v>
      </c>
      <c r="W1222" t="str">
        <v>West Finnberg</v>
      </c>
      <c r="X1222" t="str">
        <v>Australian Capital Territory</v>
      </c>
      <c r="Y1222" t="str">
        <v>Australia</v>
      </c>
      <c r="Z1222">
        <v>1</v>
      </c>
      <c r="AA1222" s="3" t="str">
        <f t="shared" si="39"/>
        <v>20 to 30</v>
      </c>
      <c r="AP1222" s="6">
        <v>683</v>
      </c>
      <c r="AQ1222" s="6" t="s">
        <v>1350</v>
      </c>
    </row>
    <row r="1223" spans="1:43" x14ac:dyDescent="0.25">
      <c r="A1223">
        <v>1221</v>
      </c>
      <c r="B1223">
        <v>252</v>
      </c>
      <c r="C1223">
        <v>728</v>
      </c>
      <c r="D1223">
        <v>119</v>
      </c>
      <c r="E1223">
        <v>3</v>
      </c>
      <c r="F1223">
        <v>357</v>
      </c>
      <c r="G1223" t="str">
        <f>VLOOKUP($C1223,'Raw-products'!$A$2:$H$1261,MATCH(G$1,'Raw-products'!$A$1:$H$1,0))</f>
        <v>Jacket</v>
      </c>
      <c r="H1223" t="str">
        <f>VLOOKUP($C1223,'Raw-products'!$A$2:$H$1261,MATCH(H$1,'Raw-products'!$A$1:$H$1,0))</f>
        <v>Trench Coat</v>
      </c>
      <c r="I1223" t="str">
        <f>VLOOKUP($C1223,'Raw-products'!$A$2:$H$1261,MATCH(I$1,'Raw-products'!$A$1:$H$1,0))</f>
        <v>L</v>
      </c>
      <c r="J1223" t="str">
        <f>VLOOKUP($C1223,'Raw-products'!$A$2:$H$1261,MATCH(J$1,'Raw-products'!$A$1:$H$1,0))</f>
        <v>indigo</v>
      </c>
      <c r="K1223">
        <f>VLOOKUP($C1223,'Raw-products'!$A$2:$H$1261,MATCH(K$1,'Raw-products'!$A$1:$H$1,0))</f>
        <v>112</v>
      </c>
      <c r="L1223">
        <f>VLOOKUP($C1223,'Raw-products'!$A$2:$H$1261,MATCH(L$1,'Raw-products'!$A$1:$H$1,0))</f>
        <v>71</v>
      </c>
      <c r="M1223" s="5">
        <f t="shared" si="38"/>
        <v>7952</v>
      </c>
      <c r="N1223" cm="1">
        <f t="array" ref="N1223:Q1223">_xlfn.XLOOKUP($B1223,'Raw -orders'!$A:$A,'Raw -orders'!$B:$E)</f>
        <v>683</v>
      </c>
      <c r="O1223">
        <v>11465</v>
      </c>
      <c r="P1223" s="1">
        <v>44207</v>
      </c>
      <c r="Q1223" s="1">
        <v>44232</v>
      </c>
      <c r="R1223" t="str" cm="1">
        <f t="array" ref="R1223:Y1223">_xlfn.XLOOKUP($N1223,'Raw - customers'!$A:$A,'Raw - customers'!$B:$I)</f>
        <v>Esteban Hensmans</v>
      </c>
      <c r="S1223" t="str">
        <v>Genderfluid</v>
      </c>
      <c r="T1223">
        <v>45</v>
      </c>
      <c r="U1223" t="str">
        <v>098 Clarke ParkwayApt. 312</v>
      </c>
      <c r="V1223">
        <v>3661</v>
      </c>
      <c r="W1223" t="str">
        <v>West Finnberg</v>
      </c>
      <c r="X1223" t="str">
        <v>Australian Capital Territory</v>
      </c>
      <c r="Y1223" t="str">
        <v>Australia</v>
      </c>
      <c r="Z1223">
        <v>1</v>
      </c>
      <c r="AA1223" s="3" t="str">
        <f t="shared" si="39"/>
        <v>20 to 30</v>
      </c>
      <c r="AP1223" s="6">
        <v>683</v>
      </c>
      <c r="AQ1223" s="6" t="s">
        <v>1350</v>
      </c>
    </row>
    <row r="1224" spans="1:43" x14ac:dyDescent="0.25">
      <c r="A1224">
        <v>1222</v>
      </c>
      <c r="B1224">
        <v>252</v>
      </c>
      <c r="C1224">
        <v>859</v>
      </c>
      <c r="D1224">
        <v>113</v>
      </c>
      <c r="E1224">
        <v>2</v>
      </c>
      <c r="F1224">
        <v>226</v>
      </c>
      <c r="G1224" t="str">
        <f>VLOOKUP($C1224,'Raw-products'!$A$2:$H$1261,MATCH(G$1,'Raw-products'!$A$1:$H$1,0))</f>
        <v>Trousers</v>
      </c>
      <c r="H1224" t="str">
        <f>VLOOKUP($C1224,'Raw-products'!$A$2:$H$1261,MATCH(H$1,'Raw-products'!$A$1:$H$1,0))</f>
        <v>Chinos</v>
      </c>
      <c r="I1224" t="str">
        <f>VLOOKUP($C1224,'Raw-products'!$A$2:$H$1261,MATCH(I$1,'Raw-products'!$A$1:$H$1,0))</f>
        <v>XL</v>
      </c>
      <c r="J1224" t="str">
        <f>VLOOKUP($C1224,'Raw-products'!$A$2:$H$1261,MATCH(J$1,'Raw-products'!$A$1:$H$1,0))</f>
        <v>green</v>
      </c>
      <c r="K1224">
        <f>VLOOKUP($C1224,'Raw-products'!$A$2:$H$1261,MATCH(K$1,'Raw-products'!$A$1:$H$1,0))</f>
        <v>100</v>
      </c>
      <c r="L1224">
        <f>VLOOKUP($C1224,'Raw-products'!$A$2:$H$1261,MATCH(L$1,'Raw-products'!$A$1:$H$1,0))</f>
        <v>50</v>
      </c>
      <c r="M1224" s="5">
        <f t="shared" si="38"/>
        <v>5000</v>
      </c>
      <c r="N1224" cm="1">
        <f t="array" ref="N1224:Q1224">_xlfn.XLOOKUP($B1224,'Raw -orders'!$A:$A,'Raw -orders'!$B:$E)</f>
        <v>683</v>
      </c>
      <c r="O1224">
        <v>11465</v>
      </c>
      <c r="P1224" s="1">
        <v>44207</v>
      </c>
      <c r="Q1224" s="1">
        <v>44232</v>
      </c>
      <c r="R1224" t="str" cm="1">
        <f t="array" ref="R1224:Y1224">_xlfn.XLOOKUP($N1224,'Raw - customers'!$A:$A,'Raw - customers'!$B:$I)</f>
        <v>Esteban Hensmans</v>
      </c>
      <c r="S1224" t="str">
        <v>Genderfluid</v>
      </c>
      <c r="T1224">
        <v>45</v>
      </c>
      <c r="U1224" t="str">
        <v>098 Clarke ParkwayApt. 312</v>
      </c>
      <c r="V1224">
        <v>3661</v>
      </c>
      <c r="W1224" t="str">
        <v>West Finnberg</v>
      </c>
      <c r="X1224" t="str">
        <v>Australian Capital Territory</v>
      </c>
      <c r="Y1224" t="str">
        <v>Australia</v>
      </c>
      <c r="Z1224">
        <v>1</v>
      </c>
      <c r="AA1224" s="3" t="str">
        <f t="shared" si="39"/>
        <v>20 to 30</v>
      </c>
      <c r="AP1224" s="6">
        <v>683</v>
      </c>
      <c r="AQ1224" s="6" t="s">
        <v>1350</v>
      </c>
    </row>
    <row r="1225" spans="1:43" x14ac:dyDescent="0.25">
      <c r="A1225">
        <v>1223</v>
      </c>
      <c r="B1225">
        <v>252</v>
      </c>
      <c r="C1225">
        <v>627</v>
      </c>
      <c r="D1225">
        <v>112</v>
      </c>
      <c r="E1225">
        <v>3</v>
      </c>
      <c r="F1225">
        <v>336</v>
      </c>
      <c r="G1225" t="str">
        <f>VLOOKUP($C1225,'Raw-products'!$A$2:$H$1261,MATCH(G$1,'Raw-products'!$A$1:$H$1,0))</f>
        <v>Jacket</v>
      </c>
      <c r="H1225" t="str">
        <f>VLOOKUP($C1225,'Raw-products'!$A$2:$H$1261,MATCH(H$1,'Raw-products'!$A$1:$H$1,0))</f>
        <v>Cardigan</v>
      </c>
      <c r="I1225" t="str">
        <f>VLOOKUP($C1225,'Raw-products'!$A$2:$H$1261,MATCH(I$1,'Raw-products'!$A$1:$H$1,0))</f>
        <v>M</v>
      </c>
      <c r="J1225" t="str">
        <f>VLOOKUP($C1225,'Raw-products'!$A$2:$H$1261,MATCH(J$1,'Raw-products'!$A$1:$H$1,0))</f>
        <v>violet</v>
      </c>
      <c r="K1225">
        <f>VLOOKUP($C1225,'Raw-products'!$A$2:$H$1261,MATCH(K$1,'Raw-products'!$A$1:$H$1,0))</f>
        <v>118</v>
      </c>
      <c r="L1225">
        <f>VLOOKUP($C1225,'Raw-products'!$A$2:$H$1261,MATCH(L$1,'Raw-products'!$A$1:$H$1,0))</f>
        <v>75</v>
      </c>
      <c r="M1225" s="5">
        <f t="shared" si="38"/>
        <v>8850</v>
      </c>
      <c r="N1225" cm="1">
        <f t="array" ref="N1225:Q1225">_xlfn.XLOOKUP($B1225,'Raw -orders'!$A:$A,'Raw -orders'!$B:$E)</f>
        <v>683</v>
      </c>
      <c r="O1225">
        <v>11465</v>
      </c>
      <c r="P1225" s="1">
        <v>44207</v>
      </c>
      <c r="Q1225" s="1">
        <v>44232</v>
      </c>
      <c r="R1225" t="str" cm="1">
        <f t="array" ref="R1225:Y1225">_xlfn.XLOOKUP($N1225,'Raw - customers'!$A:$A,'Raw - customers'!$B:$I)</f>
        <v>Esteban Hensmans</v>
      </c>
      <c r="S1225" t="str">
        <v>Genderfluid</v>
      </c>
      <c r="T1225">
        <v>45</v>
      </c>
      <c r="U1225" t="str">
        <v>098 Clarke ParkwayApt. 312</v>
      </c>
      <c r="V1225">
        <v>3661</v>
      </c>
      <c r="W1225" t="str">
        <v>West Finnberg</v>
      </c>
      <c r="X1225" t="str">
        <v>Australian Capital Territory</v>
      </c>
      <c r="Y1225" t="str">
        <v>Australia</v>
      </c>
      <c r="Z1225">
        <v>1</v>
      </c>
      <c r="AA1225" s="3" t="str">
        <f t="shared" si="39"/>
        <v>20 to 30</v>
      </c>
      <c r="AP1225" s="6">
        <v>683</v>
      </c>
      <c r="AQ1225" s="6" t="s">
        <v>1350</v>
      </c>
    </row>
    <row r="1226" spans="1:43" x14ac:dyDescent="0.25">
      <c r="A1226">
        <v>1224</v>
      </c>
      <c r="B1226">
        <v>252</v>
      </c>
      <c r="C1226">
        <v>98</v>
      </c>
      <c r="D1226">
        <v>118</v>
      </c>
      <c r="E1226">
        <v>3</v>
      </c>
      <c r="F1226">
        <v>354</v>
      </c>
      <c r="G1226" t="str">
        <f>VLOOKUP($C1226,'Raw-products'!$A$2:$H$1261,MATCH(G$1,'Raw-products'!$A$1:$H$1,0))</f>
        <v>Shirt</v>
      </c>
      <c r="H1226" t="str">
        <f>VLOOKUP($C1226,'Raw-products'!$A$2:$H$1261,MATCH(H$1,'Raw-products'!$A$1:$H$1,0))</f>
        <v>Flannel</v>
      </c>
      <c r="I1226" t="str">
        <f>VLOOKUP($C1226,'Raw-products'!$A$2:$H$1261,MATCH(I$1,'Raw-products'!$A$1:$H$1,0))</f>
        <v>L</v>
      </c>
      <c r="J1226" t="str">
        <f>VLOOKUP($C1226,'Raw-products'!$A$2:$H$1261,MATCH(J$1,'Raw-products'!$A$1:$H$1,0))</f>
        <v>indigo</v>
      </c>
      <c r="K1226">
        <f>VLOOKUP($C1226,'Raw-products'!$A$2:$H$1261,MATCH(K$1,'Raw-products'!$A$1:$H$1,0))</f>
        <v>96</v>
      </c>
      <c r="L1226">
        <f>VLOOKUP($C1226,'Raw-products'!$A$2:$H$1261,MATCH(L$1,'Raw-products'!$A$1:$H$1,0))</f>
        <v>62</v>
      </c>
      <c r="M1226" s="5">
        <f t="shared" si="38"/>
        <v>5952</v>
      </c>
      <c r="N1226" cm="1">
        <f t="array" ref="N1226:Q1226">_xlfn.XLOOKUP($B1226,'Raw -orders'!$A:$A,'Raw -orders'!$B:$E)</f>
        <v>683</v>
      </c>
      <c r="O1226">
        <v>11465</v>
      </c>
      <c r="P1226" s="1">
        <v>44207</v>
      </c>
      <c r="Q1226" s="1">
        <v>44232</v>
      </c>
      <c r="R1226" t="str" cm="1">
        <f t="array" ref="R1226:Y1226">_xlfn.XLOOKUP($N1226,'Raw - customers'!$A:$A,'Raw - customers'!$B:$I)</f>
        <v>Esteban Hensmans</v>
      </c>
      <c r="S1226" t="str">
        <v>Genderfluid</v>
      </c>
      <c r="T1226">
        <v>45</v>
      </c>
      <c r="U1226" t="str">
        <v>098 Clarke ParkwayApt. 312</v>
      </c>
      <c r="V1226">
        <v>3661</v>
      </c>
      <c r="W1226" t="str">
        <v>West Finnberg</v>
      </c>
      <c r="X1226" t="str">
        <v>Australian Capital Territory</v>
      </c>
      <c r="Y1226" t="str">
        <v>Australia</v>
      </c>
      <c r="Z1226">
        <v>1</v>
      </c>
      <c r="AA1226" s="3" t="str">
        <f t="shared" si="39"/>
        <v>20 to 30</v>
      </c>
      <c r="AP1226" s="6">
        <v>683</v>
      </c>
      <c r="AQ1226" s="6" t="s">
        <v>1350</v>
      </c>
    </row>
    <row r="1227" spans="1:43" x14ac:dyDescent="0.25">
      <c r="A1227">
        <v>1225</v>
      </c>
      <c r="B1227">
        <v>252</v>
      </c>
      <c r="C1227">
        <v>364</v>
      </c>
      <c r="D1227">
        <v>94</v>
      </c>
      <c r="E1227">
        <v>3</v>
      </c>
      <c r="F1227">
        <v>282</v>
      </c>
      <c r="G1227" t="str">
        <f>VLOOKUP($C1227,'Raw-products'!$A$2:$H$1261,MATCH(G$1,'Raw-products'!$A$1:$H$1,0))</f>
        <v>Shirt</v>
      </c>
      <c r="H1227" t="str">
        <f>VLOOKUP($C1227,'Raw-products'!$A$2:$H$1261,MATCH(H$1,'Raw-products'!$A$1:$H$1,0))</f>
        <v>Henley</v>
      </c>
      <c r="I1227" t="str">
        <f>VLOOKUP($C1227,'Raw-products'!$A$2:$H$1261,MATCH(I$1,'Raw-products'!$A$1:$H$1,0))</f>
        <v>XL</v>
      </c>
      <c r="J1227" t="str">
        <f>VLOOKUP($C1227,'Raw-products'!$A$2:$H$1261,MATCH(J$1,'Raw-products'!$A$1:$H$1,0))</f>
        <v>yellow</v>
      </c>
      <c r="K1227">
        <f>VLOOKUP($C1227,'Raw-products'!$A$2:$H$1261,MATCH(K$1,'Raw-products'!$A$1:$H$1,0))</f>
        <v>92</v>
      </c>
      <c r="L1227">
        <f>VLOOKUP($C1227,'Raw-products'!$A$2:$H$1261,MATCH(L$1,'Raw-products'!$A$1:$H$1,0))</f>
        <v>55</v>
      </c>
      <c r="M1227" s="5">
        <f t="shared" si="38"/>
        <v>5060</v>
      </c>
      <c r="N1227" cm="1">
        <f t="array" ref="N1227:Q1227">_xlfn.XLOOKUP($B1227,'Raw -orders'!$A:$A,'Raw -orders'!$B:$E)</f>
        <v>683</v>
      </c>
      <c r="O1227">
        <v>11465</v>
      </c>
      <c r="P1227" s="1">
        <v>44207</v>
      </c>
      <c r="Q1227" s="1">
        <v>44232</v>
      </c>
      <c r="R1227" t="str" cm="1">
        <f t="array" ref="R1227:Y1227">_xlfn.XLOOKUP($N1227,'Raw - customers'!$A:$A,'Raw - customers'!$B:$I)</f>
        <v>Esteban Hensmans</v>
      </c>
      <c r="S1227" t="str">
        <v>Genderfluid</v>
      </c>
      <c r="T1227">
        <v>45</v>
      </c>
      <c r="U1227" t="str">
        <v>098 Clarke ParkwayApt. 312</v>
      </c>
      <c r="V1227">
        <v>3661</v>
      </c>
      <c r="W1227" t="str">
        <v>West Finnberg</v>
      </c>
      <c r="X1227" t="str">
        <v>Australian Capital Territory</v>
      </c>
      <c r="Y1227" t="str">
        <v>Australia</v>
      </c>
      <c r="Z1227">
        <v>1</v>
      </c>
      <c r="AA1227" s="3" t="str">
        <f t="shared" si="39"/>
        <v>20 to 30</v>
      </c>
      <c r="AP1227" s="6">
        <v>683</v>
      </c>
      <c r="AQ1227" s="6" t="s">
        <v>1350</v>
      </c>
    </row>
    <row r="1228" spans="1:43" x14ac:dyDescent="0.25">
      <c r="A1228">
        <v>1226</v>
      </c>
      <c r="B1228">
        <v>252</v>
      </c>
      <c r="C1228">
        <v>1104</v>
      </c>
      <c r="D1228">
        <v>115</v>
      </c>
      <c r="E1228">
        <v>2</v>
      </c>
      <c r="F1228">
        <v>230</v>
      </c>
      <c r="G1228" t="str">
        <f>VLOOKUP($C1228,'Raw-products'!$A$2:$H$1261,MATCH(G$1,'Raw-products'!$A$1:$H$1,0))</f>
        <v>Trousers</v>
      </c>
      <c r="H1228" t="str">
        <f>VLOOKUP($C1228,'Raw-products'!$A$2:$H$1261,MATCH(H$1,'Raw-products'!$A$1:$H$1,0))</f>
        <v>Cropped</v>
      </c>
      <c r="I1228" t="str">
        <f>VLOOKUP($C1228,'Raw-products'!$A$2:$H$1261,MATCH(I$1,'Raw-products'!$A$1:$H$1,0))</f>
        <v>XL</v>
      </c>
      <c r="J1228" t="str">
        <f>VLOOKUP($C1228,'Raw-products'!$A$2:$H$1261,MATCH(J$1,'Raw-products'!$A$1:$H$1,0))</f>
        <v>green</v>
      </c>
      <c r="K1228">
        <f>VLOOKUP($C1228,'Raw-products'!$A$2:$H$1261,MATCH(K$1,'Raw-products'!$A$1:$H$1,0))</f>
        <v>99</v>
      </c>
      <c r="L1228">
        <f>VLOOKUP($C1228,'Raw-products'!$A$2:$H$1261,MATCH(L$1,'Raw-products'!$A$1:$H$1,0))</f>
        <v>49</v>
      </c>
      <c r="M1228" s="5">
        <f t="shared" si="38"/>
        <v>4851</v>
      </c>
      <c r="N1228" cm="1">
        <f t="array" ref="N1228:Q1228">_xlfn.XLOOKUP($B1228,'Raw -orders'!$A:$A,'Raw -orders'!$B:$E)</f>
        <v>683</v>
      </c>
      <c r="O1228">
        <v>11465</v>
      </c>
      <c r="P1228" s="1">
        <v>44207</v>
      </c>
      <c r="Q1228" s="1">
        <v>44232</v>
      </c>
      <c r="R1228" t="str" cm="1">
        <f t="array" ref="R1228:Y1228">_xlfn.XLOOKUP($N1228,'Raw - customers'!$A:$A,'Raw - customers'!$B:$I)</f>
        <v>Esteban Hensmans</v>
      </c>
      <c r="S1228" t="str">
        <v>Genderfluid</v>
      </c>
      <c r="T1228">
        <v>45</v>
      </c>
      <c r="U1228" t="str">
        <v>098 Clarke ParkwayApt. 312</v>
      </c>
      <c r="V1228">
        <v>3661</v>
      </c>
      <c r="W1228" t="str">
        <v>West Finnberg</v>
      </c>
      <c r="X1228" t="str">
        <v>Australian Capital Territory</v>
      </c>
      <c r="Y1228" t="str">
        <v>Australia</v>
      </c>
      <c r="Z1228">
        <v>1</v>
      </c>
      <c r="AA1228" s="3" t="str">
        <f t="shared" si="39"/>
        <v>20 to 30</v>
      </c>
      <c r="AP1228" s="6">
        <v>683</v>
      </c>
      <c r="AQ1228" s="6" t="s">
        <v>1350</v>
      </c>
    </row>
    <row r="1229" spans="1:43" x14ac:dyDescent="0.25">
      <c r="A1229">
        <v>1227</v>
      </c>
      <c r="B1229">
        <v>253</v>
      </c>
      <c r="C1229">
        <v>797</v>
      </c>
      <c r="D1229">
        <v>91</v>
      </c>
      <c r="E1229">
        <v>3</v>
      </c>
      <c r="F1229">
        <v>273</v>
      </c>
      <c r="G1229" t="str">
        <f>VLOOKUP($C1229,'Raw-products'!$A$2:$H$1261,MATCH(G$1,'Raw-products'!$A$1:$H$1,0))</f>
        <v>Jacket</v>
      </c>
      <c r="H1229" t="str">
        <f>VLOOKUP($C1229,'Raw-products'!$A$2:$H$1261,MATCH(H$1,'Raw-products'!$A$1:$H$1,0))</f>
        <v>Pullover</v>
      </c>
      <c r="I1229" t="str">
        <f>VLOOKUP($C1229,'Raw-products'!$A$2:$H$1261,MATCH(I$1,'Raw-products'!$A$1:$H$1,0))</f>
        <v>M</v>
      </c>
      <c r="J1229" t="str">
        <f>VLOOKUP($C1229,'Raw-products'!$A$2:$H$1261,MATCH(J$1,'Raw-products'!$A$1:$H$1,0))</f>
        <v>indigo</v>
      </c>
      <c r="K1229">
        <f>VLOOKUP($C1229,'Raw-products'!$A$2:$H$1261,MATCH(K$1,'Raw-products'!$A$1:$H$1,0))</f>
        <v>114</v>
      </c>
      <c r="L1229">
        <f>VLOOKUP($C1229,'Raw-products'!$A$2:$H$1261,MATCH(L$1,'Raw-products'!$A$1:$H$1,0))</f>
        <v>72</v>
      </c>
      <c r="M1229" s="5">
        <f t="shared" si="38"/>
        <v>8208</v>
      </c>
      <c r="N1229" cm="1">
        <f t="array" ref="N1229:Q1229">_xlfn.XLOOKUP($B1229,'Raw -orders'!$A:$A,'Raw -orders'!$B:$E)</f>
        <v>179</v>
      </c>
      <c r="O1229">
        <v>38502</v>
      </c>
      <c r="P1229" s="1">
        <v>44449</v>
      </c>
      <c r="Q1229" s="1">
        <v>44471</v>
      </c>
      <c r="R1229" t="str" cm="1">
        <f t="array" ref="R1229:Y1229">_xlfn.XLOOKUP($N1229,'Raw - customers'!$A:$A,'Raw - customers'!$B:$I)</f>
        <v>Leeann Gowdie</v>
      </c>
      <c r="S1229" t="str">
        <v>Agender</v>
      </c>
      <c r="T1229">
        <v>52</v>
      </c>
      <c r="U1229" t="str">
        <v>8183 Alexis JunctionApt. 634</v>
      </c>
      <c r="V1229">
        <v>3399</v>
      </c>
      <c r="W1229" t="str">
        <v>Callumborough</v>
      </c>
      <c r="X1229" t="str">
        <v>Queensland</v>
      </c>
      <c r="Y1229" t="str">
        <v>Australia</v>
      </c>
      <c r="Z1229">
        <v>9</v>
      </c>
      <c r="AA1229" s="3" t="str">
        <f t="shared" si="39"/>
        <v>20 to 30</v>
      </c>
      <c r="AP1229" s="6">
        <v>179</v>
      </c>
      <c r="AQ1229" s="6" t="s">
        <v>1355</v>
      </c>
    </row>
    <row r="1230" spans="1:43" x14ac:dyDescent="0.25">
      <c r="A1230">
        <v>1228</v>
      </c>
      <c r="B1230">
        <v>253</v>
      </c>
      <c r="C1230">
        <v>1065</v>
      </c>
      <c r="D1230">
        <v>93</v>
      </c>
      <c r="E1230">
        <v>2</v>
      </c>
      <c r="F1230">
        <v>186</v>
      </c>
      <c r="G1230" t="str">
        <f>VLOOKUP($C1230,'Raw-products'!$A$2:$H$1261,MATCH(G$1,'Raw-products'!$A$1:$H$1,0))</f>
        <v>Trousers</v>
      </c>
      <c r="H1230" t="str">
        <f>VLOOKUP($C1230,'Raw-products'!$A$2:$H$1261,MATCH(H$1,'Raw-products'!$A$1:$H$1,0))</f>
        <v>Joggers</v>
      </c>
      <c r="I1230" t="str">
        <f>VLOOKUP($C1230,'Raw-products'!$A$2:$H$1261,MATCH(I$1,'Raw-products'!$A$1:$H$1,0))</f>
        <v>XS</v>
      </c>
      <c r="J1230" t="str">
        <f>VLOOKUP($C1230,'Raw-products'!$A$2:$H$1261,MATCH(J$1,'Raw-products'!$A$1:$H$1,0))</f>
        <v>green</v>
      </c>
      <c r="K1230">
        <f>VLOOKUP($C1230,'Raw-products'!$A$2:$H$1261,MATCH(K$1,'Raw-products'!$A$1:$H$1,0))</f>
        <v>94</v>
      </c>
      <c r="L1230">
        <f>VLOOKUP($C1230,'Raw-products'!$A$2:$H$1261,MATCH(L$1,'Raw-products'!$A$1:$H$1,0))</f>
        <v>77</v>
      </c>
      <c r="M1230" s="5">
        <f t="shared" si="38"/>
        <v>7238</v>
      </c>
      <c r="N1230" cm="1">
        <f t="array" ref="N1230:Q1230">_xlfn.XLOOKUP($B1230,'Raw -orders'!$A:$A,'Raw -orders'!$B:$E)</f>
        <v>179</v>
      </c>
      <c r="O1230">
        <v>38502</v>
      </c>
      <c r="P1230" s="1">
        <v>44449</v>
      </c>
      <c r="Q1230" s="1">
        <v>44471</v>
      </c>
      <c r="R1230" t="str" cm="1">
        <f t="array" ref="R1230:Y1230">_xlfn.XLOOKUP($N1230,'Raw - customers'!$A:$A,'Raw - customers'!$B:$I)</f>
        <v>Leeann Gowdie</v>
      </c>
      <c r="S1230" t="str">
        <v>Agender</v>
      </c>
      <c r="T1230">
        <v>52</v>
      </c>
      <c r="U1230" t="str">
        <v>8183 Alexis JunctionApt. 634</v>
      </c>
      <c r="V1230">
        <v>3399</v>
      </c>
      <c r="W1230" t="str">
        <v>Callumborough</v>
      </c>
      <c r="X1230" t="str">
        <v>Queensland</v>
      </c>
      <c r="Y1230" t="str">
        <v>Australia</v>
      </c>
      <c r="Z1230">
        <v>9</v>
      </c>
      <c r="AA1230" s="3" t="str">
        <f t="shared" si="39"/>
        <v>20 to 30</v>
      </c>
      <c r="AP1230" s="6">
        <v>179</v>
      </c>
      <c r="AQ1230" s="6" t="s">
        <v>1355</v>
      </c>
    </row>
    <row r="1231" spans="1:43" x14ac:dyDescent="0.25">
      <c r="A1231">
        <v>1229</v>
      </c>
      <c r="B1231">
        <v>253</v>
      </c>
      <c r="C1231">
        <v>740</v>
      </c>
      <c r="D1231">
        <v>109</v>
      </c>
      <c r="E1231">
        <v>2</v>
      </c>
      <c r="F1231">
        <v>218</v>
      </c>
      <c r="G1231" t="str">
        <f>VLOOKUP($C1231,'Raw-products'!$A$2:$H$1261,MATCH(G$1,'Raw-products'!$A$1:$H$1,0))</f>
        <v>Jacket</v>
      </c>
      <c r="H1231" t="str">
        <f>VLOOKUP($C1231,'Raw-products'!$A$2:$H$1261,MATCH(H$1,'Raw-products'!$A$1:$H$1,0))</f>
        <v>Peacoat</v>
      </c>
      <c r="I1231" t="str">
        <f>VLOOKUP($C1231,'Raw-products'!$A$2:$H$1261,MATCH(I$1,'Raw-products'!$A$1:$H$1,0))</f>
        <v>XS</v>
      </c>
      <c r="J1231" t="str">
        <f>VLOOKUP($C1231,'Raw-products'!$A$2:$H$1261,MATCH(J$1,'Raw-products'!$A$1:$H$1,0))</f>
        <v>orange</v>
      </c>
      <c r="K1231">
        <f>VLOOKUP($C1231,'Raw-products'!$A$2:$H$1261,MATCH(K$1,'Raw-products'!$A$1:$H$1,0))</f>
        <v>102</v>
      </c>
      <c r="L1231">
        <f>VLOOKUP($C1231,'Raw-products'!$A$2:$H$1261,MATCH(L$1,'Raw-products'!$A$1:$H$1,0))</f>
        <v>78</v>
      </c>
      <c r="M1231" s="5">
        <f t="shared" si="38"/>
        <v>7956</v>
      </c>
      <c r="N1231" cm="1">
        <f t="array" ref="N1231:Q1231">_xlfn.XLOOKUP($B1231,'Raw -orders'!$A:$A,'Raw -orders'!$B:$E)</f>
        <v>179</v>
      </c>
      <c r="O1231">
        <v>38502</v>
      </c>
      <c r="P1231" s="1">
        <v>44449</v>
      </c>
      <c r="Q1231" s="1">
        <v>44471</v>
      </c>
      <c r="R1231" t="str" cm="1">
        <f t="array" ref="R1231:Y1231">_xlfn.XLOOKUP($N1231,'Raw - customers'!$A:$A,'Raw - customers'!$B:$I)</f>
        <v>Leeann Gowdie</v>
      </c>
      <c r="S1231" t="str">
        <v>Agender</v>
      </c>
      <c r="T1231">
        <v>52</v>
      </c>
      <c r="U1231" t="str">
        <v>8183 Alexis JunctionApt. 634</v>
      </c>
      <c r="V1231">
        <v>3399</v>
      </c>
      <c r="W1231" t="str">
        <v>Callumborough</v>
      </c>
      <c r="X1231" t="str">
        <v>Queensland</v>
      </c>
      <c r="Y1231" t="str">
        <v>Australia</v>
      </c>
      <c r="Z1231">
        <v>9</v>
      </c>
      <c r="AA1231" s="3" t="str">
        <f t="shared" si="39"/>
        <v>20 to 30</v>
      </c>
      <c r="AP1231" s="6">
        <v>179</v>
      </c>
      <c r="AQ1231" s="6" t="s">
        <v>1355</v>
      </c>
    </row>
    <row r="1232" spans="1:43" x14ac:dyDescent="0.25">
      <c r="A1232">
        <v>1230</v>
      </c>
      <c r="B1232">
        <v>254</v>
      </c>
      <c r="C1232">
        <v>1186</v>
      </c>
      <c r="D1232">
        <v>99</v>
      </c>
      <c r="E1232">
        <v>2</v>
      </c>
      <c r="F1232">
        <v>198</v>
      </c>
      <c r="G1232" t="str">
        <f>VLOOKUP($C1232,'Raw-products'!$A$2:$H$1261,MATCH(G$1,'Raw-products'!$A$1:$H$1,0))</f>
        <v>Trousers</v>
      </c>
      <c r="H1232" t="str">
        <f>VLOOKUP($C1232,'Raw-products'!$A$2:$H$1261,MATCH(H$1,'Raw-products'!$A$1:$H$1,0))</f>
        <v>High-Waisted</v>
      </c>
      <c r="I1232" t="str">
        <f>VLOOKUP($C1232,'Raw-products'!$A$2:$H$1261,MATCH(I$1,'Raw-products'!$A$1:$H$1,0))</f>
        <v>S</v>
      </c>
      <c r="J1232" t="str">
        <f>VLOOKUP($C1232,'Raw-products'!$A$2:$H$1261,MATCH(J$1,'Raw-products'!$A$1:$H$1,0))</f>
        <v>violet</v>
      </c>
      <c r="K1232">
        <f>VLOOKUP($C1232,'Raw-products'!$A$2:$H$1261,MATCH(K$1,'Raw-products'!$A$1:$H$1,0))</f>
        <v>98</v>
      </c>
      <c r="L1232">
        <f>VLOOKUP($C1232,'Raw-products'!$A$2:$H$1261,MATCH(L$1,'Raw-products'!$A$1:$H$1,0))</f>
        <v>45</v>
      </c>
      <c r="M1232" s="5">
        <f t="shared" si="38"/>
        <v>4410</v>
      </c>
      <c r="N1232" cm="1">
        <f t="array" ref="N1232:Q1232">_xlfn.XLOOKUP($B1232,'Raw -orders'!$A:$A,'Raw -orders'!$B:$E)</f>
        <v>571</v>
      </c>
      <c r="O1232">
        <v>57662</v>
      </c>
      <c r="P1232" s="1">
        <v>44415</v>
      </c>
      <c r="Q1232" s="1">
        <v>44442</v>
      </c>
      <c r="R1232" t="str" cm="1">
        <f t="array" ref="R1232:Y1232">_xlfn.XLOOKUP($N1232,'Raw - customers'!$A:$A,'Raw - customers'!$B:$I)</f>
        <v>Kristofor Roos</v>
      </c>
      <c r="S1232" t="str">
        <v>Agender</v>
      </c>
      <c r="T1232">
        <v>22</v>
      </c>
      <c r="U1232" t="str">
        <v>5567 Clarke MallApt. 756</v>
      </c>
      <c r="V1232">
        <v>4043</v>
      </c>
      <c r="W1232" t="str">
        <v>Jordanside</v>
      </c>
      <c r="X1232" t="str">
        <v>Australian Capital Territory</v>
      </c>
      <c r="Y1232" t="str">
        <v>Australia</v>
      </c>
      <c r="Z1232">
        <v>8</v>
      </c>
      <c r="AA1232" s="3" t="str">
        <f t="shared" si="39"/>
        <v>20 to 30</v>
      </c>
      <c r="AP1232" s="6">
        <v>571</v>
      </c>
      <c r="AQ1232" s="6" t="s">
        <v>1350</v>
      </c>
    </row>
    <row r="1233" spans="1:43" x14ac:dyDescent="0.25">
      <c r="A1233">
        <v>1231</v>
      </c>
      <c r="B1233">
        <v>254</v>
      </c>
      <c r="C1233">
        <v>816</v>
      </c>
      <c r="D1233">
        <v>117</v>
      </c>
      <c r="E1233">
        <v>1</v>
      </c>
      <c r="F1233">
        <v>117</v>
      </c>
      <c r="G1233" t="str">
        <f>VLOOKUP($C1233,'Raw-products'!$A$2:$H$1261,MATCH(G$1,'Raw-products'!$A$1:$H$1,0))</f>
        <v>Jacket</v>
      </c>
      <c r="H1233" t="str">
        <f>VLOOKUP($C1233,'Raw-products'!$A$2:$H$1261,MATCH(H$1,'Raw-products'!$A$1:$H$1,0))</f>
        <v>Shearling</v>
      </c>
      <c r="I1233" t="str">
        <f>VLOOKUP($C1233,'Raw-products'!$A$2:$H$1261,MATCH(I$1,'Raw-products'!$A$1:$H$1,0))</f>
        <v>S</v>
      </c>
      <c r="J1233" t="str">
        <f>VLOOKUP($C1233,'Raw-products'!$A$2:$H$1261,MATCH(J$1,'Raw-products'!$A$1:$H$1,0))</f>
        <v>yellow</v>
      </c>
      <c r="K1233">
        <f>VLOOKUP($C1233,'Raw-products'!$A$2:$H$1261,MATCH(K$1,'Raw-products'!$A$1:$H$1,0))</f>
        <v>95</v>
      </c>
      <c r="L1233">
        <f>VLOOKUP($C1233,'Raw-products'!$A$2:$H$1261,MATCH(L$1,'Raw-products'!$A$1:$H$1,0))</f>
        <v>48</v>
      </c>
      <c r="M1233" s="5">
        <f t="shared" si="38"/>
        <v>4560</v>
      </c>
      <c r="N1233" cm="1">
        <f t="array" ref="N1233:Q1233">_xlfn.XLOOKUP($B1233,'Raw -orders'!$A:$A,'Raw -orders'!$B:$E)</f>
        <v>571</v>
      </c>
      <c r="O1233">
        <v>57662</v>
      </c>
      <c r="P1233" s="1">
        <v>44415</v>
      </c>
      <c r="Q1233" s="1">
        <v>44442</v>
      </c>
      <c r="R1233" t="str" cm="1">
        <f t="array" ref="R1233:Y1233">_xlfn.XLOOKUP($N1233,'Raw - customers'!$A:$A,'Raw - customers'!$B:$I)</f>
        <v>Kristofor Roos</v>
      </c>
      <c r="S1233" t="str">
        <v>Agender</v>
      </c>
      <c r="T1233">
        <v>22</v>
      </c>
      <c r="U1233" t="str">
        <v>5567 Clarke MallApt. 756</v>
      </c>
      <c r="V1233">
        <v>4043</v>
      </c>
      <c r="W1233" t="str">
        <v>Jordanside</v>
      </c>
      <c r="X1233" t="str">
        <v>Australian Capital Territory</v>
      </c>
      <c r="Y1233" t="str">
        <v>Australia</v>
      </c>
      <c r="Z1233">
        <v>8</v>
      </c>
      <c r="AA1233" s="3" t="str">
        <f t="shared" si="39"/>
        <v>20 to 30</v>
      </c>
      <c r="AP1233" s="6">
        <v>571</v>
      </c>
      <c r="AQ1233" s="6" t="s">
        <v>1350</v>
      </c>
    </row>
    <row r="1234" spans="1:43" x14ac:dyDescent="0.25">
      <c r="A1234">
        <v>1232</v>
      </c>
      <c r="B1234">
        <v>254</v>
      </c>
      <c r="C1234">
        <v>175</v>
      </c>
      <c r="D1234">
        <v>98</v>
      </c>
      <c r="E1234">
        <v>2</v>
      </c>
      <c r="F1234">
        <v>196</v>
      </c>
      <c r="G1234" t="str">
        <f>VLOOKUP($C1234,'Raw-products'!$A$2:$H$1261,MATCH(G$1,'Raw-products'!$A$1:$H$1,0))</f>
        <v>Shirt</v>
      </c>
      <c r="H1234" t="str">
        <f>VLOOKUP($C1234,'Raw-products'!$A$2:$H$1261,MATCH(H$1,'Raw-products'!$A$1:$H$1,0))</f>
        <v>Camp Collared</v>
      </c>
      <c r="I1234" t="str">
        <f>VLOOKUP($C1234,'Raw-products'!$A$2:$H$1261,MATCH(I$1,'Raw-products'!$A$1:$H$1,0))</f>
        <v>XS</v>
      </c>
      <c r="J1234" t="str">
        <f>VLOOKUP($C1234,'Raw-products'!$A$2:$H$1261,MATCH(J$1,'Raw-products'!$A$1:$H$1,0))</f>
        <v>red</v>
      </c>
      <c r="K1234">
        <f>VLOOKUP($C1234,'Raw-products'!$A$2:$H$1261,MATCH(K$1,'Raw-products'!$A$1:$H$1,0))</f>
        <v>112</v>
      </c>
      <c r="L1234">
        <f>VLOOKUP($C1234,'Raw-products'!$A$2:$H$1261,MATCH(L$1,'Raw-products'!$A$1:$H$1,0))</f>
        <v>77</v>
      </c>
      <c r="M1234" s="5">
        <f t="shared" si="38"/>
        <v>8624</v>
      </c>
      <c r="N1234" cm="1">
        <f t="array" ref="N1234:Q1234">_xlfn.XLOOKUP($B1234,'Raw -orders'!$A:$A,'Raw -orders'!$B:$E)</f>
        <v>571</v>
      </c>
      <c r="O1234">
        <v>57662</v>
      </c>
      <c r="P1234" s="1">
        <v>44415</v>
      </c>
      <c r="Q1234" s="1">
        <v>44442</v>
      </c>
      <c r="R1234" t="str" cm="1">
        <f t="array" ref="R1234:Y1234">_xlfn.XLOOKUP($N1234,'Raw - customers'!$A:$A,'Raw - customers'!$B:$I)</f>
        <v>Kristofor Roos</v>
      </c>
      <c r="S1234" t="str">
        <v>Agender</v>
      </c>
      <c r="T1234">
        <v>22</v>
      </c>
      <c r="U1234" t="str">
        <v>5567 Clarke MallApt. 756</v>
      </c>
      <c r="V1234">
        <v>4043</v>
      </c>
      <c r="W1234" t="str">
        <v>Jordanside</v>
      </c>
      <c r="X1234" t="str">
        <v>Australian Capital Territory</v>
      </c>
      <c r="Y1234" t="str">
        <v>Australia</v>
      </c>
      <c r="Z1234">
        <v>8</v>
      </c>
      <c r="AA1234" s="3" t="str">
        <f t="shared" si="39"/>
        <v>20 to 30</v>
      </c>
      <c r="AP1234" s="6">
        <v>571</v>
      </c>
      <c r="AQ1234" s="6" t="s">
        <v>1350</v>
      </c>
    </row>
    <row r="1235" spans="1:43" x14ac:dyDescent="0.25">
      <c r="A1235">
        <v>1233</v>
      </c>
      <c r="B1235">
        <v>254</v>
      </c>
      <c r="C1235">
        <v>664</v>
      </c>
      <c r="D1235">
        <v>93</v>
      </c>
      <c r="E1235">
        <v>2</v>
      </c>
      <c r="F1235">
        <v>186</v>
      </c>
      <c r="G1235" t="str">
        <f>VLOOKUP($C1235,'Raw-products'!$A$2:$H$1261,MATCH(G$1,'Raw-products'!$A$1:$H$1,0))</f>
        <v>Jacket</v>
      </c>
      <c r="H1235" t="str">
        <f>VLOOKUP($C1235,'Raw-products'!$A$2:$H$1261,MATCH(H$1,'Raw-products'!$A$1:$H$1,0))</f>
        <v>Coach</v>
      </c>
      <c r="I1235" t="str">
        <f>VLOOKUP($C1235,'Raw-products'!$A$2:$H$1261,MATCH(I$1,'Raw-products'!$A$1:$H$1,0))</f>
        <v>XL</v>
      </c>
      <c r="J1235" t="str">
        <f>VLOOKUP($C1235,'Raw-products'!$A$2:$H$1261,MATCH(J$1,'Raw-products'!$A$1:$H$1,0))</f>
        <v>violet</v>
      </c>
      <c r="K1235">
        <f>VLOOKUP($C1235,'Raw-products'!$A$2:$H$1261,MATCH(K$1,'Raw-products'!$A$1:$H$1,0))</f>
        <v>115</v>
      </c>
      <c r="L1235">
        <f>VLOOKUP($C1235,'Raw-products'!$A$2:$H$1261,MATCH(L$1,'Raw-products'!$A$1:$H$1,0))</f>
        <v>60</v>
      </c>
      <c r="M1235" s="5">
        <f t="shared" si="38"/>
        <v>6900</v>
      </c>
      <c r="N1235" cm="1">
        <f t="array" ref="N1235:Q1235">_xlfn.XLOOKUP($B1235,'Raw -orders'!$A:$A,'Raw -orders'!$B:$E)</f>
        <v>571</v>
      </c>
      <c r="O1235">
        <v>57662</v>
      </c>
      <c r="P1235" s="1">
        <v>44415</v>
      </c>
      <c r="Q1235" s="1">
        <v>44442</v>
      </c>
      <c r="R1235" t="str" cm="1">
        <f t="array" ref="R1235:Y1235">_xlfn.XLOOKUP($N1235,'Raw - customers'!$A:$A,'Raw - customers'!$B:$I)</f>
        <v>Kristofor Roos</v>
      </c>
      <c r="S1235" t="str">
        <v>Agender</v>
      </c>
      <c r="T1235">
        <v>22</v>
      </c>
      <c r="U1235" t="str">
        <v>5567 Clarke MallApt. 756</v>
      </c>
      <c r="V1235">
        <v>4043</v>
      </c>
      <c r="W1235" t="str">
        <v>Jordanside</v>
      </c>
      <c r="X1235" t="str">
        <v>Australian Capital Territory</v>
      </c>
      <c r="Y1235" t="str">
        <v>Australia</v>
      </c>
      <c r="Z1235">
        <v>8</v>
      </c>
      <c r="AA1235" s="3" t="str">
        <f t="shared" si="39"/>
        <v>20 to 30</v>
      </c>
      <c r="AP1235" s="6">
        <v>571</v>
      </c>
      <c r="AQ1235" s="6" t="s">
        <v>1350</v>
      </c>
    </row>
    <row r="1236" spans="1:43" x14ac:dyDescent="0.25">
      <c r="A1236">
        <v>1234</v>
      </c>
      <c r="B1236">
        <v>255</v>
      </c>
      <c r="C1236">
        <v>806</v>
      </c>
      <c r="D1236">
        <v>117</v>
      </c>
      <c r="E1236">
        <v>3</v>
      </c>
      <c r="F1236">
        <v>351</v>
      </c>
      <c r="G1236" t="str">
        <f>VLOOKUP($C1236,'Raw-products'!$A$2:$H$1261,MATCH(G$1,'Raw-products'!$A$1:$H$1,0))</f>
        <v>Jacket</v>
      </c>
      <c r="H1236" t="str">
        <f>VLOOKUP($C1236,'Raw-products'!$A$2:$H$1261,MATCH(H$1,'Raw-products'!$A$1:$H$1,0))</f>
        <v>Shearling</v>
      </c>
      <c r="I1236" t="str">
        <f>VLOOKUP($C1236,'Raw-products'!$A$2:$H$1261,MATCH(I$1,'Raw-products'!$A$1:$H$1,0))</f>
        <v>S</v>
      </c>
      <c r="J1236" t="str">
        <f>VLOOKUP($C1236,'Raw-products'!$A$2:$H$1261,MATCH(J$1,'Raw-products'!$A$1:$H$1,0))</f>
        <v>red</v>
      </c>
      <c r="K1236">
        <f>VLOOKUP($C1236,'Raw-products'!$A$2:$H$1261,MATCH(K$1,'Raw-products'!$A$1:$H$1,0))</f>
        <v>95</v>
      </c>
      <c r="L1236">
        <f>VLOOKUP($C1236,'Raw-products'!$A$2:$H$1261,MATCH(L$1,'Raw-products'!$A$1:$H$1,0))</f>
        <v>75</v>
      </c>
      <c r="M1236" s="5">
        <f t="shared" si="38"/>
        <v>7125</v>
      </c>
      <c r="N1236" cm="1">
        <f t="array" ref="N1236:Q1236">_xlfn.XLOOKUP($B1236,'Raw -orders'!$A:$A,'Raw -orders'!$B:$E)</f>
        <v>605</v>
      </c>
      <c r="O1236">
        <v>16272</v>
      </c>
      <c r="P1236" s="1">
        <v>44465</v>
      </c>
      <c r="Q1236" s="1">
        <v>44484</v>
      </c>
      <c r="R1236" t="str" cm="1">
        <f t="array" ref="R1236:Y1236">_xlfn.XLOOKUP($N1236,'Raw - customers'!$A:$A,'Raw - customers'!$B:$I)</f>
        <v>Stanleigh Hazelton</v>
      </c>
      <c r="S1236" t="str">
        <v>Female</v>
      </c>
      <c r="T1236">
        <v>25</v>
      </c>
      <c r="U1236" t="str">
        <v>8676 William HillApt. 725</v>
      </c>
      <c r="V1236">
        <v>4750</v>
      </c>
      <c r="W1236" t="str">
        <v>Hamiltonshire</v>
      </c>
      <c r="X1236" t="str">
        <v>Western Australia</v>
      </c>
      <c r="Y1236" t="str">
        <v>Australia</v>
      </c>
      <c r="Z1236">
        <v>9</v>
      </c>
      <c r="AA1236" s="3" t="str">
        <f t="shared" si="39"/>
        <v>10 to 20</v>
      </c>
      <c r="AP1236" s="6">
        <v>605</v>
      </c>
      <c r="AQ1236" s="6" t="s">
        <v>1377</v>
      </c>
    </row>
    <row r="1237" spans="1:43" x14ac:dyDescent="0.25">
      <c r="A1237">
        <v>1235</v>
      </c>
      <c r="B1237">
        <v>255</v>
      </c>
      <c r="C1237">
        <v>437</v>
      </c>
      <c r="D1237">
        <v>107</v>
      </c>
      <c r="E1237">
        <v>2</v>
      </c>
      <c r="F1237">
        <v>214</v>
      </c>
      <c r="G1237" t="str">
        <f>VLOOKUP($C1237,'Raw-products'!$A$2:$H$1261,MATCH(G$1,'Raw-products'!$A$1:$H$1,0))</f>
        <v>Jacket</v>
      </c>
      <c r="H1237" t="str">
        <f>VLOOKUP($C1237,'Raw-products'!$A$2:$H$1261,MATCH(H$1,'Raw-products'!$A$1:$H$1,0))</f>
        <v>Denim</v>
      </c>
      <c r="I1237" t="str">
        <f>VLOOKUP($C1237,'Raw-products'!$A$2:$H$1261,MATCH(I$1,'Raw-products'!$A$1:$H$1,0))</f>
        <v>M</v>
      </c>
      <c r="J1237" t="str">
        <f>VLOOKUP($C1237,'Raw-products'!$A$2:$H$1261,MATCH(J$1,'Raw-products'!$A$1:$H$1,0))</f>
        <v>green</v>
      </c>
      <c r="K1237">
        <f>VLOOKUP($C1237,'Raw-products'!$A$2:$H$1261,MATCH(K$1,'Raw-products'!$A$1:$H$1,0))</f>
        <v>92</v>
      </c>
      <c r="L1237">
        <f>VLOOKUP($C1237,'Raw-products'!$A$2:$H$1261,MATCH(L$1,'Raw-products'!$A$1:$H$1,0))</f>
        <v>79</v>
      </c>
      <c r="M1237" s="5">
        <f t="shared" si="38"/>
        <v>7268</v>
      </c>
      <c r="N1237" cm="1">
        <f t="array" ref="N1237:Q1237">_xlfn.XLOOKUP($B1237,'Raw -orders'!$A:$A,'Raw -orders'!$B:$E)</f>
        <v>605</v>
      </c>
      <c r="O1237">
        <v>16272</v>
      </c>
      <c r="P1237" s="1">
        <v>44465</v>
      </c>
      <c r="Q1237" s="1">
        <v>44484</v>
      </c>
      <c r="R1237" t="str" cm="1">
        <f t="array" ref="R1237:Y1237">_xlfn.XLOOKUP($N1237,'Raw - customers'!$A:$A,'Raw - customers'!$B:$I)</f>
        <v>Stanleigh Hazelton</v>
      </c>
      <c r="S1237" t="str">
        <v>Female</v>
      </c>
      <c r="T1237">
        <v>25</v>
      </c>
      <c r="U1237" t="str">
        <v>8676 William HillApt. 725</v>
      </c>
      <c r="V1237">
        <v>4750</v>
      </c>
      <c r="W1237" t="str">
        <v>Hamiltonshire</v>
      </c>
      <c r="X1237" t="str">
        <v>Western Australia</v>
      </c>
      <c r="Y1237" t="str">
        <v>Australia</v>
      </c>
      <c r="Z1237">
        <v>9</v>
      </c>
      <c r="AA1237" s="3" t="str">
        <f t="shared" si="39"/>
        <v>10 to 20</v>
      </c>
      <c r="AP1237" s="6">
        <v>605</v>
      </c>
      <c r="AQ1237" s="6" t="s">
        <v>1377</v>
      </c>
    </row>
    <row r="1238" spans="1:43" x14ac:dyDescent="0.25">
      <c r="A1238">
        <v>1236</v>
      </c>
      <c r="B1238">
        <v>256</v>
      </c>
      <c r="C1238">
        <v>1051</v>
      </c>
      <c r="D1238">
        <v>93</v>
      </c>
      <c r="E1238">
        <v>1</v>
      </c>
      <c r="F1238">
        <v>93</v>
      </c>
      <c r="G1238" t="str">
        <f>VLOOKUP($C1238,'Raw-products'!$A$2:$H$1261,MATCH(G$1,'Raw-products'!$A$1:$H$1,0))</f>
        <v>Trousers</v>
      </c>
      <c r="H1238" t="str">
        <f>VLOOKUP($C1238,'Raw-products'!$A$2:$H$1261,MATCH(H$1,'Raw-products'!$A$1:$H$1,0))</f>
        <v>Joggers</v>
      </c>
      <c r="I1238" t="str">
        <f>VLOOKUP($C1238,'Raw-products'!$A$2:$H$1261,MATCH(I$1,'Raw-products'!$A$1:$H$1,0))</f>
        <v>S</v>
      </c>
      <c r="J1238" t="str">
        <f>VLOOKUP($C1238,'Raw-products'!$A$2:$H$1261,MATCH(J$1,'Raw-products'!$A$1:$H$1,0))</f>
        <v>red</v>
      </c>
      <c r="K1238">
        <f>VLOOKUP($C1238,'Raw-products'!$A$2:$H$1261,MATCH(K$1,'Raw-products'!$A$1:$H$1,0))</f>
        <v>94</v>
      </c>
      <c r="L1238">
        <f>VLOOKUP($C1238,'Raw-products'!$A$2:$H$1261,MATCH(L$1,'Raw-products'!$A$1:$H$1,0))</f>
        <v>71</v>
      </c>
      <c r="M1238" s="5">
        <f t="shared" si="38"/>
        <v>6674</v>
      </c>
      <c r="N1238" cm="1">
        <f t="array" ref="N1238:Q1238">_xlfn.XLOOKUP($B1238,'Raw -orders'!$A:$A,'Raw -orders'!$B:$E)</f>
        <v>313</v>
      </c>
      <c r="O1238">
        <v>15452</v>
      </c>
      <c r="P1238" s="1">
        <v>44417</v>
      </c>
      <c r="Q1238" s="1">
        <v>44420</v>
      </c>
      <c r="R1238" t="str" cm="1">
        <f t="array" ref="R1238:Y1238">_xlfn.XLOOKUP($N1238,'Raw - customers'!$A:$A,'Raw - customers'!$B:$I)</f>
        <v>Courtnay Cornewell</v>
      </c>
      <c r="S1238" t="str">
        <v>Agender</v>
      </c>
      <c r="T1238">
        <v>24</v>
      </c>
      <c r="U1238" t="str">
        <v>533 Archie StreetApt. 007</v>
      </c>
      <c r="V1238">
        <v>985</v>
      </c>
      <c r="W1238" t="str">
        <v>South Pipermouth</v>
      </c>
      <c r="X1238" t="str">
        <v>South Australia</v>
      </c>
      <c r="Y1238" t="str">
        <v>Australia</v>
      </c>
      <c r="Z1238">
        <v>8</v>
      </c>
      <c r="AA1238" s="3" t="str">
        <f t="shared" si="39"/>
        <v>0 to 10</v>
      </c>
      <c r="AP1238" s="6">
        <v>313</v>
      </c>
      <c r="AQ1238" s="6" t="s">
        <v>1345</v>
      </c>
    </row>
    <row r="1239" spans="1:43" x14ac:dyDescent="0.25">
      <c r="A1239">
        <v>1237</v>
      </c>
      <c r="B1239">
        <v>256</v>
      </c>
      <c r="C1239">
        <v>178</v>
      </c>
      <c r="D1239">
        <v>98</v>
      </c>
      <c r="E1239">
        <v>3</v>
      </c>
      <c r="F1239">
        <v>294</v>
      </c>
      <c r="G1239" t="str">
        <f>VLOOKUP($C1239,'Raw-products'!$A$2:$H$1261,MATCH(G$1,'Raw-products'!$A$1:$H$1,0))</f>
        <v>Shirt</v>
      </c>
      <c r="H1239" t="str">
        <f>VLOOKUP($C1239,'Raw-products'!$A$2:$H$1261,MATCH(H$1,'Raw-products'!$A$1:$H$1,0))</f>
        <v>Camp Collared</v>
      </c>
      <c r="I1239" t="str">
        <f>VLOOKUP($C1239,'Raw-products'!$A$2:$H$1261,MATCH(I$1,'Raw-products'!$A$1:$H$1,0))</f>
        <v>L</v>
      </c>
      <c r="J1239" t="str">
        <f>VLOOKUP($C1239,'Raw-products'!$A$2:$H$1261,MATCH(J$1,'Raw-products'!$A$1:$H$1,0))</f>
        <v>red</v>
      </c>
      <c r="K1239">
        <f>VLOOKUP($C1239,'Raw-products'!$A$2:$H$1261,MATCH(K$1,'Raw-products'!$A$1:$H$1,0))</f>
        <v>112</v>
      </c>
      <c r="L1239">
        <f>VLOOKUP($C1239,'Raw-products'!$A$2:$H$1261,MATCH(L$1,'Raw-products'!$A$1:$H$1,0))</f>
        <v>52</v>
      </c>
      <c r="M1239" s="5">
        <f t="shared" si="38"/>
        <v>5824</v>
      </c>
      <c r="N1239" cm="1">
        <f t="array" ref="N1239:Q1239">_xlfn.XLOOKUP($B1239,'Raw -orders'!$A:$A,'Raw -orders'!$B:$E)</f>
        <v>313</v>
      </c>
      <c r="O1239">
        <v>15452</v>
      </c>
      <c r="P1239" s="1">
        <v>44417</v>
      </c>
      <c r="Q1239" s="1">
        <v>44420</v>
      </c>
      <c r="R1239" t="str" cm="1">
        <f t="array" ref="R1239:Y1239">_xlfn.XLOOKUP($N1239,'Raw - customers'!$A:$A,'Raw - customers'!$B:$I)</f>
        <v>Courtnay Cornewell</v>
      </c>
      <c r="S1239" t="str">
        <v>Agender</v>
      </c>
      <c r="T1239">
        <v>24</v>
      </c>
      <c r="U1239" t="str">
        <v>533 Archie StreetApt. 007</v>
      </c>
      <c r="V1239">
        <v>985</v>
      </c>
      <c r="W1239" t="str">
        <v>South Pipermouth</v>
      </c>
      <c r="X1239" t="str">
        <v>South Australia</v>
      </c>
      <c r="Y1239" t="str">
        <v>Australia</v>
      </c>
      <c r="Z1239">
        <v>8</v>
      </c>
      <c r="AA1239" s="3" t="str">
        <f t="shared" si="39"/>
        <v>0 to 10</v>
      </c>
      <c r="AP1239" s="6">
        <v>313</v>
      </c>
      <c r="AQ1239" s="6" t="s">
        <v>1345</v>
      </c>
    </row>
    <row r="1240" spans="1:43" x14ac:dyDescent="0.25">
      <c r="A1240">
        <v>1238</v>
      </c>
      <c r="B1240">
        <v>256</v>
      </c>
      <c r="C1240">
        <v>118</v>
      </c>
      <c r="D1240">
        <v>92</v>
      </c>
      <c r="E1240">
        <v>3</v>
      </c>
      <c r="F1240">
        <v>276</v>
      </c>
      <c r="G1240" t="str">
        <f>VLOOKUP($C1240,'Raw-products'!$A$2:$H$1261,MATCH(G$1,'Raw-products'!$A$1:$H$1,0))</f>
        <v>Shirt</v>
      </c>
      <c r="H1240" t="str">
        <f>VLOOKUP($C1240,'Raw-products'!$A$2:$H$1261,MATCH(H$1,'Raw-products'!$A$1:$H$1,0))</f>
        <v>Denim</v>
      </c>
      <c r="I1240" t="str">
        <f>VLOOKUP($C1240,'Raw-products'!$A$2:$H$1261,MATCH(I$1,'Raw-products'!$A$1:$H$1,0))</f>
        <v>L</v>
      </c>
      <c r="J1240" t="str">
        <f>VLOOKUP($C1240,'Raw-products'!$A$2:$H$1261,MATCH(J$1,'Raw-products'!$A$1:$H$1,0))</f>
        <v>yellow</v>
      </c>
      <c r="K1240">
        <f>VLOOKUP($C1240,'Raw-products'!$A$2:$H$1261,MATCH(K$1,'Raw-products'!$A$1:$H$1,0))</f>
        <v>115</v>
      </c>
      <c r="L1240">
        <f>VLOOKUP($C1240,'Raw-products'!$A$2:$H$1261,MATCH(L$1,'Raw-products'!$A$1:$H$1,0))</f>
        <v>75</v>
      </c>
      <c r="M1240" s="5">
        <f t="shared" si="38"/>
        <v>8625</v>
      </c>
      <c r="N1240" cm="1">
        <f t="array" ref="N1240:Q1240">_xlfn.XLOOKUP($B1240,'Raw -orders'!$A:$A,'Raw -orders'!$B:$E)</f>
        <v>313</v>
      </c>
      <c r="O1240">
        <v>15452</v>
      </c>
      <c r="P1240" s="1">
        <v>44417</v>
      </c>
      <c r="Q1240" s="1">
        <v>44420</v>
      </c>
      <c r="R1240" t="str" cm="1">
        <f t="array" ref="R1240:Y1240">_xlfn.XLOOKUP($N1240,'Raw - customers'!$A:$A,'Raw - customers'!$B:$I)</f>
        <v>Courtnay Cornewell</v>
      </c>
      <c r="S1240" t="str">
        <v>Agender</v>
      </c>
      <c r="T1240">
        <v>24</v>
      </c>
      <c r="U1240" t="str">
        <v>533 Archie StreetApt. 007</v>
      </c>
      <c r="V1240">
        <v>985</v>
      </c>
      <c r="W1240" t="str">
        <v>South Pipermouth</v>
      </c>
      <c r="X1240" t="str">
        <v>South Australia</v>
      </c>
      <c r="Y1240" t="str">
        <v>Australia</v>
      </c>
      <c r="Z1240">
        <v>8</v>
      </c>
      <c r="AA1240" s="3" t="str">
        <f t="shared" si="39"/>
        <v>0 to 10</v>
      </c>
      <c r="AP1240" s="6">
        <v>313</v>
      </c>
      <c r="AQ1240" s="6" t="s">
        <v>1345</v>
      </c>
    </row>
    <row r="1241" spans="1:43" x14ac:dyDescent="0.25">
      <c r="A1241">
        <v>1239</v>
      </c>
      <c r="B1241">
        <v>256</v>
      </c>
      <c r="C1241">
        <v>1018</v>
      </c>
      <c r="D1241">
        <v>90</v>
      </c>
      <c r="E1241">
        <v>1</v>
      </c>
      <c r="F1241">
        <v>90</v>
      </c>
      <c r="G1241" t="str">
        <f>VLOOKUP($C1241,'Raw-products'!$A$2:$H$1261,MATCH(G$1,'Raw-products'!$A$1:$H$1,0))</f>
        <v>Trousers</v>
      </c>
      <c r="H1241" t="str">
        <f>VLOOKUP($C1241,'Raw-products'!$A$2:$H$1261,MATCH(H$1,'Raw-products'!$A$1:$H$1,0))</f>
        <v>Relaxed Leg</v>
      </c>
      <c r="I1241" t="str">
        <f>VLOOKUP($C1241,'Raw-products'!$A$2:$H$1261,MATCH(I$1,'Raw-products'!$A$1:$H$1,0))</f>
        <v>L</v>
      </c>
      <c r="J1241" t="str">
        <f>VLOOKUP($C1241,'Raw-products'!$A$2:$H$1261,MATCH(J$1,'Raw-products'!$A$1:$H$1,0))</f>
        <v>red</v>
      </c>
      <c r="K1241">
        <f>VLOOKUP($C1241,'Raw-products'!$A$2:$H$1261,MATCH(K$1,'Raw-products'!$A$1:$H$1,0))</f>
        <v>95</v>
      </c>
      <c r="L1241">
        <f>VLOOKUP($C1241,'Raw-products'!$A$2:$H$1261,MATCH(L$1,'Raw-products'!$A$1:$H$1,0))</f>
        <v>63</v>
      </c>
      <c r="M1241" s="5">
        <f t="shared" si="38"/>
        <v>5985</v>
      </c>
      <c r="N1241" cm="1">
        <f t="array" ref="N1241:Q1241">_xlfn.XLOOKUP($B1241,'Raw -orders'!$A:$A,'Raw -orders'!$B:$E)</f>
        <v>313</v>
      </c>
      <c r="O1241">
        <v>15452</v>
      </c>
      <c r="P1241" s="1">
        <v>44417</v>
      </c>
      <c r="Q1241" s="1">
        <v>44420</v>
      </c>
      <c r="R1241" t="str" cm="1">
        <f t="array" ref="R1241:Y1241">_xlfn.XLOOKUP($N1241,'Raw - customers'!$A:$A,'Raw - customers'!$B:$I)</f>
        <v>Courtnay Cornewell</v>
      </c>
      <c r="S1241" t="str">
        <v>Agender</v>
      </c>
      <c r="T1241">
        <v>24</v>
      </c>
      <c r="U1241" t="str">
        <v>533 Archie StreetApt. 007</v>
      </c>
      <c r="V1241">
        <v>985</v>
      </c>
      <c r="W1241" t="str">
        <v>South Pipermouth</v>
      </c>
      <c r="X1241" t="str">
        <v>South Australia</v>
      </c>
      <c r="Y1241" t="str">
        <v>Australia</v>
      </c>
      <c r="Z1241">
        <v>8</v>
      </c>
      <c r="AA1241" s="3" t="str">
        <f t="shared" si="39"/>
        <v>0 to 10</v>
      </c>
      <c r="AP1241" s="6">
        <v>313</v>
      </c>
      <c r="AQ1241" s="6" t="s">
        <v>1345</v>
      </c>
    </row>
    <row r="1242" spans="1:43" x14ac:dyDescent="0.25">
      <c r="A1242">
        <v>1240</v>
      </c>
      <c r="B1242">
        <v>256</v>
      </c>
      <c r="C1242">
        <v>36</v>
      </c>
      <c r="D1242">
        <v>104</v>
      </c>
      <c r="E1242">
        <v>2</v>
      </c>
      <c r="F1242">
        <v>208</v>
      </c>
      <c r="G1242" t="str">
        <f>VLOOKUP($C1242,'Raw-products'!$A$2:$H$1261,MATCH(G$1,'Raw-products'!$A$1:$H$1,0))</f>
        <v>Shirt</v>
      </c>
      <c r="H1242" t="str">
        <f>VLOOKUP($C1242,'Raw-products'!$A$2:$H$1261,MATCH(H$1,'Raw-products'!$A$1:$H$1,0))</f>
        <v>Dress</v>
      </c>
      <c r="I1242" t="str">
        <f>VLOOKUP($C1242,'Raw-products'!$A$2:$H$1261,MATCH(I$1,'Raw-products'!$A$1:$H$1,0))</f>
        <v>S</v>
      </c>
      <c r="J1242" t="str">
        <f>VLOOKUP($C1242,'Raw-products'!$A$2:$H$1261,MATCH(J$1,'Raw-products'!$A$1:$H$1,0))</f>
        <v>red</v>
      </c>
      <c r="K1242">
        <f>VLOOKUP($C1242,'Raw-products'!$A$2:$H$1261,MATCH(K$1,'Raw-products'!$A$1:$H$1,0))</f>
        <v>119</v>
      </c>
      <c r="L1242">
        <f>VLOOKUP($C1242,'Raw-products'!$A$2:$H$1261,MATCH(L$1,'Raw-products'!$A$1:$H$1,0))</f>
        <v>72</v>
      </c>
      <c r="M1242" s="5">
        <f t="shared" si="38"/>
        <v>8568</v>
      </c>
      <c r="N1242" cm="1">
        <f t="array" ref="N1242:Q1242">_xlfn.XLOOKUP($B1242,'Raw -orders'!$A:$A,'Raw -orders'!$B:$E)</f>
        <v>313</v>
      </c>
      <c r="O1242">
        <v>15452</v>
      </c>
      <c r="P1242" s="1">
        <v>44417</v>
      </c>
      <c r="Q1242" s="1">
        <v>44420</v>
      </c>
      <c r="R1242" t="str" cm="1">
        <f t="array" ref="R1242:Y1242">_xlfn.XLOOKUP($N1242,'Raw - customers'!$A:$A,'Raw - customers'!$B:$I)</f>
        <v>Courtnay Cornewell</v>
      </c>
      <c r="S1242" t="str">
        <v>Agender</v>
      </c>
      <c r="T1242">
        <v>24</v>
      </c>
      <c r="U1242" t="str">
        <v>533 Archie StreetApt. 007</v>
      </c>
      <c r="V1242">
        <v>985</v>
      </c>
      <c r="W1242" t="str">
        <v>South Pipermouth</v>
      </c>
      <c r="X1242" t="str">
        <v>South Australia</v>
      </c>
      <c r="Y1242" t="str">
        <v>Australia</v>
      </c>
      <c r="Z1242">
        <v>8</v>
      </c>
      <c r="AA1242" s="3" t="str">
        <f t="shared" si="39"/>
        <v>0 to 10</v>
      </c>
      <c r="AP1242" s="6">
        <v>313</v>
      </c>
      <c r="AQ1242" s="6" t="s">
        <v>1345</v>
      </c>
    </row>
    <row r="1243" spans="1:43" x14ac:dyDescent="0.25">
      <c r="A1243">
        <v>1241</v>
      </c>
      <c r="B1243">
        <v>257</v>
      </c>
      <c r="C1243">
        <v>976</v>
      </c>
      <c r="D1243">
        <v>97</v>
      </c>
      <c r="E1243">
        <v>2</v>
      </c>
      <c r="F1243">
        <v>194</v>
      </c>
      <c r="G1243" t="str">
        <f>VLOOKUP($C1243,'Raw-products'!$A$2:$H$1261,MATCH(G$1,'Raw-products'!$A$1:$H$1,0))</f>
        <v>Trousers</v>
      </c>
      <c r="H1243" t="str">
        <f>VLOOKUP($C1243,'Raw-products'!$A$2:$H$1261,MATCH(H$1,'Raw-products'!$A$1:$H$1,0))</f>
        <v>Slim-Fit</v>
      </c>
      <c r="I1243" t="str">
        <f>VLOOKUP($C1243,'Raw-products'!$A$2:$H$1261,MATCH(I$1,'Raw-products'!$A$1:$H$1,0))</f>
        <v>S</v>
      </c>
      <c r="J1243" t="str">
        <f>VLOOKUP($C1243,'Raw-products'!$A$2:$H$1261,MATCH(J$1,'Raw-products'!$A$1:$H$1,0))</f>
        <v>violet</v>
      </c>
      <c r="K1243">
        <f>VLOOKUP($C1243,'Raw-products'!$A$2:$H$1261,MATCH(K$1,'Raw-products'!$A$1:$H$1,0))</f>
        <v>119</v>
      </c>
      <c r="L1243">
        <f>VLOOKUP($C1243,'Raw-products'!$A$2:$H$1261,MATCH(L$1,'Raw-products'!$A$1:$H$1,0))</f>
        <v>46</v>
      </c>
      <c r="M1243" s="5">
        <f t="shared" si="38"/>
        <v>5474</v>
      </c>
      <c r="N1243" cm="1">
        <f t="array" ref="N1243:Q1243">_xlfn.XLOOKUP($B1243,'Raw -orders'!$A:$A,'Raw -orders'!$B:$E)</f>
        <v>914</v>
      </c>
      <c r="O1243">
        <v>43972</v>
      </c>
      <c r="P1243" s="1">
        <v>44239</v>
      </c>
      <c r="Q1243" s="1">
        <v>44257</v>
      </c>
      <c r="R1243" t="str" cm="1">
        <f t="array" ref="R1243:Y1243">_xlfn.XLOOKUP($N1243,'Raw - customers'!$A:$A,'Raw - customers'!$B:$I)</f>
        <v>Emmalee Camin</v>
      </c>
      <c r="S1243" t="str">
        <v>Bigender</v>
      </c>
      <c r="T1243">
        <v>39</v>
      </c>
      <c r="U1243" t="str">
        <v>7571 Nolan CrestSuite 040</v>
      </c>
      <c r="V1243">
        <v>7531</v>
      </c>
      <c r="W1243" t="str">
        <v>South Alexview</v>
      </c>
      <c r="X1243" t="str">
        <v>South Australia</v>
      </c>
      <c r="Y1243" t="str">
        <v>Australia</v>
      </c>
      <c r="Z1243">
        <v>2</v>
      </c>
      <c r="AA1243" s="3" t="str">
        <f t="shared" si="39"/>
        <v>10 to 20</v>
      </c>
      <c r="AP1243" s="6">
        <v>914</v>
      </c>
      <c r="AQ1243" s="6" t="s">
        <v>1345</v>
      </c>
    </row>
    <row r="1244" spans="1:43" x14ac:dyDescent="0.25">
      <c r="A1244">
        <v>1242</v>
      </c>
      <c r="B1244">
        <v>257</v>
      </c>
      <c r="C1244">
        <v>1124</v>
      </c>
      <c r="D1244">
        <v>102</v>
      </c>
      <c r="E1244">
        <v>2</v>
      </c>
      <c r="F1244">
        <v>204</v>
      </c>
      <c r="G1244" t="str">
        <f>VLOOKUP($C1244,'Raw-products'!$A$2:$H$1261,MATCH(G$1,'Raw-products'!$A$1:$H$1,0))</f>
        <v>Trousers</v>
      </c>
      <c r="H1244" t="str">
        <f>VLOOKUP($C1244,'Raw-products'!$A$2:$H$1261,MATCH(H$1,'Raw-products'!$A$1:$H$1,0))</f>
        <v>Cargo Pants</v>
      </c>
      <c r="I1244" t="str">
        <f>VLOOKUP($C1244,'Raw-products'!$A$2:$H$1261,MATCH(I$1,'Raw-products'!$A$1:$H$1,0))</f>
        <v>XL</v>
      </c>
      <c r="J1244" t="str">
        <f>VLOOKUP($C1244,'Raw-products'!$A$2:$H$1261,MATCH(J$1,'Raw-products'!$A$1:$H$1,0))</f>
        <v>red</v>
      </c>
      <c r="K1244">
        <f>VLOOKUP($C1244,'Raw-products'!$A$2:$H$1261,MATCH(K$1,'Raw-products'!$A$1:$H$1,0))</f>
        <v>106</v>
      </c>
      <c r="L1244">
        <f>VLOOKUP($C1244,'Raw-products'!$A$2:$H$1261,MATCH(L$1,'Raw-products'!$A$1:$H$1,0))</f>
        <v>45</v>
      </c>
      <c r="M1244" s="5">
        <f t="shared" si="38"/>
        <v>4770</v>
      </c>
      <c r="N1244" cm="1">
        <f t="array" ref="N1244:Q1244">_xlfn.XLOOKUP($B1244,'Raw -orders'!$A:$A,'Raw -orders'!$B:$E)</f>
        <v>914</v>
      </c>
      <c r="O1244">
        <v>43972</v>
      </c>
      <c r="P1244" s="1">
        <v>44239</v>
      </c>
      <c r="Q1244" s="1">
        <v>44257</v>
      </c>
      <c r="R1244" t="str" cm="1">
        <f t="array" ref="R1244:Y1244">_xlfn.XLOOKUP($N1244,'Raw - customers'!$A:$A,'Raw - customers'!$B:$I)</f>
        <v>Emmalee Camin</v>
      </c>
      <c r="S1244" t="str">
        <v>Bigender</v>
      </c>
      <c r="T1244">
        <v>39</v>
      </c>
      <c r="U1244" t="str">
        <v>7571 Nolan CrestSuite 040</v>
      </c>
      <c r="V1244">
        <v>7531</v>
      </c>
      <c r="W1244" t="str">
        <v>South Alexview</v>
      </c>
      <c r="X1244" t="str">
        <v>South Australia</v>
      </c>
      <c r="Y1244" t="str">
        <v>Australia</v>
      </c>
      <c r="Z1244">
        <v>2</v>
      </c>
      <c r="AA1244" s="3" t="str">
        <f t="shared" si="39"/>
        <v>10 to 20</v>
      </c>
      <c r="AP1244" s="6">
        <v>914</v>
      </c>
      <c r="AQ1244" s="6" t="s">
        <v>1345</v>
      </c>
    </row>
    <row r="1245" spans="1:43" x14ac:dyDescent="0.25">
      <c r="A1245">
        <v>1243</v>
      </c>
      <c r="B1245">
        <v>257</v>
      </c>
      <c r="C1245">
        <v>61</v>
      </c>
      <c r="D1245">
        <v>104</v>
      </c>
      <c r="E1245">
        <v>1</v>
      </c>
      <c r="F1245">
        <v>104</v>
      </c>
      <c r="G1245" t="str">
        <f>VLOOKUP($C1245,'Raw-products'!$A$2:$H$1261,MATCH(G$1,'Raw-products'!$A$1:$H$1,0))</f>
        <v>Shirt</v>
      </c>
      <c r="H1245" t="str">
        <f>VLOOKUP($C1245,'Raw-products'!$A$2:$H$1261,MATCH(H$1,'Raw-products'!$A$1:$H$1,0))</f>
        <v>Dress</v>
      </c>
      <c r="I1245" t="str">
        <f>VLOOKUP($C1245,'Raw-products'!$A$2:$H$1261,MATCH(I$1,'Raw-products'!$A$1:$H$1,0))</f>
        <v>S</v>
      </c>
      <c r="J1245" t="str">
        <f>VLOOKUP($C1245,'Raw-products'!$A$2:$H$1261,MATCH(J$1,'Raw-products'!$A$1:$H$1,0))</f>
        <v>indigo</v>
      </c>
      <c r="K1245">
        <f>VLOOKUP($C1245,'Raw-products'!$A$2:$H$1261,MATCH(K$1,'Raw-products'!$A$1:$H$1,0))</f>
        <v>119</v>
      </c>
      <c r="L1245">
        <f>VLOOKUP($C1245,'Raw-products'!$A$2:$H$1261,MATCH(L$1,'Raw-products'!$A$1:$H$1,0))</f>
        <v>40</v>
      </c>
      <c r="M1245" s="5">
        <f t="shared" si="38"/>
        <v>4760</v>
      </c>
      <c r="N1245" cm="1">
        <f t="array" ref="N1245:Q1245">_xlfn.XLOOKUP($B1245,'Raw -orders'!$A:$A,'Raw -orders'!$B:$E)</f>
        <v>914</v>
      </c>
      <c r="O1245">
        <v>43972</v>
      </c>
      <c r="P1245" s="1">
        <v>44239</v>
      </c>
      <c r="Q1245" s="1">
        <v>44257</v>
      </c>
      <c r="R1245" t="str" cm="1">
        <f t="array" ref="R1245:Y1245">_xlfn.XLOOKUP($N1245,'Raw - customers'!$A:$A,'Raw - customers'!$B:$I)</f>
        <v>Emmalee Camin</v>
      </c>
      <c r="S1245" t="str">
        <v>Bigender</v>
      </c>
      <c r="T1245">
        <v>39</v>
      </c>
      <c r="U1245" t="str">
        <v>7571 Nolan CrestSuite 040</v>
      </c>
      <c r="V1245">
        <v>7531</v>
      </c>
      <c r="W1245" t="str">
        <v>South Alexview</v>
      </c>
      <c r="X1245" t="str">
        <v>South Australia</v>
      </c>
      <c r="Y1245" t="str">
        <v>Australia</v>
      </c>
      <c r="Z1245">
        <v>2</v>
      </c>
      <c r="AA1245" s="3" t="str">
        <f t="shared" si="39"/>
        <v>10 to 20</v>
      </c>
      <c r="AP1245" s="6">
        <v>914</v>
      </c>
      <c r="AQ1245" s="6" t="s">
        <v>1345</v>
      </c>
    </row>
    <row r="1246" spans="1:43" x14ac:dyDescent="0.25">
      <c r="A1246">
        <v>1244</v>
      </c>
      <c r="B1246">
        <v>257</v>
      </c>
      <c r="C1246">
        <v>952</v>
      </c>
      <c r="D1246">
        <v>97</v>
      </c>
      <c r="E1246">
        <v>2</v>
      </c>
      <c r="F1246">
        <v>194</v>
      </c>
      <c r="G1246" t="str">
        <f>VLOOKUP($C1246,'Raw-products'!$A$2:$H$1261,MATCH(G$1,'Raw-products'!$A$1:$H$1,0))</f>
        <v>Trousers</v>
      </c>
      <c r="H1246" t="str">
        <f>VLOOKUP($C1246,'Raw-products'!$A$2:$H$1261,MATCH(H$1,'Raw-products'!$A$1:$H$1,0))</f>
        <v>Slim-Fit</v>
      </c>
      <c r="I1246" t="str">
        <f>VLOOKUP($C1246,'Raw-products'!$A$2:$H$1261,MATCH(I$1,'Raw-products'!$A$1:$H$1,0))</f>
        <v>M</v>
      </c>
      <c r="J1246" t="str">
        <f>VLOOKUP($C1246,'Raw-products'!$A$2:$H$1261,MATCH(J$1,'Raw-products'!$A$1:$H$1,0))</f>
        <v>orange</v>
      </c>
      <c r="K1246">
        <f>VLOOKUP($C1246,'Raw-products'!$A$2:$H$1261,MATCH(K$1,'Raw-products'!$A$1:$H$1,0))</f>
        <v>119</v>
      </c>
      <c r="L1246">
        <f>VLOOKUP($C1246,'Raw-products'!$A$2:$H$1261,MATCH(L$1,'Raw-products'!$A$1:$H$1,0))</f>
        <v>44</v>
      </c>
      <c r="M1246" s="5">
        <f t="shared" si="38"/>
        <v>5236</v>
      </c>
      <c r="N1246" cm="1">
        <f t="array" ref="N1246:Q1246">_xlfn.XLOOKUP($B1246,'Raw -orders'!$A:$A,'Raw -orders'!$B:$E)</f>
        <v>914</v>
      </c>
      <c r="O1246">
        <v>43972</v>
      </c>
      <c r="P1246" s="1">
        <v>44239</v>
      </c>
      <c r="Q1246" s="1">
        <v>44257</v>
      </c>
      <c r="R1246" t="str" cm="1">
        <f t="array" ref="R1246:Y1246">_xlfn.XLOOKUP($N1246,'Raw - customers'!$A:$A,'Raw - customers'!$B:$I)</f>
        <v>Emmalee Camin</v>
      </c>
      <c r="S1246" t="str">
        <v>Bigender</v>
      </c>
      <c r="T1246">
        <v>39</v>
      </c>
      <c r="U1246" t="str">
        <v>7571 Nolan CrestSuite 040</v>
      </c>
      <c r="V1246">
        <v>7531</v>
      </c>
      <c r="W1246" t="str">
        <v>South Alexview</v>
      </c>
      <c r="X1246" t="str">
        <v>South Australia</v>
      </c>
      <c r="Y1246" t="str">
        <v>Australia</v>
      </c>
      <c r="Z1246">
        <v>2</v>
      </c>
      <c r="AA1246" s="3" t="str">
        <f t="shared" si="39"/>
        <v>10 to 20</v>
      </c>
      <c r="AP1246" s="6">
        <v>914</v>
      </c>
      <c r="AQ1246" s="6" t="s">
        <v>1345</v>
      </c>
    </row>
    <row r="1247" spans="1:43" x14ac:dyDescent="0.25">
      <c r="A1247">
        <v>1245</v>
      </c>
      <c r="B1247">
        <v>257</v>
      </c>
      <c r="C1247">
        <v>796</v>
      </c>
      <c r="D1247">
        <v>91</v>
      </c>
      <c r="E1247">
        <v>3</v>
      </c>
      <c r="F1247">
        <v>273</v>
      </c>
      <c r="G1247" t="str">
        <f>VLOOKUP($C1247,'Raw-products'!$A$2:$H$1261,MATCH(G$1,'Raw-products'!$A$1:$H$1,0))</f>
        <v>Jacket</v>
      </c>
      <c r="H1247" t="str">
        <f>VLOOKUP($C1247,'Raw-products'!$A$2:$H$1261,MATCH(H$1,'Raw-products'!$A$1:$H$1,0))</f>
        <v>Pullover</v>
      </c>
      <c r="I1247" t="str">
        <f>VLOOKUP($C1247,'Raw-products'!$A$2:$H$1261,MATCH(I$1,'Raw-products'!$A$1:$H$1,0))</f>
        <v>S</v>
      </c>
      <c r="J1247" t="str">
        <f>VLOOKUP($C1247,'Raw-products'!$A$2:$H$1261,MATCH(J$1,'Raw-products'!$A$1:$H$1,0))</f>
        <v>indigo</v>
      </c>
      <c r="K1247">
        <f>VLOOKUP($C1247,'Raw-products'!$A$2:$H$1261,MATCH(K$1,'Raw-products'!$A$1:$H$1,0))</f>
        <v>114</v>
      </c>
      <c r="L1247">
        <f>VLOOKUP($C1247,'Raw-products'!$A$2:$H$1261,MATCH(L$1,'Raw-products'!$A$1:$H$1,0))</f>
        <v>44</v>
      </c>
      <c r="M1247" s="5">
        <f t="shared" si="38"/>
        <v>5016</v>
      </c>
      <c r="N1247" cm="1">
        <f t="array" ref="N1247:Q1247">_xlfn.XLOOKUP($B1247,'Raw -orders'!$A:$A,'Raw -orders'!$B:$E)</f>
        <v>914</v>
      </c>
      <c r="O1247">
        <v>43972</v>
      </c>
      <c r="P1247" s="1">
        <v>44239</v>
      </c>
      <c r="Q1247" s="1">
        <v>44257</v>
      </c>
      <c r="R1247" t="str" cm="1">
        <f t="array" ref="R1247:Y1247">_xlfn.XLOOKUP($N1247,'Raw - customers'!$A:$A,'Raw - customers'!$B:$I)</f>
        <v>Emmalee Camin</v>
      </c>
      <c r="S1247" t="str">
        <v>Bigender</v>
      </c>
      <c r="T1247">
        <v>39</v>
      </c>
      <c r="U1247" t="str">
        <v>7571 Nolan CrestSuite 040</v>
      </c>
      <c r="V1247">
        <v>7531</v>
      </c>
      <c r="W1247" t="str">
        <v>South Alexview</v>
      </c>
      <c r="X1247" t="str">
        <v>South Australia</v>
      </c>
      <c r="Y1247" t="str">
        <v>Australia</v>
      </c>
      <c r="Z1247">
        <v>2</v>
      </c>
      <c r="AA1247" s="3" t="str">
        <f t="shared" si="39"/>
        <v>10 to 20</v>
      </c>
      <c r="AP1247" s="6">
        <v>914</v>
      </c>
      <c r="AQ1247" s="6" t="s">
        <v>1345</v>
      </c>
    </row>
    <row r="1248" spans="1:43" x14ac:dyDescent="0.25">
      <c r="A1248">
        <v>1246</v>
      </c>
      <c r="B1248">
        <v>258</v>
      </c>
      <c r="C1248">
        <v>861</v>
      </c>
      <c r="D1248">
        <v>113</v>
      </c>
      <c r="E1248">
        <v>1</v>
      </c>
      <c r="F1248">
        <v>113</v>
      </c>
      <c r="G1248" t="str">
        <f>VLOOKUP($C1248,'Raw-products'!$A$2:$H$1261,MATCH(G$1,'Raw-products'!$A$1:$H$1,0))</f>
        <v>Trousers</v>
      </c>
      <c r="H1248" t="str">
        <f>VLOOKUP($C1248,'Raw-products'!$A$2:$H$1261,MATCH(H$1,'Raw-products'!$A$1:$H$1,0))</f>
        <v>Chinos</v>
      </c>
      <c r="I1248" t="str">
        <f>VLOOKUP($C1248,'Raw-products'!$A$2:$H$1261,MATCH(I$1,'Raw-products'!$A$1:$H$1,0))</f>
        <v>S</v>
      </c>
      <c r="J1248" t="str">
        <f>VLOOKUP($C1248,'Raw-products'!$A$2:$H$1261,MATCH(J$1,'Raw-products'!$A$1:$H$1,0))</f>
        <v>blue</v>
      </c>
      <c r="K1248">
        <f>VLOOKUP($C1248,'Raw-products'!$A$2:$H$1261,MATCH(K$1,'Raw-products'!$A$1:$H$1,0))</f>
        <v>100</v>
      </c>
      <c r="L1248">
        <f>VLOOKUP($C1248,'Raw-products'!$A$2:$H$1261,MATCH(L$1,'Raw-products'!$A$1:$H$1,0))</f>
        <v>51</v>
      </c>
      <c r="M1248" s="5">
        <f t="shared" si="38"/>
        <v>5100</v>
      </c>
      <c r="N1248" cm="1">
        <f t="array" ref="N1248:Q1248">_xlfn.XLOOKUP($B1248,'Raw -orders'!$A:$A,'Raw -orders'!$B:$E)</f>
        <v>742</v>
      </c>
      <c r="O1248">
        <v>38266</v>
      </c>
      <c r="P1248" s="1">
        <v>44490</v>
      </c>
      <c r="Q1248" s="1">
        <v>44513</v>
      </c>
      <c r="R1248" t="str" cm="1">
        <f t="array" ref="R1248:Y1248">_xlfn.XLOOKUP($N1248,'Raw - customers'!$A:$A,'Raw - customers'!$B:$I)</f>
        <v>Selestina Dauber</v>
      </c>
      <c r="S1248" t="str">
        <v>Polygender</v>
      </c>
      <c r="T1248">
        <v>44</v>
      </c>
      <c r="U1248" t="str">
        <v>275 Maddison Estate DrApt. 642</v>
      </c>
      <c r="V1248">
        <v>8642</v>
      </c>
      <c r="W1248" t="str">
        <v>Port Aliview</v>
      </c>
      <c r="X1248" t="str">
        <v>Western Australia</v>
      </c>
      <c r="Y1248" t="str">
        <v>Australia</v>
      </c>
      <c r="Z1248">
        <v>10</v>
      </c>
      <c r="AA1248" s="3" t="str">
        <f t="shared" si="39"/>
        <v>20 to 30</v>
      </c>
      <c r="AP1248" s="6">
        <v>742</v>
      </c>
      <c r="AQ1248" s="6" t="s">
        <v>1377</v>
      </c>
    </row>
    <row r="1249" spans="1:43" x14ac:dyDescent="0.25">
      <c r="A1249">
        <v>1247</v>
      </c>
      <c r="B1249">
        <v>258</v>
      </c>
      <c r="C1249">
        <v>669</v>
      </c>
      <c r="D1249">
        <v>113</v>
      </c>
      <c r="E1249">
        <v>1</v>
      </c>
      <c r="F1249">
        <v>113</v>
      </c>
      <c r="G1249" t="str">
        <f>VLOOKUP($C1249,'Raw-products'!$A$2:$H$1261,MATCH(G$1,'Raw-products'!$A$1:$H$1,0))</f>
        <v>Jacket</v>
      </c>
      <c r="H1249" t="str">
        <f>VLOOKUP($C1249,'Raw-products'!$A$2:$H$1261,MATCH(H$1,'Raw-products'!$A$1:$H$1,0))</f>
        <v>Parka</v>
      </c>
      <c r="I1249" t="str">
        <f>VLOOKUP($C1249,'Raw-products'!$A$2:$H$1261,MATCH(I$1,'Raw-products'!$A$1:$H$1,0))</f>
        <v>XL</v>
      </c>
      <c r="J1249" t="str">
        <f>VLOOKUP($C1249,'Raw-products'!$A$2:$H$1261,MATCH(J$1,'Raw-products'!$A$1:$H$1,0))</f>
        <v>red</v>
      </c>
      <c r="K1249">
        <f>VLOOKUP($C1249,'Raw-products'!$A$2:$H$1261,MATCH(K$1,'Raw-products'!$A$1:$H$1,0))</f>
        <v>119</v>
      </c>
      <c r="L1249">
        <f>VLOOKUP($C1249,'Raw-products'!$A$2:$H$1261,MATCH(L$1,'Raw-products'!$A$1:$H$1,0))</f>
        <v>64</v>
      </c>
      <c r="M1249" s="5">
        <f t="shared" si="38"/>
        <v>7616</v>
      </c>
      <c r="N1249" cm="1">
        <f t="array" ref="N1249:Q1249">_xlfn.XLOOKUP($B1249,'Raw -orders'!$A:$A,'Raw -orders'!$B:$E)</f>
        <v>742</v>
      </c>
      <c r="O1249">
        <v>38266</v>
      </c>
      <c r="P1249" s="1">
        <v>44490</v>
      </c>
      <c r="Q1249" s="1">
        <v>44513</v>
      </c>
      <c r="R1249" t="str" cm="1">
        <f t="array" ref="R1249:Y1249">_xlfn.XLOOKUP($N1249,'Raw - customers'!$A:$A,'Raw - customers'!$B:$I)</f>
        <v>Selestina Dauber</v>
      </c>
      <c r="S1249" t="str">
        <v>Polygender</v>
      </c>
      <c r="T1249">
        <v>44</v>
      </c>
      <c r="U1249" t="str">
        <v>275 Maddison Estate DrApt. 642</v>
      </c>
      <c r="V1249">
        <v>8642</v>
      </c>
      <c r="W1249" t="str">
        <v>Port Aliview</v>
      </c>
      <c r="X1249" t="str">
        <v>Western Australia</v>
      </c>
      <c r="Y1249" t="str">
        <v>Australia</v>
      </c>
      <c r="Z1249">
        <v>10</v>
      </c>
      <c r="AA1249" s="3" t="str">
        <f t="shared" si="39"/>
        <v>20 to 30</v>
      </c>
      <c r="AP1249" s="6">
        <v>742</v>
      </c>
      <c r="AQ1249" s="6" t="s">
        <v>1377</v>
      </c>
    </row>
    <row r="1250" spans="1:43" x14ac:dyDescent="0.25">
      <c r="A1250">
        <v>1248</v>
      </c>
      <c r="B1250">
        <v>258</v>
      </c>
      <c r="C1250">
        <v>65</v>
      </c>
      <c r="D1250">
        <v>104</v>
      </c>
      <c r="E1250">
        <v>2</v>
      </c>
      <c r="F1250">
        <v>208</v>
      </c>
      <c r="G1250" t="str">
        <f>VLOOKUP($C1250,'Raw-products'!$A$2:$H$1261,MATCH(G$1,'Raw-products'!$A$1:$H$1,0))</f>
        <v>Shirt</v>
      </c>
      <c r="H1250" t="str">
        <f>VLOOKUP($C1250,'Raw-products'!$A$2:$H$1261,MATCH(H$1,'Raw-products'!$A$1:$H$1,0))</f>
        <v>Dress</v>
      </c>
      <c r="I1250" t="str">
        <f>VLOOKUP($C1250,'Raw-products'!$A$2:$H$1261,MATCH(I$1,'Raw-products'!$A$1:$H$1,0))</f>
        <v>XS</v>
      </c>
      <c r="J1250" t="str">
        <f>VLOOKUP($C1250,'Raw-products'!$A$2:$H$1261,MATCH(J$1,'Raw-products'!$A$1:$H$1,0))</f>
        <v>violet</v>
      </c>
      <c r="K1250">
        <f>VLOOKUP($C1250,'Raw-products'!$A$2:$H$1261,MATCH(K$1,'Raw-products'!$A$1:$H$1,0))</f>
        <v>119</v>
      </c>
      <c r="L1250">
        <f>VLOOKUP($C1250,'Raw-products'!$A$2:$H$1261,MATCH(L$1,'Raw-products'!$A$1:$H$1,0))</f>
        <v>63</v>
      </c>
      <c r="M1250" s="5">
        <f t="shared" si="38"/>
        <v>7497</v>
      </c>
      <c r="N1250" cm="1">
        <f t="array" ref="N1250:Q1250">_xlfn.XLOOKUP($B1250,'Raw -orders'!$A:$A,'Raw -orders'!$B:$E)</f>
        <v>742</v>
      </c>
      <c r="O1250">
        <v>38266</v>
      </c>
      <c r="P1250" s="1">
        <v>44490</v>
      </c>
      <c r="Q1250" s="1">
        <v>44513</v>
      </c>
      <c r="R1250" t="str" cm="1">
        <f t="array" ref="R1250:Y1250">_xlfn.XLOOKUP($N1250,'Raw - customers'!$A:$A,'Raw - customers'!$B:$I)</f>
        <v>Selestina Dauber</v>
      </c>
      <c r="S1250" t="str">
        <v>Polygender</v>
      </c>
      <c r="T1250">
        <v>44</v>
      </c>
      <c r="U1250" t="str">
        <v>275 Maddison Estate DrApt. 642</v>
      </c>
      <c r="V1250">
        <v>8642</v>
      </c>
      <c r="W1250" t="str">
        <v>Port Aliview</v>
      </c>
      <c r="X1250" t="str">
        <v>Western Australia</v>
      </c>
      <c r="Y1250" t="str">
        <v>Australia</v>
      </c>
      <c r="Z1250">
        <v>10</v>
      </c>
      <c r="AA1250" s="3" t="str">
        <f t="shared" si="39"/>
        <v>20 to 30</v>
      </c>
      <c r="AP1250" s="6">
        <v>742</v>
      </c>
      <c r="AQ1250" s="6" t="s">
        <v>1377</v>
      </c>
    </row>
    <row r="1251" spans="1:43" x14ac:dyDescent="0.25">
      <c r="A1251">
        <v>1249</v>
      </c>
      <c r="B1251">
        <v>258</v>
      </c>
      <c r="C1251">
        <v>35</v>
      </c>
      <c r="D1251">
        <v>104</v>
      </c>
      <c r="E1251">
        <v>1</v>
      </c>
      <c r="F1251">
        <v>104</v>
      </c>
      <c r="G1251" t="str">
        <f>VLOOKUP($C1251,'Raw-products'!$A$2:$H$1261,MATCH(G$1,'Raw-products'!$A$1:$H$1,0))</f>
        <v>Shirt</v>
      </c>
      <c r="H1251" t="str">
        <f>VLOOKUP($C1251,'Raw-products'!$A$2:$H$1261,MATCH(H$1,'Raw-products'!$A$1:$H$1,0))</f>
        <v>Dress</v>
      </c>
      <c r="I1251" t="str">
        <f>VLOOKUP($C1251,'Raw-products'!$A$2:$H$1261,MATCH(I$1,'Raw-products'!$A$1:$H$1,0))</f>
        <v>XS</v>
      </c>
      <c r="J1251" t="str">
        <f>VLOOKUP($C1251,'Raw-products'!$A$2:$H$1261,MATCH(J$1,'Raw-products'!$A$1:$H$1,0))</f>
        <v>red</v>
      </c>
      <c r="K1251">
        <f>VLOOKUP($C1251,'Raw-products'!$A$2:$H$1261,MATCH(K$1,'Raw-products'!$A$1:$H$1,0))</f>
        <v>119</v>
      </c>
      <c r="L1251">
        <f>VLOOKUP($C1251,'Raw-products'!$A$2:$H$1261,MATCH(L$1,'Raw-products'!$A$1:$H$1,0))</f>
        <v>63</v>
      </c>
      <c r="M1251" s="5">
        <f t="shared" si="38"/>
        <v>7497</v>
      </c>
      <c r="N1251" cm="1">
        <f t="array" ref="N1251:Q1251">_xlfn.XLOOKUP($B1251,'Raw -orders'!$A:$A,'Raw -orders'!$B:$E)</f>
        <v>742</v>
      </c>
      <c r="O1251">
        <v>38266</v>
      </c>
      <c r="P1251" s="1">
        <v>44490</v>
      </c>
      <c r="Q1251" s="1">
        <v>44513</v>
      </c>
      <c r="R1251" t="str" cm="1">
        <f t="array" ref="R1251:Y1251">_xlfn.XLOOKUP($N1251,'Raw - customers'!$A:$A,'Raw - customers'!$B:$I)</f>
        <v>Selestina Dauber</v>
      </c>
      <c r="S1251" t="str">
        <v>Polygender</v>
      </c>
      <c r="T1251">
        <v>44</v>
      </c>
      <c r="U1251" t="str">
        <v>275 Maddison Estate DrApt. 642</v>
      </c>
      <c r="V1251">
        <v>8642</v>
      </c>
      <c r="W1251" t="str">
        <v>Port Aliview</v>
      </c>
      <c r="X1251" t="str">
        <v>Western Australia</v>
      </c>
      <c r="Y1251" t="str">
        <v>Australia</v>
      </c>
      <c r="Z1251">
        <v>10</v>
      </c>
      <c r="AA1251" s="3" t="str">
        <f t="shared" si="39"/>
        <v>20 to 30</v>
      </c>
      <c r="AP1251" s="6">
        <v>742</v>
      </c>
      <c r="AQ1251" s="6" t="s">
        <v>1377</v>
      </c>
    </row>
    <row r="1252" spans="1:43" x14ac:dyDescent="0.25">
      <c r="A1252">
        <v>1250</v>
      </c>
      <c r="B1252">
        <v>258</v>
      </c>
      <c r="C1252">
        <v>843</v>
      </c>
      <c r="D1252">
        <v>113</v>
      </c>
      <c r="E1252">
        <v>2</v>
      </c>
      <c r="F1252">
        <v>226</v>
      </c>
      <c r="G1252" t="str">
        <f>VLOOKUP($C1252,'Raw-products'!$A$2:$H$1261,MATCH(G$1,'Raw-products'!$A$1:$H$1,0))</f>
        <v>Trousers</v>
      </c>
      <c r="H1252" t="str">
        <f>VLOOKUP($C1252,'Raw-products'!$A$2:$H$1261,MATCH(H$1,'Raw-products'!$A$1:$H$1,0))</f>
        <v>Chinos</v>
      </c>
      <c r="I1252" t="str">
        <f>VLOOKUP($C1252,'Raw-products'!$A$2:$H$1261,MATCH(I$1,'Raw-products'!$A$1:$H$1,0))</f>
        <v>L</v>
      </c>
      <c r="J1252" t="str">
        <f>VLOOKUP($C1252,'Raw-products'!$A$2:$H$1261,MATCH(J$1,'Raw-products'!$A$1:$H$1,0))</f>
        <v>red</v>
      </c>
      <c r="K1252">
        <f>VLOOKUP($C1252,'Raw-products'!$A$2:$H$1261,MATCH(K$1,'Raw-products'!$A$1:$H$1,0))</f>
        <v>100</v>
      </c>
      <c r="L1252">
        <f>VLOOKUP($C1252,'Raw-products'!$A$2:$H$1261,MATCH(L$1,'Raw-products'!$A$1:$H$1,0))</f>
        <v>44</v>
      </c>
      <c r="M1252" s="5">
        <f t="shared" si="38"/>
        <v>4400</v>
      </c>
      <c r="N1252" cm="1">
        <f t="array" ref="N1252:Q1252">_xlfn.XLOOKUP($B1252,'Raw -orders'!$A:$A,'Raw -orders'!$B:$E)</f>
        <v>742</v>
      </c>
      <c r="O1252">
        <v>38266</v>
      </c>
      <c r="P1252" s="1">
        <v>44490</v>
      </c>
      <c r="Q1252" s="1">
        <v>44513</v>
      </c>
      <c r="R1252" t="str" cm="1">
        <f t="array" ref="R1252:Y1252">_xlfn.XLOOKUP($N1252,'Raw - customers'!$A:$A,'Raw - customers'!$B:$I)</f>
        <v>Selestina Dauber</v>
      </c>
      <c r="S1252" t="str">
        <v>Polygender</v>
      </c>
      <c r="T1252">
        <v>44</v>
      </c>
      <c r="U1252" t="str">
        <v>275 Maddison Estate DrApt. 642</v>
      </c>
      <c r="V1252">
        <v>8642</v>
      </c>
      <c r="W1252" t="str">
        <v>Port Aliview</v>
      </c>
      <c r="X1252" t="str">
        <v>Western Australia</v>
      </c>
      <c r="Y1252" t="str">
        <v>Australia</v>
      </c>
      <c r="Z1252">
        <v>10</v>
      </c>
      <c r="AA1252" s="3" t="str">
        <f t="shared" si="39"/>
        <v>20 to 30</v>
      </c>
      <c r="AP1252" s="6">
        <v>742</v>
      </c>
      <c r="AQ1252" s="6" t="s">
        <v>1377</v>
      </c>
    </row>
    <row r="1253" spans="1:43" x14ac:dyDescent="0.25">
      <c r="A1253">
        <v>1251</v>
      </c>
      <c r="B1253">
        <v>258</v>
      </c>
      <c r="C1253">
        <v>348</v>
      </c>
      <c r="D1253">
        <v>109</v>
      </c>
      <c r="E1253">
        <v>3</v>
      </c>
      <c r="F1253">
        <v>327</v>
      </c>
      <c r="G1253" t="str">
        <f>VLOOKUP($C1253,'Raw-products'!$A$2:$H$1261,MATCH(G$1,'Raw-products'!$A$1:$H$1,0))</f>
        <v>Shirt</v>
      </c>
      <c r="H1253" t="str">
        <f>VLOOKUP($C1253,'Raw-products'!$A$2:$H$1261,MATCH(H$1,'Raw-products'!$A$1:$H$1,0))</f>
        <v>Mandarin Collar</v>
      </c>
      <c r="I1253" t="str">
        <f>VLOOKUP($C1253,'Raw-products'!$A$2:$H$1261,MATCH(I$1,'Raw-products'!$A$1:$H$1,0))</f>
        <v>L</v>
      </c>
      <c r="J1253" t="str">
        <f>VLOOKUP($C1253,'Raw-products'!$A$2:$H$1261,MATCH(J$1,'Raw-products'!$A$1:$H$1,0))</f>
        <v>violet</v>
      </c>
      <c r="K1253">
        <f>VLOOKUP($C1253,'Raw-products'!$A$2:$H$1261,MATCH(K$1,'Raw-products'!$A$1:$H$1,0))</f>
        <v>108</v>
      </c>
      <c r="L1253">
        <f>VLOOKUP($C1253,'Raw-products'!$A$2:$H$1261,MATCH(L$1,'Raw-products'!$A$1:$H$1,0))</f>
        <v>54</v>
      </c>
      <c r="M1253" s="5">
        <f t="shared" si="38"/>
        <v>5832</v>
      </c>
      <c r="N1253" cm="1">
        <f t="array" ref="N1253:Q1253">_xlfn.XLOOKUP($B1253,'Raw -orders'!$A:$A,'Raw -orders'!$B:$E)</f>
        <v>742</v>
      </c>
      <c r="O1253">
        <v>38266</v>
      </c>
      <c r="P1253" s="1">
        <v>44490</v>
      </c>
      <c r="Q1253" s="1">
        <v>44513</v>
      </c>
      <c r="R1253" t="str" cm="1">
        <f t="array" ref="R1253:Y1253">_xlfn.XLOOKUP($N1253,'Raw - customers'!$A:$A,'Raw - customers'!$B:$I)</f>
        <v>Selestina Dauber</v>
      </c>
      <c r="S1253" t="str">
        <v>Polygender</v>
      </c>
      <c r="T1253">
        <v>44</v>
      </c>
      <c r="U1253" t="str">
        <v>275 Maddison Estate DrApt. 642</v>
      </c>
      <c r="V1253">
        <v>8642</v>
      </c>
      <c r="W1253" t="str">
        <v>Port Aliview</v>
      </c>
      <c r="X1253" t="str">
        <v>Western Australia</v>
      </c>
      <c r="Y1253" t="str">
        <v>Australia</v>
      </c>
      <c r="Z1253">
        <v>10</v>
      </c>
      <c r="AA1253" s="3" t="str">
        <f t="shared" si="39"/>
        <v>20 to 30</v>
      </c>
      <c r="AP1253" s="6">
        <v>742</v>
      </c>
      <c r="AQ1253" s="6" t="s">
        <v>1377</v>
      </c>
    </row>
    <row r="1254" spans="1:43" x14ac:dyDescent="0.25">
      <c r="A1254">
        <v>1252</v>
      </c>
      <c r="B1254">
        <v>259</v>
      </c>
      <c r="C1254">
        <v>317</v>
      </c>
      <c r="D1254">
        <v>109</v>
      </c>
      <c r="E1254">
        <v>1</v>
      </c>
      <c r="F1254">
        <v>109</v>
      </c>
      <c r="G1254" t="str">
        <f>VLOOKUP($C1254,'Raw-products'!$A$2:$H$1261,MATCH(G$1,'Raw-products'!$A$1:$H$1,0))</f>
        <v>Shirt</v>
      </c>
      <c r="H1254" t="str">
        <f>VLOOKUP($C1254,'Raw-products'!$A$2:$H$1261,MATCH(H$1,'Raw-products'!$A$1:$H$1,0))</f>
        <v>Mandarin Collar</v>
      </c>
      <c r="I1254" t="str">
        <f>VLOOKUP($C1254,'Raw-products'!$A$2:$H$1261,MATCH(I$1,'Raw-products'!$A$1:$H$1,0))</f>
        <v>M</v>
      </c>
      <c r="J1254" t="str">
        <f>VLOOKUP($C1254,'Raw-products'!$A$2:$H$1261,MATCH(J$1,'Raw-products'!$A$1:$H$1,0))</f>
        <v>red</v>
      </c>
      <c r="K1254">
        <f>VLOOKUP($C1254,'Raw-products'!$A$2:$H$1261,MATCH(K$1,'Raw-products'!$A$1:$H$1,0))</f>
        <v>108</v>
      </c>
      <c r="L1254">
        <f>VLOOKUP($C1254,'Raw-products'!$A$2:$H$1261,MATCH(L$1,'Raw-products'!$A$1:$H$1,0))</f>
        <v>60</v>
      </c>
      <c r="M1254" s="5">
        <f t="shared" si="38"/>
        <v>6480</v>
      </c>
      <c r="N1254" cm="1">
        <f t="array" ref="N1254:Q1254">_xlfn.XLOOKUP($B1254,'Raw -orders'!$A:$A,'Raw -orders'!$B:$E)</f>
        <v>878</v>
      </c>
      <c r="O1254">
        <v>47527</v>
      </c>
      <c r="P1254" s="1">
        <v>44424</v>
      </c>
      <c r="Q1254" s="1">
        <v>44446</v>
      </c>
      <c r="R1254" t="str" cm="1">
        <f t="array" ref="R1254:Y1254">_xlfn.XLOOKUP($N1254,'Raw - customers'!$A:$A,'Raw - customers'!$B:$I)</f>
        <v>Elianore Syphas</v>
      </c>
      <c r="S1254" t="str">
        <v>Genderfluid</v>
      </c>
      <c r="T1254">
        <v>54</v>
      </c>
      <c r="U1254" t="str">
        <v>478 Amy RunSuite 042</v>
      </c>
      <c r="V1254">
        <v>5733</v>
      </c>
      <c r="W1254" t="str">
        <v>Lake William</v>
      </c>
      <c r="X1254" t="str">
        <v>Victoria</v>
      </c>
      <c r="Y1254" t="str">
        <v>Australia</v>
      </c>
      <c r="Z1254">
        <v>8</v>
      </c>
      <c r="AA1254" s="3" t="str">
        <f t="shared" si="39"/>
        <v>20 to 30</v>
      </c>
      <c r="AP1254" s="6">
        <v>878</v>
      </c>
      <c r="AQ1254" s="6" t="s">
        <v>1396</v>
      </c>
    </row>
    <row r="1255" spans="1:43" x14ac:dyDescent="0.25">
      <c r="A1255">
        <v>1253</v>
      </c>
      <c r="B1255">
        <v>259</v>
      </c>
      <c r="C1255">
        <v>777</v>
      </c>
      <c r="D1255">
        <v>91</v>
      </c>
      <c r="E1255">
        <v>3</v>
      </c>
      <c r="F1255">
        <v>273</v>
      </c>
      <c r="G1255" t="str">
        <f>VLOOKUP($C1255,'Raw-products'!$A$2:$H$1261,MATCH(G$1,'Raw-products'!$A$1:$H$1,0))</f>
        <v>Jacket</v>
      </c>
      <c r="H1255" t="str">
        <f>VLOOKUP($C1255,'Raw-products'!$A$2:$H$1261,MATCH(H$1,'Raw-products'!$A$1:$H$1,0))</f>
        <v>Pullover</v>
      </c>
      <c r="I1255" t="str">
        <f>VLOOKUP($C1255,'Raw-products'!$A$2:$H$1261,MATCH(I$1,'Raw-products'!$A$1:$H$1,0))</f>
        <v>M</v>
      </c>
      <c r="J1255" t="str">
        <f>VLOOKUP($C1255,'Raw-products'!$A$2:$H$1261,MATCH(J$1,'Raw-products'!$A$1:$H$1,0))</f>
        <v>orange</v>
      </c>
      <c r="K1255">
        <f>VLOOKUP($C1255,'Raw-products'!$A$2:$H$1261,MATCH(K$1,'Raw-products'!$A$1:$H$1,0))</f>
        <v>114</v>
      </c>
      <c r="L1255">
        <f>VLOOKUP($C1255,'Raw-products'!$A$2:$H$1261,MATCH(L$1,'Raw-products'!$A$1:$H$1,0))</f>
        <v>60</v>
      </c>
      <c r="M1255" s="5">
        <f t="shared" si="38"/>
        <v>6840</v>
      </c>
      <c r="N1255" cm="1">
        <f t="array" ref="N1255:Q1255">_xlfn.XLOOKUP($B1255,'Raw -orders'!$A:$A,'Raw -orders'!$B:$E)</f>
        <v>878</v>
      </c>
      <c r="O1255">
        <v>47527</v>
      </c>
      <c r="P1255" s="1">
        <v>44424</v>
      </c>
      <c r="Q1255" s="1">
        <v>44446</v>
      </c>
      <c r="R1255" t="str" cm="1">
        <f t="array" ref="R1255:Y1255">_xlfn.XLOOKUP($N1255,'Raw - customers'!$A:$A,'Raw - customers'!$B:$I)</f>
        <v>Elianore Syphas</v>
      </c>
      <c r="S1255" t="str">
        <v>Genderfluid</v>
      </c>
      <c r="T1255">
        <v>54</v>
      </c>
      <c r="U1255" t="str">
        <v>478 Amy RunSuite 042</v>
      </c>
      <c r="V1255">
        <v>5733</v>
      </c>
      <c r="W1255" t="str">
        <v>Lake William</v>
      </c>
      <c r="X1255" t="str">
        <v>Victoria</v>
      </c>
      <c r="Y1255" t="str">
        <v>Australia</v>
      </c>
      <c r="Z1255">
        <v>8</v>
      </c>
      <c r="AA1255" s="3" t="str">
        <f t="shared" si="39"/>
        <v>20 to 30</v>
      </c>
      <c r="AP1255" s="6">
        <v>878</v>
      </c>
      <c r="AQ1255" s="6" t="s">
        <v>1396</v>
      </c>
    </row>
    <row r="1256" spans="1:43" x14ac:dyDescent="0.25">
      <c r="A1256">
        <v>1254</v>
      </c>
      <c r="B1256">
        <v>259</v>
      </c>
      <c r="C1256">
        <v>162</v>
      </c>
      <c r="D1256">
        <v>91</v>
      </c>
      <c r="E1256">
        <v>2</v>
      </c>
      <c r="F1256">
        <v>182</v>
      </c>
      <c r="G1256" t="str">
        <f>VLOOKUP($C1256,'Raw-products'!$A$2:$H$1261,MATCH(G$1,'Raw-products'!$A$1:$H$1,0))</f>
        <v>Shirt</v>
      </c>
      <c r="H1256" t="str">
        <f>VLOOKUP($C1256,'Raw-products'!$A$2:$H$1261,MATCH(H$1,'Raw-products'!$A$1:$H$1,0))</f>
        <v>Linen</v>
      </c>
      <c r="I1256" t="str">
        <f>VLOOKUP($C1256,'Raw-products'!$A$2:$H$1261,MATCH(I$1,'Raw-products'!$A$1:$H$1,0))</f>
        <v>M</v>
      </c>
      <c r="J1256" t="str">
        <f>VLOOKUP($C1256,'Raw-products'!$A$2:$H$1261,MATCH(J$1,'Raw-products'!$A$1:$H$1,0))</f>
        <v>blue</v>
      </c>
      <c r="K1256">
        <f>VLOOKUP($C1256,'Raw-products'!$A$2:$H$1261,MATCH(K$1,'Raw-products'!$A$1:$H$1,0))</f>
        <v>116</v>
      </c>
      <c r="L1256">
        <f>VLOOKUP($C1256,'Raw-products'!$A$2:$H$1261,MATCH(L$1,'Raw-products'!$A$1:$H$1,0))</f>
        <v>58</v>
      </c>
      <c r="M1256" s="5">
        <f t="shared" si="38"/>
        <v>6728</v>
      </c>
      <c r="N1256" cm="1">
        <f t="array" ref="N1256:Q1256">_xlfn.XLOOKUP($B1256,'Raw -orders'!$A:$A,'Raw -orders'!$B:$E)</f>
        <v>878</v>
      </c>
      <c r="O1256">
        <v>47527</v>
      </c>
      <c r="P1256" s="1">
        <v>44424</v>
      </c>
      <c r="Q1256" s="1">
        <v>44446</v>
      </c>
      <c r="R1256" t="str" cm="1">
        <f t="array" ref="R1256:Y1256">_xlfn.XLOOKUP($N1256,'Raw - customers'!$A:$A,'Raw - customers'!$B:$I)</f>
        <v>Elianore Syphas</v>
      </c>
      <c r="S1256" t="str">
        <v>Genderfluid</v>
      </c>
      <c r="T1256">
        <v>54</v>
      </c>
      <c r="U1256" t="str">
        <v>478 Amy RunSuite 042</v>
      </c>
      <c r="V1256">
        <v>5733</v>
      </c>
      <c r="W1256" t="str">
        <v>Lake William</v>
      </c>
      <c r="X1256" t="str">
        <v>Victoria</v>
      </c>
      <c r="Y1256" t="str">
        <v>Australia</v>
      </c>
      <c r="Z1256">
        <v>8</v>
      </c>
      <c r="AA1256" s="3" t="str">
        <f t="shared" si="39"/>
        <v>20 to 30</v>
      </c>
      <c r="AP1256" s="6">
        <v>878</v>
      </c>
      <c r="AQ1256" s="6" t="s">
        <v>1396</v>
      </c>
    </row>
    <row r="1257" spans="1:43" x14ac:dyDescent="0.25">
      <c r="A1257">
        <v>1255</v>
      </c>
      <c r="B1257">
        <v>260</v>
      </c>
      <c r="C1257">
        <v>828</v>
      </c>
      <c r="D1257">
        <v>117</v>
      </c>
      <c r="E1257">
        <v>2</v>
      </c>
      <c r="F1257">
        <v>234</v>
      </c>
      <c r="G1257" t="str">
        <f>VLOOKUP($C1257,'Raw-products'!$A$2:$H$1261,MATCH(G$1,'Raw-products'!$A$1:$H$1,0))</f>
        <v>Jacket</v>
      </c>
      <c r="H1257" t="str">
        <f>VLOOKUP($C1257,'Raw-products'!$A$2:$H$1261,MATCH(H$1,'Raw-products'!$A$1:$H$1,0))</f>
        <v>Shearling</v>
      </c>
      <c r="I1257" t="str">
        <f>VLOOKUP($C1257,'Raw-products'!$A$2:$H$1261,MATCH(I$1,'Raw-products'!$A$1:$H$1,0))</f>
        <v>L</v>
      </c>
      <c r="J1257" t="str">
        <f>VLOOKUP($C1257,'Raw-products'!$A$2:$H$1261,MATCH(J$1,'Raw-products'!$A$1:$H$1,0))</f>
        <v>blue</v>
      </c>
      <c r="K1257">
        <f>VLOOKUP($C1257,'Raw-products'!$A$2:$H$1261,MATCH(K$1,'Raw-products'!$A$1:$H$1,0))</f>
        <v>95</v>
      </c>
      <c r="L1257">
        <f>VLOOKUP($C1257,'Raw-products'!$A$2:$H$1261,MATCH(L$1,'Raw-products'!$A$1:$H$1,0))</f>
        <v>64</v>
      </c>
      <c r="M1257" s="5">
        <f t="shared" si="38"/>
        <v>6080</v>
      </c>
      <c r="N1257" cm="1">
        <f t="array" ref="N1257:Q1257">_xlfn.XLOOKUP($B1257,'Raw -orders'!$A:$A,'Raw -orders'!$B:$E)</f>
        <v>317</v>
      </c>
      <c r="O1257">
        <v>56068</v>
      </c>
      <c r="P1257" s="1">
        <v>44390</v>
      </c>
      <c r="Q1257" s="1">
        <v>44402</v>
      </c>
      <c r="R1257" t="str" cm="1">
        <f t="array" ref="R1257:Y1257">_xlfn.XLOOKUP($N1257,'Raw - customers'!$A:$A,'Raw - customers'!$B:$I)</f>
        <v>Gates Torrance</v>
      </c>
      <c r="S1257" t="str">
        <v>Male</v>
      </c>
      <c r="T1257">
        <v>48</v>
      </c>
      <c r="U1257" t="str">
        <v>26 Willow CourtApt. 822</v>
      </c>
      <c r="V1257">
        <v>9997</v>
      </c>
      <c r="W1257" t="str">
        <v>Miafort</v>
      </c>
      <c r="X1257" t="str">
        <v>Australian Capital Territory</v>
      </c>
      <c r="Y1257" t="str">
        <v>Australia</v>
      </c>
      <c r="Z1257">
        <v>7</v>
      </c>
      <c r="AA1257" s="3" t="str">
        <f t="shared" si="39"/>
        <v>10 to 20</v>
      </c>
      <c r="AP1257" s="6">
        <v>317</v>
      </c>
      <c r="AQ1257" s="6" t="s">
        <v>1350</v>
      </c>
    </row>
    <row r="1258" spans="1:43" x14ac:dyDescent="0.25">
      <c r="A1258">
        <v>1256</v>
      </c>
      <c r="B1258">
        <v>260</v>
      </c>
      <c r="C1258">
        <v>1095</v>
      </c>
      <c r="D1258">
        <v>115</v>
      </c>
      <c r="E1258">
        <v>1</v>
      </c>
      <c r="F1258">
        <v>115</v>
      </c>
      <c r="G1258" t="str">
        <f>VLOOKUP($C1258,'Raw-products'!$A$2:$H$1261,MATCH(G$1,'Raw-products'!$A$1:$H$1,0))</f>
        <v>Trousers</v>
      </c>
      <c r="H1258" t="str">
        <f>VLOOKUP($C1258,'Raw-products'!$A$2:$H$1261,MATCH(H$1,'Raw-products'!$A$1:$H$1,0))</f>
        <v>Cropped</v>
      </c>
      <c r="I1258" t="str">
        <f>VLOOKUP($C1258,'Raw-products'!$A$2:$H$1261,MATCH(I$1,'Raw-products'!$A$1:$H$1,0))</f>
        <v>XS</v>
      </c>
      <c r="J1258" t="str">
        <f>VLOOKUP($C1258,'Raw-products'!$A$2:$H$1261,MATCH(J$1,'Raw-products'!$A$1:$H$1,0))</f>
        <v>yellow</v>
      </c>
      <c r="K1258">
        <f>VLOOKUP($C1258,'Raw-products'!$A$2:$H$1261,MATCH(K$1,'Raw-products'!$A$1:$H$1,0))</f>
        <v>99</v>
      </c>
      <c r="L1258">
        <f>VLOOKUP($C1258,'Raw-products'!$A$2:$H$1261,MATCH(L$1,'Raw-products'!$A$1:$H$1,0))</f>
        <v>41</v>
      </c>
      <c r="M1258" s="5">
        <f t="shared" si="38"/>
        <v>4059</v>
      </c>
      <c r="N1258" cm="1">
        <f t="array" ref="N1258:Q1258">_xlfn.XLOOKUP($B1258,'Raw -orders'!$A:$A,'Raw -orders'!$B:$E)</f>
        <v>317</v>
      </c>
      <c r="O1258">
        <v>56068</v>
      </c>
      <c r="P1258" s="1">
        <v>44390</v>
      </c>
      <c r="Q1258" s="1">
        <v>44402</v>
      </c>
      <c r="R1258" t="str" cm="1">
        <f t="array" ref="R1258:Y1258">_xlfn.XLOOKUP($N1258,'Raw - customers'!$A:$A,'Raw - customers'!$B:$I)</f>
        <v>Gates Torrance</v>
      </c>
      <c r="S1258" t="str">
        <v>Male</v>
      </c>
      <c r="T1258">
        <v>48</v>
      </c>
      <c r="U1258" t="str">
        <v>26 Willow CourtApt. 822</v>
      </c>
      <c r="V1258">
        <v>9997</v>
      </c>
      <c r="W1258" t="str">
        <v>Miafort</v>
      </c>
      <c r="X1258" t="str">
        <v>Australian Capital Territory</v>
      </c>
      <c r="Y1258" t="str">
        <v>Australia</v>
      </c>
      <c r="Z1258">
        <v>7</v>
      </c>
      <c r="AA1258" s="3" t="str">
        <f t="shared" si="39"/>
        <v>10 to 20</v>
      </c>
      <c r="AP1258" s="6">
        <v>317</v>
      </c>
      <c r="AQ1258" s="6" t="s">
        <v>1350</v>
      </c>
    </row>
    <row r="1259" spans="1:43" x14ac:dyDescent="0.25">
      <c r="A1259">
        <v>1257</v>
      </c>
      <c r="B1259">
        <v>260</v>
      </c>
      <c r="C1259">
        <v>1213</v>
      </c>
      <c r="D1259">
        <v>105</v>
      </c>
      <c r="E1259">
        <v>2</v>
      </c>
      <c r="F1259">
        <v>210</v>
      </c>
      <c r="G1259" t="str">
        <f>VLOOKUP($C1259,'Raw-products'!$A$2:$H$1261,MATCH(G$1,'Raw-products'!$A$1:$H$1,0))</f>
        <v>Trousers</v>
      </c>
      <c r="H1259" t="str">
        <f>VLOOKUP($C1259,'Raw-products'!$A$2:$H$1261,MATCH(H$1,'Raw-products'!$A$1:$H$1,0))</f>
        <v>Pleated</v>
      </c>
      <c r="I1259" t="str">
        <f>VLOOKUP($C1259,'Raw-products'!$A$2:$H$1261,MATCH(I$1,'Raw-products'!$A$1:$H$1,0))</f>
        <v>L</v>
      </c>
      <c r="J1259" t="str">
        <f>VLOOKUP($C1259,'Raw-products'!$A$2:$H$1261,MATCH(J$1,'Raw-products'!$A$1:$H$1,0))</f>
        <v>blue</v>
      </c>
      <c r="K1259">
        <f>VLOOKUP($C1259,'Raw-products'!$A$2:$H$1261,MATCH(K$1,'Raw-products'!$A$1:$H$1,0))</f>
        <v>90</v>
      </c>
      <c r="L1259">
        <f>VLOOKUP($C1259,'Raw-products'!$A$2:$H$1261,MATCH(L$1,'Raw-products'!$A$1:$H$1,0))</f>
        <v>79</v>
      </c>
      <c r="M1259" s="5">
        <f t="shared" si="38"/>
        <v>7110</v>
      </c>
      <c r="N1259" cm="1">
        <f t="array" ref="N1259:Q1259">_xlfn.XLOOKUP($B1259,'Raw -orders'!$A:$A,'Raw -orders'!$B:$E)</f>
        <v>317</v>
      </c>
      <c r="O1259">
        <v>56068</v>
      </c>
      <c r="P1259" s="1">
        <v>44390</v>
      </c>
      <c r="Q1259" s="1">
        <v>44402</v>
      </c>
      <c r="R1259" t="str" cm="1">
        <f t="array" ref="R1259:Y1259">_xlfn.XLOOKUP($N1259,'Raw - customers'!$A:$A,'Raw - customers'!$B:$I)</f>
        <v>Gates Torrance</v>
      </c>
      <c r="S1259" t="str">
        <v>Male</v>
      </c>
      <c r="T1259">
        <v>48</v>
      </c>
      <c r="U1259" t="str">
        <v>26 Willow CourtApt. 822</v>
      </c>
      <c r="V1259">
        <v>9997</v>
      </c>
      <c r="W1259" t="str">
        <v>Miafort</v>
      </c>
      <c r="X1259" t="str">
        <v>Australian Capital Territory</v>
      </c>
      <c r="Y1259" t="str">
        <v>Australia</v>
      </c>
      <c r="Z1259">
        <v>7</v>
      </c>
      <c r="AA1259" s="3" t="str">
        <f t="shared" si="39"/>
        <v>10 to 20</v>
      </c>
      <c r="AP1259" s="6">
        <v>317</v>
      </c>
      <c r="AQ1259" s="6" t="s">
        <v>1350</v>
      </c>
    </row>
    <row r="1260" spans="1:43" x14ac:dyDescent="0.25">
      <c r="A1260">
        <v>1258</v>
      </c>
      <c r="B1260">
        <v>260</v>
      </c>
      <c r="C1260">
        <v>241</v>
      </c>
      <c r="D1260">
        <v>106</v>
      </c>
      <c r="E1260">
        <v>2</v>
      </c>
      <c r="F1260">
        <v>212</v>
      </c>
      <c r="G1260" t="str">
        <f>VLOOKUP($C1260,'Raw-products'!$A$2:$H$1261,MATCH(G$1,'Raw-products'!$A$1:$H$1,0))</f>
        <v>Shirt</v>
      </c>
      <c r="H1260" t="str">
        <f>VLOOKUP($C1260,'Raw-products'!$A$2:$H$1261,MATCH(H$1,'Raw-products'!$A$1:$H$1,0))</f>
        <v>Chambray</v>
      </c>
      <c r="I1260" t="str">
        <f>VLOOKUP($C1260,'Raw-products'!$A$2:$H$1261,MATCH(I$1,'Raw-products'!$A$1:$H$1,0))</f>
        <v>S</v>
      </c>
      <c r="J1260" t="str">
        <f>VLOOKUP($C1260,'Raw-products'!$A$2:$H$1261,MATCH(J$1,'Raw-products'!$A$1:$H$1,0))</f>
        <v>violet</v>
      </c>
      <c r="K1260">
        <f>VLOOKUP($C1260,'Raw-products'!$A$2:$H$1261,MATCH(K$1,'Raw-products'!$A$1:$H$1,0))</f>
        <v>105</v>
      </c>
      <c r="L1260">
        <f>VLOOKUP($C1260,'Raw-products'!$A$2:$H$1261,MATCH(L$1,'Raw-products'!$A$1:$H$1,0))</f>
        <v>52</v>
      </c>
      <c r="M1260" s="5">
        <f t="shared" si="38"/>
        <v>5460</v>
      </c>
      <c r="N1260" cm="1">
        <f t="array" ref="N1260:Q1260">_xlfn.XLOOKUP($B1260,'Raw -orders'!$A:$A,'Raw -orders'!$B:$E)</f>
        <v>317</v>
      </c>
      <c r="O1260">
        <v>56068</v>
      </c>
      <c r="P1260" s="1">
        <v>44390</v>
      </c>
      <c r="Q1260" s="1">
        <v>44402</v>
      </c>
      <c r="R1260" t="str" cm="1">
        <f t="array" ref="R1260:Y1260">_xlfn.XLOOKUP($N1260,'Raw - customers'!$A:$A,'Raw - customers'!$B:$I)</f>
        <v>Gates Torrance</v>
      </c>
      <c r="S1260" t="str">
        <v>Male</v>
      </c>
      <c r="T1260">
        <v>48</v>
      </c>
      <c r="U1260" t="str">
        <v>26 Willow CourtApt. 822</v>
      </c>
      <c r="V1260">
        <v>9997</v>
      </c>
      <c r="W1260" t="str">
        <v>Miafort</v>
      </c>
      <c r="X1260" t="str">
        <v>Australian Capital Territory</v>
      </c>
      <c r="Y1260" t="str">
        <v>Australia</v>
      </c>
      <c r="Z1260">
        <v>7</v>
      </c>
      <c r="AA1260" s="3" t="str">
        <f t="shared" si="39"/>
        <v>10 to 20</v>
      </c>
      <c r="AP1260" s="6">
        <v>317</v>
      </c>
      <c r="AQ1260" s="6" t="s">
        <v>1350</v>
      </c>
    </row>
    <row r="1261" spans="1:43" x14ac:dyDescent="0.25">
      <c r="A1261">
        <v>1259</v>
      </c>
      <c r="B1261">
        <v>260</v>
      </c>
      <c r="C1261">
        <v>563</v>
      </c>
      <c r="D1261">
        <v>100</v>
      </c>
      <c r="E1261">
        <v>1</v>
      </c>
      <c r="F1261">
        <v>100</v>
      </c>
      <c r="G1261" t="str">
        <f>VLOOKUP($C1261,'Raw-products'!$A$2:$H$1261,MATCH(G$1,'Raw-products'!$A$1:$H$1,0))</f>
        <v>Jacket</v>
      </c>
      <c r="H1261" t="str">
        <f>VLOOKUP($C1261,'Raw-products'!$A$2:$H$1261,MATCH(H$1,'Raw-products'!$A$1:$H$1,0))</f>
        <v>Bomber</v>
      </c>
      <c r="I1261" t="str">
        <f>VLOOKUP($C1261,'Raw-products'!$A$2:$H$1261,MATCH(I$1,'Raw-products'!$A$1:$H$1,0))</f>
        <v>L</v>
      </c>
      <c r="J1261" t="str">
        <f>VLOOKUP($C1261,'Raw-products'!$A$2:$H$1261,MATCH(J$1,'Raw-products'!$A$1:$H$1,0))</f>
        <v>red</v>
      </c>
      <c r="K1261">
        <f>VLOOKUP($C1261,'Raw-products'!$A$2:$H$1261,MATCH(K$1,'Raw-products'!$A$1:$H$1,0))</f>
        <v>90</v>
      </c>
      <c r="L1261">
        <f>VLOOKUP($C1261,'Raw-products'!$A$2:$H$1261,MATCH(L$1,'Raw-products'!$A$1:$H$1,0))</f>
        <v>50</v>
      </c>
      <c r="M1261" s="5">
        <f t="shared" si="38"/>
        <v>4500</v>
      </c>
      <c r="N1261" cm="1">
        <f t="array" ref="N1261:Q1261">_xlfn.XLOOKUP($B1261,'Raw -orders'!$A:$A,'Raw -orders'!$B:$E)</f>
        <v>317</v>
      </c>
      <c r="O1261">
        <v>56068</v>
      </c>
      <c r="P1261" s="1">
        <v>44390</v>
      </c>
      <c r="Q1261" s="1">
        <v>44402</v>
      </c>
      <c r="R1261" t="str" cm="1">
        <f t="array" ref="R1261:Y1261">_xlfn.XLOOKUP($N1261,'Raw - customers'!$A:$A,'Raw - customers'!$B:$I)</f>
        <v>Gates Torrance</v>
      </c>
      <c r="S1261" t="str">
        <v>Male</v>
      </c>
      <c r="T1261">
        <v>48</v>
      </c>
      <c r="U1261" t="str">
        <v>26 Willow CourtApt. 822</v>
      </c>
      <c r="V1261">
        <v>9997</v>
      </c>
      <c r="W1261" t="str">
        <v>Miafort</v>
      </c>
      <c r="X1261" t="str">
        <v>Australian Capital Territory</v>
      </c>
      <c r="Y1261" t="str">
        <v>Australia</v>
      </c>
      <c r="Z1261">
        <v>7</v>
      </c>
      <c r="AA1261" s="3" t="str">
        <f t="shared" si="39"/>
        <v>10 to 20</v>
      </c>
      <c r="AP1261" s="6">
        <v>317</v>
      </c>
      <c r="AQ1261" s="6" t="s">
        <v>1350</v>
      </c>
    </row>
    <row r="1262" spans="1:43" x14ac:dyDescent="0.25">
      <c r="A1262">
        <v>1260</v>
      </c>
      <c r="B1262">
        <v>260</v>
      </c>
      <c r="C1262">
        <v>1096</v>
      </c>
      <c r="D1262">
        <v>115</v>
      </c>
      <c r="E1262">
        <v>2</v>
      </c>
      <c r="F1262">
        <v>230</v>
      </c>
      <c r="G1262" t="str">
        <f>VLOOKUP($C1262,'Raw-products'!$A$2:$H$1261,MATCH(G$1,'Raw-products'!$A$1:$H$1,0))</f>
        <v>Trousers</v>
      </c>
      <c r="H1262" t="str">
        <f>VLOOKUP($C1262,'Raw-products'!$A$2:$H$1261,MATCH(H$1,'Raw-products'!$A$1:$H$1,0))</f>
        <v>Cropped</v>
      </c>
      <c r="I1262" t="str">
        <f>VLOOKUP($C1262,'Raw-products'!$A$2:$H$1261,MATCH(I$1,'Raw-products'!$A$1:$H$1,0))</f>
        <v>S</v>
      </c>
      <c r="J1262" t="str">
        <f>VLOOKUP($C1262,'Raw-products'!$A$2:$H$1261,MATCH(J$1,'Raw-products'!$A$1:$H$1,0))</f>
        <v>yellow</v>
      </c>
      <c r="K1262">
        <f>VLOOKUP($C1262,'Raw-products'!$A$2:$H$1261,MATCH(K$1,'Raw-products'!$A$1:$H$1,0))</f>
        <v>99</v>
      </c>
      <c r="L1262">
        <f>VLOOKUP($C1262,'Raw-products'!$A$2:$H$1261,MATCH(L$1,'Raw-products'!$A$1:$H$1,0))</f>
        <v>65</v>
      </c>
      <c r="M1262" s="5">
        <f t="shared" si="38"/>
        <v>6435</v>
      </c>
      <c r="N1262" cm="1">
        <f t="array" ref="N1262:Q1262">_xlfn.XLOOKUP($B1262,'Raw -orders'!$A:$A,'Raw -orders'!$B:$E)</f>
        <v>317</v>
      </c>
      <c r="O1262">
        <v>56068</v>
      </c>
      <c r="P1262" s="1">
        <v>44390</v>
      </c>
      <c r="Q1262" s="1">
        <v>44402</v>
      </c>
      <c r="R1262" t="str" cm="1">
        <f t="array" ref="R1262:Y1262">_xlfn.XLOOKUP($N1262,'Raw - customers'!$A:$A,'Raw - customers'!$B:$I)</f>
        <v>Gates Torrance</v>
      </c>
      <c r="S1262" t="str">
        <v>Male</v>
      </c>
      <c r="T1262">
        <v>48</v>
      </c>
      <c r="U1262" t="str">
        <v>26 Willow CourtApt. 822</v>
      </c>
      <c r="V1262">
        <v>9997</v>
      </c>
      <c r="W1262" t="str">
        <v>Miafort</v>
      </c>
      <c r="X1262" t="str">
        <v>Australian Capital Territory</v>
      </c>
      <c r="Y1262" t="str">
        <v>Australia</v>
      </c>
      <c r="Z1262">
        <v>7</v>
      </c>
      <c r="AA1262" s="3" t="str">
        <f t="shared" si="39"/>
        <v>10 to 20</v>
      </c>
      <c r="AP1262" s="6">
        <v>317</v>
      </c>
      <c r="AQ1262" s="6" t="s">
        <v>1350</v>
      </c>
    </row>
    <row r="1263" spans="1:43" x14ac:dyDescent="0.25">
      <c r="A1263">
        <v>1261</v>
      </c>
      <c r="B1263">
        <v>261</v>
      </c>
      <c r="C1263">
        <v>961</v>
      </c>
      <c r="D1263">
        <v>97</v>
      </c>
      <c r="E1263">
        <v>2</v>
      </c>
      <c r="F1263">
        <v>194</v>
      </c>
      <c r="G1263" t="str">
        <f>VLOOKUP($C1263,'Raw-products'!$A$2:$H$1261,MATCH(G$1,'Raw-products'!$A$1:$H$1,0))</f>
        <v>Trousers</v>
      </c>
      <c r="H1263" t="str">
        <f>VLOOKUP($C1263,'Raw-products'!$A$2:$H$1261,MATCH(H$1,'Raw-products'!$A$1:$H$1,0))</f>
        <v>Slim-Fit</v>
      </c>
      <c r="I1263" t="str">
        <f>VLOOKUP($C1263,'Raw-products'!$A$2:$H$1261,MATCH(I$1,'Raw-products'!$A$1:$H$1,0))</f>
        <v>S</v>
      </c>
      <c r="J1263" t="str">
        <f>VLOOKUP($C1263,'Raw-products'!$A$2:$H$1261,MATCH(J$1,'Raw-products'!$A$1:$H$1,0))</f>
        <v>green</v>
      </c>
      <c r="K1263">
        <f>VLOOKUP($C1263,'Raw-products'!$A$2:$H$1261,MATCH(K$1,'Raw-products'!$A$1:$H$1,0))</f>
        <v>119</v>
      </c>
      <c r="L1263">
        <f>VLOOKUP($C1263,'Raw-products'!$A$2:$H$1261,MATCH(L$1,'Raw-products'!$A$1:$H$1,0))</f>
        <v>70</v>
      </c>
      <c r="M1263" s="5">
        <f t="shared" si="38"/>
        <v>8330</v>
      </c>
      <c r="N1263" cm="1">
        <f t="array" ref="N1263:Q1263">_xlfn.XLOOKUP($B1263,'Raw -orders'!$A:$A,'Raw -orders'!$B:$E)</f>
        <v>250</v>
      </c>
      <c r="O1263">
        <v>55396</v>
      </c>
      <c r="P1263" s="1">
        <v>44233</v>
      </c>
      <c r="Q1263" s="1">
        <v>44256</v>
      </c>
      <c r="R1263" t="str" cm="1">
        <f t="array" ref="R1263:Y1263">_xlfn.XLOOKUP($N1263,'Raw - customers'!$A:$A,'Raw - customers'!$B:$I)</f>
        <v>Lavina Dartnell</v>
      </c>
      <c r="S1263" t="str">
        <v>Polygender</v>
      </c>
      <c r="T1263">
        <v>23</v>
      </c>
      <c r="U1263" t="str">
        <v>0380 Bartell StreetSuite 585</v>
      </c>
      <c r="V1263">
        <v>9549</v>
      </c>
      <c r="W1263" t="str">
        <v>Boyleberg</v>
      </c>
      <c r="X1263" t="str">
        <v>Queensland</v>
      </c>
      <c r="Y1263" t="str">
        <v>Australia</v>
      </c>
      <c r="Z1263">
        <v>2</v>
      </c>
      <c r="AA1263" s="3" t="str">
        <f t="shared" si="39"/>
        <v>20 to 30</v>
      </c>
      <c r="AP1263" s="6">
        <v>250</v>
      </c>
      <c r="AQ1263" s="6" t="s">
        <v>1355</v>
      </c>
    </row>
    <row r="1264" spans="1:43" x14ac:dyDescent="0.25">
      <c r="A1264">
        <v>1262</v>
      </c>
      <c r="B1264">
        <v>261</v>
      </c>
      <c r="C1264">
        <v>920</v>
      </c>
      <c r="D1264">
        <v>96</v>
      </c>
      <c r="E1264">
        <v>3</v>
      </c>
      <c r="F1264">
        <v>288</v>
      </c>
      <c r="G1264" t="str">
        <f>VLOOKUP($C1264,'Raw-products'!$A$2:$H$1261,MATCH(G$1,'Raw-products'!$A$1:$H$1,0))</f>
        <v>Trousers</v>
      </c>
      <c r="H1264" t="str">
        <f>VLOOKUP($C1264,'Raw-products'!$A$2:$H$1261,MATCH(H$1,'Raw-products'!$A$1:$H$1,0))</f>
        <v>Drawstring</v>
      </c>
      <c r="I1264" t="str">
        <f>VLOOKUP($C1264,'Raw-products'!$A$2:$H$1261,MATCH(I$1,'Raw-products'!$A$1:$H$1,0))</f>
        <v>XS</v>
      </c>
      <c r="J1264" t="str">
        <f>VLOOKUP($C1264,'Raw-products'!$A$2:$H$1261,MATCH(J$1,'Raw-products'!$A$1:$H$1,0))</f>
        <v>yellow</v>
      </c>
      <c r="K1264">
        <f>VLOOKUP($C1264,'Raw-products'!$A$2:$H$1261,MATCH(K$1,'Raw-products'!$A$1:$H$1,0))</f>
        <v>104</v>
      </c>
      <c r="L1264">
        <f>VLOOKUP($C1264,'Raw-products'!$A$2:$H$1261,MATCH(L$1,'Raw-products'!$A$1:$H$1,0))</f>
        <v>41</v>
      </c>
      <c r="M1264" s="5">
        <f t="shared" si="38"/>
        <v>4264</v>
      </c>
      <c r="N1264" cm="1">
        <f t="array" ref="N1264:Q1264">_xlfn.XLOOKUP($B1264,'Raw -orders'!$A:$A,'Raw -orders'!$B:$E)</f>
        <v>250</v>
      </c>
      <c r="O1264">
        <v>55396</v>
      </c>
      <c r="P1264" s="1">
        <v>44233</v>
      </c>
      <c r="Q1264" s="1">
        <v>44256</v>
      </c>
      <c r="R1264" t="str" cm="1">
        <f t="array" ref="R1264:Y1264">_xlfn.XLOOKUP($N1264,'Raw - customers'!$A:$A,'Raw - customers'!$B:$I)</f>
        <v>Lavina Dartnell</v>
      </c>
      <c r="S1264" t="str">
        <v>Polygender</v>
      </c>
      <c r="T1264">
        <v>23</v>
      </c>
      <c r="U1264" t="str">
        <v>0380 Bartell StreetSuite 585</v>
      </c>
      <c r="V1264">
        <v>9549</v>
      </c>
      <c r="W1264" t="str">
        <v>Boyleberg</v>
      </c>
      <c r="X1264" t="str">
        <v>Queensland</v>
      </c>
      <c r="Y1264" t="str">
        <v>Australia</v>
      </c>
      <c r="Z1264">
        <v>2</v>
      </c>
      <c r="AA1264" s="3" t="str">
        <f t="shared" si="39"/>
        <v>20 to 30</v>
      </c>
      <c r="AP1264" s="6">
        <v>250</v>
      </c>
      <c r="AQ1264" s="6" t="s">
        <v>1355</v>
      </c>
    </row>
    <row r="1265" spans="1:43" x14ac:dyDescent="0.25">
      <c r="A1265">
        <v>1263</v>
      </c>
      <c r="B1265">
        <v>261</v>
      </c>
      <c r="C1265">
        <v>886</v>
      </c>
      <c r="D1265">
        <v>94</v>
      </c>
      <c r="E1265">
        <v>3</v>
      </c>
      <c r="F1265">
        <v>282</v>
      </c>
      <c r="G1265" t="str">
        <f>VLOOKUP($C1265,'Raw-products'!$A$2:$H$1261,MATCH(G$1,'Raw-products'!$A$1:$H$1,0))</f>
        <v>Trousers</v>
      </c>
      <c r="H1265" t="str">
        <f>VLOOKUP($C1265,'Raw-products'!$A$2:$H$1261,MATCH(H$1,'Raw-products'!$A$1:$H$1,0))</f>
        <v>Cords</v>
      </c>
      <c r="I1265" t="str">
        <f>VLOOKUP($C1265,'Raw-products'!$A$2:$H$1261,MATCH(I$1,'Raw-products'!$A$1:$H$1,0))</f>
        <v>S</v>
      </c>
      <c r="J1265" t="str">
        <f>VLOOKUP($C1265,'Raw-products'!$A$2:$H$1261,MATCH(J$1,'Raw-products'!$A$1:$H$1,0))</f>
        <v>yellow</v>
      </c>
      <c r="K1265">
        <f>VLOOKUP($C1265,'Raw-products'!$A$2:$H$1261,MATCH(K$1,'Raw-products'!$A$1:$H$1,0))</f>
        <v>113</v>
      </c>
      <c r="L1265">
        <f>VLOOKUP($C1265,'Raw-products'!$A$2:$H$1261,MATCH(L$1,'Raw-products'!$A$1:$H$1,0))</f>
        <v>68</v>
      </c>
      <c r="M1265" s="5">
        <f t="shared" si="38"/>
        <v>7684</v>
      </c>
      <c r="N1265" cm="1">
        <f t="array" ref="N1265:Q1265">_xlfn.XLOOKUP($B1265,'Raw -orders'!$A:$A,'Raw -orders'!$B:$E)</f>
        <v>250</v>
      </c>
      <c r="O1265">
        <v>55396</v>
      </c>
      <c r="P1265" s="1">
        <v>44233</v>
      </c>
      <c r="Q1265" s="1">
        <v>44256</v>
      </c>
      <c r="R1265" t="str" cm="1">
        <f t="array" ref="R1265:Y1265">_xlfn.XLOOKUP($N1265,'Raw - customers'!$A:$A,'Raw - customers'!$B:$I)</f>
        <v>Lavina Dartnell</v>
      </c>
      <c r="S1265" t="str">
        <v>Polygender</v>
      </c>
      <c r="T1265">
        <v>23</v>
      </c>
      <c r="U1265" t="str">
        <v>0380 Bartell StreetSuite 585</v>
      </c>
      <c r="V1265">
        <v>9549</v>
      </c>
      <c r="W1265" t="str">
        <v>Boyleberg</v>
      </c>
      <c r="X1265" t="str">
        <v>Queensland</v>
      </c>
      <c r="Y1265" t="str">
        <v>Australia</v>
      </c>
      <c r="Z1265">
        <v>2</v>
      </c>
      <c r="AA1265" s="3" t="str">
        <f t="shared" si="39"/>
        <v>20 to 30</v>
      </c>
      <c r="AP1265" s="6">
        <v>250</v>
      </c>
      <c r="AQ1265" s="6" t="s">
        <v>1355</v>
      </c>
    </row>
    <row r="1266" spans="1:43" x14ac:dyDescent="0.25">
      <c r="A1266">
        <v>1264</v>
      </c>
      <c r="B1266">
        <v>261</v>
      </c>
      <c r="C1266">
        <v>425</v>
      </c>
      <c r="D1266">
        <v>107</v>
      </c>
      <c r="E1266">
        <v>1</v>
      </c>
      <c r="F1266">
        <v>107</v>
      </c>
      <c r="G1266" t="str">
        <f>VLOOKUP($C1266,'Raw-products'!$A$2:$H$1261,MATCH(G$1,'Raw-products'!$A$1:$H$1,0))</f>
        <v>Jacket</v>
      </c>
      <c r="H1266" t="str">
        <f>VLOOKUP($C1266,'Raw-products'!$A$2:$H$1261,MATCH(H$1,'Raw-products'!$A$1:$H$1,0))</f>
        <v>Denim</v>
      </c>
      <c r="I1266" t="str">
        <f>VLOOKUP($C1266,'Raw-products'!$A$2:$H$1261,MATCH(I$1,'Raw-products'!$A$1:$H$1,0))</f>
        <v>XS</v>
      </c>
      <c r="J1266" t="str">
        <f>VLOOKUP($C1266,'Raw-products'!$A$2:$H$1261,MATCH(J$1,'Raw-products'!$A$1:$H$1,0))</f>
        <v>orange</v>
      </c>
      <c r="K1266">
        <f>VLOOKUP($C1266,'Raw-products'!$A$2:$H$1261,MATCH(K$1,'Raw-products'!$A$1:$H$1,0))</f>
        <v>92</v>
      </c>
      <c r="L1266">
        <f>VLOOKUP($C1266,'Raw-products'!$A$2:$H$1261,MATCH(L$1,'Raw-products'!$A$1:$H$1,0))</f>
        <v>60</v>
      </c>
      <c r="M1266" s="5">
        <f t="shared" si="38"/>
        <v>5520</v>
      </c>
      <c r="N1266" cm="1">
        <f t="array" ref="N1266:Q1266">_xlfn.XLOOKUP($B1266,'Raw -orders'!$A:$A,'Raw -orders'!$B:$E)</f>
        <v>250</v>
      </c>
      <c r="O1266">
        <v>55396</v>
      </c>
      <c r="P1266" s="1">
        <v>44233</v>
      </c>
      <c r="Q1266" s="1">
        <v>44256</v>
      </c>
      <c r="R1266" t="str" cm="1">
        <f t="array" ref="R1266:Y1266">_xlfn.XLOOKUP($N1266,'Raw - customers'!$A:$A,'Raw - customers'!$B:$I)</f>
        <v>Lavina Dartnell</v>
      </c>
      <c r="S1266" t="str">
        <v>Polygender</v>
      </c>
      <c r="T1266">
        <v>23</v>
      </c>
      <c r="U1266" t="str">
        <v>0380 Bartell StreetSuite 585</v>
      </c>
      <c r="V1266">
        <v>9549</v>
      </c>
      <c r="W1266" t="str">
        <v>Boyleberg</v>
      </c>
      <c r="X1266" t="str">
        <v>Queensland</v>
      </c>
      <c r="Y1266" t="str">
        <v>Australia</v>
      </c>
      <c r="Z1266">
        <v>2</v>
      </c>
      <c r="AA1266" s="3" t="str">
        <f t="shared" si="39"/>
        <v>20 to 30</v>
      </c>
      <c r="AP1266" s="6">
        <v>250</v>
      </c>
      <c r="AQ1266" s="6" t="s">
        <v>1355</v>
      </c>
    </row>
    <row r="1267" spans="1:43" x14ac:dyDescent="0.25">
      <c r="A1267">
        <v>1265</v>
      </c>
      <c r="B1267">
        <v>262</v>
      </c>
      <c r="C1267">
        <v>1062</v>
      </c>
      <c r="D1267">
        <v>93</v>
      </c>
      <c r="E1267">
        <v>3</v>
      </c>
      <c r="F1267">
        <v>279</v>
      </c>
      <c r="G1267" t="str">
        <f>VLOOKUP($C1267,'Raw-products'!$A$2:$H$1261,MATCH(G$1,'Raw-products'!$A$1:$H$1,0))</f>
        <v>Trousers</v>
      </c>
      <c r="H1267" t="str">
        <f>VLOOKUP($C1267,'Raw-products'!$A$2:$H$1261,MATCH(H$1,'Raw-products'!$A$1:$H$1,0))</f>
        <v>Joggers</v>
      </c>
      <c r="I1267" t="str">
        <f>VLOOKUP($C1267,'Raw-products'!$A$2:$H$1261,MATCH(I$1,'Raw-products'!$A$1:$H$1,0))</f>
        <v>M</v>
      </c>
      <c r="J1267" t="str">
        <f>VLOOKUP($C1267,'Raw-products'!$A$2:$H$1261,MATCH(J$1,'Raw-products'!$A$1:$H$1,0))</f>
        <v>yellow</v>
      </c>
      <c r="K1267">
        <f>VLOOKUP($C1267,'Raw-products'!$A$2:$H$1261,MATCH(K$1,'Raw-products'!$A$1:$H$1,0))</f>
        <v>94</v>
      </c>
      <c r="L1267">
        <f>VLOOKUP($C1267,'Raw-products'!$A$2:$H$1261,MATCH(L$1,'Raw-products'!$A$1:$H$1,0))</f>
        <v>72</v>
      </c>
      <c r="M1267" s="5">
        <f t="shared" si="38"/>
        <v>6768</v>
      </c>
      <c r="N1267" cm="1">
        <f t="array" ref="N1267:Q1267">_xlfn.XLOOKUP($B1267,'Raw -orders'!$A:$A,'Raw -orders'!$B:$E)</f>
        <v>812</v>
      </c>
      <c r="O1267">
        <v>55461</v>
      </c>
      <c r="P1267" s="1">
        <v>44338</v>
      </c>
      <c r="Q1267" s="1">
        <v>44340</v>
      </c>
      <c r="R1267" t="str" cm="1">
        <f t="array" ref="R1267:Y1267">_xlfn.XLOOKUP($N1267,'Raw - customers'!$A:$A,'Raw - customers'!$B:$I)</f>
        <v>Else Bicheno</v>
      </c>
      <c r="S1267" t="str">
        <v>Male</v>
      </c>
      <c r="T1267">
        <v>28</v>
      </c>
      <c r="U1267" t="str">
        <v>958 Connor MewsSuite 524</v>
      </c>
      <c r="V1267">
        <v>3736</v>
      </c>
      <c r="W1267" t="str">
        <v>Lucyport</v>
      </c>
      <c r="X1267" t="str">
        <v>Western Australia</v>
      </c>
      <c r="Y1267" t="str">
        <v>Australia</v>
      </c>
      <c r="Z1267">
        <v>5</v>
      </c>
      <c r="AA1267" s="3" t="str">
        <f t="shared" si="39"/>
        <v>0 to 10</v>
      </c>
      <c r="AP1267" s="6">
        <v>812</v>
      </c>
      <c r="AQ1267" s="6" t="s">
        <v>1377</v>
      </c>
    </row>
    <row r="1268" spans="1:43" x14ac:dyDescent="0.25">
      <c r="A1268">
        <v>1266</v>
      </c>
      <c r="B1268">
        <v>262</v>
      </c>
      <c r="C1268">
        <v>814</v>
      </c>
      <c r="D1268">
        <v>117</v>
      </c>
      <c r="E1268">
        <v>1</v>
      </c>
      <c r="F1268">
        <v>117</v>
      </c>
      <c r="G1268" t="str">
        <f>VLOOKUP($C1268,'Raw-products'!$A$2:$H$1261,MATCH(G$1,'Raw-products'!$A$1:$H$1,0))</f>
        <v>Jacket</v>
      </c>
      <c r="H1268" t="str">
        <f>VLOOKUP($C1268,'Raw-products'!$A$2:$H$1261,MATCH(H$1,'Raw-products'!$A$1:$H$1,0))</f>
        <v>Shearling</v>
      </c>
      <c r="I1268" t="str">
        <f>VLOOKUP($C1268,'Raw-products'!$A$2:$H$1261,MATCH(I$1,'Raw-products'!$A$1:$H$1,0))</f>
        <v>XL</v>
      </c>
      <c r="J1268" t="str">
        <f>VLOOKUP($C1268,'Raw-products'!$A$2:$H$1261,MATCH(J$1,'Raw-products'!$A$1:$H$1,0))</f>
        <v>orange</v>
      </c>
      <c r="K1268">
        <f>VLOOKUP($C1268,'Raw-products'!$A$2:$H$1261,MATCH(K$1,'Raw-products'!$A$1:$H$1,0))</f>
        <v>95</v>
      </c>
      <c r="L1268">
        <f>VLOOKUP($C1268,'Raw-products'!$A$2:$H$1261,MATCH(L$1,'Raw-products'!$A$1:$H$1,0))</f>
        <v>60</v>
      </c>
      <c r="M1268" s="5">
        <f t="shared" si="38"/>
        <v>5700</v>
      </c>
      <c r="N1268" cm="1">
        <f t="array" ref="N1268:Q1268">_xlfn.XLOOKUP($B1268,'Raw -orders'!$A:$A,'Raw -orders'!$B:$E)</f>
        <v>812</v>
      </c>
      <c r="O1268">
        <v>55461</v>
      </c>
      <c r="P1268" s="1">
        <v>44338</v>
      </c>
      <c r="Q1268" s="1">
        <v>44340</v>
      </c>
      <c r="R1268" t="str" cm="1">
        <f t="array" ref="R1268:Y1268">_xlfn.XLOOKUP($N1268,'Raw - customers'!$A:$A,'Raw - customers'!$B:$I)</f>
        <v>Else Bicheno</v>
      </c>
      <c r="S1268" t="str">
        <v>Male</v>
      </c>
      <c r="T1268">
        <v>28</v>
      </c>
      <c r="U1268" t="str">
        <v>958 Connor MewsSuite 524</v>
      </c>
      <c r="V1268">
        <v>3736</v>
      </c>
      <c r="W1268" t="str">
        <v>Lucyport</v>
      </c>
      <c r="X1268" t="str">
        <v>Western Australia</v>
      </c>
      <c r="Y1268" t="str">
        <v>Australia</v>
      </c>
      <c r="Z1268">
        <v>5</v>
      </c>
      <c r="AA1268" s="3" t="str">
        <f t="shared" si="39"/>
        <v>0 to 10</v>
      </c>
      <c r="AP1268" s="6">
        <v>812</v>
      </c>
      <c r="AQ1268" s="6" t="s">
        <v>1377</v>
      </c>
    </row>
    <row r="1269" spans="1:43" x14ac:dyDescent="0.25">
      <c r="A1269">
        <v>1267</v>
      </c>
      <c r="B1269">
        <v>262</v>
      </c>
      <c r="C1269">
        <v>507</v>
      </c>
      <c r="D1269">
        <v>102</v>
      </c>
      <c r="E1269">
        <v>2</v>
      </c>
      <c r="F1269">
        <v>204</v>
      </c>
      <c r="G1269" t="str">
        <f>VLOOKUP($C1269,'Raw-products'!$A$2:$H$1261,MATCH(G$1,'Raw-products'!$A$1:$H$1,0))</f>
        <v>Jacket</v>
      </c>
      <c r="H1269" t="str">
        <f>VLOOKUP($C1269,'Raw-products'!$A$2:$H$1261,MATCH(H$1,'Raw-products'!$A$1:$H$1,0))</f>
        <v>Windbreaker</v>
      </c>
      <c r="I1269" t="str">
        <f>VLOOKUP($C1269,'Raw-products'!$A$2:$H$1261,MATCH(I$1,'Raw-products'!$A$1:$H$1,0))</f>
        <v>M</v>
      </c>
      <c r="J1269" t="str">
        <f>VLOOKUP($C1269,'Raw-products'!$A$2:$H$1261,MATCH(J$1,'Raw-products'!$A$1:$H$1,0))</f>
        <v>green</v>
      </c>
      <c r="K1269">
        <f>VLOOKUP($C1269,'Raw-products'!$A$2:$H$1261,MATCH(K$1,'Raw-products'!$A$1:$H$1,0))</f>
        <v>109</v>
      </c>
      <c r="L1269">
        <f>VLOOKUP($C1269,'Raw-products'!$A$2:$H$1261,MATCH(L$1,'Raw-products'!$A$1:$H$1,0))</f>
        <v>63</v>
      </c>
      <c r="M1269" s="5">
        <f t="shared" si="38"/>
        <v>6867</v>
      </c>
      <c r="N1269" cm="1">
        <f t="array" ref="N1269:Q1269">_xlfn.XLOOKUP($B1269,'Raw -orders'!$A:$A,'Raw -orders'!$B:$E)</f>
        <v>812</v>
      </c>
      <c r="O1269">
        <v>55461</v>
      </c>
      <c r="P1269" s="1">
        <v>44338</v>
      </c>
      <c r="Q1269" s="1">
        <v>44340</v>
      </c>
      <c r="R1269" t="str" cm="1">
        <f t="array" ref="R1269:Y1269">_xlfn.XLOOKUP($N1269,'Raw - customers'!$A:$A,'Raw - customers'!$B:$I)</f>
        <v>Else Bicheno</v>
      </c>
      <c r="S1269" t="str">
        <v>Male</v>
      </c>
      <c r="T1269">
        <v>28</v>
      </c>
      <c r="U1269" t="str">
        <v>958 Connor MewsSuite 524</v>
      </c>
      <c r="V1269">
        <v>3736</v>
      </c>
      <c r="W1269" t="str">
        <v>Lucyport</v>
      </c>
      <c r="X1269" t="str">
        <v>Western Australia</v>
      </c>
      <c r="Y1269" t="str">
        <v>Australia</v>
      </c>
      <c r="Z1269">
        <v>5</v>
      </c>
      <c r="AA1269" s="3" t="str">
        <f t="shared" si="39"/>
        <v>0 to 10</v>
      </c>
      <c r="AP1269" s="6">
        <v>812</v>
      </c>
      <c r="AQ1269" s="6" t="s">
        <v>1377</v>
      </c>
    </row>
    <row r="1270" spans="1:43" x14ac:dyDescent="0.25">
      <c r="A1270">
        <v>1268</v>
      </c>
      <c r="B1270">
        <v>262</v>
      </c>
      <c r="C1270">
        <v>553</v>
      </c>
      <c r="D1270">
        <v>98</v>
      </c>
      <c r="E1270">
        <v>2</v>
      </c>
      <c r="F1270">
        <v>196</v>
      </c>
      <c r="G1270" t="str">
        <f>VLOOKUP($C1270,'Raw-products'!$A$2:$H$1261,MATCH(G$1,'Raw-products'!$A$1:$H$1,0))</f>
        <v>Jacket</v>
      </c>
      <c r="H1270" t="str">
        <f>VLOOKUP($C1270,'Raw-products'!$A$2:$H$1261,MATCH(H$1,'Raw-products'!$A$1:$H$1,0))</f>
        <v>Leather</v>
      </c>
      <c r="I1270" t="str">
        <f>VLOOKUP($C1270,'Raw-products'!$A$2:$H$1261,MATCH(I$1,'Raw-products'!$A$1:$H$1,0))</f>
        <v>L</v>
      </c>
      <c r="J1270" t="str">
        <f>VLOOKUP($C1270,'Raw-products'!$A$2:$H$1261,MATCH(J$1,'Raw-products'!$A$1:$H$1,0))</f>
        <v>indigo</v>
      </c>
      <c r="K1270">
        <f>VLOOKUP($C1270,'Raw-products'!$A$2:$H$1261,MATCH(K$1,'Raw-products'!$A$1:$H$1,0))</f>
        <v>113</v>
      </c>
      <c r="L1270">
        <f>VLOOKUP($C1270,'Raw-products'!$A$2:$H$1261,MATCH(L$1,'Raw-products'!$A$1:$H$1,0))</f>
        <v>79</v>
      </c>
      <c r="M1270" s="5">
        <f t="shared" si="38"/>
        <v>8927</v>
      </c>
      <c r="N1270" cm="1">
        <f t="array" ref="N1270:Q1270">_xlfn.XLOOKUP($B1270,'Raw -orders'!$A:$A,'Raw -orders'!$B:$E)</f>
        <v>812</v>
      </c>
      <c r="O1270">
        <v>55461</v>
      </c>
      <c r="P1270" s="1">
        <v>44338</v>
      </c>
      <c r="Q1270" s="1">
        <v>44340</v>
      </c>
      <c r="R1270" t="str" cm="1">
        <f t="array" ref="R1270:Y1270">_xlfn.XLOOKUP($N1270,'Raw - customers'!$A:$A,'Raw - customers'!$B:$I)</f>
        <v>Else Bicheno</v>
      </c>
      <c r="S1270" t="str">
        <v>Male</v>
      </c>
      <c r="T1270">
        <v>28</v>
      </c>
      <c r="U1270" t="str">
        <v>958 Connor MewsSuite 524</v>
      </c>
      <c r="V1270">
        <v>3736</v>
      </c>
      <c r="W1270" t="str">
        <v>Lucyport</v>
      </c>
      <c r="X1270" t="str">
        <v>Western Australia</v>
      </c>
      <c r="Y1270" t="str">
        <v>Australia</v>
      </c>
      <c r="Z1270">
        <v>5</v>
      </c>
      <c r="AA1270" s="3" t="str">
        <f t="shared" si="39"/>
        <v>0 to 10</v>
      </c>
      <c r="AP1270" s="6">
        <v>812</v>
      </c>
      <c r="AQ1270" s="6" t="s">
        <v>1377</v>
      </c>
    </row>
    <row r="1271" spans="1:43" x14ac:dyDescent="0.25">
      <c r="A1271">
        <v>1269</v>
      </c>
      <c r="B1271">
        <v>263</v>
      </c>
      <c r="C1271">
        <v>355</v>
      </c>
      <c r="D1271">
        <v>94</v>
      </c>
      <c r="E1271">
        <v>1</v>
      </c>
      <c r="F1271">
        <v>94</v>
      </c>
      <c r="G1271" t="str">
        <f>VLOOKUP($C1271,'Raw-products'!$A$2:$H$1261,MATCH(G$1,'Raw-products'!$A$1:$H$1,0))</f>
        <v>Shirt</v>
      </c>
      <c r="H1271" t="str">
        <f>VLOOKUP($C1271,'Raw-products'!$A$2:$H$1261,MATCH(H$1,'Raw-products'!$A$1:$H$1,0))</f>
        <v>Henley</v>
      </c>
      <c r="I1271" t="str">
        <f>VLOOKUP($C1271,'Raw-products'!$A$2:$H$1261,MATCH(I$1,'Raw-products'!$A$1:$H$1,0))</f>
        <v>XS</v>
      </c>
      <c r="J1271" t="str">
        <f>VLOOKUP($C1271,'Raw-products'!$A$2:$H$1261,MATCH(J$1,'Raw-products'!$A$1:$H$1,0))</f>
        <v>orange</v>
      </c>
      <c r="K1271">
        <f>VLOOKUP($C1271,'Raw-products'!$A$2:$H$1261,MATCH(K$1,'Raw-products'!$A$1:$H$1,0))</f>
        <v>92</v>
      </c>
      <c r="L1271">
        <f>VLOOKUP($C1271,'Raw-products'!$A$2:$H$1261,MATCH(L$1,'Raw-products'!$A$1:$H$1,0))</f>
        <v>65</v>
      </c>
      <c r="M1271" s="5">
        <f t="shared" si="38"/>
        <v>5980</v>
      </c>
      <c r="N1271" cm="1">
        <f t="array" ref="N1271:Q1271">_xlfn.XLOOKUP($B1271,'Raw -orders'!$A:$A,'Raw -orders'!$B:$E)</f>
        <v>372</v>
      </c>
      <c r="O1271">
        <v>12599</v>
      </c>
      <c r="P1271" s="1">
        <v>44366</v>
      </c>
      <c r="Q1271" s="1">
        <v>44385</v>
      </c>
      <c r="R1271" t="str" cm="1">
        <f t="array" ref="R1271:Y1271">_xlfn.XLOOKUP($N1271,'Raw - customers'!$A:$A,'Raw - customers'!$B:$I)</f>
        <v>Griffy Wenger</v>
      </c>
      <c r="S1271" t="str">
        <v>Genderqueer</v>
      </c>
      <c r="T1271">
        <v>53</v>
      </c>
      <c r="U1271" t="str">
        <v>8649 Phillips KnollSuite 008</v>
      </c>
      <c r="V1271">
        <v>7209</v>
      </c>
      <c r="W1271" t="str">
        <v>East Sophia</v>
      </c>
      <c r="X1271" t="str">
        <v>South Australia</v>
      </c>
      <c r="Y1271" t="str">
        <v>Australia</v>
      </c>
      <c r="Z1271">
        <v>6</v>
      </c>
      <c r="AA1271" s="3" t="str">
        <f t="shared" si="39"/>
        <v>10 to 20</v>
      </c>
      <c r="AP1271" s="6">
        <v>372</v>
      </c>
      <c r="AQ1271" s="6" t="s">
        <v>1345</v>
      </c>
    </row>
    <row r="1272" spans="1:43" x14ac:dyDescent="0.25">
      <c r="A1272">
        <v>1270</v>
      </c>
      <c r="B1272">
        <v>263</v>
      </c>
      <c r="C1272">
        <v>289</v>
      </c>
      <c r="D1272">
        <v>105</v>
      </c>
      <c r="E1272">
        <v>3</v>
      </c>
      <c r="F1272">
        <v>315</v>
      </c>
      <c r="G1272" t="str">
        <f>VLOOKUP($C1272,'Raw-products'!$A$2:$H$1261,MATCH(G$1,'Raw-products'!$A$1:$H$1,0))</f>
        <v>Shirt</v>
      </c>
      <c r="H1272" t="str">
        <f>VLOOKUP($C1272,'Raw-products'!$A$2:$H$1261,MATCH(H$1,'Raw-products'!$A$1:$H$1,0))</f>
        <v>Cuban Collar</v>
      </c>
      <c r="I1272" t="str">
        <f>VLOOKUP($C1272,'Raw-products'!$A$2:$H$1261,MATCH(I$1,'Raw-products'!$A$1:$H$1,0))</f>
        <v>XL</v>
      </c>
      <c r="J1272" t="str">
        <f>VLOOKUP($C1272,'Raw-products'!$A$2:$H$1261,MATCH(J$1,'Raw-products'!$A$1:$H$1,0))</f>
        <v>orange</v>
      </c>
      <c r="K1272">
        <f>VLOOKUP($C1272,'Raw-products'!$A$2:$H$1261,MATCH(K$1,'Raw-products'!$A$1:$H$1,0))</f>
        <v>93</v>
      </c>
      <c r="L1272">
        <f>VLOOKUP($C1272,'Raw-products'!$A$2:$H$1261,MATCH(L$1,'Raw-products'!$A$1:$H$1,0))</f>
        <v>49</v>
      </c>
      <c r="M1272" s="5">
        <f t="shared" si="38"/>
        <v>4557</v>
      </c>
      <c r="N1272" cm="1">
        <f t="array" ref="N1272:Q1272">_xlfn.XLOOKUP($B1272,'Raw -orders'!$A:$A,'Raw -orders'!$B:$E)</f>
        <v>372</v>
      </c>
      <c r="O1272">
        <v>12599</v>
      </c>
      <c r="P1272" s="1">
        <v>44366</v>
      </c>
      <c r="Q1272" s="1">
        <v>44385</v>
      </c>
      <c r="R1272" t="str" cm="1">
        <f t="array" ref="R1272:Y1272">_xlfn.XLOOKUP($N1272,'Raw - customers'!$A:$A,'Raw - customers'!$B:$I)</f>
        <v>Griffy Wenger</v>
      </c>
      <c r="S1272" t="str">
        <v>Genderqueer</v>
      </c>
      <c r="T1272">
        <v>53</v>
      </c>
      <c r="U1272" t="str">
        <v>8649 Phillips KnollSuite 008</v>
      </c>
      <c r="V1272">
        <v>7209</v>
      </c>
      <c r="W1272" t="str">
        <v>East Sophia</v>
      </c>
      <c r="X1272" t="str">
        <v>South Australia</v>
      </c>
      <c r="Y1272" t="str">
        <v>Australia</v>
      </c>
      <c r="Z1272">
        <v>6</v>
      </c>
      <c r="AA1272" s="3" t="str">
        <f t="shared" si="39"/>
        <v>10 to 20</v>
      </c>
      <c r="AP1272" s="6">
        <v>372</v>
      </c>
      <c r="AQ1272" s="6" t="s">
        <v>1345</v>
      </c>
    </row>
    <row r="1273" spans="1:43" x14ac:dyDescent="0.25">
      <c r="A1273">
        <v>1271</v>
      </c>
      <c r="B1273">
        <v>263</v>
      </c>
      <c r="C1273">
        <v>1157</v>
      </c>
      <c r="D1273">
        <v>99</v>
      </c>
      <c r="E1273">
        <v>2</v>
      </c>
      <c r="F1273">
        <v>198</v>
      </c>
      <c r="G1273" t="str">
        <f>VLOOKUP($C1273,'Raw-products'!$A$2:$H$1261,MATCH(G$1,'Raw-products'!$A$1:$H$1,0))</f>
        <v>Trousers</v>
      </c>
      <c r="H1273" t="str">
        <f>VLOOKUP($C1273,'Raw-products'!$A$2:$H$1261,MATCH(H$1,'Raw-products'!$A$1:$H$1,0))</f>
        <v>High-Waisted</v>
      </c>
      <c r="I1273" t="str">
        <f>VLOOKUP($C1273,'Raw-products'!$A$2:$H$1261,MATCH(I$1,'Raw-products'!$A$1:$H$1,0))</f>
        <v>M</v>
      </c>
      <c r="J1273" t="str">
        <f>VLOOKUP($C1273,'Raw-products'!$A$2:$H$1261,MATCH(J$1,'Raw-products'!$A$1:$H$1,0))</f>
        <v>red</v>
      </c>
      <c r="K1273">
        <f>VLOOKUP($C1273,'Raw-products'!$A$2:$H$1261,MATCH(K$1,'Raw-products'!$A$1:$H$1,0))</f>
        <v>98</v>
      </c>
      <c r="L1273">
        <f>VLOOKUP($C1273,'Raw-products'!$A$2:$H$1261,MATCH(L$1,'Raw-products'!$A$1:$H$1,0))</f>
        <v>59</v>
      </c>
      <c r="M1273" s="5">
        <f t="shared" si="38"/>
        <v>5782</v>
      </c>
      <c r="N1273" cm="1">
        <f t="array" ref="N1273:Q1273">_xlfn.XLOOKUP($B1273,'Raw -orders'!$A:$A,'Raw -orders'!$B:$E)</f>
        <v>372</v>
      </c>
      <c r="O1273">
        <v>12599</v>
      </c>
      <c r="P1273" s="1">
        <v>44366</v>
      </c>
      <c r="Q1273" s="1">
        <v>44385</v>
      </c>
      <c r="R1273" t="str" cm="1">
        <f t="array" ref="R1273:Y1273">_xlfn.XLOOKUP($N1273,'Raw - customers'!$A:$A,'Raw - customers'!$B:$I)</f>
        <v>Griffy Wenger</v>
      </c>
      <c r="S1273" t="str">
        <v>Genderqueer</v>
      </c>
      <c r="T1273">
        <v>53</v>
      </c>
      <c r="U1273" t="str">
        <v>8649 Phillips KnollSuite 008</v>
      </c>
      <c r="V1273">
        <v>7209</v>
      </c>
      <c r="W1273" t="str">
        <v>East Sophia</v>
      </c>
      <c r="X1273" t="str">
        <v>South Australia</v>
      </c>
      <c r="Y1273" t="str">
        <v>Australia</v>
      </c>
      <c r="Z1273">
        <v>6</v>
      </c>
      <c r="AA1273" s="3" t="str">
        <f t="shared" si="39"/>
        <v>10 to 20</v>
      </c>
      <c r="AP1273" s="6">
        <v>372</v>
      </c>
      <c r="AQ1273" s="6" t="s">
        <v>1345</v>
      </c>
    </row>
    <row r="1274" spans="1:43" x14ac:dyDescent="0.25">
      <c r="A1274">
        <v>1272</v>
      </c>
      <c r="B1274">
        <v>263</v>
      </c>
      <c r="C1274">
        <v>473</v>
      </c>
      <c r="D1274">
        <v>118</v>
      </c>
      <c r="E1274">
        <v>3</v>
      </c>
      <c r="F1274">
        <v>354</v>
      </c>
      <c r="G1274" t="str">
        <f>VLOOKUP($C1274,'Raw-products'!$A$2:$H$1261,MATCH(G$1,'Raw-products'!$A$1:$H$1,0))</f>
        <v>Jacket</v>
      </c>
      <c r="H1274" t="str">
        <f>VLOOKUP($C1274,'Raw-products'!$A$2:$H$1261,MATCH(H$1,'Raw-products'!$A$1:$H$1,0))</f>
        <v>Puffer</v>
      </c>
      <c r="I1274" t="str">
        <f>VLOOKUP($C1274,'Raw-products'!$A$2:$H$1261,MATCH(I$1,'Raw-products'!$A$1:$H$1,0))</f>
        <v>L</v>
      </c>
      <c r="J1274" t="str">
        <f>VLOOKUP($C1274,'Raw-products'!$A$2:$H$1261,MATCH(J$1,'Raw-products'!$A$1:$H$1,0))</f>
        <v>green</v>
      </c>
      <c r="K1274">
        <f>VLOOKUP($C1274,'Raw-products'!$A$2:$H$1261,MATCH(K$1,'Raw-products'!$A$1:$H$1,0))</f>
        <v>110</v>
      </c>
      <c r="L1274">
        <f>VLOOKUP($C1274,'Raw-products'!$A$2:$H$1261,MATCH(L$1,'Raw-products'!$A$1:$H$1,0))</f>
        <v>43</v>
      </c>
      <c r="M1274" s="5">
        <f t="shared" si="38"/>
        <v>4730</v>
      </c>
      <c r="N1274" cm="1">
        <f t="array" ref="N1274:Q1274">_xlfn.XLOOKUP($B1274,'Raw -orders'!$A:$A,'Raw -orders'!$B:$E)</f>
        <v>372</v>
      </c>
      <c r="O1274">
        <v>12599</v>
      </c>
      <c r="P1274" s="1">
        <v>44366</v>
      </c>
      <c r="Q1274" s="1">
        <v>44385</v>
      </c>
      <c r="R1274" t="str" cm="1">
        <f t="array" ref="R1274:Y1274">_xlfn.XLOOKUP($N1274,'Raw - customers'!$A:$A,'Raw - customers'!$B:$I)</f>
        <v>Griffy Wenger</v>
      </c>
      <c r="S1274" t="str">
        <v>Genderqueer</v>
      </c>
      <c r="T1274">
        <v>53</v>
      </c>
      <c r="U1274" t="str">
        <v>8649 Phillips KnollSuite 008</v>
      </c>
      <c r="V1274">
        <v>7209</v>
      </c>
      <c r="W1274" t="str">
        <v>East Sophia</v>
      </c>
      <c r="X1274" t="str">
        <v>South Australia</v>
      </c>
      <c r="Y1274" t="str">
        <v>Australia</v>
      </c>
      <c r="Z1274">
        <v>6</v>
      </c>
      <c r="AA1274" s="3" t="str">
        <f t="shared" si="39"/>
        <v>10 to 20</v>
      </c>
      <c r="AP1274" s="6">
        <v>372</v>
      </c>
      <c r="AQ1274" s="6" t="s">
        <v>1345</v>
      </c>
    </row>
    <row r="1275" spans="1:43" x14ac:dyDescent="0.25">
      <c r="A1275">
        <v>1273</v>
      </c>
      <c r="B1275">
        <v>263</v>
      </c>
      <c r="C1275">
        <v>293</v>
      </c>
      <c r="D1275">
        <v>105</v>
      </c>
      <c r="E1275">
        <v>1</v>
      </c>
      <c r="F1275">
        <v>105</v>
      </c>
      <c r="G1275" t="str">
        <f>VLOOKUP($C1275,'Raw-products'!$A$2:$H$1261,MATCH(G$1,'Raw-products'!$A$1:$H$1,0))</f>
        <v>Shirt</v>
      </c>
      <c r="H1275" t="str">
        <f>VLOOKUP($C1275,'Raw-products'!$A$2:$H$1261,MATCH(H$1,'Raw-products'!$A$1:$H$1,0))</f>
        <v>Cuban Collar</v>
      </c>
      <c r="I1275" t="str">
        <f>VLOOKUP($C1275,'Raw-products'!$A$2:$H$1261,MATCH(I$1,'Raw-products'!$A$1:$H$1,0))</f>
        <v>L</v>
      </c>
      <c r="J1275" t="str">
        <f>VLOOKUP($C1275,'Raw-products'!$A$2:$H$1261,MATCH(J$1,'Raw-products'!$A$1:$H$1,0))</f>
        <v>yellow</v>
      </c>
      <c r="K1275">
        <f>VLOOKUP($C1275,'Raw-products'!$A$2:$H$1261,MATCH(K$1,'Raw-products'!$A$1:$H$1,0))</f>
        <v>93</v>
      </c>
      <c r="L1275">
        <f>VLOOKUP($C1275,'Raw-products'!$A$2:$H$1261,MATCH(L$1,'Raw-products'!$A$1:$H$1,0))</f>
        <v>77</v>
      </c>
      <c r="M1275" s="5">
        <f t="shared" si="38"/>
        <v>7161</v>
      </c>
      <c r="N1275" cm="1">
        <f t="array" ref="N1275:Q1275">_xlfn.XLOOKUP($B1275,'Raw -orders'!$A:$A,'Raw -orders'!$B:$E)</f>
        <v>372</v>
      </c>
      <c r="O1275">
        <v>12599</v>
      </c>
      <c r="P1275" s="1">
        <v>44366</v>
      </c>
      <c r="Q1275" s="1">
        <v>44385</v>
      </c>
      <c r="R1275" t="str" cm="1">
        <f t="array" ref="R1275:Y1275">_xlfn.XLOOKUP($N1275,'Raw - customers'!$A:$A,'Raw - customers'!$B:$I)</f>
        <v>Griffy Wenger</v>
      </c>
      <c r="S1275" t="str">
        <v>Genderqueer</v>
      </c>
      <c r="T1275">
        <v>53</v>
      </c>
      <c r="U1275" t="str">
        <v>8649 Phillips KnollSuite 008</v>
      </c>
      <c r="V1275">
        <v>7209</v>
      </c>
      <c r="W1275" t="str">
        <v>East Sophia</v>
      </c>
      <c r="X1275" t="str">
        <v>South Australia</v>
      </c>
      <c r="Y1275" t="str">
        <v>Australia</v>
      </c>
      <c r="Z1275">
        <v>6</v>
      </c>
      <c r="AA1275" s="3" t="str">
        <f t="shared" si="39"/>
        <v>10 to 20</v>
      </c>
      <c r="AP1275" s="6">
        <v>372</v>
      </c>
      <c r="AQ1275" s="6" t="s">
        <v>1345</v>
      </c>
    </row>
    <row r="1276" spans="1:43" x14ac:dyDescent="0.25">
      <c r="A1276">
        <v>1274</v>
      </c>
      <c r="B1276">
        <v>264</v>
      </c>
      <c r="C1276">
        <v>1211</v>
      </c>
      <c r="D1276">
        <v>105</v>
      </c>
      <c r="E1276">
        <v>3</v>
      </c>
      <c r="F1276">
        <v>315</v>
      </c>
      <c r="G1276" t="str">
        <f>VLOOKUP($C1276,'Raw-products'!$A$2:$H$1261,MATCH(G$1,'Raw-products'!$A$1:$H$1,0))</f>
        <v>Trousers</v>
      </c>
      <c r="H1276" t="str">
        <f>VLOOKUP($C1276,'Raw-products'!$A$2:$H$1261,MATCH(H$1,'Raw-products'!$A$1:$H$1,0))</f>
        <v>Pleated</v>
      </c>
      <c r="I1276" t="str">
        <f>VLOOKUP($C1276,'Raw-products'!$A$2:$H$1261,MATCH(I$1,'Raw-products'!$A$1:$H$1,0))</f>
        <v>S</v>
      </c>
      <c r="J1276" t="str">
        <f>VLOOKUP($C1276,'Raw-products'!$A$2:$H$1261,MATCH(J$1,'Raw-products'!$A$1:$H$1,0))</f>
        <v>blue</v>
      </c>
      <c r="K1276">
        <f>VLOOKUP($C1276,'Raw-products'!$A$2:$H$1261,MATCH(K$1,'Raw-products'!$A$1:$H$1,0))</f>
        <v>90</v>
      </c>
      <c r="L1276">
        <f>VLOOKUP($C1276,'Raw-products'!$A$2:$H$1261,MATCH(L$1,'Raw-products'!$A$1:$H$1,0))</f>
        <v>60</v>
      </c>
      <c r="M1276" s="5">
        <f t="shared" si="38"/>
        <v>5400</v>
      </c>
      <c r="N1276" cm="1">
        <f t="array" ref="N1276:Q1276">_xlfn.XLOOKUP($B1276,'Raw -orders'!$A:$A,'Raw -orders'!$B:$E)</f>
        <v>636</v>
      </c>
      <c r="O1276">
        <v>55537</v>
      </c>
      <c r="P1276" s="1">
        <v>44360</v>
      </c>
      <c r="Q1276" s="1">
        <v>44365</v>
      </c>
      <c r="R1276" t="str" cm="1">
        <f t="array" ref="R1276:Y1276">_xlfn.XLOOKUP($N1276,'Raw - customers'!$A:$A,'Raw - customers'!$B:$I)</f>
        <v>Nara Legerwood</v>
      </c>
      <c r="S1276" t="str">
        <v>Male</v>
      </c>
      <c r="T1276">
        <v>24</v>
      </c>
      <c r="U1276" t="str">
        <v>74 Anderson RoadApt. 779</v>
      </c>
      <c r="V1276">
        <v>9149</v>
      </c>
      <c r="W1276" t="str">
        <v>Abbottburgh</v>
      </c>
      <c r="X1276" t="str">
        <v>Northern Territory</v>
      </c>
      <c r="Y1276" t="str">
        <v>Australia</v>
      </c>
      <c r="Z1276">
        <v>6</v>
      </c>
      <c r="AA1276" s="3" t="str">
        <f t="shared" si="39"/>
        <v>0 to 10</v>
      </c>
      <c r="AP1276" s="6">
        <v>636</v>
      </c>
      <c r="AQ1276" s="6" t="s">
        <v>1339</v>
      </c>
    </row>
    <row r="1277" spans="1:43" x14ac:dyDescent="0.25">
      <c r="A1277">
        <v>1275</v>
      </c>
      <c r="B1277">
        <v>264</v>
      </c>
      <c r="C1277">
        <v>633</v>
      </c>
      <c r="D1277">
        <v>93</v>
      </c>
      <c r="E1277">
        <v>3</v>
      </c>
      <c r="F1277">
        <v>279</v>
      </c>
      <c r="G1277" t="str">
        <f>VLOOKUP($C1277,'Raw-products'!$A$2:$H$1261,MATCH(G$1,'Raw-products'!$A$1:$H$1,0))</f>
        <v>Jacket</v>
      </c>
      <c r="H1277" t="str">
        <f>VLOOKUP($C1277,'Raw-products'!$A$2:$H$1261,MATCH(H$1,'Raw-products'!$A$1:$H$1,0))</f>
        <v>Coach</v>
      </c>
      <c r="I1277" t="str">
        <f>VLOOKUP($C1277,'Raw-products'!$A$2:$H$1261,MATCH(I$1,'Raw-products'!$A$1:$H$1,0))</f>
        <v>L</v>
      </c>
      <c r="J1277" t="str">
        <f>VLOOKUP($C1277,'Raw-products'!$A$2:$H$1261,MATCH(J$1,'Raw-products'!$A$1:$H$1,0))</f>
        <v>red</v>
      </c>
      <c r="K1277">
        <f>VLOOKUP($C1277,'Raw-products'!$A$2:$H$1261,MATCH(K$1,'Raw-products'!$A$1:$H$1,0))</f>
        <v>115</v>
      </c>
      <c r="L1277">
        <f>VLOOKUP($C1277,'Raw-products'!$A$2:$H$1261,MATCH(L$1,'Raw-products'!$A$1:$H$1,0))</f>
        <v>80</v>
      </c>
      <c r="M1277" s="5">
        <f t="shared" si="38"/>
        <v>9200</v>
      </c>
      <c r="N1277" cm="1">
        <f t="array" ref="N1277:Q1277">_xlfn.XLOOKUP($B1277,'Raw -orders'!$A:$A,'Raw -orders'!$B:$E)</f>
        <v>636</v>
      </c>
      <c r="O1277">
        <v>55537</v>
      </c>
      <c r="P1277" s="1">
        <v>44360</v>
      </c>
      <c r="Q1277" s="1">
        <v>44365</v>
      </c>
      <c r="R1277" t="str" cm="1">
        <f t="array" ref="R1277:Y1277">_xlfn.XLOOKUP($N1277,'Raw - customers'!$A:$A,'Raw - customers'!$B:$I)</f>
        <v>Nara Legerwood</v>
      </c>
      <c r="S1277" t="str">
        <v>Male</v>
      </c>
      <c r="T1277">
        <v>24</v>
      </c>
      <c r="U1277" t="str">
        <v>74 Anderson RoadApt. 779</v>
      </c>
      <c r="V1277">
        <v>9149</v>
      </c>
      <c r="W1277" t="str">
        <v>Abbottburgh</v>
      </c>
      <c r="X1277" t="str">
        <v>Northern Territory</v>
      </c>
      <c r="Y1277" t="str">
        <v>Australia</v>
      </c>
      <c r="Z1277">
        <v>6</v>
      </c>
      <c r="AA1277" s="3" t="str">
        <f t="shared" si="39"/>
        <v>0 to 10</v>
      </c>
      <c r="AP1277" s="6">
        <v>636</v>
      </c>
      <c r="AQ1277" s="6" t="s">
        <v>1339</v>
      </c>
    </row>
    <row r="1278" spans="1:43" x14ac:dyDescent="0.25">
      <c r="A1278">
        <v>1276</v>
      </c>
      <c r="B1278">
        <v>264</v>
      </c>
      <c r="C1278">
        <v>1024</v>
      </c>
      <c r="D1278">
        <v>90</v>
      </c>
      <c r="E1278">
        <v>2</v>
      </c>
      <c r="F1278">
        <v>180</v>
      </c>
      <c r="G1278" t="str">
        <f>VLOOKUP($C1278,'Raw-products'!$A$2:$H$1261,MATCH(G$1,'Raw-products'!$A$1:$H$1,0))</f>
        <v>Trousers</v>
      </c>
      <c r="H1278" t="str">
        <f>VLOOKUP($C1278,'Raw-products'!$A$2:$H$1261,MATCH(H$1,'Raw-products'!$A$1:$H$1,0))</f>
        <v>Relaxed Leg</v>
      </c>
      <c r="I1278" t="str">
        <f>VLOOKUP($C1278,'Raw-products'!$A$2:$H$1261,MATCH(I$1,'Raw-products'!$A$1:$H$1,0))</f>
        <v>XL</v>
      </c>
      <c r="J1278" t="str">
        <f>VLOOKUP($C1278,'Raw-products'!$A$2:$H$1261,MATCH(J$1,'Raw-products'!$A$1:$H$1,0))</f>
        <v>orange</v>
      </c>
      <c r="K1278">
        <f>VLOOKUP($C1278,'Raw-products'!$A$2:$H$1261,MATCH(K$1,'Raw-products'!$A$1:$H$1,0))</f>
        <v>95</v>
      </c>
      <c r="L1278">
        <f>VLOOKUP($C1278,'Raw-products'!$A$2:$H$1261,MATCH(L$1,'Raw-products'!$A$1:$H$1,0))</f>
        <v>80</v>
      </c>
      <c r="M1278" s="5">
        <f t="shared" si="38"/>
        <v>7600</v>
      </c>
      <c r="N1278" cm="1">
        <f t="array" ref="N1278:Q1278">_xlfn.XLOOKUP($B1278,'Raw -orders'!$A:$A,'Raw -orders'!$B:$E)</f>
        <v>636</v>
      </c>
      <c r="O1278">
        <v>55537</v>
      </c>
      <c r="P1278" s="1">
        <v>44360</v>
      </c>
      <c r="Q1278" s="1">
        <v>44365</v>
      </c>
      <c r="R1278" t="str" cm="1">
        <f t="array" ref="R1278:Y1278">_xlfn.XLOOKUP($N1278,'Raw - customers'!$A:$A,'Raw - customers'!$B:$I)</f>
        <v>Nara Legerwood</v>
      </c>
      <c r="S1278" t="str">
        <v>Male</v>
      </c>
      <c r="T1278">
        <v>24</v>
      </c>
      <c r="U1278" t="str">
        <v>74 Anderson RoadApt. 779</v>
      </c>
      <c r="V1278">
        <v>9149</v>
      </c>
      <c r="W1278" t="str">
        <v>Abbottburgh</v>
      </c>
      <c r="X1278" t="str">
        <v>Northern Territory</v>
      </c>
      <c r="Y1278" t="str">
        <v>Australia</v>
      </c>
      <c r="Z1278">
        <v>6</v>
      </c>
      <c r="AA1278" s="3" t="str">
        <f t="shared" si="39"/>
        <v>0 to 10</v>
      </c>
      <c r="AP1278" s="6">
        <v>636</v>
      </c>
      <c r="AQ1278" s="6" t="s">
        <v>1339</v>
      </c>
    </row>
    <row r="1279" spans="1:43" x14ac:dyDescent="0.25">
      <c r="A1279">
        <v>1277</v>
      </c>
      <c r="B1279">
        <v>264</v>
      </c>
      <c r="C1279">
        <v>396</v>
      </c>
      <c r="D1279">
        <v>119</v>
      </c>
      <c r="E1279">
        <v>3</v>
      </c>
      <c r="F1279">
        <v>357</v>
      </c>
      <c r="G1279" t="str">
        <f>VLOOKUP($C1279,'Raw-products'!$A$2:$H$1261,MATCH(G$1,'Raw-products'!$A$1:$H$1,0))</f>
        <v>Shirt</v>
      </c>
      <c r="H1279" t="str">
        <f>VLOOKUP($C1279,'Raw-products'!$A$2:$H$1261,MATCH(H$1,'Raw-products'!$A$1:$H$1,0))</f>
        <v>Casual Slim Fit</v>
      </c>
      <c r="I1279" t="str">
        <f>VLOOKUP($C1279,'Raw-products'!$A$2:$H$1261,MATCH(I$1,'Raw-products'!$A$1:$H$1,0))</f>
        <v>S</v>
      </c>
      <c r="J1279" t="str">
        <f>VLOOKUP($C1279,'Raw-products'!$A$2:$H$1261,MATCH(J$1,'Raw-products'!$A$1:$H$1,0))</f>
        <v>yellow</v>
      </c>
      <c r="K1279">
        <f>VLOOKUP($C1279,'Raw-products'!$A$2:$H$1261,MATCH(K$1,'Raw-products'!$A$1:$H$1,0))</f>
        <v>113</v>
      </c>
      <c r="L1279">
        <f>VLOOKUP($C1279,'Raw-products'!$A$2:$H$1261,MATCH(L$1,'Raw-products'!$A$1:$H$1,0))</f>
        <v>45</v>
      </c>
      <c r="M1279" s="5">
        <f t="shared" si="38"/>
        <v>5085</v>
      </c>
      <c r="N1279" cm="1">
        <f t="array" ref="N1279:Q1279">_xlfn.XLOOKUP($B1279,'Raw -orders'!$A:$A,'Raw -orders'!$B:$E)</f>
        <v>636</v>
      </c>
      <c r="O1279">
        <v>55537</v>
      </c>
      <c r="P1279" s="1">
        <v>44360</v>
      </c>
      <c r="Q1279" s="1">
        <v>44365</v>
      </c>
      <c r="R1279" t="str" cm="1">
        <f t="array" ref="R1279:Y1279">_xlfn.XLOOKUP($N1279,'Raw - customers'!$A:$A,'Raw - customers'!$B:$I)</f>
        <v>Nara Legerwood</v>
      </c>
      <c r="S1279" t="str">
        <v>Male</v>
      </c>
      <c r="T1279">
        <v>24</v>
      </c>
      <c r="U1279" t="str">
        <v>74 Anderson RoadApt. 779</v>
      </c>
      <c r="V1279">
        <v>9149</v>
      </c>
      <c r="W1279" t="str">
        <v>Abbottburgh</v>
      </c>
      <c r="X1279" t="str">
        <v>Northern Territory</v>
      </c>
      <c r="Y1279" t="str">
        <v>Australia</v>
      </c>
      <c r="Z1279">
        <v>6</v>
      </c>
      <c r="AA1279" s="3" t="str">
        <f t="shared" si="39"/>
        <v>0 to 10</v>
      </c>
      <c r="AP1279" s="6">
        <v>636</v>
      </c>
      <c r="AQ1279" s="6" t="s">
        <v>1339</v>
      </c>
    </row>
    <row r="1280" spans="1:43" x14ac:dyDescent="0.25">
      <c r="A1280">
        <v>1278</v>
      </c>
      <c r="B1280">
        <v>264</v>
      </c>
      <c r="C1280">
        <v>1137</v>
      </c>
      <c r="D1280">
        <v>102</v>
      </c>
      <c r="E1280">
        <v>1</v>
      </c>
      <c r="F1280">
        <v>102</v>
      </c>
      <c r="G1280" t="str">
        <f>VLOOKUP($C1280,'Raw-products'!$A$2:$H$1261,MATCH(G$1,'Raw-products'!$A$1:$H$1,0))</f>
        <v>Trousers</v>
      </c>
      <c r="H1280" t="str">
        <f>VLOOKUP($C1280,'Raw-products'!$A$2:$H$1261,MATCH(H$1,'Raw-products'!$A$1:$H$1,0))</f>
        <v>Cargo Pants</v>
      </c>
      <c r="I1280" t="str">
        <f>VLOOKUP($C1280,'Raw-products'!$A$2:$H$1261,MATCH(I$1,'Raw-products'!$A$1:$H$1,0))</f>
        <v>M</v>
      </c>
      <c r="J1280" t="str">
        <f>VLOOKUP($C1280,'Raw-products'!$A$2:$H$1261,MATCH(J$1,'Raw-products'!$A$1:$H$1,0))</f>
        <v>green</v>
      </c>
      <c r="K1280">
        <f>VLOOKUP($C1280,'Raw-products'!$A$2:$H$1261,MATCH(K$1,'Raw-products'!$A$1:$H$1,0))</f>
        <v>106</v>
      </c>
      <c r="L1280">
        <f>VLOOKUP($C1280,'Raw-products'!$A$2:$H$1261,MATCH(L$1,'Raw-products'!$A$1:$H$1,0))</f>
        <v>78</v>
      </c>
      <c r="M1280" s="5">
        <f t="shared" si="38"/>
        <v>8268</v>
      </c>
      <c r="N1280" cm="1">
        <f t="array" ref="N1280:Q1280">_xlfn.XLOOKUP($B1280,'Raw -orders'!$A:$A,'Raw -orders'!$B:$E)</f>
        <v>636</v>
      </c>
      <c r="O1280">
        <v>55537</v>
      </c>
      <c r="P1280" s="1">
        <v>44360</v>
      </c>
      <c r="Q1280" s="1">
        <v>44365</v>
      </c>
      <c r="R1280" t="str" cm="1">
        <f t="array" ref="R1280:Y1280">_xlfn.XLOOKUP($N1280,'Raw - customers'!$A:$A,'Raw - customers'!$B:$I)</f>
        <v>Nara Legerwood</v>
      </c>
      <c r="S1280" t="str">
        <v>Male</v>
      </c>
      <c r="T1280">
        <v>24</v>
      </c>
      <c r="U1280" t="str">
        <v>74 Anderson RoadApt. 779</v>
      </c>
      <c r="V1280">
        <v>9149</v>
      </c>
      <c r="W1280" t="str">
        <v>Abbottburgh</v>
      </c>
      <c r="X1280" t="str">
        <v>Northern Territory</v>
      </c>
      <c r="Y1280" t="str">
        <v>Australia</v>
      </c>
      <c r="Z1280">
        <v>6</v>
      </c>
      <c r="AA1280" s="3" t="str">
        <f t="shared" si="39"/>
        <v>0 to 10</v>
      </c>
      <c r="AP1280" s="6">
        <v>636</v>
      </c>
      <c r="AQ1280" s="6" t="s">
        <v>1339</v>
      </c>
    </row>
    <row r="1281" spans="1:43" x14ac:dyDescent="0.25">
      <c r="A1281">
        <v>1279</v>
      </c>
      <c r="B1281">
        <v>264</v>
      </c>
      <c r="C1281">
        <v>13</v>
      </c>
      <c r="D1281">
        <v>96</v>
      </c>
      <c r="E1281">
        <v>2</v>
      </c>
      <c r="F1281">
        <v>192</v>
      </c>
      <c r="G1281" t="str">
        <f>VLOOKUP($C1281,'Raw-products'!$A$2:$H$1261,MATCH(G$1,'Raw-products'!$A$1:$H$1,0))</f>
        <v>Shirt</v>
      </c>
      <c r="H1281" t="str">
        <f>VLOOKUP($C1281,'Raw-products'!$A$2:$H$1261,MATCH(H$1,'Raw-products'!$A$1:$H$1,0))</f>
        <v>Oxford Cloth</v>
      </c>
      <c r="I1281" t="str">
        <f>VLOOKUP($C1281,'Raw-products'!$A$2:$H$1261,MATCH(I$1,'Raw-products'!$A$1:$H$1,0))</f>
        <v>L</v>
      </c>
      <c r="J1281" t="str">
        <f>VLOOKUP($C1281,'Raw-products'!$A$2:$H$1261,MATCH(J$1,'Raw-products'!$A$1:$H$1,0))</f>
        <v>yellow</v>
      </c>
      <c r="K1281">
        <f>VLOOKUP($C1281,'Raw-products'!$A$2:$H$1261,MATCH(K$1,'Raw-products'!$A$1:$H$1,0))</f>
        <v>114</v>
      </c>
      <c r="L1281">
        <f>VLOOKUP($C1281,'Raw-products'!$A$2:$H$1261,MATCH(L$1,'Raw-products'!$A$1:$H$1,0))</f>
        <v>75</v>
      </c>
      <c r="M1281" s="5">
        <f t="shared" si="38"/>
        <v>8550</v>
      </c>
      <c r="N1281" cm="1">
        <f t="array" ref="N1281:Q1281">_xlfn.XLOOKUP($B1281,'Raw -orders'!$A:$A,'Raw -orders'!$B:$E)</f>
        <v>636</v>
      </c>
      <c r="O1281">
        <v>55537</v>
      </c>
      <c r="P1281" s="1">
        <v>44360</v>
      </c>
      <c r="Q1281" s="1">
        <v>44365</v>
      </c>
      <c r="R1281" t="str" cm="1">
        <f t="array" ref="R1281:Y1281">_xlfn.XLOOKUP($N1281,'Raw - customers'!$A:$A,'Raw - customers'!$B:$I)</f>
        <v>Nara Legerwood</v>
      </c>
      <c r="S1281" t="str">
        <v>Male</v>
      </c>
      <c r="T1281">
        <v>24</v>
      </c>
      <c r="U1281" t="str">
        <v>74 Anderson RoadApt. 779</v>
      </c>
      <c r="V1281">
        <v>9149</v>
      </c>
      <c r="W1281" t="str">
        <v>Abbottburgh</v>
      </c>
      <c r="X1281" t="str">
        <v>Northern Territory</v>
      </c>
      <c r="Y1281" t="str">
        <v>Australia</v>
      </c>
      <c r="Z1281">
        <v>6</v>
      </c>
      <c r="AA1281" s="3" t="str">
        <f t="shared" si="39"/>
        <v>0 to 10</v>
      </c>
      <c r="AP1281" s="6">
        <v>636</v>
      </c>
      <c r="AQ1281" s="6" t="s">
        <v>1339</v>
      </c>
    </row>
    <row r="1282" spans="1:43" x14ac:dyDescent="0.25">
      <c r="A1282">
        <v>1280</v>
      </c>
      <c r="B1282">
        <v>265</v>
      </c>
      <c r="C1282">
        <v>1029</v>
      </c>
      <c r="D1282">
        <v>90</v>
      </c>
      <c r="E1282">
        <v>2</v>
      </c>
      <c r="F1282">
        <v>180</v>
      </c>
      <c r="G1282" t="str">
        <f>VLOOKUP($C1282,'Raw-products'!$A$2:$H$1261,MATCH(G$1,'Raw-products'!$A$1:$H$1,0))</f>
        <v>Trousers</v>
      </c>
      <c r="H1282" t="str">
        <f>VLOOKUP($C1282,'Raw-products'!$A$2:$H$1261,MATCH(H$1,'Raw-products'!$A$1:$H$1,0))</f>
        <v>Relaxed Leg</v>
      </c>
      <c r="I1282" t="str">
        <f>VLOOKUP($C1282,'Raw-products'!$A$2:$H$1261,MATCH(I$1,'Raw-products'!$A$1:$H$1,0))</f>
        <v>XL</v>
      </c>
      <c r="J1282" t="str">
        <f>VLOOKUP($C1282,'Raw-products'!$A$2:$H$1261,MATCH(J$1,'Raw-products'!$A$1:$H$1,0))</f>
        <v>yellow</v>
      </c>
      <c r="K1282">
        <f>VLOOKUP($C1282,'Raw-products'!$A$2:$H$1261,MATCH(K$1,'Raw-products'!$A$1:$H$1,0))</f>
        <v>95</v>
      </c>
      <c r="L1282">
        <f>VLOOKUP($C1282,'Raw-products'!$A$2:$H$1261,MATCH(L$1,'Raw-products'!$A$1:$H$1,0))</f>
        <v>54</v>
      </c>
      <c r="M1282" s="5">
        <f t="shared" si="38"/>
        <v>5130</v>
      </c>
      <c r="N1282" cm="1">
        <f t="array" ref="N1282:Q1282">_xlfn.XLOOKUP($B1282,'Raw -orders'!$A:$A,'Raw -orders'!$B:$E)</f>
        <v>189</v>
      </c>
      <c r="O1282">
        <v>40896</v>
      </c>
      <c r="P1282" s="1">
        <v>44381</v>
      </c>
      <c r="Q1282" s="1">
        <v>44406</v>
      </c>
      <c r="R1282" t="str" cm="1">
        <f t="array" ref="R1282:Y1282">_xlfn.XLOOKUP($N1282,'Raw - customers'!$A:$A,'Raw - customers'!$B:$I)</f>
        <v>Deedee Pashe</v>
      </c>
      <c r="S1282" t="str">
        <v>Bigender</v>
      </c>
      <c r="T1282">
        <v>28</v>
      </c>
      <c r="U1282" t="str">
        <v>96 Bartoletti StreetApt. 671</v>
      </c>
      <c r="V1282">
        <v>3678</v>
      </c>
      <c r="W1282" t="str">
        <v>Lake Abigailhaven</v>
      </c>
      <c r="X1282" t="str">
        <v>Western Australia</v>
      </c>
      <c r="Y1282" t="str">
        <v>Australia</v>
      </c>
      <c r="Z1282">
        <v>7</v>
      </c>
      <c r="AA1282" s="3" t="str">
        <f t="shared" si="39"/>
        <v>20 to 30</v>
      </c>
      <c r="AP1282" s="6">
        <v>189</v>
      </c>
      <c r="AQ1282" s="6" t="s">
        <v>1377</v>
      </c>
    </row>
    <row r="1283" spans="1:43" x14ac:dyDescent="0.25">
      <c r="A1283">
        <v>1281</v>
      </c>
      <c r="B1283">
        <v>265</v>
      </c>
      <c r="C1283">
        <v>742</v>
      </c>
      <c r="D1283">
        <v>109</v>
      </c>
      <c r="E1283">
        <v>2</v>
      </c>
      <c r="F1283">
        <v>218</v>
      </c>
      <c r="G1283" t="str">
        <f>VLOOKUP($C1283,'Raw-products'!$A$2:$H$1261,MATCH(G$1,'Raw-products'!$A$1:$H$1,0))</f>
        <v>Jacket</v>
      </c>
      <c r="H1283" t="str">
        <f>VLOOKUP($C1283,'Raw-products'!$A$2:$H$1261,MATCH(H$1,'Raw-products'!$A$1:$H$1,0))</f>
        <v>Peacoat</v>
      </c>
      <c r="I1283" t="str">
        <f>VLOOKUP($C1283,'Raw-products'!$A$2:$H$1261,MATCH(I$1,'Raw-products'!$A$1:$H$1,0))</f>
        <v>M</v>
      </c>
      <c r="J1283" t="str">
        <f>VLOOKUP($C1283,'Raw-products'!$A$2:$H$1261,MATCH(J$1,'Raw-products'!$A$1:$H$1,0))</f>
        <v>orange</v>
      </c>
      <c r="K1283">
        <f>VLOOKUP($C1283,'Raw-products'!$A$2:$H$1261,MATCH(K$1,'Raw-products'!$A$1:$H$1,0))</f>
        <v>102</v>
      </c>
      <c r="L1283">
        <f>VLOOKUP($C1283,'Raw-products'!$A$2:$H$1261,MATCH(L$1,'Raw-products'!$A$1:$H$1,0))</f>
        <v>47</v>
      </c>
      <c r="M1283" s="5">
        <f t="shared" ref="M1283:M1346" si="40">$K1283*$L1283</f>
        <v>4794</v>
      </c>
      <c r="N1283" cm="1">
        <f t="array" ref="N1283:Q1283">_xlfn.XLOOKUP($B1283,'Raw -orders'!$A:$A,'Raw -orders'!$B:$E)</f>
        <v>189</v>
      </c>
      <c r="O1283">
        <v>40896</v>
      </c>
      <c r="P1283" s="1">
        <v>44381</v>
      </c>
      <c r="Q1283" s="1">
        <v>44406</v>
      </c>
      <c r="R1283" t="str" cm="1">
        <f t="array" ref="R1283:Y1283">_xlfn.XLOOKUP($N1283,'Raw - customers'!$A:$A,'Raw - customers'!$B:$I)</f>
        <v>Deedee Pashe</v>
      </c>
      <c r="S1283" t="str">
        <v>Bigender</v>
      </c>
      <c r="T1283">
        <v>28</v>
      </c>
      <c r="U1283" t="str">
        <v>96 Bartoletti StreetApt. 671</v>
      </c>
      <c r="V1283">
        <v>3678</v>
      </c>
      <c r="W1283" t="str">
        <v>Lake Abigailhaven</v>
      </c>
      <c r="X1283" t="str">
        <v>Western Australia</v>
      </c>
      <c r="Y1283" t="str">
        <v>Australia</v>
      </c>
      <c r="Z1283">
        <v>7</v>
      </c>
      <c r="AA1283" s="3" t="str">
        <f t="shared" ref="AA1283:AA1346" si="41">IF(AND(DATEDIF($P1283,$Q1283,"D")&gt;0,DATEDIF($P1283,$Q1283,"D")&lt;=10),"0 to 10",IF(AND(DATEDIF($P1283,$Q1283,"D")&gt;10,DATEDIF($P1283,$Q1283,"D")&lt;=20),"10 to 20",IF(AND(DATEDIF($P1283,$Q1283,"D")&gt;20,DATEDIF($P1283,$Q1283,"D")&lt;=30),"20 to 30")))</f>
        <v>20 to 30</v>
      </c>
      <c r="AP1283" s="6">
        <v>189</v>
      </c>
      <c r="AQ1283" s="6" t="s">
        <v>1377</v>
      </c>
    </row>
    <row r="1284" spans="1:43" x14ac:dyDescent="0.25">
      <c r="A1284">
        <v>1282</v>
      </c>
      <c r="B1284">
        <v>265</v>
      </c>
      <c r="C1284">
        <v>364</v>
      </c>
      <c r="D1284">
        <v>94</v>
      </c>
      <c r="E1284">
        <v>1</v>
      </c>
      <c r="F1284">
        <v>94</v>
      </c>
      <c r="G1284" t="str">
        <f>VLOOKUP($C1284,'Raw-products'!$A$2:$H$1261,MATCH(G$1,'Raw-products'!$A$1:$H$1,0))</f>
        <v>Shirt</v>
      </c>
      <c r="H1284" t="str">
        <f>VLOOKUP($C1284,'Raw-products'!$A$2:$H$1261,MATCH(H$1,'Raw-products'!$A$1:$H$1,0))</f>
        <v>Henley</v>
      </c>
      <c r="I1284" t="str">
        <f>VLOOKUP($C1284,'Raw-products'!$A$2:$H$1261,MATCH(I$1,'Raw-products'!$A$1:$H$1,0))</f>
        <v>XL</v>
      </c>
      <c r="J1284" t="str">
        <f>VLOOKUP($C1284,'Raw-products'!$A$2:$H$1261,MATCH(J$1,'Raw-products'!$A$1:$H$1,0))</f>
        <v>yellow</v>
      </c>
      <c r="K1284">
        <f>VLOOKUP($C1284,'Raw-products'!$A$2:$H$1261,MATCH(K$1,'Raw-products'!$A$1:$H$1,0))</f>
        <v>92</v>
      </c>
      <c r="L1284">
        <f>VLOOKUP($C1284,'Raw-products'!$A$2:$H$1261,MATCH(L$1,'Raw-products'!$A$1:$H$1,0))</f>
        <v>55</v>
      </c>
      <c r="M1284" s="5">
        <f t="shared" si="40"/>
        <v>5060</v>
      </c>
      <c r="N1284" cm="1">
        <f t="array" ref="N1284:Q1284">_xlfn.XLOOKUP($B1284,'Raw -orders'!$A:$A,'Raw -orders'!$B:$E)</f>
        <v>189</v>
      </c>
      <c r="O1284">
        <v>40896</v>
      </c>
      <c r="P1284" s="1">
        <v>44381</v>
      </c>
      <c r="Q1284" s="1">
        <v>44406</v>
      </c>
      <c r="R1284" t="str" cm="1">
        <f t="array" ref="R1284:Y1284">_xlfn.XLOOKUP($N1284,'Raw - customers'!$A:$A,'Raw - customers'!$B:$I)</f>
        <v>Deedee Pashe</v>
      </c>
      <c r="S1284" t="str">
        <v>Bigender</v>
      </c>
      <c r="T1284">
        <v>28</v>
      </c>
      <c r="U1284" t="str">
        <v>96 Bartoletti StreetApt. 671</v>
      </c>
      <c r="V1284">
        <v>3678</v>
      </c>
      <c r="W1284" t="str">
        <v>Lake Abigailhaven</v>
      </c>
      <c r="X1284" t="str">
        <v>Western Australia</v>
      </c>
      <c r="Y1284" t="str">
        <v>Australia</v>
      </c>
      <c r="Z1284">
        <v>7</v>
      </c>
      <c r="AA1284" s="3" t="str">
        <f t="shared" si="41"/>
        <v>20 to 30</v>
      </c>
      <c r="AP1284" s="6">
        <v>189</v>
      </c>
      <c r="AQ1284" s="6" t="s">
        <v>1377</v>
      </c>
    </row>
    <row r="1285" spans="1:43" x14ac:dyDescent="0.25">
      <c r="A1285">
        <v>1283</v>
      </c>
      <c r="B1285">
        <v>265</v>
      </c>
      <c r="C1285">
        <v>479</v>
      </c>
      <c r="D1285">
        <v>118</v>
      </c>
      <c r="E1285">
        <v>1</v>
      </c>
      <c r="F1285">
        <v>118</v>
      </c>
      <c r="G1285" t="str">
        <f>VLOOKUP($C1285,'Raw-products'!$A$2:$H$1261,MATCH(G$1,'Raw-products'!$A$1:$H$1,0))</f>
        <v>Jacket</v>
      </c>
      <c r="H1285" t="str">
        <f>VLOOKUP($C1285,'Raw-products'!$A$2:$H$1261,MATCH(H$1,'Raw-products'!$A$1:$H$1,0))</f>
        <v>Puffer</v>
      </c>
      <c r="I1285" t="str">
        <f>VLOOKUP($C1285,'Raw-products'!$A$2:$H$1261,MATCH(I$1,'Raw-products'!$A$1:$H$1,0))</f>
        <v>XL</v>
      </c>
      <c r="J1285" t="str">
        <f>VLOOKUP($C1285,'Raw-products'!$A$2:$H$1261,MATCH(J$1,'Raw-products'!$A$1:$H$1,0))</f>
        <v>blue</v>
      </c>
      <c r="K1285">
        <f>VLOOKUP($C1285,'Raw-products'!$A$2:$H$1261,MATCH(K$1,'Raw-products'!$A$1:$H$1,0))</f>
        <v>110</v>
      </c>
      <c r="L1285">
        <f>VLOOKUP($C1285,'Raw-products'!$A$2:$H$1261,MATCH(L$1,'Raw-products'!$A$1:$H$1,0))</f>
        <v>80</v>
      </c>
      <c r="M1285" s="5">
        <f t="shared" si="40"/>
        <v>8800</v>
      </c>
      <c r="N1285" cm="1">
        <f t="array" ref="N1285:Q1285">_xlfn.XLOOKUP($B1285,'Raw -orders'!$A:$A,'Raw -orders'!$B:$E)</f>
        <v>189</v>
      </c>
      <c r="O1285">
        <v>40896</v>
      </c>
      <c r="P1285" s="1">
        <v>44381</v>
      </c>
      <c r="Q1285" s="1">
        <v>44406</v>
      </c>
      <c r="R1285" t="str" cm="1">
        <f t="array" ref="R1285:Y1285">_xlfn.XLOOKUP($N1285,'Raw - customers'!$A:$A,'Raw - customers'!$B:$I)</f>
        <v>Deedee Pashe</v>
      </c>
      <c r="S1285" t="str">
        <v>Bigender</v>
      </c>
      <c r="T1285">
        <v>28</v>
      </c>
      <c r="U1285" t="str">
        <v>96 Bartoletti StreetApt. 671</v>
      </c>
      <c r="V1285">
        <v>3678</v>
      </c>
      <c r="W1285" t="str">
        <v>Lake Abigailhaven</v>
      </c>
      <c r="X1285" t="str">
        <v>Western Australia</v>
      </c>
      <c r="Y1285" t="str">
        <v>Australia</v>
      </c>
      <c r="Z1285">
        <v>7</v>
      </c>
      <c r="AA1285" s="3" t="str">
        <f t="shared" si="41"/>
        <v>20 to 30</v>
      </c>
      <c r="AP1285" s="6">
        <v>189</v>
      </c>
      <c r="AQ1285" s="6" t="s">
        <v>1377</v>
      </c>
    </row>
    <row r="1286" spans="1:43" x14ac:dyDescent="0.25">
      <c r="A1286">
        <v>1284</v>
      </c>
      <c r="B1286">
        <v>265</v>
      </c>
      <c r="C1286">
        <v>813</v>
      </c>
      <c r="D1286">
        <v>117</v>
      </c>
      <c r="E1286">
        <v>1</v>
      </c>
      <c r="F1286">
        <v>117</v>
      </c>
      <c r="G1286" t="str">
        <f>VLOOKUP($C1286,'Raw-products'!$A$2:$H$1261,MATCH(G$1,'Raw-products'!$A$1:$H$1,0))</f>
        <v>Jacket</v>
      </c>
      <c r="H1286" t="str">
        <f>VLOOKUP($C1286,'Raw-products'!$A$2:$H$1261,MATCH(H$1,'Raw-products'!$A$1:$H$1,0))</f>
        <v>Shearling</v>
      </c>
      <c r="I1286" t="str">
        <f>VLOOKUP($C1286,'Raw-products'!$A$2:$H$1261,MATCH(I$1,'Raw-products'!$A$1:$H$1,0))</f>
        <v>L</v>
      </c>
      <c r="J1286" t="str">
        <f>VLOOKUP($C1286,'Raw-products'!$A$2:$H$1261,MATCH(J$1,'Raw-products'!$A$1:$H$1,0))</f>
        <v>orange</v>
      </c>
      <c r="K1286">
        <f>VLOOKUP($C1286,'Raw-products'!$A$2:$H$1261,MATCH(K$1,'Raw-products'!$A$1:$H$1,0))</f>
        <v>95</v>
      </c>
      <c r="L1286">
        <f>VLOOKUP($C1286,'Raw-products'!$A$2:$H$1261,MATCH(L$1,'Raw-products'!$A$1:$H$1,0))</f>
        <v>58</v>
      </c>
      <c r="M1286" s="5">
        <f t="shared" si="40"/>
        <v>5510</v>
      </c>
      <c r="N1286" cm="1">
        <f t="array" ref="N1286:Q1286">_xlfn.XLOOKUP($B1286,'Raw -orders'!$A:$A,'Raw -orders'!$B:$E)</f>
        <v>189</v>
      </c>
      <c r="O1286">
        <v>40896</v>
      </c>
      <c r="P1286" s="1">
        <v>44381</v>
      </c>
      <c r="Q1286" s="1">
        <v>44406</v>
      </c>
      <c r="R1286" t="str" cm="1">
        <f t="array" ref="R1286:Y1286">_xlfn.XLOOKUP($N1286,'Raw - customers'!$A:$A,'Raw - customers'!$B:$I)</f>
        <v>Deedee Pashe</v>
      </c>
      <c r="S1286" t="str">
        <v>Bigender</v>
      </c>
      <c r="T1286">
        <v>28</v>
      </c>
      <c r="U1286" t="str">
        <v>96 Bartoletti StreetApt. 671</v>
      </c>
      <c r="V1286">
        <v>3678</v>
      </c>
      <c r="W1286" t="str">
        <v>Lake Abigailhaven</v>
      </c>
      <c r="X1286" t="str">
        <v>Western Australia</v>
      </c>
      <c r="Y1286" t="str">
        <v>Australia</v>
      </c>
      <c r="Z1286">
        <v>7</v>
      </c>
      <c r="AA1286" s="3" t="str">
        <f t="shared" si="41"/>
        <v>20 to 30</v>
      </c>
      <c r="AP1286" s="6">
        <v>189</v>
      </c>
      <c r="AQ1286" s="6" t="s">
        <v>1377</v>
      </c>
    </row>
    <row r="1287" spans="1:43" x14ac:dyDescent="0.25">
      <c r="A1287">
        <v>1285</v>
      </c>
      <c r="B1287">
        <v>265</v>
      </c>
      <c r="C1287">
        <v>630</v>
      </c>
      <c r="D1287">
        <v>93</v>
      </c>
      <c r="E1287">
        <v>1</v>
      </c>
      <c r="F1287">
        <v>93</v>
      </c>
      <c r="G1287" t="str">
        <f>VLOOKUP($C1287,'Raw-products'!$A$2:$H$1261,MATCH(G$1,'Raw-products'!$A$1:$H$1,0))</f>
        <v>Jacket</v>
      </c>
      <c r="H1287" t="str">
        <f>VLOOKUP($C1287,'Raw-products'!$A$2:$H$1261,MATCH(H$1,'Raw-products'!$A$1:$H$1,0))</f>
        <v>Coach</v>
      </c>
      <c r="I1287" t="str">
        <f>VLOOKUP($C1287,'Raw-products'!$A$2:$H$1261,MATCH(I$1,'Raw-products'!$A$1:$H$1,0))</f>
        <v>XS</v>
      </c>
      <c r="J1287" t="str">
        <f>VLOOKUP($C1287,'Raw-products'!$A$2:$H$1261,MATCH(J$1,'Raw-products'!$A$1:$H$1,0))</f>
        <v>red</v>
      </c>
      <c r="K1287">
        <f>VLOOKUP($C1287,'Raw-products'!$A$2:$H$1261,MATCH(K$1,'Raw-products'!$A$1:$H$1,0))</f>
        <v>115</v>
      </c>
      <c r="L1287">
        <f>VLOOKUP($C1287,'Raw-products'!$A$2:$H$1261,MATCH(L$1,'Raw-products'!$A$1:$H$1,0))</f>
        <v>71</v>
      </c>
      <c r="M1287" s="5">
        <f t="shared" si="40"/>
        <v>8165</v>
      </c>
      <c r="N1287" cm="1">
        <f t="array" ref="N1287:Q1287">_xlfn.XLOOKUP($B1287,'Raw -orders'!$A:$A,'Raw -orders'!$B:$E)</f>
        <v>189</v>
      </c>
      <c r="O1287">
        <v>40896</v>
      </c>
      <c r="P1287" s="1">
        <v>44381</v>
      </c>
      <c r="Q1287" s="1">
        <v>44406</v>
      </c>
      <c r="R1287" t="str" cm="1">
        <f t="array" ref="R1287:Y1287">_xlfn.XLOOKUP($N1287,'Raw - customers'!$A:$A,'Raw - customers'!$B:$I)</f>
        <v>Deedee Pashe</v>
      </c>
      <c r="S1287" t="str">
        <v>Bigender</v>
      </c>
      <c r="T1287">
        <v>28</v>
      </c>
      <c r="U1287" t="str">
        <v>96 Bartoletti StreetApt. 671</v>
      </c>
      <c r="V1287">
        <v>3678</v>
      </c>
      <c r="W1287" t="str">
        <v>Lake Abigailhaven</v>
      </c>
      <c r="X1287" t="str">
        <v>Western Australia</v>
      </c>
      <c r="Y1287" t="str">
        <v>Australia</v>
      </c>
      <c r="Z1287">
        <v>7</v>
      </c>
      <c r="AA1287" s="3" t="str">
        <f t="shared" si="41"/>
        <v>20 to 30</v>
      </c>
      <c r="AP1287" s="6">
        <v>189</v>
      </c>
      <c r="AQ1287" s="6" t="s">
        <v>1377</v>
      </c>
    </row>
    <row r="1288" spans="1:43" x14ac:dyDescent="0.25">
      <c r="A1288">
        <v>1286</v>
      </c>
      <c r="B1288">
        <v>265</v>
      </c>
      <c r="C1288">
        <v>462</v>
      </c>
      <c r="D1288">
        <v>118</v>
      </c>
      <c r="E1288">
        <v>1</v>
      </c>
      <c r="F1288">
        <v>118</v>
      </c>
      <c r="G1288" t="str">
        <f>VLOOKUP($C1288,'Raw-products'!$A$2:$H$1261,MATCH(G$1,'Raw-products'!$A$1:$H$1,0))</f>
        <v>Jacket</v>
      </c>
      <c r="H1288" t="str">
        <f>VLOOKUP($C1288,'Raw-products'!$A$2:$H$1261,MATCH(H$1,'Raw-products'!$A$1:$H$1,0))</f>
        <v>Puffer</v>
      </c>
      <c r="I1288" t="str">
        <f>VLOOKUP($C1288,'Raw-products'!$A$2:$H$1261,MATCH(I$1,'Raw-products'!$A$1:$H$1,0))</f>
        <v>M</v>
      </c>
      <c r="J1288" t="str">
        <f>VLOOKUP($C1288,'Raw-products'!$A$2:$H$1261,MATCH(J$1,'Raw-products'!$A$1:$H$1,0))</f>
        <v>orange</v>
      </c>
      <c r="K1288">
        <f>VLOOKUP($C1288,'Raw-products'!$A$2:$H$1261,MATCH(K$1,'Raw-products'!$A$1:$H$1,0))</f>
        <v>110</v>
      </c>
      <c r="L1288">
        <f>VLOOKUP($C1288,'Raw-products'!$A$2:$H$1261,MATCH(L$1,'Raw-products'!$A$1:$H$1,0))</f>
        <v>61</v>
      </c>
      <c r="M1288" s="5">
        <f t="shared" si="40"/>
        <v>6710</v>
      </c>
      <c r="N1288" cm="1">
        <f t="array" ref="N1288:Q1288">_xlfn.XLOOKUP($B1288,'Raw -orders'!$A:$A,'Raw -orders'!$B:$E)</f>
        <v>189</v>
      </c>
      <c r="O1288">
        <v>40896</v>
      </c>
      <c r="P1288" s="1">
        <v>44381</v>
      </c>
      <c r="Q1288" s="1">
        <v>44406</v>
      </c>
      <c r="R1288" t="str" cm="1">
        <f t="array" ref="R1288:Y1288">_xlfn.XLOOKUP($N1288,'Raw - customers'!$A:$A,'Raw - customers'!$B:$I)</f>
        <v>Deedee Pashe</v>
      </c>
      <c r="S1288" t="str">
        <v>Bigender</v>
      </c>
      <c r="T1288">
        <v>28</v>
      </c>
      <c r="U1288" t="str">
        <v>96 Bartoletti StreetApt. 671</v>
      </c>
      <c r="V1288">
        <v>3678</v>
      </c>
      <c r="W1288" t="str">
        <v>Lake Abigailhaven</v>
      </c>
      <c r="X1288" t="str">
        <v>Western Australia</v>
      </c>
      <c r="Y1288" t="str">
        <v>Australia</v>
      </c>
      <c r="Z1288">
        <v>7</v>
      </c>
      <c r="AA1288" s="3" t="str">
        <f t="shared" si="41"/>
        <v>20 to 30</v>
      </c>
      <c r="AP1288" s="6">
        <v>189</v>
      </c>
      <c r="AQ1288" s="6" t="s">
        <v>1377</v>
      </c>
    </row>
    <row r="1289" spans="1:43" x14ac:dyDescent="0.25">
      <c r="A1289">
        <v>1287</v>
      </c>
      <c r="B1289">
        <v>266</v>
      </c>
      <c r="C1289">
        <v>209</v>
      </c>
      <c r="D1289">
        <v>98</v>
      </c>
      <c r="E1289">
        <v>1</v>
      </c>
      <c r="F1289">
        <v>98</v>
      </c>
      <c r="G1289" t="str">
        <f>VLOOKUP($C1289,'Raw-products'!$A$2:$H$1261,MATCH(G$1,'Raw-products'!$A$1:$H$1,0))</f>
        <v>Shirt</v>
      </c>
      <c r="H1289" t="str">
        <f>VLOOKUP($C1289,'Raw-products'!$A$2:$H$1261,MATCH(H$1,'Raw-products'!$A$1:$H$1,0))</f>
        <v>Camp Collared</v>
      </c>
      <c r="I1289" t="str">
        <f>VLOOKUP($C1289,'Raw-products'!$A$2:$H$1261,MATCH(I$1,'Raw-products'!$A$1:$H$1,0))</f>
        <v>XL</v>
      </c>
      <c r="J1289" t="str">
        <f>VLOOKUP($C1289,'Raw-products'!$A$2:$H$1261,MATCH(J$1,'Raw-products'!$A$1:$H$1,0))</f>
        <v>violet</v>
      </c>
      <c r="K1289">
        <f>VLOOKUP($C1289,'Raw-products'!$A$2:$H$1261,MATCH(K$1,'Raw-products'!$A$1:$H$1,0))</f>
        <v>112</v>
      </c>
      <c r="L1289">
        <f>VLOOKUP($C1289,'Raw-products'!$A$2:$H$1261,MATCH(L$1,'Raw-products'!$A$1:$H$1,0))</f>
        <v>40</v>
      </c>
      <c r="M1289" s="5">
        <f t="shared" si="40"/>
        <v>4480</v>
      </c>
      <c r="N1289" cm="1">
        <f t="array" ref="N1289:Q1289">_xlfn.XLOOKUP($B1289,'Raw -orders'!$A:$A,'Raw -orders'!$B:$E)</f>
        <v>623</v>
      </c>
      <c r="O1289">
        <v>58746</v>
      </c>
      <c r="P1289" s="1">
        <v>44265</v>
      </c>
      <c r="Q1289" s="1">
        <v>44275</v>
      </c>
      <c r="R1289" t="str" cm="1">
        <f t="array" ref="R1289:Y1289">_xlfn.XLOOKUP($N1289,'Raw - customers'!$A:$A,'Raw - customers'!$B:$I)</f>
        <v>Hort Ridding</v>
      </c>
      <c r="S1289" t="str">
        <v>Agender</v>
      </c>
      <c r="T1289">
        <v>57</v>
      </c>
      <c r="U1289" t="str">
        <v>64 Andrew StreetSuite 948</v>
      </c>
      <c r="V1289">
        <v>3236</v>
      </c>
      <c r="W1289" t="str">
        <v>West Ashley</v>
      </c>
      <c r="X1289" t="str">
        <v>South Australia</v>
      </c>
      <c r="Y1289" t="str">
        <v>Australia</v>
      </c>
      <c r="Z1289">
        <v>3</v>
      </c>
      <c r="AA1289" s="3" t="str">
        <f t="shared" si="41"/>
        <v>0 to 10</v>
      </c>
      <c r="AP1289" s="6">
        <v>623</v>
      </c>
      <c r="AQ1289" s="6" t="s">
        <v>1345</v>
      </c>
    </row>
    <row r="1290" spans="1:43" x14ac:dyDescent="0.25">
      <c r="A1290">
        <v>1288</v>
      </c>
      <c r="B1290">
        <v>266</v>
      </c>
      <c r="C1290">
        <v>229</v>
      </c>
      <c r="D1290">
        <v>106</v>
      </c>
      <c r="E1290">
        <v>2</v>
      </c>
      <c r="F1290">
        <v>212</v>
      </c>
      <c r="G1290" t="str">
        <f>VLOOKUP($C1290,'Raw-products'!$A$2:$H$1261,MATCH(G$1,'Raw-products'!$A$1:$H$1,0))</f>
        <v>Shirt</v>
      </c>
      <c r="H1290" t="str">
        <f>VLOOKUP($C1290,'Raw-products'!$A$2:$H$1261,MATCH(H$1,'Raw-products'!$A$1:$H$1,0))</f>
        <v>Chambray</v>
      </c>
      <c r="I1290" t="str">
        <f>VLOOKUP($C1290,'Raw-products'!$A$2:$H$1261,MATCH(I$1,'Raw-products'!$A$1:$H$1,0))</f>
        <v>XL</v>
      </c>
      <c r="J1290" t="str">
        <f>VLOOKUP($C1290,'Raw-products'!$A$2:$H$1261,MATCH(J$1,'Raw-products'!$A$1:$H$1,0))</f>
        <v>green</v>
      </c>
      <c r="K1290">
        <f>VLOOKUP($C1290,'Raw-products'!$A$2:$H$1261,MATCH(K$1,'Raw-products'!$A$1:$H$1,0))</f>
        <v>105</v>
      </c>
      <c r="L1290">
        <f>VLOOKUP($C1290,'Raw-products'!$A$2:$H$1261,MATCH(L$1,'Raw-products'!$A$1:$H$1,0))</f>
        <v>58</v>
      </c>
      <c r="M1290" s="5">
        <f t="shared" si="40"/>
        <v>6090</v>
      </c>
      <c r="N1290" cm="1">
        <f t="array" ref="N1290:Q1290">_xlfn.XLOOKUP($B1290,'Raw -orders'!$A:$A,'Raw -orders'!$B:$E)</f>
        <v>623</v>
      </c>
      <c r="O1290">
        <v>58746</v>
      </c>
      <c r="P1290" s="1">
        <v>44265</v>
      </c>
      <c r="Q1290" s="1">
        <v>44275</v>
      </c>
      <c r="R1290" t="str" cm="1">
        <f t="array" ref="R1290:Y1290">_xlfn.XLOOKUP($N1290,'Raw - customers'!$A:$A,'Raw - customers'!$B:$I)</f>
        <v>Hort Ridding</v>
      </c>
      <c r="S1290" t="str">
        <v>Agender</v>
      </c>
      <c r="T1290">
        <v>57</v>
      </c>
      <c r="U1290" t="str">
        <v>64 Andrew StreetSuite 948</v>
      </c>
      <c r="V1290">
        <v>3236</v>
      </c>
      <c r="W1290" t="str">
        <v>West Ashley</v>
      </c>
      <c r="X1290" t="str">
        <v>South Australia</v>
      </c>
      <c r="Y1290" t="str">
        <v>Australia</v>
      </c>
      <c r="Z1290">
        <v>3</v>
      </c>
      <c r="AA1290" s="3" t="str">
        <f t="shared" si="41"/>
        <v>0 to 10</v>
      </c>
      <c r="AP1290" s="6">
        <v>623</v>
      </c>
      <c r="AQ1290" s="6" t="s">
        <v>1345</v>
      </c>
    </row>
    <row r="1291" spans="1:43" x14ac:dyDescent="0.25">
      <c r="A1291">
        <v>1289</v>
      </c>
      <c r="B1291">
        <v>266</v>
      </c>
      <c r="C1291">
        <v>318</v>
      </c>
      <c r="D1291">
        <v>109</v>
      </c>
      <c r="E1291">
        <v>2</v>
      </c>
      <c r="F1291">
        <v>218</v>
      </c>
      <c r="G1291" t="str">
        <f>VLOOKUP($C1291,'Raw-products'!$A$2:$H$1261,MATCH(G$1,'Raw-products'!$A$1:$H$1,0))</f>
        <v>Shirt</v>
      </c>
      <c r="H1291" t="str">
        <f>VLOOKUP($C1291,'Raw-products'!$A$2:$H$1261,MATCH(H$1,'Raw-products'!$A$1:$H$1,0))</f>
        <v>Mandarin Collar</v>
      </c>
      <c r="I1291" t="str">
        <f>VLOOKUP($C1291,'Raw-products'!$A$2:$H$1261,MATCH(I$1,'Raw-products'!$A$1:$H$1,0))</f>
        <v>L</v>
      </c>
      <c r="J1291" t="str">
        <f>VLOOKUP($C1291,'Raw-products'!$A$2:$H$1261,MATCH(J$1,'Raw-products'!$A$1:$H$1,0))</f>
        <v>red</v>
      </c>
      <c r="K1291">
        <f>VLOOKUP($C1291,'Raw-products'!$A$2:$H$1261,MATCH(K$1,'Raw-products'!$A$1:$H$1,0))</f>
        <v>108</v>
      </c>
      <c r="L1291">
        <f>VLOOKUP($C1291,'Raw-products'!$A$2:$H$1261,MATCH(L$1,'Raw-products'!$A$1:$H$1,0))</f>
        <v>54</v>
      </c>
      <c r="M1291" s="5">
        <f t="shared" si="40"/>
        <v>5832</v>
      </c>
      <c r="N1291" cm="1">
        <f t="array" ref="N1291:Q1291">_xlfn.XLOOKUP($B1291,'Raw -orders'!$A:$A,'Raw -orders'!$B:$E)</f>
        <v>623</v>
      </c>
      <c r="O1291">
        <v>58746</v>
      </c>
      <c r="P1291" s="1">
        <v>44265</v>
      </c>
      <c r="Q1291" s="1">
        <v>44275</v>
      </c>
      <c r="R1291" t="str" cm="1">
        <f t="array" ref="R1291:Y1291">_xlfn.XLOOKUP($N1291,'Raw - customers'!$A:$A,'Raw - customers'!$B:$I)</f>
        <v>Hort Ridding</v>
      </c>
      <c r="S1291" t="str">
        <v>Agender</v>
      </c>
      <c r="T1291">
        <v>57</v>
      </c>
      <c r="U1291" t="str">
        <v>64 Andrew StreetSuite 948</v>
      </c>
      <c r="V1291">
        <v>3236</v>
      </c>
      <c r="W1291" t="str">
        <v>West Ashley</v>
      </c>
      <c r="X1291" t="str">
        <v>South Australia</v>
      </c>
      <c r="Y1291" t="str">
        <v>Australia</v>
      </c>
      <c r="Z1291">
        <v>3</v>
      </c>
      <c r="AA1291" s="3" t="str">
        <f t="shared" si="41"/>
        <v>0 to 10</v>
      </c>
      <c r="AP1291" s="6">
        <v>623</v>
      </c>
      <c r="AQ1291" s="6" t="s">
        <v>1345</v>
      </c>
    </row>
    <row r="1292" spans="1:43" x14ac:dyDescent="0.25">
      <c r="A1292">
        <v>1290</v>
      </c>
      <c r="B1292">
        <v>266</v>
      </c>
      <c r="C1292">
        <v>224</v>
      </c>
      <c r="D1292">
        <v>106</v>
      </c>
      <c r="E1292">
        <v>2</v>
      </c>
      <c r="F1292">
        <v>212</v>
      </c>
      <c r="G1292" t="str">
        <f>VLOOKUP($C1292,'Raw-products'!$A$2:$H$1261,MATCH(G$1,'Raw-products'!$A$1:$H$1,0))</f>
        <v>Shirt</v>
      </c>
      <c r="H1292" t="str">
        <f>VLOOKUP($C1292,'Raw-products'!$A$2:$H$1261,MATCH(H$1,'Raw-products'!$A$1:$H$1,0))</f>
        <v>Chambray</v>
      </c>
      <c r="I1292" t="str">
        <f>VLOOKUP($C1292,'Raw-products'!$A$2:$H$1261,MATCH(I$1,'Raw-products'!$A$1:$H$1,0))</f>
        <v>XL</v>
      </c>
      <c r="J1292" t="str">
        <f>VLOOKUP($C1292,'Raw-products'!$A$2:$H$1261,MATCH(J$1,'Raw-products'!$A$1:$H$1,0))</f>
        <v>yellow</v>
      </c>
      <c r="K1292">
        <f>VLOOKUP($C1292,'Raw-products'!$A$2:$H$1261,MATCH(K$1,'Raw-products'!$A$1:$H$1,0))</f>
        <v>105</v>
      </c>
      <c r="L1292">
        <f>VLOOKUP($C1292,'Raw-products'!$A$2:$H$1261,MATCH(L$1,'Raw-products'!$A$1:$H$1,0))</f>
        <v>53</v>
      </c>
      <c r="M1292" s="5">
        <f t="shared" si="40"/>
        <v>5565</v>
      </c>
      <c r="N1292" cm="1">
        <f t="array" ref="N1292:Q1292">_xlfn.XLOOKUP($B1292,'Raw -orders'!$A:$A,'Raw -orders'!$B:$E)</f>
        <v>623</v>
      </c>
      <c r="O1292">
        <v>58746</v>
      </c>
      <c r="P1292" s="1">
        <v>44265</v>
      </c>
      <c r="Q1292" s="1">
        <v>44275</v>
      </c>
      <c r="R1292" t="str" cm="1">
        <f t="array" ref="R1292:Y1292">_xlfn.XLOOKUP($N1292,'Raw - customers'!$A:$A,'Raw - customers'!$B:$I)</f>
        <v>Hort Ridding</v>
      </c>
      <c r="S1292" t="str">
        <v>Agender</v>
      </c>
      <c r="T1292">
        <v>57</v>
      </c>
      <c r="U1292" t="str">
        <v>64 Andrew StreetSuite 948</v>
      </c>
      <c r="V1292">
        <v>3236</v>
      </c>
      <c r="W1292" t="str">
        <v>West Ashley</v>
      </c>
      <c r="X1292" t="str">
        <v>South Australia</v>
      </c>
      <c r="Y1292" t="str">
        <v>Australia</v>
      </c>
      <c r="Z1292">
        <v>3</v>
      </c>
      <c r="AA1292" s="3" t="str">
        <f t="shared" si="41"/>
        <v>0 to 10</v>
      </c>
      <c r="AP1292" s="6">
        <v>623</v>
      </c>
      <c r="AQ1292" s="6" t="s">
        <v>1345</v>
      </c>
    </row>
    <row r="1293" spans="1:43" x14ac:dyDescent="0.25">
      <c r="A1293">
        <v>1291</v>
      </c>
      <c r="B1293">
        <v>266</v>
      </c>
      <c r="C1293">
        <v>1212</v>
      </c>
      <c r="D1293">
        <v>105</v>
      </c>
      <c r="E1293">
        <v>1</v>
      </c>
      <c r="F1293">
        <v>105</v>
      </c>
      <c r="G1293" t="str">
        <f>VLOOKUP($C1293,'Raw-products'!$A$2:$H$1261,MATCH(G$1,'Raw-products'!$A$1:$H$1,0))</f>
        <v>Trousers</v>
      </c>
      <c r="H1293" t="str">
        <f>VLOOKUP($C1293,'Raw-products'!$A$2:$H$1261,MATCH(H$1,'Raw-products'!$A$1:$H$1,0))</f>
        <v>Pleated</v>
      </c>
      <c r="I1293" t="str">
        <f>VLOOKUP($C1293,'Raw-products'!$A$2:$H$1261,MATCH(I$1,'Raw-products'!$A$1:$H$1,0))</f>
        <v>M</v>
      </c>
      <c r="J1293" t="str">
        <f>VLOOKUP($C1293,'Raw-products'!$A$2:$H$1261,MATCH(J$1,'Raw-products'!$A$1:$H$1,0))</f>
        <v>blue</v>
      </c>
      <c r="K1293">
        <f>VLOOKUP($C1293,'Raw-products'!$A$2:$H$1261,MATCH(K$1,'Raw-products'!$A$1:$H$1,0))</f>
        <v>90</v>
      </c>
      <c r="L1293">
        <f>VLOOKUP($C1293,'Raw-products'!$A$2:$H$1261,MATCH(L$1,'Raw-products'!$A$1:$H$1,0))</f>
        <v>66</v>
      </c>
      <c r="M1293" s="5">
        <f t="shared" si="40"/>
        <v>5940</v>
      </c>
      <c r="N1293" cm="1">
        <f t="array" ref="N1293:Q1293">_xlfn.XLOOKUP($B1293,'Raw -orders'!$A:$A,'Raw -orders'!$B:$E)</f>
        <v>623</v>
      </c>
      <c r="O1293">
        <v>58746</v>
      </c>
      <c r="P1293" s="1">
        <v>44265</v>
      </c>
      <c r="Q1293" s="1">
        <v>44275</v>
      </c>
      <c r="R1293" t="str" cm="1">
        <f t="array" ref="R1293:Y1293">_xlfn.XLOOKUP($N1293,'Raw - customers'!$A:$A,'Raw - customers'!$B:$I)</f>
        <v>Hort Ridding</v>
      </c>
      <c r="S1293" t="str">
        <v>Agender</v>
      </c>
      <c r="T1293">
        <v>57</v>
      </c>
      <c r="U1293" t="str">
        <v>64 Andrew StreetSuite 948</v>
      </c>
      <c r="V1293">
        <v>3236</v>
      </c>
      <c r="W1293" t="str">
        <v>West Ashley</v>
      </c>
      <c r="X1293" t="str">
        <v>South Australia</v>
      </c>
      <c r="Y1293" t="str">
        <v>Australia</v>
      </c>
      <c r="Z1293">
        <v>3</v>
      </c>
      <c r="AA1293" s="3" t="str">
        <f t="shared" si="41"/>
        <v>0 to 10</v>
      </c>
      <c r="AP1293" s="6">
        <v>623</v>
      </c>
      <c r="AQ1293" s="6" t="s">
        <v>1345</v>
      </c>
    </row>
    <row r="1294" spans="1:43" x14ac:dyDescent="0.25">
      <c r="A1294">
        <v>1292</v>
      </c>
      <c r="B1294">
        <v>266</v>
      </c>
      <c r="C1294">
        <v>1258</v>
      </c>
      <c r="D1294">
        <v>112</v>
      </c>
      <c r="E1294">
        <v>2</v>
      </c>
      <c r="F1294">
        <v>224</v>
      </c>
      <c r="G1294" t="str">
        <f>VLOOKUP($C1294,'Raw-products'!$A$2:$H$1261,MATCH(G$1,'Raw-products'!$A$1:$H$1,0))</f>
        <v>Trousers</v>
      </c>
      <c r="H1294" t="str">
        <f>VLOOKUP($C1294,'Raw-products'!$A$2:$H$1261,MATCH(H$1,'Raw-products'!$A$1:$H$1,0))</f>
        <v>Tracksuit Bottoms</v>
      </c>
      <c r="I1294" t="str">
        <f>VLOOKUP($C1294,'Raw-products'!$A$2:$H$1261,MATCH(I$1,'Raw-products'!$A$1:$H$1,0))</f>
        <v>L</v>
      </c>
      <c r="J1294" t="str">
        <f>VLOOKUP($C1294,'Raw-products'!$A$2:$H$1261,MATCH(J$1,'Raw-products'!$A$1:$H$1,0))</f>
        <v>violet</v>
      </c>
      <c r="K1294">
        <f>VLOOKUP($C1294,'Raw-products'!$A$2:$H$1261,MATCH(K$1,'Raw-products'!$A$1:$H$1,0))</f>
        <v>91</v>
      </c>
      <c r="L1294">
        <f>VLOOKUP($C1294,'Raw-products'!$A$2:$H$1261,MATCH(L$1,'Raw-products'!$A$1:$H$1,0))</f>
        <v>45</v>
      </c>
      <c r="M1294" s="5">
        <f t="shared" si="40"/>
        <v>4095</v>
      </c>
      <c r="N1294" cm="1">
        <f t="array" ref="N1294:Q1294">_xlfn.XLOOKUP($B1294,'Raw -orders'!$A:$A,'Raw -orders'!$B:$E)</f>
        <v>623</v>
      </c>
      <c r="O1294">
        <v>58746</v>
      </c>
      <c r="P1294" s="1">
        <v>44265</v>
      </c>
      <c r="Q1294" s="1">
        <v>44275</v>
      </c>
      <c r="R1294" t="str" cm="1">
        <f t="array" ref="R1294:Y1294">_xlfn.XLOOKUP($N1294,'Raw - customers'!$A:$A,'Raw - customers'!$B:$I)</f>
        <v>Hort Ridding</v>
      </c>
      <c r="S1294" t="str">
        <v>Agender</v>
      </c>
      <c r="T1294">
        <v>57</v>
      </c>
      <c r="U1294" t="str">
        <v>64 Andrew StreetSuite 948</v>
      </c>
      <c r="V1294">
        <v>3236</v>
      </c>
      <c r="W1294" t="str">
        <v>West Ashley</v>
      </c>
      <c r="X1294" t="str">
        <v>South Australia</v>
      </c>
      <c r="Y1294" t="str">
        <v>Australia</v>
      </c>
      <c r="Z1294">
        <v>3</v>
      </c>
      <c r="AA1294" s="3" t="str">
        <f t="shared" si="41"/>
        <v>0 to 10</v>
      </c>
      <c r="AP1294" s="6">
        <v>623</v>
      </c>
      <c r="AQ1294" s="6" t="s">
        <v>1345</v>
      </c>
    </row>
    <row r="1295" spans="1:43" x14ac:dyDescent="0.25">
      <c r="A1295">
        <v>1293</v>
      </c>
      <c r="B1295">
        <v>266</v>
      </c>
      <c r="C1295">
        <v>1098</v>
      </c>
      <c r="D1295">
        <v>115</v>
      </c>
      <c r="E1295">
        <v>1</v>
      </c>
      <c r="F1295">
        <v>115</v>
      </c>
      <c r="G1295" t="str">
        <f>VLOOKUP($C1295,'Raw-products'!$A$2:$H$1261,MATCH(G$1,'Raw-products'!$A$1:$H$1,0))</f>
        <v>Trousers</v>
      </c>
      <c r="H1295" t="str">
        <f>VLOOKUP($C1295,'Raw-products'!$A$2:$H$1261,MATCH(H$1,'Raw-products'!$A$1:$H$1,0))</f>
        <v>Cropped</v>
      </c>
      <c r="I1295" t="str">
        <f>VLOOKUP($C1295,'Raw-products'!$A$2:$H$1261,MATCH(I$1,'Raw-products'!$A$1:$H$1,0))</f>
        <v>L</v>
      </c>
      <c r="J1295" t="str">
        <f>VLOOKUP($C1295,'Raw-products'!$A$2:$H$1261,MATCH(J$1,'Raw-products'!$A$1:$H$1,0))</f>
        <v>yellow</v>
      </c>
      <c r="K1295">
        <f>VLOOKUP($C1295,'Raw-products'!$A$2:$H$1261,MATCH(K$1,'Raw-products'!$A$1:$H$1,0))</f>
        <v>99</v>
      </c>
      <c r="L1295">
        <f>VLOOKUP($C1295,'Raw-products'!$A$2:$H$1261,MATCH(L$1,'Raw-products'!$A$1:$H$1,0))</f>
        <v>60</v>
      </c>
      <c r="M1295" s="5">
        <f t="shared" si="40"/>
        <v>5940</v>
      </c>
      <c r="N1295" cm="1">
        <f t="array" ref="N1295:Q1295">_xlfn.XLOOKUP($B1295,'Raw -orders'!$A:$A,'Raw -orders'!$B:$E)</f>
        <v>623</v>
      </c>
      <c r="O1295">
        <v>58746</v>
      </c>
      <c r="P1295" s="1">
        <v>44265</v>
      </c>
      <c r="Q1295" s="1">
        <v>44275</v>
      </c>
      <c r="R1295" t="str" cm="1">
        <f t="array" ref="R1295:Y1295">_xlfn.XLOOKUP($N1295,'Raw - customers'!$A:$A,'Raw - customers'!$B:$I)</f>
        <v>Hort Ridding</v>
      </c>
      <c r="S1295" t="str">
        <v>Agender</v>
      </c>
      <c r="T1295">
        <v>57</v>
      </c>
      <c r="U1295" t="str">
        <v>64 Andrew StreetSuite 948</v>
      </c>
      <c r="V1295">
        <v>3236</v>
      </c>
      <c r="W1295" t="str">
        <v>West Ashley</v>
      </c>
      <c r="X1295" t="str">
        <v>South Australia</v>
      </c>
      <c r="Y1295" t="str">
        <v>Australia</v>
      </c>
      <c r="Z1295">
        <v>3</v>
      </c>
      <c r="AA1295" s="3" t="str">
        <f t="shared" si="41"/>
        <v>0 to 10</v>
      </c>
      <c r="AP1295" s="6">
        <v>623</v>
      </c>
      <c r="AQ1295" s="6" t="s">
        <v>1345</v>
      </c>
    </row>
    <row r="1296" spans="1:43" x14ac:dyDescent="0.25">
      <c r="A1296">
        <v>1294</v>
      </c>
      <c r="B1296">
        <v>267</v>
      </c>
      <c r="C1296">
        <v>252</v>
      </c>
      <c r="D1296">
        <v>95</v>
      </c>
      <c r="E1296">
        <v>1</v>
      </c>
      <c r="F1296">
        <v>95</v>
      </c>
      <c r="G1296" t="str">
        <f>VLOOKUP($C1296,'Raw-products'!$A$2:$H$1261,MATCH(G$1,'Raw-products'!$A$1:$H$1,0))</f>
        <v>Shirt</v>
      </c>
      <c r="H1296" t="str">
        <f>VLOOKUP($C1296,'Raw-products'!$A$2:$H$1261,MATCH(H$1,'Raw-products'!$A$1:$H$1,0))</f>
        <v>Polo</v>
      </c>
      <c r="I1296" t="str">
        <f>VLOOKUP($C1296,'Raw-products'!$A$2:$H$1261,MATCH(I$1,'Raw-products'!$A$1:$H$1,0))</f>
        <v>M</v>
      </c>
      <c r="J1296" t="str">
        <f>VLOOKUP($C1296,'Raw-products'!$A$2:$H$1261,MATCH(J$1,'Raw-products'!$A$1:$H$1,0))</f>
        <v>orange</v>
      </c>
      <c r="K1296">
        <f>VLOOKUP($C1296,'Raw-products'!$A$2:$H$1261,MATCH(K$1,'Raw-products'!$A$1:$H$1,0))</f>
        <v>117</v>
      </c>
      <c r="L1296">
        <f>VLOOKUP($C1296,'Raw-products'!$A$2:$H$1261,MATCH(L$1,'Raw-products'!$A$1:$H$1,0))</f>
        <v>67</v>
      </c>
      <c r="M1296" s="5">
        <f t="shared" si="40"/>
        <v>7839</v>
      </c>
      <c r="N1296" cm="1">
        <f t="array" ref="N1296:Q1296">_xlfn.XLOOKUP($B1296,'Raw -orders'!$A:$A,'Raw -orders'!$B:$E)</f>
        <v>34</v>
      </c>
      <c r="O1296">
        <v>44791</v>
      </c>
      <c r="P1296" s="1">
        <v>44450</v>
      </c>
      <c r="Q1296" s="1">
        <v>44451</v>
      </c>
      <c r="R1296" t="str" cm="1">
        <f t="array" ref="R1296:Y1296">_xlfn.XLOOKUP($N1296,'Raw - customers'!$A:$A,'Raw - customers'!$B:$I)</f>
        <v>Ninon Corteney</v>
      </c>
      <c r="S1296" t="str">
        <v>Non-binary</v>
      </c>
      <c r="T1296">
        <v>55</v>
      </c>
      <c r="U1296" t="str">
        <v>09 Robinson SquareApt. 647</v>
      </c>
      <c r="V1296">
        <v>5387</v>
      </c>
      <c r="W1296" t="str">
        <v>Sauerfort</v>
      </c>
      <c r="X1296" t="str">
        <v>Western Australia</v>
      </c>
      <c r="Y1296" t="str">
        <v>Australia</v>
      </c>
      <c r="Z1296">
        <v>9</v>
      </c>
      <c r="AA1296" s="3" t="str">
        <f t="shared" si="41"/>
        <v>0 to 10</v>
      </c>
      <c r="AP1296" s="6">
        <v>34</v>
      </c>
      <c r="AQ1296" s="6" t="s">
        <v>1377</v>
      </c>
    </row>
    <row r="1297" spans="1:43" x14ac:dyDescent="0.25">
      <c r="A1297">
        <v>1295</v>
      </c>
      <c r="B1297">
        <v>267</v>
      </c>
      <c r="C1297">
        <v>298</v>
      </c>
      <c r="D1297">
        <v>105</v>
      </c>
      <c r="E1297">
        <v>2</v>
      </c>
      <c r="F1297">
        <v>210</v>
      </c>
      <c r="G1297" t="str">
        <f>VLOOKUP($C1297,'Raw-products'!$A$2:$H$1261,MATCH(G$1,'Raw-products'!$A$1:$H$1,0))</f>
        <v>Shirt</v>
      </c>
      <c r="H1297" t="str">
        <f>VLOOKUP($C1297,'Raw-products'!$A$2:$H$1261,MATCH(H$1,'Raw-products'!$A$1:$H$1,0))</f>
        <v>Cuban Collar</v>
      </c>
      <c r="I1297" t="str">
        <f>VLOOKUP($C1297,'Raw-products'!$A$2:$H$1261,MATCH(I$1,'Raw-products'!$A$1:$H$1,0))</f>
        <v>L</v>
      </c>
      <c r="J1297" t="str">
        <f>VLOOKUP($C1297,'Raw-products'!$A$2:$H$1261,MATCH(J$1,'Raw-products'!$A$1:$H$1,0))</f>
        <v>green</v>
      </c>
      <c r="K1297">
        <f>VLOOKUP($C1297,'Raw-products'!$A$2:$H$1261,MATCH(K$1,'Raw-products'!$A$1:$H$1,0))</f>
        <v>93</v>
      </c>
      <c r="L1297">
        <f>VLOOKUP($C1297,'Raw-products'!$A$2:$H$1261,MATCH(L$1,'Raw-products'!$A$1:$H$1,0))</f>
        <v>58</v>
      </c>
      <c r="M1297" s="5">
        <f t="shared" si="40"/>
        <v>5394</v>
      </c>
      <c r="N1297" cm="1">
        <f t="array" ref="N1297:Q1297">_xlfn.XLOOKUP($B1297,'Raw -orders'!$A:$A,'Raw -orders'!$B:$E)</f>
        <v>34</v>
      </c>
      <c r="O1297">
        <v>44791</v>
      </c>
      <c r="P1297" s="1">
        <v>44450</v>
      </c>
      <c r="Q1297" s="1">
        <v>44451</v>
      </c>
      <c r="R1297" t="str" cm="1">
        <f t="array" ref="R1297:Y1297">_xlfn.XLOOKUP($N1297,'Raw - customers'!$A:$A,'Raw - customers'!$B:$I)</f>
        <v>Ninon Corteney</v>
      </c>
      <c r="S1297" t="str">
        <v>Non-binary</v>
      </c>
      <c r="T1297">
        <v>55</v>
      </c>
      <c r="U1297" t="str">
        <v>09 Robinson SquareApt. 647</v>
      </c>
      <c r="V1297">
        <v>5387</v>
      </c>
      <c r="W1297" t="str">
        <v>Sauerfort</v>
      </c>
      <c r="X1297" t="str">
        <v>Western Australia</v>
      </c>
      <c r="Y1297" t="str">
        <v>Australia</v>
      </c>
      <c r="Z1297">
        <v>9</v>
      </c>
      <c r="AA1297" s="3" t="str">
        <f t="shared" si="41"/>
        <v>0 to 10</v>
      </c>
      <c r="AP1297" s="6">
        <v>34</v>
      </c>
      <c r="AQ1297" s="6" t="s">
        <v>1377</v>
      </c>
    </row>
    <row r="1298" spans="1:43" x14ac:dyDescent="0.25">
      <c r="A1298">
        <v>1296</v>
      </c>
      <c r="B1298">
        <v>267</v>
      </c>
      <c r="C1298">
        <v>372</v>
      </c>
      <c r="D1298">
        <v>94</v>
      </c>
      <c r="E1298">
        <v>3</v>
      </c>
      <c r="F1298">
        <v>282</v>
      </c>
      <c r="G1298" t="str">
        <f>VLOOKUP($C1298,'Raw-products'!$A$2:$H$1261,MATCH(G$1,'Raw-products'!$A$1:$H$1,0))</f>
        <v>Shirt</v>
      </c>
      <c r="H1298" t="str">
        <f>VLOOKUP($C1298,'Raw-products'!$A$2:$H$1261,MATCH(H$1,'Raw-products'!$A$1:$H$1,0))</f>
        <v>Henley</v>
      </c>
      <c r="I1298" t="str">
        <f>VLOOKUP($C1298,'Raw-products'!$A$2:$H$1261,MATCH(I$1,'Raw-products'!$A$1:$H$1,0))</f>
        <v>M</v>
      </c>
      <c r="J1298" t="str">
        <f>VLOOKUP($C1298,'Raw-products'!$A$2:$H$1261,MATCH(J$1,'Raw-products'!$A$1:$H$1,0))</f>
        <v>blue</v>
      </c>
      <c r="K1298">
        <f>VLOOKUP($C1298,'Raw-products'!$A$2:$H$1261,MATCH(K$1,'Raw-products'!$A$1:$H$1,0))</f>
        <v>92</v>
      </c>
      <c r="L1298">
        <f>VLOOKUP($C1298,'Raw-products'!$A$2:$H$1261,MATCH(L$1,'Raw-products'!$A$1:$H$1,0))</f>
        <v>42</v>
      </c>
      <c r="M1298" s="5">
        <f t="shared" si="40"/>
        <v>3864</v>
      </c>
      <c r="N1298" cm="1">
        <f t="array" ref="N1298:Q1298">_xlfn.XLOOKUP($B1298,'Raw -orders'!$A:$A,'Raw -orders'!$B:$E)</f>
        <v>34</v>
      </c>
      <c r="O1298">
        <v>44791</v>
      </c>
      <c r="P1298" s="1">
        <v>44450</v>
      </c>
      <c r="Q1298" s="1">
        <v>44451</v>
      </c>
      <c r="R1298" t="str" cm="1">
        <f t="array" ref="R1298:Y1298">_xlfn.XLOOKUP($N1298,'Raw - customers'!$A:$A,'Raw - customers'!$B:$I)</f>
        <v>Ninon Corteney</v>
      </c>
      <c r="S1298" t="str">
        <v>Non-binary</v>
      </c>
      <c r="T1298">
        <v>55</v>
      </c>
      <c r="U1298" t="str">
        <v>09 Robinson SquareApt. 647</v>
      </c>
      <c r="V1298">
        <v>5387</v>
      </c>
      <c r="W1298" t="str">
        <v>Sauerfort</v>
      </c>
      <c r="X1298" t="str">
        <v>Western Australia</v>
      </c>
      <c r="Y1298" t="str">
        <v>Australia</v>
      </c>
      <c r="Z1298">
        <v>9</v>
      </c>
      <c r="AA1298" s="3" t="str">
        <f t="shared" si="41"/>
        <v>0 to 10</v>
      </c>
      <c r="AP1298" s="6">
        <v>34</v>
      </c>
      <c r="AQ1298" s="6" t="s">
        <v>1377</v>
      </c>
    </row>
    <row r="1299" spans="1:43" x14ac:dyDescent="0.25">
      <c r="A1299">
        <v>1297</v>
      </c>
      <c r="B1299">
        <v>267</v>
      </c>
      <c r="C1299">
        <v>1069</v>
      </c>
      <c r="D1299">
        <v>93</v>
      </c>
      <c r="E1299">
        <v>3</v>
      </c>
      <c r="F1299">
        <v>279</v>
      </c>
      <c r="G1299" t="str">
        <f>VLOOKUP($C1299,'Raw-products'!$A$2:$H$1261,MATCH(G$1,'Raw-products'!$A$1:$H$1,0))</f>
        <v>Trousers</v>
      </c>
      <c r="H1299" t="str">
        <f>VLOOKUP($C1299,'Raw-products'!$A$2:$H$1261,MATCH(H$1,'Raw-products'!$A$1:$H$1,0))</f>
        <v>Joggers</v>
      </c>
      <c r="I1299" t="str">
        <f>VLOOKUP($C1299,'Raw-products'!$A$2:$H$1261,MATCH(I$1,'Raw-products'!$A$1:$H$1,0))</f>
        <v>XL</v>
      </c>
      <c r="J1299" t="str">
        <f>VLOOKUP($C1299,'Raw-products'!$A$2:$H$1261,MATCH(J$1,'Raw-products'!$A$1:$H$1,0))</f>
        <v>green</v>
      </c>
      <c r="K1299">
        <f>VLOOKUP($C1299,'Raw-products'!$A$2:$H$1261,MATCH(K$1,'Raw-products'!$A$1:$H$1,0))</f>
        <v>94</v>
      </c>
      <c r="L1299">
        <f>VLOOKUP($C1299,'Raw-products'!$A$2:$H$1261,MATCH(L$1,'Raw-products'!$A$1:$H$1,0))</f>
        <v>56</v>
      </c>
      <c r="M1299" s="5">
        <f t="shared" si="40"/>
        <v>5264</v>
      </c>
      <c r="N1299" cm="1">
        <f t="array" ref="N1299:Q1299">_xlfn.XLOOKUP($B1299,'Raw -orders'!$A:$A,'Raw -orders'!$B:$E)</f>
        <v>34</v>
      </c>
      <c r="O1299">
        <v>44791</v>
      </c>
      <c r="P1299" s="1">
        <v>44450</v>
      </c>
      <c r="Q1299" s="1">
        <v>44451</v>
      </c>
      <c r="R1299" t="str" cm="1">
        <f t="array" ref="R1299:Y1299">_xlfn.XLOOKUP($N1299,'Raw - customers'!$A:$A,'Raw - customers'!$B:$I)</f>
        <v>Ninon Corteney</v>
      </c>
      <c r="S1299" t="str">
        <v>Non-binary</v>
      </c>
      <c r="T1299">
        <v>55</v>
      </c>
      <c r="U1299" t="str">
        <v>09 Robinson SquareApt. 647</v>
      </c>
      <c r="V1299">
        <v>5387</v>
      </c>
      <c r="W1299" t="str">
        <v>Sauerfort</v>
      </c>
      <c r="X1299" t="str">
        <v>Western Australia</v>
      </c>
      <c r="Y1299" t="str">
        <v>Australia</v>
      </c>
      <c r="Z1299">
        <v>9</v>
      </c>
      <c r="AA1299" s="3" t="str">
        <f t="shared" si="41"/>
        <v>0 to 10</v>
      </c>
      <c r="AP1299" s="6">
        <v>34</v>
      </c>
      <c r="AQ1299" s="6" t="s">
        <v>1377</v>
      </c>
    </row>
    <row r="1300" spans="1:43" x14ac:dyDescent="0.25">
      <c r="A1300">
        <v>1298</v>
      </c>
      <c r="B1300">
        <v>268</v>
      </c>
      <c r="C1300">
        <v>1117</v>
      </c>
      <c r="D1300">
        <v>115</v>
      </c>
      <c r="E1300">
        <v>1</v>
      </c>
      <c r="F1300">
        <v>115</v>
      </c>
      <c r="G1300" t="str">
        <f>VLOOKUP($C1300,'Raw-products'!$A$2:$H$1261,MATCH(G$1,'Raw-products'!$A$1:$H$1,0))</f>
        <v>Trousers</v>
      </c>
      <c r="H1300" t="str">
        <f>VLOOKUP($C1300,'Raw-products'!$A$2:$H$1261,MATCH(H$1,'Raw-products'!$A$1:$H$1,0))</f>
        <v>Cropped</v>
      </c>
      <c r="I1300" t="str">
        <f>VLOOKUP($C1300,'Raw-products'!$A$2:$H$1261,MATCH(I$1,'Raw-products'!$A$1:$H$1,0))</f>
        <v>M</v>
      </c>
      <c r="J1300" t="str">
        <f>VLOOKUP($C1300,'Raw-products'!$A$2:$H$1261,MATCH(J$1,'Raw-products'!$A$1:$H$1,0))</f>
        <v>violet</v>
      </c>
      <c r="K1300">
        <f>VLOOKUP($C1300,'Raw-products'!$A$2:$H$1261,MATCH(K$1,'Raw-products'!$A$1:$H$1,0))</f>
        <v>99</v>
      </c>
      <c r="L1300">
        <f>VLOOKUP($C1300,'Raw-products'!$A$2:$H$1261,MATCH(L$1,'Raw-products'!$A$1:$H$1,0))</f>
        <v>47</v>
      </c>
      <c r="M1300" s="5">
        <f t="shared" si="40"/>
        <v>4653</v>
      </c>
      <c r="N1300" cm="1">
        <f t="array" ref="N1300:Q1300">_xlfn.XLOOKUP($B1300,'Raw -orders'!$A:$A,'Raw -orders'!$B:$E)</f>
        <v>530</v>
      </c>
      <c r="O1300">
        <v>57006</v>
      </c>
      <c r="P1300" s="1">
        <v>44271</v>
      </c>
      <c r="Q1300" s="1">
        <v>44296</v>
      </c>
      <c r="R1300" t="str" cm="1">
        <f t="array" ref="R1300:Y1300">_xlfn.XLOOKUP($N1300,'Raw - customers'!$A:$A,'Raw - customers'!$B:$I)</f>
        <v>Leroi Weal</v>
      </c>
      <c r="S1300" t="str">
        <v>Polygender</v>
      </c>
      <c r="T1300">
        <v>63</v>
      </c>
      <c r="U1300" t="str">
        <v>2724 Madison SummitSuite 567</v>
      </c>
      <c r="V1300">
        <v>9367</v>
      </c>
      <c r="W1300" t="str">
        <v>Lake Rose</v>
      </c>
      <c r="X1300" t="str">
        <v>Western Australia</v>
      </c>
      <c r="Y1300" t="str">
        <v>Australia</v>
      </c>
      <c r="Z1300">
        <v>3</v>
      </c>
      <c r="AA1300" s="3" t="str">
        <f t="shared" si="41"/>
        <v>20 to 30</v>
      </c>
      <c r="AP1300" s="6">
        <v>530</v>
      </c>
      <c r="AQ1300" s="6" t="s">
        <v>1377</v>
      </c>
    </row>
    <row r="1301" spans="1:43" x14ac:dyDescent="0.25">
      <c r="A1301">
        <v>1299</v>
      </c>
      <c r="B1301">
        <v>268</v>
      </c>
      <c r="C1301">
        <v>1224</v>
      </c>
      <c r="D1301">
        <v>105</v>
      </c>
      <c r="E1301">
        <v>1</v>
      </c>
      <c r="F1301">
        <v>105</v>
      </c>
      <c r="G1301" t="str">
        <f>VLOOKUP($C1301,'Raw-products'!$A$2:$H$1261,MATCH(G$1,'Raw-products'!$A$1:$H$1,0))</f>
        <v>Trousers</v>
      </c>
      <c r="H1301" t="str">
        <f>VLOOKUP($C1301,'Raw-products'!$A$2:$H$1261,MATCH(H$1,'Raw-products'!$A$1:$H$1,0))</f>
        <v>Pleated</v>
      </c>
      <c r="I1301" t="str">
        <f>VLOOKUP($C1301,'Raw-products'!$A$2:$H$1261,MATCH(I$1,'Raw-products'!$A$1:$H$1,0))</f>
        <v>XL</v>
      </c>
      <c r="J1301" t="str">
        <f>VLOOKUP($C1301,'Raw-products'!$A$2:$H$1261,MATCH(J$1,'Raw-products'!$A$1:$H$1,0))</f>
        <v>violet</v>
      </c>
      <c r="K1301">
        <f>VLOOKUP($C1301,'Raw-products'!$A$2:$H$1261,MATCH(K$1,'Raw-products'!$A$1:$H$1,0))</f>
        <v>90</v>
      </c>
      <c r="L1301">
        <f>VLOOKUP($C1301,'Raw-products'!$A$2:$H$1261,MATCH(L$1,'Raw-products'!$A$1:$H$1,0))</f>
        <v>65</v>
      </c>
      <c r="M1301" s="5">
        <f t="shared" si="40"/>
        <v>5850</v>
      </c>
      <c r="N1301" cm="1">
        <f t="array" ref="N1301:Q1301">_xlfn.XLOOKUP($B1301,'Raw -orders'!$A:$A,'Raw -orders'!$B:$E)</f>
        <v>530</v>
      </c>
      <c r="O1301">
        <v>57006</v>
      </c>
      <c r="P1301" s="1">
        <v>44271</v>
      </c>
      <c r="Q1301" s="1">
        <v>44296</v>
      </c>
      <c r="R1301" t="str" cm="1">
        <f t="array" ref="R1301:Y1301">_xlfn.XLOOKUP($N1301,'Raw - customers'!$A:$A,'Raw - customers'!$B:$I)</f>
        <v>Leroi Weal</v>
      </c>
      <c r="S1301" t="str">
        <v>Polygender</v>
      </c>
      <c r="T1301">
        <v>63</v>
      </c>
      <c r="U1301" t="str">
        <v>2724 Madison SummitSuite 567</v>
      </c>
      <c r="V1301">
        <v>9367</v>
      </c>
      <c r="W1301" t="str">
        <v>Lake Rose</v>
      </c>
      <c r="X1301" t="str">
        <v>Western Australia</v>
      </c>
      <c r="Y1301" t="str">
        <v>Australia</v>
      </c>
      <c r="Z1301">
        <v>3</v>
      </c>
      <c r="AA1301" s="3" t="str">
        <f t="shared" si="41"/>
        <v>20 to 30</v>
      </c>
      <c r="AP1301" s="6">
        <v>530</v>
      </c>
      <c r="AQ1301" s="6" t="s">
        <v>1377</v>
      </c>
    </row>
    <row r="1302" spans="1:43" x14ac:dyDescent="0.25">
      <c r="A1302">
        <v>1300</v>
      </c>
      <c r="B1302">
        <v>269</v>
      </c>
      <c r="C1302">
        <v>1210</v>
      </c>
      <c r="D1302">
        <v>105</v>
      </c>
      <c r="E1302">
        <v>3</v>
      </c>
      <c r="F1302">
        <v>315</v>
      </c>
      <c r="G1302" t="str">
        <f>VLOOKUP($C1302,'Raw-products'!$A$2:$H$1261,MATCH(G$1,'Raw-products'!$A$1:$H$1,0))</f>
        <v>Trousers</v>
      </c>
      <c r="H1302" t="str">
        <f>VLOOKUP($C1302,'Raw-products'!$A$2:$H$1261,MATCH(H$1,'Raw-products'!$A$1:$H$1,0))</f>
        <v>Pleated</v>
      </c>
      <c r="I1302" t="str">
        <f>VLOOKUP($C1302,'Raw-products'!$A$2:$H$1261,MATCH(I$1,'Raw-products'!$A$1:$H$1,0))</f>
        <v>XS</v>
      </c>
      <c r="J1302" t="str">
        <f>VLOOKUP($C1302,'Raw-products'!$A$2:$H$1261,MATCH(J$1,'Raw-products'!$A$1:$H$1,0))</f>
        <v>blue</v>
      </c>
      <c r="K1302">
        <f>VLOOKUP($C1302,'Raw-products'!$A$2:$H$1261,MATCH(K$1,'Raw-products'!$A$1:$H$1,0))</f>
        <v>90</v>
      </c>
      <c r="L1302">
        <f>VLOOKUP($C1302,'Raw-products'!$A$2:$H$1261,MATCH(L$1,'Raw-products'!$A$1:$H$1,0))</f>
        <v>62</v>
      </c>
      <c r="M1302" s="5">
        <f t="shared" si="40"/>
        <v>5580</v>
      </c>
      <c r="N1302" cm="1">
        <f t="array" ref="N1302:Q1302">_xlfn.XLOOKUP($B1302,'Raw -orders'!$A:$A,'Raw -orders'!$B:$E)</f>
        <v>89</v>
      </c>
      <c r="O1302">
        <v>21446</v>
      </c>
      <c r="P1302" s="1">
        <v>44232</v>
      </c>
      <c r="Q1302" s="1">
        <v>44249</v>
      </c>
      <c r="R1302" t="str" cm="1">
        <f t="array" ref="R1302:Y1302">_xlfn.XLOOKUP($N1302,'Raw - customers'!$A:$A,'Raw - customers'!$B:$I)</f>
        <v>Matthiew Hinckes</v>
      </c>
      <c r="S1302" t="str">
        <v>Female</v>
      </c>
      <c r="T1302">
        <v>51</v>
      </c>
      <c r="U1302" t="str">
        <v>1290 Koch GroveApt. 799</v>
      </c>
      <c r="V1302">
        <v>1443</v>
      </c>
      <c r="W1302" t="str">
        <v>Lake Hannah</v>
      </c>
      <c r="X1302" t="str">
        <v>Queensland</v>
      </c>
      <c r="Y1302" t="str">
        <v>Australia</v>
      </c>
      <c r="Z1302">
        <v>2</v>
      </c>
      <c r="AA1302" s="3" t="str">
        <f t="shared" si="41"/>
        <v>10 to 20</v>
      </c>
      <c r="AP1302" s="6">
        <v>89</v>
      </c>
      <c r="AQ1302" s="6" t="s">
        <v>1355</v>
      </c>
    </row>
    <row r="1303" spans="1:43" x14ac:dyDescent="0.25">
      <c r="A1303">
        <v>1301</v>
      </c>
      <c r="B1303">
        <v>269</v>
      </c>
      <c r="C1303">
        <v>730</v>
      </c>
      <c r="D1303">
        <v>119</v>
      </c>
      <c r="E1303">
        <v>3</v>
      </c>
      <c r="F1303">
        <v>357</v>
      </c>
      <c r="G1303" t="str">
        <f>VLOOKUP($C1303,'Raw-products'!$A$2:$H$1261,MATCH(G$1,'Raw-products'!$A$1:$H$1,0))</f>
        <v>Jacket</v>
      </c>
      <c r="H1303" t="str">
        <f>VLOOKUP($C1303,'Raw-products'!$A$2:$H$1261,MATCH(H$1,'Raw-products'!$A$1:$H$1,0))</f>
        <v>Trench Coat</v>
      </c>
      <c r="I1303" t="str">
        <f>VLOOKUP($C1303,'Raw-products'!$A$2:$H$1261,MATCH(I$1,'Raw-products'!$A$1:$H$1,0))</f>
        <v>XS</v>
      </c>
      <c r="J1303" t="str">
        <f>VLOOKUP($C1303,'Raw-products'!$A$2:$H$1261,MATCH(J$1,'Raw-products'!$A$1:$H$1,0))</f>
        <v>violet</v>
      </c>
      <c r="K1303">
        <f>VLOOKUP($C1303,'Raw-products'!$A$2:$H$1261,MATCH(K$1,'Raw-products'!$A$1:$H$1,0))</f>
        <v>112</v>
      </c>
      <c r="L1303">
        <f>VLOOKUP($C1303,'Raw-products'!$A$2:$H$1261,MATCH(L$1,'Raw-products'!$A$1:$H$1,0))</f>
        <v>64</v>
      </c>
      <c r="M1303" s="5">
        <f t="shared" si="40"/>
        <v>7168</v>
      </c>
      <c r="N1303" cm="1">
        <f t="array" ref="N1303:Q1303">_xlfn.XLOOKUP($B1303,'Raw -orders'!$A:$A,'Raw -orders'!$B:$E)</f>
        <v>89</v>
      </c>
      <c r="O1303">
        <v>21446</v>
      </c>
      <c r="P1303" s="1">
        <v>44232</v>
      </c>
      <c r="Q1303" s="1">
        <v>44249</v>
      </c>
      <c r="R1303" t="str" cm="1">
        <f t="array" ref="R1303:Y1303">_xlfn.XLOOKUP($N1303,'Raw - customers'!$A:$A,'Raw - customers'!$B:$I)</f>
        <v>Matthiew Hinckes</v>
      </c>
      <c r="S1303" t="str">
        <v>Female</v>
      </c>
      <c r="T1303">
        <v>51</v>
      </c>
      <c r="U1303" t="str">
        <v>1290 Koch GroveApt. 799</v>
      </c>
      <c r="V1303">
        <v>1443</v>
      </c>
      <c r="W1303" t="str">
        <v>Lake Hannah</v>
      </c>
      <c r="X1303" t="str">
        <v>Queensland</v>
      </c>
      <c r="Y1303" t="str">
        <v>Australia</v>
      </c>
      <c r="Z1303">
        <v>2</v>
      </c>
      <c r="AA1303" s="3" t="str">
        <f t="shared" si="41"/>
        <v>10 to 20</v>
      </c>
      <c r="AP1303" s="6">
        <v>89</v>
      </c>
      <c r="AQ1303" s="6" t="s">
        <v>1355</v>
      </c>
    </row>
    <row r="1304" spans="1:43" x14ac:dyDescent="0.25">
      <c r="A1304">
        <v>1302</v>
      </c>
      <c r="B1304">
        <v>269</v>
      </c>
      <c r="C1304">
        <v>103</v>
      </c>
      <c r="D1304">
        <v>118</v>
      </c>
      <c r="E1304">
        <v>2</v>
      </c>
      <c r="F1304">
        <v>236</v>
      </c>
      <c r="G1304" t="str">
        <f>VLOOKUP($C1304,'Raw-products'!$A$2:$H$1261,MATCH(G$1,'Raw-products'!$A$1:$H$1,0))</f>
        <v>Shirt</v>
      </c>
      <c r="H1304" t="str">
        <f>VLOOKUP($C1304,'Raw-products'!$A$2:$H$1261,MATCH(H$1,'Raw-products'!$A$1:$H$1,0))</f>
        <v>Flannel</v>
      </c>
      <c r="I1304" t="str">
        <f>VLOOKUP($C1304,'Raw-products'!$A$2:$H$1261,MATCH(I$1,'Raw-products'!$A$1:$H$1,0))</f>
        <v>L</v>
      </c>
      <c r="J1304" t="str">
        <f>VLOOKUP($C1304,'Raw-products'!$A$2:$H$1261,MATCH(J$1,'Raw-products'!$A$1:$H$1,0))</f>
        <v>violet</v>
      </c>
      <c r="K1304">
        <f>VLOOKUP($C1304,'Raw-products'!$A$2:$H$1261,MATCH(K$1,'Raw-products'!$A$1:$H$1,0))</f>
        <v>96</v>
      </c>
      <c r="L1304">
        <f>VLOOKUP($C1304,'Raw-products'!$A$2:$H$1261,MATCH(L$1,'Raw-products'!$A$1:$H$1,0))</f>
        <v>76</v>
      </c>
      <c r="M1304" s="5">
        <f t="shared" si="40"/>
        <v>7296</v>
      </c>
      <c r="N1304" cm="1">
        <f t="array" ref="N1304:Q1304">_xlfn.XLOOKUP($B1304,'Raw -orders'!$A:$A,'Raw -orders'!$B:$E)</f>
        <v>89</v>
      </c>
      <c r="O1304">
        <v>21446</v>
      </c>
      <c r="P1304" s="1">
        <v>44232</v>
      </c>
      <c r="Q1304" s="1">
        <v>44249</v>
      </c>
      <c r="R1304" t="str" cm="1">
        <f t="array" ref="R1304:Y1304">_xlfn.XLOOKUP($N1304,'Raw - customers'!$A:$A,'Raw - customers'!$B:$I)</f>
        <v>Matthiew Hinckes</v>
      </c>
      <c r="S1304" t="str">
        <v>Female</v>
      </c>
      <c r="T1304">
        <v>51</v>
      </c>
      <c r="U1304" t="str">
        <v>1290 Koch GroveApt. 799</v>
      </c>
      <c r="V1304">
        <v>1443</v>
      </c>
      <c r="W1304" t="str">
        <v>Lake Hannah</v>
      </c>
      <c r="X1304" t="str">
        <v>Queensland</v>
      </c>
      <c r="Y1304" t="str">
        <v>Australia</v>
      </c>
      <c r="Z1304">
        <v>2</v>
      </c>
      <c r="AA1304" s="3" t="str">
        <f t="shared" si="41"/>
        <v>10 to 20</v>
      </c>
      <c r="AP1304" s="6">
        <v>89</v>
      </c>
      <c r="AQ1304" s="6" t="s">
        <v>1355</v>
      </c>
    </row>
    <row r="1305" spans="1:43" x14ac:dyDescent="0.25">
      <c r="A1305">
        <v>1303</v>
      </c>
      <c r="B1305">
        <v>270</v>
      </c>
      <c r="C1305">
        <v>390</v>
      </c>
      <c r="D1305">
        <v>119</v>
      </c>
      <c r="E1305">
        <v>1</v>
      </c>
      <c r="F1305">
        <v>119</v>
      </c>
      <c r="G1305" t="str">
        <f>VLOOKUP($C1305,'Raw-products'!$A$2:$H$1261,MATCH(G$1,'Raw-products'!$A$1:$H$1,0))</f>
        <v>Shirt</v>
      </c>
      <c r="H1305" t="str">
        <f>VLOOKUP($C1305,'Raw-products'!$A$2:$H$1261,MATCH(H$1,'Raw-products'!$A$1:$H$1,0))</f>
        <v>Casual Slim Fit</v>
      </c>
      <c r="I1305" t="str">
        <f>VLOOKUP($C1305,'Raw-products'!$A$2:$H$1261,MATCH(I$1,'Raw-products'!$A$1:$H$1,0))</f>
        <v>XS</v>
      </c>
      <c r="J1305" t="str">
        <f>VLOOKUP($C1305,'Raw-products'!$A$2:$H$1261,MATCH(J$1,'Raw-products'!$A$1:$H$1,0))</f>
        <v>orange</v>
      </c>
      <c r="K1305">
        <f>VLOOKUP($C1305,'Raw-products'!$A$2:$H$1261,MATCH(K$1,'Raw-products'!$A$1:$H$1,0))</f>
        <v>113</v>
      </c>
      <c r="L1305">
        <f>VLOOKUP($C1305,'Raw-products'!$A$2:$H$1261,MATCH(L$1,'Raw-products'!$A$1:$H$1,0))</f>
        <v>43</v>
      </c>
      <c r="M1305" s="5">
        <f t="shared" si="40"/>
        <v>4859</v>
      </c>
      <c r="N1305" cm="1">
        <f t="array" ref="N1305:Q1305">_xlfn.XLOOKUP($B1305,'Raw -orders'!$A:$A,'Raw -orders'!$B:$E)</f>
        <v>711</v>
      </c>
      <c r="O1305">
        <v>14024</v>
      </c>
      <c r="P1305" s="1">
        <v>44257</v>
      </c>
      <c r="Q1305" s="1">
        <v>44282</v>
      </c>
      <c r="R1305" t="str" cm="1">
        <f t="array" ref="R1305:Y1305">_xlfn.XLOOKUP($N1305,'Raw - customers'!$A:$A,'Raw - customers'!$B:$I)</f>
        <v>Lin Norville</v>
      </c>
      <c r="S1305" t="str">
        <v>Male</v>
      </c>
      <c r="T1305">
        <v>42</v>
      </c>
      <c r="U1305" t="str">
        <v>84 Stewart StreetSuite 032</v>
      </c>
      <c r="V1305">
        <v>3738</v>
      </c>
      <c r="W1305" t="str">
        <v>Russelstad</v>
      </c>
      <c r="X1305" t="str">
        <v>Victoria</v>
      </c>
      <c r="Y1305" t="str">
        <v>Australia</v>
      </c>
      <c r="Z1305">
        <v>3</v>
      </c>
      <c r="AA1305" s="3" t="str">
        <f t="shared" si="41"/>
        <v>20 to 30</v>
      </c>
      <c r="AP1305" s="6">
        <v>711</v>
      </c>
      <c r="AQ1305" s="6" t="s">
        <v>1396</v>
      </c>
    </row>
    <row r="1306" spans="1:43" x14ac:dyDescent="0.25">
      <c r="A1306">
        <v>1304</v>
      </c>
      <c r="B1306">
        <v>270</v>
      </c>
      <c r="C1306">
        <v>313</v>
      </c>
      <c r="D1306">
        <v>105</v>
      </c>
      <c r="E1306">
        <v>2</v>
      </c>
      <c r="F1306">
        <v>210</v>
      </c>
      <c r="G1306" t="str">
        <f>VLOOKUP($C1306,'Raw-products'!$A$2:$H$1261,MATCH(G$1,'Raw-products'!$A$1:$H$1,0))</f>
        <v>Shirt</v>
      </c>
      <c r="H1306" t="str">
        <f>VLOOKUP($C1306,'Raw-products'!$A$2:$H$1261,MATCH(H$1,'Raw-products'!$A$1:$H$1,0))</f>
        <v>Cuban Collar</v>
      </c>
      <c r="I1306" t="str">
        <f>VLOOKUP($C1306,'Raw-products'!$A$2:$H$1261,MATCH(I$1,'Raw-products'!$A$1:$H$1,0))</f>
        <v>L</v>
      </c>
      <c r="J1306" t="str">
        <f>VLOOKUP($C1306,'Raw-products'!$A$2:$H$1261,MATCH(J$1,'Raw-products'!$A$1:$H$1,0))</f>
        <v>violet</v>
      </c>
      <c r="K1306">
        <f>VLOOKUP($C1306,'Raw-products'!$A$2:$H$1261,MATCH(K$1,'Raw-products'!$A$1:$H$1,0))</f>
        <v>93</v>
      </c>
      <c r="L1306">
        <f>VLOOKUP($C1306,'Raw-products'!$A$2:$H$1261,MATCH(L$1,'Raw-products'!$A$1:$H$1,0))</f>
        <v>78</v>
      </c>
      <c r="M1306" s="5">
        <f t="shared" si="40"/>
        <v>7254</v>
      </c>
      <c r="N1306" cm="1">
        <f t="array" ref="N1306:Q1306">_xlfn.XLOOKUP($B1306,'Raw -orders'!$A:$A,'Raw -orders'!$B:$E)</f>
        <v>711</v>
      </c>
      <c r="O1306">
        <v>14024</v>
      </c>
      <c r="P1306" s="1">
        <v>44257</v>
      </c>
      <c r="Q1306" s="1">
        <v>44282</v>
      </c>
      <c r="R1306" t="str" cm="1">
        <f t="array" ref="R1306:Y1306">_xlfn.XLOOKUP($N1306,'Raw - customers'!$A:$A,'Raw - customers'!$B:$I)</f>
        <v>Lin Norville</v>
      </c>
      <c r="S1306" t="str">
        <v>Male</v>
      </c>
      <c r="T1306">
        <v>42</v>
      </c>
      <c r="U1306" t="str">
        <v>84 Stewart StreetSuite 032</v>
      </c>
      <c r="V1306">
        <v>3738</v>
      </c>
      <c r="W1306" t="str">
        <v>Russelstad</v>
      </c>
      <c r="X1306" t="str">
        <v>Victoria</v>
      </c>
      <c r="Y1306" t="str">
        <v>Australia</v>
      </c>
      <c r="Z1306">
        <v>3</v>
      </c>
      <c r="AA1306" s="3" t="str">
        <f t="shared" si="41"/>
        <v>20 to 30</v>
      </c>
      <c r="AP1306" s="6">
        <v>711</v>
      </c>
      <c r="AQ1306" s="6" t="s">
        <v>1396</v>
      </c>
    </row>
    <row r="1307" spans="1:43" x14ac:dyDescent="0.25">
      <c r="A1307">
        <v>1305</v>
      </c>
      <c r="B1307">
        <v>270</v>
      </c>
      <c r="C1307">
        <v>1150</v>
      </c>
      <c r="D1307">
        <v>102</v>
      </c>
      <c r="E1307">
        <v>2</v>
      </c>
      <c r="F1307">
        <v>204</v>
      </c>
      <c r="G1307" t="str">
        <f>VLOOKUP($C1307,'Raw-products'!$A$2:$H$1261,MATCH(G$1,'Raw-products'!$A$1:$H$1,0))</f>
        <v>Trousers</v>
      </c>
      <c r="H1307" t="str">
        <f>VLOOKUP($C1307,'Raw-products'!$A$2:$H$1261,MATCH(H$1,'Raw-products'!$A$1:$H$1,0))</f>
        <v>Cargo Pants</v>
      </c>
      <c r="I1307" t="str">
        <f>VLOOKUP($C1307,'Raw-products'!$A$2:$H$1261,MATCH(I$1,'Raw-products'!$A$1:$H$1,0))</f>
        <v>XS</v>
      </c>
      <c r="J1307" t="str">
        <f>VLOOKUP($C1307,'Raw-products'!$A$2:$H$1261,MATCH(J$1,'Raw-products'!$A$1:$H$1,0))</f>
        <v>violet</v>
      </c>
      <c r="K1307">
        <f>VLOOKUP($C1307,'Raw-products'!$A$2:$H$1261,MATCH(K$1,'Raw-products'!$A$1:$H$1,0))</f>
        <v>106</v>
      </c>
      <c r="L1307">
        <f>VLOOKUP($C1307,'Raw-products'!$A$2:$H$1261,MATCH(L$1,'Raw-products'!$A$1:$H$1,0))</f>
        <v>40</v>
      </c>
      <c r="M1307" s="5">
        <f t="shared" si="40"/>
        <v>4240</v>
      </c>
      <c r="N1307" cm="1">
        <f t="array" ref="N1307:Q1307">_xlfn.XLOOKUP($B1307,'Raw -orders'!$A:$A,'Raw -orders'!$B:$E)</f>
        <v>711</v>
      </c>
      <c r="O1307">
        <v>14024</v>
      </c>
      <c r="P1307" s="1">
        <v>44257</v>
      </c>
      <c r="Q1307" s="1">
        <v>44282</v>
      </c>
      <c r="R1307" t="str" cm="1">
        <f t="array" ref="R1307:Y1307">_xlfn.XLOOKUP($N1307,'Raw - customers'!$A:$A,'Raw - customers'!$B:$I)</f>
        <v>Lin Norville</v>
      </c>
      <c r="S1307" t="str">
        <v>Male</v>
      </c>
      <c r="T1307">
        <v>42</v>
      </c>
      <c r="U1307" t="str">
        <v>84 Stewart StreetSuite 032</v>
      </c>
      <c r="V1307">
        <v>3738</v>
      </c>
      <c r="W1307" t="str">
        <v>Russelstad</v>
      </c>
      <c r="X1307" t="str">
        <v>Victoria</v>
      </c>
      <c r="Y1307" t="str">
        <v>Australia</v>
      </c>
      <c r="Z1307">
        <v>3</v>
      </c>
      <c r="AA1307" s="3" t="str">
        <f t="shared" si="41"/>
        <v>20 to 30</v>
      </c>
      <c r="AP1307" s="6">
        <v>711</v>
      </c>
      <c r="AQ1307" s="6" t="s">
        <v>1396</v>
      </c>
    </row>
    <row r="1308" spans="1:43" x14ac:dyDescent="0.25">
      <c r="A1308">
        <v>1306</v>
      </c>
      <c r="B1308">
        <v>270</v>
      </c>
      <c r="C1308">
        <v>857</v>
      </c>
      <c r="D1308">
        <v>113</v>
      </c>
      <c r="E1308">
        <v>3</v>
      </c>
      <c r="F1308">
        <v>339</v>
      </c>
      <c r="G1308" t="str">
        <f>VLOOKUP($C1308,'Raw-products'!$A$2:$H$1261,MATCH(G$1,'Raw-products'!$A$1:$H$1,0))</f>
        <v>Trousers</v>
      </c>
      <c r="H1308" t="str">
        <f>VLOOKUP($C1308,'Raw-products'!$A$2:$H$1261,MATCH(H$1,'Raw-products'!$A$1:$H$1,0))</f>
        <v>Chinos</v>
      </c>
      <c r="I1308" t="str">
        <f>VLOOKUP($C1308,'Raw-products'!$A$2:$H$1261,MATCH(I$1,'Raw-products'!$A$1:$H$1,0))</f>
        <v>M</v>
      </c>
      <c r="J1308" t="str">
        <f>VLOOKUP($C1308,'Raw-products'!$A$2:$H$1261,MATCH(J$1,'Raw-products'!$A$1:$H$1,0))</f>
        <v>green</v>
      </c>
      <c r="K1308">
        <f>VLOOKUP($C1308,'Raw-products'!$A$2:$H$1261,MATCH(K$1,'Raw-products'!$A$1:$H$1,0))</f>
        <v>100</v>
      </c>
      <c r="L1308">
        <f>VLOOKUP($C1308,'Raw-products'!$A$2:$H$1261,MATCH(L$1,'Raw-products'!$A$1:$H$1,0))</f>
        <v>49</v>
      </c>
      <c r="M1308" s="5">
        <f t="shared" si="40"/>
        <v>4900</v>
      </c>
      <c r="N1308" cm="1">
        <f t="array" ref="N1308:Q1308">_xlfn.XLOOKUP($B1308,'Raw -orders'!$A:$A,'Raw -orders'!$B:$E)</f>
        <v>711</v>
      </c>
      <c r="O1308">
        <v>14024</v>
      </c>
      <c r="P1308" s="1">
        <v>44257</v>
      </c>
      <c r="Q1308" s="1">
        <v>44282</v>
      </c>
      <c r="R1308" t="str" cm="1">
        <f t="array" ref="R1308:Y1308">_xlfn.XLOOKUP($N1308,'Raw - customers'!$A:$A,'Raw - customers'!$B:$I)</f>
        <v>Lin Norville</v>
      </c>
      <c r="S1308" t="str">
        <v>Male</v>
      </c>
      <c r="T1308">
        <v>42</v>
      </c>
      <c r="U1308" t="str">
        <v>84 Stewart StreetSuite 032</v>
      </c>
      <c r="V1308">
        <v>3738</v>
      </c>
      <c r="W1308" t="str">
        <v>Russelstad</v>
      </c>
      <c r="X1308" t="str">
        <v>Victoria</v>
      </c>
      <c r="Y1308" t="str">
        <v>Australia</v>
      </c>
      <c r="Z1308">
        <v>3</v>
      </c>
      <c r="AA1308" s="3" t="str">
        <f t="shared" si="41"/>
        <v>20 to 30</v>
      </c>
      <c r="AP1308" s="6">
        <v>711</v>
      </c>
      <c r="AQ1308" s="6" t="s">
        <v>1396</v>
      </c>
    </row>
    <row r="1309" spans="1:43" x14ac:dyDescent="0.25">
      <c r="A1309">
        <v>1307</v>
      </c>
      <c r="B1309">
        <v>270</v>
      </c>
      <c r="C1309">
        <v>1138</v>
      </c>
      <c r="D1309">
        <v>102</v>
      </c>
      <c r="E1309">
        <v>2</v>
      </c>
      <c r="F1309">
        <v>204</v>
      </c>
      <c r="G1309" t="str">
        <f>VLOOKUP($C1309,'Raw-products'!$A$2:$H$1261,MATCH(G$1,'Raw-products'!$A$1:$H$1,0))</f>
        <v>Trousers</v>
      </c>
      <c r="H1309" t="str">
        <f>VLOOKUP($C1309,'Raw-products'!$A$2:$H$1261,MATCH(H$1,'Raw-products'!$A$1:$H$1,0))</f>
        <v>Cargo Pants</v>
      </c>
      <c r="I1309" t="str">
        <f>VLOOKUP($C1309,'Raw-products'!$A$2:$H$1261,MATCH(I$1,'Raw-products'!$A$1:$H$1,0))</f>
        <v>L</v>
      </c>
      <c r="J1309" t="str">
        <f>VLOOKUP($C1309,'Raw-products'!$A$2:$H$1261,MATCH(J$1,'Raw-products'!$A$1:$H$1,0))</f>
        <v>green</v>
      </c>
      <c r="K1309">
        <f>VLOOKUP($C1309,'Raw-products'!$A$2:$H$1261,MATCH(K$1,'Raw-products'!$A$1:$H$1,0))</f>
        <v>106</v>
      </c>
      <c r="L1309">
        <f>VLOOKUP($C1309,'Raw-products'!$A$2:$H$1261,MATCH(L$1,'Raw-products'!$A$1:$H$1,0))</f>
        <v>42</v>
      </c>
      <c r="M1309" s="5">
        <f t="shared" si="40"/>
        <v>4452</v>
      </c>
      <c r="N1309" cm="1">
        <f t="array" ref="N1309:Q1309">_xlfn.XLOOKUP($B1309,'Raw -orders'!$A:$A,'Raw -orders'!$B:$E)</f>
        <v>711</v>
      </c>
      <c r="O1309">
        <v>14024</v>
      </c>
      <c r="P1309" s="1">
        <v>44257</v>
      </c>
      <c r="Q1309" s="1">
        <v>44282</v>
      </c>
      <c r="R1309" t="str" cm="1">
        <f t="array" ref="R1309:Y1309">_xlfn.XLOOKUP($N1309,'Raw - customers'!$A:$A,'Raw - customers'!$B:$I)</f>
        <v>Lin Norville</v>
      </c>
      <c r="S1309" t="str">
        <v>Male</v>
      </c>
      <c r="T1309">
        <v>42</v>
      </c>
      <c r="U1309" t="str">
        <v>84 Stewart StreetSuite 032</v>
      </c>
      <c r="V1309">
        <v>3738</v>
      </c>
      <c r="W1309" t="str">
        <v>Russelstad</v>
      </c>
      <c r="X1309" t="str">
        <v>Victoria</v>
      </c>
      <c r="Y1309" t="str">
        <v>Australia</v>
      </c>
      <c r="Z1309">
        <v>3</v>
      </c>
      <c r="AA1309" s="3" t="str">
        <f t="shared" si="41"/>
        <v>20 to 30</v>
      </c>
      <c r="AP1309" s="6">
        <v>711</v>
      </c>
      <c r="AQ1309" s="6" t="s">
        <v>1396</v>
      </c>
    </row>
    <row r="1310" spans="1:43" x14ac:dyDescent="0.25">
      <c r="A1310">
        <v>1308</v>
      </c>
      <c r="B1310">
        <v>270</v>
      </c>
      <c r="C1310">
        <v>1128</v>
      </c>
      <c r="D1310">
        <v>102</v>
      </c>
      <c r="E1310">
        <v>1</v>
      </c>
      <c r="F1310">
        <v>102</v>
      </c>
      <c r="G1310" t="str">
        <f>VLOOKUP($C1310,'Raw-products'!$A$2:$H$1261,MATCH(G$1,'Raw-products'!$A$1:$H$1,0))</f>
        <v>Trousers</v>
      </c>
      <c r="H1310" t="str">
        <f>VLOOKUP($C1310,'Raw-products'!$A$2:$H$1261,MATCH(H$1,'Raw-products'!$A$1:$H$1,0))</f>
        <v>Cargo Pants</v>
      </c>
      <c r="I1310" t="str">
        <f>VLOOKUP($C1310,'Raw-products'!$A$2:$H$1261,MATCH(I$1,'Raw-products'!$A$1:$H$1,0))</f>
        <v>L</v>
      </c>
      <c r="J1310" t="str">
        <f>VLOOKUP($C1310,'Raw-products'!$A$2:$H$1261,MATCH(J$1,'Raw-products'!$A$1:$H$1,0))</f>
        <v>orange</v>
      </c>
      <c r="K1310">
        <f>VLOOKUP($C1310,'Raw-products'!$A$2:$H$1261,MATCH(K$1,'Raw-products'!$A$1:$H$1,0))</f>
        <v>106</v>
      </c>
      <c r="L1310">
        <f>VLOOKUP($C1310,'Raw-products'!$A$2:$H$1261,MATCH(L$1,'Raw-products'!$A$1:$H$1,0))</f>
        <v>78</v>
      </c>
      <c r="M1310" s="5">
        <f t="shared" si="40"/>
        <v>8268</v>
      </c>
      <c r="N1310" cm="1">
        <f t="array" ref="N1310:Q1310">_xlfn.XLOOKUP($B1310,'Raw -orders'!$A:$A,'Raw -orders'!$B:$E)</f>
        <v>711</v>
      </c>
      <c r="O1310">
        <v>14024</v>
      </c>
      <c r="P1310" s="1">
        <v>44257</v>
      </c>
      <c r="Q1310" s="1">
        <v>44282</v>
      </c>
      <c r="R1310" t="str" cm="1">
        <f t="array" ref="R1310:Y1310">_xlfn.XLOOKUP($N1310,'Raw - customers'!$A:$A,'Raw - customers'!$B:$I)</f>
        <v>Lin Norville</v>
      </c>
      <c r="S1310" t="str">
        <v>Male</v>
      </c>
      <c r="T1310">
        <v>42</v>
      </c>
      <c r="U1310" t="str">
        <v>84 Stewart StreetSuite 032</v>
      </c>
      <c r="V1310">
        <v>3738</v>
      </c>
      <c r="W1310" t="str">
        <v>Russelstad</v>
      </c>
      <c r="X1310" t="str">
        <v>Victoria</v>
      </c>
      <c r="Y1310" t="str">
        <v>Australia</v>
      </c>
      <c r="Z1310">
        <v>3</v>
      </c>
      <c r="AA1310" s="3" t="str">
        <f t="shared" si="41"/>
        <v>20 to 30</v>
      </c>
      <c r="AP1310" s="6">
        <v>711</v>
      </c>
      <c r="AQ1310" s="6" t="s">
        <v>1396</v>
      </c>
    </row>
    <row r="1311" spans="1:43" x14ac:dyDescent="0.25">
      <c r="A1311">
        <v>1309</v>
      </c>
      <c r="B1311">
        <v>271</v>
      </c>
      <c r="C1311">
        <v>1103</v>
      </c>
      <c r="D1311">
        <v>115</v>
      </c>
      <c r="E1311">
        <v>3</v>
      </c>
      <c r="F1311">
        <v>345</v>
      </c>
      <c r="G1311" t="str">
        <f>VLOOKUP($C1311,'Raw-products'!$A$2:$H$1261,MATCH(G$1,'Raw-products'!$A$1:$H$1,0))</f>
        <v>Trousers</v>
      </c>
      <c r="H1311" t="str">
        <f>VLOOKUP($C1311,'Raw-products'!$A$2:$H$1261,MATCH(H$1,'Raw-products'!$A$1:$H$1,0))</f>
        <v>Cropped</v>
      </c>
      <c r="I1311" t="str">
        <f>VLOOKUP($C1311,'Raw-products'!$A$2:$H$1261,MATCH(I$1,'Raw-products'!$A$1:$H$1,0))</f>
        <v>L</v>
      </c>
      <c r="J1311" t="str">
        <f>VLOOKUP($C1311,'Raw-products'!$A$2:$H$1261,MATCH(J$1,'Raw-products'!$A$1:$H$1,0))</f>
        <v>green</v>
      </c>
      <c r="K1311">
        <f>VLOOKUP($C1311,'Raw-products'!$A$2:$H$1261,MATCH(K$1,'Raw-products'!$A$1:$H$1,0))</f>
        <v>99</v>
      </c>
      <c r="L1311">
        <f>VLOOKUP($C1311,'Raw-products'!$A$2:$H$1261,MATCH(L$1,'Raw-products'!$A$1:$H$1,0))</f>
        <v>55</v>
      </c>
      <c r="M1311" s="5">
        <f t="shared" si="40"/>
        <v>5445</v>
      </c>
      <c r="N1311" cm="1">
        <f t="array" ref="N1311:Q1311">_xlfn.XLOOKUP($B1311,'Raw -orders'!$A:$A,'Raw -orders'!$B:$E)</f>
        <v>469</v>
      </c>
      <c r="O1311">
        <v>39282</v>
      </c>
      <c r="P1311" s="1">
        <v>44354</v>
      </c>
      <c r="Q1311" s="1">
        <v>44356</v>
      </c>
      <c r="R1311" t="str" cm="1">
        <f t="array" ref="R1311:Y1311">_xlfn.XLOOKUP($N1311,'Raw - customers'!$A:$A,'Raw - customers'!$B:$I)</f>
        <v>Faber Purcell</v>
      </c>
      <c r="S1311" t="str">
        <v>Female</v>
      </c>
      <c r="T1311">
        <v>78</v>
      </c>
      <c r="U1311" t="str">
        <v>783 Olivia CrescentSuite 877</v>
      </c>
      <c r="V1311">
        <v>5011</v>
      </c>
      <c r="W1311" t="str">
        <v>Andrewborough</v>
      </c>
      <c r="X1311" t="str">
        <v>New South Wales</v>
      </c>
      <c r="Y1311" t="str">
        <v>Australia</v>
      </c>
      <c r="Z1311">
        <v>6</v>
      </c>
      <c r="AA1311" s="3" t="str">
        <f t="shared" si="41"/>
        <v>0 to 10</v>
      </c>
      <c r="AP1311" s="6">
        <v>469</v>
      </c>
      <c r="AQ1311" s="6" t="s">
        <v>1362</v>
      </c>
    </row>
    <row r="1312" spans="1:43" x14ac:dyDescent="0.25">
      <c r="A1312">
        <v>1310</v>
      </c>
      <c r="B1312">
        <v>271</v>
      </c>
      <c r="C1312">
        <v>253</v>
      </c>
      <c r="D1312">
        <v>95</v>
      </c>
      <c r="E1312">
        <v>1</v>
      </c>
      <c r="F1312">
        <v>95</v>
      </c>
      <c r="G1312" t="str">
        <f>VLOOKUP($C1312,'Raw-products'!$A$2:$H$1261,MATCH(G$1,'Raw-products'!$A$1:$H$1,0))</f>
        <v>Shirt</v>
      </c>
      <c r="H1312" t="str">
        <f>VLOOKUP($C1312,'Raw-products'!$A$2:$H$1261,MATCH(H$1,'Raw-products'!$A$1:$H$1,0))</f>
        <v>Polo</v>
      </c>
      <c r="I1312" t="str">
        <f>VLOOKUP($C1312,'Raw-products'!$A$2:$H$1261,MATCH(I$1,'Raw-products'!$A$1:$H$1,0))</f>
        <v>L</v>
      </c>
      <c r="J1312" t="str">
        <f>VLOOKUP($C1312,'Raw-products'!$A$2:$H$1261,MATCH(J$1,'Raw-products'!$A$1:$H$1,0))</f>
        <v>orange</v>
      </c>
      <c r="K1312">
        <f>VLOOKUP($C1312,'Raw-products'!$A$2:$H$1261,MATCH(K$1,'Raw-products'!$A$1:$H$1,0))</f>
        <v>117</v>
      </c>
      <c r="L1312">
        <f>VLOOKUP($C1312,'Raw-products'!$A$2:$H$1261,MATCH(L$1,'Raw-products'!$A$1:$H$1,0))</f>
        <v>63</v>
      </c>
      <c r="M1312" s="5">
        <f t="shared" si="40"/>
        <v>7371</v>
      </c>
      <c r="N1312" cm="1">
        <f t="array" ref="N1312:Q1312">_xlfn.XLOOKUP($B1312,'Raw -orders'!$A:$A,'Raw -orders'!$B:$E)</f>
        <v>469</v>
      </c>
      <c r="O1312">
        <v>39282</v>
      </c>
      <c r="P1312" s="1">
        <v>44354</v>
      </c>
      <c r="Q1312" s="1">
        <v>44356</v>
      </c>
      <c r="R1312" t="str" cm="1">
        <f t="array" ref="R1312:Y1312">_xlfn.XLOOKUP($N1312,'Raw - customers'!$A:$A,'Raw - customers'!$B:$I)</f>
        <v>Faber Purcell</v>
      </c>
      <c r="S1312" t="str">
        <v>Female</v>
      </c>
      <c r="T1312">
        <v>78</v>
      </c>
      <c r="U1312" t="str">
        <v>783 Olivia CrescentSuite 877</v>
      </c>
      <c r="V1312">
        <v>5011</v>
      </c>
      <c r="W1312" t="str">
        <v>Andrewborough</v>
      </c>
      <c r="X1312" t="str">
        <v>New South Wales</v>
      </c>
      <c r="Y1312" t="str">
        <v>Australia</v>
      </c>
      <c r="Z1312">
        <v>6</v>
      </c>
      <c r="AA1312" s="3" t="str">
        <f t="shared" si="41"/>
        <v>0 to 10</v>
      </c>
      <c r="AP1312" s="6">
        <v>469</v>
      </c>
      <c r="AQ1312" s="6" t="s">
        <v>1362</v>
      </c>
    </row>
    <row r="1313" spans="1:43" x14ac:dyDescent="0.25">
      <c r="A1313">
        <v>1311</v>
      </c>
      <c r="B1313">
        <v>271</v>
      </c>
      <c r="C1313">
        <v>999</v>
      </c>
      <c r="D1313">
        <v>106</v>
      </c>
      <c r="E1313">
        <v>1</v>
      </c>
      <c r="F1313">
        <v>106</v>
      </c>
      <c r="G1313" t="str">
        <f>VLOOKUP($C1313,'Raw-products'!$A$2:$H$1261,MATCH(G$1,'Raw-products'!$A$1:$H$1,0))</f>
        <v>Trousers</v>
      </c>
      <c r="H1313" t="str">
        <f>VLOOKUP($C1313,'Raw-products'!$A$2:$H$1261,MATCH(H$1,'Raw-products'!$A$1:$H$1,0))</f>
        <v>Wool</v>
      </c>
      <c r="I1313" t="str">
        <f>VLOOKUP($C1313,'Raw-products'!$A$2:$H$1261,MATCH(I$1,'Raw-products'!$A$1:$H$1,0))</f>
        <v>XL</v>
      </c>
      <c r="J1313" t="str">
        <f>VLOOKUP($C1313,'Raw-products'!$A$2:$H$1261,MATCH(J$1,'Raw-products'!$A$1:$H$1,0))</f>
        <v>green</v>
      </c>
      <c r="K1313">
        <f>VLOOKUP($C1313,'Raw-products'!$A$2:$H$1261,MATCH(K$1,'Raw-products'!$A$1:$H$1,0))</f>
        <v>111</v>
      </c>
      <c r="L1313">
        <f>VLOOKUP($C1313,'Raw-products'!$A$2:$H$1261,MATCH(L$1,'Raw-products'!$A$1:$H$1,0))</f>
        <v>48</v>
      </c>
      <c r="M1313" s="5">
        <f t="shared" si="40"/>
        <v>5328</v>
      </c>
      <c r="N1313" cm="1">
        <f t="array" ref="N1313:Q1313">_xlfn.XLOOKUP($B1313,'Raw -orders'!$A:$A,'Raw -orders'!$B:$E)</f>
        <v>469</v>
      </c>
      <c r="O1313">
        <v>39282</v>
      </c>
      <c r="P1313" s="1">
        <v>44354</v>
      </c>
      <c r="Q1313" s="1">
        <v>44356</v>
      </c>
      <c r="R1313" t="str" cm="1">
        <f t="array" ref="R1313:Y1313">_xlfn.XLOOKUP($N1313,'Raw - customers'!$A:$A,'Raw - customers'!$B:$I)</f>
        <v>Faber Purcell</v>
      </c>
      <c r="S1313" t="str">
        <v>Female</v>
      </c>
      <c r="T1313">
        <v>78</v>
      </c>
      <c r="U1313" t="str">
        <v>783 Olivia CrescentSuite 877</v>
      </c>
      <c r="V1313">
        <v>5011</v>
      </c>
      <c r="W1313" t="str">
        <v>Andrewborough</v>
      </c>
      <c r="X1313" t="str">
        <v>New South Wales</v>
      </c>
      <c r="Y1313" t="str">
        <v>Australia</v>
      </c>
      <c r="Z1313">
        <v>6</v>
      </c>
      <c r="AA1313" s="3" t="str">
        <f t="shared" si="41"/>
        <v>0 to 10</v>
      </c>
      <c r="AP1313" s="6">
        <v>469</v>
      </c>
      <c r="AQ1313" s="6" t="s">
        <v>1362</v>
      </c>
    </row>
    <row r="1314" spans="1:43" x14ac:dyDescent="0.25">
      <c r="A1314">
        <v>1312</v>
      </c>
      <c r="B1314">
        <v>271</v>
      </c>
      <c r="C1314">
        <v>943</v>
      </c>
      <c r="D1314">
        <v>96</v>
      </c>
      <c r="E1314">
        <v>1</v>
      </c>
      <c r="F1314">
        <v>96</v>
      </c>
      <c r="G1314" t="str">
        <f>VLOOKUP($C1314,'Raw-products'!$A$2:$H$1261,MATCH(G$1,'Raw-products'!$A$1:$H$1,0))</f>
        <v>Trousers</v>
      </c>
      <c r="H1314" t="str">
        <f>VLOOKUP($C1314,'Raw-products'!$A$2:$H$1261,MATCH(H$1,'Raw-products'!$A$1:$H$1,0))</f>
        <v>Drawstring</v>
      </c>
      <c r="I1314" t="str">
        <f>VLOOKUP($C1314,'Raw-products'!$A$2:$H$1261,MATCH(I$1,'Raw-products'!$A$1:$H$1,0))</f>
        <v>L</v>
      </c>
      <c r="J1314" t="str">
        <f>VLOOKUP($C1314,'Raw-products'!$A$2:$H$1261,MATCH(J$1,'Raw-products'!$A$1:$H$1,0))</f>
        <v>violet</v>
      </c>
      <c r="K1314">
        <f>VLOOKUP($C1314,'Raw-products'!$A$2:$H$1261,MATCH(K$1,'Raw-products'!$A$1:$H$1,0))</f>
        <v>104</v>
      </c>
      <c r="L1314">
        <f>VLOOKUP($C1314,'Raw-products'!$A$2:$H$1261,MATCH(L$1,'Raw-products'!$A$1:$H$1,0))</f>
        <v>62</v>
      </c>
      <c r="M1314" s="5">
        <f t="shared" si="40"/>
        <v>6448</v>
      </c>
      <c r="N1314" cm="1">
        <f t="array" ref="N1314:Q1314">_xlfn.XLOOKUP($B1314,'Raw -orders'!$A:$A,'Raw -orders'!$B:$E)</f>
        <v>469</v>
      </c>
      <c r="O1314">
        <v>39282</v>
      </c>
      <c r="P1314" s="1">
        <v>44354</v>
      </c>
      <c r="Q1314" s="1">
        <v>44356</v>
      </c>
      <c r="R1314" t="str" cm="1">
        <f t="array" ref="R1314:Y1314">_xlfn.XLOOKUP($N1314,'Raw - customers'!$A:$A,'Raw - customers'!$B:$I)</f>
        <v>Faber Purcell</v>
      </c>
      <c r="S1314" t="str">
        <v>Female</v>
      </c>
      <c r="T1314">
        <v>78</v>
      </c>
      <c r="U1314" t="str">
        <v>783 Olivia CrescentSuite 877</v>
      </c>
      <c r="V1314">
        <v>5011</v>
      </c>
      <c r="W1314" t="str">
        <v>Andrewborough</v>
      </c>
      <c r="X1314" t="str">
        <v>New South Wales</v>
      </c>
      <c r="Y1314" t="str">
        <v>Australia</v>
      </c>
      <c r="Z1314">
        <v>6</v>
      </c>
      <c r="AA1314" s="3" t="str">
        <f t="shared" si="41"/>
        <v>0 to 10</v>
      </c>
      <c r="AP1314" s="6">
        <v>469</v>
      </c>
      <c r="AQ1314" s="6" t="s">
        <v>1362</v>
      </c>
    </row>
    <row r="1315" spans="1:43" x14ac:dyDescent="0.25">
      <c r="A1315">
        <v>1313</v>
      </c>
      <c r="B1315">
        <v>272</v>
      </c>
      <c r="C1315">
        <v>826</v>
      </c>
      <c r="D1315">
        <v>117</v>
      </c>
      <c r="E1315">
        <v>1</v>
      </c>
      <c r="F1315">
        <v>117</v>
      </c>
      <c r="G1315" t="str">
        <f>VLOOKUP($C1315,'Raw-products'!$A$2:$H$1261,MATCH(G$1,'Raw-products'!$A$1:$H$1,0))</f>
        <v>Jacket</v>
      </c>
      <c r="H1315" t="str">
        <f>VLOOKUP($C1315,'Raw-products'!$A$2:$H$1261,MATCH(H$1,'Raw-products'!$A$1:$H$1,0))</f>
        <v>Shearling</v>
      </c>
      <c r="I1315" t="str">
        <f>VLOOKUP($C1315,'Raw-products'!$A$2:$H$1261,MATCH(I$1,'Raw-products'!$A$1:$H$1,0))</f>
        <v>S</v>
      </c>
      <c r="J1315" t="str">
        <f>VLOOKUP($C1315,'Raw-products'!$A$2:$H$1261,MATCH(J$1,'Raw-products'!$A$1:$H$1,0))</f>
        <v>blue</v>
      </c>
      <c r="K1315">
        <f>VLOOKUP($C1315,'Raw-products'!$A$2:$H$1261,MATCH(K$1,'Raw-products'!$A$1:$H$1,0))</f>
        <v>95</v>
      </c>
      <c r="L1315">
        <f>VLOOKUP($C1315,'Raw-products'!$A$2:$H$1261,MATCH(L$1,'Raw-products'!$A$1:$H$1,0))</f>
        <v>72</v>
      </c>
      <c r="M1315" s="5">
        <f t="shared" si="40"/>
        <v>6840</v>
      </c>
      <c r="N1315" cm="1">
        <f t="array" ref="N1315:Q1315">_xlfn.XLOOKUP($B1315,'Raw -orders'!$A:$A,'Raw -orders'!$B:$E)</f>
        <v>92</v>
      </c>
      <c r="O1315">
        <v>19661</v>
      </c>
      <c r="P1315" s="1">
        <v>44216</v>
      </c>
      <c r="Q1315" s="1">
        <v>44227</v>
      </c>
      <c r="R1315" t="str" cm="1">
        <f t="array" ref="R1315:Y1315">_xlfn.XLOOKUP($N1315,'Raw - customers'!$A:$A,'Raw - customers'!$B:$I)</f>
        <v>Hillary Guiness</v>
      </c>
      <c r="S1315" t="str">
        <v>Agender</v>
      </c>
      <c r="T1315">
        <v>27</v>
      </c>
      <c r="U1315" t="str">
        <v>74 Eva TerraceSuite 247</v>
      </c>
      <c r="V1315">
        <v>564</v>
      </c>
      <c r="W1315" t="str">
        <v>Harrismouth</v>
      </c>
      <c r="X1315" t="str">
        <v>Queensland</v>
      </c>
      <c r="Y1315" t="str">
        <v>Australia</v>
      </c>
      <c r="Z1315">
        <v>1</v>
      </c>
      <c r="AA1315" s="3" t="str">
        <f t="shared" si="41"/>
        <v>10 to 20</v>
      </c>
      <c r="AP1315" s="6">
        <v>92</v>
      </c>
      <c r="AQ1315" s="6" t="s">
        <v>1355</v>
      </c>
    </row>
    <row r="1316" spans="1:43" x14ac:dyDescent="0.25">
      <c r="A1316">
        <v>1314</v>
      </c>
      <c r="B1316">
        <v>273</v>
      </c>
      <c r="C1316">
        <v>889</v>
      </c>
      <c r="D1316">
        <v>94</v>
      </c>
      <c r="E1316">
        <v>2</v>
      </c>
      <c r="F1316">
        <v>188</v>
      </c>
      <c r="G1316" t="str">
        <f>VLOOKUP($C1316,'Raw-products'!$A$2:$H$1261,MATCH(G$1,'Raw-products'!$A$1:$H$1,0))</f>
        <v>Trousers</v>
      </c>
      <c r="H1316" t="str">
        <f>VLOOKUP($C1316,'Raw-products'!$A$2:$H$1261,MATCH(H$1,'Raw-products'!$A$1:$H$1,0))</f>
        <v>Cords</v>
      </c>
      <c r="I1316" t="str">
        <f>VLOOKUP($C1316,'Raw-products'!$A$2:$H$1261,MATCH(I$1,'Raw-products'!$A$1:$H$1,0))</f>
        <v>XL</v>
      </c>
      <c r="J1316" t="str">
        <f>VLOOKUP($C1316,'Raw-products'!$A$2:$H$1261,MATCH(J$1,'Raw-products'!$A$1:$H$1,0))</f>
        <v>yellow</v>
      </c>
      <c r="K1316">
        <f>VLOOKUP($C1316,'Raw-products'!$A$2:$H$1261,MATCH(K$1,'Raw-products'!$A$1:$H$1,0))</f>
        <v>113</v>
      </c>
      <c r="L1316">
        <f>VLOOKUP($C1316,'Raw-products'!$A$2:$H$1261,MATCH(L$1,'Raw-products'!$A$1:$H$1,0))</f>
        <v>65</v>
      </c>
      <c r="M1316" s="5">
        <f t="shared" si="40"/>
        <v>7345</v>
      </c>
      <c r="N1316" cm="1">
        <f t="array" ref="N1316:Q1316">_xlfn.XLOOKUP($B1316,'Raw -orders'!$A:$A,'Raw -orders'!$B:$E)</f>
        <v>828</v>
      </c>
      <c r="O1316">
        <v>13233</v>
      </c>
      <c r="P1316" s="1">
        <v>44476</v>
      </c>
      <c r="Q1316" s="1">
        <v>44503</v>
      </c>
      <c r="R1316" t="str" cm="1">
        <f t="array" ref="R1316:Y1316">_xlfn.XLOOKUP($N1316,'Raw - customers'!$A:$A,'Raw - customers'!$B:$I)</f>
        <v>Tucky Kitchaside</v>
      </c>
      <c r="S1316" t="str">
        <v>Female</v>
      </c>
      <c r="T1316">
        <v>57</v>
      </c>
      <c r="U1316" t="str">
        <v>381 Matthew Estate DrSuite 656</v>
      </c>
      <c r="V1316">
        <v>6351</v>
      </c>
      <c r="W1316" t="str">
        <v>East Zacharystad</v>
      </c>
      <c r="X1316" t="str">
        <v>Queensland</v>
      </c>
      <c r="Y1316" t="str">
        <v>Australia</v>
      </c>
      <c r="Z1316">
        <v>10</v>
      </c>
      <c r="AA1316" s="3" t="str">
        <f t="shared" si="41"/>
        <v>20 to 30</v>
      </c>
      <c r="AP1316" s="6">
        <v>828</v>
      </c>
      <c r="AQ1316" s="6" t="s">
        <v>1355</v>
      </c>
    </row>
    <row r="1317" spans="1:43" x14ac:dyDescent="0.25">
      <c r="A1317">
        <v>1315</v>
      </c>
      <c r="B1317">
        <v>273</v>
      </c>
      <c r="C1317">
        <v>749</v>
      </c>
      <c r="D1317">
        <v>109</v>
      </c>
      <c r="E1317">
        <v>1</v>
      </c>
      <c r="F1317">
        <v>109</v>
      </c>
      <c r="G1317" t="str">
        <f>VLOOKUP($C1317,'Raw-products'!$A$2:$H$1261,MATCH(G$1,'Raw-products'!$A$1:$H$1,0))</f>
        <v>Jacket</v>
      </c>
      <c r="H1317" t="str">
        <f>VLOOKUP($C1317,'Raw-products'!$A$2:$H$1261,MATCH(H$1,'Raw-products'!$A$1:$H$1,0))</f>
        <v>Peacoat</v>
      </c>
      <c r="I1317" t="str">
        <f>VLOOKUP($C1317,'Raw-products'!$A$2:$H$1261,MATCH(I$1,'Raw-products'!$A$1:$H$1,0))</f>
        <v>XL</v>
      </c>
      <c r="J1317" t="str">
        <f>VLOOKUP($C1317,'Raw-products'!$A$2:$H$1261,MATCH(J$1,'Raw-products'!$A$1:$H$1,0))</f>
        <v>yellow</v>
      </c>
      <c r="K1317">
        <f>VLOOKUP($C1317,'Raw-products'!$A$2:$H$1261,MATCH(K$1,'Raw-products'!$A$1:$H$1,0))</f>
        <v>102</v>
      </c>
      <c r="L1317">
        <f>VLOOKUP($C1317,'Raw-products'!$A$2:$H$1261,MATCH(L$1,'Raw-products'!$A$1:$H$1,0))</f>
        <v>53</v>
      </c>
      <c r="M1317" s="5">
        <f t="shared" si="40"/>
        <v>5406</v>
      </c>
      <c r="N1317" cm="1">
        <f t="array" ref="N1317:Q1317">_xlfn.XLOOKUP($B1317,'Raw -orders'!$A:$A,'Raw -orders'!$B:$E)</f>
        <v>828</v>
      </c>
      <c r="O1317">
        <v>13233</v>
      </c>
      <c r="P1317" s="1">
        <v>44476</v>
      </c>
      <c r="Q1317" s="1">
        <v>44503</v>
      </c>
      <c r="R1317" t="str" cm="1">
        <f t="array" ref="R1317:Y1317">_xlfn.XLOOKUP($N1317,'Raw - customers'!$A:$A,'Raw - customers'!$B:$I)</f>
        <v>Tucky Kitchaside</v>
      </c>
      <c r="S1317" t="str">
        <v>Female</v>
      </c>
      <c r="T1317">
        <v>57</v>
      </c>
      <c r="U1317" t="str">
        <v>381 Matthew Estate DrSuite 656</v>
      </c>
      <c r="V1317">
        <v>6351</v>
      </c>
      <c r="W1317" t="str">
        <v>East Zacharystad</v>
      </c>
      <c r="X1317" t="str">
        <v>Queensland</v>
      </c>
      <c r="Y1317" t="str">
        <v>Australia</v>
      </c>
      <c r="Z1317">
        <v>10</v>
      </c>
      <c r="AA1317" s="3" t="str">
        <f t="shared" si="41"/>
        <v>20 to 30</v>
      </c>
      <c r="AP1317" s="6">
        <v>828</v>
      </c>
      <c r="AQ1317" s="6" t="s">
        <v>1355</v>
      </c>
    </row>
    <row r="1318" spans="1:43" x14ac:dyDescent="0.25">
      <c r="A1318">
        <v>1316</v>
      </c>
      <c r="B1318">
        <v>273</v>
      </c>
      <c r="C1318">
        <v>596</v>
      </c>
      <c r="D1318">
        <v>112</v>
      </c>
      <c r="E1318">
        <v>3</v>
      </c>
      <c r="F1318">
        <v>336</v>
      </c>
      <c r="G1318" t="str">
        <f>VLOOKUP($C1318,'Raw-products'!$A$2:$H$1261,MATCH(G$1,'Raw-products'!$A$1:$H$1,0))</f>
        <v>Jacket</v>
      </c>
      <c r="H1318" t="str">
        <f>VLOOKUP($C1318,'Raw-products'!$A$2:$H$1261,MATCH(H$1,'Raw-products'!$A$1:$H$1,0))</f>
        <v>Cardigan</v>
      </c>
      <c r="I1318" t="str">
        <f>VLOOKUP($C1318,'Raw-products'!$A$2:$H$1261,MATCH(I$1,'Raw-products'!$A$1:$H$1,0))</f>
        <v>S</v>
      </c>
      <c r="J1318" t="str">
        <f>VLOOKUP($C1318,'Raw-products'!$A$2:$H$1261,MATCH(J$1,'Raw-products'!$A$1:$H$1,0))</f>
        <v>red</v>
      </c>
      <c r="K1318">
        <f>VLOOKUP($C1318,'Raw-products'!$A$2:$H$1261,MATCH(K$1,'Raw-products'!$A$1:$H$1,0))</f>
        <v>118</v>
      </c>
      <c r="L1318">
        <f>VLOOKUP($C1318,'Raw-products'!$A$2:$H$1261,MATCH(L$1,'Raw-products'!$A$1:$H$1,0))</f>
        <v>47</v>
      </c>
      <c r="M1318" s="5">
        <f t="shared" si="40"/>
        <v>5546</v>
      </c>
      <c r="N1318" cm="1">
        <f t="array" ref="N1318:Q1318">_xlfn.XLOOKUP($B1318,'Raw -orders'!$A:$A,'Raw -orders'!$B:$E)</f>
        <v>828</v>
      </c>
      <c r="O1318">
        <v>13233</v>
      </c>
      <c r="P1318" s="1">
        <v>44476</v>
      </c>
      <c r="Q1318" s="1">
        <v>44503</v>
      </c>
      <c r="R1318" t="str" cm="1">
        <f t="array" ref="R1318:Y1318">_xlfn.XLOOKUP($N1318,'Raw - customers'!$A:$A,'Raw - customers'!$B:$I)</f>
        <v>Tucky Kitchaside</v>
      </c>
      <c r="S1318" t="str">
        <v>Female</v>
      </c>
      <c r="T1318">
        <v>57</v>
      </c>
      <c r="U1318" t="str">
        <v>381 Matthew Estate DrSuite 656</v>
      </c>
      <c r="V1318">
        <v>6351</v>
      </c>
      <c r="W1318" t="str">
        <v>East Zacharystad</v>
      </c>
      <c r="X1318" t="str">
        <v>Queensland</v>
      </c>
      <c r="Y1318" t="str">
        <v>Australia</v>
      </c>
      <c r="Z1318">
        <v>10</v>
      </c>
      <c r="AA1318" s="3" t="str">
        <f t="shared" si="41"/>
        <v>20 to 30</v>
      </c>
      <c r="AP1318" s="6">
        <v>828</v>
      </c>
      <c r="AQ1318" s="6" t="s">
        <v>1355</v>
      </c>
    </row>
    <row r="1319" spans="1:43" x14ac:dyDescent="0.25">
      <c r="A1319">
        <v>1317</v>
      </c>
      <c r="B1319">
        <v>273</v>
      </c>
      <c r="C1319">
        <v>522</v>
      </c>
      <c r="D1319">
        <v>102</v>
      </c>
      <c r="E1319">
        <v>1</v>
      </c>
      <c r="F1319">
        <v>102</v>
      </c>
      <c r="G1319" t="str">
        <f>VLOOKUP($C1319,'Raw-products'!$A$2:$H$1261,MATCH(G$1,'Raw-products'!$A$1:$H$1,0))</f>
        <v>Jacket</v>
      </c>
      <c r="H1319" t="str">
        <f>VLOOKUP($C1319,'Raw-products'!$A$2:$H$1261,MATCH(H$1,'Raw-products'!$A$1:$H$1,0))</f>
        <v>Windbreaker</v>
      </c>
      <c r="I1319" t="str">
        <f>VLOOKUP($C1319,'Raw-products'!$A$2:$H$1261,MATCH(I$1,'Raw-products'!$A$1:$H$1,0))</f>
        <v>M</v>
      </c>
      <c r="J1319" t="str">
        <f>VLOOKUP($C1319,'Raw-products'!$A$2:$H$1261,MATCH(J$1,'Raw-products'!$A$1:$H$1,0))</f>
        <v>violet</v>
      </c>
      <c r="K1319">
        <f>VLOOKUP($C1319,'Raw-products'!$A$2:$H$1261,MATCH(K$1,'Raw-products'!$A$1:$H$1,0))</f>
        <v>109</v>
      </c>
      <c r="L1319">
        <f>VLOOKUP($C1319,'Raw-products'!$A$2:$H$1261,MATCH(L$1,'Raw-products'!$A$1:$H$1,0))</f>
        <v>64</v>
      </c>
      <c r="M1319" s="5">
        <f t="shared" si="40"/>
        <v>6976</v>
      </c>
      <c r="N1319" cm="1">
        <f t="array" ref="N1319:Q1319">_xlfn.XLOOKUP($B1319,'Raw -orders'!$A:$A,'Raw -orders'!$B:$E)</f>
        <v>828</v>
      </c>
      <c r="O1319">
        <v>13233</v>
      </c>
      <c r="P1319" s="1">
        <v>44476</v>
      </c>
      <c r="Q1319" s="1">
        <v>44503</v>
      </c>
      <c r="R1319" t="str" cm="1">
        <f t="array" ref="R1319:Y1319">_xlfn.XLOOKUP($N1319,'Raw - customers'!$A:$A,'Raw - customers'!$B:$I)</f>
        <v>Tucky Kitchaside</v>
      </c>
      <c r="S1319" t="str">
        <v>Female</v>
      </c>
      <c r="T1319">
        <v>57</v>
      </c>
      <c r="U1319" t="str">
        <v>381 Matthew Estate DrSuite 656</v>
      </c>
      <c r="V1319">
        <v>6351</v>
      </c>
      <c r="W1319" t="str">
        <v>East Zacharystad</v>
      </c>
      <c r="X1319" t="str">
        <v>Queensland</v>
      </c>
      <c r="Y1319" t="str">
        <v>Australia</v>
      </c>
      <c r="Z1319">
        <v>10</v>
      </c>
      <c r="AA1319" s="3" t="str">
        <f t="shared" si="41"/>
        <v>20 to 30</v>
      </c>
      <c r="AP1319" s="6">
        <v>828</v>
      </c>
      <c r="AQ1319" s="6" t="s">
        <v>1355</v>
      </c>
    </row>
    <row r="1320" spans="1:43" x14ac:dyDescent="0.25">
      <c r="A1320">
        <v>1318</v>
      </c>
      <c r="B1320">
        <v>274</v>
      </c>
      <c r="C1320">
        <v>942</v>
      </c>
      <c r="D1320">
        <v>96</v>
      </c>
      <c r="E1320">
        <v>1</v>
      </c>
      <c r="F1320">
        <v>96</v>
      </c>
      <c r="G1320" t="str">
        <f>VLOOKUP($C1320,'Raw-products'!$A$2:$H$1261,MATCH(G$1,'Raw-products'!$A$1:$H$1,0))</f>
        <v>Trousers</v>
      </c>
      <c r="H1320" t="str">
        <f>VLOOKUP($C1320,'Raw-products'!$A$2:$H$1261,MATCH(H$1,'Raw-products'!$A$1:$H$1,0))</f>
        <v>Drawstring</v>
      </c>
      <c r="I1320" t="str">
        <f>VLOOKUP($C1320,'Raw-products'!$A$2:$H$1261,MATCH(I$1,'Raw-products'!$A$1:$H$1,0))</f>
        <v>M</v>
      </c>
      <c r="J1320" t="str">
        <f>VLOOKUP($C1320,'Raw-products'!$A$2:$H$1261,MATCH(J$1,'Raw-products'!$A$1:$H$1,0))</f>
        <v>violet</v>
      </c>
      <c r="K1320">
        <f>VLOOKUP($C1320,'Raw-products'!$A$2:$H$1261,MATCH(K$1,'Raw-products'!$A$1:$H$1,0))</f>
        <v>104</v>
      </c>
      <c r="L1320">
        <f>VLOOKUP($C1320,'Raw-products'!$A$2:$H$1261,MATCH(L$1,'Raw-products'!$A$1:$H$1,0))</f>
        <v>73</v>
      </c>
      <c r="M1320" s="5">
        <f t="shared" si="40"/>
        <v>7592</v>
      </c>
      <c r="N1320" cm="1">
        <f t="array" ref="N1320:Q1320">_xlfn.XLOOKUP($B1320,'Raw -orders'!$A:$A,'Raw -orders'!$B:$E)</f>
        <v>19</v>
      </c>
      <c r="O1320">
        <v>50173</v>
      </c>
      <c r="P1320" s="1">
        <v>44299</v>
      </c>
      <c r="Q1320" s="1">
        <v>44313</v>
      </c>
      <c r="R1320" t="str" cm="1">
        <f t="array" ref="R1320:Y1320">_xlfn.XLOOKUP($N1320,'Raw - customers'!$A:$A,'Raw - customers'!$B:$I)</f>
        <v>Chadwick Cruddas</v>
      </c>
      <c r="S1320" t="str">
        <v>Agender</v>
      </c>
      <c r="T1320">
        <v>41</v>
      </c>
      <c r="U1320" t="str">
        <v>002 Beau PlazaApt. 308</v>
      </c>
      <c r="V1320">
        <v>7053</v>
      </c>
      <c r="W1320" t="str">
        <v>West Bailey</v>
      </c>
      <c r="X1320" t="str">
        <v>Victoria</v>
      </c>
      <c r="Y1320" t="str">
        <v>Australia</v>
      </c>
      <c r="Z1320">
        <v>4</v>
      </c>
      <c r="AA1320" s="3" t="str">
        <f t="shared" si="41"/>
        <v>10 to 20</v>
      </c>
      <c r="AP1320" s="6">
        <v>19</v>
      </c>
      <c r="AQ1320" s="6" t="s">
        <v>1396</v>
      </c>
    </row>
    <row r="1321" spans="1:43" x14ac:dyDescent="0.25">
      <c r="A1321">
        <v>1319</v>
      </c>
      <c r="B1321">
        <v>274</v>
      </c>
      <c r="C1321">
        <v>1140</v>
      </c>
      <c r="D1321">
        <v>102</v>
      </c>
      <c r="E1321">
        <v>2</v>
      </c>
      <c r="F1321">
        <v>204</v>
      </c>
      <c r="G1321" t="str">
        <f>VLOOKUP($C1321,'Raw-products'!$A$2:$H$1261,MATCH(G$1,'Raw-products'!$A$1:$H$1,0))</f>
        <v>Trousers</v>
      </c>
      <c r="H1321" t="str">
        <f>VLOOKUP($C1321,'Raw-products'!$A$2:$H$1261,MATCH(H$1,'Raw-products'!$A$1:$H$1,0))</f>
        <v>Cargo Pants</v>
      </c>
      <c r="I1321" t="str">
        <f>VLOOKUP($C1321,'Raw-products'!$A$2:$H$1261,MATCH(I$1,'Raw-products'!$A$1:$H$1,0))</f>
        <v>XS</v>
      </c>
      <c r="J1321" t="str">
        <f>VLOOKUP($C1321,'Raw-products'!$A$2:$H$1261,MATCH(J$1,'Raw-products'!$A$1:$H$1,0))</f>
        <v>blue</v>
      </c>
      <c r="K1321">
        <f>VLOOKUP($C1321,'Raw-products'!$A$2:$H$1261,MATCH(K$1,'Raw-products'!$A$1:$H$1,0))</f>
        <v>106</v>
      </c>
      <c r="L1321">
        <f>VLOOKUP($C1321,'Raw-products'!$A$2:$H$1261,MATCH(L$1,'Raw-products'!$A$1:$H$1,0))</f>
        <v>73</v>
      </c>
      <c r="M1321" s="5">
        <f t="shared" si="40"/>
        <v>7738</v>
      </c>
      <c r="N1321" cm="1">
        <f t="array" ref="N1321:Q1321">_xlfn.XLOOKUP($B1321,'Raw -orders'!$A:$A,'Raw -orders'!$B:$E)</f>
        <v>19</v>
      </c>
      <c r="O1321">
        <v>50173</v>
      </c>
      <c r="P1321" s="1">
        <v>44299</v>
      </c>
      <c r="Q1321" s="1">
        <v>44313</v>
      </c>
      <c r="R1321" t="str" cm="1">
        <f t="array" ref="R1321:Y1321">_xlfn.XLOOKUP($N1321,'Raw - customers'!$A:$A,'Raw - customers'!$B:$I)</f>
        <v>Chadwick Cruddas</v>
      </c>
      <c r="S1321" t="str">
        <v>Agender</v>
      </c>
      <c r="T1321">
        <v>41</v>
      </c>
      <c r="U1321" t="str">
        <v>002 Beau PlazaApt. 308</v>
      </c>
      <c r="V1321">
        <v>7053</v>
      </c>
      <c r="W1321" t="str">
        <v>West Bailey</v>
      </c>
      <c r="X1321" t="str">
        <v>Victoria</v>
      </c>
      <c r="Y1321" t="str">
        <v>Australia</v>
      </c>
      <c r="Z1321">
        <v>4</v>
      </c>
      <c r="AA1321" s="3" t="str">
        <f t="shared" si="41"/>
        <v>10 to 20</v>
      </c>
      <c r="AP1321" s="6">
        <v>19</v>
      </c>
      <c r="AQ1321" s="6" t="s">
        <v>1396</v>
      </c>
    </row>
    <row r="1322" spans="1:43" x14ac:dyDescent="0.25">
      <c r="A1322">
        <v>1320</v>
      </c>
      <c r="B1322">
        <v>274</v>
      </c>
      <c r="C1322">
        <v>73</v>
      </c>
      <c r="D1322">
        <v>118</v>
      </c>
      <c r="E1322">
        <v>3</v>
      </c>
      <c r="F1322">
        <v>354</v>
      </c>
      <c r="G1322" t="str">
        <f>VLOOKUP($C1322,'Raw-products'!$A$2:$H$1261,MATCH(G$1,'Raw-products'!$A$1:$H$1,0))</f>
        <v>Shirt</v>
      </c>
      <c r="H1322" t="str">
        <f>VLOOKUP($C1322,'Raw-products'!$A$2:$H$1261,MATCH(H$1,'Raw-products'!$A$1:$H$1,0))</f>
        <v>Flannel</v>
      </c>
      <c r="I1322" t="str">
        <f>VLOOKUP($C1322,'Raw-products'!$A$2:$H$1261,MATCH(I$1,'Raw-products'!$A$1:$H$1,0))</f>
        <v>L</v>
      </c>
      <c r="J1322" t="str">
        <f>VLOOKUP($C1322,'Raw-products'!$A$2:$H$1261,MATCH(J$1,'Raw-products'!$A$1:$H$1,0))</f>
        <v>red</v>
      </c>
      <c r="K1322">
        <f>VLOOKUP($C1322,'Raw-products'!$A$2:$H$1261,MATCH(K$1,'Raw-products'!$A$1:$H$1,0))</f>
        <v>96</v>
      </c>
      <c r="L1322">
        <f>VLOOKUP($C1322,'Raw-products'!$A$2:$H$1261,MATCH(L$1,'Raw-products'!$A$1:$H$1,0))</f>
        <v>77</v>
      </c>
      <c r="M1322" s="5">
        <f t="shared" si="40"/>
        <v>7392</v>
      </c>
      <c r="N1322" cm="1">
        <f t="array" ref="N1322:Q1322">_xlfn.XLOOKUP($B1322,'Raw -orders'!$A:$A,'Raw -orders'!$B:$E)</f>
        <v>19</v>
      </c>
      <c r="O1322">
        <v>50173</v>
      </c>
      <c r="P1322" s="1">
        <v>44299</v>
      </c>
      <c r="Q1322" s="1">
        <v>44313</v>
      </c>
      <c r="R1322" t="str" cm="1">
        <f t="array" ref="R1322:Y1322">_xlfn.XLOOKUP($N1322,'Raw - customers'!$A:$A,'Raw - customers'!$B:$I)</f>
        <v>Chadwick Cruddas</v>
      </c>
      <c r="S1322" t="str">
        <v>Agender</v>
      </c>
      <c r="T1322">
        <v>41</v>
      </c>
      <c r="U1322" t="str">
        <v>002 Beau PlazaApt. 308</v>
      </c>
      <c r="V1322">
        <v>7053</v>
      </c>
      <c r="W1322" t="str">
        <v>West Bailey</v>
      </c>
      <c r="X1322" t="str">
        <v>Victoria</v>
      </c>
      <c r="Y1322" t="str">
        <v>Australia</v>
      </c>
      <c r="Z1322">
        <v>4</v>
      </c>
      <c r="AA1322" s="3" t="str">
        <f t="shared" si="41"/>
        <v>10 to 20</v>
      </c>
      <c r="AP1322" s="6">
        <v>19</v>
      </c>
      <c r="AQ1322" s="6" t="s">
        <v>1396</v>
      </c>
    </row>
    <row r="1323" spans="1:43" x14ac:dyDescent="0.25">
      <c r="A1323">
        <v>1321</v>
      </c>
      <c r="B1323">
        <v>274</v>
      </c>
      <c r="C1323">
        <v>1225</v>
      </c>
      <c r="D1323">
        <v>112</v>
      </c>
      <c r="E1323">
        <v>1</v>
      </c>
      <c r="F1323">
        <v>112</v>
      </c>
      <c r="G1323" t="str">
        <f>VLOOKUP($C1323,'Raw-products'!$A$2:$H$1261,MATCH(G$1,'Raw-products'!$A$1:$H$1,0))</f>
        <v>Trousers</v>
      </c>
      <c r="H1323" t="str">
        <f>VLOOKUP($C1323,'Raw-products'!$A$2:$H$1261,MATCH(H$1,'Raw-products'!$A$1:$H$1,0))</f>
        <v>Tracksuit Bottoms</v>
      </c>
      <c r="I1323" t="str">
        <f>VLOOKUP($C1323,'Raw-products'!$A$2:$H$1261,MATCH(I$1,'Raw-products'!$A$1:$H$1,0))</f>
        <v>XS</v>
      </c>
      <c r="J1323" t="str">
        <f>VLOOKUP($C1323,'Raw-products'!$A$2:$H$1261,MATCH(J$1,'Raw-products'!$A$1:$H$1,0))</f>
        <v>red</v>
      </c>
      <c r="K1323">
        <f>VLOOKUP($C1323,'Raw-products'!$A$2:$H$1261,MATCH(K$1,'Raw-products'!$A$1:$H$1,0))</f>
        <v>91</v>
      </c>
      <c r="L1323">
        <f>VLOOKUP($C1323,'Raw-products'!$A$2:$H$1261,MATCH(L$1,'Raw-products'!$A$1:$H$1,0))</f>
        <v>55</v>
      </c>
      <c r="M1323" s="5">
        <f t="shared" si="40"/>
        <v>5005</v>
      </c>
      <c r="N1323" cm="1">
        <f t="array" ref="N1323:Q1323">_xlfn.XLOOKUP($B1323,'Raw -orders'!$A:$A,'Raw -orders'!$B:$E)</f>
        <v>19</v>
      </c>
      <c r="O1323">
        <v>50173</v>
      </c>
      <c r="P1323" s="1">
        <v>44299</v>
      </c>
      <c r="Q1323" s="1">
        <v>44313</v>
      </c>
      <c r="R1323" t="str" cm="1">
        <f t="array" ref="R1323:Y1323">_xlfn.XLOOKUP($N1323,'Raw - customers'!$A:$A,'Raw - customers'!$B:$I)</f>
        <v>Chadwick Cruddas</v>
      </c>
      <c r="S1323" t="str">
        <v>Agender</v>
      </c>
      <c r="T1323">
        <v>41</v>
      </c>
      <c r="U1323" t="str">
        <v>002 Beau PlazaApt. 308</v>
      </c>
      <c r="V1323">
        <v>7053</v>
      </c>
      <c r="W1323" t="str">
        <v>West Bailey</v>
      </c>
      <c r="X1323" t="str">
        <v>Victoria</v>
      </c>
      <c r="Y1323" t="str">
        <v>Australia</v>
      </c>
      <c r="Z1323">
        <v>4</v>
      </c>
      <c r="AA1323" s="3" t="str">
        <f t="shared" si="41"/>
        <v>10 to 20</v>
      </c>
      <c r="AP1323" s="6">
        <v>19</v>
      </c>
      <c r="AQ1323" s="6" t="s">
        <v>1396</v>
      </c>
    </row>
    <row r="1324" spans="1:43" x14ac:dyDescent="0.25">
      <c r="A1324">
        <v>1322</v>
      </c>
      <c r="B1324">
        <v>274</v>
      </c>
      <c r="C1324">
        <v>513</v>
      </c>
      <c r="D1324">
        <v>102</v>
      </c>
      <c r="E1324">
        <v>3</v>
      </c>
      <c r="F1324">
        <v>306</v>
      </c>
      <c r="G1324" t="str">
        <f>VLOOKUP($C1324,'Raw-products'!$A$2:$H$1261,MATCH(G$1,'Raw-products'!$A$1:$H$1,0))</f>
        <v>Jacket</v>
      </c>
      <c r="H1324" t="str">
        <f>VLOOKUP($C1324,'Raw-products'!$A$2:$H$1261,MATCH(H$1,'Raw-products'!$A$1:$H$1,0))</f>
        <v>Windbreaker</v>
      </c>
      <c r="I1324" t="str">
        <f>VLOOKUP($C1324,'Raw-products'!$A$2:$H$1261,MATCH(I$1,'Raw-products'!$A$1:$H$1,0))</f>
        <v>L</v>
      </c>
      <c r="J1324" t="str">
        <f>VLOOKUP($C1324,'Raw-products'!$A$2:$H$1261,MATCH(J$1,'Raw-products'!$A$1:$H$1,0))</f>
        <v>blue</v>
      </c>
      <c r="K1324">
        <f>VLOOKUP($C1324,'Raw-products'!$A$2:$H$1261,MATCH(K$1,'Raw-products'!$A$1:$H$1,0))</f>
        <v>109</v>
      </c>
      <c r="L1324">
        <f>VLOOKUP($C1324,'Raw-products'!$A$2:$H$1261,MATCH(L$1,'Raw-products'!$A$1:$H$1,0))</f>
        <v>41</v>
      </c>
      <c r="M1324" s="5">
        <f t="shared" si="40"/>
        <v>4469</v>
      </c>
      <c r="N1324" cm="1">
        <f t="array" ref="N1324:Q1324">_xlfn.XLOOKUP($B1324,'Raw -orders'!$A:$A,'Raw -orders'!$B:$E)</f>
        <v>19</v>
      </c>
      <c r="O1324">
        <v>50173</v>
      </c>
      <c r="P1324" s="1">
        <v>44299</v>
      </c>
      <c r="Q1324" s="1">
        <v>44313</v>
      </c>
      <c r="R1324" t="str" cm="1">
        <f t="array" ref="R1324:Y1324">_xlfn.XLOOKUP($N1324,'Raw - customers'!$A:$A,'Raw - customers'!$B:$I)</f>
        <v>Chadwick Cruddas</v>
      </c>
      <c r="S1324" t="str">
        <v>Agender</v>
      </c>
      <c r="T1324">
        <v>41</v>
      </c>
      <c r="U1324" t="str">
        <v>002 Beau PlazaApt. 308</v>
      </c>
      <c r="V1324">
        <v>7053</v>
      </c>
      <c r="W1324" t="str">
        <v>West Bailey</v>
      </c>
      <c r="X1324" t="str">
        <v>Victoria</v>
      </c>
      <c r="Y1324" t="str">
        <v>Australia</v>
      </c>
      <c r="Z1324">
        <v>4</v>
      </c>
      <c r="AA1324" s="3" t="str">
        <f t="shared" si="41"/>
        <v>10 to 20</v>
      </c>
      <c r="AP1324" s="6">
        <v>19</v>
      </c>
      <c r="AQ1324" s="6" t="s">
        <v>1396</v>
      </c>
    </row>
    <row r="1325" spans="1:43" x14ac:dyDescent="0.25">
      <c r="A1325">
        <v>1323</v>
      </c>
      <c r="B1325">
        <v>274</v>
      </c>
      <c r="C1325">
        <v>581</v>
      </c>
      <c r="D1325">
        <v>100</v>
      </c>
      <c r="E1325">
        <v>1</v>
      </c>
      <c r="F1325">
        <v>100</v>
      </c>
      <c r="G1325" t="str">
        <f>VLOOKUP($C1325,'Raw-products'!$A$2:$H$1261,MATCH(G$1,'Raw-products'!$A$1:$H$1,0))</f>
        <v>Jacket</v>
      </c>
      <c r="H1325" t="str">
        <f>VLOOKUP($C1325,'Raw-products'!$A$2:$H$1261,MATCH(H$1,'Raw-products'!$A$1:$H$1,0))</f>
        <v>Bomber</v>
      </c>
      <c r="I1325" t="str">
        <f>VLOOKUP($C1325,'Raw-products'!$A$2:$H$1261,MATCH(I$1,'Raw-products'!$A$1:$H$1,0))</f>
        <v>S</v>
      </c>
      <c r="J1325" t="str">
        <f>VLOOKUP($C1325,'Raw-products'!$A$2:$H$1261,MATCH(J$1,'Raw-products'!$A$1:$H$1,0))</f>
        <v>blue</v>
      </c>
      <c r="K1325">
        <f>VLOOKUP($C1325,'Raw-products'!$A$2:$H$1261,MATCH(K$1,'Raw-products'!$A$1:$H$1,0))</f>
        <v>90</v>
      </c>
      <c r="L1325">
        <f>VLOOKUP($C1325,'Raw-products'!$A$2:$H$1261,MATCH(L$1,'Raw-products'!$A$1:$H$1,0))</f>
        <v>50</v>
      </c>
      <c r="M1325" s="5">
        <f t="shared" si="40"/>
        <v>4500</v>
      </c>
      <c r="N1325" cm="1">
        <f t="array" ref="N1325:Q1325">_xlfn.XLOOKUP($B1325,'Raw -orders'!$A:$A,'Raw -orders'!$B:$E)</f>
        <v>19</v>
      </c>
      <c r="O1325">
        <v>50173</v>
      </c>
      <c r="P1325" s="1">
        <v>44299</v>
      </c>
      <c r="Q1325" s="1">
        <v>44313</v>
      </c>
      <c r="R1325" t="str" cm="1">
        <f t="array" ref="R1325:Y1325">_xlfn.XLOOKUP($N1325,'Raw - customers'!$A:$A,'Raw - customers'!$B:$I)</f>
        <v>Chadwick Cruddas</v>
      </c>
      <c r="S1325" t="str">
        <v>Agender</v>
      </c>
      <c r="T1325">
        <v>41</v>
      </c>
      <c r="U1325" t="str">
        <v>002 Beau PlazaApt. 308</v>
      </c>
      <c r="V1325">
        <v>7053</v>
      </c>
      <c r="W1325" t="str">
        <v>West Bailey</v>
      </c>
      <c r="X1325" t="str">
        <v>Victoria</v>
      </c>
      <c r="Y1325" t="str">
        <v>Australia</v>
      </c>
      <c r="Z1325">
        <v>4</v>
      </c>
      <c r="AA1325" s="3" t="str">
        <f t="shared" si="41"/>
        <v>10 to 20</v>
      </c>
      <c r="AP1325" s="6">
        <v>19</v>
      </c>
      <c r="AQ1325" s="6" t="s">
        <v>1396</v>
      </c>
    </row>
    <row r="1326" spans="1:43" x14ac:dyDescent="0.25">
      <c r="A1326">
        <v>1324</v>
      </c>
      <c r="B1326">
        <v>275</v>
      </c>
      <c r="C1326">
        <v>4</v>
      </c>
      <c r="D1326">
        <v>96</v>
      </c>
      <c r="E1326">
        <v>3</v>
      </c>
      <c r="F1326">
        <v>288</v>
      </c>
      <c r="G1326" t="str">
        <f>VLOOKUP($C1326,'Raw-products'!$A$2:$H$1261,MATCH(G$1,'Raw-products'!$A$1:$H$1,0))</f>
        <v>Shirt</v>
      </c>
      <c r="H1326" t="str">
        <f>VLOOKUP($C1326,'Raw-products'!$A$2:$H$1261,MATCH(H$1,'Raw-products'!$A$1:$H$1,0))</f>
        <v>Oxford Cloth</v>
      </c>
      <c r="I1326" t="str">
        <f>VLOOKUP($C1326,'Raw-products'!$A$2:$H$1261,MATCH(I$1,'Raw-products'!$A$1:$H$1,0))</f>
        <v>XL</v>
      </c>
      <c r="J1326" t="str">
        <f>VLOOKUP($C1326,'Raw-products'!$A$2:$H$1261,MATCH(J$1,'Raw-products'!$A$1:$H$1,0))</f>
        <v>red</v>
      </c>
      <c r="K1326">
        <f>VLOOKUP($C1326,'Raw-products'!$A$2:$H$1261,MATCH(K$1,'Raw-products'!$A$1:$H$1,0))</f>
        <v>114</v>
      </c>
      <c r="L1326">
        <f>VLOOKUP($C1326,'Raw-products'!$A$2:$H$1261,MATCH(L$1,'Raw-products'!$A$1:$H$1,0))</f>
        <v>47</v>
      </c>
      <c r="M1326" s="5">
        <f t="shared" si="40"/>
        <v>5358</v>
      </c>
      <c r="N1326" cm="1">
        <f t="array" ref="N1326:Q1326">_xlfn.XLOOKUP($B1326,'Raw -orders'!$A:$A,'Raw -orders'!$B:$E)</f>
        <v>329</v>
      </c>
      <c r="O1326">
        <v>17666</v>
      </c>
      <c r="P1326" s="1">
        <v>44201</v>
      </c>
      <c r="Q1326" s="1">
        <v>44211</v>
      </c>
      <c r="R1326" t="str" cm="1">
        <f t="array" ref="R1326:Y1326">_xlfn.XLOOKUP($N1326,'Raw - customers'!$A:$A,'Raw - customers'!$B:$I)</f>
        <v>Valery Pache</v>
      </c>
      <c r="S1326" t="str">
        <v>Polygender</v>
      </c>
      <c r="T1326">
        <v>53</v>
      </c>
      <c r="U1326" t="str">
        <v>3203 Jackson TerraceSuite 580</v>
      </c>
      <c r="V1326">
        <v>5466</v>
      </c>
      <c r="W1326" t="str">
        <v>South Claudialand</v>
      </c>
      <c r="X1326" t="str">
        <v>Western Australia</v>
      </c>
      <c r="Y1326" t="str">
        <v>Australia</v>
      </c>
      <c r="Z1326">
        <v>1</v>
      </c>
      <c r="AA1326" s="3" t="str">
        <f t="shared" si="41"/>
        <v>0 to 10</v>
      </c>
      <c r="AP1326" s="6">
        <v>329</v>
      </c>
      <c r="AQ1326" s="6" t="s">
        <v>1377</v>
      </c>
    </row>
    <row r="1327" spans="1:43" x14ac:dyDescent="0.25">
      <c r="A1327">
        <v>1325</v>
      </c>
      <c r="B1327">
        <v>275</v>
      </c>
      <c r="C1327">
        <v>1217</v>
      </c>
      <c r="D1327">
        <v>105</v>
      </c>
      <c r="E1327">
        <v>3</v>
      </c>
      <c r="F1327">
        <v>315</v>
      </c>
      <c r="G1327" t="str">
        <f>VLOOKUP($C1327,'Raw-products'!$A$2:$H$1261,MATCH(G$1,'Raw-products'!$A$1:$H$1,0))</f>
        <v>Trousers</v>
      </c>
      <c r="H1327" t="str">
        <f>VLOOKUP($C1327,'Raw-products'!$A$2:$H$1261,MATCH(H$1,'Raw-products'!$A$1:$H$1,0))</f>
        <v>Pleated</v>
      </c>
      <c r="I1327" t="str">
        <f>VLOOKUP($C1327,'Raw-products'!$A$2:$H$1261,MATCH(I$1,'Raw-products'!$A$1:$H$1,0))</f>
        <v>M</v>
      </c>
      <c r="J1327" t="str">
        <f>VLOOKUP($C1327,'Raw-products'!$A$2:$H$1261,MATCH(J$1,'Raw-products'!$A$1:$H$1,0))</f>
        <v>indigo</v>
      </c>
      <c r="K1327">
        <f>VLOOKUP($C1327,'Raw-products'!$A$2:$H$1261,MATCH(K$1,'Raw-products'!$A$1:$H$1,0))</f>
        <v>90</v>
      </c>
      <c r="L1327">
        <f>VLOOKUP($C1327,'Raw-products'!$A$2:$H$1261,MATCH(L$1,'Raw-products'!$A$1:$H$1,0))</f>
        <v>48</v>
      </c>
      <c r="M1327" s="5">
        <f t="shared" si="40"/>
        <v>4320</v>
      </c>
      <c r="N1327" cm="1">
        <f t="array" ref="N1327:Q1327">_xlfn.XLOOKUP($B1327,'Raw -orders'!$A:$A,'Raw -orders'!$B:$E)</f>
        <v>329</v>
      </c>
      <c r="O1327">
        <v>17666</v>
      </c>
      <c r="P1327" s="1">
        <v>44201</v>
      </c>
      <c r="Q1327" s="1">
        <v>44211</v>
      </c>
      <c r="R1327" t="str" cm="1">
        <f t="array" ref="R1327:Y1327">_xlfn.XLOOKUP($N1327,'Raw - customers'!$A:$A,'Raw - customers'!$B:$I)</f>
        <v>Valery Pache</v>
      </c>
      <c r="S1327" t="str">
        <v>Polygender</v>
      </c>
      <c r="T1327">
        <v>53</v>
      </c>
      <c r="U1327" t="str">
        <v>3203 Jackson TerraceSuite 580</v>
      </c>
      <c r="V1327">
        <v>5466</v>
      </c>
      <c r="W1327" t="str">
        <v>South Claudialand</v>
      </c>
      <c r="X1327" t="str">
        <v>Western Australia</v>
      </c>
      <c r="Y1327" t="str">
        <v>Australia</v>
      </c>
      <c r="Z1327">
        <v>1</v>
      </c>
      <c r="AA1327" s="3" t="str">
        <f t="shared" si="41"/>
        <v>0 to 10</v>
      </c>
      <c r="AP1327" s="6">
        <v>329</v>
      </c>
      <c r="AQ1327" s="6" t="s">
        <v>1377</v>
      </c>
    </row>
    <row r="1328" spans="1:43" x14ac:dyDescent="0.25">
      <c r="A1328">
        <v>1326</v>
      </c>
      <c r="B1328">
        <v>275</v>
      </c>
      <c r="C1328">
        <v>1190</v>
      </c>
      <c r="D1328">
        <v>105</v>
      </c>
      <c r="E1328">
        <v>3</v>
      </c>
      <c r="F1328">
        <v>315</v>
      </c>
      <c r="G1328" t="str">
        <f>VLOOKUP($C1328,'Raw-products'!$A$2:$H$1261,MATCH(G$1,'Raw-products'!$A$1:$H$1,0))</f>
        <v>Trousers</v>
      </c>
      <c r="H1328" t="str">
        <f>VLOOKUP($C1328,'Raw-products'!$A$2:$H$1261,MATCH(H$1,'Raw-products'!$A$1:$H$1,0))</f>
        <v>Pleated</v>
      </c>
      <c r="I1328" t="str">
        <f>VLOOKUP($C1328,'Raw-products'!$A$2:$H$1261,MATCH(I$1,'Raw-products'!$A$1:$H$1,0))</f>
        <v>XS</v>
      </c>
      <c r="J1328" t="str">
        <f>VLOOKUP($C1328,'Raw-products'!$A$2:$H$1261,MATCH(J$1,'Raw-products'!$A$1:$H$1,0))</f>
        <v>red</v>
      </c>
      <c r="K1328">
        <f>VLOOKUP($C1328,'Raw-products'!$A$2:$H$1261,MATCH(K$1,'Raw-products'!$A$1:$H$1,0))</f>
        <v>90</v>
      </c>
      <c r="L1328">
        <f>VLOOKUP($C1328,'Raw-products'!$A$2:$H$1261,MATCH(L$1,'Raw-products'!$A$1:$H$1,0))</f>
        <v>42</v>
      </c>
      <c r="M1328" s="5">
        <f t="shared" si="40"/>
        <v>3780</v>
      </c>
      <c r="N1328" cm="1">
        <f t="array" ref="N1328:Q1328">_xlfn.XLOOKUP($B1328,'Raw -orders'!$A:$A,'Raw -orders'!$B:$E)</f>
        <v>329</v>
      </c>
      <c r="O1328">
        <v>17666</v>
      </c>
      <c r="P1328" s="1">
        <v>44201</v>
      </c>
      <c r="Q1328" s="1">
        <v>44211</v>
      </c>
      <c r="R1328" t="str" cm="1">
        <f t="array" ref="R1328:Y1328">_xlfn.XLOOKUP($N1328,'Raw - customers'!$A:$A,'Raw - customers'!$B:$I)</f>
        <v>Valery Pache</v>
      </c>
      <c r="S1328" t="str">
        <v>Polygender</v>
      </c>
      <c r="T1328">
        <v>53</v>
      </c>
      <c r="U1328" t="str">
        <v>3203 Jackson TerraceSuite 580</v>
      </c>
      <c r="V1328">
        <v>5466</v>
      </c>
      <c r="W1328" t="str">
        <v>South Claudialand</v>
      </c>
      <c r="X1328" t="str">
        <v>Western Australia</v>
      </c>
      <c r="Y1328" t="str">
        <v>Australia</v>
      </c>
      <c r="Z1328">
        <v>1</v>
      </c>
      <c r="AA1328" s="3" t="str">
        <f t="shared" si="41"/>
        <v>0 to 10</v>
      </c>
      <c r="AP1328" s="6">
        <v>329</v>
      </c>
      <c r="AQ1328" s="6" t="s">
        <v>1377</v>
      </c>
    </row>
    <row r="1329" spans="1:43" x14ac:dyDescent="0.25">
      <c r="A1329">
        <v>1327</v>
      </c>
      <c r="B1329">
        <v>275</v>
      </c>
      <c r="C1329">
        <v>420</v>
      </c>
      <c r="D1329">
        <v>107</v>
      </c>
      <c r="E1329">
        <v>2</v>
      </c>
      <c r="F1329">
        <v>214</v>
      </c>
      <c r="G1329" t="str">
        <f>VLOOKUP($C1329,'Raw-products'!$A$2:$H$1261,MATCH(G$1,'Raw-products'!$A$1:$H$1,0))</f>
        <v>Jacket</v>
      </c>
      <c r="H1329" t="str">
        <f>VLOOKUP($C1329,'Raw-products'!$A$2:$H$1261,MATCH(H$1,'Raw-products'!$A$1:$H$1,0))</f>
        <v>Denim</v>
      </c>
      <c r="I1329" t="str">
        <f>VLOOKUP($C1329,'Raw-products'!$A$2:$H$1261,MATCH(I$1,'Raw-products'!$A$1:$H$1,0))</f>
        <v>XS</v>
      </c>
      <c r="J1329" t="str">
        <f>VLOOKUP($C1329,'Raw-products'!$A$2:$H$1261,MATCH(J$1,'Raw-products'!$A$1:$H$1,0))</f>
        <v>red</v>
      </c>
      <c r="K1329">
        <f>VLOOKUP($C1329,'Raw-products'!$A$2:$H$1261,MATCH(K$1,'Raw-products'!$A$1:$H$1,0))</f>
        <v>92</v>
      </c>
      <c r="L1329">
        <f>VLOOKUP($C1329,'Raw-products'!$A$2:$H$1261,MATCH(L$1,'Raw-products'!$A$1:$H$1,0))</f>
        <v>60</v>
      </c>
      <c r="M1329" s="5">
        <f t="shared" si="40"/>
        <v>5520</v>
      </c>
      <c r="N1329" cm="1">
        <f t="array" ref="N1329:Q1329">_xlfn.XLOOKUP($B1329,'Raw -orders'!$A:$A,'Raw -orders'!$B:$E)</f>
        <v>329</v>
      </c>
      <c r="O1329">
        <v>17666</v>
      </c>
      <c r="P1329" s="1">
        <v>44201</v>
      </c>
      <c r="Q1329" s="1">
        <v>44211</v>
      </c>
      <c r="R1329" t="str" cm="1">
        <f t="array" ref="R1329:Y1329">_xlfn.XLOOKUP($N1329,'Raw - customers'!$A:$A,'Raw - customers'!$B:$I)</f>
        <v>Valery Pache</v>
      </c>
      <c r="S1329" t="str">
        <v>Polygender</v>
      </c>
      <c r="T1329">
        <v>53</v>
      </c>
      <c r="U1329" t="str">
        <v>3203 Jackson TerraceSuite 580</v>
      </c>
      <c r="V1329">
        <v>5466</v>
      </c>
      <c r="W1329" t="str">
        <v>South Claudialand</v>
      </c>
      <c r="X1329" t="str">
        <v>Western Australia</v>
      </c>
      <c r="Y1329" t="str">
        <v>Australia</v>
      </c>
      <c r="Z1329">
        <v>1</v>
      </c>
      <c r="AA1329" s="3" t="str">
        <f t="shared" si="41"/>
        <v>0 to 10</v>
      </c>
      <c r="AP1329" s="6">
        <v>329</v>
      </c>
      <c r="AQ1329" s="6" t="s">
        <v>1377</v>
      </c>
    </row>
    <row r="1330" spans="1:43" x14ac:dyDescent="0.25">
      <c r="A1330">
        <v>1328</v>
      </c>
      <c r="B1330">
        <v>275</v>
      </c>
      <c r="C1330">
        <v>867</v>
      </c>
      <c r="D1330">
        <v>113</v>
      </c>
      <c r="E1330">
        <v>1</v>
      </c>
      <c r="F1330">
        <v>113</v>
      </c>
      <c r="G1330" t="str">
        <f>VLOOKUP($C1330,'Raw-products'!$A$2:$H$1261,MATCH(G$1,'Raw-products'!$A$1:$H$1,0))</f>
        <v>Trousers</v>
      </c>
      <c r="H1330" t="str">
        <f>VLOOKUP($C1330,'Raw-products'!$A$2:$H$1261,MATCH(H$1,'Raw-products'!$A$1:$H$1,0))</f>
        <v>Chinos</v>
      </c>
      <c r="I1330" t="str">
        <f>VLOOKUP($C1330,'Raw-products'!$A$2:$H$1261,MATCH(I$1,'Raw-products'!$A$1:$H$1,0))</f>
        <v>M</v>
      </c>
      <c r="J1330" t="str">
        <f>VLOOKUP($C1330,'Raw-products'!$A$2:$H$1261,MATCH(J$1,'Raw-products'!$A$1:$H$1,0))</f>
        <v>indigo</v>
      </c>
      <c r="K1330">
        <f>VLOOKUP($C1330,'Raw-products'!$A$2:$H$1261,MATCH(K$1,'Raw-products'!$A$1:$H$1,0))</f>
        <v>100</v>
      </c>
      <c r="L1330">
        <f>VLOOKUP($C1330,'Raw-products'!$A$2:$H$1261,MATCH(L$1,'Raw-products'!$A$1:$H$1,0))</f>
        <v>64</v>
      </c>
      <c r="M1330" s="5">
        <f t="shared" si="40"/>
        <v>6400</v>
      </c>
      <c r="N1330" cm="1">
        <f t="array" ref="N1330:Q1330">_xlfn.XLOOKUP($B1330,'Raw -orders'!$A:$A,'Raw -orders'!$B:$E)</f>
        <v>329</v>
      </c>
      <c r="O1330">
        <v>17666</v>
      </c>
      <c r="P1330" s="1">
        <v>44201</v>
      </c>
      <c r="Q1330" s="1">
        <v>44211</v>
      </c>
      <c r="R1330" t="str" cm="1">
        <f t="array" ref="R1330:Y1330">_xlfn.XLOOKUP($N1330,'Raw - customers'!$A:$A,'Raw - customers'!$B:$I)</f>
        <v>Valery Pache</v>
      </c>
      <c r="S1330" t="str">
        <v>Polygender</v>
      </c>
      <c r="T1330">
        <v>53</v>
      </c>
      <c r="U1330" t="str">
        <v>3203 Jackson TerraceSuite 580</v>
      </c>
      <c r="V1330">
        <v>5466</v>
      </c>
      <c r="W1330" t="str">
        <v>South Claudialand</v>
      </c>
      <c r="X1330" t="str">
        <v>Western Australia</v>
      </c>
      <c r="Y1330" t="str">
        <v>Australia</v>
      </c>
      <c r="Z1330">
        <v>1</v>
      </c>
      <c r="AA1330" s="3" t="str">
        <f t="shared" si="41"/>
        <v>0 to 10</v>
      </c>
      <c r="AP1330" s="6">
        <v>329</v>
      </c>
      <c r="AQ1330" s="6" t="s">
        <v>1377</v>
      </c>
    </row>
    <row r="1331" spans="1:43" x14ac:dyDescent="0.25">
      <c r="A1331">
        <v>1329</v>
      </c>
      <c r="B1331">
        <v>276</v>
      </c>
      <c r="C1331">
        <v>1134</v>
      </c>
      <c r="D1331">
        <v>102</v>
      </c>
      <c r="E1331">
        <v>3</v>
      </c>
      <c r="F1331">
        <v>306</v>
      </c>
      <c r="G1331" t="str">
        <f>VLOOKUP($C1331,'Raw-products'!$A$2:$H$1261,MATCH(G$1,'Raw-products'!$A$1:$H$1,0))</f>
        <v>Trousers</v>
      </c>
      <c r="H1331" t="str">
        <f>VLOOKUP($C1331,'Raw-products'!$A$2:$H$1261,MATCH(H$1,'Raw-products'!$A$1:$H$1,0))</f>
        <v>Cargo Pants</v>
      </c>
      <c r="I1331" t="str">
        <f>VLOOKUP($C1331,'Raw-products'!$A$2:$H$1261,MATCH(I$1,'Raw-products'!$A$1:$H$1,0))</f>
        <v>XL</v>
      </c>
      <c r="J1331" t="str">
        <f>VLOOKUP($C1331,'Raw-products'!$A$2:$H$1261,MATCH(J$1,'Raw-products'!$A$1:$H$1,0))</f>
        <v>yellow</v>
      </c>
      <c r="K1331">
        <f>VLOOKUP($C1331,'Raw-products'!$A$2:$H$1261,MATCH(K$1,'Raw-products'!$A$1:$H$1,0))</f>
        <v>106</v>
      </c>
      <c r="L1331">
        <f>VLOOKUP($C1331,'Raw-products'!$A$2:$H$1261,MATCH(L$1,'Raw-products'!$A$1:$H$1,0))</f>
        <v>52</v>
      </c>
      <c r="M1331" s="5">
        <f t="shared" si="40"/>
        <v>5512</v>
      </c>
      <c r="N1331" cm="1">
        <f t="array" ref="N1331:Q1331">_xlfn.XLOOKUP($B1331,'Raw -orders'!$A:$A,'Raw -orders'!$B:$E)</f>
        <v>775</v>
      </c>
      <c r="O1331">
        <v>48376</v>
      </c>
      <c r="P1331" s="1">
        <v>44367</v>
      </c>
      <c r="Q1331" s="1">
        <v>44371</v>
      </c>
      <c r="R1331" t="str" cm="1">
        <f t="array" ref="R1331:Y1331">_xlfn.XLOOKUP($N1331,'Raw - customers'!$A:$A,'Raw - customers'!$B:$I)</f>
        <v>Edee Wildt</v>
      </c>
      <c r="S1331" t="str">
        <v>Bigender</v>
      </c>
      <c r="T1331">
        <v>56</v>
      </c>
      <c r="U1331" t="str">
        <v>868 Jonathan TrackApt. 142</v>
      </c>
      <c r="V1331">
        <v>8274</v>
      </c>
      <c r="W1331" t="str">
        <v>East Charlesfurt</v>
      </c>
      <c r="X1331" t="str">
        <v>Northern Territory</v>
      </c>
      <c r="Y1331" t="str">
        <v>Australia</v>
      </c>
      <c r="Z1331">
        <v>6</v>
      </c>
      <c r="AA1331" s="3" t="str">
        <f t="shared" si="41"/>
        <v>0 to 10</v>
      </c>
      <c r="AP1331" s="6">
        <v>775</v>
      </c>
      <c r="AQ1331" s="6" t="s">
        <v>1339</v>
      </c>
    </row>
    <row r="1332" spans="1:43" x14ac:dyDescent="0.25">
      <c r="A1332">
        <v>1330</v>
      </c>
      <c r="B1332">
        <v>276</v>
      </c>
      <c r="C1332">
        <v>951</v>
      </c>
      <c r="D1332">
        <v>97</v>
      </c>
      <c r="E1332">
        <v>1</v>
      </c>
      <c r="F1332">
        <v>97</v>
      </c>
      <c r="G1332" t="str">
        <f>VLOOKUP($C1332,'Raw-products'!$A$2:$H$1261,MATCH(G$1,'Raw-products'!$A$1:$H$1,0))</f>
        <v>Trousers</v>
      </c>
      <c r="H1332" t="str">
        <f>VLOOKUP($C1332,'Raw-products'!$A$2:$H$1261,MATCH(H$1,'Raw-products'!$A$1:$H$1,0))</f>
        <v>Slim-Fit</v>
      </c>
      <c r="I1332" t="str">
        <f>VLOOKUP($C1332,'Raw-products'!$A$2:$H$1261,MATCH(I$1,'Raw-products'!$A$1:$H$1,0))</f>
        <v>S</v>
      </c>
      <c r="J1332" t="str">
        <f>VLOOKUP($C1332,'Raw-products'!$A$2:$H$1261,MATCH(J$1,'Raw-products'!$A$1:$H$1,0))</f>
        <v>orange</v>
      </c>
      <c r="K1332">
        <f>VLOOKUP($C1332,'Raw-products'!$A$2:$H$1261,MATCH(K$1,'Raw-products'!$A$1:$H$1,0))</f>
        <v>119</v>
      </c>
      <c r="L1332">
        <f>VLOOKUP($C1332,'Raw-products'!$A$2:$H$1261,MATCH(L$1,'Raw-products'!$A$1:$H$1,0))</f>
        <v>55</v>
      </c>
      <c r="M1332" s="5">
        <f t="shared" si="40"/>
        <v>6545</v>
      </c>
      <c r="N1332" cm="1">
        <f t="array" ref="N1332:Q1332">_xlfn.XLOOKUP($B1332,'Raw -orders'!$A:$A,'Raw -orders'!$B:$E)</f>
        <v>775</v>
      </c>
      <c r="O1332">
        <v>48376</v>
      </c>
      <c r="P1332" s="1">
        <v>44367</v>
      </c>
      <c r="Q1332" s="1">
        <v>44371</v>
      </c>
      <c r="R1332" t="str" cm="1">
        <f t="array" ref="R1332:Y1332">_xlfn.XLOOKUP($N1332,'Raw - customers'!$A:$A,'Raw - customers'!$B:$I)</f>
        <v>Edee Wildt</v>
      </c>
      <c r="S1332" t="str">
        <v>Bigender</v>
      </c>
      <c r="T1332">
        <v>56</v>
      </c>
      <c r="U1332" t="str">
        <v>868 Jonathan TrackApt. 142</v>
      </c>
      <c r="V1332">
        <v>8274</v>
      </c>
      <c r="W1332" t="str">
        <v>East Charlesfurt</v>
      </c>
      <c r="X1332" t="str">
        <v>Northern Territory</v>
      </c>
      <c r="Y1332" t="str">
        <v>Australia</v>
      </c>
      <c r="Z1332">
        <v>6</v>
      </c>
      <c r="AA1332" s="3" t="str">
        <f t="shared" si="41"/>
        <v>0 to 10</v>
      </c>
      <c r="AP1332" s="6">
        <v>775</v>
      </c>
      <c r="AQ1332" s="6" t="s">
        <v>1339</v>
      </c>
    </row>
    <row r="1333" spans="1:43" x14ac:dyDescent="0.25">
      <c r="A1333">
        <v>1331</v>
      </c>
      <c r="B1333">
        <v>276</v>
      </c>
      <c r="C1333">
        <v>1178</v>
      </c>
      <c r="D1333">
        <v>99</v>
      </c>
      <c r="E1333">
        <v>1</v>
      </c>
      <c r="F1333">
        <v>99</v>
      </c>
      <c r="G1333" t="str">
        <f>VLOOKUP($C1333,'Raw-products'!$A$2:$H$1261,MATCH(G$1,'Raw-products'!$A$1:$H$1,0))</f>
        <v>Trousers</v>
      </c>
      <c r="H1333" t="str">
        <f>VLOOKUP($C1333,'Raw-products'!$A$2:$H$1261,MATCH(H$1,'Raw-products'!$A$1:$H$1,0))</f>
        <v>High-Waisted</v>
      </c>
      <c r="I1333" t="str">
        <f>VLOOKUP($C1333,'Raw-products'!$A$2:$H$1261,MATCH(I$1,'Raw-products'!$A$1:$H$1,0))</f>
        <v>L</v>
      </c>
      <c r="J1333" t="str">
        <f>VLOOKUP($C1333,'Raw-products'!$A$2:$H$1261,MATCH(J$1,'Raw-products'!$A$1:$H$1,0))</f>
        <v>blue</v>
      </c>
      <c r="K1333">
        <f>VLOOKUP($C1333,'Raw-products'!$A$2:$H$1261,MATCH(K$1,'Raw-products'!$A$1:$H$1,0))</f>
        <v>98</v>
      </c>
      <c r="L1333">
        <f>VLOOKUP($C1333,'Raw-products'!$A$2:$H$1261,MATCH(L$1,'Raw-products'!$A$1:$H$1,0))</f>
        <v>57</v>
      </c>
      <c r="M1333" s="5">
        <f t="shared" si="40"/>
        <v>5586</v>
      </c>
      <c r="N1333" cm="1">
        <f t="array" ref="N1333:Q1333">_xlfn.XLOOKUP($B1333,'Raw -orders'!$A:$A,'Raw -orders'!$B:$E)</f>
        <v>775</v>
      </c>
      <c r="O1333">
        <v>48376</v>
      </c>
      <c r="P1333" s="1">
        <v>44367</v>
      </c>
      <c r="Q1333" s="1">
        <v>44371</v>
      </c>
      <c r="R1333" t="str" cm="1">
        <f t="array" ref="R1333:Y1333">_xlfn.XLOOKUP($N1333,'Raw - customers'!$A:$A,'Raw - customers'!$B:$I)</f>
        <v>Edee Wildt</v>
      </c>
      <c r="S1333" t="str">
        <v>Bigender</v>
      </c>
      <c r="T1333">
        <v>56</v>
      </c>
      <c r="U1333" t="str">
        <v>868 Jonathan TrackApt. 142</v>
      </c>
      <c r="V1333">
        <v>8274</v>
      </c>
      <c r="W1333" t="str">
        <v>East Charlesfurt</v>
      </c>
      <c r="X1333" t="str">
        <v>Northern Territory</v>
      </c>
      <c r="Y1333" t="str">
        <v>Australia</v>
      </c>
      <c r="Z1333">
        <v>6</v>
      </c>
      <c r="AA1333" s="3" t="str">
        <f t="shared" si="41"/>
        <v>0 to 10</v>
      </c>
      <c r="AP1333" s="6">
        <v>775</v>
      </c>
      <c r="AQ1333" s="6" t="s">
        <v>1339</v>
      </c>
    </row>
    <row r="1334" spans="1:43" x14ac:dyDescent="0.25">
      <c r="A1334">
        <v>1332</v>
      </c>
      <c r="B1334">
        <v>276</v>
      </c>
      <c r="C1334">
        <v>1060</v>
      </c>
      <c r="D1334">
        <v>93</v>
      </c>
      <c r="E1334">
        <v>3</v>
      </c>
      <c r="F1334">
        <v>279</v>
      </c>
      <c r="G1334" t="str">
        <f>VLOOKUP($C1334,'Raw-products'!$A$2:$H$1261,MATCH(G$1,'Raw-products'!$A$1:$H$1,0))</f>
        <v>Trousers</v>
      </c>
      <c r="H1334" t="str">
        <f>VLOOKUP($C1334,'Raw-products'!$A$2:$H$1261,MATCH(H$1,'Raw-products'!$A$1:$H$1,0))</f>
        <v>Joggers</v>
      </c>
      <c r="I1334" t="str">
        <f>VLOOKUP($C1334,'Raw-products'!$A$2:$H$1261,MATCH(I$1,'Raw-products'!$A$1:$H$1,0))</f>
        <v>XS</v>
      </c>
      <c r="J1334" t="str">
        <f>VLOOKUP($C1334,'Raw-products'!$A$2:$H$1261,MATCH(J$1,'Raw-products'!$A$1:$H$1,0))</f>
        <v>yellow</v>
      </c>
      <c r="K1334">
        <f>VLOOKUP($C1334,'Raw-products'!$A$2:$H$1261,MATCH(K$1,'Raw-products'!$A$1:$H$1,0))</f>
        <v>94</v>
      </c>
      <c r="L1334">
        <f>VLOOKUP($C1334,'Raw-products'!$A$2:$H$1261,MATCH(L$1,'Raw-products'!$A$1:$H$1,0))</f>
        <v>62</v>
      </c>
      <c r="M1334" s="5">
        <f t="shared" si="40"/>
        <v>5828</v>
      </c>
      <c r="N1334" cm="1">
        <f t="array" ref="N1334:Q1334">_xlfn.XLOOKUP($B1334,'Raw -orders'!$A:$A,'Raw -orders'!$B:$E)</f>
        <v>775</v>
      </c>
      <c r="O1334">
        <v>48376</v>
      </c>
      <c r="P1334" s="1">
        <v>44367</v>
      </c>
      <c r="Q1334" s="1">
        <v>44371</v>
      </c>
      <c r="R1334" t="str" cm="1">
        <f t="array" ref="R1334:Y1334">_xlfn.XLOOKUP($N1334,'Raw - customers'!$A:$A,'Raw - customers'!$B:$I)</f>
        <v>Edee Wildt</v>
      </c>
      <c r="S1334" t="str">
        <v>Bigender</v>
      </c>
      <c r="T1334">
        <v>56</v>
      </c>
      <c r="U1334" t="str">
        <v>868 Jonathan TrackApt. 142</v>
      </c>
      <c r="V1334">
        <v>8274</v>
      </c>
      <c r="W1334" t="str">
        <v>East Charlesfurt</v>
      </c>
      <c r="X1334" t="str">
        <v>Northern Territory</v>
      </c>
      <c r="Y1334" t="str">
        <v>Australia</v>
      </c>
      <c r="Z1334">
        <v>6</v>
      </c>
      <c r="AA1334" s="3" t="str">
        <f t="shared" si="41"/>
        <v>0 to 10</v>
      </c>
      <c r="AP1334" s="6">
        <v>775</v>
      </c>
      <c r="AQ1334" s="6" t="s">
        <v>1339</v>
      </c>
    </row>
    <row r="1335" spans="1:43" x14ac:dyDescent="0.25">
      <c r="A1335">
        <v>1333</v>
      </c>
      <c r="B1335">
        <v>277</v>
      </c>
      <c r="C1335">
        <v>690</v>
      </c>
      <c r="D1335">
        <v>113</v>
      </c>
      <c r="E1335">
        <v>2</v>
      </c>
      <c r="F1335">
        <v>226</v>
      </c>
      <c r="G1335" t="str">
        <f>VLOOKUP($C1335,'Raw-products'!$A$2:$H$1261,MATCH(G$1,'Raw-products'!$A$1:$H$1,0))</f>
        <v>Jacket</v>
      </c>
      <c r="H1335" t="str">
        <f>VLOOKUP($C1335,'Raw-products'!$A$2:$H$1261,MATCH(H$1,'Raw-products'!$A$1:$H$1,0))</f>
        <v>Parka</v>
      </c>
      <c r="I1335" t="str">
        <f>VLOOKUP($C1335,'Raw-products'!$A$2:$H$1261,MATCH(I$1,'Raw-products'!$A$1:$H$1,0))</f>
        <v>XS</v>
      </c>
      <c r="J1335" t="str">
        <f>VLOOKUP($C1335,'Raw-products'!$A$2:$H$1261,MATCH(J$1,'Raw-products'!$A$1:$H$1,0))</f>
        <v>indigo</v>
      </c>
      <c r="K1335">
        <f>VLOOKUP($C1335,'Raw-products'!$A$2:$H$1261,MATCH(K$1,'Raw-products'!$A$1:$H$1,0))</f>
        <v>119</v>
      </c>
      <c r="L1335">
        <f>VLOOKUP($C1335,'Raw-products'!$A$2:$H$1261,MATCH(L$1,'Raw-products'!$A$1:$H$1,0))</f>
        <v>57</v>
      </c>
      <c r="M1335" s="5">
        <f t="shared" si="40"/>
        <v>6783</v>
      </c>
      <c r="N1335" cm="1">
        <f t="array" ref="N1335:Q1335">_xlfn.XLOOKUP($B1335,'Raw -orders'!$A:$A,'Raw -orders'!$B:$E)</f>
        <v>659</v>
      </c>
      <c r="O1335">
        <v>48337</v>
      </c>
      <c r="P1335" s="1">
        <v>44291</v>
      </c>
      <c r="Q1335" s="1">
        <v>44292</v>
      </c>
      <c r="R1335" t="str" cm="1">
        <f t="array" ref="R1335:Y1335">_xlfn.XLOOKUP($N1335,'Raw - customers'!$A:$A,'Raw - customers'!$B:$I)</f>
        <v>Ira Dafforne</v>
      </c>
      <c r="S1335" t="str">
        <v>Non-binary</v>
      </c>
      <c r="T1335">
        <v>57</v>
      </c>
      <c r="U1335" t="str">
        <v>14 O'neill View RdApt. 908</v>
      </c>
      <c r="V1335">
        <v>9653</v>
      </c>
      <c r="W1335" t="str">
        <v>Sophiemouth</v>
      </c>
      <c r="X1335" t="str">
        <v>Tasmania</v>
      </c>
      <c r="Y1335" t="str">
        <v>Australia</v>
      </c>
      <c r="Z1335">
        <v>4</v>
      </c>
      <c r="AA1335" s="3" t="str">
        <f t="shared" si="41"/>
        <v>0 to 10</v>
      </c>
      <c r="AP1335" s="6">
        <v>659</v>
      </c>
      <c r="AQ1335" s="6" t="s">
        <v>1414</v>
      </c>
    </row>
    <row r="1336" spans="1:43" x14ac:dyDescent="0.25">
      <c r="A1336">
        <v>1334</v>
      </c>
      <c r="B1336">
        <v>277</v>
      </c>
      <c r="C1336">
        <v>944</v>
      </c>
      <c r="D1336">
        <v>96</v>
      </c>
      <c r="E1336">
        <v>2</v>
      </c>
      <c r="F1336">
        <v>192</v>
      </c>
      <c r="G1336" t="str">
        <f>VLOOKUP($C1336,'Raw-products'!$A$2:$H$1261,MATCH(G$1,'Raw-products'!$A$1:$H$1,0))</f>
        <v>Trousers</v>
      </c>
      <c r="H1336" t="str">
        <f>VLOOKUP($C1336,'Raw-products'!$A$2:$H$1261,MATCH(H$1,'Raw-products'!$A$1:$H$1,0))</f>
        <v>Drawstring</v>
      </c>
      <c r="I1336" t="str">
        <f>VLOOKUP($C1336,'Raw-products'!$A$2:$H$1261,MATCH(I$1,'Raw-products'!$A$1:$H$1,0))</f>
        <v>XL</v>
      </c>
      <c r="J1336" t="str">
        <f>VLOOKUP($C1336,'Raw-products'!$A$2:$H$1261,MATCH(J$1,'Raw-products'!$A$1:$H$1,0))</f>
        <v>violet</v>
      </c>
      <c r="K1336">
        <f>VLOOKUP($C1336,'Raw-products'!$A$2:$H$1261,MATCH(K$1,'Raw-products'!$A$1:$H$1,0))</f>
        <v>104</v>
      </c>
      <c r="L1336">
        <f>VLOOKUP($C1336,'Raw-products'!$A$2:$H$1261,MATCH(L$1,'Raw-products'!$A$1:$H$1,0))</f>
        <v>80</v>
      </c>
      <c r="M1336" s="5">
        <f t="shared" si="40"/>
        <v>8320</v>
      </c>
      <c r="N1336" cm="1">
        <f t="array" ref="N1336:Q1336">_xlfn.XLOOKUP($B1336,'Raw -orders'!$A:$A,'Raw -orders'!$B:$E)</f>
        <v>659</v>
      </c>
      <c r="O1336">
        <v>48337</v>
      </c>
      <c r="P1336" s="1">
        <v>44291</v>
      </c>
      <c r="Q1336" s="1">
        <v>44292</v>
      </c>
      <c r="R1336" t="str" cm="1">
        <f t="array" ref="R1336:Y1336">_xlfn.XLOOKUP($N1336,'Raw - customers'!$A:$A,'Raw - customers'!$B:$I)</f>
        <v>Ira Dafforne</v>
      </c>
      <c r="S1336" t="str">
        <v>Non-binary</v>
      </c>
      <c r="T1336">
        <v>57</v>
      </c>
      <c r="U1336" t="str">
        <v>14 O'neill View RdApt. 908</v>
      </c>
      <c r="V1336">
        <v>9653</v>
      </c>
      <c r="W1336" t="str">
        <v>Sophiemouth</v>
      </c>
      <c r="X1336" t="str">
        <v>Tasmania</v>
      </c>
      <c r="Y1336" t="str">
        <v>Australia</v>
      </c>
      <c r="Z1336">
        <v>4</v>
      </c>
      <c r="AA1336" s="3" t="str">
        <f t="shared" si="41"/>
        <v>0 to 10</v>
      </c>
      <c r="AP1336" s="6">
        <v>659</v>
      </c>
      <c r="AQ1336" s="6" t="s">
        <v>1414</v>
      </c>
    </row>
    <row r="1337" spans="1:43" x14ac:dyDescent="0.25">
      <c r="A1337">
        <v>1335</v>
      </c>
      <c r="B1337">
        <v>277</v>
      </c>
      <c r="C1337">
        <v>1180</v>
      </c>
      <c r="D1337">
        <v>99</v>
      </c>
      <c r="E1337">
        <v>2</v>
      </c>
      <c r="F1337">
        <v>198</v>
      </c>
      <c r="G1337" t="str">
        <f>VLOOKUP($C1337,'Raw-products'!$A$2:$H$1261,MATCH(G$1,'Raw-products'!$A$1:$H$1,0))</f>
        <v>Trousers</v>
      </c>
      <c r="H1337" t="str">
        <f>VLOOKUP($C1337,'Raw-products'!$A$2:$H$1261,MATCH(H$1,'Raw-products'!$A$1:$H$1,0))</f>
        <v>High-Waisted</v>
      </c>
      <c r="I1337" t="str">
        <f>VLOOKUP($C1337,'Raw-products'!$A$2:$H$1261,MATCH(I$1,'Raw-products'!$A$1:$H$1,0))</f>
        <v>XS</v>
      </c>
      <c r="J1337" t="str">
        <f>VLOOKUP($C1337,'Raw-products'!$A$2:$H$1261,MATCH(J$1,'Raw-products'!$A$1:$H$1,0))</f>
        <v>indigo</v>
      </c>
      <c r="K1337">
        <f>VLOOKUP($C1337,'Raw-products'!$A$2:$H$1261,MATCH(K$1,'Raw-products'!$A$1:$H$1,0))</f>
        <v>98</v>
      </c>
      <c r="L1337">
        <f>VLOOKUP($C1337,'Raw-products'!$A$2:$H$1261,MATCH(L$1,'Raw-products'!$A$1:$H$1,0))</f>
        <v>47</v>
      </c>
      <c r="M1337" s="5">
        <f t="shared" si="40"/>
        <v>4606</v>
      </c>
      <c r="N1337" cm="1">
        <f t="array" ref="N1337:Q1337">_xlfn.XLOOKUP($B1337,'Raw -orders'!$A:$A,'Raw -orders'!$B:$E)</f>
        <v>659</v>
      </c>
      <c r="O1337">
        <v>48337</v>
      </c>
      <c r="P1337" s="1">
        <v>44291</v>
      </c>
      <c r="Q1337" s="1">
        <v>44292</v>
      </c>
      <c r="R1337" t="str" cm="1">
        <f t="array" ref="R1337:Y1337">_xlfn.XLOOKUP($N1337,'Raw - customers'!$A:$A,'Raw - customers'!$B:$I)</f>
        <v>Ira Dafforne</v>
      </c>
      <c r="S1337" t="str">
        <v>Non-binary</v>
      </c>
      <c r="T1337">
        <v>57</v>
      </c>
      <c r="U1337" t="str">
        <v>14 O'neill View RdApt. 908</v>
      </c>
      <c r="V1337">
        <v>9653</v>
      </c>
      <c r="W1337" t="str">
        <v>Sophiemouth</v>
      </c>
      <c r="X1337" t="str">
        <v>Tasmania</v>
      </c>
      <c r="Y1337" t="str">
        <v>Australia</v>
      </c>
      <c r="Z1337">
        <v>4</v>
      </c>
      <c r="AA1337" s="3" t="str">
        <f t="shared" si="41"/>
        <v>0 to 10</v>
      </c>
      <c r="AP1337" s="6">
        <v>659</v>
      </c>
      <c r="AQ1337" s="6" t="s">
        <v>1414</v>
      </c>
    </row>
    <row r="1338" spans="1:43" x14ac:dyDescent="0.25">
      <c r="A1338">
        <v>1336</v>
      </c>
      <c r="B1338">
        <v>277</v>
      </c>
      <c r="C1338">
        <v>181</v>
      </c>
      <c r="D1338">
        <v>98</v>
      </c>
      <c r="E1338">
        <v>2</v>
      </c>
      <c r="F1338">
        <v>196</v>
      </c>
      <c r="G1338" t="str">
        <f>VLOOKUP($C1338,'Raw-products'!$A$2:$H$1261,MATCH(G$1,'Raw-products'!$A$1:$H$1,0))</f>
        <v>Shirt</v>
      </c>
      <c r="H1338" t="str">
        <f>VLOOKUP($C1338,'Raw-products'!$A$2:$H$1261,MATCH(H$1,'Raw-products'!$A$1:$H$1,0))</f>
        <v>Camp Collared</v>
      </c>
      <c r="I1338" t="str">
        <f>VLOOKUP($C1338,'Raw-products'!$A$2:$H$1261,MATCH(I$1,'Raw-products'!$A$1:$H$1,0))</f>
        <v>S</v>
      </c>
      <c r="J1338" t="str">
        <f>VLOOKUP($C1338,'Raw-products'!$A$2:$H$1261,MATCH(J$1,'Raw-products'!$A$1:$H$1,0))</f>
        <v>orange</v>
      </c>
      <c r="K1338">
        <f>VLOOKUP($C1338,'Raw-products'!$A$2:$H$1261,MATCH(K$1,'Raw-products'!$A$1:$H$1,0))</f>
        <v>112</v>
      </c>
      <c r="L1338">
        <f>VLOOKUP($C1338,'Raw-products'!$A$2:$H$1261,MATCH(L$1,'Raw-products'!$A$1:$H$1,0))</f>
        <v>62</v>
      </c>
      <c r="M1338" s="5">
        <f t="shared" si="40"/>
        <v>6944</v>
      </c>
      <c r="N1338" cm="1">
        <f t="array" ref="N1338:Q1338">_xlfn.XLOOKUP($B1338,'Raw -orders'!$A:$A,'Raw -orders'!$B:$E)</f>
        <v>659</v>
      </c>
      <c r="O1338">
        <v>48337</v>
      </c>
      <c r="P1338" s="1">
        <v>44291</v>
      </c>
      <c r="Q1338" s="1">
        <v>44292</v>
      </c>
      <c r="R1338" t="str" cm="1">
        <f t="array" ref="R1338:Y1338">_xlfn.XLOOKUP($N1338,'Raw - customers'!$A:$A,'Raw - customers'!$B:$I)</f>
        <v>Ira Dafforne</v>
      </c>
      <c r="S1338" t="str">
        <v>Non-binary</v>
      </c>
      <c r="T1338">
        <v>57</v>
      </c>
      <c r="U1338" t="str">
        <v>14 O'neill View RdApt. 908</v>
      </c>
      <c r="V1338">
        <v>9653</v>
      </c>
      <c r="W1338" t="str">
        <v>Sophiemouth</v>
      </c>
      <c r="X1338" t="str">
        <v>Tasmania</v>
      </c>
      <c r="Y1338" t="str">
        <v>Australia</v>
      </c>
      <c r="Z1338">
        <v>4</v>
      </c>
      <c r="AA1338" s="3" t="str">
        <f t="shared" si="41"/>
        <v>0 to 10</v>
      </c>
      <c r="AP1338" s="6">
        <v>659</v>
      </c>
      <c r="AQ1338" s="6" t="s">
        <v>1414</v>
      </c>
    </row>
    <row r="1339" spans="1:43" x14ac:dyDescent="0.25">
      <c r="A1339">
        <v>1337</v>
      </c>
      <c r="B1339">
        <v>277</v>
      </c>
      <c r="C1339">
        <v>740</v>
      </c>
      <c r="D1339">
        <v>109</v>
      </c>
      <c r="E1339">
        <v>3</v>
      </c>
      <c r="F1339">
        <v>327</v>
      </c>
      <c r="G1339" t="str">
        <f>VLOOKUP($C1339,'Raw-products'!$A$2:$H$1261,MATCH(G$1,'Raw-products'!$A$1:$H$1,0))</f>
        <v>Jacket</v>
      </c>
      <c r="H1339" t="str">
        <f>VLOOKUP($C1339,'Raw-products'!$A$2:$H$1261,MATCH(H$1,'Raw-products'!$A$1:$H$1,0))</f>
        <v>Peacoat</v>
      </c>
      <c r="I1339" t="str">
        <f>VLOOKUP($C1339,'Raw-products'!$A$2:$H$1261,MATCH(I$1,'Raw-products'!$A$1:$H$1,0))</f>
        <v>XS</v>
      </c>
      <c r="J1339" t="str">
        <f>VLOOKUP($C1339,'Raw-products'!$A$2:$H$1261,MATCH(J$1,'Raw-products'!$A$1:$H$1,0))</f>
        <v>orange</v>
      </c>
      <c r="K1339">
        <f>VLOOKUP($C1339,'Raw-products'!$A$2:$H$1261,MATCH(K$1,'Raw-products'!$A$1:$H$1,0))</f>
        <v>102</v>
      </c>
      <c r="L1339">
        <f>VLOOKUP($C1339,'Raw-products'!$A$2:$H$1261,MATCH(L$1,'Raw-products'!$A$1:$H$1,0))</f>
        <v>78</v>
      </c>
      <c r="M1339" s="5">
        <f t="shared" si="40"/>
        <v>7956</v>
      </c>
      <c r="N1339" cm="1">
        <f t="array" ref="N1339:Q1339">_xlfn.XLOOKUP($B1339,'Raw -orders'!$A:$A,'Raw -orders'!$B:$E)</f>
        <v>659</v>
      </c>
      <c r="O1339">
        <v>48337</v>
      </c>
      <c r="P1339" s="1">
        <v>44291</v>
      </c>
      <c r="Q1339" s="1">
        <v>44292</v>
      </c>
      <c r="R1339" t="str" cm="1">
        <f t="array" ref="R1339:Y1339">_xlfn.XLOOKUP($N1339,'Raw - customers'!$A:$A,'Raw - customers'!$B:$I)</f>
        <v>Ira Dafforne</v>
      </c>
      <c r="S1339" t="str">
        <v>Non-binary</v>
      </c>
      <c r="T1339">
        <v>57</v>
      </c>
      <c r="U1339" t="str">
        <v>14 O'neill View RdApt. 908</v>
      </c>
      <c r="V1339">
        <v>9653</v>
      </c>
      <c r="W1339" t="str">
        <v>Sophiemouth</v>
      </c>
      <c r="X1339" t="str">
        <v>Tasmania</v>
      </c>
      <c r="Y1339" t="str">
        <v>Australia</v>
      </c>
      <c r="Z1339">
        <v>4</v>
      </c>
      <c r="AA1339" s="3" t="str">
        <f t="shared" si="41"/>
        <v>0 to 10</v>
      </c>
      <c r="AP1339" s="6">
        <v>659</v>
      </c>
      <c r="AQ1339" s="6" t="s">
        <v>1414</v>
      </c>
    </row>
    <row r="1340" spans="1:43" x14ac:dyDescent="0.25">
      <c r="A1340">
        <v>1338</v>
      </c>
      <c r="B1340">
        <v>277</v>
      </c>
      <c r="C1340">
        <v>1037</v>
      </c>
      <c r="D1340">
        <v>90</v>
      </c>
      <c r="E1340">
        <v>3</v>
      </c>
      <c r="F1340">
        <v>270</v>
      </c>
      <c r="G1340" t="str">
        <f>VLOOKUP($C1340,'Raw-products'!$A$2:$H$1261,MATCH(G$1,'Raw-products'!$A$1:$H$1,0))</f>
        <v>Trousers</v>
      </c>
      <c r="H1340" t="str">
        <f>VLOOKUP($C1340,'Raw-products'!$A$2:$H$1261,MATCH(H$1,'Raw-products'!$A$1:$H$1,0))</f>
        <v>Relaxed Leg</v>
      </c>
      <c r="I1340" t="str">
        <f>VLOOKUP($C1340,'Raw-products'!$A$2:$H$1261,MATCH(I$1,'Raw-products'!$A$1:$H$1,0))</f>
        <v>M</v>
      </c>
      <c r="J1340" t="str">
        <f>VLOOKUP($C1340,'Raw-products'!$A$2:$H$1261,MATCH(J$1,'Raw-products'!$A$1:$H$1,0))</f>
        <v>blue</v>
      </c>
      <c r="K1340">
        <f>VLOOKUP($C1340,'Raw-products'!$A$2:$H$1261,MATCH(K$1,'Raw-products'!$A$1:$H$1,0))</f>
        <v>95</v>
      </c>
      <c r="L1340">
        <f>VLOOKUP($C1340,'Raw-products'!$A$2:$H$1261,MATCH(L$1,'Raw-products'!$A$1:$H$1,0))</f>
        <v>72</v>
      </c>
      <c r="M1340" s="5">
        <f t="shared" si="40"/>
        <v>6840</v>
      </c>
      <c r="N1340" cm="1">
        <f t="array" ref="N1340:Q1340">_xlfn.XLOOKUP($B1340,'Raw -orders'!$A:$A,'Raw -orders'!$B:$E)</f>
        <v>659</v>
      </c>
      <c r="O1340">
        <v>48337</v>
      </c>
      <c r="P1340" s="1">
        <v>44291</v>
      </c>
      <c r="Q1340" s="1">
        <v>44292</v>
      </c>
      <c r="R1340" t="str" cm="1">
        <f t="array" ref="R1340:Y1340">_xlfn.XLOOKUP($N1340,'Raw - customers'!$A:$A,'Raw - customers'!$B:$I)</f>
        <v>Ira Dafforne</v>
      </c>
      <c r="S1340" t="str">
        <v>Non-binary</v>
      </c>
      <c r="T1340">
        <v>57</v>
      </c>
      <c r="U1340" t="str">
        <v>14 O'neill View RdApt. 908</v>
      </c>
      <c r="V1340">
        <v>9653</v>
      </c>
      <c r="W1340" t="str">
        <v>Sophiemouth</v>
      </c>
      <c r="X1340" t="str">
        <v>Tasmania</v>
      </c>
      <c r="Y1340" t="str">
        <v>Australia</v>
      </c>
      <c r="Z1340">
        <v>4</v>
      </c>
      <c r="AA1340" s="3" t="str">
        <f t="shared" si="41"/>
        <v>0 to 10</v>
      </c>
      <c r="AP1340" s="6">
        <v>659</v>
      </c>
      <c r="AQ1340" s="6" t="s">
        <v>1414</v>
      </c>
    </row>
    <row r="1341" spans="1:43" x14ac:dyDescent="0.25">
      <c r="A1341">
        <v>1339</v>
      </c>
      <c r="B1341">
        <v>277</v>
      </c>
      <c r="C1341">
        <v>126</v>
      </c>
      <c r="D1341">
        <v>92</v>
      </c>
      <c r="E1341">
        <v>2</v>
      </c>
      <c r="F1341">
        <v>184</v>
      </c>
      <c r="G1341" t="str">
        <f>VLOOKUP($C1341,'Raw-products'!$A$2:$H$1261,MATCH(G$1,'Raw-products'!$A$1:$H$1,0))</f>
        <v>Shirt</v>
      </c>
      <c r="H1341" t="str">
        <f>VLOOKUP($C1341,'Raw-products'!$A$2:$H$1261,MATCH(H$1,'Raw-products'!$A$1:$H$1,0))</f>
        <v>Denim</v>
      </c>
      <c r="I1341" t="str">
        <f>VLOOKUP($C1341,'Raw-products'!$A$2:$H$1261,MATCH(I$1,'Raw-products'!$A$1:$H$1,0))</f>
        <v>S</v>
      </c>
      <c r="J1341" t="str">
        <f>VLOOKUP($C1341,'Raw-products'!$A$2:$H$1261,MATCH(J$1,'Raw-products'!$A$1:$H$1,0))</f>
        <v>blue</v>
      </c>
      <c r="K1341">
        <f>VLOOKUP($C1341,'Raw-products'!$A$2:$H$1261,MATCH(K$1,'Raw-products'!$A$1:$H$1,0))</f>
        <v>115</v>
      </c>
      <c r="L1341">
        <f>VLOOKUP($C1341,'Raw-products'!$A$2:$H$1261,MATCH(L$1,'Raw-products'!$A$1:$H$1,0))</f>
        <v>47</v>
      </c>
      <c r="M1341" s="5">
        <f t="shared" si="40"/>
        <v>5405</v>
      </c>
      <c r="N1341" cm="1">
        <f t="array" ref="N1341:Q1341">_xlfn.XLOOKUP($B1341,'Raw -orders'!$A:$A,'Raw -orders'!$B:$E)</f>
        <v>659</v>
      </c>
      <c r="O1341">
        <v>48337</v>
      </c>
      <c r="P1341" s="1">
        <v>44291</v>
      </c>
      <c r="Q1341" s="1">
        <v>44292</v>
      </c>
      <c r="R1341" t="str" cm="1">
        <f t="array" ref="R1341:Y1341">_xlfn.XLOOKUP($N1341,'Raw - customers'!$A:$A,'Raw - customers'!$B:$I)</f>
        <v>Ira Dafforne</v>
      </c>
      <c r="S1341" t="str">
        <v>Non-binary</v>
      </c>
      <c r="T1341">
        <v>57</v>
      </c>
      <c r="U1341" t="str">
        <v>14 O'neill View RdApt. 908</v>
      </c>
      <c r="V1341">
        <v>9653</v>
      </c>
      <c r="W1341" t="str">
        <v>Sophiemouth</v>
      </c>
      <c r="X1341" t="str">
        <v>Tasmania</v>
      </c>
      <c r="Y1341" t="str">
        <v>Australia</v>
      </c>
      <c r="Z1341">
        <v>4</v>
      </c>
      <c r="AA1341" s="3" t="str">
        <f t="shared" si="41"/>
        <v>0 to 10</v>
      </c>
      <c r="AP1341" s="6">
        <v>659</v>
      </c>
      <c r="AQ1341" s="6" t="s">
        <v>1414</v>
      </c>
    </row>
    <row r="1342" spans="1:43" x14ac:dyDescent="0.25">
      <c r="A1342">
        <v>1340</v>
      </c>
      <c r="B1342">
        <v>278</v>
      </c>
      <c r="C1342">
        <v>1193</v>
      </c>
      <c r="D1342">
        <v>105</v>
      </c>
      <c r="E1342">
        <v>2</v>
      </c>
      <c r="F1342">
        <v>210</v>
      </c>
      <c r="G1342" t="str">
        <f>VLOOKUP($C1342,'Raw-products'!$A$2:$H$1261,MATCH(G$1,'Raw-products'!$A$1:$H$1,0))</f>
        <v>Trousers</v>
      </c>
      <c r="H1342" t="str">
        <f>VLOOKUP($C1342,'Raw-products'!$A$2:$H$1261,MATCH(H$1,'Raw-products'!$A$1:$H$1,0))</f>
        <v>Pleated</v>
      </c>
      <c r="I1342" t="str">
        <f>VLOOKUP($C1342,'Raw-products'!$A$2:$H$1261,MATCH(I$1,'Raw-products'!$A$1:$H$1,0))</f>
        <v>L</v>
      </c>
      <c r="J1342" t="str">
        <f>VLOOKUP($C1342,'Raw-products'!$A$2:$H$1261,MATCH(J$1,'Raw-products'!$A$1:$H$1,0))</f>
        <v>red</v>
      </c>
      <c r="K1342">
        <f>VLOOKUP($C1342,'Raw-products'!$A$2:$H$1261,MATCH(K$1,'Raw-products'!$A$1:$H$1,0))</f>
        <v>90</v>
      </c>
      <c r="L1342">
        <f>VLOOKUP($C1342,'Raw-products'!$A$2:$H$1261,MATCH(L$1,'Raw-products'!$A$1:$H$1,0))</f>
        <v>70</v>
      </c>
      <c r="M1342" s="5">
        <f t="shared" si="40"/>
        <v>6300</v>
      </c>
      <c r="N1342" cm="1">
        <f t="array" ref="N1342:Q1342">_xlfn.XLOOKUP($B1342,'Raw -orders'!$A:$A,'Raw -orders'!$B:$E)</f>
        <v>510</v>
      </c>
      <c r="O1342">
        <v>19930</v>
      </c>
      <c r="P1342" s="1">
        <v>44226</v>
      </c>
      <c r="Q1342" s="1">
        <v>44240</v>
      </c>
      <c r="R1342" t="str" cm="1">
        <f t="array" ref="R1342:Y1342">_xlfn.XLOOKUP($N1342,'Raw - customers'!$A:$A,'Raw - customers'!$B:$I)</f>
        <v>Kinny Roget</v>
      </c>
      <c r="S1342" t="str">
        <v>Non-binary</v>
      </c>
      <c r="T1342">
        <v>67</v>
      </c>
      <c r="U1342" t="str">
        <v>2684 Tillman ParadeApt. 492</v>
      </c>
      <c r="V1342">
        <v>7867</v>
      </c>
      <c r="W1342" t="str">
        <v>Alexandramouth</v>
      </c>
      <c r="X1342" t="str">
        <v>New South Wales</v>
      </c>
      <c r="Y1342" t="str">
        <v>Australia</v>
      </c>
      <c r="Z1342">
        <v>1</v>
      </c>
      <c r="AA1342" s="3" t="str">
        <f t="shared" si="41"/>
        <v>10 to 20</v>
      </c>
      <c r="AP1342" s="6">
        <v>510</v>
      </c>
      <c r="AQ1342" s="6" t="s">
        <v>1362</v>
      </c>
    </row>
    <row r="1343" spans="1:43" x14ac:dyDescent="0.25">
      <c r="A1343">
        <v>1341</v>
      </c>
      <c r="B1343">
        <v>278</v>
      </c>
      <c r="C1343">
        <v>534</v>
      </c>
      <c r="D1343">
        <v>98</v>
      </c>
      <c r="E1343">
        <v>2</v>
      </c>
      <c r="F1343">
        <v>196</v>
      </c>
      <c r="G1343" t="str">
        <f>VLOOKUP($C1343,'Raw-products'!$A$2:$H$1261,MATCH(G$1,'Raw-products'!$A$1:$H$1,0))</f>
        <v>Jacket</v>
      </c>
      <c r="H1343" t="str">
        <f>VLOOKUP($C1343,'Raw-products'!$A$2:$H$1261,MATCH(H$1,'Raw-products'!$A$1:$H$1,0))</f>
        <v>Leather</v>
      </c>
      <c r="I1343" t="str">
        <f>VLOOKUP($C1343,'Raw-products'!$A$2:$H$1261,MATCH(I$1,'Raw-products'!$A$1:$H$1,0))</f>
        <v>XL</v>
      </c>
      <c r="J1343" t="str">
        <f>VLOOKUP($C1343,'Raw-products'!$A$2:$H$1261,MATCH(J$1,'Raw-products'!$A$1:$H$1,0))</f>
        <v>orange</v>
      </c>
      <c r="K1343">
        <f>VLOOKUP($C1343,'Raw-products'!$A$2:$H$1261,MATCH(K$1,'Raw-products'!$A$1:$H$1,0))</f>
        <v>113</v>
      </c>
      <c r="L1343">
        <f>VLOOKUP($C1343,'Raw-products'!$A$2:$H$1261,MATCH(L$1,'Raw-products'!$A$1:$H$1,0))</f>
        <v>64</v>
      </c>
      <c r="M1343" s="5">
        <f t="shared" si="40"/>
        <v>7232</v>
      </c>
      <c r="N1343" cm="1">
        <f t="array" ref="N1343:Q1343">_xlfn.XLOOKUP($B1343,'Raw -orders'!$A:$A,'Raw -orders'!$B:$E)</f>
        <v>510</v>
      </c>
      <c r="O1343">
        <v>19930</v>
      </c>
      <c r="P1343" s="1">
        <v>44226</v>
      </c>
      <c r="Q1343" s="1">
        <v>44240</v>
      </c>
      <c r="R1343" t="str" cm="1">
        <f t="array" ref="R1343:Y1343">_xlfn.XLOOKUP($N1343,'Raw - customers'!$A:$A,'Raw - customers'!$B:$I)</f>
        <v>Kinny Roget</v>
      </c>
      <c r="S1343" t="str">
        <v>Non-binary</v>
      </c>
      <c r="T1343">
        <v>67</v>
      </c>
      <c r="U1343" t="str">
        <v>2684 Tillman ParadeApt. 492</v>
      </c>
      <c r="V1343">
        <v>7867</v>
      </c>
      <c r="W1343" t="str">
        <v>Alexandramouth</v>
      </c>
      <c r="X1343" t="str">
        <v>New South Wales</v>
      </c>
      <c r="Y1343" t="str">
        <v>Australia</v>
      </c>
      <c r="Z1343">
        <v>1</v>
      </c>
      <c r="AA1343" s="3" t="str">
        <f t="shared" si="41"/>
        <v>10 to 20</v>
      </c>
      <c r="AP1343" s="6">
        <v>510</v>
      </c>
      <c r="AQ1343" s="6" t="s">
        <v>1362</v>
      </c>
    </row>
    <row r="1344" spans="1:43" x14ac:dyDescent="0.25">
      <c r="A1344">
        <v>1342</v>
      </c>
      <c r="B1344">
        <v>278</v>
      </c>
      <c r="C1344">
        <v>92</v>
      </c>
      <c r="D1344">
        <v>118</v>
      </c>
      <c r="E1344">
        <v>3</v>
      </c>
      <c r="F1344">
        <v>354</v>
      </c>
      <c r="G1344" t="str">
        <f>VLOOKUP($C1344,'Raw-products'!$A$2:$H$1261,MATCH(G$1,'Raw-products'!$A$1:$H$1,0))</f>
        <v>Shirt</v>
      </c>
      <c r="H1344" t="str">
        <f>VLOOKUP($C1344,'Raw-products'!$A$2:$H$1261,MATCH(H$1,'Raw-products'!$A$1:$H$1,0))</f>
        <v>Flannel</v>
      </c>
      <c r="I1344" t="str">
        <f>VLOOKUP($C1344,'Raw-products'!$A$2:$H$1261,MATCH(I$1,'Raw-products'!$A$1:$H$1,0))</f>
        <v>M</v>
      </c>
      <c r="J1344" t="str">
        <f>VLOOKUP($C1344,'Raw-products'!$A$2:$H$1261,MATCH(J$1,'Raw-products'!$A$1:$H$1,0))</f>
        <v>blue</v>
      </c>
      <c r="K1344">
        <f>VLOOKUP($C1344,'Raw-products'!$A$2:$H$1261,MATCH(K$1,'Raw-products'!$A$1:$H$1,0))</f>
        <v>96</v>
      </c>
      <c r="L1344">
        <f>VLOOKUP($C1344,'Raw-products'!$A$2:$H$1261,MATCH(L$1,'Raw-products'!$A$1:$H$1,0))</f>
        <v>73</v>
      </c>
      <c r="M1344" s="5">
        <f t="shared" si="40"/>
        <v>7008</v>
      </c>
      <c r="N1344" cm="1">
        <f t="array" ref="N1344:Q1344">_xlfn.XLOOKUP($B1344,'Raw -orders'!$A:$A,'Raw -orders'!$B:$E)</f>
        <v>510</v>
      </c>
      <c r="O1344">
        <v>19930</v>
      </c>
      <c r="P1344" s="1">
        <v>44226</v>
      </c>
      <c r="Q1344" s="1">
        <v>44240</v>
      </c>
      <c r="R1344" t="str" cm="1">
        <f t="array" ref="R1344:Y1344">_xlfn.XLOOKUP($N1344,'Raw - customers'!$A:$A,'Raw - customers'!$B:$I)</f>
        <v>Kinny Roget</v>
      </c>
      <c r="S1344" t="str">
        <v>Non-binary</v>
      </c>
      <c r="T1344">
        <v>67</v>
      </c>
      <c r="U1344" t="str">
        <v>2684 Tillman ParadeApt. 492</v>
      </c>
      <c r="V1344">
        <v>7867</v>
      </c>
      <c r="W1344" t="str">
        <v>Alexandramouth</v>
      </c>
      <c r="X1344" t="str">
        <v>New South Wales</v>
      </c>
      <c r="Y1344" t="str">
        <v>Australia</v>
      </c>
      <c r="Z1344">
        <v>1</v>
      </c>
      <c r="AA1344" s="3" t="str">
        <f t="shared" si="41"/>
        <v>10 to 20</v>
      </c>
      <c r="AP1344" s="6">
        <v>510</v>
      </c>
      <c r="AQ1344" s="6" t="s">
        <v>1362</v>
      </c>
    </row>
    <row r="1345" spans="1:43" x14ac:dyDescent="0.25">
      <c r="A1345">
        <v>1343</v>
      </c>
      <c r="B1345">
        <v>278</v>
      </c>
      <c r="C1345">
        <v>248</v>
      </c>
      <c r="D1345">
        <v>95</v>
      </c>
      <c r="E1345">
        <v>1</v>
      </c>
      <c r="F1345">
        <v>95</v>
      </c>
      <c r="G1345" t="str">
        <f>VLOOKUP($C1345,'Raw-products'!$A$2:$H$1261,MATCH(G$1,'Raw-products'!$A$1:$H$1,0))</f>
        <v>Shirt</v>
      </c>
      <c r="H1345" t="str">
        <f>VLOOKUP($C1345,'Raw-products'!$A$2:$H$1261,MATCH(H$1,'Raw-products'!$A$1:$H$1,0))</f>
        <v>Polo</v>
      </c>
      <c r="I1345" t="str">
        <f>VLOOKUP($C1345,'Raw-products'!$A$2:$H$1261,MATCH(I$1,'Raw-products'!$A$1:$H$1,0))</f>
        <v>L</v>
      </c>
      <c r="J1345" t="str">
        <f>VLOOKUP($C1345,'Raw-products'!$A$2:$H$1261,MATCH(J$1,'Raw-products'!$A$1:$H$1,0))</f>
        <v>red</v>
      </c>
      <c r="K1345">
        <f>VLOOKUP($C1345,'Raw-products'!$A$2:$H$1261,MATCH(K$1,'Raw-products'!$A$1:$H$1,0))</f>
        <v>117</v>
      </c>
      <c r="L1345">
        <f>VLOOKUP($C1345,'Raw-products'!$A$2:$H$1261,MATCH(L$1,'Raw-products'!$A$1:$H$1,0))</f>
        <v>72</v>
      </c>
      <c r="M1345" s="5">
        <f t="shared" si="40"/>
        <v>8424</v>
      </c>
      <c r="N1345" cm="1">
        <f t="array" ref="N1345:Q1345">_xlfn.XLOOKUP($B1345,'Raw -orders'!$A:$A,'Raw -orders'!$B:$E)</f>
        <v>510</v>
      </c>
      <c r="O1345">
        <v>19930</v>
      </c>
      <c r="P1345" s="1">
        <v>44226</v>
      </c>
      <c r="Q1345" s="1">
        <v>44240</v>
      </c>
      <c r="R1345" t="str" cm="1">
        <f t="array" ref="R1345:Y1345">_xlfn.XLOOKUP($N1345,'Raw - customers'!$A:$A,'Raw - customers'!$B:$I)</f>
        <v>Kinny Roget</v>
      </c>
      <c r="S1345" t="str">
        <v>Non-binary</v>
      </c>
      <c r="T1345">
        <v>67</v>
      </c>
      <c r="U1345" t="str">
        <v>2684 Tillman ParadeApt. 492</v>
      </c>
      <c r="V1345">
        <v>7867</v>
      </c>
      <c r="W1345" t="str">
        <v>Alexandramouth</v>
      </c>
      <c r="X1345" t="str">
        <v>New South Wales</v>
      </c>
      <c r="Y1345" t="str">
        <v>Australia</v>
      </c>
      <c r="Z1345">
        <v>1</v>
      </c>
      <c r="AA1345" s="3" t="str">
        <f t="shared" si="41"/>
        <v>10 to 20</v>
      </c>
      <c r="AP1345" s="6">
        <v>510</v>
      </c>
      <c r="AQ1345" s="6" t="s">
        <v>1362</v>
      </c>
    </row>
    <row r="1346" spans="1:43" x14ac:dyDescent="0.25">
      <c r="A1346">
        <v>1344</v>
      </c>
      <c r="B1346">
        <v>278</v>
      </c>
      <c r="C1346">
        <v>637</v>
      </c>
      <c r="D1346">
        <v>93</v>
      </c>
      <c r="E1346">
        <v>1</v>
      </c>
      <c r="F1346">
        <v>93</v>
      </c>
      <c r="G1346" t="str">
        <f>VLOOKUP($C1346,'Raw-products'!$A$2:$H$1261,MATCH(G$1,'Raw-products'!$A$1:$H$1,0))</f>
        <v>Jacket</v>
      </c>
      <c r="H1346" t="str">
        <f>VLOOKUP($C1346,'Raw-products'!$A$2:$H$1261,MATCH(H$1,'Raw-products'!$A$1:$H$1,0))</f>
        <v>Coach</v>
      </c>
      <c r="I1346" t="str">
        <f>VLOOKUP($C1346,'Raw-products'!$A$2:$H$1261,MATCH(I$1,'Raw-products'!$A$1:$H$1,0))</f>
        <v>M</v>
      </c>
      <c r="J1346" t="str">
        <f>VLOOKUP($C1346,'Raw-products'!$A$2:$H$1261,MATCH(J$1,'Raw-products'!$A$1:$H$1,0))</f>
        <v>orange</v>
      </c>
      <c r="K1346">
        <f>VLOOKUP($C1346,'Raw-products'!$A$2:$H$1261,MATCH(K$1,'Raw-products'!$A$1:$H$1,0))</f>
        <v>115</v>
      </c>
      <c r="L1346">
        <f>VLOOKUP($C1346,'Raw-products'!$A$2:$H$1261,MATCH(L$1,'Raw-products'!$A$1:$H$1,0))</f>
        <v>72</v>
      </c>
      <c r="M1346" s="5">
        <f t="shared" si="40"/>
        <v>8280</v>
      </c>
      <c r="N1346" cm="1">
        <f t="array" ref="N1346:Q1346">_xlfn.XLOOKUP($B1346,'Raw -orders'!$A:$A,'Raw -orders'!$B:$E)</f>
        <v>510</v>
      </c>
      <c r="O1346">
        <v>19930</v>
      </c>
      <c r="P1346" s="1">
        <v>44226</v>
      </c>
      <c r="Q1346" s="1">
        <v>44240</v>
      </c>
      <c r="R1346" t="str" cm="1">
        <f t="array" ref="R1346:Y1346">_xlfn.XLOOKUP($N1346,'Raw - customers'!$A:$A,'Raw - customers'!$B:$I)</f>
        <v>Kinny Roget</v>
      </c>
      <c r="S1346" t="str">
        <v>Non-binary</v>
      </c>
      <c r="T1346">
        <v>67</v>
      </c>
      <c r="U1346" t="str">
        <v>2684 Tillman ParadeApt. 492</v>
      </c>
      <c r="V1346">
        <v>7867</v>
      </c>
      <c r="W1346" t="str">
        <v>Alexandramouth</v>
      </c>
      <c r="X1346" t="str">
        <v>New South Wales</v>
      </c>
      <c r="Y1346" t="str">
        <v>Australia</v>
      </c>
      <c r="Z1346">
        <v>1</v>
      </c>
      <c r="AA1346" s="3" t="str">
        <f t="shared" si="41"/>
        <v>10 to 20</v>
      </c>
      <c r="AP1346" s="6">
        <v>510</v>
      </c>
      <c r="AQ1346" s="6" t="s">
        <v>1362</v>
      </c>
    </row>
    <row r="1347" spans="1:43" x14ac:dyDescent="0.25">
      <c r="A1347">
        <v>1345</v>
      </c>
      <c r="B1347">
        <v>278</v>
      </c>
      <c r="C1347">
        <v>232</v>
      </c>
      <c r="D1347">
        <v>106</v>
      </c>
      <c r="E1347">
        <v>1</v>
      </c>
      <c r="F1347">
        <v>106</v>
      </c>
      <c r="G1347" t="str">
        <f>VLOOKUP($C1347,'Raw-products'!$A$2:$H$1261,MATCH(G$1,'Raw-products'!$A$1:$H$1,0))</f>
        <v>Shirt</v>
      </c>
      <c r="H1347" t="str">
        <f>VLOOKUP($C1347,'Raw-products'!$A$2:$H$1261,MATCH(H$1,'Raw-products'!$A$1:$H$1,0))</f>
        <v>Chambray</v>
      </c>
      <c r="I1347" t="str">
        <f>VLOOKUP($C1347,'Raw-products'!$A$2:$H$1261,MATCH(I$1,'Raw-products'!$A$1:$H$1,0))</f>
        <v>M</v>
      </c>
      <c r="J1347" t="str">
        <f>VLOOKUP($C1347,'Raw-products'!$A$2:$H$1261,MATCH(J$1,'Raw-products'!$A$1:$H$1,0))</f>
        <v>blue</v>
      </c>
      <c r="K1347">
        <f>VLOOKUP($C1347,'Raw-products'!$A$2:$H$1261,MATCH(K$1,'Raw-products'!$A$1:$H$1,0))</f>
        <v>105</v>
      </c>
      <c r="L1347">
        <f>VLOOKUP($C1347,'Raw-products'!$A$2:$H$1261,MATCH(L$1,'Raw-products'!$A$1:$H$1,0))</f>
        <v>66</v>
      </c>
      <c r="M1347" s="5">
        <f t="shared" ref="M1347:M1410" si="42">$K1347*$L1347</f>
        <v>6930</v>
      </c>
      <c r="N1347" cm="1">
        <f t="array" ref="N1347:Q1347">_xlfn.XLOOKUP($B1347,'Raw -orders'!$A:$A,'Raw -orders'!$B:$E)</f>
        <v>510</v>
      </c>
      <c r="O1347">
        <v>19930</v>
      </c>
      <c r="P1347" s="1">
        <v>44226</v>
      </c>
      <c r="Q1347" s="1">
        <v>44240</v>
      </c>
      <c r="R1347" t="str" cm="1">
        <f t="array" ref="R1347:Y1347">_xlfn.XLOOKUP($N1347,'Raw - customers'!$A:$A,'Raw - customers'!$B:$I)</f>
        <v>Kinny Roget</v>
      </c>
      <c r="S1347" t="str">
        <v>Non-binary</v>
      </c>
      <c r="T1347">
        <v>67</v>
      </c>
      <c r="U1347" t="str">
        <v>2684 Tillman ParadeApt. 492</v>
      </c>
      <c r="V1347">
        <v>7867</v>
      </c>
      <c r="W1347" t="str">
        <v>Alexandramouth</v>
      </c>
      <c r="X1347" t="str">
        <v>New South Wales</v>
      </c>
      <c r="Y1347" t="str">
        <v>Australia</v>
      </c>
      <c r="Z1347">
        <v>1</v>
      </c>
      <c r="AA1347" s="3" t="str">
        <f t="shared" ref="AA1347:AA1410" si="43">IF(AND(DATEDIF($P1347,$Q1347,"D")&gt;0,DATEDIF($P1347,$Q1347,"D")&lt;=10),"0 to 10",IF(AND(DATEDIF($P1347,$Q1347,"D")&gt;10,DATEDIF($P1347,$Q1347,"D")&lt;=20),"10 to 20",IF(AND(DATEDIF($P1347,$Q1347,"D")&gt;20,DATEDIF($P1347,$Q1347,"D")&lt;=30),"20 to 30")))</f>
        <v>10 to 20</v>
      </c>
      <c r="AP1347" s="6">
        <v>510</v>
      </c>
      <c r="AQ1347" s="6" t="s">
        <v>1362</v>
      </c>
    </row>
    <row r="1348" spans="1:43" x14ac:dyDescent="0.25">
      <c r="A1348">
        <v>1346</v>
      </c>
      <c r="B1348">
        <v>279</v>
      </c>
      <c r="C1348">
        <v>560</v>
      </c>
      <c r="D1348">
        <v>100</v>
      </c>
      <c r="E1348">
        <v>3</v>
      </c>
      <c r="F1348">
        <v>300</v>
      </c>
      <c r="G1348" t="str">
        <f>VLOOKUP($C1348,'Raw-products'!$A$2:$H$1261,MATCH(G$1,'Raw-products'!$A$1:$H$1,0))</f>
        <v>Jacket</v>
      </c>
      <c r="H1348" t="str">
        <f>VLOOKUP($C1348,'Raw-products'!$A$2:$H$1261,MATCH(H$1,'Raw-products'!$A$1:$H$1,0))</f>
        <v>Bomber</v>
      </c>
      <c r="I1348" t="str">
        <f>VLOOKUP($C1348,'Raw-products'!$A$2:$H$1261,MATCH(I$1,'Raw-products'!$A$1:$H$1,0))</f>
        <v>XS</v>
      </c>
      <c r="J1348" t="str">
        <f>VLOOKUP($C1348,'Raw-products'!$A$2:$H$1261,MATCH(J$1,'Raw-products'!$A$1:$H$1,0))</f>
        <v>red</v>
      </c>
      <c r="K1348">
        <f>VLOOKUP($C1348,'Raw-products'!$A$2:$H$1261,MATCH(K$1,'Raw-products'!$A$1:$H$1,0))</f>
        <v>90</v>
      </c>
      <c r="L1348">
        <f>VLOOKUP($C1348,'Raw-products'!$A$2:$H$1261,MATCH(L$1,'Raw-products'!$A$1:$H$1,0))</f>
        <v>76</v>
      </c>
      <c r="M1348" s="5">
        <f t="shared" si="42"/>
        <v>6840</v>
      </c>
      <c r="N1348" cm="1">
        <f t="array" ref="N1348:Q1348">_xlfn.XLOOKUP($B1348,'Raw -orders'!$A:$A,'Raw -orders'!$B:$E)</f>
        <v>620</v>
      </c>
      <c r="O1348">
        <v>51563</v>
      </c>
      <c r="P1348" s="1">
        <v>44402</v>
      </c>
      <c r="Q1348" s="1">
        <v>44405</v>
      </c>
      <c r="R1348" t="str" cm="1">
        <f t="array" ref="R1348:Y1348">_xlfn.XLOOKUP($N1348,'Raw - customers'!$A:$A,'Raw - customers'!$B:$I)</f>
        <v>Phillipe Gatecliffe</v>
      </c>
      <c r="S1348" t="str">
        <v>Male</v>
      </c>
      <c r="T1348">
        <v>35</v>
      </c>
      <c r="U1348" t="str">
        <v>150 Nate LoopApt. 614</v>
      </c>
      <c r="V1348">
        <v>902</v>
      </c>
      <c r="W1348" t="str">
        <v>Jettstad</v>
      </c>
      <c r="X1348" t="str">
        <v>Australian Capital Territory</v>
      </c>
      <c r="Y1348" t="str">
        <v>Australia</v>
      </c>
      <c r="Z1348">
        <v>7</v>
      </c>
      <c r="AA1348" s="3" t="str">
        <f t="shared" si="43"/>
        <v>0 to 10</v>
      </c>
      <c r="AP1348" s="6">
        <v>620</v>
      </c>
      <c r="AQ1348" s="6" t="s">
        <v>1350</v>
      </c>
    </row>
    <row r="1349" spans="1:43" x14ac:dyDescent="0.25">
      <c r="A1349">
        <v>1347</v>
      </c>
      <c r="B1349">
        <v>279</v>
      </c>
      <c r="C1349">
        <v>15</v>
      </c>
      <c r="D1349">
        <v>96</v>
      </c>
      <c r="E1349">
        <v>2</v>
      </c>
      <c r="F1349">
        <v>192</v>
      </c>
      <c r="G1349" t="str">
        <f>VLOOKUP($C1349,'Raw-products'!$A$2:$H$1261,MATCH(G$1,'Raw-products'!$A$1:$H$1,0))</f>
        <v>Shirt</v>
      </c>
      <c r="H1349" t="str">
        <f>VLOOKUP($C1349,'Raw-products'!$A$2:$H$1261,MATCH(H$1,'Raw-products'!$A$1:$H$1,0))</f>
        <v>Oxford Cloth</v>
      </c>
      <c r="I1349" t="str">
        <f>VLOOKUP($C1349,'Raw-products'!$A$2:$H$1261,MATCH(I$1,'Raw-products'!$A$1:$H$1,0))</f>
        <v>XS</v>
      </c>
      <c r="J1349" t="str">
        <f>VLOOKUP($C1349,'Raw-products'!$A$2:$H$1261,MATCH(J$1,'Raw-products'!$A$1:$H$1,0))</f>
        <v>green</v>
      </c>
      <c r="K1349">
        <f>VLOOKUP($C1349,'Raw-products'!$A$2:$H$1261,MATCH(K$1,'Raw-products'!$A$1:$H$1,0))</f>
        <v>114</v>
      </c>
      <c r="L1349">
        <f>VLOOKUP($C1349,'Raw-products'!$A$2:$H$1261,MATCH(L$1,'Raw-products'!$A$1:$H$1,0))</f>
        <v>68</v>
      </c>
      <c r="M1349" s="5">
        <f t="shared" si="42"/>
        <v>7752</v>
      </c>
      <c r="N1349" cm="1">
        <f t="array" ref="N1349:Q1349">_xlfn.XLOOKUP($B1349,'Raw -orders'!$A:$A,'Raw -orders'!$B:$E)</f>
        <v>620</v>
      </c>
      <c r="O1349">
        <v>51563</v>
      </c>
      <c r="P1349" s="1">
        <v>44402</v>
      </c>
      <c r="Q1349" s="1">
        <v>44405</v>
      </c>
      <c r="R1349" t="str" cm="1">
        <f t="array" ref="R1349:Y1349">_xlfn.XLOOKUP($N1349,'Raw - customers'!$A:$A,'Raw - customers'!$B:$I)</f>
        <v>Phillipe Gatecliffe</v>
      </c>
      <c r="S1349" t="str">
        <v>Male</v>
      </c>
      <c r="T1349">
        <v>35</v>
      </c>
      <c r="U1349" t="str">
        <v>150 Nate LoopApt. 614</v>
      </c>
      <c r="V1349">
        <v>902</v>
      </c>
      <c r="W1349" t="str">
        <v>Jettstad</v>
      </c>
      <c r="X1349" t="str">
        <v>Australian Capital Territory</v>
      </c>
      <c r="Y1349" t="str">
        <v>Australia</v>
      </c>
      <c r="Z1349">
        <v>7</v>
      </c>
      <c r="AA1349" s="3" t="str">
        <f t="shared" si="43"/>
        <v>0 to 10</v>
      </c>
      <c r="AP1349" s="6">
        <v>620</v>
      </c>
      <c r="AQ1349" s="6" t="s">
        <v>1350</v>
      </c>
    </row>
    <row r="1350" spans="1:43" x14ac:dyDescent="0.25">
      <c r="A1350">
        <v>1348</v>
      </c>
      <c r="B1350">
        <v>279</v>
      </c>
      <c r="C1350">
        <v>997</v>
      </c>
      <c r="D1350">
        <v>106</v>
      </c>
      <c r="E1350">
        <v>3</v>
      </c>
      <c r="F1350">
        <v>318</v>
      </c>
      <c r="G1350" t="str">
        <f>VLOOKUP($C1350,'Raw-products'!$A$2:$H$1261,MATCH(G$1,'Raw-products'!$A$1:$H$1,0))</f>
        <v>Trousers</v>
      </c>
      <c r="H1350" t="str">
        <f>VLOOKUP($C1350,'Raw-products'!$A$2:$H$1261,MATCH(H$1,'Raw-products'!$A$1:$H$1,0))</f>
        <v>Wool</v>
      </c>
      <c r="I1350" t="str">
        <f>VLOOKUP($C1350,'Raw-products'!$A$2:$H$1261,MATCH(I$1,'Raw-products'!$A$1:$H$1,0))</f>
        <v>M</v>
      </c>
      <c r="J1350" t="str">
        <f>VLOOKUP($C1350,'Raw-products'!$A$2:$H$1261,MATCH(J$1,'Raw-products'!$A$1:$H$1,0))</f>
        <v>green</v>
      </c>
      <c r="K1350">
        <f>VLOOKUP($C1350,'Raw-products'!$A$2:$H$1261,MATCH(K$1,'Raw-products'!$A$1:$H$1,0))</f>
        <v>111</v>
      </c>
      <c r="L1350">
        <f>VLOOKUP($C1350,'Raw-products'!$A$2:$H$1261,MATCH(L$1,'Raw-products'!$A$1:$H$1,0))</f>
        <v>41</v>
      </c>
      <c r="M1350" s="5">
        <f t="shared" si="42"/>
        <v>4551</v>
      </c>
      <c r="N1350" cm="1">
        <f t="array" ref="N1350:Q1350">_xlfn.XLOOKUP($B1350,'Raw -orders'!$A:$A,'Raw -orders'!$B:$E)</f>
        <v>620</v>
      </c>
      <c r="O1350">
        <v>51563</v>
      </c>
      <c r="P1350" s="1">
        <v>44402</v>
      </c>
      <c r="Q1350" s="1">
        <v>44405</v>
      </c>
      <c r="R1350" t="str" cm="1">
        <f t="array" ref="R1350:Y1350">_xlfn.XLOOKUP($N1350,'Raw - customers'!$A:$A,'Raw - customers'!$B:$I)</f>
        <v>Phillipe Gatecliffe</v>
      </c>
      <c r="S1350" t="str">
        <v>Male</v>
      </c>
      <c r="T1350">
        <v>35</v>
      </c>
      <c r="U1350" t="str">
        <v>150 Nate LoopApt. 614</v>
      </c>
      <c r="V1350">
        <v>902</v>
      </c>
      <c r="W1350" t="str">
        <v>Jettstad</v>
      </c>
      <c r="X1350" t="str">
        <v>Australian Capital Territory</v>
      </c>
      <c r="Y1350" t="str">
        <v>Australia</v>
      </c>
      <c r="Z1350">
        <v>7</v>
      </c>
      <c r="AA1350" s="3" t="str">
        <f t="shared" si="43"/>
        <v>0 to 10</v>
      </c>
      <c r="AP1350" s="6">
        <v>620</v>
      </c>
      <c r="AQ1350" s="6" t="s">
        <v>1350</v>
      </c>
    </row>
    <row r="1351" spans="1:43" x14ac:dyDescent="0.25">
      <c r="A1351">
        <v>1349</v>
      </c>
      <c r="B1351">
        <v>279</v>
      </c>
      <c r="C1351">
        <v>707</v>
      </c>
      <c r="D1351">
        <v>119</v>
      </c>
      <c r="E1351">
        <v>1</v>
      </c>
      <c r="F1351">
        <v>119</v>
      </c>
      <c r="G1351" t="str">
        <f>VLOOKUP($C1351,'Raw-products'!$A$2:$H$1261,MATCH(G$1,'Raw-products'!$A$1:$H$1,0))</f>
        <v>Jacket</v>
      </c>
      <c r="H1351" t="str">
        <f>VLOOKUP($C1351,'Raw-products'!$A$2:$H$1261,MATCH(H$1,'Raw-products'!$A$1:$H$1,0))</f>
        <v>Trench Coat</v>
      </c>
      <c r="I1351" t="str">
        <f>VLOOKUP($C1351,'Raw-products'!$A$2:$H$1261,MATCH(I$1,'Raw-products'!$A$1:$H$1,0))</f>
        <v>M</v>
      </c>
      <c r="J1351" t="str">
        <f>VLOOKUP($C1351,'Raw-products'!$A$2:$H$1261,MATCH(J$1,'Raw-products'!$A$1:$H$1,0))</f>
        <v>orange</v>
      </c>
      <c r="K1351">
        <f>VLOOKUP($C1351,'Raw-products'!$A$2:$H$1261,MATCH(K$1,'Raw-products'!$A$1:$H$1,0))</f>
        <v>112</v>
      </c>
      <c r="L1351">
        <f>VLOOKUP($C1351,'Raw-products'!$A$2:$H$1261,MATCH(L$1,'Raw-products'!$A$1:$H$1,0))</f>
        <v>43</v>
      </c>
      <c r="M1351" s="5">
        <f t="shared" si="42"/>
        <v>4816</v>
      </c>
      <c r="N1351" cm="1">
        <f t="array" ref="N1351:Q1351">_xlfn.XLOOKUP($B1351,'Raw -orders'!$A:$A,'Raw -orders'!$B:$E)</f>
        <v>620</v>
      </c>
      <c r="O1351">
        <v>51563</v>
      </c>
      <c r="P1351" s="1">
        <v>44402</v>
      </c>
      <c r="Q1351" s="1">
        <v>44405</v>
      </c>
      <c r="R1351" t="str" cm="1">
        <f t="array" ref="R1351:Y1351">_xlfn.XLOOKUP($N1351,'Raw - customers'!$A:$A,'Raw - customers'!$B:$I)</f>
        <v>Phillipe Gatecliffe</v>
      </c>
      <c r="S1351" t="str">
        <v>Male</v>
      </c>
      <c r="T1351">
        <v>35</v>
      </c>
      <c r="U1351" t="str">
        <v>150 Nate LoopApt. 614</v>
      </c>
      <c r="V1351">
        <v>902</v>
      </c>
      <c r="W1351" t="str">
        <v>Jettstad</v>
      </c>
      <c r="X1351" t="str">
        <v>Australian Capital Territory</v>
      </c>
      <c r="Y1351" t="str">
        <v>Australia</v>
      </c>
      <c r="Z1351">
        <v>7</v>
      </c>
      <c r="AA1351" s="3" t="str">
        <f t="shared" si="43"/>
        <v>0 to 10</v>
      </c>
      <c r="AP1351" s="6">
        <v>620</v>
      </c>
      <c r="AQ1351" s="6" t="s">
        <v>1350</v>
      </c>
    </row>
    <row r="1352" spans="1:43" x14ac:dyDescent="0.25">
      <c r="A1352">
        <v>1350</v>
      </c>
      <c r="B1352">
        <v>279</v>
      </c>
      <c r="C1352">
        <v>1073</v>
      </c>
      <c r="D1352">
        <v>93</v>
      </c>
      <c r="E1352">
        <v>1</v>
      </c>
      <c r="F1352">
        <v>93</v>
      </c>
      <c r="G1352" t="str">
        <f>VLOOKUP($C1352,'Raw-products'!$A$2:$H$1261,MATCH(G$1,'Raw-products'!$A$1:$H$1,0))</f>
        <v>Trousers</v>
      </c>
      <c r="H1352" t="str">
        <f>VLOOKUP($C1352,'Raw-products'!$A$2:$H$1261,MATCH(H$1,'Raw-products'!$A$1:$H$1,0))</f>
        <v>Joggers</v>
      </c>
      <c r="I1352" t="str">
        <f>VLOOKUP($C1352,'Raw-products'!$A$2:$H$1261,MATCH(I$1,'Raw-products'!$A$1:$H$1,0))</f>
        <v>L</v>
      </c>
      <c r="J1352" t="str">
        <f>VLOOKUP($C1352,'Raw-products'!$A$2:$H$1261,MATCH(J$1,'Raw-products'!$A$1:$H$1,0))</f>
        <v>blue</v>
      </c>
      <c r="K1352">
        <f>VLOOKUP($C1352,'Raw-products'!$A$2:$H$1261,MATCH(K$1,'Raw-products'!$A$1:$H$1,0))</f>
        <v>94</v>
      </c>
      <c r="L1352">
        <f>VLOOKUP($C1352,'Raw-products'!$A$2:$H$1261,MATCH(L$1,'Raw-products'!$A$1:$H$1,0))</f>
        <v>75</v>
      </c>
      <c r="M1352" s="5">
        <f t="shared" si="42"/>
        <v>7050</v>
      </c>
      <c r="N1352" cm="1">
        <f t="array" ref="N1352:Q1352">_xlfn.XLOOKUP($B1352,'Raw -orders'!$A:$A,'Raw -orders'!$B:$E)</f>
        <v>620</v>
      </c>
      <c r="O1352">
        <v>51563</v>
      </c>
      <c r="P1352" s="1">
        <v>44402</v>
      </c>
      <c r="Q1352" s="1">
        <v>44405</v>
      </c>
      <c r="R1352" t="str" cm="1">
        <f t="array" ref="R1352:Y1352">_xlfn.XLOOKUP($N1352,'Raw - customers'!$A:$A,'Raw - customers'!$B:$I)</f>
        <v>Phillipe Gatecliffe</v>
      </c>
      <c r="S1352" t="str">
        <v>Male</v>
      </c>
      <c r="T1352">
        <v>35</v>
      </c>
      <c r="U1352" t="str">
        <v>150 Nate LoopApt. 614</v>
      </c>
      <c r="V1352">
        <v>902</v>
      </c>
      <c r="W1352" t="str">
        <v>Jettstad</v>
      </c>
      <c r="X1352" t="str">
        <v>Australian Capital Territory</v>
      </c>
      <c r="Y1352" t="str">
        <v>Australia</v>
      </c>
      <c r="Z1352">
        <v>7</v>
      </c>
      <c r="AA1352" s="3" t="str">
        <f t="shared" si="43"/>
        <v>0 to 10</v>
      </c>
      <c r="AP1352" s="6">
        <v>620</v>
      </c>
      <c r="AQ1352" s="6" t="s">
        <v>1350</v>
      </c>
    </row>
    <row r="1353" spans="1:43" x14ac:dyDescent="0.25">
      <c r="A1353">
        <v>1351</v>
      </c>
      <c r="B1353">
        <v>279</v>
      </c>
      <c r="C1353">
        <v>136</v>
      </c>
      <c r="D1353">
        <v>92</v>
      </c>
      <c r="E1353">
        <v>1</v>
      </c>
      <c r="F1353">
        <v>92</v>
      </c>
      <c r="G1353" t="str">
        <f>VLOOKUP($C1353,'Raw-products'!$A$2:$H$1261,MATCH(G$1,'Raw-products'!$A$1:$H$1,0))</f>
        <v>Shirt</v>
      </c>
      <c r="H1353" t="str">
        <f>VLOOKUP($C1353,'Raw-products'!$A$2:$H$1261,MATCH(H$1,'Raw-products'!$A$1:$H$1,0))</f>
        <v>Denim</v>
      </c>
      <c r="I1353" t="str">
        <f>VLOOKUP($C1353,'Raw-products'!$A$2:$H$1261,MATCH(I$1,'Raw-products'!$A$1:$H$1,0))</f>
        <v>S</v>
      </c>
      <c r="J1353" t="str">
        <f>VLOOKUP($C1353,'Raw-products'!$A$2:$H$1261,MATCH(J$1,'Raw-products'!$A$1:$H$1,0))</f>
        <v>violet</v>
      </c>
      <c r="K1353">
        <f>VLOOKUP($C1353,'Raw-products'!$A$2:$H$1261,MATCH(K$1,'Raw-products'!$A$1:$H$1,0))</f>
        <v>115</v>
      </c>
      <c r="L1353">
        <f>VLOOKUP($C1353,'Raw-products'!$A$2:$H$1261,MATCH(L$1,'Raw-products'!$A$1:$H$1,0))</f>
        <v>54</v>
      </c>
      <c r="M1353" s="5">
        <f t="shared" si="42"/>
        <v>6210</v>
      </c>
      <c r="N1353" cm="1">
        <f t="array" ref="N1353:Q1353">_xlfn.XLOOKUP($B1353,'Raw -orders'!$A:$A,'Raw -orders'!$B:$E)</f>
        <v>620</v>
      </c>
      <c r="O1353">
        <v>51563</v>
      </c>
      <c r="P1353" s="1">
        <v>44402</v>
      </c>
      <c r="Q1353" s="1">
        <v>44405</v>
      </c>
      <c r="R1353" t="str" cm="1">
        <f t="array" ref="R1353:Y1353">_xlfn.XLOOKUP($N1353,'Raw - customers'!$A:$A,'Raw - customers'!$B:$I)</f>
        <v>Phillipe Gatecliffe</v>
      </c>
      <c r="S1353" t="str">
        <v>Male</v>
      </c>
      <c r="T1353">
        <v>35</v>
      </c>
      <c r="U1353" t="str">
        <v>150 Nate LoopApt. 614</v>
      </c>
      <c r="V1353">
        <v>902</v>
      </c>
      <c r="W1353" t="str">
        <v>Jettstad</v>
      </c>
      <c r="X1353" t="str">
        <v>Australian Capital Territory</v>
      </c>
      <c r="Y1353" t="str">
        <v>Australia</v>
      </c>
      <c r="Z1353">
        <v>7</v>
      </c>
      <c r="AA1353" s="3" t="str">
        <f t="shared" si="43"/>
        <v>0 to 10</v>
      </c>
      <c r="AP1353" s="6">
        <v>620</v>
      </c>
      <c r="AQ1353" s="6" t="s">
        <v>1350</v>
      </c>
    </row>
    <row r="1354" spans="1:43" x14ac:dyDescent="0.25">
      <c r="A1354">
        <v>1352</v>
      </c>
      <c r="B1354">
        <v>279</v>
      </c>
      <c r="C1354">
        <v>755</v>
      </c>
      <c r="D1354">
        <v>109</v>
      </c>
      <c r="E1354">
        <v>3</v>
      </c>
      <c r="F1354">
        <v>327</v>
      </c>
      <c r="G1354" t="str">
        <f>VLOOKUP($C1354,'Raw-products'!$A$2:$H$1261,MATCH(G$1,'Raw-products'!$A$1:$H$1,0))</f>
        <v>Jacket</v>
      </c>
      <c r="H1354" t="str">
        <f>VLOOKUP($C1354,'Raw-products'!$A$2:$H$1261,MATCH(H$1,'Raw-products'!$A$1:$H$1,0))</f>
        <v>Peacoat</v>
      </c>
      <c r="I1354" t="str">
        <f>VLOOKUP($C1354,'Raw-products'!$A$2:$H$1261,MATCH(I$1,'Raw-products'!$A$1:$H$1,0))</f>
        <v>XS</v>
      </c>
      <c r="J1354" t="str">
        <f>VLOOKUP($C1354,'Raw-products'!$A$2:$H$1261,MATCH(J$1,'Raw-products'!$A$1:$H$1,0))</f>
        <v>blue</v>
      </c>
      <c r="K1354">
        <f>VLOOKUP($C1354,'Raw-products'!$A$2:$H$1261,MATCH(K$1,'Raw-products'!$A$1:$H$1,0))</f>
        <v>102</v>
      </c>
      <c r="L1354">
        <f>VLOOKUP($C1354,'Raw-products'!$A$2:$H$1261,MATCH(L$1,'Raw-products'!$A$1:$H$1,0))</f>
        <v>48</v>
      </c>
      <c r="M1354" s="5">
        <f t="shared" si="42"/>
        <v>4896</v>
      </c>
      <c r="N1354" cm="1">
        <f t="array" ref="N1354:Q1354">_xlfn.XLOOKUP($B1354,'Raw -orders'!$A:$A,'Raw -orders'!$B:$E)</f>
        <v>620</v>
      </c>
      <c r="O1354">
        <v>51563</v>
      </c>
      <c r="P1354" s="1">
        <v>44402</v>
      </c>
      <c r="Q1354" s="1">
        <v>44405</v>
      </c>
      <c r="R1354" t="str" cm="1">
        <f t="array" ref="R1354:Y1354">_xlfn.XLOOKUP($N1354,'Raw - customers'!$A:$A,'Raw - customers'!$B:$I)</f>
        <v>Phillipe Gatecliffe</v>
      </c>
      <c r="S1354" t="str">
        <v>Male</v>
      </c>
      <c r="T1354">
        <v>35</v>
      </c>
      <c r="U1354" t="str">
        <v>150 Nate LoopApt. 614</v>
      </c>
      <c r="V1354">
        <v>902</v>
      </c>
      <c r="W1354" t="str">
        <v>Jettstad</v>
      </c>
      <c r="X1354" t="str">
        <v>Australian Capital Territory</v>
      </c>
      <c r="Y1354" t="str">
        <v>Australia</v>
      </c>
      <c r="Z1354">
        <v>7</v>
      </c>
      <c r="AA1354" s="3" t="str">
        <f t="shared" si="43"/>
        <v>0 to 10</v>
      </c>
      <c r="AP1354" s="6">
        <v>620</v>
      </c>
      <c r="AQ1354" s="6" t="s">
        <v>1350</v>
      </c>
    </row>
    <row r="1355" spans="1:43" x14ac:dyDescent="0.25">
      <c r="A1355">
        <v>1353</v>
      </c>
      <c r="B1355">
        <v>280</v>
      </c>
      <c r="C1355">
        <v>502</v>
      </c>
      <c r="D1355">
        <v>102</v>
      </c>
      <c r="E1355">
        <v>1</v>
      </c>
      <c r="F1355">
        <v>102</v>
      </c>
      <c r="G1355" t="str">
        <f>VLOOKUP($C1355,'Raw-products'!$A$2:$H$1261,MATCH(G$1,'Raw-products'!$A$1:$H$1,0))</f>
        <v>Jacket</v>
      </c>
      <c r="H1355" t="str">
        <f>VLOOKUP($C1355,'Raw-products'!$A$2:$H$1261,MATCH(H$1,'Raw-products'!$A$1:$H$1,0))</f>
        <v>Windbreaker</v>
      </c>
      <c r="I1355" t="str">
        <f>VLOOKUP($C1355,'Raw-products'!$A$2:$H$1261,MATCH(I$1,'Raw-products'!$A$1:$H$1,0))</f>
        <v>M</v>
      </c>
      <c r="J1355" t="str">
        <f>VLOOKUP($C1355,'Raw-products'!$A$2:$H$1261,MATCH(J$1,'Raw-products'!$A$1:$H$1,0))</f>
        <v>yellow</v>
      </c>
      <c r="K1355">
        <f>VLOOKUP($C1355,'Raw-products'!$A$2:$H$1261,MATCH(K$1,'Raw-products'!$A$1:$H$1,0))</f>
        <v>109</v>
      </c>
      <c r="L1355">
        <f>VLOOKUP($C1355,'Raw-products'!$A$2:$H$1261,MATCH(L$1,'Raw-products'!$A$1:$H$1,0))</f>
        <v>52</v>
      </c>
      <c r="M1355" s="5">
        <f t="shared" si="42"/>
        <v>5668</v>
      </c>
      <c r="N1355" cm="1">
        <f t="array" ref="N1355:Q1355">_xlfn.XLOOKUP($B1355,'Raw -orders'!$A:$A,'Raw -orders'!$B:$E)</f>
        <v>551</v>
      </c>
      <c r="O1355">
        <v>20352</v>
      </c>
      <c r="P1355" s="1">
        <v>44203</v>
      </c>
      <c r="Q1355" s="1">
        <v>44204</v>
      </c>
      <c r="R1355" t="str" cm="1">
        <f t="array" ref="R1355:Y1355">_xlfn.XLOOKUP($N1355,'Raw - customers'!$A:$A,'Raw - customers'!$B:$I)</f>
        <v>Theodor Skipton</v>
      </c>
      <c r="S1355" t="str">
        <v>Bigender</v>
      </c>
      <c r="T1355">
        <v>68</v>
      </c>
      <c r="U1355" t="str">
        <v>48 Mikayla IslandApt. 883</v>
      </c>
      <c r="V1355">
        <v>591</v>
      </c>
      <c r="W1355" t="str">
        <v>Declanton</v>
      </c>
      <c r="X1355" t="str">
        <v>South Australia</v>
      </c>
      <c r="Y1355" t="str">
        <v>Australia</v>
      </c>
      <c r="Z1355">
        <v>1</v>
      </c>
      <c r="AA1355" s="3" t="str">
        <f t="shared" si="43"/>
        <v>0 to 10</v>
      </c>
      <c r="AP1355" s="6">
        <v>551</v>
      </c>
      <c r="AQ1355" s="6" t="s">
        <v>1345</v>
      </c>
    </row>
    <row r="1356" spans="1:43" x14ac:dyDescent="0.25">
      <c r="A1356">
        <v>1354</v>
      </c>
      <c r="B1356">
        <v>280</v>
      </c>
      <c r="C1356">
        <v>1159</v>
      </c>
      <c r="D1356">
        <v>99</v>
      </c>
      <c r="E1356">
        <v>3</v>
      </c>
      <c r="F1356">
        <v>297</v>
      </c>
      <c r="G1356" t="str">
        <f>VLOOKUP($C1356,'Raw-products'!$A$2:$H$1261,MATCH(G$1,'Raw-products'!$A$1:$H$1,0))</f>
        <v>Trousers</v>
      </c>
      <c r="H1356" t="str">
        <f>VLOOKUP($C1356,'Raw-products'!$A$2:$H$1261,MATCH(H$1,'Raw-products'!$A$1:$H$1,0))</f>
        <v>High-Waisted</v>
      </c>
      <c r="I1356" t="str">
        <f>VLOOKUP($C1356,'Raw-products'!$A$2:$H$1261,MATCH(I$1,'Raw-products'!$A$1:$H$1,0))</f>
        <v>XL</v>
      </c>
      <c r="J1356" t="str">
        <f>VLOOKUP($C1356,'Raw-products'!$A$2:$H$1261,MATCH(J$1,'Raw-products'!$A$1:$H$1,0))</f>
        <v>red</v>
      </c>
      <c r="K1356">
        <f>VLOOKUP($C1356,'Raw-products'!$A$2:$H$1261,MATCH(K$1,'Raw-products'!$A$1:$H$1,0))</f>
        <v>98</v>
      </c>
      <c r="L1356">
        <f>VLOOKUP($C1356,'Raw-products'!$A$2:$H$1261,MATCH(L$1,'Raw-products'!$A$1:$H$1,0))</f>
        <v>80</v>
      </c>
      <c r="M1356" s="5">
        <f t="shared" si="42"/>
        <v>7840</v>
      </c>
      <c r="N1356" cm="1">
        <f t="array" ref="N1356:Q1356">_xlfn.XLOOKUP($B1356,'Raw -orders'!$A:$A,'Raw -orders'!$B:$E)</f>
        <v>551</v>
      </c>
      <c r="O1356">
        <v>20352</v>
      </c>
      <c r="P1356" s="1">
        <v>44203</v>
      </c>
      <c r="Q1356" s="1">
        <v>44204</v>
      </c>
      <c r="R1356" t="str" cm="1">
        <f t="array" ref="R1356:Y1356">_xlfn.XLOOKUP($N1356,'Raw - customers'!$A:$A,'Raw - customers'!$B:$I)</f>
        <v>Theodor Skipton</v>
      </c>
      <c r="S1356" t="str">
        <v>Bigender</v>
      </c>
      <c r="T1356">
        <v>68</v>
      </c>
      <c r="U1356" t="str">
        <v>48 Mikayla IslandApt. 883</v>
      </c>
      <c r="V1356">
        <v>591</v>
      </c>
      <c r="W1356" t="str">
        <v>Declanton</v>
      </c>
      <c r="X1356" t="str">
        <v>South Australia</v>
      </c>
      <c r="Y1356" t="str">
        <v>Australia</v>
      </c>
      <c r="Z1356">
        <v>1</v>
      </c>
      <c r="AA1356" s="3" t="str">
        <f t="shared" si="43"/>
        <v>0 to 10</v>
      </c>
      <c r="AP1356" s="6">
        <v>551</v>
      </c>
      <c r="AQ1356" s="6" t="s">
        <v>1345</v>
      </c>
    </row>
    <row r="1357" spans="1:43" x14ac:dyDescent="0.25">
      <c r="A1357">
        <v>1355</v>
      </c>
      <c r="B1357">
        <v>280</v>
      </c>
      <c r="C1357">
        <v>459</v>
      </c>
      <c r="D1357">
        <v>118</v>
      </c>
      <c r="E1357">
        <v>1</v>
      </c>
      <c r="F1357">
        <v>118</v>
      </c>
      <c r="G1357" t="str">
        <f>VLOOKUP($C1357,'Raw-products'!$A$2:$H$1261,MATCH(G$1,'Raw-products'!$A$1:$H$1,0))</f>
        <v>Jacket</v>
      </c>
      <c r="H1357" t="str">
        <f>VLOOKUP($C1357,'Raw-products'!$A$2:$H$1261,MATCH(H$1,'Raw-products'!$A$1:$H$1,0))</f>
        <v>Puffer</v>
      </c>
      <c r="I1357" t="str">
        <f>VLOOKUP($C1357,'Raw-products'!$A$2:$H$1261,MATCH(I$1,'Raw-products'!$A$1:$H$1,0))</f>
        <v>XL</v>
      </c>
      <c r="J1357" t="str">
        <f>VLOOKUP($C1357,'Raw-products'!$A$2:$H$1261,MATCH(J$1,'Raw-products'!$A$1:$H$1,0))</f>
        <v>red</v>
      </c>
      <c r="K1357">
        <f>VLOOKUP($C1357,'Raw-products'!$A$2:$H$1261,MATCH(K$1,'Raw-products'!$A$1:$H$1,0))</f>
        <v>110</v>
      </c>
      <c r="L1357">
        <f>VLOOKUP($C1357,'Raw-products'!$A$2:$H$1261,MATCH(L$1,'Raw-products'!$A$1:$H$1,0))</f>
        <v>41</v>
      </c>
      <c r="M1357" s="5">
        <f t="shared" si="42"/>
        <v>4510</v>
      </c>
      <c r="N1357" cm="1">
        <f t="array" ref="N1357:Q1357">_xlfn.XLOOKUP($B1357,'Raw -orders'!$A:$A,'Raw -orders'!$B:$E)</f>
        <v>551</v>
      </c>
      <c r="O1357">
        <v>20352</v>
      </c>
      <c r="P1357" s="1">
        <v>44203</v>
      </c>
      <c r="Q1357" s="1">
        <v>44204</v>
      </c>
      <c r="R1357" t="str" cm="1">
        <f t="array" ref="R1357:Y1357">_xlfn.XLOOKUP($N1357,'Raw - customers'!$A:$A,'Raw - customers'!$B:$I)</f>
        <v>Theodor Skipton</v>
      </c>
      <c r="S1357" t="str">
        <v>Bigender</v>
      </c>
      <c r="T1357">
        <v>68</v>
      </c>
      <c r="U1357" t="str">
        <v>48 Mikayla IslandApt. 883</v>
      </c>
      <c r="V1357">
        <v>591</v>
      </c>
      <c r="W1357" t="str">
        <v>Declanton</v>
      </c>
      <c r="X1357" t="str">
        <v>South Australia</v>
      </c>
      <c r="Y1357" t="str">
        <v>Australia</v>
      </c>
      <c r="Z1357">
        <v>1</v>
      </c>
      <c r="AA1357" s="3" t="str">
        <f t="shared" si="43"/>
        <v>0 to 10</v>
      </c>
      <c r="AP1357" s="6">
        <v>551</v>
      </c>
      <c r="AQ1357" s="6" t="s">
        <v>1345</v>
      </c>
    </row>
    <row r="1358" spans="1:43" x14ac:dyDescent="0.25">
      <c r="A1358">
        <v>1356</v>
      </c>
      <c r="B1358">
        <v>281</v>
      </c>
      <c r="C1358">
        <v>649</v>
      </c>
      <c r="D1358">
        <v>93</v>
      </c>
      <c r="E1358">
        <v>1</v>
      </c>
      <c r="F1358">
        <v>93</v>
      </c>
      <c r="G1358" t="str">
        <f>VLOOKUP($C1358,'Raw-products'!$A$2:$H$1261,MATCH(G$1,'Raw-products'!$A$1:$H$1,0))</f>
        <v>Jacket</v>
      </c>
      <c r="H1358" t="str">
        <f>VLOOKUP($C1358,'Raw-products'!$A$2:$H$1261,MATCH(H$1,'Raw-products'!$A$1:$H$1,0))</f>
        <v>Coach</v>
      </c>
      <c r="I1358" t="str">
        <f>VLOOKUP($C1358,'Raw-products'!$A$2:$H$1261,MATCH(I$1,'Raw-products'!$A$1:$H$1,0))</f>
        <v>XL</v>
      </c>
      <c r="J1358" t="str">
        <f>VLOOKUP($C1358,'Raw-products'!$A$2:$H$1261,MATCH(J$1,'Raw-products'!$A$1:$H$1,0))</f>
        <v>green</v>
      </c>
      <c r="K1358">
        <f>VLOOKUP($C1358,'Raw-products'!$A$2:$H$1261,MATCH(K$1,'Raw-products'!$A$1:$H$1,0))</f>
        <v>115</v>
      </c>
      <c r="L1358">
        <f>VLOOKUP($C1358,'Raw-products'!$A$2:$H$1261,MATCH(L$1,'Raw-products'!$A$1:$H$1,0))</f>
        <v>48</v>
      </c>
      <c r="M1358" s="5">
        <f t="shared" si="42"/>
        <v>5520</v>
      </c>
      <c r="N1358" cm="1">
        <f t="array" ref="N1358:Q1358">_xlfn.XLOOKUP($B1358,'Raw -orders'!$A:$A,'Raw -orders'!$B:$E)</f>
        <v>489</v>
      </c>
      <c r="O1358">
        <v>19908</v>
      </c>
      <c r="P1358" s="1">
        <v>44380</v>
      </c>
      <c r="Q1358" s="1">
        <v>44392</v>
      </c>
      <c r="R1358" t="str" cm="1">
        <f t="array" ref="R1358:Y1358">_xlfn.XLOOKUP($N1358,'Raw - customers'!$A:$A,'Raw - customers'!$B:$I)</f>
        <v>Isahella Enrique</v>
      </c>
      <c r="S1358" t="str">
        <v>Polygender</v>
      </c>
      <c r="T1358">
        <v>59</v>
      </c>
      <c r="U1358" t="str">
        <v>43 Oscar LoopSuite 946</v>
      </c>
      <c r="V1358">
        <v>2537</v>
      </c>
      <c r="W1358" t="str">
        <v>West Phoenix</v>
      </c>
      <c r="X1358" t="str">
        <v>New South Wales</v>
      </c>
      <c r="Y1358" t="str">
        <v>Australia</v>
      </c>
      <c r="Z1358">
        <v>7</v>
      </c>
      <c r="AA1358" s="3" t="str">
        <f t="shared" si="43"/>
        <v>10 to 20</v>
      </c>
      <c r="AP1358" s="6">
        <v>489</v>
      </c>
      <c r="AQ1358" s="6" t="s">
        <v>1362</v>
      </c>
    </row>
    <row r="1359" spans="1:43" x14ac:dyDescent="0.25">
      <c r="A1359">
        <v>1357</v>
      </c>
      <c r="B1359">
        <v>281</v>
      </c>
      <c r="C1359">
        <v>994</v>
      </c>
      <c r="D1359">
        <v>106</v>
      </c>
      <c r="E1359">
        <v>3</v>
      </c>
      <c r="F1359">
        <v>318</v>
      </c>
      <c r="G1359" t="str">
        <f>VLOOKUP($C1359,'Raw-products'!$A$2:$H$1261,MATCH(G$1,'Raw-products'!$A$1:$H$1,0))</f>
        <v>Trousers</v>
      </c>
      <c r="H1359" t="str">
        <f>VLOOKUP($C1359,'Raw-products'!$A$2:$H$1261,MATCH(H$1,'Raw-products'!$A$1:$H$1,0))</f>
        <v>Wool</v>
      </c>
      <c r="I1359" t="str">
        <f>VLOOKUP($C1359,'Raw-products'!$A$2:$H$1261,MATCH(I$1,'Raw-products'!$A$1:$H$1,0))</f>
        <v>XL</v>
      </c>
      <c r="J1359" t="str">
        <f>VLOOKUP($C1359,'Raw-products'!$A$2:$H$1261,MATCH(J$1,'Raw-products'!$A$1:$H$1,0))</f>
        <v>yellow</v>
      </c>
      <c r="K1359">
        <f>VLOOKUP($C1359,'Raw-products'!$A$2:$H$1261,MATCH(K$1,'Raw-products'!$A$1:$H$1,0))</f>
        <v>111</v>
      </c>
      <c r="L1359">
        <f>VLOOKUP($C1359,'Raw-products'!$A$2:$H$1261,MATCH(L$1,'Raw-products'!$A$1:$H$1,0))</f>
        <v>72</v>
      </c>
      <c r="M1359" s="5">
        <f t="shared" si="42"/>
        <v>7992</v>
      </c>
      <c r="N1359" cm="1">
        <f t="array" ref="N1359:Q1359">_xlfn.XLOOKUP($B1359,'Raw -orders'!$A:$A,'Raw -orders'!$B:$E)</f>
        <v>489</v>
      </c>
      <c r="O1359">
        <v>19908</v>
      </c>
      <c r="P1359" s="1">
        <v>44380</v>
      </c>
      <c r="Q1359" s="1">
        <v>44392</v>
      </c>
      <c r="R1359" t="str" cm="1">
        <f t="array" ref="R1359:Y1359">_xlfn.XLOOKUP($N1359,'Raw - customers'!$A:$A,'Raw - customers'!$B:$I)</f>
        <v>Isahella Enrique</v>
      </c>
      <c r="S1359" t="str">
        <v>Polygender</v>
      </c>
      <c r="T1359">
        <v>59</v>
      </c>
      <c r="U1359" t="str">
        <v>43 Oscar LoopSuite 946</v>
      </c>
      <c r="V1359">
        <v>2537</v>
      </c>
      <c r="W1359" t="str">
        <v>West Phoenix</v>
      </c>
      <c r="X1359" t="str">
        <v>New South Wales</v>
      </c>
      <c r="Y1359" t="str">
        <v>Australia</v>
      </c>
      <c r="Z1359">
        <v>7</v>
      </c>
      <c r="AA1359" s="3" t="str">
        <f t="shared" si="43"/>
        <v>10 to 20</v>
      </c>
      <c r="AP1359" s="6">
        <v>489</v>
      </c>
      <c r="AQ1359" s="6" t="s">
        <v>1362</v>
      </c>
    </row>
    <row r="1360" spans="1:43" x14ac:dyDescent="0.25">
      <c r="A1360">
        <v>1358</v>
      </c>
      <c r="B1360">
        <v>281</v>
      </c>
      <c r="C1360">
        <v>486</v>
      </c>
      <c r="D1360">
        <v>118</v>
      </c>
      <c r="E1360">
        <v>3</v>
      </c>
      <c r="F1360">
        <v>354</v>
      </c>
      <c r="G1360" t="str">
        <f>VLOOKUP($C1360,'Raw-products'!$A$2:$H$1261,MATCH(G$1,'Raw-products'!$A$1:$H$1,0))</f>
        <v>Jacket</v>
      </c>
      <c r="H1360" t="str">
        <f>VLOOKUP($C1360,'Raw-products'!$A$2:$H$1261,MATCH(H$1,'Raw-products'!$A$1:$H$1,0))</f>
        <v>Puffer</v>
      </c>
      <c r="I1360" t="str">
        <f>VLOOKUP($C1360,'Raw-products'!$A$2:$H$1261,MATCH(I$1,'Raw-products'!$A$1:$H$1,0))</f>
        <v>S</v>
      </c>
      <c r="J1360" t="str">
        <f>VLOOKUP($C1360,'Raw-products'!$A$2:$H$1261,MATCH(J$1,'Raw-products'!$A$1:$H$1,0))</f>
        <v>violet</v>
      </c>
      <c r="K1360">
        <f>VLOOKUP($C1360,'Raw-products'!$A$2:$H$1261,MATCH(K$1,'Raw-products'!$A$1:$H$1,0))</f>
        <v>110</v>
      </c>
      <c r="L1360">
        <f>VLOOKUP($C1360,'Raw-products'!$A$2:$H$1261,MATCH(L$1,'Raw-products'!$A$1:$H$1,0))</f>
        <v>46</v>
      </c>
      <c r="M1360" s="5">
        <f t="shared" si="42"/>
        <v>5060</v>
      </c>
      <c r="N1360" cm="1">
        <f t="array" ref="N1360:Q1360">_xlfn.XLOOKUP($B1360,'Raw -orders'!$A:$A,'Raw -orders'!$B:$E)</f>
        <v>489</v>
      </c>
      <c r="O1360">
        <v>19908</v>
      </c>
      <c r="P1360" s="1">
        <v>44380</v>
      </c>
      <c r="Q1360" s="1">
        <v>44392</v>
      </c>
      <c r="R1360" t="str" cm="1">
        <f t="array" ref="R1360:Y1360">_xlfn.XLOOKUP($N1360,'Raw - customers'!$A:$A,'Raw - customers'!$B:$I)</f>
        <v>Isahella Enrique</v>
      </c>
      <c r="S1360" t="str">
        <v>Polygender</v>
      </c>
      <c r="T1360">
        <v>59</v>
      </c>
      <c r="U1360" t="str">
        <v>43 Oscar LoopSuite 946</v>
      </c>
      <c r="V1360">
        <v>2537</v>
      </c>
      <c r="W1360" t="str">
        <v>West Phoenix</v>
      </c>
      <c r="X1360" t="str">
        <v>New South Wales</v>
      </c>
      <c r="Y1360" t="str">
        <v>Australia</v>
      </c>
      <c r="Z1360">
        <v>7</v>
      </c>
      <c r="AA1360" s="3" t="str">
        <f t="shared" si="43"/>
        <v>10 to 20</v>
      </c>
      <c r="AP1360" s="6">
        <v>489</v>
      </c>
      <c r="AQ1360" s="6" t="s">
        <v>1362</v>
      </c>
    </row>
    <row r="1361" spans="1:43" x14ac:dyDescent="0.25">
      <c r="A1361">
        <v>1359</v>
      </c>
      <c r="B1361">
        <v>281</v>
      </c>
      <c r="C1361">
        <v>639</v>
      </c>
      <c r="D1361">
        <v>93</v>
      </c>
      <c r="E1361">
        <v>1</v>
      </c>
      <c r="F1361">
        <v>93</v>
      </c>
      <c r="G1361" t="str">
        <f>VLOOKUP($C1361,'Raw-products'!$A$2:$H$1261,MATCH(G$1,'Raw-products'!$A$1:$H$1,0))</f>
        <v>Jacket</v>
      </c>
      <c r="H1361" t="str">
        <f>VLOOKUP($C1361,'Raw-products'!$A$2:$H$1261,MATCH(H$1,'Raw-products'!$A$1:$H$1,0))</f>
        <v>Coach</v>
      </c>
      <c r="I1361" t="str">
        <f>VLOOKUP($C1361,'Raw-products'!$A$2:$H$1261,MATCH(I$1,'Raw-products'!$A$1:$H$1,0))</f>
        <v>XL</v>
      </c>
      <c r="J1361" t="str">
        <f>VLOOKUP($C1361,'Raw-products'!$A$2:$H$1261,MATCH(J$1,'Raw-products'!$A$1:$H$1,0))</f>
        <v>orange</v>
      </c>
      <c r="K1361">
        <f>VLOOKUP($C1361,'Raw-products'!$A$2:$H$1261,MATCH(K$1,'Raw-products'!$A$1:$H$1,0))</f>
        <v>115</v>
      </c>
      <c r="L1361">
        <f>VLOOKUP($C1361,'Raw-products'!$A$2:$H$1261,MATCH(L$1,'Raw-products'!$A$1:$H$1,0))</f>
        <v>46</v>
      </c>
      <c r="M1361" s="5">
        <f t="shared" si="42"/>
        <v>5290</v>
      </c>
      <c r="N1361" cm="1">
        <f t="array" ref="N1361:Q1361">_xlfn.XLOOKUP($B1361,'Raw -orders'!$A:$A,'Raw -orders'!$B:$E)</f>
        <v>489</v>
      </c>
      <c r="O1361">
        <v>19908</v>
      </c>
      <c r="P1361" s="1">
        <v>44380</v>
      </c>
      <c r="Q1361" s="1">
        <v>44392</v>
      </c>
      <c r="R1361" t="str" cm="1">
        <f t="array" ref="R1361:Y1361">_xlfn.XLOOKUP($N1361,'Raw - customers'!$A:$A,'Raw - customers'!$B:$I)</f>
        <v>Isahella Enrique</v>
      </c>
      <c r="S1361" t="str">
        <v>Polygender</v>
      </c>
      <c r="T1361">
        <v>59</v>
      </c>
      <c r="U1361" t="str">
        <v>43 Oscar LoopSuite 946</v>
      </c>
      <c r="V1361">
        <v>2537</v>
      </c>
      <c r="W1361" t="str">
        <v>West Phoenix</v>
      </c>
      <c r="X1361" t="str">
        <v>New South Wales</v>
      </c>
      <c r="Y1361" t="str">
        <v>Australia</v>
      </c>
      <c r="Z1361">
        <v>7</v>
      </c>
      <c r="AA1361" s="3" t="str">
        <f t="shared" si="43"/>
        <v>10 to 20</v>
      </c>
      <c r="AP1361" s="6">
        <v>489</v>
      </c>
      <c r="AQ1361" s="6" t="s">
        <v>1362</v>
      </c>
    </row>
    <row r="1362" spans="1:43" x14ac:dyDescent="0.25">
      <c r="A1362">
        <v>1360</v>
      </c>
      <c r="B1362">
        <v>281</v>
      </c>
      <c r="C1362">
        <v>1157</v>
      </c>
      <c r="D1362">
        <v>99</v>
      </c>
      <c r="E1362">
        <v>3</v>
      </c>
      <c r="F1362">
        <v>297</v>
      </c>
      <c r="G1362" t="str">
        <f>VLOOKUP($C1362,'Raw-products'!$A$2:$H$1261,MATCH(G$1,'Raw-products'!$A$1:$H$1,0))</f>
        <v>Trousers</v>
      </c>
      <c r="H1362" t="str">
        <f>VLOOKUP($C1362,'Raw-products'!$A$2:$H$1261,MATCH(H$1,'Raw-products'!$A$1:$H$1,0))</f>
        <v>High-Waisted</v>
      </c>
      <c r="I1362" t="str">
        <f>VLOOKUP($C1362,'Raw-products'!$A$2:$H$1261,MATCH(I$1,'Raw-products'!$A$1:$H$1,0))</f>
        <v>M</v>
      </c>
      <c r="J1362" t="str">
        <f>VLOOKUP($C1362,'Raw-products'!$A$2:$H$1261,MATCH(J$1,'Raw-products'!$A$1:$H$1,0))</f>
        <v>red</v>
      </c>
      <c r="K1362">
        <f>VLOOKUP($C1362,'Raw-products'!$A$2:$H$1261,MATCH(K$1,'Raw-products'!$A$1:$H$1,0))</f>
        <v>98</v>
      </c>
      <c r="L1362">
        <f>VLOOKUP($C1362,'Raw-products'!$A$2:$H$1261,MATCH(L$1,'Raw-products'!$A$1:$H$1,0))</f>
        <v>59</v>
      </c>
      <c r="M1362" s="5">
        <f t="shared" si="42"/>
        <v>5782</v>
      </c>
      <c r="N1362" cm="1">
        <f t="array" ref="N1362:Q1362">_xlfn.XLOOKUP($B1362,'Raw -orders'!$A:$A,'Raw -orders'!$B:$E)</f>
        <v>489</v>
      </c>
      <c r="O1362">
        <v>19908</v>
      </c>
      <c r="P1362" s="1">
        <v>44380</v>
      </c>
      <c r="Q1362" s="1">
        <v>44392</v>
      </c>
      <c r="R1362" t="str" cm="1">
        <f t="array" ref="R1362:Y1362">_xlfn.XLOOKUP($N1362,'Raw - customers'!$A:$A,'Raw - customers'!$B:$I)</f>
        <v>Isahella Enrique</v>
      </c>
      <c r="S1362" t="str">
        <v>Polygender</v>
      </c>
      <c r="T1362">
        <v>59</v>
      </c>
      <c r="U1362" t="str">
        <v>43 Oscar LoopSuite 946</v>
      </c>
      <c r="V1362">
        <v>2537</v>
      </c>
      <c r="W1362" t="str">
        <v>West Phoenix</v>
      </c>
      <c r="X1362" t="str">
        <v>New South Wales</v>
      </c>
      <c r="Y1362" t="str">
        <v>Australia</v>
      </c>
      <c r="Z1362">
        <v>7</v>
      </c>
      <c r="AA1362" s="3" t="str">
        <f t="shared" si="43"/>
        <v>10 to 20</v>
      </c>
      <c r="AP1362" s="6">
        <v>489</v>
      </c>
      <c r="AQ1362" s="6" t="s">
        <v>1362</v>
      </c>
    </row>
    <row r="1363" spans="1:43" x14ac:dyDescent="0.25">
      <c r="A1363">
        <v>1361</v>
      </c>
      <c r="B1363">
        <v>281</v>
      </c>
      <c r="C1363">
        <v>624</v>
      </c>
      <c r="D1363">
        <v>112</v>
      </c>
      <c r="E1363">
        <v>1</v>
      </c>
      <c r="F1363">
        <v>112</v>
      </c>
      <c r="G1363" t="str">
        <f>VLOOKUP($C1363,'Raw-products'!$A$2:$H$1261,MATCH(G$1,'Raw-products'!$A$1:$H$1,0))</f>
        <v>Jacket</v>
      </c>
      <c r="H1363" t="str">
        <f>VLOOKUP($C1363,'Raw-products'!$A$2:$H$1261,MATCH(H$1,'Raw-products'!$A$1:$H$1,0))</f>
        <v>Cardigan</v>
      </c>
      <c r="I1363" t="str">
        <f>VLOOKUP($C1363,'Raw-products'!$A$2:$H$1261,MATCH(I$1,'Raw-products'!$A$1:$H$1,0))</f>
        <v>XL</v>
      </c>
      <c r="J1363" t="str">
        <f>VLOOKUP($C1363,'Raw-products'!$A$2:$H$1261,MATCH(J$1,'Raw-products'!$A$1:$H$1,0))</f>
        <v>indigo</v>
      </c>
      <c r="K1363">
        <f>VLOOKUP($C1363,'Raw-products'!$A$2:$H$1261,MATCH(K$1,'Raw-products'!$A$1:$H$1,0))</f>
        <v>118</v>
      </c>
      <c r="L1363">
        <f>VLOOKUP($C1363,'Raw-products'!$A$2:$H$1261,MATCH(L$1,'Raw-products'!$A$1:$H$1,0))</f>
        <v>78</v>
      </c>
      <c r="M1363" s="5">
        <f t="shared" si="42"/>
        <v>9204</v>
      </c>
      <c r="N1363" cm="1">
        <f t="array" ref="N1363:Q1363">_xlfn.XLOOKUP($B1363,'Raw -orders'!$A:$A,'Raw -orders'!$B:$E)</f>
        <v>489</v>
      </c>
      <c r="O1363">
        <v>19908</v>
      </c>
      <c r="P1363" s="1">
        <v>44380</v>
      </c>
      <c r="Q1363" s="1">
        <v>44392</v>
      </c>
      <c r="R1363" t="str" cm="1">
        <f t="array" ref="R1363:Y1363">_xlfn.XLOOKUP($N1363,'Raw - customers'!$A:$A,'Raw - customers'!$B:$I)</f>
        <v>Isahella Enrique</v>
      </c>
      <c r="S1363" t="str">
        <v>Polygender</v>
      </c>
      <c r="T1363">
        <v>59</v>
      </c>
      <c r="U1363" t="str">
        <v>43 Oscar LoopSuite 946</v>
      </c>
      <c r="V1363">
        <v>2537</v>
      </c>
      <c r="W1363" t="str">
        <v>West Phoenix</v>
      </c>
      <c r="X1363" t="str">
        <v>New South Wales</v>
      </c>
      <c r="Y1363" t="str">
        <v>Australia</v>
      </c>
      <c r="Z1363">
        <v>7</v>
      </c>
      <c r="AA1363" s="3" t="str">
        <f t="shared" si="43"/>
        <v>10 to 20</v>
      </c>
      <c r="AP1363" s="6">
        <v>489</v>
      </c>
      <c r="AQ1363" s="6" t="s">
        <v>1362</v>
      </c>
    </row>
    <row r="1364" spans="1:43" x14ac:dyDescent="0.25">
      <c r="A1364">
        <v>1362</v>
      </c>
      <c r="B1364">
        <v>281</v>
      </c>
      <c r="C1364">
        <v>321</v>
      </c>
      <c r="D1364">
        <v>109</v>
      </c>
      <c r="E1364">
        <v>1</v>
      </c>
      <c r="F1364">
        <v>109</v>
      </c>
      <c r="G1364" t="str">
        <f>VLOOKUP($C1364,'Raw-products'!$A$2:$H$1261,MATCH(G$1,'Raw-products'!$A$1:$H$1,0))</f>
        <v>Shirt</v>
      </c>
      <c r="H1364" t="str">
        <f>VLOOKUP($C1364,'Raw-products'!$A$2:$H$1261,MATCH(H$1,'Raw-products'!$A$1:$H$1,0))</f>
        <v>Mandarin Collar</v>
      </c>
      <c r="I1364" t="str">
        <f>VLOOKUP($C1364,'Raw-products'!$A$2:$H$1261,MATCH(I$1,'Raw-products'!$A$1:$H$1,0))</f>
        <v>S</v>
      </c>
      <c r="J1364" t="str">
        <f>VLOOKUP($C1364,'Raw-products'!$A$2:$H$1261,MATCH(J$1,'Raw-products'!$A$1:$H$1,0))</f>
        <v>orange</v>
      </c>
      <c r="K1364">
        <f>VLOOKUP($C1364,'Raw-products'!$A$2:$H$1261,MATCH(K$1,'Raw-products'!$A$1:$H$1,0))</f>
        <v>108</v>
      </c>
      <c r="L1364">
        <f>VLOOKUP($C1364,'Raw-products'!$A$2:$H$1261,MATCH(L$1,'Raw-products'!$A$1:$H$1,0))</f>
        <v>52</v>
      </c>
      <c r="M1364" s="5">
        <f t="shared" si="42"/>
        <v>5616</v>
      </c>
      <c r="N1364" cm="1">
        <f t="array" ref="N1364:Q1364">_xlfn.XLOOKUP($B1364,'Raw -orders'!$A:$A,'Raw -orders'!$B:$E)</f>
        <v>489</v>
      </c>
      <c r="O1364">
        <v>19908</v>
      </c>
      <c r="P1364" s="1">
        <v>44380</v>
      </c>
      <c r="Q1364" s="1">
        <v>44392</v>
      </c>
      <c r="R1364" t="str" cm="1">
        <f t="array" ref="R1364:Y1364">_xlfn.XLOOKUP($N1364,'Raw - customers'!$A:$A,'Raw - customers'!$B:$I)</f>
        <v>Isahella Enrique</v>
      </c>
      <c r="S1364" t="str">
        <v>Polygender</v>
      </c>
      <c r="T1364">
        <v>59</v>
      </c>
      <c r="U1364" t="str">
        <v>43 Oscar LoopSuite 946</v>
      </c>
      <c r="V1364">
        <v>2537</v>
      </c>
      <c r="W1364" t="str">
        <v>West Phoenix</v>
      </c>
      <c r="X1364" t="str">
        <v>New South Wales</v>
      </c>
      <c r="Y1364" t="str">
        <v>Australia</v>
      </c>
      <c r="Z1364">
        <v>7</v>
      </c>
      <c r="AA1364" s="3" t="str">
        <f t="shared" si="43"/>
        <v>10 to 20</v>
      </c>
      <c r="AP1364" s="6">
        <v>489</v>
      </c>
      <c r="AQ1364" s="6" t="s">
        <v>1362</v>
      </c>
    </row>
    <row r="1365" spans="1:43" x14ac:dyDescent="0.25">
      <c r="A1365">
        <v>1363</v>
      </c>
      <c r="B1365">
        <v>281</v>
      </c>
      <c r="C1365">
        <v>363</v>
      </c>
      <c r="D1365">
        <v>94</v>
      </c>
      <c r="E1365">
        <v>3</v>
      </c>
      <c r="F1365">
        <v>282</v>
      </c>
      <c r="G1365" t="str">
        <f>VLOOKUP($C1365,'Raw-products'!$A$2:$H$1261,MATCH(G$1,'Raw-products'!$A$1:$H$1,0))</f>
        <v>Shirt</v>
      </c>
      <c r="H1365" t="str">
        <f>VLOOKUP($C1365,'Raw-products'!$A$2:$H$1261,MATCH(H$1,'Raw-products'!$A$1:$H$1,0))</f>
        <v>Henley</v>
      </c>
      <c r="I1365" t="str">
        <f>VLOOKUP($C1365,'Raw-products'!$A$2:$H$1261,MATCH(I$1,'Raw-products'!$A$1:$H$1,0))</f>
        <v>L</v>
      </c>
      <c r="J1365" t="str">
        <f>VLOOKUP($C1365,'Raw-products'!$A$2:$H$1261,MATCH(J$1,'Raw-products'!$A$1:$H$1,0))</f>
        <v>yellow</v>
      </c>
      <c r="K1365">
        <f>VLOOKUP($C1365,'Raw-products'!$A$2:$H$1261,MATCH(K$1,'Raw-products'!$A$1:$H$1,0))</f>
        <v>92</v>
      </c>
      <c r="L1365">
        <f>VLOOKUP($C1365,'Raw-products'!$A$2:$H$1261,MATCH(L$1,'Raw-products'!$A$1:$H$1,0))</f>
        <v>62</v>
      </c>
      <c r="M1365" s="5">
        <f t="shared" si="42"/>
        <v>5704</v>
      </c>
      <c r="N1365" cm="1">
        <f t="array" ref="N1365:Q1365">_xlfn.XLOOKUP($B1365,'Raw -orders'!$A:$A,'Raw -orders'!$B:$E)</f>
        <v>489</v>
      </c>
      <c r="O1365">
        <v>19908</v>
      </c>
      <c r="P1365" s="1">
        <v>44380</v>
      </c>
      <c r="Q1365" s="1">
        <v>44392</v>
      </c>
      <c r="R1365" t="str" cm="1">
        <f t="array" ref="R1365:Y1365">_xlfn.XLOOKUP($N1365,'Raw - customers'!$A:$A,'Raw - customers'!$B:$I)</f>
        <v>Isahella Enrique</v>
      </c>
      <c r="S1365" t="str">
        <v>Polygender</v>
      </c>
      <c r="T1365">
        <v>59</v>
      </c>
      <c r="U1365" t="str">
        <v>43 Oscar LoopSuite 946</v>
      </c>
      <c r="V1365">
        <v>2537</v>
      </c>
      <c r="W1365" t="str">
        <v>West Phoenix</v>
      </c>
      <c r="X1365" t="str">
        <v>New South Wales</v>
      </c>
      <c r="Y1365" t="str">
        <v>Australia</v>
      </c>
      <c r="Z1365">
        <v>7</v>
      </c>
      <c r="AA1365" s="3" t="str">
        <f t="shared" si="43"/>
        <v>10 to 20</v>
      </c>
      <c r="AP1365" s="6">
        <v>489</v>
      </c>
      <c r="AQ1365" s="6" t="s">
        <v>1362</v>
      </c>
    </row>
    <row r="1366" spans="1:43" x14ac:dyDescent="0.25">
      <c r="A1366">
        <v>1364</v>
      </c>
      <c r="B1366">
        <v>281</v>
      </c>
      <c r="C1366">
        <v>51</v>
      </c>
      <c r="D1366">
        <v>104</v>
      </c>
      <c r="E1366">
        <v>3</v>
      </c>
      <c r="F1366">
        <v>312</v>
      </c>
      <c r="G1366" t="str">
        <f>VLOOKUP($C1366,'Raw-products'!$A$2:$H$1261,MATCH(G$1,'Raw-products'!$A$1:$H$1,0))</f>
        <v>Shirt</v>
      </c>
      <c r="H1366" t="str">
        <f>VLOOKUP($C1366,'Raw-products'!$A$2:$H$1261,MATCH(H$1,'Raw-products'!$A$1:$H$1,0))</f>
        <v>Dress</v>
      </c>
      <c r="I1366" t="str">
        <f>VLOOKUP($C1366,'Raw-products'!$A$2:$H$1261,MATCH(I$1,'Raw-products'!$A$1:$H$1,0))</f>
        <v>S</v>
      </c>
      <c r="J1366" t="str">
        <f>VLOOKUP($C1366,'Raw-products'!$A$2:$H$1261,MATCH(J$1,'Raw-products'!$A$1:$H$1,0))</f>
        <v>green</v>
      </c>
      <c r="K1366">
        <f>VLOOKUP($C1366,'Raw-products'!$A$2:$H$1261,MATCH(K$1,'Raw-products'!$A$1:$H$1,0))</f>
        <v>119</v>
      </c>
      <c r="L1366">
        <f>VLOOKUP($C1366,'Raw-products'!$A$2:$H$1261,MATCH(L$1,'Raw-products'!$A$1:$H$1,0))</f>
        <v>60</v>
      </c>
      <c r="M1366" s="5">
        <f t="shared" si="42"/>
        <v>7140</v>
      </c>
      <c r="N1366" cm="1">
        <f t="array" ref="N1366:Q1366">_xlfn.XLOOKUP($B1366,'Raw -orders'!$A:$A,'Raw -orders'!$B:$E)</f>
        <v>489</v>
      </c>
      <c r="O1366">
        <v>19908</v>
      </c>
      <c r="P1366" s="1">
        <v>44380</v>
      </c>
      <c r="Q1366" s="1">
        <v>44392</v>
      </c>
      <c r="R1366" t="str" cm="1">
        <f t="array" ref="R1366:Y1366">_xlfn.XLOOKUP($N1366,'Raw - customers'!$A:$A,'Raw - customers'!$B:$I)</f>
        <v>Isahella Enrique</v>
      </c>
      <c r="S1366" t="str">
        <v>Polygender</v>
      </c>
      <c r="T1366">
        <v>59</v>
      </c>
      <c r="U1366" t="str">
        <v>43 Oscar LoopSuite 946</v>
      </c>
      <c r="V1366">
        <v>2537</v>
      </c>
      <c r="W1366" t="str">
        <v>West Phoenix</v>
      </c>
      <c r="X1366" t="str">
        <v>New South Wales</v>
      </c>
      <c r="Y1366" t="str">
        <v>Australia</v>
      </c>
      <c r="Z1366">
        <v>7</v>
      </c>
      <c r="AA1366" s="3" t="str">
        <f t="shared" si="43"/>
        <v>10 to 20</v>
      </c>
      <c r="AP1366" s="6">
        <v>489</v>
      </c>
      <c r="AQ1366" s="6" t="s">
        <v>1362</v>
      </c>
    </row>
    <row r="1367" spans="1:43" x14ac:dyDescent="0.25">
      <c r="A1367">
        <v>1365</v>
      </c>
      <c r="B1367">
        <v>282</v>
      </c>
      <c r="C1367">
        <v>52</v>
      </c>
      <c r="D1367">
        <v>104</v>
      </c>
      <c r="E1367">
        <v>2</v>
      </c>
      <c r="F1367">
        <v>208</v>
      </c>
      <c r="G1367" t="str">
        <f>VLOOKUP($C1367,'Raw-products'!$A$2:$H$1261,MATCH(G$1,'Raw-products'!$A$1:$H$1,0))</f>
        <v>Shirt</v>
      </c>
      <c r="H1367" t="str">
        <f>VLOOKUP($C1367,'Raw-products'!$A$2:$H$1261,MATCH(H$1,'Raw-products'!$A$1:$H$1,0))</f>
        <v>Dress</v>
      </c>
      <c r="I1367" t="str">
        <f>VLOOKUP($C1367,'Raw-products'!$A$2:$H$1261,MATCH(I$1,'Raw-products'!$A$1:$H$1,0))</f>
        <v>M</v>
      </c>
      <c r="J1367" t="str">
        <f>VLOOKUP($C1367,'Raw-products'!$A$2:$H$1261,MATCH(J$1,'Raw-products'!$A$1:$H$1,0))</f>
        <v>green</v>
      </c>
      <c r="K1367">
        <f>VLOOKUP($C1367,'Raw-products'!$A$2:$H$1261,MATCH(K$1,'Raw-products'!$A$1:$H$1,0))</f>
        <v>119</v>
      </c>
      <c r="L1367">
        <f>VLOOKUP($C1367,'Raw-products'!$A$2:$H$1261,MATCH(L$1,'Raw-products'!$A$1:$H$1,0))</f>
        <v>65</v>
      </c>
      <c r="M1367" s="5">
        <f t="shared" si="42"/>
        <v>7735</v>
      </c>
      <c r="N1367" cm="1">
        <f t="array" ref="N1367:Q1367">_xlfn.XLOOKUP($B1367,'Raw -orders'!$A:$A,'Raw -orders'!$B:$E)</f>
        <v>423</v>
      </c>
      <c r="O1367">
        <v>41504</v>
      </c>
      <c r="P1367" s="1">
        <v>44285</v>
      </c>
      <c r="Q1367" s="1">
        <v>44304</v>
      </c>
      <c r="R1367" t="str" cm="1">
        <f t="array" ref="R1367:Y1367">_xlfn.XLOOKUP($N1367,'Raw - customers'!$A:$A,'Raw - customers'!$B:$I)</f>
        <v>Datha Vicary</v>
      </c>
      <c r="S1367" t="str">
        <v>Agender</v>
      </c>
      <c r="T1367">
        <v>32</v>
      </c>
      <c r="U1367" t="str">
        <v>587 Dooley AvenueSuite 138</v>
      </c>
      <c r="V1367">
        <v>1047</v>
      </c>
      <c r="W1367" t="str">
        <v>New Rileybury</v>
      </c>
      <c r="X1367" t="str">
        <v>South Australia</v>
      </c>
      <c r="Y1367" t="str">
        <v>Australia</v>
      </c>
      <c r="Z1367">
        <v>3</v>
      </c>
      <c r="AA1367" s="3" t="str">
        <f t="shared" si="43"/>
        <v>10 to 20</v>
      </c>
      <c r="AP1367" s="6">
        <v>423</v>
      </c>
      <c r="AQ1367" s="6" t="s">
        <v>1345</v>
      </c>
    </row>
    <row r="1368" spans="1:43" x14ac:dyDescent="0.25">
      <c r="A1368">
        <v>1366</v>
      </c>
      <c r="B1368">
        <v>282</v>
      </c>
      <c r="C1368">
        <v>537</v>
      </c>
      <c r="D1368">
        <v>98</v>
      </c>
      <c r="E1368">
        <v>1</v>
      </c>
      <c r="F1368">
        <v>98</v>
      </c>
      <c r="G1368" t="str">
        <f>VLOOKUP($C1368,'Raw-products'!$A$2:$H$1261,MATCH(G$1,'Raw-products'!$A$1:$H$1,0))</f>
        <v>Jacket</v>
      </c>
      <c r="H1368" t="str">
        <f>VLOOKUP($C1368,'Raw-products'!$A$2:$H$1261,MATCH(H$1,'Raw-products'!$A$1:$H$1,0))</f>
        <v>Leather</v>
      </c>
      <c r="I1368" t="str">
        <f>VLOOKUP($C1368,'Raw-products'!$A$2:$H$1261,MATCH(I$1,'Raw-products'!$A$1:$H$1,0))</f>
        <v>M</v>
      </c>
      <c r="J1368" t="str">
        <f>VLOOKUP($C1368,'Raw-products'!$A$2:$H$1261,MATCH(J$1,'Raw-products'!$A$1:$H$1,0))</f>
        <v>yellow</v>
      </c>
      <c r="K1368">
        <f>VLOOKUP($C1368,'Raw-products'!$A$2:$H$1261,MATCH(K$1,'Raw-products'!$A$1:$H$1,0))</f>
        <v>113</v>
      </c>
      <c r="L1368">
        <f>VLOOKUP($C1368,'Raw-products'!$A$2:$H$1261,MATCH(L$1,'Raw-products'!$A$1:$H$1,0))</f>
        <v>77</v>
      </c>
      <c r="M1368" s="5">
        <f t="shared" si="42"/>
        <v>8701</v>
      </c>
      <c r="N1368" cm="1">
        <f t="array" ref="N1368:Q1368">_xlfn.XLOOKUP($B1368,'Raw -orders'!$A:$A,'Raw -orders'!$B:$E)</f>
        <v>423</v>
      </c>
      <c r="O1368">
        <v>41504</v>
      </c>
      <c r="P1368" s="1">
        <v>44285</v>
      </c>
      <c r="Q1368" s="1">
        <v>44304</v>
      </c>
      <c r="R1368" t="str" cm="1">
        <f t="array" ref="R1368:Y1368">_xlfn.XLOOKUP($N1368,'Raw - customers'!$A:$A,'Raw - customers'!$B:$I)</f>
        <v>Datha Vicary</v>
      </c>
      <c r="S1368" t="str">
        <v>Agender</v>
      </c>
      <c r="T1368">
        <v>32</v>
      </c>
      <c r="U1368" t="str">
        <v>587 Dooley AvenueSuite 138</v>
      </c>
      <c r="V1368">
        <v>1047</v>
      </c>
      <c r="W1368" t="str">
        <v>New Rileybury</v>
      </c>
      <c r="X1368" t="str">
        <v>South Australia</v>
      </c>
      <c r="Y1368" t="str">
        <v>Australia</v>
      </c>
      <c r="Z1368">
        <v>3</v>
      </c>
      <c r="AA1368" s="3" t="str">
        <f t="shared" si="43"/>
        <v>10 to 20</v>
      </c>
      <c r="AP1368" s="6">
        <v>423</v>
      </c>
      <c r="AQ1368" s="6" t="s">
        <v>1345</v>
      </c>
    </row>
    <row r="1369" spans="1:43" x14ac:dyDescent="0.25">
      <c r="A1369">
        <v>1367</v>
      </c>
      <c r="B1369">
        <v>282</v>
      </c>
      <c r="C1369">
        <v>481</v>
      </c>
      <c r="D1369">
        <v>118</v>
      </c>
      <c r="E1369">
        <v>1</v>
      </c>
      <c r="F1369">
        <v>118</v>
      </c>
      <c r="G1369" t="str">
        <f>VLOOKUP($C1369,'Raw-products'!$A$2:$H$1261,MATCH(G$1,'Raw-products'!$A$1:$H$1,0))</f>
        <v>Jacket</v>
      </c>
      <c r="H1369" t="str">
        <f>VLOOKUP($C1369,'Raw-products'!$A$2:$H$1261,MATCH(H$1,'Raw-products'!$A$1:$H$1,0))</f>
        <v>Puffer</v>
      </c>
      <c r="I1369" t="str">
        <f>VLOOKUP($C1369,'Raw-products'!$A$2:$H$1261,MATCH(I$1,'Raw-products'!$A$1:$H$1,0))</f>
        <v>S</v>
      </c>
      <c r="J1369" t="str">
        <f>VLOOKUP($C1369,'Raw-products'!$A$2:$H$1261,MATCH(J$1,'Raw-products'!$A$1:$H$1,0))</f>
        <v>indigo</v>
      </c>
      <c r="K1369">
        <f>VLOOKUP($C1369,'Raw-products'!$A$2:$H$1261,MATCH(K$1,'Raw-products'!$A$1:$H$1,0))</f>
        <v>110</v>
      </c>
      <c r="L1369">
        <f>VLOOKUP($C1369,'Raw-products'!$A$2:$H$1261,MATCH(L$1,'Raw-products'!$A$1:$H$1,0))</f>
        <v>62</v>
      </c>
      <c r="M1369" s="5">
        <f t="shared" si="42"/>
        <v>6820</v>
      </c>
      <c r="N1369" cm="1">
        <f t="array" ref="N1369:Q1369">_xlfn.XLOOKUP($B1369,'Raw -orders'!$A:$A,'Raw -orders'!$B:$E)</f>
        <v>423</v>
      </c>
      <c r="O1369">
        <v>41504</v>
      </c>
      <c r="P1369" s="1">
        <v>44285</v>
      </c>
      <c r="Q1369" s="1">
        <v>44304</v>
      </c>
      <c r="R1369" t="str" cm="1">
        <f t="array" ref="R1369:Y1369">_xlfn.XLOOKUP($N1369,'Raw - customers'!$A:$A,'Raw - customers'!$B:$I)</f>
        <v>Datha Vicary</v>
      </c>
      <c r="S1369" t="str">
        <v>Agender</v>
      </c>
      <c r="T1369">
        <v>32</v>
      </c>
      <c r="U1369" t="str">
        <v>587 Dooley AvenueSuite 138</v>
      </c>
      <c r="V1369">
        <v>1047</v>
      </c>
      <c r="W1369" t="str">
        <v>New Rileybury</v>
      </c>
      <c r="X1369" t="str">
        <v>South Australia</v>
      </c>
      <c r="Y1369" t="str">
        <v>Australia</v>
      </c>
      <c r="Z1369">
        <v>3</v>
      </c>
      <c r="AA1369" s="3" t="str">
        <f t="shared" si="43"/>
        <v>10 to 20</v>
      </c>
      <c r="AP1369" s="6">
        <v>423</v>
      </c>
      <c r="AQ1369" s="6" t="s">
        <v>1345</v>
      </c>
    </row>
    <row r="1370" spans="1:43" x14ac:dyDescent="0.25">
      <c r="A1370">
        <v>1368</v>
      </c>
      <c r="B1370">
        <v>282</v>
      </c>
      <c r="C1370">
        <v>1207</v>
      </c>
      <c r="D1370">
        <v>105</v>
      </c>
      <c r="E1370">
        <v>2</v>
      </c>
      <c r="F1370">
        <v>210</v>
      </c>
      <c r="G1370" t="str">
        <f>VLOOKUP($C1370,'Raw-products'!$A$2:$H$1261,MATCH(G$1,'Raw-products'!$A$1:$H$1,0))</f>
        <v>Trousers</v>
      </c>
      <c r="H1370" t="str">
        <f>VLOOKUP($C1370,'Raw-products'!$A$2:$H$1261,MATCH(H$1,'Raw-products'!$A$1:$H$1,0))</f>
        <v>Pleated</v>
      </c>
      <c r="I1370" t="str">
        <f>VLOOKUP($C1370,'Raw-products'!$A$2:$H$1261,MATCH(I$1,'Raw-products'!$A$1:$H$1,0))</f>
        <v>M</v>
      </c>
      <c r="J1370" t="str">
        <f>VLOOKUP($C1370,'Raw-products'!$A$2:$H$1261,MATCH(J$1,'Raw-products'!$A$1:$H$1,0))</f>
        <v>green</v>
      </c>
      <c r="K1370">
        <f>VLOOKUP($C1370,'Raw-products'!$A$2:$H$1261,MATCH(K$1,'Raw-products'!$A$1:$H$1,0))</f>
        <v>90</v>
      </c>
      <c r="L1370">
        <f>VLOOKUP($C1370,'Raw-products'!$A$2:$H$1261,MATCH(L$1,'Raw-products'!$A$1:$H$1,0))</f>
        <v>41</v>
      </c>
      <c r="M1370" s="5">
        <f t="shared" si="42"/>
        <v>3690</v>
      </c>
      <c r="N1370" cm="1">
        <f t="array" ref="N1370:Q1370">_xlfn.XLOOKUP($B1370,'Raw -orders'!$A:$A,'Raw -orders'!$B:$E)</f>
        <v>423</v>
      </c>
      <c r="O1370">
        <v>41504</v>
      </c>
      <c r="P1370" s="1">
        <v>44285</v>
      </c>
      <c r="Q1370" s="1">
        <v>44304</v>
      </c>
      <c r="R1370" t="str" cm="1">
        <f t="array" ref="R1370:Y1370">_xlfn.XLOOKUP($N1370,'Raw - customers'!$A:$A,'Raw - customers'!$B:$I)</f>
        <v>Datha Vicary</v>
      </c>
      <c r="S1370" t="str">
        <v>Agender</v>
      </c>
      <c r="T1370">
        <v>32</v>
      </c>
      <c r="U1370" t="str">
        <v>587 Dooley AvenueSuite 138</v>
      </c>
      <c r="V1370">
        <v>1047</v>
      </c>
      <c r="W1370" t="str">
        <v>New Rileybury</v>
      </c>
      <c r="X1370" t="str">
        <v>South Australia</v>
      </c>
      <c r="Y1370" t="str">
        <v>Australia</v>
      </c>
      <c r="Z1370">
        <v>3</v>
      </c>
      <c r="AA1370" s="3" t="str">
        <f t="shared" si="43"/>
        <v>10 to 20</v>
      </c>
      <c r="AP1370" s="6">
        <v>423</v>
      </c>
      <c r="AQ1370" s="6" t="s">
        <v>1345</v>
      </c>
    </row>
    <row r="1371" spans="1:43" x14ac:dyDescent="0.25">
      <c r="A1371">
        <v>1369</v>
      </c>
      <c r="B1371">
        <v>282</v>
      </c>
      <c r="C1371">
        <v>611</v>
      </c>
      <c r="D1371">
        <v>112</v>
      </c>
      <c r="E1371">
        <v>1</v>
      </c>
      <c r="F1371">
        <v>112</v>
      </c>
      <c r="G1371" t="str">
        <f>VLOOKUP($C1371,'Raw-products'!$A$2:$H$1261,MATCH(G$1,'Raw-products'!$A$1:$H$1,0))</f>
        <v>Jacket</v>
      </c>
      <c r="H1371" t="str">
        <f>VLOOKUP($C1371,'Raw-products'!$A$2:$H$1261,MATCH(H$1,'Raw-products'!$A$1:$H$1,0))</f>
        <v>Cardigan</v>
      </c>
      <c r="I1371" t="str">
        <f>VLOOKUP($C1371,'Raw-products'!$A$2:$H$1261,MATCH(I$1,'Raw-products'!$A$1:$H$1,0))</f>
        <v>S</v>
      </c>
      <c r="J1371" t="str">
        <f>VLOOKUP($C1371,'Raw-products'!$A$2:$H$1261,MATCH(J$1,'Raw-products'!$A$1:$H$1,0))</f>
        <v>green</v>
      </c>
      <c r="K1371">
        <f>VLOOKUP($C1371,'Raw-products'!$A$2:$H$1261,MATCH(K$1,'Raw-products'!$A$1:$H$1,0))</f>
        <v>118</v>
      </c>
      <c r="L1371">
        <f>VLOOKUP($C1371,'Raw-products'!$A$2:$H$1261,MATCH(L$1,'Raw-products'!$A$1:$H$1,0))</f>
        <v>62</v>
      </c>
      <c r="M1371" s="5">
        <f t="shared" si="42"/>
        <v>7316</v>
      </c>
      <c r="N1371" cm="1">
        <f t="array" ref="N1371:Q1371">_xlfn.XLOOKUP($B1371,'Raw -orders'!$A:$A,'Raw -orders'!$B:$E)</f>
        <v>423</v>
      </c>
      <c r="O1371">
        <v>41504</v>
      </c>
      <c r="P1371" s="1">
        <v>44285</v>
      </c>
      <c r="Q1371" s="1">
        <v>44304</v>
      </c>
      <c r="R1371" t="str" cm="1">
        <f t="array" ref="R1371:Y1371">_xlfn.XLOOKUP($N1371,'Raw - customers'!$A:$A,'Raw - customers'!$B:$I)</f>
        <v>Datha Vicary</v>
      </c>
      <c r="S1371" t="str">
        <v>Agender</v>
      </c>
      <c r="T1371">
        <v>32</v>
      </c>
      <c r="U1371" t="str">
        <v>587 Dooley AvenueSuite 138</v>
      </c>
      <c r="V1371">
        <v>1047</v>
      </c>
      <c r="W1371" t="str">
        <v>New Rileybury</v>
      </c>
      <c r="X1371" t="str">
        <v>South Australia</v>
      </c>
      <c r="Y1371" t="str">
        <v>Australia</v>
      </c>
      <c r="Z1371">
        <v>3</v>
      </c>
      <c r="AA1371" s="3" t="str">
        <f t="shared" si="43"/>
        <v>10 to 20</v>
      </c>
      <c r="AP1371" s="6">
        <v>423</v>
      </c>
      <c r="AQ1371" s="6" t="s">
        <v>1345</v>
      </c>
    </row>
    <row r="1372" spans="1:43" x14ac:dyDescent="0.25">
      <c r="A1372">
        <v>1370</v>
      </c>
      <c r="B1372">
        <v>282</v>
      </c>
      <c r="C1372">
        <v>427</v>
      </c>
      <c r="D1372">
        <v>107</v>
      </c>
      <c r="E1372">
        <v>2</v>
      </c>
      <c r="F1372">
        <v>214</v>
      </c>
      <c r="G1372" t="str">
        <f>VLOOKUP($C1372,'Raw-products'!$A$2:$H$1261,MATCH(G$1,'Raw-products'!$A$1:$H$1,0))</f>
        <v>Jacket</v>
      </c>
      <c r="H1372" t="str">
        <f>VLOOKUP($C1372,'Raw-products'!$A$2:$H$1261,MATCH(H$1,'Raw-products'!$A$1:$H$1,0))</f>
        <v>Denim</v>
      </c>
      <c r="I1372" t="str">
        <f>VLOOKUP($C1372,'Raw-products'!$A$2:$H$1261,MATCH(I$1,'Raw-products'!$A$1:$H$1,0))</f>
        <v>M</v>
      </c>
      <c r="J1372" t="str">
        <f>VLOOKUP($C1372,'Raw-products'!$A$2:$H$1261,MATCH(J$1,'Raw-products'!$A$1:$H$1,0))</f>
        <v>orange</v>
      </c>
      <c r="K1372">
        <f>VLOOKUP($C1372,'Raw-products'!$A$2:$H$1261,MATCH(K$1,'Raw-products'!$A$1:$H$1,0))</f>
        <v>92</v>
      </c>
      <c r="L1372">
        <f>VLOOKUP($C1372,'Raw-products'!$A$2:$H$1261,MATCH(L$1,'Raw-products'!$A$1:$H$1,0))</f>
        <v>48</v>
      </c>
      <c r="M1372" s="5">
        <f t="shared" si="42"/>
        <v>4416</v>
      </c>
      <c r="N1372" cm="1">
        <f t="array" ref="N1372:Q1372">_xlfn.XLOOKUP($B1372,'Raw -orders'!$A:$A,'Raw -orders'!$B:$E)</f>
        <v>423</v>
      </c>
      <c r="O1372">
        <v>41504</v>
      </c>
      <c r="P1372" s="1">
        <v>44285</v>
      </c>
      <c r="Q1372" s="1">
        <v>44304</v>
      </c>
      <c r="R1372" t="str" cm="1">
        <f t="array" ref="R1372:Y1372">_xlfn.XLOOKUP($N1372,'Raw - customers'!$A:$A,'Raw - customers'!$B:$I)</f>
        <v>Datha Vicary</v>
      </c>
      <c r="S1372" t="str">
        <v>Agender</v>
      </c>
      <c r="T1372">
        <v>32</v>
      </c>
      <c r="U1372" t="str">
        <v>587 Dooley AvenueSuite 138</v>
      </c>
      <c r="V1372">
        <v>1047</v>
      </c>
      <c r="W1372" t="str">
        <v>New Rileybury</v>
      </c>
      <c r="X1372" t="str">
        <v>South Australia</v>
      </c>
      <c r="Y1372" t="str">
        <v>Australia</v>
      </c>
      <c r="Z1372">
        <v>3</v>
      </c>
      <c r="AA1372" s="3" t="str">
        <f t="shared" si="43"/>
        <v>10 to 20</v>
      </c>
      <c r="AP1372" s="6">
        <v>423</v>
      </c>
      <c r="AQ1372" s="6" t="s">
        <v>1345</v>
      </c>
    </row>
    <row r="1373" spans="1:43" x14ac:dyDescent="0.25">
      <c r="A1373">
        <v>1371</v>
      </c>
      <c r="B1373">
        <v>282</v>
      </c>
      <c r="C1373">
        <v>74</v>
      </c>
      <c r="D1373">
        <v>118</v>
      </c>
      <c r="E1373">
        <v>2</v>
      </c>
      <c r="F1373">
        <v>236</v>
      </c>
      <c r="G1373" t="str">
        <f>VLOOKUP($C1373,'Raw-products'!$A$2:$H$1261,MATCH(G$1,'Raw-products'!$A$1:$H$1,0))</f>
        <v>Shirt</v>
      </c>
      <c r="H1373" t="str">
        <f>VLOOKUP($C1373,'Raw-products'!$A$2:$H$1261,MATCH(H$1,'Raw-products'!$A$1:$H$1,0))</f>
        <v>Flannel</v>
      </c>
      <c r="I1373" t="str">
        <f>VLOOKUP($C1373,'Raw-products'!$A$2:$H$1261,MATCH(I$1,'Raw-products'!$A$1:$H$1,0))</f>
        <v>XL</v>
      </c>
      <c r="J1373" t="str">
        <f>VLOOKUP($C1373,'Raw-products'!$A$2:$H$1261,MATCH(J$1,'Raw-products'!$A$1:$H$1,0))</f>
        <v>red</v>
      </c>
      <c r="K1373">
        <f>VLOOKUP($C1373,'Raw-products'!$A$2:$H$1261,MATCH(K$1,'Raw-products'!$A$1:$H$1,0))</f>
        <v>96</v>
      </c>
      <c r="L1373">
        <f>VLOOKUP($C1373,'Raw-products'!$A$2:$H$1261,MATCH(L$1,'Raw-products'!$A$1:$H$1,0))</f>
        <v>72</v>
      </c>
      <c r="M1373" s="5">
        <f t="shared" si="42"/>
        <v>6912</v>
      </c>
      <c r="N1373" cm="1">
        <f t="array" ref="N1373:Q1373">_xlfn.XLOOKUP($B1373,'Raw -orders'!$A:$A,'Raw -orders'!$B:$E)</f>
        <v>423</v>
      </c>
      <c r="O1373">
        <v>41504</v>
      </c>
      <c r="P1373" s="1">
        <v>44285</v>
      </c>
      <c r="Q1373" s="1">
        <v>44304</v>
      </c>
      <c r="R1373" t="str" cm="1">
        <f t="array" ref="R1373:Y1373">_xlfn.XLOOKUP($N1373,'Raw - customers'!$A:$A,'Raw - customers'!$B:$I)</f>
        <v>Datha Vicary</v>
      </c>
      <c r="S1373" t="str">
        <v>Agender</v>
      </c>
      <c r="T1373">
        <v>32</v>
      </c>
      <c r="U1373" t="str">
        <v>587 Dooley AvenueSuite 138</v>
      </c>
      <c r="V1373">
        <v>1047</v>
      </c>
      <c r="W1373" t="str">
        <v>New Rileybury</v>
      </c>
      <c r="X1373" t="str">
        <v>South Australia</v>
      </c>
      <c r="Y1373" t="str">
        <v>Australia</v>
      </c>
      <c r="Z1373">
        <v>3</v>
      </c>
      <c r="AA1373" s="3" t="str">
        <f t="shared" si="43"/>
        <v>10 to 20</v>
      </c>
      <c r="AP1373" s="6">
        <v>423</v>
      </c>
      <c r="AQ1373" s="6" t="s">
        <v>1345</v>
      </c>
    </row>
    <row r="1374" spans="1:43" x14ac:dyDescent="0.25">
      <c r="A1374">
        <v>1372</v>
      </c>
      <c r="B1374">
        <v>282</v>
      </c>
      <c r="C1374">
        <v>1106</v>
      </c>
      <c r="D1374">
        <v>115</v>
      </c>
      <c r="E1374">
        <v>2</v>
      </c>
      <c r="F1374">
        <v>230</v>
      </c>
      <c r="G1374" t="str">
        <f>VLOOKUP($C1374,'Raw-products'!$A$2:$H$1261,MATCH(G$1,'Raw-products'!$A$1:$H$1,0))</f>
        <v>Trousers</v>
      </c>
      <c r="H1374" t="str">
        <f>VLOOKUP($C1374,'Raw-products'!$A$2:$H$1261,MATCH(H$1,'Raw-products'!$A$1:$H$1,0))</f>
        <v>Cropped</v>
      </c>
      <c r="I1374" t="str">
        <f>VLOOKUP($C1374,'Raw-products'!$A$2:$H$1261,MATCH(I$1,'Raw-products'!$A$1:$H$1,0))</f>
        <v>S</v>
      </c>
      <c r="J1374" t="str">
        <f>VLOOKUP($C1374,'Raw-products'!$A$2:$H$1261,MATCH(J$1,'Raw-products'!$A$1:$H$1,0))</f>
        <v>blue</v>
      </c>
      <c r="K1374">
        <f>VLOOKUP($C1374,'Raw-products'!$A$2:$H$1261,MATCH(K$1,'Raw-products'!$A$1:$H$1,0))</f>
        <v>99</v>
      </c>
      <c r="L1374">
        <f>VLOOKUP($C1374,'Raw-products'!$A$2:$H$1261,MATCH(L$1,'Raw-products'!$A$1:$H$1,0))</f>
        <v>62</v>
      </c>
      <c r="M1374" s="5">
        <f t="shared" si="42"/>
        <v>6138</v>
      </c>
      <c r="N1374" cm="1">
        <f t="array" ref="N1374:Q1374">_xlfn.XLOOKUP($B1374,'Raw -orders'!$A:$A,'Raw -orders'!$B:$E)</f>
        <v>423</v>
      </c>
      <c r="O1374">
        <v>41504</v>
      </c>
      <c r="P1374" s="1">
        <v>44285</v>
      </c>
      <c r="Q1374" s="1">
        <v>44304</v>
      </c>
      <c r="R1374" t="str" cm="1">
        <f t="array" ref="R1374:Y1374">_xlfn.XLOOKUP($N1374,'Raw - customers'!$A:$A,'Raw - customers'!$B:$I)</f>
        <v>Datha Vicary</v>
      </c>
      <c r="S1374" t="str">
        <v>Agender</v>
      </c>
      <c r="T1374">
        <v>32</v>
      </c>
      <c r="U1374" t="str">
        <v>587 Dooley AvenueSuite 138</v>
      </c>
      <c r="V1374">
        <v>1047</v>
      </c>
      <c r="W1374" t="str">
        <v>New Rileybury</v>
      </c>
      <c r="X1374" t="str">
        <v>South Australia</v>
      </c>
      <c r="Y1374" t="str">
        <v>Australia</v>
      </c>
      <c r="Z1374">
        <v>3</v>
      </c>
      <c r="AA1374" s="3" t="str">
        <f t="shared" si="43"/>
        <v>10 to 20</v>
      </c>
      <c r="AP1374" s="6">
        <v>423</v>
      </c>
      <c r="AQ1374" s="6" t="s">
        <v>1345</v>
      </c>
    </row>
    <row r="1375" spans="1:43" x14ac:dyDescent="0.25">
      <c r="A1375">
        <v>1373</v>
      </c>
      <c r="B1375">
        <v>283</v>
      </c>
      <c r="C1375">
        <v>67</v>
      </c>
      <c r="D1375">
        <v>104</v>
      </c>
      <c r="E1375">
        <v>1</v>
      </c>
      <c r="F1375">
        <v>104</v>
      </c>
      <c r="G1375" t="str">
        <f>VLOOKUP($C1375,'Raw-products'!$A$2:$H$1261,MATCH(G$1,'Raw-products'!$A$1:$H$1,0))</f>
        <v>Shirt</v>
      </c>
      <c r="H1375" t="str">
        <f>VLOOKUP($C1375,'Raw-products'!$A$2:$H$1261,MATCH(H$1,'Raw-products'!$A$1:$H$1,0))</f>
        <v>Dress</v>
      </c>
      <c r="I1375" t="str">
        <f>VLOOKUP($C1375,'Raw-products'!$A$2:$H$1261,MATCH(I$1,'Raw-products'!$A$1:$H$1,0))</f>
        <v>M</v>
      </c>
      <c r="J1375" t="str">
        <f>VLOOKUP($C1375,'Raw-products'!$A$2:$H$1261,MATCH(J$1,'Raw-products'!$A$1:$H$1,0))</f>
        <v>violet</v>
      </c>
      <c r="K1375">
        <f>VLOOKUP($C1375,'Raw-products'!$A$2:$H$1261,MATCH(K$1,'Raw-products'!$A$1:$H$1,0))</f>
        <v>119</v>
      </c>
      <c r="L1375">
        <f>VLOOKUP($C1375,'Raw-products'!$A$2:$H$1261,MATCH(L$1,'Raw-products'!$A$1:$H$1,0))</f>
        <v>41</v>
      </c>
      <c r="M1375" s="5">
        <f t="shared" si="42"/>
        <v>4879</v>
      </c>
      <c r="N1375" cm="1">
        <f t="array" ref="N1375:Q1375">_xlfn.XLOOKUP($B1375,'Raw -orders'!$A:$A,'Raw -orders'!$B:$E)</f>
        <v>303</v>
      </c>
      <c r="O1375">
        <v>14784</v>
      </c>
      <c r="P1375" s="1">
        <v>44443</v>
      </c>
      <c r="Q1375" s="1">
        <v>44454</v>
      </c>
      <c r="R1375" t="str" cm="1">
        <f t="array" ref="R1375:Y1375">_xlfn.XLOOKUP($N1375,'Raw - customers'!$A:$A,'Raw - customers'!$B:$I)</f>
        <v>De Lourens</v>
      </c>
      <c r="S1375" t="str">
        <v>Genderqueer</v>
      </c>
      <c r="T1375">
        <v>75</v>
      </c>
      <c r="U1375" t="str">
        <v>334 Olivia MeadowSuite 855</v>
      </c>
      <c r="V1375">
        <v>8400</v>
      </c>
      <c r="W1375" t="str">
        <v>North Paige</v>
      </c>
      <c r="X1375" t="str">
        <v>New South Wales</v>
      </c>
      <c r="Y1375" t="str">
        <v>Australia</v>
      </c>
      <c r="Z1375">
        <v>9</v>
      </c>
      <c r="AA1375" s="3" t="str">
        <f t="shared" si="43"/>
        <v>10 to 20</v>
      </c>
      <c r="AP1375" s="6">
        <v>303</v>
      </c>
      <c r="AQ1375" s="6" t="s">
        <v>1362</v>
      </c>
    </row>
    <row r="1376" spans="1:43" x14ac:dyDescent="0.25">
      <c r="A1376">
        <v>1374</v>
      </c>
      <c r="B1376">
        <v>283</v>
      </c>
      <c r="C1376">
        <v>1239</v>
      </c>
      <c r="D1376">
        <v>112</v>
      </c>
      <c r="E1376">
        <v>1</v>
      </c>
      <c r="F1376">
        <v>112</v>
      </c>
      <c r="G1376" t="str">
        <f>VLOOKUP($C1376,'Raw-products'!$A$2:$H$1261,MATCH(G$1,'Raw-products'!$A$1:$H$1,0))</f>
        <v>Trousers</v>
      </c>
      <c r="H1376" t="str">
        <f>VLOOKUP($C1376,'Raw-products'!$A$2:$H$1261,MATCH(H$1,'Raw-products'!$A$1:$H$1,0))</f>
        <v>Tracksuit Bottoms</v>
      </c>
      <c r="I1376" t="str">
        <f>VLOOKUP($C1376,'Raw-products'!$A$2:$H$1261,MATCH(I$1,'Raw-products'!$A$1:$H$1,0))</f>
        <v>XL</v>
      </c>
      <c r="J1376" t="str">
        <f>VLOOKUP($C1376,'Raw-products'!$A$2:$H$1261,MATCH(J$1,'Raw-products'!$A$1:$H$1,0))</f>
        <v>yellow</v>
      </c>
      <c r="K1376">
        <f>VLOOKUP($C1376,'Raw-products'!$A$2:$H$1261,MATCH(K$1,'Raw-products'!$A$1:$H$1,0))</f>
        <v>91</v>
      </c>
      <c r="L1376">
        <f>VLOOKUP($C1376,'Raw-products'!$A$2:$H$1261,MATCH(L$1,'Raw-products'!$A$1:$H$1,0))</f>
        <v>59</v>
      </c>
      <c r="M1376" s="5">
        <f t="shared" si="42"/>
        <v>5369</v>
      </c>
      <c r="N1376" cm="1">
        <f t="array" ref="N1376:Q1376">_xlfn.XLOOKUP($B1376,'Raw -orders'!$A:$A,'Raw -orders'!$B:$E)</f>
        <v>303</v>
      </c>
      <c r="O1376">
        <v>14784</v>
      </c>
      <c r="P1376" s="1">
        <v>44443</v>
      </c>
      <c r="Q1376" s="1">
        <v>44454</v>
      </c>
      <c r="R1376" t="str" cm="1">
        <f t="array" ref="R1376:Y1376">_xlfn.XLOOKUP($N1376,'Raw - customers'!$A:$A,'Raw - customers'!$B:$I)</f>
        <v>De Lourens</v>
      </c>
      <c r="S1376" t="str">
        <v>Genderqueer</v>
      </c>
      <c r="T1376">
        <v>75</v>
      </c>
      <c r="U1376" t="str">
        <v>334 Olivia MeadowSuite 855</v>
      </c>
      <c r="V1376">
        <v>8400</v>
      </c>
      <c r="W1376" t="str">
        <v>North Paige</v>
      </c>
      <c r="X1376" t="str">
        <v>New South Wales</v>
      </c>
      <c r="Y1376" t="str">
        <v>Australia</v>
      </c>
      <c r="Z1376">
        <v>9</v>
      </c>
      <c r="AA1376" s="3" t="str">
        <f t="shared" si="43"/>
        <v>10 to 20</v>
      </c>
      <c r="AP1376" s="6">
        <v>303</v>
      </c>
      <c r="AQ1376" s="6" t="s">
        <v>1362</v>
      </c>
    </row>
    <row r="1377" spans="1:43" x14ac:dyDescent="0.25">
      <c r="A1377">
        <v>1375</v>
      </c>
      <c r="B1377">
        <v>283</v>
      </c>
      <c r="C1377">
        <v>1213</v>
      </c>
      <c r="D1377">
        <v>105</v>
      </c>
      <c r="E1377">
        <v>3</v>
      </c>
      <c r="F1377">
        <v>315</v>
      </c>
      <c r="G1377" t="str">
        <f>VLOOKUP($C1377,'Raw-products'!$A$2:$H$1261,MATCH(G$1,'Raw-products'!$A$1:$H$1,0))</f>
        <v>Trousers</v>
      </c>
      <c r="H1377" t="str">
        <f>VLOOKUP($C1377,'Raw-products'!$A$2:$H$1261,MATCH(H$1,'Raw-products'!$A$1:$H$1,0))</f>
        <v>Pleated</v>
      </c>
      <c r="I1377" t="str">
        <f>VLOOKUP($C1377,'Raw-products'!$A$2:$H$1261,MATCH(I$1,'Raw-products'!$A$1:$H$1,0))</f>
        <v>L</v>
      </c>
      <c r="J1377" t="str">
        <f>VLOOKUP($C1377,'Raw-products'!$A$2:$H$1261,MATCH(J$1,'Raw-products'!$A$1:$H$1,0))</f>
        <v>blue</v>
      </c>
      <c r="K1377">
        <f>VLOOKUP($C1377,'Raw-products'!$A$2:$H$1261,MATCH(K$1,'Raw-products'!$A$1:$H$1,0))</f>
        <v>90</v>
      </c>
      <c r="L1377">
        <f>VLOOKUP($C1377,'Raw-products'!$A$2:$H$1261,MATCH(L$1,'Raw-products'!$A$1:$H$1,0))</f>
        <v>79</v>
      </c>
      <c r="M1377" s="5">
        <f t="shared" si="42"/>
        <v>7110</v>
      </c>
      <c r="N1377" cm="1">
        <f t="array" ref="N1377:Q1377">_xlfn.XLOOKUP($B1377,'Raw -orders'!$A:$A,'Raw -orders'!$B:$E)</f>
        <v>303</v>
      </c>
      <c r="O1377">
        <v>14784</v>
      </c>
      <c r="P1377" s="1">
        <v>44443</v>
      </c>
      <c r="Q1377" s="1">
        <v>44454</v>
      </c>
      <c r="R1377" t="str" cm="1">
        <f t="array" ref="R1377:Y1377">_xlfn.XLOOKUP($N1377,'Raw - customers'!$A:$A,'Raw - customers'!$B:$I)</f>
        <v>De Lourens</v>
      </c>
      <c r="S1377" t="str">
        <v>Genderqueer</v>
      </c>
      <c r="T1377">
        <v>75</v>
      </c>
      <c r="U1377" t="str">
        <v>334 Olivia MeadowSuite 855</v>
      </c>
      <c r="V1377">
        <v>8400</v>
      </c>
      <c r="W1377" t="str">
        <v>North Paige</v>
      </c>
      <c r="X1377" t="str">
        <v>New South Wales</v>
      </c>
      <c r="Y1377" t="str">
        <v>Australia</v>
      </c>
      <c r="Z1377">
        <v>9</v>
      </c>
      <c r="AA1377" s="3" t="str">
        <f t="shared" si="43"/>
        <v>10 to 20</v>
      </c>
      <c r="AP1377" s="6">
        <v>303</v>
      </c>
      <c r="AQ1377" s="6" t="s">
        <v>1362</v>
      </c>
    </row>
    <row r="1378" spans="1:43" x14ac:dyDescent="0.25">
      <c r="A1378">
        <v>1376</v>
      </c>
      <c r="B1378">
        <v>283</v>
      </c>
      <c r="C1378">
        <v>1119</v>
      </c>
      <c r="D1378">
        <v>115</v>
      </c>
      <c r="E1378">
        <v>3</v>
      </c>
      <c r="F1378">
        <v>345</v>
      </c>
      <c r="G1378" t="str">
        <f>VLOOKUP($C1378,'Raw-products'!$A$2:$H$1261,MATCH(G$1,'Raw-products'!$A$1:$H$1,0))</f>
        <v>Trousers</v>
      </c>
      <c r="H1378" t="str">
        <f>VLOOKUP($C1378,'Raw-products'!$A$2:$H$1261,MATCH(H$1,'Raw-products'!$A$1:$H$1,0))</f>
        <v>Cropped</v>
      </c>
      <c r="I1378" t="str">
        <f>VLOOKUP($C1378,'Raw-products'!$A$2:$H$1261,MATCH(I$1,'Raw-products'!$A$1:$H$1,0))</f>
        <v>XL</v>
      </c>
      <c r="J1378" t="str">
        <f>VLOOKUP($C1378,'Raw-products'!$A$2:$H$1261,MATCH(J$1,'Raw-products'!$A$1:$H$1,0))</f>
        <v>violet</v>
      </c>
      <c r="K1378">
        <f>VLOOKUP($C1378,'Raw-products'!$A$2:$H$1261,MATCH(K$1,'Raw-products'!$A$1:$H$1,0))</f>
        <v>99</v>
      </c>
      <c r="L1378">
        <f>VLOOKUP($C1378,'Raw-products'!$A$2:$H$1261,MATCH(L$1,'Raw-products'!$A$1:$H$1,0))</f>
        <v>64</v>
      </c>
      <c r="M1378" s="5">
        <f t="shared" si="42"/>
        <v>6336</v>
      </c>
      <c r="N1378" cm="1">
        <f t="array" ref="N1378:Q1378">_xlfn.XLOOKUP($B1378,'Raw -orders'!$A:$A,'Raw -orders'!$B:$E)</f>
        <v>303</v>
      </c>
      <c r="O1378">
        <v>14784</v>
      </c>
      <c r="P1378" s="1">
        <v>44443</v>
      </c>
      <c r="Q1378" s="1">
        <v>44454</v>
      </c>
      <c r="R1378" t="str" cm="1">
        <f t="array" ref="R1378:Y1378">_xlfn.XLOOKUP($N1378,'Raw - customers'!$A:$A,'Raw - customers'!$B:$I)</f>
        <v>De Lourens</v>
      </c>
      <c r="S1378" t="str">
        <v>Genderqueer</v>
      </c>
      <c r="T1378">
        <v>75</v>
      </c>
      <c r="U1378" t="str">
        <v>334 Olivia MeadowSuite 855</v>
      </c>
      <c r="V1378">
        <v>8400</v>
      </c>
      <c r="W1378" t="str">
        <v>North Paige</v>
      </c>
      <c r="X1378" t="str">
        <v>New South Wales</v>
      </c>
      <c r="Y1378" t="str">
        <v>Australia</v>
      </c>
      <c r="Z1378">
        <v>9</v>
      </c>
      <c r="AA1378" s="3" t="str">
        <f t="shared" si="43"/>
        <v>10 to 20</v>
      </c>
      <c r="AP1378" s="6">
        <v>303</v>
      </c>
      <c r="AQ1378" s="6" t="s">
        <v>1362</v>
      </c>
    </row>
    <row r="1379" spans="1:43" x14ac:dyDescent="0.25">
      <c r="A1379">
        <v>1377</v>
      </c>
      <c r="B1379">
        <v>283</v>
      </c>
      <c r="C1379">
        <v>168</v>
      </c>
      <c r="D1379">
        <v>91</v>
      </c>
      <c r="E1379">
        <v>2</v>
      </c>
      <c r="F1379">
        <v>182</v>
      </c>
      <c r="G1379" t="str">
        <f>VLOOKUP($C1379,'Raw-products'!$A$2:$H$1261,MATCH(G$1,'Raw-products'!$A$1:$H$1,0))</f>
        <v>Shirt</v>
      </c>
      <c r="H1379" t="str">
        <f>VLOOKUP($C1379,'Raw-products'!$A$2:$H$1261,MATCH(H$1,'Raw-products'!$A$1:$H$1,0))</f>
        <v>Linen</v>
      </c>
      <c r="I1379" t="str">
        <f>VLOOKUP($C1379,'Raw-products'!$A$2:$H$1261,MATCH(I$1,'Raw-products'!$A$1:$H$1,0))</f>
        <v>L</v>
      </c>
      <c r="J1379" t="str">
        <f>VLOOKUP($C1379,'Raw-products'!$A$2:$H$1261,MATCH(J$1,'Raw-products'!$A$1:$H$1,0))</f>
        <v>indigo</v>
      </c>
      <c r="K1379">
        <f>VLOOKUP($C1379,'Raw-products'!$A$2:$H$1261,MATCH(K$1,'Raw-products'!$A$1:$H$1,0))</f>
        <v>116</v>
      </c>
      <c r="L1379">
        <f>VLOOKUP($C1379,'Raw-products'!$A$2:$H$1261,MATCH(L$1,'Raw-products'!$A$1:$H$1,0))</f>
        <v>75</v>
      </c>
      <c r="M1379" s="5">
        <f t="shared" si="42"/>
        <v>8700</v>
      </c>
      <c r="N1379" cm="1">
        <f t="array" ref="N1379:Q1379">_xlfn.XLOOKUP($B1379,'Raw -orders'!$A:$A,'Raw -orders'!$B:$E)</f>
        <v>303</v>
      </c>
      <c r="O1379">
        <v>14784</v>
      </c>
      <c r="P1379" s="1">
        <v>44443</v>
      </c>
      <c r="Q1379" s="1">
        <v>44454</v>
      </c>
      <c r="R1379" t="str" cm="1">
        <f t="array" ref="R1379:Y1379">_xlfn.XLOOKUP($N1379,'Raw - customers'!$A:$A,'Raw - customers'!$B:$I)</f>
        <v>De Lourens</v>
      </c>
      <c r="S1379" t="str">
        <v>Genderqueer</v>
      </c>
      <c r="T1379">
        <v>75</v>
      </c>
      <c r="U1379" t="str">
        <v>334 Olivia MeadowSuite 855</v>
      </c>
      <c r="V1379">
        <v>8400</v>
      </c>
      <c r="W1379" t="str">
        <v>North Paige</v>
      </c>
      <c r="X1379" t="str">
        <v>New South Wales</v>
      </c>
      <c r="Y1379" t="str">
        <v>Australia</v>
      </c>
      <c r="Z1379">
        <v>9</v>
      </c>
      <c r="AA1379" s="3" t="str">
        <f t="shared" si="43"/>
        <v>10 to 20</v>
      </c>
      <c r="AP1379" s="6">
        <v>303</v>
      </c>
      <c r="AQ1379" s="6" t="s">
        <v>1362</v>
      </c>
    </row>
    <row r="1380" spans="1:43" x14ac:dyDescent="0.25">
      <c r="A1380">
        <v>1378</v>
      </c>
      <c r="B1380">
        <v>283</v>
      </c>
      <c r="C1380">
        <v>606</v>
      </c>
      <c r="D1380">
        <v>112</v>
      </c>
      <c r="E1380">
        <v>1</v>
      </c>
      <c r="F1380">
        <v>112</v>
      </c>
      <c r="G1380" t="str">
        <f>VLOOKUP($C1380,'Raw-products'!$A$2:$H$1261,MATCH(G$1,'Raw-products'!$A$1:$H$1,0))</f>
        <v>Jacket</v>
      </c>
      <c r="H1380" t="str">
        <f>VLOOKUP($C1380,'Raw-products'!$A$2:$H$1261,MATCH(H$1,'Raw-products'!$A$1:$H$1,0))</f>
        <v>Cardigan</v>
      </c>
      <c r="I1380" t="str">
        <f>VLOOKUP($C1380,'Raw-products'!$A$2:$H$1261,MATCH(I$1,'Raw-products'!$A$1:$H$1,0))</f>
        <v>S</v>
      </c>
      <c r="J1380" t="str">
        <f>VLOOKUP($C1380,'Raw-products'!$A$2:$H$1261,MATCH(J$1,'Raw-products'!$A$1:$H$1,0))</f>
        <v>yellow</v>
      </c>
      <c r="K1380">
        <f>VLOOKUP($C1380,'Raw-products'!$A$2:$H$1261,MATCH(K$1,'Raw-products'!$A$1:$H$1,0))</f>
        <v>118</v>
      </c>
      <c r="L1380">
        <f>VLOOKUP($C1380,'Raw-products'!$A$2:$H$1261,MATCH(L$1,'Raw-products'!$A$1:$H$1,0))</f>
        <v>79</v>
      </c>
      <c r="M1380" s="5">
        <f t="shared" si="42"/>
        <v>9322</v>
      </c>
      <c r="N1380" cm="1">
        <f t="array" ref="N1380:Q1380">_xlfn.XLOOKUP($B1380,'Raw -orders'!$A:$A,'Raw -orders'!$B:$E)</f>
        <v>303</v>
      </c>
      <c r="O1380">
        <v>14784</v>
      </c>
      <c r="P1380" s="1">
        <v>44443</v>
      </c>
      <c r="Q1380" s="1">
        <v>44454</v>
      </c>
      <c r="R1380" t="str" cm="1">
        <f t="array" ref="R1380:Y1380">_xlfn.XLOOKUP($N1380,'Raw - customers'!$A:$A,'Raw - customers'!$B:$I)</f>
        <v>De Lourens</v>
      </c>
      <c r="S1380" t="str">
        <v>Genderqueer</v>
      </c>
      <c r="T1380">
        <v>75</v>
      </c>
      <c r="U1380" t="str">
        <v>334 Olivia MeadowSuite 855</v>
      </c>
      <c r="V1380">
        <v>8400</v>
      </c>
      <c r="W1380" t="str">
        <v>North Paige</v>
      </c>
      <c r="X1380" t="str">
        <v>New South Wales</v>
      </c>
      <c r="Y1380" t="str">
        <v>Australia</v>
      </c>
      <c r="Z1380">
        <v>9</v>
      </c>
      <c r="AA1380" s="3" t="str">
        <f t="shared" si="43"/>
        <v>10 to 20</v>
      </c>
      <c r="AP1380" s="6">
        <v>303</v>
      </c>
      <c r="AQ1380" s="6" t="s">
        <v>1362</v>
      </c>
    </row>
    <row r="1381" spans="1:43" x14ac:dyDescent="0.25">
      <c r="A1381">
        <v>1379</v>
      </c>
      <c r="B1381">
        <v>283</v>
      </c>
      <c r="C1381">
        <v>1113</v>
      </c>
      <c r="D1381">
        <v>115</v>
      </c>
      <c r="E1381">
        <v>1</v>
      </c>
      <c r="F1381">
        <v>115</v>
      </c>
      <c r="G1381" t="str">
        <f>VLOOKUP($C1381,'Raw-products'!$A$2:$H$1261,MATCH(G$1,'Raw-products'!$A$1:$H$1,0))</f>
        <v>Trousers</v>
      </c>
      <c r="H1381" t="str">
        <f>VLOOKUP($C1381,'Raw-products'!$A$2:$H$1261,MATCH(H$1,'Raw-products'!$A$1:$H$1,0))</f>
        <v>Cropped</v>
      </c>
      <c r="I1381" t="str">
        <f>VLOOKUP($C1381,'Raw-products'!$A$2:$H$1261,MATCH(I$1,'Raw-products'!$A$1:$H$1,0))</f>
        <v>L</v>
      </c>
      <c r="J1381" t="str">
        <f>VLOOKUP($C1381,'Raw-products'!$A$2:$H$1261,MATCH(J$1,'Raw-products'!$A$1:$H$1,0))</f>
        <v>indigo</v>
      </c>
      <c r="K1381">
        <f>VLOOKUP($C1381,'Raw-products'!$A$2:$H$1261,MATCH(K$1,'Raw-products'!$A$1:$H$1,0))</f>
        <v>99</v>
      </c>
      <c r="L1381">
        <f>VLOOKUP($C1381,'Raw-products'!$A$2:$H$1261,MATCH(L$1,'Raw-products'!$A$1:$H$1,0))</f>
        <v>63</v>
      </c>
      <c r="M1381" s="5">
        <f t="shared" si="42"/>
        <v>6237</v>
      </c>
      <c r="N1381" cm="1">
        <f t="array" ref="N1381:Q1381">_xlfn.XLOOKUP($B1381,'Raw -orders'!$A:$A,'Raw -orders'!$B:$E)</f>
        <v>303</v>
      </c>
      <c r="O1381">
        <v>14784</v>
      </c>
      <c r="P1381" s="1">
        <v>44443</v>
      </c>
      <c r="Q1381" s="1">
        <v>44454</v>
      </c>
      <c r="R1381" t="str" cm="1">
        <f t="array" ref="R1381:Y1381">_xlfn.XLOOKUP($N1381,'Raw - customers'!$A:$A,'Raw - customers'!$B:$I)</f>
        <v>De Lourens</v>
      </c>
      <c r="S1381" t="str">
        <v>Genderqueer</v>
      </c>
      <c r="T1381">
        <v>75</v>
      </c>
      <c r="U1381" t="str">
        <v>334 Olivia MeadowSuite 855</v>
      </c>
      <c r="V1381">
        <v>8400</v>
      </c>
      <c r="W1381" t="str">
        <v>North Paige</v>
      </c>
      <c r="X1381" t="str">
        <v>New South Wales</v>
      </c>
      <c r="Y1381" t="str">
        <v>Australia</v>
      </c>
      <c r="Z1381">
        <v>9</v>
      </c>
      <c r="AA1381" s="3" t="str">
        <f t="shared" si="43"/>
        <v>10 to 20</v>
      </c>
      <c r="AP1381" s="6">
        <v>303</v>
      </c>
      <c r="AQ1381" s="6" t="s">
        <v>1362</v>
      </c>
    </row>
    <row r="1382" spans="1:43" x14ac:dyDescent="0.25">
      <c r="A1382">
        <v>1380</v>
      </c>
      <c r="B1382">
        <v>283</v>
      </c>
      <c r="C1382">
        <v>288</v>
      </c>
      <c r="D1382">
        <v>105</v>
      </c>
      <c r="E1382">
        <v>1</v>
      </c>
      <c r="F1382">
        <v>105</v>
      </c>
      <c r="G1382" t="str">
        <f>VLOOKUP($C1382,'Raw-products'!$A$2:$H$1261,MATCH(G$1,'Raw-products'!$A$1:$H$1,0))</f>
        <v>Shirt</v>
      </c>
      <c r="H1382" t="str">
        <f>VLOOKUP($C1382,'Raw-products'!$A$2:$H$1261,MATCH(H$1,'Raw-products'!$A$1:$H$1,0))</f>
        <v>Cuban Collar</v>
      </c>
      <c r="I1382" t="str">
        <f>VLOOKUP($C1382,'Raw-products'!$A$2:$H$1261,MATCH(I$1,'Raw-products'!$A$1:$H$1,0))</f>
        <v>L</v>
      </c>
      <c r="J1382" t="str">
        <f>VLOOKUP($C1382,'Raw-products'!$A$2:$H$1261,MATCH(J$1,'Raw-products'!$A$1:$H$1,0))</f>
        <v>orange</v>
      </c>
      <c r="K1382">
        <f>VLOOKUP($C1382,'Raw-products'!$A$2:$H$1261,MATCH(K$1,'Raw-products'!$A$1:$H$1,0))</f>
        <v>93</v>
      </c>
      <c r="L1382">
        <f>VLOOKUP($C1382,'Raw-products'!$A$2:$H$1261,MATCH(L$1,'Raw-products'!$A$1:$H$1,0))</f>
        <v>65</v>
      </c>
      <c r="M1382" s="5">
        <f t="shared" si="42"/>
        <v>6045</v>
      </c>
      <c r="N1382" cm="1">
        <f t="array" ref="N1382:Q1382">_xlfn.XLOOKUP($B1382,'Raw -orders'!$A:$A,'Raw -orders'!$B:$E)</f>
        <v>303</v>
      </c>
      <c r="O1382">
        <v>14784</v>
      </c>
      <c r="P1382" s="1">
        <v>44443</v>
      </c>
      <c r="Q1382" s="1">
        <v>44454</v>
      </c>
      <c r="R1382" t="str" cm="1">
        <f t="array" ref="R1382:Y1382">_xlfn.XLOOKUP($N1382,'Raw - customers'!$A:$A,'Raw - customers'!$B:$I)</f>
        <v>De Lourens</v>
      </c>
      <c r="S1382" t="str">
        <v>Genderqueer</v>
      </c>
      <c r="T1382">
        <v>75</v>
      </c>
      <c r="U1382" t="str">
        <v>334 Olivia MeadowSuite 855</v>
      </c>
      <c r="V1382">
        <v>8400</v>
      </c>
      <c r="W1382" t="str">
        <v>North Paige</v>
      </c>
      <c r="X1382" t="str">
        <v>New South Wales</v>
      </c>
      <c r="Y1382" t="str">
        <v>Australia</v>
      </c>
      <c r="Z1382">
        <v>9</v>
      </c>
      <c r="AA1382" s="3" t="str">
        <f t="shared" si="43"/>
        <v>10 to 20</v>
      </c>
      <c r="AP1382" s="6">
        <v>303</v>
      </c>
      <c r="AQ1382" s="6" t="s">
        <v>1362</v>
      </c>
    </row>
    <row r="1383" spans="1:43" x14ac:dyDescent="0.25">
      <c r="A1383">
        <v>1381</v>
      </c>
      <c r="B1383">
        <v>283</v>
      </c>
      <c r="C1383">
        <v>392</v>
      </c>
      <c r="D1383">
        <v>119</v>
      </c>
      <c r="E1383">
        <v>3</v>
      </c>
      <c r="F1383">
        <v>357</v>
      </c>
      <c r="G1383" t="str">
        <f>VLOOKUP($C1383,'Raw-products'!$A$2:$H$1261,MATCH(G$1,'Raw-products'!$A$1:$H$1,0))</f>
        <v>Shirt</v>
      </c>
      <c r="H1383" t="str">
        <f>VLOOKUP($C1383,'Raw-products'!$A$2:$H$1261,MATCH(H$1,'Raw-products'!$A$1:$H$1,0))</f>
        <v>Casual Slim Fit</v>
      </c>
      <c r="I1383" t="str">
        <f>VLOOKUP($C1383,'Raw-products'!$A$2:$H$1261,MATCH(I$1,'Raw-products'!$A$1:$H$1,0))</f>
        <v>M</v>
      </c>
      <c r="J1383" t="str">
        <f>VLOOKUP($C1383,'Raw-products'!$A$2:$H$1261,MATCH(J$1,'Raw-products'!$A$1:$H$1,0))</f>
        <v>orange</v>
      </c>
      <c r="K1383">
        <f>VLOOKUP($C1383,'Raw-products'!$A$2:$H$1261,MATCH(K$1,'Raw-products'!$A$1:$H$1,0))</f>
        <v>113</v>
      </c>
      <c r="L1383">
        <f>VLOOKUP($C1383,'Raw-products'!$A$2:$H$1261,MATCH(L$1,'Raw-products'!$A$1:$H$1,0))</f>
        <v>47</v>
      </c>
      <c r="M1383" s="5">
        <f t="shared" si="42"/>
        <v>5311</v>
      </c>
      <c r="N1383" cm="1">
        <f t="array" ref="N1383:Q1383">_xlfn.XLOOKUP($B1383,'Raw -orders'!$A:$A,'Raw -orders'!$B:$E)</f>
        <v>303</v>
      </c>
      <c r="O1383">
        <v>14784</v>
      </c>
      <c r="P1383" s="1">
        <v>44443</v>
      </c>
      <c r="Q1383" s="1">
        <v>44454</v>
      </c>
      <c r="R1383" t="str" cm="1">
        <f t="array" ref="R1383:Y1383">_xlfn.XLOOKUP($N1383,'Raw - customers'!$A:$A,'Raw - customers'!$B:$I)</f>
        <v>De Lourens</v>
      </c>
      <c r="S1383" t="str">
        <v>Genderqueer</v>
      </c>
      <c r="T1383">
        <v>75</v>
      </c>
      <c r="U1383" t="str">
        <v>334 Olivia MeadowSuite 855</v>
      </c>
      <c r="V1383">
        <v>8400</v>
      </c>
      <c r="W1383" t="str">
        <v>North Paige</v>
      </c>
      <c r="X1383" t="str">
        <v>New South Wales</v>
      </c>
      <c r="Y1383" t="str">
        <v>Australia</v>
      </c>
      <c r="Z1383">
        <v>9</v>
      </c>
      <c r="AA1383" s="3" t="str">
        <f t="shared" si="43"/>
        <v>10 to 20</v>
      </c>
      <c r="AP1383" s="6">
        <v>303</v>
      </c>
      <c r="AQ1383" s="6" t="s">
        <v>1362</v>
      </c>
    </row>
    <row r="1384" spans="1:43" x14ac:dyDescent="0.25">
      <c r="A1384">
        <v>1382</v>
      </c>
      <c r="B1384">
        <v>284</v>
      </c>
      <c r="C1384">
        <v>1057</v>
      </c>
      <c r="D1384">
        <v>93</v>
      </c>
      <c r="E1384">
        <v>1</v>
      </c>
      <c r="F1384">
        <v>93</v>
      </c>
      <c r="G1384" t="str">
        <f>VLOOKUP($C1384,'Raw-products'!$A$2:$H$1261,MATCH(G$1,'Raw-products'!$A$1:$H$1,0))</f>
        <v>Trousers</v>
      </c>
      <c r="H1384" t="str">
        <f>VLOOKUP($C1384,'Raw-products'!$A$2:$H$1261,MATCH(H$1,'Raw-products'!$A$1:$H$1,0))</f>
        <v>Joggers</v>
      </c>
      <c r="I1384" t="str">
        <f>VLOOKUP($C1384,'Raw-products'!$A$2:$H$1261,MATCH(I$1,'Raw-products'!$A$1:$H$1,0))</f>
        <v>M</v>
      </c>
      <c r="J1384" t="str">
        <f>VLOOKUP($C1384,'Raw-products'!$A$2:$H$1261,MATCH(J$1,'Raw-products'!$A$1:$H$1,0))</f>
        <v>orange</v>
      </c>
      <c r="K1384">
        <f>VLOOKUP($C1384,'Raw-products'!$A$2:$H$1261,MATCH(K$1,'Raw-products'!$A$1:$H$1,0))</f>
        <v>94</v>
      </c>
      <c r="L1384">
        <f>VLOOKUP($C1384,'Raw-products'!$A$2:$H$1261,MATCH(L$1,'Raw-products'!$A$1:$H$1,0))</f>
        <v>52</v>
      </c>
      <c r="M1384" s="5">
        <f t="shared" si="42"/>
        <v>4888</v>
      </c>
      <c r="N1384" cm="1">
        <f t="array" ref="N1384:Q1384">_xlfn.XLOOKUP($B1384,'Raw -orders'!$A:$A,'Raw -orders'!$B:$E)</f>
        <v>522</v>
      </c>
      <c r="O1384">
        <v>36627</v>
      </c>
      <c r="P1384" s="1">
        <v>44315</v>
      </c>
      <c r="Q1384" s="1">
        <v>44332</v>
      </c>
      <c r="R1384" t="str" cm="1">
        <f t="array" ref="R1384:Y1384">_xlfn.XLOOKUP($N1384,'Raw - customers'!$A:$A,'Raw - customers'!$B:$I)</f>
        <v>Ailina Kynan</v>
      </c>
      <c r="S1384" t="str">
        <v>Genderqueer</v>
      </c>
      <c r="T1384">
        <v>71</v>
      </c>
      <c r="U1384" t="str">
        <v>459 Sarah TerraceApt. 121</v>
      </c>
      <c r="V1384">
        <v>6890</v>
      </c>
      <c r="W1384" t="str">
        <v>Handborough</v>
      </c>
      <c r="X1384" t="str">
        <v>South Australia</v>
      </c>
      <c r="Y1384" t="str">
        <v>Australia</v>
      </c>
      <c r="Z1384">
        <v>4</v>
      </c>
      <c r="AA1384" s="3" t="str">
        <f t="shared" si="43"/>
        <v>10 to 20</v>
      </c>
      <c r="AP1384" s="6">
        <v>522</v>
      </c>
      <c r="AQ1384" s="6" t="s">
        <v>1345</v>
      </c>
    </row>
    <row r="1385" spans="1:43" x14ac:dyDescent="0.25">
      <c r="A1385">
        <v>1383</v>
      </c>
      <c r="B1385">
        <v>284</v>
      </c>
      <c r="C1385">
        <v>1016</v>
      </c>
      <c r="D1385">
        <v>90</v>
      </c>
      <c r="E1385">
        <v>2</v>
      </c>
      <c r="F1385">
        <v>180</v>
      </c>
      <c r="G1385" t="str">
        <f>VLOOKUP($C1385,'Raw-products'!$A$2:$H$1261,MATCH(G$1,'Raw-products'!$A$1:$H$1,0))</f>
        <v>Trousers</v>
      </c>
      <c r="H1385" t="str">
        <f>VLOOKUP($C1385,'Raw-products'!$A$2:$H$1261,MATCH(H$1,'Raw-products'!$A$1:$H$1,0))</f>
        <v>Relaxed Leg</v>
      </c>
      <c r="I1385" t="str">
        <f>VLOOKUP($C1385,'Raw-products'!$A$2:$H$1261,MATCH(I$1,'Raw-products'!$A$1:$H$1,0))</f>
        <v>S</v>
      </c>
      <c r="J1385" t="str">
        <f>VLOOKUP($C1385,'Raw-products'!$A$2:$H$1261,MATCH(J$1,'Raw-products'!$A$1:$H$1,0))</f>
        <v>red</v>
      </c>
      <c r="K1385">
        <f>VLOOKUP($C1385,'Raw-products'!$A$2:$H$1261,MATCH(K$1,'Raw-products'!$A$1:$H$1,0))</f>
        <v>95</v>
      </c>
      <c r="L1385">
        <f>VLOOKUP($C1385,'Raw-products'!$A$2:$H$1261,MATCH(L$1,'Raw-products'!$A$1:$H$1,0))</f>
        <v>70</v>
      </c>
      <c r="M1385" s="5">
        <f t="shared" si="42"/>
        <v>6650</v>
      </c>
      <c r="N1385" cm="1">
        <f t="array" ref="N1385:Q1385">_xlfn.XLOOKUP($B1385,'Raw -orders'!$A:$A,'Raw -orders'!$B:$E)</f>
        <v>522</v>
      </c>
      <c r="O1385">
        <v>36627</v>
      </c>
      <c r="P1385" s="1">
        <v>44315</v>
      </c>
      <c r="Q1385" s="1">
        <v>44332</v>
      </c>
      <c r="R1385" t="str" cm="1">
        <f t="array" ref="R1385:Y1385">_xlfn.XLOOKUP($N1385,'Raw - customers'!$A:$A,'Raw - customers'!$B:$I)</f>
        <v>Ailina Kynan</v>
      </c>
      <c r="S1385" t="str">
        <v>Genderqueer</v>
      </c>
      <c r="T1385">
        <v>71</v>
      </c>
      <c r="U1385" t="str">
        <v>459 Sarah TerraceApt. 121</v>
      </c>
      <c r="V1385">
        <v>6890</v>
      </c>
      <c r="W1385" t="str">
        <v>Handborough</v>
      </c>
      <c r="X1385" t="str">
        <v>South Australia</v>
      </c>
      <c r="Y1385" t="str">
        <v>Australia</v>
      </c>
      <c r="Z1385">
        <v>4</v>
      </c>
      <c r="AA1385" s="3" t="str">
        <f t="shared" si="43"/>
        <v>10 to 20</v>
      </c>
      <c r="AP1385" s="6">
        <v>522</v>
      </c>
      <c r="AQ1385" s="6" t="s">
        <v>1345</v>
      </c>
    </row>
    <row r="1386" spans="1:43" x14ac:dyDescent="0.25">
      <c r="A1386">
        <v>1384</v>
      </c>
      <c r="B1386">
        <v>285</v>
      </c>
      <c r="C1386">
        <v>1223</v>
      </c>
      <c r="D1386">
        <v>105</v>
      </c>
      <c r="E1386">
        <v>2</v>
      </c>
      <c r="F1386">
        <v>210</v>
      </c>
      <c r="G1386" t="str">
        <f>VLOOKUP($C1386,'Raw-products'!$A$2:$H$1261,MATCH(G$1,'Raw-products'!$A$1:$H$1,0))</f>
        <v>Trousers</v>
      </c>
      <c r="H1386" t="str">
        <f>VLOOKUP($C1386,'Raw-products'!$A$2:$H$1261,MATCH(H$1,'Raw-products'!$A$1:$H$1,0))</f>
        <v>Pleated</v>
      </c>
      <c r="I1386" t="str">
        <f>VLOOKUP($C1386,'Raw-products'!$A$2:$H$1261,MATCH(I$1,'Raw-products'!$A$1:$H$1,0))</f>
        <v>L</v>
      </c>
      <c r="J1386" t="str">
        <f>VLOOKUP($C1386,'Raw-products'!$A$2:$H$1261,MATCH(J$1,'Raw-products'!$A$1:$H$1,0))</f>
        <v>violet</v>
      </c>
      <c r="K1386">
        <f>VLOOKUP($C1386,'Raw-products'!$A$2:$H$1261,MATCH(K$1,'Raw-products'!$A$1:$H$1,0))</f>
        <v>90</v>
      </c>
      <c r="L1386">
        <f>VLOOKUP($C1386,'Raw-products'!$A$2:$H$1261,MATCH(L$1,'Raw-products'!$A$1:$H$1,0))</f>
        <v>48</v>
      </c>
      <c r="M1386" s="5">
        <f t="shared" si="42"/>
        <v>4320</v>
      </c>
      <c r="N1386" cm="1">
        <f t="array" ref="N1386:Q1386">_xlfn.XLOOKUP($B1386,'Raw -orders'!$A:$A,'Raw -orders'!$B:$E)</f>
        <v>882</v>
      </c>
      <c r="O1386">
        <v>41206</v>
      </c>
      <c r="P1386" s="1">
        <v>44464</v>
      </c>
      <c r="Q1386" s="1">
        <v>44489</v>
      </c>
      <c r="R1386" t="str" cm="1">
        <f t="array" ref="R1386:Y1386">_xlfn.XLOOKUP($N1386,'Raw - customers'!$A:$A,'Raw - customers'!$B:$I)</f>
        <v>Bartel Clemendet</v>
      </c>
      <c r="S1386" t="str">
        <v>Genderqueer</v>
      </c>
      <c r="T1386">
        <v>43</v>
      </c>
      <c r="U1386" t="str">
        <v>46 Gemma BoulevardSuite 507</v>
      </c>
      <c r="V1386">
        <v>4847</v>
      </c>
      <c r="W1386" t="str">
        <v>Kiehnfurt</v>
      </c>
      <c r="X1386" t="str">
        <v>South Australia</v>
      </c>
      <c r="Y1386" t="str">
        <v>Australia</v>
      </c>
      <c r="Z1386">
        <v>9</v>
      </c>
      <c r="AA1386" s="3" t="str">
        <f t="shared" si="43"/>
        <v>20 to 30</v>
      </c>
      <c r="AP1386" s="6">
        <v>882</v>
      </c>
      <c r="AQ1386" s="6" t="s">
        <v>1345</v>
      </c>
    </row>
    <row r="1387" spans="1:43" x14ac:dyDescent="0.25">
      <c r="A1387">
        <v>1385</v>
      </c>
      <c r="B1387">
        <v>285</v>
      </c>
      <c r="C1387">
        <v>948</v>
      </c>
      <c r="D1387">
        <v>97</v>
      </c>
      <c r="E1387">
        <v>2</v>
      </c>
      <c r="F1387">
        <v>194</v>
      </c>
      <c r="G1387" t="str">
        <f>VLOOKUP($C1387,'Raw-products'!$A$2:$H$1261,MATCH(G$1,'Raw-products'!$A$1:$H$1,0))</f>
        <v>Trousers</v>
      </c>
      <c r="H1387" t="str">
        <f>VLOOKUP($C1387,'Raw-products'!$A$2:$H$1261,MATCH(H$1,'Raw-products'!$A$1:$H$1,0))</f>
        <v>Slim-Fit</v>
      </c>
      <c r="I1387" t="str">
        <f>VLOOKUP($C1387,'Raw-products'!$A$2:$H$1261,MATCH(I$1,'Raw-products'!$A$1:$H$1,0))</f>
        <v>L</v>
      </c>
      <c r="J1387" t="str">
        <f>VLOOKUP($C1387,'Raw-products'!$A$2:$H$1261,MATCH(J$1,'Raw-products'!$A$1:$H$1,0))</f>
        <v>red</v>
      </c>
      <c r="K1387">
        <f>VLOOKUP($C1387,'Raw-products'!$A$2:$H$1261,MATCH(K$1,'Raw-products'!$A$1:$H$1,0))</f>
        <v>119</v>
      </c>
      <c r="L1387">
        <f>VLOOKUP($C1387,'Raw-products'!$A$2:$H$1261,MATCH(L$1,'Raw-products'!$A$1:$H$1,0))</f>
        <v>80</v>
      </c>
      <c r="M1387" s="5">
        <f t="shared" si="42"/>
        <v>9520</v>
      </c>
      <c r="N1387" cm="1">
        <f t="array" ref="N1387:Q1387">_xlfn.XLOOKUP($B1387,'Raw -orders'!$A:$A,'Raw -orders'!$B:$E)</f>
        <v>882</v>
      </c>
      <c r="O1387">
        <v>41206</v>
      </c>
      <c r="P1387" s="1">
        <v>44464</v>
      </c>
      <c r="Q1387" s="1">
        <v>44489</v>
      </c>
      <c r="R1387" t="str" cm="1">
        <f t="array" ref="R1387:Y1387">_xlfn.XLOOKUP($N1387,'Raw - customers'!$A:$A,'Raw - customers'!$B:$I)</f>
        <v>Bartel Clemendet</v>
      </c>
      <c r="S1387" t="str">
        <v>Genderqueer</v>
      </c>
      <c r="T1387">
        <v>43</v>
      </c>
      <c r="U1387" t="str">
        <v>46 Gemma BoulevardSuite 507</v>
      </c>
      <c r="V1387">
        <v>4847</v>
      </c>
      <c r="W1387" t="str">
        <v>Kiehnfurt</v>
      </c>
      <c r="X1387" t="str">
        <v>South Australia</v>
      </c>
      <c r="Y1387" t="str">
        <v>Australia</v>
      </c>
      <c r="Z1387">
        <v>9</v>
      </c>
      <c r="AA1387" s="3" t="str">
        <f t="shared" si="43"/>
        <v>20 to 30</v>
      </c>
      <c r="AP1387" s="6">
        <v>882</v>
      </c>
      <c r="AQ1387" s="6" t="s">
        <v>1345</v>
      </c>
    </row>
    <row r="1388" spans="1:43" x14ac:dyDescent="0.25">
      <c r="A1388">
        <v>1386</v>
      </c>
      <c r="B1388">
        <v>286</v>
      </c>
      <c r="C1388">
        <v>740</v>
      </c>
      <c r="D1388">
        <v>109</v>
      </c>
      <c r="E1388">
        <v>1</v>
      </c>
      <c r="F1388">
        <v>109</v>
      </c>
      <c r="G1388" t="str">
        <f>VLOOKUP($C1388,'Raw-products'!$A$2:$H$1261,MATCH(G$1,'Raw-products'!$A$1:$H$1,0))</f>
        <v>Jacket</v>
      </c>
      <c r="H1388" t="str">
        <f>VLOOKUP($C1388,'Raw-products'!$A$2:$H$1261,MATCH(H$1,'Raw-products'!$A$1:$H$1,0))</f>
        <v>Peacoat</v>
      </c>
      <c r="I1388" t="str">
        <f>VLOOKUP($C1388,'Raw-products'!$A$2:$H$1261,MATCH(I$1,'Raw-products'!$A$1:$H$1,0))</f>
        <v>XS</v>
      </c>
      <c r="J1388" t="str">
        <f>VLOOKUP($C1388,'Raw-products'!$A$2:$H$1261,MATCH(J$1,'Raw-products'!$A$1:$H$1,0))</f>
        <v>orange</v>
      </c>
      <c r="K1388">
        <f>VLOOKUP($C1388,'Raw-products'!$A$2:$H$1261,MATCH(K$1,'Raw-products'!$A$1:$H$1,0))</f>
        <v>102</v>
      </c>
      <c r="L1388">
        <f>VLOOKUP($C1388,'Raw-products'!$A$2:$H$1261,MATCH(L$1,'Raw-products'!$A$1:$H$1,0))</f>
        <v>78</v>
      </c>
      <c r="M1388" s="5">
        <f t="shared" si="42"/>
        <v>7956</v>
      </c>
      <c r="N1388" cm="1">
        <f t="array" ref="N1388:Q1388">_xlfn.XLOOKUP($B1388,'Raw -orders'!$A:$A,'Raw -orders'!$B:$E)</f>
        <v>998</v>
      </c>
      <c r="O1388">
        <v>18840</v>
      </c>
      <c r="P1388" s="1">
        <v>44201</v>
      </c>
      <c r="Q1388" s="1">
        <v>44204</v>
      </c>
      <c r="R1388" t="str" cm="1">
        <f t="array" ref="R1388:Y1388">_xlfn.XLOOKUP($N1388,'Raw - customers'!$A:$A,'Raw - customers'!$B:$I)</f>
        <v>Rebecka Fabler</v>
      </c>
      <c r="S1388" t="str">
        <v>Polygender</v>
      </c>
      <c r="T1388">
        <v>32</v>
      </c>
      <c r="U1388" t="str">
        <v>72 Annabelle PassApt. 446</v>
      </c>
      <c r="V1388">
        <v>52</v>
      </c>
      <c r="W1388" t="str">
        <v>Kohlerberg</v>
      </c>
      <c r="X1388" t="str">
        <v>Queensland</v>
      </c>
      <c r="Y1388" t="str">
        <v>Australia</v>
      </c>
      <c r="Z1388">
        <v>1</v>
      </c>
      <c r="AA1388" s="3" t="str">
        <f t="shared" si="43"/>
        <v>0 to 10</v>
      </c>
      <c r="AP1388" s="6">
        <v>998</v>
      </c>
      <c r="AQ1388" s="6" t="s">
        <v>1355</v>
      </c>
    </row>
    <row r="1389" spans="1:43" x14ac:dyDescent="0.25">
      <c r="A1389">
        <v>1387</v>
      </c>
      <c r="B1389">
        <v>286</v>
      </c>
      <c r="C1389">
        <v>982</v>
      </c>
      <c r="D1389">
        <v>106</v>
      </c>
      <c r="E1389">
        <v>3</v>
      </c>
      <c r="F1389">
        <v>318</v>
      </c>
      <c r="G1389" t="str">
        <f>VLOOKUP($C1389,'Raw-products'!$A$2:$H$1261,MATCH(G$1,'Raw-products'!$A$1:$H$1,0))</f>
        <v>Trousers</v>
      </c>
      <c r="H1389" t="str">
        <f>VLOOKUP($C1389,'Raw-products'!$A$2:$H$1261,MATCH(H$1,'Raw-products'!$A$1:$H$1,0))</f>
        <v>Wool</v>
      </c>
      <c r="I1389" t="str">
        <f>VLOOKUP($C1389,'Raw-products'!$A$2:$H$1261,MATCH(I$1,'Raw-products'!$A$1:$H$1,0))</f>
        <v>M</v>
      </c>
      <c r="J1389" t="str">
        <f>VLOOKUP($C1389,'Raw-products'!$A$2:$H$1261,MATCH(J$1,'Raw-products'!$A$1:$H$1,0))</f>
        <v>red</v>
      </c>
      <c r="K1389">
        <f>VLOOKUP($C1389,'Raw-products'!$A$2:$H$1261,MATCH(K$1,'Raw-products'!$A$1:$H$1,0))</f>
        <v>111</v>
      </c>
      <c r="L1389">
        <f>VLOOKUP($C1389,'Raw-products'!$A$2:$H$1261,MATCH(L$1,'Raw-products'!$A$1:$H$1,0))</f>
        <v>58</v>
      </c>
      <c r="M1389" s="5">
        <f t="shared" si="42"/>
        <v>6438</v>
      </c>
      <c r="N1389" cm="1">
        <f t="array" ref="N1389:Q1389">_xlfn.XLOOKUP($B1389,'Raw -orders'!$A:$A,'Raw -orders'!$B:$E)</f>
        <v>998</v>
      </c>
      <c r="O1389">
        <v>18840</v>
      </c>
      <c r="P1389" s="1">
        <v>44201</v>
      </c>
      <c r="Q1389" s="1">
        <v>44204</v>
      </c>
      <c r="R1389" t="str" cm="1">
        <f t="array" ref="R1389:Y1389">_xlfn.XLOOKUP($N1389,'Raw - customers'!$A:$A,'Raw - customers'!$B:$I)</f>
        <v>Rebecka Fabler</v>
      </c>
      <c r="S1389" t="str">
        <v>Polygender</v>
      </c>
      <c r="T1389">
        <v>32</v>
      </c>
      <c r="U1389" t="str">
        <v>72 Annabelle PassApt. 446</v>
      </c>
      <c r="V1389">
        <v>52</v>
      </c>
      <c r="W1389" t="str">
        <v>Kohlerberg</v>
      </c>
      <c r="X1389" t="str">
        <v>Queensland</v>
      </c>
      <c r="Y1389" t="str">
        <v>Australia</v>
      </c>
      <c r="Z1389">
        <v>1</v>
      </c>
      <c r="AA1389" s="3" t="str">
        <f t="shared" si="43"/>
        <v>0 to 10</v>
      </c>
      <c r="AP1389" s="6">
        <v>998</v>
      </c>
      <c r="AQ1389" s="6" t="s">
        <v>1355</v>
      </c>
    </row>
    <row r="1390" spans="1:43" x14ac:dyDescent="0.25">
      <c r="A1390">
        <v>1388</v>
      </c>
      <c r="B1390">
        <v>286</v>
      </c>
      <c r="C1390">
        <v>719</v>
      </c>
      <c r="D1390">
        <v>119</v>
      </c>
      <c r="E1390">
        <v>3</v>
      </c>
      <c r="F1390">
        <v>357</v>
      </c>
      <c r="G1390" t="str">
        <f>VLOOKUP($C1390,'Raw-products'!$A$2:$H$1261,MATCH(G$1,'Raw-products'!$A$1:$H$1,0))</f>
        <v>Jacket</v>
      </c>
      <c r="H1390" t="str">
        <f>VLOOKUP($C1390,'Raw-products'!$A$2:$H$1261,MATCH(H$1,'Raw-products'!$A$1:$H$1,0))</f>
        <v>Trench Coat</v>
      </c>
      <c r="I1390" t="str">
        <f>VLOOKUP($C1390,'Raw-products'!$A$2:$H$1261,MATCH(I$1,'Raw-products'!$A$1:$H$1,0))</f>
        <v>XL</v>
      </c>
      <c r="J1390" t="str">
        <f>VLOOKUP($C1390,'Raw-products'!$A$2:$H$1261,MATCH(J$1,'Raw-products'!$A$1:$H$1,0))</f>
        <v>green</v>
      </c>
      <c r="K1390">
        <f>VLOOKUP($C1390,'Raw-products'!$A$2:$H$1261,MATCH(K$1,'Raw-products'!$A$1:$H$1,0))</f>
        <v>112</v>
      </c>
      <c r="L1390">
        <f>VLOOKUP($C1390,'Raw-products'!$A$2:$H$1261,MATCH(L$1,'Raw-products'!$A$1:$H$1,0))</f>
        <v>53</v>
      </c>
      <c r="M1390" s="5">
        <f t="shared" si="42"/>
        <v>5936</v>
      </c>
      <c r="N1390" cm="1">
        <f t="array" ref="N1390:Q1390">_xlfn.XLOOKUP($B1390,'Raw -orders'!$A:$A,'Raw -orders'!$B:$E)</f>
        <v>998</v>
      </c>
      <c r="O1390">
        <v>18840</v>
      </c>
      <c r="P1390" s="1">
        <v>44201</v>
      </c>
      <c r="Q1390" s="1">
        <v>44204</v>
      </c>
      <c r="R1390" t="str" cm="1">
        <f t="array" ref="R1390:Y1390">_xlfn.XLOOKUP($N1390,'Raw - customers'!$A:$A,'Raw - customers'!$B:$I)</f>
        <v>Rebecka Fabler</v>
      </c>
      <c r="S1390" t="str">
        <v>Polygender</v>
      </c>
      <c r="T1390">
        <v>32</v>
      </c>
      <c r="U1390" t="str">
        <v>72 Annabelle PassApt. 446</v>
      </c>
      <c r="V1390">
        <v>52</v>
      </c>
      <c r="W1390" t="str">
        <v>Kohlerberg</v>
      </c>
      <c r="X1390" t="str">
        <v>Queensland</v>
      </c>
      <c r="Y1390" t="str">
        <v>Australia</v>
      </c>
      <c r="Z1390">
        <v>1</v>
      </c>
      <c r="AA1390" s="3" t="str">
        <f t="shared" si="43"/>
        <v>0 to 10</v>
      </c>
      <c r="AP1390" s="6">
        <v>998</v>
      </c>
      <c r="AQ1390" s="6" t="s">
        <v>1355</v>
      </c>
    </row>
    <row r="1391" spans="1:43" x14ac:dyDescent="0.25">
      <c r="A1391">
        <v>1389</v>
      </c>
      <c r="B1391">
        <v>286</v>
      </c>
      <c r="C1391">
        <v>802</v>
      </c>
      <c r="D1391">
        <v>91</v>
      </c>
      <c r="E1391">
        <v>2</v>
      </c>
      <c r="F1391">
        <v>182</v>
      </c>
      <c r="G1391" t="str">
        <f>VLOOKUP($C1391,'Raw-products'!$A$2:$H$1261,MATCH(G$1,'Raw-products'!$A$1:$H$1,0))</f>
        <v>Jacket</v>
      </c>
      <c r="H1391" t="str">
        <f>VLOOKUP($C1391,'Raw-products'!$A$2:$H$1261,MATCH(H$1,'Raw-products'!$A$1:$H$1,0))</f>
        <v>Pullover</v>
      </c>
      <c r="I1391" t="str">
        <f>VLOOKUP($C1391,'Raw-products'!$A$2:$H$1261,MATCH(I$1,'Raw-products'!$A$1:$H$1,0))</f>
        <v>M</v>
      </c>
      <c r="J1391" t="str">
        <f>VLOOKUP($C1391,'Raw-products'!$A$2:$H$1261,MATCH(J$1,'Raw-products'!$A$1:$H$1,0))</f>
        <v>violet</v>
      </c>
      <c r="K1391">
        <f>VLOOKUP($C1391,'Raw-products'!$A$2:$H$1261,MATCH(K$1,'Raw-products'!$A$1:$H$1,0))</f>
        <v>114</v>
      </c>
      <c r="L1391">
        <f>VLOOKUP($C1391,'Raw-products'!$A$2:$H$1261,MATCH(L$1,'Raw-products'!$A$1:$H$1,0))</f>
        <v>78</v>
      </c>
      <c r="M1391" s="5">
        <f t="shared" si="42"/>
        <v>8892</v>
      </c>
      <c r="N1391" cm="1">
        <f t="array" ref="N1391:Q1391">_xlfn.XLOOKUP($B1391,'Raw -orders'!$A:$A,'Raw -orders'!$B:$E)</f>
        <v>998</v>
      </c>
      <c r="O1391">
        <v>18840</v>
      </c>
      <c r="P1391" s="1">
        <v>44201</v>
      </c>
      <c r="Q1391" s="1">
        <v>44204</v>
      </c>
      <c r="R1391" t="str" cm="1">
        <f t="array" ref="R1391:Y1391">_xlfn.XLOOKUP($N1391,'Raw - customers'!$A:$A,'Raw - customers'!$B:$I)</f>
        <v>Rebecka Fabler</v>
      </c>
      <c r="S1391" t="str">
        <v>Polygender</v>
      </c>
      <c r="T1391">
        <v>32</v>
      </c>
      <c r="U1391" t="str">
        <v>72 Annabelle PassApt. 446</v>
      </c>
      <c r="V1391">
        <v>52</v>
      </c>
      <c r="W1391" t="str">
        <v>Kohlerberg</v>
      </c>
      <c r="X1391" t="str">
        <v>Queensland</v>
      </c>
      <c r="Y1391" t="str">
        <v>Australia</v>
      </c>
      <c r="Z1391">
        <v>1</v>
      </c>
      <c r="AA1391" s="3" t="str">
        <f t="shared" si="43"/>
        <v>0 to 10</v>
      </c>
      <c r="AP1391" s="6">
        <v>998</v>
      </c>
      <c r="AQ1391" s="6" t="s">
        <v>1355</v>
      </c>
    </row>
    <row r="1392" spans="1:43" x14ac:dyDescent="0.25">
      <c r="A1392">
        <v>1390</v>
      </c>
      <c r="B1392">
        <v>286</v>
      </c>
      <c r="C1392">
        <v>285</v>
      </c>
      <c r="D1392">
        <v>105</v>
      </c>
      <c r="E1392">
        <v>3</v>
      </c>
      <c r="F1392">
        <v>315</v>
      </c>
      <c r="G1392" t="str">
        <f>VLOOKUP($C1392,'Raw-products'!$A$2:$H$1261,MATCH(G$1,'Raw-products'!$A$1:$H$1,0))</f>
        <v>Shirt</v>
      </c>
      <c r="H1392" t="str">
        <f>VLOOKUP($C1392,'Raw-products'!$A$2:$H$1261,MATCH(H$1,'Raw-products'!$A$1:$H$1,0))</f>
        <v>Cuban Collar</v>
      </c>
      <c r="I1392" t="str">
        <f>VLOOKUP($C1392,'Raw-products'!$A$2:$H$1261,MATCH(I$1,'Raw-products'!$A$1:$H$1,0))</f>
        <v>XS</v>
      </c>
      <c r="J1392" t="str">
        <f>VLOOKUP($C1392,'Raw-products'!$A$2:$H$1261,MATCH(J$1,'Raw-products'!$A$1:$H$1,0))</f>
        <v>orange</v>
      </c>
      <c r="K1392">
        <f>VLOOKUP($C1392,'Raw-products'!$A$2:$H$1261,MATCH(K$1,'Raw-products'!$A$1:$H$1,0))</f>
        <v>93</v>
      </c>
      <c r="L1392">
        <f>VLOOKUP($C1392,'Raw-products'!$A$2:$H$1261,MATCH(L$1,'Raw-products'!$A$1:$H$1,0))</f>
        <v>62</v>
      </c>
      <c r="M1392" s="5">
        <f t="shared" si="42"/>
        <v>5766</v>
      </c>
      <c r="N1392" cm="1">
        <f t="array" ref="N1392:Q1392">_xlfn.XLOOKUP($B1392,'Raw -orders'!$A:$A,'Raw -orders'!$B:$E)</f>
        <v>998</v>
      </c>
      <c r="O1392">
        <v>18840</v>
      </c>
      <c r="P1392" s="1">
        <v>44201</v>
      </c>
      <c r="Q1392" s="1">
        <v>44204</v>
      </c>
      <c r="R1392" t="str" cm="1">
        <f t="array" ref="R1392:Y1392">_xlfn.XLOOKUP($N1392,'Raw - customers'!$A:$A,'Raw - customers'!$B:$I)</f>
        <v>Rebecka Fabler</v>
      </c>
      <c r="S1392" t="str">
        <v>Polygender</v>
      </c>
      <c r="T1392">
        <v>32</v>
      </c>
      <c r="U1392" t="str">
        <v>72 Annabelle PassApt. 446</v>
      </c>
      <c r="V1392">
        <v>52</v>
      </c>
      <c r="W1392" t="str">
        <v>Kohlerberg</v>
      </c>
      <c r="X1392" t="str">
        <v>Queensland</v>
      </c>
      <c r="Y1392" t="str">
        <v>Australia</v>
      </c>
      <c r="Z1392">
        <v>1</v>
      </c>
      <c r="AA1392" s="3" t="str">
        <f t="shared" si="43"/>
        <v>0 to 10</v>
      </c>
      <c r="AP1392" s="6">
        <v>998</v>
      </c>
      <c r="AQ1392" s="6" t="s">
        <v>1355</v>
      </c>
    </row>
    <row r="1393" spans="1:43" x14ac:dyDescent="0.25">
      <c r="A1393">
        <v>1391</v>
      </c>
      <c r="B1393">
        <v>286</v>
      </c>
      <c r="C1393">
        <v>741</v>
      </c>
      <c r="D1393">
        <v>109</v>
      </c>
      <c r="E1393">
        <v>1</v>
      </c>
      <c r="F1393">
        <v>109</v>
      </c>
      <c r="G1393" t="str">
        <f>VLOOKUP($C1393,'Raw-products'!$A$2:$H$1261,MATCH(G$1,'Raw-products'!$A$1:$H$1,0))</f>
        <v>Jacket</v>
      </c>
      <c r="H1393" t="str">
        <f>VLOOKUP($C1393,'Raw-products'!$A$2:$H$1261,MATCH(H$1,'Raw-products'!$A$1:$H$1,0))</f>
        <v>Peacoat</v>
      </c>
      <c r="I1393" t="str">
        <f>VLOOKUP($C1393,'Raw-products'!$A$2:$H$1261,MATCH(I$1,'Raw-products'!$A$1:$H$1,0))</f>
        <v>S</v>
      </c>
      <c r="J1393" t="str">
        <f>VLOOKUP($C1393,'Raw-products'!$A$2:$H$1261,MATCH(J$1,'Raw-products'!$A$1:$H$1,0))</f>
        <v>orange</v>
      </c>
      <c r="K1393">
        <f>VLOOKUP($C1393,'Raw-products'!$A$2:$H$1261,MATCH(K$1,'Raw-products'!$A$1:$H$1,0))</f>
        <v>102</v>
      </c>
      <c r="L1393">
        <f>VLOOKUP($C1393,'Raw-products'!$A$2:$H$1261,MATCH(L$1,'Raw-products'!$A$1:$H$1,0))</f>
        <v>73</v>
      </c>
      <c r="M1393" s="5">
        <f t="shared" si="42"/>
        <v>7446</v>
      </c>
      <c r="N1393" cm="1">
        <f t="array" ref="N1393:Q1393">_xlfn.XLOOKUP($B1393,'Raw -orders'!$A:$A,'Raw -orders'!$B:$E)</f>
        <v>998</v>
      </c>
      <c r="O1393">
        <v>18840</v>
      </c>
      <c r="P1393" s="1">
        <v>44201</v>
      </c>
      <c r="Q1393" s="1">
        <v>44204</v>
      </c>
      <c r="R1393" t="str" cm="1">
        <f t="array" ref="R1393:Y1393">_xlfn.XLOOKUP($N1393,'Raw - customers'!$A:$A,'Raw - customers'!$B:$I)</f>
        <v>Rebecka Fabler</v>
      </c>
      <c r="S1393" t="str">
        <v>Polygender</v>
      </c>
      <c r="T1393">
        <v>32</v>
      </c>
      <c r="U1393" t="str">
        <v>72 Annabelle PassApt. 446</v>
      </c>
      <c r="V1393">
        <v>52</v>
      </c>
      <c r="W1393" t="str">
        <v>Kohlerberg</v>
      </c>
      <c r="X1393" t="str">
        <v>Queensland</v>
      </c>
      <c r="Y1393" t="str">
        <v>Australia</v>
      </c>
      <c r="Z1393">
        <v>1</v>
      </c>
      <c r="AA1393" s="3" t="str">
        <f t="shared" si="43"/>
        <v>0 to 10</v>
      </c>
      <c r="AP1393" s="6">
        <v>998</v>
      </c>
      <c r="AQ1393" s="6" t="s">
        <v>1355</v>
      </c>
    </row>
    <row r="1394" spans="1:43" x14ac:dyDescent="0.25">
      <c r="A1394">
        <v>1392</v>
      </c>
      <c r="B1394">
        <v>287</v>
      </c>
      <c r="C1394">
        <v>977</v>
      </c>
      <c r="D1394">
        <v>97</v>
      </c>
      <c r="E1394">
        <v>1</v>
      </c>
      <c r="F1394">
        <v>97</v>
      </c>
      <c r="G1394" t="str">
        <f>VLOOKUP($C1394,'Raw-products'!$A$2:$H$1261,MATCH(G$1,'Raw-products'!$A$1:$H$1,0))</f>
        <v>Trousers</v>
      </c>
      <c r="H1394" t="str">
        <f>VLOOKUP($C1394,'Raw-products'!$A$2:$H$1261,MATCH(H$1,'Raw-products'!$A$1:$H$1,0))</f>
        <v>Slim-Fit</v>
      </c>
      <c r="I1394" t="str">
        <f>VLOOKUP($C1394,'Raw-products'!$A$2:$H$1261,MATCH(I$1,'Raw-products'!$A$1:$H$1,0))</f>
        <v>M</v>
      </c>
      <c r="J1394" t="str">
        <f>VLOOKUP($C1394,'Raw-products'!$A$2:$H$1261,MATCH(J$1,'Raw-products'!$A$1:$H$1,0))</f>
        <v>violet</v>
      </c>
      <c r="K1394">
        <f>VLOOKUP($C1394,'Raw-products'!$A$2:$H$1261,MATCH(K$1,'Raw-products'!$A$1:$H$1,0))</f>
        <v>119</v>
      </c>
      <c r="L1394">
        <f>VLOOKUP($C1394,'Raw-products'!$A$2:$H$1261,MATCH(L$1,'Raw-products'!$A$1:$H$1,0))</f>
        <v>51</v>
      </c>
      <c r="M1394" s="5">
        <f t="shared" si="42"/>
        <v>6069</v>
      </c>
      <c r="N1394" cm="1">
        <f t="array" ref="N1394:Q1394">_xlfn.XLOOKUP($B1394,'Raw -orders'!$A:$A,'Raw -orders'!$B:$E)</f>
        <v>799</v>
      </c>
      <c r="O1394">
        <v>10368</v>
      </c>
      <c r="P1394" s="1">
        <v>44448</v>
      </c>
      <c r="Q1394" s="1">
        <v>44472</v>
      </c>
      <c r="R1394" t="str" cm="1">
        <f t="array" ref="R1394:Y1394">_xlfn.XLOOKUP($N1394,'Raw - customers'!$A:$A,'Raw - customers'!$B:$I)</f>
        <v>Gibbie Beardall</v>
      </c>
      <c r="S1394" t="str">
        <v>Polygender</v>
      </c>
      <c r="T1394">
        <v>67</v>
      </c>
      <c r="U1394" t="str">
        <v>401 Langworth CircuitSuite 015</v>
      </c>
      <c r="V1394">
        <v>8786</v>
      </c>
      <c r="W1394" t="str">
        <v>South Levi</v>
      </c>
      <c r="X1394" t="str">
        <v>New South Wales</v>
      </c>
      <c r="Y1394" t="str">
        <v>Australia</v>
      </c>
      <c r="Z1394">
        <v>9</v>
      </c>
      <c r="AA1394" s="3" t="str">
        <f t="shared" si="43"/>
        <v>20 to 30</v>
      </c>
      <c r="AP1394" s="6">
        <v>799</v>
      </c>
      <c r="AQ1394" s="6" t="s">
        <v>1362</v>
      </c>
    </row>
    <row r="1395" spans="1:43" x14ac:dyDescent="0.25">
      <c r="A1395">
        <v>1393</v>
      </c>
      <c r="B1395">
        <v>287</v>
      </c>
      <c r="C1395">
        <v>607</v>
      </c>
      <c r="D1395">
        <v>112</v>
      </c>
      <c r="E1395">
        <v>3</v>
      </c>
      <c r="F1395">
        <v>336</v>
      </c>
      <c r="G1395" t="str">
        <f>VLOOKUP($C1395,'Raw-products'!$A$2:$H$1261,MATCH(G$1,'Raw-products'!$A$1:$H$1,0))</f>
        <v>Jacket</v>
      </c>
      <c r="H1395" t="str">
        <f>VLOOKUP($C1395,'Raw-products'!$A$2:$H$1261,MATCH(H$1,'Raw-products'!$A$1:$H$1,0))</f>
        <v>Cardigan</v>
      </c>
      <c r="I1395" t="str">
        <f>VLOOKUP($C1395,'Raw-products'!$A$2:$H$1261,MATCH(I$1,'Raw-products'!$A$1:$H$1,0))</f>
        <v>M</v>
      </c>
      <c r="J1395" t="str">
        <f>VLOOKUP($C1395,'Raw-products'!$A$2:$H$1261,MATCH(J$1,'Raw-products'!$A$1:$H$1,0))</f>
        <v>yellow</v>
      </c>
      <c r="K1395">
        <f>VLOOKUP($C1395,'Raw-products'!$A$2:$H$1261,MATCH(K$1,'Raw-products'!$A$1:$H$1,0))</f>
        <v>118</v>
      </c>
      <c r="L1395">
        <f>VLOOKUP($C1395,'Raw-products'!$A$2:$H$1261,MATCH(L$1,'Raw-products'!$A$1:$H$1,0))</f>
        <v>64</v>
      </c>
      <c r="M1395" s="5">
        <f t="shared" si="42"/>
        <v>7552</v>
      </c>
      <c r="N1395" cm="1">
        <f t="array" ref="N1395:Q1395">_xlfn.XLOOKUP($B1395,'Raw -orders'!$A:$A,'Raw -orders'!$B:$E)</f>
        <v>799</v>
      </c>
      <c r="O1395">
        <v>10368</v>
      </c>
      <c r="P1395" s="1">
        <v>44448</v>
      </c>
      <c r="Q1395" s="1">
        <v>44472</v>
      </c>
      <c r="R1395" t="str" cm="1">
        <f t="array" ref="R1395:Y1395">_xlfn.XLOOKUP($N1395,'Raw - customers'!$A:$A,'Raw - customers'!$B:$I)</f>
        <v>Gibbie Beardall</v>
      </c>
      <c r="S1395" t="str">
        <v>Polygender</v>
      </c>
      <c r="T1395">
        <v>67</v>
      </c>
      <c r="U1395" t="str">
        <v>401 Langworth CircuitSuite 015</v>
      </c>
      <c r="V1395">
        <v>8786</v>
      </c>
      <c r="W1395" t="str">
        <v>South Levi</v>
      </c>
      <c r="X1395" t="str">
        <v>New South Wales</v>
      </c>
      <c r="Y1395" t="str">
        <v>Australia</v>
      </c>
      <c r="Z1395">
        <v>9</v>
      </c>
      <c r="AA1395" s="3" t="str">
        <f t="shared" si="43"/>
        <v>20 to 30</v>
      </c>
      <c r="AP1395" s="6">
        <v>799</v>
      </c>
      <c r="AQ1395" s="6" t="s">
        <v>1362</v>
      </c>
    </row>
    <row r="1396" spans="1:43" x14ac:dyDescent="0.25">
      <c r="A1396">
        <v>1394</v>
      </c>
      <c r="B1396">
        <v>287</v>
      </c>
      <c r="C1396">
        <v>755</v>
      </c>
      <c r="D1396">
        <v>109</v>
      </c>
      <c r="E1396">
        <v>3</v>
      </c>
      <c r="F1396">
        <v>327</v>
      </c>
      <c r="G1396" t="str">
        <f>VLOOKUP($C1396,'Raw-products'!$A$2:$H$1261,MATCH(G$1,'Raw-products'!$A$1:$H$1,0))</f>
        <v>Jacket</v>
      </c>
      <c r="H1396" t="str">
        <f>VLOOKUP($C1396,'Raw-products'!$A$2:$H$1261,MATCH(H$1,'Raw-products'!$A$1:$H$1,0))</f>
        <v>Peacoat</v>
      </c>
      <c r="I1396" t="str">
        <f>VLOOKUP($C1396,'Raw-products'!$A$2:$H$1261,MATCH(I$1,'Raw-products'!$A$1:$H$1,0))</f>
        <v>XS</v>
      </c>
      <c r="J1396" t="str">
        <f>VLOOKUP($C1396,'Raw-products'!$A$2:$H$1261,MATCH(J$1,'Raw-products'!$A$1:$H$1,0))</f>
        <v>blue</v>
      </c>
      <c r="K1396">
        <f>VLOOKUP($C1396,'Raw-products'!$A$2:$H$1261,MATCH(K$1,'Raw-products'!$A$1:$H$1,0))</f>
        <v>102</v>
      </c>
      <c r="L1396">
        <f>VLOOKUP($C1396,'Raw-products'!$A$2:$H$1261,MATCH(L$1,'Raw-products'!$A$1:$H$1,0))</f>
        <v>48</v>
      </c>
      <c r="M1396" s="5">
        <f t="shared" si="42"/>
        <v>4896</v>
      </c>
      <c r="N1396" cm="1">
        <f t="array" ref="N1396:Q1396">_xlfn.XLOOKUP($B1396,'Raw -orders'!$A:$A,'Raw -orders'!$B:$E)</f>
        <v>799</v>
      </c>
      <c r="O1396">
        <v>10368</v>
      </c>
      <c r="P1396" s="1">
        <v>44448</v>
      </c>
      <c r="Q1396" s="1">
        <v>44472</v>
      </c>
      <c r="R1396" t="str" cm="1">
        <f t="array" ref="R1396:Y1396">_xlfn.XLOOKUP($N1396,'Raw - customers'!$A:$A,'Raw - customers'!$B:$I)</f>
        <v>Gibbie Beardall</v>
      </c>
      <c r="S1396" t="str">
        <v>Polygender</v>
      </c>
      <c r="T1396">
        <v>67</v>
      </c>
      <c r="U1396" t="str">
        <v>401 Langworth CircuitSuite 015</v>
      </c>
      <c r="V1396">
        <v>8786</v>
      </c>
      <c r="W1396" t="str">
        <v>South Levi</v>
      </c>
      <c r="X1396" t="str">
        <v>New South Wales</v>
      </c>
      <c r="Y1396" t="str">
        <v>Australia</v>
      </c>
      <c r="Z1396">
        <v>9</v>
      </c>
      <c r="AA1396" s="3" t="str">
        <f t="shared" si="43"/>
        <v>20 to 30</v>
      </c>
      <c r="AP1396" s="6">
        <v>799</v>
      </c>
      <c r="AQ1396" s="6" t="s">
        <v>1362</v>
      </c>
    </row>
    <row r="1397" spans="1:43" x14ac:dyDescent="0.25">
      <c r="A1397">
        <v>1395</v>
      </c>
      <c r="B1397">
        <v>288</v>
      </c>
      <c r="C1397">
        <v>84</v>
      </c>
      <c r="D1397">
        <v>118</v>
      </c>
      <c r="E1397">
        <v>3</v>
      </c>
      <c r="F1397">
        <v>354</v>
      </c>
      <c r="G1397" t="str">
        <f>VLOOKUP($C1397,'Raw-products'!$A$2:$H$1261,MATCH(G$1,'Raw-products'!$A$1:$H$1,0))</f>
        <v>Shirt</v>
      </c>
      <c r="H1397" t="str">
        <f>VLOOKUP($C1397,'Raw-products'!$A$2:$H$1261,MATCH(H$1,'Raw-products'!$A$1:$H$1,0))</f>
        <v>Flannel</v>
      </c>
      <c r="I1397" t="str">
        <f>VLOOKUP($C1397,'Raw-products'!$A$2:$H$1261,MATCH(I$1,'Raw-products'!$A$1:$H$1,0))</f>
        <v>XL</v>
      </c>
      <c r="J1397" t="str">
        <f>VLOOKUP($C1397,'Raw-products'!$A$2:$H$1261,MATCH(J$1,'Raw-products'!$A$1:$H$1,0))</f>
        <v>yellow</v>
      </c>
      <c r="K1397">
        <f>VLOOKUP($C1397,'Raw-products'!$A$2:$H$1261,MATCH(K$1,'Raw-products'!$A$1:$H$1,0))</f>
        <v>96</v>
      </c>
      <c r="L1397">
        <f>VLOOKUP($C1397,'Raw-products'!$A$2:$H$1261,MATCH(L$1,'Raw-products'!$A$1:$H$1,0))</f>
        <v>72</v>
      </c>
      <c r="M1397" s="5">
        <f t="shared" si="42"/>
        <v>6912</v>
      </c>
      <c r="N1397" cm="1">
        <f t="array" ref="N1397:Q1397">_xlfn.XLOOKUP($B1397,'Raw -orders'!$A:$A,'Raw -orders'!$B:$E)</f>
        <v>201</v>
      </c>
      <c r="O1397">
        <v>36160</v>
      </c>
      <c r="P1397" s="1">
        <v>44482</v>
      </c>
      <c r="Q1397" s="1">
        <v>44485</v>
      </c>
      <c r="R1397" t="str" cm="1">
        <f t="array" ref="R1397:Y1397">_xlfn.XLOOKUP($N1397,'Raw - customers'!$A:$A,'Raw - customers'!$B:$I)</f>
        <v>Loni Tort</v>
      </c>
      <c r="S1397" t="str">
        <v>Polygender</v>
      </c>
      <c r="T1397">
        <v>58</v>
      </c>
      <c r="U1397" t="str">
        <v>76 Zac KnollSuite 031</v>
      </c>
      <c r="V1397">
        <v>4396</v>
      </c>
      <c r="W1397" t="str">
        <v>Joelmouth</v>
      </c>
      <c r="X1397" t="str">
        <v>Australian Capital Territory</v>
      </c>
      <c r="Y1397" t="str">
        <v>Australia</v>
      </c>
      <c r="Z1397">
        <v>10</v>
      </c>
      <c r="AA1397" s="3" t="str">
        <f t="shared" si="43"/>
        <v>0 to 10</v>
      </c>
      <c r="AP1397" s="6">
        <v>201</v>
      </c>
      <c r="AQ1397" s="6" t="s">
        <v>1350</v>
      </c>
    </row>
    <row r="1398" spans="1:43" x14ac:dyDescent="0.25">
      <c r="A1398">
        <v>1396</v>
      </c>
      <c r="B1398">
        <v>288</v>
      </c>
      <c r="C1398">
        <v>519</v>
      </c>
      <c r="D1398">
        <v>102</v>
      </c>
      <c r="E1398">
        <v>3</v>
      </c>
      <c r="F1398">
        <v>306</v>
      </c>
      <c r="G1398" t="str">
        <f>VLOOKUP($C1398,'Raw-products'!$A$2:$H$1261,MATCH(G$1,'Raw-products'!$A$1:$H$1,0))</f>
        <v>Jacket</v>
      </c>
      <c r="H1398" t="str">
        <f>VLOOKUP($C1398,'Raw-products'!$A$2:$H$1261,MATCH(H$1,'Raw-products'!$A$1:$H$1,0))</f>
        <v>Windbreaker</v>
      </c>
      <c r="I1398" t="str">
        <f>VLOOKUP($C1398,'Raw-products'!$A$2:$H$1261,MATCH(I$1,'Raw-products'!$A$1:$H$1,0))</f>
        <v>XL</v>
      </c>
      <c r="J1398" t="str">
        <f>VLOOKUP($C1398,'Raw-products'!$A$2:$H$1261,MATCH(J$1,'Raw-products'!$A$1:$H$1,0))</f>
        <v>indigo</v>
      </c>
      <c r="K1398">
        <f>VLOOKUP($C1398,'Raw-products'!$A$2:$H$1261,MATCH(K$1,'Raw-products'!$A$1:$H$1,0))</f>
        <v>109</v>
      </c>
      <c r="L1398">
        <f>VLOOKUP($C1398,'Raw-products'!$A$2:$H$1261,MATCH(L$1,'Raw-products'!$A$1:$H$1,0))</f>
        <v>60</v>
      </c>
      <c r="M1398" s="5">
        <f t="shared" si="42"/>
        <v>6540</v>
      </c>
      <c r="N1398" cm="1">
        <f t="array" ref="N1398:Q1398">_xlfn.XLOOKUP($B1398,'Raw -orders'!$A:$A,'Raw -orders'!$B:$E)</f>
        <v>201</v>
      </c>
      <c r="O1398">
        <v>36160</v>
      </c>
      <c r="P1398" s="1">
        <v>44482</v>
      </c>
      <c r="Q1398" s="1">
        <v>44485</v>
      </c>
      <c r="R1398" t="str" cm="1">
        <f t="array" ref="R1398:Y1398">_xlfn.XLOOKUP($N1398,'Raw - customers'!$A:$A,'Raw - customers'!$B:$I)</f>
        <v>Loni Tort</v>
      </c>
      <c r="S1398" t="str">
        <v>Polygender</v>
      </c>
      <c r="T1398">
        <v>58</v>
      </c>
      <c r="U1398" t="str">
        <v>76 Zac KnollSuite 031</v>
      </c>
      <c r="V1398">
        <v>4396</v>
      </c>
      <c r="W1398" t="str">
        <v>Joelmouth</v>
      </c>
      <c r="X1398" t="str">
        <v>Australian Capital Territory</v>
      </c>
      <c r="Y1398" t="str">
        <v>Australia</v>
      </c>
      <c r="Z1398">
        <v>10</v>
      </c>
      <c r="AA1398" s="3" t="str">
        <f t="shared" si="43"/>
        <v>0 to 10</v>
      </c>
      <c r="AP1398" s="6">
        <v>201</v>
      </c>
      <c r="AQ1398" s="6" t="s">
        <v>1350</v>
      </c>
    </row>
    <row r="1399" spans="1:43" x14ac:dyDescent="0.25">
      <c r="A1399">
        <v>1397</v>
      </c>
      <c r="B1399">
        <v>288</v>
      </c>
      <c r="C1399">
        <v>715</v>
      </c>
      <c r="D1399">
        <v>119</v>
      </c>
      <c r="E1399">
        <v>1</v>
      </c>
      <c r="F1399">
        <v>119</v>
      </c>
      <c r="G1399" t="str">
        <f>VLOOKUP($C1399,'Raw-products'!$A$2:$H$1261,MATCH(G$1,'Raw-products'!$A$1:$H$1,0))</f>
        <v>Jacket</v>
      </c>
      <c r="H1399" t="str">
        <f>VLOOKUP($C1399,'Raw-products'!$A$2:$H$1261,MATCH(H$1,'Raw-products'!$A$1:$H$1,0))</f>
        <v>Trench Coat</v>
      </c>
      <c r="I1399" t="str">
        <f>VLOOKUP($C1399,'Raw-products'!$A$2:$H$1261,MATCH(I$1,'Raw-products'!$A$1:$H$1,0))</f>
        <v>XS</v>
      </c>
      <c r="J1399" t="str">
        <f>VLOOKUP($C1399,'Raw-products'!$A$2:$H$1261,MATCH(J$1,'Raw-products'!$A$1:$H$1,0))</f>
        <v>green</v>
      </c>
      <c r="K1399">
        <f>VLOOKUP($C1399,'Raw-products'!$A$2:$H$1261,MATCH(K$1,'Raw-products'!$A$1:$H$1,0))</f>
        <v>112</v>
      </c>
      <c r="L1399">
        <f>VLOOKUP($C1399,'Raw-products'!$A$2:$H$1261,MATCH(L$1,'Raw-products'!$A$1:$H$1,0))</f>
        <v>62</v>
      </c>
      <c r="M1399" s="5">
        <f t="shared" si="42"/>
        <v>6944</v>
      </c>
      <c r="N1399" cm="1">
        <f t="array" ref="N1399:Q1399">_xlfn.XLOOKUP($B1399,'Raw -orders'!$A:$A,'Raw -orders'!$B:$E)</f>
        <v>201</v>
      </c>
      <c r="O1399">
        <v>36160</v>
      </c>
      <c r="P1399" s="1">
        <v>44482</v>
      </c>
      <c r="Q1399" s="1">
        <v>44485</v>
      </c>
      <c r="R1399" t="str" cm="1">
        <f t="array" ref="R1399:Y1399">_xlfn.XLOOKUP($N1399,'Raw - customers'!$A:$A,'Raw - customers'!$B:$I)</f>
        <v>Loni Tort</v>
      </c>
      <c r="S1399" t="str">
        <v>Polygender</v>
      </c>
      <c r="T1399">
        <v>58</v>
      </c>
      <c r="U1399" t="str">
        <v>76 Zac KnollSuite 031</v>
      </c>
      <c r="V1399">
        <v>4396</v>
      </c>
      <c r="W1399" t="str">
        <v>Joelmouth</v>
      </c>
      <c r="X1399" t="str">
        <v>Australian Capital Territory</v>
      </c>
      <c r="Y1399" t="str">
        <v>Australia</v>
      </c>
      <c r="Z1399">
        <v>10</v>
      </c>
      <c r="AA1399" s="3" t="str">
        <f t="shared" si="43"/>
        <v>0 to 10</v>
      </c>
      <c r="AP1399" s="6">
        <v>201</v>
      </c>
      <c r="AQ1399" s="6" t="s">
        <v>1350</v>
      </c>
    </row>
    <row r="1400" spans="1:43" x14ac:dyDescent="0.25">
      <c r="A1400">
        <v>1398</v>
      </c>
      <c r="B1400">
        <v>288</v>
      </c>
      <c r="C1400">
        <v>519</v>
      </c>
      <c r="D1400">
        <v>102</v>
      </c>
      <c r="E1400">
        <v>3</v>
      </c>
      <c r="F1400">
        <v>306</v>
      </c>
      <c r="G1400" t="str">
        <f>VLOOKUP($C1400,'Raw-products'!$A$2:$H$1261,MATCH(G$1,'Raw-products'!$A$1:$H$1,0))</f>
        <v>Jacket</v>
      </c>
      <c r="H1400" t="str">
        <f>VLOOKUP($C1400,'Raw-products'!$A$2:$H$1261,MATCH(H$1,'Raw-products'!$A$1:$H$1,0))</f>
        <v>Windbreaker</v>
      </c>
      <c r="I1400" t="str">
        <f>VLOOKUP($C1400,'Raw-products'!$A$2:$H$1261,MATCH(I$1,'Raw-products'!$A$1:$H$1,0))</f>
        <v>XL</v>
      </c>
      <c r="J1400" t="str">
        <f>VLOOKUP($C1400,'Raw-products'!$A$2:$H$1261,MATCH(J$1,'Raw-products'!$A$1:$H$1,0))</f>
        <v>indigo</v>
      </c>
      <c r="K1400">
        <f>VLOOKUP($C1400,'Raw-products'!$A$2:$H$1261,MATCH(K$1,'Raw-products'!$A$1:$H$1,0))</f>
        <v>109</v>
      </c>
      <c r="L1400">
        <f>VLOOKUP($C1400,'Raw-products'!$A$2:$H$1261,MATCH(L$1,'Raw-products'!$A$1:$H$1,0))</f>
        <v>60</v>
      </c>
      <c r="M1400" s="5">
        <f t="shared" si="42"/>
        <v>6540</v>
      </c>
      <c r="N1400" cm="1">
        <f t="array" ref="N1400:Q1400">_xlfn.XLOOKUP($B1400,'Raw -orders'!$A:$A,'Raw -orders'!$B:$E)</f>
        <v>201</v>
      </c>
      <c r="O1400">
        <v>36160</v>
      </c>
      <c r="P1400" s="1">
        <v>44482</v>
      </c>
      <c r="Q1400" s="1">
        <v>44485</v>
      </c>
      <c r="R1400" t="str" cm="1">
        <f t="array" ref="R1400:Y1400">_xlfn.XLOOKUP($N1400,'Raw - customers'!$A:$A,'Raw - customers'!$B:$I)</f>
        <v>Loni Tort</v>
      </c>
      <c r="S1400" t="str">
        <v>Polygender</v>
      </c>
      <c r="T1400">
        <v>58</v>
      </c>
      <c r="U1400" t="str">
        <v>76 Zac KnollSuite 031</v>
      </c>
      <c r="V1400">
        <v>4396</v>
      </c>
      <c r="W1400" t="str">
        <v>Joelmouth</v>
      </c>
      <c r="X1400" t="str">
        <v>Australian Capital Territory</v>
      </c>
      <c r="Y1400" t="str">
        <v>Australia</v>
      </c>
      <c r="Z1400">
        <v>10</v>
      </c>
      <c r="AA1400" s="3" t="str">
        <f t="shared" si="43"/>
        <v>0 to 10</v>
      </c>
      <c r="AP1400" s="6">
        <v>201</v>
      </c>
      <c r="AQ1400" s="6" t="s">
        <v>1350</v>
      </c>
    </row>
    <row r="1401" spans="1:43" x14ac:dyDescent="0.25">
      <c r="A1401">
        <v>1399</v>
      </c>
      <c r="B1401">
        <v>288</v>
      </c>
      <c r="C1401">
        <v>788</v>
      </c>
      <c r="D1401">
        <v>91</v>
      </c>
      <c r="E1401">
        <v>2</v>
      </c>
      <c r="F1401">
        <v>182</v>
      </c>
      <c r="G1401" t="str">
        <f>VLOOKUP($C1401,'Raw-products'!$A$2:$H$1261,MATCH(G$1,'Raw-products'!$A$1:$H$1,0))</f>
        <v>Jacket</v>
      </c>
      <c r="H1401" t="str">
        <f>VLOOKUP($C1401,'Raw-products'!$A$2:$H$1261,MATCH(H$1,'Raw-products'!$A$1:$H$1,0))</f>
        <v>Pullover</v>
      </c>
      <c r="I1401" t="str">
        <f>VLOOKUP($C1401,'Raw-products'!$A$2:$H$1261,MATCH(I$1,'Raw-products'!$A$1:$H$1,0))</f>
        <v>L</v>
      </c>
      <c r="J1401" t="str">
        <f>VLOOKUP($C1401,'Raw-products'!$A$2:$H$1261,MATCH(J$1,'Raw-products'!$A$1:$H$1,0))</f>
        <v>green</v>
      </c>
      <c r="K1401">
        <f>VLOOKUP($C1401,'Raw-products'!$A$2:$H$1261,MATCH(K$1,'Raw-products'!$A$1:$H$1,0))</f>
        <v>114</v>
      </c>
      <c r="L1401">
        <f>VLOOKUP($C1401,'Raw-products'!$A$2:$H$1261,MATCH(L$1,'Raw-products'!$A$1:$H$1,0))</f>
        <v>72</v>
      </c>
      <c r="M1401" s="5">
        <f t="shared" si="42"/>
        <v>8208</v>
      </c>
      <c r="N1401" cm="1">
        <f t="array" ref="N1401:Q1401">_xlfn.XLOOKUP($B1401,'Raw -orders'!$A:$A,'Raw -orders'!$B:$E)</f>
        <v>201</v>
      </c>
      <c r="O1401">
        <v>36160</v>
      </c>
      <c r="P1401" s="1">
        <v>44482</v>
      </c>
      <c r="Q1401" s="1">
        <v>44485</v>
      </c>
      <c r="R1401" t="str" cm="1">
        <f t="array" ref="R1401:Y1401">_xlfn.XLOOKUP($N1401,'Raw - customers'!$A:$A,'Raw - customers'!$B:$I)</f>
        <v>Loni Tort</v>
      </c>
      <c r="S1401" t="str">
        <v>Polygender</v>
      </c>
      <c r="T1401">
        <v>58</v>
      </c>
      <c r="U1401" t="str">
        <v>76 Zac KnollSuite 031</v>
      </c>
      <c r="V1401">
        <v>4396</v>
      </c>
      <c r="W1401" t="str">
        <v>Joelmouth</v>
      </c>
      <c r="X1401" t="str">
        <v>Australian Capital Territory</v>
      </c>
      <c r="Y1401" t="str">
        <v>Australia</v>
      </c>
      <c r="Z1401">
        <v>10</v>
      </c>
      <c r="AA1401" s="3" t="str">
        <f t="shared" si="43"/>
        <v>0 to 10</v>
      </c>
      <c r="AP1401" s="6">
        <v>201</v>
      </c>
      <c r="AQ1401" s="6" t="s">
        <v>1350</v>
      </c>
    </row>
    <row r="1402" spans="1:43" x14ac:dyDescent="0.25">
      <c r="A1402">
        <v>1400</v>
      </c>
      <c r="B1402">
        <v>288</v>
      </c>
      <c r="C1402">
        <v>888</v>
      </c>
      <c r="D1402">
        <v>94</v>
      </c>
      <c r="E1402">
        <v>3</v>
      </c>
      <c r="F1402">
        <v>282</v>
      </c>
      <c r="G1402" t="str">
        <f>VLOOKUP($C1402,'Raw-products'!$A$2:$H$1261,MATCH(G$1,'Raw-products'!$A$1:$H$1,0))</f>
        <v>Trousers</v>
      </c>
      <c r="H1402" t="str">
        <f>VLOOKUP($C1402,'Raw-products'!$A$2:$H$1261,MATCH(H$1,'Raw-products'!$A$1:$H$1,0))</f>
        <v>Cords</v>
      </c>
      <c r="I1402" t="str">
        <f>VLOOKUP($C1402,'Raw-products'!$A$2:$H$1261,MATCH(I$1,'Raw-products'!$A$1:$H$1,0))</f>
        <v>L</v>
      </c>
      <c r="J1402" t="str">
        <f>VLOOKUP($C1402,'Raw-products'!$A$2:$H$1261,MATCH(J$1,'Raw-products'!$A$1:$H$1,0))</f>
        <v>yellow</v>
      </c>
      <c r="K1402">
        <f>VLOOKUP($C1402,'Raw-products'!$A$2:$H$1261,MATCH(K$1,'Raw-products'!$A$1:$H$1,0))</f>
        <v>113</v>
      </c>
      <c r="L1402">
        <f>VLOOKUP($C1402,'Raw-products'!$A$2:$H$1261,MATCH(L$1,'Raw-products'!$A$1:$H$1,0))</f>
        <v>62</v>
      </c>
      <c r="M1402" s="5">
        <f t="shared" si="42"/>
        <v>7006</v>
      </c>
      <c r="N1402" cm="1">
        <f t="array" ref="N1402:Q1402">_xlfn.XLOOKUP($B1402,'Raw -orders'!$A:$A,'Raw -orders'!$B:$E)</f>
        <v>201</v>
      </c>
      <c r="O1402">
        <v>36160</v>
      </c>
      <c r="P1402" s="1">
        <v>44482</v>
      </c>
      <c r="Q1402" s="1">
        <v>44485</v>
      </c>
      <c r="R1402" t="str" cm="1">
        <f t="array" ref="R1402:Y1402">_xlfn.XLOOKUP($N1402,'Raw - customers'!$A:$A,'Raw - customers'!$B:$I)</f>
        <v>Loni Tort</v>
      </c>
      <c r="S1402" t="str">
        <v>Polygender</v>
      </c>
      <c r="T1402">
        <v>58</v>
      </c>
      <c r="U1402" t="str">
        <v>76 Zac KnollSuite 031</v>
      </c>
      <c r="V1402">
        <v>4396</v>
      </c>
      <c r="W1402" t="str">
        <v>Joelmouth</v>
      </c>
      <c r="X1402" t="str">
        <v>Australian Capital Territory</v>
      </c>
      <c r="Y1402" t="str">
        <v>Australia</v>
      </c>
      <c r="Z1402">
        <v>10</v>
      </c>
      <c r="AA1402" s="3" t="str">
        <f t="shared" si="43"/>
        <v>0 to 10</v>
      </c>
      <c r="AP1402" s="6">
        <v>201</v>
      </c>
      <c r="AQ1402" s="6" t="s">
        <v>1350</v>
      </c>
    </row>
    <row r="1403" spans="1:43" x14ac:dyDescent="0.25">
      <c r="A1403">
        <v>1401</v>
      </c>
      <c r="B1403">
        <v>288</v>
      </c>
      <c r="C1403">
        <v>1203</v>
      </c>
      <c r="D1403">
        <v>105</v>
      </c>
      <c r="E1403">
        <v>1</v>
      </c>
      <c r="F1403">
        <v>105</v>
      </c>
      <c r="G1403" t="str">
        <f>VLOOKUP($C1403,'Raw-products'!$A$2:$H$1261,MATCH(G$1,'Raw-products'!$A$1:$H$1,0))</f>
        <v>Trousers</v>
      </c>
      <c r="H1403" t="str">
        <f>VLOOKUP($C1403,'Raw-products'!$A$2:$H$1261,MATCH(H$1,'Raw-products'!$A$1:$H$1,0))</f>
        <v>Pleated</v>
      </c>
      <c r="I1403" t="str">
        <f>VLOOKUP($C1403,'Raw-products'!$A$2:$H$1261,MATCH(I$1,'Raw-products'!$A$1:$H$1,0))</f>
        <v>L</v>
      </c>
      <c r="J1403" t="str">
        <f>VLOOKUP($C1403,'Raw-products'!$A$2:$H$1261,MATCH(J$1,'Raw-products'!$A$1:$H$1,0))</f>
        <v>yellow</v>
      </c>
      <c r="K1403">
        <f>VLOOKUP($C1403,'Raw-products'!$A$2:$H$1261,MATCH(K$1,'Raw-products'!$A$1:$H$1,0))</f>
        <v>90</v>
      </c>
      <c r="L1403">
        <f>VLOOKUP($C1403,'Raw-products'!$A$2:$H$1261,MATCH(L$1,'Raw-products'!$A$1:$H$1,0))</f>
        <v>62</v>
      </c>
      <c r="M1403" s="5">
        <f t="shared" si="42"/>
        <v>5580</v>
      </c>
      <c r="N1403" cm="1">
        <f t="array" ref="N1403:Q1403">_xlfn.XLOOKUP($B1403,'Raw -orders'!$A:$A,'Raw -orders'!$B:$E)</f>
        <v>201</v>
      </c>
      <c r="O1403">
        <v>36160</v>
      </c>
      <c r="P1403" s="1">
        <v>44482</v>
      </c>
      <c r="Q1403" s="1">
        <v>44485</v>
      </c>
      <c r="R1403" t="str" cm="1">
        <f t="array" ref="R1403:Y1403">_xlfn.XLOOKUP($N1403,'Raw - customers'!$A:$A,'Raw - customers'!$B:$I)</f>
        <v>Loni Tort</v>
      </c>
      <c r="S1403" t="str">
        <v>Polygender</v>
      </c>
      <c r="T1403">
        <v>58</v>
      </c>
      <c r="U1403" t="str">
        <v>76 Zac KnollSuite 031</v>
      </c>
      <c r="V1403">
        <v>4396</v>
      </c>
      <c r="W1403" t="str">
        <v>Joelmouth</v>
      </c>
      <c r="X1403" t="str">
        <v>Australian Capital Territory</v>
      </c>
      <c r="Y1403" t="str">
        <v>Australia</v>
      </c>
      <c r="Z1403">
        <v>10</v>
      </c>
      <c r="AA1403" s="3" t="str">
        <f t="shared" si="43"/>
        <v>0 to 10</v>
      </c>
      <c r="AP1403" s="6">
        <v>201</v>
      </c>
      <c r="AQ1403" s="6" t="s">
        <v>1350</v>
      </c>
    </row>
    <row r="1404" spans="1:43" x14ac:dyDescent="0.25">
      <c r="A1404">
        <v>1402</v>
      </c>
      <c r="B1404">
        <v>288</v>
      </c>
      <c r="C1404">
        <v>847</v>
      </c>
      <c r="D1404">
        <v>113</v>
      </c>
      <c r="E1404">
        <v>2</v>
      </c>
      <c r="F1404">
        <v>226</v>
      </c>
      <c r="G1404" t="str">
        <f>VLOOKUP($C1404,'Raw-products'!$A$2:$H$1261,MATCH(G$1,'Raw-products'!$A$1:$H$1,0))</f>
        <v>Trousers</v>
      </c>
      <c r="H1404" t="str">
        <f>VLOOKUP($C1404,'Raw-products'!$A$2:$H$1261,MATCH(H$1,'Raw-products'!$A$1:$H$1,0))</f>
        <v>Chinos</v>
      </c>
      <c r="I1404" t="str">
        <f>VLOOKUP($C1404,'Raw-products'!$A$2:$H$1261,MATCH(I$1,'Raw-products'!$A$1:$H$1,0))</f>
        <v>M</v>
      </c>
      <c r="J1404" t="str">
        <f>VLOOKUP($C1404,'Raw-products'!$A$2:$H$1261,MATCH(J$1,'Raw-products'!$A$1:$H$1,0))</f>
        <v>orange</v>
      </c>
      <c r="K1404">
        <f>VLOOKUP($C1404,'Raw-products'!$A$2:$H$1261,MATCH(K$1,'Raw-products'!$A$1:$H$1,0))</f>
        <v>100</v>
      </c>
      <c r="L1404">
        <f>VLOOKUP($C1404,'Raw-products'!$A$2:$H$1261,MATCH(L$1,'Raw-products'!$A$1:$H$1,0))</f>
        <v>73</v>
      </c>
      <c r="M1404" s="5">
        <f t="shared" si="42"/>
        <v>7300</v>
      </c>
      <c r="N1404" cm="1">
        <f t="array" ref="N1404:Q1404">_xlfn.XLOOKUP($B1404,'Raw -orders'!$A:$A,'Raw -orders'!$B:$E)</f>
        <v>201</v>
      </c>
      <c r="O1404">
        <v>36160</v>
      </c>
      <c r="P1404" s="1">
        <v>44482</v>
      </c>
      <c r="Q1404" s="1">
        <v>44485</v>
      </c>
      <c r="R1404" t="str" cm="1">
        <f t="array" ref="R1404:Y1404">_xlfn.XLOOKUP($N1404,'Raw - customers'!$A:$A,'Raw - customers'!$B:$I)</f>
        <v>Loni Tort</v>
      </c>
      <c r="S1404" t="str">
        <v>Polygender</v>
      </c>
      <c r="T1404">
        <v>58</v>
      </c>
      <c r="U1404" t="str">
        <v>76 Zac KnollSuite 031</v>
      </c>
      <c r="V1404">
        <v>4396</v>
      </c>
      <c r="W1404" t="str">
        <v>Joelmouth</v>
      </c>
      <c r="X1404" t="str">
        <v>Australian Capital Territory</v>
      </c>
      <c r="Y1404" t="str">
        <v>Australia</v>
      </c>
      <c r="Z1404">
        <v>10</v>
      </c>
      <c r="AA1404" s="3" t="str">
        <f t="shared" si="43"/>
        <v>0 to 10</v>
      </c>
      <c r="AP1404" s="6">
        <v>201</v>
      </c>
      <c r="AQ1404" s="6" t="s">
        <v>1350</v>
      </c>
    </row>
    <row r="1405" spans="1:43" x14ac:dyDescent="0.25">
      <c r="A1405">
        <v>1403</v>
      </c>
      <c r="B1405">
        <v>288</v>
      </c>
      <c r="C1405">
        <v>395</v>
      </c>
      <c r="D1405">
        <v>119</v>
      </c>
      <c r="E1405">
        <v>1</v>
      </c>
      <c r="F1405">
        <v>119</v>
      </c>
      <c r="G1405" t="str">
        <f>VLOOKUP($C1405,'Raw-products'!$A$2:$H$1261,MATCH(G$1,'Raw-products'!$A$1:$H$1,0))</f>
        <v>Shirt</v>
      </c>
      <c r="H1405" t="str">
        <f>VLOOKUP($C1405,'Raw-products'!$A$2:$H$1261,MATCH(H$1,'Raw-products'!$A$1:$H$1,0))</f>
        <v>Casual Slim Fit</v>
      </c>
      <c r="I1405" t="str">
        <f>VLOOKUP($C1405,'Raw-products'!$A$2:$H$1261,MATCH(I$1,'Raw-products'!$A$1:$H$1,0))</f>
        <v>XS</v>
      </c>
      <c r="J1405" t="str">
        <f>VLOOKUP($C1405,'Raw-products'!$A$2:$H$1261,MATCH(J$1,'Raw-products'!$A$1:$H$1,0))</f>
        <v>yellow</v>
      </c>
      <c r="K1405">
        <f>VLOOKUP($C1405,'Raw-products'!$A$2:$H$1261,MATCH(K$1,'Raw-products'!$A$1:$H$1,0))</f>
        <v>113</v>
      </c>
      <c r="L1405">
        <f>VLOOKUP($C1405,'Raw-products'!$A$2:$H$1261,MATCH(L$1,'Raw-products'!$A$1:$H$1,0))</f>
        <v>63</v>
      </c>
      <c r="M1405" s="5">
        <f t="shared" si="42"/>
        <v>7119</v>
      </c>
      <c r="N1405" cm="1">
        <f t="array" ref="N1405:Q1405">_xlfn.XLOOKUP($B1405,'Raw -orders'!$A:$A,'Raw -orders'!$B:$E)</f>
        <v>201</v>
      </c>
      <c r="O1405">
        <v>36160</v>
      </c>
      <c r="P1405" s="1">
        <v>44482</v>
      </c>
      <c r="Q1405" s="1">
        <v>44485</v>
      </c>
      <c r="R1405" t="str" cm="1">
        <f t="array" ref="R1405:Y1405">_xlfn.XLOOKUP($N1405,'Raw - customers'!$A:$A,'Raw - customers'!$B:$I)</f>
        <v>Loni Tort</v>
      </c>
      <c r="S1405" t="str">
        <v>Polygender</v>
      </c>
      <c r="T1405">
        <v>58</v>
      </c>
      <c r="U1405" t="str">
        <v>76 Zac KnollSuite 031</v>
      </c>
      <c r="V1405">
        <v>4396</v>
      </c>
      <c r="W1405" t="str">
        <v>Joelmouth</v>
      </c>
      <c r="X1405" t="str">
        <v>Australian Capital Territory</v>
      </c>
      <c r="Y1405" t="str">
        <v>Australia</v>
      </c>
      <c r="Z1405">
        <v>10</v>
      </c>
      <c r="AA1405" s="3" t="str">
        <f t="shared" si="43"/>
        <v>0 to 10</v>
      </c>
      <c r="AP1405" s="6">
        <v>201</v>
      </c>
      <c r="AQ1405" s="6" t="s">
        <v>1350</v>
      </c>
    </row>
    <row r="1406" spans="1:43" x14ac:dyDescent="0.25">
      <c r="A1406">
        <v>1404</v>
      </c>
      <c r="B1406">
        <v>289</v>
      </c>
      <c r="C1406">
        <v>828</v>
      </c>
      <c r="D1406">
        <v>117</v>
      </c>
      <c r="E1406">
        <v>2</v>
      </c>
      <c r="F1406">
        <v>234</v>
      </c>
      <c r="G1406" t="str">
        <f>VLOOKUP($C1406,'Raw-products'!$A$2:$H$1261,MATCH(G$1,'Raw-products'!$A$1:$H$1,0))</f>
        <v>Jacket</v>
      </c>
      <c r="H1406" t="str">
        <f>VLOOKUP($C1406,'Raw-products'!$A$2:$H$1261,MATCH(H$1,'Raw-products'!$A$1:$H$1,0))</f>
        <v>Shearling</v>
      </c>
      <c r="I1406" t="str">
        <f>VLOOKUP($C1406,'Raw-products'!$A$2:$H$1261,MATCH(I$1,'Raw-products'!$A$1:$H$1,0))</f>
        <v>L</v>
      </c>
      <c r="J1406" t="str">
        <f>VLOOKUP($C1406,'Raw-products'!$A$2:$H$1261,MATCH(J$1,'Raw-products'!$A$1:$H$1,0))</f>
        <v>blue</v>
      </c>
      <c r="K1406">
        <f>VLOOKUP($C1406,'Raw-products'!$A$2:$H$1261,MATCH(K$1,'Raw-products'!$A$1:$H$1,0))</f>
        <v>95</v>
      </c>
      <c r="L1406">
        <f>VLOOKUP($C1406,'Raw-products'!$A$2:$H$1261,MATCH(L$1,'Raw-products'!$A$1:$H$1,0))</f>
        <v>64</v>
      </c>
      <c r="M1406" s="5">
        <f t="shared" si="42"/>
        <v>6080</v>
      </c>
      <c r="N1406" cm="1">
        <f t="array" ref="N1406:Q1406">_xlfn.XLOOKUP($B1406,'Raw -orders'!$A:$A,'Raw -orders'!$B:$E)</f>
        <v>977</v>
      </c>
      <c r="O1406">
        <v>10046</v>
      </c>
      <c r="P1406" s="1">
        <v>44222</v>
      </c>
      <c r="Q1406" s="1">
        <v>44243</v>
      </c>
      <c r="R1406" t="str" cm="1">
        <f t="array" ref="R1406:Y1406">_xlfn.XLOOKUP($N1406,'Raw - customers'!$A:$A,'Raw - customers'!$B:$I)</f>
        <v>Michell Lappine</v>
      </c>
      <c r="S1406" t="str">
        <v>Polygender</v>
      </c>
      <c r="T1406">
        <v>34</v>
      </c>
      <c r="U1406" t="str">
        <v>9726 Eliza GroveApt. 938</v>
      </c>
      <c r="V1406">
        <v>3164</v>
      </c>
      <c r="W1406" t="str">
        <v>East Sophia</v>
      </c>
      <c r="X1406" t="str">
        <v>Queensland</v>
      </c>
      <c r="Y1406" t="str">
        <v>Australia</v>
      </c>
      <c r="Z1406">
        <v>1</v>
      </c>
      <c r="AA1406" s="3" t="str">
        <f t="shared" si="43"/>
        <v>20 to 30</v>
      </c>
      <c r="AP1406" s="6">
        <v>977</v>
      </c>
      <c r="AQ1406" s="6" t="s">
        <v>1355</v>
      </c>
    </row>
    <row r="1407" spans="1:43" x14ac:dyDescent="0.25">
      <c r="A1407">
        <v>1405</v>
      </c>
      <c r="B1407">
        <v>289</v>
      </c>
      <c r="C1407">
        <v>422</v>
      </c>
      <c r="D1407">
        <v>107</v>
      </c>
      <c r="E1407">
        <v>1</v>
      </c>
      <c r="F1407">
        <v>107</v>
      </c>
      <c r="G1407" t="str">
        <f>VLOOKUP($C1407,'Raw-products'!$A$2:$H$1261,MATCH(G$1,'Raw-products'!$A$1:$H$1,0))</f>
        <v>Jacket</v>
      </c>
      <c r="H1407" t="str">
        <f>VLOOKUP($C1407,'Raw-products'!$A$2:$H$1261,MATCH(H$1,'Raw-products'!$A$1:$H$1,0))</f>
        <v>Denim</v>
      </c>
      <c r="I1407" t="str">
        <f>VLOOKUP($C1407,'Raw-products'!$A$2:$H$1261,MATCH(I$1,'Raw-products'!$A$1:$H$1,0))</f>
        <v>M</v>
      </c>
      <c r="J1407" t="str">
        <f>VLOOKUP($C1407,'Raw-products'!$A$2:$H$1261,MATCH(J$1,'Raw-products'!$A$1:$H$1,0))</f>
        <v>red</v>
      </c>
      <c r="K1407">
        <f>VLOOKUP($C1407,'Raw-products'!$A$2:$H$1261,MATCH(K$1,'Raw-products'!$A$1:$H$1,0))</f>
        <v>92</v>
      </c>
      <c r="L1407">
        <f>VLOOKUP($C1407,'Raw-products'!$A$2:$H$1261,MATCH(L$1,'Raw-products'!$A$1:$H$1,0))</f>
        <v>43</v>
      </c>
      <c r="M1407" s="5">
        <f t="shared" si="42"/>
        <v>3956</v>
      </c>
      <c r="N1407" cm="1">
        <f t="array" ref="N1407:Q1407">_xlfn.XLOOKUP($B1407,'Raw -orders'!$A:$A,'Raw -orders'!$B:$E)</f>
        <v>977</v>
      </c>
      <c r="O1407">
        <v>10046</v>
      </c>
      <c r="P1407" s="1">
        <v>44222</v>
      </c>
      <c r="Q1407" s="1">
        <v>44243</v>
      </c>
      <c r="R1407" t="str" cm="1">
        <f t="array" ref="R1407:Y1407">_xlfn.XLOOKUP($N1407,'Raw - customers'!$A:$A,'Raw - customers'!$B:$I)</f>
        <v>Michell Lappine</v>
      </c>
      <c r="S1407" t="str">
        <v>Polygender</v>
      </c>
      <c r="T1407">
        <v>34</v>
      </c>
      <c r="U1407" t="str">
        <v>9726 Eliza GroveApt. 938</v>
      </c>
      <c r="V1407">
        <v>3164</v>
      </c>
      <c r="W1407" t="str">
        <v>East Sophia</v>
      </c>
      <c r="X1407" t="str">
        <v>Queensland</v>
      </c>
      <c r="Y1407" t="str">
        <v>Australia</v>
      </c>
      <c r="Z1407">
        <v>1</v>
      </c>
      <c r="AA1407" s="3" t="str">
        <f t="shared" si="43"/>
        <v>20 to 30</v>
      </c>
      <c r="AP1407" s="6">
        <v>977</v>
      </c>
      <c r="AQ1407" s="6" t="s">
        <v>1355</v>
      </c>
    </row>
    <row r="1408" spans="1:43" x14ac:dyDescent="0.25">
      <c r="A1408">
        <v>1406</v>
      </c>
      <c r="B1408">
        <v>289</v>
      </c>
      <c r="C1408">
        <v>1141</v>
      </c>
      <c r="D1408">
        <v>102</v>
      </c>
      <c r="E1408">
        <v>1</v>
      </c>
      <c r="F1408">
        <v>102</v>
      </c>
      <c r="G1408" t="str">
        <f>VLOOKUP($C1408,'Raw-products'!$A$2:$H$1261,MATCH(G$1,'Raw-products'!$A$1:$H$1,0))</f>
        <v>Trousers</v>
      </c>
      <c r="H1408" t="str">
        <f>VLOOKUP($C1408,'Raw-products'!$A$2:$H$1261,MATCH(H$1,'Raw-products'!$A$1:$H$1,0))</f>
        <v>Cargo Pants</v>
      </c>
      <c r="I1408" t="str">
        <f>VLOOKUP($C1408,'Raw-products'!$A$2:$H$1261,MATCH(I$1,'Raw-products'!$A$1:$H$1,0))</f>
        <v>S</v>
      </c>
      <c r="J1408" t="str">
        <f>VLOOKUP($C1408,'Raw-products'!$A$2:$H$1261,MATCH(J$1,'Raw-products'!$A$1:$H$1,0))</f>
        <v>blue</v>
      </c>
      <c r="K1408">
        <f>VLOOKUP($C1408,'Raw-products'!$A$2:$H$1261,MATCH(K$1,'Raw-products'!$A$1:$H$1,0))</f>
        <v>106</v>
      </c>
      <c r="L1408">
        <f>VLOOKUP($C1408,'Raw-products'!$A$2:$H$1261,MATCH(L$1,'Raw-products'!$A$1:$H$1,0))</f>
        <v>63</v>
      </c>
      <c r="M1408" s="5">
        <f t="shared" si="42"/>
        <v>6678</v>
      </c>
      <c r="N1408" cm="1">
        <f t="array" ref="N1408:Q1408">_xlfn.XLOOKUP($B1408,'Raw -orders'!$A:$A,'Raw -orders'!$B:$E)</f>
        <v>977</v>
      </c>
      <c r="O1408">
        <v>10046</v>
      </c>
      <c r="P1408" s="1">
        <v>44222</v>
      </c>
      <c r="Q1408" s="1">
        <v>44243</v>
      </c>
      <c r="R1408" t="str" cm="1">
        <f t="array" ref="R1408:Y1408">_xlfn.XLOOKUP($N1408,'Raw - customers'!$A:$A,'Raw - customers'!$B:$I)</f>
        <v>Michell Lappine</v>
      </c>
      <c r="S1408" t="str">
        <v>Polygender</v>
      </c>
      <c r="T1408">
        <v>34</v>
      </c>
      <c r="U1408" t="str">
        <v>9726 Eliza GroveApt. 938</v>
      </c>
      <c r="V1408">
        <v>3164</v>
      </c>
      <c r="W1408" t="str">
        <v>East Sophia</v>
      </c>
      <c r="X1408" t="str">
        <v>Queensland</v>
      </c>
      <c r="Y1408" t="str">
        <v>Australia</v>
      </c>
      <c r="Z1408">
        <v>1</v>
      </c>
      <c r="AA1408" s="3" t="str">
        <f t="shared" si="43"/>
        <v>20 to 30</v>
      </c>
      <c r="AP1408" s="6">
        <v>977</v>
      </c>
      <c r="AQ1408" s="6" t="s">
        <v>1355</v>
      </c>
    </row>
    <row r="1409" spans="1:43" x14ac:dyDescent="0.25">
      <c r="A1409">
        <v>1407</v>
      </c>
      <c r="B1409">
        <v>289</v>
      </c>
      <c r="C1409">
        <v>599</v>
      </c>
      <c r="D1409">
        <v>112</v>
      </c>
      <c r="E1409">
        <v>2</v>
      </c>
      <c r="F1409">
        <v>224</v>
      </c>
      <c r="G1409" t="str">
        <f>VLOOKUP($C1409,'Raw-products'!$A$2:$H$1261,MATCH(G$1,'Raw-products'!$A$1:$H$1,0))</f>
        <v>Jacket</v>
      </c>
      <c r="H1409" t="str">
        <f>VLOOKUP($C1409,'Raw-products'!$A$2:$H$1261,MATCH(H$1,'Raw-products'!$A$1:$H$1,0))</f>
        <v>Cardigan</v>
      </c>
      <c r="I1409" t="str">
        <f>VLOOKUP($C1409,'Raw-products'!$A$2:$H$1261,MATCH(I$1,'Raw-products'!$A$1:$H$1,0))</f>
        <v>XL</v>
      </c>
      <c r="J1409" t="str">
        <f>VLOOKUP($C1409,'Raw-products'!$A$2:$H$1261,MATCH(J$1,'Raw-products'!$A$1:$H$1,0))</f>
        <v>red</v>
      </c>
      <c r="K1409">
        <f>VLOOKUP($C1409,'Raw-products'!$A$2:$H$1261,MATCH(K$1,'Raw-products'!$A$1:$H$1,0))</f>
        <v>118</v>
      </c>
      <c r="L1409">
        <f>VLOOKUP($C1409,'Raw-products'!$A$2:$H$1261,MATCH(L$1,'Raw-products'!$A$1:$H$1,0))</f>
        <v>54</v>
      </c>
      <c r="M1409" s="5">
        <f t="shared" si="42"/>
        <v>6372</v>
      </c>
      <c r="N1409" cm="1">
        <f t="array" ref="N1409:Q1409">_xlfn.XLOOKUP($B1409,'Raw -orders'!$A:$A,'Raw -orders'!$B:$E)</f>
        <v>977</v>
      </c>
      <c r="O1409">
        <v>10046</v>
      </c>
      <c r="P1409" s="1">
        <v>44222</v>
      </c>
      <c r="Q1409" s="1">
        <v>44243</v>
      </c>
      <c r="R1409" t="str" cm="1">
        <f t="array" ref="R1409:Y1409">_xlfn.XLOOKUP($N1409,'Raw - customers'!$A:$A,'Raw - customers'!$B:$I)</f>
        <v>Michell Lappine</v>
      </c>
      <c r="S1409" t="str">
        <v>Polygender</v>
      </c>
      <c r="T1409">
        <v>34</v>
      </c>
      <c r="U1409" t="str">
        <v>9726 Eliza GroveApt. 938</v>
      </c>
      <c r="V1409">
        <v>3164</v>
      </c>
      <c r="W1409" t="str">
        <v>East Sophia</v>
      </c>
      <c r="X1409" t="str">
        <v>Queensland</v>
      </c>
      <c r="Y1409" t="str">
        <v>Australia</v>
      </c>
      <c r="Z1409">
        <v>1</v>
      </c>
      <c r="AA1409" s="3" t="str">
        <f t="shared" si="43"/>
        <v>20 to 30</v>
      </c>
      <c r="AP1409" s="6">
        <v>977</v>
      </c>
      <c r="AQ1409" s="6" t="s">
        <v>1355</v>
      </c>
    </row>
    <row r="1410" spans="1:43" x14ac:dyDescent="0.25">
      <c r="A1410">
        <v>1408</v>
      </c>
      <c r="B1410">
        <v>289</v>
      </c>
      <c r="C1410">
        <v>481</v>
      </c>
      <c r="D1410">
        <v>118</v>
      </c>
      <c r="E1410">
        <v>2</v>
      </c>
      <c r="F1410">
        <v>236</v>
      </c>
      <c r="G1410" t="str">
        <f>VLOOKUP($C1410,'Raw-products'!$A$2:$H$1261,MATCH(G$1,'Raw-products'!$A$1:$H$1,0))</f>
        <v>Jacket</v>
      </c>
      <c r="H1410" t="str">
        <f>VLOOKUP($C1410,'Raw-products'!$A$2:$H$1261,MATCH(H$1,'Raw-products'!$A$1:$H$1,0))</f>
        <v>Puffer</v>
      </c>
      <c r="I1410" t="str">
        <f>VLOOKUP($C1410,'Raw-products'!$A$2:$H$1261,MATCH(I$1,'Raw-products'!$A$1:$H$1,0))</f>
        <v>S</v>
      </c>
      <c r="J1410" t="str">
        <f>VLOOKUP($C1410,'Raw-products'!$A$2:$H$1261,MATCH(J$1,'Raw-products'!$A$1:$H$1,0))</f>
        <v>indigo</v>
      </c>
      <c r="K1410">
        <f>VLOOKUP($C1410,'Raw-products'!$A$2:$H$1261,MATCH(K$1,'Raw-products'!$A$1:$H$1,0))</f>
        <v>110</v>
      </c>
      <c r="L1410">
        <f>VLOOKUP($C1410,'Raw-products'!$A$2:$H$1261,MATCH(L$1,'Raw-products'!$A$1:$H$1,0))</f>
        <v>62</v>
      </c>
      <c r="M1410" s="5">
        <f t="shared" si="42"/>
        <v>6820</v>
      </c>
      <c r="N1410" cm="1">
        <f t="array" ref="N1410:Q1410">_xlfn.XLOOKUP($B1410,'Raw -orders'!$A:$A,'Raw -orders'!$B:$E)</f>
        <v>977</v>
      </c>
      <c r="O1410">
        <v>10046</v>
      </c>
      <c r="P1410" s="1">
        <v>44222</v>
      </c>
      <c r="Q1410" s="1">
        <v>44243</v>
      </c>
      <c r="R1410" t="str" cm="1">
        <f t="array" ref="R1410:Y1410">_xlfn.XLOOKUP($N1410,'Raw - customers'!$A:$A,'Raw - customers'!$B:$I)</f>
        <v>Michell Lappine</v>
      </c>
      <c r="S1410" t="str">
        <v>Polygender</v>
      </c>
      <c r="T1410">
        <v>34</v>
      </c>
      <c r="U1410" t="str">
        <v>9726 Eliza GroveApt. 938</v>
      </c>
      <c r="V1410">
        <v>3164</v>
      </c>
      <c r="W1410" t="str">
        <v>East Sophia</v>
      </c>
      <c r="X1410" t="str">
        <v>Queensland</v>
      </c>
      <c r="Y1410" t="str">
        <v>Australia</v>
      </c>
      <c r="Z1410">
        <v>1</v>
      </c>
      <c r="AA1410" s="3" t="str">
        <f t="shared" si="43"/>
        <v>20 to 30</v>
      </c>
      <c r="AP1410" s="6">
        <v>977</v>
      </c>
      <c r="AQ1410" s="6" t="s">
        <v>1355</v>
      </c>
    </row>
    <row r="1411" spans="1:43" x14ac:dyDescent="0.25">
      <c r="A1411">
        <v>1409</v>
      </c>
      <c r="B1411">
        <v>289</v>
      </c>
      <c r="C1411">
        <v>736</v>
      </c>
      <c r="D1411">
        <v>109</v>
      </c>
      <c r="E1411">
        <v>2</v>
      </c>
      <c r="F1411">
        <v>218</v>
      </c>
      <c r="G1411" t="str">
        <f>VLOOKUP($C1411,'Raw-products'!$A$2:$H$1261,MATCH(G$1,'Raw-products'!$A$1:$H$1,0))</f>
        <v>Jacket</v>
      </c>
      <c r="H1411" t="str">
        <f>VLOOKUP($C1411,'Raw-products'!$A$2:$H$1261,MATCH(H$1,'Raw-products'!$A$1:$H$1,0))</f>
        <v>Peacoat</v>
      </c>
      <c r="I1411" t="str">
        <f>VLOOKUP($C1411,'Raw-products'!$A$2:$H$1261,MATCH(I$1,'Raw-products'!$A$1:$H$1,0))</f>
        <v>S</v>
      </c>
      <c r="J1411" t="str">
        <f>VLOOKUP($C1411,'Raw-products'!$A$2:$H$1261,MATCH(J$1,'Raw-products'!$A$1:$H$1,0))</f>
        <v>red</v>
      </c>
      <c r="K1411">
        <f>VLOOKUP($C1411,'Raw-products'!$A$2:$H$1261,MATCH(K$1,'Raw-products'!$A$1:$H$1,0))</f>
        <v>102</v>
      </c>
      <c r="L1411">
        <f>VLOOKUP($C1411,'Raw-products'!$A$2:$H$1261,MATCH(L$1,'Raw-products'!$A$1:$H$1,0))</f>
        <v>67</v>
      </c>
      <c r="M1411" s="5">
        <f t="shared" ref="M1411:M1474" si="44">$K1411*$L1411</f>
        <v>6834</v>
      </c>
      <c r="N1411" cm="1">
        <f t="array" ref="N1411:Q1411">_xlfn.XLOOKUP($B1411,'Raw -orders'!$A:$A,'Raw -orders'!$B:$E)</f>
        <v>977</v>
      </c>
      <c r="O1411">
        <v>10046</v>
      </c>
      <c r="P1411" s="1">
        <v>44222</v>
      </c>
      <c r="Q1411" s="1">
        <v>44243</v>
      </c>
      <c r="R1411" t="str" cm="1">
        <f t="array" ref="R1411:Y1411">_xlfn.XLOOKUP($N1411,'Raw - customers'!$A:$A,'Raw - customers'!$B:$I)</f>
        <v>Michell Lappine</v>
      </c>
      <c r="S1411" t="str">
        <v>Polygender</v>
      </c>
      <c r="T1411">
        <v>34</v>
      </c>
      <c r="U1411" t="str">
        <v>9726 Eliza GroveApt. 938</v>
      </c>
      <c r="V1411">
        <v>3164</v>
      </c>
      <c r="W1411" t="str">
        <v>East Sophia</v>
      </c>
      <c r="X1411" t="str">
        <v>Queensland</v>
      </c>
      <c r="Y1411" t="str">
        <v>Australia</v>
      </c>
      <c r="Z1411">
        <v>1</v>
      </c>
      <c r="AA1411" s="3" t="str">
        <f t="shared" ref="AA1411:AA1474" si="45">IF(AND(DATEDIF($P1411,$Q1411,"D")&gt;0,DATEDIF($P1411,$Q1411,"D")&lt;=10),"0 to 10",IF(AND(DATEDIF($P1411,$Q1411,"D")&gt;10,DATEDIF($P1411,$Q1411,"D")&lt;=20),"10 to 20",IF(AND(DATEDIF($P1411,$Q1411,"D")&gt;20,DATEDIF($P1411,$Q1411,"D")&lt;=30),"20 to 30")))</f>
        <v>20 to 30</v>
      </c>
      <c r="AP1411" s="6">
        <v>977</v>
      </c>
      <c r="AQ1411" s="6" t="s">
        <v>1355</v>
      </c>
    </row>
    <row r="1412" spans="1:43" x14ac:dyDescent="0.25">
      <c r="A1412">
        <v>1410</v>
      </c>
      <c r="B1412">
        <v>289</v>
      </c>
      <c r="C1412">
        <v>45</v>
      </c>
      <c r="D1412">
        <v>104</v>
      </c>
      <c r="E1412">
        <v>3</v>
      </c>
      <c r="F1412">
        <v>312</v>
      </c>
      <c r="G1412" t="str">
        <f>VLOOKUP($C1412,'Raw-products'!$A$2:$H$1261,MATCH(G$1,'Raw-products'!$A$1:$H$1,0))</f>
        <v>Shirt</v>
      </c>
      <c r="H1412" t="str">
        <f>VLOOKUP($C1412,'Raw-products'!$A$2:$H$1261,MATCH(H$1,'Raw-products'!$A$1:$H$1,0))</f>
        <v>Dress</v>
      </c>
      <c r="I1412" t="str">
        <f>VLOOKUP($C1412,'Raw-products'!$A$2:$H$1261,MATCH(I$1,'Raw-products'!$A$1:$H$1,0))</f>
        <v>XS</v>
      </c>
      <c r="J1412" t="str">
        <f>VLOOKUP($C1412,'Raw-products'!$A$2:$H$1261,MATCH(J$1,'Raw-products'!$A$1:$H$1,0))</f>
        <v>yellow</v>
      </c>
      <c r="K1412">
        <f>VLOOKUP($C1412,'Raw-products'!$A$2:$H$1261,MATCH(K$1,'Raw-products'!$A$1:$H$1,0))</f>
        <v>119</v>
      </c>
      <c r="L1412">
        <f>VLOOKUP($C1412,'Raw-products'!$A$2:$H$1261,MATCH(L$1,'Raw-products'!$A$1:$H$1,0))</f>
        <v>69</v>
      </c>
      <c r="M1412" s="5">
        <f t="shared" si="44"/>
        <v>8211</v>
      </c>
      <c r="N1412" cm="1">
        <f t="array" ref="N1412:Q1412">_xlfn.XLOOKUP($B1412,'Raw -orders'!$A:$A,'Raw -orders'!$B:$E)</f>
        <v>977</v>
      </c>
      <c r="O1412">
        <v>10046</v>
      </c>
      <c r="P1412" s="1">
        <v>44222</v>
      </c>
      <c r="Q1412" s="1">
        <v>44243</v>
      </c>
      <c r="R1412" t="str" cm="1">
        <f t="array" ref="R1412:Y1412">_xlfn.XLOOKUP($N1412,'Raw - customers'!$A:$A,'Raw - customers'!$B:$I)</f>
        <v>Michell Lappine</v>
      </c>
      <c r="S1412" t="str">
        <v>Polygender</v>
      </c>
      <c r="T1412">
        <v>34</v>
      </c>
      <c r="U1412" t="str">
        <v>9726 Eliza GroveApt. 938</v>
      </c>
      <c r="V1412">
        <v>3164</v>
      </c>
      <c r="W1412" t="str">
        <v>East Sophia</v>
      </c>
      <c r="X1412" t="str">
        <v>Queensland</v>
      </c>
      <c r="Y1412" t="str">
        <v>Australia</v>
      </c>
      <c r="Z1412">
        <v>1</v>
      </c>
      <c r="AA1412" s="3" t="str">
        <f t="shared" si="45"/>
        <v>20 to 30</v>
      </c>
      <c r="AP1412" s="6">
        <v>977</v>
      </c>
      <c r="AQ1412" s="6" t="s">
        <v>1355</v>
      </c>
    </row>
    <row r="1413" spans="1:43" x14ac:dyDescent="0.25">
      <c r="A1413">
        <v>1411</v>
      </c>
      <c r="B1413">
        <v>289</v>
      </c>
      <c r="C1413">
        <v>1045</v>
      </c>
      <c r="D1413">
        <v>90</v>
      </c>
      <c r="E1413">
        <v>1</v>
      </c>
      <c r="F1413">
        <v>90</v>
      </c>
      <c r="G1413" t="str">
        <f>VLOOKUP($C1413,'Raw-products'!$A$2:$H$1261,MATCH(G$1,'Raw-products'!$A$1:$H$1,0))</f>
        <v>Trousers</v>
      </c>
      <c r="H1413" t="str">
        <f>VLOOKUP($C1413,'Raw-products'!$A$2:$H$1261,MATCH(H$1,'Raw-products'!$A$1:$H$1,0))</f>
        <v>Relaxed Leg</v>
      </c>
      <c r="I1413" t="str">
        <f>VLOOKUP($C1413,'Raw-products'!$A$2:$H$1261,MATCH(I$1,'Raw-products'!$A$1:$H$1,0))</f>
        <v>XS</v>
      </c>
      <c r="J1413" t="str">
        <f>VLOOKUP($C1413,'Raw-products'!$A$2:$H$1261,MATCH(J$1,'Raw-products'!$A$1:$H$1,0))</f>
        <v>violet</v>
      </c>
      <c r="K1413">
        <f>VLOOKUP($C1413,'Raw-products'!$A$2:$H$1261,MATCH(K$1,'Raw-products'!$A$1:$H$1,0))</f>
        <v>95</v>
      </c>
      <c r="L1413">
        <f>VLOOKUP($C1413,'Raw-products'!$A$2:$H$1261,MATCH(L$1,'Raw-products'!$A$1:$H$1,0))</f>
        <v>49</v>
      </c>
      <c r="M1413" s="5">
        <f t="shared" si="44"/>
        <v>4655</v>
      </c>
      <c r="N1413" cm="1">
        <f t="array" ref="N1413:Q1413">_xlfn.XLOOKUP($B1413,'Raw -orders'!$A:$A,'Raw -orders'!$B:$E)</f>
        <v>977</v>
      </c>
      <c r="O1413">
        <v>10046</v>
      </c>
      <c r="P1413" s="1">
        <v>44222</v>
      </c>
      <c r="Q1413" s="1">
        <v>44243</v>
      </c>
      <c r="R1413" t="str" cm="1">
        <f t="array" ref="R1413:Y1413">_xlfn.XLOOKUP($N1413,'Raw - customers'!$A:$A,'Raw - customers'!$B:$I)</f>
        <v>Michell Lappine</v>
      </c>
      <c r="S1413" t="str">
        <v>Polygender</v>
      </c>
      <c r="T1413">
        <v>34</v>
      </c>
      <c r="U1413" t="str">
        <v>9726 Eliza GroveApt. 938</v>
      </c>
      <c r="V1413">
        <v>3164</v>
      </c>
      <c r="W1413" t="str">
        <v>East Sophia</v>
      </c>
      <c r="X1413" t="str">
        <v>Queensland</v>
      </c>
      <c r="Y1413" t="str">
        <v>Australia</v>
      </c>
      <c r="Z1413">
        <v>1</v>
      </c>
      <c r="AA1413" s="3" t="str">
        <f t="shared" si="45"/>
        <v>20 to 30</v>
      </c>
      <c r="AP1413" s="6">
        <v>977</v>
      </c>
      <c r="AQ1413" s="6" t="s">
        <v>1355</v>
      </c>
    </row>
    <row r="1414" spans="1:43" x14ac:dyDescent="0.25">
      <c r="A1414">
        <v>1412</v>
      </c>
      <c r="B1414">
        <v>289</v>
      </c>
      <c r="C1414">
        <v>463</v>
      </c>
      <c r="D1414">
        <v>118</v>
      </c>
      <c r="E1414">
        <v>2</v>
      </c>
      <c r="F1414">
        <v>236</v>
      </c>
      <c r="G1414" t="str">
        <f>VLOOKUP($C1414,'Raw-products'!$A$2:$H$1261,MATCH(G$1,'Raw-products'!$A$1:$H$1,0))</f>
        <v>Jacket</v>
      </c>
      <c r="H1414" t="str">
        <f>VLOOKUP($C1414,'Raw-products'!$A$2:$H$1261,MATCH(H$1,'Raw-products'!$A$1:$H$1,0))</f>
        <v>Puffer</v>
      </c>
      <c r="I1414" t="str">
        <f>VLOOKUP($C1414,'Raw-products'!$A$2:$H$1261,MATCH(I$1,'Raw-products'!$A$1:$H$1,0))</f>
        <v>L</v>
      </c>
      <c r="J1414" t="str">
        <f>VLOOKUP($C1414,'Raw-products'!$A$2:$H$1261,MATCH(J$1,'Raw-products'!$A$1:$H$1,0))</f>
        <v>orange</v>
      </c>
      <c r="K1414">
        <f>VLOOKUP($C1414,'Raw-products'!$A$2:$H$1261,MATCH(K$1,'Raw-products'!$A$1:$H$1,0))</f>
        <v>110</v>
      </c>
      <c r="L1414">
        <f>VLOOKUP($C1414,'Raw-products'!$A$2:$H$1261,MATCH(L$1,'Raw-products'!$A$1:$H$1,0))</f>
        <v>66</v>
      </c>
      <c r="M1414" s="5">
        <f t="shared" si="44"/>
        <v>7260</v>
      </c>
      <c r="N1414" cm="1">
        <f t="array" ref="N1414:Q1414">_xlfn.XLOOKUP($B1414,'Raw -orders'!$A:$A,'Raw -orders'!$B:$E)</f>
        <v>977</v>
      </c>
      <c r="O1414">
        <v>10046</v>
      </c>
      <c r="P1414" s="1">
        <v>44222</v>
      </c>
      <c r="Q1414" s="1">
        <v>44243</v>
      </c>
      <c r="R1414" t="str" cm="1">
        <f t="array" ref="R1414:Y1414">_xlfn.XLOOKUP($N1414,'Raw - customers'!$A:$A,'Raw - customers'!$B:$I)</f>
        <v>Michell Lappine</v>
      </c>
      <c r="S1414" t="str">
        <v>Polygender</v>
      </c>
      <c r="T1414">
        <v>34</v>
      </c>
      <c r="U1414" t="str">
        <v>9726 Eliza GroveApt. 938</v>
      </c>
      <c r="V1414">
        <v>3164</v>
      </c>
      <c r="W1414" t="str">
        <v>East Sophia</v>
      </c>
      <c r="X1414" t="str">
        <v>Queensland</v>
      </c>
      <c r="Y1414" t="str">
        <v>Australia</v>
      </c>
      <c r="Z1414">
        <v>1</v>
      </c>
      <c r="AA1414" s="3" t="str">
        <f t="shared" si="45"/>
        <v>20 to 30</v>
      </c>
      <c r="AP1414" s="6">
        <v>977</v>
      </c>
      <c r="AQ1414" s="6" t="s">
        <v>1355</v>
      </c>
    </row>
    <row r="1415" spans="1:43" x14ac:dyDescent="0.25">
      <c r="A1415">
        <v>1413</v>
      </c>
      <c r="B1415">
        <v>289</v>
      </c>
      <c r="C1415">
        <v>1150</v>
      </c>
      <c r="D1415">
        <v>102</v>
      </c>
      <c r="E1415">
        <v>2</v>
      </c>
      <c r="F1415">
        <v>204</v>
      </c>
      <c r="G1415" t="str">
        <f>VLOOKUP($C1415,'Raw-products'!$A$2:$H$1261,MATCH(G$1,'Raw-products'!$A$1:$H$1,0))</f>
        <v>Trousers</v>
      </c>
      <c r="H1415" t="str">
        <f>VLOOKUP($C1415,'Raw-products'!$A$2:$H$1261,MATCH(H$1,'Raw-products'!$A$1:$H$1,0))</f>
        <v>Cargo Pants</v>
      </c>
      <c r="I1415" t="str">
        <f>VLOOKUP($C1415,'Raw-products'!$A$2:$H$1261,MATCH(I$1,'Raw-products'!$A$1:$H$1,0))</f>
        <v>XS</v>
      </c>
      <c r="J1415" t="str">
        <f>VLOOKUP($C1415,'Raw-products'!$A$2:$H$1261,MATCH(J$1,'Raw-products'!$A$1:$H$1,0))</f>
        <v>violet</v>
      </c>
      <c r="K1415">
        <f>VLOOKUP($C1415,'Raw-products'!$A$2:$H$1261,MATCH(K$1,'Raw-products'!$A$1:$H$1,0))</f>
        <v>106</v>
      </c>
      <c r="L1415">
        <f>VLOOKUP($C1415,'Raw-products'!$A$2:$H$1261,MATCH(L$1,'Raw-products'!$A$1:$H$1,0))</f>
        <v>40</v>
      </c>
      <c r="M1415" s="5">
        <f t="shared" si="44"/>
        <v>4240</v>
      </c>
      <c r="N1415" cm="1">
        <f t="array" ref="N1415:Q1415">_xlfn.XLOOKUP($B1415,'Raw -orders'!$A:$A,'Raw -orders'!$B:$E)</f>
        <v>977</v>
      </c>
      <c r="O1415">
        <v>10046</v>
      </c>
      <c r="P1415" s="1">
        <v>44222</v>
      </c>
      <c r="Q1415" s="1">
        <v>44243</v>
      </c>
      <c r="R1415" t="str" cm="1">
        <f t="array" ref="R1415:Y1415">_xlfn.XLOOKUP($N1415,'Raw - customers'!$A:$A,'Raw - customers'!$B:$I)</f>
        <v>Michell Lappine</v>
      </c>
      <c r="S1415" t="str">
        <v>Polygender</v>
      </c>
      <c r="T1415">
        <v>34</v>
      </c>
      <c r="U1415" t="str">
        <v>9726 Eliza GroveApt. 938</v>
      </c>
      <c r="V1415">
        <v>3164</v>
      </c>
      <c r="W1415" t="str">
        <v>East Sophia</v>
      </c>
      <c r="X1415" t="str">
        <v>Queensland</v>
      </c>
      <c r="Y1415" t="str">
        <v>Australia</v>
      </c>
      <c r="Z1415">
        <v>1</v>
      </c>
      <c r="AA1415" s="3" t="str">
        <f t="shared" si="45"/>
        <v>20 to 30</v>
      </c>
      <c r="AP1415" s="6">
        <v>977</v>
      </c>
      <c r="AQ1415" s="6" t="s">
        <v>1355</v>
      </c>
    </row>
    <row r="1416" spans="1:43" x14ac:dyDescent="0.25">
      <c r="A1416">
        <v>1414</v>
      </c>
      <c r="B1416">
        <v>290</v>
      </c>
      <c r="C1416">
        <v>780</v>
      </c>
      <c r="D1416">
        <v>91</v>
      </c>
      <c r="E1416">
        <v>1</v>
      </c>
      <c r="F1416">
        <v>91</v>
      </c>
      <c r="G1416" t="str">
        <f>VLOOKUP($C1416,'Raw-products'!$A$2:$H$1261,MATCH(G$1,'Raw-products'!$A$1:$H$1,0))</f>
        <v>Jacket</v>
      </c>
      <c r="H1416" t="str">
        <f>VLOOKUP($C1416,'Raw-products'!$A$2:$H$1261,MATCH(H$1,'Raw-products'!$A$1:$H$1,0))</f>
        <v>Pullover</v>
      </c>
      <c r="I1416" t="str">
        <f>VLOOKUP($C1416,'Raw-products'!$A$2:$H$1261,MATCH(I$1,'Raw-products'!$A$1:$H$1,0))</f>
        <v>XS</v>
      </c>
      <c r="J1416" t="str">
        <f>VLOOKUP($C1416,'Raw-products'!$A$2:$H$1261,MATCH(J$1,'Raw-products'!$A$1:$H$1,0))</f>
        <v>yellow</v>
      </c>
      <c r="K1416">
        <f>VLOOKUP($C1416,'Raw-products'!$A$2:$H$1261,MATCH(K$1,'Raw-products'!$A$1:$H$1,0))</f>
        <v>114</v>
      </c>
      <c r="L1416">
        <f>VLOOKUP($C1416,'Raw-products'!$A$2:$H$1261,MATCH(L$1,'Raw-products'!$A$1:$H$1,0))</f>
        <v>65</v>
      </c>
      <c r="M1416" s="5">
        <f t="shared" si="44"/>
        <v>7410</v>
      </c>
      <c r="N1416" cm="1">
        <f t="array" ref="N1416:Q1416">_xlfn.XLOOKUP($B1416,'Raw -orders'!$A:$A,'Raw -orders'!$B:$E)</f>
        <v>364</v>
      </c>
      <c r="O1416">
        <v>48707</v>
      </c>
      <c r="P1416" s="1">
        <v>44409</v>
      </c>
      <c r="Q1416" s="1">
        <v>44424</v>
      </c>
      <c r="R1416" t="str" cm="1">
        <f t="array" ref="R1416:Y1416">_xlfn.XLOOKUP($N1416,'Raw - customers'!$A:$A,'Raw - customers'!$B:$I)</f>
        <v>Konstantin Kuhlmey</v>
      </c>
      <c r="S1416" t="str">
        <v>Polygender</v>
      </c>
      <c r="T1416">
        <v>28</v>
      </c>
      <c r="U1416" t="str">
        <v>3463 Joshua SummitApt. 971</v>
      </c>
      <c r="V1416">
        <v>2506</v>
      </c>
      <c r="W1416" t="str">
        <v>Swiftfort</v>
      </c>
      <c r="X1416" t="str">
        <v>New South Wales</v>
      </c>
      <c r="Y1416" t="str">
        <v>Australia</v>
      </c>
      <c r="Z1416">
        <v>8</v>
      </c>
      <c r="AA1416" s="3" t="str">
        <f t="shared" si="45"/>
        <v>10 to 20</v>
      </c>
      <c r="AP1416" s="6">
        <v>364</v>
      </c>
      <c r="AQ1416" s="6" t="s">
        <v>1362</v>
      </c>
    </row>
    <row r="1417" spans="1:43" x14ac:dyDescent="0.25">
      <c r="A1417">
        <v>1415</v>
      </c>
      <c r="B1417">
        <v>290</v>
      </c>
      <c r="C1417">
        <v>770</v>
      </c>
      <c r="D1417">
        <v>91</v>
      </c>
      <c r="E1417">
        <v>3</v>
      </c>
      <c r="F1417">
        <v>273</v>
      </c>
      <c r="G1417" t="str">
        <f>VLOOKUP($C1417,'Raw-products'!$A$2:$H$1261,MATCH(G$1,'Raw-products'!$A$1:$H$1,0))</f>
        <v>Jacket</v>
      </c>
      <c r="H1417" t="str">
        <f>VLOOKUP($C1417,'Raw-products'!$A$2:$H$1261,MATCH(H$1,'Raw-products'!$A$1:$H$1,0))</f>
        <v>Pullover</v>
      </c>
      <c r="I1417" t="str">
        <f>VLOOKUP($C1417,'Raw-products'!$A$2:$H$1261,MATCH(I$1,'Raw-products'!$A$1:$H$1,0))</f>
        <v>XS</v>
      </c>
      <c r="J1417" t="str">
        <f>VLOOKUP($C1417,'Raw-products'!$A$2:$H$1261,MATCH(J$1,'Raw-products'!$A$1:$H$1,0))</f>
        <v>red</v>
      </c>
      <c r="K1417">
        <f>VLOOKUP($C1417,'Raw-products'!$A$2:$H$1261,MATCH(K$1,'Raw-products'!$A$1:$H$1,0))</f>
        <v>114</v>
      </c>
      <c r="L1417">
        <f>VLOOKUP($C1417,'Raw-products'!$A$2:$H$1261,MATCH(L$1,'Raw-products'!$A$1:$H$1,0))</f>
        <v>54</v>
      </c>
      <c r="M1417" s="5">
        <f t="shared" si="44"/>
        <v>6156</v>
      </c>
      <c r="N1417" cm="1">
        <f t="array" ref="N1417:Q1417">_xlfn.XLOOKUP($B1417,'Raw -orders'!$A:$A,'Raw -orders'!$B:$E)</f>
        <v>364</v>
      </c>
      <c r="O1417">
        <v>48707</v>
      </c>
      <c r="P1417" s="1">
        <v>44409</v>
      </c>
      <c r="Q1417" s="1">
        <v>44424</v>
      </c>
      <c r="R1417" t="str" cm="1">
        <f t="array" ref="R1417:Y1417">_xlfn.XLOOKUP($N1417,'Raw - customers'!$A:$A,'Raw - customers'!$B:$I)</f>
        <v>Konstantin Kuhlmey</v>
      </c>
      <c r="S1417" t="str">
        <v>Polygender</v>
      </c>
      <c r="T1417">
        <v>28</v>
      </c>
      <c r="U1417" t="str">
        <v>3463 Joshua SummitApt. 971</v>
      </c>
      <c r="V1417">
        <v>2506</v>
      </c>
      <c r="W1417" t="str">
        <v>Swiftfort</v>
      </c>
      <c r="X1417" t="str">
        <v>New South Wales</v>
      </c>
      <c r="Y1417" t="str">
        <v>Australia</v>
      </c>
      <c r="Z1417">
        <v>8</v>
      </c>
      <c r="AA1417" s="3" t="str">
        <f t="shared" si="45"/>
        <v>10 to 20</v>
      </c>
      <c r="AP1417" s="6">
        <v>364</v>
      </c>
      <c r="AQ1417" s="6" t="s">
        <v>1362</v>
      </c>
    </row>
    <row r="1418" spans="1:43" x14ac:dyDescent="0.25">
      <c r="A1418">
        <v>1416</v>
      </c>
      <c r="B1418">
        <v>290</v>
      </c>
      <c r="C1418">
        <v>916</v>
      </c>
      <c r="D1418">
        <v>96</v>
      </c>
      <c r="E1418">
        <v>2</v>
      </c>
      <c r="F1418">
        <v>192</v>
      </c>
      <c r="G1418" t="str">
        <f>VLOOKUP($C1418,'Raw-products'!$A$2:$H$1261,MATCH(G$1,'Raw-products'!$A$1:$H$1,0))</f>
        <v>Trousers</v>
      </c>
      <c r="H1418" t="str">
        <f>VLOOKUP($C1418,'Raw-products'!$A$2:$H$1261,MATCH(H$1,'Raw-products'!$A$1:$H$1,0))</f>
        <v>Drawstring</v>
      </c>
      <c r="I1418" t="str">
        <f>VLOOKUP($C1418,'Raw-products'!$A$2:$H$1261,MATCH(I$1,'Raw-products'!$A$1:$H$1,0))</f>
        <v>S</v>
      </c>
      <c r="J1418" t="str">
        <f>VLOOKUP($C1418,'Raw-products'!$A$2:$H$1261,MATCH(J$1,'Raw-products'!$A$1:$H$1,0))</f>
        <v>orange</v>
      </c>
      <c r="K1418">
        <f>VLOOKUP($C1418,'Raw-products'!$A$2:$H$1261,MATCH(K$1,'Raw-products'!$A$1:$H$1,0))</f>
        <v>104</v>
      </c>
      <c r="L1418">
        <f>VLOOKUP($C1418,'Raw-products'!$A$2:$H$1261,MATCH(L$1,'Raw-products'!$A$1:$H$1,0))</f>
        <v>58</v>
      </c>
      <c r="M1418" s="5">
        <f t="shared" si="44"/>
        <v>6032</v>
      </c>
      <c r="N1418" cm="1">
        <f t="array" ref="N1418:Q1418">_xlfn.XLOOKUP($B1418,'Raw -orders'!$A:$A,'Raw -orders'!$B:$E)</f>
        <v>364</v>
      </c>
      <c r="O1418">
        <v>48707</v>
      </c>
      <c r="P1418" s="1">
        <v>44409</v>
      </c>
      <c r="Q1418" s="1">
        <v>44424</v>
      </c>
      <c r="R1418" t="str" cm="1">
        <f t="array" ref="R1418:Y1418">_xlfn.XLOOKUP($N1418,'Raw - customers'!$A:$A,'Raw - customers'!$B:$I)</f>
        <v>Konstantin Kuhlmey</v>
      </c>
      <c r="S1418" t="str">
        <v>Polygender</v>
      </c>
      <c r="T1418">
        <v>28</v>
      </c>
      <c r="U1418" t="str">
        <v>3463 Joshua SummitApt. 971</v>
      </c>
      <c r="V1418">
        <v>2506</v>
      </c>
      <c r="W1418" t="str">
        <v>Swiftfort</v>
      </c>
      <c r="X1418" t="str">
        <v>New South Wales</v>
      </c>
      <c r="Y1418" t="str">
        <v>Australia</v>
      </c>
      <c r="Z1418">
        <v>8</v>
      </c>
      <c r="AA1418" s="3" t="str">
        <f t="shared" si="45"/>
        <v>10 to 20</v>
      </c>
      <c r="AP1418" s="6">
        <v>364</v>
      </c>
      <c r="AQ1418" s="6" t="s">
        <v>1362</v>
      </c>
    </row>
    <row r="1419" spans="1:43" x14ac:dyDescent="0.25">
      <c r="A1419">
        <v>1417</v>
      </c>
      <c r="B1419">
        <v>290</v>
      </c>
      <c r="C1419">
        <v>843</v>
      </c>
      <c r="D1419">
        <v>113</v>
      </c>
      <c r="E1419">
        <v>3</v>
      </c>
      <c r="F1419">
        <v>339</v>
      </c>
      <c r="G1419" t="str">
        <f>VLOOKUP($C1419,'Raw-products'!$A$2:$H$1261,MATCH(G$1,'Raw-products'!$A$1:$H$1,0))</f>
        <v>Trousers</v>
      </c>
      <c r="H1419" t="str">
        <f>VLOOKUP($C1419,'Raw-products'!$A$2:$H$1261,MATCH(H$1,'Raw-products'!$A$1:$H$1,0))</f>
        <v>Chinos</v>
      </c>
      <c r="I1419" t="str">
        <f>VLOOKUP($C1419,'Raw-products'!$A$2:$H$1261,MATCH(I$1,'Raw-products'!$A$1:$H$1,0))</f>
        <v>L</v>
      </c>
      <c r="J1419" t="str">
        <f>VLOOKUP($C1419,'Raw-products'!$A$2:$H$1261,MATCH(J$1,'Raw-products'!$A$1:$H$1,0))</f>
        <v>red</v>
      </c>
      <c r="K1419">
        <f>VLOOKUP($C1419,'Raw-products'!$A$2:$H$1261,MATCH(K$1,'Raw-products'!$A$1:$H$1,0))</f>
        <v>100</v>
      </c>
      <c r="L1419">
        <f>VLOOKUP($C1419,'Raw-products'!$A$2:$H$1261,MATCH(L$1,'Raw-products'!$A$1:$H$1,0))</f>
        <v>44</v>
      </c>
      <c r="M1419" s="5">
        <f t="shared" si="44"/>
        <v>4400</v>
      </c>
      <c r="N1419" cm="1">
        <f t="array" ref="N1419:Q1419">_xlfn.XLOOKUP($B1419,'Raw -orders'!$A:$A,'Raw -orders'!$B:$E)</f>
        <v>364</v>
      </c>
      <c r="O1419">
        <v>48707</v>
      </c>
      <c r="P1419" s="1">
        <v>44409</v>
      </c>
      <c r="Q1419" s="1">
        <v>44424</v>
      </c>
      <c r="R1419" t="str" cm="1">
        <f t="array" ref="R1419:Y1419">_xlfn.XLOOKUP($N1419,'Raw - customers'!$A:$A,'Raw - customers'!$B:$I)</f>
        <v>Konstantin Kuhlmey</v>
      </c>
      <c r="S1419" t="str">
        <v>Polygender</v>
      </c>
      <c r="T1419">
        <v>28</v>
      </c>
      <c r="U1419" t="str">
        <v>3463 Joshua SummitApt. 971</v>
      </c>
      <c r="V1419">
        <v>2506</v>
      </c>
      <c r="W1419" t="str">
        <v>Swiftfort</v>
      </c>
      <c r="X1419" t="str">
        <v>New South Wales</v>
      </c>
      <c r="Y1419" t="str">
        <v>Australia</v>
      </c>
      <c r="Z1419">
        <v>8</v>
      </c>
      <c r="AA1419" s="3" t="str">
        <f t="shared" si="45"/>
        <v>10 to 20</v>
      </c>
      <c r="AP1419" s="6">
        <v>364</v>
      </c>
      <c r="AQ1419" s="6" t="s">
        <v>1362</v>
      </c>
    </row>
    <row r="1420" spans="1:43" x14ac:dyDescent="0.25">
      <c r="A1420">
        <v>1418</v>
      </c>
      <c r="B1420">
        <v>290</v>
      </c>
      <c r="C1420">
        <v>143</v>
      </c>
      <c r="D1420">
        <v>91</v>
      </c>
      <c r="E1420">
        <v>1</v>
      </c>
      <c r="F1420">
        <v>91</v>
      </c>
      <c r="G1420" t="str">
        <f>VLOOKUP($C1420,'Raw-products'!$A$2:$H$1261,MATCH(G$1,'Raw-products'!$A$1:$H$1,0))</f>
        <v>Shirt</v>
      </c>
      <c r="H1420" t="str">
        <f>VLOOKUP($C1420,'Raw-products'!$A$2:$H$1261,MATCH(H$1,'Raw-products'!$A$1:$H$1,0))</f>
        <v>Linen</v>
      </c>
      <c r="I1420" t="str">
        <f>VLOOKUP($C1420,'Raw-products'!$A$2:$H$1261,MATCH(I$1,'Raw-products'!$A$1:$H$1,0))</f>
        <v>L</v>
      </c>
      <c r="J1420" t="str">
        <f>VLOOKUP($C1420,'Raw-products'!$A$2:$H$1261,MATCH(J$1,'Raw-products'!$A$1:$H$1,0))</f>
        <v>red</v>
      </c>
      <c r="K1420">
        <f>VLOOKUP($C1420,'Raw-products'!$A$2:$H$1261,MATCH(K$1,'Raw-products'!$A$1:$H$1,0))</f>
        <v>116</v>
      </c>
      <c r="L1420">
        <f>VLOOKUP($C1420,'Raw-products'!$A$2:$H$1261,MATCH(L$1,'Raw-products'!$A$1:$H$1,0))</f>
        <v>80</v>
      </c>
      <c r="M1420" s="5">
        <f t="shared" si="44"/>
        <v>9280</v>
      </c>
      <c r="N1420" cm="1">
        <f t="array" ref="N1420:Q1420">_xlfn.XLOOKUP($B1420,'Raw -orders'!$A:$A,'Raw -orders'!$B:$E)</f>
        <v>364</v>
      </c>
      <c r="O1420">
        <v>48707</v>
      </c>
      <c r="P1420" s="1">
        <v>44409</v>
      </c>
      <c r="Q1420" s="1">
        <v>44424</v>
      </c>
      <c r="R1420" t="str" cm="1">
        <f t="array" ref="R1420:Y1420">_xlfn.XLOOKUP($N1420,'Raw - customers'!$A:$A,'Raw - customers'!$B:$I)</f>
        <v>Konstantin Kuhlmey</v>
      </c>
      <c r="S1420" t="str">
        <v>Polygender</v>
      </c>
      <c r="T1420">
        <v>28</v>
      </c>
      <c r="U1420" t="str">
        <v>3463 Joshua SummitApt. 971</v>
      </c>
      <c r="V1420">
        <v>2506</v>
      </c>
      <c r="W1420" t="str">
        <v>Swiftfort</v>
      </c>
      <c r="X1420" t="str">
        <v>New South Wales</v>
      </c>
      <c r="Y1420" t="str">
        <v>Australia</v>
      </c>
      <c r="Z1420">
        <v>8</v>
      </c>
      <c r="AA1420" s="3" t="str">
        <f t="shared" si="45"/>
        <v>10 to 20</v>
      </c>
      <c r="AP1420" s="6">
        <v>364</v>
      </c>
      <c r="AQ1420" s="6" t="s">
        <v>1362</v>
      </c>
    </row>
    <row r="1421" spans="1:43" x14ac:dyDescent="0.25">
      <c r="A1421">
        <v>1419</v>
      </c>
      <c r="B1421">
        <v>291</v>
      </c>
      <c r="C1421">
        <v>443</v>
      </c>
      <c r="D1421">
        <v>107</v>
      </c>
      <c r="E1421">
        <v>3</v>
      </c>
      <c r="F1421">
        <v>321</v>
      </c>
      <c r="G1421" t="str">
        <f>VLOOKUP($C1421,'Raw-products'!$A$2:$H$1261,MATCH(G$1,'Raw-products'!$A$1:$H$1,0))</f>
        <v>Jacket</v>
      </c>
      <c r="H1421" t="str">
        <f>VLOOKUP($C1421,'Raw-products'!$A$2:$H$1261,MATCH(H$1,'Raw-products'!$A$1:$H$1,0))</f>
        <v>Denim</v>
      </c>
      <c r="I1421" t="str">
        <f>VLOOKUP($C1421,'Raw-products'!$A$2:$H$1261,MATCH(I$1,'Raw-products'!$A$1:$H$1,0))</f>
        <v>L</v>
      </c>
      <c r="J1421" t="str">
        <f>VLOOKUP($C1421,'Raw-products'!$A$2:$H$1261,MATCH(J$1,'Raw-products'!$A$1:$H$1,0))</f>
        <v>blue</v>
      </c>
      <c r="K1421">
        <f>VLOOKUP($C1421,'Raw-products'!$A$2:$H$1261,MATCH(K$1,'Raw-products'!$A$1:$H$1,0))</f>
        <v>92</v>
      </c>
      <c r="L1421">
        <f>VLOOKUP($C1421,'Raw-products'!$A$2:$H$1261,MATCH(L$1,'Raw-products'!$A$1:$H$1,0))</f>
        <v>42</v>
      </c>
      <c r="M1421" s="5">
        <f t="shared" si="44"/>
        <v>3864</v>
      </c>
      <c r="N1421" cm="1">
        <f t="array" ref="N1421:Q1421">_xlfn.XLOOKUP($B1421,'Raw -orders'!$A:$A,'Raw -orders'!$B:$E)</f>
        <v>112</v>
      </c>
      <c r="O1421">
        <v>50830</v>
      </c>
      <c r="P1421" s="1">
        <v>44208</v>
      </c>
      <c r="Q1421" s="1">
        <v>44232</v>
      </c>
      <c r="R1421" t="str" cm="1">
        <f t="array" ref="R1421:Y1421">_xlfn.XLOOKUP($N1421,'Raw - customers'!$A:$A,'Raw - customers'!$B:$I)</f>
        <v>Hadlee Douthwaite</v>
      </c>
      <c r="S1421" t="str">
        <v>Female</v>
      </c>
      <c r="T1421">
        <v>42</v>
      </c>
      <c r="U1421" t="str">
        <v>19 Lola View RdApt. 937</v>
      </c>
      <c r="V1421">
        <v>9698</v>
      </c>
      <c r="W1421" t="str">
        <v>West Hamish</v>
      </c>
      <c r="X1421" t="str">
        <v>South Australia</v>
      </c>
      <c r="Y1421" t="str">
        <v>Australia</v>
      </c>
      <c r="Z1421">
        <v>1</v>
      </c>
      <c r="AA1421" s="3" t="str">
        <f t="shared" si="45"/>
        <v>20 to 30</v>
      </c>
      <c r="AP1421" s="6">
        <v>112</v>
      </c>
      <c r="AQ1421" s="6" t="s">
        <v>1345</v>
      </c>
    </row>
    <row r="1422" spans="1:43" x14ac:dyDescent="0.25">
      <c r="A1422">
        <v>1420</v>
      </c>
      <c r="B1422">
        <v>291</v>
      </c>
      <c r="C1422">
        <v>810</v>
      </c>
      <c r="D1422">
        <v>117</v>
      </c>
      <c r="E1422">
        <v>3</v>
      </c>
      <c r="F1422">
        <v>351</v>
      </c>
      <c r="G1422" t="str">
        <f>VLOOKUP($C1422,'Raw-products'!$A$2:$H$1261,MATCH(G$1,'Raw-products'!$A$1:$H$1,0))</f>
        <v>Jacket</v>
      </c>
      <c r="H1422" t="str">
        <f>VLOOKUP($C1422,'Raw-products'!$A$2:$H$1261,MATCH(H$1,'Raw-products'!$A$1:$H$1,0))</f>
        <v>Shearling</v>
      </c>
      <c r="I1422" t="str">
        <f>VLOOKUP($C1422,'Raw-products'!$A$2:$H$1261,MATCH(I$1,'Raw-products'!$A$1:$H$1,0))</f>
        <v>XS</v>
      </c>
      <c r="J1422" t="str">
        <f>VLOOKUP($C1422,'Raw-products'!$A$2:$H$1261,MATCH(J$1,'Raw-products'!$A$1:$H$1,0))</f>
        <v>orange</v>
      </c>
      <c r="K1422">
        <f>VLOOKUP($C1422,'Raw-products'!$A$2:$H$1261,MATCH(K$1,'Raw-products'!$A$1:$H$1,0))</f>
        <v>95</v>
      </c>
      <c r="L1422">
        <f>VLOOKUP($C1422,'Raw-products'!$A$2:$H$1261,MATCH(L$1,'Raw-products'!$A$1:$H$1,0))</f>
        <v>54</v>
      </c>
      <c r="M1422" s="5">
        <f t="shared" si="44"/>
        <v>5130</v>
      </c>
      <c r="N1422" cm="1">
        <f t="array" ref="N1422:Q1422">_xlfn.XLOOKUP($B1422,'Raw -orders'!$A:$A,'Raw -orders'!$B:$E)</f>
        <v>112</v>
      </c>
      <c r="O1422">
        <v>50830</v>
      </c>
      <c r="P1422" s="1">
        <v>44208</v>
      </c>
      <c r="Q1422" s="1">
        <v>44232</v>
      </c>
      <c r="R1422" t="str" cm="1">
        <f t="array" ref="R1422:Y1422">_xlfn.XLOOKUP($N1422,'Raw - customers'!$A:$A,'Raw - customers'!$B:$I)</f>
        <v>Hadlee Douthwaite</v>
      </c>
      <c r="S1422" t="str">
        <v>Female</v>
      </c>
      <c r="T1422">
        <v>42</v>
      </c>
      <c r="U1422" t="str">
        <v>19 Lola View RdApt. 937</v>
      </c>
      <c r="V1422">
        <v>9698</v>
      </c>
      <c r="W1422" t="str">
        <v>West Hamish</v>
      </c>
      <c r="X1422" t="str">
        <v>South Australia</v>
      </c>
      <c r="Y1422" t="str">
        <v>Australia</v>
      </c>
      <c r="Z1422">
        <v>1</v>
      </c>
      <c r="AA1422" s="3" t="str">
        <f t="shared" si="45"/>
        <v>20 to 30</v>
      </c>
      <c r="AP1422" s="6">
        <v>112</v>
      </c>
      <c r="AQ1422" s="6" t="s">
        <v>1345</v>
      </c>
    </row>
    <row r="1423" spans="1:43" x14ac:dyDescent="0.25">
      <c r="A1423">
        <v>1421</v>
      </c>
      <c r="B1423">
        <v>291</v>
      </c>
      <c r="C1423">
        <v>800</v>
      </c>
      <c r="D1423">
        <v>91</v>
      </c>
      <c r="E1423">
        <v>3</v>
      </c>
      <c r="F1423">
        <v>273</v>
      </c>
      <c r="G1423" t="str">
        <f>VLOOKUP($C1423,'Raw-products'!$A$2:$H$1261,MATCH(G$1,'Raw-products'!$A$1:$H$1,0))</f>
        <v>Jacket</v>
      </c>
      <c r="H1423" t="str">
        <f>VLOOKUP($C1423,'Raw-products'!$A$2:$H$1261,MATCH(H$1,'Raw-products'!$A$1:$H$1,0))</f>
        <v>Pullover</v>
      </c>
      <c r="I1423" t="str">
        <f>VLOOKUP($C1423,'Raw-products'!$A$2:$H$1261,MATCH(I$1,'Raw-products'!$A$1:$H$1,0))</f>
        <v>XS</v>
      </c>
      <c r="J1423" t="str">
        <f>VLOOKUP($C1423,'Raw-products'!$A$2:$H$1261,MATCH(J$1,'Raw-products'!$A$1:$H$1,0))</f>
        <v>violet</v>
      </c>
      <c r="K1423">
        <f>VLOOKUP($C1423,'Raw-products'!$A$2:$H$1261,MATCH(K$1,'Raw-products'!$A$1:$H$1,0))</f>
        <v>114</v>
      </c>
      <c r="L1423">
        <f>VLOOKUP($C1423,'Raw-products'!$A$2:$H$1261,MATCH(L$1,'Raw-products'!$A$1:$H$1,0))</f>
        <v>61</v>
      </c>
      <c r="M1423" s="5">
        <f t="shared" si="44"/>
        <v>6954</v>
      </c>
      <c r="N1423" cm="1">
        <f t="array" ref="N1423:Q1423">_xlfn.XLOOKUP($B1423,'Raw -orders'!$A:$A,'Raw -orders'!$B:$E)</f>
        <v>112</v>
      </c>
      <c r="O1423">
        <v>50830</v>
      </c>
      <c r="P1423" s="1">
        <v>44208</v>
      </c>
      <c r="Q1423" s="1">
        <v>44232</v>
      </c>
      <c r="R1423" t="str" cm="1">
        <f t="array" ref="R1423:Y1423">_xlfn.XLOOKUP($N1423,'Raw - customers'!$A:$A,'Raw - customers'!$B:$I)</f>
        <v>Hadlee Douthwaite</v>
      </c>
      <c r="S1423" t="str">
        <v>Female</v>
      </c>
      <c r="T1423">
        <v>42</v>
      </c>
      <c r="U1423" t="str">
        <v>19 Lola View RdApt. 937</v>
      </c>
      <c r="V1423">
        <v>9698</v>
      </c>
      <c r="W1423" t="str">
        <v>West Hamish</v>
      </c>
      <c r="X1423" t="str">
        <v>South Australia</v>
      </c>
      <c r="Y1423" t="str">
        <v>Australia</v>
      </c>
      <c r="Z1423">
        <v>1</v>
      </c>
      <c r="AA1423" s="3" t="str">
        <f t="shared" si="45"/>
        <v>20 to 30</v>
      </c>
      <c r="AP1423" s="6">
        <v>112</v>
      </c>
      <c r="AQ1423" s="6" t="s">
        <v>1345</v>
      </c>
    </row>
    <row r="1424" spans="1:43" x14ac:dyDescent="0.25">
      <c r="A1424">
        <v>1422</v>
      </c>
      <c r="B1424">
        <v>291</v>
      </c>
      <c r="C1424">
        <v>287</v>
      </c>
      <c r="D1424">
        <v>105</v>
      </c>
      <c r="E1424">
        <v>2</v>
      </c>
      <c r="F1424">
        <v>210</v>
      </c>
      <c r="G1424" t="str">
        <f>VLOOKUP($C1424,'Raw-products'!$A$2:$H$1261,MATCH(G$1,'Raw-products'!$A$1:$H$1,0))</f>
        <v>Shirt</v>
      </c>
      <c r="H1424" t="str">
        <f>VLOOKUP($C1424,'Raw-products'!$A$2:$H$1261,MATCH(H$1,'Raw-products'!$A$1:$H$1,0))</f>
        <v>Cuban Collar</v>
      </c>
      <c r="I1424" t="str">
        <f>VLOOKUP($C1424,'Raw-products'!$A$2:$H$1261,MATCH(I$1,'Raw-products'!$A$1:$H$1,0))</f>
        <v>M</v>
      </c>
      <c r="J1424" t="str">
        <f>VLOOKUP($C1424,'Raw-products'!$A$2:$H$1261,MATCH(J$1,'Raw-products'!$A$1:$H$1,0))</f>
        <v>orange</v>
      </c>
      <c r="K1424">
        <f>VLOOKUP($C1424,'Raw-products'!$A$2:$H$1261,MATCH(K$1,'Raw-products'!$A$1:$H$1,0))</f>
        <v>93</v>
      </c>
      <c r="L1424">
        <f>VLOOKUP($C1424,'Raw-products'!$A$2:$H$1261,MATCH(L$1,'Raw-products'!$A$1:$H$1,0))</f>
        <v>49</v>
      </c>
      <c r="M1424" s="5">
        <f t="shared" si="44"/>
        <v>4557</v>
      </c>
      <c r="N1424" cm="1">
        <f t="array" ref="N1424:Q1424">_xlfn.XLOOKUP($B1424,'Raw -orders'!$A:$A,'Raw -orders'!$B:$E)</f>
        <v>112</v>
      </c>
      <c r="O1424">
        <v>50830</v>
      </c>
      <c r="P1424" s="1">
        <v>44208</v>
      </c>
      <c r="Q1424" s="1">
        <v>44232</v>
      </c>
      <c r="R1424" t="str" cm="1">
        <f t="array" ref="R1424:Y1424">_xlfn.XLOOKUP($N1424,'Raw - customers'!$A:$A,'Raw - customers'!$B:$I)</f>
        <v>Hadlee Douthwaite</v>
      </c>
      <c r="S1424" t="str">
        <v>Female</v>
      </c>
      <c r="T1424">
        <v>42</v>
      </c>
      <c r="U1424" t="str">
        <v>19 Lola View RdApt. 937</v>
      </c>
      <c r="V1424">
        <v>9698</v>
      </c>
      <c r="W1424" t="str">
        <v>West Hamish</v>
      </c>
      <c r="X1424" t="str">
        <v>South Australia</v>
      </c>
      <c r="Y1424" t="str">
        <v>Australia</v>
      </c>
      <c r="Z1424">
        <v>1</v>
      </c>
      <c r="AA1424" s="3" t="str">
        <f t="shared" si="45"/>
        <v>20 to 30</v>
      </c>
      <c r="AP1424" s="6">
        <v>112</v>
      </c>
      <c r="AQ1424" s="6" t="s">
        <v>1345</v>
      </c>
    </row>
    <row r="1425" spans="1:43" x14ac:dyDescent="0.25">
      <c r="A1425">
        <v>1423</v>
      </c>
      <c r="B1425">
        <v>291</v>
      </c>
      <c r="C1425">
        <v>222</v>
      </c>
      <c r="D1425">
        <v>106</v>
      </c>
      <c r="E1425">
        <v>1</v>
      </c>
      <c r="F1425">
        <v>106</v>
      </c>
      <c r="G1425" t="str">
        <f>VLOOKUP($C1425,'Raw-products'!$A$2:$H$1261,MATCH(G$1,'Raw-products'!$A$1:$H$1,0))</f>
        <v>Shirt</v>
      </c>
      <c r="H1425" t="str">
        <f>VLOOKUP($C1425,'Raw-products'!$A$2:$H$1261,MATCH(H$1,'Raw-products'!$A$1:$H$1,0))</f>
        <v>Chambray</v>
      </c>
      <c r="I1425" t="str">
        <f>VLOOKUP($C1425,'Raw-products'!$A$2:$H$1261,MATCH(I$1,'Raw-products'!$A$1:$H$1,0))</f>
        <v>M</v>
      </c>
      <c r="J1425" t="str">
        <f>VLOOKUP($C1425,'Raw-products'!$A$2:$H$1261,MATCH(J$1,'Raw-products'!$A$1:$H$1,0))</f>
        <v>yellow</v>
      </c>
      <c r="K1425">
        <f>VLOOKUP($C1425,'Raw-products'!$A$2:$H$1261,MATCH(K$1,'Raw-products'!$A$1:$H$1,0))</f>
        <v>105</v>
      </c>
      <c r="L1425">
        <f>VLOOKUP($C1425,'Raw-products'!$A$2:$H$1261,MATCH(L$1,'Raw-products'!$A$1:$H$1,0))</f>
        <v>62</v>
      </c>
      <c r="M1425" s="5">
        <f t="shared" si="44"/>
        <v>6510</v>
      </c>
      <c r="N1425" cm="1">
        <f t="array" ref="N1425:Q1425">_xlfn.XLOOKUP($B1425,'Raw -orders'!$A:$A,'Raw -orders'!$B:$E)</f>
        <v>112</v>
      </c>
      <c r="O1425">
        <v>50830</v>
      </c>
      <c r="P1425" s="1">
        <v>44208</v>
      </c>
      <c r="Q1425" s="1">
        <v>44232</v>
      </c>
      <c r="R1425" t="str" cm="1">
        <f t="array" ref="R1425:Y1425">_xlfn.XLOOKUP($N1425,'Raw - customers'!$A:$A,'Raw - customers'!$B:$I)</f>
        <v>Hadlee Douthwaite</v>
      </c>
      <c r="S1425" t="str">
        <v>Female</v>
      </c>
      <c r="T1425">
        <v>42</v>
      </c>
      <c r="U1425" t="str">
        <v>19 Lola View RdApt. 937</v>
      </c>
      <c r="V1425">
        <v>9698</v>
      </c>
      <c r="W1425" t="str">
        <v>West Hamish</v>
      </c>
      <c r="X1425" t="str">
        <v>South Australia</v>
      </c>
      <c r="Y1425" t="str">
        <v>Australia</v>
      </c>
      <c r="Z1425">
        <v>1</v>
      </c>
      <c r="AA1425" s="3" t="str">
        <f t="shared" si="45"/>
        <v>20 to 30</v>
      </c>
      <c r="AP1425" s="6">
        <v>112</v>
      </c>
      <c r="AQ1425" s="6" t="s">
        <v>1345</v>
      </c>
    </row>
    <row r="1426" spans="1:43" x14ac:dyDescent="0.25">
      <c r="A1426">
        <v>1424</v>
      </c>
      <c r="B1426">
        <v>291</v>
      </c>
      <c r="C1426">
        <v>806</v>
      </c>
      <c r="D1426">
        <v>117</v>
      </c>
      <c r="E1426">
        <v>1</v>
      </c>
      <c r="F1426">
        <v>117</v>
      </c>
      <c r="G1426" t="str">
        <f>VLOOKUP($C1426,'Raw-products'!$A$2:$H$1261,MATCH(G$1,'Raw-products'!$A$1:$H$1,0))</f>
        <v>Jacket</v>
      </c>
      <c r="H1426" t="str">
        <f>VLOOKUP($C1426,'Raw-products'!$A$2:$H$1261,MATCH(H$1,'Raw-products'!$A$1:$H$1,0))</f>
        <v>Shearling</v>
      </c>
      <c r="I1426" t="str">
        <f>VLOOKUP($C1426,'Raw-products'!$A$2:$H$1261,MATCH(I$1,'Raw-products'!$A$1:$H$1,0))</f>
        <v>S</v>
      </c>
      <c r="J1426" t="str">
        <f>VLOOKUP($C1426,'Raw-products'!$A$2:$H$1261,MATCH(J$1,'Raw-products'!$A$1:$H$1,0))</f>
        <v>red</v>
      </c>
      <c r="K1426">
        <f>VLOOKUP($C1426,'Raw-products'!$A$2:$H$1261,MATCH(K$1,'Raw-products'!$A$1:$H$1,0))</f>
        <v>95</v>
      </c>
      <c r="L1426">
        <f>VLOOKUP($C1426,'Raw-products'!$A$2:$H$1261,MATCH(L$1,'Raw-products'!$A$1:$H$1,0))</f>
        <v>75</v>
      </c>
      <c r="M1426" s="5">
        <f t="shared" si="44"/>
        <v>7125</v>
      </c>
      <c r="N1426" cm="1">
        <f t="array" ref="N1426:Q1426">_xlfn.XLOOKUP($B1426,'Raw -orders'!$A:$A,'Raw -orders'!$B:$E)</f>
        <v>112</v>
      </c>
      <c r="O1426">
        <v>50830</v>
      </c>
      <c r="P1426" s="1">
        <v>44208</v>
      </c>
      <c r="Q1426" s="1">
        <v>44232</v>
      </c>
      <c r="R1426" t="str" cm="1">
        <f t="array" ref="R1426:Y1426">_xlfn.XLOOKUP($N1426,'Raw - customers'!$A:$A,'Raw - customers'!$B:$I)</f>
        <v>Hadlee Douthwaite</v>
      </c>
      <c r="S1426" t="str">
        <v>Female</v>
      </c>
      <c r="T1426">
        <v>42</v>
      </c>
      <c r="U1426" t="str">
        <v>19 Lola View RdApt. 937</v>
      </c>
      <c r="V1426">
        <v>9698</v>
      </c>
      <c r="W1426" t="str">
        <v>West Hamish</v>
      </c>
      <c r="X1426" t="str">
        <v>South Australia</v>
      </c>
      <c r="Y1426" t="str">
        <v>Australia</v>
      </c>
      <c r="Z1426">
        <v>1</v>
      </c>
      <c r="AA1426" s="3" t="str">
        <f t="shared" si="45"/>
        <v>20 to 30</v>
      </c>
      <c r="AP1426" s="6">
        <v>112</v>
      </c>
      <c r="AQ1426" s="6" t="s">
        <v>1345</v>
      </c>
    </row>
    <row r="1427" spans="1:43" x14ac:dyDescent="0.25">
      <c r="A1427">
        <v>1425</v>
      </c>
      <c r="B1427">
        <v>292</v>
      </c>
      <c r="C1427">
        <v>946</v>
      </c>
      <c r="D1427">
        <v>97</v>
      </c>
      <c r="E1427">
        <v>3</v>
      </c>
      <c r="F1427">
        <v>291</v>
      </c>
      <c r="G1427" t="str">
        <f>VLOOKUP($C1427,'Raw-products'!$A$2:$H$1261,MATCH(G$1,'Raw-products'!$A$1:$H$1,0))</f>
        <v>Trousers</v>
      </c>
      <c r="H1427" t="str">
        <f>VLOOKUP($C1427,'Raw-products'!$A$2:$H$1261,MATCH(H$1,'Raw-products'!$A$1:$H$1,0))</f>
        <v>Slim-Fit</v>
      </c>
      <c r="I1427" t="str">
        <f>VLOOKUP($C1427,'Raw-products'!$A$2:$H$1261,MATCH(I$1,'Raw-products'!$A$1:$H$1,0))</f>
        <v>S</v>
      </c>
      <c r="J1427" t="str">
        <f>VLOOKUP($C1427,'Raw-products'!$A$2:$H$1261,MATCH(J$1,'Raw-products'!$A$1:$H$1,0))</f>
        <v>red</v>
      </c>
      <c r="K1427">
        <f>VLOOKUP($C1427,'Raw-products'!$A$2:$H$1261,MATCH(K$1,'Raw-products'!$A$1:$H$1,0))</f>
        <v>119</v>
      </c>
      <c r="L1427">
        <f>VLOOKUP($C1427,'Raw-products'!$A$2:$H$1261,MATCH(L$1,'Raw-products'!$A$1:$H$1,0))</f>
        <v>71</v>
      </c>
      <c r="M1427" s="5">
        <f t="shared" si="44"/>
        <v>8449</v>
      </c>
      <c r="N1427" cm="1">
        <f t="array" ref="N1427:Q1427">_xlfn.XLOOKUP($B1427,'Raw -orders'!$A:$A,'Raw -orders'!$B:$E)</f>
        <v>337</v>
      </c>
      <c r="O1427">
        <v>36699</v>
      </c>
      <c r="P1427" s="1">
        <v>44281</v>
      </c>
      <c r="Q1427" s="1">
        <v>44290</v>
      </c>
      <c r="R1427" t="str" cm="1">
        <f t="array" ref="R1427:Y1427">_xlfn.XLOOKUP($N1427,'Raw - customers'!$A:$A,'Raw - customers'!$B:$I)</f>
        <v>Milton Otson</v>
      </c>
      <c r="S1427" t="str">
        <v>Non-binary</v>
      </c>
      <c r="T1427">
        <v>78</v>
      </c>
      <c r="U1427" t="str">
        <v>88 Olson GroveApt. 120</v>
      </c>
      <c r="V1427">
        <v>2631</v>
      </c>
      <c r="W1427" t="str">
        <v>Cooperbury</v>
      </c>
      <c r="X1427" t="str">
        <v>Western Australia</v>
      </c>
      <c r="Y1427" t="str">
        <v>Australia</v>
      </c>
      <c r="Z1427">
        <v>3</v>
      </c>
      <c r="AA1427" s="3" t="str">
        <f t="shared" si="45"/>
        <v>0 to 10</v>
      </c>
      <c r="AP1427" s="6">
        <v>337</v>
      </c>
      <c r="AQ1427" s="6" t="s">
        <v>1377</v>
      </c>
    </row>
    <row r="1428" spans="1:43" x14ac:dyDescent="0.25">
      <c r="A1428">
        <v>1426</v>
      </c>
      <c r="B1428">
        <v>292</v>
      </c>
      <c r="C1428">
        <v>692</v>
      </c>
      <c r="D1428">
        <v>113</v>
      </c>
      <c r="E1428">
        <v>3</v>
      </c>
      <c r="F1428">
        <v>339</v>
      </c>
      <c r="G1428" t="str">
        <f>VLOOKUP($C1428,'Raw-products'!$A$2:$H$1261,MATCH(G$1,'Raw-products'!$A$1:$H$1,0))</f>
        <v>Jacket</v>
      </c>
      <c r="H1428" t="str">
        <f>VLOOKUP($C1428,'Raw-products'!$A$2:$H$1261,MATCH(H$1,'Raw-products'!$A$1:$H$1,0))</f>
        <v>Parka</v>
      </c>
      <c r="I1428" t="str">
        <f>VLOOKUP($C1428,'Raw-products'!$A$2:$H$1261,MATCH(I$1,'Raw-products'!$A$1:$H$1,0))</f>
        <v>M</v>
      </c>
      <c r="J1428" t="str">
        <f>VLOOKUP($C1428,'Raw-products'!$A$2:$H$1261,MATCH(J$1,'Raw-products'!$A$1:$H$1,0))</f>
        <v>indigo</v>
      </c>
      <c r="K1428">
        <f>VLOOKUP($C1428,'Raw-products'!$A$2:$H$1261,MATCH(K$1,'Raw-products'!$A$1:$H$1,0))</f>
        <v>119</v>
      </c>
      <c r="L1428">
        <f>VLOOKUP($C1428,'Raw-products'!$A$2:$H$1261,MATCH(L$1,'Raw-products'!$A$1:$H$1,0))</f>
        <v>66</v>
      </c>
      <c r="M1428" s="5">
        <f t="shared" si="44"/>
        <v>7854</v>
      </c>
      <c r="N1428" cm="1">
        <f t="array" ref="N1428:Q1428">_xlfn.XLOOKUP($B1428,'Raw -orders'!$A:$A,'Raw -orders'!$B:$E)</f>
        <v>337</v>
      </c>
      <c r="O1428">
        <v>36699</v>
      </c>
      <c r="P1428" s="1">
        <v>44281</v>
      </c>
      <c r="Q1428" s="1">
        <v>44290</v>
      </c>
      <c r="R1428" t="str" cm="1">
        <f t="array" ref="R1428:Y1428">_xlfn.XLOOKUP($N1428,'Raw - customers'!$A:$A,'Raw - customers'!$B:$I)</f>
        <v>Milton Otson</v>
      </c>
      <c r="S1428" t="str">
        <v>Non-binary</v>
      </c>
      <c r="T1428">
        <v>78</v>
      </c>
      <c r="U1428" t="str">
        <v>88 Olson GroveApt. 120</v>
      </c>
      <c r="V1428">
        <v>2631</v>
      </c>
      <c r="W1428" t="str">
        <v>Cooperbury</v>
      </c>
      <c r="X1428" t="str">
        <v>Western Australia</v>
      </c>
      <c r="Y1428" t="str">
        <v>Australia</v>
      </c>
      <c r="Z1428">
        <v>3</v>
      </c>
      <c r="AA1428" s="3" t="str">
        <f t="shared" si="45"/>
        <v>0 to 10</v>
      </c>
      <c r="AP1428" s="6">
        <v>337</v>
      </c>
      <c r="AQ1428" s="6" t="s">
        <v>1377</v>
      </c>
    </row>
    <row r="1429" spans="1:43" x14ac:dyDescent="0.25">
      <c r="A1429">
        <v>1427</v>
      </c>
      <c r="B1429">
        <v>292</v>
      </c>
      <c r="C1429">
        <v>1246</v>
      </c>
      <c r="D1429">
        <v>112</v>
      </c>
      <c r="E1429">
        <v>1</v>
      </c>
      <c r="F1429">
        <v>112</v>
      </c>
      <c r="G1429" t="str">
        <f>VLOOKUP($C1429,'Raw-products'!$A$2:$H$1261,MATCH(G$1,'Raw-products'!$A$1:$H$1,0))</f>
        <v>Trousers</v>
      </c>
      <c r="H1429" t="str">
        <f>VLOOKUP($C1429,'Raw-products'!$A$2:$H$1261,MATCH(H$1,'Raw-products'!$A$1:$H$1,0))</f>
        <v>Tracksuit Bottoms</v>
      </c>
      <c r="I1429" t="str">
        <f>VLOOKUP($C1429,'Raw-products'!$A$2:$H$1261,MATCH(I$1,'Raw-products'!$A$1:$H$1,0))</f>
        <v>S</v>
      </c>
      <c r="J1429" t="str">
        <f>VLOOKUP($C1429,'Raw-products'!$A$2:$H$1261,MATCH(J$1,'Raw-products'!$A$1:$H$1,0))</f>
        <v>blue</v>
      </c>
      <c r="K1429">
        <f>VLOOKUP($C1429,'Raw-products'!$A$2:$H$1261,MATCH(K$1,'Raw-products'!$A$1:$H$1,0))</f>
        <v>91</v>
      </c>
      <c r="L1429">
        <f>VLOOKUP($C1429,'Raw-products'!$A$2:$H$1261,MATCH(L$1,'Raw-products'!$A$1:$H$1,0))</f>
        <v>48</v>
      </c>
      <c r="M1429" s="5">
        <f t="shared" si="44"/>
        <v>4368</v>
      </c>
      <c r="N1429" cm="1">
        <f t="array" ref="N1429:Q1429">_xlfn.XLOOKUP($B1429,'Raw -orders'!$A:$A,'Raw -orders'!$B:$E)</f>
        <v>337</v>
      </c>
      <c r="O1429">
        <v>36699</v>
      </c>
      <c r="P1429" s="1">
        <v>44281</v>
      </c>
      <c r="Q1429" s="1">
        <v>44290</v>
      </c>
      <c r="R1429" t="str" cm="1">
        <f t="array" ref="R1429:Y1429">_xlfn.XLOOKUP($N1429,'Raw - customers'!$A:$A,'Raw - customers'!$B:$I)</f>
        <v>Milton Otson</v>
      </c>
      <c r="S1429" t="str">
        <v>Non-binary</v>
      </c>
      <c r="T1429">
        <v>78</v>
      </c>
      <c r="U1429" t="str">
        <v>88 Olson GroveApt. 120</v>
      </c>
      <c r="V1429">
        <v>2631</v>
      </c>
      <c r="W1429" t="str">
        <v>Cooperbury</v>
      </c>
      <c r="X1429" t="str">
        <v>Western Australia</v>
      </c>
      <c r="Y1429" t="str">
        <v>Australia</v>
      </c>
      <c r="Z1429">
        <v>3</v>
      </c>
      <c r="AA1429" s="3" t="str">
        <f t="shared" si="45"/>
        <v>0 to 10</v>
      </c>
      <c r="AP1429" s="6">
        <v>337</v>
      </c>
      <c r="AQ1429" s="6" t="s">
        <v>1377</v>
      </c>
    </row>
    <row r="1430" spans="1:43" x14ac:dyDescent="0.25">
      <c r="A1430">
        <v>1428</v>
      </c>
      <c r="B1430">
        <v>292</v>
      </c>
      <c r="C1430">
        <v>925</v>
      </c>
      <c r="D1430">
        <v>96</v>
      </c>
      <c r="E1430">
        <v>2</v>
      </c>
      <c r="F1430">
        <v>192</v>
      </c>
      <c r="G1430" t="str">
        <f>VLOOKUP($C1430,'Raw-products'!$A$2:$H$1261,MATCH(G$1,'Raw-products'!$A$1:$H$1,0))</f>
        <v>Trousers</v>
      </c>
      <c r="H1430" t="str">
        <f>VLOOKUP($C1430,'Raw-products'!$A$2:$H$1261,MATCH(H$1,'Raw-products'!$A$1:$H$1,0))</f>
        <v>Drawstring</v>
      </c>
      <c r="I1430" t="str">
        <f>VLOOKUP($C1430,'Raw-products'!$A$2:$H$1261,MATCH(I$1,'Raw-products'!$A$1:$H$1,0))</f>
        <v>XS</v>
      </c>
      <c r="J1430" t="str">
        <f>VLOOKUP($C1430,'Raw-products'!$A$2:$H$1261,MATCH(J$1,'Raw-products'!$A$1:$H$1,0))</f>
        <v>green</v>
      </c>
      <c r="K1430">
        <f>VLOOKUP($C1430,'Raw-products'!$A$2:$H$1261,MATCH(K$1,'Raw-products'!$A$1:$H$1,0))</f>
        <v>104</v>
      </c>
      <c r="L1430">
        <f>VLOOKUP($C1430,'Raw-products'!$A$2:$H$1261,MATCH(L$1,'Raw-products'!$A$1:$H$1,0))</f>
        <v>57</v>
      </c>
      <c r="M1430" s="5">
        <f t="shared" si="44"/>
        <v>5928</v>
      </c>
      <c r="N1430" cm="1">
        <f t="array" ref="N1430:Q1430">_xlfn.XLOOKUP($B1430,'Raw -orders'!$A:$A,'Raw -orders'!$B:$E)</f>
        <v>337</v>
      </c>
      <c r="O1430">
        <v>36699</v>
      </c>
      <c r="P1430" s="1">
        <v>44281</v>
      </c>
      <c r="Q1430" s="1">
        <v>44290</v>
      </c>
      <c r="R1430" t="str" cm="1">
        <f t="array" ref="R1430:Y1430">_xlfn.XLOOKUP($N1430,'Raw - customers'!$A:$A,'Raw - customers'!$B:$I)</f>
        <v>Milton Otson</v>
      </c>
      <c r="S1430" t="str">
        <v>Non-binary</v>
      </c>
      <c r="T1430">
        <v>78</v>
      </c>
      <c r="U1430" t="str">
        <v>88 Olson GroveApt. 120</v>
      </c>
      <c r="V1430">
        <v>2631</v>
      </c>
      <c r="W1430" t="str">
        <v>Cooperbury</v>
      </c>
      <c r="X1430" t="str">
        <v>Western Australia</v>
      </c>
      <c r="Y1430" t="str">
        <v>Australia</v>
      </c>
      <c r="Z1430">
        <v>3</v>
      </c>
      <c r="AA1430" s="3" t="str">
        <f t="shared" si="45"/>
        <v>0 to 10</v>
      </c>
      <c r="AP1430" s="6">
        <v>337</v>
      </c>
      <c r="AQ1430" s="6" t="s">
        <v>1377</v>
      </c>
    </row>
    <row r="1431" spans="1:43" x14ac:dyDescent="0.25">
      <c r="A1431">
        <v>1429</v>
      </c>
      <c r="B1431">
        <v>292</v>
      </c>
      <c r="C1431">
        <v>189</v>
      </c>
      <c r="D1431">
        <v>98</v>
      </c>
      <c r="E1431">
        <v>3</v>
      </c>
      <c r="F1431">
        <v>294</v>
      </c>
      <c r="G1431" t="str">
        <f>VLOOKUP($C1431,'Raw-products'!$A$2:$H$1261,MATCH(G$1,'Raw-products'!$A$1:$H$1,0))</f>
        <v>Shirt</v>
      </c>
      <c r="H1431" t="str">
        <f>VLOOKUP($C1431,'Raw-products'!$A$2:$H$1261,MATCH(H$1,'Raw-products'!$A$1:$H$1,0))</f>
        <v>Camp Collared</v>
      </c>
      <c r="I1431" t="str">
        <f>VLOOKUP($C1431,'Raw-products'!$A$2:$H$1261,MATCH(I$1,'Raw-products'!$A$1:$H$1,0))</f>
        <v>XL</v>
      </c>
      <c r="J1431" t="str">
        <f>VLOOKUP($C1431,'Raw-products'!$A$2:$H$1261,MATCH(J$1,'Raw-products'!$A$1:$H$1,0))</f>
        <v>yellow</v>
      </c>
      <c r="K1431">
        <f>VLOOKUP($C1431,'Raw-products'!$A$2:$H$1261,MATCH(K$1,'Raw-products'!$A$1:$H$1,0))</f>
        <v>112</v>
      </c>
      <c r="L1431">
        <f>VLOOKUP($C1431,'Raw-products'!$A$2:$H$1261,MATCH(L$1,'Raw-products'!$A$1:$H$1,0))</f>
        <v>44</v>
      </c>
      <c r="M1431" s="5">
        <f t="shared" si="44"/>
        <v>4928</v>
      </c>
      <c r="N1431" cm="1">
        <f t="array" ref="N1431:Q1431">_xlfn.XLOOKUP($B1431,'Raw -orders'!$A:$A,'Raw -orders'!$B:$E)</f>
        <v>337</v>
      </c>
      <c r="O1431">
        <v>36699</v>
      </c>
      <c r="P1431" s="1">
        <v>44281</v>
      </c>
      <c r="Q1431" s="1">
        <v>44290</v>
      </c>
      <c r="R1431" t="str" cm="1">
        <f t="array" ref="R1431:Y1431">_xlfn.XLOOKUP($N1431,'Raw - customers'!$A:$A,'Raw - customers'!$B:$I)</f>
        <v>Milton Otson</v>
      </c>
      <c r="S1431" t="str">
        <v>Non-binary</v>
      </c>
      <c r="T1431">
        <v>78</v>
      </c>
      <c r="U1431" t="str">
        <v>88 Olson GroveApt. 120</v>
      </c>
      <c r="V1431">
        <v>2631</v>
      </c>
      <c r="W1431" t="str">
        <v>Cooperbury</v>
      </c>
      <c r="X1431" t="str">
        <v>Western Australia</v>
      </c>
      <c r="Y1431" t="str">
        <v>Australia</v>
      </c>
      <c r="Z1431">
        <v>3</v>
      </c>
      <c r="AA1431" s="3" t="str">
        <f t="shared" si="45"/>
        <v>0 to 10</v>
      </c>
      <c r="AP1431" s="6">
        <v>337</v>
      </c>
      <c r="AQ1431" s="6" t="s">
        <v>1377</v>
      </c>
    </row>
    <row r="1432" spans="1:43" x14ac:dyDescent="0.25">
      <c r="A1432">
        <v>1430</v>
      </c>
      <c r="B1432">
        <v>292</v>
      </c>
      <c r="C1432">
        <v>1250</v>
      </c>
      <c r="D1432">
        <v>112</v>
      </c>
      <c r="E1432">
        <v>2</v>
      </c>
      <c r="F1432">
        <v>224</v>
      </c>
      <c r="G1432" t="str">
        <f>VLOOKUP($C1432,'Raw-products'!$A$2:$H$1261,MATCH(G$1,'Raw-products'!$A$1:$H$1,0))</f>
        <v>Trousers</v>
      </c>
      <c r="H1432" t="str">
        <f>VLOOKUP($C1432,'Raw-products'!$A$2:$H$1261,MATCH(H$1,'Raw-products'!$A$1:$H$1,0))</f>
        <v>Tracksuit Bottoms</v>
      </c>
      <c r="I1432" t="str">
        <f>VLOOKUP($C1432,'Raw-products'!$A$2:$H$1261,MATCH(I$1,'Raw-products'!$A$1:$H$1,0))</f>
        <v>XS</v>
      </c>
      <c r="J1432" t="str">
        <f>VLOOKUP($C1432,'Raw-products'!$A$2:$H$1261,MATCH(J$1,'Raw-products'!$A$1:$H$1,0))</f>
        <v>indigo</v>
      </c>
      <c r="K1432">
        <f>VLOOKUP($C1432,'Raw-products'!$A$2:$H$1261,MATCH(K$1,'Raw-products'!$A$1:$H$1,0))</f>
        <v>91</v>
      </c>
      <c r="L1432">
        <f>VLOOKUP($C1432,'Raw-products'!$A$2:$H$1261,MATCH(L$1,'Raw-products'!$A$1:$H$1,0))</f>
        <v>63</v>
      </c>
      <c r="M1432" s="5">
        <f t="shared" si="44"/>
        <v>5733</v>
      </c>
      <c r="N1432" cm="1">
        <f t="array" ref="N1432:Q1432">_xlfn.XLOOKUP($B1432,'Raw -orders'!$A:$A,'Raw -orders'!$B:$E)</f>
        <v>337</v>
      </c>
      <c r="O1432">
        <v>36699</v>
      </c>
      <c r="P1432" s="1">
        <v>44281</v>
      </c>
      <c r="Q1432" s="1">
        <v>44290</v>
      </c>
      <c r="R1432" t="str" cm="1">
        <f t="array" ref="R1432:Y1432">_xlfn.XLOOKUP($N1432,'Raw - customers'!$A:$A,'Raw - customers'!$B:$I)</f>
        <v>Milton Otson</v>
      </c>
      <c r="S1432" t="str">
        <v>Non-binary</v>
      </c>
      <c r="T1432">
        <v>78</v>
      </c>
      <c r="U1432" t="str">
        <v>88 Olson GroveApt. 120</v>
      </c>
      <c r="V1432">
        <v>2631</v>
      </c>
      <c r="W1432" t="str">
        <v>Cooperbury</v>
      </c>
      <c r="X1432" t="str">
        <v>Western Australia</v>
      </c>
      <c r="Y1432" t="str">
        <v>Australia</v>
      </c>
      <c r="Z1432">
        <v>3</v>
      </c>
      <c r="AA1432" s="3" t="str">
        <f t="shared" si="45"/>
        <v>0 to 10</v>
      </c>
      <c r="AP1432" s="6">
        <v>337</v>
      </c>
      <c r="AQ1432" s="6" t="s">
        <v>1377</v>
      </c>
    </row>
    <row r="1433" spans="1:43" x14ac:dyDescent="0.25">
      <c r="A1433">
        <v>1431</v>
      </c>
      <c r="B1433">
        <v>293</v>
      </c>
      <c r="C1433">
        <v>740</v>
      </c>
      <c r="D1433">
        <v>109</v>
      </c>
      <c r="E1433">
        <v>2</v>
      </c>
      <c r="F1433">
        <v>218</v>
      </c>
      <c r="G1433" t="str">
        <f>VLOOKUP($C1433,'Raw-products'!$A$2:$H$1261,MATCH(G$1,'Raw-products'!$A$1:$H$1,0))</f>
        <v>Jacket</v>
      </c>
      <c r="H1433" t="str">
        <f>VLOOKUP($C1433,'Raw-products'!$A$2:$H$1261,MATCH(H$1,'Raw-products'!$A$1:$H$1,0))</f>
        <v>Peacoat</v>
      </c>
      <c r="I1433" t="str">
        <f>VLOOKUP($C1433,'Raw-products'!$A$2:$H$1261,MATCH(I$1,'Raw-products'!$A$1:$H$1,0))</f>
        <v>XS</v>
      </c>
      <c r="J1433" t="str">
        <f>VLOOKUP($C1433,'Raw-products'!$A$2:$H$1261,MATCH(J$1,'Raw-products'!$A$1:$H$1,0))</f>
        <v>orange</v>
      </c>
      <c r="K1433">
        <f>VLOOKUP($C1433,'Raw-products'!$A$2:$H$1261,MATCH(K$1,'Raw-products'!$A$1:$H$1,0))</f>
        <v>102</v>
      </c>
      <c r="L1433">
        <f>VLOOKUP($C1433,'Raw-products'!$A$2:$H$1261,MATCH(L$1,'Raw-products'!$A$1:$H$1,0))</f>
        <v>78</v>
      </c>
      <c r="M1433" s="5">
        <f t="shared" si="44"/>
        <v>7956</v>
      </c>
      <c r="N1433" cm="1">
        <f t="array" ref="N1433:Q1433">_xlfn.XLOOKUP($B1433,'Raw -orders'!$A:$A,'Raw -orders'!$B:$E)</f>
        <v>426</v>
      </c>
      <c r="O1433">
        <v>32389</v>
      </c>
      <c r="P1433" s="1">
        <v>44413</v>
      </c>
      <c r="Q1433" s="1">
        <v>44421</v>
      </c>
      <c r="R1433" t="str" cm="1">
        <f t="array" ref="R1433:Y1433">_xlfn.XLOOKUP($N1433,'Raw - customers'!$A:$A,'Raw - customers'!$B:$I)</f>
        <v>Augusto Ackrill</v>
      </c>
      <c r="S1433" t="str">
        <v>Bigender</v>
      </c>
      <c r="T1433">
        <v>40</v>
      </c>
      <c r="U1433" t="str">
        <v>89 Charles GroveApt. 955</v>
      </c>
      <c r="V1433">
        <v>6184</v>
      </c>
      <c r="W1433" t="str">
        <v>South Sophieview</v>
      </c>
      <c r="X1433" t="str">
        <v>Victoria</v>
      </c>
      <c r="Y1433" t="str">
        <v>Australia</v>
      </c>
      <c r="Z1433">
        <v>8</v>
      </c>
      <c r="AA1433" s="3" t="str">
        <f t="shared" si="45"/>
        <v>0 to 10</v>
      </c>
      <c r="AP1433" s="6">
        <v>426</v>
      </c>
      <c r="AQ1433" s="6" t="s">
        <v>1396</v>
      </c>
    </row>
    <row r="1434" spans="1:43" x14ac:dyDescent="0.25">
      <c r="A1434">
        <v>1432</v>
      </c>
      <c r="B1434">
        <v>293</v>
      </c>
      <c r="C1434">
        <v>982</v>
      </c>
      <c r="D1434">
        <v>106</v>
      </c>
      <c r="E1434">
        <v>2</v>
      </c>
      <c r="F1434">
        <v>212</v>
      </c>
      <c r="G1434" t="str">
        <f>VLOOKUP($C1434,'Raw-products'!$A$2:$H$1261,MATCH(G$1,'Raw-products'!$A$1:$H$1,0))</f>
        <v>Trousers</v>
      </c>
      <c r="H1434" t="str">
        <f>VLOOKUP($C1434,'Raw-products'!$A$2:$H$1261,MATCH(H$1,'Raw-products'!$A$1:$H$1,0))</f>
        <v>Wool</v>
      </c>
      <c r="I1434" t="str">
        <f>VLOOKUP($C1434,'Raw-products'!$A$2:$H$1261,MATCH(I$1,'Raw-products'!$A$1:$H$1,0))</f>
        <v>M</v>
      </c>
      <c r="J1434" t="str">
        <f>VLOOKUP($C1434,'Raw-products'!$A$2:$H$1261,MATCH(J$1,'Raw-products'!$A$1:$H$1,0))</f>
        <v>red</v>
      </c>
      <c r="K1434">
        <f>VLOOKUP($C1434,'Raw-products'!$A$2:$H$1261,MATCH(K$1,'Raw-products'!$A$1:$H$1,0))</f>
        <v>111</v>
      </c>
      <c r="L1434">
        <f>VLOOKUP($C1434,'Raw-products'!$A$2:$H$1261,MATCH(L$1,'Raw-products'!$A$1:$H$1,0))</f>
        <v>58</v>
      </c>
      <c r="M1434" s="5">
        <f t="shared" si="44"/>
        <v>6438</v>
      </c>
      <c r="N1434" cm="1">
        <f t="array" ref="N1434:Q1434">_xlfn.XLOOKUP($B1434,'Raw -orders'!$A:$A,'Raw -orders'!$B:$E)</f>
        <v>426</v>
      </c>
      <c r="O1434">
        <v>32389</v>
      </c>
      <c r="P1434" s="1">
        <v>44413</v>
      </c>
      <c r="Q1434" s="1">
        <v>44421</v>
      </c>
      <c r="R1434" t="str" cm="1">
        <f t="array" ref="R1434:Y1434">_xlfn.XLOOKUP($N1434,'Raw - customers'!$A:$A,'Raw - customers'!$B:$I)</f>
        <v>Augusto Ackrill</v>
      </c>
      <c r="S1434" t="str">
        <v>Bigender</v>
      </c>
      <c r="T1434">
        <v>40</v>
      </c>
      <c r="U1434" t="str">
        <v>89 Charles GroveApt. 955</v>
      </c>
      <c r="V1434">
        <v>6184</v>
      </c>
      <c r="W1434" t="str">
        <v>South Sophieview</v>
      </c>
      <c r="X1434" t="str">
        <v>Victoria</v>
      </c>
      <c r="Y1434" t="str">
        <v>Australia</v>
      </c>
      <c r="Z1434">
        <v>8</v>
      </c>
      <c r="AA1434" s="3" t="str">
        <f t="shared" si="45"/>
        <v>0 to 10</v>
      </c>
      <c r="AP1434" s="6">
        <v>426</v>
      </c>
      <c r="AQ1434" s="6" t="s">
        <v>1396</v>
      </c>
    </row>
    <row r="1435" spans="1:43" x14ac:dyDescent="0.25">
      <c r="A1435">
        <v>1433</v>
      </c>
      <c r="B1435">
        <v>293</v>
      </c>
      <c r="C1435">
        <v>1122</v>
      </c>
      <c r="D1435">
        <v>102</v>
      </c>
      <c r="E1435">
        <v>2</v>
      </c>
      <c r="F1435">
        <v>204</v>
      </c>
      <c r="G1435" t="str">
        <f>VLOOKUP($C1435,'Raw-products'!$A$2:$H$1261,MATCH(G$1,'Raw-products'!$A$1:$H$1,0))</f>
        <v>Trousers</v>
      </c>
      <c r="H1435" t="str">
        <f>VLOOKUP($C1435,'Raw-products'!$A$2:$H$1261,MATCH(H$1,'Raw-products'!$A$1:$H$1,0))</f>
        <v>Cargo Pants</v>
      </c>
      <c r="I1435" t="str">
        <f>VLOOKUP($C1435,'Raw-products'!$A$2:$H$1261,MATCH(I$1,'Raw-products'!$A$1:$H$1,0))</f>
        <v>M</v>
      </c>
      <c r="J1435" t="str">
        <f>VLOOKUP($C1435,'Raw-products'!$A$2:$H$1261,MATCH(J$1,'Raw-products'!$A$1:$H$1,0))</f>
        <v>red</v>
      </c>
      <c r="K1435">
        <f>VLOOKUP($C1435,'Raw-products'!$A$2:$H$1261,MATCH(K$1,'Raw-products'!$A$1:$H$1,0))</f>
        <v>106</v>
      </c>
      <c r="L1435">
        <f>VLOOKUP($C1435,'Raw-products'!$A$2:$H$1261,MATCH(L$1,'Raw-products'!$A$1:$H$1,0))</f>
        <v>52</v>
      </c>
      <c r="M1435" s="5">
        <f t="shared" si="44"/>
        <v>5512</v>
      </c>
      <c r="N1435" cm="1">
        <f t="array" ref="N1435:Q1435">_xlfn.XLOOKUP($B1435,'Raw -orders'!$A:$A,'Raw -orders'!$B:$E)</f>
        <v>426</v>
      </c>
      <c r="O1435">
        <v>32389</v>
      </c>
      <c r="P1435" s="1">
        <v>44413</v>
      </c>
      <c r="Q1435" s="1">
        <v>44421</v>
      </c>
      <c r="R1435" t="str" cm="1">
        <f t="array" ref="R1435:Y1435">_xlfn.XLOOKUP($N1435,'Raw - customers'!$A:$A,'Raw - customers'!$B:$I)</f>
        <v>Augusto Ackrill</v>
      </c>
      <c r="S1435" t="str">
        <v>Bigender</v>
      </c>
      <c r="T1435">
        <v>40</v>
      </c>
      <c r="U1435" t="str">
        <v>89 Charles GroveApt. 955</v>
      </c>
      <c r="V1435">
        <v>6184</v>
      </c>
      <c r="W1435" t="str">
        <v>South Sophieview</v>
      </c>
      <c r="X1435" t="str">
        <v>Victoria</v>
      </c>
      <c r="Y1435" t="str">
        <v>Australia</v>
      </c>
      <c r="Z1435">
        <v>8</v>
      </c>
      <c r="AA1435" s="3" t="str">
        <f t="shared" si="45"/>
        <v>0 to 10</v>
      </c>
      <c r="AP1435" s="6">
        <v>426</v>
      </c>
      <c r="AQ1435" s="6" t="s">
        <v>1396</v>
      </c>
    </row>
    <row r="1436" spans="1:43" x14ac:dyDescent="0.25">
      <c r="A1436">
        <v>1434</v>
      </c>
      <c r="B1436">
        <v>293</v>
      </c>
      <c r="C1436">
        <v>1050</v>
      </c>
      <c r="D1436">
        <v>93</v>
      </c>
      <c r="E1436">
        <v>1</v>
      </c>
      <c r="F1436">
        <v>93</v>
      </c>
      <c r="G1436" t="str">
        <f>VLOOKUP($C1436,'Raw-products'!$A$2:$H$1261,MATCH(G$1,'Raw-products'!$A$1:$H$1,0))</f>
        <v>Trousers</v>
      </c>
      <c r="H1436" t="str">
        <f>VLOOKUP($C1436,'Raw-products'!$A$2:$H$1261,MATCH(H$1,'Raw-products'!$A$1:$H$1,0))</f>
        <v>Joggers</v>
      </c>
      <c r="I1436" t="str">
        <f>VLOOKUP($C1436,'Raw-products'!$A$2:$H$1261,MATCH(I$1,'Raw-products'!$A$1:$H$1,0))</f>
        <v>XS</v>
      </c>
      <c r="J1436" t="str">
        <f>VLOOKUP($C1436,'Raw-products'!$A$2:$H$1261,MATCH(J$1,'Raw-products'!$A$1:$H$1,0))</f>
        <v>red</v>
      </c>
      <c r="K1436">
        <f>VLOOKUP($C1436,'Raw-products'!$A$2:$H$1261,MATCH(K$1,'Raw-products'!$A$1:$H$1,0))</f>
        <v>94</v>
      </c>
      <c r="L1436">
        <f>VLOOKUP($C1436,'Raw-products'!$A$2:$H$1261,MATCH(L$1,'Raw-products'!$A$1:$H$1,0))</f>
        <v>65</v>
      </c>
      <c r="M1436" s="5">
        <f t="shared" si="44"/>
        <v>6110</v>
      </c>
      <c r="N1436" cm="1">
        <f t="array" ref="N1436:Q1436">_xlfn.XLOOKUP($B1436,'Raw -orders'!$A:$A,'Raw -orders'!$B:$E)</f>
        <v>426</v>
      </c>
      <c r="O1436">
        <v>32389</v>
      </c>
      <c r="P1436" s="1">
        <v>44413</v>
      </c>
      <c r="Q1436" s="1">
        <v>44421</v>
      </c>
      <c r="R1436" t="str" cm="1">
        <f t="array" ref="R1436:Y1436">_xlfn.XLOOKUP($N1436,'Raw - customers'!$A:$A,'Raw - customers'!$B:$I)</f>
        <v>Augusto Ackrill</v>
      </c>
      <c r="S1436" t="str">
        <v>Bigender</v>
      </c>
      <c r="T1436">
        <v>40</v>
      </c>
      <c r="U1436" t="str">
        <v>89 Charles GroveApt. 955</v>
      </c>
      <c r="V1436">
        <v>6184</v>
      </c>
      <c r="W1436" t="str">
        <v>South Sophieview</v>
      </c>
      <c r="X1436" t="str">
        <v>Victoria</v>
      </c>
      <c r="Y1436" t="str">
        <v>Australia</v>
      </c>
      <c r="Z1436">
        <v>8</v>
      </c>
      <c r="AA1436" s="3" t="str">
        <f t="shared" si="45"/>
        <v>0 to 10</v>
      </c>
      <c r="AP1436" s="6">
        <v>426</v>
      </c>
      <c r="AQ1436" s="6" t="s">
        <v>1396</v>
      </c>
    </row>
    <row r="1437" spans="1:43" x14ac:dyDescent="0.25">
      <c r="A1437">
        <v>1435</v>
      </c>
      <c r="B1437">
        <v>293</v>
      </c>
      <c r="C1437">
        <v>1055</v>
      </c>
      <c r="D1437">
        <v>93</v>
      </c>
      <c r="E1437">
        <v>2</v>
      </c>
      <c r="F1437">
        <v>186</v>
      </c>
      <c r="G1437" t="str">
        <f>VLOOKUP($C1437,'Raw-products'!$A$2:$H$1261,MATCH(G$1,'Raw-products'!$A$1:$H$1,0))</f>
        <v>Trousers</v>
      </c>
      <c r="H1437" t="str">
        <f>VLOOKUP($C1437,'Raw-products'!$A$2:$H$1261,MATCH(H$1,'Raw-products'!$A$1:$H$1,0))</f>
        <v>Joggers</v>
      </c>
      <c r="I1437" t="str">
        <f>VLOOKUP($C1437,'Raw-products'!$A$2:$H$1261,MATCH(I$1,'Raw-products'!$A$1:$H$1,0))</f>
        <v>XS</v>
      </c>
      <c r="J1437" t="str">
        <f>VLOOKUP($C1437,'Raw-products'!$A$2:$H$1261,MATCH(J$1,'Raw-products'!$A$1:$H$1,0))</f>
        <v>orange</v>
      </c>
      <c r="K1437">
        <f>VLOOKUP($C1437,'Raw-products'!$A$2:$H$1261,MATCH(K$1,'Raw-products'!$A$1:$H$1,0))</f>
        <v>94</v>
      </c>
      <c r="L1437">
        <f>VLOOKUP($C1437,'Raw-products'!$A$2:$H$1261,MATCH(L$1,'Raw-products'!$A$1:$H$1,0))</f>
        <v>65</v>
      </c>
      <c r="M1437" s="5">
        <f t="shared" si="44"/>
        <v>6110</v>
      </c>
      <c r="N1437" cm="1">
        <f t="array" ref="N1437:Q1437">_xlfn.XLOOKUP($B1437,'Raw -orders'!$A:$A,'Raw -orders'!$B:$E)</f>
        <v>426</v>
      </c>
      <c r="O1437">
        <v>32389</v>
      </c>
      <c r="P1437" s="1">
        <v>44413</v>
      </c>
      <c r="Q1437" s="1">
        <v>44421</v>
      </c>
      <c r="R1437" t="str" cm="1">
        <f t="array" ref="R1437:Y1437">_xlfn.XLOOKUP($N1437,'Raw - customers'!$A:$A,'Raw - customers'!$B:$I)</f>
        <v>Augusto Ackrill</v>
      </c>
      <c r="S1437" t="str">
        <v>Bigender</v>
      </c>
      <c r="T1437">
        <v>40</v>
      </c>
      <c r="U1437" t="str">
        <v>89 Charles GroveApt. 955</v>
      </c>
      <c r="V1437">
        <v>6184</v>
      </c>
      <c r="W1437" t="str">
        <v>South Sophieview</v>
      </c>
      <c r="X1437" t="str">
        <v>Victoria</v>
      </c>
      <c r="Y1437" t="str">
        <v>Australia</v>
      </c>
      <c r="Z1437">
        <v>8</v>
      </c>
      <c r="AA1437" s="3" t="str">
        <f t="shared" si="45"/>
        <v>0 to 10</v>
      </c>
      <c r="AP1437" s="6">
        <v>426</v>
      </c>
      <c r="AQ1437" s="6" t="s">
        <v>1396</v>
      </c>
    </row>
    <row r="1438" spans="1:43" x14ac:dyDescent="0.25">
      <c r="A1438">
        <v>1436</v>
      </c>
      <c r="B1438">
        <v>293</v>
      </c>
      <c r="C1438">
        <v>105</v>
      </c>
      <c r="D1438">
        <v>92</v>
      </c>
      <c r="E1438">
        <v>3</v>
      </c>
      <c r="F1438">
        <v>276</v>
      </c>
      <c r="G1438" t="str">
        <f>VLOOKUP($C1438,'Raw-products'!$A$2:$H$1261,MATCH(G$1,'Raw-products'!$A$1:$H$1,0))</f>
        <v>Shirt</v>
      </c>
      <c r="H1438" t="str">
        <f>VLOOKUP($C1438,'Raw-products'!$A$2:$H$1261,MATCH(H$1,'Raw-products'!$A$1:$H$1,0))</f>
        <v>Denim</v>
      </c>
      <c r="I1438" t="str">
        <f>VLOOKUP($C1438,'Raw-products'!$A$2:$H$1261,MATCH(I$1,'Raw-products'!$A$1:$H$1,0))</f>
        <v>XS</v>
      </c>
      <c r="J1438" t="str">
        <f>VLOOKUP($C1438,'Raw-products'!$A$2:$H$1261,MATCH(J$1,'Raw-products'!$A$1:$H$1,0))</f>
        <v>red</v>
      </c>
      <c r="K1438">
        <f>VLOOKUP($C1438,'Raw-products'!$A$2:$H$1261,MATCH(K$1,'Raw-products'!$A$1:$H$1,0))</f>
        <v>115</v>
      </c>
      <c r="L1438">
        <f>VLOOKUP($C1438,'Raw-products'!$A$2:$H$1261,MATCH(L$1,'Raw-products'!$A$1:$H$1,0))</f>
        <v>52</v>
      </c>
      <c r="M1438" s="5">
        <f t="shared" si="44"/>
        <v>5980</v>
      </c>
      <c r="N1438" cm="1">
        <f t="array" ref="N1438:Q1438">_xlfn.XLOOKUP($B1438,'Raw -orders'!$A:$A,'Raw -orders'!$B:$E)</f>
        <v>426</v>
      </c>
      <c r="O1438">
        <v>32389</v>
      </c>
      <c r="P1438" s="1">
        <v>44413</v>
      </c>
      <c r="Q1438" s="1">
        <v>44421</v>
      </c>
      <c r="R1438" t="str" cm="1">
        <f t="array" ref="R1438:Y1438">_xlfn.XLOOKUP($N1438,'Raw - customers'!$A:$A,'Raw - customers'!$B:$I)</f>
        <v>Augusto Ackrill</v>
      </c>
      <c r="S1438" t="str">
        <v>Bigender</v>
      </c>
      <c r="T1438">
        <v>40</v>
      </c>
      <c r="U1438" t="str">
        <v>89 Charles GroveApt. 955</v>
      </c>
      <c r="V1438">
        <v>6184</v>
      </c>
      <c r="W1438" t="str">
        <v>South Sophieview</v>
      </c>
      <c r="X1438" t="str">
        <v>Victoria</v>
      </c>
      <c r="Y1438" t="str">
        <v>Australia</v>
      </c>
      <c r="Z1438">
        <v>8</v>
      </c>
      <c r="AA1438" s="3" t="str">
        <f t="shared" si="45"/>
        <v>0 to 10</v>
      </c>
      <c r="AP1438" s="6">
        <v>426</v>
      </c>
      <c r="AQ1438" s="6" t="s">
        <v>1396</v>
      </c>
    </row>
    <row r="1439" spans="1:43" x14ac:dyDescent="0.25">
      <c r="A1439">
        <v>1437</v>
      </c>
      <c r="B1439">
        <v>293</v>
      </c>
      <c r="C1439">
        <v>317</v>
      </c>
      <c r="D1439">
        <v>109</v>
      </c>
      <c r="E1439">
        <v>1</v>
      </c>
      <c r="F1439">
        <v>109</v>
      </c>
      <c r="G1439" t="str">
        <f>VLOOKUP($C1439,'Raw-products'!$A$2:$H$1261,MATCH(G$1,'Raw-products'!$A$1:$H$1,0))</f>
        <v>Shirt</v>
      </c>
      <c r="H1439" t="str">
        <f>VLOOKUP($C1439,'Raw-products'!$A$2:$H$1261,MATCH(H$1,'Raw-products'!$A$1:$H$1,0))</f>
        <v>Mandarin Collar</v>
      </c>
      <c r="I1439" t="str">
        <f>VLOOKUP($C1439,'Raw-products'!$A$2:$H$1261,MATCH(I$1,'Raw-products'!$A$1:$H$1,0))</f>
        <v>M</v>
      </c>
      <c r="J1439" t="str">
        <f>VLOOKUP($C1439,'Raw-products'!$A$2:$H$1261,MATCH(J$1,'Raw-products'!$A$1:$H$1,0))</f>
        <v>red</v>
      </c>
      <c r="K1439">
        <f>VLOOKUP($C1439,'Raw-products'!$A$2:$H$1261,MATCH(K$1,'Raw-products'!$A$1:$H$1,0))</f>
        <v>108</v>
      </c>
      <c r="L1439">
        <f>VLOOKUP($C1439,'Raw-products'!$A$2:$H$1261,MATCH(L$1,'Raw-products'!$A$1:$H$1,0))</f>
        <v>60</v>
      </c>
      <c r="M1439" s="5">
        <f t="shared" si="44"/>
        <v>6480</v>
      </c>
      <c r="N1439" cm="1">
        <f t="array" ref="N1439:Q1439">_xlfn.XLOOKUP($B1439,'Raw -orders'!$A:$A,'Raw -orders'!$B:$E)</f>
        <v>426</v>
      </c>
      <c r="O1439">
        <v>32389</v>
      </c>
      <c r="P1439" s="1">
        <v>44413</v>
      </c>
      <c r="Q1439" s="1">
        <v>44421</v>
      </c>
      <c r="R1439" t="str" cm="1">
        <f t="array" ref="R1439:Y1439">_xlfn.XLOOKUP($N1439,'Raw - customers'!$A:$A,'Raw - customers'!$B:$I)</f>
        <v>Augusto Ackrill</v>
      </c>
      <c r="S1439" t="str">
        <v>Bigender</v>
      </c>
      <c r="T1439">
        <v>40</v>
      </c>
      <c r="U1439" t="str">
        <v>89 Charles GroveApt. 955</v>
      </c>
      <c r="V1439">
        <v>6184</v>
      </c>
      <c r="W1439" t="str">
        <v>South Sophieview</v>
      </c>
      <c r="X1439" t="str">
        <v>Victoria</v>
      </c>
      <c r="Y1439" t="str">
        <v>Australia</v>
      </c>
      <c r="Z1439">
        <v>8</v>
      </c>
      <c r="AA1439" s="3" t="str">
        <f t="shared" si="45"/>
        <v>0 to 10</v>
      </c>
      <c r="AP1439" s="6">
        <v>426</v>
      </c>
      <c r="AQ1439" s="6" t="s">
        <v>1396</v>
      </c>
    </row>
    <row r="1440" spans="1:43" x14ac:dyDescent="0.25">
      <c r="A1440">
        <v>1438</v>
      </c>
      <c r="B1440">
        <v>294</v>
      </c>
      <c r="C1440">
        <v>539</v>
      </c>
      <c r="D1440">
        <v>98</v>
      </c>
      <c r="E1440">
        <v>1</v>
      </c>
      <c r="F1440">
        <v>98</v>
      </c>
      <c r="G1440" t="str">
        <f>VLOOKUP($C1440,'Raw-products'!$A$2:$H$1261,MATCH(G$1,'Raw-products'!$A$1:$H$1,0))</f>
        <v>Jacket</v>
      </c>
      <c r="H1440" t="str">
        <f>VLOOKUP($C1440,'Raw-products'!$A$2:$H$1261,MATCH(H$1,'Raw-products'!$A$1:$H$1,0))</f>
        <v>Leather</v>
      </c>
      <c r="I1440" t="str">
        <f>VLOOKUP($C1440,'Raw-products'!$A$2:$H$1261,MATCH(I$1,'Raw-products'!$A$1:$H$1,0))</f>
        <v>XL</v>
      </c>
      <c r="J1440" t="str">
        <f>VLOOKUP($C1440,'Raw-products'!$A$2:$H$1261,MATCH(J$1,'Raw-products'!$A$1:$H$1,0))</f>
        <v>yellow</v>
      </c>
      <c r="K1440">
        <f>VLOOKUP($C1440,'Raw-products'!$A$2:$H$1261,MATCH(K$1,'Raw-products'!$A$1:$H$1,0))</f>
        <v>113</v>
      </c>
      <c r="L1440">
        <f>VLOOKUP($C1440,'Raw-products'!$A$2:$H$1261,MATCH(L$1,'Raw-products'!$A$1:$H$1,0))</f>
        <v>67</v>
      </c>
      <c r="M1440" s="5">
        <f t="shared" si="44"/>
        <v>7571</v>
      </c>
      <c r="N1440" cm="1">
        <f t="array" ref="N1440:Q1440">_xlfn.XLOOKUP($B1440,'Raw -orders'!$A:$A,'Raw -orders'!$B:$E)</f>
        <v>499</v>
      </c>
      <c r="O1440">
        <v>50667</v>
      </c>
      <c r="P1440" s="1">
        <v>44436</v>
      </c>
      <c r="Q1440" s="1">
        <v>44454</v>
      </c>
      <c r="R1440" t="str" cm="1">
        <f t="array" ref="R1440:Y1440">_xlfn.XLOOKUP($N1440,'Raw - customers'!$A:$A,'Raw - customers'!$B:$I)</f>
        <v>Henrietta Briatt</v>
      </c>
      <c r="S1440" t="str">
        <v>Agender</v>
      </c>
      <c r="T1440">
        <v>24</v>
      </c>
      <c r="U1440" t="str">
        <v>708 Cole PlazaSuite 178</v>
      </c>
      <c r="V1440">
        <v>3833</v>
      </c>
      <c r="W1440" t="str">
        <v>New Hannah</v>
      </c>
      <c r="X1440" t="str">
        <v>Australian Capital Territory</v>
      </c>
      <c r="Y1440" t="str">
        <v>Australia</v>
      </c>
      <c r="Z1440">
        <v>8</v>
      </c>
      <c r="AA1440" s="3" t="str">
        <f t="shared" si="45"/>
        <v>10 to 20</v>
      </c>
      <c r="AP1440" s="6">
        <v>499</v>
      </c>
      <c r="AQ1440" s="6" t="s">
        <v>1350</v>
      </c>
    </row>
    <row r="1441" spans="1:43" x14ac:dyDescent="0.25">
      <c r="A1441">
        <v>1439</v>
      </c>
      <c r="B1441">
        <v>294</v>
      </c>
      <c r="C1441">
        <v>566</v>
      </c>
      <c r="D1441">
        <v>100</v>
      </c>
      <c r="E1441">
        <v>3</v>
      </c>
      <c r="F1441">
        <v>300</v>
      </c>
      <c r="G1441" t="str">
        <f>VLOOKUP($C1441,'Raw-products'!$A$2:$H$1261,MATCH(G$1,'Raw-products'!$A$1:$H$1,0))</f>
        <v>Jacket</v>
      </c>
      <c r="H1441" t="str">
        <f>VLOOKUP($C1441,'Raw-products'!$A$2:$H$1261,MATCH(H$1,'Raw-products'!$A$1:$H$1,0))</f>
        <v>Bomber</v>
      </c>
      <c r="I1441" t="str">
        <f>VLOOKUP($C1441,'Raw-products'!$A$2:$H$1261,MATCH(I$1,'Raw-products'!$A$1:$H$1,0))</f>
        <v>S</v>
      </c>
      <c r="J1441" t="str">
        <f>VLOOKUP($C1441,'Raw-products'!$A$2:$H$1261,MATCH(J$1,'Raw-products'!$A$1:$H$1,0))</f>
        <v>orange</v>
      </c>
      <c r="K1441">
        <f>VLOOKUP($C1441,'Raw-products'!$A$2:$H$1261,MATCH(K$1,'Raw-products'!$A$1:$H$1,0))</f>
        <v>90</v>
      </c>
      <c r="L1441">
        <f>VLOOKUP($C1441,'Raw-products'!$A$2:$H$1261,MATCH(L$1,'Raw-products'!$A$1:$H$1,0))</f>
        <v>49</v>
      </c>
      <c r="M1441" s="5">
        <f t="shared" si="44"/>
        <v>4410</v>
      </c>
      <c r="N1441" cm="1">
        <f t="array" ref="N1441:Q1441">_xlfn.XLOOKUP($B1441,'Raw -orders'!$A:$A,'Raw -orders'!$B:$E)</f>
        <v>499</v>
      </c>
      <c r="O1441">
        <v>50667</v>
      </c>
      <c r="P1441" s="1">
        <v>44436</v>
      </c>
      <c r="Q1441" s="1">
        <v>44454</v>
      </c>
      <c r="R1441" t="str" cm="1">
        <f t="array" ref="R1441:Y1441">_xlfn.XLOOKUP($N1441,'Raw - customers'!$A:$A,'Raw - customers'!$B:$I)</f>
        <v>Henrietta Briatt</v>
      </c>
      <c r="S1441" t="str">
        <v>Agender</v>
      </c>
      <c r="T1441">
        <v>24</v>
      </c>
      <c r="U1441" t="str">
        <v>708 Cole PlazaSuite 178</v>
      </c>
      <c r="V1441">
        <v>3833</v>
      </c>
      <c r="W1441" t="str">
        <v>New Hannah</v>
      </c>
      <c r="X1441" t="str">
        <v>Australian Capital Territory</v>
      </c>
      <c r="Y1441" t="str">
        <v>Australia</v>
      </c>
      <c r="Z1441">
        <v>8</v>
      </c>
      <c r="AA1441" s="3" t="str">
        <f t="shared" si="45"/>
        <v>10 to 20</v>
      </c>
      <c r="AP1441" s="6">
        <v>499</v>
      </c>
      <c r="AQ1441" s="6" t="s">
        <v>1350</v>
      </c>
    </row>
    <row r="1442" spans="1:43" x14ac:dyDescent="0.25">
      <c r="A1442">
        <v>1440</v>
      </c>
      <c r="B1442">
        <v>294</v>
      </c>
      <c r="C1442">
        <v>1241</v>
      </c>
      <c r="D1442">
        <v>112</v>
      </c>
      <c r="E1442">
        <v>2</v>
      </c>
      <c r="F1442">
        <v>224</v>
      </c>
      <c r="G1442" t="str">
        <f>VLOOKUP($C1442,'Raw-products'!$A$2:$H$1261,MATCH(G$1,'Raw-products'!$A$1:$H$1,0))</f>
        <v>Trousers</v>
      </c>
      <c r="H1442" t="str">
        <f>VLOOKUP($C1442,'Raw-products'!$A$2:$H$1261,MATCH(H$1,'Raw-products'!$A$1:$H$1,0))</f>
        <v>Tracksuit Bottoms</v>
      </c>
      <c r="I1442" t="str">
        <f>VLOOKUP($C1442,'Raw-products'!$A$2:$H$1261,MATCH(I$1,'Raw-products'!$A$1:$H$1,0))</f>
        <v>S</v>
      </c>
      <c r="J1442" t="str">
        <f>VLOOKUP($C1442,'Raw-products'!$A$2:$H$1261,MATCH(J$1,'Raw-products'!$A$1:$H$1,0))</f>
        <v>green</v>
      </c>
      <c r="K1442">
        <f>VLOOKUP($C1442,'Raw-products'!$A$2:$H$1261,MATCH(K$1,'Raw-products'!$A$1:$H$1,0))</f>
        <v>91</v>
      </c>
      <c r="L1442">
        <f>VLOOKUP($C1442,'Raw-products'!$A$2:$H$1261,MATCH(L$1,'Raw-products'!$A$1:$H$1,0))</f>
        <v>72</v>
      </c>
      <c r="M1442" s="5">
        <f t="shared" si="44"/>
        <v>6552</v>
      </c>
      <c r="N1442" cm="1">
        <f t="array" ref="N1442:Q1442">_xlfn.XLOOKUP($B1442,'Raw -orders'!$A:$A,'Raw -orders'!$B:$E)</f>
        <v>499</v>
      </c>
      <c r="O1442">
        <v>50667</v>
      </c>
      <c r="P1442" s="1">
        <v>44436</v>
      </c>
      <c r="Q1442" s="1">
        <v>44454</v>
      </c>
      <c r="R1442" t="str" cm="1">
        <f t="array" ref="R1442:Y1442">_xlfn.XLOOKUP($N1442,'Raw - customers'!$A:$A,'Raw - customers'!$B:$I)</f>
        <v>Henrietta Briatt</v>
      </c>
      <c r="S1442" t="str">
        <v>Agender</v>
      </c>
      <c r="T1442">
        <v>24</v>
      </c>
      <c r="U1442" t="str">
        <v>708 Cole PlazaSuite 178</v>
      </c>
      <c r="V1442">
        <v>3833</v>
      </c>
      <c r="W1442" t="str">
        <v>New Hannah</v>
      </c>
      <c r="X1442" t="str">
        <v>Australian Capital Territory</v>
      </c>
      <c r="Y1442" t="str">
        <v>Australia</v>
      </c>
      <c r="Z1442">
        <v>8</v>
      </c>
      <c r="AA1442" s="3" t="str">
        <f t="shared" si="45"/>
        <v>10 to 20</v>
      </c>
      <c r="AP1442" s="6">
        <v>499</v>
      </c>
      <c r="AQ1442" s="6" t="s">
        <v>1350</v>
      </c>
    </row>
    <row r="1443" spans="1:43" x14ac:dyDescent="0.25">
      <c r="A1443">
        <v>1441</v>
      </c>
      <c r="B1443">
        <v>294</v>
      </c>
      <c r="C1443">
        <v>181</v>
      </c>
      <c r="D1443">
        <v>98</v>
      </c>
      <c r="E1443">
        <v>1</v>
      </c>
      <c r="F1443">
        <v>98</v>
      </c>
      <c r="G1443" t="str">
        <f>VLOOKUP($C1443,'Raw-products'!$A$2:$H$1261,MATCH(G$1,'Raw-products'!$A$1:$H$1,0))</f>
        <v>Shirt</v>
      </c>
      <c r="H1443" t="str">
        <f>VLOOKUP($C1443,'Raw-products'!$A$2:$H$1261,MATCH(H$1,'Raw-products'!$A$1:$H$1,0))</f>
        <v>Camp Collared</v>
      </c>
      <c r="I1443" t="str">
        <f>VLOOKUP($C1443,'Raw-products'!$A$2:$H$1261,MATCH(I$1,'Raw-products'!$A$1:$H$1,0))</f>
        <v>S</v>
      </c>
      <c r="J1443" t="str">
        <f>VLOOKUP($C1443,'Raw-products'!$A$2:$H$1261,MATCH(J$1,'Raw-products'!$A$1:$H$1,0))</f>
        <v>orange</v>
      </c>
      <c r="K1443">
        <f>VLOOKUP($C1443,'Raw-products'!$A$2:$H$1261,MATCH(K$1,'Raw-products'!$A$1:$H$1,0))</f>
        <v>112</v>
      </c>
      <c r="L1443">
        <f>VLOOKUP($C1443,'Raw-products'!$A$2:$H$1261,MATCH(L$1,'Raw-products'!$A$1:$H$1,0))</f>
        <v>62</v>
      </c>
      <c r="M1443" s="5">
        <f t="shared" si="44"/>
        <v>6944</v>
      </c>
      <c r="N1443" cm="1">
        <f t="array" ref="N1443:Q1443">_xlfn.XLOOKUP($B1443,'Raw -orders'!$A:$A,'Raw -orders'!$B:$E)</f>
        <v>499</v>
      </c>
      <c r="O1443">
        <v>50667</v>
      </c>
      <c r="P1443" s="1">
        <v>44436</v>
      </c>
      <c r="Q1443" s="1">
        <v>44454</v>
      </c>
      <c r="R1443" t="str" cm="1">
        <f t="array" ref="R1443:Y1443">_xlfn.XLOOKUP($N1443,'Raw - customers'!$A:$A,'Raw - customers'!$B:$I)</f>
        <v>Henrietta Briatt</v>
      </c>
      <c r="S1443" t="str">
        <v>Agender</v>
      </c>
      <c r="T1443">
        <v>24</v>
      </c>
      <c r="U1443" t="str">
        <v>708 Cole PlazaSuite 178</v>
      </c>
      <c r="V1443">
        <v>3833</v>
      </c>
      <c r="W1443" t="str">
        <v>New Hannah</v>
      </c>
      <c r="X1443" t="str">
        <v>Australian Capital Territory</v>
      </c>
      <c r="Y1443" t="str">
        <v>Australia</v>
      </c>
      <c r="Z1443">
        <v>8</v>
      </c>
      <c r="AA1443" s="3" t="str">
        <f t="shared" si="45"/>
        <v>10 to 20</v>
      </c>
      <c r="AP1443" s="6">
        <v>499</v>
      </c>
      <c r="AQ1443" s="6" t="s">
        <v>1350</v>
      </c>
    </row>
    <row r="1444" spans="1:43" x14ac:dyDescent="0.25">
      <c r="A1444">
        <v>1442</v>
      </c>
      <c r="B1444">
        <v>294</v>
      </c>
      <c r="C1444">
        <v>25</v>
      </c>
      <c r="D1444">
        <v>96</v>
      </c>
      <c r="E1444">
        <v>1</v>
      </c>
      <c r="F1444">
        <v>96</v>
      </c>
      <c r="G1444" t="str">
        <f>VLOOKUP($C1444,'Raw-products'!$A$2:$H$1261,MATCH(G$1,'Raw-products'!$A$1:$H$1,0))</f>
        <v>Shirt</v>
      </c>
      <c r="H1444" t="str">
        <f>VLOOKUP($C1444,'Raw-products'!$A$2:$H$1261,MATCH(H$1,'Raw-products'!$A$1:$H$1,0))</f>
        <v>Oxford Cloth</v>
      </c>
      <c r="I1444" t="str">
        <f>VLOOKUP($C1444,'Raw-products'!$A$2:$H$1261,MATCH(I$1,'Raw-products'!$A$1:$H$1,0))</f>
        <v>XS</v>
      </c>
      <c r="J1444" t="str">
        <f>VLOOKUP($C1444,'Raw-products'!$A$2:$H$1261,MATCH(J$1,'Raw-products'!$A$1:$H$1,0))</f>
        <v>indigo</v>
      </c>
      <c r="K1444">
        <f>VLOOKUP($C1444,'Raw-products'!$A$2:$H$1261,MATCH(K$1,'Raw-products'!$A$1:$H$1,0))</f>
        <v>114</v>
      </c>
      <c r="L1444">
        <f>VLOOKUP($C1444,'Raw-products'!$A$2:$H$1261,MATCH(L$1,'Raw-products'!$A$1:$H$1,0))</f>
        <v>61</v>
      </c>
      <c r="M1444" s="5">
        <f t="shared" si="44"/>
        <v>6954</v>
      </c>
      <c r="N1444" cm="1">
        <f t="array" ref="N1444:Q1444">_xlfn.XLOOKUP($B1444,'Raw -orders'!$A:$A,'Raw -orders'!$B:$E)</f>
        <v>499</v>
      </c>
      <c r="O1444">
        <v>50667</v>
      </c>
      <c r="P1444" s="1">
        <v>44436</v>
      </c>
      <c r="Q1444" s="1">
        <v>44454</v>
      </c>
      <c r="R1444" t="str" cm="1">
        <f t="array" ref="R1444:Y1444">_xlfn.XLOOKUP($N1444,'Raw - customers'!$A:$A,'Raw - customers'!$B:$I)</f>
        <v>Henrietta Briatt</v>
      </c>
      <c r="S1444" t="str">
        <v>Agender</v>
      </c>
      <c r="T1444">
        <v>24</v>
      </c>
      <c r="U1444" t="str">
        <v>708 Cole PlazaSuite 178</v>
      </c>
      <c r="V1444">
        <v>3833</v>
      </c>
      <c r="W1444" t="str">
        <v>New Hannah</v>
      </c>
      <c r="X1444" t="str">
        <v>Australian Capital Territory</v>
      </c>
      <c r="Y1444" t="str">
        <v>Australia</v>
      </c>
      <c r="Z1444">
        <v>8</v>
      </c>
      <c r="AA1444" s="3" t="str">
        <f t="shared" si="45"/>
        <v>10 to 20</v>
      </c>
      <c r="AP1444" s="6">
        <v>499</v>
      </c>
      <c r="AQ1444" s="6" t="s">
        <v>1350</v>
      </c>
    </row>
    <row r="1445" spans="1:43" x14ac:dyDescent="0.25">
      <c r="A1445">
        <v>1443</v>
      </c>
      <c r="B1445">
        <v>294</v>
      </c>
      <c r="C1445">
        <v>1219</v>
      </c>
      <c r="D1445">
        <v>105</v>
      </c>
      <c r="E1445">
        <v>1</v>
      </c>
      <c r="F1445">
        <v>105</v>
      </c>
      <c r="G1445" t="str">
        <f>VLOOKUP($C1445,'Raw-products'!$A$2:$H$1261,MATCH(G$1,'Raw-products'!$A$1:$H$1,0))</f>
        <v>Trousers</v>
      </c>
      <c r="H1445" t="str">
        <f>VLOOKUP($C1445,'Raw-products'!$A$2:$H$1261,MATCH(H$1,'Raw-products'!$A$1:$H$1,0))</f>
        <v>Pleated</v>
      </c>
      <c r="I1445" t="str">
        <f>VLOOKUP($C1445,'Raw-products'!$A$2:$H$1261,MATCH(I$1,'Raw-products'!$A$1:$H$1,0))</f>
        <v>XL</v>
      </c>
      <c r="J1445" t="str">
        <f>VLOOKUP($C1445,'Raw-products'!$A$2:$H$1261,MATCH(J$1,'Raw-products'!$A$1:$H$1,0))</f>
        <v>indigo</v>
      </c>
      <c r="K1445">
        <f>VLOOKUP($C1445,'Raw-products'!$A$2:$H$1261,MATCH(K$1,'Raw-products'!$A$1:$H$1,0))</f>
        <v>90</v>
      </c>
      <c r="L1445">
        <f>VLOOKUP($C1445,'Raw-products'!$A$2:$H$1261,MATCH(L$1,'Raw-products'!$A$1:$H$1,0))</f>
        <v>45</v>
      </c>
      <c r="M1445" s="5">
        <f t="shared" si="44"/>
        <v>4050</v>
      </c>
      <c r="N1445" cm="1">
        <f t="array" ref="N1445:Q1445">_xlfn.XLOOKUP($B1445,'Raw -orders'!$A:$A,'Raw -orders'!$B:$E)</f>
        <v>499</v>
      </c>
      <c r="O1445">
        <v>50667</v>
      </c>
      <c r="P1445" s="1">
        <v>44436</v>
      </c>
      <c r="Q1445" s="1">
        <v>44454</v>
      </c>
      <c r="R1445" t="str" cm="1">
        <f t="array" ref="R1445:Y1445">_xlfn.XLOOKUP($N1445,'Raw - customers'!$A:$A,'Raw - customers'!$B:$I)</f>
        <v>Henrietta Briatt</v>
      </c>
      <c r="S1445" t="str">
        <v>Agender</v>
      </c>
      <c r="T1445">
        <v>24</v>
      </c>
      <c r="U1445" t="str">
        <v>708 Cole PlazaSuite 178</v>
      </c>
      <c r="V1445">
        <v>3833</v>
      </c>
      <c r="W1445" t="str">
        <v>New Hannah</v>
      </c>
      <c r="X1445" t="str">
        <v>Australian Capital Territory</v>
      </c>
      <c r="Y1445" t="str">
        <v>Australia</v>
      </c>
      <c r="Z1445">
        <v>8</v>
      </c>
      <c r="AA1445" s="3" t="str">
        <f t="shared" si="45"/>
        <v>10 to 20</v>
      </c>
      <c r="AP1445" s="6">
        <v>499</v>
      </c>
      <c r="AQ1445" s="6" t="s">
        <v>1350</v>
      </c>
    </row>
    <row r="1446" spans="1:43" x14ac:dyDescent="0.25">
      <c r="A1446">
        <v>1444</v>
      </c>
      <c r="B1446">
        <v>295</v>
      </c>
      <c r="C1446">
        <v>865</v>
      </c>
      <c r="D1446">
        <v>113</v>
      </c>
      <c r="E1446">
        <v>1</v>
      </c>
      <c r="F1446">
        <v>113</v>
      </c>
      <c r="G1446" t="str">
        <f>VLOOKUP($C1446,'Raw-products'!$A$2:$H$1261,MATCH(G$1,'Raw-products'!$A$1:$H$1,0))</f>
        <v>Trousers</v>
      </c>
      <c r="H1446" t="str">
        <f>VLOOKUP($C1446,'Raw-products'!$A$2:$H$1261,MATCH(H$1,'Raw-products'!$A$1:$H$1,0))</f>
        <v>Chinos</v>
      </c>
      <c r="I1446" t="str">
        <f>VLOOKUP($C1446,'Raw-products'!$A$2:$H$1261,MATCH(I$1,'Raw-products'!$A$1:$H$1,0))</f>
        <v>XS</v>
      </c>
      <c r="J1446" t="str">
        <f>VLOOKUP($C1446,'Raw-products'!$A$2:$H$1261,MATCH(J$1,'Raw-products'!$A$1:$H$1,0))</f>
        <v>indigo</v>
      </c>
      <c r="K1446">
        <f>VLOOKUP($C1446,'Raw-products'!$A$2:$H$1261,MATCH(K$1,'Raw-products'!$A$1:$H$1,0))</f>
        <v>100</v>
      </c>
      <c r="L1446">
        <f>VLOOKUP($C1446,'Raw-products'!$A$2:$H$1261,MATCH(L$1,'Raw-products'!$A$1:$H$1,0))</f>
        <v>61</v>
      </c>
      <c r="M1446" s="5">
        <f t="shared" si="44"/>
        <v>6100</v>
      </c>
      <c r="N1446" cm="1">
        <f t="array" ref="N1446:Q1446">_xlfn.XLOOKUP($B1446,'Raw -orders'!$A:$A,'Raw -orders'!$B:$E)</f>
        <v>412</v>
      </c>
      <c r="O1446">
        <v>55019</v>
      </c>
      <c r="P1446" s="1">
        <v>44260</v>
      </c>
      <c r="Q1446" s="1">
        <v>44274</v>
      </c>
      <c r="R1446" t="str" cm="1">
        <f t="array" ref="R1446:Y1446">_xlfn.XLOOKUP($N1446,'Raw - customers'!$A:$A,'Raw - customers'!$B:$I)</f>
        <v>Chandal Fransinelli</v>
      </c>
      <c r="S1446" t="str">
        <v>Polygender</v>
      </c>
      <c r="T1446">
        <v>21</v>
      </c>
      <c r="U1446" t="str">
        <v>7048 Barrows CrescentSuite 562</v>
      </c>
      <c r="V1446">
        <v>238</v>
      </c>
      <c r="W1446" t="str">
        <v>Hackettchester</v>
      </c>
      <c r="X1446" t="str">
        <v>South Australia</v>
      </c>
      <c r="Y1446" t="str">
        <v>Australia</v>
      </c>
      <c r="Z1446">
        <v>3</v>
      </c>
      <c r="AA1446" s="3" t="str">
        <f t="shared" si="45"/>
        <v>10 to 20</v>
      </c>
      <c r="AP1446" s="6">
        <v>412</v>
      </c>
      <c r="AQ1446" s="6" t="s">
        <v>1345</v>
      </c>
    </row>
    <row r="1447" spans="1:43" x14ac:dyDescent="0.25">
      <c r="A1447">
        <v>1445</v>
      </c>
      <c r="B1447">
        <v>295</v>
      </c>
      <c r="C1447">
        <v>571</v>
      </c>
      <c r="D1447">
        <v>100</v>
      </c>
      <c r="E1447">
        <v>2</v>
      </c>
      <c r="F1447">
        <v>200</v>
      </c>
      <c r="G1447" t="str">
        <f>VLOOKUP($C1447,'Raw-products'!$A$2:$H$1261,MATCH(G$1,'Raw-products'!$A$1:$H$1,0))</f>
        <v>Jacket</v>
      </c>
      <c r="H1447" t="str">
        <f>VLOOKUP($C1447,'Raw-products'!$A$2:$H$1261,MATCH(H$1,'Raw-products'!$A$1:$H$1,0))</f>
        <v>Bomber</v>
      </c>
      <c r="I1447" t="str">
        <f>VLOOKUP($C1447,'Raw-products'!$A$2:$H$1261,MATCH(I$1,'Raw-products'!$A$1:$H$1,0))</f>
        <v>S</v>
      </c>
      <c r="J1447" t="str">
        <f>VLOOKUP($C1447,'Raw-products'!$A$2:$H$1261,MATCH(J$1,'Raw-products'!$A$1:$H$1,0))</f>
        <v>yellow</v>
      </c>
      <c r="K1447">
        <f>VLOOKUP($C1447,'Raw-products'!$A$2:$H$1261,MATCH(K$1,'Raw-products'!$A$1:$H$1,0))</f>
        <v>90</v>
      </c>
      <c r="L1447">
        <f>VLOOKUP($C1447,'Raw-products'!$A$2:$H$1261,MATCH(L$1,'Raw-products'!$A$1:$H$1,0))</f>
        <v>64</v>
      </c>
      <c r="M1447" s="5">
        <f t="shared" si="44"/>
        <v>5760</v>
      </c>
      <c r="N1447" cm="1">
        <f t="array" ref="N1447:Q1447">_xlfn.XLOOKUP($B1447,'Raw -orders'!$A:$A,'Raw -orders'!$B:$E)</f>
        <v>412</v>
      </c>
      <c r="O1447">
        <v>55019</v>
      </c>
      <c r="P1447" s="1">
        <v>44260</v>
      </c>
      <c r="Q1447" s="1">
        <v>44274</v>
      </c>
      <c r="R1447" t="str" cm="1">
        <f t="array" ref="R1447:Y1447">_xlfn.XLOOKUP($N1447,'Raw - customers'!$A:$A,'Raw - customers'!$B:$I)</f>
        <v>Chandal Fransinelli</v>
      </c>
      <c r="S1447" t="str">
        <v>Polygender</v>
      </c>
      <c r="T1447">
        <v>21</v>
      </c>
      <c r="U1447" t="str">
        <v>7048 Barrows CrescentSuite 562</v>
      </c>
      <c r="V1447">
        <v>238</v>
      </c>
      <c r="W1447" t="str">
        <v>Hackettchester</v>
      </c>
      <c r="X1447" t="str">
        <v>South Australia</v>
      </c>
      <c r="Y1447" t="str">
        <v>Australia</v>
      </c>
      <c r="Z1447">
        <v>3</v>
      </c>
      <c r="AA1447" s="3" t="str">
        <f t="shared" si="45"/>
        <v>10 to 20</v>
      </c>
      <c r="AP1447" s="6">
        <v>412</v>
      </c>
      <c r="AQ1447" s="6" t="s">
        <v>1345</v>
      </c>
    </row>
    <row r="1448" spans="1:43" x14ac:dyDescent="0.25">
      <c r="A1448">
        <v>1446</v>
      </c>
      <c r="B1448">
        <v>296</v>
      </c>
      <c r="C1448">
        <v>100</v>
      </c>
      <c r="D1448">
        <v>118</v>
      </c>
      <c r="E1448">
        <v>1</v>
      </c>
      <c r="F1448">
        <v>118</v>
      </c>
      <c r="G1448" t="str">
        <f>VLOOKUP($C1448,'Raw-products'!$A$2:$H$1261,MATCH(G$1,'Raw-products'!$A$1:$H$1,0))</f>
        <v>Shirt</v>
      </c>
      <c r="H1448" t="str">
        <f>VLOOKUP($C1448,'Raw-products'!$A$2:$H$1261,MATCH(H$1,'Raw-products'!$A$1:$H$1,0))</f>
        <v>Flannel</v>
      </c>
      <c r="I1448" t="str">
        <f>VLOOKUP($C1448,'Raw-products'!$A$2:$H$1261,MATCH(I$1,'Raw-products'!$A$1:$H$1,0))</f>
        <v>XS</v>
      </c>
      <c r="J1448" t="str">
        <f>VLOOKUP($C1448,'Raw-products'!$A$2:$H$1261,MATCH(J$1,'Raw-products'!$A$1:$H$1,0))</f>
        <v>violet</v>
      </c>
      <c r="K1448">
        <f>VLOOKUP($C1448,'Raw-products'!$A$2:$H$1261,MATCH(K$1,'Raw-products'!$A$1:$H$1,0))</f>
        <v>96</v>
      </c>
      <c r="L1448">
        <f>VLOOKUP($C1448,'Raw-products'!$A$2:$H$1261,MATCH(L$1,'Raw-products'!$A$1:$H$1,0))</f>
        <v>72</v>
      </c>
      <c r="M1448" s="5">
        <f t="shared" si="44"/>
        <v>6912</v>
      </c>
      <c r="N1448" cm="1">
        <f t="array" ref="N1448:Q1448">_xlfn.XLOOKUP($B1448,'Raw -orders'!$A:$A,'Raw -orders'!$B:$E)</f>
        <v>207</v>
      </c>
      <c r="O1448">
        <v>47076</v>
      </c>
      <c r="P1448" s="1">
        <v>44491</v>
      </c>
      <c r="Q1448" s="1">
        <v>44494</v>
      </c>
      <c r="R1448" t="str" cm="1">
        <f t="array" ref="R1448:Y1448">_xlfn.XLOOKUP($N1448,'Raw - customers'!$A:$A,'Raw - customers'!$B:$I)</f>
        <v>Brade Caught</v>
      </c>
      <c r="S1448" t="str">
        <v>Genderqueer</v>
      </c>
      <c r="T1448">
        <v>56</v>
      </c>
      <c r="U1448" t="str">
        <v>38 Baumbach Estate DrApt. 545</v>
      </c>
      <c r="V1448">
        <v>7847</v>
      </c>
      <c r="W1448" t="str">
        <v>Elijahburgh</v>
      </c>
      <c r="X1448" t="str">
        <v>Queensland</v>
      </c>
      <c r="Y1448" t="str">
        <v>Australia</v>
      </c>
      <c r="Z1448">
        <v>10</v>
      </c>
      <c r="AA1448" s="3" t="str">
        <f t="shared" si="45"/>
        <v>0 to 10</v>
      </c>
      <c r="AP1448" s="6">
        <v>207</v>
      </c>
      <c r="AQ1448" s="6" t="s">
        <v>1355</v>
      </c>
    </row>
    <row r="1449" spans="1:43" x14ac:dyDescent="0.25">
      <c r="A1449">
        <v>1447</v>
      </c>
      <c r="B1449">
        <v>296</v>
      </c>
      <c r="C1449">
        <v>49</v>
      </c>
      <c r="D1449">
        <v>104</v>
      </c>
      <c r="E1449">
        <v>2</v>
      </c>
      <c r="F1449">
        <v>208</v>
      </c>
      <c r="G1449" t="str">
        <f>VLOOKUP($C1449,'Raw-products'!$A$2:$H$1261,MATCH(G$1,'Raw-products'!$A$1:$H$1,0))</f>
        <v>Shirt</v>
      </c>
      <c r="H1449" t="str">
        <f>VLOOKUP($C1449,'Raw-products'!$A$2:$H$1261,MATCH(H$1,'Raw-products'!$A$1:$H$1,0))</f>
        <v>Dress</v>
      </c>
      <c r="I1449" t="str">
        <f>VLOOKUP($C1449,'Raw-products'!$A$2:$H$1261,MATCH(I$1,'Raw-products'!$A$1:$H$1,0))</f>
        <v>XL</v>
      </c>
      <c r="J1449" t="str">
        <f>VLOOKUP($C1449,'Raw-products'!$A$2:$H$1261,MATCH(J$1,'Raw-products'!$A$1:$H$1,0))</f>
        <v>yellow</v>
      </c>
      <c r="K1449">
        <f>VLOOKUP($C1449,'Raw-products'!$A$2:$H$1261,MATCH(K$1,'Raw-products'!$A$1:$H$1,0))</f>
        <v>119</v>
      </c>
      <c r="L1449">
        <f>VLOOKUP($C1449,'Raw-products'!$A$2:$H$1261,MATCH(L$1,'Raw-products'!$A$1:$H$1,0))</f>
        <v>75</v>
      </c>
      <c r="M1449" s="5">
        <f t="shared" si="44"/>
        <v>8925</v>
      </c>
      <c r="N1449" cm="1">
        <f t="array" ref="N1449:Q1449">_xlfn.XLOOKUP($B1449,'Raw -orders'!$A:$A,'Raw -orders'!$B:$E)</f>
        <v>207</v>
      </c>
      <c r="O1449">
        <v>47076</v>
      </c>
      <c r="P1449" s="1">
        <v>44491</v>
      </c>
      <c r="Q1449" s="1">
        <v>44494</v>
      </c>
      <c r="R1449" t="str" cm="1">
        <f t="array" ref="R1449:Y1449">_xlfn.XLOOKUP($N1449,'Raw - customers'!$A:$A,'Raw - customers'!$B:$I)</f>
        <v>Brade Caught</v>
      </c>
      <c r="S1449" t="str">
        <v>Genderqueer</v>
      </c>
      <c r="T1449">
        <v>56</v>
      </c>
      <c r="U1449" t="str">
        <v>38 Baumbach Estate DrApt. 545</v>
      </c>
      <c r="V1449">
        <v>7847</v>
      </c>
      <c r="W1449" t="str">
        <v>Elijahburgh</v>
      </c>
      <c r="X1449" t="str">
        <v>Queensland</v>
      </c>
      <c r="Y1449" t="str">
        <v>Australia</v>
      </c>
      <c r="Z1449">
        <v>10</v>
      </c>
      <c r="AA1449" s="3" t="str">
        <f t="shared" si="45"/>
        <v>0 to 10</v>
      </c>
      <c r="AP1449" s="6">
        <v>207</v>
      </c>
      <c r="AQ1449" s="6" t="s">
        <v>1355</v>
      </c>
    </row>
    <row r="1450" spans="1:43" x14ac:dyDescent="0.25">
      <c r="A1450">
        <v>1448</v>
      </c>
      <c r="B1450">
        <v>296</v>
      </c>
      <c r="C1450">
        <v>466</v>
      </c>
      <c r="D1450">
        <v>118</v>
      </c>
      <c r="E1450">
        <v>3</v>
      </c>
      <c r="F1450">
        <v>354</v>
      </c>
      <c r="G1450" t="str">
        <f>VLOOKUP($C1450,'Raw-products'!$A$2:$H$1261,MATCH(G$1,'Raw-products'!$A$1:$H$1,0))</f>
        <v>Jacket</v>
      </c>
      <c r="H1450" t="str">
        <f>VLOOKUP($C1450,'Raw-products'!$A$2:$H$1261,MATCH(H$1,'Raw-products'!$A$1:$H$1,0))</f>
        <v>Puffer</v>
      </c>
      <c r="I1450" t="str">
        <f>VLOOKUP($C1450,'Raw-products'!$A$2:$H$1261,MATCH(I$1,'Raw-products'!$A$1:$H$1,0))</f>
        <v>S</v>
      </c>
      <c r="J1450" t="str">
        <f>VLOOKUP($C1450,'Raw-products'!$A$2:$H$1261,MATCH(J$1,'Raw-products'!$A$1:$H$1,0))</f>
        <v>yellow</v>
      </c>
      <c r="K1450">
        <f>VLOOKUP($C1450,'Raw-products'!$A$2:$H$1261,MATCH(K$1,'Raw-products'!$A$1:$H$1,0))</f>
        <v>110</v>
      </c>
      <c r="L1450">
        <f>VLOOKUP($C1450,'Raw-products'!$A$2:$H$1261,MATCH(L$1,'Raw-products'!$A$1:$H$1,0))</f>
        <v>48</v>
      </c>
      <c r="M1450" s="5">
        <f t="shared" si="44"/>
        <v>5280</v>
      </c>
      <c r="N1450" cm="1">
        <f t="array" ref="N1450:Q1450">_xlfn.XLOOKUP($B1450,'Raw -orders'!$A:$A,'Raw -orders'!$B:$E)</f>
        <v>207</v>
      </c>
      <c r="O1450">
        <v>47076</v>
      </c>
      <c r="P1450" s="1">
        <v>44491</v>
      </c>
      <c r="Q1450" s="1">
        <v>44494</v>
      </c>
      <c r="R1450" t="str" cm="1">
        <f t="array" ref="R1450:Y1450">_xlfn.XLOOKUP($N1450,'Raw - customers'!$A:$A,'Raw - customers'!$B:$I)</f>
        <v>Brade Caught</v>
      </c>
      <c r="S1450" t="str">
        <v>Genderqueer</v>
      </c>
      <c r="T1450">
        <v>56</v>
      </c>
      <c r="U1450" t="str">
        <v>38 Baumbach Estate DrApt. 545</v>
      </c>
      <c r="V1450">
        <v>7847</v>
      </c>
      <c r="W1450" t="str">
        <v>Elijahburgh</v>
      </c>
      <c r="X1450" t="str">
        <v>Queensland</v>
      </c>
      <c r="Y1450" t="str">
        <v>Australia</v>
      </c>
      <c r="Z1450">
        <v>10</v>
      </c>
      <c r="AA1450" s="3" t="str">
        <f t="shared" si="45"/>
        <v>0 to 10</v>
      </c>
      <c r="AP1450" s="6">
        <v>207</v>
      </c>
      <c r="AQ1450" s="6" t="s">
        <v>1355</v>
      </c>
    </row>
    <row r="1451" spans="1:43" x14ac:dyDescent="0.25">
      <c r="A1451">
        <v>1449</v>
      </c>
      <c r="B1451">
        <v>296</v>
      </c>
      <c r="C1451">
        <v>103</v>
      </c>
      <c r="D1451">
        <v>118</v>
      </c>
      <c r="E1451">
        <v>3</v>
      </c>
      <c r="F1451">
        <v>354</v>
      </c>
      <c r="G1451" t="str">
        <f>VLOOKUP($C1451,'Raw-products'!$A$2:$H$1261,MATCH(G$1,'Raw-products'!$A$1:$H$1,0))</f>
        <v>Shirt</v>
      </c>
      <c r="H1451" t="str">
        <f>VLOOKUP($C1451,'Raw-products'!$A$2:$H$1261,MATCH(H$1,'Raw-products'!$A$1:$H$1,0))</f>
        <v>Flannel</v>
      </c>
      <c r="I1451" t="str">
        <f>VLOOKUP($C1451,'Raw-products'!$A$2:$H$1261,MATCH(I$1,'Raw-products'!$A$1:$H$1,0))</f>
        <v>L</v>
      </c>
      <c r="J1451" t="str">
        <f>VLOOKUP($C1451,'Raw-products'!$A$2:$H$1261,MATCH(J$1,'Raw-products'!$A$1:$H$1,0))</f>
        <v>violet</v>
      </c>
      <c r="K1451">
        <f>VLOOKUP($C1451,'Raw-products'!$A$2:$H$1261,MATCH(K$1,'Raw-products'!$A$1:$H$1,0))</f>
        <v>96</v>
      </c>
      <c r="L1451">
        <f>VLOOKUP($C1451,'Raw-products'!$A$2:$H$1261,MATCH(L$1,'Raw-products'!$A$1:$H$1,0))</f>
        <v>76</v>
      </c>
      <c r="M1451" s="5">
        <f t="shared" si="44"/>
        <v>7296</v>
      </c>
      <c r="N1451" cm="1">
        <f t="array" ref="N1451:Q1451">_xlfn.XLOOKUP($B1451,'Raw -orders'!$A:$A,'Raw -orders'!$B:$E)</f>
        <v>207</v>
      </c>
      <c r="O1451">
        <v>47076</v>
      </c>
      <c r="P1451" s="1">
        <v>44491</v>
      </c>
      <c r="Q1451" s="1">
        <v>44494</v>
      </c>
      <c r="R1451" t="str" cm="1">
        <f t="array" ref="R1451:Y1451">_xlfn.XLOOKUP($N1451,'Raw - customers'!$A:$A,'Raw - customers'!$B:$I)</f>
        <v>Brade Caught</v>
      </c>
      <c r="S1451" t="str">
        <v>Genderqueer</v>
      </c>
      <c r="T1451">
        <v>56</v>
      </c>
      <c r="U1451" t="str">
        <v>38 Baumbach Estate DrApt. 545</v>
      </c>
      <c r="V1451">
        <v>7847</v>
      </c>
      <c r="W1451" t="str">
        <v>Elijahburgh</v>
      </c>
      <c r="X1451" t="str">
        <v>Queensland</v>
      </c>
      <c r="Y1451" t="str">
        <v>Australia</v>
      </c>
      <c r="Z1451">
        <v>10</v>
      </c>
      <c r="AA1451" s="3" t="str">
        <f t="shared" si="45"/>
        <v>0 to 10</v>
      </c>
      <c r="AP1451" s="6">
        <v>207</v>
      </c>
      <c r="AQ1451" s="6" t="s">
        <v>1355</v>
      </c>
    </row>
    <row r="1452" spans="1:43" x14ac:dyDescent="0.25">
      <c r="A1452">
        <v>1450</v>
      </c>
      <c r="B1452">
        <v>296</v>
      </c>
      <c r="C1452">
        <v>343</v>
      </c>
      <c r="D1452">
        <v>109</v>
      </c>
      <c r="E1452">
        <v>2</v>
      </c>
      <c r="F1452">
        <v>218</v>
      </c>
      <c r="G1452" t="str">
        <f>VLOOKUP($C1452,'Raw-products'!$A$2:$H$1261,MATCH(G$1,'Raw-products'!$A$1:$H$1,0))</f>
        <v>Shirt</v>
      </c>
      <c r="H1452" t="str">
        <f>VLOOKUP($C1452,'Raw-products'!$A$2:$H$1261,MATCH(H$1,'Raw-products'!$A$1:$H$1,0))</f>
        <v>Mandarin Collar</v>
      </c>
      <c r="I1452" t="str">
        <f>VLOOKUP($C1452,'Raw-products'!$A$2:$H$1261,MATCH(I$1,'Raw-products'!$A$1:$H$1,0))</f>
        <v>L</v>
      </c>
      <c r="J1452" t="str">
        <f>VLOOKUP($C1452,'Raw-products'!$A$2:$H$1261,MATCH(J$1,'Raw-products'!$A$1:$H$1,0))</f>
        <v>indigo</v>
      </c>
      <c r="K1452">
        <f>VLOOKUP($C1452,'Raw-products'!$A$2:$H$1261,MATCH(K$1,'Raw-products'!$A$1:$H$1,0))</f>
        <v>108</v>
      </c>
      <c r="L1452">
        <f>VLOOKUP($C1452,'Raw-products'!$A$2:$H$1261,MATCH(L$1,'Raw-products'!$A$1:$H$1,0))</f>
        <v>53</v>
      </c>
      <c r="M1452" s="5">
        <f t="shared" si="44"/>
        <v>5724</v>
      </c>
      <c r="N1452" cm="1">
        <f t="array" ref="N1452:Q1452">_xlfn.XLOOKUP($B1452,'Raw -orders'!$A:$A,'Raw -orders'!$B:$E)</f>
        <v>207</v>
      </c>
      <c r="O1452">
        <v>47076</v>
      </c>
      <c r="P1452" s="1">
        <v>44491</v>
      </c>
      <c r="Q1452" s="1">
        <v>44494</v>
      </c>
      <c r="R1452" t="str" cm="1">
        <f t="array" ref="R1452:Y1452">_xlfn.XLOOKUP($N1452,'Raw - customers'!$A:$A,'Raw - customers'!$B:$I)</f>
        <v>Brade Caught</v>
      </c>
      <c r="S1452" t="str">
        <v>Genderqueer</v>
      </c>
      <c r="T1452">
        <v>56</v>
      </c>
      <c r="U1452" t="str">
        <v>38 Baumbach Estate DrApt. 545</v>
      </c>
      <c r="V1452">
        <v>7847</v>
      </c>
      <c r="W1452" t="str">
        <v>Elijahburgh</v>
      </c>
      <c r="X1452" t="str">
        <v>Queensland</v>
      </c>
      <c r="Y1452" t="str">
        <v>Australia</v>
      </c>
      <c r="Z1452">
        <v>10</v>
      </c>
      <c r="AA1452" s="3" t="str">
        <f t="shared" si="45"/>
        <v>0 to 10</v>
      </c>
      <c r="AP1452" s="6">
        <v>207</v>
      </c>
      <c r="AQ1452" s="6" t="s">
        <v>1355</v>
      </c>
    </row>
    <row r="1453" spans="1:43" x14ac:dyDescent="0.25">
      <c r="A1453">
        <v>1451</v>
      </c>
      <c r="B1453">
        <v>297</v>
      </c>
      <c r="C1453">
        <v>1235</v>
      </c>
      <c r="D1453">
        <v>112</v>
      </c>
      <c r="E1453">
        <v>3</v>
      </c>
      <c r="F1453">
        <v>336</v>
      </c>
      <c r="G1453" t="str">
        <f>VLOOKUP($C1453,'Raw-products'!$A$2:$H$1261,MATCH(G$1,'Raw-products'!$A$1:$H$1,0))</f>
        <v>Trousers</v>
      </c>
      <c r="H1453" t="str">
        <f>VLOOKUP($C1453,'Raw-products'!$A$2:$H$1261,MATCH(H$1,'Raw-products'!$A$1:$H$1,0))</f>
        <v>Tracksuit Bottoms</v>
      </c>
      <c r="I1453" t="str">
        <f>VLOOKUP($C1453,'Raw-products'!$A$2:$H$1261,MATCH(I$1,'Raw-products'!$A$1:$H$1,0))</f>
        <v>XS</v>
      </c>
      <c r="J1453" t="str">
        <f>VLOOKUP($C1453,'Raw-products'!$A$2:$H$1261,MATCH(J$1,'Raw-products'!$A$1:$H$1,0))</f>
        <v>yellow</v>
      </c>
      <c r="K1453">
        <f>VLOOKUP($C1453,'Raw-products'!$A$2:$H$1261,MATCH(K$1,'Raw-products'!$A$1:$H$1,0))</f>
        <v>91</v>
      </c>
      <c r="L1453">
        <f>VLOOKUP($C1453,'Raw-products'!$A$2:$H$1261,MATCH(L$1,'Raw-products'!$A$1:$H$1,0))</f>
        <v>76</v>
      </c>
      <c r="M1453" s="5">
        <f t="shared" si="44"/>
        <v>6916</v>
      </c>
      <c r="N1453" cm="1">
        <f t="array" ref="N1453:Q1453">_xlfn.XLOOKUP($B1453,'Raw -orders'!$A:$A,'Raw -orders'!$B:$E)</f>
        <v>256</v>
      </c>
      <c r="O1453">
        <v>23789</v>
      </c>
      <c r="P1453" s="1">
        <v>44362</v>
      </c>
      <c r="Q1453" s="1">
        <v>44374</v>
      </c>
      <c r="R1453" t="str" cm="1">
        <f t="array" ref="R1453:Y1453">_xlfn.XLOOKUP($N1453,'Raw - customers'!$A:$A,'Raw - customers'!$B:$I)</f>
        <v>Dulcia Gawthorpe</v>
      </c>
      <c r="S1453" t="str">
        <v>Bigender</v>
      </c>
      <c r="T1453">
        <v>46</v>
      </c>
      <c r="U1453" t="str">
        <v>7204 Toby SummitApt. 845</v>
      </c>
      <c r="V1453">
        <v>9007</v>
      </c>
      <c r="W1453" t="str">
        <v>North Lillian</v>
      </c>
      <c r="X1453" t="str">
        <v>Australian Capital Territory</v>
      </c>
      <c r="Y1453" t="str">
        <v>Australia</v>
      </c>
      <c r="Z1453">
        <v>6</v>
      </c>
      <c r="AA1453" s="3" t="str">
        <f t="shared" si="45"/>
        <v>10 to 20</v>
      </c>
      <c r="AP1453" s="6">
        <v>256</v>
      </c>
      <c r="AQ1453" s="6" t="s">
        <v>1350</v>
      </c>
    </row>
    <row r="1454" spans="1:43" x14ac:dyDescent="0.25">
      <c r="A1454">
        <v>1452</v>
      </c>
      <c r="B1454">
        <v>297</v>
      </c>
      <c r="C1454">
        <v>247</v>
      </c>
      <c r="D1454">
        <v>95</v>
      </c>
      <c r="E1454">
        <v>1</v>
      </c>
      <c r="F1454">
        <v>95</v>
      </c>
      <c r="G1454" t="str">
        <f>VLOOKUP($C1454,'Raw-products'!$A$2:$H$1261,MATCH(G$1,'Raw-products'!$A$1:$H$1,0))</f>
        <v>Shirt</v>
      </c>
      <c r="H1454" t="str">
        <f>VLOOKUP($C1454,'Raw-products'!$A$2:$H$1261,MATCH(H$1,'Raw-products'!$A$1:$H$1,0))</f>
        <v>Polo</v>
      </c>
      <c r="I1454" t="str">
        <f>VLOOKUP($C1454,'Raw-products'!$A$2:$H$1261,MATCH(I$1,'Raw-products'!$A$1:$H$1,0))</f>
        <v>M</v>
      </c>
      <c r="J1454" t="str">
        <f>VLOOKUP($C1454,'Raw-products'!$A$2:$H$1261,MATCH(J$1,'Raw-products'!$A$1:$H$1,0))</f>
        <v>red</v>
      </c>
      <c r="K1454">
        <f>VLOOKUP($C1454,'Raw-products'!$A$2:$H$1261,MATCH(K$1,'Raw-products'!$A$1:$H$1,0))</f>
        <v>117</v>
      </c>
      <c r="L1454">
        <f>VLOOKUP($C1454,'Raw-products'!$A$2:$H$1261,MATCH(L$1,'Raw-products'!$A$1:$H$1,0))</f>
        <v>70</v>
      </c>
      <c r="M1454" s="5">
        <f t="shared" si="44"/>
        <v>8190</v>
      </c>
      <c r="N1454" cm="1">
        <f t="array" ref="N1454:Q1454">_xlfn.XLOOKUP($B1454,'Raw -orders'!$A:$A,'Raw -orders'!$B:$E)</f>
        <v>256</v>
      </c>
      <c r="O1454">
        <v>23789</v>
      </c>
      <c r="P1454" s="1">
        <v>44362</v>
      </c>
      <c r="Q1454" s="1">
        <v>44374</v>
      </c>
      <c r="R1454" t="str" cm="1">
        <f t="array" ref="R1454:Y1454">_xlfn.XLOOKUP($N1454,'Raw - customers'!$A:$A,'Raw - customers'!$B:$I)</f>
        <v>Dulcia Gawthorpe</v>
      </c>
      <c r="S1454" t="str">
        <v>Bigender</v>
      </c>
      <c r="T1454">
        <v>46</v>
      </c>
      <c r="U1454" t="str">
        <v>7204 Toby SummitApt. 845</v>
      </c>
      <c r="V1454">
        <v>9007</v>
      </c>
      <c r="W1454" t="str">
        <v>North Lillian</v>
      </c>
      <c r="X1454" t="str">
        <v>Australian Capital Territory</v>
      </c>
      <c r="Y1454" t="str">
        <v>Australia</v>
      </c>
      <c r="Z1454">
        <v>6</v>
      </c>
      <c r="AA1454" s="3" t="str">
        <f t="shared" si="45"/>
        <v>10 to 20</v>
      </c>
      <c r="AP1454" s="6">
        <v>256</v>
      </c>
      <c r="AQ1454" s="6" t="s">
        <v>1350</v>
      </c>
    </row>
    <row r="1455" spans="1:43" x14ac:dyDescent="0.25">
      <c r="A1455">
        <v>1453</v>
      </c>
      <c r="B1455">
        <v>297</v>
      </c>
      <c r="C1455">
        <v>416</v>
      </c>
      <c r="D1455">
        <v>119</v>
      </c>
      <c r="E1455">
        <v>2</v>
      </c>
      <c r="F1455">
        <v>238</v>
      </c>
      <c r="G1455" t="str">
        <f>VLOOKUP($C1455,'Raw-products'!$A$2:$H$1261,MATCH(G$1,'Raw-products'!$A$1:$H$1,0))</f>
        <v>Shirt</v>
      </c>
      <c r="H1455" t="str">
        <f>VLOOKUP($C1455,'Raw-products'!$A$2:$H$1261,MATCH(H$1,'Raw-products'!$A$1:$H$1,0))</f>
        <v>Casual Slim Fit</v>
      </c>
      <c r="I1455" t="str">
        <f>VLOOKUP($C1455,'Raw-products'!$A$2:$H$1261,MATCH(I$1,'Raw-products'!$A$1:$H$1,0))</f>
        <v>S</v>
      </c>
      <c r="J1455" t="str">
        <f>VLOOKUP($C1455,'Raw-products'!$A$2:$H$1261,MATCH(J$1,'Raw-products'!$A$1:$H$1,0))</f>
        <v>violet</v>
      </c>
      <c r="K1455">
        <f>VLOOKUP($C1455,'Raw-products'!$A$2:$H$1261,MATCH(K$1,'Raw-products'!$A$1:$H$1,0))</f>
        <v>113</v>
      </c>
      <c r="L1455">
        <f>VLOOKUP($C1455,'Raw-products'!$A$2:$H$1261,MATCH(L$1,'Raw-products'!$A$1:$H$1,0))</f>
        <v>50</v>
      </c>
      <c r="M1455" s="5">
        <f t="shared" si="44"/>
        <v>5650</v>
      </c>
      <c r="N1455" cm="1">
        <f t="array" ref="N1455:Q1455">_xlfn.XLOOKUP($B1455,'Raw -orders'!$A:$A,'Raw -orders'!$B:$E)</f>
        <v>256</v>
      </c>
      <c r="O1455">
        <v>23789</v>
      </c>
      <c r="P1455" s="1">
        <v>44362</v>
      </c>
      <c r="Q1455" s="1">
        <v>44374</v>
      </c>
      <c r="R1455" t="str" cm="1">
        <f t="array" ref="R1455:Y1455">_xlfn.XLOOKUP($N1455,'Raw - customers'!$A:$A,'Raw - customers'!$B:$I)</f>
        <v>Dulcia Gawthorpe</v>
      </c>
      <c r="S1455" t="str">
        <v>Bigender</v>
      </c>
      <c r="T1455">
        <v>46</v>
      </c>
      <c r="U1455" t="str">
        <v>7204 Toby SummitApt. 845</v>
      </c>
      <c r="V1455">
        <v>9007</v>
      </c>
      <c r="W1455" t="str">
        <v>North Lillian</v>
      </c>
      <c r="X1455" t="str">
        <v>Australian Capital Territory</v>
      </c>
      <c r="Y1455" t="str">
        <v>Australia</v>
      </c>
      <c r="Z1455">
        <v>6</v>
      </c>
      <c r="AA1455" s="3" t="str">
        <f t="shared" si="45"/>
        <v>10 to 20</v>
      </c>
      <c r="AP1455" s="6">
        <v>256</v>
      </c>
      <c r="AQ1455" s="6" t="s">
        <v>1350</v>
      </c>
    </row>
    <row r="1456" spans="1:43" x14ac:dyDescent="0.25">
      <c r="A1456">
        <v>1454</v>
      </c>
      <c r="B1456">
        <v>297</v>
      </c>
      <c r="C1456">
        <v>845</v>
      </c>
      <c r="D1456">
        <v>113</v>
      </c>
      <c r="E1456">
        <v>1</v>
      </c>
      <c r="F1456">
        <v>113</v>
      </c>
      <c r="G1456" t="str">
        <f>VLOOKUP($C1456,'Raw-products'!$A$2:$H$1261,MATCH(G$1,'Raw-products'!$A$1:$H$1,0))</f>
        <v>Trousers</v>
      </c>
      <c r="H1456" t="str">
        <f>VLOOKUP($C1456,'Raw-products'!$A$2:$H$1261,MATCH(H$1,'Raw-products'!$A$1:$H$1,0))</f>
        <v>Chinos</v>
      </c>
      <c r="I1456" t="str">
        <f>VLOOKUP($C1456,'Raw-products'!$A$2:$H$1261,MATCH(I$1,'Raw-products'!$A$1:$H$1,0))</f>
        <v>XS</v>
      </c>
      <c r="J1456" t="str">
        <f>VLOOKUP($C1456,'Raw-products'!$A$2:$H$1261,MATCH(J$1,'Raw-products'!$A$1:$H$1,0))</f>
        <v>orange</v>
      </c>
      <c r="K1456">
        <f>VLOOKUP($C1456,'Raw-products'!$A$2:$H$1261,MATCH(K$1,'Raw-products'!$A$1:$H$1,0))</f>
        <v>100</v>
      </c>
      <c r="L1456">
        <f>VLOOKUP($C1456,'Raw-products'!$A$2:$H$1261,MATCH(L$1,'Raw-products'!$A$1:$H$1,0))</f>
        <v>53</v>
      </c>
      <c r="M1456" s="5">
        <f t="shared" si="44"/>
        <v>5300</v>
      </c>
      <c r="N1456" cm="1">
        <f t="array" ref="N1456:Q1456">_xlfn.XLOOKUP($B1456,'Raw -orders'!$A:$A,'Raw -orders'!$B:$E)</f>
        <v>256</v>
      </c>
      <c r="O1456">
        <v>23789</v>
      </c>
      <c r="P1456" s="1">
        <v>44362</v>
      </c>
      <c r="Q1456" s="1">
        <v>44374</v>
      </c>
      <c r="R1456" t="str" cm="1">
        <f t="array" ref="R1456:Y1456">_xlfn.XLOOKUP($N1456,'Raw - customers'!$A:$A,'Raw - customers'!$B:$I)</f>
        <v>Dulcia Gawthorpe</v>
      </c>
      <c r="S1456" t="str">
        <v>Bigender</v>
      </c>
      <c r="T1456">
        <v>46</v>
      </c>
      <c r="U1456" t="str">
        <v>7204 Toby SummitApt. 845</v>
      </c>
      <c r="V1456">
        <v>9007</v>
      </c>
      <c r="W1456" t="str">
        <v>North Lillian</v>
      </c>
      <c r="X1456" t="str">
        <v>Australian Capital Territory</v>
      </c>
      <c r="Y1456" t="str">
        <v>Australia</v>
      </c>
      <c r="Z1456">
        <v>6</v>
      </c>
      <c r="AA1456" s="3" t="str">
        <f t="shared" si="45"/>
        <v>10 to 20</v>
      </c>
      <c r="AP1456" s="6">
        <v>256</v>
      </c>
      <c r="AQ1456" s="6" t="s">
        <v>1350</v>
      </c>
    </row>
    <row r="1457" spans="1:43" x14ac:dyDescent="0.25">
      <c r="A1457">
        <v>1455</v>
      </c>
      <c r="B1457">
        <v>297</v>
      </c>
      <c r="C1457">
        <v>752</v>
      </c>
      <c r="D1457">
        <v>109</v>
      </c>
      <c r="E1457">
        <v>1</v>
      </c>
      <c r="F1457">
        <v>109</v>
      </c>
      <c r="G1457" t="str">
        <f>VLOOKUP($C1457,'Raw-products'!$A$2:$H$1261,MATCH(G$1,'Raw-products'!$A$1:$H$1,0))</f>
        <v>Jacket</v>
      </c>
      <c r="H1457" t="str">
        <f>VLOOKUP($C1457,'Raw-products'!$A$2:$H$1261,MATCH(H$1,'Raw-products'!$A$1:$H$1,0))</f>
        <v>Peacoat</v>
      </c>
      <c r="I1457" t="str">
        <f>VLOOKUP($C1457,'Raw-products'!$A$2:$H$1261,MATCH(I$1,'Raw-products'!$A$1:$H$1,0))</f>
        <v>M</v>
      </c>
      <c r="J1457" t="str">
        <f>VLOOKUP($C1457,'Raw-products'!$A$2:$H$1261,MATCH(J$1,'Raw-products'!$A$1:$H$1,0))</f>
        <v>green</v>
      </c>
      <c r="K1457">
        <f>VLOOKUP($C1457,'Raw-products'!$A$2:$H$1261,MATCH(K$1,'Raw-products'!$A$1:$H$1,0))</f>
        <v>102</v>
      </c>
      <c r="L1457">
        <f>VLOOKUP($C1457,'Raw-products'!$A$2:$H$1261,MATCH(L$1,'Raw-products'!$A$1:$H$1,0))</f>
        <v>49</v>
      </c>
      <c r="M1457" s="5">
        <f t="shared" si="44"/>
        <v>4998</v>
      </c>
      <c r="N1457" cm="1">
        <f t="array" ref="N1457:Q1457">_xlfn.XLOOKUP($B1457,'Raw -orders'!$A:$A,'Raw -orders'!$B:$E)</f>
        <v>256</v>
      </c>
      <c r="O1457">
        <v>23789</v>
      </c>
      <c r="P1457" s="1">
        <v>44362</v>
      </c>
      <c r="Q1457" s="1">
        <v>44374</v>
      </c>
      <c r="R1457" t="str" cm="1">
        <f t="array" ref="R1457:Y1457">_xlfn.XLOOKUP($N1457,'Raw - customers'!$A:$A,'Raw - customers'!$B:$I)</f>
        <v>Dulcia Gawthorpe</v>
      </c>
      <c r="S1457" t="str">
        <v>Bigender</v>
      </c>
      <c r="T1457">
        <v>46</v>
      </c>
      <c r="U1457" t="str">
        <v>7204 Toby SummitApt. 845</v>
      </c>
      <c r="V1457">
        <v>9007</v>
      </c>
      <c r="W1457" t="str">
        <v>North Lillian</v>
      </c>
      <c r="X1457" t="str">
        <v>Australian Capital Territory</v>
      </c>
      <c r="Y1457" t="str">
        <v>Australia</v>
      </c>
      <c r="Z1457">
        <v>6</v>
      </c>
      <c r="AA1457" s="3" t="str">
        <f t="shared" si="45"/>
        <v>10 to 20</v>
      </c>
      <c r="AP1457" s="6">
        <v>256</v>
      </c>
      <c r="AQ1457" s="6" t="s">
        <v>1350</v>
      </c>
    </row>
    <row r="1458" spans="1:43" x14ac:dyDescent="0.25">
      <c r="A1458">
        <v>1456</v>
      </c>
      <c r="B1458">
        <v>297</v>
      </c>
      <c r="C1458">
        <v>892</v>
      </c>
      <c r="D1458">
        <v>94</v>
      </c>
      <c r="E1458">
        <v>3</v>
      </c>
      <c r="F1458">
        <v>282</v>
      </c>
      <c r="G1458" t="str">
        <f>VLOOKUP($C1458,'Raw-products'!$A$2:$H$1261,MATCH(G$1,'Raw-products'!$A$1:$H$1,0))</f>
        <v>Trousers</v>
      </c>
      <c r="H1458" t="str">
        <f>VLOOKUP($C1458,'Raw-products'!$A$2:$H$1261,MATCH(H$1,'Raw-products'!$A$1:$H$1,0))</f>
        <v>Cords</v>
      </c>
      <c r="I1458" t="str">
        <f>VLOOKUP($C1458,'Raw-products'!$A$2:$H$1261,MATCH(I$1,'Raw-products'!$A$1:$H$1,0))</f>
        <v>M</v>
      </c>
      <c r="J1458" t="str">
        <f>VLOOKUP($C1458,'Raw-products'!$A$2:$H$1261,MATCH(J$1,'Raw-products'!$A$1:$H$1,0))</f>
        <v>green</v>
      </c>
      <c r="K1458">
        <f>VLOOKUP($C1458,'Raw-products'!$A$2:$H$1261,MATCH(K$1,'Raw-products'!$A$1:$H$1,0))</f>
        <v>113</v>
      </c>
      <c r="L1458">
        <f>VLOOKUP($C1458,'Raw-products'!$A$2:$H$1261,MATCH(L$1,'Raw-products'!$A$1:$H$1,0))</f>
        <v>76</v>
      </c>
      <c r="M1458" s="5">
        <f t="shared" si="44"/>
        <v>8588</v>
      </c>
      <c r="N1458" cm="1">
        <f t="array" ref="N1458:Q1458">_xlfn.XLOOKUP($B1458,'Raw -orders'!$A:$A,'Raw -orders'!$B:$E)</f>
        <v>256</v>
      </c>
      <c r="O1458">
        <v>23789</v>
      </c>
      <c r="P1458" s="1">
        <v>44362</v>
      </c>
      <c r="Q1458" s="1">
        <v>44374</v>
      </c>
      <c r="R1458" t="str" cm="1">
        <f t="array" ref="R1458:Y1458">_xlfn.XLOOKUP($N1458,'Raw - customers'!$A:$A,'Raw - customers'!$B:$I)</f>
        <v>Dulcia Gawthorpe</v>
      </c>
      <c r="S1458" t="str">
        <v>Bigender</v>
      </c>
      <c r="T1458">
        <v>46</v>
      </c>
      <c r="U1458" t="str">
        <v>7204 Toby SummitApt. 845</v>
      </c>
      <c r="V1458">
        <v>9007</v>
      </c>
      <c r="W1458" t="str">
        <v>North Lillian</v>
      </c>
      <c r="X1458" t="str">
        <v>Australian Capital Territory</v>
      </c>
      <c r="Y1458" t="str">
        <v>Australia</v>
      </c>
      <c r="Z1458">
        <v>6</v>
      </c>
      <c r="AA1458" s="3" t="str">
        <f t="shared" si="45"/>
        <v>10 to 20</v>
      </c>
      <c r="AP1458" s="6">
        <v>256</v>
      </c>
      <c r="AQ1458" s="6" t="s">
        <v>1350</v>
      </c>
    </row>
    <row r="1459" spans="1:43" x14ac:dyDescent="0.25">
      <c r="A1459">
        <v>1457</v>
      </c>
      <c r="B1459">
        <v>297</v>
      </c>
      <c r="C1459">
        <v>672</v>
      </c>
      <c r="D1459">
        <v>113</v>
      </c>
      <c r="E1459">
        <v>2</v>
      </c>
      <c r="F1459">
        <v>226</v>
      </c>
      <c r="G1459" t="str">
        <f>VLOOKUP($C1459,'Raw-products'!$A$2:$H$1261,MATCH(G$1,'Raw-products'!$A$1:$H$1,0))</f>
        <v>Jacket</v>
      </c>
      <c r="H1459" t="str">
        <f>VLOOKUP($C1459,'Raw-products'!$A$2:$H$1261,MATCH(H$1,'Raw-products'!$A$1:$H$1,0))</f>
        <v>Parka</v>
      </c>
      <c r="I1459" t="str">
        <f>VLOOKUP($C1459,'Raw-products'!$A$2:$H$1261,MATCH(I$1,'Raw-products'!$A$1:$H$1,0))</f>
        <v>M</v>
      </c>
      <c r="J1459" t="str">
        <f>VLOOKUP($C1459,'Raw-products'!$A$2:$H$1261,MATCH(J$1,'Raw-products'!$A$1:$H$1,0))</f>
        <v>orange</v>
      </c>
      <c r="K1459">
        <f>VLOOKUP($C1459,'Raw-products'!$A$2:$H$1261,MATCH(K$1,'Raw-products'!$A$1:$H$1,0))</f>
        <v>119</v>
      </c>
      <c r="L1459">
        <f>VLOOKUP($C1459,'Raw-products'!$A$2:$H$1261,MATCH(L$1,'Raw-products'!$A$1:$H$1,0))</f>
        <v>51</v>
      </c>
      <c r="M1459" s="5">
        <f t="shared" si="44"/>
        <v>6069</v>
      </c>
      <c r="N1459" cm="1">
        <f t="array" ref="N1459:Q1459">_xlfn.XLOOKUP($B1459,'Raw -orders'!$A:$A,'Raw -orders'!$B:$E)</f>
        <v>256</v>
      </c>
      <c r="O1459">
        <v>23789</v>
      </c>
      <c r="P1459" s="1">
        <v>44362</v>
      </c>
      <c r="Q1459" s="1">
        <v>44374</v>
      </c>
      <c r="R1459" t="str" cm="1">
        <f t="array" ref="R1459:Y1459">_xlfn.XLOOKUP($N1459,'Raw - customers'!$A:$A,'Raw - customers'!$B:$I)</f>
        <v>Dulcia Gawthorpe</v>
      </c>
      <c r="S1459" t="str">
        <v>Bigender</v>
      </c>
      <c r="T1459">
        <v>46</v>
      </c>
      <c r="U1459" t="str">
        <v>7204 Toby SummitApt. 845</v>
      </c>
      <c r="V1459">
        <v>9007</v>
      </c>
      <c r="W1459" t="str">
        <v>North Lillian</v>
      </c>
      <c r="X1459" t="str">
        <v>Australian Capital Territory</v>
      </c>
      <c r="Y1459" t="str">
        <v>Australia</v>
      </c>
      <c r="Z1459">
        <v>6</v>
      </c>
      <c r="AA1459" s="3" t="str">
        <f t="shared" si="45"/>
        <v>10 to 20</v>
      </c>
      <c r="AP1459" s="6">
        <v>256</v>
      </c>
      <c r="AQ1459" s="6" t="s">
        <v>1350</v>
      </c>
    </row>
    <row r="1460" spans="1:43" x14ac:dyDescent="0.25">
      <c r="A1460">
        <v>1458</v>
      </c>
      <c r="B1460">
        <v>297</v>
      </c>
      <c r="C1460">
        <v>854</v>
      </c>
      <c r="D1460">
        <v>113</v>
      </c>
      <c r="E1460">
        <v>2</v>
      </c>
      <c r="F1460">
        <v>226</v>
      </c>
      <c r="G1460" t="str">
        <f>VLOOKUP($C1460,'Raw-products'!$A$2:$H$1261,MATCH(G$1,'Raw-products'!$A$1:$H$1,0))</f>
        <v>Trousers</v>
      </c>
      <c r="H1460" t="str">
        <f>VLOOKUP($C1460,'Raw-products'!$A$2:$H$1261,MATCH(H$1,'Raw-products'!$A$1:$H$1,0))</f>
        <v>Chinos</v>
      </c>
      <c r="I1460" t="str">
        <f>VLOOKUP($C1460,'Raw-products'!$A$2:$H$1261,MATCH(I$1,'Raw-products'!$A$1:$H$1,0))</f>
        <v>XL</v>
      </c>
      <c r="J1460" t="str">
        <f>VLOOKUP($C1460,'Raw-products'!$A$2:$H$1261,MATCH(J$1,'Raw-products'!$A$1:$H$1,0))</f>
        <v>yellow</v>
      </c>
      <c r="K1460">
        <f>VLOOKUP($C1460,'Raw-products'!$A$2:$H$1261,MATCH(K$1,'Raw-products'!$A$1:$H$1,0))</f>
        <v>100</v>
      </c>
      <c r="L1460">
        <f>VLOOKUP($C1460,'Raw-products'!$A$2:$H$1261,MATCH(L$1,'Raw-products'!$A$1:$H$1,0))</f>
        <v>59</v>
      </c>
      <c r="M1460" s="5">
        <f t="shared" si="44"/>
        <v>5900</v>
      </c>
      <c r="N1460" cm="1">
        <f t="array" ref="N1460:Q1460">_xlfn.XLOOKUP($B1460,'Raw -orders'!$A:$A,'Raw -orders'!$B:$E)</f>
        <v>256</v>
      </c>
      <c r="O1460">
        <v>23789</v>
      </c>
      <c r="P1460" s="1">
        <v>44362</v>
      </c>
      <c r="Q1460" s="1">
        <v>44374</v>
      </c>
      <c r="R1460" t="str" cm="1">
        <f t="array" ref="R1460:Y1460">_xlfn.XLOOKUP($N1460,'Raw - customers'!$A:$A,'Raw - customers'!$B:$I)</f>
        <v>Dulcia Gawthorpe</v>
      </c>
      <c r="S1460" t="str">
        <v>Bigender</v>
      </c>
      <c r="T1460">
        <v>46</v>
      </c>
      <c r="U1460" t="str">
        <v>7204 Toby SummitApt. 845</v>
      </c>
      <c r="V1460">
        <v>9007</v>
      </c>
      <c r="W1460" t="str">
        <v>North Lillian</v>
      </c>
      <c r="X1460" t="str">
        <v>Australian Capital Territory</v>
      </c>
      <c r="Y1460" t="str">
        <v>Australia</v>
      </c>
      <c r="Z1460">
        <v>6</v>
      </c>
      <c r="AA1460" s="3" t="str">
        <f t="shared" si="45"/>
        <v>10 to 20</v>
      </c>
      <c r="AP1460" s="6">
        <v>256</v>
      </c>
      <c r="AQ1460" s="6" t="s">
        <v>1350</v>
      </c>
    </row>
    <row r="1461" spans="1:43" x14ac:dyDescent="0.25">
      <c r="A1461">
        <v>1459</v>
      </c>
      <c r="B1461">
        <v>297</v>
      </c>
      <c r="C1461">
        <v>757</v>
      </c>
      <c r="D1461">
        <v>109</v>
      </c>
      <c r="E1461">
        <v>1</v>
      </c>
      <c r="F1461">
        <v>109</v>
      </c>
      <c r="G1461" t="str">
        <f>VLOOKUP($C1461,'Raw-products'!$A$2:$H$1261,MATCH(G$1,'Raw-products'!$A$1:$H$1,0))</f>
        <v>Jacket</v>
      </c>
      <c r="H1461" t="str">
        <f>VLOOKUP($C1461,'Raw-products'!$A$2:$H$1261,MATCH(H$1,'Raw-products'!$A$1:$H$1,0))</f>
        <v>Peacoat</v>
      </c>
      <c r="I1461" t="str">
        <f>VLOOKUP($C1461,'Raw-products'!$A$2:$H$1261,MATCH(I$1,'Raw-products'!$A$1:$H$1,0))</f>
        <v>M</v>
      </c>
      <c r="J1461" t="str">
        <f>VLOOKUP($C1461,'Raw-products'!$A$2:$H$1261,MATCH(J$1,'Raw-products'!$A$1:$H$1,0))</f>
        <v>blue</v>
      </c>
      <c r="K1461">
        <f>VLOOKUP($C1461,'Raw-products'!$A$2:$H$1261,MATCH(K$1,'Raw-products'!$A$1:$H$1,0))</f>
        <v>102</v>
      </c>
      <c r="L1461">
        <f>VLOOKUP($C1461,'Raw-products'!$A$2:$H$1261,MATCH(L$1,'Raw-products'!$A$1:$H$1,0))</f>
        <v>71</v>
      </c>
      <c r="M1461" s="5">
        <f t="shared" si="44"/>
        <v>7242</v>
      </c>
      <c r="N1461" cm="1">
        <f t="array" ref="N1461:Q1461">_xlfn.XLOOKUP($B1461,'Raw -orders'!$A:$A,'Raw -orders'!$B:$E)</f>
        <v>256</v>
      </c>
      <c r="O1461">
        <v>23789</v>
      </c>
      <c r="P1461" s="1">
        <v>44362</v>
      </c>
      <c r="Q1461" s="1">
        <v>44374</v>
      </c>
      <c r="R1461" t="str" cm="1">
        <f t="array" ref="R1461:Y1461">_xlfn.XLOOKUP($N1461,'Raw - customers'!$A:$A,'Raw - customers'!$B:$I)</f>
        <v>Dulcia Gawthorpe</v>
      </c>
      <c r="S1461" t="str">
        <v>Bigender</v>
      </c>
      <c r="T1461">
        <v>46</v>
      </c>
      <c r="U1461" t="str">
        <v>7204 Toby SummitApt. 845</v>
      </c>
      <c r="V1461">
        <v>9007</v>
      </c>
      <c r="W1461" t="str">
        <v>North Lillian</v>
      </c>
      <c r="X1461" t="str">
        <v>Australian Capital Territory</v>
      </c>
      <c r="Y1461" t="str">
        <v>Australia</v>
      </c>
      <c r="Z1461">
        <v>6</v>
      </c>
      <c r="AA1461" s="3" t="str">
        <f t="shared" si="45"/>
        <v>10 to 20</v>
      </c>
      <c r="AP1461" s="6">
        <v>256</v>
      </c>
      <c r="AQ1461" s="6" t="s">
        <v>1350</v>
      </c>
    </row>
    <row r="1462" spans="1:43" x14ac:dyDescent="0.25">
      <c r="A1462">
        <v>1460</v>
      </c>
      <c r="B1462">
        <v>297</v>
      </c>
      <c r="C1462">
        <v>971</v>
      </c>
      <c r="D1462">
        <v>97</v>
      </c>
      <c r="E1462">
        <v>2</v>
      </c>
      <c r="F1462">
        <v>194</v>
      </c>
      <c r="G1462" t="str">
        <f>VLOOKUP($C1462,'Raw-products'!$A$2:$H$1261,MATCH(G$1,'Raw-products'!$A$1:$H$1,0))</f>
        <v>Trousers</v>
      </c>
      <c r="H1462" t="str">
        <f>VLOOKUP($C1462,'Raw-products'!$A$2:$H$1261,MATCH(H$1,'Raw-products'!$A$1:$H$1,0))</f>
        <v>Slim-Fit</v>
      </c>
      <c r="I1462" t="str">
        <f>VLOOKUP($C1462,'Raw-products'!$A$2:$H$1261,MATCH(I$1,'Raw-products'!$A$1:$H$1,0))</f>
        <v>S</v>
      </c>
      <c r="J1462" t="str">
        <f>VLOOKUP($C1462,'Raw-products'!$A$2:$H$1261,MATCH(J$1,'Raw-products'!$A$1:$H$1,0))</f>
        <v>indigo</v>
      </c>
      <c r="K1462">
        <f>VLOOKUP($C1462,'Raw-products'!$A$2:$H$1261,MATCH(K$1,'Raw-products'!$A$1:$H$1,0))</f>
        <v>119</v>
      </c>
      <c r="L1462">
        <f>VLOOKUP($C1462,'Raw-products'!$A$2:$H$1261,MATCH(L$1,'Raw-products'!$A$1:$H$1,0))</f>
        <v>41</v>
      </c>
      <c r="M1462" s="5">
        <f t="shared" si="44"/>
        <v>4879</v>
      </c>
      <c r="N1462" cm="1">
        <f t="array" ref="N1462:Q1462">_xlfn.XLOOKUP($B1462,'Raw -orders'!$A:$A,'Raw -orders'!$B:$E)</f>
        <v>256</v>
      </c>
      <c r="O1462">
        <v>23789</v>
      </c>
      <c r="P1462" s="1">
        <v>44362</v>
      </c>
      <c r="Q1462" s="1">
        <v>44374</v>
      </c>
      <c r="R1462" t="str" cm="1">
        <f t="array" ref="R1462:Y1462">_xlfn.XLOOKUP($N1462,'Raw - customers'!$A:$A,'Raw - customers'!$B:$I)</f>
        <v>Dulcia Gawthorpe</v>
      </c>
      <c r="S1462" t="str">
        <v>Bigender</v>
      </c>
      <c r="T1462">
        <v>46</v>
      </c>
      <c r="U1462" t="str">
        <v>7204 Toby SummitApt. 845</v>
      </c>
      <c r="V1462">
        <v>9007</v>
      </c>
      <c r="W1462" t="str">
        <v>North Lillian</v>
      </c>
      <c r="X1462" t="str">
        <v>Australian Capital Territory</v>
      </c>
      <c r="Y1462" t="str">
        <v>Australia</v>
      </c>
      <c r="Z1462">
        <v>6</v>
      </c>
      <c r="AA1462" s="3" t="str">
        <f t="shared" si="45"/>
        <v>10 to 20</v>
      </c>
      <c r="AP1462" s="6">
        <v>256</v>
      </c>
      <c r="AQ1462" s="6" t="s">
        <v>1350</v>
      </c>
    </row>
    <row r="1463" spans="1:43" x14ac:dyDescent="0.25">
      <c r="A1463">
        <v>1461</v>
      </c>
      <c r="B1463">
        <v>298</v>
      </c>
      <c r="C1463">
        <v>978</v>
      </c>
      <c r="D1463">
        <v>97</v>
      </c>
      <c r="E1463">
        <v>2</v>
      </c>
      <c r="F1463">
        <v>194</v>
      </c>
      <c r="G1463" t="str">
        <f>VLOOKUP($C1463,'Raw-products'!$A$2:$H$1261,MATCH(G$1,'Raw-products'!$A$1:$H$1,0))</f>
        <v>Trousers</v>
      </c>
      <c r="H1463" t="str">
        <f>VLOOKUP($C1463,'Raw-products'!$A$2:$H$1261,MATCH(H$1,'Raw-products'!$A$1:$H$1,0))</f>
        <v>Slim-Fit</v>
      </c>
      <c r="I1463" t="str">
        <f>VLOOKUP($C1463,'Raw-products'!$A$2:$H$1261,MATCH(I$1,'Raw-products'!$A$1:$H$1,0))</f>
        <v>L</v>
      </c>
      <c r="J1463" t="str">
        <f>VLOOKUP($C1463,'Raw-products'!$A$2:$H$1261,MATCH(J$1,'Raw-products'!$A$1:$H$1,0))</f>
        <v>violet</v>
      </c>
      <c r="K1463">
        <f>VLOOKUP($C1463,'Raw-products'!$A$2:$H$1261,MATCH(K$1,'Raw-products'!$A$1:$H$1,0))</f>
        <v>119</v>
      </c>
      <c r="L1463">
        <f>VLOOKUP($C1463,'Raw-products'!$A$2:$H$1261,MATCH(L$1,'Raw-products'!$A$1:$H$1,0))</f>
        <v>58</v>
      </c>
      <c r="M1463" s="5">
        <f t="shared" si="44"/>
        <v>6902</v>
      </c>
      <c r="N1463" cm="1">
        <f t="array" ref="N1463:Q1463">_xlfn.XLOOKUP($B1463,'Raw -orders'!$A:$A,'Raw -orders'!$B:$E)</f>
        <v>58</v>
      </c>
      <c r="O1463">
        <v>55984</v>
      </c>
      <c r="P1463" s="1">
        <v>44450</v>
      </c>
      <c r="Q1463" s="1">
        <v>44459</v>
      </c>
      <c r="R1463" t="str" cm="1">
        <f t="array" ref="R1463:Y1463">_xlfn.XLOOKUP($N1463,'Raw - customers'!$A:$A,'Raw - customers'!$B:$I)</f>
        <v>Aurie Margett</v>
      </c>
      <c r="S1463" t="str">
        <v>Agender</v>
      </c>
      <c r="T1463">
        <v>39</v>
      </c>
      <c r="U1463" t="str">
        <v>260 Lily PassSuite 549</v>
      </c>
      <c r="V1463">
        <v>2783</v>
      </c>
      <c r="W1463" t="str">
        <v>Amelieburgh</v>
      </c>
      <c r="X1463" t="str">
        <v>New South Wales</v>
      </c>
      <c r="Y1463" t="str">
        <v>Australia</v>
      </c>
      <c r="Z1463">
        <v>9</v>
      </c>
      <c r="AA1463" s="3" t="str">
        <f t="shared" si="45"/>
        <v>0 to 10</v>
      </c>
      <c r="AP1463" s="6">
        <v>58</v>
      </c>
      <c r="AQ1463" s="6" t="s">
        <v>1362</v>
      </c>
    </row>
    <row r="1464" spans="1:43" x14ac:dyDescent="0.25">
      <c r="A1464">
        <v>1462</v>
      </c>
      <c r="B1464">
        <v>298</v>
      </c>
      <c r="C1464">
        <v>667</v>
      </c>
      <c r="D1464">
        <v>113</v>
      </c>
      <c r="E1464">
        <v>2</v>
      </c>
      <c r="F1464">
        <v>226</v>
      </c>
      <c r="G1464" t="str">
        <f>VLOOKUP($C1464,'Raw-products'!$A$2:$H$1261,MATCH(G$1,'Raw-products'!$A$1:$H$1,0))</f>
        <v>Jacket</v>
      </c>
      <c r="H1464" t="str">
        <f>VLOOKUP($C1464,'Raw-products'!$A$2:$H$1261,MATCH(H$1,'Raw-products'!$A$1:$H$1,0))</f>
        <v>Parka</v>
      </c>
      <c r="I1464" t="str">
        <f>VLOOKUP($C1464,'Raw-products'!$A$2:$H$1261,MATCH(I$1,'Raw-products'!$A$1:$H$1,0))</f>
        <v>M</v>
      </c>
      <c r="J1464" t="str">
        <f>VLOOKUP($C1464,'Raw-products'!$A$2:$H$1261,MATCH(J$1,'Raw-products'!$A$1:$H$1,0))</f>
        <v>red</v>
      </c>
      <c r="K1464">
        <f>VLOOKUP($C1464,'Raw-products'!$A$2:$H$1261,MATCH(K$1,'Raw-products'!$A$1:$H$1,0))</f>
        <v>119</v>
      </c>
      <c r="L1464">
        <f>VLOOKUP($C1464,'Raw-products'!$A$2:$H$1261,MATCH(L$1,'Raw-products'!$A$1:$H$1,0))</f>
        <v>56</v>
      </c>
      <c r="M1464" s="5">
        <f t="shared" si="44"/>
        <v>6664</v>
      </c>
      <c r="N1464" cm="1">
        <f t="array" ref="N1464:Q1464">_xlfn.XLOOKUP($B1464,'Raw -orders'!$A:$A,'Raw -orders'!$B:$E)</f>
        <v>58</v>
      </c>
      <c r="O1464">
        <v>55984</v>
      </c>
      <c r="P1464" s="1">
        <v>44450</v>
      </c>
      <c r="Q1464" s="1">
        <v>44459</v>
      </c>
      <c r="R1464" t="str" cm="1">
        <f t="array" ref="R1464:Y1464">_xlfn.XLOOKUP($N1464,'Raw - customers'!$A:$A,'Raw - customers'!$B:$I)</f>
        <v>Aurie Margett</v>
      </c>
      <c r="S1464" t="str">
        <v>Agender</v>
      </c>
      <c r="T1464">
        <v>39</v>
      </c>
      <c r="U1464" t="str">
        <v>260 Lily PassSuite 549</v>
      </c>
      <c r="V1464">
        <v>2783</v>
      </c>
      <c r="W1464" t="str">
        <v>Amelieburgh</v>
      </c>
      <c r="X1464" t="str">
        <v>New South Wales</v>
      </c>
      <c r="Y1464" t="str">
        <v>Australia</v>
      </c>
      <c r="Z1464">
        <v>9</v>
      </c>
      <c r="AA1464" s="3" t="str">
        <f t="shared" si="45"/>
        <v>0 to 10</v>
      </c>
      <c r="AP1464" s="6">
        <v>58</v>
      </c>
      <c r="AQ1464" s="6" t="s">
        <v>1362</v>
      </c>
    </row>
    <row r="1465" spans="1:43" x14ac:dyDescent="0.25">
      <c r="A1465">
        <v>1463</v>
      </c>
      <c r="B1465">
        <v>298</v>
      </c>
      <c r="C1465">
        <v>672</v>
      </c>
      <c r="D1465">
        <v>113</v>
      </c>
      <c r="E1465">
        <v>1</v>
      </c>
      <c r="F1465">
        <v>113</v>
      </c>
      <c r="G1465" t="str">
        <f>VLOOKUP($C1465,'Raw-products'!$A$2:$H$1261,MATCH(G$1,'Raw-products'!$A$1:$H$1,0))</f>
        <v>Jacket</v>
      </c>
      <c r="H1465" t="str">
        <f>VLOOKUP($C1465,'Raw-products'!$A$2:$H$1261,MATCH(H$1,'Raw-products'!$A$1:$H$1,0))</f>
        <v>Parka</v>
      </c>
      <c r="I1465" t="str">
        <f>VLOOKUP($C1465,'Raw-products'!$A$2:$H$1261,MATCH(I$1,'Raw-products'!$A$1:$H$1,0))</f>
        <v>M</v>
      </c>
      <c r="J1465" t="str">
        <f>VLOOKUP($C1465,'Raw-products'!$A$2:$H$1261,MATCH(J$1,'Raw-products'!$A$1:$H$1,0))</f>
        <v>orange</v>
      </c>
      <c r="K1465">
        <f>VLOOKUP($C1465,'Raw-products'!$A$2:$H$1261,MATCH(K$1,'Raw-products'!$A$1:$H$1,0))</f>
        <v>119</v>
      </c>
      <c r="L1465">
        <f>VLOOKUP($C1465,'Raw-products'!$A$2:$H$1261,MATCH(L$1,'Raw-products'!$A$1:$H$1,0))</f>
        <v>51</v>
      </c>
      <c r="M1465" s="5">
        <f t="shared" si="44"/>
        <v>6069</v>
      </c>
      <c r="N1465" cm="1">
        <f t="array" ref="N1465:Q1465">_xlfn.XLOOKUP($B1465,'Raw -orders'!$A:$A,'Raw -orders'!$B:$E)</f>
        <v>58</v>
      </c>
      <c r="O1465">
        <v>55984</v>
      </c>
      <c r="P1465" s="1">
        <v>44450</v>
      </c>
      <c r="Q1465" s="1">
        <v>44459</v>
      </c>
      <c r="R1465" t="str" cm="1">
        <f t="array" ref="R1465:Y1465">_xlfn.XLOOKUP($N1465,'Raw - customers'!$A:$A,'Raw - customers'!$B:$I)</f>
        <v>Aurie Margett</v>
      </c>
      <c r="S1465" t="str">
        <v>Agender</v>
      </c>
      <c r="T1465">
        <v>39</v>
      </c>
      <c r="U1465" t="str">
        <v>260 Lily PassSuite 549</v>
      </c>
      <c r="V1465">
        <v>2783</v>
      </c>
      <c r="W1465" t="str">
        <v>Amelieburgh</v>
      </c>
      <c r="X1465" t="str">
        <v>New South Wales</v>
      </c>
      <c r="Y1465" t="str">
        <v>Australia</v>
      </c>
      <c r="Z1465">
        <v>9</v>
      </c>
      <c r="AA1465" s="3" t="str">
        <f t="shared" si="45"/>
        <v>0 to 10</v>
      </c>
      <c r="AP1465" s="6">
        <v>58</v>
      </c>
      <c r="AQ1465" s="6" t="s">
        <v>1362</v>
      </c>
    </row>
    <row r="1466" spans="1:43" x14ac:dyDescent="0.25">
      <c r="A1466">
        <v>1464</v>
      </c>
      <c r="B1466">
        <v>298</v>
      </c>
      <c r="C1466">
        <v>767</v>
      </c>
      <c r="D1466">
        <v>109</v>
      </c>
      <c r="E1466">
        <v>2</v>
      </c>
      <c r="F1466">
        <v>218</v>
      </c>
      <c r="G1466" t="str">
        <f>VLOOKUP($C1466,'Raw-products'!$A$2:$H$1261,MATCH(G$1,'Raw-products'!$A$1:$H$1,0))</f>
        <v>Jacket</v>
      </c>
      <c r="H1466" t="str">
        <f>VLOOKUP($C1466,'Raw-products'!$A$2:$H$1261,MATCH(H$1,'Raw-products'!$A$1:$H$1,0))</f>
        <v>Peacoat</v>
      </c>
      <c r="I1466" t="str">
        <f>VLOOKUP($C1466,'Raw-products'!$A$2:$H$1261,MATCH(I$1,'Raw-products'!$A$1:$H$1,0))</f>
        <v>M</v>
      </c>
      <c r="J1466" t="str">
        <f>VLOOKUP($C1466,'Raw-products'!$A$2:$H$1261,MATCH(J$1,'Raw-products'!$A$1:$H$1,0))</f>
        <v>violet</v>
      </c>
      <c r="K1466">
        <f>VLOOKUP($C1466,'Raw-products'!$A$2:$H$1261,MATCH(K$1,'Raw-products'!$A$1:$H$1,0))</f>
        <v>102</v>
      </c>
      <c r="L1466">
        <f>VLOOKUP($C1466,'Raw-products'!$A$2:$H$1261,MATCH(L$1,'Raw-products'!$A$1:$H$1,0))</f>
        <v>77</v>
      </c>
      <c r="M1466" s="5">
        <f t="shared" si="44"/>
        <v>7854</v>
      </c>
      <c r="N1466" cm="1">
        <f t="array" ref="N1466:Q1466">_xlfn.XLOOKUP($B1466,'Raw -orders'!$A:$A,'Raw -orders'!$B:$E)</f>
        <v>58</v>
      </c>
      <c r="O1466">
        <v>55984</v>
      </c>
      <c r="P1466" s="1">
        <v>44450</v>
      </c>
      <c r="Q1466" s="1">
        <v>44459</v>
      </c>
      <c r="R1466" t="str" cm="1">
        <f t="array" ref="R1466:Y1466">_xlfn.XLOOKUP($N1466,'Raw - customers'!$A:$A,'Raw - customers'!$B:$I)</f>
        <v>Aurie Margett</v>
      </c>
      <c r="S1466" t="str">
        <v>Agender</v>
      </c>
      <c r="T1466">
        <v>39</v>
      </c>
      <c r="U1466" t="str">
        <v>260 Lily PassSuite 549</v>
      </c>
      <c r="V1466">
        <v>2783</v>
      </c>
      <c r="W1466" t="str">
        <v>Amelieburgh</v>
      </c>
      <c r="X1466" t="str">
        <v>New South Wales</v>
      </c>
      <c r="Y1466" t="str">
        <v>Australia</v>
      </c>
      <c r="Z1466">
        <v>9</v>
      </c>
      <c r="AA1466" s="3" t="str">
        <f t="shared" si="45"/>
        <v>0 to 10</v>
      </c>
      <c r="AP1466" s="6">
        <v>58</v>
      </c>
      <c r="AQ1466" s="6" t="s">
        <v>1362</v>
      </c>
    </row>
    <row r="1467" spans="1:43" x14ac:dyDescent="0.25">
      <c r="A1467">
        <v>1465</v>
      </c>
      <c r="B1467">
        <v>298</v>
      </c>
      <c r="C1467">
        <v>1081</v>
      </c>
      <c r="D1467">
        <v>93</v>
      </c>
      <c r="E1467">
        <v>3</v>
      </c>
      <c r="F1467">
        <v>279</v>
      </c>
      <c r="G1467" t="str">
        <f>VLOOKUP($C1467,'Raw-products'!$A$2:$H$1261,MATCH(G$1,'Raw-products'!$A$1:$H$1,0))</f>
        <v>Trousers</v>
      </c>
      <c r="H1467" t="str">
        <f>VLOOKUP($C1467,'Raw-products'!$A$2:$H$1261,MATCH(H$1,'Raw-products'!$A$1:$H$1,0))</f>
        <v>Joggers</v>
      </c>
      <c r="I1467" t="str">
        <f>VLOOKUP($C1467,'Raw-products'!$A$2:$H$1261,MATCH(I$1,'Raw-products'!$A$1:$H$1,0))</f>
        <v>S</v>
      </c>
      <c r="J1467" t="str">
        <f>VLOOKUP($C1467,'Raw-products'!$A$2:$H$1261,MATCH(J$1,'Raw-products'!$A$1:$H$1,0))</f>
        <v>violet</v>
      </c>
      <c r="K1467">
        <f>VLOOKUP($C1467,'Raw-products'!$A$2:$H$1261,MATCH(K$1,'Raw-products'!$A$1:$H$1,0))</f>
        <v>94</v>
      </c>
      <c r="L1467">
        <f>VLOOKUP($C1467,'Raw-products'!$A$2:$H$1261,MATCH(L$1,'Raw-products'!$A$1:$H$1,0))</f>
        <v>63</v>
      </c>
      <c r="M1467" s="5">
        <f t="shared" si="44"/>
        <v>5922</v>
      </c>
      <c r="N1467" cm="1">
        <f t="array" ref="N1467:Q1467">_xlfn.XLOOKUP($B1467,'Raw -orders'!$A:$A,'Raw -orders'!$B:$E)</f>
        <v>58</v>
      </c>
      <c r="O1467">
        <v>55984</v>
      </c>
      <c r="P1467" s="1">
        <v>44450</v>
      </c>
      <c r="Q1467" s="1">
        <v>44459</v>
      </c>
      <c r="R1467" t="str" cm="1">
        <f t="array" ref="R1467:Y1467">_xlfn.XLOOKUP($N1467,'Raw - customers'!$A:$A,'Raw - customers'!$B:$I)</f>
        <v>Aurie Margett</v>
      </c>
      <c r="S1467" t="str">
        <v>Agender</v>
      </c>
      <c r="T1467">
        <v>39</v>
      </c>
      <c r="U1467" t="str">
        <v>260 Lily PassSuite 549</v>
      </c>
      <c r="V1467">
        <v>2783</v>
      </c>
      <c r="W1467" t="str">
        <v>Amelieburgh</v>
      </c>
      <c r="X1467" t="str">
        <v>New South Wales</v>
      </c>
      <c r="Y1467" t="str">
        <v>Australia</v>
      </c>
      <c r="Z1467">
        <v>9</v>
      </c>
      <c r="AA1467" s="3" t="str">
        <f t="shared" si="45"/>
        <v>0 to 10</v>
      </c>
      <c r="AP1467" s="6">
        <v>58</v>
      </c>
      <c r="AQ1467" s="6" t="s">
        <v>1362</v>
      </c>
    </row>
    <row r="1468" spans="1:43" x14ac:dyDescent="0.25">
      <c r="A1468">
        <v>1466</v>
      </c>
      <c r="B1468">
        <v>298</v>
      </c>
      <c r="C1468">
        <v>555</v>
      </c>
      <c r="D1468">
        <v>98</v>
      </c>
      <c r="E1468">
        <v>2</v>
      </c>
      <c r="F1468">
        <v>196</v>
      </c>
      <c r="G1468" t="str">
        <f>VLOOKUP($C1468,'Raw-products'!$A$2:$H$1261,MATCH(G$1,'Raw-products'!$A$1:$H$1,0))</f>
        <v>Jacket</v>
      </c>
      <c r="H1468" t="str">
        <f>VLOOKUP($C1468,'Raw-products'!$A$2:$H$1261,MATCH(H$1,'Raw-products'!$A$1:$H$1,0))</f>
        <v>Leather</v>
      </c>
      <c r="I1468" t="str">
        <f>VLOOKUP($C1468,'Raw-products'!$A$2:$H$1261,MATCH(I$1,'Raw-products'!$A$1:$H$1,0))</f>
        <v>XS</v>
      </c>
      <c r="J1468" t="str">
        <f>VLOOKUP($C1468,'Raw-products'!$A$2:$H$1261,MATCH(J$1,'Raw-products'!$A$1:$H$1,0))</f>
        <v>violet</v>
      </c>
      <c r="K1468">
        <f>VLOOKUP($C1468,'Raw-products'!$A$2:$H$1261,MATCH(K$1,'Raw-products'!$A$1:$H$1,0))</f>
        <v>113</v>
      </c>
      <c r="L1468">
        <f>VLOOKUP($C1468,'Raw-products'!$A$2:$H$1261,MATCH(L$1,'Raw-products'!$A$1:$H$1,0))</f>
        <v>70</v>
      </c>
      <c r="M1468" s="5">
        <f t="shared" si="44"/>
        <v>7910</v>
      </c>
      <c r="N1468" cm="1">
        <f t="array" ref="N1468:Q1468">_xlfn.XLOOKUP($B1468,'Raw -orders'!$A:$A,'Raw -orders'!$B:$E)</f>
        <v>58</v>
      </c>
      <c r="O1468">
        <v>55984</v>
      </c>
      <c r="P1468" s="1">
        <v>44450</v>
      </c>
      <c r="Q1468" s="1">
        <v>44459</v>
      </c>
      <c r="R1468" t="str" cm="1">
        <f t="array" ref="R1468:Y1468">_xlfn.XLOOKUP($N1468,'Raw - customers'!$A:$A,'Raw - customers'!$B:$I)</f>
        <v>Aurie Margett</v>
      </c>
      <c r="S1468" t="str">
        <v>Agender</v>
      </c>
      <c r="T1468">
        <v>39</v>
      </c>
      <c r="U1468" t="str">
        <v>260 Lily PassSuite 549</v>
      </c>
      <c r="V1468">
        <v>2783</v>
      </c>
      <c r="W1468" t="str">
        <v>Amelieburgh</v>
      </c>
      <c r="X1468" t="str">
        <v>New South Wales</v>
      </c>
      <c r="Y1468" t="str">
        <v>Australia</v>
      </c>
      <c r="Z1468">
        <v>9</v>
      </c>
      <c r="AA1468" s="3" t="str">
        <f t="shared" si="45"/>
        <v>0 to 10</v>
      </c>
      <c r="AP1468" s="6">
        <v>58</v>
      </c>
      <c r="AQ1468" s="6" t="s">
        <v>1362</v>
      </c>
    </row>
    <row r="1469" spans="1:43" x14ac:dyDescent="0.25">
      <c r="A1469">
        <v>1467</v>
      </c>
      <c r="B1469">
        <v>299</v>
      </c>
      <c r="C1469">
        <v>153</v>
      </c>
      <c r="D1469">
        <v>91</v>
      </c>
      <c r="E1469">
        <v>2</v>
      </c>
      <c r="F1469">
        <v>182</v>
      </c>
      <c r="G1469" t="str">
        <f>VLOOKUP($C1469,'Raw-products'!$A$2:$H$1261,MATCH(G$1,'Raw-products'!$A$1:$H$1,0))</f>
        <v>Shirt</v>
      </c>
      <c r="H1469" t="str">
        <f>VLOOKUP($C1469,'Raw-products'!$A$2:$H$1261,MATCH(H$1,'Raw-products'!$A$1:$H$1,0))</f>
        <v>Linen</v>
      </c>
      <c r="I1469" t="str">
        <f>VLOOKUP($C1469,'Raw-products'!$A$2:$H$1261,MATCH(I$1,'Raw-products'!$A$1:$H$1,0))</f>
        <v>L</v>
      </c>
      <c r="J1469" t="str">
        <f>VLOOKUP($C1469,'Raw-products'!$A$2:$H$1261,MATCH(J$1,'Raw-products'!$A$1:$H$1,0))</f>
        <v>yellow</v>
      </c>
      <c r="K1469">
        <f>VLOOKUP($C1469,'Raw-products'!$A$2:$H$1261,MATCH(K$1,'Raw-products'!$A$1:$H$1,0))</f>
        <v>116</v>
      </c>
      <c r="L1469">
        <f>VLOOKUP($C1469,'Raw-products'!$A$2:$H$1261,MATCH(L$1,'Raw-products'!$A$1:$H$1,0))</f>
        <v>72</v>
      </c>
      <c r="M1469" s="5">
        <f t="shared" si="44"/>
        <v>8352</v>
      </c>
      <c r="N1469" cm="1">
        <f t="array" ref="N1469:Q1469">_xlfn.XLOOKUP($B1469,'Raw -orders'!$A:$A,'Raw -orders'!$B:$E)</f>
        <v>994</v>
      </c>
      <c r="O1469">
        <v>58159</v>
      </c>
      <c r="P1469" s="1">
        <v>44208</v>
      </c>
      <c r="Q1469" s="1">
        <v>44230</v>
      </c>
      <c r="R1469" t="str" cm="1">
        <f t="array" ref="R1469:Y1469">_xlfn.XLOOKUP($N1469,'Raw - customers'!$A:$A,'Raw - customers'!$B:$I)</f>
        <v>Vanna Densham</v>
      </c>
      <c r="S1469" t="str">
        <v>Female</v>
      </c>
      <c r="T1469">
        <v>53</v>
      </c>
      <c r="U1469" t="str">
        <v>3128 Ivy CircleSuite 713</v>
      </c>
      <c r="V1469">
        <v>508</v>
      </c>
      <c r="W1469" t="str">
        <v>Hallshire</v>
      </c>
      <c r="X1469" t="str">
        <v>Western Australia</v>
      </c>
      <c r="Y1469" t="str">
        <v>Australia</v>
      </c>
      <c r="Z1469">
        <v>1</v>
      </c>
      <c r="AA1469" s="3" t="str">
        <f t="shared" si="45"/>
        <v>20 to 30</v>
      </c>
      <c r="AP1469" s="6">
        <v>994</v>
      </c>
      <c r="AQ1469" s="6" t="s">
        <v>1377</v>
      </c>
    </row>
    <row r="1470" spans="1:43" x14ac:dyDescent="0.25">
      <c r="A1470">
        <v>1468</v>
      </c>
      <c r="B1470">
        <v>299</v>
      </c>
      <c r="C1470">
        <v>143</v>
      </c>
      <c r="D1470">
        <v>91</v>
      </c>
      <c r="E1470">
        <v>3</v>
      </c>
      <c r="F1470">
        <v>273</v>
      </c>
      <c r="G1470" t="str">
        <f>VLOOKUP($C1470,'Raw-products'!$A$2:$H$1261,MATCH(G$1,'Raw-products'!$A$1:$H$1,0))</f>
        <v>Shirt</v>
      </c>
      <c r="H1470" t="str">
        <f>VLOOKUP($C1470,'Raw-products'!$A$2:$H$1261,MATCH(H$1,'Raw-products'!$A$1:$H$1,0))</f>
        <v>Linen</v>
      </c>
      <c r="I1470" t="str">
        <f>VLOOKUP($C1470,'Raw-products'!$A$2:$H$1261,MATCH(I$1,'Raw-products'!$A$1:$H$1,0))</f>
        <v>L</v>
      </c>
      <c r="J1470" t="str">
        <f>VLOOKUP($C1470,'Raw-products'!$A$2:$H$1261,MATCH(J$1,'Raw-products'!$A$1:$H$1,0))</f>
        <v>red</v>
      </c>
      <c r="K1470">
        <f>VLOOKUP($C1470,'Raw-products'!$A$2:$H$1261,MATCH(K$1,'Raw-products'!$A$1:$H$1,0))</f>
        <v>116</v>
      </c>
      <c r="L1470">
        <f>VLOOKUP($C1470,'Raw-products'!$A$2:$H$1261,MATCH(L$1,'Raw-products'!$A$1:$H$1,0))</f>
        <v>80</v>
      </c>
      <c r="M1470" s="5">
        <f t="shared" si="44"/>
        <v>9280</v>
      </c>
      <c r="N1470" cm="1">
        <f t="array" ref="N1470:Q1470">_xlfn.XLOOKUP($B1470,'Raw -orders'!$A:$A,'Raw -orders'!$B:$E)</f>
        <v>994</v>
      </c>
      <c r="O1470">
        <v>58159</v>
      </c>
      <c r="P1470" s="1">
        <v>44208</v>
      </c>
      <c r="Q1470" s="1">
        <v>44230</v>
      </c>
      <c r="R1470" t="str" cm="1">
        <f t="array" ref="R1470:Y1470">_xlfn.XLOOKUP($N1470,'Raw - customers'!$A:$A,'Raw - customers'!$B:$I)</f>
        <v>Vanna Densham</v>
      </c>
      <c r="S1470" t="str">
        <v>Female</v>
      </c>
      <c r="T1470">
        <v>53</v>
      </c>
      <c r="U1470" t="str">
        <v>3128 Ivy CircleSuite 713</v>
      </c>
      <c r="V1470">
        <v>508</v>
      </c>
      <c r="W1470" t="str">
        <v>Hallshire</v>
      </c>
      <c r="X1470" t="str">
        <v>Western Australia</v>
      </c>
      <c r="Y1470" t="str">
        <v>Australia</v>
      </c>
      <c r="Z1470">
        <v>1</v>
      </c>
      <c r="AA1470" s="3" t="str">
        <f t="shared" si="45"/>
        <v>20 to 30</v>
      </c>
      <c r="AP1470" s="6">
        <v>994</v>
      </c>
      <c r="AQ1470" s="6" t="s">
        <v>1377</v>
      </c>
    </row>
    <row r="1471" spans="1:43" x14ac:dyDescent="0.25">
      <c r="A1471">
        <v>1469</v>
      </c>
      <c r="B1471">
        <v>299</v>
      </c>
      <c r="C1471">
        <v>694</v>
      </c>
      <c r="D1471">
        <v>113</v>
      </c>
      <c r="E1471">
        <v>3</v>
      </c>
      <c r="F1471">
        <v>339</v>
      </c>
      <c r="G1471" t="str">
        <f>VLOOKUP($C1471,'Raw-products'!$A$2:$H$1261,MATCH(G$1,'Raw-products'!$A$1:$H$1,0))</f>
        <v>Jacket</v>
      </c>
      <c r="H1471" t="str">
        <f>VLOOKUP($C1471,'Raw-products'!$A$2:$H$1261,MATCH(H$1,'Raw-products'!$A$1:$H$1,0))</f>
        <v>Parka</v>
      </c>
      <c r="I1471" t="str">
        <f>VLOOKUP($C1471,'Raw-products'!$A$2:$H$1261,MATCH(I$1,'Raw-products'!$A$1:$H$1,0))</f>
        <v>XL</v>
      </c>
      <c r="J1471" t="str">
        <f>VLOOKUP($C1471,'Raw-products'!$A$2:$H$1261,MATCH(J$1,'Raw-products'!$A$1:$H$1,0))</f>
        <v>indigo</v>
      </c>
      <c r="K1471">
        <f>VLOOKUP($C1471,'Raw-products'!$A$2:$H$1261,MATCH(K$1,'Raw-products'!$A$1:$H$1,0))</f>
        <v>119</v>
      </c>
      <c r="L1471">
        <f>VLOOKUP($C1471,'Raw-products'!$A$2:$H$1261,MATCH(L$1,'Raw-products'!$A$1:$H$1,0))</f>
        <v>78</v>
      </c>
      <c r="M1471" s="5">
        <f t="shared" si="44"/>
        <v>9282</v>
      </c>
      <c r="N1471" cm="1">
        <f t="array" ref="N1471:Q1471">_xlfn.XLOOKUP($B1471,'Raw -orders'!$A:$A,'Raw -orders'!$B:$E)</f>
        <v>994</v>
      </c>
      <c r="O1471">
        <v>58159</v>
      </c>
      <c r="P1471" s="1">
        <v>44208</v>
      </c>
      <c r="Q1471" s="1">
        <v>44230</v>
      </c>
      <c r="R1471" t="str" cm="1">
        <f t="array" ref="R1471:Y1471">_xlfn.XLOOKUP($N1471,'Raw - customers'!$A:$A,'Raw - customers'!$B:$I)</f>
        <v>Vanna Densham</v>
      </c>
      <c r="S1471" t="str">
        <v>Female</v>
      </c>
      <c r="T1471">
        <v>53</v>
      </c>
      <c r="U1471" t="str">
        <v>3128 Ivy CircleSuite 713</v>
      </c>
      <c r="V1471">
        <v>508</v>
      </c>
      <c r="W1471" t="str">
        <v>Hallshire</v>
      </c>
      <c r="X1471" t="str">
        <v>Western Australia</v>
      </c>
      <c r="Y1471" t="str">
        <v>Australia</v>
      </c>
      <c r="Z1471">
        <v>1</v>
      </c>
      <c r="AA1471" s="3" t="str">
        <f t="shared" si="45"/>
        <v>20 to 30</v>
      </c>
      <c r="AP1471" s="6">
        <v>994</v>
      </c>
      <c r="AQ1471" s="6" t="s">
        <v>1377</v>
      </c>
    </row>
    <row r="1472" spans="1:43" x14ac:dyDescent="0.25">
      <c r="A1472">
        <v>1470</v>
      </c>
      <c r="B1472">
        <v>299</v>
      </c>
      <c r="C1472">
        <v>199</v>
      </c>
      <c r="D1472">
        <v>98</v>
      </c>
      <c r="E1472">
        <v>1</v>
      </c>
      <c r="F1472">
        <v>98</v>
      </c>
      <c r="G1472" t="str">
        <f>VLOOKUP($C1472,'Raw-products'!$A$2:$H$1261,MATCH(G$1,'Raw-products'!$A$1:$H$1,0))</f>
        <v>Shirt</v>
      </c>
      <c r="H1472" t="str">
        <f>VLOOKUP($C1472,'Raw-products'!$A$2:$H$1261,MATCH(H$1,'Raw-products'!$A$1:$H$1,0))</f>
        <v>Camp Collared</v>
      </c>
      <c r="I1472" t="str">
        <f>VLOOKUP($C1472,'Raw-products'!$A$2:$H$1261,MATCH(I$1,'Raw-products'!$A$1:$H$1,0))</f>
        <v>XL</v>
      </c>
      <c r="J1472" t="str">
        <f>VLOOKUP($C1472,'Raw-products'!$A$2:$H$1261,MATCH(J$1,'Raw-products'!$A$1:$H$1,0))</f>
        <v>blue</v>
      </c>
      <c r="K1472">
        <f>VLOOKUP($C1472,'Raw-products'!$A$2:$H$1261,MATCH(K$1,'Raw-products'!$A$1:$H$1,0))</f>
        <v>112</v>
      </c>
      <c r="L1472">
        <f>VLOOKUP($C1472,'Raw-products'!$A$2:$H$1261,MATCH(L$1,'Raw-products'!$A$1:$H$1,0))</f>
        <v>51</v>
      </c>
      <c r="M1472" s="5">
        <f t="shared" si="44"/>
        <v>5712</v>
      </c>
      <c r="N1472" cm="1">
        <f t="array" ref="N1472:Q1472">_xlfn.XLOOKUP($B1472,'Raw -orders'!$A:$A,'Raw -orders'!$B:$E)</f>
        <v>994</v>
      </c>
      <c r="O1472">
        <v>58159</v>
      </c>
      <c r="P1472" s="1">
        <v>44208</v>
      </c>
      <c r="Q1472" s="1">
        <v>44230</v>
      </c>
      <c r="R1472" t="str" cm="1">
        <f t="array" ref="R1472:Y1472">_xlfn.XLOOKUP($N1472,'Raw - customers'!$A:$A,'Raw - customers'!$B:$I)</f>
        <v>Vanna Densham</v>
      </c>
      <c r="S1472" t="str">
        <v>Female</v>
      </c>
      <c r="T1472">
        <v>53</v>
      </c>
      <c r="U1472" t="str">
        <v>3128 Ivy CircleSuite 713</v>
      </c>
      <c r="V1472">
        <v>508</v>
      </c>
      <c r="W1472" t="str">
        <v>Hallshire</v>
      </c>
      <c r="X1472" t="str">
        <v>Western Australia</v>
      </c>
      <c r="Y1472" t="str">
        <v>Australia</v>
      </c>
      <c r="Z1472">
        <v>1</v>
      </c>
      <c r="AA1472" s="3" t="str">
        <f t="shared" si="45"/>
        <v>20 to 30</v>
      </c>
      <c r="AP1472" s="6">
        <v>994</v>
      </c>
      <c r="AQ1472" s="6" t="s">
        <v>1377</v>
      </c>
    </row>
    <row r="1473" spans="1:43" x14ac:dyDescent="0.25">
      <c r="A1473">
        <v>1471</v>
      </c>
      <c r="B1473">
        <v>299</v>
      </c>
      <c r="C1473">
        <v>492</v>
      </c>
      <c r="D1473">
        <v>102</v>
      </c>
      <c r="E1473">
        <v>3</v>
      </c>
      <c r="F1473">
        <v>306</v>
      </c>
      <c r="G1473" t="str">
        <f>VLOOKUP($C1473,'Raw-products'!$A$2:$H$1261,MATCH(G$1,'Raw-products'!$A$1:$H$1,0))</f>
        <v>Jacket</v>
      </c>
      <c r="H1473" t="str">
        <f>VLOOKUP($C1473,'Raw-products'!$A$2:$H$1261,MATCH(H$1,'Raw-products'!$A$1:$H$1,0))</f>
        <v>Windbreaker</v>
      </c>
      <c r="I1473" t="str">
        <f>VLOOKUP($C1473,'Raw-products'!$A$2:$H$1261,MATCH(I$1,'Raw-products'!$A$1:$H$1,0))</f>
        <v>M</v>
      </c>
      <c r="J1473" t="str">
        <f>VLOOKUP($C1473,'Raw-products'!$A$2:$H$1261,MATCH(J$1,'Raw-products'!$A$1:$H$1,0))</f>
        <v>red</v>
      </c>
      <c r="K1473">
        <f>VLOOKUP($C1473,'Raw-products'!$A$2:$H$1261,MATCH(K$1,'Raw-products'!$A$1:$H$1,0))</f>
        <v>109</v>
      </c>
      <c r="L1473">
        <f>VLOOKUP($C1473,'Raw-products'!$A$2:$H$1261,MATCH(L$1,'Raw-products'!$A$1:$H$1,0))</f>
        <v>47</v>
      </c>
      <c r="M1473" s="5">
        <f t="shared" si="44"/>
        <v>5123</v>
      </c>
      <c r="N1473" cm="1">
        <f t="array" ref="N1473:Q1473">_xlfn.XLOOKUP($B1473,'Raw -orders'!$A:$A,'Raw -orders'!$B:$E)</f>
        <v>994</v>
      </c>
      <c r="O1473">
        <v>58159</v>
      </c>
      <c r="P1473" s="1">
        <v>44208</v>
      </c>
      <c r="Q1473" s="1">
        <v>44230</v>
      </c>
      <c r="R1473" t="str" cm="1">
        <f t="array" ref="R1473:Y1473">_xlfn.XLOOKUP($N1473,'Raw - customers'!$A:$A,'Raw - customers'!$B:$I)</f>
        <v>Vanna Densham</v>
      </c>
      <c r="S1473" t="str">
        <v>Female</v>
      </c>
      <c r="T1473">
        <v>53</v>
      </c>
      <c r="U1473" t="str">
        <v>3128 Ivy CircleSuite 713</v>
      </c>
      <c r="V1473">
        <v>508</v>
      </c>
      <c r="W1473" t="str">
        <v>Hallshire</v>
      </c>
      <c r="X1473" t="str">
        <v>Western Australia</v>
      </c>
      <c r="Y1473" t="str">
        <v>Australia</v>
      </c>
      <c r="Z1473">
        <v>1</v>
      </c>
      <c r="AA1473" s="3" t="str">
        <f t="shared" si="45"/>
        <v>20 to 30</v>
      </c>
      <c r="AP1473" s="6">
        <v>994</v>
      </c>
      <c r="AQ1473" s="6" t="s">
        <v>1377</v>
      </c>
    </row>
    <row r="1474" spans="1:43" x14ac:dyDescent="0.25">
      <c r="A1474">
        <v>1472</v>
      </c>
      <c r="B1474">
        <v>299</v>
      </c>
      <c r="C1474">
        <v>149</v>
      </c>
      <c r="D1474">
        <v>91</v>
      </c>
      <c r="E1474">
        <v>2</v>
      </c>
      <c r="F1474">
        <v>182</v>
      </c>
      <c r="G1474" t="str">
        <f>VLOOKUP($C1474,'Raw-products'!$A$2:$H$1261,MATCH(G$1,'Raw-products'!$A$1:$H$1,0))</f>
        <v>Shirt</v>
      </c>
      <c r="H1474" t="str">
        <f>VLOOKUP($C1474,'Raw-products'!$A$2:$H$1261,MATCH(H$1,'Raw-products'!$A$1:$H$1,0))</f>
        <v>Linen</v>
      </c>
      <c r="I1474" t="str">
        <f>VLOOKUP($C1474,'Raw-products'!$A$2:$H$1261,MATCH(I$1,'Raw-products'!$A$1:$H$1,0))</f>
        <v>XL</v>
      </c>
      <c r="J1474" t="str">
        <f>VLOOKUP($C1474,'Raw-products'!$A$2:$H$1261,MATCH(J$1,'Raw-products'!$A$1:$H$1,0))</f>
        <v>orange</v>
      </c>
      <c r="K1474">
        <f>VLOOKUP($C1474,'Raw-products'!$A$2:$H$1261,MATCH(K$1,'Raw-products'!$A$1:$H$1,0))</f>
        <v>116</v>
      </c>
      <c r="L1474">
        <f>VLOOKUP($C1474,'Raw-products'!$A$2:$H$1261,MATCH(L$1,'Raw-products'!$A$1:$H$1,0))</f>
        <v>59</v>
      </c>
      <c r="M1474" s="5">
        <f t="shared" si="44"/>
        <v>6844</v>
      </c>
      <c r="N1474" cm="1">
        <f t="array" ref="N1474:Q1474">_xlfn.XLOOKUP($B1474,'Raw -orders'!$A:$A,'Raw -orders'!$B:$E)</f>
        <v>994</v>
      </c>
      <c r="O1474">
        <v>58159</v>
      </c>
      <c r="P1474" s="1">
        <v>44208</v>
      </c>
      <c r="Q1474" s="1">
        <v>44230</v>
      </c>
      <c r="R1474" t="str" cm="1">
        <f t="array" ref="R1474:Y1474">_xlfn.XLOOKUP($N1474,'Raw - customers'!$A:$A,'Raw - customers'!$B:$I)</f>
        <v>Vanna Densham</v>
      </c>
      <c r="S1474" t="str">
        <v>Female</v>
      </c>
      <c r="T1474">
        <v>53</v>
      </c>
      <c r="U1474" t="str">
        <v>3128 Ivy CircleSuite 713</v>
      </c>
      <c r="V1474">
        <v>508</v>
      </c>
      <c r="W1474" t="str">
        <v>Hallshire</v>
      </c>
      <c r="X1474" t="str">
        <v>Western Australia</v>
      </c>
      <c r="Y1474" t="str">
        <v>Australia</v>
      </c>
      <c r="Z1474">
        <v>1</v>
      </c>
      <c r="AA1474" s="3" t="str">
        <f t="shared" si="45"/>
        <v>20 to 30</v>
      </c>
      <c r="AP1474" s="6">
        <v>994</v>
      </c>
      <c r="AQ1474" s="6" t="s">
        <v>1377</v>
      </c>
    </row>
    <row r="1475" spans="1:43" x14ac:dyDescent="0.25">
      <c r="A1475">
        <v>1473</v>
      </c>
      <c r="B1475">
        <v>299</v>
      </c>
      <c r="C1475">
        <v>1242</v>
      </c>
      <c r="D1475">
        <v>112</v>
      </c>
      <c r="E1475">
        <v>3</v>
      </c>
      <c r="F1475">
        <v>336</v>
      </c>
      <c r="G1475" t="str">
        <f>VLOOKUP($C1475,'Raw-products'!$A$2:$H$1261,MATCH(G$1,'Raw-products'!$A$1:$H$1,0))</f>
        <v>Trousers</v>
      </c>
      <c r="H1475" t="str">
        <f>VLOOKUP($C1475,'Raw-products'!$A$2:$H$1261,MATCH(H$1,'Raw-products'!$A$1:$H$1,0))</f>
        <v>Tracksuit Bottoms</v>
      </c>
      <c r="I1475" t="str">
        <f>VLOOKUP($C1475,'Raw-products'!$A$2:$H$1261,MATCH(I$1,'Raw-products'!$A$1:$H$1,0))</f>
        <v>M</v>
      </c>
      <c r="J1475" t="str">
        <f>VLOOKUP($C1475,'Raw-products'!$A$2:$H$1261,MATCH(J$1,'Raw-products'!$A$1:$H$1,0))</f>
        <v>green</v>
      </c>
      <c r="K1475">
        <f>VLOOKUP($C1475,'Raw-products'!$A$2:$H$1261,MATCH(K$1,'Raw-products'!$A$1:$H$1,0))</f>
        <v>91</v>
      </c>
      <c r="L1475">
        <f>VLOOKUP($C1475,'Raw-products'!$A$2:$H$1261,MATCH(L$1,'Raw-products'!$A$1:$H$1,0))</f>
        <v>47</v>
      </c>
      <c r="M1475" s="5">
        <f t="shared" ref="M1475:M1538" si="46">$K1475*$L1475</f>
        <v>4277</v>
      </c>
      <c r="N1475" cm="1">
        <f t="array" ref="N1475:Q1475">_xlfn.XLOOKUP($B1475,'Raw -orders'!$A:$A,'Raw -orders'!$B:$E)</f>
        <v>994</v>
      </c>
      <c r="O1475">
        <v>58159</v>
      </c>
      <c r="P1475" s="1">
        <v>44208</v>
      </c>
      <c r="Q1475" s="1">
        <v>44230</v>
      </c>
      <c r="R1475" t="str" cm="1">
        <f t="array" ref="R1475:Y1475">_xlfn.XLOOKUP($N1475,'Raw - customers'!$A:$A,'Raw - customers'!$B:$I)</f>
        <v>Vanna Densham</v>
      </c>
      <c r="S1475" t="str">
        <v>Female</v>
      </c>
      <c r="T1475">
        <v>53</v>
      </c>
      <c r="U1475" t="str">
        <v>3128 Ivy CircleSuite 713</v>
      </c>
      <c r="V1475">
        <v>508</v>
      </c>
      <c r="W1475" t="str">
        <v>Hallshire</v>
      </c>
      <c r="X1475" t="str">
        <v>Western Australia</v>
      </c>
      <c r="Y1475" t="str">
        <v>Australia</v>
      </c>
      <c r="Z1475">
        <v>1</v>
      </c>
      <c r="AA1475" s="3" t="str">
        <f t="shared" ref="AA1475:AA1538" si="47">IF(AND(DATEDIF($P1475,$Q1475,"D")&gt;0,DATEDIF($P1475,$Q1475,"D")&lt;=10),"0 to 10",IF(AND(DATEDIF($P1475,$Q1475,"D")&gt;10,DATEDIF($P1475,$Q1475,"D")&lt;=20),"10 to 20",IF(AND(DATEDIF($P1475,$Q1475,"D")&gt;20,DATEDIF($P1475,$Q1475,"D")&lt;=30),"20 to 30")))</f>
        <v>20 to 30</v>
      </c>
      <c r="AP1475" s="6">
        <v>994</v>
      </c>
      <c r="AQ1475" s="6" t="s">
        <v>1377</v>
      </c>
    </row>
    <row r="1476" spans="1:43" x14ac:dyDescent="0.25">
      <c r="A1476">
        <v>1474</v>
      </c>
      <c r="B1476">
        <v>300</v>
      </c>
      <c r="C1476">
        <v>523</v>
      </c>
      <c r="D1476">
        <v>102</v>
      </c>
      <c r="E1476">
        <v>2</v>
      </c>
      <c r="F1476">
        <v>204</v>
      </c>
      <c r="G1476" t="str">
        <f>VLOOKUP($C1476,'Raw-products'!$A$2:$H$1261,MATCH(G$1,'Raw-products'!$A$1:$H$1,0))</f>
        <v>Jacket</v>
      </c>
      <c r="H1476" t="str">
        <f>VLOOKUP($C1476,'Raw-products'!$A$2:$H$1261,MATCH(H$1,'Raw-products'!$A$1:$H$1,0))</f>
        <v>Windbreaker</v>
      </c>
      <c r="I1476" t="str">
        <f>VLOOKUP($C1476,'Raw-products'!$A$2:$H$1261,MATCH(I$1,'Raw-products'!$A$1:$H$1,0))</f>
        <v>L</v>
      </c>
      <c r="J1476" t="str">
        <f>VLOOKUP($C1476,'Raw-products'!$A$2:$H$1261,MATCH(J$1,'Raw-products'!$A$1:$H$1,0))</f>
        <v>violet</v>
      </c>
      <c r="K1476">
        <f>VLOOKUP($C1476,'Raw-products'!$A$2:$H$1261,MATCH(K$1,'Raw-products'!$A$1:$H$1,0))</f>
        <v>109</v>
      </c>
      <c r="L1476">
        <f>VLOOKUP($C1476,'Raw-products'!$A$2:$H$1261,MATCH(L$1,'Raw-products'!$A$1:$H$1,0))</f>
        <v>72</v>
      </c>
      <c r="M1476" s="5">
        <f t="shared" si="46"/>
        <v>7848</v>
      </c>
      <c r="N1476" cm="1">
        <f t="array" ref="N1476:Q1476">_xlfn.XLOOKUP($B1476,'Raw -orders'!$A:$A,'Raw -orders'!$B:$E)</f>
        <v>912</v>
      </c>
      <c r="O1476">
        <v>47255</v>
      </c>
      <c r="P1476" s="1">
        <v>44469</v>
      </c>
      <c r="Q1476" s="1">
        <v>44494</v>
      </c>
      <c r="R1476" t="str" cm="1">
        <f t="array" ref="R1476:Y1476">_xlfn.XLOOKUP($N1476,'Raw - customers'!$A:$A,'Raw - customers'!$B:$I)</f>
        <v>Chancey Iacovozzo</v>
      </c>
      <c r="S1476" t="str">
        <v>Agender</v>
      </c>
      <c r="T1476">
        <v>60</v>
      </c>
      <c r="U1476" t="str">
        <v>501 Nader RidgeApt. 355</v>
      </c>
      <c r="V1476">
        <v>7229</v>
      </c>
      <c r="W1476" t="str">
        <v>West John</v>
      </c>
      <c r="X1476" t="str">
        <v>Tasmania</v>
      </c>
      <c r="Y1476" t="str">
        <v>Australia</v>
      </c>
      <c r="Z1476">
        <v>9</v>
      </c>
      <c r="AA1476" s="3" t="str">
        <f t="shared" si="47"/>
        <v>20 to 30</v>
      </c>
      <c r="AP1476" s="6">
        <v>912</v>
      </c>
      <c r="AQ1476" s="6" t="s">
        <v>1414</v>
      </c>
    </row>
    <row r="1477" spans="1:43" x14ac:dyDescent="0.25">
      <c r="A1477">
        <v>1475</v>
      </c>
      <c r="B1477">
        <v>301</v>
      </c>
      <c r="C1477">
        <v>1035</v>
      </c>
      <c r="D1477">
        <v>90</v>
      </c>
      <c r="E1477">
        <v>2</v>
      </c>
      <c r="F1477">
        <v>180</v>
      </c>
      <c r="G1477" t="str">
        <f>VLOOKUP($C1477,'Raw-products'!$A$2:$H$1261,MATCH(G$1,'Raw-products'!$A$1:$H$1,0))</f>
        <v>Trousers</v>
      </c>
      <c r="H1477" t="str">
        <f>VLOOKUP($C1477,'Raw-products'!$A$2:$H$1261,MATCH(H$1,'Raw-products'!$A$1:$H$1,0))</f>
        <v>Relaxed Leg</v>
      </c>
      <c r="I1477" t="str">
        <f>VLOOKUP($C1477,'Raw-products'!$A$2:$H$1261,MATCH(I$1,'Raw-products'!$A$1:$H$1,0))</f>
        <v>XS</v>
      </c>
      <c r="J1477" t="str">
        <f>VLOOKUP($C1477,'Raw-products'!$A$2:$H$1261,MATCH(J$1,'Raw-products'!$A$1:$H$1,0))</f>
        <v>blue</v>
      </c>
      <c r="K1477">
        <f>VLOOKUP($C1477,'Raw-products'!$A$2:$H$1261,MATCH(K$1,'Raw-products'!$A$1:$H$1,0))</f>
        <v>95</v>
      </c>
      <c r="L1477">
        <f>VLOOKUP($C1477,'Raw-products'!$A$2:$H$1261,MATCH(L$1,'Raw-products'!$A$1:$H$1,0))</f>
        <v>54</v>
      </c>
      <c r="M1477" s="5">
        <f t="shared" si="46"/>
        <v>5130</v>
      </c>
      <c r="N1477" cm="1">
        <f t="array" ref="N1477:Q1477">_xlfn.XLOOKUP($B1477,'Raw -orders'!$A:$A,'Raw -orders'!$B:$E)</f>
        <v>535</v>
      </c>
      <c r="O1477">
        <v>12986</v>
      </c>
      <c r="P1477" s="1">
        <v>44368</v>
      </c>
      <c r="Q1477" s="1">
        <v>44372</v>
      </c>
      <c r="R1477" t="str" cm="1">
        <f t="array" ref="R1477:Y1477">_xlfn.XLOOKUP($N1477,'Raw - customers'!$A:$A,'Raw - customers'!$B:$I)</f>
        <v>Kerry Luto</v>
      </c>
      <c r="S1477" t="str">
        <v>Polygender</v>
      </c>
      <c r="T1477">
        <v>56</v>
      </c>
      <c r="U1477" t="str">
        <v>0872 Gemma ParadeApt. 070</v>
      </c>
      <c r="V1477">
        <v>6593</v>
      </c>
      <c r="W1477" t="str">
        <v>Conroychester</v>
      </c>
      <c r="X1477" t="str">
        <v>South Australia</v>
      </c>
      <c r="Y1477" t="str">
        <v>Australia</v>
      </c>
      <c r="Z1477">
        <v>6</v>
      </c>
      <c r="AA1477" s="3" t="str">
        <f t="shared" si="47"/>
        <v>0 to 10</v>
      </c>
      <c r="AP1477" s="6">
        <v>535</v>
      </c>
      <c r="AQ1477" s="6" t="s">
        <v>1345</v>
      </c>
    </row>
    <row r="1478" spans="1:43" x14ac:dyDescent="0.25">
      <c r="A1478">
        <v>1476</v>
      </c>
      <c r="B1478">
        <v>301</v>
      </c>
      <c r="C1478">
        <v>814</v>
      </c>
      <c r="D1478">
        <v>117</v>
      </c>
      <c r="E1478">
        <v>3</v>
      </c>
      <c r="F1478">
        <v>351</v>
      </c>
      <c r="G1478" t="str">
        <f>VLOOKUP($C1478,'Raw-products'!$A$2:$H$1261,MATCH(G$1,'Raw-products'!$A$1:$H$1,0))</f>
        <v>Jacket</v>
      </c>
      <c r="H1478" t="str">
        <f>VLOOKUP($C1478,'Raw-products'!$A$2:$H$1261,MATCH(H$1,'Raw-products'!$A$1:$H$1,0))</f>
        <v>Shearling</v>
      </c>
      <c r="I1478" t="str">
        <f>VLOOKUP($C1478,'Raw-products'!$A$2:$H$1261,MATCH(I$1,'Raw-products'!$A$1:$H$1,0))</f>
        <v>XL</v>
      </c>
      <c r="J1478" t="str">
        <f>VLOOKUP($C1478,'Raw-products'!$A$2:$H$1261,MATCH(J$1,'Raw-products'!$A$1:$H$1,0))</f>
        <v>orange</v>
      </c>
      <c r="K1478">
        <f>VLOOKUP($C1478,'Raw-products'!$A$2:$H$1261,MATCH(K$1,'Raw-products'!$A$1:$H$1,0))</f>
        <v>95</v>
      </c>
      <c r="L1478">
        <f>VLOOKUP($C1478,'Raw-products'!$A$2:$H$1261,MATCH(L$1,'Raw-products'!$A$1:$H$1,0))</f>
        <v>60</v>
      </c>
      <c r="M1478" s="5">
        <f t="shared" si="46"/>
        <v>5700</v>
      </c>
      <c r="N1478" cm="1">
        <f t="array" ref="N1478:Q1478">_xlfn.XLOOKUP($B1478,'Raw -orders'!$A:$A,'Raw -orders'!$B:$E)</f>
        <v>535</v>
      </c>
      <c r="O1478">
        <v>12986</v>
      </c>
      <c r="P1478" s="1">
        <v>44368</v>
      </c>
      <c r="Q1478" s="1">
        <v>44372</v>
      </c>
      <c r="R1478" t="str" cm="1">
        <f t="array" ref="R1478:Y1478">_xlfn.XLOOKUP($N1478,'Raw - customers'!$A:$A,'Raw - customers'!$B:$I)</f>
        <v>Kerry Luto</v>
      </c>
      <c r="S1478" t="str">
        <v>Polygender</v>
      </c>
      <c r="T1478">
        <v>56</v>
      </c>
      <c r="U1478" t="str">
        <v>0872 Gemma ParadeApt. 070</v>
      </c>
      <c r="V1478">
        <v>6593</v>
      </c>
      <c r="W1478" t="str">
        <v>Conroychester</v>
      </c>
      <c r="X1478" t="str">
        <v>South Australia</v>
      </c>
      <c r="Y1478" t="str">
        <v>Australia</v>
      </c>
      <c r="Z1478">
        <v>6</v>
      </c>
      <c r="AA1478" s="3" t="str">
        <f t="shared" si="47"/>
        <v>0 to 10</v>
      </c>
      <c r="AP1478" s="6">
        <v>535</v>
      </c>
      <c r="AQ1478" s="6" t="s">
        <v>1345</v>
      </c>
    </row>
    <row r="1479" spans="1:43" x14ac:dyDescent="0.25">
      <c r="A1479">
        <v>1477</v>
      </c>
      <c r="B1479">
        <v>301</v>
      </c>
      <c r="C1479">
        <v>141</v>
      </c>
      <c r="D1479">
        <v>91</v>
      </c>
      <c r="E1479">
        <v>3</v>
      </c>
      <c r="F1479">
        <v>273</v>
      </c>
      <c r="G1479" t="str">
        <f>VLOOKUP($C1479,'Raw-products'!$A$2:$H$1261,MATCH(G$1,'Raw-products'!$A$1:$H$1,0))</f>
        <v>Shirt</v>
      </c>
      <c r="H1479" t="str">
        <f>VLOOKUP($C1479,'Raw-products'!$A$2:$H$1261,MATCH(H$1,'Raw-products'!$A$1:$H$1,0))</f>
        <v>Linen</v>
      </c>
      <c r="I1479" t="str">
        <f>VLOOKUP($C1479,'Raw-products'!$A$2:$H$1261,MATCH(I$1,'Raw-products'!$A$1:$H$1,0))</f>
        <v>S</v>
      </c>
      <c r="J1479" t="str">
        <f>VLOOKUP($C1479,'Raw-products'!$A$2:$H$1261,MATCH(J$1,'Raw-products'!$A$1:$H$1,0))</f>
        <v>red</v>
      </c>
      <c r="K1479">
        <f>VLOOKUP($C1479,'Raw-products'!$A$2:$H$1261,MATCH(K$1,'Raw-products'!$A$1:$H$1,0))</f>
        <v>116</v>
      </c>
      <c r="L1479">
        <f>VLOOKUP($C1479,'Raw-products'!$A$2:$H$1261,MATCH(L$1,'Raw-products'!$A$1:$H$1,0))</f>
        <v>67</v>
      </c>
      <c r="M1479" s="5">
        <f t="shared" si="46"/>
        <v>7772</v>
      </c>
      <c r="N1479" cm="1">
        <f t="array" ref="N1479:Q1479">_xlfn.XLOOKUP($B1479,'Raw -orders'!$A:$A,'Raw -orders'!$B:$E)</f>
        <v>535</v>
      </c>
      <c r="O1479">
        <v>12986</v>
      </c>
      <c r="P1479" s="1">
        <v>44368</v>
      </c>
      <c r="Q1479" s="1">
        <v>44372</v>
      </c>
      <c r="R1479" t="str" cm="1">
        <f t="array" ref="R1479:Y1479">_xlfn.XLOOKUP($N1479,'Raw - customers'!$A:$A,'Raw - customers'!$B:$I)</f>
        <v>Kerry Luto</v>
      </c>
      <c r="S1479" t="str">
        <v>Polygender</v>
      </c>
      <c r="T1479">
        <v>56</v>
      </c>
      <c r="U1479" t="str">
        <v>0872 Gemma ParadeApt. 070</v>
      </c>
      <c r="V1479">
        <v>6593</v>
      </c>
      <c r="W1479" t="str">
        <v>Conroychester</v>
      </c>
      <c r="X1479" t="str">
        <v>South Australia</v>
      </c>
      <c r="Y1479" t="str">
        <v>Australia</v>
      </c>
      <c r="Z1479">
        <v>6</v>
      </c>
      <c r="AA1479" s="3" t="str">
        <f t="shared" si="47"/>
        <v>0 to 10</v>
      </c>
      <c r="AP1479" s="6">
        <v>535</v>
      </c>
      <c r="AQ1479" s="6" t="s">
        <v>1345</v>
      </c>
    </row>
    <row r="1480" spans="1:43" x14ac:dyDescent="0.25">
      <c r="A1480">
        <v>1478</v>
      </c>
      <c r="B1480">
        <v>301</v>
      </c>
      <c r="C1480">
        <v>266</v>
      </c>
      <c r="D1480">
        <v>95</v>
      </c>
      <c r="E1480">
        <v>3</v>
      </c>
      <c r="F1480">
        <v>285</v>
      </c>
      <c r="G1480" t="str">
        <f>VLOOKUP($C1480,'Raw-products'!$A$2:$H$1261,MATCH(G$1,'Raw-products'!$A$1:$H$1,0))</f>
        <v>Shirt</v>
      </c>
      <c r="H1480" t="str">
        <f>VLOOKUP($C1480,'Raw-products'!$A$2:$H$1261,MATCH(H$1,'Raw-products'!$A$1:$H$1,0))</f>
        <v>Polo</v>
      </c>
      <c r="I1480" t="str">
        <f>VLOOKUP($C1480,'Raw-products'!$A$2:$H$1261,MATCH(I$1,'Raw-products'!$A$1:$H$1,0))</f>
        <v>S</v>
      </c>
      <c r="J1480" t="str">
        <f>VLOOKUP($C1480,'Raw-products'!$A$2:$H$1261,MATCH(J$1,'Raw-products'!$A$1:$H$1,0))</f>
        <v>blue</v>
      </c>
      <c r="K1480">
        <f>VLOOKUP($C1480,'Raw-products'!$A$2:$H$1261,MATCH(K$1,'Raw-products'!$A$1:$H$1,0))</f>
        <v>117</v>
      </c>
      <c r="L1480">
        <f>VLOOKUP($C1480,'Raw-products'!$A$2:$H$1261,MATCH(L$1,'Raw-products'!$A$1:$H$1,0))</f>
        <v>76</v>
      </c>
      <c r="M1480" s="5">
        <f t="shared" si="46"/>
        <v>8892</v>
      </c>
      <c r="N1480" cm="1">
        <f t="array" ref="N1480:Q1480">_xlfn.XLOOKUP($B1480,'Raw -orders'!$A:$A,'Raw -orders'!$B:$E)</f>
        <v>535</v>
      </c>
      <c r="O1480">
        <v>12986</v>
      </c>
      <c r="P1480" s="1">
        <v>44368</v>
      </c>
      <c r="Q1480" s="1">
        <v>44372</v>
      </c>
      <c r="R1480" t="str" cm="1">
        <f t="array" ref="R1480:Y1480">_xlfn.XLOOKUP($N1480,'Raw - customers'!$A:$A,'Raw - customers'!$B:$I)</f>
        <v>Kerry Luto</v>
      </c>
      <c r="S1480" t="str">
        <v>Polygender</v>
      </c>
      <c r="T1480">
        <v>56</v>
      </c>
      <c r="U1480" t="str">
        <v>0872 Gemma ParadeApt. 070</v>
      </c>
      <c r="V1480">
        <v>6593</v>
      </c>
      <c r="W1480" t="str">
        <v>Conroychester</v>
      </c>
      <c r="X1480" t="str">
        <v>South Australia</v>
      </c>
      <c r="Y1480" t="str">
        <v>Australia</v>
      </c>
      <c r="Z1480">
        <v>6</v>
      </c>
      <c r="AA1480" s="3" t="str">
        <f t="shared" si="47"/>
        <v>0 to 10</v>
      </c>
      <c r="AP1480" s="6">
        <v>535</v>
      </c>
      <c r="AQ1480" s="6" t="s">
        <v>1345</v>
      </c>
    </row>
    <row r="1481" spans="1:43" x14ac:dyDescent="0.25">
      <c r="A1481">
        <v>1479</v>
      </c>
      <c r="B1481">
        <v>301</v>
      </c>
      <c r="C1481">
        <v>947</v>
      </c>
      <c r="D1481">
        <v>97</v>
      </c>
      <c r="E1481">
        <v>2</v>
      </c>
      <c r="F1481">
        <v>194</v>
      </c>
      <c r="G1481" t="str">
        <f>VLOOKUP($C1481,'Raw-products'!$A$2:$H$1261,MATCH(G$1,'Raw-products'!$A$1:$H$1,0))</f>
        <v>Trousers</v>
      </c>
      <c r="H1481" t="str">
        <f>VLOOKUP($C1481,'Raw-products'!$A$2:$H$1261,MATCH(H$1,'Raw-products'!$A$1:$H$1,0))</f>
        <v>Slim-Fit</v>
      </c>
      <c r="I1481" t="str">
        <f>VLOOKUP($C1481,'Raw-products'!$A$2:$H$1261,MATCH(I$1,'Raw-products'!$A$1:$H$1,0))</f>
        <v>M</v>
      </c>
      <c r="J1481" t="str">
        <f>VLOOKUP($C1481,'Raw-products'!$A$2:$H$1261,MATCH(J$1,'Raw-products'!$A$1:$H$1,0))</f>
        <v>red</v>
      </c>
      <c r="K1481">
        <f>VLOOKUP($C1481,'Raw-products'!$A$2:$H$1261,MATCH(K$1,'Raw-products'!$A$1:$H$1,0))</f>
        <v>119</v>
      </c>
      <c r="L1481">
        <f>VLOOKUP($C1481,'Raw-products'!$A$2:$H$1261,MATCH(L$1,'Raw-products'!$A$1:$H$1,0))</f>
        <v>67</v>
      </c>
      <c r="M1481" s="5">
        <f t="shared" si="46"/>
        <v>7973</v>
      </c>
      <c r="N1481" cm="1">
        <f t="array" ref="N1481:Q1481">_xlfn.XLOOKUP($B1481,'Raw -orders'!$A:$A,'Raw -orders'!$B:$E)</f>
        <v>535</v>
      </c>
      <c r="O1481">
        <v>12986</v>
      </c>
      <c r="P1481" s="1">
        <v>44368</v>
      </c>
      <c r="Q1481" s="1">
        <v>44372</v>
      </c>
      <c r="R1481" t="str" cm="1">
        <f t="array" ref="R1481:Y1481">_xlfn.XLOOKUP($N1481,'Raw - customers'!$A:$A,'Raw - customers'!$B:$I)</f>
        <v>Kerry Luto</v>
      </c>
      <c r="S1481" t="str">
        <v>Polygender</v>
      </c>
      <c r="T1481">
        <v>56</v>
      </c>
      <c r="U1481" t="str">
        <v>0872 Gemma ParadeApt. 070</v>
      </c>
      <c r="V1481">
        <v>6593</v>
      </c>
      <c r="W1481" t="str">
        <v>Conroychester</v>
      </c>
      <c r="X1481" t="str">
        <v>South Australia</v>
      </c>
      <c r="Y1481" t="str">
        <v>Australia</v>
      </c>
      <c r="Z1481">
        <v>6</v>
      </c>
      <c r="AA1481" s="3" t="str">
        <f t="shared" si="47"/>
        <v>0 to 10</v>
      </c>
      <c r="AP1481" s="6">
        <v>535</v>
      </c>
      <c r="AQ1481" s="6" t="s">
        <v>1345</v>
      </c>
    </row>
    <row r="1482" spans="1:43" x14ac:dyDescent="0.25">
      <c r="A1482">
        <v>1480</v>
      </c>
      <c r="B1482">
        <v>301</v>
      </c>
      <c r="C1482">
        <v>1094</v>
      </c>
      <c r="D1482">
        <v>115</v>
      </c>
      <c r="E1482">
        <v>2</v>
      </c>
      <c r="F1482">
        <v>230</v>
      </c>
      <c r="G1482" t="str">
        <f>VLOOKUP($C1482,'Raw-products'!$A$2:$H$1261,MATCH(G$1,'Raw-products'!$A$1:$H$1,0))</f>
        <v>Trousers</v>
      </c>
      <c r="H1482" t="str">
        <f>VLOOKUP($C1482,'Raw-products'!$A$2:$H$1261,MATCH(H$1,'Raw-products'!$A$1:$H$1,0))</f>
        <v>Cropped</v>
      </c>
      <c r="I1482" t="str">
        <f>VLOOKUP($C1482,'Raw-products'!$A$2:$H$1261,MATCH(I$1,'Raw-products'!$A$1:$H$1,0))</f>
        <v>XL</v>
      </c>
      <c r="J1482" t="str">
        <f>VLOOKUP($C1482,'Raw-products'!$A$2:$H$1261,MATCH(J$1,'Raw-products'!$A$1:$H$1,0))</f>
        <v>orange</v>
      </c>
      <c r="K1482">
        <f>VLOOKUP($C1482,'Raw-products'!$A$2:$H$1261,MATCH(K$1,'Raw-products'!$A$1:$H$1,0))</f>
        <v>99</v>
      </c>
      <c r="L1482">
        <f>VLOOKUP($C1482,'Raw-products'!$A$2:$H$1261,MATCH(L$1,'Raw-products'!$A$1:$H$1,0))</f>
        <v>61</v>
      </c>
      <c r="M1482" s="5">
        <f t="shared" si="46"/>
        <v>6039</v>
      </c>
      <c r="N1482" cm="1">
        <f t="array" ref="N1482:Q1482">_xlfn.XLOOKUP($B1482,'Raw -orders'!$A:$A,'Raw -orders'!$B:$E)</f>
        <v>535</v>
      </c>
      <c r="O1482">
        <v>12986</v>
      </c>
      <c r="P1482" s="1">
        <v>44368</v>
      </c>
      <c r="Q1482" s="1">
        <v>44372</v>
      </c>
      <c r="R1482" t="str" cm="1">
        <f t="array" ref="R1482:Y1482">_xlfn.XLOOKUP($N1482,'Raw - customers'!$A:$A,'Raw - customers'!$B:$I)</f>
        <v>Kerry Luto</v>
      </c>
      <c r="S1482" t="str">
        <v>Polygender</v>
      </c>
      <c r="T1482">
        <v>56</v>
      </c>
      <c r="U1482" t="str">
        <v>0872 Gemma ParadeApt. 070</v>
      </c>
      <c r="V1482">
        <v>6593</v>
      </c>
      <c r="W1482" t="str">
        <v>Conroychester</v>
      </c>
      <c r="X1482" t="str">
        <v>South Australia</v>
      </c>
      <c r="Y1482" t="str">
        <v>Australia</v>
      </c>
      <c r="Z1482">
        <v>6</v>
      </c>
      <c r="AA1482" s="3" t="str">
        <f t="shared" si="47"/>
        <v>0 to 10</v>
      </c>
      <c r="AP1482" s="6">
        <v>535</v>
      </c>
      <c r="AQ1482" s="6" t="s">
        <v>1345</v>
      </c>
    </row>
    <row r="1483" spans="1:43" x14ac:dyDescent="0.25">
      <c r="A1483">
        <v>1481</v>
      </c>
      <c r="B1483">
        <v>302</v>
      </c>
      <c r="C1483">
        <v>1052</v>
      </c>
      <c r="D1483">
        <v>93</v>
      </c>
      <c r="E1483">
        <v>1</v>
      </c>
      <c r="F1483">
        <v>93</v>
      </c>
      <c r="G1483" t="str">
        <f>VLOOKUP($C1483,'Raw-products'!$A$2:$H$1261,MATCH(G$1,'Raw-products'!$A$1:$H$1,0))</f>
        <v>Trousers</v>
      </c>
      <c r="H1483" t="str">
        <f>VLOOKUP($C1483,'Raw-products'!$A$2:$H$1261,MATCH(H$1,'Raw-products'!$A$1:$H$1,0))</f>
        <v>Joggers</v>
      </c>
      <c r="I1483" t="str">
        <f>VLOOKUP($C1483,'Raw-products'!$A$2:$H$1261,MATCH(I$1,'Raw-products'!$A$1:$H$1,0))</f>
        <v>M</v>
      </c>
      <c r="J1483" t="str">
        <f>VLOOKUP($C1483,'Raw-products'!$A$2:$H$1261,MATCH(J$1,'Raw-products'!$A$1:$H$1,0))</f>
        <v>red</v>
      </c>
      <c r="K1483">
        <f>VLOOKUP($C1483,'Raw-products'!$A$2:$H$1261,MATCH(K$1,'Raw-products'!$A$1:$H$1,0))</f>
        <v>94</v>
      </c>
      <c r="L1483">
        <f>VLOOKUP($C1483,'Raw-products'!$A$2:$H$1261,MATCH(L$1,'Raw-products'!$A$1:$H$1,0))</f>
        <v>43</v>
      </c>
      <c r="M1483" s="5">
        <f t="shared" si="46"/>
        <v>4042</v>
      </c>
      <c r="N1483" cm="1">
        <f t="array" ref="N1483:Q1483">_xlfn.XLOOKUP($B1483,'Raw -orders'!$A:$A,'Raw -orders'!$B:$E)</f>
        <v>156</v>
      </c>
      <c r="O1483">
        <v>32298</v>
      </c>
      <c r="P1483" s="1">
        <v>44366</v>
      </c>
      <c r="Q1483" s="1">
        <v>44384</v>
      </c>
      <c r="R1483" t="str" cm="1">
        <f t="array" ref="R1483:Y1483">_xlfn.XLOOKUP($N1483,'Raw - customers'!$A:$A,'Raw - customers'!$B:$I)</f>
        <v>Cosmo Leys</v>
      </c>
      <c r="S1483" t="str">
        <v>Female</v>
      </c>
      <c r="T1483">
        <v>24</v>
      </c>
      <c r="U1483" t="str">
        <v>012 Eli RidgeSuite 727</v>
      </c>
      <c r="V1483">
        <v>7891</v>
      </c>
      <c r="W1483" t="str">
        <v>Kaiberg</v>
      </c>
      <c r="X1483" t="str">
        <v>Western Australia</v>
      </c>
      <c r="Y1483" t="str">
        <v>Australia</v>
      </c>
      <c r="Z1483">
        <v>6</v>
      </c>
      <c r="AA1483" s="3" t="str">
        <f t="shared" si="47"/>
        <v>10 to 20</v>
      </c>
      <c r="AP1483" s="6">
        <v>156</v>
      </c>
      <c r="AQ1483" s="6" t="s">
        <v>1377</v>
      </c>
    </row>
    <row r="1484" spans="1:43" x14ac:dyDescent="0.25">
      <c r="A1484">
        <v>1482</v>
      </c>
      <c r="B1484">
        <v>302</v>
      </c>
      <c r="C1484">
        <v>528</v>
      </c>
      <c r="D1484">
        <v>98</v>
      </c>
      <c r="E1484">
        <v>2</v>
      </c>
      <c r="F1484">
        <v>196</v>
      </c>
      <c r="G1484" t="str">
        <f>VLOOKUP($C1484,'Raw-products'!$A$2:$H$1261,MATCH(G$1,'Raw-products'!$A$1:$H$1,0))</f>
        <v>Jacket</v>
      </c>
      <c r="H1484" t="str">
        <f>VLOOKUP($C1484,'Raw-products'!$A$2:$H$1261,MATCH(H$1,'Raw-products'!$A$1:$H$1,0))</f>
        <v>Leather</v>
      </c>
      <c r="I1484" t="str">
        <f>VLOOKUP($C1484,'Raw-products'!$A$2:$H$1261,MATCH(I$1,'Raw-products'!$A$1:$H$1,0))</f>
        <v>L</v>
      </c>
      <c r="J1484" t="str">
        <f>VLOOKUP($C1484,'Raw-products'!$A$2:$H$1261,MATCH(J$1,'Raw-products'!$A$1:$H$1,0))</f>
        <v>red</v>
      </c>
      <c r="K1484">
        <f>VLOOKUP($C1484,'Raw-products'!$A$2:$H$1261,MATCH(K$1,'Raw-products'!$A$1:$H$1,0))</f>
        <v>113</v>
      </c>
      <c r="L1484">
        <f>VLOOKUP($C1484,'Raw-products'!$A$2:$H$1261,MATCH(L$1,'Raw-products'!$A$1:$H$1,0))</f>
        <v>76</v>
      </c>
      <c r="M1484" s="5">
        <f t="shared" si="46"/>
        <v>8588</v>
      </c>
      <c r="N1484" cm="1">
        <f t="array" ref="N1484:Q1484">_xlfn.XLOOKUP($B1484,'Raw -orders'!$A:$A,'Raw -orders'!$B:$E)</f>
        <v>156</v>
      </c>
      <c r="O1484">
        <v>32298</v>
      </c>
      <c r="P1484" s="1">
        <v>44366</v>
      </c>
      <c r="Q1484" s="1">
        <v>44384</v>
      </c>
      <c r="R1484" t="str" cm="1">
        <f t="array" ref="R1484:Y1484">_xlfn.XLOOKUP($N1484,'Raw - customers'!$A:$A,'Raw - customers'!$B:$I)</f>
        <v>Cosmo Leys</v>
      </c>
      <c r="S1484" t="str">
        <v>Female</v>
      </c>
      <c r="T1484">
        <v>24</v>
      </c>
      <c r="U1484" t="str">
        <v>012 Eli RidgeSuite 727</v>
      </c>
      <c r="V1484">
        <v>7891</v>
      </c>
      <c r="W1484" t="str">
        <v>Kaiberg</v>
      </c>
      <c r="X1484" t="str">
        <v>Western Australia</v>
      </c>
      <c r="Y1484" t="str">
        <v>Australia</v>
      </c>
      <c r="Z1484">
        <v>6</v>
      </c>
      <c r="AA1484" s="3" t="str">
        <f t="shared" si="47"/>
        <v>10 to 20</v>
      </c>
      <c r="AP1484" s="6">
        <v>156</v>
      </c>
      <c r="AQ1484" s="6" t="s">
        <v>1377</v>
      </c>
    </row>
    <row r="1485" spans="1:43" x14ac:dyDescent="0.25">
      <c r="A1485">
        <v>1483</v>
      </c>
      <c r="B1485">
        <v>302</v>
      </c>
      <c r="C1485">
        <v>926</v>
      </c>
      <c r="D1485">
        <v>96</v>
      </c>
      <c r="E1485">
        <v>1</v>
      </c>
      <c r="F1485">
        <v>96</v>
      </c>
      <c r="G1485" t="str">
        <f>VLOOKUP($C1485,'Raw-products'!$A$2:$H$1261,MATCH(G$1,'Raw-products'!$A$1:$H$1,0))</f>
        <v>Trousers</v>
      </c>
      <c r="H1485" t="str">
        <f>VLOOKUP($C1485,'Raw-products'!$A$2:$H$1261,MATCH(H$1,'Raw-products'!$A$1:$H$1,0))</f>
        <v>Drawstring</v>
      </c>
      <c r="I1485" t="str">
        <f>VLOOKUP($C1485,'Raw-products'!$A$2:$H$1261,MATCH(I$1,'Raw-products'!$A$1:$H$1,0))</f>
        <v>S</v>
      </c>
      <c r="J1485" t="str">
        <f>VLOOKUP($C1485,'Raw-products'!$A$2:$H$1261,MATCH(J$1,'Raw-products'!$A$1:$H$1,0))</f>
        <v>green</v>
      </c>
      <c r="K1485">
        <f>VLOOKUP($C1485,'Raw-products'!$A$2:$H$1261,MATCH(K$1,'Raw-products'!$A$1:$H$1,0))</f>
        <v>104</v>
      </c>
      <c r="L1485">
        <f>VLOOKUP($C1485,'Raw-products'!$A$2:$H$1261,MATCH(L$1,'Raw-products'!$A$1:$H$1,0))</f>
        <v>73</v>
      </c>
      <c r="M1485" s="5">
        <f t="shared" si="46"/>
        <v>7592</v>
      </c>
      <c r="N1485" cm="1">
        <f t="array" ref="N1485:Q1485">_xlfn.XLOOKUP($B1485,'Raw -orders'!$A:$A,'Raw -orders'!$B:$E)</f>
        <v>156</v>
      </c>
      <c r="O1485">
        <v>32298</v>
      </c>
      <c r="P1485" s="1">
        <v>44366</v>
      </c>
      <c r="Q1485" s="1">
        <v>44384</v>
      </c>
      <c r="R1485" t="str" cm="1">
        <f t="array" ref="R1485:Y1485">_xlfn.XLOOKUP($N1485,'Raw - customers'!$A:$A,'Raw - customers'!$B:$I)</f>
        <v>Cosmo Leys</v>
      </c>
      <c r="S1485" t="str">
        <v>Female</v>
      </c>
      <c r="T1485">
        <v>24</v>
      </c>
      <c r="U1485" t="str">
        <v>012 Eli RidgeSuite 727</v>
      </c>
      <c r="V1485">
        <v>7891</v>
      </c>
      <c r="W1485" t="str">
        <v>Kaiberg</v>
      </c>
      <c r="X1485" t="str">
        <v>Western Australia</v>
      </c>
      <c r="Y1485" t="str">
        <v>Australia</v>
      </c>
      <c r="Z1485">
        <v>6</v>
      </c>
      <c r="AA1485" s="3" t="str">
        <f t="shared" si="47"/>
        <v>10 to 20</v>
      </c>
      <c r="AP1485" s="6">
        <v>156</v>
      </c>
      <c r="AQ1485" s="6" t="s">
        <v>1377</v>
      </c>
    </row>
    <row r="1486" spans="1:43" x14ac:dyDescent="0.25">
      <c r="A1486">
        <v>1484</v>
      </c>
      <c r="B1486">
        <v>303</v>
      </c>
      <c r="C1486">
        <v>595</v>
      </c>
      <c r="D1486">
        <v>112</v>
      </c>
      <c r="E1486">
        <v>2</v>
      </c>
      <c r="F1486">
        <v>224</v>
      </c>
      <c r="G1486" t="str">
        <f>VLOOKUP($C1486,'Raw-products'!$A$2:$H$1261,MATCH(G$1,'Raw-products'!$A$1:$H$1,0))</f>
        <v>Jacket</v>
      </c>
      <c r="H1486" t="str">
        <f>VLOOKUP($C1486,'Raw-products'!$A$2:$H$1261,MATCH(H$1,'Raw-products'!$A$1:$H$1,0))</f>
        <v>Cardigan</v>
      </c>
      <c r="I1486" t="str">
        <f>VLOOKUP($C1486,'Raw-products'!$A$2:$H$1261,MATCH(I$1,'Raw-products'!$A$1:$H$1,0))</f>
        <v>XS</v>
      </c>
      <c r="J1486" t="str">
        <f>VLOOKUP($C1486,'Raw-products'!$A$2:$H$1261,MATCH(J$1,'Raw-products'!$A$1:$H$1,0))</f>
        <v>red</v>
      </c>
      <c r="K1486">
        <f>VLOOKUP($C1486,'Raw-products'!$A$2:$H$1261,MATCH(K$1,'Raw-products'!$A$1:$H$1,0))</f>
        <v>118</v>
      </c>
      <c r="L1486">
        <f>VLOOKUP($C1486,'Raw-products'!$A$2:$H$1261,MATCH(L$1,'Raw-products'!$A$1:$H$1,0))</f>
        <v>51</v>
      </c>
      <c r="M1486" s="5">
        <f t="shared" si="46"/>
        <v>6018</v>
      </c>
      <c r="N1486" cm="1">
        <f t="array" ref="N1486:Q1486">_xlfn.XLOOKUP($B1486,'Raw -orders'!$A:$A,'Raw -orders'!$B:$E)</f>
        <v>758</v>
      </c>
      <c r="O1486">
        <v>58670</v>
      </c>
      <c r="P1486" s="1">
        <v>44441</v>
      </c>
      <c r="Q1486" s="1">
        <v>44450</v>
      </c>
      <c r="R1486" t="str" cm="1">
        <f t="array" ref="R1486:Y1486">_xlfn.XLOOKUP($N1486,'Raw - customers'!$A:$A,'Raw - customers'!$B:$I)</f>
        <v>Mallissa Lawdham</v>
      </c>
      <c r="S1486" t="str">
        <v>Genderfluid</v>
      </c>
      <c r="T1486">
        <v>44</v>
      </c>
      <c r="U1486" t="str">
        <v>96 Bode RidgeApt. 090</v>
      </c>
      <c r="V1486">
        <v>697</v>
      </c>
      <c r="W1486" t="str">
        <v>East Madison</v>
      </c>
      <c r="X1486" t="str">
        <v>New South Wales</v>
      </c>
      <c r="Y1486" t="str">
        <v>Australia</v>
      </c>
      <c r="Z1486">
        <v>9</v>
      </c>
      <c r="AA1486" s="3" t="str">
        <f t="shared" si="47"/>
        <v>0 to 10</v>
      </c>
      <c r="AP1486" s="6">
        <v>758</v>
      </c>
      <c r="AQ1486" s="6" t="s">
        <v>1362</v>
      </c>
    </row>
    <row r="1487" spans="1:43" x14ac:dyDescent="0.25">
      <c r="A1487">
        <v>1485</v>
      </c>
      <c r="B1487">
        <v>303</v>
      </c>
      <c r="C1487">
        <v>589</v>
      </c>
      <c r="D1487">
        <v>100</v>
      </c>
      <c r="E1487">
        <v>1</v>
      </c>
      <c r="F1487">
        <v>100</v>
      </c>
      <c r="G1487" t="str">
        <f>VLOOKUP($C1487,'Raw-products'!$A$2:$H$1261,MATCH(G$1,'Raw-products'!$A$1:$H$1,0))</f>
        <v>Jacket</v>
      </c>
      <c r="H1487" t="str">
        <f>VLOOKUP($C1487,'Raw-products'!$A$2:$H$1261,MATCH(H$1,'Raw-products'!$A$1:$H$1,0))</f>
        <v>Bomber</v>
      </c>
      <c r="I1487" t="str">
        <f>VLOOKUP($C1487,'Raw-products'!$A$2:$H$1261,MATCH(I$1,'Raw-products'!$A$1:$H$1,0))</f>
        <v>XL</v>
      </c>
      <c r="J1487" t="str">
        <f>VLOOKUP($C1487,'Raw-products'!$A$2:$H$1261,MATCH(J$1,'Raw-products'!$A$1:$H$1,0))</f>
        <v>indigo</v>
      </c>
      <c r="K1487">
        <f>VLOOKUP($C1487,'Raw-products'!$A$2:$H$1261,MATCH(K$1,'Raw-products'!$A$1:$H$1,0))</f>
        <v>90</v>
      </c>
      <c r="L1487">
        <f>VLOOKUP($C1487,'Raw-products'!$A$2:$H$1261,MATCH(L$1,'Raw-products'!$A$1:$H$1,0))</f>
        <v>50</v>
      </c>
      <c r="M1487" s="5">
        <f t="shared" si="46"/>
        <v>4500</v>
      </c>
      <c r="N1487" cm="1">
        <f t="array" ref="N1487:Q1487">_xlfn.XLOOKUP($B1487,'Raw -orders'!$A:$A,'Raw -orders'!$B:$E)</f>
        <v>758</v>
      </c>
      <c r="O1487">
        <v>58670</v>
      </c>
      <c r="P1487" s="1">
        <v>44441</v>
      </c>
      <c r="Q1487" s="1">
        <v>44450</v>
      </c>
      <c r="R1487" t="str" cm="1">
        <f t="array" ref="R1487:Y1487">_xlfn.XLOOKUP($N1487,'Raw - customers'!$A:$A,'Raw - customers'!$B:$I)</f>
        <v>Mallissa Lawdham</v>
      </c>
      <c r="S1487" t="str">
        <v>Genderfluid</v>
      </c>
      <c r="T1487">
        <v>44</v>
      </c>
      <c r="U1487" t="str">
        <v>96 Bode RidgeApt. 090</v>
      </c>
      <c r="V1487">
        <v>697</v>
      </c>
      <c r="W1487" t="str">
        <v>East Madison</v>
      </c>
      <c r="X1487" t="str">
        <v>New South Wales</v>
      </c>
      <c r="Y1487" t="str">
        <v>Australia</v>
      </c>
      <c r="Z1487">
        <v>9</v>
      </c>
      <c r="AA1487" s="3" t="str">
        <f t="shared" si="47"/>
        <v>0 to 10</v>
      </c>
      <c r="AP1487" s="6">
        <v>758</v>
      </c>
      <c r="AQ1487" s="6" t="s">
        <v>1362</v>
      </c>
    </row>
    <row r="1488" spans="1:43" x14ac:dyDescent="0.25">
      <c r="A1488">
        <v>1486</v>
      </c>
      <c r="B1488">
        <v>303</v>
      </c>
      <c r="C1488">
        <v>3</v>
      </c>
      <c r="D1488">
        <v>96</v>
      </c>
      <c r="E1488">
        <v>2</v>
      </c>
      <c r="F1488">
        <v>192</v>
      </c>
      <c r="G1488" t="str">
        <f>VLOOKUP($C1488,'Raw-products'!$A$2:$H$1261,MATCH(G$1,'Raw-products'!$A$1:$H$1,0))</f>
        <v>Shirt</v>
      </c>
      <c r="H1488" t="str">
        <f>VLOOKUP($C1488,'Raw-products'!$A$2:$H$1261,MATCH(H$1,'Raw-products'!$A$1:$H$1,0))</f>
        <v>Oxford Cloth</v>
      </c>
      <c r="I1488" t="str">
        <f>VLOOKUP($C1488,'Raw-products'!$A$2:$H$1261,MATCH(I$1,'Raw-products'!$A$1:$H$1,0))</f>
        <v>L</v>
      </c>
      <c r="J1488" t="str">
        <f>VLOOKUP($C1488,'Raw-products'!$A$2:$H$1261,MATCH(J$1,'Raw-products'!$A$1:$H$1,0))</f>
        <v>red</v>
      </c>
      <c r="K1488">
        <f>VLOOKUP($C1488,'Raw-products'!$A$2:$H$1261,MATCH(K$1,'Raw-products'!$A$1:$H$1,0))</f>
        <v>114</v>
      </c>
      <c r="L1488">
        <f>VLOOKUP($C1488,'Raw-products'!$A$2:$H$1261,MATCH(L$1,'Raw-products'!$A$1:$H$1,0))</f>
        <v>69</v>
      </c>
      <c r="M1488" s="5">
        <f t="shared" si="46"/>
        <v>7866</v>
      </c>
      <c r="N1488" cm="1">
        <f t="array" ref="N1488:Q1488">_xlfn.XLOOKUP($B1488,'Raw -orders'!$A:$A,'Raw -orders'!$B:$E)</f>
        <v>758</v>
      </c>
      <c r="O1488">
        <v>58670</v>
      </c>
      <c r="P1488" s="1">
        <v>44441</v>
      </c>
      <c r="Q1488" s="1">
        <v>44450</v>
      </c>
      <c r="R1488" t="str" cm="1">
        <f t="array" ref="R1488:Y1488">_xlfn.XLOOKUP($N1488,'Raw - customers'!$A:$A,'Raw - customers'!$B:$I)</f>
        <v>Mallissa Lawdham</v>
      </c>
      <c r="S1488" t="str">
        <v>Genderfluid</v>
      </c>
      <c r="T1488">
        <v>44</v>
      </c>
      <c r="U1488" t="str">
        <v>96 Bode RidgeApt. 090</v>
      </c>
      <c r="V1488">
        <v>697</v>
      </c>
      <c r="W1488" t="str">
        <v>East Madison</v>
      </c>
      <c r="X1488" t="str">
        <v>New South Wales</v>
      </c>
      <c r="Y1488" t="str">
        <v>Australia</v>
      </c>
      <c r="Z1488">
        <v>9</v>
      </c>
      <c r="AA1488" s="3" t="str">
        <f t="shared" si="47"/>
        <v>0 to 10</v>
      </c>
      <c r="AP1488" s="6">
        <v>758</v>
      </c>
      <c r="AQ1488" s="6" t="s">
        <v>1362</v>
      </c>
    </row>
    <row r="1489" spans="1:43" x14ac:dyDescent="0.25">
      <c r="A1489">
        <v>1487</v>
      </c>
      <c r="B1489">
        <v>303</v>
      </c>
      <c r="C1489">
        <v>399</v>
      </c>
      <c r="D1489">
        <v>119</v>
      </c>
      <c r="E1489">
        <v>3</v>
      </c>
      <c r="F1489">
        <v>357</v>
      </c>
      <c r="G1489" t="str">
        <f>VLOOKUP($C1489,'Raw-products'!$A$2:$H$1261,MATCH(G$1,'Raw-products'!$A$1:$H$1,0))</f>
        <v>Shirt</v>
      </c>
      <c r="H1489" t="str">
        <f>VLOOKUP($C1489,'Raw-products'!$A$2:$H$1261,MATCH(H$1,'Raw-products'!$A$1:$H$1,0))</f>
        <v>Casual Slim Fit</v>
      </c>
      <c r="I1489" t="str">
        <f>VLOOKUP($C1489,'Raw-products'!$A$2:$H$1261,MATCH(I$1,'Raw-products'!$A$1:$H$1,0))</f>
        <v>XL</v>
      </c>
      <c r="J1489" t="str">
        <f>VLOOKUP($C1489,'Raw-products'!$A$2:$H$1261,MATCH(J$1,'Raw-products'!$A$1:$H$1,0))</f>
        <v>yellow</v>
      </c>
      <c r="K1489">
        <f>VLOOKUP($C1489,'Raw-products'!$A$2:$H$1261,MATCH(K$1,'Raw-products'!$A$1:$H$1,0))</f>
        <v>113</v>
      </c>
      <c r="L1489">
        <f>VLOOKUP($C1489,'Raw-products'!$A$2:$H$1261,MATCH(L$1,'Raw-products'!$A$1:$H$1,0))</f>
        <v>78</v>
      </c>
      <c r="M1489" s="5">
        <f t="shared" si="46"/>
        <v>8814</v>
      </c>
      <c r="N1489" cm="1">
        <f t="array" ref="N1489:Q1489">_xlfn.XLOOKUP($B1489,'Raw -orders'!$A:$A,'Raw -orders'!$B:$E)</f>
        <v>758</v>
      </c>
      <c r="O1489">
        <v>58670</v>
      </c>
      <c r="P1489" s="1">
        <v>44441</v>
      </c>
      <c r="Q1489" s="1">
        <v>44450</v>
      </c>
      <c r="R1489" t="str" cm="1">
        <f t="array" ref="R1489:Y1489">_xlfn.XLOOKUP($N1489,'Raw - customers'!$A:$A,'Raw - customers'!$B:$I)</f>
        <v>Mallissa Lawdham</v>
      </c>
      <c r="S1489" t="str">
        <v>Genderfluid</v>
      </c>
      <c r="T1489">
        <v>44</v>
      </c>
      <c r="U1489" t="str">
        <v>96 Bode RidgeApt. 090</v>
      </c>
      <c r="V1489">
        <v>697</v>
      </c>
      <c r="W1489" t="str">
        <v>East Madison</v>
      </c>
      <c r="X1489" t="str">
        <v>New South Wales</v>
      </c>
      <c r="Y1489" t="str">
        <v>Australia</v>
      </c>
      <c r="Z1489">
        <v>9</v>
      </c>
      <c r="AA1489" s="3" t="str">
        <f t="shared" si="47"/>
        <v>0 to 10</v>
      </c>
      <c r="AP1489" s="6">
        <v>758</v>
      </c>
      <c r="AQ1489" s="6" t="s">
        <v>1362</v>
      </c>
    </row>
    <row r="1490" spans="1:43" x14ac:dyDescent="0.25">
      <c r="A1490">
        <v>1488</v>
      </c>
      <c r="B1490">
        <v>304</v>
      </c>
      <c r="C1490">
        <v>155</v>
      </c>
      <c r="D1490">
        <v>91</v>
      </c>
      <c r="E1490">
        <v>3</v>
      </c>
      <c r="F1490">
        <v>273</v>
      </c>
      <c r="G1490" t="str">
        <f>VLOOKUP($C1490,'Raw-products'!$A$2:$H$1261,MATCH(G$1,'Raw-products'!$A$1:$H$1,0))</f>
        <v>Shirt</v>
      </c>
      <c r="H1490" t="str">
        <f>VLOOKUP($C1490,'Raw-products'!$A$2:$H$1261,MATCH(H$1,'Raw-products'!$A$1:$H$1,0))</f>
        <v>Linen</v>
      </c>
      <c r="I1490" t="str">
        <f>VLOOKUP($C1490,'Raw-products'!$A$2:$H$1261,MATCH(I$1,'Raw-products'!$A$1:$H$1,0))</f>
        <v>XS</v>
      </c>
      <c r="J1490" t="str">
        <f>VLOOKUP($C1490,'Raw-products'!$A$2:$H$1261,MATCH(J$1,'Raw-products'!$A$1:$H$1,0))</f>
        <v>green</v>
      </c>
      <c r="K1490">
        <f>VLOOKUP($C1490,'Raw-products'!$A$2:$H$1261,MATCH(K$1,'Raw-products'!$A$1:$H$1,0))</f>
        <v>116</v>
      </c>
      <c r="L1490">
        <f>VLOOKUP($C1490,'Raw-products'!$A$2:$H$1261,MATCH(L$1,'Raw-products'!$A$1:$H$1,0))</f>
        <v>49</v>
      </c>
      <c r="M1490" s="5">
        <f t="shared" si="46"/>
        <v>5684</v>
      </c>
      <c r="N1490" cm="1">
        <f t="array" ref="N1490:Q1490">_xlfn.XLOOKUP($B1490,'Raw -orders'!$A:$A,'Raw -orders'!$B:$E)</f>
        <v>537</v>
      </c>
      <c r="O1490">
        <v>27293</v>
      </c>
      <c r="P1490" s="1">
        <v>44296</v>
      </c>
      <c r="Q1490" s="1">
        <v>44319</v>
      </c>
      <c r="R1490" t="str" cm="1">
        <f t="array" ref="R1490:Y1490">_xlfn.XLOOKUP($N1490,'Raw - customers'!$A:$A,'Raw - customers'!$B:$I)</f>
        <v>Beverly Burbridge</v>
      </c>
      <c r="S1490" t="str">
        <v>Non-binary</v>
      </c>
      <c r="T1490">
        <v>45</v>
      </c>
      <c r="U1490" t="str">
        <v>155 Hayes AvenueApt. 699</v>
      </c>
      <c r="V1490">
        <v>7342</v>
      </c>
      <c r="W1490" t="str">
        <v>Krisland</v>
      </c>
      <c r="X1490" t="str">
        <v>Western Australia</v>
      </c>
      <c r="Y1490" t="str">
        <v>Australia</v>
      </c>
      <c r="Z1490">
        <v>4</v>
      </c>
      <c r="AA1490" s="3" t="str">
        <f t="shared" si="47"/>
        <v>20 to 30</v>
      </c>
      <c r="AP1490" s="6">
        <v>537</v>
      </c>
      <c r="AQ1490" s="6" t="s">
        <v>1377</v>
      </c>
    </row>
    <row r="1491" spans="1:43" x14ac:dyDescent="0.25">
      <c r="A1491">
        <v>1489</v>
      </c>
      <c r="B1491">
        <v>304</v>
      </c>
      <c r="C1491">
        <v>605</v>
      </c>
      <c r="D1491">
        <v>112</v>
      </c>
      <c r="E1491">
        <v>3</v>
      </c>
      <c r="F1491">
        <v>336</v>
      </c>
      <c r="G1491" t="str">
        <f>VLOOKUP($C1491,'Raw-products'!$A$2:$H$1261,MATCH(G$1,'Raw-products'!$A$1:$H$1,0))</f>
        <v>Jacket</v>
      </c>
      <c r="H1491" t="str">
        <f>VLOOKUP($C1491,'Raw-products'!$A$2:$H$1261,MATCH(H$1,'Raw-products'!$A$1:$H$1,0))</f>
        <v>Cardigan</v>
      </c>
      <c r="I1491" t="str">
        <f>VLOOKUP($C1491,'Raw-products'!$A$2:$H$1261,MATCH(I$1,'Raw-products'!$A$1:$H$1,0))</f>
        <v>XS</v>
      </c>
      <c r="J1491" t="str">
        <f>VLOOKUP($C1491,'Raw-products'!$A$2:$H$1261,MATCH(J$1,'Raw-products'!$A$1:$H$1,0))</f>
        <v>yellow</v>
      </c>
      <c r="K1491">
        <f>VLOOKUP($C1491,'Raw-products'!$A$2:$H$1261,MATCH(K$1,'Raw-products'!$A$1:$H$1,0))</f>
        <v>118</v>
      </c>
      <c r="L1491">
        <f>VLOOKUP($C1491,'Raw-products'!$A$2:$H$1261,MATCH(L$1,'Raw-products'!$A$1:$H$1,0))</f>
        <v>46</v>
      </c>
      <c r="M1491" s="5">
        <f t="shared" si="46"/>
        <v>5428</v>
      </c>
      <c r="N1491" cm="1">
        <f t="array" ref="N1491:Q1491">_xlfn.XLOOKUP($B1491,'Raw -orders'!$A:$A,'Raw -orders'!$B:$E)</f>
        <v>537</v>
      </c>
      <c r="O1491">
        <v>27293</v>
      </c>
      <c r="P1491" s="1">
        <v>44296</v>
      </c>
      <c r="Q1491" s="1">
        <v>44319</v>
      </c>
      <c r="R1491" t="str" cm="1">
        <f t="array" ref="R1491:Y1491">_xlfn.XLOOKUP($N1491,'Raw - customers'!$A:$A,'Raw - customers'!$B:$I)</f>
        <v>Beverly Burbridge</v>
      </c>
      <c r="S1491" t="str">
        <v>Non-binary</v>
      </c>
      <c r="T1491">
        <v>45</v>
      </c>
      <c r="U1491" t="str">
        <v>155 Hayes AvenueApt. 699</v>
      </c>
      <c r="V1491">
        <v>7342</v>
      </c>
      <c r="W1491" t="str">
        <v>Krisland</v>
      </c>
      <c r="X1491" t="str">
        <v>Western Australia</v>
      </c>
      <c r="Y1491" t="str">
        <v>Australia</v>
      </c>
      <c r="Z1491">
        <v>4</v>
      </c>
      <c r="AA1491" s="3" t="str">
        <f t="shared" si="47"/>
        <v>20 to 30</v>
      </c>
      <c r="AP1491" s="6">
        <v>537</v>
      </c>
      <c r="AQ1491" s="6" t="s">
        <v>1377</v>
      </c>
    </row>
    <row r="1492" spans="1:43" x14ac:dyDescent="0.25">
      <c r="A1492">
        <v>1490</v>
      </c>
      <c r="B1492">
        <v>304</v>
      </c>
      <c r="C1492">
        <v>104</v>
      </c>
      <c r="D1492">
        <v>118</v>
      </c>
      <c r="E1492">
        <v>3</v>
      </c>
      <c r="F1492">
        <v>354</v>
      </c>
      <c r="G1492" t="str">
        <f>VLOOKUP($C1492,'Raw-products'!$A$2:$H$1261,MATCH(G$1,'Raw-products'!$A$1:$H$1,0))</f>
        <v>Shirt</v>
      </c>
      <c r="H1492" t="str">
        <f>VLOOKUP($C1492,'Raw-products'!$A$2:$H$1261,MATCH(H$1,'Raw-products'!$A$1:$H$1,0))</f>
        <v>Flannel</v>
      </c>
      <c r="I1492" t="str">
        <f>VLOOKUP($C1492,'Raw-products'!$A$2:$H$1261,MATCH(I$1,'Raw-products'!$A$1:$H$1,0))</f>
        <v>XL</v>
      </c>
      <c r="J1492" t="str">
        <f>VLOOKUP($C1492,'Raw-products'!$A$2:$H$1261,MATCH(J$1,'Raw-products'!$A$1:$H$1,0))</f>
        <v>violet</v>
      </c>
      <c r="K1492">
        <f>VLOOKUP($C1492,'Raw-products'!$A$2:$H$1261,MATCH(K$1,'Raw-products'!$A$1:$H$1,0))</f>
        <v>96</v>
      </c>
      <c r="L1492">
        <f>VLOOKUP($C1492,'Raw-products'!$A$2:$H$1261,MATCH(L$1,'Raw-products'!$A$1:$H$1,0))</f>
        <v>43</v>
      </c>
      <c r="M1492" s="5">
        <f t="shared" si="46"/>
        <v>4128</v>
      </c>
      <c r="N1492" cm="1">
        <f t="array" ref="N1492:Q1492">_xlfn.XLOOKUP($B1492,'Raw -orders'!$A:$A,'Raw -orders'!$B:$E)</f>
        <v>537</v>
      </c>
      <c r="O1492">
        <v>27293</v>
      </c>
      <c r="P1492" s="1">
        <v>44296</v>
      </c>
      <c r="Q1492" s="1">
        <v>44319</v>
      </c>
      <c r="R1492" t="str" cm="1">
        <f t="array" ref="R1492:Y1492">_xlfn.XLOOKUP($N1492,'Raw - customers'!$A:$A,'Raw - customers'!$B:$I)</f>
        <v>Beverly Burbridge</v>
      </c>
      <c r="S1492" t="str">
        <v>Non-binary</v>
      </c>
      <c r="T1492">
        <v>45</v>
      </c>
      <c r="U1492" t="str">
        <v>155 Hayes AvenueApt. 699</v>
      </c>
      <c r="V1492">
        <v>7342</v>
      </c>
      <c r="W1492" t="str">
        <v>Krisland</v>
      </c>
      <c r="X1492" t="str">
        <v>Western Australia</v>
      </c>
      <c r="Y1492" t="str">
        <v>Australia</v>
      </c>
      <c r="Z1492">
        <v>4</v>
      </c>
      <c r="AA1492" s="3" t="str">
        <f t="shared" si="47"/>
        <v>20 to 30</v>
      </c>
      <c r="AP1492" s="6">
        <v>537</v>
      </c>
      <c r="AQ1492" s="6" t="s">
        <v>1377</v>
      </c>
    </row>
    <row r="1493" spans="1:43" x14ac:dyDescent="0.25">
      <c r="A1493">
        <v>1491</v>
      </c>
      <c r="B1493">
        <v>304</v>
      </c>
      <c r="C1493">
        <v>850</v>
      </c>
      <c r="D1493">
        <v>113</v>
      </c>
      <c r="E1493">
        <v>3</v>
      </c>
      <c r="F1493">
        <v>339</v>
      </c>
      <c r="G1493" t="str">
        <f>VLOOKUP($C1493,'Raw-products'!$A$2:$H$1261,MATCH(G$1,'Raw-products'!$A$1:$H$1,0))</f>
        <v>Trousers</v>
      </c>
      <c r="H1493" t="str">
        <f>VLOOKUP($C1493,'Raw-products'!$A$2:$H$1261,MATCH(H$1,'Raw-products'!$A$1:$H$1,0))</f>
        <v>Chinos</v>
      </c>
      <c r="I1493" t="str">
        <f>VLOOKUP($C1493,'Raw-products'!$A$2:$H$1261,MATCH(I$1,'Raw-products'!$A$1:$H$1,0))</f>
        <v>XS</v>
      </c>
      <c r="J1493" t="str">
        <f>VLOOKUP($C1493,'Raw-products'!$A$2:$H$1261,MATCH(J$1,'Raw-products'!$A$1:$H$1,0))</f>
        <v>yellow</v>
      </c>
      <c r="K1493">
        <f>VLOOKUP($C1493,'Raw-products'!$A$2:$H$1261,MATCH(K$1,'Raw-products'!$A$1:$H$1,0))</f>
        <v>100</v>
      </c>
      <c r="L1493">
        <f>VLOOKUP($C1493,'Raw-products'!$A$2:$H$1261,MATCH(L$1,'Raw-products'!$A$1:$H$1,0))</f>
        <v>41</v>
      </c>
      <c r="M1493" s="5">
        <f t="shared" si="46"/>
        <v>4100</v>
      </c>
      <c r="N1493" cm="1">
        <f t="array" ref="N1493:Q1493">_xlfn.XLOOKUP($B1493,'Raw -orders'!$A:$A,'Raw -orders'!$B:$E)</f>
        <v>537</v>
      </c>
      <c r="O1493">
        <v>27293</v>
      </c>
      <c r="P1493" s="1">
        <v>44296</v>
      </c>
      <c r="Q1493" s="1">
        <v>44319</v>
      </c>
      <c r="R1493" t="str" cm="1">
        <f t="array" ref="R1493:Y1493">_xlfn.XLOOKUP($N1493,'Raw - customers'!$A:$A,'Raw - customers'!$B:$I)</f>
        <v>Beverly Burbridge</v>
      </c>
      <c r="S1493" t="str">
        <v>Non-binary</v>
      </c>
      <c r="T1493">
        <v>45</v>
      </c>
      <c r="U1493" t="str">
        <v>155 Hayes AvenueApt. 699</v>
      </c>
      <c r="V1493">
        <v>7342</v>
      </c>
      <c r="W1493" t="str">
        <v>Krisland</v>
      </c>
      <c r="X1493" t="str">
        <v>Western Australia</v>
      </c>
      <c r="Y1493" t="str">
        <v>Australia</v>
      </c>
      <c r="Z1493">
        <v>4</v>
      </c>
      <c r="AA1493" s="3" t="str">
        <f t="shared" si="47"/>
        <v>20 to 30</v>
      </c>
      <c r="AP1493" s="6">
        <v>537</v>
      </c>
      <c r="AQ1493" s="6" t="s">
        <v>1377</v>
      </c>
    </row>
    <row r="1494" spans="1:43" x14ac:dyDescent="0.25">
      <c r="A1494">
        <v>1492</v>
      </c>
      <c r="B1494">
        <v>304</v>
      </c>
      <c r="C1494">
        <v>98</v>
      </c>
      <c r="D1494">
        <v>118</v>
      </c>
      <c r="E1494">
        <v>2</v>
      </c>
      <c r="F1494">
        <v>236</v>
      </c>
      <c r="G1494" t="str">
        <f>VLOOKUP($C1494,'Raw-products'!$A$2:$H$1261,MATCH(G$1,'Raw-products'!$A$1:$H$1,0))</f>
        <v>Shirt</v>
      </c>
      <c r="H1494" t="str">
        <f>VLOOKUP($C1494,'Raw-products'!$A$2:$H$1261,MATCH(H$1,'Raw-products'!$A$1:$H$1,0))</f>
        <v>Flannel</v>
      </c>
      <c r="I1494" t="str">
        <f>VLOOKUP($C1494,'Raw-products'!$A$2:$H$1261,MATCH(I$1,'Raw-products'!$A$1:$H$1,0))</f>
        <v>L</v>
      </c>
      <c r="J1494" t="str">
        <f>VLOOKUP($C1494,'Raw-products'!$A$2:$H$1261,MATCH(J$1,'Raw-products'!$A$1:$H$1,0))</f>
        <v>indigo</v>
      </c>
      <c r="K1494">
        <f>VLOOKUP($C1494,'Raw-products'!$A$2:$H$1261,MATCH(K$1,'Raw-products'!$A$1:$H$1,0))</f>
        <v>96</v>
      </c>
      <c r="L1494">
        <f>VLOOKUP($C1494,'Raw-products'!$A$2:$H$1261,MATCH(L$1,'Raw-products'!$A$1:$H$1,0))</f>
        <v>62</v>
      </c>
      <c r="M1494" s="5">
        <f t="shared" si="46"/>
        <v>5952</v>
      </c>
      <c r="N1494" cm="1">
        <f t="array" ref="N1494:Q1494">_xlfn.XLOOKUP($B1494,'Raw -orders'!$A:$A,'Raw -orders'!$B:$E)</f>
        <v>537</v>
      </c>
      <c r="O1494">
        <v>27293</v>
      </c>
      <c r="P1494" s="1">
        <v>44296</v>
      </c>
      <c r="Q1494" s="1">
        <v>44319</v>
      </c>
      <c r="R1494" t="str" cm="1">
        <f t="array" ref="R1494:Y1494">_xlfn.XLOOKUP($N1494,'Raw - customers'!$A:$A,'Raw - customers'!$B:$I)</f>
        <v>Beverly Burbridge</v>
      </c>
      <c r="S1494" t="str">
        <v>Non-binary</v>
      </c>
      <c r="T1494">
        <v>45</v>
      </c>
      <c r="U1494" t="str">
        <v>155 Hayes AvenueApt. 699</v>
      </c>
      <c r="V1494">
        <v>7342</v>
      </c>
      <c r="W1494" t="str">
        <v>Krisland</v>
      </c>
      <c r="X1494" t="str">
        <v>Western Australia</v>
      </c>
      <c r="Y1494" t="str">
        <v>Australia</v>
      </c>
      <c r="Z1494">
        <v>4</v>
      </c>
      <c r="AA1494" s="3" t="str">
        <f t="shared" si="47"/>
        <v>20 to 30</v>
      </c>
      <c r="AP1494" s="6">
        <v>537</v>
      </c>
      <c r="AQ1494" s="6" t="s">
        <v>1377</v>
      </c>
    </row>
    <row r="1495" spans="1:43" x14ac:dyDescent="0.25">
      <c r="A1495">
        <v>1493</v>
      </c>
      <c r="B1495">
        <v>305</v>
      </c>
      <c r="C1495">
        <v>706</v>
      </c>
      <c r="D1495">
        <v>119</v>
      </c>
      <c r="E1495">
        <v>3</v>
      </c>
      <c r="F1495">
        <v>357</v>
      </c>
      <c r="G1495" t="str">
        <f>VLOOKUP($C1495,'Raw-products'!$A$2:$H$1261,MATCH(G$1,'Raw-products'!$A$1:$H$1,0))</f>
        <v>Jacket</v>
      </c>
      <c r="H1495" t="str">
        <f>VLOOKUP($C1495,'Raw-products'!$A$2:$H$1261,MATCH(H$1,'Raw-products'!$A$1:$H$1,0))</f>
        <v>Trench Coat</v>
      </c>
      <c r="I1495" t="str">
        <f>VLOOKUP($C1495,'Raw-products'!$A$2:$H$1261,MATCH(I$1,'Raw-products'!$A$1:$H$1,0))</f>
        <v>S</v>
      </c>
      <c r="J1495" t="str">
        <f>VLOOKUP($C1495,'Raw-products'!$A$2:$H$1261,MATCH(J$1,'Raw-products'!$A$1:$H$1,0))</f>
        <v>orange</v>
      </c>
      <c r="K1495">
        <f>VLOOKUP($C1495,'Raw-products'!$A$2:$H$1261,MATCH(K$1,'Raw-products'!$A$1:$H$1,0))</f>
        <v>112</v>
      </c>
      <c r="L1495">
        <f>VLOOKUP($C1495,'Raw-products'!$A$2:$H$1261,MATCH(L$1,'Raw-products'!$A$1:$H$1,0))</f>
        <v>41</v>
      </c>
      <c r="M1495" s="5">
        <f t="shared" si="46"/>
        <v>4592</v>
      </c>
      <c r="N1495" cm="1">
        <f t="array" ref="N1495:Q1495">_xlfn.XLOOKUP($B1495,'Raw -orders'!$A:$A,'Raw -orders'!$B:$E)</f>
        <v>234</v>
      </c>
      <c r="O1495">
        <v>13377</v>
      </c>
      <c r="P1495" s="1">
        <v>44386</v>
      </c>
      <c r="Q1495" s="1">
        <v>44403</v>
      </c>
      <c r="R1495" t="str" cm="1">
        <f t="array" ref="R1495:Y1495">_xlfn.XLOOKUP($N1495,'Raw - customers'!$A:$A,'Raw - customers'!$B:$I)</f>
        <v>Duncan Walliker</v>
      </c>
      <c r="S1495" t="str">
        <v>Genderfluid</v>
      </c>
      <c r="T1495">
        <v>37</v>
      </c>
      <c r="U1495" t="str">
        <v>861 Thomas LoopApt. 385</v>
      </c>
      <c r="V1495">
        <v>7368</v>
      </c>
      <c r="W1495" t="str">
        <v>West Zoe</v>
      </c>
      <c r="X1495" t="str">
        <v>Victoria</v>
      </c>
      <c r="Y1495" t="str">
        <v>Australia</v>
      </c>
      <c r="Z1495">
        <v>7</v>
      </c>
      <c r="AA1495" s="3" t="str">
        <f t="shared" si="47"/>
        <v>10 to 20</v>
      </c>
      <c r="AP1495" s="6">
        <v>234</v>
      </c>
      <c r="AQ1495" s="6" t="s">
        <v>1396</v>
      </c>
    </row>
    <row r="1496" spans="1:43" x14ac:dyDescent="0.25">
      <c r="A1496">
        <v>1494</v>
      </c>
      <c r="B1496">
        <v>305</v>
      </c>
      <c r="C1496">
        <v>504</v>
      </c>
      <c r="D1496">
        <v>102</v>
      </c>
      <c r="E1496">
        <v>1</v>
      </c>
      <c r="F1496">
        <v>102</v>
      </c>
      <c r="G1496" t="str">
        <f>VLOOKUP($C1496,'Raw-products'!$A$2:$H$1261,MATCH(G$1,'Raw-products'!$A$1:$H$1,0))</f>
        <v>Jacket</v>
      </c>
      <c r="H1496" t="str">
        <f>VLOOKUP($C1496,'Raw-products'!$A$2:$H$1261,MATCH(H$1,'Raw-products'!$A$1:$H$1,0))</f>
        <v>Windbreaker</v>
      </c>
      <c r="I1496" t="str">
        <f>VLOOKUP($C1496,'Raw-products'!$A$2:$H$1261,MATCH(I$1,'Raw-products'!$A$1:$H$1,0))</f>
        <v>XL</v>
      </c>
      <c r="J1496" t="str">
        <f>VLOOKUP($C1496,'Raw-products'!$A$2:$H$1261,MATCH(J$1,'Raw-products'!$A$1:$H$1,0))</f>
        <v>yellow</v>
      </c>
      <c r="K1496">
        <f>VLOOKUP($C1496,'Raw-products'!$A$2:$H$1261,MATCH(K$1,'Raw-products'!$A$1:$H$1,0))</f>
        <v>109</v>
      </c>
      <c r="L1496">
        <f>VLOOKUP($C1496,'Raw-products'!$A$2:$H$1261,MATCH(L$1,'Raw-products'!$A$1:$H$1,0))</f>
        <v>58</v>
      </c>
      <c r="M1496" s="5">
        <f t="shared" si="46"/>
        <v>6322</v>
      </c>
      <c r="N1496" cm="1">
        <f t="array" ref="N1496:Q1496">_xlfn.XLOOKUP($B1496,'Raw -orders'!$A:$A,'Raw -orders'!$B:$E)</f>
        <v>234</v>
      </c>
      <c r="O1496">
        <v>13377</v>
      </c>
      <c r="P1496" s="1">
        <v>44386</v>
      </c>
      <c r="Q1496" s="1">
        <v>44403</v>
      </c>
      <c r="R1496" t="str" cm="1">
        <f t="array" ref="R1496:Y1496">_xlfn.XLOOKUP($N1496,'Raw - customers'!$A:$A,'Raw - customers'!$B:$I)</f>
        <v>Duncan Walliker</v>
      </c>
      <c r="S1496" t="str">
        <v>Genderfluid</v>
      </c>
      <c r="T1496">
        <v>37</v>
      </c>
      <c r="U1496" t="str">
        <v>861 Thomas LoopApt. 385</v>
      </c>
      <c r="V1496">
        <v>7368</v>
      </c>
      <c r="W1496" t="str">
        <v>West Zoe</v>
      </c>
      <c r="X1496" t="str">
        <v>Victoria</v>
      </c>
      <c r="Y1496" t="str">
        <v>Australia</v>
      </c>
      <c r="Z1496">
        <v>7</v>
      </c>
      <c r="AA1496" s="3" t="str">
        <f t="shared" si="47"/>
        <v>10 to 20</v>
      </c>
      <c r="AP1496" s="6">
        <v>234</v>
      </c>
      <c r="AQ1496" s="6" t="s">
        <v>1396</v>
      </c>
    </row>
    <row r="1497" spans="1:43" x14ac:dyDescent="0.25">
      <c r="A1497">
        <v>1495</v>
      </c>
      <c r="B1497">
        <v>305</v>
      </c>
      <c r="C1497">
        <v>188</v>
      </c>
      <c r="D1497">
        <v>98</v>
      </c>
      <c r="E1497">
        <v>2</v>
      </c>
      <c r="F1497">
        <v>196</v>
      </c>
      <c r="G1497" t="str">
        <f>VLOOKUP($C1497,'Raw-products'!$A$2:$H$1261,MATCH(G$1,'Raw-products'!$A$1:$H$1,0))</f>
        <v>Shirt</v>
      </c>
      <c r="H1497" t="str">
        <f>VLOOKUP($C1497,'Raw-products'!$A$2:$H$1261,MATCH(H$1,'Raw-products'!$A$1:$H$1,0))</f>
        <v>Camp Collared</v>
      </c>
      <c r="I1497" t="str">
        <f>VLOOKUP($C1497,'Raw-products'!$A$2:$H$1261,MATCH(I$1,'Raw-products'!$A$1:$H$1,0))</f>
        <v>L</v>
      </c>
      <c r="J1497" t="str">
        <f>VLOOKUP($C1497,'Raw-products'!$A$2:$H$1261,MATCH(J$1,'Raw-products'!$A$1:$H$1,0))</f>
        <v>yellow</v>
      </c>
      <c r="K1497">
        <f>VLOOKUP($C1497,'Raw-products'!$A$2:$H$1261,MATCH(K$1,'Raw-products'!$A$1:$H$1,0))</f>
        <v>112</v>
      </c>
      <c r="L1497">
        <f>VLOOKUP($C1497,'Raw-products'!$A$2:$H$1261,MATCH(L$1,'Raw-products'!$A$1:$H$1,0))</f>
        <v>71</v>
      </c>
      <c r="M1497" s="5">
        <f t="shared" si="46"/>
        <v>7952</v>
      </c>
      <c r="N1497" cm="1">
        <f t="array" ref="N1497:Q1497">_xlfn.XLOOKUP($B1497,'Raw -orders'!$A:$A,'Raw -orders'!$B:$E)</f>
        <v>234</v>
      </c>
      <c r="O1497">
        <v>13377</v>
      </c>
      <c r="P1497" s="1">
        <v>44386</v>
      </c>
      <c r="Q1497" s="1">
        <v>44403</v>
      </c>
      <c r="R1497" t="str" cm="1">
        <f t="array" ref="R1497:Y1497">_xlfn.XLOOKUP($N1497,'Raw - customers'!$A:$A,'Raw - customers'!$B:$I)</f>
        <v>Duncan Walliker</v>
      </c>
      <c r="S1497" t="str">
        <v>Genderfluid</v>
      </c>
      <c r="T1497">
        <v>37</v>
      </c>
      <c r="U1497" t="str">
        <v>861 Thomas LoopApt. 385</v>
      </c>
      <c r="V1497">
        <v>7368</v>
      </c>
      <c r="W1497" t="str">
        <v>West Zoe</v>
      </c>
      <c r="X1497" t="str">
        <v>Victoria</v>
      </c>
      <c r="Y1497" t="str">
        <v>Australia</v>
      </c>
      <c r="Z1497">
        <v>7</v>
      </c>
      <c r="AA1497" s="3" t="str">
        <f t="shared" si="47"/>
        <v>10 to 20</v>
      </c>
      <c r="AP1497" s="6">
        <v>234</v>
      </c>
      <c r="AQ1497" s="6" t="s">
        <v>1396</v>
      </c>
    </row>
    <row r="1498" spans="1:43" x14ac:dyDescent="0.25">
      <c r="A1498">
        <v>1496</v>
      </c>
      <c r="B1498">
        <v>305</v>
      </c>
      <c r="C1498">
        <v>308</v>
      </c>
      <c r="D1498">
        <v>105</v>
      </c>
      <c r="E1498">
        <v>2</v>
      </c>
      <c r="F1498">
        <v>210</v>
      </c>
      <c r="G1498" t="str">
        <f>VLOOKUP($C1498,'Raw-products'!$A$2:$H$1261,MATCH(G$1,'Raw-products'!$A$1:$H$1,0))</f>
        <v>Shirt</v>
      </c>
      <c r="H1498" t="str">
        <f>VLOOKUP($C1498,'Raw-products'!$A$2:$H$1261,MATCH(H$1,'Raw-products'!$A$1:$H$1,0))</f>
        <v>Cuban Collar</v>
      </c>
      <c r="I1498" t="str">
        <f>VLOOKUP($C1498,'Raw-products'!$A$2:$H$1261,MATCH(I$1,'Raw-products'!$A$1:$H$1,0))</f>
        <v>L</v>
      </c>
      <c r="J1498" t="str">
        <f>VLOOKUP($C1498,'Raw-products'!$A$2:$H$1261,MATCH(J$1,'Raw-products'!$A$1:$H$1,0))</f>
        <v>indigo</v>
      </c>
      <c r="K1498">
        <f>VLOOKUP($C1498,'Raw-products'!$A$2:$H$1261,MATCH(K$1,'Raw-products'!$A$1:$H$1,0))</f>
        <v>93</v>
      </c>
      <c r="L1498">
        <f>VLOOKUP($C1498,'Raw-products'!$A$2:$H$1261,MATCH(L$1,'Raw-products'!$A$1:$H$1,0))</f>
        <v>65</v>
      </c>
      <c r="M1498" s="5">
        <f t="shared" si="46"/>
        <v>6045</v>
      </c>
      <c r="N1498" cm="1">
        <f t="array" ref="N1498:Q1498">_xlfn.XLOOKUP($B1498,'Raw -orders'!$A:$A,'Raw -orders'!$B:$E)</f>
        <v>234</v>
      </c>
      <c r="O1498">
        <v>13377</v>
      </c>
      <c r="P1498" s="1">
        <v>44386</v>
      </c>
      <c r="Q1498" s="1">
        <v>44403</v>
      </c>
      <c r="R1498" t="str" cm="1">
        <f t="array" ref="R1498:Y1498">_xlfn.XLOOKUP($N1498,'Raw - customers'!$A:$A,'Raw - customers'!$B:$I)</f>
        <v>Duncan Walliker</v>
      </c>
      <c r="S1498" t="str">
        <v>Genderfluid</v>
      </c>
      <c r="T1498">
        <v>37</v>
      </c>
      <c r="U1498" t="str">
        <v>861 Thomas LoopApt. 385</v>
      </c>
      <c r="V1498">
        <v>7368</v>
      </c>
      <c r="W1498" t="str">
        <v>West Zoe</v>
      </c>
      <c r="X1498" t="str">
        <v>Victoria</v>
      </c>
      <c r="Y1498" t="str">
        <v>Australia</v>
      </c>
      <c r="Z1498">
        <v>7</v>
      </c>
      <c r="AA1498" s="3" t="str">
        <f t="shared" si="47"/>
        <v>10 to 20</v>
      </c>
      <c r="AP1498" s="6">
        <v>234</v>
      </c>
      <c r="AQ1498" s="6" t="s">
        <v>1396</v>
      </c>
    </row>
    <row r="1499" spans="1:43" x14ac:dyDescent="0.25">
      <c r="A1499">
        <v>1497</v>
      </c>
      <c r="B1499">
        <v>306</v>
      </c>
      <c r="C1499">
        <v>768</v>
      </c>
      <c r="D1499">
        <v>109</v>
      </c>
      <c r="E1499">
        <v>3</v>
      </c>
      <c r="F1499">
        <v>327</v>
      </c>
      <c r="G1499" t="str">
        <f>VLOOKUP($C1499,'Raw-products'!$A$2:$H$1261,MATCH(G$1,'Raw-products'!$A$1:$H$1,0))</f>
        <v>Jacket</v>
      </c>
      <c r="H1499" t="str">
        <f>VLOOKUP($C1499,'Raw-products'!$A$2:$H$1261,MATCH(H$1,'Raw-products'!$A$1:$H$1,0))</f>
        <v>Peacoat</v>
      </c>
      <c r="I1499" t="str">
        <f>VLOOKUP($C1499,'Raw-products'!$A$2:$H$1261,MATCH(I$1,'Raw-products'!$A$1:$H$1,0))</f>
        <v>L</v>
      </c>
      <c r="J1499" t="str">
        <f>VLOOKUP($C1499,'Raw-products'!$A$2:$H$1261,MATCH(J$1,'Raw-products'!$A$1:$H$1,0))</f>
        <v>violet</v>
      </c>
      <c r="K1499">
        <f>VLOOKUP($C1499,'Raw-products'!$A$2:$H$1261,MATCH(K$1,'Raw-products'!$A$1:$H$1,0))</f>
        <v>102</v>
      </c>
      <c r="L1499">
        <f>VLOOKUP($C1499,'Raw-products'!$A$2:$H$1261,MATCH(L$1,'Raw-products'!$A$1:$H$1,0))</f>
        <v>65</v>
      </c>
      <c r="M1499" s="5">
        <f t="shared" si="46"/>
        <v>6630</v>
      </c>
      <c r="N1499" cm="1">
        <f t="array" ref="N1499:Q1499">_xlfn.XLOOKUP($B1499,'Raw -orders'!$A:$A,'Raw -orders'!$B:$E)</f>
        <v>747</v>
      </c>
      <c r="O1499">
        <v>51492</v>
      </c>
      <c r="P1499" s="1">
        <v>44485</v>
      </c>
      <c r="Q1499" s="1">
        <v>44488</v>
      </c>
      <c r="R1499" t="str" cm="1">
        <f t="array" ref="R1499:Y1499">_xlfn.XLOOKUP($N1499,'Raw - customers'!$A:$A,'Raw - customers'!$B:$I)</f>
        <v>Cristen Hagley</v>
      </c>
      <c r="S1499" t="str">
        <v>Bigender</v>
      </c>
      <c r="T1499">
        <v>25</v>
      </c>
      <c r="U1499" t="str">
        <v>9018 Paige WayApt. 282</v>
      </c>
      <c r="V1499">
        <v>4037</v>
      </c>
      <c r="W1499" t="str">
        <v>Lake Gabriella</v>
      </c>
      <c r="X1499" t="str">
        <v>Victoria</v>
      </c>
      <c r="Y1499" t="str">
        <v>Australia</v>
      </c>
      <c r="Z1499">
        <v>10</v>
      </c>
      <c r="AA1499" s="3" t="str">
        <f t="shared" si="47"/>
        <v>0 to 10</v>
      </c>
      <c r="AP1499" s="6">
        <v>747</v>
      </c>
      <c r="AQ1499" s="6" t="s">
        <v>1396</v>
      </c>
    </row>
    <row r="1500" spans="1:43" x14ac:dyDescent="0.25">
      <c r="A1500">
        <v>1498</v>
      </c>
      <c r="B1500">
        <v>307</v>
      </c>
      <c r="C1500">
        <v>349</v>
      </c>
      <c r="D1500">
        <v>109</v>
      </c>
      <c r="E1500">
        <v>1</v>
      </c>
      <c r="F1500">
        <v>109</v>
      </c>
      <c r="G1500" t="str">
        <f>VLOOKUP($C1500,'Raw-products'!$A$2:$H$1261,MATCH(G$1,'Raw-products'!$A$1:$H$1,0))</f>
        <v>Shirt</v>
      </c>
      <c r="H1500" t="str">
        <f>VLOOKUP($C1500,'Raw-products'!$A$2:$H$1261,MATCH(H$1,'Raw-products'!$A$1:$H$1,0))</f>
        <v>Mandarin Collar</v>
      </c>
      <c r="I1500" t="str">
        <f>VLOOKUP($C1500,'Raw-products'!$A$2:$H$1261,MATCH(I$1,'Raw-products'!$A$1:$H$1,0))</f>
        <v>XL</v>
      </c>
      <c r="J1500" t="str">
        <f>VLOOKUP($C1500,'Raw-products'!$A$2:$H$1261,MATCH(J$1,'Raw-products'!$A$1:$H$1,0))</f>
        <v>violet</v>
      </c>
      <c r="K1500">
        <f>VLOOKUP($C1500,'Raw-products'!$A$2:$H$1261,MATCH(K$1,'Raw-products'!$A$1:$H$1,0))</f>
        <v>108</v>
      </c>
      <c r="L1500">
        <f>VLOOKUP($C1500,'Raw-products'!$A$2:$H$1261,MATCH(L$1,'Raw-products'!$A$1:$H$1,0))</f>
        <v>71</v>
      </c>
      <c r="M1500" s="5">
        <f t="shared" si="46"/>
        <v>7668</v>
      </c>
      <c r="N1500" cm="1">
        <f t="array" ref="N1500:Q1500">_xlfn.XLOOKUP($B1500,'Raw -orders'!$A:$A,'Raw -orders'!$B:$E)</f>
        <v>679</v>
      </c>
      <c r="O1500">
        <v>17726</v>
      </c>
      <c r="P1500" s="1">
        <v>44480</v>
      </c>
      <c r="Q1500" s="1">
        <v>44497</v>
      </c>
      <c r="R1500" t="str" cm="1">
        <f t="array" ref="R1500:Y1500">_xlfn.XLOOKUP($N1500,'Raw - customers'!$A:$A,'Raw - customers'!$B:$I)</f>
        <v>Osgood Percifer</v>
      </c>
      <c r="S1500" t="str">
        <v>Genderqueer</v>
      </c>
      <c r="T1500">
        <v>76</v>
      </c>
      <c r="U1500" t="str">
        <v>7219 Charlotte SummitSuite 507</v>
      </c>
      <c r="V1500">
        <v>1971</v>
      </c>
      <c r="W1500" t="str">
        <v>Cameronton</v>
      </c>
      <c r="X1500" t="str">
        <v>Western Australia</v>
      </c>
      <c r="Y1500" t="str">
        <v>Australia</v>
      </c>
      <c r="Z1500">
        <v>10</v>
      </c>
      <c r="AA1500" s="3" t="str">
        <f t="shared" si="47"/>
        <v>10 to 20</v>
      </c>
      <c r="AP1500" s="6">
        <v>679</v>
      </c>
      <c r="AQ1500" s="6" t="s">
        <v>1377</v>
      </c>
    </row>
    <row r="1501" spans="1:43" x14ac:dyDescent="0.25">
      <c r="A1501">
        <v>1499</v>
      </c>
      <c r="B1501">
        <v>307</v>
      </c>
      <c r="C1501">
        <v>886</v>
      </c>
      <c r="D1501">
        <v>94</v>
      </c>
      <c r="E1501">
        <v>3</v>
      </c>
      <c r="F1501">
        <v>282</v>
      </c>
      <c r="G1501" t="str">
        <f>VLOOKUP($C1501,'Raw-products'!$A$2:$H$1261,MATCH(G$1,'Raw-products'!$A$1:$H$1,0))</f>
        <v>Trousers</v>
      </c>
      <c r="H1501" t="str">
        <f>VLOOKUP($C1501,'Raw-products'!$A$2:$H$1261,MATCH(H$1,'Raw-products'!$A$1:$H$1,0))</f>
        <v>Cords</v>
      </c>
      <c r="I1501" t="str">
        <f>VLOOKUP($C1501,'Raw-products'!$A$2:$H$1261,MATCH(I$1,'Raw-products'!$A$1:$H$1,0))</f>
        <v>S</v>
      </c>
      <c r="J1501" t="str">
        <f>VLOOKUP($C1501,'Raw-products'!$A$2:$H$1261,MATCH(J$1,'Raw-products'!$A$1:$H$1,0))</f>
        <v>yellow</v>
      </c>
      <c r="K1501">
        <f>VLOOKUP($C1501,'Raw-products'!$A$2:$H$1261,MATCH(K$1,'Raw-products'!$A$1:$H$1,0))</f>
        <v>113</v>
      </c>
      <c r="L1501">
        <f>VLOOKUP($C1501,'Raw-products'!$A$2:$H$1261,MATCH(L$1,'Raw-products'!$A$1:$H$1,0))</f>
        <v>68</v>
      </c>
      <c r="M1501" s="5">
        <f t="shared" si="46"/>
        <v>7684</v>
      </c>
      <c r="N1501" cm="1">
        <f t="array" ref="N1501:Q1501">_xlfn.XLOOKUP($B1501,'Raw -orders'!$A:$A,'Raw -orders'!$B:$E)</f>
        <v>679</v>
      </c>
      <c r="O1501">
        <v>17726</v>
      </c>
      <c r="P1501" s="1">
        <v>44480</v>
      </c>
      <c r="Q1501" s="1">
        <v>44497</v>
      </c>
      <c r="R1501" t="str" cm="1">
        <f t="array" ref="R1501:Y1501">_xlfn.XLOOKUP($N1501,'Raw - customers'!$A:$A,'Raw - customers'!$B:$I)</f>
        <v>Osgood Percifer</v>
      </c>
      <c r="S1501" t="str">
        <v>Genderqueer</v>
      </c>
      <c r="T1501">
        <v>76</v>
      </c>
      <c r="U1501" t="str">
        <v>7219 Charlotte SummitSuite 507</v>
      </c>
      <c r="V1501">
        <v>1971</v>
      </c>
      <c r="W1501" t="str">
        <v>Cameronton</v>
      </c>
      <c r="X1501" t="str">
        <v>Western Australia</v>
      </c>
      <c r="Y1501" t="str">
        <v>Australia</v>
      </c>
      <c r="Z1501">
        <v>10</v>
      </c>
      <c r="AA1501" s="3" t="str">
        <f t="shared" si="47"/>
        <v>10 to 20</v>
      </c>
      <c r="AP1501" s="6">
        <v>679</v>
      </c>
      <c r="AQ1501" s="6" t="s">
        <v>1377</v>
      </c>
    </row>
    <row r="1502" spans="1:43" x14ac:dyDescent="0.25">
      <c r="A1502">
        <v>1500</v>
      </c>
      <c r="B1502">
        <v>307</v>
      </c>
      <c r="C1502">
        <v>1070</v>
      </c>
      <c r="D1502">
        <v>93</v>
      </c>
      <c r="E1502">
        <v>2</v>
      </c>
      <c r="F1502">
        <v>186</v>
      </c>
      <c r="G1502" t="str">
        <f>VLOOKUP($C1502,'Raw-products'!$A$2:$H$1261,MATCH(G$1,'Raw-products'!$A$1:$H$1,0))</f>
        <v>Trousers</v>
      </c>
      <c r="H1502" t="str">
        <f>VLOOKUP($C1502,'Raw-products'!$A$2:$H$1261,MATCH(H$1,'Raw-products'!$A$1:$H$1,0))</f>
        <v>Joggers</v>
      </c>
      <c r="I1502" t="str">
        <f>VLOOKUP($C1502,'Raw-products'!$A$2:$H$1261,MATCH(I$1,'Raw-products'!$A$1:$H$1,0))</f>
        <v>XS</v>
      </c>
      <c r="J1502" t="str">
        <f>VLOOKUP($C1502,'Raw-products'!$A$2:$H$1261,MATCH(J$1,'Raw-products'!$A$1:$H$1,0))</f>
        <v>blue</v>
      </c>
      <c r="K1502">
        <f>VLOOKUP($C1502,'Raw-products'!$A$2:$H$1261,MATCH(K$1,'Raw-products'!$A$1:$H$1,0))</f>
        <v>94</v>
      </c>
      <c r="L1502">
        <f>VLOOKUP($C1502,'Raw-products'!$A$2:$H$1261,MATCH(L$1,'Raw-products'!$A$1:$H$1,0))</f>
        <v>67</v>
      </c>
      <c r="M1502" s="5">
        <f t="shared" si="46"/>
        <v>6298</v>
      </c>
      <c r="N1502" cm="1">
        <f t="array" ref="N1502:Q1502">_xlfn.XLOOKUP($B1502,'Raw -orders'!$A:$A,'Raw -orders'!$B:$E)</f>
        <v>679</v>
      </c>
      <c r="O1502">
        <v>17726</v>
      </c>
      <c r="P1502" s="1">
        <v>44480</v>
      </c>
      <c r="Q1502" s="1">
        <v>44497</v>
      </c>
      <c r="R1502" t="str" cm="1">
        <f t="array" ref="R1502:Y1502">_xlfn.XLOOKUP($N1502,'Raw - customers'!$A:$A,'Raw - customers'!$B:$I)</f>
        <v>Osgood Percifer</v>
      </c>
      <c r="S1502" t="str">
        <v>Genderqueer</v>
      </c>
      <c r="T1502">
        <v>76</v>
      </c>
      <c r="U1502" t="str">
        <v>7219 Charlotte SummitSuite 507</v>
      </c>
      <c r="V1502">
        <v>1971</v>
      </c>
      <c r="W1502" t="str">
        <v>Cameronton</v>
      </c>
      <c r="X1502" t="str">
        <v>Western Australia</v>
      </c>
      <c r="Y1502" t="str">
        <v>Australia</v>
      </c>
      <c r="Z1502">
        <v>10</v>
      </c>
      <c r="AA1502" s="3" t="str">
        <f t="shared" si="47"/>
        <v>10 to 20</v>
      </c>
      <c r="AP1502" s="6">
        <v>679</v>
      </c>
      <c r="AQ1502" s="6" t="s">
        <v>1377</v>
      </c>
    </row>
    <row r="1503" spans="1:43" x14ac:dyDescent="0.25">
      <c r="A1503">
        <v>1501</v>
      </c>
      <c r="B1503">
        <v>307</v>
      </c>
      <c r="C1503">
        <v>1177</v>
      </c>
      <c r="D1503">
        <v>99</v>
      </c>
      <c r="E1503">
        <v>3</v>
      </c>
      <c r="F1503">
        <v>297</v>
      </c>
      <c r="G1503" t="str">
        <f>VLOOKUP($C1503,'Raw-products'!$A$2:$H$1261,MATCH(G$1,'Raw-products'!$A$1:$H$1,0))</f>
        <v>Trousers</v>
      </c>
      <c r="H1503" t="str">
        <f>VLOOKUP($C1503,'Raw-products'!$A$2:$H$1261,MATCH(H$1,'Raw-products'!$A$1:$H$1,0))</f>
        <v>High-Waisted</v>
      </c>
      <c r="I1503" t="str">
        <f>VLOOKUP($C1503,'Raw-products'!$A$2:$H$1261,MATCH(I$1,'Raw-products'!$A$1:$H$1,0))</f>
        <v>M</v>
      </c>
      <c r="J1503" t="str">
        <f>VLOOKUP($C1503,'Raw-products'!$A$2:$H$1261,MATCH(J$1,'Raw-products'!$A$1:$H$1,0))</f>
        <v>blue</v>
      </c>
      <c r="K1503">
        <f>VLOOKUP($C1503,'Raw-products'!$A$2:$H$1261,MATCH(K$1,'Raw-products'!$A$1:$H$1,0))</f>
        <v>98</v>
      </c>
      <c r="L1503">
        <f>VLOOKUP($C1503,'Raw-products'!$A$2:$H$1261,MATCH(L$1,'Raw-products'!$A$1:$H$1,0))</f>
        <v>52</v>
      </c>
      <c r="M1503" s="5">
        <f t="shared" si="46"/>
        <v>5096</v>
      </c>
      <c r="N1503" cm="1">
        <f t="array" ref="N1503:Q1503">_xlfn.XLOOKUP($B1503,'Raw -orders'!$A:$A,'Raw -orders'!$B:$E)</f>
        <v>679</v>
      </c>
      <c r="O1503">
        <v>17726</v>
      </c>
      <c r="P1503" s="1">
        <v>44480</v>
      </c>
      <c r="Q1503" s="1">
        <v>44497</v>
      </c>
      <c r="R1503" t="str" cm="1">
        <f t="array" ref="R1503:Y1503">_xlfn.XLOOKUP($N1503,'Raw - customers'!$A:$A,'Raw - customers'!$B:$I)</f>
        <v>Osgood Percifer</v>
      </c>
      <c r="S1503" t="str">
        <v>Genderqueer</v>
      </c>
      <c r="T1503">
        <v>76</v>
      </c>
      <c r="U1503" t="str">
        <v>7219 Charlotte SummitSuite 507</v>
      </c>
      <c r="V1503">
        <v>1971</v>
      </c>
      <c r="W1503" t="str">
        <v>Cameronton</v>
      </c>
      <c r="X1503" t="str">
        <v>Western Australia</v>
      </c>
      <c r="Y1503" t="str">
        <v>Australia</v>
      </c>
      <c r="Z1503">
        <v>10</v>
      </c>
      <c r="AA1503" s="3" t="str">
        <f t="shared" si="47"/>
        <v>10 to 20</v>
      </c>
      <c r="AP1503" s="6">
        <v>679</v>
      </c>
      <c r="AQ1503" s="6" t="s">
        <v>1377</v>
      </c>
    </row>
    <row r="1504" spans="1:43" x14ac:dyDescent="0.25">
      <c r="A1504">
        <v>1502</v>
      </c>
      <c r="B1504">
        <v>308</v>
      </c>
      <c r="C1504">
        <v>598</v>
      </c>
      <c r="D1504">
        <v>112</v>
      </c>
      <c r="E1504">
        <v>1</v>
      </c>
      <c r="F1504">
        <v>112</v>
      </c>
      <c r="G1504" t="str">
        <f>VLOOKUP($C1504,'Raw-products'!$A$2:$H$1261,MATCH(G$1,'Raw-products'!$A$1:$H$1,0))</f>
        <v>Jacket</v>
      </c>
      <c r="H1504" t="str">
        <f>VLOOKUP($C1504,'Raw-products'!$A$2:$H$1261,MATCH(H$1,'Raw-products'!$A$1:$H$1,0))</f>
        <v>Cardigan</v>
      </c>
      <c r="I1504" t="str">
        <f>VLOOKUP($C1504,'Raw-products'!$A$2:$H$1261,MATCH(I$1,'Raw-products'!$A$1:$H$1,0))</f>
        <v>L</v>
      </c>
      <c r="J1504" t="str">
        <f>VLOOKUP($C1504,'Raw-products'!$A$2:$H$1261,MATCH(J$1,'Raw-products'!$A$1:$H$1,0))</f>
        <v>red</v>
      </c>
      <c r="K1504">
        <f>VLOOKUP($C1504,'Raw-products'!$A$2:$H$1261,MATCH(K$1,'Raw-products'!$A$1:$H$1,0))</f>
        <v>118</v>
      </c>
      <c r="L1504">
        <f>VLOOKUP($C1504,'Raw-products'!$A$2:$H$1261,MATCH(L$1,'Raw-products'!$A$1:$H$1,0))</f>
        <v>41</v>
      </c>
      <c r="M1504" s="5">
        <f t="shared" si="46"/>
        <v>4838</v>
      </c>
      <c r="N1504" cm="1">
        <f t="array" ref="N1504:Q1504">_xlfn.XLOOKUP($B1504,'Raw -orders'!$A:$A,'Raw -orders'!$B:$E)</f>
        <v>549</v>
      </c>
      <c r="O1504">
        <v>18834</v>
      </c>
      <c r="P1504" s="1">
        <v>44240</v>
      </c>
      <c r="Q1504" s="1">
        <v>44263</v>
      </c>
      <c r="R1504" t="str" cm="1">
        <f t="array" ref="R1504:Y1504">_xlfn.XLOOKUP($N1504,'Raw - customers'!$A:$A,'Raw - customers'!$B:$I)</f>
        <v>Barclay Beswick</v>
      </c>
      <c r="S1504" t="str">
        <v>Male</v>
      </c>
      <c r="T1504">
        <v>50</v>
      </c>
      <c r="U1504" t="str">
        <v>667 Feil RidgeSuite 935</v>
      </c>
      <c r="V1504">
        <v>1919</v>
      </c>
      <c r="W1504" t="str">
        <v>Gleasonburgh</v>
      </c>
      <c r="X1504" t="str">
        <v>Northern Territory</v>
      </c>
      <c r="Y1504" t="str">
        <v>Australia</v>
      </c>
      <c r="Z1504">
        <v>2</v>
      </c>
      <c r="AA1504" s="3" t="str">
        <f t="shared" si="47"/>
        <v>20 to 30</v>
      </c>
      <c r="AP1504" s="6">
        <v>549</v>
      </c>
      <c r="AQ1504" s="6" t="s">
        <v>1339</v>
      </c>
    </row>
    <row r="1505" spans="1:43" x14ac:dyDescent="0.25">
      <c r="A1505">
        <v>1503</v>
      </c>
      <c r="B1505">
        <v>308</v>
      </c>
      <c r="C1505">
        <v>678</v>
      </c>
      <c r="D1505">
        <v>113</v>
      </c>
      <c r="E1505">
        <v>3</v>
      </c>
      <c r="F1505">
        <v>339</v>
      </c>
      <c r="G1505" t="str">
        <f>VLOOKUP($C1505,'Raw-products'!$A$2:$H$1261,MATCH(G$1,'Raw-products'!$A$1:$H$1,0))</f>
        <v>Jacket</v>
      </c>
      <c r="H1505" t="str">
        <f>VLOOKUP($C1505,'Raw-products'!$A$2:$H$1261,MATCH(H$1,'Raw-products'!$A$1:$H$1,0))</f>
        <v>Parka</v>
      </c>
      <c r="I1505" t="str">
        <f>VLOOKUP($C1505,'Raw-products'!$A$2:$H$1261,MATCH(I$1,'Raw-products'!$A$1:$H$1,0))</f>
        <v>L</v>
      </c>
      <c r="J1505" t="str">
        <f>VLOOKUP($C1505,'Raw-products'!$A$2:$H$1261,MATCH(J$1,'Raw-products'!$A$1:$H$1,0))</f>
        <v>yellow</v>
      </c>
      <c r="K1505">
        <f>VLOOKUP($C1505,'Raw-products'!$A$2:$H$1261,MATCH(K$1,'Raw-products'!$A$1:$H$1,0))</f>
        <v>119</v>
      </c>
      <c r="L1505">
        <f>VLOOKUP($C1505,'Raw-products'!$A$2:$H$1261,MATCH(L$1,'Raw-products'!$A$1:$H$1,0))</f>
        <v>72</v>
      </c>
      <c r="M1505" s="5">
        <f t="shared" si="46"/>
        <v>8568</v>
      </c>
      <c r="N1505" cm="1">
        <f t="array" ref="N1505:Q1505">_xlfn.XLOOKUP($B1505,'Raw -orders'!$A:$A,'Raw -orders'!$B:$E)</f>
        <v>549</v>
      </c>
      <c r="O1505">
        <v>18834</v>
      </c>
      <c r="P1505" s="1">
        <v>44240</v>
      </c>
      <c r="Q1505" s="1">
        <v>44263</v>
      </c>
      <c r="R1505" t="str" cm="1">
        <f t="array" ref="R1505:Y1505">_xlfn.XLOOKUP($N1505,'Raw - customers'!$A:$A,'Raw - customers'!$B:$I)</f>
        <v>Barclay Beswick</v>
      </c>
      <c r="S1505" t="str">
        <v>Male</v>
      </c>
      <c r="T1505">
        <v>50</v>
      </c>
      <c r="U1505" t="str">
        <v>667 Feil RidgeSuite 935</v>
      </c>
      <c r="V1505">
        <v>1919</v>
      </c>
      <c r="W1505" t="str">
        <v>Gleasonburgh</v>
      </c>
      <c r="X1505" t="str">
        <v>Northern Territory</v>
      </c>
      <c r="Y1505" t="str">
        <v>Australia</v>
      </c>
      <c r="Z1505">
        <v>2</v>
      </c>
      <c r="AA1505" s="3" t="str">
        <f t="shared" si="47"/>
        <v>20 to 30</v>
      </c>
      <c r="AP1505" s="6">
        <v>549</v>
      </c>
      <c r="AQ1505" s="6" t="s">
        <v>1339</v>
      </c>
    </row>
    <row r="1506" spans="1:43" x14ac:dyDescent="0.25">
      <c r="A1506">
        <v>1504</v>
      </c>
      <c r="B1506">
        <v>308</v>
      </c>
      <c r="C1506">
        <v>944</v>
      </c>
      <c r="D1506">
        <v>96</v>
      </c>
      <c r="E1506">
        <v>3</v>
      </c>
      <c r="F1506">
        <v>288</v>
      </c>
      <c r="G1506" t="str">
        <f>VLOOKUP($C1506,'Raw-products'!$A$2:$H$1261,MATCH(G$1,'Raw-products'!$A$1:$H$1,0))</f>
        <v>Trousers</v>
      </c>
      <c r="H1506" t="str">
        <f>VLOOKUP($C1506,'Raw-products'!$A$2:$H$1261,MATCH(H$1,'Raw-products'!$A$1:$H$1,0))</f>
        <v>Drawstring</v>
      </c>
      <c r="I1506" t="str">
        <f>VLOOKUP($C1506,'Raw-products'!$A$2:$H$1261,MATCH(I$1,'Raw-products'!$A$1:$H$1,0))</f>
        <v>XL</v>
      </c>
      <c r="J1506" t="str">
        <f>VLOOKUP($C1506,'Raw-products'!$A$2:$H$1261,MATCH(J$1,'Raw-products'!$A$1:$H$1,0))</f>
        <v>violet</v>
      </c>
      <c r="K1506">
        <f>VLOOKUP($C1506,'Raw-products'!$A$2:$H$1261,MATCH(K$1,'Raw-products'!$A$1:$H$1,0))</f>
        <v>104</v>
      </c>
      <c r="L1506">
        <f>VLOOKUP($C1506,'Raw-products'!$A$2:$H$1261,MATCH(L$1,'Raw-products'!$A$1:$H$1,0))</f>
        <v>80</v>
      </c>
      <c r="M1506" s="5">
        <f t="shared" si="46"/>
        <v>8320</v>
      </c>
      <c r="N1506" cm="1">
        <f t="array" ref="N1506:Q1506">_xlfn.XLOOKUP($B1506,'Raw -orders'!$A:$A,'Raw -orders'!$B:$E)</f>
        <v>549</v>
      </c>
      <c r="O1506">
        <v>18834</v>
      </c>
      <c r="P1506" s="1">
        <v>44240</v>
      </c>
      <c r="Q1506" s="1">
        <v>44263</v>
      </c>
      <c r="R1506" t="str" cm="1">
        <f t="array" ref="R1506:Y1506">_xlfn.XLOOKUP($N1506,'Raw - customers'!$A:$A,'Raw - customers'!$B:$I)</f>
        <v>Barclay Beswick</v>
      </c>
      <c r="S1506" t="str">
        <v>Male</v>
      </c>
      <c r="T1506">
        <v>50</v>
      </c>
      <c r="U1506" t="str">
        <v>667 Feil RidgeSuite 935</v>
      </c>
      <c r="V1506">
        <v>1919</v>
      </c>
      <c r="W1506" t="str">
        <v>Gleasonburgh</v>
      </c>
      <c r="X1506" t="str">
        <v>Northern Territory</v>
      </c>
      <c r="Y1506" t="str">
        <v>Australia</v>
      </c>
      <c r="Z1506">
        <v>2</v>
      </c>
      <c r="AA1506" s="3" t="str">
        <f t="shared" si="47"/>
        <v>20 to 30</v>
      </c>
      <c r="AP1506" s="6">
        <v>549</v>
      </c>
      <c r="AQ1506" s="6" t="s">
        <v>1339</v>
      </c>
    </row>
    <row r="1507" spans="1:43" x14ac:dyDescent="0.25">
      <c r="A1507">
        <v>1505</v>
      </c>
      <c r="B1507">
        <v>309</v>
      </c>
      <c r="C1507">
        <v>406</v>
      </c>
      <c r="D1507">
        <v>119</v>
      </c>
      <c r="E1507">
        <v>1</v>
      </c>
      <c r="F1507">
        <v>119</v>
      </c>
      <c r="G1507" t="str">
        <f>VLOOKUP($C1507,'Raw-products'!$A$2:$H$1261,MATCH(G$1,'Raw-products'!$A$1:$H$1,0))</f>
        <v>Shirt</v>
      </c>
      <c r="H1507" t="str">
        <f>VLOOKUP($C1507,'Raw-products'!$A$2:$H$1261,MATCH(H$1,'Raw-products'!$A$1:$H$1,0))</f>
        <v>Casual Slim Fit</v>
      </c>
      <c r="I1507" t="str">
        <f>VLOOKUP($C1507,'Raw-products'!$A$2:$H$1261,MATCH(I$1,'Raw-products'!$A$1:$H$1,0))</f>
        <v>S</v>
      </c>
      <c r="J1507" t="str">
        <f>VLOOKUP($C1507,'Raw-products'!$A$2:$H$1261,MATCH(J$1,'Raw-products'!$A$1:$H$1,0))</f>
        <v>blue</v>
      </c>
      <c r="K1507">
        <f>VLOOKUP($C1507,'Raw-products'!$A$2:$H$1261,MATCH(K$1,'Raw-products'!$A$1:$H$1,0))</f>
        <v>113</v>
      </c>
      <c r="L1507">
        <f>VLOOKUP($C1507,'Raw-products'!$A$2:$H$1261,MATCH(L$1,'Raw-products'!$A$1:$H$1,0))</f>
        <v>75</v>
      </c>
      <c r="M1507" s="5">
        <f t="shared" si="46"/>
        <v>8475</v>
      </c>
      <c r="N1507" cm="1">
        <f t="array" ref="N1507:Q1507">_xlfn.XLOOKUP($B1507,'Raw -orders'!$A:$A,'Raw -orders'!$B:$E)</f>
        <v>390</v>
      </c>
      <c r="O1507">
        <v>26229</v>
      </c>
      <c r="P1507" s="1">
        <v>44203</v>
      </c>
      <c r="Q1507" s="1">
        <v>44221</v>
      </c>
      <c r="R1507" t="str" cm="1">
        <f t="array" ref="R1507:Y1507">_xlfn.XLOOKUP($N1507,'Raw - customers'!$A:$A,'Raw - customers'!$B:$I)</f>
        <v>Bee Mazonowicz</v>
      </c>
      <c r="S1507" t="str">
        <v>Bigender</v>
      </c>
      <c r="T1507">
        <v>36</v>
      </c>
      <c r="U1507" t="str">
        <v>806 O'connell CrestApt. 665</v>
      </c>
      <c r="V1507">
        <v>7155</v>
      </c>
      <c r="W1507" t="str">
        <v>South Eveshire</v>
      </c>
      <c r="X1507" t="str">
        <v>Western Australia</v>
      </c>
      <c r="Y1507" t="str">
        <v>Australia</v>
      </c>
      <c r="Z1507">
        <v>1</v>
      </c>
      <c r="AA1507" s="3" t="str">
        <f t="shared" si="47"/>
        <v>10 to 20</v>
      </c>
      <c r="AP1507" s="6">
        <v>390</v>
      </c>
      <c r="AQ1507" s="6" t="s">
        <v>1377</v>
      </c>
    </row>
    <row r="1508" spans="1:43" x14ac:dyDescent="0.25">
      <c r="A1508">
        <v>1506</v>
      </c>
      <c r="B1508">
        <v>309</v>
      </c>
      <c r="C1508">
        <v>350</v>
      </c>
      <c r="D1508">
        <v>94</v>
      </c>
      <c r="E1508">
        <v>2</v>
      </c>
      <c r="F1508">
        <v>188</v>
      </c>
      <c r="G1508" t="str">
        <f>VLOOKUP($C1508,'Raw-products'!$A$2:$H$1261,MATCH(G$1,'Raw-products'!$A$1:$H$1,0))</f>
        <v>Shirt</v>
      </c>
      <c r="H1508" t="str">
        <f>VLOOKUP($C1508,'Raw-products'!$A$2:$H$1261,MATCH(H$1,'Raw-products'!$A$1:$H$1,0))</f>
        <v>Henley</v>
      </c>
      <c r="I1508" t="str">
        <f>VLOOKUP($C1508,'Raw-products'!$A$2:$H$1261,MATCH(I$1,'Raw-products'!$A$1:$H$1,0))</f>
        <v>XS</v>
      </c>
      <c r="J1508" t="str">
        <f>VLOOKUP($C1508,'Raw-products'!$A$2:$H$1261,MATCH(J$1,'Raw-products'!$A$1:$H$1,0))</f>
        <v>red</v>
      </c>
      <c r="K1508">
        <f>VLOOKUP($C1508,'Raw-products'!$A$2:$H$1261,MATCH(K$1,'Raw-products'!$A$1:$H$1,0))</f>
        <v>92</v>
      </c>
      <c r="L1508">
        <f>VLOOKUP($C1508,'Raw-products'!$A$2:$H$1261,MATCH(L$1,'Raw-products'!$A$1:$H$1,0))</f>
        <v>62</v>
      </c>
      <c r="M1508" s="5">
        <f t="shared" si="46"/>
        <v>5704</v>
      </c>
      <c r="N1508" cm="1">
        <f t="array" ref="N1508:Q1508">_xlfn.XLOOKUP($B1508,'Raw -orders'!$A:$A,'Raw -orders'!$B:$E)</f>
        <v>390</v>
      </c>
      <c r="O1508">
        <v>26229</v>
      </c>
      <c r="P1508" s="1">
        <v>44203</v>
      </c>
      <c r="Q1508" s="1">
        <v>44221</v>
      </c>
      <c r="R1508" t="str" cm="1">
        <f t="array" ref="R1508:Y1508">_xlfn.XLOOKUP($N1508,'Raw - customers'!$A:$A,'Raw - customers'!$B:$I)</f>
        <v>Bee Mazonowicz</v>
      </c>
      <c r="S1508" t="str">
        <v>Bigender</v>
      </c>
      <c r="T1508">
        <v>36</v>
      </c>
      <c r="U1508" t="str">
        <v>806 O'connell CrestApt. 665</v>
      </c>
      <c r="V1508">
        <v>7155</v>
      </c>
      <c r="W1508" t="str">
        <v>South Eveshire</v>
      </c>
      <c r="X1508" t="str">
        <v>Western Australia</v>
      </c>
      <c r="Y1508" t="str">
        <v>Australia</v>
      </c>
      <c r="Z1508">
        <v>1</v>
      </c>
      <c r="AA1508" s="3" t="str">
        <f t="shared" si="47"/>
        <v>10 to 20</v>
      </c>
      <c r="AP1508" s="6">
        <v>390</v>
      </c>
      <c r="AQ1508" s="6" t="s">
        <v>1377</v>
      </c>
    </row>
    <row r="1509" spans="1:43" x14ac:dyDescent="0.25">
      <c r="A1509">
        <v>1507</v>
      </c>
      <c r="B1509">
        <v>310</v>
      </c>
      <c r="C1509">
        <v>640</v>
      </c>
      <c r="D1509">
        <v>93</v>
      </c>
      <c r="E1509">
        <v>2</v>
      </c>
      <c r="F1509">
        <v>186</v>
      </c>
      <c r="G1509" t="str">
        <f>VLOOKUP($C1509,'Raw-products'!$A$2:$H$1261,MATCH(G$1,'Raw-products'!$A$1:$H$1,0))</f>
        <v>Jacket</v>
      </c>
      <c r="H1509" t="str">
        <f>VLOOKUP($C1509,'Raw-products'!$A$2:$H$1261,MATCH(H$1,'Raw-products'!$A$1:$H$1,0))</f>
        <v>Coach</v>
      </c>
      <c r="I1509" t="str">
        <f>VLOOKUP($C1509,'Raw-products'!$A$2:$H$1261,MATCH(I$1,'Raw-products'!$A$1:$H$1,0))</f>
        <v>XS</v>
      </c>
      <c r="J1509" t="str">
        <f>VLOOKUP($C1509,'Raw-products'!$A$2:$H$1261,MATCH(J$1,'Raw-products'!$A$1:$H$1,0))</f>
        <v>yellow</v>
      </c>
      <c r="K1509">
        <f>VLOOKUP($C1509,'Raw-products'!$A$2:$H$1261,MATCH(K$1,'Raw-products'!$A$1:$H$1,0))</f>
        <v>115</v>
      </c>
      <c r="L1509">
        <f>VLOOKUP($C1509,'Raw-products'!$A$2:$H$1261,MATCH(L$1,'Raw-products'!$A$1:$H$1,0))</f>
        <v>52</v>
      </c>
      <c r="M1509" s="5">
        <f t="shared" si="46"/>
        <v>5980</v>
      </c>
      <c r="N1509" cm="1">
        <f t="array" ref="N1509:Q1509">_xlfn.XLOOKUP($B1509,'Raw -orders'!$A:$A,'Raw -orders'!$B:$E)</f>
        <v>348</v>
      </c>
      <c r="O1509">
        <v>18372</v>
      </c>
      <c r="P1509" s="1">
        <v>44311</v>
      </c>
      <c r="Q1509" s="1">
        <v>44331</v>
      </c>
      <c r="R1509" t="str" cm="1">
        <f t="array" ref="R1509:Y1509">_xlfn.XLOOKUP($N1509,'Raw - customers'!$A:$A,'Raw - customers'!$B:$I)</f>
        <v>Thorny Nornable</v>
      </c>
      <c r="S1509" t="str">
        <v>Genderqueer</v>
      </c>
      <c r="T1509">
        <v>76</v>
      </c>
      <c r="U1509" t="str">
        <v>4070 Nathan CircuitSuite 296</v>
      </c>
      <c r="V1509">
        <v>1840</v>
      </c>
      <c r="W1509" t="str">
        <v>Rubyfort</v>
      </c>
      <c r="X1509" t="str">
        <v>Tasmania</v>
      </c>
      <c r="Y1509" t="str">
        <v>Australia</v>
      </c>
      <c r="Z1509">
        <v>4</v>
      </c>
      <c r="AA1509" s="3" t="str">
        <f t="shared" si="47"/>
        <v>10 to 20</v>
      </c>
      <c r="AP1509" s="6">
        <v>348</v>
      </c>
      <c r="AQ1509" s="6" t="s">
        <v>1414</v>
      </c>
    </row>
    <row r="1510" spans="1:43" x14ac:dyDescent="0.25">
      <c r="A1510">
        <v>1508</v>
      </c>
      <c r="B1510">
        <v>310</v>
      </c>
      <c r="C1510">
        <v>1036</v>
      </c>
      <c r="D1510">
        <v>90</v>
      </c>
      <c r="E1510">
        <v>2</v>
      </c>
      <c r="F1510">
        <v>180</v>
      </c>
      <c r="G1510" t="str">
        <f>VLOOKUP($C1510,'Raw-products'!$A$2:$H$1261,MATCH(G$1,'Raw-products'!$A$1:$H$1,0))</f>
        <v>Trousers</v>
      </c>
      <c r="H1510" t="str">
        <f>VLOOKUP($C1510,'Raw-products'!$A$2:$H$1261,MATCH(H$1,'Raw-products'!$A$1:$H$1,0))</f>
        <v>Relaxed Leg</v>
      </c>
      <c r="I1510" t="str">
        <f>VLOOKUP($C1510,'Raw-products'!$A$2:$H$1261,MATCH(I$1,'Raw-products'!$A$1:$H$1,0))</f>
        <v>S</v>
      </c>
      <c r="J1510" t="str">
        <f>VLOOKUP($C1510,'Raw-products'!$A$2:$H$1261,MATCH(J$1,'Raw-products'!$A$1:$H$1,0))</f>
        <v>blue</v>
      </c>
      <c r="K1510">
        <f>VLOOKUP($C1510,'Raw-products'!$A$2:$H$1261,MATCH(K$1,'Raw-products'!$A$1:$H$1,0))</f>
        <v>95</v>
      </c>
      <c r="L1510">
        <f>VLOOKUP($C1510,'Raw-products'!$A$2:$H$1261,MATCH(L$1,'Raw-products'!$A$1:$H$1,0))</f>
        <v>57</v>
      </c>
      <c r="M1510" s="5">
        <f t="shared" si="46"/>
        <v>5415</v>
      </c>
      <c r="N1510" cm="1">
        <f t="array" ref="N1510:Q1510">_xlfn.XLOOKUP($B1510,'Raw -orders'!$A:$A,'Raw -orders'!$B:$E)</f>
        <v>348</v>
      </c>
      <c r="O1510">
        <v>18372</v>
      </c>
      <c r="P1510" s="1">
        <v>44311</v>
      </c>
      <c r="Q1510" s="1">
        <v>44331</v>
      </c>
      <c r="R1510" t="str" cm="1">
        <f t="array" ref="R1510:Y1510">_xlfn.XLOOKUP($N1510,'Raw - customers'!$A:$A,'Raw - customers'!$B:$I)</f>
        <v>Thorny Nornable</v>
      </c>
      <c r="S1510" t="str">
        <v>Genderqueer</v>
      </c>
      <c r="T1510">
        <v>76</v>
      </c>
      <c r="U1510" t="str">
        <v>4070 Nathan CircuitSuite 296</v>
      </c>
      <c r="V1510">
        <v>1840</v>
      </c>
      <c r="W1510" t="str">
        <v>Rubyfort</v>
      </c>
      <c r="X1510" t="str">
        <v>Tasmania</v>
      </c>
      <c r="Y1510" t="str">
        <v>Australia</v>
      </c>
      <c r="Z1510">
        <v>4</v>
      </c>
      <c r="AA1510" s="3" t="str">
        <f t="shared" si="47"/>
        <v>10 to 20</v>
      </c>
      <c r="AP1510" s="6">
        <v>348</v>
      </c>
      <c r="AQ1510" s="6" t="s">
        <v>1414</v>
      </c>
    </row>
    <row r="1511" spans="1:43" x14ac:dyDescent="0.25">
      <c r="A1511">
        <v>1509</v>
      </c>
      <c r="B1511">
        <v>310</v>
      </c>
      <c r="C1511">
        <v>78</v>
      </c>
      <c r="D1511">
        <v>118</v>
      </c>
      <c r="E1511">
        <v>1</v>
      </c>
      <c r="F1511">
        <v>118</v>
      </c>
      <c r="G1511" t="str">
        <f>VLOOKUP($C1511,'Raw-products'!$A$2:$H$1261,MATCH(G$1,'Raw-products'!$A$1:$H$1,0))</f>
        <v>Shirt</v>
      </c>
      <c r="H1511" t="str">
        <f>VLOOKUP($C1511,'Raw-products'!$A$2:$H$1261,MATCH(H$1,'Raw-products'!$A$1:$H$1,0))</f>
        <v>Flannel</v>
      </c>
      <c r="I1511" t="str">
        <f>VLOOKUP($C1511,'Raw-products'!$A$2:$H$1261,MATCH(I$1,'Raw-products'!$A$1:$H$1,0))</f>
        <v>L</v>
      </c>
      <c r="J1511" t="str">
        <f>VLOOKUP($C1511,'Raw-products'!$A$2:$H$1261,MATCH(J$1,'Raw-products'!$A$1:$H$1,0))</f>
        <v>orange</v>
      </c>
      <c r="K1511">
        <f>VLOOKUP($C1511,'Raw-products'!$A$2:$H$1261,MATCH(K$1,'Raw-products'!$A$1:$H$1,0))</f>
        <v>96</v>
      </c>
      <c r="L1511">
        <f>VLOOKUP($C1511,'Raw-products'!$A$2:$H$1261,MATCH(L$1,'Raw-products'!$A$1:$H$1,0))</f>
        <v>59</v>
      </c>
      <c r="M1511" s="5">
        <f t="shared" si="46"/>
        <v>5664</v>
      </c>
      <c r="N1511" cm="1">
        <f t="array" ref="N1511:Q1511">_xlfn.XLOOKUP($B1511,'Raw -orders'!$A:$A,'Raw -orders'!$B:$E)</f>
        <v>348</v>
      </c>
      <c r="O1511">
        <v>18372</v>
      </c>
      <c r="P1511" s="1">
        <v>44311</v>
      </c>
      <c r="Q1511" s="1">
        <v>44331</v>
      </c>
      <c r="R1511" t="str" cm="1">
        <f t="array" ref="R1511:Y1511">_xlfn.XLOOKUP($N1511,'Raw - customers'!$A:$A,'Raw - customers'!$B:$I)</f>
        <v>Thorny Nornable</v>
      </c>
      <c r="S1511" t="str">
        <v>Genderqueer</v>
      </c>
      <c r="T1511">
        <v>76</v>
      </c>
      <c r="U1511" t="str">
        <v>4070 Nathan CircuitSuite 296</v>
      </c>
      <c r="V1511">
        <v>1840</v>
      </c>
      <c r="W1511" t="str">
        <v>Rubyfort</v>
      </c>
      <c r="X1511" t="str">
        <v>Tasmania</v>
      </c>
      <c r="Y1511" t="str">
        <v>Australia</v>
      </c>
      <c r="Z1511">
        <v>4</v>
      </c>
      <c r="AA1511" s="3" t="str">
        <f t="shared" si="47"/>
        <v>10 to 20</v>
      </c>
      <c r="AP1511" s="6">
        <v>348</v>
      </c>
      <c r="AQ1511" s="6" t="s">
        <v>1414</v>
      </c>
    </row>
    <row r="1512" spans="1:43" x14ac:dyDescent="0.25">
      <c r="A1512">
        <v>1510</v>
      </c>
      <c r="B1512">
        <v>310</v>
      </c>
      <c r="C1512">
        <v>1105</v>
      </c>
      <c r="D1512">
        <v>115</v>
      </c>
      <c r="E1512">
        <v>3</v>
      </c>
      <c r="F1512">
        <v>345</v>
      </c>
      <c r="G1512" t="str">
        <f>VLOOKUP($C1512,'Raw-products'!$A$2:$H$1261,MATCH(G$1,'Raw-products'!$A$1:$H$1,0))</f>
        <v>Trousers</v>
      </c>
      <c r="H1512" t="str">
        <f>VLOOKUP($C1512,'Raw-products'!$A$2:$H$1261,MATCH(H$1,'Raw-products'!$A$1:$H$1,0))</f>
        <v>Cropped</v>
      </c>
      <c r="I1512" t="str">
        <f>VLOOKUP($C1512,'Raw-products'!$A$2:$H$1261,MATCH(I$1,'Raw-products'!$A$1:$H$1,0))</f>
        <v>XS</v>
      </c>
      <c r="J1512" t="str">
        <f>VLOOKUP($C1512,'Raw-products'!$A$2:$H$1261,MATCH(J$1,'Raw-products'!$A$1:$H$1,0))</f>
        <v>blue</v>
      </c>
      <c r="K1512">
        <f>VLOOKUP($C1512,'Raw-products'!$A$2:$H$1261,MATCH(K$1,'Raw-products'!$A$1:$H$1,0))</f>
        <v>99</v>
      </c>
      <c r="L1512">
        <f>VLOOKUP($C1512,'Raw-products'!$A$2:$H$1261,MATCH(L$1,'Raw-products'!$A$1:$H$1,0))</f>
        <v>47</v>
      </c>
      <c r="M1512" s="5">
        <f t="shared" si="46"/>
        <v>4653</v>
      </c>
      <c r="N1512" cm="1">
        <f t="array" ref="N1512:Q1512">_xlfn.XLOOKUP($B1512,'Raw -orders'!$A:$A,'Raw -orders'!$B:$E)</f>
        <v>348</v>
      </c>
      <c r="O1512">
        <v>18372</v>
      </c>
      <c r="P1512" s="1">
        <v>44311</v>
      </c>
      <c r="Q1512" s="1">
        <v>44331</v>
      </c>
      <c r="R1512" t="str" cm="1">
        <f t="array" ref="R1512:Y1512">_xlfn.XLOOKUP($N1512,'Raw - customers'!$A:$A,'Raw - customers'!$B:$I)</f>
        <v>Thorny Nornable</v>
      </c>
      <c r="S1512" t="str">
        <v>Genderqueer</v>
      </c>
      <c r="T1512">
        <v>76</v>
      </c>
      <c r="U1512" t="str">
        <v>4070 Nathan CircuitSuite 296</v>
      </c>
      <c r="V1512">
        <v>1840</v>
      </c>
      <c r="W1512" t="str">
        <v>Rubyfort</v>
      </c>
      <c r="X1512" t="str">
        <v>Tasmania</v>
      </c>
      <c r="Y1512" t="str">
        <v>Australia</v>
      </c>
      <c r="Z1512">
        <v>4</v>
      </c>
      <c r="AA1512" s="3" t="str">
        <f t="shared" si="47"/>
        <v>10 to 20</v>
      </c>
      <c r="AP1512" s="6">
        <v>348</v>
      </c>
      <c r="AQ1512" s="6" t="s">
        <v>1414</v>
      </c>
    </row>
    <row r="1513" spans="1:43" x14ac:dyDescent="0.25">
      <c r="A1513">
        <v>1511</v>
      </c>
      <c r="B1513">
        <v>310</v>
      </c>
      <c r="C1513">
        <v>870</v>
      </c>
      <c r="D1513">
        <v>113</v>
      </c>
      <c r="E1513">
        <v>2</v>
      </c>
      <c r="F1513">
        <v>226</v>
      </c>
      <c r="G1513" t="str">
        <f>VLOOKUP($C1513,'Raw-products'!$A$2:$H$1261,MATCH(G$1,'Raw-products'!$A$1:$H$1,0))</f>
        <v>Trousers</v>
      </c>
      <c r="H1513" t="str">
        <f>VLOOKUP($C1513,'Raw-products'!$A$2:$H$1261,MATCH(H$1,'Raw-products'!$A$1:$H$1,0))</f>
        <v>Chinos</v>
      </c>
      <c r="I1513" t="str">
        <f>VLOOKUP($C1513,'Raw-products'!$A$2:$H$1261,MATCH(I$1,'Raw-products'!$A$1:$H$1,0))</f>
        <v>XS</v>
      </c>
      <c r="J1513" t="str">
        <f>VLOOKUP($C1513,'Raw-products'!$A$2:$H$1261,MATCH(J$1,'Raw-products'!$A$1:$H$1,0))</f>
        <v>violet</v>
      </c>
      <c r="K1513">
        <f>VLOOKUP($C1513,'Raw-products'!$A$2:$H$1261,MATCH(K$1,'Raw-products'!$A$1:$H$1,0))</f>
        <v>100</v>
      </c>
      <c r="L1513">
        <f>VLOOKUP($C1513,'Raw-products'!$A$2:$H$1261,MATCH(L$1,'Raw-products'!$A$1:$H$1,0))</f>
        <v>72</v>
      </c>
      <c r="M1513" s="5">
        <f t="shared" si="46"/>
        <v>7200</v>
      </c>
      <c r="N1513" cm="1">
        <f t="array" ref="N1513:Q1513">_xlfn.XLOOKUP($B1513,'Raw -orders'!$A:$A,'Raw -orders'!$B:$E)</f>
        <v>348</v>
      </c>
      <c r="O1513">
        <v>18372</v>
      </c>
      <c r="P1513" s="1">
        <v>44311</v>
      </c>
      <c r="Q1513" s="1">
        <v>44331</v>
      </c>
      <c r="R1513" t="str" cm="1">
        <f t="array" ref="R1513:Y1513">_xlfn.XLOOKUP($N1513,'Raw - customers'!$A:$A,'Raw - customers'!$B:$I)</f>
        <v>Thorny Nornable</v>
      </c>
      <c r="S1513" t="str">
        <v>Genderqueer</v>
      </c>
      <c r="T1513">
        <v>76</v>
      </c>
      <c r="U1513" t="str">
        <v>4070 Nathan CircuitSuite 296</v>
      </c>
      <c r="V1513">
        <v>1840</v>
      </c>
      <c r="W1513" t="str">
        <v>Rubyfort</v>
      </c>
      <c r="X1513" t="str">
        <v>Tasmania</v>
      </c>
      <c r="Y1513" t="str">
        <v>Australia</v>
      </c>
      <c r="Z1513">
        <v>4</v>
      </c>
      <c r="AA1513" s="3" t="str">
        <f t="shared" si="47"/>
        <v>10 to 20</v>
      </c>
      <c r="AP1513" s="6">
        <v>348</v>
      </c>
      <c r="AQ1513" s="6" t="s">
        <v>1414</v>
      </c>
    </row>
    <row r="1514" spans="1:43" x14ac:dyDescent="0.25">
      <c r="A1514">
        <v>1512</v>
      </c>
      <c r="B1514">
        <v>311</v>
      </c>
      <c r="C1514">
        <v>317</v>
      </c>
      <c r="D1514">
        <v>109</v>
      </c>
      <c r="E1514">
        <v>2</v>
      </c>
      <c r="F1514">
        <v>218</v>
      </c>
      <c r="G1514" t="str">
        <f>VLOOKUP($C1514,'Raw-products'!$A$2:$H$1261,MATCH(G$1,'Raw-products'!$A$1:$H$1,0))</f>
        <v>Shirt</v>
      </c>
      <c r="H1514" t="str">
        <f>VLOOKUP($C1514,'Raw-products'!$A$2:$H$1261,MATCH(H$1,'Raw-products'!$A$1:$H$1,0))</f>
        <v>Mandarin Collar</v>
      </c>
      <c r="I1514" t="str">
        <f>VLOOKUP($C1514,'Raw-products'!$A$2:$H$1261,MATCH(I$1,'Raw-products'!$A$1:$H$1,0))</f>
        <v>M</v>
      </c>
      <c r="J1514" t="str">
        <f>VLOOKUP($C1514,'Raw-products'!$A$2:$H$1261,MATCH(J$1,'Raw-products'!$A$1:$H$1,0))</f>
        <v>red</v>
      </c>
      <c r="K1514">
        <f>VLOOKUP($C1514,'Raw-products'!$A$2:$H$1261,MATCH(K$1,'Raw-products'!$A$1:$H$1,0))</f>
        <v>108</v>
      </c>
      <c r="L1514">
        <f>VLOOKUP($C1514,'Raw-products'!$A$2:$H$1261,MATCH(L$1,'Raw-products'!$A$1:$H$1,0))</f>
        <v>60</v>
      </c>
      <c r="M1514" s="5">
        <f t="shared" si="46"/>
        <v>6480</v>
      </c>
      <c r="N1514" cm="1">
        <f t="array" ref="N1514:Q1514">_xlfn.XLOOKUP($B1514,'Raw -orders'!$A:$A,'Raw -orders'!$B:$E)</f>
        <v>807</v>
      </c>
      <c r="O1514">
        <v>21226</v>
      </c>
      <c r="P1514" s="1">
        <v>44262</v>
      </c>
      <c r="Q1514" s="1">
        <v>44280</v>
      </c>
      <c r="R1514" t="str" cm="1">
        <f t="array" ref="R1514:Y1514">_xlfn.XLOOKUP($N1514,'Raw - customers'!$A:$A,'Raw - customers'!$B:$I)</f>
        <v>Dena Banbrick</v>
      </c>
      <c r="S1514" t="str">
        <v>Polygender</v>
      </c>
      <c r="T1514">
        <v>26</v>
      </c>
      <c r="U1514" t="str">
        <v>80 Adam HillSuite 633</v>
      </c>
      <c r="V1514">
        <v>953</v>
      </c>
      <c r="W1514" t="str">
        <v>Tylershire</v>
      </c>
      <c r="X1514" t="str">
        <v>Queensland</v>
      </c>
      <c r="Y1514" t="str">
        <v>Australia</v>
      </c>
      <c r="Z1514">
        <v>3</v>
      </c>
      <c r="AA1514" s="3" t="str">
        <f t="shared" si="47"/>
        <v>10 to 20</v>
      </c>
      <c r="AP1514" s="6">
        <v>807</v>
      </c>
      <c r="AQ1514" s="6" t="s">
        <v>1355</v>
      </c>
    </row>
    <row r="1515" spans="1:43" x14ac:dyDescent="0.25">
      <c r="A1515">
        <v>1513</v>
      </c>
      <c r="B1515">
        <v>311</v>
      </c>
      <c r="C1515">
        <v>39</v>
      </c>
      <c r="D1515">
        <v>104</v>
      </c>
      <c r="E1515">
        <v>3</v>
      </c>
      <c r="F1515">
        <v>312</v>
      </c>
      <c r="G1515" t="str">
        <f>VLOOKUP($C1515,'Raw-products'!$A$2:$H$1261,MATCH(G$1,'Raw-products'!$A$1:$H$1,0))</f>
        <v>Shirt</v>
      </c>
      <c r="H1515" t="str">
        <f>VLOOKUP($C1515,'Raw-products'!$A$2:$H$1261,MATCH(H$1,'Raw-products'!$A$1:$H$1,0))</f>
        <v>Dress</v>
      </c>
      <c r="I1515" t="str">
        <f>VLOOKUP($C1515,'Raw-products'!$A$2:$H$1261,MATCH(I$1,'Raw-products'!$A$1:$H$1,0))</f>
        <v>XL</v>
      </c>
      <c r="J1515" t="str">
        <f>VLOOKUP($C1515,'Raw-products'!$A$2:$H$1261,MATCH(J$1,'Raw-products'!$A$1:$H$1,0))</f>
        <v>red</v>
      </c>
      <c r="K1515">
        <f>VLOOKUP($C1515,'Raw-products'!$A$2:$H$1261,MATCH(K$1,'Raw-products'!$A$1:$H$1,0))</f>
        <v>119</v>
      </c>
      <c r="L1515">
        <f>VLOOKUP($C1515,'Raw-products'!$A$2:$H$1261,MATCH(L$1,'Raw-products'!$A$1:$H$1,0))</f>
        <v>47</v>
      </c>
      <c r="M1515" s="5">
        <f t="shared" si="46"/>
        <v>5593</v>
      </c>
      <c r="N1515" cm="1">
        <f t="array" ref="N1515:Q1515">_xlfn.XLOOKUP($B1515,'Raw -orders'!$A:$A,'Raw -orders'!$B:$E)</f>
        <v>807</v>
      </c>
      <c r="O1515">
        <v>21226</v>
      </c>
      <c r="P1515" s="1">
        <v>44262</v>
      </c>
      <c r="Q1515" s="1">
        <v>44280</v>
      </c>
      <c r="R1515" t="str" cm="1">
        <f t="array" ref="R1515:Y1515">_xlfn.XLOOKUP($N1515,'Raw - customers'!$A:$A,'Raw - customers'!$B:$I)</f>
        <v>Dena Banbrick</v>
      </c>
      <c r="S1515" t="str">
        <v>Polygender</v>
      </c>
      <c r="T1515">
        <v>26</v>
      </c>
      <c r="U1515" t="str">
        <v>80 Adam HillSuite 633</v>
      </c>
      <c r="V1515">
        <v>953</v>
      </c>
      <c r="W1515" t="str">
        <v>Tylershire</v>
      </c>
      <c r="X1515" t="str">
        <v>Queensland</v>
      </c>
      <c r="Y1515" t="str">
        <v>Australia</v>
      </c>
      <c r="Z1515">
        <v>3</v>
      </c>
      <c r="AA1515" s="3" t="str">
        <f t="shared" si="47"/>
        <v>10 to 20</v>
      </c>
      <c r="AP1515" s="6">
        <v>807</v>
      </c>
      <c r="AQ1515" s="6" t="s">
        <v>1355</v>
      </c>
    </row>
    <row r="1516" spans="1:43" x14ac:dyDescent="0.25">
      <c r="A1516">
        <v>1514</v>
      </c>
      <c r="B1516">
        <v>311</v>
      </c>
      <c r="C1516">
        <v>399</v>
      </c>
      <c r="D1516">
        <v>119</v>
      </c>
      <c r="E1516">
        <v>1</v>
      </c>
      <c r="F1516">
        <v>119</v>
      </c>
      <c r="G1516" t="str">
        <f>VLOOKUP($C1516,'Raw-products'!$A$2:$H$1261,MATCH(G$1,'Raw-products'!$A$1:$H$1,0))</f>
        <v>Shirt</v>
      </c>
      <c r="H1516" t="str">
        <f>VLOOKUP($C1516,'Raw-products'!$A$2:$H$1261,MATCH(H$1,'Raw-products'!$A$1:$H$1,0))</f>
        <v>Casual Slim Fit</v>
      </c>
      <c r="I1516" t="str">
        <f>VLOOKUP($C1516,'Raw-products'!$A$2:$H$1261,MATCH(I$1,'Raw-products'!$A$1:$H$1,0))</f>
        <v>XL</v>
      </c>
      <c r="J1516" t="str">
        <f>VLOOKUP($C1516,'Raw-products'!$A$2:$H$1261,MATCH(J$1,'Raw-products'!$A$1:$H$1,0))</f>
        <v>yellow</v>
      </c>
      <c r="K1516">
        <f>VLOOKUP($C1516,'Raw-products'!$A$2:$H$1261,MATCH(K$1,'Raw-products'!$A$1:$H$1,0))</f>
        <v>113</v>
      </c>
      <c r="L1516">
        <f>VLOOKUP($C1516,'Raw-products'!$A$2:$H$1261,MATCH(L$1,'Raw-products'!$A$1:$H$1,0))</f>
        <v>78</v>
      </c>
      <c r="M1516" s="5">
        <f t="shared" si="46"/>
        <v>8814</v>
      </c>
      <c r="N1516" cm="1">
        <f t="array" ref="N1516:Q1516">_xlfn.XLOOKUP($B1516,'Raw -orders'!$A:$A,'Raw -orders'!$B:$E)</f>
        <v>807</v>
      </c>
      <c r="O1516">
        <v>21226</v>
      </c>
      <c r="P1516" s="1">
        <v>44262</v>
      </c>
      <c r="Q1516" s="1">
        <v>44280</v>
      </c>
      <c r="R1516" t="str" cm="1">
        <f t="array" ref="R1516:Y1516">_xlfn.XLOOKUP($N1516,'Raw - customers'!$A:$A,'Raw - customers'!$B:$I)</f>
        <v>Dena Banbrick</v>
      </c>
      <c r="S1516" t="str">
        <v>Polygender</v>
      </c>
      <c r="T1516">
        <v>26</v>
      </c>
      <c r="U1516" t="str">
        <v>80 Adam HillSuite 633</v>
      </c>
      <c r="V1516">
        <v>953</v>
      </c>
      <c r="W1516" t="str">
        <v>Tylershire</v>
      </c>
      <c r="X1516" t="str">
        <v>Queensland</v>
      </c>
      <c r="Y1516" t="str">
        <v>Australia</v>
      </c>
      <c r="Z1516">
        <v>3</v>
      </c>
      <c r="AA1516" s="3" t="str">
        <f t="shared" si="47"/>
        <v>10 to 20</v>
      </c>
      <c r="AP1516" s="6">
        <v>807</v>
      </c>
      <c r="AQ1516" s="6" t="s">
        <v>1355</v>
      </c>
    </row>
    <row r="1517" spans="1:43" x14ac:dyDescent="0.25">
      <c r="A1517">
        <v>1515</v>
      </c>
      <c r="B1517">
        <v>311</v>
      </c>
      <c r="C1517">
        <v>1191</v>
      </c>
      <c r="D1517">
        <v>105</v>
      </c>
      <c r="E1517">
        <v>1</v>
      </c>
      <c r="F1517">
        <v>105</v>
      </c>
      <c r="G1517" t="str">
        <f>VLOOKUP($C1517,'Raw-products'!$A$2:$H$1261,MATCH(G$1,'Raw-products'!$A$1:$H$1,0))</f>
        <v>Trousers</v>
      </c>
      <c r="H1517" t="str">
        <f>VLOOKUP($C1517,'Raw-products'!$A$2:$H$1261,MATCH(H$1,'Raw-products'!$A$1:$H$1,0))</f>
        <v>Pleated</v>
      </c>
      <c r="I1517" t="str">
        <f>VLOOKUP($C1517,'Raw-products'!$A$2:$H$1261,MATCH(I$1,'Raw-products'!$A$1:$H$1,0))</f>
        <v>S</v>
      </c>
      <c r="J1517" t="str">
        <f>VLOOKUP($C1517,'Raw-products'!$A$2:$H$1261,MATCH(J$1,'Raw-products'!$A$1:$H$1,0))</f>
        <v>red</v>
      </c>
      <c r="K1517">
        <f>VLOOKUP($C1517,'Raw-products'!$A$2:$H$1261,MATCH(K$1,'Raw-products'!$A$1:$H$1,0))</f>
        <v>90</v>
      </c>
      <c r="L1517">
        <f>VLOOKUP($C1517,'Raw-products'!$A$2:$H$1261,MATCH(L$1,'Raw-products'!$A$1:$H$1,0))</f>
        <v>78</v>
      </c>
      <c r="M1517" s="5">
        <f t="shared" si="46"/>
        <v>7020</v>
      </c>
      <c r="N1517" cm="1">
        <f t="array" ref="N1517:Q1517">_xlfn.XLOOKUP($B1517,'Raw -orders'!$A:$A,'Raw -orders'!$B:$E)</f>
        <v>807</v>
      </c>
      <c r="O1517">
        <v>21226</v>
      </c>
      <c r="P1517" s="1">
        <v>44262</v>
      </c>
      <c r="Q1517" s="1">
        <v>44280</v>
      </c>
      <c r="R1517" t="str" cm="1">
        <f t="array" ref="R1517:Y1517">_xlfn.XLOOKUP($N1517,'Raw - customers'!$A:$A,'Raw - customers'!$B:$I)</f>
        <v>Dena Banbrick</v>
      </c>
      <c r="S1517" t="str">
        <v>Polygender</v>
      </c>
      <c r="T1517">
        <v>26</v>
      </c>
      <c r="U1517" t="str">
        <v>80 Adam HillSuite 633</v>
      </c>
      <c r="V1517">
        <v>953</v>
      </c>
      <c r="W1517" t="str">
        <v>Tylershire</v>
      </c>
      <c r="X1517" t="str">
        <v>Queensland</v>
      </c>
      <c r="Y1517" t="str">
        <v>Australia</v>
      </c>
      <c r="Z1517">
        <v>3</v>
      </c>
      <c r="AA1517" s="3" t="str">
        <f t="shared" si="47"/>
        <v>10 to 20</v>
      </c>
      <c r="AP1517" s="6">
        <v>807</v>
      </c>
      <c r="AQ1517" s="6" t="s">
        <v>1355</v>
      </c>
    </row>
    <row r="1518" spans="1:43" x14ac:dyDescent="0.25">
      <c r="A1518">
        <v>1516</v>
      </c>
      <c r="B1518">
        <v>312</v>
      </c>
      <c r="C1518">
        <v>285</v>
      </c>
      <c r="D1518">
        <v>105</v>
      </c>
      <c r="E1518">
        <v>2</v>
      </c>
      <c r="F1518">
        <v>210</v>
      </c>
      <c r="G1518" t="str">
        <f>VLOOKUP($C1518,'Raw-products'!$A$2:$H$1261,MATCH(G$1,'Raw-products'!$A$1:$H$1,0))</f>
        <v>Shirt</v>
      </c>
      <c r="H1518" t="str">
        <f>VLOOKUP($C1518,'Raw-products'!$A$2:$H$1261,MATCH(H$1,'Raw-products'!$A$1:$H$1,0))</f>
        <v>Cuban Collar</v>
      </c>
      <c r="I1518" t="str">
        <f>VLOOKUP($C1518,'Raw-products'!$A$2:$H$1261,MATCH(I$1,'Raw-products'!$A$1:$H$1,0))</f>
        <v>XS</v>
      </c>
      <c r="J1518" t="str">
        <f>VLOOKUP($C1518,'Raw-products'!$A$2:$H$1261,MATCH(J$1,'Raw-products'!$A$1:$H$1,0))</f>
        <v>orange</v>
      </c>
      <c r="K1518">
        <f>VLOOKUP($C1518,'Raw-products'!$A$2:$H$1261,MATCH(K$1,'Raw-products'!$A$1:$H$1,0))</f>
        <v>93</v>
      </c>
      <c r="L1518">
        <f>VLOOKUP($C1518,'Raw-products'!$A$2:$H$1261,MATCH(L$1,'Raw-products'!$A$1:$H$1,0))</f>
        <v>62</v>
      </c>
      <c r="M1518" s="5">
        <f t="shared" si="46"/>
        <v>5766</v>
      </c>
      <c r="N1518" cm="1">
        <f t="array" ref="N1518:Q1518">_xlfn.XLOOKUP($B1518,'Raw -orders'!$A:$A,'Raw -orders'!$B:$E)</f>
        <v>683</v>
      </c>
      <c r="O1518">
        <v>38591</v>
      </c>
      <c r="P1518" s="1">
        <v>44383</v>
      </c>
      <c r="Q1518" s="1">
        <v>44408</v>
      </c>
      <c r="R1518" t="str" cm="1">
        <f t="array" ref="R1518:Y1518">_xlfn.XLOOKUP($N1518,'Raw - customers'!$A:$A,'Raw - customers'!$B:$I)</f>
        <v>Esteban Hensmans</v>
      </c>
      <c r="S1518" t="str">
        <v>Genderfluid</v>
      </c>
      <c r="T1518">
        <v>45</v>
      </c>
      <c r="U1518" t="str">
        <v>098 Clarke ParkwayApt. 312</v>
      </c>
      <c r="V1518">
        <v>3661</v>
      </c>
      <c r="W1518" t="str">
        <v>West Finnberg</v>
      </c>
      <c r="X1518" t="str">
        <v>Australian Capital Territory</v>
      </c>
      <c r="Y1518" t="str">
        <v>Australia</v>
      </c>
      <c r="Z1518">
        <v>7</v>
      </c>
      <c r="AA1518" s="3" t="str">
        <f t="shared" si="47"/>
        <v>20 to 30</v>
      </c>
      <c r="AP1518" s="6">
        <v>683</v>
      </c>
      <c r="AQ1518" s="6" t="s">
        <v>1350</v>
      </c>
    </row>
    <row r="1519" spans="1:43" x14ac:dyDescent="0.25">
      <c r="A1519">
        <v>1517</v>
      </c>
      <c r="B1519">
        <v>312</v>
      </c>
      <c r="C1519">
        <v>31</v>
      </c>
      <c r="D1519">
        <v>96</v>
      </c>
      <c r="E1519">
        <v>2</v>
      </c>
      <c r="F1519">
        <v>192</v>
      </c>
      <c r="G1519" t="str">
        <f>VLOOKUP($C1519,'Raw-products'!$A$2:$H$1261,MATCH(G$1,'Raw-products'!$A$1:$H$1,0))</f>
        <v>Shirt</v>
      </c>
      <c r="H1519" t="str">
        <f>VLOOKUP($C1519,'Raw-products'!$A$2:$H$1261,MATCH(H$1,'Raw-products'!$A$1:$H$1,0))</f>
        <v>Oxford Cloth</v>
      </c>
      <c r="I1519" t="str">
        <f>VLOOKUP($C1519,'Raw-products'!$A$2:$H$1261,MATCH(I$1,'Raw-products'!$A$1:$H$1,0))</f>
        <v>S</v>
      </c>
      <c r="J1519" t="str">
        <f>VLOOKUP($C1519,'Raw-products'!$A$2:$H$1261,MATCH(J$1,'Raw-products'!$A$1:$H$1,0))</f>
        <v>violet</v>
      </c>
      <c r="K1519">
        <f>VLOOKUP($C1519,'Raw-products'!$A$2:$H$1261,MATCH(K$1,'Raw-products'!$A$1:$H$1,0))</f>
        <v>114</v>
      </c>
      <c r="L1519">
        <f>VLOOKUP($C1519,'Raw-products'!$A$2:$H$1261,MATCH(L$1,'Raw-products'!$A$1:$H$1,0))</f>
        <v>41</v>
      </c>
      <c r="M1519" s="5">
        <f t="shared" si="46"/>
        <v>4674</v>
      </c>
      <c r="N1519" cm="1">
        <f t="array" ref="N1519:Q1519">_xlfn.XLOOKUP($B1519,'Raw -orders'!$A:$A,'Raw -orders'!$B:$E)</f>
        <v>683</v>
      </c>
      <c r="O1519">
        <v>38591</v>
      </c>
      <c r="P1519" s="1">
        <v>44383</v>
      </c>
      <c r="Q1519" s="1">
        <v>44408</v>
      </c>
      <c r="R1519" t="str" cm="1">
        <f t="array" ref="R1519:Y1519">_xlfn.XLOOKUP($N1519,'Raw - customers'!$A:$A,'Raw - customers'!$B:$I)</f>
        <v>Esteban Hensmans</v>
      </c>
      <c r="S1519" t="str">
        <v>Genderfluid</v>
      </c>
      <c r="T1519">
        <v>45</v>
      </c>
      <c r="U1519" t="str">
        <v>098 Clarke ParkwayApt. 312</v>
      </c>
      <c r="V1519">
        <v>3661</v>
      </c>
      <c r="W1519" t="str">
        <v>West Finnberg</v>
      </c>
      <c r="X1519" t="str">
        <v>Australian Capital Territory</v>
      </c>
      <c r="Y1519" t="str">
        <v>Australia</v>
      </c>
      <c r="Z1519">
        <v>7</v>
      </c>
      <c r="AA1519" s="3" t="str">
        <f t="shared" si="47"/>
        <v>20 to 30</v>
      </c>
      <c r="AP1519" s="6">
        <v>683</v>
      </c>
      <c r="AQ1519" s="6" t="s">
        <v>1350</v>
      </c>
    </row>
    <row r="1520" spans="1:43" x14ac:dyDescent="0.25">
      <c r="A1520">
        <v>1518</v>
      </c>
      <c r="B1520">
        <v>312</v>
      </c>
      <c r="C1520">
        <v>899</v>
      </c>
      <c r="D1520">
        <v>94</v>
      </c>
      <c r="E1520">
        <v>3</v>
      </c>
      <c r="F1520">
        <v>282</v>
      </c>
      <c r="G1520" t="str">
        <f>VLOOKUP($C1520,'Raw-products'!$A$2:$H$1261,MATCH(G$1,'Raw-products'!$A$1:$H$1,0))</f>
        <v>Trousers</v>
      </c>
      <c r="H1520" t="str">
        <f>VLOOKUP($C1520,'Raw-products'!$A$2:$H$1261,MATCH(H$1,'Raw-products'!$A$1:$H$1,0))</f>
        <v>Cords</v>
      </c>
      <c r="I1520" t="str">
        <f>VLOOKUP($C1520,'Raw-products'!$A$2:$H$1261,MATCH(I$1,'Raw-products'!$A$1:$H$1,0))</f>
        <v>XL</v>
      </c>
      <c r="J1520" t="str">
        <f>VLOOKUP($C1520,'Raw-products'!$A$2:$H$1261,MATCH(J$1,'Raw-products'!$A$1:$H$1,0))</f>
        <v>blue</v>
      </c>
      <c r="K1520">
        <f>VLOOKUP($C1520,'Raw-products'!$A$2:$H$1261,MATCH(K$1,'Raw-products'!$A$1:$H$1,0))</f>
        <v>113</v>
      </c>
      <c r="L1520">
        <f>VLOOKUP($C1520,'Raw-products'!$A$2:$H$1261,MATCH(L$1,'Raw-products'!$A$1:$H$1,0))</f>
        <v>65</v>
      </c>
      <c r="M1520" s="5">
        <f t="shared" si="46"/>
        <v>7345</v>
      </c>
      <c r="N1520" cm="1">
        <f t="array" ref="N1520:Q1520">_xlfn.XLOOKUP($B1520,'Raw -orders'!$A:$A,'Raw -orders'!$B:$E)</f>
        <v>683</v>
      </c>
      <c r="O1520">
        <v>38591</v>
      </c>
      <c r="P1520" s="1">
        <v>44383</v>
      </c>
      <c r="Q1520" s="1">
        <v>44408</v>
      </c>
      <c r="R1520" t="str" cm="1">
        <f t="array" ref="R1520:Y1520">_xlfn.XLOOKUP($N1520,'Raw - customers'!$A:$A,'Raw - customers'!$B:$I)</f>
        <v>Esteban Hensmans</v>
      </c>
      <c r="S1520" t="str">
        <v>Genderfluid</v>
      </c>
      <c r="T1520">
        <v>45</v>
      </c>
      <c r="U1520" t="str">
        <v>098 Clarke ParkwayApt. 312</v>
      </c>
      <c r="V1520">
        <v>3661</v>
      </c>
      <c r="W1520" t="str">
        <v>West Finnberg</v>
      </c>
      <c r="X1520" t="str">
        <v>Australian Capital Territory</v>
      </c>
      <c r="Y1520" t="str">
        <v>Australia</v>
      </c>
      <c r="Z1520">
        <v>7</v>
      </c>
      <c r="AA1520" s="3" t="str">
        <f t="shared" si="47"/>
        <v>20 to 30</v>
      </c>
      <c r="AP1520" s="6">
        <v>683</v>
      </c>
      <c r="AQ1520" s="6" t="s">
        <v>1350</v>
      </c>
    </row>
    <row r="1521" spans="1:43" x14ac:dyDescent="0.25">
      <c r="A1521">
        <v>1519</v>
      </c>
      <c r="B1521">
        <v>312</v>
      </c>
      <c r="C1521">
        <v>713</v>
      </c>
      <c r="D1521">
        <v>119</v>
      </c>
      <c r="E1521">
        <v>1</v>
      </c>
      <c r="F1521">
        <v>119</v>
      </c>
      <c r="G1521" t="str">
        <f>VLOOKUP($C1521,'Raw-products'!$A$2:$H$1261,MATCH(G$1,'Raw-products'!$A$1:$H$1,0))</f>
        <v>Jacket</v>
      </c>
      <c r="H1521" t="str">
        <f>VLOOKUP($C1521,'Raw-products'!$A$2:$H$1261,MATCH(H$1,'Raw-products'!$A$1:$H$1,0))</f>
        <v>Trench Coat</v>
      </c>
      <c r="I1521" t="str">
        <f>VLOOKUP($C1521,'Raw-products'!$A$2:$H$1261,MATCH(I$1,'Raw-products'!$A$1:$H$1,0))</f>
        <v>L</v>
      </c>
      <c r="J1521" t="str">
        <f>VLOOKUP($C1521,'Raw-products'!$A$2:$H$1261,MATCH(J$1,'Raw-products'!$A$1:$H$1,0))</f>
        <v>yellow</v>
      </c>
      <c r="K1521">
        <f>VLOOKUP($C1521,'Raw-products'!$A$2:$H$1261,MATCH(K$1,'Raw-products'!$A$1:$H$1,0))</f>
        <v>112</v>
      </c>
      <c r="L1521">
        <f>VLOOKUP($C1521,'Raw-products'!$A$2:$H$1261,MATCH(L$1,'Raw-products'!$A$1:$H$1,0))</f>
        <v>77</v>
      </c>
      <c r="M1521" s="5">
        <f t="shared" si="46"/>
        <v>8624</v>
      </c>
      <c r="N1521" cm="1">
        <f t="array" ref="N1521:Q1521">_xlfn.XLOOKUP($B1521,'Raw -orders'!$A:$A,'Raw -orders'!$B:$E)</f>
        <v>683</v>
      </c>
      <c r="O1521">
        <v>38591</v>
      </c>
      <c r="P1521" s="1">
        <v>44383</v>
      </c>
      <c r="Q1521" s="1">
        <v>44408</v>
      </c>
      <c r="R1521" t="str" cm="1">
        <f t="array" ref="R1521:Y1521">_xlfn.XLOOKUP($N1521,'Raw - customers'!$A:$A,'Raw - customers'!$B:$I)</f>
        <v>Esteban Hensmans</v>
      </c>
      <c r="S1521" t="str">
        <v>Genderfluid</v>
      </c>
      <c r="T1521">
        <v>45</v>
      </c>
      <c r="U1521" t="str">
        <v>098 Clarke ParkwayApt. 312</v>
      </c>
      <c r="V1521">
        <v>3661</v>
      </c>
      <c r="W1521" t="str">
        <v>West Finnberg</v>
      </c>
      <c r="X1521" t="str">
        <v>Australian Capital Territory</v>
      </c>
      <c r="Y1521" t="str">
        <v>Australia</v>
      </c>
      <c r="Z1521">
        <v>7</v>
      </c>
      <c r="AA1521" s="3" t="str">
        <f t="shared" si="47"/>
        <v>20 to 30</v>
      </c>
      <c r="AP1521" s="6">
        <v>683</v>
      </c>
      <c r="AQ1521" s="6" t="s">
        <v>1350</v>
      </c>
    </row>
    <row r="1522" spans="1:43" x14ac:dyDescent="0.25">
      <c r="A1522">
        <v>1520</v>
      </c>
      <c r="B1522">
        <v>312</v>
      </c>
      <c r="C1522">
        <v>155</v>
      </c>
      <c r="D1522">
        <v>91</v>
      </c>
      <c r="E1522">
        <v>2</v>
      </c>
      <c r="F1522">
        <v>182</v>
      </c>
      <c r="G1522" t="str">
        <f>VLOOKUP($C1522,'Raw-products'!$A$2:$H$1261,MATCH(G$1,'Raw-products'!$A$1:$H$1,0))</f>
        <v>Shirt</v>
      </c>
      <c r="H1522" t="str">
        <f>VLOOKUP($C1522,'Raw-products'!$A$2:$H$1261,MATCH(H$1,'Raw-products'!$A$1:$H$1,0))</f>
        <v>Linen</v>
      </c>
      <c r="I1522" t="str">
        <f>VLOOKUP($C1522,'Raw-products'!$A$2:$H$1261,MATCH(I$1,'Raw-products'!$A$1:$H$1,0))</f>
        <v>XS</v>
      </c>
      <c r="J1522" t="str">
        <f>VLOOKUP($C1522,'Raw-products'!$A$2:$H$1261,MATCH(J$1,'Raw-products'!$A$1:$H$1,0))</f>
        <v>green</v>
      </c>
      <c r="K1522">
        <f>VLOOKUP($C1522,'Raw-products'!$A$2:$H$1261,MATCH(K$1,'Raw-products'!$A$1:$H$1,0))</f>
        <v>116</v>
      </c>
      <c r="L1522">
        <f>VLOOKUP($C1522,'Raw-products'!$A$2:$H$1261,MATCH(L$1,'Raw-products'!$A$1:$H$1,0))</f>
        <v>49</v>
      </c>
      <c r="M1522" s="5">
        <f t="shared" si="46"/>
        <v>5684</v>
      </c>
      <c r="N1522" cm="1">
        <f t="array" ref="N1522:Q1522">_xlfn.XLOOKUP($B1522,'Raw -orders'!$A:$A,'Raw -orders'!$B:$E)</f>
        <v>683</v>
      </c>
      <c r="O1522">
        <v>38591</v>
      </c>
      <c r="P1522" s="1">
        <v>44383</v>
      </c>
      <c r="Q1522" s="1">
        <v>44408</v>
      </c>
      <c r="R1522" t="str" cm="1">
        <f t="array" ref="R1522:Y1522">_xlfn.XLOOKUP($N1522,'Raw - customers'!$A:$A,'Raw - customers'!$B:$I)</f>
        <v>Esteban Hensmans</v>
      </c>
      <c r="S1522" t="str">
        <v>Genderfluid</v>
      </c>
      <c r="T1522">
        <v>45</v>
      </c>
      <c r="U1522" t="str">
        <v>098 Clarke ParkwayApt. 312</v>
      </c>
      <c r="V1522">
        <v>3661</v>
      </c>
      <c r="W1522" t="str">
        <v>West Finnberg</v>
      </c>
      <c r="X1522" t="str">
        <v>Australian Capital Territory</v>
      </c>
      <c r="Y1522" t="str">
        <v>Australia</v>
      </c>
      <c r="Z1522">
        <v>7</v>
      </c>
      <c r="AA1522" s="3" t="str">
        <f t="shared" si="47"/>
        <v>20 to 30</v>
      </c>
      <c r="AP1522" s="6">
        <v>683</v>
      </c>
      <c r="AQ1522" s="6" t="s">
        <v>1350</v>
      </c>
    </row>
    <row r="1523" spans="1:43" x14ac:dyDescent="0.25">
      <c r="A1523">
        <v>1521</v>
      </c>
      <c r="B1523">
        <v>312</v>
      </c>
      <c r="C1523">
        <v>78</v>
      </c>
      <c r="D1523">
        <v>118</v>
      </c>
      <c r="E1523">
        <v>2</v>
      </c>
      <c r="F1523">
        <v>236</v>
      </c>
      <c r="G1523" t="str">
        <f>VLOOKUP($C1523,'Raw-products'!$A$2:$H$1261,MATCH(G$1,'Raw-products'!$A$1:$H$1,0))</f>
        <v>Shirt</v>
      </c>
      <c r="H1523" t="str">
        <f>VLOOKUP($C1523,'Raw-products'!$A$2:$H$1261,MATCH(H$1,'Raw-products'!$A$1:$H$1,0))</f>
        <v>Flannel</v>
      </c>
      <c r="I1523" t="str">
        <f>VLOOKUP($C1523,'Raw-products'!$A$2:$H$1261,MATCH(I$1,'Raw-products'!$A$1:$H$1,0))</f>
        <v>L</v>
      </c>
      <c r="J1523" t="str">
        <f>VLOOKUP($C1523,'Raw-products'!$A$2:$H$1261,MATCH(J$1,'Raw-products'!$A$1:$H$1,0))</f>
        <v>orange</v>
      </c>
      <c r="K1523">
        <f>VLOOKUP($C1523,'Raw-products'!$A$2:$H$1261,MATCH(K$1,'Raw-products'!$A$1:$H$1,0))</f>
        <v>96</v>
      </c>
      <c r="L1523">
        <f>VLOOKUP($C1523,'Raw-products'!$A$2:$H$1261,MATCH(L$1,'Raw-products'!$A$1:$H$1,0))</f>
        <v>59</v>
      </c>
      <c r="M1523" s="5">
        <f t="shared" si="46"/>
        <v>5664</v>
      </c>
      <c r="N1523" cm="1">
        <f t="array" ref="N1523:Q1523">_xlfn.XLOOKUP($B1523,'Raw -orders'!$A:$A,'Raw -orders'!$B:$E)</f>
        <v>683</v>
      </c>
      <c r="O1523">
        <v>38591</v>
      </c>
      <c r="P1523" s="1">
        <v>44383</v>
      </c>
      <c r="Q1523" s="1">
        <v>44408</v>
      </c>
      <c r="R1523" t="str" cm="1">
        <f t="array" ref="R1523:Y1523">_xlfn.XLOOKUP($N1523,'Raw - customers'!$A:$A,'Raw - customers'!$B:$I)</f>
        <v>Esteban Hensmans</v>
      </c>
      <c r="S1523" t="str">
        <v>Genderfluid</v>
      </c>
      <c r="T1523">
        <v>45</v>
      </c>
      <c r="U1523" t="str">
        <v>098 Clarke ParkwayApt. 312</v>
      </c>
      <c r="V1523">
        <v>3661</v>
      </c>
      <c r="W1523" t="str">
        <v>West Finnberg</v>
      </c>
      <c r="X1523" t="str">
        <v>Australian Capital Territory</v>
      </c>
      <c r="Y1523" t="str">
        <v>Australia</v>
      </c>
      <c r="Z1523">
        <v>7</v>
      </c>
      <c r="AA1523" s="3" t="str">
        <f t="shared" si="47"/>
        <v>20 to 30</v>
      </c>
      <c r="AP1523" s="6">
        <v>683</v>
      </c>
      <c r="AQ1523" s="6" t="s">
        <v>1350</v>
      </c>
    </row>
    <row r="1524" spans="1:43" x14ac:dyDescent="0.25">
      <c r="A1524">
        <v>1522</v>
      </c>
      <c r="B1524">
        <v>312</v>
      </c>
      <c r="C1524">
        <v>895</v>
      </c>
      <c r="D1524">
        <v>94</v>
      </c>
      <c r="E1524">
        <v>3</v>
      </c>
      <c r="F1524">
        <v>282</v>
      </c>
      <c r="G1524" t="str">
        <f>VLOOKUP($C1524,'Raw-products'!$A$2:$H$1261,MATCH(G$1,'Raw-products'!$A$1:$H$1,0))</f>
        <v>Trousers</v>
      </c>
      <c r="H1524" t="str">
        <f>VLOOKUP($C1524,'Raw-products'!$A$2:$H$1261,MATCH(H$1,'Raw-products'!$A$1:$H$1,0))</f>
        <v>Cords</v>
      </c>
      <c r="I1524" t="str">
        <f>VLOOKUP($C1524,'Raw-products'!$A$2:$H$1261,MATCH(I$1,'Raw-products'!$A$1:$H$1,0))</f>
        <v>XS</v>
      </c>
      <c r="J1524" t="str">
        <f>VLOOKUP($C1524,'Raw-products'!$A$2:$H$1261,MATCH(J$1,'Raw-products'!$A$1:$H$1,0))</f>
        <v>blue</v>
      </c>
      <c r="K1524">
        <f>VLOOKUP($C1524,'Raw-products'!$A$2:$H$1261,MATCH(K$1,'Raw-products'!$A$1:$H$1,0))</f>
        <v>113</v>
      </c>
      <c r="L1524">
        <f>VLOOKUP($C1524,'Raw-products'!$A$2:$H$1261,MATCH(L$1,'Raw-products'!$A$1:$H$1,0))</f>
        <v>60</v>
      </c>
      <c r="M1524" s="5">
        <f t="shared" si="46"/>
        <v>6780</v>
      </c>
      <c r="N1524" cm="1">
        <f t="array" ref="N1524:Q1524">_xlfn.XLOOKUP($B1524,'Raw -orders'!$A:$A,'Raw -orders'!$B:$E)</f>
        <v>683</v>
      </c>
      <c r="O1524">
        <v>38591</v>
      </c>
      <c r="P1524" s="1">
        <v>44383</v>
      </c>
      <c r="Q1524" s="1">
        <v>44408</v>
      </c>
      <c r="R1524" t="str" cm="1">
        <f t="array" ref="R1524:Y1524">_xlfn.XLOOKUP($N1524,'Raw - customers'!$A:$A,'Raw - customers'!$B:$I)</f>
        <v>Esteban Hensmans</v>
      </c>
      <c r="S1524" t="str">
        <v>Genderfluid</v>
      </c>
      <c r="T1524">
        <v>45</v>
      </c>
      <c r="U1524" t="str">
        <v>098 Clarke ParkwayApt. 312</v>
      </c>
      <c r="V1524">
        <v>3661</v>
      </c>
      <c r="W1524" t="str">
        <v>West Finnberg</v>
      </c>
      <c r="X1524" t="str">
        <v>Australian Capital Territory</v>
      </c>
      <c r="Y1524" t="str">
        <v>Australia</v>
      </c>
      <c r="Z1524">
        <v>7</v>
      </c>
      <c r="AA1524" s="3" t="str">
        <f t="shared" si="47"/>
        <v>20 to 30</v>
      </c>
      <c r="AP1524" s="6">
        <v>683</v>
      </c>
      <c r="AQ1524" s="6" t="s">
        <v>1350</v>
      </c>
    </row>
    <row r="1525" spans="1:43" x14ac:dyDescent="0.25">
      <c r="A1525">
        <v>1523</v>
      </c>
      <c r="B1525">
        <v>312</v>
      </c>
      <c r="C1525">
        <v>684</v>
      </c>
      <c r="D1525">
        <v>113</v>
      </c>
      <c r="E1525">
        <v>2</v>
      </c>
      <c r="F1525">
        <v>226</v>
      </c>
      <c r="G1525" t="str">
        <f>VLOOKUP($C1525,'Raw-products'!$A$2:$H$1261,MATCH(G$1,'Raw-products'!$A$1:$H$1,0))</f>
        <v>Jacket</v>
      </c>
      <c r="H1525" t="str">
        <f>VLOOKUP($C1525,'Raw-products'!$A$2:$H$1261,MATCH(H$1,'Raw-products'!$A$1:$H$1,0))</f>
        <v>Parka</v>
      </c>
      <c r="I1525" t="str">
        <f>VLOOKUP($C1525,'Raw-products'!$A$2:$H$1261,MATCH(I$1,'Raw-products'!$A$1:$H$1,0))</f>
        <v>XL</v>
      </c>
      <c r="J1525" t="str">
        <f>VLOOKUP($C1525,'Raw-products'!$A$2:$H$1261,MATCH(J$1,'Raw-products'!$A$1:$H$1,0))</f>
        <v>green</v>
      </c>
      <c r="K1525">
        <f>VLOOKUP($C1525,'Raw-products'!$A$2:$H$1261,MATCH(K$1,'Raw-products'!$A$1:$H$1,0))</f>
        <v>119</v>
      </c>
      <c r="L1525">
        <f>VLOOKUP($C1525,'Raw-products'!$A$2:$H$1261,MATCH(L$1,'Raw-products'!$A$1:$H$1,0))</f>
        <v>55</v>
      </c>
      <c r="M1525" s="5">
        <f t="shared" si="46"/>
        <v>6545</v>
      </c>
      <c r="N1525" cm="1">
        <f t="array" ref="N1525:Q1525">_xlfn.XLOOKUP($B1525,'Raw -orders'!$A:$A,'Raw -orders'!$B:$E)</f>
        <v>683</v>
      </c>
      <c r="O1525">
        <v>38591</v>
      </c>
      <c r="P1525" s="1">
        <v>44383</v>
      </c>
      <c r="Q1525" s="1">
        <v>44408</v>
      </c>
      <c r="R1525" t="str" cm="1">
        <f t="array" ref="R1525:Y1525">_xlfn.XLOOKUP($N1525,'Raw - customers'!$A:$A,'Raw - customers'!$B:$I)</f>
        <v>Esteban Hensmans</v>
      </c>
      <c r="S1525" t="str">
        <v>Genderfluid</v>
      </c>
      <c r="T1525">
        <v>45</v>
      </c>
      <c r="U1525" t="str">
        <v>098 Clarke ParkwayApt. 312</v>
      </c>
      <c r="V1525">
        <v>3661</v>
      </c>
      <c r="W1525" t="str">
        <v>West Finnberg</v>
      </c>
      <c r="X1525" t="str">
        <v>Australian Capital Territory</v>
      </c>
      <c r="Y1525" t="str">
        <v>Australia</v>
      </c>
      <c r="Z1525">
        <v>7</v>
      </c>
      <c r="AA1525" s="3" t="str">
        <f t="shared" si="47"/>
        <v>20 to 30</v>
      </c>
      <c r="AP1525" s="6">
        <v>683</v>
      </c>
      <c r="AQ1525" s="6" t="s">
        <v>1350</v>
      </c>
    </row>
    <row r="1526" spans="1:43" x14ac:dyDescent="0.25">
      <c r="A1526">
        <v>1524</v>
      </c>
      <c r="B1526">
        <v>312</v>
      </c>
      <c r="C1526">
        <v>836</v>
      </c>
      <c r="D1526">
        <v>117</v>
      </c>
      <c r="E1526">
        <v>1</v>
      </c>
      <c r="F1526">
        <v>117</v>
      </c>
      <c r="G1526" t="str">
        <f>VLOOKUP($C1526,'Raw-products'!$A$2:$H$1261,MATCH(G$1,'Raw-products'!$A$1:$H$1,0))</f>
        <v>Jacket</v>
      </c>
      <c r="H1526" t="str">
        <f>VLOOKUP($C1526,'Raw-products'!$A$2:$H$1261,MATCH(H$1,'Raw-products'!$A$1:$H$1,0))</f>
        <v>Shearling</v>
      </c>
      <c r="I1526" t="str">
        <f>VLOOKUP($C1526,'Raw-products'!$A$2:$H$1261,MATCH(I$1,'Raw-products'!$A$1:$H$1,0))</f>
        <v>S</v>
      </c>
      <c r="J1526" t="str">
        <f>VLOOKUP($C1526,'Raw-products'!$A$2:$H$1261,MATCH(J$1,'Raw-products'!$A$1:$H$1,0))</f>
        <v>violet</v>
      </c>
      <c r="K1526">
        <f>VLOOKUP($C1526,'Raw-products'!$A$2:$H$1261,MATCH(K$1,'Raw-products'!$A$1:$H$1,0))</f>
        <v>95</v>
      </c>
      <c r="L1526">
        <f>VLOOKUP($C1526,'Raw-products'!$A$2:$H$1261,MATCH(L$1,'Raw-products'!$A$1:$H$1,0))</f>
        <v>49</v>
      </c>
      <c r="M1526" s="5">
        <f t="shared" si="46"/>
        <v>4655</v>
      </c>
      <c r="N1526" cm="1">
        <f t="array" ref="N1526:Q1526">_xlfn.XLOOKUP($B1526,'Raw -orders'!$A:$A,'Raw -orders'!$B:$E)</f>
        <v>683</v>
      </c>
      <c r="O1526">
        <v>38591</v>
      </c>
      <c r="P1526" s="1">
        <v>44383</v>
      </c>
      <c r="Q1526" s="1">
        <v>44408</v>
      </c>
      <c r="R1526" t="str" cm="1">
        <f t="array" ref="R1526:Y1526">_xlfn.XLOOKUP($N1526,'Raw - customers'!$A:$A,'Raw - customers'!$B:$I)</f>
        <v>Esteban Hensmans</v>
      </c>
      <c r="S1526" t="str">
        <v>Genderfluid</v>
      </c>
      <c r="T1526">
        <v>45</v>
      </c>
      <c r="U1526" t="str">
        <v>098 Clarke ParkwayApt. 312</v>
      </c>
      <c r="V1526">
        <v>3661</v>
      </c>
      <c r="W1526" t="str">
        <v>West Finnberg</v>
      </c>
      <c r="X1526" t="str">
        <v>Australian Capital Territory</v>
      </c>
      <c r="Y1526" t="str">
        <v>Australia</v>
      </c>
      <c r="Z1526">
        <v>7</v>
      </c>
      <c r="AA1526" s="3" t="str">
        <f t="shared" si="47"/>
        <v>20 to 30</v>
      </c>
      <c r="AP1526" s="6">
        <v>683</v>
      </c>
      <c r="AQ1526" s="6" t="s">
        <v>1350</v>
      </c>
    </row>
    <row r="1527" spans="1:43" x14ac:dyDescent="0.25">
      <c r="A1527">
        <v>1525</v>
      </c>
      <c r="B1527">
        <v>312</v>
      </c>
      <c r="C1527">
        <v>1239</v>
      </c>
      <c r="D1527">
        <v>112</v>
      </c>
      <c r="E1527">
        <v>3</v>
      </c>
      <c r="F1527">
        <v>336</v>
      </c>
      <c r="G1527" t="str">
        <f>VLOOKUP($C1527,'Raw-products'!$A$2:$H$1261,MATCH(G$1,'Raw-products'!$A$1:$H$1,0))</f>
        <v>Trousers</v>
      </c>
      <c r="H1527" t="str">
        <f>VLOOKUP($C1527,'Raw-products'!$A$2:$H$1261,MATCH(H$1,'Raw-products'!$A$1:$H$1,0))</f>
        <v>Tracksuit Bottoms</v>
      </c>
      <c r="I1527" t="str">
        <f>VLOOKUP($C1527,'Raw-products'!$A$2:$H$1261,MATCH(I$1,'Raw-products'!$A$1:$H$1,0))</f>
        <v>XL</v>
      </c>
      <c r="J1527" t="str">
        <f>VLOOKUP($C1527,'Raw-products'!$A$2:$H$1261,MATCH(J$1,'Raw-products'!$A$1:$H$1,0))</f>
        <v>yellow</v>
      </c>
      <c r="K1527">
        <f>VLOOKUP($C1527,'Raw-products'!$A$2:$H$1261,MATCH(K$1,'Raw-products'!$A$1:$H$1,0))</f>
        <v>91</v>
      </c>
      <c r="L1527">
        <f>VLOOKUP($C1527,'Raw-products'!$A$2:$H$1261,MATCH(L$1,'Raw-products'!$A$1:$H$1,0))</f>
        <v>59</v>
      </c>
      <c r="M1527" s="5">
        <f t="shared" si="46"/>
        <v>5369</v>
      </c>
      <c r="N1527" cm="1">
        <f t="array" ref="N1527:Q1527">_xlfn.XLOOKUP($B1527,'Raw -orders'!$A:$A,'Raw -orders'!$B:$E)</f>
        <v>683</v>
      </c>
      <c r="O1527">
        <v>38591</v>
      </c>
      <c r="P1527" s="1">
        <v>44383</v>
      </c>
      <c r="Q1527" s="1">
        <v>44408</v>
      </c>
      <c r="R1527" t="str" cm="1">
        <f t="array" ref="R1527:Y1527">_xlfn.XLOOKUP($N1527,'Raw - customers'!$A:$A,'Raw - customers'!$B:$I)</f>
        <v>Esteban Hensmans</v>
      </c>
      <c r="S1527" t="str">
        <v>Genderfluid</v>
      </c>
      <c r="T1527">
        <v>45</v>
      </c>
      <c r="U1527" t="str">
        <v>098 Clarke ParkwayApt. 312</v>
      </c>
      <c r="V1527">
        <v>3661</v>
      </c>
      <c r="W1527" t="str">
        <v>West Finnberg</v>
      </c>
      <c r="X1527" t="str">
        <v>Australian Capital Territory</v>
      </c>
      <c r="Y1527" t="str">
        <v>Australia</v>
      </c>
      <c r="Z1527">
        <v>7</v>
      </c>
      <c r="AA1527" s="3" t="str">
        <f t="shared" si="47"/>
        <v>20 to 30</v>
      </c>
      <c r="AP1527" s="6">
        <v>683</v>
      </c>
      <c r="AQ1527" s="6" t="s">
        <v>1350</v>
      </c>
    </row>
    <row r="1528" spans="1:43" x14ac:dyDescent="0.25">
      <c r="A1528">
        <v>1526</v>
      </c>
      <c r="B1528">
        <v>312</v>
      </c>
      <c r="C1528">
        <v>949</v>
      </c>
      <c r="D1528">
        <v>97</v>
      </c>
      <c r="E1528">
        <v>1</v>
      </c>
      <c r="F1528">
        <v>97</v>
      </c>
      <c r="G1528" t="str">
        <f>VLOOKUP($C1528,'Raw-products'!$A$2:$H$1261,MATCH(G$1,'Raw-products'!$A$1:$H$1,0))</f>
        <v>Trousers</v>
      </c>
      <c r="H1528" t="str">
        <f>VLOOKUP($C1528,'Raw-products'!$A$2:$H$1261,MATCH(H$1,'Raw-products'!$A$1:$H$1,0))</f>
        <v>Slim-Fit</v>
      </c>
      <c r="I1528" t="str">
        <f>VLOOKUP($C1528,'Raw-products'!$A$2:$H$1261,MATCH(I$1,'Raw-products'!$A$1:$H$1,0))</f>
        <v>XL</v>
      </c>
      <c r="J1528" t="str">
        <f>VLOOKUP($C1528,'Raw-products'!$A$2:$H$1261,MATCH(J$1,'Raw-products'!$A$1:$H$1,0))</f>
        <v>red</v>
      </c>
      <c r="K1528">
        <f>VLOOKUP($C1528,'Raw-products'!$A$2:$H$1261,MATCH(K$1,'Raw-products'!$A$1:$H$1,0))</f>
        <v>119</v>
      </c>
      <c r="L1528">
        <f>VLOOKUP($C1528,'Raw-products'!$A$2:$H$1261,MATCH(L$1,'Raw-products'!$A$1:$H$1,0))</f>
        <v>67</v>
      </c>
      <c r="M1528" s="5">
        <f t="shared" si="46"/>
        <v>7973</v>
      </c>
      <c r="N1528" cm="1">
        <f t="array" ref="N1528:Q1528">_xlfn.XLOOKUP($B1528,'Raw -orders'!$A:$A,'Raw -orders'!$B:$E)</f>
        <v>683</v>
      </c>
      <c r="O1528">
        <v>38591</v>
      </c>
      <c r="P1528" s="1">
        <v>44383</v>
      </c>
      <c r="Q1528" s="1">
        <v>44408</v>
      </c>
      <c r="R1528" t="str" cm="1">
        <f t="array" ref="R1528:Y1528">_xlfn.XLOOKUP($N1528,'Raw - customers'!$A:$A,'Raw - customers'!$B:$I)</f>
        <v>Esteban Hensmans</v>
      </c>
      <c r="S1528" t="str">
        <v>Genderfluid</v>
      </c>
      <c r="T1528">
        <v>45</v>
      </c>
      <c r="U1528" t="str">
        <v>098 Clarke ParkwayApt. 312</v>
      </c>
      <c r="V1528">
        <v>3661</v>
      </c>
      <c r="W1528" t="str">
        <v>West Finnberg</v>
      </c>
      <c r="X1528" t="str">
        <v>Australian Capital Territory</v>
      </c>
      <c r="Y1528" t="str">
        <v>Australia</v>
      </c>
      <c r="Z1528">
        <v>7</v>
      </c>
      <c r="AA1528" s="3" t="str">
        <f t="shared" si="47"/>
        <v>20 to 30</v>
      </c>
      <c r="AP1528" s="6">
        <v>683</v>
      </c>
      <c r="AQ1528" s="6" t="s">
        <v>1350</v>
      </c>
    </row>
    <row r="1529" spans="1:43" x14ac:dyDescent="0.25">
      <c r="A1529">
        <v>1527</v>
      </c>
      <c r="B1529">
        <v>313</v>
      </c>
      <c r="C1529">
        <v>540</v>
      </c>
      <c r="D1529">
        <v>98</v>
      </c>
      <c r="E1529">
        <v>3</v>
      </c>
      <c r="F1529">
        <v>294</v>
      </c>
      <c r="G1529" t="str">
        <f>VLOOKUP($C1529,'Raw-products'!$A$2:$H$1261,MATCH(G$1,'Raw-products'!$A$1:$H$1,0))</f>
        <v>Jacket</v>
      </c>
      <c r="H1529" t="str">
        <f>VLOOKUP($C1529,'Raw-products'!$A$2:$H$1261,MATCH(H$1,'Raw-products'!$A$1:$H$1,0))</f>
        <v>Leather</v>
      </c>
      <c r="I1529" t="str">
        <f>VLOOKUP($C1529,'Raw-products'!$A$2:$H$1261,MATCH(I$1,'Raw-products'!$A$1:$H$1,0))</f>
        <v>XS</v>
      </c>
      <c r="J1529" t="str">
        <f>VLOOKUP($C1529,'Raw-products'!$A$2:$H$1261,MATCH(J$1,'Raw-products'!$A$1:$H$1,0))</f>
        <v>green</v>
      </c>
      <c r="K1529">
        <f>VLOOKUP($C1529,'Raw-products'!$A$2:$H$1261,MATCH(K$1,'Raw-products'!$A$1:$H$1,0))</f>
        <v>113</v>
      </c>
      <c r="L1529">
        <f>VLOOKUP($C1529,'Raw-products'!$A$2:$H$1261,MATCH(L$1,'Raw-products'!$A$1:$H$1,0))</f>
        <v>57</v>
      </c>
      <c r="M1529" s="5">
        <f t="shared" si="46"/>
        <v>6441</v>
      </c>
      <c r="N1529" cm="1">
        <f t="array" ref="N1529:Q1529">_xlfn.XLOOKUP($B1529,'Raw -orders'!$A:$A,'Raw -orders'!$B:$E)</f>
        <v>266</v>
      </c>
      <c r="O1529">
        <v>24507</v>
      </c>
      <c r="P1529" s="1">
        <v>44349</v>
      </c>
      <c r="Q1529" s="1">
        <v>44358</v>
      </c>
      <c r="R1529" t="str" cm="1">
        <f t="array" ref="R1529:Y1529">_xlfn.XLOOKUP($N1529,'Raw - customers'!$A:$A,'Raw - customers'!$B:$I)</f>
        <v>Sheff Ruoss</v>
      </c>
      <c r="S1529" t="str">
        <v>Non-binary</v>
      </c>
      <c r="T1529">
        <v>55</v>
      </c>
      <c r="U1529" t="str">
        <v>269 Cartwright ParadeSuite 150</v>
      </c>
      <c r="V1529">
        <v>7685</v>
      </c>
      <c r="W1529" t="str">
        <v>Laylabury</v>
      </c>
      <c r="X1529" t="str">
        <v>New South Wales</v>
      </c>
      <c r="Y1529" t="str">
        <v>Australia</v>
      </c>
      <c r="Z1529">
        <v>6</v>
      </c>
      <c r="AA1529" s="3" t="str">
        <f t="shared" si="47"/>
        <v>0 to 10</v>
      </c>
      <c r="AP1529" s="6">
        <v>266</v>
      </c>
      <c r="AQ1529" s="6" t="s">
        <v>1362</v>
      </c>
    </row>
    <row r="1530" spans="1:43" x14ac:dyDescent="0.25">
      <c r="A1530">
        <v>1528</v>
      </c>
      <c r="B1530">
        <v>313</v>
      </c>
      <c r="C1530">
        <v>196</v>
      </c>
      <c r="D1530">
        <v>98</v>
      </c>
      <c r="E1530">
        <v>1</v>
      </c>
      <c r="F1530">
        <v>98</v>
      </c>
      <c r="G1530" t="str">
        <f>VLOOKUP($C1530,'Raw-products'!$A$2:$H$1261,MATCH(G$1,'Raw-products'!$A$1:$H$1,0))</f>
        <v>Shirt</v>
      </c>
      <c r="H1530" t="str">
        <f>VLOOKUP($C1530,'Raw-products'!$A$2:$H$1261,MATCH(H$1,'Raw-products'!$A$1:$H$1,0))</f>
        <v>Camp Collared</v>
      </c>
      <c r="I1530" t="str">
        <f>VLOOKUP($C1530,'Raw-products'!$A$2:$H$1261,MATCH(I$1,'Raw-products'!$A$1:$H$1,0))</f>
        <v>S</v>
      </c>
      <c r="J1530" t="str">
        <f>VLOOKUP($C1530,'Raw-products'!$A$2:$H$1261,MATCH(J$1,'Raw-products'!$A$1:$H$1,0))</f>
        <v>blue</v>
      </c>
      <c r="K1530">
        <f>VLOOKUP($C1530,'Raw-products'!$A$2:$H$1261,MATCH(K$1,'Raw-products'!$A$1:$H$1,0))</f>
        <v>112</v>
      </c>
      <c r="L1530">
        <f>VLOOKUP($C1530,'Raw-products'!$A$2:$H$1261,MATCH(L$1,'Raw-products'!$A$1:$H$1,0))</f>
        <v>75</v>
      </c>
      <c r="M1530" s="5">
        <f t="shared" si="46"/>
        <v>8400</v>
      </c>
      <c r="N1530" cm="1">
        <f t="array" ref="N1530:Q1530">_xlfn.XLOOKUP($B1530,'Raw -orders'!$A:$A,'Raw -orders'!$B:$E)</f>
        <v>266</v>
      </c>
      <c r="O1530">
        <v>24507</v>
      </c>
      <c r="P1530" s="1">
        <v>44349</v>
      </c>
      <c r="Q1530" s="1">
        <v>44358</v>
      </c>
      <c r="R1530" t="str" cm="1">
        <f t="array" ref="R1530:Y1530">_xlfn.XLOOKUP($N1530,'Raw - customers'!$A:$A,'Raw - customers'!$B:$I)</f>
        <v>Sheff Ruoss</v>
      </c>
      <c r="S1530" t="str">
        <v>Non-binary</v>
      </c>
      <c r="T1530">
        <v>55</v>
      </c>
      <c r="U1530" t="str">
        <v>269 Cartwright ParadeSuite 150</v>
      </c>
      <c r="V1530">
        <v>7685</v>
      </c>
      <c r="W1530" t="str">
        <v>Laylabury</v>
      </c>
      <c r="X1530" t="str">
        <v>New South Wales</v>
      </c>
      <c r="Y1530" t="str">
        <v>Australia</v>
      </c>
      <c r="Z1530">
        <v>6</v>
      </c>
      <c r="AA1530" s="3" t="str">
        <f t="shared" si="47"/>
        <v>0 to 10</v>
      </c>
      <c r="AP1530" s="6">
        <v>266</v>
      </c>
      <c r="AQ1530" s="6" t="s">
        <v>1362</v>
      </c>
    </row>
    <row r="1531" spans="1:43" x14ac:dyDescent="0.25">
      <c r="A1531">
        <v>1529</v>
      </c>
      <c r="B1531">
        <v>313</v>
      </c>
      <c r="C1531">
        <v>1129</v>
      </c>
      <c r="D1531">
        <v>102</v>
      </c>
      <c r="E1531">
        <v>2</v>
      </c>
      <c r="F1531">
        <v>204</v>
      </c>
      <c r="G1531" t="str">
        <f>VLOOKUP($C1531,'Raw-products'!$A$2:$H$1261,MATCH(G$1,'Raw-products'!$A$1:$H$1,0))</f>
        <v>Trousers</v>
      </c>
      <c r="H1531" t="str">
        <f>VLOOKUP($C1531,'Raw-products'!$A$2:$H$1261,MATCH(H$1,'Raw-products'!$A$1:$H$1,0))</f>
        <v>Cargo Pants</v>
      </c>
      <c r="I1531" t="str">
        <f>VLOOKUP($C1531,'Raw-products'!$A$2:$H$1261,MATCH(I$1,'Raw-products'!$A$1:$H$1,0))</f>
        <v>XL</v>
      </c>
      <c r="J1531" t="str">
        <f>VLOOKUP($C1531,'Raw-products'!$A$2:$H$1261,MATCH(J$1,'Raw-products'!$A$1:$H$1,0))</f>
        <v>orange</v>
      </c>
      <c r="K1531">
        <f>VLOOKUP($C1531,'Raw-products'!$A$2:$H$1261,MATCH(K$1,'Raw-products'!$A$1:$H$1,0))</f>
        <v>106</v>
      </c>
      <c r="L1531">
        <f>VLOOKUP($C1531,'Raw-products'!$A$2:$H$1261,MATCH(L$1,'Raw-products'!$A$1:$H$1,0))</f>
        <v>61</v>
      </c>
      <c r="M1531" s="5">
        <f t="shared" si="46"/>
        <v>6466</v>
      </c>
      <c r="N1531" cm="1">
        <f t="array" ref="N1531:Q1531">_xlfn.XLOOKUP($B1531,'Raw -orders'!$A:$A,'Raw -orders'!$B:$E)</f>
        <v>266</v>
      </c>
      <c r="O1531">
        <v>24507</v>
      </c>
      <c r="P1531" s="1">
        <v>44349</v>
      </c>
      <c r="Q1531" s="1">
        <v>44358</v>
      </c>
      <c r="R1531" t="str" cm="1">
        <f t="array" ref="R1531:Y1531">_xlfn.XLOOKUP($N1531,'Raw - customers'!$A:$A,'Raw - customers'!$B:$I)</f>
        <v>Sheff Ruoss</v>
      </c>
      <c r="S1531" t="str">
        <v>Non-binary</v>
      </c>
      <c r="T1531">
        <v>55</v>
      </c>
      <c r="U1531" t="str">
        <v>269 Cartwright ParadeSuite 150</v>
      </c>
      <c r="V1531">
        <v>7685</v>
      </c>
      <c r="W1531" t="str">
        <v>Laylabury</v>
      </c>
      <c r="X1531" t="str">
        <v>New South Wales</v>
      </c>
      <c r="Y1531" t="str">
        <v>Australia</v>
      </c>
      <c r="Z1531">
        <v>6</v>
      </c>
      <c r="AA1531" s="3" t="str">
        <f t="shared" si="47"/>
        <v>0 to 10</v>
      </c>
      <c r="AP1531" s="6">
        <v>266</v>
      </c>
      <c r="AQ1531" s="6" t="s">
        <v>1362</v>
      </c>
    </row>
    <row r="1532" spans="1:43" x14ac:dyDescent="0.25">
      <c r="A1532">
        <v>1530</v>
      </c>
      <c r="B1532">
        <v>313</v>
      </c>
      <c r="C1532">
        <v>1063</v>
      </c>
      <c r="D1532">
        <v>93</v>
      </c>
      <c r="E1532">
        <v>3</v>
      </c>
      <c r="F1532">
        <v>279</v>
      </c>
      <c r="G1532" t="str">
        <f>VLOOKUP($C1532,'Raw-products'!$A$2:$H$1261,MATCH(G$1,'Raw-products'!$A$1:$H$1,0))</f>
        <v>Trousers</v>
      </c>
      <c r="H1532" t="str">
        <f>VLOOKUP($C1532,'Raw-products'!$A$2:$H$1261,MATCH(H$1,'Raw-products'!$A$1:$H$1,0))</f>
        <v>Joggers</v>
      </c>
      <c r="I1532" t="str">
        <f>VLOOKUP($C1532,'Raw-products'!$A$2:$H$1261,MATCH(I$1,'Raw-products'!$A$1:$H$1,0))</f>
        <v>L</v>
      </c>
      <c r="J1532" t="str">
        <f>VLOOKUP($C1532,'Raw-products'!$A$2:$H$1261,MATCH(J$1,'Raw-products'!$A$1:$H$1,0))</f>
        <v>yellow</v>
      </c>
      <c r="K1532">
        <f>VLOOKUP($C1532,'Raw-products'!$A$2:$H$1261,MATCH(K$1,'Raw-products'!$A$1:$H$1,0))</f>
        <v>94</v>
      </c>
      <c r="L1532">
        <f>VLOOKUP($C1532,'Raw-products'!$A$2:$H$1261,MATCH(L$1,'Raw-products'!$A$1:$H$1,0))</f>
        <v>58</v>
      </c>
      <c r="M1532" s="5">
        <f t="shared" si="46"/>
        <v>5452</v>
      </c>
      <c r="N1532" cm="1">
        <f t="array" ref="N1532:Q1532">_xlfn.XLOOKUP($B1532,'Raw -orders'!$A:$A,'Raw -orders'!$B:$E)</f>
        <v>266</v>
      </c>
      <c r="O1532">
        <v>24507</v>
      </c>
      <c r="P1532" s="1">
        <v>44349</v>
      </c>
      <c r="Q1532" s="1">
        <v>44358</v>
      </c>
      <c r="R1532" t="str" cm="1">
        <f t="array" ref="R1532:Y1532">_xlfn.XLOOKUP($N1532,'Raw - customers'!$A:$A,'Raw - customers'!$B:$I)</f>
        <v>Sheff Ruoss</v>
      </c>
      <c r="S1532" t="str">
        <v>Non-binary</v>
      </c>
      <c r="T1532">
        <v>55</v>
      </c>
      <c r="U1532" t="str">
        <v>269 Cartwright ParadeSuite 150</v>
      </c>
      <c r="V1532">
        <v>7685</v>
      </c>
      <c r="W1532" t="str">
        <v>Laylabury</v>
      </c>
      <c r="X1532" t="str">
        <v>New South Wales</v>
      </c>
      <c r="Y1532" t="str">
        <v>Australia</v>
      </c>
      <c r="Z1532">
        <v>6</v>
      </c>
      <c r="AA1532" s="3" t="str">
        <f t="shared" si="47"/>
        <v>0 to 10</v>
      </c>
      <c r="AP1532" s="6">
        <v>266</v>
      </c>
      <c r="AQ1532" s="6" t="s">
        <v>1362</v>
      </c>
    </row>
    <row r="1533" spans="1:43" x14ac:dyDescent="0.25">
      <c r="A1533">
        <v>1531</v>
      </c>
      <c r="B1533">
        <v>313</v>
      </c>
      <c r="C1533">
        <v>420</v>
      </c>
      <c r="D1533">
        <v>107</v>
      </c>
      <c r="E1533">
        <v>2</v>
      </c>
      <c r="F1533">
        <v>214</v>
      </c>
      <c r="G1533" t="str">
        <f>VLOOKUP($C1533,'Raw-products'!$A$2:$H$1261,MATCH(G$1,'Raw-products'!$A$1:$H$1,0))</f>
        <v>Jacket</v>
      </c>
      <c r="H1533" t="str">
        <f>VLOOKUP($C1533,'Raw-products'!$A$2:$H$1261,MATCH(H$1,'Raw-products'!$A$1:$H$1,0))</f>
        <v>Denim</v>
      </c>
      <c r="I1533" t="str">
        <f>VLOOKUP($C1533,'Raw-products'!$A$2:$H$1261,MATCH(I$1,'Raw-products'!$A$1:$H$1,0))</f>
        <v>XS</v>
      </c>
      <c r="J1533" t="str">
        <f>VLOOKUP($C1533,'Raw-products'!$A$2:$H$1261,MATCH(J$1,'Raw-products'!$A$1:$H$1,0))</f>
        <v>red</v>
      </c>
      <c r="K1533">
        <f>VLOOKUP($C1533,'Raw-products'!$A$2:$H$1261,MATCH(K$1,'Raw-products'!$A$1:$H$1,0))</f>
        <v>92</v>
      </c>
      <c r="L1533">
        <f>VLOOKUP($C1533,'Raw-products'!$A$2:$H$1261,MATCH(L$1,'Raw-products'!$A$1:$H$1,0))</f>
        <v>60</v>
      </c>
      <c r="M1533" s="5">
        <f t="shared" si="46"/>
        <v>5520</v>
      </c>
      <c r="N1533" cm="1">
        <f t="array" ref="N1533:Q1533">_xlfn.XLOOKUP($B1533,'Raw -orders'!$A:$A,'Raw -orders'!$B:$E)</f>
        <v>266</v>
      </c>
      <c r="O1533">
        <v>24507</v>
      </c>
      <c r="P1533" s="1">
        <v>44349</v>
      </c>
      <c r="Q1533" s="1">
        <v>44358</v>
      </c>
      <c r="R1533" t="str" cm="1">
        <f t="array" ref="R1533:Y1533">_xlfn.XLOOKUP($N1533,'Raw - customers'!$A:$A,'Raw - customers'!$B:$I)</f>
        <v>Sheff Ruoss</v>
      </c>
      <c r="S1533" t="str">
        <v>Non-binary</v>
      </c>
      <c r="T1533">
        <v>55</v>
      </c>
      <c r="U1533" t="str">
        <v>269 Cartwright ParadeSuite 150</v>
      </c>
      <c r="V1533">
        <v>7685</v>
      </c>
      <c r="W1533" t="str">
        <v>Laylabury</v>
      </c>
      <c r="X1533" t="str">
        <v>New South Wales</v>
      </c>
      <c r="Y1533" t="str">
        <v>Australia</v>
      </c>
      <c r="Z1533">
        <v>6</v>
      </c>
      <c r="AA1533" s="3" t="str">
        <f t="shared" si="47"/>
        <v>0 to 10</v>
      </c>
      <c r="AP1533" s="6">
        <v>266</v>
      </c>
      <c r="AQ1533" s="6" t="s">
        <v>1362</v>
      </c>
    </row>
    <row r="1534" spans="1:43" x14ac:dyDescent="0.25">
      <c r="A1534">
        <v>1532</v>
      </c>
      <c r="B1534">
        <v>313</v>
      </c>
      <c r="C1534">
        <v>123</v>
      </c>
      <c r="D1534">
        <v>92</v>
      </c>
      <c r="E1534">
        <v>3</v>
      </c>
      <c r="F1534">
        <v>276</v>
      </c>
      <c r="G1534" t="str">
        <f>VLOOKUP($C1534,'Raw-products'!$A$2:$H$1261,MATCH(G$1,'Raw-products'!$A$1:$H$1,0))</f>
        <v>Shirt</v>
      </c>
      <c r="H1534" t="str">
        <f>VLOOKUP($C1534,'Raw-products'!$A$2:$H$1261,MATCH(H$1,'Raw-products'!$A$1:$H$1,0))</f>
        <v>Denim</v>
      </c>
      <c r="I1534" t="str">
        <f>VLOOKUP($C1534,'Raw-products'!$A$2:$H$1261,MATCH(I$1,'Raw-products'!$A$1:$H$1,0))</f>
        <v>L</v>
      </c>
      <c r="J1534" t="str">
        <f>VLOOKUP($C1534,'Raw-products'!$A$2:$H$1261,MATCH(J$1,'Raw-products'!$A$1:$H$1,0))</f>
        <v>green</v>
      </c>
      <c r="K1534">
        <f>VLOOKUP($C1534,'Raw-products'!$A$2:$H$1261,MATCH(K$1,'Raw-products'!$A$1:$H$1,0))</f>
        <v>115</v>
      </c>
      <c r="L1534">
        <f>VLOOKUP($C1534,'Raw-products'!$A$2:$H$1261,MATCH(L$1,'Raw-products'!$A$1:$H$1,0))</f>
        <v>71</v>
      </c>
      <c r="M1534" s="5">
        <f t="shared" si="46"/>
        <v>8165</v>
      </c>
      <c r="N1534" cm="1">
        <f t="array" ref="N1534:Q1534">_xlfn.XLOOKUP($B1534,'Raw -orders'!$A:$A,'Raw -orders'!$B:$E)</f>
        <v>266</v>
      </c>
      <c r="O1534">
        <v>24507</v>
      </c>
      <c r="P1534" s="1">
        <v>44349</v>
      </c>
      <c r="Q1534" s="1">
        <v>44358</v>
      </c>
      <c r="R1534" t="str" cm="1">
        <f t="array" ref="R1534:Y1534">_xlfn.XLOOKUP($N1534,'Raw - customers'!$A:$A,'Raw - customers'!$B:$I)</f>
        <v>Sheff Ruoss</v>
      </c>
      <c r="S1534" t="str">
        <v>Non-binary</v>
      </c>
      <c r="T1534">
        <v>55</v>
      </c>
      <c r="U1534" t="str">
        <v>269 Cartwright ParadeSuite 150</v>
      </c>
      <c r="V1534">
        <v>7685</v>
      </c>
      <c r="W1534" t="str">
        <v>Laylabury</v>
      </c>
      <c r="X1534" t="str">
        <v>New South Wales</v>
      </c>
      <c r="Y1534" t="str">
        <v>Australia</v>
      </c>
      <c r="Z1534">
        <v>6</v>
      </c>
      <c r="AA1534" s="3" t="str">
        <f t="shared" si="47"/>
        <v>0 to 10</v>
      </c>
      <c r="AP1534" s="6">
        <v>266</v>
      </c>
      <c r="AQ1534" s="6" t="s">
        <v>1362</v>
      </c>
    </row>
    <row r="1535" spans="1:43" x14ac:dyDescent="0.25">
      <c r="A1535">
        <v>1533</v>
      </c>
      <c r="B1535">
        <v>313</v>
      </c>
      <c r="C1535">
        <v>527</v>
      </c>
      <c r="D1535">
        <v>98</v>
      </c>
      <c r="E1535">
        <v>3</v>
      </c>
      <c r="F1535">
        <v>294</v>
      </c>
      <c r="G1535" t="str">
        <f>VLOOKUP($C1535,'Raw-products'!$A$2:$H$1261,MATCH(G$1,'Raw-products'!$A$1:$H$1,0))</f>
        <v>Jacket</v>
      </c>
      <c r="H1535" t="str">
        <f>VLOOKUP($C1535,'Raw-products'!$A$2:$H$1261,MATCH(H$1,'Raw-products'!$A$1:$H$1,0))</f>
        <v>Leather</v>
      </c>
      <c r="I1535" t="str">
        <f>VLOOKUP($C1535,'Raw-products'!$A$2:$H$1261,MATCH(I$1,'Raw-products'!$A$1:$H$1,0))</f>
        <v>M</v>
      </c>
      <c r="J1535" t="str">
        <f>VLOOKUP($C1535,'Raw-products'!$A$2:$H$1261,MATCH(J$1,'Raw-products'!$A$1:$H$1,0))</f>
        <v>red</v>
      </c>
      <c r="K1535">
        <f>VLOOKUP($C1535,'Raw-products'!$A$2:$H$1261,MATCH(K$1,'Raw-products'!$A$1:$H$1,0))</f>
        <v>113</v>
      </c>
      <c r="L1535">
        <f>VLOOKUP($C1535,'Raw-products'!$A$2:$H$1261,MATCH(L$1,'Raw-products'!$A$1:$H$1,0))</f>
        <v>54</v>
      </c>
      <c r="M1535" s="5">
        <f t="shared" si="46"/>
        <v>6102</v>
      </c>
      <c r="N1535" cm="1">
        <f t="array" ref="N1535:Q1535">_xlfn.XLOOKUP($B1535,'Raw -orders'!$A:$A,'Raw -orders'!$B:$E)</f>
        <v>266</v>
      </c>
      <c r="O1535">
        <v>24507</v>
      </c>
      <c r="P1535" s="1">
        <v>44349</v>
      </c>
      <c r="Q1535" s="1">
        <v>44358</v>
      </c>
      <c r="R1535" t="str" cm="1">
        <f t="array" ref="R1535:Y1535">_xlfn.XLOOKUP($N1535,'Raw - customers'!$A:$A,'Raw - customers'!$B:$I)</f>
        <v>Sheff Ruoss</v>
      </c>
      <c r="S1535" t="str">
        <v>Non-binary</v>
      </c>
      <c r="T1535">
        <v>55</v>
      </c>
      <c r="U1535" t="str">
        <v>269 Cartwright ParadeSuite 150</v>
      </c>
      <c r="V1535">
        <v>7685</v>
      </c>
      <c r="W1535" t="str">
        <v>Laylabury</v>
      </c>
      <c r="X1535" t="str">
        <v>New South Wales</v>
      </c>
      <c r="Y1535" t="str">
        <v>Australia</v>
      </c>
      <c r="Z1535">
        <v>6</v>
      </c>
      <c r="AA1535" s="3" t="str">
        <f t="shared" si="47"/>
        <v>0 to 10</v>
      </c>
      <c r="AP1535" s="6">
        <v>266</v>
      </c>
      <c r="AQ1535" s="6" t="s">
        <v>1362</v>
      </c>
    </row>
    <row r="1536" spans="1:43" x14ac:dyDescent="0.25">
      <c r="A1536">
        <v>1534</v>
      </c>
      <c r="B1536">
        <v>313</v>
      </c>
      <c r="C1536">
        <v>2</v>
      </c>
      <c r="D1536">
        <v>96</v>
      </c>
      <c r="E1536">
        <v>1</v>
      </c>
      <c r="F1536">
        <v>96</v>
      </c>
      <c r="G1536" t="str">
        <f>VLOOKUP($C1536,'Raw-products'!$A$2:$H$1261,MATCH(G$1,'Raw-products'!$A$1:$H$1,0))</f>
        <v>Shirt</v>
      </c>
      <c r="H1536" t="str">
        <f>VLOOKUP($C1536,'Raw-products'!$A$2:$H$1261,MATCH(H$1,'Raw-products'!$A$1:$H$1,0))</f>
        <v>Oxford Cloth</v>
      </c>
      <c r="I1536" t="str">
        <f>VLOOKUP($C1536,'Raw-products'!$A$2:$H$1261,MATCH(I$1,'Raw-products'!$A$1:$H$1,0))</f>
        <v>M</v>
      </c>
      <c r="J1536" t="str">
        <f>VLOOKUP($C1536,'Raw-products'!$A$2:$H$1261,MATCH(J$1,'Raw-products'!$A$1:$H$1,0))</f>
        <v>red</v>
      </c>
      <c r="K1536">
        <f>VLOOKUP($C1536,'Raw-products'!$A$2:$H$1261,MATCH(K$1,'Raw-products'!$A$1:$H$1,0))</f>
        <v>114</v>
      </c>
      <c r="L1536">
        <f>VLOOKUP($C1536,'Raw-products'!$A$2:$H$1261,MATCH(L$1,'Raw-products'!$A$1:$H$1,0))</f>
        <v>54</v>
      </c>
      <c r="M1536" s="5">
        <f t="shared" si="46"/>
        <v>6156</v>
      </c>
      <c r="N1536" cm="1">
        <f t="array" ref="N1536:Q1536">_xlfn.XLOOKUP($B1536,'Raw -orders'!$A:$A,'Raw -orders'!$B:$E)</f>
        <v>266</v>
      </c>
      <c r="O1536">
        <v>24507</v>
      </c>
      <c r="P1536" s="1">
        <v>44349</v>
      </c>
      <c r="Q1536" s="1">
        <v>44358</v>
      </c>
      <c r="R1536" t="str" cm="1">
        <f t="array" ref="R1536:Y1536">_xlfn.XLOOKUP($N1536,'Raw - customers'!$A:$A,'Raw - customers'!$B:$I)</f>
        <v>Sheff Ruoss</v>
      </c>
      <c r="S1536" t="str">
        <v>Non-binary</v>
      </c>
      <c r="T1536">
        <v>55</v>
      </c>
      <c r="U1536" t="str">
        <v>269 Cartwright ParadeSuite 150</v>
      </c>
      <c r="V1536">
        <v>7685</v>
      </c>
      <c r="W1536" t="str">
        <v>Laylabury</v>
      </c>
      <c r="X1536" t="str">
        <v>New South Wales</v>
      </c>
      <c r="Y1536" t="str">
        <v>Australia</v>
      </c>
      <c r="Z1536">
        <v>6</v>
      </c>
      <c r="AA1536" s="3" t="str">
        <f t="shared" si="47"/>
        <v>0 to 10</v>
      </c>
      <c r="AP1536" s="6">
        <v>266</v>
      </c>
      <c r="AQ1536" s="6" t="s">
        <v>1362</v>
      </c>
    </row>
    <row r="1537" spans="1:43" x14ac:dyDescent="0.25">
      <c r="A1537">
        <v>1535</v>
      </c>
      <c r="B1537">
        <v>314</v>
      </c>
      <c r="C1537">
        <v>869</v>
      </c>
      <c r="D1537">
        <v>113</v>
      </c>
      <c r="E1537">
        <v>2</v>
      </c>
      <c r="F1537">
        <v>226</v>
      </c>
      <c r="G1537" t="str">
        <f>VLOOKUP($C1537,'Raw-products'!$A$2:$H$1261,MATCH(G$1,'Raw-products'!$A$1:$H$1,0))</f>
        <v>Trousers</v>
      </c>
      <c r="H1537" t="str">
        <f>VLOOKUP($C1537,'Raw-products'!$A$2:$H$1261,MATCH(H$1,'Raw-products'!$A$1:$H$1,0))</f>
        <v>Chinos</v>
      </c>
      <c r="I1537" t="str">
        <f>VLOOKUP($C1537,'Raw-products'!$A$2:$H$1261,MATCH(I$1,'Raw-products'!$A$1:$H$1,0))</f>
        <v>XL</v>
      </c>
      <c r="J1537" t="str">
        <f>VLOOKUP($C1537,'Raw-products'!$A$2:$H$1261,MATCH(J$1,'Raw-products'!$A$1:$H$1,0))</f>
        <v>indigo</v>
      </c>
      <c r="K1537">
        <f>VLOOKUP($C1537,'Raw-products'!$A$2:$H$1261,MATCH(K$1,'Raw-products'!$A$1:$H$1,0))</f>
        <v>100</v>
      </c>
      <c r="L1537">
        <f>VLOOKUP($C1537,'Raw-products'!$A$2:$H$1261,MATCH(L$1,'Raw-products'!$A$1:$H$1,0))</f>
        <v>78</v>
      </c>
      <c r="M1537" s="5">
        <f t="shared" si="46"/>
        <v>7800</v>
      </c>
      <c r="N1537" cm="1">
        <f t="array" ref="N1537:Q1537">_xlfn.XLOOKUP($B1537,'Raw -orders'!$A:$A,'Raw -orders'!$B:$E)</f>
        <v>95</v>
      </c>
      <c r="O1537">
        <v>49262</v>
      </c>
      <c r="P1537" s="1">
        <v>44422</v>
      </c>
      <c r="Q1537" s="1">
        <v>44425</v>
      </c>
      <c r="R1537" t="str" cm="1">
        <f t="array" ref="R1537:Y1537">_xlfn.XLOOKUP($N1537,'Raw - customers'!$A:$A,'Raw - customers'!$B:$I)</f>
        <v>Pierre Rockwill</v>
      </c>
      <c r="S1537" t="str">
        <v>Non-binary</v>
      </c>
      <c r="T1537">
        <v>33</v>
      </c>
      <c r="U1537" t="str">
        <v>09 Doyle MallApt. 066</v>
      </c>
      <c r="V1537">
        <v>3891</v>
      </c>
      <c r="W1537" t="str">
        <v>Port Jordan</v>
      </c>
      <c r="X1537" t="str">
        <v>Western Australia</v>
      </c>
      <c r="Y1537" t="str">
        <v>Australia</v>
      </c>
      <c r="Z1537">
        <v>8</v>
      </c>
      <c r="AA1537" s="3" t="str">
        <f t="shared" si="47"/>
        <v>0 to 10</v>
      </c>
      <c r="AP1537" s="6">
        <v>95</v>
      </c>
      <c r="AQ1537" s="6" t="s">
        <v>1377</v>
      </c>
    </row>
    <row r="1538" spans="1:43" x14ac:dyDescent="0.25">
      <c r="A1538">
        <v>1536</v>
      </c>
      <c r="B1538">
        <v>314</v>
      </c>
      <c r="C1538">
        <v>815</v>
      </c>
      <c r="D1538">
        <v>117</v>
      </c>
      <c r="E1538">
        <v>3</v>
      </c>
      <c r="F1538">
        <v>351</v>
      </c>
      <c r="G1538" t="str">
        <f>VLOOKUP($C1538,'Raw-products'!$A$2:$H$1261,MATCH(G$1,'Raw-products'!$A$1:$H$1,0))</f>
        <v>Jacket</v>
      </c>
      <c r="H1538" t="str">
        <f>VLOOKUP($C1538,'Raw-products'!$A$2:$H$1261,MATCH(H$1,'Raw-products'!$A$1:$H$1,0))</f>
        <v>Shearling</v>
      </c>
      <c r="I1538" t="str">
        <f>VLOOKUP($C1538,'Raw-products'!$A$2:$H$1261,MATCH(I$1,'Raw-products'!$A$1:$H$1,0))</f>
        <v>XS</v>
      </c>
      <c r="J1538" t="str">
        <f>VLOOKUP($C1538,'Raw-products'!$A$2:$H$1261,MATCH(J$1,'Raw-products'!$A$1:$H$1,0))</f>
        <v>yellow</v>
      </c>
      <c r="K1538">
        <f>VLOOKUP($C1538,'Raw-products'!$A$2:$H$1261,MATCH(K$1,'Raw-products'!$A$1:$H$1,0))</f>
        <v>95</v>
      </c>
      <c r="L1538">
        <f>VLOOKUP($C1538,'Raw-products'!$A$2:$H$1261,MATCH(L$1,'Raw-products'!$A$1:$H$1,0))</f>
        <v>66</v>
      </c>
      <c r="M1538" s="5">
        <f t="shared" si="46"/>
        <v>6270</v>
      </c>
      <c r="N1538" cm="1">
        <f t="array" ref="N1538:Q1538">_xlfn.XLOOKUP($B1538,'Raw -orders'!$A:$A,'Raw -orders'!$B:$E)</f>
        <v>95</v>
      </c>
      <c r="O1538">
        <v>49262</v>
      </c>
      <c r="P1538" s="1">
        <v>44422</v>
      </c>
      <c r="Q1538" s="1">
        <v>44425</v>
      </c>
      <c r="R1538" t="str" cm="1">
        <f t="array" ref="R1538:Y1538">_xlfn.XLOOKUP($N1538,'Raw - customers'!$A:$A,'Raw - customers'!$B:$I)</f>
        <v>Pierre Rockwill</v>
      </c>
      <c r="S1538" t="str">
        <v>Non-binary</v>
      </c>
      <c r="T1538">
        <v>33</v>
      </c>
      <c r="U1538" t="str">
        <v>09 Doyle MallApt. 066</v>
      </c>
      <c r="V1538">
        <v>3891</v>
      </c>
      <c r="W1538" t="str">
        <v>Port Jordan</v>
      </c>
      <c r="X1538" t="str">
        <v>Western Australia</v>
      </c>
      <c r="Y1538" t="str">
        <v>Australia</v>
      </c>
      <c r="Z1538">
        <v>8</v>
      </c>
      <c r="AA1538" s="3" t="str">
        <f t="shared" si="47"/>
        <v>0 to 10</v>
      </c>
      <c r="AP1538" s="6">
        <v>95</v>
      </c>
      <c r="AQ1538" s="6" t="s">
        <v>1377</v>
      </c>
    </row>
    <row r="1539" spans="1:43" x14ac:dyDescent="0.25">
      <c r="A1539">
        <v>1537</v>
      </c>
      <c r="B1539">
        <v>314</v>
      </c>
      <c r="C1539">
        <v>884</v>
      </c>
      <c r="D1539">
        <v>94</v>
      </c>
      <c r="E1539">
        <v>3</v>
      </c>
      <c r="F1539">
        <v>282</v>
      </c>
      <c r="G1539" t="str">
        <f>VLOOKUP($C1539,'Raw-products'!$A$2:$H$1261,MATCH(G$1,'Raw-products'!$A$1:$H$1,0))</f>
        <v>Trousers</v>
      </c>
      <c r="H1539" t="str">
        <f>VLOOKUP($C1539,'Raw-products'!$A$2:$H$1261,MATCH(H$1,'Raw-products'!$A$1:$H$1,0))</f>
        <v>Cords</v>
      </c>
      <c r="I1539" t="str">
        <f>VLOOKUP($C1539,'Raw-products'!$A$2:$H$1261,MATCH(I$1,'Raw-products'!$A$1:$H$1,0))</f>
        <v>XL</v>
      </c>
      <c r="J1539" t="str">
        <f>VLOOKUP($C1539,'Raw-products'!$A$2:$H$1261,MATCH(J$1,'Raw-products'!$A$1:$H$1,0))</f>
        <v>orange</v>
      </c>
      <c r="K1539">
        <f>VLOOKUP($C1539,'Raw-products'!$A$2:$H$1261,MATCH(K$1,'Raw-products'!$A$1:$H$1,0))</f>
        <v>113</v>
      </c>
      <c r="L1539">
        <f>VLOOKUP($C1539,'Raw-products'!$A$2:$H$1261,MATCH(L$1,'Raw-products'!$A$1:$H$1,0))</f>
        <v>72</v>
      </c>
      <c r="M1539" s="5">
        <f t="shared" ref="M1539:M1602" si="48">$K1539*$L1539</f>
        <v>8136</v>
      </c>
      <c r="N1539" cm="1">
        <f t="array" ref="N1539:Q1539">_xlfn.XLOOKUP($B1539,'Raw -orders'!$A:$A,'Raw -orders'!$B:$E)</f>
        <v>95</v>
      </c>
      <c r="O1539">
        <v>49262</v>
      </c>
      <c r="P1539" s="1">
        <v>44422</v>
      </c>
      <c r="Q1539" s="1">
        <v>44425</v>
      </c>
      <c r="R1539" t="str" cm="1">
        <f t="array" ref="R1539:Y1539">_xlfn.XLOOKUP($N1539,'Raw - customers'!$A:$A,'Raw - customers'!$B:$I)</f>
        <v>Pierre Rockwill</v>
      </c>
      <c r="S1539" t="str">
        <v>Non-binary</v>
      </c>
      <c r="T1539">
        <v>33</v>
      </c>
      <c r="U1539" t="str">
        <v>09 Doyle MallApt. 066</v>
      </c>
      <c r="V1539">
        <v>3891</v>
      </c>
      <c r="W1539" t="str">
        <v>Port Jordan</v>
      </c>
      <c r="X1539" t="str">
        <v>Western Australia</v>
      </c>
      <c r="Y1539" t="str">
        <v>Australia</v>
      </c>
      <c r="Z1539">
        <v>8</v>
      </c>
      <c r="AA1539" s="3" t="str">
        <f t="shared" ref="AA1539:AA1602" si="49">IF(AND(DATEDIF($P1539,$Q1539,"D")&gt;0,DATEDIF($P1539,$Q1539,"D")&lt;=10),"0 to 10",IF(AND(DATEDIF($P1539,$Q1539,"D")&gt;10,DATEDIF($P1539,$Q1539,"D")&lt;=20),"10 to 20",IF(AND(DATEDIF($P1539,$Q1539,"D")&gt;20,DATEDIF($P1539,$Q1539,"D")&lt;=30),"20 to 30")))</f>
        <v>0 to 10</v>
      </c>
      <c r="AP1539" s="6">
        <v>95</v>
      </c>
      <c r="AQ1539" s="6" t="s">
        <v>1377</v>
      </c>
    </row>
    <row r="1540" spans="1:43" x14ac:dyDescent="0.25">
      <c r="A1540">
        <v>1538</v>
      </c>
      <c r="B1540">
        <v>314</v>
      </c>
      <c r="C1540">
        <v>1257</v>
      </c>
      <c r="D1540">
        <v>112</v>
      </c>
      <c r="E1540">
        <v>3</v>
      </c>
      <c r="F1540">
        <v>336</v>
      </c>
      <c r="G1540" t="str">
        <f>VLOOKUP($C1540,'Raw-products'!$A$2:$H$1261,MATCH(G$1,'Raw-products'!$A$1:$H$1,0))</f>
        <v>Trousers</v>
      </c>
      <c r="H1540" t="str">
        <f>VLOOKUP($C1540,'Raw-products'!$A$2:$H$1261,MATCH(H$1,'Raw-products'!$A$1:$H$1,0))</f>
        <v>Tracksuit Bottoms</v>
      </c>
      <c r="I1540" t="str">
        <f>VLOOKUP($C1540,'Raw-products'!$A$2:$H$1261,MATCH(I$1,'Raw-products'!$A$1:$H$1,0))</f>
        <v>M</v>
      </c>
      <c r="J1540" t="str">
        <f>VLOOKUP($C1540,'Raw-products'!$A$2:$H$1261,MATCH(J$1,'Raw-products'!$A$1:$H$1,0))</f>
        <v>violet</v>
      </c>
      <c r="K1540">
        <f>VLOOKUP($C1540,'Raw-products'!$A$2:$H$1261,MATCH(K$1,'Raw-products'!$A$1:$H$1,0))</f>
        <v>91</v>
      </c>
      <c r="L1540">
        <f>VLOOKUP($C1540,'Raw-products'!$A$2:$H$1261,MATCH(L$1,'Raw-products'!$A$1:$H$1,0))</f>
        <v>73</v>
      </c>
      <c r="M1540" s="5">
        <f t="shared" si="48"/>
        <v>6643</v>
      </c>
      <c r="N1540" cm="1">
        <f t="array" ref="N1540:Q1540">_xlfn.XLOOKUP($B1540,'Raw -orders'!$A:$A,'Raw -orders'!$B:$E)</f>
        <v>95</v>
      </c>
      <c r="O1540">
        <v>49262</v>
      </c>
      <c r="P1540" s="1">
        <v>44422</v>
      </c>
      <c r="Q1540" s="1">
        <v>44425</v>
      </c>
      <c r="R1540" t="str" cm="1">
        <f t="array" ref="R1540:Y1540">_xlfn.XLOOKUP($N1540,'Raw - customers'!$A:$A,'Raw - customers'!$B:$I)</f>
        <v>Pierre Rockwill</v>
      </c>
      <c r="S1540" t="str">
        <v>Non-binary</v>
      </c>
      <c r="T1540">
        <v>33</v>
      </c>
      <c r="U1540" t="str">
        <v>09 Doyle MallApt. 066</v>
      </c>
      <c r="V1540">
        <v>3891</v>
      </c>
      <c r="W1540" t="str">
        <v>Port Jordan</v>
      </c>
      <c r="X1540" t="str">
        <v>Western Australia</v>
      </c>
      <c r="Y1540" t="str">
        <v>Australia</v>
      </c>
      <c r="Z1540">
        <v>8</v>
      </c>
      <c r="AA1540" s="3" t="str">
        <f t="shared" si="49"/>
        <v>0 to 10</v>
      </c>
      <c r="AP1540" s="6">
        <v>95</v>
      </c>
      <c r="AQ1540" s="6" t="s">
        <v>1377</v>
      </c>
    </row>
    <row r="1541" spans="1:43" x14ac:dyDescent="0.25">
      <c r="A1541">
        <v>1539</v>
      </c>
      <c r="B1541">
        <v>314</v>
      </c>
      <c r="C1541">
        <v>205</v>
      </c>
      <c r="D1541">
        <v>98</v>
      </c>
      <c r="E1541">
        <v>1</v>
      </c>
      <c r="F1541">
        <v>98</v>
      </c>
      <c r="G1541" t="str">
        <f>VLOOKUP($C1541,'Raw-products'!$A$2:$H$1261,MATCH(G$1,'Raw-products'!$A$1:$H$1,0))</f>
        <v>Shirt</v>
      </c>
      <c r="H1541" t="str">
        <f>VLOOKUP($C1541,'Raw-products'!$A$2:$H$1261,MATCH(H$1,'Raw-products'!$A$1:$H$1,0))</f>
        <v>Camp Collared</v>
      </c>
      <c r="I1541" t="str">
        <f>VLOOKUP($C1541,'Raw-products'!$A$2:$H$1261,MATCH(I$1,'Raw-products'!$A$1:$H$1,0))</f>
        <v>XS</v>
      </c>
      <c r="J1541" t="str">
        <f>VLOOKUP($C1541,'Raw-products'!$A$2:$H$1261,MATCH(J$1,'Raw-products'!$A$1:$H$1,0))</f>
        <v>violet</v>
      </c>
      <c r="K1541">
        <f>VLOOKUP($C1541,'Raw-products'!$A$2:$H$1261,MATCH(K$1,'Raw-products'!$A$1:$H$1,0))</f>
        <v>112</v>
      </c>
      <c r="L1541">
        <f>VLOOKUP($C1541,'Raw-products'!$A$2:$H$1261,MATCH(L$1,'Raw-products'!$A$1:$H$1,0))</f>
        <v>72</v>
      </c>
      <c r="M1541" s="5">
        <f t="shared" si="48"/>
        <v>8064</v>
      </c>
      <c r="N1541" cm="1">
        <f t="array" ref="N1541:Q1541">_xlfn.XLOOKUP($B1541,'Raw -orders'!$A:$A,'Raw -orders'!$B:$E)</f>
        <v>95</v>
      </c>
      <c r="O1541">
        <v>49262</v>
      </c>
      <c r="P1541" s="1">
        <v>44422</v>
      </c>
      <c r="Q1541" s="1">
        <v>44425</v>
      </c>
      <c r="R1541" t="str" cm="1">
        <f t="array" ref="R1541:Y1541">_xlfn.XLOOKUP($N1541,'Raw - customers'!$A:$A,'Raw - customers'!$B:$I)</f>
        <v>Pierre Rockwill</v>
      </c>
      <c r="S1541" t="str">
        <v>Non-binary</v>
      </c>
      <c r="T1541">
        <v>33</v>
      </c>
      <c r="U1541" t="str">
        <v>09 Doyle MallApt. 066</v>
      </c>
      <c r="V1541">
        <v>3891</v>
      </c>
      <c r="W1541" t="str">
        <v>Port Jordan</v>
      </c>
      <c r="X1541" t="str">
        <v>Western Australia</v>
      </c>
      <c r="Y1541" t="str">
        <v>Australia</v>
      </c>
      <c r="Z1541">
        <v>8</v>
      </c>
      <c r="AA1541" s="3" t="str">
        <f t="shared" si="49"/>
        <v>0 to 10</v>
      </c>
      <c r="AP1541" s="6">
        <v>95</v>
      </c>
      <c r="AQ1541" s="6" t="s">
        <v>1377</v>
      </c>
    </row>
    <row r="1542" spans="1:43" x14ac:dyDescent="0.25">
      <c r="A1542">
        <v>1540</v>
      </c>
      <c r="B1542">
        <v>314</v>
      </c>
      <c r="C1542">
        <v>829</v>
      </c>
      <c r="D1542">
        <v>117</v>
      </c>
      <c r="E1542">
        <v>3</v>
      </c>
      <c r="F1542">
        <v>351</v>
      </c>
      <c r="G1542" t="str">
        <f>VLOOKUP($C1542,'Raw-products'!$A$2:$H$1261,MATCH(G$1,'Raw-products'!$A$1:$H$1,0))</f>
        <v>Jacket</v>
      </c>
      <c r="H1542" t="str">
        <f>VLOOKUP($C1542,'Raw-products'!$A$2:$H$1261,MATCH(H$1,'Raw-products'!$A$1:$H$1,0))</f>
        <v>Shearling</v>
      </c>
      <c r="I1542" t="str">
        <f>VLOOKUP($C1542,'Raw-products'!$A$2:$H$1261,MATCH(I$1,'Raw-products'!$A$1:$H$1,0))</f>
        <v>XL</v>
      </c>
      <c r="J1542" t="str">
        <f>VLOOKUP($C1542,'Raw-products'!$A$2:$H$1261,MATCH(J$1,'Raw-products'!$A$1:$H$1,0))</f>
        <v>blue</v>
      </c>
      <c r="K1542">
        <f>VLOOKUP($C1542,'Raw-products'!$A$2:$H$1261,MATCH(K$1,'Raw-products'!$A$1:$H$1,0))</f>
        <v>95</v>
      </c>
      <c r="L1542">
        <f>VLOOKUP($C1542,'Raw-products'!$A$2:$H$1261,MATCH(L$1,'Raw-products'!$A$1:$H$1,0))</f>
        <v>79</v>
      </c>
      <c r="M1542" s="5">
        <f t="shared" si="48"/>
        <v>7505</v>
      </c>
      <c r="N1542" cm="1">
        <f t="array" ref="N1542:Q1542">_xlfn.XLOOKUP($B1542,'Raw -orders'!$A:$A,'Raw -orders'!$B:$E)</f>
        <v>95</v>
      </c>
      <c r="O1542">
        <v>49262</v>
      </c>
      <c r="P1542" s="1">
        <v>44422</v>
      </c>
      <c r="Q1542" s="1">
        <v>44425</v>
      </c>
      <c r="R1542" t="str" cm="1">
        <f t="array" ref="R1542:Y1542">_xlfn.XLOOKUP($N1542,'Raw - customers'!$A:$A,'Raw - customers'!$B:$I)</f>
        <v>Pierre Rockwill</v>
      </c>
      <c r="S1542" t="str">
        <v>Non-binary</v>
      </c>
      <c r="T1542">
        <v>33</v>
      </c>
      <c r="U1542" t="str">
        <v>09 Doyle MallApt. 066</v>
      </c>
      <c r="V1542">
        <v>3891</v>
      </c>
      <c r="W1542" t="str">
        <v>Port Jordan</v>
      </c>
      <c r="X1542" t="str">
        <v>Western Australia</v>
      </c>
      <c r="Y1542" t="str">
        <v>Australia</v>
      </c>
      <c r="Z1542">
        <v>8</v>
      </c>
      <c r="AA1542" s="3" t="str">
        <f t="shared" si="49"/>
        <v>0 to 10</v>
      </c>
      <c r="AP1542" s="6">
        <v>95</v>
      </c>
      <c r="AQ1542" s="6" t="s">
        <v>1377</v>
      </c>
    </row>
    <row r="1543" spans="1:43" x14ac:dyDescent="0.25">
      <c r="A1543">
        <v>1541</v>
      </c>
      <c r="B1543">
        <v>314</v>
      </c>
      <c r="C1543">
        <v>935</v>
      </c>
      <c r="D1543">
        <v>96</v>
      </c>
      <c r="E1543">
        <v>3</v>
      </c>
      <c r="F1543">
        <v>288</v>
      </c>
      <c r="G1543" t="str">
        <f>VLOOKUP($C1543,'Raw-products'!$A$2:$H$1261,MATCH(G$1,'Raw-products'!$A$1:$H$1,0))</f>
        <v>Trousers</v>
      </c>
      <c r="H1543" t="str">
        <f>VLOOKUP($C1543,'Raw-products'!$A$2:$H$1261,MATCH(H$1,'Raw-products'!$A$1:$H$1,0))</f>
        <v>Drawstring</v>
      </c>
      <c r="I1543" t="str">
        <f>VLOOKUP($C1543,'Raw-products'!$A$2:$H$1261,MATCH(I$1,'Raw-products'!$A$1:$H$1,0))</f>
        <v>XS</v>
      </c>
      <c r="J1543" t="str">
        <f>VLOOKUP($C1543,'Raw-products'!$A$2:$H$1261,MATCH(J$1,'Raw-products'!$A$1:$H$1,0))</f>
        <v>indigo</v>
      </c>
      <c r="K1543">
        <f>VLOOKUP($C1543,'Raw-products'!$A$2:$H$1261,MATCH(K$1,'Raw-products'!$A$1:$H$1,0))</f>
        <v>104</v>
      </c>
      <c r="L1543">
        <f>VLOOKUP($C1543,'Raw-products'!$A$2:$H$1261,MATCH(L$1,'Raw-products'!$A$1:$H$1,0))</f>
        <v>61</v>
      </c>
      <c r="M1543" s="5">
        <f t="shared" si="48"/>
        <v>6344</v>
      </c>
      <c r="N1543" cm="1">
        <f t="array" ref="N1543:Q1543">_xlfn.XLOOKUP($B1543,'Raw -orders'!$A:$A,'Raw -orders'!$B:$E)</f>
        <v>95</v>
      </c>
      <c r="O1543">
        <v>49262</v>
      </c>
      <c r="P1543" s="1">
        <v>44422</v>
      </c>
      <c r="Q1543" s="1">
        <v>44425</v>
      </c>
      <c r="R1543" t="str" cm="1">
        <f t="array" ref="R1543:Y1543">_xlfn.XLOOKUP($N1543,'Raw - customers'!$A:$A,'Raw - customers'!$B:$I)</f>
        <v>Pierre Rockwill</v>
      </c>
      <c r="S1543" t="str">
        <v>Non-binary</v>
      </c>
      <c r="T1543">
        <v>33</v>
      </c>
      <c r="U1543" t="str">
        <v>09 Doyle MallApt. 066</v>
      </c>
      <c r="V1543">
        <v>3891</v>
      </c>
      <c r="W1543" t="str">
        <v>Port Jordan</v>
      </c>
      <c r="X1543" t="str">
        <v>Western Australia</v>
      </c>
      <c r="Y1543" t="str">
        <v>Australia</v>
      </c>
      <c r="Z1543">
        <v>8</v>
      </c>
      <c r="AA1543" s="3" t="str">
        <f t="shared" si="49"/>
        <v>0 to 10</v>
      </c>
      <c r="AP1543" s="6">
        <v>95</v>
      </c>
      <c r="AQ1543" s="6" t="s">
        <v>1377</v>
      </c>
    </row>
    <row r="1544" spans="1:43" x14ac:dyDescent="0.25">
      <c r="A1544">
        <v>1542</v>
      </c>
      <c r="B1544">
        <v>315</v>
      </c>
      <c r="C1544">
        <v>677</v>
      </c>
      <c r="D1544">
        <v>113</v>
      </c>
      <c r="E1544">
        <v>1</v>
      </c>
      <c r="F1544">
        <v>113</v>
      </c>
      <c r="G1544" t="str">
        <f>VLOOKUP($C1544,'Raw-products'!$A$2:$H$1261,MATCH(G$1,'Raw-products'!$A$1:$H$1,0))</f>
        <v>Jacket</v>
      </c>
      <c r="H1544" t="str">
        <f>VLOOKUP($C1544,'Raw-products'!$A$2:$H$1261,MATCH(H$1,'Raw-products'!$A$1:$H$1,0))</f>
        <v>Parka</v>
      </c>
      <c r="I1544" t="str">
        <f>VLOOKUP($C1544,'Raw-products'!$A$2:$H$1261,MATCH(I$1,'Raw-products'!$A$1:$H$1,0))</f>
        <v>M</v>
      </c>
      <c r="J1544" t="str">
        <f>VLOOKUP($C1544,'Raw-products'!$A$2:$H$1261,MATCH(J$1,'Raw-products'!$A$1:$H$1,0))</f>
        <v>yellow</v>
      </c>
      <c r="K1544">
        <f>VLOOKUP($C1544,'Raw-products'!$A$2:$H$1261,MATCH(K$1,'Raw-products'!$A$1:$H$1,0))</f>
        <v>119</v>
      </c>
      <c r="L1544">
        <f>VLOOKUP($C1544,'Raw-products'!$A$2:$H$1261,MATCH(L$1,'Raw-products'!$A$1:$H$1,0))</f>
        <v>46</v>
      </c>
      <c r="M1544" s="5">
        <f t="shared" si="48"/>
        <v>5474</v>
      </c>
      <c r="N1544" cm="1">
        <f t="array" ref="N1544:Q1544">_xlfn.XLOOKUP($B1544,'Raw -orders'!$A:$A,'Raw -orders'!$B:$E)</f>
        <v>239</v>
      </c>
      <c r="O1544">
        <v>18075</v>
      </c>
      <c r="P1544" s="1">
        <v>44291</v>
      </c>
      <c r="Q1544" s="1">
        <v>44311</v>
      </c>
      <c r="R1544" t="str" cm="1">
        <f t="array" ref="R1544:Y1544">_xlfn.XLOOKUP($N1544,'Raw - customers'!$A:$A,'Raw - customers'!$B:$I)</f>
        <v>Daria Embleton</v>
      </c>
      <c r="S1544" t="str">
        <v>Genderfluid</v>
      </c>
      <c r="T1544">
        <v>63</v>
      </c>
      <c r="U1544" t="str">
        <v>39 Wilkinson CrestApt. 257</v>
      </c>
      <c r="V1544">
        <v>1644</v>
      </c>
      <c r="W1544" t="str">
        <v>North Sophie</v>
      </c>
      <c r="X1544" t="str">
        <v>Australian Capital Territory</v>
      </c>
      <c r="Y1544" t="str">
        <v>Australia</v>
      </c>
      <c r="Z1544">
        <v>4</v>
      </c>
      <c r="AA1544" s="3" t="str">
        <f t="shared" si="49"/>
        <v>10 to 20</v>
      </c>
      <c r="AP1544" s="6">
        <v>239</v>
      </c>
      <c r="AQ1544" s="6" t="s">
        <v>1350</v>
      </c>
    </row>
    <row r="1545" spans="1:43" x14ac:dyDescent="0.25">
      <c r="A1545">
        <v>1543</v>
      </c>
      <c r="B1545">
        <v>315</v>
      </c>
      <c r="C1545">
        <v>1089</v>
      </c>
      <c r="D1545">
        <v>115</v>
      </c>
      <c r="E1545">
        <v>1</v>
      </c>
      <c r="F1545">
        <v>115</v>
      </c>
      <c r="G1545" t="str">
        <f>VLOOKUP($C1545,'Raw-products'!$A$2:$H$1261,MATCH(G$1,'Raw-products'!$A$1:$H$1,0))</f>
        <v>Trousers</v>
      </c>
      <c r="H1545" t="str">
        <f>VLOOKUP($C1545,'Raw-products'!$A$2:$H$1261,MATCH(H$1,'Raw-products'!$A$1:$H$1,0))</f>
        <v>Cropped</v>
      </c>
      <c r="I1545" t="str">
        <f>VLOOKUP($C1545,'Raw-products'!$A$2:$H$1261,MATCH(I$1,'Raw-products'!$A$1:$H$1,0))</f>
        <v>XL</v>
      </c>
      <c r="J1545" t="str">
        <f>VLOOKUP($C1545,'Raw-products'!$A$2:$H$1261,MATCH(J$1,'Raw-products'!$A$1:$H$1,0))</f>
        <v>red</v>
      </c>
      <c r="K1545">
        <f>VLOOKUP($C1545,'Raw-products'!$A$2:$H$1261,MATCH(K$1,'Raw-products'!$A$1:$H$1,0))</f>
        <v>99</v>
      </c>
      <c r="L1545">
        <f>VLOOKUP($C1545,'Raw-products'!$A$2:$H$1261,MATCH(L$1,'Raw-products'!$A$1:$H$1,0))</f>
        <v>78</v>
      </c>
      <c r="M1545" s="5">
        <f t="shared" si="48"/>
        <v>7722</v>
      </c>
      <c r="N1545" cm="1">
        <f t="array" ref="N1545:Q1545">_xlfn.XLOOKUP($B1545,'Raw -orders'!$A:$A,'Raw -orders'!$B:$E)</f>
        <v>239</v>
      </c>
      <c r="O1545">
        <v>18075</v>
      </c>
      <c r="P1545" s="1">
        <v>44291</v>
      </c>
      <c r="Q1545" s="1">
        <v>44311</v>
      </c>
      <c r="R1545" t="str" cm="1">
        <f t="array" ref="R1545:Y1545">_xlfn.XLOOKUP($N1545,'Raw - customers'!$A:$A,'Raw - customers'!$B:$I)</f>
        <v>Daria Embleton</v>
      </c>
      <c r="S1545" t="str">
        <v>Genderfluid</v>
      </c>
      <c r="T1545">
        <v>63</v>
      </c>
      <c r="U1545" t="str">
        <v>39 Wilkinson CrestApt. 257</v>
      </c>
      <c r="V1545">
        <v>1644</v>
      </c>
      <c r="W1545" t="str">
        <v>North Sophie</v>
      </c>
      <c r="X1545" t="str">
        <v>Australian Capital Territory</v>
      </c>
      <c r="Y1545" t="str">
        <v>Australia</v>
      </c>
      <c r="Z1545">
        <v>4</v>
      </c>
      <c r="AA1545" s="3" t="str">
        <f t="shared" si="49"/>
        <v>10 to 20</v>
      </c>
      <c r="AP1545" s="6">
        <v>239</v>
      </c>
      <c r="AQ1545" s="6" t="s">
        <v>1350</v>
      </c>
    </row>
    <row r="1546" spans="1:43" x14ac:dyDescent="0.25">
      <c r="A1546">
        <v>1544</v>
      </c>
      <c r="B1546">
        <v>315</v>
      </c>
      <c r="C1546">
        <v>145</v>
      </c>
      <c r="D1546">
        <v>91</v>
      </c>
      <c r="E1546">
        <v>3</v>
      </c>
      <c r="F1546">
        <v>273</v>
      </c>
      <c r="G1546" t="str">
        <f>VLOOKUP($C1546,'Raw-products'!$A$2:$H$1261,MATCH(G$1,'Raw-products'!$A$1:$H$1,0))</f>
        <v>Shirt</v>
      </c>
      <c r="H1546" t="str">
        <f>VLOOKUP($C1546,'Raw-products'!$A$2:$H$1261,MATCH(H$1,'Raw-products'!$A$1:$H$1,0))</f>
        <v>Linen</v>
      </c>
      <c r="I1546" t="str">
        <f>VLOOKUP($C1546,'Raw-products'!$A$2:$H$1261,MATCH(I$1,'Raw-products'!$A$1:$H$1,0))</f>
        <v>XS</v>
      </c>
      <c r="J1546" t="str">
        <f>VLOOKUP($C1546,'Raw-products'!$A$2:$H$1261,MATCH(J$1,'Raw-products'!$A$1:$H$1,0))</f>
        <v>orange</v>
      </c>
      <c r="K1546">
        <f>VLOOKUP($C1546,'Raw-products'!$A$2:$H$1261,MATCH(K$1,'Raw-products'!$A$1:$H$1,0))</f>
        <v>116</v>
      </c>
      <c r="L1546">
        <f>VLOOKUP($C1546,'Raw-products'!$A$2:$H$1261,MATCH(L$1,'Raw-products'!$A$1:$H$1,0))</f>
        <v>70</v>
      </c>
      <c r="M1546" s="5">
        <f t="shared" si="48"/>
        <v>8120</v>
      </c>
      <c r="N1546" cm="1">
        <f t="array" ref="N1546:Q1546">_xlfn.XLOOKUP($B1546,'Raw -orders'!$A:$A,'Raw -orders'!$B:$E)</f>
        <v>239</v>
      </c>
      <c r="O1546">
        <v>18075</v>
      </c>
      <c r="P1546" s="1">
        <v>44291</v>
      </c>
      <c r="Q1546" s="1">
        <v>44311</v>
      </c>
      <c r="R1546" t="str" cm="1">
        <f t="array" ref="R1546:Y1546">_xlfn.XLOOKUP($N1546,'Raw - customers'!$A:$A,'Raw - customers'!$B:$I)</f>
        <v>Daria Embleton</v>
      </c>
      <c r="S1546" t="str">
        <v>Genderfluid</v>
      </c>
      <c r="T1546">
        <v>63</v>
      </c>
      <c r="U1546" t="str">
        <v>39 Wilkinson CrestApt. 257</v>
      </c>
      <c r="V1546">
        <v>1644</v>
      </c>
      <c r="W1546" t="str">
        <v>North Sophie</v>
      </c>
      <c r="X1546" t="str">
        <v>Australian Capital Territory</v>
      </c>
      <c r="Y1546" t="str">
        <v>Australia</v>
      </c>
      <c r="Z1546">
        <v>4</v>
      </c>
      <c r="AA1546" s="3" t="str">
        <f t="shared" si="49"/>
        <v>10 to 20</v>
      </c>
      <c r="AP1546" s="6">
        <v>239</v>
      </c>
      <c r="AQ1546" s="6" t="s">
        <v>1350</v>
      </c>
    </row>
    <row r="1547" spans="1:43" x14ac:dyDescent="0.25">
      <c r="A1547">
        <v>1545</v>
      </c>
      <c r="B1547">
        <v>316</v>
      </c>
      <c r="C1547">
        <v>1079</v>
      </c>
      <c r="D1547">
        <v>93</v>
      </c>
      <c r="E1547">
        <v>3</v>
      </c>
      <c r="F1547">
        <v>279</v>
      </c>
      <c r="G1547" t="str">
        <f>VLOOKUP($C1547,'Raw-products'!$A$2:$H$1261,MATCH(G$1,'Raw-products'!$A$1:$H$1,0))</f>
        <v>Trousers</v>
      </c>
      <c r="H1547" t="str">
        <f>VLOOKUP($C1547,'Raw-products'!$A$2:$H$1261,MATCH(H$1,'Raw-products'!$A$1:$H$1,0))</f>
        <v>Joggers</v>
      </c>
      <c r="I1547" t="str">
        <f>VLOOKUP($C1547,'Raw-products'!$A$2:$H$1261,MATCH(I$1,'Raw-products'!$A$1:$H$1,0))</f>
        <v>XL</v>
      </c>
      <c r="J1547" t="str">
        <f>VLOOKUP($C1547,'Raw-products'!$A$2:$H$1261,MATCH(J$1,'Raw-products'!$A$1:$H$1,0))</f>
        <v>indigo</v>
      </c>
      <c r="K1547">
        <f>VLOOKUP($C1547,'Raw-products'!$A$2:$H$1261,MATCH(K$1,'Raw-products'!$A$1:$H$1,0))</f>
        <v>94</v>
      </c>
      <c r="L1547">
        <f>VLOOKUP($C1547,'Raw-products'!$A$2:$H$1261,MATCH(L$1,'Raw-products'!$A$1:$H$1,0))</f>
        <v>66</v>
      </c>
      <c r="M1547" s="5">
        <f t="shared" si="48"/>
        <v>6204</v>
      </c>
      <c r="N1547" cm="1">
        <f t="array" ref="N1547:Q1547">_xlfn.XLOOKUP($B1547,'Raw -orders'!$A:$A,'Raw -orders'!$B:$E)</f>
        <v>179</v>
      </c>
      <c r="O1547">
        <v>59876</v>
      </c>
      <c r="P1547" s="1">
        <v>44451</v>
      </c>
      <c r="Q1547" s="1">
        <v>44459</v>
      </c>
      <c r="R1547" t="str" cm="1">
        <f t="array" ref="R1547:Y1547">_xlfn.XLOOKUP($N1547,'Raw - customers'!$A:$A,'Raw - customers'!$B:$I)</f>
        <v>Leeann Gowdie</v>
      </c>
      <c r="S1547" t="str">
        <v>Agender</v>
      </c>
      <c r="T1547">
        <v>52</v>
      </c>
      <c r="U1547" t="str">
        <v>8183 Alexis JunctionApt. 634</v>
      </c>
      <c r="V1547">
        <v>3399</v>
      </c>
      <c r="W1547" t="str">
        <v>Callumborough</v>
      </c>
      <c r="X1547" t="str">
        <v>Queensland</v>
      </c>
      <c r="Y1547" t="str">
        <v>Australia</v>
      </c>
      <c r="Z1547">
        <v>9</v>
      </c>
      <c r="AA1547" s="3" t="str">
        <f t="shared" si="49"/>
        <v>0 to 10</v>
      </c>
      <c r="AP1547" s="6">
        <v>179</v>
      </c>
      <c r="AQ1547" s="6" t="s">
        <v>1355</v>
      </c>
    </row>
    <row r="1548" spans="1:43" x14ac:dyDescent="0.25">
      <c r="A1548">
        <v>1546</v>
      </c>
      <c r="B1548">
        <v>316</v>
      </c>
      <c r="C1548">
        <v>170</v>
      </c>
      <c r="D1548">
        <v>91</v>
      </c>
      <c r="E1548">
        <v>1</v>
      </c>
      <c r="F1548">
        <v>91</v>
      </c>
      <c r="G1548" t="str">
        <f>VLOOKUP($C1548,'Raw-products'!$A$2:$H$1261,MATCH(G$1,'Raw-products'!$A$1:$H$1,0))</f>
        <v>Shirt</v>
      </c>
      <c r="H1548" t="str">
        <f>VLOOKUP($C1548,'Raw-products'!$A$2:$H$1261,MATCH(H$1,'Raw-products'!$A$1:$H$1,0))</f>
        <v>Linen</v>
      </c>
      <c r="I1548" t="str">
        <f>VLOOKUP($C1548,'Raw-products'!$A$2:$H$1261,MATCH(I$1,'Raw-products'!$A$1:$H$1,0))</f>
        <v>XS</v>
      </c>
      <c r="J1548" t="str">
        <f>VLOOKUP($C1548,'Raw-products'!$A$2:$H$1261,MATCH(J$1,'Raw-products'!$A$1:$H$1,0))</f>
        <v>violet</v>
      </c>
      <c r="K1548">
        <f>VLOOKUP($C1548,'Raw-products'!$A$2:$H$1261,MATCH(K$1,'Raw-products'!$A$1:$H$1,0))</f>
        <v>116</v>
      </c>
      <c r="L1548">
        <f>VLOOKUP($C1548,'Raw-products'!$A$2:$H$1261,MATCH(L$1,'Raw-products'!$A$1:$H$1,0))</f>
        <v>56</v>
      </c>
      <c r="M1548" s="5">
        <f t="shared" si="48"/>
        <v>6496</v>
      </c>
      <c r="N1548" cm="1">
        <f t="array" ref="N1548:Q1548">_xlfn.XLOOKUP($B1548,'Raw -orders'!$A:$A,'Raw -orders'!$B:$E)</f>
        <v>179</v>
      </c>
      <c r="O1548">
        <v>59876</v>
      </c>
      <c r="P1548" s="1">
        <v>44451</v>
      </c>
      <c r="Q1548" s="1">
        <v>44459</v>
      </c>
      <c r="R1548" t="str" cm="1">
        <f t="array" ref="R1548:Y1548">_xlfn.XLOOKUP($N1548,'Raw - customers'!$A:$A,'Raw - customers'!$B:$I)</f>
        <v>Leeann Gowdie</v>
      </c>
      <c r="S1548" t="str">
        <v>Agender</v>
      </c>
      <c r="T1548">
        <v>52</v>
      </c>
      <c r="U1548" t="str">
        <v>8183 Alexis JunctionApt. 634</v>
      </c>
      <c r="V1548">
        <v>3399</v>
      </c>
      <c r="W1548" t="str">
        <v>Callumborough</v>
      </c>
      <c r="X1548" t="str">
        <v>Queensland</v>
      </c>
      <c r="Y1548" t="str">
        <v>Australia</v>
      </c>
      <c r="Z1548">
        <v>9</v>
      </c>
      <c r="AA1548" s="3" t="str">
        <f t="shared" si="49"/>
        <v>0 to 10</v>
      </c>
      <c r="AP1548" s="6">
        <v>179</v>
      </c>
      <c r="AQ1548" s="6" t="s">
        <v>1355</v>
      </c>
    </row>
    <row r="1549" spans="1:43" x14ac:dyDescent="0.25">
      <c r="A1549">
        <v>1547</v>
      </c>
      <c r="B1549">
        <v>316</v>
      </c>
      <c r="C1549">
        <v>1071</v>
      </c>
      <c r="D1549">
        <v>93</v>
      </c>
      <c r="E1549">
        <v>2</v>
      </c>
      <c r="F1549">
        <v>186</v>
      </c>
      <c r="G1549" t="str">
        <f>VLOOKUP($C1549,'Raw-products'!$A$2:$H$1261,MATCH(G$1,'Raw-products'!$A$1:$H$1,0))</f>
        <v>Trousers</v>
      </c>
      <c r="H1549" t="str">
        <f>VLOOKUP($C1549,'Raw-products'!$A$2:$H$1261,MATCH(H$1,'Raw-products'!$A$1:$H$1,0))</f>
        <v>Joggers</v>
      </c>
      <c r="I1549" t="str">
        <f>VLOOKUP($C1549,'Raw-products'!$A$2:$H$1261,MATCH(I$1,'Raw-products'!$A$1:$H$1,0))</f>
        <v>S</v>
      </c>
      <c r="J1549" t="str">
        <f>VLOOKUP($C1549,'Raw-products'!$A$2:$H$1261,MATCH(J$1,'Raw-products'!$A$1:$H$1,0))</f>
        <v>blue</v>
      </c>
      <c r="K1549">
        <f>VLOOKUP($C1549,'Raw-products'!$A$2:$H$1261,MATCH(K$1,'Raw-products'!$A$1:$H$1,0))</f>
        <v>94</v>
      </c>
      <c r="L1549">
        <f>VLOOKUP($C1549,'Raw-products'!$A$2:$H$1261,MATCH(L$1,'Raw-products'!$A$1:$H$1,0))</f>
        <v>50</v>
      </c>
      <c r="M1549" s="5">
        <f t="shared" si="48"/>
        <v>4700</v>
      </c>
      <c r="N1549" cm="1">
        <f t="array" ref="N1549:Q1549">_xlfn.XLOOKUP($B1549,'Raw -orders'!$A:$A,'Raw -orders'!$B:$E)</f>
        <v>179</v>
      </c>
      <c r="O1549">
        <v>59876</v>
      </c>
      <c r="P1549" s="1">
        <v>44451</v>
      </c>
      <c r="Q1549" s="1">
        <v>44459</v>
      </c>
      <c r="R1549" t="str" cm="1">
        <f t="array" ref="R1549:Y1549">_xlfn.XLOOKUP($N1549,'Raw - customers'!$A:$A,'Raw - customers'!$B:$I)</f>
        <v>Leeann Gowdie</v>
      </c>
      <c r="S1549" t="str">
        <v>Agender</v>
      </c>
      <c r="T1549">
        <v>52</v>
      </c>
      <c r="U1549" t="str">
        <v>8183 Alexis JunctionApt. 634</v>
      </c>
      <c r="V1549">
        <v>3399</v>
      </c>
      <c r="W1549" t="str">
        <v>Callumborough</v>
      </c>
      <c r="X1549" t="str">
        <v>Queensland</v>
      </c>
      <c r="Y1549" t="str">
        <v>Australia</v>
      </c>
      <c r="Z1549">
        <v>9</v>
      </c>
      <c r="AA1549" s="3" t="str">
        <f t="shared" si="49"/>
        <v>0 to 10</v>
      </c>
      <c r="AP1549" s="6">
        <v>179</v>
      </c>
      <c r="AQ1549" s="6" t="s">
        <v>1355</v>
      </c>
    </row>
    <row r="1550" spans="1:43" x14ac:dyDescent="0.25">
      <c r="A1550">
        <v>1548</v>
      </c>
      <c r="B1550">
        <v>316</v>
      </c>
      <c r="C1550">
        <v>103</v>
      </c>
      <c r="D1550">
        <v>118</v>
      </c>
      <c r="E1550">
        <v>3</v>
      </c>
      <c r="F1550">
        <v>354</v>
      </c>
      <c r="G1550" t="str">
        <f>VLOOKUP($C1550,'Raw-products'!$A$2:$H$1261,MATCH(G$1,'Raw-products'!$A$1:$H$1,0))</f>
        <v>Shirt</v>
      </c>
      <c r="H1550" t="str">
        <f>VLOOKUP($C1550,'Raw-products'!$A$2:$H$1261,MATCH(H$1,'Raw-products'!$A$1:$H$1,0))</f>
        <v>Flannel</v>
      </c>
      <c r="I1550" t="str">
        <f>VLOOKUP($C1550,'Raw-products'!$A$2:$H$1261,MATCH(I$1,'Raw-products'!$A$1:$H$1,0))</f>
        <v>L</v>
      </c>
      <c r="J1550" t="str">
        <f>VLOOKUP($C1550,'Raw-products'!$A$2:$H$1261,MATCH(J$1,'Raw-products'!$A$1:$H$1,0))</f>
        <v>violet</v>
      </c>
      <c r="K1550">
        <f>VLOOKUP($C1550,'Raw-products'!$A$2:$H$1261,MATCH(K$1,'Raw-products'!$A$1:$H$1,0))</f>
        <v>96</v>
      </c>
      <c r="L1550">
        <f>VLOOKUP($C1550,'Raw-products'!$A$2:$H$1261,MATCH(L$1,'Raw-products'!$A$1:$H$1,0))</f>
        <v>76</v>
      </c>
      <c r="M1550" s="5">
        <f t="shared" si="48"/>
        <v>7296</v>
      </c>
      <c r="N1550" cm="1">
        <f t="array" ref="N1550:Q1550">_xlfn.XLOOKUP($B1550,'Raw -orders'!$A:$A,'Raw -orders'!$B:$E)</f>
        <v>179</v>
      </c>
      <c r="O1550">
        <v>59876</v>
      </c>
      <c r="P1550" s="1">
        <v>44451</v>
      </c>
      <c r="Q1550" s="1">
        <v>44459</v>
      </c>
      <c r="R1550" t="str" cm="1">
        <f t="array" ref="R1550:Y1550">_xlfn.XLOOKUP($N1550,'Raw - customers'!$A:$A,'Raw - customers'!$B:$I)</f>
        <v>Leeann Gowdie</v>
      </c>
      <c r="S1550" t="str">
        <v>Agender</v>
      </c>
      <c r="T1550">
        <v>52</v>
      </c>
      <c r="U1550" t="str">
        <v>8183 Alexis JunctionApt. 634</v>
      </c>
      <c r="V1550">
        <v>3399</v>
      </c>
      <c r="W1550" t="str">
        <v>Callumborough</v>
      </c>
      <c r="X1550" t="str">
        <v>Queensland</v>
      </c>
      <c r="Y1550" t="str">
        <v>Australia</v>
      </c>
      <c r="Z1550">
        <v>9</v>
      </c>
      <c r="AA1550" s="3" t="str">
        <f t="shared" si="49"/>
        <v>0 to 10</v>
      </c>
      <c r="AP1550" s="6">
        <v>179</v>
      </c>
      <c r="AQ1550" s="6" t="s">
        <v>1355</v>
      </c>
    </row>
    <row r="1551" spans="1:43" x14ac:dyDescent="0.25">
      <c r="A1551">
        <v>1549</v>
      </c>
      <c r="B1551">
        <v>317</v>
      </c>
      <c r="C1551">
        <v>254</v>
      </c>
      <c r="D1551">
        <v>95</v>
      </c>
      <c r="E1551">
        <v>3</v>
      </c>
      <c r="F1551">
        <v>285</v>
      </c>
      <c r="G1551" t="str">
        <f>VLOOKUP($C1551,'Raw-products'!$A$2:$H$1261,MATCH(G$1,'Raw-products'!$A$1:$H$1,0))</f>
        <v>Shirt</v>
      </c>
      <c r="H1551" t="str">
        <f>VLOOKUP($C1551,'Raw-products'!$A$2:$H$1261,MATCH(H$1,'Raw-products'!$A$1:$H$1,0))</f>
        <v>Polo</v>
      </c>
      <c r="I1551" t="str">
        <f>VLOOKUP($C1551,'Raw-products'!$A$2:$H$1261,MATCH(I$1,'Raw-products'!$A$1:$H$1,0))</f>
        <v>XL</v>
      </c>
      <c r="J1551" t="str">
        <f>VLOOKUP($C1551,'Raw-products'!$A$2:$H$1261,MATCH(J$1,'Raw-products'!$A$1:$H$1,0))</f>
        <v>orange</v>
      </c>
      <c r="K1551">
        <f>VLOOKUP($C1551,'Raw-products'!$A$2:$H$1261,MATCH(K$1,'Raw-products'!$A$1:$H$1,0))</f>
        <v>117</v>
      </c>
      <c r="L1551">
        <f>VLOOKUP($C1551,'Raw-products'!$A$2:$H$1261,MATCH(L$1,'Raw-products'!$A$1:$H$1,0))</f>
        <v>43</v>
      </c>
      <c r="M1551" s="5">
        <f t="shared" si="48"/>
        <v>5031</v>
      </c>
      <c r="N1551" cm="1">
        <f t="array" ref="N1551:Q1551">_xlfn.XLOOKUP($B1551,'Raw -orders'!$A:$A,'Raw -orders'!$B:$E)</f>
        <v>876</v>
      </c>
      <c r="O1551">
        <v>18204</v>
      </c>
      <c r="P1551" s="1">
        <v>44309</v>
      </c>
      <c r="Q1551" s="1">
        <v>44312</v>
      </c>
      <c r="R1551" t="str" cm="1">
        <f t="array" ref="R1551:Y1551">_xlfn.XLOOKUP($N1551,'Raw - customers'!$A:$A,'Raw - customers'!$B:$I)</f>
        <v>Glynda Dodshon</v>
      </c>
      <c r="S1551" t="str">
        <v>Male</v>
      </c>
      <c r="T1551">
        <v>20</v>
      </c>
      <c r="U1551" t="str">
        <v>2352 Kutch ParkwayApt. 436</v>
      </c>
      <c r="V1551">
        <v>6148</v>
      </c>
      <c r="W1551" t="str">
        <v>New Aidenfurt</v>
      </c>
      <c r="X1551" t="str">
        <v>Northern Territory</v>
      </c>
      <c r="Y1551" t="str">
        <v>Australia</v>
      </c>
      <c r="Z1551">
        <v>4</v>
      </c>
      <c r="AA1551" s="3" t="str">
        <f t="shared" si="49"/>
        <v>0 to 10</v>
      </c>
      <c r="AP1551" s="6">
        <v>876</v>
      </c>
      <c r="AQ1551" s="6" t="s">
        <v>1339</v>
      </c>
    </row>
    <row r="1552" spans="1:43" x14ac:dyDescent="0.25">
      <c r="A1552">
        <v>1550</v>
      </c>
      <c r="B1552">
        <v>317</v>
      </c>
      <c r="C1552">
        <v>414</v>
      </c>
      <c r="D1552">
        <v>119</v>
      </c>
      <c r="E1552">
        <v>2</v>
      </c>
      <c r="F1552">
        <v>238</v>
      </c>
      <c r="G1552" t="str">
        <f>VLOOKUP($C1552,'Raw-products'!$A$2:$H$1261,MATCH(G$1,'Raw-products'!$A$1:$H$1,0))</f>
        <v>Shirt</v>
      </c>
      <c r="H1552" t="str">
        <f>VLOOKUP($C1552,'Raw-products'!$A$2:$H$1261,MATCH(H$1,'Raw-products'!$A$1:$H$1,0))</f>
        <v>Casual Slim Fit</v>
      </c>
      <c r="I1552" t="str">
        <f>VLOOKUP($C1552,'Raw-products'!$A$2:$H$1261,MATCH(I$1,'Raw-products'!$A$1:$H$1,0))</f>
        <v>XL</v>
      </c>
      <c r="J1552" t="str">
        <f>VLOOKUP($C1552,'Raw-products'!$A$2:$H$1261,MATCH(J$1,'Raw-products'!$A$1:$H$1,0))</f>
        <v>indigo</v>
      </c>
      <c r="K1552">
        <f>VLOOKUP($C1552,'Raw-products'!$A$2:$H$1261,MATCH(K$1,'Raw-products'!$A$1:$H$1,0))</f>
        <v>113</v>
      </c>
      <c r="L1552">
        <f>VLOOKUP($C1552,'Raw-products'!$A$2:$H$1261,MATCH(L$1,'Raw-products'!$A$1:$H$1,0))</f>
        <v>40</v>
      </c>
      <c r="M1552" s="5">
        <f t="shared" si="48"/>
        <v>4520</v>
      </c>
      <c r="N1552" cm="1">
        <f t="array" ref="N1552:Q1552">_xlfn.XLOOKUP($B1552,'Raw -orders'!$A:$A,'Raw -orders'!$B:$E)</f>
        <v>876</v>
      </c>
      <c r="O1552">
        <v>18204</v>
      </c>
      <c r="P1552" s="1">
        <v>44309</v>
      </c>
      <c r="Q1552" s="1">
        <v>44312</v>
      </c>
      <c r="R1552" t="str" cm="1">
        <f t="array" ref="R1552:Y1552">_xlfn.XLOOKUP($N1552,'Raw - customers'!$A:$A,'Raw - customers'!$B:$I)</f>
        <v>Glynda Dodshon</v>
      </c>
      <c r="S1552" t="str">
        <v>Male</v>
      </c>
      <c r="T1552">
        <v>20</v>
      </c>
      <c r="U1552" t="str">
        <v>2352 Kutch ParkwayApt. 436</v>
      </c>
      <c r="V1552">
        <v>6148</v>
      </c>
      <c r="W1552" t="str">
        <v>New Aidenfurt</v>
      </c>
      <c r="X1552" t="str">
        <v>Northern Territory</v>
      </c>
      <c r="Y1552" t="str">
        <v>Australia</v>
      </c>
      <c r="Z1552">
        <v>4</v>
      </c>
      <c r="AA1552" s="3" t="str">
        <f t="shared" si="49"/>
        <v>0 to 10</v>
      </c>
      <c r="AP1552" s="6">
        <v>876</v>
      </c>
      <c r="AQ1552" s="6" t="s">
        <v>1339</v>
      </c>
    </row>
    <row r="1553" spans="1:43" x14ac:dyDescent="0.25">
      <c r="A1553">
        <v>1551</v>
      </c>
      <c r="B1553">
        <v>318</v>
      </c>
      <c r="C1553">
        <v>634</v>
      </c>
      <c r="D1553">
        <v>93</v>
      </c>
      <c r="E1553">
        <v>1</v>
      </c>
      <c r="F1553">
        <v>93</v>
      </c>
      <c r="G1553" t="str">
        <f>VLOOKUP($C1553,'Raw-products'!$A$2:$H$1261,MATCH(G$1,'Raw-products'!$A$1:$H$1,0))</f>
        <v>Jacket</v>
      </c>
      <c r="H1553" t="str">
        <f>VLOOKUP($C1553,'Raw-products'!$A$2:$H$1261,MATCH(H$1,'Raw-products'!$A$1:$H$1,0))</f>
        <v>Coach</v>
      </c>
      <c r="I1553" t="str">
        <f>VLOOKUP($C1553,'Raw-products'!$A$2:$H$1261,MATCH(I$1,'Raw-products'!$A$1:$H$1,0))</f>
        <v>XL</v>
      </c>
      <c r="J1553" t="str">
        <f>VLOOKUP($C1553,'Raw-products'!$A$2:$H$1261,MATCH(J$1,'Raw-products'!$A$1:$H$1,0))</f>
        <v>red</v>
      </c>
      <c r="K1553">
        <f>VLOOKUP($C1553,'Raw-products'!$A$2:$H$1261,MATCH(K$1,'Raw-products'!$A$1:$H$1,0))</f>
        <v>115</v>
      </c>
      <c r="L1553">
        <f>VLOOKUP($C1553,'Raw-products'!$A$2:$H$1261,MATCH(L$1,'Raw-products'!$A$1:$H$1,0))</f>
        <v>46</v>
      </c>
      <c r="M1553" s="5">
        <f t="shared" si="48"/>
        <v>5290</v>
      </c>
      <c r="N1553" cm="1">
        <f t="array" ref="N1553:Q1553">_xlfn.XLOOKUP($B1553,'Raw -orders'!$A:$A,'Raw -orders'!$B:$E)</f>
        <v>433</v>
      </c>
      <c r="O1553">
        <v>39332</v>
      </c>
      <c r="P1553" s="1">
        <v>44227</v>
      </c>
      <c r="Q1553" s="1">
        <v>44244</v>
      </c>
      <c r="R1553" t="str" cm="1">
        <f t="array" ref="R1553:Y1553">_xlfn.XLOOKUP($N1553,'Raw - customers'!$A:$A,'Raw - customers'!$B:$I)</f>
        <v>Candis Roswarne</v>
      </c>
      <c r="S1553" t="str">
        <v>Non-binary</v>
      </c>
      <c r="T1553">
        <v>46</v>
      </c>
      <c r="U1553" t="str">
        <v>5777 Mayer PassApt. 881</v>
      </c>
      <c r="V1553">
        <v>9728</v>
      </c>
      <c r="W1553" t="str">
        <v>West Michaelport</v>
      </c>
      <c r="X1553" t="str">
        <v>Tasmania</v>
      </c>
      <c r="Y1553" t="str">
        <v>Australia</v>
      </c>
      <c r="Z1553">
        <v>1</v>
      </c>
      <c r="AA1553" s="3" t="str">
        <f t="shared" si="49"/>
        <v>10 to 20</v>
      </c>
      <c r="AP1553" s="6">
        <v>433</v>
      </c>
      <c r="AQ1553" s="6" t="s">
        <v>1414</v>
      </c>
    </row>
    <row r="1554" spans="1:43" x14ac:dyDescent="0.25">
      <c r="A1554">
        <v>1552</v>
      </c>
      <c r="B1554">
        <v>318</v>
      </c>
      <c r="C1554">
        <v>854</v>
      </c>
      <c r="D1554">
        <v>113</v>
      </c>
      <c r="E1554">
        <v>1</v>
      </c>
      <c r="F1554">
        <v>113</v>
      </c>
      <c r="G1554" t="str">
        <f>VLOOKUP($C1554,'Raw-products'!$A$2:$H$1261,MATCH(G$1,'Raw-products'!$A$1:$H$1,0))</f>
        <v>Trousers</v>
      </c>
      <c r="H1554" t="str">
        <f>VLOOKUP($C1554,'Raw-products'!$A$2:$H$1261,MATCH(H$1,'Raw-products'!$A$1:$H$1,0))</f>
        <v>Chinos</v>
      </c>
      <c r="I1554" t="str">
        <f>VLOOKUP($C1554,'Raw-products'!$A$2:$H$1261,MATCH(I$1,'Raw-products'!$A$1:$H$1,0))</f>
        <v>XL</v>
      </c>
      <c r="J1554" t="str">
        <f>VLOOKUP($C1554,'Raw-products'!$A$2:$H$1261,MATCH(J$1,'Raw-products'!$A$1:$H$1,0))</f>
        <v>yellow</v>
      </c>
      <c r="K1554">
        <f>VLOOKUP($C1554,'Raw-products'!$A$2:$H$1261,MATCH(K$1,'Raw-products'!$A$1:$H$1,0))</f>
        <v>100</v>
      </c>
      <c r="L1554">
        <f>VLOOKUP($C1554,'Raw-products'!$A$2:$H$1261,MATCH(L$1,'Raw-products'!$A$1:$H$1,0))</f>
        <v>59</v>
      </c>
      <c r="M1554" s="5">
        <f t="shared" si="48"/>
        <v>5900</v>
      </c>
      <c r="N1554" cm="1">
        <f t="array" ref="N1554:Q1554">_xlfn.XLOOKUP($B1554,'Raw -orders'!$A:$A,'Raw -orders'!$B:$E)</f>
        <v>433</v>
      </c>
      <c r="O1554">
        <v>39332</v>
      </c>
      <c r="P1554" s="1">
        <v>44227</v>
      </c>
      <c r="Q1554" s="1">
        <v>44244</v>
      </c>
      <c r="R1554" t="str" cm="1">
        <f t="array" ref="R1554:Y1554">_xlfn.XLOOKUP($N1554,'Raw - customers'!$A:$A,'Raw - customers'!$B:$I)</f>
        <v>Candis Roswarne</v>
      </c>
      <c r="S1554" t="str">
        <v>Non-binary</v>
      </c>
      <c r="T1554">
        <v>46</v>
      </c>
      <c r="U1554" t="str">
        <v>5777 Mayer PassApt. 881</v>
      </c>
      <c r="V1554">
        <v>9728</v>
      </c>
      <c r="W1554" t="str">
        <v>West Michaelport</v>
      </c>
      <c r="X1554" t="str">
        <v>Tasmania</v>
      </c>
      <c r="Y1554" t="str">
        <v>Australia</v>
      </c>
      <c r="Z1554">
        <v>1</v>
      </c>
      <c r="AA1554" s="3" t="str">
        <f t="shared" si="49"/>
        <v>10 to 20</v>
      </c>
      <c r="AP1554" s="6">
        <v>433</v>
      </c>
      <c r="AQ1554" s="6" t="s">
        <v>1414</v>
      </c>
    </row>
    <row r="1555" spans="1:43" x14ac:dyDescent="0.25">
      <c r="A1555">
        <v>1553</v>
      </c>
      <c r="B1555">
        <v>318</v>
      </c>
      <c r="C1555">
        <v>542</v>
      </c>
      <c r="D1555">
        <v>98</v>
      </c>
      <c r="E1555">
        <v>2</v>
      </c>
      <c r="F1555">
        <v>196</v>
      </c>
      <c r="G1555" t="str">
        <f>VLOOKUP($C1555,'Raw-products'!$A$2:$H$1261,MATCH(G$1,'Raw-products'!$A$1:$H$1,0))</f>
        <v>Jacket</v>
      </c>
      <c r="H1555" t="str">
        <f>VLOOKUP($C1555,'Raw-products'!$A$2:$H$1261,MATCH(H$1,'Raw-products'!$A$1:$H$1,0))</f>
        <v>Leather</v>
      </c>
      <c r="I1555" t="str">
        <f>VLOOKUP($C1555,'Raw-products'!$A$2:$H$1261,MATCH(I$1,'Raw-products'!$A$1:$H$1,0))</f>
        <v>M</v>
      </c>
      <c r="J1555" t="str">
        <f>VLOOKUP($C1555,'Raw-products'!$A$2:$H$1261,MATCH(J$1,'Raw-products'!$A$1:$H$1,0))</f>
        <v>green</v>
      </c>
      <c r="K1555">
        <f>VLOOKUP($C1555,'Raw-products'!$A$2:$H$1261,MATCH(K$1,'Raw-products'!$A$1:$H$1,0))</f>
        <v>113</v>
      </c>
      <c r="L1555">
        <f>VLOOKUP($C1555,'Raw-products'!$A$2:$H$1261,MATCH(L$1,'Raw-products'!$A$1:$H$1,0))</f>
        <v>45</v>
      </c>
      <c r="M1555" s="5">
        <f t="shared" si="48"/>
        <v>5085</v>
      </c>
      <c r="N1555" cm="1">
        <f t="array" ref="N1555:Q1555">_xlfn.XLOOKUP($B1555,'Raw -orders'!$A:$A,'Raw -orders'!$B:$E)</f>
        <v>433</v>
      </c>
      <c r="O1555">
        <v>39332</v>
      </c>
      <c r="P1555" s="1">
        <v>44227</v>
      </c>
      <c r="Q1555" s="1">
        <v>44244</v>
      </c>
      <c r="R1555" t="str" cm="1">
        <f t="array" ref="R1555:Y1555">_xlfn.XLOOKUP($N1555,'Raw - customers'!$A:$A,'Raw - customers'!$B:$I)</f>
        <v>Candis Roswarne</v>
      </c>
      <c r="S1555" t="str">
        <v>Non-binary</v>
      </c>
      <c r="T1555">
        <v>46</v>
      </c>
      <c r="U1555" t="str">
        <v>5777 Mayer PassApt. 881</v>
      </c>
      <c r="V1555">
        <v>9728</v>
      </c>
      <c r="W1555" t="str">
        <v>West Michaelport</v>
      </c>
      <c r="X1555" t="str">
        <v>Tasmania</v>
      </c>
      <c r="Y1555" t="str">
        <v>Australia</v>
      </c>
      <c r="Z1555">
        <v>1</v>
      </c>
      <c r="AA1555" s="3" t="str">
        <f t="shared" si="49"/>
        <v>10 to 20</v>
      </c>
      <c r="AP1555" s="6">
        <v>433</v>
      </c>
      <c r="AQ1555" s="6" t="s">
        <v>1414</v>
      </c>
    </row>
    <row r="1556" spans="1:43" x14ac:dyDescent="0.25">
      <c r="A1556">
        <v>1554</v>
      </c>
      <c r="B1556">
        <v>319</v>
      </c>
      <c r="C1556">
        <v>1152</v>
      </c>
      <c r="D1556">
        <v>102</v>
      </c>
      <c r="E1556">
        <v>1</v>
      </c>
      <c r="F1556">
        <v>102</v>
      </c>
      <c r="G1556" t="str">
        <f>VLOOKUP($C1556,'Raw-products'!$A$2:$H$1261,MATCH(G$1,'Raw-products'!$A$1:$H$1,0))</f>
        <v>Trousers</v>
      </c>
      <c r="H1556" t="str">
        <f>VLOOKUP($C1556,'Raw-products'!$A$2:$H$1261,MATCH(H$1,'Raw-products'!$A$1:$H$1,0))</f>
        <v>Cargo Pants</v>
      </c>
      <c r="I1556" t="str">
        <f>VLOOKUP($C1556,'Raw-products'!$A$2:$H$1261,MATCH(I$1,'Raw-products'!$A$1:$H$1,0))</f>
        <v>M</v>
      </c>
      <c r="J1556" t="str">
        <f>VLOOKUP($C1556,'Raw-products'!$A$2:$H$1261,MATCH(J$1,'Raw-products'!$A$1:$H$1,0))</f>
        <v>violet</v>
      </c>
      <c r="K1556">
        <f>VLOOKUP($C1556,'Raw-products'!$A$2:$H$1261,MATCH(K$1,'Raw-products'!$A$1:$H$1,0))</f>
        <v>106</v>
      </c>
      <c r="L1556">
        <f>VLOOKUP($C1556,'Raw-products'!$A$2:$H$1261,MATCH(L$1,'Raw-products'!$A$1:$H$1,0))</f>
        <v>58</v>
      </c>
      <c r="M1556" s="5">
        <f t="shared" si="48"/>
        <v>6148</v>
      </c>
      <c r="N1556" cm="1">
        <f t="array" ref="N1556:Q1556">_xlfn.XLOOKUP($B1556,'Raw -orders'!$A:$A,'Raw -orders'!$B:$E)</f>
        <v>933</v>
      </c>
      <c r="O1556">
        <v>29837</v>
      </c>
      <c r="P1556" s="1">
        <v>44430</v>
      </c>
      <c r="Q1556" s="1">
        <v>44455</v>
      </c>
      <c r="R1556" t="str" cm="1">
        <f t="array" ref="R1556:Y1556">_xlfn.XLOOKUP($N1556,'Raw - customers'!$A:$A,'Raw - customers'!$B:$I)</f>
        <v>Lenna Beau</v>
      </c>
      <c r="S1556" t="str">
        <v>Genderqueer</v>
      </c>
      <c r="T1556">
        <v>36</v>
      </c>
      <c r="U1556" t="str">
        <v>76 Thomas ParkwaySuite 490</v>
      </c>
      <c r="V1556">
        <v>4468</v>
      </c>
      <c r="W1556" t="str">
        <v>Port Lillianside</v>
      </c>
      <c r="X1556" t="str">
        <v>South Australia</v>
      </c>
      <c r="Y1556" t="str">
        <v>Australia</v>
      </c>
      <c r="Z1556">
        <v>8</v>
      </c>
      <c r="AA1556" s="3" t="str">
        <f t="shared" si="49"/>
        <v>20 to 30</v>
      </c>
      <c r="AP1556" s="6">
        <v>933</v>
      </c>
      <c r="AQ1556" s="6" t="s">
        <v>1345</v>
      </c>
    </row>
    <row r="1557" spans="1:43" x14ac:dyDescent="0.25">
      <c r="A1557">
        <v>1555</v>
      </c>
      <c r="B1557">
        <v>319</v>
      </c>
      <c r="C1557">
        <v>1202</v>
      </c>
      <c r="D1557">
        <v>105</v>
      </c>
      <c r="E1557">
        <v>1</v>
      </c>
      <c r="F1557">
        <v>105</v>
      </c>
      <c r="G1557" t="str">
        <f>VLOOKUP($C1557,'Raw-products'!$A$2:$H$1261,MATCH(G$1,'Raw-products'!$A$1:$H$1,0))</f>
        <v>Trousers</v>
      </c>
      <c r="H1557" t="str">
        <f>VLOOKUP($C1557,'Raw-products'!$A$2:$H$1261,MATCH(H$1,'Raw-products'!$A$1:$H$1,0))</f>
        <v>Pleated</v>
      </c>
      <c r="I1557" t="str">
        <f>VLOOKUP($C1557,'Raw-products'!$A$2:$H$1261,MATCH(I$1,'Raw-products'!$A$1:$H$1,0))</f>
        <v>M</v>
      </c>
      <c r="J1557" t="str">
        <f>VLOOKUP($C1557,'Raw-products'!$A$2:$H$1261,MATCH(J$1,'Raw-products'!$A$1:$H$1,0))</f>
        <v>yellow</v>
      </c>
      <c r="K1557">
        <f>VLOOKUP($C1557,'Raw-products'!$A$2:$H$1261,MATCH(K$1,'Raw-products'!$A$1:$H$1,0))</f>
        <v>90</v>
      </c>
      <c r="L1557">
        <f>VLOOKUP($C1557,'Raw-products'!$A$2:$H$1261,MATCH(L$1,'Raw-products'!$A$1:$H$1,0))</f>
        <v>54</v>
      </c>
      <c r="M1557" s="5">
        <f t="shared" si="48"/>
        <v>4860</v>
      </c>
      <c r="N1557" cm="1">
        <f t="array" ref="N1557:Q1557">_xlfn.XLOOKUP($B1557,'Raw -orders'!$A:$A,'Raw -orders'!$B:$E)</f>
        <v>933</v>
      </c>
      <c r="O1557">
        <v>29837</v>
      </c>
      <c r="P1557" s="1">
        <v>44430</v>
      </c>
      <c r="Q1557" s="1">
        <v>44455</v>
      </c>
      <c r="R1557" t="str" cm="1">
        <f t="array" ref="R1557:Y1557">_xlfn.XLOOKUP($N1557,'Raw - customers'!$A:$A,'Raw - customers'!$B:$I)</f>
        <v>Lenna Beau</v>
      </c>
      <c r="S1557" t="str">
        <v>Genderqueer</v>
      </c>
      <c r="T1557">
        <v>36</v>
      </c>
      <c r="U1557" t="str">
        <v>76 Thomas ParkwaySuite 490</v>
      </c>
      <c r="V1557">
        <v>4468</v>
      </c>
      <c r="W1557" t="str">
        <v>Port Lillianside</v>
      </c>
      <c r="X1557" t="str">
        <v>South Australia</v>
      </c>
      <c r="Y1557" t="str">
        <v>Australia</v>
      </c>
      <c r="Z1557">
        <v>8</v>
      </c>
      <c r="AA1557" s="3" t="str">
        <f t="shared" si="49"/>
        <v>20 to 30</v>
      </c>
      <c r="AP1557" s="6">
        <v>933</v>
      </c>
      <c r="AQ1557" s="6" t="s">
        <v>1345</v>
      </c>
    </row>
    <row r="1558" spans="1:43" x14ac:dyDescent="0.25">
      <c r="A1558">
        <v>1556</v>
      </c>
      <c r="B1558">
        <v>319</v>
      </c>
      <c r="C1558">
        <v>1160</v>
      </c>
      <c r="D1558">
        <v>99</v>
      </c>
      <c r="E1558">
        <v>1</v>
      </c>
      <c r="F1558">
        <v>99</v>
      </c>
      <c r="G1558" t="str">
        <f>VLOOKUP($C1558,'Raw-products'!$A$2:$H$1261,MATCH(G$1,'Raw-products'!$A$1:$H$1,0))</f>
        <v>Trousers</v>
      </c>
      <c r="H1558" t="str">
        <f>VLOOKUP($C1558,'Raw-products'!$A$2:$H$1261,MATCH(H$1,'Raw-products'!$A$1:$H$1,0))</f>
        <v>High-Waisted</v>
      </c>
      <c r="I1558" t="str">
        <f>VLOOKUP($C1558,'Raw-products'!$A$2:$H$1261,MATCH(I$1,'Raw-products'!$A$1:$H$1,0))</f>
        <v>XS</v>
      </c>
      <c r="J1558" t="str">
        <f>VLOOKUP($C1558,'Raw-products'!$A$2:$H$1261,MATCH(J$1,'Raw-products'!$A$1:$H$1,0))</f>
        <v>orange</v>
      </c>
      <c r="K1558">
        <f>VLOOKUP($C1558,'Raw-products'!$A$2:$H$1261,MATCH(K$1,'Raw-products'!$A$1:$H$1,0))</f>
        <v>98</v>
      </c>
      <c r="L1558">
        <f>VLOOKUP($C1558,'Raw-products'!$A$2:$H$1261,MATCH(L$1,'Raw-products'!$A$1:$H$1,0))</f>
        <v>55</v>
      </c>
      <c r="M1558" s="5">
        <f t="shared" si="48"/>
        <v>5390</v>
      </c>
      <c r="N1558" cm="1">
        <f t="array" ref="N1558:Q1558">_xlfn.XLOOKUP($B1558,'Raw -orders'!$A:$A,'Raw -orders'!$B:$E)</f>
        <v>933</v>
      </c>
      <c r="O1558">
        <v>29837</v>
      </c>
      <c r="P1558" s="1">
        <v>44430</v>
      </c>
      <c r="Q1558" s="1">
        <v>44455</v>
      </c>
      <c r="R1558" t="str" cm="1">
        <f t="array" ref="R1558:Y1558">_xlfn.XLOOKUP($N1558,'Raw - customers'!$A:$A,'Raw - customers'!$B:$I)</f>
        <v>Lenna Beau</v>
      </c>
      <c r="S1558" t="str">
        <v>Genderqueer</v>
      </c>
      <c r="T1558">
        <v>36</v>
      </c>
      <c r="U1558" t="str">
        <v>76 Thomas ParkwaySuite 490</v>
      </c>
      <c r="V1558">
        <v>4468</v>
      </c>
      <c r="W1558" t="str">
        <v>Port Lillianside</v>
      </c>
      <c r="X1558" t="str">
        <v>South Australia</v>
      </c>
      <c r="Y1558" t="str">
        <v>Australia</v>
      </c>
      <c r="Z1558">
        <v>8</v>
      </c>
      <c r="AA1558" s="3" t="str">
        <f t="shared" si="49"/>
        <v>20 to 30</v>
      </c>
      <c r="AP1558" s="6">
        <v>933</v>
      </c>
      <c r="AQ1558" s="6" t="s">
        <v>1345</v>
      </c>
    </row>
    <row r="1559" spans="1:43" x14ac:dyDescent="0.25">
      <c r="A1559">
        <v>1557</v>
      </c>
      <c r="B1559">
        <v>319</v>
      </c>
      <c r="C1559">
        <v>162</v>
      </c>
      <c r="D1559">
        <v>91</v>
      </c>
      <c r="E1559">
        <v>3</v>
      </c>
      <c r="F1559">
        <v>273</v>
      </c>
      <c r="G1559" t="str">
        <f>VLOOKUP($C1559,'Raw-products'!$A$2:$H$1261,MATCH(G$1,'Raw-products'!$A$1:$H$1,0))</f>
        <v>Shirt</v>
      </c>
      <c r="H1559" t="str">
        <f>VLOOKUP($C1559,'Raw-products'!$A$2:$H$1261,MATCH(H$1,'Raw-products'!$A$1:$H$1,0))</f>
        <v>Linen</v>
      </c>
      <c r="I1559" t="str">
        <f>VLOOKUP($C1559,'Raw-products'!$A$2:$H$1261,MATCH(I$1,'Raw-products'!$A$1:$H$1,0))</f>
        <v>M</v>
      </c>
      <c r="J1559" t="str">
        <f>VLOOKUP($C1559,'Raw-products'!$A$2:$H$1261,MATCH(J$1,'Raw-products'!$A$1:$H$1,0))</f>
        <v>blue</v>
      </c>
      <c r="K1559">
        <f>VLOOKUP($C1559,'Raw-products'!$A$2:$H$1261,MATCH(K$1,'Raw-products'!$A$1:$H$1,0))</f>
        <v>116</v>
      </c>
      <c r="L1559">
        <f>VLOOKUP($C1559,'Raw-products'!$A$2:$H$1261,MATCH(L$1,'Raw-products'!$A$1:$H$1,0))</f>
        <v>58</v>
      </c>
      <c r="M1559" s="5">
        <f t="shared" si="48"/>
        <v>6728</v>
      </c>
      <c r="N1559" cm="1">
        <f t="array" ref="N1559:Q1559">_xlfn.XLOOKUP($B1559,'Raw -orders'!$A:$A,'Raw -orders'!$B:$E)</f>
        <v>933</v>
      </c>
      <c r="O1559">
        <v>29837</v>
      </c>
      <c r="P1559" s="1">
        <v>44430</v>
      </c>
      <c r="Q1559" s="1">
        <v>44455</v>
      </c>
      <c r="R1559" t="str" cm="1">
        <f t="array" ref="R1559:Y1559">_xlfn.XLOOKUP($N1559,'Raw - customers'!$A:$A,'Raw - customers'!$B:$I)</f>
        <v>Lenna Beau</v>
      </c>
      <c r="S1559" t="str">
        <v>Genderqueer</v>
      </c>
      <c r="T1559">
        <v>36</v>
      </c>
      <c r="U1559" t="str">
        <v>76 Thomas ParkwaySuite 490</v>
      </c>
      <c r="V1559">
        <v>4468</v>
      </c>
      <c r="W1559" t="str">
        <v>Port Lillianside</v>
      </c>
      <c r="X1559" t="str">
        <v>South Australia</v>
      </c>
      <c r="Y1559" t="str">
        <v>Australia</v>
      </c>
      <c r="Z1559">
        <v>8</v>
      </c>
      <c r="AA1559" s="3" t="str">
        <f t="shared" si="49"/>
        <v>20 to 30</v>
      </c>
      <c r="AP1559" s="6">
        <v>933</v>
      </c>
      <c r="AQ1559" s="6" t="s">
        <v>1345</v>
      </c>
    </row>
    <row r="1560" spans="1:43" x14ac:dyDescent="0.25">
      <c r="A1560">
        <v>1558</v>
      </c>
      <c r="B1560">
        <v>319</v>
      </c>
      <c r="C1560">
        <v>385</v>
      </c>
      <c r="D1560">
        <v>119</v>
      </c>
      <c r="E1560">
        <v>1</v>
      </c>
      <c r="F1560">
        <v>119</v>
      </c>
      <c r="G1560" t="str">
        <f>VLOOKUP($C1560,'Raw-products'!$A$2:$H$1261,MATCH(G$1,'Raw-products'!$A$1:$H$1,0))</f>
        <v>Shirt</v>
      </c>
      <c r="H1560" t="str">
        <f>VLOOKUP($C1560,'Raw-products'!$A$2:$H$1261,MATCH(H$1,'Raw-products'!$A$1:$H$1,0))</f>
        <v>Casual Slim Fit</v>
      </c>
      <c r="I1560" t="str">
        <f>VLOOKUP($C1560,'Raw-products'!$A$2:$H$1261,MATCH(I$1,'Raw-products'!$A$1:$H$1,0))</f>
        <v>XS</v>
      </c>
      <c r="J1560" t="str">
        <f>VLOOKUP($C1560,'Raw-products'!$A$2:$H$1261,MATCH(J$1,'Raw-products'!$A$1:$H$1,0))</f>
        <v>red</v>
      </c>
      <c r="K1560">
        <f>VLOOKUP($C1560,'Raw-products'!$A$2:$H$1261,MATCH(K$1,'Raw-products'!$A$1:$H$1,0))</f>
        <v>113</v>
      </c>
      <c r="L1560">
        <f>VLOOKUP($C1560,'Raw-products'!$A$2:$H$1261,MATCH(L$1,'Raw-products'!$A$1:$H$1,0))</f>
        <v>49</v>
      </c>
      <c r="M1560" s="5">
        <f t="shared" si="48"/>
        <v>5537</v>
      </c>
      <c r="N1560" cm="1">
        <f t="array" ref="N1560:Q1560">_xlfn.XLOOKUP($B1560,'Raw -orders'!$A:$A,'Raw -orders'!$B:$E)</f>
        <v>933</v>
      </c>
      <c r="O1560">
        <v>29837</v>
      </c>
      <c r="P1560" s="1">
        <v>44430</v>
      </c>
      <c r="Q1560" s="1">
        <v>44455</v>
      </c>
      <c r="R1560" t="str" cm="1">
        <f t="array" ref="R1560:Y1560">_xlfn.XLOOKUP($N1560,'Raw - customers'!$A:$A,'Raw - customers'!$B:$I)</f>
        <v>Lenna Beau</v>
      </c>
      <c r="S1560" t="str">
        <v>Genderqueer</v>
      </c>
      <c r="T1560">
        <v>36</v>
      </c>
      <c r="U1560" t="str">
        <v>76 Thomas ParkwaySuite 490</v>
      </c>
      <c r="V1560">
        <v>4468</v>
      </c>
      <c r="W1560" t="str">
        <v>Port Lillianside</v>
      </c>
      <c r="X1560" t="str">
        <v>South Australia</v>
      </c>
      <c r="Y1560" t="str">
        <v>Australia</v>
      </c>
      <c r="Z1560">
        <v>8</v>
      </c>
      <c r="AA1560" s="3" t="str">
        <f t="shared" si="49"/>
        <v>20 to 30</v>
      </c>
      <c r="AP1560" s="6">
        <v>933</v>
      </c>
      <c r="AQ1560" s="6" t="s">
        <v>1345</v>
      </c>
    </row>
    <row r="1561" spans="1:43" x14ac:dyDescent="0.25">
      <c r="A1561">
        <v>1559</v>
      </c>
      <c r="B1561">
        <v>320</v>
      </c>
      <c r="C1561">
        <v>940</v>
      </c>
      <c r="D1561">
        <v>96</v>
      </c>
      <c r="E1561">
        <v>1</v>
      </c>
      <c r="F1561">
        <v>96</v>
      </c>
      <c r="G1561" t="str">
        <f>VLOOKUP($C1561,'Raw-products'!$A$2:$H$1261,MATCH(G$1,'Raw-products'!$A$1:$H$1,0))</f>
        <v>Trousers</v>
      </c>
      <c r="H1561" t="str">
        <f>VLOOKUP($C1561,'Raw-products'!$A$2:$H$1261,MATCH(H$1,'Raw-products'!$A$1:$H$1,0))</f>
        <v>Drawstring</v>
      </c>
      <c r="I1561" t="str">
        <f>VLOOKUP($C1561,'Raw-products'!$A$2:$H$1261,MATCH(I$1,'Raw-products'!$A$1:$H$1,0))</f>
        <v>XS</v>
      </c>
      <c r="J1561" t="str">
        <f>VLOOKUP($C1561,'Raw-products'!$A$2:$H$1261,MATCH(J$1,'Raw-products'!$A$1:$H$1,0))</f>
        <v>violet</v>
      </c>
      <c r="K1561">
        <f>VLOOKUP($C1561,'Raw-products'!$A$2:$H$1261,MATCH(K$1,'Raw-products'!$A$1:$H$1,0))</f>
        <v>104</v>
      </c>
      <c r="L1561">
        <f>VLOOKUP($C1561,'Raw-products'!$A$2:$H$1261,MATCH(L$1,'Raw-products'!$A$1:$H$1,0))</f>
        <v>62</v>
      </c>
      <c r="M1561" s="5">
        <f t="shared" si="48"/>
        <v>6448</v>
      </c>
      <c r="N1561" cm="1">
        <f t="array" ref="N1561:Q1561">_xlfn.XLOOKUP($B1561,'Raw -orders'!$A:$A,'Raw -orders'!$B:$E)</f>
        <v>41</v>
      </c>
      <c r="O1561">
        <v>19693</v>
      </c>
      <c r="P1561" s="1">
        <v>44430</v>
      </c>
      <c r="Q1561" s="1">
        <v>44451</v>
      </c>
      <c r="R1561" t="str" cm="1">
        <f t="array" ref="R1561:Y1561">_xlfn.XLOOKUP($N1561,'Raw - customers'!$A:$A,'Raw - customers'!$B:$I)</f>
        <v>Hana Stitch</v>
      </c>
      <c r="S1561" t="str">
        <v>Male</v>
      </c>
      <c r="T1561">
        <v>65</v>
      </c>
      <c r="U1561" t="str">
        <v>647 Violet Estate DrSuite 364</v>
      </c>
      <c r="V1561">
        <v>4320</v>
      </c>
      <c r="W1561" t="str">
        <v>Port Ella</v>
      </c>
      <c r="X1561" t="str">
        <v>New South Wales</v>
      </c>
      <c r="Y1561" t="str">
        <v>Australia</v>
      </c>
      <c r="Z1561">
        <v>8</v>
      </c>
      <c r="AA1561" s="3" t="str">
        <f t="shared" si="49"/>
        <v>20 to 30</v>
      </c>
      <c r="AP1561" s="6">
        <v>41</v>
      </c>
      <c r="AQ1561" s="6" t="s">
        <v>1362</v>
      </c>
    </row>
    <row r="1562" spans="1:43" x14ac:dyDescent="0.25">
      <c r="A1562">
        <v>1560</v>
      </c>
      <c r="B1562">
        <v>320</v>
      </c>
      <c r="C1562">
        <v>596</v>
      </c>
      <c r="D1562">
        <v>112</v>
      </c>
      <c r="E1562">
        <v>3</v>
      </c>
      <c r="F1562">
        <v>336</v>
      </c>
      <c r="G1562" t="str">
        <f>VLOOKUP($C1562,'Raw-products'!$A$2:$H$1261,MATCH(G$1,'Raw-products'!$A$1:$H$1,0))</f>
        <v>Jacket</v>
      </c>
      <c r="H1562" t="str">
        <f>VLOOKUP($C1562,'Raw-products'!$A$2:$H$1261,MATCH(H$1,'Raw-products'!$A$1:$H$1,0))</f>
        <v>Cardigan</v>
      </c>
      <c r="I1562" t="str">
        <f>VLOOKUP($C1562,'Raw-products'!$A$2:$H$1261,MATCH(I$1,'Raw-products'!$A$1:$H$1,0))</f>
        <v>S</v>
      </c>
      <c r="J1562" t="str">
        <f>VLOOKUP($C1562,'Raw-products'!$A$2:$H$1261,MATCH(J$1,'Raw-products'!$A$1:$H$1,0))</f>
        <v>red</v>
      </c>
      <c r="K1562">
        <f>VLOOKUP($C1562,'Raw-products'!$A$2:$H$1261,MATCH(K$1,'Raw-products'!$A$1:$H$1,0))</f>
        <v>118</v>
      </c>
      <c r="L1562">
        <f>VLOOKUP($C1562,'Raw-products'!$A$2:$H$1261,MATCH(L$1,'Raw-products'!$A$1:$H$1,0))</f>
        <v>47</v>
      </c>
      <c r="M1562" s="5">
        <f t="shared" si="48"/>
        <v>5546</v>
      </c>
      <c r="N1562" cm="1">
        <f t="array" ref="N1562:Q1562">_xlfn.XLOOKUP($B1562,'Raw -orders'!$A:$A,'Raw -orders'!$B:$E)</f>
        <v>41</v>
      </c>
      <c r="O1562">
        <v>19693</v>
      </c>
      <c r="P1562" s="1">
        <v>44430</v>
      </c>
      <c r="Q1562" s="1">
        <v>44451</v>
      </c>
      <c r="R1562" t="str" cm="1">
        <f t="array" ref="R1562:Y1562">_xlfn.XLOOKUP($N1562,'Raw - customers'!$A:$A,'Raw - customers'!$B:$I)</f>
        <v>Hana Stitch</v>
      </c>
      <c r="S1562" t="str">
        <v>Male</v>
      </c>
      <c r="T1562">
        <v>65</v>
      </c>
      <c r="U1562" t="str">
        <v>647 Violet Estate DrSuite 364</v>
      </c>
      <c r="V1562">
        <v>4320</v>
      </c>
      <c r="W1562" t="str">
        <v>Port Ella</v>
      </c>
      <c r="X1562" t="str">
        <v>New South Wales</v>
      </c>
      <c r="Y1562" t="str">
        <v>Australia</v>
      </c>
      <c r="Z1562">
        <v>8</v>
      </c>
      <c r="AA1562" s="3" t="str">
        <f t="shared" si="49"/>
        <v>20 to 30</v>
      </c>
      <c r="AP1562" s="6">
        <v>41</v>
      </c>
      <c r="AQ1562" s="6" t="s">
        <v>1362</v>
      </c>
    </row>
    <row r="1563" spans="1:43" x14ac:dyDescent="0.25">
      <c r="A1563">
        <v>1561</v>
      </c>
      <c r="B1563">
        <v>320</v>
      </c>
      <c r="C1563">
        <v>1137</v>
      </c>
      <c r="D1563">
        <v>102</v>
      </c>
      <c r="E1563">
        <v>3</v>
      </c>
      <c r="F1563">
        <v>306</v>
      </c>
      <c r="G1563" t="str">
        <f>VLOOKUP($C1563,'Raw-products'!$A$2:$H$1261,MATCH(G$1,'Raw-products'!$A$1:$H$1,0))</f>
        <v>Trousers</v>
      </c>
      <c r="H1563" t="str">
        <f>VLOOKUP($C1563,'Raw-products'!$A$2:$H$1261,MATCH(H$1,'Raw-products'!$A$1:$H$1,0))</f>
        <v>Cargo Pants</v>
      </c>
      <c r="I1563" t="str">
        <f>VLOOKUP($C1563,'Raw-products'!$A$2:$H$1261,MATCH(I$1,'Raw-products'!$A$1:$H$1,0))</f>
        <v>M</v>
      </c>
      <c r="J1563" t="str">
        <f>VLOOKUP($C1563,'Raw-products'!$A$2:$H$1261,MATCH(J$1,'Raw-products'!$A$1:$H$1,0))</f>
        <v>green</v>
      </c>
      <c r="K1563">
        <f>VLOOKUP($C1563,'Raw-products'!$A$2:$H$1261,MATCH(K$1,'Raw-products'!$A$1:$H$1,0))</f>
        <v>106</v>
      </c>
      <c r="L1563">
        <f>VLOOKUP($C1563,'Raw-products'!$A$2:$H$1261,MATCH(L$1,'Raw-products'!$A$1:$H$1,0))</f>
        <v>78</v>
      </c>
      <c r="M1563" s="5">
        <f t="shared" si="48"/>
        <v>8268</v>
      </c>
      <c r="N1563" cm="1">
        <f t="array" ref="N1563:Q1563">_xlfn.XLOOKUP($B1563,'Raw -orders'!$A:$A,'Raw -orders'!$B:$E)</f>
        <v>41</v>
      </c>
      <c r="O1563">
        <v>19693</v>
      </c>
      <c r="P1563" s="1">
        <v>44430</v>
      </c>
      <c r="Q1563" s="1">
        <v>44451</v>
      </c>
      <c r="R1563" t="str" cm="1">
        <f t="array" ref="R1563:Y1563">_xlfn.XLOOKUP($N1563,'Raw - customers'!$A:$A,'Raw - customers'!$B:$I)</f>
        <v>Hana Stitch</v>
      </c>
      <c r="S1563" t="str">
        <v>Male</v>
      </c>
      <c r="T1563">
        <v>65</v>
      </c>
      <c r="U1563" t="str">
        <v>647 Violet Estate DrSuite 364</v>
      </c>
      <c r="V1563">
        <v>4320</v>
      </c>
      <c r="W1563" t="str">
        <v>Port Ella</v>
      </c>
      <c r="X1563" t="str">
        <v>New South Wales</v>
      </c>
      <c r="Y1563" t="str">
        <v>Australia</v>
      </c>
      <c r="Z1563">
        <v>8</v>
      </c>
      <c r="AA1563" s="3" t="str">
        <f t="shared" si="49"/>
        <v>20 to 30</v>
      </c>
      <c r="AP1563" s="6">
        <v>41</v>
      </c>
      <c r="AQ1563" s="6" t="s">
        <v>1362</v>
      </c>
    </row>
    <row r="1564" spans="1:43" x14ac:dyDescent="0.25">
      <c r="A1564">
        <v>1562</v>
      </c>
      <c r="B1564">
        <v>320</v>
      </c>
      <c r="C1564">
        <v>1235</v>
      </c>
      <c r="D1564">
        <v>112</v>
      </c>
      <c r="E1564">
        <v>3</v>
      </c>
      <c r="F1564">
        <v>336</v>
      </c>
      <c r="G1564" t="str">
        <f>VLOOKUP($C1564,'Raw-products'!$A$2:$H$1261,MATCH(G$1,'Raw-products'!$A$1:$H$1,0))</f>
        <v>Trousers</v>
      </c>
      <c r="H1564" t="str">
        <f>VLOOKUP($C1564,'Raw-products'!$A$2:$H$1261,MATCH(H$1,'Raw-products'!$A$1:$H$1,0))</f>
        <v>Tracksuit Bottoms</v>
      </c>
      <c r="I1564" t="str">
        <f>VLOOKUP($C1564,'Raw-products'!$A$2:$H$1261,MATCH(I$1,'Raw-products'!$A$1:$H$1,0))</f>
        <v>XS</v>
      </c>
      <c r="J1564" t="str">
        <f>VLOOKUP($C1564,'Raw-products'!$A$2:$H$1261,MATCH(J$1,'Raw-products'!$A$1:$H$1,0))</f>
        <v>yellow</v>
      </c>
      <c r="K1564">
        <f>VLOOKUP($C1564,'Raw-products'!$A$2:$H$1261,MATCH(K$1,'Raw-products'!$A$1:$H$1,0))</f>
        <v>91</v>
      </c>
      <c r="L1564">
        <f>VLOOKUP($C1564,'Raw-products'!$A$2:$H$1261,MATCH(L$1,'Raw-products'!$A$1:$H$1,0))</f>
        <v>76</v>
      </c>
      <c r="M1564" s="5">
        <f t="shared" si="48"/>
        <v>6916</v>
      </c>
      <c r="N1564" cm="1">
        <f t="array" ref="N1564:Q1564">_xlfn.XLOOKUP($B1564,'Raw -orders'!$A:$A,'Raw -orders'!$B:$E)</f>
        <v>41</v>
      </c>
      <c r="O1564">
        <v>19693</v>
      </c>
      <c r="P1564" s="1">
        <v>44430</v>
      </c>
      <c r="Q1564" s="1">
        <v>44451</v>
      </c>
      <c r="R1564" t="str" cm="1">
        <f t="array" ref="R1564:Y1564">_xlfn.XLOOKUP($N1564,'Raw - customers'!$A:$A,'Raw - customers'!$B:$I)</f>
        <v>Hana Stitch</v>
      </c>
      <c r="S1564" t="str">
        <v>Male</v>
      </c>
      <c r="T1564">
        <v>65</v>
      </c>
      <c r="U1564" t="str">
        <v>647 Violet Estate DrSuite 364</v>
      </c>
      <c r="V1564">
        <v>4320</v>
      </c>
      <c r="W1564" t="str">
        <v>Port Ella</v>
      </c>
      <c r="X1564" t="str">
        <v>New South Wales</v>
      </c>
      <c r="Y1564" t="str">
        <v>Australia</v>
      </c>
      <c r="Z1564">
        <v>8</v>
      </c>
      <c r="AA1564" s="3" t="str">
        <f t="shared" si="49"/>
        <v>20 to 30</v>
      </c>
      <c r="AP1564" s="6">
        <v>41</v>
      </c>
      <c r="AQ1564" s="6" t="s">
        <v>1362</v>
      </c>
    </row>
    <row r="1565" spans="1:43" x14ac:dyDescent="0.25">
      <c r="A1565">
        <v>1563</v>
      </c>
      <c r="B1565">
        <v>320</v>
      </c>
      <c r="C1565">
        <v>836</v>
      </c>
      <c r="D1565">
        <v>117</v>
      </c>
      <c r="E1565">
        <v>1</v>
      </c>
      <c r="F1565">
        <v>117</v>
      </c>
      <c r="G1565" t="str">
        <f>VLOOKUP($C1565,'Raw-products'!$A$2:$H$1261,MATCH(G$1,'Raw-products'!$A$1:$H$1,0))</f>
        <v>Jacket</v>
      </c>
      <c r="H1565" t="str">
        <f>VLOOKUP($C1565,'Raw-products'!$A$2:$H$1261,MATCH(H$1,'Raw-products'!$A$1:$H$1,0))</f>
        <v>Shearling</v>
      </c>
      <c r="I1565" t="str">
        <f>VLOOKUP($C1565,'Raw-products'!$A$2:$H$1261,MATCH(I$1,'Raw-products'!$A$1:$H$1,0))</f>
        <v>S</v>
      </c>
      <c r="J1565" t="str">
        <f>VLOOKUP($C1565,'Raw-products'!$A$2:$H$1261,MATCH(J$1,'Raw-products'!$A$1:$H$1,0))</f>
        <v>violet</v>
      </c>
      <c r="K1565">
        <f>VLOOKUP($C1565,'Raw-products'!$A$2:$H$1261,MATCH(K$1,'Raw-products'!$A$1:$H$1,0))</f>
        <v>95</v>
      </c>
      <c r="L1565">
        <f>VLOOKUP($C1565,'Raw-products'!$A$2:$H$1261,MATCH(L$1,'Raw-products'!$A$1:$H$1,0))</f>
        <v>49</v>
      </c>
      <c r="M1565" s="5">
        <f t="shared" si="48"/>
        <v>4655</v>
      </c>
      <c r="N1565" cm="1">
        <f t="array" ref="N1565:Q1565">_xlfn.XLOOKUP($B1565,'Raw -orders'!$A:$A,'Raw -orders'!$B:$E)</f>
        <v>41</v>
      </c>
      <c r="O1565">
        <v>19693</v>
      </c>
      <c r="P1565" s="1">
        <v>44430</v>
      </c>
      <c r="Q1565" s="1">
        <v>44451</v>
      </c>
      <c r="R1565" t="str" cm="1">
        <f t="array" ref="R1565:Y1565">_xlfn.XLOOKUP($N1565,'Raw - customers'!$A:$A,'Raw - customers'!$B:$I)</f>
        <v>Hana Stitch</v>
      </c>
      <c r="S1565" t="str">
        <v>Male</v>
      </c>
      <c r="T1565">
        <v>65</v>
      </c>
      <c r="U1565" t="str">
        <v>647 Violet Estate DrSuite 364</v>
      </c>
      <c r="V1565">
        <v>4320</v>
      </c>
      <c r="W1565" t="str">
        <v>Port Ella</v>
      </c>
      <c r="X1565" t="str">
        <v>New South Wales</v>
      </c>
      <c r="Y1565" t="str">
        <v>Australia</v>
      </c>
      <c r="Z1565">
        <v>8</v>
      </c>
      <c r="AA1565" s="3" t="str">
        <f t="shared" si="49"/>
        <v>20 to 30</v>
      </c>
      <c r="AP1565" s="6">
        <v>41</v>
      </c>
      <c r="AQ1565" s="6" t="s">
        <v>1362</v>
      </c>
    </row>
    <row r="1566" spans="1:43" x14ac:dyDescent="0.25">
      <c r="A1566">
        <v>1564</v>
      </c>
      <c r="B1566">
        <v>320</v>
      </c>
      <c r="C1566">
        <v>844</v>
      </c>
      <c r="D1566">
        <v>113</v>
      </c>
      <c r="E1566">
        <v>2</v>
      </c>
      <c r="F1566">
        <v>226</v>
      </c>
      <c r="G1566" t="str">
        <f>VLOOKUP($C1566,'Raw-products'!$A$2:$H$1261,MATCH(G$1,'Raw-products'!$A$1:$H$1,0))</f>
        <v>Trousers</v>
      </c>
      <c r="H1566" t="str">
        <f>VLOOKUP($C1566,'Raw-products'!$A$2:$H$1261,MATCH(H$1,'Raw-products'!$A$1:$H$1,0))</f>
        <v>Chinos</v>
      </c>
      <c r="I1566" t="str">
        <f>VLOOKUP($C1566,'Raw-products'!$A$2:$H$1261,MATCH(I$1,'Raw-products'!$A$1:$H$1,0))</f>
        <v>XL</v>
      </c>
      <c r="J1566" t="str">
        <f>VLOOKUP($C1566,'Raw-products'!$A$2:$H$1261,MATCH(J$1,'Raw-products'!$A$1:$H$1,0))</f>
        <v>red</v>
      </c>
      <c r="K1566">
        <f>VLOOKUP($C1566,'Raw-products'!$A$2:$H$1261,MATCH(K$1,'Raw-products'!$A$1:$H$1,0))</f>
        <v>100</v>
      </c>
      <c r="L1566">
        <f>VLOOKUP($C1566,'Raw-products'!$A$2:$H$1261,MATCH(L$1,'Raw-products'!$A$1:$H$1,0))</f>
        <v>71</v>
      </c>
      <c r="M1566" s="5">
        <f t="shared" si="48"/>
        <v>7100</v>
      </c>
      <c r="N1566" cm="1">
        <f t="array" ref="N1566:Q1566">_xlfn.XLOOKUP($B1566,'Raw -orders'!$A:$A,'Raw -orders'!$B:$E)</f>
        <v>41</v>
      </c>
      <c r="O1566">
        <v>19693</v>
      </c>
      <c r="P1566" s="1">
        <v>44430</v>
      </c>
      <c r="Q1566" s="1">
        <v>44451</v>
      </c>
      <c r="R1566" t="str" cm="1">
        <f t="array" ref="R1566:Y1566">_xlfn.XLOOKUP($N1566,'Raw - customers'!$A:$A,'Raw - customers'!$B:$I)</f>
        <v>Hana Stitch</v>
      </c>
      <c r="S1566" t="str">
        <v>Male</v>
      </c>
      <c r="T1566">
        <v>65</v>
      </c>
      <c r="U1566" t="str">
        <v>647 Violet Estate DrSuite 364</v>
      </c>
      <c r="V1566">
        <v>4320</v>
      </c>
      <c r="W1566" t="str">
        <v>Port Ella</v>
      </c>
      <c r="X1566" t="str">
        <v>New South Wales</v>
      </c>
      <c r="Y1566" t="str">
        <v>Australia</v>
      </c>
      <c r="Z1566">
        <v>8</v>
      </c>
      <c r="AA1566" s="3" t="str">
        <f t="shared" si="49"/>
        <v>20 to 30</v>
      </c>
      <c r="AP1566" s="6">
        <v>41</v>
      </c>
      <c r="AQ1566" s="6" t="s">
        <v>1362</v>
      </c>
    </row>
    <row r="1567" spans="1:43" x14ac:dyDescent="0.25">
      <c r="A1567">
        <v>1565</v>
      </c>
      <c r="B1567">
        <v>321</v>
      </c>
      <c r="C1567">
        <v>457</v>
      </c>
      <c r="D1567">
        <v>118</v>
      </c>
      <c r="E1567">
        <v>2</v>
      </c>
      <c r="F1567">
        <v>236</v>
      </c>
      <c r="G1567" t="str">
        <f>VLOOKUP($C1567,'Raw-products'!$A$2:$H$1261,MATCH(G$1,'Raw-products'!$A$1:$H$1,0))</f>
        <v>Jacket</v>
      </c>
      <c r="H1567" t="str">
        <f>VLOOKUP($C1567,'Raw-products'!$A$2:$H$1261,MATCH(H$1,'Raw-products'!$A$1:$H$1,0))</f>
        <v>Puffer</v>
      </c>
      <c r="I1567" t="str">
        <f>VLOOKUP($C1567,'Raw-products'!$A$2:$H$1261,MATCH(I$1,'Raw-products'!$A$1:$H$1,0))</f>
        <v>M</v>
      </c>
      <c r="J1567" t="str">
        <f>VLOOKUP($C1567,'Raw-products'!$A$2:$H$1261,MATCH(J$1,'Raw-products'!$A$1:$H$1,0))</f>
        <v>red</v>
      </c>
      <c r="K1567">
        <f>VLOOKUP($C1567,'Raw-products'!$A$2:$H$1261,MATCH(K$1,'Raw-products'!$A$1:$H$1,0))</f>
        <v>110</v>
      </c>
      <c r="L1567">
        <f>VLOOKUP($C1567,'Raw-products'!$A$2:$H$1261,MATCH(L$1,'Raw-products'!$A$1:$H$1,0))</f>
        <v>62</v>
      </c>
      <c r="M1567" s="5">
        <f t="shared" si="48"/>
        <v>6820</v>
      </c>
      <c r="N1567" cm="1">
        <f t="array" ref="N1567:Q1567">_xlfn.XLOOKUP($B1567,'Raw -orders'!$A:$A,'Raw -orders'!$B:$E)</f>
        <v>833</v>
      </c>
      <c r="O1567">
        <v>36589</v>
      </c>
      <c r="P1567" s="1">
        <v>44434</v>
      </c>
      <c r="Q1567" s="1">
        <v>44439</v>
      </c>
      <c r="R1567" t="str" cm="1">
        <f t="array" ref="R1567:Y1567">_xlfn.XLOOKUP($N1567,'Raw - customers'!$A:$A,'Raw - customers'!$B:$I)</f>
        <v>Hilliard Papes</v>
      </c>
      <c r="S1567" t="str">
        <v>Genderqueer</v>
      </c>
      <c r="T1567">
        <v>27</v>
      </c>
      <c r="U1567" t="str">
        <v>2376 Adams SquareSuite 443</v>
      </c>
      <c r="V1567">
        <v>8559</v>
      </c>
      <c r="W1567" t="str">
        <v>Jaspermouth</v>
      </c>
      <c r="X1567" t="str">
        <v>Western Australia</v>
      </c>
      <c r="Y1567" t="str">
        <v>Australia</v>
      </c>
      <c r="Z1567">
        <v>8</v>
      </c>
      <c r="AA1567" s="3" t="str">
        <f t="shared" si="49"/>
        <v>0 to 10</v>
      </c>
      <c r="AP1567" s="6">
        <v>833</v>
      </c>
      <c r="AQ1567" s="6" t="s">
        <v>1377</v>
      </c>
    </row>
    <row r="1568" spans="1:43" x14ac:dyDescent="0.25">
      <c r="A1568">
        <v>1566</v>
      </c>
      <c r="B1568">
        <v>321</v>
      </c>
      <c r="C1568">
        <v>933</v>
      </c>
      <c r="D1568">
        <v>96</v>
      </c>
      <c r="E1568">
        <v>3</v>
      </c>
      <c r="F1568">
        <v>288</v>
      </c>
      <c r="G1568" t="str">
        <f>VLOOKUP($C1568,'Raw-products'!$A$2:$H$1261,MATCH(G$1,'Raw-products'!$A$1:$H$1,0))</f>
        <v>Trousers</v>
      </c>
      <c r="H1568" t="str">
        <f>VLOOKUP($C1568,'Raw-products'!$A$2:$H$1261,MATCH(H$1,'Raw-products'!$A$1:$H$1,0))</f>
        <v>Drawstring</v>
      </c>
      <c r="I1568" t="str">
        <f>VLOOKUP($C1568,'Raw-products'!$A$2:$H$1261,MATCH(I$1,'Raw-products'!$A$1:$H$1,0))</f>
        <v>L</v>
      </c>
      <c r="J1568" t="str">
        <f>VLOOKUP($C1568,'Raw-products'!$A$2:$H$1261,MATCH(J$1,'Raw-products'!$A$1:$H$1,0))</f>
        <v>blue</v>
      </c>
      <c r="K1568">
        <f>VLOOKUP($C1568,'Raw-products'!$A$2:$H$1261,MATCH(K$1,'Raw-products'!$A$1:$H$1,0))</f>
        <v>104</v>
      </c>
      <c r="L1568">
        <f>VLOOKUP($C1568,'Raw-products'!$A$2:$H$1261,MATCH(L$1,'Raw-products'!$A$1:$H$1,0))</f>
        <v>50</v>
      </c>
      <c r="M1568" s="5">
        <f t="shared" si="48"/>
        <v>5200</v>
      </c>
      <c r="N1568" cm="1">
        <f t="array" ref="N1568:Q1568">_xlfn.XLOOKUP($B1568,'Raw -orders'!$A:$A,'Raw -orders'!$B:$E)</f>
        <v>833</v>
      </c>
      <c r="O1568">
        <v>36589</v>
      </c>
      <c r="P1568" s="1">
        <v>44434</v>
      </c>
      <c r="Q1568" s="1">
        <v>44439</v>
      </c>
      <c r="R1568" t="str" cm="1">
        <f t="array" ref="R1568:Y1568">_xlfn.XLOOKUP($N1568,'Raw - customers'!$A:$A,'Raw - customers'!$B:$I)</f>
        <v>Hilliard Papes</v>
      </c>
      <c r="S1568" t="str">
        <v>Genderqueer</v>
      </c>
      <c r="T1568">
        <v>27</v>
      </c>
      <c r="U1568" t="str">
        <v>2376 Adams SquareSuite 443</v>
      </c>
      <c r="V1568">
        <v>8559</v>
      </c>
      <c r="W1568" t="str">
        <v>Jaspermouth</v>
      </c>
      <c r="X1568" t="str">
        <v>Western Australia</v>
      </c>
      <c r="Y1568" t="str">
        <v>Australia</v>
      </c>
      <c r="Z1568">
        <v>8</v>
      </c>
      <c r="AA1568" s="3" t="str">
        <f t="shared" si="49"/>
        <v>0 to 10</v>
      </c>
      <c r="AP1568" s="6">
        <v>833</v>
      </c>
      <c r="AQ1568" s="6" t="s">
        <v>1377</v>
      </c>
    </row>
    <row r="1569" spans="1:43" x14ac:dyDescent="0.25">
      <c r="A1569">
        <v>1567</v>
      </c>
      <c r="B1569">
        <v>321</v>
      </c>
      <c r="C1569">
        <v>673</v>
      </c>
      <c r="D1569">
        <v>113</v>
      </c>
      <c r="E1569">
        <v>1</v>
      </c>
      <c r="F1569">
        <v>113</v>
      </c>
      <c r="G1569" t="str">
        <f>VLOOKUP($C1569,'Raw-products'!$A$2:$H$1261,MATCH(G$1,'Raw-products'!$A$1:$H$1,0))</f>
        <v>Jacket</v>
      </c>
      <c r="H1569" t="str">
        <f>VLOOKUP($C1569,'Raw-products'!$A$2:$H$1261,MATCH(H$1,'Raw-products'!$A$1:$H$1,0))</f>
        <v>Parka</v>
      </c>
      <c r="I1569" t="str">
        <f>VLOOKUP($C1569,'Raw-products'!$A$2:$H$1261,MATCH(I$1,'Raw-products'!$A$1:$H$1,0))</f>
        <v>L</v>
      </c>
      <c r="J1569" t="str">
        <f>VLOOKUP($C1569,'Raw-products'!$A$2:$H$1261,MATCH(J$1,'Raw-products'!$A$1:$H$1,0))</f>
        <v>orange</v>
      </c>
      <c r="K1569">
        <f>VLOOKUP($C1569,'Raw-products'!$A$2:$H$1261,MATCH(K$1,'Raw-products'!$A$1:$H$1,0))</f>
        <v>119</v>
      </c>
      <c r="L1569">
        <f>VLOOKUP($C1569,'Raw-products'!$A$2:$H$1261,MATCH(L$1,'Raw-products'!$A$1:$H$1,0))</f>
        <v>77</v>
      </c>
      <c r="M1569" s="5">
        <f t="shared" si="48"/>
        <v>9163</v>
      </c>
      <c r="N1569" cm="1">
        <f t="array" ref="N1569:Q1569">_xlfn.XLOOKUP($B1569,'Raw -orders'!$A:$A,'Raw -orders'!$B:$E)</f>
        <v>833</v>
      </c>
      <c r="O1569">
        <v>36589</v>
      </c>
      <c r="P1569" s="1">
        <v>44434</v>
      </c>
      <c r="Q1569" s="1">
        <v>44439</v>
      </c>
      <c r="R1569" t="str" cm="1">
        <f t="array" ref="R1569:Y1569">_xlfn.XLOOKUP($N1569,'Raw - customers'!$A:$A,'Raw - customers'!$B:$I)</f>
        <v>Hilliard Papes</v>
      </c>
      <c r="S1569" t="str">
        <v>Genderqueer</v>
      </c>
      <c r="T1569">
        <v>27</v>
      </c>
      <c r="U1569" t="str">
        <v>2376 Adams SquareSuite 443</v>
      </c>
      <c r="V1569">
        <v>8559</v>
      </c>
      <c r="W1569" t="str">
        <v>Jaspermouth</v>
      </c>
      <c r="X1569" t="str">
        <v>Western Australia</v>
      </c>
      <c r="Y1569" t="str">
        <v>Australia</v>
      </c>
      <c r="Z1569">
        <v>8</v>
      </c>
      <c r="AA1569" s="3" t="str">
        <f t="shared" si="49"/>
        <v>0 to 10</v>
      </c>
      <c r="AP1569" s="6">
        <v>833</v>
      </c>
      <c r="AQ1569" s="6" t="s">
        <v>1377</v>
      </c>
    </row>
    <row r="1570" spans="1:43" x14ac:dyDescent="0.25">
      <c r="A1570">
        <v>1568</v>
      </c>
      <c r="B1570">
        <v>321</v>
      </c>
      <c r="C1570">
        <v>615</v>
      </c>
      <c r="D1570">
        <v>112</v>
      </c>
      <c r="E1570">
        <v>2</v>
      </c>
      <c r="F1570">
        <v>224</v>
      </c>
      <c r="G1570" t="str">
        <f>VLOOKUP($C1570,'Raw-products'!$A$2:$H$1261,MATCH(G$1,'Raw-products'!$A$1:$H$1,0))</f>
        <v>Jacket</v>
      </c>
      <c r="H1570" t="str">
        <f>VLOOKUP($C1570,'Raw-products'!$A$2:$H$1261,MATCH(H$1,'Raw-products'!$A$1:$H$1,0))</f>
        <v>Cardigan</v>
      </c>
      <c r="I1570" t="str">
        <f>VLOOKUP($C1570,'Raw-products'!$A$2:$H$1261,MATCH(I$1,'Raw-products'!$A$1:$H$1,0))</f>
        <v>XS</v>
      </c>
      <c r="J1570" t="str">
        <f>VLOOKUP($C1570,'Raw-products'!$A$2:$H$1261,MATCH(J$1,'Raw-products'!$A$1:$H$1,0))</f>
        <v>blue</v>
      </c>
      <c r="K1570">
        <f>VLOOKUP($C1570,'Raw-products'!$A$2:$H$1261,MATCH(K$1,'Raw-products'!$A$1:$H$1,0))</f>
        <v>118</v>
      </c>
      <c r="L1570">
        <f>VLOOKUP($C1570,'Raw-products'!$A$2:$H$1261,MATCH(L$1,'Raw-products'!$A$1:$H$1,0))</f>
        <v>54</v>
      </c>
      <c r="M1570" s="5">
        <f t="shared" si="48"/>
        <v>6372</v>
      </c>
      <c r="N1570" cm="1">
        <f t="array" ref="N1570:Q1570">_xlfn.XLOOKUP($B1570,'Raw -orders'!$A:$A,'Raw -orders'!$B:$E)</f>
        <v>833</v>
      </c>
      <c r="O1570">
        <v>36589</v>
      </c>
      <c r="P1570" s="1">
        <v>44434</v>
      </c>
      <c r="Q1570" s="1">
        <v>44439</v>
      </c>
      <c r="R1570" t="str" cm="1">
        <f t="array" ref="R1570:Y1570">_xlfn.XLOOKUP($N1570,'Raw - customers'!$A:$A,'Raw - customers'!$B:$I)</f>
        <v>Hilliard Papes</v>
      </c>
      <c r="S1570" t="str">
        <v>Genderqueer</v>
      </c>
      <c r="T1570">
        <v>27</v>
      </c>
      <c r="U1570" t="str">
        <v>2376 Adams SquareSuite 443</v>
      </c>
      <c r="V1570">
        <v>8559</v>
      </c>
      <c r="W1570" t="str">
        <v>Jaspermouth</v>
      </c>
      <c r="X1570" t="str">
        <v>Western Australia</v>
      </c>
      <c r="Y1570" t="str">
        <v>Australia</v>
      </c>
      <c r="Z1570">
        <v>8</v>
      </c>
      <c r="AA1570" s="3" t="str">
        <f t="shared" si="49"/>
        <v>0 to 10</v>
      </c>
      <c r="AP1570" s="6">
        <v>833</v>
      </c>
      <c r="AQ1570" s="6" t="s">
        <v>1377</v>
      </c>
    </row>
    <row r="1571" spans="1:43" x14ac:dyDescent="0.25">
      <c r="A1571">
        <v>1569</v>
      </c>
      <c r="B1571">
        <v>321</v>
      </c>
      <c r="C1571">
        <v>1020</v>
      </c>
      <c r="D1571">
        <v>90</v>
      </c>
      <c r="E1571">
        <v>1</v>
      </c>
      <c r="F1571">
        <v>90</v>
      </c>
      <c r="G1571" t="str">
        <f>VLOOKUP($C1571,'Raw-products'!$A$2:$H$1261,MATCH(G$1,'Raw-products'!$A$1:$H$1,0))</f>
        <v>Trousers</v>
      </c>
      <c r="H1571" t="str">
        <f>VLOOKUP($C1571,'Raw-products'!$A$2:$H$1261,MATCH(H$1,'Raw-products'!$A$1:$H$1,0))</f>
        <v>Relaxed Leg</v>
      </c>
      <c r="I1571" t="str">
        <f>VLOOKUP($C1571,'Raw-products'!$A$2:$H$1261,MATCH(I$1,'Raw-products'!$A$1:$H$1,0))</f>
        <v>XS</v>
      </c>
      <c r="J1571" t="str">
        <f>VLOOKUP($C1571,'Raw-products'!$A$2:$H$1261,MATCH(J$1,'Raw-products'!$A$1:$H$1,0))</f>
        <v>orange</v>
      </c>
      <c r="K1571">
        <f>VLOOKUP($C1571,'Raw-products'!$A$2:$H$1261,MATCH(K$1,'Raw-products'!$A$1:$H$1,0))</f>
        <v>95</v>
      </c>
      <c r="L1571">
        <f>VLOOKUP($C1571,'Raw-products'!$A$2:$H$1261,MATCH(L$1,'Raw-products'!$A$1:$H$1,0))</f>
        <v>64</v>
      </c>
      <c r="M1571" s="5">
        <f t="shared" si="48"/>
        <v>6080</v>
      </c>
      <c r="N1571" cm="1">
        <f t="array" ref="N1571:Q1571">_xlfn.XLOOKUP($B1571,'Raw -orders'!$A:$A,'Raw -orders'!$B:$E)</f>
        <v>833</v>
      </c>
      <c r="O1571">
        <v>36589</v>
      </c>
      <c r="P1571" s="1">
        <v>44434</v>
      </c>
      <c r="Q1571" s="1">
        <v>44439</v>
      </c>
      <c r="R1571" t="str" cm="1">
        <f t="array" ref="R1571:Y1571">_xlfn.XLOOKUP($N1571,'Raw - customers'!$A:$A,'Raw - customers'!$B:$I)</f>
        <v>Hilliard Papes</v>
      </c>
      <c r="S1571" t="str">
        <v>Genderqueer</v>
      </c>
      <c r="T1571">
        <v>27</v>
      </c>
      <c r="U1571" t="str">
        <v>2376 Adams SquareSuite 443</v>
      </c>
      <c r="V1571">
        <v>8559</v>
      </c>
      <c r="W1571" t="str">
        <v>Jaspermouth</v>
      </c>
      <c r="X1571" t="str">
        <v>Western Australia</v>
      </c>
      <c r="Y1571" t="str">
        <v>Australia</v>
      </c>
      <c r="Z1571">
        <v>8</v>
      </c>
      <c r="AA1571" s="3" t="str">
        <f t="shared" si="49"/>
        <v>0 to 10</v>
      </c>
      <c r="AP1571" s="6">
        <v>833</v>
      </c>
      <c r="AQ1571" s="6" t="s">
        <v>1377</v>
      </c>
    </row>
    <row r="1572" spans="1:43" x14ac:dyDescent="0.25">
      <c r="A1572">
        <v>1570</v>
      </c>
      <c r="B1572">
        <v>321</v>
      </c>
      <c r="C1572">
        <v>892</v>
      </c>
      <c r="D1572">
        <v>94</v>
      </c>
      <c r="E1572">
        <v>1</v>
      </c>
      <c r="F1572">
        <v>94</v>
      </c>
      <c r="G1572" t="str">
        <f>VLOOKUP($C1572,'Raw-products'!$A$2:$H$1261,MATCH(G$1,'Raw-products'!$A$1:$H$1,0))</f>
        <v>Trousers</v>
      </c>
      <c r="H1572" t="str">
        <f>VLOOKUP($C1572,'Raw-products'!$A$2:$H$1261,MATCH(H$1,'Raw-products'!$A$1:$H$1,0))</f>
        <v>Cords</v>
      </c>
      <c r="I1572" t="str">
        <f>VLOOKUP($C1572,'Raw-products'!$A$2:$H$1261,MATCH(I$1,'Raw-products'!$A$1:$H$1,0))</f>
        <v>M</v>
      </c>
      <c r="J1572" t="str">
        <f>VLOOKUP($C1572,'Raw-products'!$A$2:$H$1261,MATCH(J$1,'Raw-products'!$A$1:$H$1,0))</f>
        <v>green</v>
      </c>
      <c r="K1572">
        <f>VLOOKUP($C1572,'Raw-products'!$A$2:$H$1261,MATCH(K$1,'Raw-products'!$A$1:$H$1,0))</f>
        <v>113</v>
      </c>
      <c r="L1572">
        <f>VLOOKUP($C1572,'Raw-products'!$A$2:$H$1261,MATCH(L$1,'Raw-products'!$A$1:$H$1,0))</f>
        <v>76</v>
      </c>
      <c r="M1572" s="5">
        <f t="shared" si="48"/>
        <v>8588</v>
      </c>
      <c r="N1572" cm="1">
        <f t="array" ref="N1572:Q1572">_xlfn.XLOOKUP($B1572,'Raw -orders'!$A:$A,'Raw -orders'!$B:$E)</f>
        <v>833</v>
      </c>
      <c r="O1572">
        <v>36589</v>
      </c>
      <c r="P1572" s="1">
        <v>44434</v>
      </c>
      <c r="Q1572" s="1">
        <v>44439</v>
      </c>
      <c r="R1572" t="str" cm="1">
        <f t="array" ref="R1572:Y1572">_xlfn.XLOOKUP($N1572,'Raw - customers'!$A:$A,'Raw - customers'!$B:$I)</f>
        <v>Hilliard Papes</v>
      </c>
      <c r="S1572" t="str">
        <v>Genderqueer</v>
      </c>
      <c r="T1572">
        <v>27</v>
      </c>
      <c r="U1572" t="str">
        <v>2376 Adams SquareSuite 443</v>
      </c>
      <c r="V1572">
        <v>8559</v>
      </c>
      <c r="W1572" t="str">
        <v>Jaspermouth</v>
      </c>
      <c r="X1572" t="str">
        <v>Western Australia</v>
      </c>
      <c r="Y1572" t="str">
        <v>Australia</v>
      </c>
      <c r="Z1572">
        <v>8</v>
      </c>
      <c r="AA1572" s="3" t="str">
        <f t="shared" si="49"/>
        <v>0 to 10</v>
      </c>
      <c r="AP1572" s="6">
        <v>833</v>
      </c>
      <c r="AQ1572" s="6" t="s">
        <v>1377</v>
      </c>
    </row>
    <row r="1573" spans="1:43" x14ac:dyDescent="0.25">
      <c r="A1573">
        <v>1571</v>
      </c>
      <c r="B1573">
        <v>321</v>
      </c>
      <c r="C1573">
        <v>612</v>
      </c>
      <c r="D1573">
        <v>112</v>
      </c>
      <c r="E1573">
        <v>1</v>
      </c>
      <c r="F1573">
        <v>112</v>
      </c>
      <c r="G1573" t="str">
        <f>VLOOKUP($C1573,'Raw-products'!$A$2:$H$1261,MATCH(G$1,'Raw-products'!$A$1:$H$1,0))</f>
        <v>Jacket</v>
      </c>
      <c r="H1573" t="str">
        <f>VLOOKUP($C1573,'Raw-products'!$A$2:$H$1261,MATCH(H$1,'Raw-products'!$A$1:$H$1,0))</f>
        <v>Cardigan</v>
      </c>
      <c r="I1573" t="str">
        <f>VLOOKUP($C1573,'Raw-products'!$A$2:$H$1261,MATCH(I$1,'Raw-products'!$A$1:$H$1,0))</f>
        <v>M</v>
      </c>
      <c r="J1573" t="str">
        <f>VLOOKUP($C1573,'Raw-products'!$A$2:$H$1261,MATCH(J$1,'Raw-products'!$A$1:$H$1,0))</f>
        <v>green</v>
      </c>
      <c r="K1573">
        <f>VLOOKUP($C1573,'Raw-products'!$A$2:$H$1261,MATCH(K$1,'Raw-products'!$A$1:$H$1,0))</f>
        <v>118</v>
      </c>
      <c r="L1573">
        <f>VLOOKUP($C1573,'Raw-products'!$A$2:$H$1261,MATCH(L$1,'Raw-products'!$A$1:$H$1,0))</f>
        <v>46</v>
      </c>
      <c r="M1573" s="5">
        <f t="shared" si="48"/>
        <v>5428</v>
      </c>
      <c r="N1573" cm="1">
        <f t="array" ref="N1573:Q1573">_xlfn.XLOOKUP($B1573,'Raw -orders'!$A:$A,'Raw -orders'!$B:$E)</f>
        <v>833</v>
      </c>
      <c r="O1573">
        <v>36589</v>
      </c>
      <c r="P1573" s="1">
        <v>44434</v>
      </c>
      <c r="Q1573" s="1">
        <v>44439</v>
      </c>
      <c r="R1573" t="str" cm="1">
        <f t="array" ref="R1573:Y1573">_xlfn.XLOOKUP($N1573,'Raw - customers'!$A:$A,'Raw - customers'!$B:$I)</f>
        <v>Hilliard Papes</v>
      </c>
      <c r="S1573" t="str">
        <v>Genderqueer</v>
      </c>
      <c r="T1573">
        <v>27</v>
      </c>
      <c r="U1573" t="str">
        <v>2376 Adams SquareSuite 443</v>
      </c>
      <c r="V1573">
        <v>8559</v>
      </c>
      <c r="W1573" t="str">
        <v>Jaspermouth</v>
      </c>
      <c r="X1573" t="str">
        <v>Western Australia</v>
      </c>
      <c r="Y1573" t="str">
        <v>Australia</v>
      </c>
      <c r="Z1573">
        <v>8</v>
      </c>
      <c r="AA1573" s="3" t="str">
        <f t="shared" si="49"/>
        <v>0 to 10</v>
      </c>
      <c r="AP1573" s="6">
        <v>833</v>
      </c>
      <c r="AQ1573" s="6" t="s">
        <v>1377</v>
      </c>
    </row>
    <row r="1574" spans="1:43" x14ac:dyDescent="0.25">
      <c r="A1574">
        <v>1572</v>
      </c>
      <c r="B1574">
        <v>321</v>
      </c>
      <c r="C1574">
        <v>887</v>
      </c>
      <c r="D1574">
        <v>94</v>
      </c>
      <c r="E1574">
        <v>2</v>
      </c>
      <c r="F1574">
        <v>188</v>
      </c>
      <c r="G1574" t="str">
        <f>VLOOKUP($C1574,'Raw-products'!$A$2:$H$1261,MATCH(G$1,'Raw-products'!$A$1:$H$1,0))</f>
        <v>Trousers</v>
      </c>
      <c r="H1574" t="str">
        <f>VLOOKUP($C1574,'Raw-products'!$A$2:$H$1261,MATCH(H$1,'Raw-products'!$A$1:$H$1,0))</f>
        <v>Cords</v>
      </c>
      <c r="I1574" t="str">
        <f>VLOOKUP($C1574,'Raw-products'!$A$2:$H$1261,MATCH(I$1,'Raw-products'!$A$1:$H$1,0))</f>
        <v>M</v>
      </c>
      <c r="J1574" t="str">
        <f>VLOOKUP($C1574,'Raw-products'!$A$2:$H$1261,MATCH(J$1,'Raw-products'!$A$1:$H$1,0))</f>
        <v>yellow</v>
      </c>
      <c r="K1574">
        <f>VLOOKUP($C1574,'Raw-products'!$A$2:$H$1261,MATCH(K$1,'Raw-products'!$A$1:$H$1,0))</f>
        <v>113</v>
      </c>
      <c r="L1574">
        <f>VLOOKUP($C1574,'Raw-products'!$A$2:$H$1261,MATCH(L$1,'Raw-products'!$A$1:$H$1,0))</f>
        <v>58</v>
      </c>
      <c r="M1574" s="5">
        <f t="shared" si="48"/>
        <v>6554</v>
      </c>
      <c r="N1574" cm="1">
        <f t="array" ref="N1574:Q1574">_xlfn.XLOOKUP($B1574,'Raw -orders'!$A:$A,'Raw -orders'!$B:$E)</f>
        <v>833</v>
      </c>
      <c r="O1574">
        <v>36589</v>
      </c>
      <c r="P1574" s="1">
        <v>44434</v>
      </c>
      <c r="Q1574" s="1">
        <v>44439</v>
      </c>
      <c r="R1574" t="str" cm="1">
        <f t="array" ref="R1574:Y1574">_xlfn.XLOOKUP($N1574,'Raw - customers'!$A:$A,'Raw - customers'!$B:$I)</f>
        <v>Hilliard Papes</v>
      </c>
      <c r="S1574" t="str">
        <v>Genderqueer</v>
      </c>
      <c r="T1574">
        <v>27</v>
      </c>
      <c r="U1574" t="str">
        <v>2376 Adams SquareSuite 443</v>
      </c>
      <c r="V1574">
        <v>8559</v>
      </c>
      <c r="W1574" t="str">
        <v>Jaspermouth</v>
      </c>
      <c r="X1574" t="str">
        <v>Western Australia</v>
      </c>
      <c r="Y1574" t="str">
        <v>Australia</v>
      </c>
      <c r="Z1574">
        <v>8</v>
      </c>
      <c r="AA1574" s="3" t="str">
        <f t="shared" si="49"/>
        <v>0 to 10</v>
      </c>
      <c r="AP1574" s="6">
        <v>833</v>
      </c>
      <c r="AQ1574" s="6" t="s">
        <v>1377</v>
      </c>
    </row>
    <row r="1575" spans="1:43" x14ac:dyDescent="0.25">
      <c r="A1575">
        <v>1573</v>
      </c>
      <c r="B1575">
        <v>321</v>
      </c>
      <c r="C1575">
        <v>944</v>
      </c>
      <c r="D1575">
        <v>96</v>
      </c>
      <c r="E1575">
        <v>2</v>
      </c>
      <c r="F1575">
        <v>192</v>
      </c>
      <c r="G1575" t="str">
        <f>VLOOKUP($C1575,'Raw-products'!$A$2:$H$1261,MATCH(G$1,'Raw-products'!$A$1:$H$1,0))</f>
        <v>Trousers</v>
      </c>
      <c r="H1575" t="str">
        <f>VLOOKUP($C1575,'Raw-products'!$A$2:$H$1261,MATCH(H$1,'Raw-products'!$A$1:$H$1,0))</f>
        <v>Drawstring</v>
      </c>
      <c r="I1575" t="str">
        <f>VLOOKUP($C1575,'Raw-products'!$A$2:$H$1261,MATCH(I$1,'Raw-products'!$A$1:$H$1,0))</f>
        <v>XL</v>
      </c>
      <c r="J1575" t="str">
        <f>VLOOKUP($C1575,'Raw-products'!$A$2:$H$1261,MATCH(J$1,'Raw-products'!$A$1:$H$1,0))</f>
        <v>violet</v>
      </c>
      <c r="K1575">
        <f>VLOOKUP($C1575,'Raw-products'!$A$2:$H$1261,MATCH(K$1,'Raw-products'!$A$1:$H$1,0))</f>
        <v>104</v>
      </c>
      <c r="L1575">
        <f>VLOOKUP($C1575,'Raw-products'!$A$2:$H$1261,MATCH(L$1,'Raw-products'!$A$1:$H$1,0))</f>
        <v>80</v>
      </c>
      <c r="M1575" s="5">
        <f t="shared" si="48"/>
        <v>8320</v>
      </c>
      <c r="N1575" cm="1">
        <f t="array" ref="N1575:Q1575">_xlfn.XLOOKUP($B1575,'Raw -orders'!$A:$A,'Raw -orders'!$B:$E)</f>
        <v>833</v>
      </c>
      <c r="O1575">
        <v>36589</v>
      </c>
      <c r="P1575" s="1">
        <v>44434</v>
      </c>
      <c r="Q1575" s="1">
        <v>44439</v>
      </c>
      <c r="R1575" t="str" cm="1">
        <f t="array" ref="R1575:Y1575">_xlfn.XLOOKUP($N1575,'Raw - customers'!$A:$A,'Raw - customers'!$B:$I)</f>
        <v>Hilliard Papes</v>
      </c>
      <c r="S1575" t="str">
        <v>Genderqueer</v>
      </c>
      <c r="T1575">
        <v>27</v>
      </c>
      <c r="U1575" t="str">
        <v>2376 Adams SquareSuite 443</v>
      </c>
      <c r="V1575">
        <v>8559</v>
      </c>
      <c r="W1575" t="str">
        <v>Jaspermouth</v>
      </c>
      <c r="X1575" t="str">
        <v>Western Australia</v>
      </c>
      <c r="Y1575" t="str">
        <v>Australia</v>
      </c>
      <c r="Z1575">
        <v>8</v>
      </c>
      <c r="AA1575" s="3" t="str">
        <f t="shared" si="49"/>
        <v>0 to 10</v>
      </c>
      <c r="AP1575" s="6">
        <v>833</v>
      </c>
      <c r="AQ1575" s="6" t="s">
        <v>1377</v>
      </c>
    </row>
    <row r="1576" spans="1:43" x14ac:dyDescent="0.25">
      <c r="A1576">
        <v>1574</v>
      </c>
      <c r="B1576">
        <v>322</v>
      </c>
      <c r="C1576">
        <v>236</v>
      </c>
      <c r="D1576">
        <v>106</v>
      </c>
      <c r="E1576">
        <v>2</v>
      </c>
      <c r="F1576">
        <v>212</v>
      </c>
      <c r="G1576" t="str">
        <f>VLOOKUP($C1576,'Raw-products'!$A$2:$H$1261,MATCH(G$1,'Raw-products'!$A$1:$H$1,0))</f>
        <v>Shirt</v>
      </c>
      <c r="H1576" t="str">
        <f>VLOOKUP($C1576,'Raw-products'!$A$2:$H$1261,MATCH(H$1,'Raw-products'!$A$1:$H$1,0))</f>
        <v>Chambray</v>
      </c>
      <c r="I1576" t="str">
        <f>VLOOKUP($C1576,'Raw-products'!$A$2:$H$1261,MATCH(I$1,'Raw-products'!$A$1:$H$1,0))</f>
        <v>S</v>
      </c>
      <c r="J1576" t="str">
        <f>VLOOKUP($C1576,'Raw-products'!$A$2:$H$1261,MATCH(J$1,'Raw-products'!$A$1:$H$1,0))</f>
        <v>indigo</v>
      </c>
      <c r="K1576">
        <f>VLOOKUP($C1576,'Raw-products'!$A$2:$H$1261,MATCH(K$1,'Raw-products'!$A$1:$H$1,0))</f>
        <v>105</v>
      </c>
      <c r="L1576">
        <f>VLOOKUP($C1576,'Raw-products'!$A$2:$H$1261,MATCH(L$1,'Raw-products'!$A$1:$H$1,0))</f>
        <v>59</v>
      </c>
      <c r="M1576" s="5">
        <f t="shared" si="48"/>
        <v>6195</v>
      </c>
      <c r="N1576" cm="1">
        <f t="array" ref="N1576:Q1576">_xlfn.XLOOKUP($B1576,'Raw -orders'!$A:$A,'Raw -orders'!$B:$E)</f>
        <v>686</v>
      </c>
      <c r="O1576">
        <v>41400</v>
      </c>
      <c r="P1576" s="1">
        <v>44425</v>
      </c>
      <c r="Q1576" s="1">
        <v>44451</v>
      </c>
      <c r="R1576" t="str" cm="1">
        <f t="array" ref="R1576:Y1576">_xlfn.XLOOKUP($N1576,'Raw - customers'!$A:$A,'Raw - customers'!$B:$I)</f>
        <v>Elbertina Gaish</v>
      </c>
      <c r="S1576" t="str">
        <v>Polygender</v>
      </c>
      <c r="T1576">
        <v>22</v>
      </c>
      <c r="U1576" t="str">
        <v>6801 Jessica JunctionApt. 868</v>
      </c>
      <c r="V1576">
        <v>4931</v>
      </c>
      <c r="W1576" t="str">
        <v>Dickensshire</v>
      </c>
      <c r="X1576" t="str">
        <v>Victoria</v>
      </c>
      <c r="Y1576" t="str">
        <v>Australia</v>
      </c>
      <c r="Z1576">
        <v>8</v>
      </c>
      <c r="AA1576" s="3" t="str">
        <f t="shared" si="49"/>
        <v>20 to 30</v>
      </c>
      <c r="AP1576" s="6">
        <v>686</v>
      </c>
      <c r="AQ1576" s="6" t="s">
        <v>1396</v>
      </c>
    </row>
    <row r="1577" spans="1:43" x14ac:dyDescent="0.25">
      <c r="A1577">
        <v>1575</v>
      </c>
      <c r="B1577">
        <v>322</v>
      </c>
      <c r="C1577">
        <v>797</v>
      </c>
      <c r="D1577">
        <v>91</v>
      </c>
      <c r="E1577">
        <v>2</v>
      </c>
      <c r="F1577">
        <v>182</v>
      </c>
      <c r="G1577" t="str">
        <f>VLOOKUP($C1577,'Raw-products'!$A$2:$H$1261,MATCH(G$1,'Raw-products'!$A$1:$H$1,0))</f>
        <v>Jacket</v>
      </c>
      <c r="H1577" t="str">
        <f>VLOOKUP($C1577,'Raw-products'!$A$2:$H$1261,MATCH(H$1,'Raw-products'!$A$1:$H$1,0))</f>
        <v>Pullover</v>
      </c>
      <c r="I1577" t="str">
        <f>VLOOKUP($C1577,'Raw-products'!$A$2:$H$1261,MATCH(I$1,'Raw-products'!$A$1:$H$1,0))</f>
        <v>M</v>
      </c>
      <c r="J1577" t="str">
        <f>VLOOKUP($C1577,'Raw-products'!$A$2:$H$1261,MATCH(J$1,'Raw-products'!$A$1:$H$1,0))</f>
        <v>indigo</v>
      </c>
      <c r="K1577">
        <f>VLOOKUP($C1577,'Raw-products'!$A$2:$H$1261,MATCH(K$1,'Raw-products'!$A$1:$H$1,0))</f>
        <v>114</v>
      </c>
      <c r="L1577">
        <f>VLOOKUP($C1577,'Raw-products'!$A$2:$H$1261,MATCH(L$1,'Raw-products'!$A$1:$H$1,0))</f>
        <v>72</v>
      </c>
      <c r="M1577" s="5">
        <f t="shared" si="48"/>
        <v>8208</v>
      </c>
      <c r="N1577" cm="1">
        <f t="array" ref="N1577:Q1577">_xlfn.XLOOKUP($B1577,'Raw -orders'!$A:$A,'Raw -orders'!$B:$E)</f>
        <v>686</v>
      </c>
      <c r="O1577">
        <v>41400</v>
      </c>
      <c r="P1577" s="1">
        <v>44425</v>
      </c>
      <c r="Q1577" s="1">
        <v>44451</v>
      </c>
      <c r="R1577" t="str" cm="1">
        <f t="array" ref="R1577:Y1577">_xlfn.XLOOKUP($N1577,'Raw - customers'!$A:$A,'Raw - customers'!$B:$I)</f>
        <v>Elbertina Gaish</v>
      </c>
      <c r="S1577" t="str">
        <v>Polygender</v>
      </c>
      <c r="T1577">
        <v>22</v>
      </c>
      <c r="U1577" t="str">
        <v>6801 Jessica JunctionApt. 868</v>
      </c>
      <c r="V1577">
        <v>4931</v>
      </c>
      <c r="W1577" t="str">
        <v>Dickensshire</v>
      </c>
      <c r="X1577" t="str">
        <v>Victoria</v>
      </c>
      <c r="Y1577" t="str">
        <v>Australia</v>
      </c>
      <c r="Z1577">
        <v>8</v>
      </c>
      <c r="AA1577" s="3" t="str">
        <f t="shared" si="49"/>
        <v>20 to 30</v>
      </c>
      <c r="AP1577" s="6">
        <v>686</v>
      </c>
      <c r="AQ1577" s="6" t="s">
        <v>1396</v>
      </c>
    </row>
    <row r="1578" spans="1:43" x14ac:dyDescent="0.25">
      <c r="A1578">
        <v>1576</v>
      </c>
      <c r="B1578">
        <v>322</v>
      </c>
      <c r="C1578">
        <v>997</v>
      </c>
      <c r="D1578">
        <v>106</v>
      </c>
      <c r="E1578">
        <v>2</v>
      </c>
      <c r="F1578">
        <v>212</v>
      </c>
      <c r="G1578" t="str">
        <f>VLOOKUP($C1578,'Raw-products'!$A$2:$H$1261,MATCH(G$1,'Raw-products'!$A$1:$H$1,0))</f>
        <v>Trousers</v>
      </c>
      <c r="H1578" t="str">
        <f>VLOOKUP($C1578,'Raw-products'!$A$2:$H$1261,MATCH(H$1,'Raw-products'!$A$1:$H$1,0))</f>
        <v>Wool</v>
      </c>
      <c r="I1578" t="str">
        <f>VLOOKUP($C1578,'Raw-products'!$A$2:$H$1261,MATCH(I$1,'Raw-products'!$A$1:$H$1,0))</f>
        <v>M</v>
      </c>
      <c r="J1578" t="str">
        <f>VLOOKUP($C1578,'Raw-products'!$A$2:$H$1261,MATCH(J$1,'Raw-products'!$A$1:$H$1,0))</f>
        <v>green</v>
      </c>
      <c r="K1578">
        <f>VLOOKUP($C1578,'Raw-products'!$A$2:$H$1261,MATCH(K$1,'Raw-products'!$A$1:$H$1,0))</f>
        <v>111</v>
      </c>
      <c r="L1578">
        <f>VLOOKUP($C1578,'Raw-products'!$A$2:$H$1261,MATCH(L$1,'Raw-products'!$A$1:$H$1,0))</f>
        <v>41</v>
      </c>
      <c r="M1578" s="5">
        <f t="shared" si="48"/>
        <v>4551</v>
      </c>
      <c r="N1578" cm="1">
        <f t="array" ref="N1578:Q1578">_xlfn.XLOOKUP($B1578,'Raw -orders'!$A:$A,'Raw -orders'!$B:$E)</f>
        <v>686</v>
      </c>
      <c r="O1578">
        <v>41400</v>
      </c>
      <c r="P1578" s="1">
        <v>44425</v>
      </c>
      <c r="Q1578" s="1">
        <v>44451</v>
      </c>
      <c r="R1578" t="str" cm="1">
        <f t="array" ref="R1578:Y1578">_xlfn.XLOOKUP($N1578,'Raw - customers'!$A:$A,'Raw - customers'!$B:$I)</f>
        <v>Elbertina Gaish</v>
      </c>
      <c r="S1578" t="str">
        <v>Polygender</v>
      </c>
      <c r="T1578">
        <v>22</v>
      </c>
      <c r="U1578" t="str">
        <v>6801 Jessica JunctionApt. 868</v>
      </c>
      <c r="V1578">
        <v>4931</v>
      </c>
      <c r="W1578" t="str">
        <v>Dickensshire</v>
      </c>
      <c r="X1578" t="str">
        <v>Victoria</v>
      </c>
      <c r="Y1578" t="str">
        <v>Australia</v>
      </c>
      <c r="Z1578">
        <v>8</v>
      </c>
      <c r="AA1578" s="3" t="str">
        <f t="shared" si="49"/>
        <v>20 to 30</v>
      </c>
      <c r="AP1578" s="6">
        <v>686</v>
      </c>
      <c r="AQ1578" s="6" t="s">
        <v>1396</v>
      </c>
    </row>
    <row r="1579" spans="1:43" x14ac:dyDescent="0.25">
      <c r="A1579">
        <v>1577</v>
      </c>
      <c r="B1579">
        <v>322</v>
      </c>
      <c r="C1579">
        <v>967</v>
      </c>
      <c r="D1579">
        <v>97</v>
      </c>
      <c r="E1579">
        <v>1</v>
      </c>
      <c r="F1579">
        <v>97</v>
      </c>
      <c r="G1579" t="str">
        <f>VLOOKUP($C1579,'Raw-products'!$A$2:$H$1261,MATCH(G$1,'Raw-products'!$A$1:$H$1,0))</f>
        <v>Trousers</v>
      </c>
      <c r="H1579" t="str">
        <f>VLOOKUP($C1579,'Raw-products'!$A$2:$H$1261,MATCH(H$1,'Raw-products'!$A$1:$H$1,0))</f>
        <v>Slim-Fit</v>
      </c>
      <c r="I1579" t="str">
        <f>VLOOKUP($C1579,'Raw-products'!$A$2:$H$1261,MATCH(I$1,'Raw-products'!$A$1:$H$1,0))</f>
        <v>M</v>
      </c>
      <c r="J1579" t="str">
        <f>VLOOKUP($C1579,'Raw-products'!$A$2:$H$1261,MATCH(J$1,'Raw-products'!$A$1:$H$1,0))</f>
        <v>blue</v>
      </c>
      <c r="K1579">
        <f>VLOOKUP($C1579,'Raw-products'!$A$2:$H$1261,MATCH(K$1,'Raw-products'!$A$1:$H$1,0))</f>
        <v>119</v>
      </c>
      <c r="L1579">
        <f>VLOOKUP($C1579,'Raw-products'!$A$2:$H$1261,MATCH(L$1,'Raw-products'!$A$1:$H$1,0))</f>
        <v>75</v>
      </c>
      <c r="M1579" s="5">
        <f t="shared" si="48"/>
        <v>8925</v>
      </c>
      <c r="N1579" cm="1">
        <f t="array" ref="N1579:Q1579">_xlfn.XLOOKUP($B1579,'Raw -orders'!$A:$A,'Raw -orders'!$B:$E)</f>
        <v>686</v>
      </c>
      <c r="O1579">
        <v>41400</v>
      </c>
      <c r="P1579" s="1">
        <v>44425</v>
      </c>
      <c r="Q1579" s="1">
        <v>44451</v>
      </c>
      <c r="R1579" t="str" cm="1">
        <f t="array" ref="R1579:Y1579">_xlfn.XLOOKUP($N1579,'Raw - customers'!$A:$A,'Raw - customers'!$B:$I)</f>
        <v>Elbertina Gaish</v>
      </c>
      <c r="S1579" t="str">
        <v>Polygender</v>
      </c>
      <c r="T1579">
        <v>22</v>
      </c>
      <c r="U1579" t="str">
        <v>6801 Jessica JunctionApt. 868</v>
      </c>
      <c r="V1579">
        <v>4931</v>
      </c>
      <c r="W1579" t="str">
        <v>Dickensshire</v>
      </c>
      <c r="X1579" t="str">
        <v>Victoria</v>
      </c>
      <c r="Y1579" t="str">
        <v>Australia</v>
      </c>
      <c r="Z1579">
        <v>8</v>
      </c>
      <c r="AA1579" s="3" t="str">
        <f t="shared" si="49"/>
        <v>20 to 30</v>
      </c>
      <c r="AP1579" s="6">
        <v>686</v>
      </c>
      <c r="AQ1579" s="6" t="s">
        <v>1396</v>
      </c>
    </row>
    <row r="1580" spans="1:43" x14ac:dyDescent="0.25">
      <c r="A1580">
        <v>1578</v>
      </c>
      <c r="B1580">
        <v>322</v>
      </c>
      <c r="C1580">
        <v>537</v>
      </c>
      <c r="D1580">
        <v>98</v>
      </c>
      <c r="E1580">
        <v>2</v>
      </c>
      <c r="F1580">
        <v>196</v>
      </c>
      <c r="G1580" t="str">
        <f>VLOOKUP($C1580,'Raw-products'!$A$2:$H$1261,MATCH(G$1,'Raw-products'!$A$1:$H$1,0))</f>
        <v>Jacket</v>
      </c>
      <c r="H1580" t="str">
        <f>VLOOKUP($C1580,'Raw-products'!$A$2:$H$1261,MATCH(H$1,'Raw-products'!$A$1:$H$1,0))</f>
        <v>Leather</v>
      </c>
      <c r="I1580" t="str">
        <f>VLOOKUP($C1580,'Raw-products'!$A$2:$H$1261,MATCH(I$1,'Raw-products'!$A$1:$H$1,0))</f>
        <v>M</v>
      </c>
      <c r="J1580" t="str">
        <f>VLOOKUP($C1580,'Raw-products'!$A$2:$H$1261,MATCH(J$1,'Raw-products'!$A$1:$H$1,0))</f>
        <v>yellow</v>
      </c>
      <c r="K1580">
        <f>VLOOKUP($C1580,'Raw-products'!$A$2:$H$1261,MATCH(K$1,'Raw-products'!$A$1:$H$1,0))</f>
        <v>113</v>
      </c>
      <c r="L1580">
        <f>VLOOKUP($C1580,'Raw-products'!$A$2:$H$1261,MATCH(L$1,'Raw-products'!$A$1:$H$1,0))</f>
        <v>77</v>
      </c>
      <c r="M1580" s="5">
        <f t="shared" si="48"/>
        <v>8701</v>
      </c>
      <c r="N1580" cm="1">
        <f t="array" ref="N1580:Q1580">_xlfn.XLOOKUP($B1580,'Raw -orders'!$A:$A,'Raw -orders'!$B:$E)</f>
        <v>686</v>
      </c>
      <c r="O1580">
        <v>41400</v>
      </c>
      <c r="P1580" s="1">
        <v>44425</v>
      </c>
      <c r="Q1580" s="1">
        <v>44451</v>
      </c>
      <c r="R1580" t="str" cm="1">
        <f t="array" ref="R1580:Y1580">_xlfn.XLOOKUP($N1580,'Raw - customers'!$A:$A,'Raw - customers'!$B:$I)</f>
        <v>Elbertina Gaish</v>
      </c>
      <c r="S1580" t="str">
        <v>Polygender</v>
      </c>
      <c r="T1580">
        <v>22</v>
      </c>
      <c r="U1580" t="str">
        <v>6801 Jessica JunctionApt. 868</v>
      </c>
      <c r="V1580">
        <v>4931</v>
      </c>
      <c r="W1580" t="str">
        <v>Dickensshire</v>
      </c>
      <c r="X1580" t="str">
        <v>Victoria</v>
      </c>
      <c r="Y1580" t="str">
        <v>Australia</v>
      </c>
      <c r="Z1580">
        <v>8</v>
      </c>
      <c r="AA1580" s="3" t="str">
        <f t="shared" si="49"/>
        <v>20 to 30</v>
      </c>
      <c r="AP1580" s="6">
        <v>686</v>
      </c>
      <c r="AQ1580" s="6" t="s">
        <v>1396</v>
      </c>
    </row>
    <row r="1581" spans="1:43" x14ac:dyDescent="0.25">
      <c r="A1581">
        <v>1579</v>
      </c>
      <c r="B1581">
        <v>322</v>
      </c>
      <c r="C1581">
        <v>348</v>
      </c>
      <c r="D1581">
        <v>109</v>
      </c>
      <c r="E1581">
        <v>1</v>
      </c>
      <c r="F1581">
        <v>109</v>
      </c>
      <c r="G1581" t="str">
        <f>VLOOKUP($C1581,'Raw-products'!$A$2:$H$1261,MATCH(G$1,'Raw-products'!$A$1:$H$1,0))</f>
        <v>Shirt</v>
      </c>
      <c r="H1581" t="str">
        <f>VLOOKUP($C1581,'Raw-products'!$A$2:$H$1261,MATCH(H$1,'Raw-products'!$A$1:$H$1,0))</f>
        <v>Mandarin Collar</v>
      </c>
      <c r="I1581" t="str">
        <f>VLOOKUP($C1581,'Raw-products'!$A$2:$H$1261,MATCH(I$1,'Raw-products'!$A$1:$H$1,0))</f>
        <v>L</v>
      </c>
      <c r="J1581" t="str">
        <f>VLOOKUP($C1581,'Raw-products'!$A$2:$H$1261,MATCH(J$1,'Raw-products'!$A$1:$H$1,0))</f>
        <v>violet</v>
      </c>
      <c r="K1581">
        <f>VLOOKUP($C1581,'Raw-products'!$A$2:$H$1261,MATCH(K$1,'Raw-products'!$A$1:$H$1,0))</f>
        <v>108</v>
      </c>
      <c r="L1581">
        <f>VLOOKUP($C1581,'Raw-products'!$A$2:$H$1261,MATCH(L$1,'Raw-products'!$A$1:$H$1,0))</f>
        <v>54</v>
      </c>
      <c r="M1581" s="5">
        <f t="shared" si="48"/>
        <v>5832</v>
      </c>
      <c r="N1581" cm="1">
        <f t="array" ref="N1581:Q1581">_xlfn.XLOOKUP($B1581,'Raw -orders'!$A:$A,'Raw -orders'!$B:$E)</f>
        <v>686</v>
      </c>
      <c r="O1581">
        <v>41400</v>
      </c>
      <c r="P1581" s="1">
        <v>44425</v>
      </c>
      <c r="Q1581" s="1">
        <v>44451</v>
      </c>
      <c r="R1581" t="str" cm="1">
        <f t="array" ref="R1581:Y1581">_xlfn.XLOOKUP($N1581,'Raw - customers'!$A:$A,'Raw - customers'!$B:$I)</f>
        <v>Elbertina Gaish</v>
      </c>
      <c r="S1581" t="str">
        <v>Polygender</v>
      </c>
      <c r="T1581">
        <v>22</v>
      </c>
      <c r="U1581" t="str">
        <v>6801 Jessica JunctionApt. 868</v>
      </c>
      <c r="V1581">
        <v>4931</v>
      </c>
      <c r="W1581" t="str">
        <v>Dickensshire</v>
      </c>
      <c r="X1581" t="str">
        <v>Victoria</v>
      </c>
      <c r="Y1581" t="str">
        <v>Australia</v>
      </c>
      <c r="Z1581">
        <v>8</v>
      </c>
      <c r="AA1581" s="3" t="str">
        <f t="shared" si="49"/>
        <v>20 to 30</v>
      </c>
      <c r="AP1581" s="6">
        <v>686</v>
      </c>
      <c r="AQ1581" s="6" t="s">
        <v>1396</v>
      </c>
    </row>
    <row r="1582" spans="1:43" x14ac:dyDescent="0.25">
      <c r="A1582">
        <v>1580</v>
      </c>
      <c r="B1582">
        <v>322</v>
      </c>
      <c r="C1582">
        <v>152</v>
      </c>
      <c r="D1582">
        <v>91</v>
      </c>
      <c r="E1582">
        <v>3</v>
      </c>
      <c r="F1582">
        <v>273</v>
      </c>
      <c r="G1582" t="str">
        <f>VLOOKUP($C1582,'Raw-products'!$A$2:$H$1261,MATCH(G$1,'Raw-products'!$A$1:$H$1,0))</f>
        <v>Shirt</v>
      </c>
      <c r="H1582" t="str">
        <f>VLOOKUP($C1582,'Raw-products'!$A$2:$H$1261,MATCH(H$1,'Raw-products'!$A$1:$H$1,0))</f>
        <v>Linen</v>
      </c>
      <c r="I1582" t="str">
        <f>VLOOKUP($C1582,'Raw-products'!$A$2:$H$1261,MATCH(I$1,'Raw-products'!$A$1:$H$1,0))</f>
        <v>M</v>
      </c>
      <c r="J1582" t="str">
        <f>VLOOKUP($C1582,'Raw-products'!$A$2:$H$1261,MATCH(J$1,'Raw-products'!$A$1:$H$1,0))</f>
        <v>yellow</v>
      </c>
      <c r="K1582">
        <f>VLOOKUP($C1582,'Raw-products'!$A$2:$H$1261,MATCH(K$1,'Raw-products'!$A$1:$H$1,0))</f>
        <v>116</v>
      </c>
      <c r="L1582">
        <f>VLOOKUP($C1582,'Raw-products'!$A$2:$H$1261,MATCH(L$1,'Raw-products'!$A$1:$H$1,0))</f>
        <v>59</v>
      </c>
      <c r="M1582" s="5">
        <f t="shared" si="48"/>
        <v>6844</v>
      </c>
      <c r="N1582" cm="1">
        <f t="array" ref="N1582:Q1582">_xlfn.XLOOKUP($B1582,'Raw -orders'!$A:$A,'Raw -orders'!$B:$E)</f>
        <v>686</v>
      </c>
      <c r="O1582">
        <v>41400</v>
      </c>
      <c r="P1582" s="1">
        <v>44425</v>
      </c>
      <c r="Q1582" s="1">
        <v>44451</v>
      </c>
      <c r="R1582" t="str" cm="1">
        <f t="array" ref="R1582:Y1582">_xlfn.XLOOKUP($N1582,'Raw - customers'!$A:$A,'Raw - customers'!$B:$I)</f>
        <v>Elbertina Gaish</v>
      </c>
      <c r="S1582" t="str">
        <v>Polygender</v>
      </c>
      <c r="T1582">
        <v>22</v>
      </c>
      <c r="U1582" t="str">
        <v>6801 Jessica JunctionApt. 868</v>
      </c>
      <c r="V1582">
        <v>4931</v>
      </c>
      <c r="W1582" t="str">
        <v>Dickensshire</v>
      </c>
      <c r="X1582" t="str">
        <v>Victoria</v>
      </c>
      <c r="Y1582" t="str">
        <v>Australia</v>
      </c>
      <c r="Z1582">
        <v>8</v>
      </c>
      <c r="AA1582" s="3" t="str">
        <f t="shared" si="49"/>
        <v>20 to 30</v>
      </c>
      <c r="AP1582" s="6">
        <v>686</v>
      </c>
      <c r="AQ1582" s="6" t="s">
        <v>1396</v>
      </c>
    </row>
    <row r="1583" spans="1:43" x14ac:dyDescent="0.25">
      <c r="A1583">
        <v>1581</v>
      </c>
      <c r="B1583">
        <v>323</v>
      </c>
      <c r="C1583">
        <v>943</v>
      </c>
      <c r="D1583">
        <v>96</v>
      </c>
      <c r="E1583">
        <v>2</v>
      </c>
      <c r="F1583">
        <v>192</v>
      </c>
      <c r="G1583" t="str">
        <f>VLOOKUP($C1583,'Raw-products'!$A$2:$H$1261,MATCH(G$1,'Raw-products'!$A$1:$H$1,0))</f>
        <v>Trousers</v>
      </c>
      <c r="H1583" t="str">
        <f>VLOOKUP($C1583,'Raw-products'!$A$2:$H$1261,MATCH(H$1,'Raw-products'!$A$1:$H$1,0))</f>
        <v>Drawstring</v>
      </c>
      <c r="I1583" t="str">
        <f>VLOOKUP($C1583,'Raw-products'!$A$2:$H$1261,MATCH(I$1,'Raw-products'!$A$1:$H$1,0))</f>
        <v>L</v>
      </c>
      <c r="J1583" t="str">
        <f>VLOOKUP($C1583,'Raw-products'!$A$2:$H$1261,MATCH(J$1,'Raw-products'!$A$1:$H$1,0))</f>
        <v>violet</v>
      </c>
      <c r="K1583">
        <f>VLOOKUP($C1583,'Raw-products'!$A$2:$H$1261,MATCH(K$1,'Raw-products'!$A$1:$H$1,0))</f>
        <v>104</v>
      </c>
      <c r="L1583">
        <f>VLOOKUP($C1583,'Raw-products'!$A$2:$H$1261,MATCH(L$1,'Raw-products'!$A$1:$H$1,0))</f>
        <v>62</v>
      </c>
      <c r="M1583" s="5">
        <f t="shared" si="48"/>
        <v>6448</v>
      </c>
      <c r="N1583" cm="1">
        <f t="array" ref="N1583:Q1583">_xlfn.XLOOKUP($B1583,'Raw -orders'!$A:$A,'Raw -orders'!$B:$E)</f>
        <v>852</v>
      </c>
      <c r="O1583">
        <v>11437</v>
      </c>
      <c r="P1583" s="1">
        <v>44278</v>
      </c>
      <c r="Q1583" s="1">
        <v>44299</v>
      </c>
      <c r="R1583" t="str" cm="1">
        <f t="array" ref="R1583:Y1583">_xlfn.XLOOKUP($N1583,'Raw - customers'!$A:$A,'Raw - customers'!$B:$I)</f>
        <v>Lucas Cromly</v>
      </c>
      <c r="S1583" t="str">
        <v>Polygender</v>
      </c>
      <c r="T1583">
        <v>67</v>
      </c>
      <c r="U1583" t="str">
        <v>079 Chase MallApt. 902</v>
      </c>
      <c r="V1583">
        <v>8460</v>
      </c>
      <c r="W1583" t="str">
        <v>O'connertown</v>
      </c>
      <c r="X1583" t="str">
        <v>Tasmania</v>
      </c>
      <c r="Y1583" t="str">
        <v>Australia</v>
      </c>
      <c r="Z1583">
        <v>3</v>
      </c>
      <c r="AA1583" s="3" t="str">
        <f t="shared" si="49"/>
        <v>20 to 30</v>
      </c>
      <c r="AP1583" s="6">
        <v>852</v>
      </c>
      <c r="AQ1583" s="6" t="s">
        <v>1414</v>
      </c>
    </row>
    <row r="1584" spans="1:43" x14ac:dyDescent="0.25">
      <c r="A1584">
        <v>1582</v>
      </c>
      <c r="B1584">
        <v>323</v>
      </c>
      <c r="C1584">
        <v>635</v>
      </c>
      <c r="D1584">
        <v>93</v>
      </c>
      <c r="E1584">
        <v>3</v>
      </c>
      <c r="F1584">
        <v>279</v>
      </c>
      <c r="G1584" t="str">
        <f>VLOOKUP($C1584,'Raw-products'!$A$2:$H$1261,MATCH(G$1,'Raw-products'!$A$1:$H$1,0))</f>
        <v>Jacket</v>
      </c>
      <c r="H1584" t="str">
        <f>VLOOKUP($C1584,'Raw-products'!$A$2:$H$1261,MATCH(H$1,'Raw-products'!$A$1:$H$1,0))</f>
        <v>Coach</v>
      </c>
      <c r="I1584" t="str">
        <f>VLOOKUP($C1584,'Raw-products'!$A$2:$H$1261,MATCH(I$1,'Raw-products'!$A$1:$H$1,0))</f>
        <v>XS</v>
      </c>
      <c r="J1584" t="str">
        <f>VLOOKUP($C1584,'Raw-products'!$A$2:$H$1261,MATCH(J$1,'Raw-products'!$A$1:$H$1,0))</f>
        <v>orange</v>
      </c>
      <c r="K1584">
        <f>VLOOKUP($C1584,'Raw-products'!$A$2:$H$1261,MATCH(K$1,'Raw-products'!$A$1:$H$1,0))</f>
        <v>115</v>
      </c>
      <c r="L1584">
        <f>VLOOKUP($C1584,'Raw-products'!$A$2:$H$1261,MATCH(L$1,'Raw-products'!$A$1:$H$1,0))</f>
        <v>42</v>
      </c>
      <c r="M1584" s="5">
        <f t="shared" si="48"/>
        <v>4830</v>
      </c>
      <c r="N1584" cm="1">
        <f t="array" ref="N1584:Q1584">_xlfn.XLOOKUP($B1584,'Raw -orders'!$A:$A,'Raw -orders'!$B:$E)</f>
        <v>852</v>
      </c>
      <c r="O1584">
        <v>11437</v>
      </c>
      <c r="P1584" s="1">
        <v>44278</v>
      </c>
      <c r="Q1584" s="1">
        <v>44299</v>
      </c>
      <c r="R1584" t="str" cm="1">
        <f t="array" ref="R1584:Y1584">_xlfn.XLOOKUP($N1584,'Raw - customers'!$A:$A,'Raw - customers'!$B:$I)</f>
        <v>Lucas Cromly</v>
      </c>
      <c r="S1584" t="str">
        <v>Polygender</v>
      </c>
      <c r="T1584">
        <v>67</v>
      </c>
      <c r="U1584" t="str">
        <v>079 Chase MallApt. 902</v>
      </c>
      <c r="V1584">
        <v>8460</v>
      </c>
      <c r="W1584" t="str">
        <v>O'connertown</v>
      </c>
      <c r="X1584" t="str">
        <v>Tasmania</v>
      </c>
      <c r="Y1584" t="str">
        <v>Australia</v>
      </c>
      <c r="Z1584">
        <v>3</v>
      </c>
      <c r="AA1584" s="3" t="str">
        <f t="shared" si="49"/>
        <v>20 to 30</v>
      </c>
      <c r="AP1584" s="6">
        <v>852</v>
      </c>
      <c r="AQ1584" s="6" t="s">
        <v>1414</v>
      </c>
    </row>
    <row r="1585" spans="1:43" x14ac:dyDescent="0.25">
      <c r="A1585">
        <v>1583</v>
      </c>
      <c r="B1585">
        <v>323</v>
      </c>
      <c r="C1585">
        <v>1000</v>
      </c>
      <c r="D1585">
        <v>106</v>
      </c>
      <c r="E1585">
        <v>3</v>
      </c>
      <c r="F1585">
        <v>318</v>
      </c>
      <c r="G1585" t="str">
        <f>VLOOKUP($C1585,'Raw-products'!$A$2:$H$1261,MATCH(G$1,'Raw-products'!$A$1:$H$1,0))</f>
        <v>Trousers</v>
      </c>
      <c r="H1585" t="str">
        <f>VLOOKUP($C1585,'Raw-products'!$A$2:$H$1261,MATCH(H$1,'Raw-products'!$A$1:$H$1,0))</f>
        <v>Wool</v>
      </c>
      <c r="I1585" t="str">
        <f>VLOOKUP($C1585,'Raw-products'!$A$2:$H$1261,MATCH(I$1,'Raw-products'!$A$1:$H$1,0))</f>
        <v>XS</v>
      </c>
      <c r="J1585" t="str">
        <f>VLOOKUP($C1585,'Raw-products'!$A$2:$H$1261,MATCH(J$1,'Raw-products'!$A$1:$H$1,0))</f>
        <v>blue</v>
      </c>
      <c r="K1585">
        <f>VLOOKUP($C1585,'Raw-products'!$A$2:$H$1261,MATCH(K$1,'Raw-products'!$A$1:$H$1,0))</f>
        <v>111</v>
      </c>
      <c r="L1585">
        <f>VLOOKUP($C1585,'Raw-products'!$A$2:$H$1261,MATCH(L$1,'Raw-products'!$A$1:$H$1,0))</f>
        <v>58</v>
      </c>
      <c r="M1585" s="5">
        <f t="shared" si="48"/>
        <v>6438</v>
      </c>
      <c r="N1585" cm="1">
        <f t="array" ref="N1585:Q1585">_xlfn.XLOOKUP($B1585,'Raw -orders'!$A:$A,'Raw -orders'!$B:$E)</f>
        <v>852</v>
      </c>
      <c r="O1585">
        <v>11437</v>
      </c>
      <c r="P1585" s="1">
        <v>44278</v>
      </c>
      <c r="Q1585" s="1">
        <v>44299</v>
      </c>
      <c r="R1585" t="str" cm="1">
        <f t="array" ref="R1585:Y1585">_xlfn.XLOOKUP($N1585,'Raw - customers'!$A:$A,'Raw - customers'!$B:$I)</f>
        <v>Lucas Cromly</v>
      </c>
      <c r="S1585" t="str">
        <v>Polygender</v>
      </c>
      <c r="T1585">
        <v>67</v>
      </c>
      <c r="U1585" t="str">
        <v>079 Chase MallApt. 902</v>
      </c>
      <c r="V1585">
        <v>8460</v>
      </c>
      <c r="W1585" t="str">
        <v>O'connertown</v>
      </c>
      <c r="X1585" t="str">
        <v>Tasmania</v>
      </c>
      <c r="Y1585" t="str">
        <v>Australia</v>
      </c>
      <c r="Z1585">
        <v>3</v>
      </c>
      <c r="AA1585" s="3" t="str">
        <f t="shared" si="49"/>
        <v>20 to 30</v>
      </c>
      <c r="AP1585" s="6">
        <v>852</v>
      </c>
      <c r="AQ1585" s="6" t="s">
        <v>1414</v>
      </c>
    </row>
    <row r="1586" spans="1:43" x14ac:dyDescent="0.25">
      <c r="A1586">
        <v>1584</v>
      </c>
      <c r="B1586">
        <v>323</v>
      </c>
      <c r="C1586">
        <v>444</v>
      </c>
      <c r="D1586">
        <v>107</v>
      </c>
      <c r="E1586">
        <v>1</v>
      </c>
      <c r="F1586">
        <v>107</v>
      </c>
      <c r="G1586" t="str">
        <f>VLOOKUP($C1586,'Raw-products'!$A$2:$H$1261,MATCH(G$1,'Raw-products'!$A$1:$H$1,0))</f>
        <v>Jacket</v>
      </c>
      <c r="H1586" t="str">
        <f>VLOOKUP($C1586,'Raw-products'!$A$2:$H$1261,MATCH(H$1,'Raw-products'!$A$1:$H$1,0))</f>
        <v>Denim</v>
      </c>
      <c r="I1586" t="str">
        <f>VLOOKUP($C1586,'Raw-products'!$A$2:$H$1261,MATCH(I$1,'Raw-products'!$A$1:$H$1,0))</f>
        <v>XL</v>
      </c>
      <c r="J1586" t="str">
        <f>VLOOKUP($C1586,'Raw-products'!$A$2:$H$1261,MATCH(J$1,'Raw-products'!$A$1:$H$1,0))</f>
        <v>blue</v>
      </c>
      <c r="K1586">
        <f>VLOOKUP($C1586,'Raw-products'!$A$2:$H$1261,MATCH(K$1,'Raw-products'!$A$1:$H$1,0))</f>
        <v>92</v>
      </c>
      <c r="L1586">
        <f>VLOOKUP($C1586,'Raw-products'!$A$2:$H$1261,MATCH(L$1,'Raw-products'!$A$1:$H$1,0))</f>
        <v>80</v>
      </c>
      <c r="M1586" s="5">
        <f t="shared" si="48"/>
        <v>7360</v>
      </c>
      <c r="N1586" cm="1">
        <f t="array" ref="N1586:Q1586">_xlfn.XLOOKUP($B1586,'Raw -orders'!$A:$A,'Raw -orders'!$B:$E)</f>
        <v>852</v>
      </c>
      <c r="O1586">
        <v>11437</v>
      </c>
      <c r="P1586" s="1">
        <v>44278</v>
      </c>
      <c r="Q1586" s="1">
        <v>44299</v>
      </c>
      <c r="R1586" t="str" cm="1">
        <f t="array" ref="R1586:Y1586">_xlfn.XLOOKUP($N1586,'Raw - customers'!$A:$A,'Raw - customers'!$B:$I)</f>
        <v>Lucas Cromly</v>
      </c>
      <c r="S1586" t="str">
        <v>Polygender</v>
      </c>
      <c r="T1586">
        <v>67</v>
      </c>
      <c r="U1586" t="str">
        <v>079 Chase MallApt. 902</v>
      </c>
      <c r="V1586">
        <v>8460</v>
      </c>
      <c r="W1586" t="str">
        <v>O'connertown</v>
      </c>
      <c r="X1586" t="str">
        <v>Tasmania</v>
      </c>
      <c r="Y1586" t="str">
        <v>Australia</v>
      </c>
      <c r="Z1586">
        <v>3</v>
      </c>
      <c r="AA1586" s="3" t="str">
        <f t="shared" si="49"/>
        <v>20 to 30</v>
      </c>
      <c r="AP1586" s="6">
        <v>852</v>
      </c>
      <c r="AQ1586" s="6" t="s">
        <v>1414</v>
      </c>
    </row>
    <row r="1587" spans="1:43" x14ac:dyDescent="0.25">
      <c r="A1587">
        <v>1585</v>
      </c>
      <c r="B1587">
        <v>323</v>
      </c>
      <c r="C1587">
        <v>787</v>
      </c>
      <c r="D1587">
        <v>91</v>
      </c>
      <c r="E1587">
        <v>2</v>
      </c>
      <c r="F1587">
        <v>182</v>
      </c>
      <c r="G1587" t="str">
        <f>VLOOKUP($C1587,'Raw-products'!$A$2:$H$1261,MATCH(G$1,'Raw-products'!$A$1:$H$1,0))</f>
        <v>Jacket</v>
      </c>
      <c r="H1587" t="str">
        <f>VLOOKUP($C1587,'Raw-products'!$A$2:$H$1261,MATCH(H$1,'Raw-products'!$A$1:$H$1,0))</f>
        <v>Pullover</v>
      </c>
      <c r="I1587" t="str">
        <f>VLOOKUP($C1587,'Raw-products'!$A$2:$H$1261,MATCH(I$1,'Raw-products'!$A$1:$H$1,0))</f>
        <v>M</v>
      </c>
      <c r="J1587" t="str">
        <f>VLOOKUP($C1587,'Raw-products'!$A$2:$H$1261,MATCH(J$1,'Raw-products'!$A$1:$H$1,0))</f>
        <v>green</v>
      </c>
      <c r="K1587">
        <f>VLOOKUP($C1587,'Raw-products'!$A$2:$H$1261,MATCH(K$1,'Raw-products'!$A$1:$H$1,0))</f>
        <v>114</v>
      </c>
      <c r="L1587">
        <f>VLOOKUP($C1587,'Raw-products'!$A$2:$H$1261,MATCH(L$1,'Raw-products'!$A$1:$H$1,0))</f>
        <v>47</v>
      </c>
      <c r="M1587" s="5">
        <f t="shared" si="48"/>
        <v>5358</v>
      </c>
      <c r="N1587" cm="1">
        <f t="array" ref="N1587:Q1587">_xlfn.XLOOKUP($B1587,'Raw -orders'!$A:$A,'Raw -orders'!$B:$E)</f>
        <v>852</v>
      </c>
      <c r="O1587">
        <v>11437</v>
      </c>
      <c r="P1587" s="1">
        <v>44278</v>
      </c>
      <c r="Q1587" s="1">
        <v>44299</v>
      </c>
      <c r="R1587" t="str" cm="1">
        <f t="array" ref="R1587:Y1587">_xlfn.XLOOKUP($N1587,'Raw - customers'!$A:$A,'Raw - customers'!$B:$I)</f>
        <v>Lucas Cromly</v>
      </c>
      <c r="S1587" t="str">
        <v>Polygender</v>
      </c>
      <c r="T1587">
        <v>67</v>
      </c>
      <c r="U1587" t="str">
        <v>079 Chase MallApt. 902</v>
      </c>
      <c r="V1587">
        <v>8460</v>
      </c>
      <c r="W1587" t="str">
        <v>O'connertown</v>
      </c>
      <c r="X1587" t="str">
        <v>Tasmania</v>
      </c>
      <c r="Y1587" t="str">
        <v>Australia</v>
      </c>
      <c r="Z1587">
        <v>3</v>
      </c>
      <c r="AA1587" s="3" t="str">
        <f t="shared" si="49"/>
        <v>20 to 30</v>
      </c>
      <c r="AP1587" s="6">
        <v>852</v>
      </c>
      <c r="AQ1587" s="6" t="s">
        <v>1414</v>
      </c>
    </row>
    <row r="1588" spans="1:43" x14ac:dyDescent="0.25">
      <c r="A1588">
        <v>1586</v>
      </c>
      <c r="B1588">
        <v>323</v>
      </c>
      <c r="C1588">
        <v>357</v>
      </c>
      <c r="D1588">
        <v>94</v>
      </c>
      <c r="E1588">
        <v>3</v>
      </c>
      <c r="F1588">
        <v>282</v>
      </c>
      <c r="G1588" t="str">
        <f>VLOOKUP($C1588,'Raw-products'!$A$2:$H$1261,MATCH(G$1,'Raw-products'!$A$1:$H$1,0))</f>
        <v>Shirt</v>
      </c>
      <c r="H1588" t="str">
        <f>VLOOKUP($C1588,'Raw-products'!$A$2:$H$1261,MATCH(H$1,'Raw-products'!$A$1:$H$1,0))</f>
        <v>Henley</v>
      </c>
      <c r="I1588" t="str">
        <f>VLOOKUP($C1588,'Raw-products'!$A$2:$H$1261,MATCH(I$1,'Raw-products'!$A$1:$H$1,0))</f>
        <v>M</v>
      </c>
      <c r="J1588" t="str">
        <f>VLOOKUP($C1588,'Raw-products'!$A$2:$H$1261,MATCH(J$1,'Raw-products'!$A$1:$H$1,0))</f>
        <v>orange</v>
      </c>
      <c r="K1588">
        <f>VLOOKUP($C1588,'Raw-products'!$A$2:$H$1261,MATCH(K$1,'Raw-products'!$A$1:$H$1,0))</f>
        <v>92</v>
      </c>
      <c r="L1588">
        <f>VLOOKUP($C1588,'Raw-products'!$A$2:$H$1261,MATCH(L$1,'Raw-products'!$A$1:$H$1,0))</f>
        <v>70</v>
      </c>
      <c r="M1588" s="5">
        <f t="shared" si="48"/>
        <v>6440</v>
      </c>
      <c r="N1588" cm="1">
        <f t="array" ref="N1588:Q1588">_xlfn.XLOOKUP($B1588,'Raw -orders'!$A:$A,'Raw -orders'!$B:$E)</f>
        <v>852</v>
      </c>
      <c r="O1588">
        <v>11437</v>
      </c>
      <c r="P1588" s="1">
        <v>44278</v>
      </c>
      <c r="Q1588" s="1">
        <v>44299</v>
      </c>
      <c r="R1588" t="str" cm="1">
        <f t="array" ref="R1588:Y1588">_xlfn.XLOOKUP($N1588,'Raw - customers'!$A:$A,'Raw - customers'!$B:$I)</f>
        <v>Lucas Cromly</v>
      </c>
      <c r="S1588" t="str">
        <v>Polygender</v>
      </c>
      <c r="T1588">
        <v>67</v>
      </c>
      <c r="U1588" t="str">
        <v>079 Chase MallApt. 902</v>
      </c>
      <c r="V1588">
        <v>8460</v>
      </c>
      <c r="W1588" t="str">
        <v>O'connertown</v>
      </c>
      <c r="X1588" t="str">
        <v>Tasmania</v>
      </c>
      <c r="Y1588" t="str">
        <v>Australia</v>
      </c>
      <c r="Z1588">
        <v>3</v>
      </c>
      <c r="AA1588" s="3" t="str">
        <f t="shared" si="49"/>
        <v>20 to 30</v>
      </c>
      <c r="AP1588" s="6">
        <v>852</v>
      </c>
      <c r="AQ1588" s="6" t="s">
        <v>1414</v>
      </c>
    </row>
    <row r="1589" spans="1:43" x14ac:dyDescent="0.25">
      <c r="A1589">
        <v>1587</v>
      </c>
      <c r="B1589">
        <v>323</v>
      </c>
      <c r="C1589">
        <v>41</v>
      </c>
      <c r="D1589">
        <v>104</v>
      </c>
      <c r="E1589">
        <v>2</v>
      </c>
      <c r="F1589">
        <v>208</v>
      </c>
      <c r="G1589" t="str">
        <f>VLOOKUP($C1589,'Raw-products'!$A$2:$H$1261,MATCH(G$1,'Raw-products'!$A$1:$H$1,0))</f>
        <v>Shirt</v>
      </c>
      <c r="H1589" t="str">
        <f>VLOOKUP($C1589,'Raw-products'!$A$2:$H$1261,MATCH(H$1,'Raw-products'!$A$1:$H$1,0))</f>
        <v>Dress</v>
      </c>
      <c r="I1589" t="str">
        <f>VLOOKUP($C1589,'Raw-products'!$A$2:$H$1261,MATCH(I$1,'Raw-products'!$A$1:$H$1,0))</f>
        <v>S</v>
      </c>
      <c r="J1589" t="str">
        <f>VLOOKUP($C1589,'Raw-products'!$A$2:$H$1261,MATCH(J$1,'Raw-products'!$A$1:$H$1,0))</f>
        <v>orange</v>
      </c>
      <c r="K1589">
        <f>VLOOKUP($C1589,'Raw-products'!$A$2:$H$1261,MATCH(K$1,'Raw-products'!$A$1:$H$1,0))</f>
        <v>119</v>
      </c>
      <c r="L1589">
        <f>VLOOKUP($C1589,'Raw-products'!$A$2:$H$1261,MATCH(L$1,'Raw-products'!$A$1:$H$1,0))</f>
        <v>69</v>
      </c>
      <c r="M1589" s="5">
        <f t="shared" si="48"/>
        <v>8211</v>
      </c>
      <c r="N1589" cm="1">
        <f t="array" ref="N1589:Q1589">_xlfn.XLOOKUP($B1589,'Raw -orders'!$A:$A,'Raw -orders'!$B:$E)</f>
        <v>852</v>
      </c>
      <c r="O1589">
        <v>11437</v>
      </c>
      <c r="P1589" s="1">
        <v>44278</v>
      </c>
      <c r="Q1589" s="1">
        <v>44299</v>
      </c>
      <c r="R1589" t="str" cm="1">
        <f t="array" ref="R1589:Y1589">_xlfn.XLOOKUP($N1589,'Raw - customers'!$A:$A,'Raw - customers'!$B:$I)</f>
        <v>Lucas Cromly</v>
      </c>
      <c r="S1589" t="str">
        <v>Polygender</v>
      </c>
      <c r="T1589">
        <v>67</v>
      </c>
      <c r="U1589" t="str">
        <v>079 Chase MallApt. 902</v>
      </c>
      <c r="V1589">
        <v>8460</v>
      </c>
      <c r="W1589" t="str">
        <v>O'connertown</v>
      </c>
      <c r="X1589" t="str">
        <v>Tasmania</v>
      </c>
      <c r="Y1589" t="str">
        <v>Australia</v>
      </c>
      <c r="Z1589">
        <v>3</v>
      </c>
      <c r="AA1589" s="3" t="str">
        <f t="shared" si="49"/>
        <v>20 to 30</v>
      </c>
      <c r="AP1589" s="6">
        <v>852</v>
      </c>
      <c r="AQ1589" s="6" t="s">
        <v>1414</v>
      </c>
    </row>
    <row r="1590" spans="1:43" x14ac:dyDescent="0.25">
      <c r="A1590">
        <v>1588</v>
      </c>
      <c r="B1590">
        <v>323</v>
      </c>
      <c r="C1590">
        <v>1066</v>
      </c>
      <c r="D1590">
        <v>93</v>
      </c>
      <c r="E1590">
        <v>2</v>
      </c>
      <c r="F1590">
        <v>186</v>
      </c>
      <c r="G1590" t="str">
        <f>VLOOKUP($C1590,'Raw-products'!$A$2:$H$1261,MATCH(G$1,'Raw-products'!$A$1:$H$1,0))</f>
        <v>Trousers</v>
      </c>
      <c r="H1590" t="str">
        <f>VLOOKUP($C1590,'Raw-products'!$A$2:$H$1261,MATCH(H$1,'Raw-products'!$A$1:$H$1,0))</f>
        <v>Joggers</v>
      </c>
      <c r="I1590" t="str">
        <f>VLOOKUP($C1590,'Raw-products'!$A$2:$H$1261,MATCH(I$1,'Raw-products'!$A$1:$H$1,0))</f>
        <v>S</v>
      </c>
      <c r="J1590" t="str">
        <f>VLOOKUP($C1590,'Raw-products'!$A$2:$H$1261,MATCH(J$1,'Raw-products'!$A$1:$H$1,0))</f>
        <v>green</v>
      </c>
      <c r="K1590">
        <f>VLOOKUP($C1590,'Raw-products'!$A$2:$H$1261,MATCH(K$1,'Raw-products'!$A$1:$H$1,0))</f>
        <v>94</v>
      </c>
      <c r="L1590">
        <f>VLOOKUP($C1590,'Raw-products'!$A$2:$H$1261,MATCH(L$1,'Raw-products'!$A$1:$H$1,0))</f>
        <v>76</v>
      </c>
      <c r="M1590" s="5">
        <f t="shared" si="48"/>
        <v>7144</v>
      </c>
      <c r="N1590" cm="1">
        <f t="array" ref="N1590:Q1590">_xlfn.XLOOKUP($B1590,'Raw -orders'!$A:$A,'Raw -orders'!$B:$E)</f>
        <v>852</v>
      </c>
      <c r="O1590">
        <v>11437</v>
      </c>
      <c r="P1590" s="1">
        <v>44278</v>
      </c>
      <c r="Q1590" s="1">
        <v>44299</v>
      </c>
      <c r="R1590" t="str" cm="1">
        <f t="array" ref="R1590:Y1590">_xlfn.XLOOKUP($N1590,'Raw - customers'!$A:$A,'Raw - customers'!$B:$I)</f>
        <v>Lucas Cromly</v>
      </c>
      <c r="S1590" t="str">
        <v>Polygender</v>
      </c>
      <c r="T1590">
        <v>67</v>
      </c>
      <c r="U1590" t="str">
        <v>079 Chase MallApt. 902</v>
      </c>
      <c r="V1590">
        <v>8460</v>
      </c>
      <c r="W1590" t="str">
        <v>O'connertown</v>
      </c>
      <c r="X1590" t="str">
        <v>Tasmania</v>
      </c>
      <c r="Y1590" t="str">
        <v>Australia</v>
      </c>
      <c r="Z1590">
        <v>3</v>
      </c>
      <c r="AA1590" s="3" t="str">
        <f t="shared" si="49"/>
        <v>20 to 30</v>
      </c>
      <c r="AP1590" s="6">
        <v>852</v>
      </c>
      <c r="AQ1590" s="6" t="s">
        <v>1414</v>
      </c>
    </row>
    <row r="1591" spans="1:43" x14ac:dyDescent="0.25">
      <c r="A1591">
        <v>1589</v>
      </c>
      <c r="B1591">
        <v>324</v>
      </c>
      <c r="C1591">
        <v>122</v>
      </c>
      <c r="D1591">
        <v>92</v>
      </c>
      <c r="E1591">
        <v>2</v>
      </c>
      <c r="F1591">
        <v>184</v>
      </c>
      <c r="G1591" t="str">
        <f>VLOOKUP($C1591,'Raw-products'!$A$2:$H$1261,MATCH(G$1,'Raw-products'!$A$1:$H$1,0))</f>
        <v>Shirt</v>
      </c>
      <c r="H1591" t="str">
        <f>VLOOKUP($C1591,'Raw-products'!$A$2:$H$1261,MATCH(H$1,'Raw-products'!$A$1:$H$1,0))</f>
        <v>Denim</v>
      </c>
      <c r="I1591" t="str">
        <f>VLOOKUP($C1591,'Raw-products'!$A$2:$H$1261,MATCH(I$1,'Raw-products'!$A$1:$H$1,0))</f>
        <v>M</v>
      </c>
      <c r="J1591" t="str">
        <f>VLOOKUP($C1591,'Raw-products'!$A$2:$H$1261,MATCH(J$1,'Raw-products'!$A$1:$H$1,0))</f>
        <v>green</v>
      </c>
      <c r="K1591">
        <f>VLOOKUP($C1591,'Raw-products'!$A$2:$H$1261,MATCH(K$1,'Raw-products'!$A$1:$H$1,0))</f>
        <v>115</v>
      </c>
      <c r="L1591">
        <f>VLOOKUP($C1591,'Raw-products'!$A$2:$H$1261,MATCH(L$1,'Raw-products'!$A$1:$H$1,0))</f>
        <v>66</v>
      </c>
      <c r="M1591" s="5">
        <f t="shared" si="48"/>
        <v>7590</v>
      </c>
      <c r="N1591" cm="1">
        <f t="array" ref="N1591:Q1591">_xlfn.XLOOKUP($B1591,'Raw -orders'!$A:$A,'Raw -orders'!$B:$E)</f>
        <v>99</v>
      </c>
      <c r="O1591">
        <v>10411</v>
      </c>
      <c r="P1591" s="1">
        <v>44382</v>
      </c>
      <c r="Q1591" s="1">
        <v>44393</v>
      </c>
      <c r="R1591" t="str" cm="1">
        <f t="array" ref="R1591:Y1591">_xlfn.XLOOKUP($N1591,'Raw - customers'!$A:$A,'Raw - customers'!$B:$I)</f>
        <v>Benji Vineall</v>
      </c>
      <c r="S1591" t="str">
        <v>Genderqueer</v>
      </c>
      <c r="T1591">
        <v>75</v>
      </c>
      <c r="U1591" t="str">
        <v>468 Shields CircleApt. 480</v>
      </c>
      <c r="V1591">
        <v>296</v>
      </c>
      <c r="W1591" t="str">
        <v>Port Madelineberg</v>
      </c>
      <c r="X1591" t="str">
        <v>Tasmania</v>
      </c>
      <c r="Y1591" t="str">
        <v>Australia</v>
      </c>
      <c r="Z1591">
        <v>7</v>
      </c>
      <c r="AA1591" s="3" t="str">
        <f t="shared" si="49"/>
        <v>10 to 20</v>
      </c>
      <c r="AP1591" s="6">
        <v>99</v>
      </c>
      <c r="AQ1591" s="6" t="s">
        <v>1414</v>
      </c>
    </row>
    <row r="1592" spans="1:43" x14ac:dyDescent="0.25">
      <c r="A1592">
        <v>1590</v>
      </c>
      <c r="B1592">
        <v>324</v>
      </c>
      <c r="C1592">
        <v>135</v>
      </c>
      <c r="D1592">
        <v>92</v>
      </c>
      <c r="E1592">
        <v>3</v>
      </c>
      <c r="F1592">
        <v>276</v>
      </c>
      <c r="G1592" t="str">
        <f>VLOOKUP($C1592,'Raw-products'!$A$2:$H$1261,MATCH(G$1,'Raw-products'!$A$1:$H$1,0))</f>
        <v>Shirt</v>
      </c>
      <c r="H1592" t="str">
        <f>VLOOKUP($C1592,'Raw-products'!$A$2:$H$1261,MATCH(H$1,'Raw-products'!$A$1:$H$1,0))</f>
        <v>Denim</v>
      </c>
      <c r="I1592" t="str">
        <f>VLOOKUP($C1592,'Raw-products'!$A$2:$H$1261,MATCH(I$1,'Raw-products'!$A$1:$H$1,0))</f>
        <v>XS</v>
      </c>
      <c r="J1592" t="str">
        <f>VLOOKUP($C1592,'Raw-products'!$A$2:$H$1261,MATCH(J$1,'Raw-products'!$A$1:$H$1,0))</f>
        <v>violet</v>
      </c>
      <c r="K1592">
        <f>VLOOKUP($C1592,'Raw-products'!$A$2:$H$1261,MATCH(K$1,'Raw-products'!$A$1:$H$1,0))</f>
        <v>115</v>
      </c>
      <c r="L1592">
        <f>VLOOKUP($C1592,'Raw-products'!$A$2:$H$1261,MATCH(L$1,'Raw-products'!$A$1:$H$1,0))</f>
        <v>73</v>
      </c>
      <c r="M1592" s="5">
        <f t="shared" si="48"/>
        <v>8395</v>
      </c>
      <c r="N1592" cm="1">
        <f t="array" ref="N1592:Q1592">_xlfn.XLOOKUP($B1592,'Raw -orders'!$A:$A,'Raw -orders'!$B:$E)</f>
        <v>99</v>
      </c>
      <c r="O1592">
        <v>10411</v>
      </c>
      <c r="P1592" s="1">
        <v>44382</v>
      </c>
      <c r="Q1592" s="1">
        <v>44393</v>
      </c>
      <c r="R1592" t="str" cm="1">
        <f t="array" ref="R1592:Y1592">_xlfn.XLOOKUP($N1592,'Raw - customers'!$A:$A,'Raw - customers'!$B:$I)</f>
        <v>Benji Vineall</v>
      </c>
      <c r="S1592" t="str">
        <v>Genderqueer</v>
      </c>
      <c r="T1592">
        <v>75</v>
      </c>
      <c r="U1592" t="str">
        <v>468 Shields CircleApt. 480</v>
      </c>
      <c r="V1592">
        <v>296</v>
      </c>
      <c r="W1592" t="str">
        <v>Port Madelineberg</v>
      </c>
      <c r="X1592" t="str">
        <v>Tasmania</v>
      </c>
      <c r="Y1592" t="str">
        <v>Australia</v>
      </c>
      <c r="Z1592">
        <v>7</v>
      </c>
      <c r="AA1592" s="3" t="str">
        <f t="shared" si="49"/>
        <v>10 to 20</v>
      </c>
      <c r="AP1592" s="6">
        <v>99</v>
      </c>
      <c r="AQ1592" s="6" t="s">
        <v>1414</v>
      </c>
    </row>
    <row r="1593" spans="1:43" x14ac:dyDescent="0.25">
      <c r="A1593">
        <v>1591</v>
      </c>
      <c r="B1593">
        <v>324</v>
      </c>
      <c r="C1593">
        <v>647</v>
      </c>
      <c r="D1593">
        <v>93</v>
      </c>
      <c r="E1593">
        <v>3</v>
      </c>
      <c r="F1593">
        <v>279</v>
      </c>
      <c r="G1593" t="str">
        <f>VLOOKUP($C1593,'Raw-products'!$A$2:$H$1261,MATCH(G$1,'Raw-products'!$A$1:$H$1,0))</f>
        <v>Jacket</v>
      </c>
      <c r="H1593" t="str">
        <f>VLOOKUP($C1593,'Raw-products'!$A$2:$H$1261,MATCH(H$1,'Raw-products'!$A$1:$H$1,0))</f>
        <v>Coach</v>
      </c>
      <c r="I1593" t="str">
        <f>VLOOKUP($C1593,'Raw-products'!$A$2:$H$1261,MATCH(I$1,'Raw-products'!$A$1:$H$1,0))</f>
        <v>M</v>
      </c>
      <c r="J1593" t="str">
        <f>VLOOKUP($C1593,'Raw-products'!$A$2:$H$1261,MATCH(J$1,'Raw-products'!$A$1:$H$1,0))</f>
        <v>green</v>
      </c>
      <c r="K1593">
        <f>VLOOKUP($C1593,'Raw-products'!$A$2:$H$1261,MATCH(K$1,'Raw-products'!$A$1:$H$1,0))</f>
        <v>115</v>
      </c>
      <c r="L1593">
        <f>VLOOKUP($C1593,'Raw-products'!$A$2:$H$1261,MATCH(L$1,'Raw-products'!$A$1:$H$1,0))</f>
        <v>63</v>
      </c>
      <c r="M1593" s="5">
        <f t="shared" si="48"/>
        <v>7245</v>
      </c>
      <c r="N1593" cm="1">
        <f t="array" ref="N1593:Q1593">_xlfn.XLOOKUP($B1593,'Raw -orders'!$A:$A,'Raw -orders'!$B:$E)</f>
        <v>99</v>
      </c>
      <c r="O1593">
        <v>10411</v>
      </c>
      <c r="P1593" s="1">
        <v>44382</v>
      </c>
      <c r="Q1593" s="1">
        <v>44393</v>
      </c>
      <c r="R1593" t="str" cm="1">
        <f t="array" ref="R1593:Y1593">_xlfn.XLOOKUP($N1593,'Raw - customers'!$A:$A,'Raw - customers'!$B:$I)</f>
        <v>Benji Vineall</v>
      </c>
      <c r="S1593" t="str">
        <v>Genderqueer</v>
      </c>
      <c r="T1593">
        <v>75</v>
      </c>
      <c r="U1593" t="str">
        <v>468 Shields CircleApt. 480</v>
      </c>
      <c r="V1593">
        <v>296</v>
      </c>
      <c r="W1593" t="str">
        <v>Port Madelineberg</v>
      </c>
      <c r="X1593" t="str">
        <v>Tasmania</v>
      </c>
      <c r="Y1593" t="str">
        <v>Australia</v>
      </c>
      <c r="Z1593">
        <v>7</v>
      </c>
      <c r="AA1593" s="3" t="str">
        <f t="shared" si="49"/>
        <v>10 to 20</v>
      </c>
      <c r="AP1593" s="6">
        <v>99</v>
      </c>
      <c r="AQ1593" s="6" t="s">
        <v>1414</v>
      </c>
    </row>
    <row r="1594" spans="1:43" x14ac:dyDescent="0.25">
      <c r="A1594">
        <v>1592</v>
      </c>
      <c r="B1594">
        <v>324</v>
      </c>
      <c r="C1594">
        <v>269</v>
      </c>
      <c r="D1594">
        <v>95</v>
      </c>
      <c r="E1594">
        <v>2</v>
      </c>
      <c r="F1594">
        <v>190</v>
      </c>
      <c r="G1594" t="str">
        <f>VLOOKUP($C1594,'Raw-products'!$A$2:$H$1261,MATCH(G$1,'Raw-products'!$A$1:$H$1,0))</f>
        <v>Shirt</v>
      </c>
      <c r="H1594" t="str">
        <f>VLOOKUP($C1594,'Raw-products'!$A$2:$H$1261,MATCH(H$1,'Raw-products'!$A$1:$H$1,0))</f>
        <v>Polo</v>
      </c>
      <c r="I1594" t="str">
        <f>VLOOKUP($C1594,'Raw-products'!$A$2:$H$1261,MATCH(I$1,'Raw-products'!$A$1:$H$1,0))</f>
        <v>XL</v>
      </c>
      <c r="J1594" t="str">
        <f>VLOOKUP($C1594,'Raw-products'!$A$2:$H$1261,MATCH(J$1,'Raw-products'!$A$1:$H$1,0))</f>
        <v>blue</v>
      </c>
      <c r="K1594">
        <f>VLOOKUP($C1594,'Raw-products'!$A$2:$H$1261,MATCH(K$1,'Raw-products'!$A$1:$H$1,0))</f>
        <v>117</v>
      </c>
      <c r="L1594">
        <f>VLOOKUP($C1594,'Raw-products'!$A$2:$H$1261,MATCH(L$1,'Raw-products'!$A$1:$H$1,0))</f>
        <v>70</v>
      </c>
      <c r="M1594" s="5">
        <f t="shared" si="48"/>
        <v>8190</v>
      </c>
      <c r="N1594" cm="1">
        <f t="array" ref="N1594:Q1594">_xlfn.XLOOKUP($B1594,'Raw -orders'!$A:$A,'Raw -orders'!$B:$E)</f>
        <v>99</v>
      </c>
      <c r="O1594">
        <v>10411</v>
      </c>
      <c r="P1594" s="1">
        <v>44382</v>
      </c>
      <c r="Q1594" s="1">
        <v>44393</v>
      </c>
      <c r="R1594" t="str" cm="1">
        <f t="array" ref="R1594:Y1594">_xlfn.XLOOKUP($N1594,'Raw - customers'!$A:$A,'Raw - customers'!$B:$I)</f>
        <v>Benji Vineall</v>
      </c>
      <c r="S1594" t="str">
        <v>Genderqueer</v>
      </c>
      <c r="T1594">
        <v>75</v>
      </c>
      <c r="U1594" t="str">
        <v>468 Shields CircleApt. 480</v>
      </c>
      <c r="V1594">
        <v>296</v>
      </c>
      <c r="W1594" t="str">
        <v>Port Madelineberg</v>
      </c>
      <c r="X1594" t="str">
        <v>Tasmania</v>
      </c>
      <c r="Y1594" t="str">
        <v>Australia</v>
      </c>
      <c r="Z1594">
        <v>7</v>
      </c>
      <c r="AA1594" s="3" t="str">
        <f t="shared" si="49"/>
        <v>10 to 20</v>
      </c>
      <c r="AP1594" s="6">
        <v>99</v>
      </c>
      <c r="AQ1594" s="6" t="s">
        <v>1414</v>
      </c>
    </row>
    <row r="1595" spans="1:43" x14ac:dyDescent="0.25">
      <c r="A1595">
        <v>1593</v>
      </c>
      <c r="B1595">
        <v>324</v>
      </c>
      <c r="C1595">
        <v>741</v>
      </c>
      <c r="D1595">
        <v>109</v>
      </c>
      <c r="E1595">
        <v>3</v>
      </c>
      <c r="F1595">
        <v>327</v>
      </c>
      <c r="G1595" t="str">
        <f>VLOOKUP($C1595,'Raw-products'!$A$2:$H$1261,MATCH(G$1,'Raw-products'!$A$1:$H$1,0))</f>
        <v>Jacket</v>
      </c>
      <c r="H1595" t="str">
        <f>VLOOKUP($C1595,'Raw-products'!$A$2:$H$1261,MATCH(H$1,'Raw-products'!$A$1:$H$1,0))</f>
        <v>Peacoat</v>
      </c>
      <c r="I1595" t="str">
        <f>VLOOKUP($C1595,'Raw-products'!$A$2:$H$1261,MATCH(I$1,'Raw-products'!$A$1:$H$1,0))</f>
        <v>S</v>
      </c>
      <c r="J1595" t="str">
        <f>VLOOKUP($C1595,'Raw-products'!$A$2:$H$1261,MATCH(J$1,'Raw-products'!$A$1:$H$1,0))</f>
        <v>orange</v>
      </c>
      <c r="K1595">
        <f>VLOOKUP($C1595,'Raw-products'!$A$2:$H$1261,MATCH(K$1,'Raw-products'!$A$1:$H$1,0))</f>
        <v>102</v>
      </c>
      <c r="L1595">
        <f>VLOOKUP($C1595,'Raw-products'!$A$2:$H$1261,MATCH(L$1,'Raw-products'!$A$1:$H$1,0))</f>
        <v>73</v>
      </c>
      <c r="M1595" s="5">
        <f t="shared" si="48"/>
        <v>7446</v>
      </c>
      <c r="N1595" cm="1">
        <f t="array" ref="N1595:Q1595">_xlfn.XLOOKUP($B1595,'Raw -orders'!$A:$A,'Raw -orders'!$B:$E)</f>
        <v>99</v>
      </c>
      <c r="O1595">
        <v>10411</v>
      </c>
      <c r="P1595" s="1">
        <v>44382</v>
      </c>
      <c r="Q1595" s="1">
        <v>44393</v>
      </c>
      <c r="R1595" t="str" cm="1">
        <f t="array" ref="R1595:Y1595">_xlfn.XLOOKUP($N1595,'Raw - customers'!$A:$A,'Raw - customers'!$B:$I)</f>
        <v>Benji Vineall</v>
      </c>
      <c r="S1595" t="str">
        <v>Genderqueer</v>
      </c>
      <c r="T1595">
        <v>75</v>
      </c>
      <c r="U1595" t="str">
        <v>468 Shields CircleApt. 480</v>
      </c>
      <c r="V1595">
        <v>296</v>
      </c>
      <c r="W1595" t="str">
        <v>Port Madelineberg</v>
      </c>
      <c r="X1595" t="str">
        <v>Tasmania</v>
      </c>
      <c r="Y1595" t="str">
        <v>Australia</v>
      </c>
      <c r="Z1595">
        <v>7</v>
      </c>
      <c r="AA1595" s="3" t="str">
        <f t="shared" si="49"/>
        <v>10 to 20</v>
      </c>
      <c r="AP1595" s="6">
        <v>99</v>
      </c>
      <c r="AQ1595" s="6" t="s">
        <v>1414</v>
      </c>
    </row>
    <row r="1596" spans="1:43" x14ac:dyDescent="0.25">
      <c r="A1596">
        <v>1594</v>
      </c>
      <c r="B1596">
        <v>325</v>
      </c>
      <c r="C1596">
        <v>869</v>
      </c>
      <c r="D1596">
        <v>113</v>
      </c>
      <c r="E1596">
        <v>3</v>
      </c>
      <c r="F1596">
        <v>339</v>
      </c>
      <c r="G1596" t="str">
        <f>VLOOKUP($C1596,'Raw-products'!$A$2:$H$1261,MATCH(G$1,'Raw-products'!$A$1:$H$1,0))</f>
        <v>Trousers</v>
      </c>
      <c r="H1596" t="str">
        <f>VLOOKUP($C1596,'Raw-products'!$A$2:$H$1261,MATCH(H$1,'Raw-products'!$A$1:$H$1,0))</f>
        <v>Chinos</v>
      </c>
      <c r="I1596" t="str">
        <f>VLOOKUP($C1596,'Raw-products'!$A$2:$H$1261,MATCH(I$1,'Raw-products'!$A$1:$H$1,0))</f>
        <v>XL</v>
      </c>
      <c r="J1596" t="str">
        <f>VLOOKUP($C1596,'Raw-products'!$A$2:$H$1261,MATCH(J$1,'Raw-products'!$A$1:$H$1,0))</f>
        <v>indigo</v>
      </c>
      <c r="K1596">
        <f>VLOOKUP($C1596,'Raw-products'!$A$2:$H$1261,MATCH(K$1,'Raw-products'!$A$1:$H$1,0))</f>
        <v>100</v>
      </c>
      <c r="L1596">
        <f>VLOOKUP($C1596,'Raw-products'!$A$2:$H$1261,MATCH(L$1,'Raw-products'!$A$1:$H$1,0))</f>
        <v>78</v>
      </c>
      <c r="M1596" s="5">
        <f t="shared" si="48"/>
        <v>7800</v>
      </c>
      <c r="N1596" cm="1">
        <f t="array" ref="N1596:Q1596">_xlfn.XLOOKUP($B1596,'Raw -orders'!$A:$A,'Raw -orders'!$B:$E)</f>
        <v>318</v>
      </c>
      <c r="O1596">
        <v>18010</v>
      </c>
      <c r="P1596" s="1">
        <v>44327</v>
      </c>
      <c r="Q1596" s="1">
        <v>44344</v>
      </c>
      <c r="R1596" t="str" cm="1">
        <f t="array" ref="R1596:Y1596">_xlfn.XLOOKUP($N1596,'Raw - customers'!$A:$A,'Raw - customers'!$B:$I)</f>
        <v>Glyn Tieman</v>
      </c>
      <c r="S1596" t="str">
        <v>Polygender</v>
      </c>
      <c r="T1596">
        <v>63</v>
      </c>
      <c r="U1596" t="str">
        <v>37 White Station StApt. 524</v>
      </c>
      <c r="V1596">
        <v>1823</v>
      </c>
      <c r="W1596" t="str">
        <v>Georgiatown</v>
      </c>
      <c r="X1596" t="str">
        <v>Western Australia</v>
      </c>
      <c r="Y1596" t="str">
        <v>Australia</v>
      </c>
      <c r="Z1596">
        <v>5</v>
      </c>
      <c r="AA1596" s="3" t="str">
        <f t="shared" si="49"/>
        <v>10 to 20</v>
      </c>
      <c r="AP1596" s="6">
        <v>318</v>
      </c>
      <c r="AQ1596" s="6" t="s">
        <v>1377</v>
      </c>
    </row>
    <row r="1597" spans="1:43" x14ac:dyDescent="0.25">
      <c r="A1597">
        <v>1595</v>
      </c>
      <c r="B1597">
        <v>325</v>
      </c>
      <c r="C1597">
        <v>863</v>
      </c>
      <c r="D1597">
        <v>113</v>
      </c>
      <c r="E1597">
        <v>1</v>
      </c>
      <c r="F1597">
        <v>113</v>
      </c>
      <c r="G1597" t="str">
        <f>VLOOKUP($C1597,'Raw-products'!$A$2:$H$1261,MATCH(G$1,'Raw-products'!$A$1:$H$1,0))</f>
        <v>Trousers</v>
      </c>
      <c r="H1597" t="str">
        <f>VLOOKUP($C1597,'Raw-products'!$A$2:$H$1261,MATCH(H$1,'Raw-products'!$A$1:$H$1,0))</f>
        <v>Chinos</v>
      </c>
      <c r="I1597" t="str">
        <f>VLOOKUP($C1597,'Raw-products'!$A$2:$H$1261,MATCH(I$1,'Raw-products'!$A$1:$H$1,0))</f>
        <v>L</v>
      </c>
      <c r="J1597" t="str">
        <f>VLOOKUP($C1597,'Raw-products'!$A$2:$H$1261,MATCH(J$1,'Raw-products'!$A$1:$H$1,0))</f>
        <v>blue</v>
      </c>
      <c r="K1597">
        <f>VLOOKUP($C1597,'Raw-products'!$A$2:$H$1261,MATCH(K$1,'Raw-products'!$A$1:$H$1,0))</f>
        <v>100</v>
      </c>
      <c r="L1597">
        <f>VLOOKUP($C1597,'Raw-products'!$A$2:$H$1261,MATCH(L$1,'Raw-products'!$A$1:$H$1,0))</f>
        <v>46</v>
      </c>
      <c r="M1597" s="5">
        <f t="shared" si="48"/>
        <v>4600</v>
      </c>
      <c r="N1597" cm="1">
        <f t="array" ref="N1597:Q1597">_xlfn.XLOOKUP($B1597,'Raw -orders'!$A:$A,'Raw -orders'!$B:$E)</f>
        <v>318</v>
      </c>
      <c r="O1597">
        <v>18010</v>
      </c>
      <c r="P1597" s="1">
        <v>44327</v>
      </c>
      <c r="Q1597" s="1">
        <v>44344</v>
      </c>
      <c r="R1597" t="str" cm="1">
        <f t="array" ref="R1597:Y1597">_xlfn.XLOOKUP($N1597,'Raw - customers'!$A:$A,'Raw - customers'!$B:$I)</f>
        <v>Glyn Tieman</v>
      </c>
      <c r="S1597" t="str">
        <v>Polygender</v>
      </c>
      <c r="T1597">
        <v>63</v>
      </c>
      <c r="U1597" t="str">
        <v>37 White Station StApt. 524</v>
      </c>
      <c r="V1597">
        <v>1823</v>
      </c>
      <c r="W1597" t="str">
        <v>Georgiatown</v>
      </c>
      <c r="X1597" t="str">
        <v>Western Australia</v>
      </c>
      <c r="Y1597" t="str">
        <v>Australia</v>
      </c>
      <c r="Z1597">
        <v>5</v>
      </c>
      <c r="AA1597" s="3" t="str">
        <f t="shared" si="49"/>
        <v>10 to 20</v>
      </c>
      <c r="AP1597" s="6">
        <v>318</v>
      </c>
      <c r="AQ1597" s="6" t="s">
        <v>1377</v>
      </c>
    </row>
    <row r="1598" spans="1:43" x14ac:dyDescent="0.25">
      <c r="A1598">
        <v>1596</v>
      </c>
      <c r="B1598">
        <v>326</v>
      </c>
      <c r="C1598">
        <v>390</v>
      </c>
      <c r="D1598">
        <v>119</v>
      </c>
      <c r="E1598">
        <v>2</v>
      </c>
      <c r="F1598">
        <v>238</v>
      </c>
      <c r="G1598" t="str">
        <f>VLOOKUP($C1598,'Raw-products'!$A$2:$H$1261,MATCH(G$1,'Raw-products'!$A$1:$H$1,0))</f>
        <v>Shirt</v>
      </c>
      <c r="H1598" t="str">
        <f>VLOOKUP($C1598,'Raw-products'!$A$2:$H$1261,MATCH(H$1,'Raw-products'!$A$1:$H$1,0))</f>
        <v>Casual Slim Fit</v>
      </c>
      <c r="I1598" t="str">
        <f>VLOOKUP($C1598,'Raw-products'!$A$2:$H$1261,MATCH(I$1,'Raw-products'!$A$1:$H$1,0))</f>
        <v>XS</v>
      </c>
      <c r="J1598" t="str">
        <f>VLOOKUP($C1598,'Raw-products'!$A$2:$H$1261,MATCH(J$1,'Raw-products'!$A$1:$H$1,0))</f>
        <v>orange</v>
      </c>
      <c r="K1598">
        <f>VLOOKUP($C1598,'Raw-products'!$A$2:$H$1261,MATCH(K$1,'Raw-products'!$A$1:$H$1,0))</f>
        <v>113</v>
      </c>
      <c r="L1598">
        <f>VLOOKUP($C1598,'Raw-products'!$A$2:$H$1261,MATCH(L$1,'Raw-products'!$A$1:$H$1,0))</f>
        <v>43</v>
      </c>
      <c r="M1598" s="5">
        <f t="shared" si="48"/>
        <v>4859</v>
      </c>
      <c r="N1598" cm="1">
        <f t="array" ref="N1598:Q1598">_xlfn.XLOOKUP($B1598,'Raw -orders'!$A:$A,'Raw -orders'!$B:$E)</f>
        <v>199</v>
      </c>
      <c r="O1598">
        <v>15380</v>
      </c>
      <c r="P1598" s="1">
        <v>44369</v>
      </c>
      <c r="Q1598" s="1">
        <v>44378</v>
      </c>
      <c r="R1598" t="str" cm="1">
        <f t="array" ref="R1598:Y1598">_xlfn.XLOOKUP($N1598,'Raw - customers'!$A:$A,'Raw - customers'!$B:$I)</f>
        <v>Clayson Mealing</v>
      </c>
      <c r="S1598" t="str">
        <v>Genderqueer</v>
      </c>
      <c r="T1598">
        <v>65</v>
      </c>
      <c r="U1598" t="str">
        <v>94 Hannah LoopSuite 177</v>
      </c>
      <c r="V1598">
        <v>6219</v>
      </c>
      <c r="W1598" t="str">
        <v>Lake Declanland</v>
      </c>
      <c r="X1598" t="str">
        <v>South Australia</v>
      </c>
      <c r="Y1598" t="str">
        <v>Australia</v>
      </c>
      <c r="Z1598">
        <v>6</v>
      </c>
      <c r="AA1598" s="3" t="str">
        <f t="shared" si="49"/>
        <v>0 to 10</v>
      </c>
      <c r="AP1598" s="6">
        <v>199</v>
      </c>
      <c r="AQ1598" s="6" t="s">
        <v>1345</v>
      </c>
    </row>
    <row r="1599" spans="1:43" x14ac:dyDescent="0.25">
      <c r="A1599">
        <v>1597</v>
      </c>
      <c r="B1599">
        <v>326</v>
      </c>
      <c r="C1599">
        <v>550</v>
      </c>
      <c r="D1599">
        <v>98</v>
      </c>
      <c r="E1599">
        <v>1</v>
      </c>
      <c r="F1599">
        <v>98</v>
      </c>
      <c r="G1599" t="str">
        <f>VLOOKUP($C1599,'Raw-products'!$A$2:$H$1261,MATCH(G$1,'Raw-products'!$A$1:$H$1,0))</f>
        <v>Jacket</v>
      </c>
      <c r="H1599" t="str">
        <f>VLOOKUP($C1599,'Raw-products'!$A$2:$H$1261,MATCH(H$1,'Raw-products'!$A$1:$H$1,0))</f>
        <v>Leather</v>
      </c>
      <c r="I1599" t="str">
        <f>VLOOKUP($C1599,'Raw-products'!$A$2:$H$1261,MATCH(I$1,'Raw-products'!$A$1:$H$1,0))</f>
        <v>XS</v>
      </c>
      <c r="J1599" t="str">
        <f>VLOOKUP($C1599,'Raw-products'!$A$2:$H$1261,MATCH(J$1,'Raw-products'!$A$1:$H$1,0))</f>
        <v>indigo</v>
      </c>
      <c r="K1599">
        <f>VLOOKUP($C1599,'Raw-products'!$A$2:$H$1261,MATCH(K$1,'Raw-products'!$A$1:$H$1,0))</f>
        <v>113</v>
      </c>
      <c r="L1599">
        <f>VLOOKUP($C1599,'Raw-products'!$A$2:$H$1261,MATCH(L$1,'Raw-products'!$A$1:$H$1,0))</f>
        <v>78</v>
      </c>
      <c r="M1599" s="5">
        <f t="shared" si="48"/>
        <v>8814</v>
      </c>
      <c r="N1599" cm="1">
        <f t="array" ref="N1599:Q1599">_xlfn.XLOOKUP($B1599,'Raw -orders'!$A:$A,'Raw -orders'!$B:$E)</f>
        <v>199</v>
      </c>
      <c r="O1599">
        <v>15380</v>
      </c>
      <c r="P1599" s="1">
        <v>44369</v>
      </c>
      <c r="Q1599" s="1">
        <v>44378</v>
      </c>
      <c r="R1599" t="str" cm="1">
        <f t="array" ref="R1599:Y1599">_xlfn.XLOOKUP($N1599,'Raw - customers'!$A:$A,'Raw - customers'!$B:$I)</f>
        <v>Clayson Mealing</v>
      </c>
      <c r="S1599" t="str">
        <v>Genderqueer</v>
      </c>
      <c r="T1599">
        <v>65</v>
      </c>
      <c r="U1599" t="str">
        <v>94 Hannah LoopSuite 177</v>
      </c>
      <c r="V1599">
        <v>6219</v>
      </c>
      <c r="W1599" t="str">
        <v>Lake Declanland</v>
      </c>
      <c r="X1599" t="str">
        <v>South Australia</v>
      </c>
      <c r="Y1599" t="str">
        <v>Australia</v>
      </c>
      <c r="Z1599">
        <v>6</v>
      </c>
      <c r="AA1599" s="3" t="str">
        <f t="shared" si="49"/>
        <v>0 to 10</v>
      </c>
      <c r="AP1599" s="6">
        <v>199</v>
      </c>
      <c r="AQ1599" s="6" t="s">
        <v>1345</v>
      </c>
    </row>
    <row r="1600" spans="1:43" x14ac:dyDescent="0.25">
      <c r="A1600">
        <v>1598</v>
      </c>
      <c r="B1600">
        <v>326</v>
      </c>
      <c r="C1600">
        <v>695</v>
      </c>
      <c r="D1600">
        <v>113</v>
      </c>
      <c r="E1600">
        <v>3</v>
      </c>
      <c r="F1600">
        <v>339</v>
      </c>
      <c r="G1600" t="str">
        <f>VLOOKUP($C1600,'Raw-products'!$A$2:$H$1261,MATCH(G$1,'Raw-products'!$A$1:$H$1,0))</f>
        <v>Jacket</v>
      </c>
      <c r="H1600" t="str">
        <f>VLOOKUP($C1600,'Raw-products'!$A$2:$H$1261,MATCH(H$1,'Raw-products'!$A$1:$H$1,0))</f>
        <v>Parka</v>
      </c>
      <c r="I1600" t="str">
        <f>VLOOKUP($C1600,'Raw-products'!$A$2:$H$1261,MATCH(I$1,'Raw-products'!$A$1:$H$1,0))</f>
        <v>XS</v>
      </c>
      <c r="J1600" t="str">
        <f>VLOOKUP($C1600,'Raw-products'!$A$2:$H$1261,MATCH(J$1,'Raw-products'!$A$1:$H$1,0))</f>
        <v>violet</v>
      </c>
      <c r="K1600">
        <f>VLOOKUP($C1600,'Raw-products'!$A$2:$H$1261,MATCH(K$1,'Raw-products'!$A$1:$H$1,0))</f>
        <v>119</v>
      </c>
      <c r="L1600">
        <f>VLOOKUP($C1600,'Raw-products'!$A$2:$H$1261,MATCH(L$1,'Raw-products'!$A$1:$H$1,0))</f>
        <v>59</v>
      </c>
      <c r="M1600" s="5">
        <f t="shared" si="48"/>
        <v>7021</v>
      </c>
      <c r="N1600" cm="1">
        <f t="array" ref="N1600:Q1600">_xlfn.XLOOKUP($B1600,'Raw -orders'!$A:$A,'Raw -orders'!$B:$E)</f>
        <v>199</v>
      </c>
      <c r="O1600">
        <v>15380</v>
      </c>
      <c r="P1600" s="1">
        <v>44369</v>
      </c>
      <c r="Q1600" s="1">
        <v>44378</v>
      </c>
      <c r="R1600" t="str" cm="1">
        <f t="array" ref="R1600:Y1600">_xlfn.XLOOKUP($N1600,'Raw - customers'!$A:$A,'Raw - customers'!$B:$I)</f>
        <v>Clayson Mealing</v>
      </c>
      <c r="S1600" t="str">
        <v>Genderqueer</v>
      </c>
      <c r="T1600">
        <v>65</v>
      </c>
      <c r="U1600" t="str">
        <v>94 Hannah LoopSuite 177</v>
      </c>
      <c r="V1600">
        <v>6219</v>
      </c>
      <c r="W1600" t="str">
        <v>Lake Declanland</v>
      </c>
      <c r="X1600" t="str">
        <v>South Australia</v>
      </c>
      <c r="Y1600" t="str">
        <v>Australia</v>
      </c>
      <c r="Z1600">
        <v>6</v>
      </c>
      <c r="AA1600" s="3" t="str">
        <f t="shared" si="49"/>
        <v>0 to 10</v>
      </c>
      <c r="AP1600" s="6">
        <v>199</v>
      </c>
      <c r="AQ1600" s="6" t="s">
        <v>1345</v>
      </c>
    </row>
    <row r="1601" spans="1:43" x14ac:dyDescent="0.25">
      <c r="A1601">
        <v>1599</v>
      </c>
      <c r="B1601">
        <v>327</v>
      </c>
      <c r="C1601">
        <v>1030</v>
      </c>
      <c r="D1601">
        <v>90</v>
      </c>
      <c r="E1601">
        <v>2</v>
      </c>
      <c r="F1601">
        <v>180</v>
      </c>
      <c r="G1601" t="str">
        <f>VLOOKUP($C1601,'Raw-products'!$A$2:$H$1261,MATCH(G$1,'Raw-products'!$A$1:$H$1,0))</f>
        <v>Trousers</v>
      </c>
      <c r="H1601" t="str">
        <f>VLOOKUP($C1601,'Raw-products'!$A$2:$H$1261,MATCH(H$1,'Raw-products'!$A$1:$H$1,0))</f>
        <v>Relaxed Leg</v>
      </c>
      <c r="I1601" t="str">
        <f>VLOOKUP($C1601,'Raw-products'!$A$2:$H$1261,MATCH(I$1,'Raw-products'!$A$1:$H$1,0))</f>
        <v>XS</v>
      </c>
      <c r="J1601" t="str">
        <f>VLOOKUP($C1601,'Raw-products'!$A$2:$H$1261,MATCH(J$1,'Raw-products'!$A$1:$H$1,0))</f>
        <v>green</v>
      </c>
      <c r="K1601">
        <f>VLOOKUP($C1601,'Raw-products'!$A$2:$H$1261,MATCH(K$1,'Raw-products'!$A$1:$H$1,0))</f>
        <v>95</v>
      </c>
      <c r="L1601">
        <f>VLOOKUP($C1601,'Raw-products'!$A$2:$H$1261,MATCH(L$1,'Raw-products'!$A$1:$H$1,0))</f>
        <v>80</v>
      </c>
      <c r="M1601" s="5">
        <f t="shared" si="48"/>
        <v>7600</v>
      </c>
      <c r="N1601" cm="1">
        <f t="array" ref="N1601:Q1601">_xlfn.XLOOKUP($B1601,'Raw -orders'!$A:$A,'Raw -orders'!$B:$E)</f>
        <v>710</v>
      </c>
      <c r="O1601">
        <v>11611</v>
      </c>
      <c r="P1601" s="1">
        <v>44405</v>
      </c>
      <c r="Q1601" s="1">
        <v>44408</v>
      </c>
      <c r="R1601" t="str" cm="1">
        <f t="array" ref="R1601:Y1601">_xlfn.XLOOKUP($N1601,'Raw - customers'!$A:$A,'Raw - customers'!$B:$I)</f>
        <v>Avivah Roddick</v>
      </c>
      <c r="S1601" t="str">
        <v>Male</v>
      </c>
      <c r="T1601">
        <v>60</v>
      </c>
      <c r="U1601" t="str">
        <v>606 Lucy ParadeSuite 217</v>
      </c>
      <c r="V1601">
        <v>1666</v>
      </c>
      <c r="W1601" t="str">
        <v>Kulasville</v>
      </c>
      <c r="X1601" t="str">
        <v>New South Wales</v>
      </c>
      <c r="Y1601" t="str">
        <v>Australia</v>
      </c>
      <c r="Z1601">
        <v>7</v>
      </c>
      <c r="AA1601" s="3" t="str">
        <f t="shared" si="49"/>
        <v>0 to 10</v>
      </c>
      <c r="AP1601" s="6">
        <v>710</v>
      </c>
      <c r="AQ1601" s="6" t="s">
        <v>1362</v>
      </c>
    </row>
    <row r="1602" spans="1:43" x14ac:dyDescent="0.25">
      <c r="A1602">
        <v>1600</v>
      </c>
      <c r="B1602">
        <v>327</v>
      </c>
      <c r="C1602">
        <v>60</v>
      </c>
      <c r="D1602">
        <v>104</v>
      </c>
      <c r="E1602">
        <v>1</v>
      </c>
      <c r="F1602">
        <v>104</v>
      </c>
      <c r="G1602" t="str">
        <f>VLOOKUP($C1602,'Raw-products'!$A$2:$H$1261,MATCH(G$1,'Raw-products'!$A$1:$H$1,0))</f>
        <v>Shirt</v>
      </c>
      <c r="H1602" t="str">
        <f>VLOOKUP($C1602,'Raw-products'!$A$2:$H$1261,MATCH(H$1,'Raw-products'!$A$1:$H$1,0))</f>
        <v>Dress</v>
      </c>
      <c r="I1602" t="str">
        <f>VLOOKUP($C1602,'Raw-products'!$A$2:$H$1261,MATCH(I$1,'Raw-products'!$A$1:$H$1,0))</f>
        <v>XS</v>
      </c>
      <c r="J1602" t="str">
        <f>VLOOKUP($C1602,'Raw-products'!$A$2:$H$1261,MATCH(J$1,'Raw-products'!$A$1:$H$1,0))</f>
        <v>indigo</v>
      </c>
      <c r="K1602">
        <f>VLOOKUP($C1602,'Raw-products'!$A$2:$H$1261,MATCH(K$1,'Raw-products'!$A$1:$H$1,0))</f>
        <v>119</v>
      </c>
      <c r="L1602">
        <f>VLOOKUP($C1602,'Raw-products'!$A$2:$H$1261,MATCH(L$1,'Raw-products'!$A$1:$H$1,0))</f>
        <v>56</v>
      </c>
      <c r="M1602" s="5">
        <f t="shared" si="48"/>
        <v>6664</v>
      </c>
      <c r="N1602" cm="1">
        <f t="array" ref="N1602:Q1602">_xlfn.XLOOKUP($B1602,'Raw -orders'!$A:$A,'Raw -orders'!$B:$E)</f>
        <v>710</v>
      </c>
      <c r="O1602">
        <v>11611</v>
      </c>
      <c r="P1602" s="1">
        <v>44405</v>
      </c>
      <c r="Q1602" s="1">
        <v>44408</v>
      </c>
      <c r="R1602" t="str" cm="1">
        <f t="array" ref="R1602:Y1602">_xlfn.XLOOKUP($N1602,'Raw - customers'!$A:$A,'Raw - customers'!$B:$I)</f>
        <v>Avivah Roddick</v>
      </c>
      <c r="S1602" t="str">
        <v>Male</v>
      </c>
      <c r="T1602">
        <v>60</v>
      </c>
      <c r="U1602" t="str">
        <v>606 Lucy ParadeSuite 217</v>
      </c>
      <c r="V1602">
        <v>1666</v>
      </c>
      <c r="W1602" t="str">
        <v>Kulasville</v>
      </c>
      <c r="X1602" t="str">
        <v>New South Wales</v>
      </c>
      <c r="Y1602" t="str">
        <v>Australia</v>
      </c>
      <c r="Z1602">
        <v>7</v>
      </c>
      <c r="AA1602" s="3" t="str">
        <f t="shared" si="49"/>
        <v>0 to 10</v>
      </c>
      <c r="AP1602" s="6">
        <v>710</v>
      </c>
      <c r="AQ1602" s="6" t="s">
        <v>1362</v>
      </c>
    </row>
    <row r="1603" spans="1:43" x14ac:dyDescent="0.25">
      <c r="A1603">
        <v>1601</v>
      </c>
      <c r="B1603">
        <v>327</v>
      </c>
      <c r="C1603">
        <v>421</v>
      </c>
      <c r="D1603">
        <v>107</v>
      </c>
      <c r="E1603">
        <v>1</v>
      </c>
      <c r="F1603">
        <v>107</v>
      </c>
      <c r="G1603" t="str">
        <f>VLOOKUP($C1603,'Raw-products'!$A$2:$H$1261,MATCH(G$1,'Raw-products'!$A$1:$H$1,0))</f>
        <v>Jacket</v>
      </c>
      <c r="H1603" t="str">
        <f>VLOOKUP($C1603,'Raw-products'!$A$2:$H$1261,MATCH(H$1,'Raw-products'!$A$1:$H$1,0))</f>
        <v>Denim</v>
      </c>
      <c r="I1603" t="str">
        <f>VLOOKUP($C1603,'Raw-products'!$A$2:$H$1261,MATCH(I$1,'Raw-products'!$A$1:$H$1,0))</f>
        <v>S</v>
      </c>
      <c r="J1603" t="str">
        <f>VLOOKUP($C1603,'Raw-products'!$A$2:$H$1261,MATCH(J$1,'Raw-products'!$A$1:$H$1,0))</f>
        <v>red</v>
      </c>
      <c r="K1603">
        <f>VLOOKUP($C1603,'Raw-products'!$A$2:$H$1261,MATCH(K$1,'Raw-products'!$A$1:$H$1,0))</f>
        <v>92</v>
      </c>
      <c r="L1603">
        <f>VLOOKUP($C1603,'Raw-products'!$A$2:$H$1261,MATCH(L$1,'Raw-products'!$A$1:$H$1,0))</f>
        <v>69</v>
      </c>
      <c r="M1603" s="5">
        <f t="shared" ref="M1603:M1666" si="50">$K1603*$L1603</f>
        <v>6348</v>
      </c>
      <c r="N1603" cm="1">
        <f t="array" ref="N1603:Q1603">_xlfn.XLOOKUP($B1603,'Raw -orders'!$A:$A,'Raw -orders'!$B:$E)</f>
        <v>710</v>
      </c>
      <c r="O1603">
        <v>11611</v>
      </c>
      <c r="P1603" s="1">
        <v>44405</v>
      </c>
      <c r="Q1603" s="1">
        <v>44408</v>
      </c>
      <c r="R1603" t="str" cm="1">
        <f t="array" ref="R1603:Y1603">_xlfn.XLOOKUP($N1603,'Raw - customers'!$A:$A,'Raw - customers'!$B:$I)</f>
        <v>Avivah Roddick</v>
      </c>
      <c r="S1603" t="str">
        <v>Male</v>
      </c>
      <c r="T1603">
        <v>60</v>
      </c>
      <c r="U1603" t="str">
        <v>606 Lucy ParadeSuite 217</v>
      </c>
      <c r="V1603">
        <v>1666</v>
      </c>
      <c r="W1603" t="str">
        <v>Kulasville</v>
      </c>
      <c r="X1603" t="str">
        <v>New South Wales</v>
      </c>
      <c r="Y1603" t="str">
        <v>Australia</v>
      </c>
      <c r="Z1603">
        <v>7</v>
      </c>
      <c r="AA1603" s="3" t="str">
        <f t="shared" ref="AA1603:AA1666" si="51">IF(AND(DATEDIF($P1603,$Q1603,"D")&gt;0,DATEDIF($P1603,$Q1603,"D")&lt;=10),"0 to 10",IF(AND(DATEDIF($P1603,$Q1603,"D")&gt;10,DATEDIF($P1603,$Q1603,"D")&lt;=20),"10 to 20",IF(AND(DATEDIF($P1603,$Q1603,"D")&gt;20,DATEDIF($P1603,$Q1603,"D")&lt;=30),"20 to 30")))</f>
        <v>0 to 10</v>
      </c>
      <c r="AP1603" s="6">
        <v>710</v>
      </c>
      <c r="AQ1603" s="6" t="s">
        <v>1362</v>
      </c>
    </row>
    <row r="1604" spans="1:43" x14ac:dyDescent="0.25">
      <c r="A1604">
        <v>1602</v>
      </c>
      <c r="B1604">
        <v>327</v>
      </c>
      <c r="C1604">
        <v>104</v>
      </c>
      <c r="D1604">
        <v>118</v>
      </c>
      <c r="E1604">
        <v>1</v>
      </c>
      <c r="F1604">
        <v>118</v>
      </c>
      <c r="G1604" t="str">
        <f>VLOOKUP($C1604,'Raw-products'!$A$2:$H$1261,MATCH(G$1,'Raw-products'!$A$1:$H$1,0))</f>
        <v>Shirt</v>
      </c>
      <c r="H1604" t="str">
        <f>VLOOKUP($C1604,'Raw-products'!$A$2:$H$1261,MATCH(H$1,'Raw-products'!$A$1:$H$1,0))</f>
        <v>Flannel</v>
      </c>
      <c r="I1604" t="str">
        <f>VLOOKUP($C1604,'Raw-products'!$A$2:$H$1261,MATCH(I$1,'Raw-products'!$A$1:$H$1,0))</f>
        <v>XL</v>
      </c>
      <c r="J1604" t="str">
        <f>VLOOKUP($C1604,'Raw-products'!$A$2:$H$1261,MATCH(J$1,'Raw-products'!$A$1:$H$1,0))</f>
        <v>violet</v>
      </c>
      <c r="K1604">
        <f>VLOOKUP($C1604,'Raw-products'!$A$2:$H$1261,MATCH(K$1,'Raw-products'!$A$1:$H$1,0))</f>
        <v>96</v>
      </c>
      <c r="L1604">
        <f>VLOOKUP($C1604,'Raw-products'!$A$2:$H$1261,MATCH(L$1,'Raw-products'!$A$1:$H$1,0))</f>
        <v>43</v>
      </c>
      <c r="M1604" s="5">
        <f t="shared" si="50"/>
        <v>4128</v>
      </c>
      <c r="N1604" cm="1">
        <f t="array" ref="N1604:Q1604">_xlfn.XLOOKUP($B1604,'Raw -orders'!$A:$A,'Raw -orders'!$B:$E)</f>
        <v>710</v>
      </c>
      <c r="O1604">
        <v>11611</v>
      </c>
      <c r="P1604" s="1">
        <v>44405</v>
      </c>
      <c r="Q1604" s="1">
        <v>44408</v>
      </c>
      <c r="R1604" t="str" cm="1">
        <f t="array" ref="R1604:Y1604">_xlfn.XLOOKUP($N1604,'Raw - customers'!$A:$A,'Raw - customers'!$B:$I)</f>
        <v>Avivah Roddick</v>
      </c>
      <c r="S1604" t="str">
        <v>Male</v>
      </c>
      <c r="T1604">
        <v>60</v>
      </c>
      <c r="U1604" t="str">
        <v>606 Lucy ParadeSuite 217</v>
      </c>
      <c r="V1604">
        <v>1666</v>
      </c>
      <c r="W1604" t="str">
        <v>Kulasville</v>
      </c>
      <c r="X1604" t="str">
        <v>New South Wales</v>
      </c>
      <c r="Y1604" t="str">
        <v>Australia</v>
      </c>
      <c r="Z1604">
        <v>7</v>
      </c>
      <c r="AA1604" s="3" t="str">
        <f t="shared" si="51"/>
        <v>0 to 10</v>
      </c>
      <c r="AP1604" s="6">
        <v>710</v>
      </c>
      <c r="AQ1604" s="6" t="s">
        <v>1362</v>
      </c>
    </row>
    <row r="1605" spans="1:43" x14ac:dyDescent="0.25">
      <c r="A1605">
        <v>1603</v>
      </c>
      <c r="B1605">
        <v>327</v>
      </c>
      <c r="C1605">
        <v>508</v>
      </c>
      <c r="D1605">
        <v>102</v>
      </c>
      <c r="E1605">
        <v>3</v>
      </c>
      <c r="F1605">
        <v>306</v>
      </c>
      <c r="G1605" t="str">
        <f>VLOOKUP($C1605,'Raw-products'!$A$2:$H$1261,MATCH(G$1,'Raw-products'!$A$1:$H$1,0))</f>
        <v>Jacket</v>
      </c>
      <c r="H1605" t="str">
        <f>VLOOKUP($C1605,'Raw-products'!$A$2:$H$1261,MATCH(H$1,'Raw-products'!$A$1:$H$1,0))</f>
        <v>Windbreaker</v>
      </c>
      <c r="I1605" t="str">
        <f>VLOOKUP($C1605,'Raw-products'!$A$2:$H$1261,MATCH(I$1,'Raw-products'!$A$1:$H$1,0))</f>
        <v>L</v>
      </c>
      <c r="J1605" t="str">
        <f>VLOOKUP($C1605,'Raw-products'!$A$2:$H$1261,MATCH(J$1,'Raw-products'!$A$1:$H$1,0))</f>
        <v>green</v>
      </c>
      <c r="K1605">
        <f>VLOOKUP($C1605,'Raw-products'!$A$2:$H$1261,MATCH(K$1,'Raw-products'!$A$1:$H$1,0))</f>
        <v>109</v>
      </c>
      <c r="L1605">
        <f>VLOOKUP($C1605,'Raw-products'!$A$2:$H$1261,MATCH(L$1,'Raw-products'!$A$1:$H$1,0))</f>
        <v>62</v>
      </c>
      <c r="M1605" s="5">
        <f t="shared" si="50"/>
        <v>6758</v>
      </c>
      <c r="N1605" cm="1">
        <f t="array" ref="N1605:Q1605">_xlfn.XLOOKUP($B1605,'Raw -orders'!$A:$A,'Raw -orders'!$B:$E)</f>
        <v>710</v>
      </c>
      <c r="O1605">
        <v>11611</v>
      </c>
      <c r="P1605" s="1">
        <v>44405</v>
      </c>
      <c r="Q1605" s="1">
        <v>44408</v>
      </c>
      <c r="R1605" t="str" cm="1">
        <f t="array" ref="R1605:Y1605">_xlfn.XLOOKUP($N1605,'Raw - customers'!$A:$A,'Raw - customers'!$B:$I)</f>
        <v>Avivah Roddick</v>
      </c>
      <c r="S1605" t="str">
        <v>Male</v>
      </c>
      <c r="T1605">
        <v>60</v>
      </c>
      <c r="U1605" t="str">
        <v>606 Lucy ParadeSuite 217</v>
      </c>
      <c r="V1605">
        <v>1666</v>
      </c>
      <c r="W1605" t="str">
        <v>Kulasville</v>
      </c>
      <c r="X1605" t="str">
        <v>New South Wales</v>
      </c>
      <c r="Y1605" t="str">
        <v>Australia</v>
      </c>
      <c r="Z1605">
        <v>7</v>
      </c>
      <c r="AA1605" s="3" t="str">
        <f t="shared" si="51"/>
        <v>0 to 10</v>
      </c>
      <c r="AP1605" s="6">
        <v>710</v>
      </c>
      <c r="AQ1605" s="6" t="s">
        <v>1362</v>
      </c>
    </row>
    <row r="1606" spans="1:43" x14ac:dyDescent="0.25">
      <c r="A1606">
        <v>1604</v>
      </c>
      <c r="B1606">
        <v>327</v>
      </c>
      <c r="C1606">
        <v>707</v>
      </c>
      <c r="D1606">
        <v>119</v>
      </c>
      <c r="E1606">
        <v>3</v>
      </c>
      <c r="F1606">
        <v>357</v>
      </c>
      <c r="G1606" t="str">
        <f>VLOOKUP($C1606,'Raw-products'!$A$2:$H$1261,MATCH(G$1,'Raw-products'!$A$1:$H$1,0))</f>
        <v>Jacket</v>
      </c>
      <c r="H1606" t="str">
        <f>VLOOKUP($C1606,'Raw-products'!$A$2:$H$1261,MATCH(H$1,'Raw-products'!$A$1:$H$1,0))</f>
        <v>Trench Coat</v>
      </c>
      <c r="I1606" t="str">
        <f>VLOOKUP($C1606,'Raw-products'!$A$2:$H$1261,MATCH(I$1,'Raw-products'!$A$1:$H$1,0))</f>
        <v>M</v>
      </c>
      <c r="J1606" t="str">
        <f>VLOOKUP($C1606,'Raw-products'!$A$2:$H$1261,MATCH(J$1,'Raw-products'!$A$1:$H$1,0))</f>
        <v>orange</v>
      </c>
      <c r="K1606">
        <f>VLOOKUP($C1606,'Raw-products'!$A$2:$H$1261,MATCH(K$1,'Raw-products'!$A$1:$H$1,0))</f>
        <v>112</v>
      </c>
      <c r="L1606">
        <f>VLOOKUP($C1606,'Raw-products'!$A$2:$H$1261,MATCH(L$1,'Raw-products'!$A$1:$H$1,0))</f>
        <v>43</v>
      </c>
      <c r="M1606" s="5">
        <f t="shared" si="50"/>
        <v>4816</v>
      </c>
      <c r="N1606" cm="1">
        <f t="array" ref="N1606:Q1606">_xlfn.XLOOKUP($B1606,'Raw -orders'!$A:$A,'Raw -orders'!$B:$E)</f>
        <v>710</v>
      </c>
      <c r="O1606">
        <v>11611</v>
      </c>
      <c r="P1606" s="1">
        <v>44405</v>
      </c>
      <c r="Q1606" s="1">
        <v>44408</v>
      </c>
      <c r="R1606" t="str" cm="1">
        <f t="array" ref="R1606:Y1606">_xlfn.XLOOKUP($N1606,'Raw - customers'!$A:$A,'Raw - customers'!$B:$I)</f>
        <v>Avivah Roddick</v>
      </c>
      <c r="S1606" t="str">
        <v>Male</v>
      </c>
      <c r="T1606">
        <v>60</v>
      </c>
      <c r="U1606" t="str">
        <v>606 Lucy ParadeSuite 217</v>
      </c>
      <c r="V1606">
        <v>1666</v>
      </c>
      <c r="W1606" t="str">
        <v>Kulasville</v>
      </c>
      <c r="X1606" t="str">
        <v>New South Wales</v>
      </c>
      <c r="Y1606" t="str">
        <v>Australia</v>
      </c>
      <c r="Z1606">
        <v>7</v>
      </c>
      <c r="AA1606" s="3" t="str">
        <f t="shared" si="51"/>
        <v>0 to 10</v>
      </c>
      <c r="AP1606" s="6">
        <v>710</v>
      </c>
      <c r="AQ1606" s="6" t="s">
        <v>1362</v>
      </c>
    </row>
    <row r="1607" spans="1:43" x14ac:dyDescent="0.25">
      <c r="A1607">
        <v>1605</v>
      </c>
      <c r="B1607">
        <v>327</v>
      </c>
      <c r="C1607">
        <v>102</v>
      </c>
      <c r="D1607">
        <v>118</v>
      </c>
      <c r="E1607">
        <v>1</v>
      </c>
      <c r="F1607">
        <v>118</v>
      </c>
      <c r="G1607" t="str">
        <f>VLOOKUP($C1607,'Raw-products'!$A$2:$H$1261,MATCH(G$1,'Raw-products'!$A$1:$H$1,0))</f>
        <v>Shirt</v>
      </c>
      <c r="H1607" t="str">
        <f>VLOOKUP($C1607,'Raw-products'!$A$2:$H$1261,MATCH(H$1,'Raw-products'!$A$1:$H$1,0))</f>
        <v>Flannel</v>
      </c>
      <c r="I1607" t="str">
        <f>VLOOKUP($C1607,'Raw-products'!$A$2:$H$1261,MATCH(I$1,'Raw-products'!$A$1:$H$1,0))</f>
        <v>M</v>
      </c>
      <c r="J1607" t="str">
        <f>VLOOKUP($C1607,'Raw-products'!$A$2:$H$1261,MATCH(J$1,'Raw-products'!$A$1:$H$1,0))</f>
        <v>violet</v>
      </c>
      <c r="K1607">
        <f>VLOOKUP($C1607,'Raw-products'!$A$2:$H$1261,MATCH(K$1,'Raw-products'!$A$1:$H$1,0))</f>
        <v>96</v>
      </c>
      <c r="L1607">
        <f>VLOOKUP($C1607,'Raw-products'!$A$2:$H$1261,MATCH(L$1,'Raw-products'!$A$1:$H$1,0))</f>
        <v>71</v>
      </c>
      <c r="M1607" s="5">
        <f t="shared" si="50"/>
        <v>6816</v>
      </c>
      <c r="N1607" cm="1">
        <f t="array" ref="N1607:Q1607">_xlfn.XLOOKUP($B1607,'Raw -orders'!$A:$A,'Raw -orders'!$B:$E)</f>
        <v>710</v>
      </c>
      <c r="O1607">
        <v>11611</v>
      </c>
      <c r="P1607" s="1">
        <v>44405</v>
      </c>
      <c r="Q1607" s="1">
        <v>44408</v>
      </c>
      <c r="R1607" t="str" cm="1">
        <f t="array" ref="R1607:Y1607">_xlfn.XLOOKUP($N1607,'Raw - customers'!$A:$A,'Raw - customers'!$B:$I)</f>
        <v>Avivah Roddick</v>
      </c>
      <c r="S1607" t="str">
        <v>Male</v>
      </c>
      <c r="T1607">
        <v>60</v>
      </c>
      <c r="U1607" t="str">
        <v>606 Lucy ParadeSuite 217</v>
      </c>
      <c r="V1607">
        <v>1666</v>
      </c>
      <c r="W1607" t="str">
        <v>Kulasville</v>
      </c>
      <c r="X1607" t="str">
        <v>New South Wales</v>
      </c>
      <c r="Y1607" t="str">
        <v>Australia</v>
      </c>
      <c r="Z1607">
        <v>7</v>
      </c>
      <c r="AA1607" s="3" t="str">
        <f t="shared" si="51"/>
        <v>0 to 10</v>
      </c>
      <c r="AP1607" s="6">
        <v>710</v>
      </c>
      <c r="AQ1607" s="6" t="s">
        <v>1362</v>
      </c>
    </row>
    <row r="1608" spans="1:43" x14ac:dyDescent="0.25">
      <c r="A1608">
        <v>1606</v>
      </c>
      <c r="B1608">
        <v>327</v>
      </c>
      <c r="C1608">
        <v>889</v>
      </c>
      <c r="D1608">
        <v>94</v>
      </c>
      <c r="E1608">
        <v>1</v>
      </c>
      <c r="F1608">
        <v>94</v>
      </c>
      <c r="G1608" t="str">
        <f>VLOOKUP($C1608,'Raw-products'!$A$2:$H$1261,MATCH(G$1,'Raw-products'!$A$1:$H$1,0))</f>
        <v>Trousers</v>
      </c>
      <c r="H1608" t="str">
        <f>VLOOKUP($C1608,'Raw-products'!$A$2:$H$1261,MATCH(H$1,'Raw-products'!$A$1:$H$1,0))</f>
        <v>Cords</v>
      </c>
      <c r="I1608" t="str">
        <f>VLOOKUP($C1608,'Raw-products'!$A$2:$H$1261,MATCH(I$1,'Raw-products'!$A$1:$H$1,0))</f>
        <v>XL</v>
      </c>
      <c r="J1608" t="str">
        <f>VLOOKUP($C1608,'Raw-products'!$A$2:$H$1261,MATCH(J$1,'Raw-products'!$A$1:$H$1,0))</f>
        <v>yellow</v>
      </c>
      <c r="K1608">
        <f>VLOOKUP($C1608,'Raw-products'!$A$2:$H$1261,MATCH(K$1,'Raw-products'!$A$1:$H$1,0))</f>
        <v>113</v>
      </c>
      <c r="L1608">
        <f>VLOOKUP($C1608,'Raw-products'!$A$2:$H$1261,MATCH(L$1,'Raw-products'!$A$1:$H$1,0))</f>
        <v>65</v>
      </c>
      <c r="M1608" s="5">
        <f t="shared" si="50"/>
        <v>7345</v>
      </c>
      <c r="N1608" cm="1">
        <f t="array" ref="N1608:Q1608">_xlfn.XLOOKUP($B1608,'Raw -orders'!$A:$A,'Raw -orders'!$B:$E)</f>
        <v>710</v>
      </c>
      <c r="O1608">
        <v>11611</v>
      </c>
      <c r="P1608" s="1">
        <v>44405</v>
      </c>
      <c r="Q1608" s="1">
        <v>44408</v>
      </c>
      <c r="R1608" t="str" cm="1">
        <f t="array" ref="R1608:Y1608">_xlfn.XLOOKUP($N1608,'Raw - customers'!$A:$A,'Raw - customers'!$B:$I)</f>
        <v>Avivah Roddick</v>
      </c>
      <c r="S1608" t="str">
        <v>Male</v>
      </c>
      <c r="T1608">
        <v>60</v>
      </c>
      <c r="U1608" t="str">
        <v>606 Lucy ParadeSuite 217</v>
      </c>
      <c r="V1608">
        <v>1666</v>
      </c>
      <c r="W1608" t="str">
        <v>Kulasville</v>
      </c>
      <c r="X1608" t="str">
        <v>New South Wales</v>
      </c>
      <c r="Y1608" t="str">
        <v>Australia</v>
      </c>
      <c r="Z1608">
        <v>7</v>
      </c>
      <c r="AA1608" s="3" t="str">
        <f t="shared" si="51"/>
        <v>0 to 10</v>
      </c>
      <c r="AP1608" s="6">
        <v>710</v>
      </c>
      <c r="AQ1608" s="6" t="s">
        <v>1362</v>
      </c>
    </row>
    <row r="1609" spans="1:43" x14ac:dyDescent="0.25">
      <c r="A1609">
        <v>1607</v>
      </c>
      <c r="B1609">
        <v>328</v>
      </c>
      <c r="C1609">
        <v>8</v>
      </c>
      <c r="D1609">
        <v>96</v>
      </c>
      <c r="E1609">
        <v>1</v>
      </c>
      <c r="F1609">
        <v>96</v>
      </c>
      <c r="G1609" t="str">
        <f>VLOOKUP($C1609,'Raw-products'!$A$2:$H$1261,MATCH(G$1,'Raw-products'!$A$1:$H$1,0))</f>
        <v>Shirt</v>
      </c>
      <c r="H1609" t="str">
        <f>VLOOKUP($C1609,'Raw-products'!$A$2:$H$1261,MATCH(H$1,'Raw-products'!$A$1:$H$1,0))</f>
        <v>Oxford Cloth</v>
      </c>
      <c r="I1609" t="str">
        <f>VLOOKUP($C1609,'Raw-products'!$A$2:$H$1261,MATCH(I$1,'Raw-products'!$A$1:$H$1,0))</f>
        <v>L</v>
      </c>
      <c r="J1609" t="str">
        <f>VLOOKUP($C1609,'Raw-products'!$A$2:$H$1261,MATCH(J$1,'Raw-products'!$A$1:$H$1,0))</f>
        <v>orange</v>
      </c>
      <c r="K1609">
        <f>VLOOKUP($C1609,'Raw-products'!$A$2:$H$1261,MATCH(K$1,'Raw-products'!$A$1:$H$1,0))</f>
        <v>114</v>
      </c>
      <c r="L1609">
        <f>VLOOKUP($C1609,'Raw-products'!$A$2:$H$1261,MATCH(L$1,'Raw-products'!$A$1:$H$1,0))</f>
        <v>48</v>
      </c>
      <c r="M1609" s="5">
        <f t="shared" si="50"/>
        <v>5472</v>
      </c>
      <c r="N1609" cm="1">
        <f t="array" ref="N1609:Q1609">_xlfn.XLOOKUP($B1609,'Raw -orders'!$A:$A,'Raw -orders'!$B:$E)</f>
        <v>246</v>
      </c>
      <c r="O1609">
        <v>26653</v>
      </c>
      <c r="P1609" s="1">
        <v>44300</v>
      </c>
      <c r="Q1609" s="1">
        <v>44324</v>
      </c>
      <c r="R1609" t="str" cm="1">
        <f t="array" ref="R1609:Y1609">_xlfn.XLOOKUP($N1609,'Raw - customers'!$A:$A,'Raw - customers'!$B:$I)</f>
        <v>Lucias Forsythe</v>
      </c>
      <c r="S1609" t="str">
        <v>Bigender</v>
      </c>
      <c r="T1609">
        <v>40</v>
      </c>
      <c r="U1609" t="str">
        <v>122 Riley TrailSuite 946</v>
      </c>
      <c r="V1609">
        <v>8484</v>
      </c>
      <c r="W1609" t="str">
        <v>West Kiara</v>
      </c>
      <c r="X1609" t="str">
        <v>Tasmania</v>
      </c>
      <c r="Y1609" t="str">
        <v>Australia</v>
      </c>
      <c r="Z1609">
        <v>4</v>
      </c>
      <c r="AA1609" s="3" t="str">
        <f t="shared" si="51"/>
        <v>20 to 30</v>
      </c>
      <c r="AP1609" s="6">
        <v>246</v>
      </c>
      <c r="AQ1609" s="6" t="s">
        <v>1414</v>
      </c>
    </row>
    <row r="1610" spans="1:43" x14ac:dyDescent="0.25">
      <c r="A1610">
        <v>1608</v>
      </c>
      <c r="B1610">
        <v>328</v>
      </c>
      <c r="C1610">
        <v>1069</v>
      </c>
      <c r="D1610">
        <v>93</v>
      </c>
      <c r="E1610">
        <v>3</v>
      </c>
      <c r="F1610">
        <v>279</v>
      </c>
      <c r="G1610" t="str">
        <f>VLOOKUP($C1610,'Raw-products'!$A$2:$H$1261,MATCH(G$1,'Raw-products'!$A$1:$H$1,0))</f>
        <v>Trousers</v>
      </c>
      <c r="H1610" t="str">
        <f>VLOOKUP($C1610,'Raw-products'!$A$2:$H$1261,MATCH(H$1,'Raw-products'!$A$1:$H$1,0))</f>
        <v>Joggers</v>
      </c>
      <c r="I1610" t="str">
        <f>VLOOKUP($C1610,'Raw-products'!$A$2:$H$1261,MATCH(I$1,'Raw-products'!$A$1:$H$1,0))</f>
        <v>XL</v>
      </c>
      <c r="J1610" t="str">
        <f>VLOOKUP($C1610,'Raw-products'!$A$2:$H$1261,MATCH(J$1,'Raw-products'!$A$1:$H$1,0))</f>
        <v>green</v>
      </c>
      <c r="K1610">
        <f>VLOOKUP($C1610,'Raw-products'!$A$2:$H$1261,MATCH(K$1,'Raw-products'!$A$1:$H$1,0))</f>
        <v>94</v>
      </c>
      <c r="L1610">
        <f>VLOOKUP($C1610,'Raw-products'!$A$2:$H$1261,MATCH(L$1,'Raw-products'!$A$1:$H$1,0))</f>
        <v>56</v>
      </c>
      <c r="M1610" s="5">
        <f t="shared" si="50"/>
        <v>5264</v>
      </c>
      <c r="N1610" cm="1">
        <f t="array" ref="N1610:Q1610">_xlfn.XLOOKUP($B1610,'Raw -orders'!$A:$A,'Raw -orders'!$B:$E)</f>
        <v>246</v>
      </c>
      <c r="O1610">
        <v>26653</v>
      </c>
      <c r="P1610" s="1">
        <v>44300</v>
      </c>
      <c r="Q1610" s="1">
        <v>44324</v>
      </c>
      <c r="R1610" t="str" cm="1">
        <f t="array" ref="R1610:Y1610">_xlfn.XLOOKUP($N1610,'Raw - customers'!$A:$A,'Raw - customers'!$B:$I)</f>
        <v>Lucias Forsythe</v>
      </c>
      <c r="S1610" t="str">
        <v>Bigender</v>
      </c>
      <c r="T1610">
        <v>40</v>
      </c>
      <c r="U1610" t="str">
        <v>122 Riley TrailSuite 946</v>
      </c>
      <c r="V1610">
        <v>8484</v>
      </c>
      <c r="W1610" t="str">
        <v>West Kiara</v>
      </c>
      <c r="X1610" t="str">
        <v>Tasmania</v>
      </c>
      <c r="Y1610" t="str">
        <v>Australia</v>
      </c>
      <c r="Z1610">
        <v>4</v>
      </c>
      <c r="AA1610" s="3" t="str">
        <f t="shared" si="51"/>
        <v>20 to 30</v>
      </c>
      <c r="AP1610" s="6">
        <v>246</v>
      </c>
      <c r="AQ1610" s="6" t="s">
        <v>1414</v>
      </c>
    </row>
    <row r="1611" spans="1:43" x14ac:dyDescent="0.25">
      <c r="A1611">
        <v>1609</v>
      </c>
      <c r="B1611">
        <v>328</v>
      </c>
      <c r="C1611">
        <v>1145</v>
      </c>
      <c r="D1611">
        <v>102</v>
      </c>
      <c r="E1611">
        <v>1</v>
      </c>
      <c r="F1611">
        <v>102</v>
      </c>
      <c r="G1611" t="str">
        <f>VLOOKUP($C1611,'Raw-products'!$A$2:$H$1261,MATCH(G$1,'Raw-products'!$A$1:$H$1,0))</f>
        <v>Trousers</v>
      </c>
      <c r="H1611" t="str">
        <f>VLOOKUP($C1611,'Raw-products'!$A$2:$H$1261,MATCH(H$1,'Raw-products'!$A$1:$H$1,0))</f>
        <v>Cargo Pants</v>
      </c>
      <c r="I1611" t="str">
        <f>VLOOKUP($C1611,'Raw-products'!$A$2:$H$1261,MATCH(I$1,'Raw-products'!$A$1:$H$1,0))</f>
        <v>XS</v>
      </c>
      <c r="J1611" t="str">
        <f>VLOOKUP($C1611,'Raw-products'!$A$2:$H$1261,MATCH(J$1,'Raw-products'!$A$1:$H$1,0))</f>
        <v>indigo</v>
      </c>
      <c r="K1611">
        <f>VLOOKUP($C1611,'Raw-products'!$A$2:$H$1261,MATCH(K$1,'Raw-products'!$A$1:$H$1,0))</f>
        <v>106</v>
      </c>
      <c r="L1611">
        <f>VLOOKUP($C1611,'Raw-products'!$A$2:$H$1261,MATCH(L$1,'Raw-products'!$A$1:$H$1,0))</f>
        <v>51</v>
      </c>
      <c r="M1611" s="5">
        <f t="shared" si="50"/>
        <v>5406</v>
      </c>
      <c r="N1611" cm="1">
        <f t="array" ref="N1611:Q1611">_xlfn.XLOOKUP($B1611,'Raw -orders'!$A:$A,'Raw -orders'!$B:$E)</f>
        <v>246</v>
      </c>
      <c r="O1611">
        <v>26653</v>
      </c>
      <c r="P1611" s="1">
        <v>44300</v>
      </c>
      <c r="Q1611" s="1">
        <v>44324</v>
      </c>
      <c r="R1611" t="str" cm="1">
        <f t="array" ref="R1611:Y1611">_xlfn.XLOOKUP($N1611,'Raw - customers'!$A:$A,'Raw - customers'!$B:$I)</f>
        <v>Lucias Forsythe</v>
      </c>
      <c r="S1611" t="str">
        <v>Bigender</v>
      </c>
      <c r="T1611">
        <v>40</v>
      </c>
      <c r="U1611" t="str">
        <v>122 Riley TrailSuite 946</v>
      </c>
      <c r="V1611">
        <v>8484</v>
      </c>
      <c r="W1611" t="str">
        <v>West Kiara</v>
      </c>
      <c r="X1611" t="str">
        <v>Tasmania</v>
      </c>
      <c r="Y1611" t="str">
        <v>Australia</v>
      </c>
      <c r="Z1611">
        <v>4</v>
      </c>
      <c r="AA1611" s="3" t="str">
        <f t="shared" si="51"/>
        <v>20 to 30</v>
      </c>
      <c r="AP1611" s="6">
        <v>246</v>
      </c>
      <c r="AQ1611" s="6" t="s">
        <v>1414</v>
      </c>
    </row>
    <row r="1612" spans="1:43" x14ac:dyDescent="0.25">
      <c r="A1612">
        <v>1610</v>
      </c>
      <c r="B1612">
        <v>329</v>
      </c>
      <c r="C1612">
        <v>1041</v>
      </c>
      <c r="D1612">
        <v>90</v>
      </c>
      <c r="E1612">
        <v>2</v>
      </c>
      <c r="F1612">
        <v>180</v>
      </c>
      <c r="G1612" t="str">
        <f>VLOOKUP($C1612,'Raw-products'!$A$2:$H$1261,MATCH(G$1,'Raw-products'!$A$1:$H$1,0))</f>
        <v>Trousers</v>
      </c>
      <c r="H1612" t="str">
        <f>VLOOKUP($C1612,'Raw-products'!$A$2:$H$1261,MATCH(H$1,'Raw-products'!$A$1:$H$1,0))</f>
        <v>Relaxed Leg</v>
      </c>
      <c r="I1612" t="str">
        <f>VLOOKUP($C1612,'Raw-products'!$A$2:$H$1261,MATCH(I$1,'Raw-products'!$A$1:$H$1,0))</f>
        <v>S</v>
      </c>
      <c r="J1612" t="str">
        <f>VLOOKUP($C1612,'Raw-products'!$A$2:$H$1261,MATCH(J$1,'Raw-products'!$A$1:$H$1,0))</f>
        <v>indigo</v>
      </c>
      <c r="K1612">
        <f>VLOOKUP($C1612,'Raw-products'!$A$2:$H$1261,MATCH(K$1,'Raw-products'!$A$1:$H$1,0))</f>
        <v>95</v>
      </c>
      <c r="L1612">
        <f>VLOOKUP($C1612,'Raw-products'!$A$2:$H$1261,MATCH(L$1,'Raw-products'!$A$1:$H$1,0))</f>
        <v>40</v>
      </c>
      <c r="M1612" s="5">
        <f t="shared" si="50"/>
        <v>3800</v>
      </c>
      <c r="N1612" cm="1">
        <f t="array" ref="N1612:Q1612">_xlfn.XLOOKUP($B1612,'Raw -orders'!$A:$A,'Raw -orders'!$B:$E)</f>
        <v>820</v>
      </c>
      <c r="O1612">
        <v>58708</v>
      </c>
      <c r="P1612" s="1">
        <v>44316</v>
      </c>
      <c r="Q1612" s="1">
        <v>44340</v>
      </c>
      <c r="R1612" t="str" cm="1">
        <f t="array" ref="R1612:Y1612">_xlfn.XLOOKUP($N1612,'Raw - customers'!$A:$A,'Raw - customers'!$B:$I)</f>
        <v>Normy Anlay</v>
      </c>
      <c r="S1612" t="str">
        <v>Male</v>
      </c>
      <c r="T1612">
        <v>26</v>
      </c>
      <c r="U1612" t="str">
        <v>10 Imogen PassSuite 135</v>
      </c>
      <c r="V1612">
        <v>8014</v>
      </c>
      <c r="W1612" t="str">
        <v>Alexanderland</v>
      </c>
      <c r="X1612" t="str">
        <v>Queensland</v>
      </c>
      <c r="Y1612" t="str">
        <v>Australia</v>
      </c>
      <c r="Z1612">
        <v>4</v>
      </c>
      <c r="AA1612" s="3" t="str">
        <f t="shared" si="51"/>
        <v>20 to 30</v>
      </c>
      <c r="AP1612" s="6">
        <v>820</v>
      </c>
      <c r="AQ1612" s="6" t="s">
        <v>1355</v>
      </c>
    </row>
    <row r="1613" spans="1:43" x14ac:dyDescent="0.25">
      <c r="A1613">
        <v>1611</v>
      </c>
      <c r="B1613">
        <v>329</v>
      </c>
      <c r="C1613">
        <v>1110</v>
      </c>
      <c r="D1613">
        <v>115</v>
      </c>
      <c r="E1613">
        <v>1</v>
      </c>
      <c r="F1613">
        <v>115</v>
      </c>
      <c r="G1613" t="str">
        <f>VLOOKUP($C1613,'Raw-products'!$A$2:$H$1261,MATCH(G$1,'Raw-products'!$A$1:$H$1,0))</f>
        <v>Trousers</v>
      </c>
      <c r="H1613" t="str">
        <f>VLOOKUP($C1613,'Raw-products'!$A$2:$H$1261,MATCH(H$1,'Raw-products'!$A$1:$H$1,0))</f>
        <v>Cropped</v>
      </c>
      <c r="I1613" t="str">
        <f>VLOOKUP($C1613,'Raw-products'!$A$2:$H$1261,MATCH(I$1,'Raw-products'!$A$1:$H$1,0))</f>
        <v>XS</v>
      </c>
      <c r="J1613" t="str">
        <f>VLOOKUP($C1613,'Raw-products'!$A$2:$H$1261,MATCH(J$1,'Raw-products'!$A$1:$H$1,0))</f>
        <v>indigo</v>
      </c>
      <c r="K1613">
        <f>VLOOKUP($C1613,'Raw-products'!$A$2:$H$1261,MATCH(K$1,'Raw-products'!$A$1:$H$1,0))</f>
        <v>99</v>
      </c>
      <c r="L1613">
        <f>VLOOKUP($C1613,'Raw-products'!$A$2:$H$1261,MATCH(L$1,'Raw-products'!$A$1:$H$1,0))</f>
        <v>55</v>
      </c>
      <c r="M1613" s="5">
        <f t="shared" si="50"/>
        <v>5445</v>
      </c>
      <c r="N1613" cm="1">
        <f t="array" ref="N1613:Q1613">_xlfn.XLOOKUP($B1613,'Raw -orders'!$A:$A,'Raw -orders'!$B:$E)</f>
        <v>820</v>
      </c>
      <c r="O1613">
        <v>58708</v>
      </c>
      <c r="P1613" s="1">
        <v>44316</v>
      </c>
      <c r="Q1613" s="1">
        <v>44340</v>
      </c>
      <c r="R1613" t="str" cm="1">
        <f t="array" ref="R1613:Y1613">_xlfn.XLOOKUP($N1613,'Raw - customers'!$A:$A,'Raw - customers'!$B:$I)</f>
        <v>Normy Anlay</v>
      </c>
      <c r="S1613" t="str">
        <v>Male</v>
      </c>
      <c r="T1613">
        <v>26</v>
      </c>
      <c r="U1613" t="str">
        <v>10 Imogen PassSuite 135</v>
      </c>
      <c r="V1613">
        <v>8014</v>
      </c>
      <c r="W1613" t="str">
        <v>Alexanderland</v>
      </c>
      <c r="X1613" t="str">
        <v>Queensland</v>
      </c>
      <c r="Y1613" t="str">
        <v>Australia</v>
      </c>
      <c r="Z1613">
        <v>4</v>
      </c>
      <c r="AA1613" s="3" t="str">
        <f t="shared" si="51"/>
        <v>20 to 30</v>
      </c>
      <c r="AP1613" s="6">
        <v>820</v>
      </c>
      <c r="AQ1613" s="6" t="s">
        <v>1355</v>
      </c>
    </row>
    <row r="1614" spans="1:43" x14ac:dyDescent="0.25">
      <c r="A1614">
        <v>1612</v>
      </c>
      <c r="B1614">
        <v>329</v>
      </c>
      <c r="C1614">
        <v>887</v>
      </c>
      <c r="D1614">
        <v>94</v>
      </c>
      <c r="E1614">
        <v>1</v>
      </c>
      <c r="F1614">
        <v>94</v>
      </c>
      <c r="G1614" t="str">
        <f>VLOOKUP($C1614,'Raw-products'!$A$2:$H$1261,MATCH(G$1,'Raw-products'!$A$1:$H$1,0))</f>
        <v>Trousers</v>
      </c>
      <c r="H1614" t="str">
        <f>VLOOKUP($C1614,'Raw-products'!$A$2:$H$1261,MATCH(H$1,'Raw-products'!$A$1:$H$1,0))</f>
        <v>Cords</v>
      </c>
      <c r="I1614" t="str">
        <f>VLOOKUP($C1614,'Raw-products'!$A$2:$H$1261,MATCH(I$1,'Raw-products'!$A$1:$H$1,0))</f>
        <v>M</v>
      </c>
      <c r="J1614" t="str">
        <f>VLOOKUP($C1614,'Raw-products'!$A$2:$H$1261,MATCH(J$1,'Raw-products'!$A$1:$H$1,0))</f>
        <v>yellow</v>
      </c>
      <c r="K1614">
        <f>VLOOKUP($C1614,'Raw-products'!$A$2:$H$1261,MATCH(K$1,'Raw-products'!$A$1:$H$1,0))</f>
        <v>113</v>
      </c>
      <c r="L1614">
        <f>VLOOKUP($C1614,'Raw-products'!$A$2:$H$1261,MATCH(L$1,'Raw-products'!$A$1:$H$1,0))</f>
        <v>58</v>
      </c>
      <c r="M1614" s="5">
        <f t="shared" si="50"/>
        <v>6554</v>
      </c>
      <c r="N1614" cm="1">
        <f t="array" ref="N1614:Q1614">_xlfn.XLOOKUP($B1614,'Raw -orders'!$A:$A,'Raw -orders'!$B:$E)</f>
        <v>820</v>
      </c>
      <c r="O1614">
        <v>58708</v>
      </c>
      <c r="P1614" s="1">
        <v>44316</v>
      </c>
      <c r="Q1614" s="1">
        <v>44340</v>
      </c>
      <c r="R1614" t="str" cm="1">
        <f t="array" ref="R1614:Y1614">_xlfn.XLOOKUP($N1614,'Raw - customers'!$A:$A,'Raw - customers'!$B:$I)</f>
        <v>Normy Anlay</v>
      </c>
      <c r="S1614" t="str">
        <v>Male</v>
      </c>
      <c r="T1614">
        <v>26</v>
      </c>
      <c r="U1614" t="str">
        <v>10 Imogen PassSuite 135</v>
      </c>
      <c r="V1614">
        <v>8014</v>
      </c>
      <c r="W1614" t="str">
        <v>Alexanderland</v>
      </c>
      <c r="X1614" t="str">
        <v>Queensland</v>
      </c>
      <c r="Y1614" t="str">
        <v>Australia</v>
      </c>
      <c r="Z1614">
        <v>4</v>
      </c>
      <c r="AA1614" s="3" t="str">
        <f t="shared" si="51"/>
        <v>20 to 30</v>
      </c>
      <c r="AP1614" s="6">
        <v>820</v>
      </c>
      <c r="AQ1614" s="6" t="s">
        <v>1355</v>
      </c>
    </row>
    <row r="1615" spans="1:43" x14ac:dyDescent="0.25">
      <c r="A1615">
        <v>1613</v>
      </c>
      <c r="B1615">
        <v>329</v>
      </c>
      <c r="C1615">
        <v>751</v>
      </c>
      <c r="D1615">
        <v>109</v>
      </c>
      <c r="E1615">
        <v>1</v>
      </c>
      <c r="F1615">
        <v>109</v>
      </c>
      <c r="G1615" t="str">
        <f>VLOOKUP($C1615,'Raw-products'!$A$2:$H$1261,MATCH(G$1,'Raw-products'!$A$1:$H$1,0))</f>
        <v>Jacket</v>
      </c>
      <c r="H1615" t="str">
        <f>VLOOKUP($C1615,'Raw-products'!$A$2:$H$1261,MATCH(H$1,'Raw-products'!$A$1:$H$1,0))</f>
        <v>Peacoat</v>
      </c>
      <c r="I1615" t="str">
        <f>VLOOKUP($C1615,'Raw-products'!$A$2:$H$1261,MATCH(I$1,'Raw-products'!$A$1:$H$1,0))</f>
        <v>S</v>
      </c>
      <c r="J1615" t="str">
        <f>VLOOKUP($C1615,'Raw-products'!$A$2:$H$1261,MATCH(J$1,'Raw-products'!$A$1:$H$1,0))</f>
        <v>green</v>
      </c>
      <c r="K1615">
        <f>VLOOKUP($C1615,'Raw-products'!$A$2:$H$1261,MATCH(K$1,'Raw-products'!$A$1:$H$1,0))</f>
        <v>102</v>
      </c>
      <c r="L1615">
        <f>VLOOKUP($C1615,'Raw-products'!$A$2:$H$1261,MATCH(L$1,'Raw-products'!$A$1:$H$1,0))</f>
        <v>41</v>
      </c>
      <c r="M1615" s="5">
        <f t="shared" si="50"/>
        <v>4182</v>
      </c>
      <c r="N1615" cm="1">
        <f t="array" ref="N1615:Q1615">_xlfn.XLOOKUP($B1615,'Raw -orders'!$A:$A,'Raw -orders'!$B:$E)</f>
        <v>820</v>
      </c>
      <c r="O1615">
        <v>58708</v>
      </c>
      <c r="P1615" s="1">
        <v>44316</v>
      </c>
      <c r="Q1615" s="1">
        <v>44340</v>
      </c>
      <c r="R1615" t="str" cm="1">
        <f t="array" ref="R1615:Y1615">_xlfn.XLOOKUP($N1615,'Raw - customers'!$A:$A,'Raw - customers'!$B:$I)</f>
        <v>Normy Anlay</v>
      </c>
      <c r="S1615" t="str">
        <v>Male</v>
      </c>
      <c r="T1615">
        <v>26</v>
      </c>
      <c r="U1615" t="str">
        <v>10 Imogen PassSuite 135</v>
      </c>
      <c r="V1615">
        <v>8014</v>
      </c>
      <c r="W1615" t="str">
        <v>Alexanderland</v>
      </c>
      <c r="X1615" t="str">
        <v>Queensland</v>
      </c>
      <c r="Y1615" t="str">
        <v>Australia</v>
      </c>
      <c r="Z1615">
        <v>4</v>
      </c>
      <c r="AA1615" s="3" t="str">
        <f t="shared" si="51"/>
        <v>20 to 30</v>
      </c>
      <c r="AP1615" s="6">
        <v>820</v>
      </c>
      <c r="AQ1615" s="6" t="s">
        <v>1355</v>
      </c>
    </row>
    <row r="1616" spans="1:43" x14ac:dyDescent="0.25">
      <c r="A1616">
        <v>1614</v>
      </c>
      <c r="B1616">
        <v>329</v>
      </c>
      <c r="C1616">
        <v>186</v>
      </c>
      <c r="D1616">
        <v>98</v>
      </c>
      <c r="E1616">
        <v>3</v>
      </c>
      <c r="F1616">
        <v>294</v>
      </c>
      <c r="G1616" t="str">
        <f>VLOOKUP($C1616,'Raw-products'!$A$2:$H$1261,MATCH(G$1,'Raw-products'!$A$1:$H$1,0))</f>
        <v>Shirt</v>
      </c>
      <c r="H1616" t="str">
        <f>VLOOKUP($C1616,'Raw-products'!$A$2:$H$1261,MATCH(H$1,'Raw-products'!$A$1:$H$1,0))</f>
        <v>Camp Collared</v>
      </c>
      <c r="I1616" t="str">
        <f>VLOOKUP($C1616,'Raw-products'!$A$2:$H$1261,MATCH(I$1,'Raw-products'!$A$1:$H$1,0))</f>
        <v>S</v>
      </c>
      <c r="J1616" t="str">
        <f>VLOOKUP($C1616,'Raw-products'!$A$2:$H$1261,MATCH(J$1,'Raw-products'!$A$1:$H$1,0))</f>
        <v>yellow</v>
      </c>
      <c r="K1616">
        <f>VLOOKUP($C1616,'Raw-products'!$A$2:$H$1261,MATCH(K$1,'Raw-products'!$A$1:$H$1,0))</f>
        <v>112</v>
      </c>
      <c r="L1616">
        <f>VLOOKUP($C1616,'Raw-products'!$A$2:$H$1261,MATCH(L$1,'Raw-products'!$A$1:$H$1,0))</f>
        <v>66</v>
      </c>
      <c r="M1616" s="5">
        <f t="shared" si="50"/>
        <v>7392</v>
      </c>
      <c r="N1616" cm="1">
        <f t="array" ref="N1616:Q1616">_xlfn.XLOOKUP($B1616,'Raw -orders'!$A:$A,'Raw -orders'!$B:$E)</f>
        <v>820</v>
      </c>
      <c r="O1616">
        <v>58708</v>
      </c>
      <c r="P1616" s="1">
        <v>44316</v>
      </c>
      <c r="Q1616" s="1">
        <v>44340</v>
      </c>
      <c r="R1616" t="str" cm="1">
        <f t="array" ref="R1616:Y1616">_xlfn.XLOOKUP($N1616,'Raw - customers'!$A:$A,'Raw - customers'!$B:$I)</f>
        <v>Normy Anlay</v>
      </c>
      <c r="S1616" t="str">
        <v>Male</v>
      </c>
      <c r="T1616">
        <v>26</v>
      </c>
      <c r="U1616" t="str">
        <v>10 Imogen PassSuite 135</v>
      </c>
      <c r="V1616">
        <v>8014</v>
      </c>
      <c r="W1616" t="str">
        <v>Alexanderland</v>
      </c>
      <c r="X1616" t="str">
        <v>Queensland</v>
      </c>
      <c r="Y1616" t="str">
        <v>Australia</v>
      </c>
      <c r="Z1616">
        <v>4</v>
      </c>
      <c r="AA1616" s="3" t="str">
        <f t="shared" si="51"/>
        <v>20 to 30</v>
      </c>
      <c r="AP1616" s="6">
        <v>820</v>
      </c>
      <c r="AQ1616" s="6" t="s">
        <v>1355</v>
      </c>
    </row>
    <row r="1617" spans="1:43" x14ac:dyDescent="0.25">
      <c r="A1617">
        <v>1615</v>
      </c>
      <c r="B1617">
        <v>329</v>
      </c>
      <c r="C1617">
        <v>220</v>
      </c>
      <c r="D1617">
        <v>106</v>
      </c>
      <c r="E1617">
        <v>1</v>
      </c>
      <c r="F1617">
        <v>106</v>
      </c>
      <c r="G1617" t="str">
        <f>VLOOKUP($C1617,'Raw-products'!$A$2:$H$1261,MATCH(G$1,'Raw-products'!$A$1:$H$1,0))</f>
        <v>Shirt</v>
      </c>
      <c r="H1617" t="str">
        <f>VLOOKUP($C1617,'Raw-products'!$A$2:$H$1261,MATCH(H$1,'Raw-products'!$A$1:$H$1,0))</f>
        <v>Chambray</v>
      </c>
      <c r="I1617" t="str">
        <f>VLOOKUP($C1617,'Raw-products'!$A$2:$H$1261,MATCH(I$1,'Raw-products'!$A$1:$H$1,0))</f>
        <v>XS</v>
      </c>
      <c r="J1617" t="str">
        <f>VLOOKUP($C1617,'Raw-products'!$A$2:$H$1261,MATCH(J$1,'Raw-products'!$A$1:$H$1,0))</f>
        <v>yellow</v>
      </c>
      <c r="K1617">
        <f>VLOOKUP($C1617,'Raw-products'!$A$2:$H$1261,MATCH(K$1,'Raw-products'!$A$1:$H$1,0))</f>
        <v>105</v>
      </c>
      <c r="L1617">
        <f>VLOOKUP($C1617,'Raw-products'!$A$2:$H$1261,MATCH(L$1,'Raw-products'!$A$1:$H$1,0))</f>
        <v>57</v>
      </c>
      <c r="M1617" s="5">
        <f t="shared" si="50"/>
        <v>5985</v>
      </c>
      <c r="N1617" cm="1">
        <f t="array" ref="N1617:Q1617">_xlfn.XLOOKUP($B1617,'Raw -orders'!$A:$A,'Raw -orders'!$B:$E)</f>
        <v>820</v>
      </c>
      <c r="O1617">
        <v>58708</v>
      </c>
      <c r="P1617" s="1">
        <v>44316</v>
      </c>
      <c r="Q1617" s="1">
        <v>44340</v>
      </c>
      <c r="R1617" t="str" cm="1">
        <f t="array" ref="R1617:Y1617">_xlfn.XLOOKUP($N1617,'Raw - customers'!$A:$A,'Raw - customers'!$B:$I)</f>
        <v>Normy Anlay</v>
      </c>
      <c r="S1617" t="str">
        <v>Male</v>
      </c>
      <c r="T1617">
        <v>26</v>
      </c>
      <c r="U1617" t="str">
        <v>10 Imogen PassSuite 135</v>
      </c>
      <c r="V1617">
        <v>8014</v>
      </c>
      <c r="W1617" t="str">
        <v>Alexanderland</v>
      </c>
      <c r="X1617" t="str">
        <v>Queensland</v>
      </c>
      <c r="Y1617" t="str">
        <v>Australia</v>
      </c>
      <c r="Z1617">
        <v>4</v>
      </c>
      <c r="AA1617" s="3" t="str">
        <f t="shared" si="51"/>
        <v>20 to 30</v>
      </c>
      <c r="AP1617" s="6">
        <v>820</v>
      </c>
      <c r="AQ1617" s="6" t="s">
        <v>1355</v>
      </c>
    </row>
    <row r="1618" spans="1:43" x14ac:dyDescent="0.25">
      <c r="A1618">
        <v>1616</v>
      </c>
      <c r="B1618">
        <v>330</v>
      </c>
      <c r="C1618">
        <v>1226</v>
      </c>
      <c r="D1618">
        <v>112</v>
      </c>
      <c r="E1618">
        <v>2</v>
      </c>
      <c r="F1618">
        <v>224</v>
      </c>
      <c r="G1618" t="str">
        <f>VLOOKUP($C1618,'Raw-products'!$A$2:$H$1261,MATCH(G$1,'Raw-products'!$A$1:$H$1,0))</f>
        <v>Trousers</v>
      </c>
      <c r="H1618" t="str">
        <f>VLOOKUP($C1618,'Raw-products'!$A$2:$H$1261,MATCH(H$1,'Raw-products'!$A$1:$H$1,0))</f>
        <v>Tracksuit Bottoms</v>
      </c>
      <c r="I1618" t="str">
        <f>VLOOKUP($C1618,'Raw-products'!$A$2:$H$1261,MATCH(I$1,'Raw-products'!$A$1:$H$1,0))</f>
        <v>S</v>
      </c>
      <c r="J1618" t="str">
        <f>VLOOKUP($C1618,'Raw-products'!$A$2:$H$1261,MATCH(J$1,'Raw-products'!$A$1:$H$1,0))</f>
        <v>red</v>
      </c>
      <c r="K1618">
        <f>VLOOKUP($C1618,'Raw-products'!$A$2:$H$1261,MATCH(K$1,'Raw-products'!$A$1:$H$1,0))</f>
        <v>91</v>
      </c>
      <c r="L1618">
        <f>VLOOKUP($C1618,'Raw-products'!$A$2:$H$1261,MATCH(L$1,'Raw-products'!$A$1:$H$1,0))</f>
        <v>57</v>
      </c>
      <c r="M1618" s="5">
        <f t="shared" si="50"/>
        <v>5187</v>
      </c>
      <c r="N1618" cm="1">
        <f t="array" ref="N1618:Q1618">_xlfn.XLOOKUP($B1618,'Raw -orders'!$A:$A,'Raw -orders'!$B:$E)</f>
        <v>887</v>
      </c>
      <c r="O1618">
        <v>31700</v>
      </c>
      <c r="P1618" s="1">
        <v>44267</v>
      </c>
      <c r="Q1618" s="1">
        <v>44294</v>
      </c>
      <c r="R1618" t="str" cm="1">
        <f t="array" ref="R1618:Y1618">_xlfn.XLOOKUP($N1618,'Raw - customers'!$A:$A,'Raw - customers'!$B:$I)</f>
        <v>Killie Wigzell</v>
      </c>
      <c r="S1618" t="str">
        <v>Male</v>
      </c>
      <c r="T1618">
        <v>61</v>
      </c>
      <c r="U1618" t="str">
        <v>4493 Doyle WayApt. 026</v>
      </c>
      <c r="V1618">
        <v>1411</v>
      </c>
      <c r="W1618" t="str">
        <v>South Emilyborough</v>
      </c>
      <c r="X1618" t="str">
        <v>Victoria</v>
      </c>
      <c r="Y1618" t="str">
        <v>Australia</v>
      </c>
      <c r="Z1618">
        <v>3</v>
      </c>
      <c r="AA1618" s="3" t="str">
        <f t="shared" si="51"/>
        <v>20 to 30</v>
      </c>
      <c r="AP1618" s="6">
        <v>887</v>
      </c>
      <c r="AQ1618" s="6" t="s">
        <v>1396</v>
      </c>
    </row>
    <row r="1619" spans="1:43" x14ac:dyDescent="0.25">
      <c r="A1619">
        <v>1617</v>
      </c>
      <c r="B1619">
        <v>330</v>
      </c>
      <c r="C1619">
        <v>809</v>
      </c>
      <c r="D1619">
        <v>117</v>
      </c>
      <c r="E1619">
        <v>3</v>
      </c>
      <c r="F1619">
        <v>351</v>
      </c>
      <c r="G1619" t="str">
        <f>VLOOKUP($C1619,'Raw-products'!$A$2:$H$1261,MATCH(G$1,'Raw-products'!$A$1:$H$1,0))</f>
        <v>Jacket</v>
      </c>
      <c r="H1619" t="str">
        <f>VLOOKUP($C1619,'Raw-products'!$A$2:$H$1261,MATCH(H$1,'Raw-products'!$A$1:$H$1,0))</f>
        <v>Shearling</v>
      </c>
      <c r="I1619" t="str">
        <f>VLOOKUP($C1619,'Raw-products'!$A$2:$H$1261,MATCH(I$1,'Raw-products'!$A$1:$H$1,0))</f>
        <v>XL</v>
      </c>
      <c r="J1619" t="str">
        <f>VLOOKUP($C1619,'Raw-products'!$A$2:$H$1261,MATCH(J$1,'Raw-products'!$A$1:$H$1,0))</f>
        <v>red</v>
      </c>
      <c r="K1619">
        <f>VLOOKUP($C1619,'Raw-products'!$A$2:$H$1261,MATCH(K$1,'Raw-products'!$A$1:$H$1,0))</f>
        <v>95</v>
      </c>
      <c r="L1619">
        <f>VLOOKUP($C1619,'Raw-products'!$A$2:$H$1261,MATCH(L$1,'Raw-products'!$A$1:$H$1,0))</f>
        <v>42</v>
      </c>
      <c r="M1619" s="5">
        <f t="shared" si="50"/>
        <v>3990</v>
      </c>
      <c r="N1619" cm="1">
        <f t="array" ref="N1619:Q1619">_xlfn.XLOOKUP($B1619,'Raw -orders'!$A:$A,'Raw -orders'!$B:$E)</f>
        <v>887</v>
      </c>
      <c r="O1619">
        <v>31700</v>
      </c>
      <c r="P1619" s="1">
        <v>44267</v>
      </c>
      <c r="Q1619" s="1">
        <v>44294</v>
      </c>
      <c r="R1619" t="str" cm="1">
        <f t="array" ref="R1619:Y1619">_xlfn.XLOOKUP($N1619,'Raw - customers'!$A:$A,'Raw - customers'!$B:$I)</f>
        <v>Killie Wigzell</v>
      </c>
      <c r="S1619" t="str">
        <v>Male</v>
      </c>
      <c r="T1619">
        <v>61</v>
      </c>
      <c r="U1619" t="str">
        <v>4493 Doyle WayApt. 026</v>
      </c>
      <c r="V1619">
        <v>1411</v>
      </c>
      <c r="W1619" t="str">
        <v>South Emilyborough</v>
      </c>
      <c r="X1619" t="str">
        <v>Victoria</v>
      </c>
      <c r="Y1619" t="str">
        <v>Australia</v>
      </c>
      <c r="Z1619">
        <v>3</v>
      </c>
      <c r="AA1619" s="3" t="str">
        <f t="shared" si="51"/>
        <v>20 to 30</v>
      </c>
      <c r="AP1619" s="6">
        <v>887</v>
      </c>
      <c r="AQ1619" s="6" t="s">
        <v>1396</v>
      </c>
    </row>
    <row r="1620" spans="1:43" x14ac:dyDescent="0.25">
      <c r="A1620">
        <v>1618</v>
      </c>
      <c r="B1620">
        <v>330</v>
      </c>
      <c r="C1620">
        <v>87</v>
      </c>
      <c r="D1620">
        <v>118</v>
      </c>
      <c r="E1620">
        <v>2</v>
      </c>
      <c r="F1620">
        <v>236</v>
      </c>
      <c r="G1620" t="str">
        <f>VLOOKUP($C1620,'Raw-products'!$A$2:$H$1261,MATCH(G$1,'Raw-products'!$A$1:$H$1,0))</f>
        <v>Shirt</v>
      </c>
      <c r="H1620" t="str">
        <f>VLOOKUP($C1620,'Raw-products'!$A$2:$H$1261,MATCH(H$1,'Raw-products'!$A$1:$H$1,0))</f>
        <v>Flannel</v>
      </c>
      <c r="I1620" t="str">
        <f>VLOOKUP($C1620,'Raw-products'!$A$2:$H$1261,MATCH(I$1,'Raw-products'!$A$1:$H$1,0))</f>
        <v>M</v>
      </c>
      <c r="J1620" t="str">
        <f>VLOOKUP($C1620,'Raw-products'!$A$2:$H$1261,MATCH(J$1,'Raw-products'!$A$1:$H$1,0))</f>
        <v>green</v>
      </c>
      <c r="K1620">
        <f>VLOOKUP($C1620,'Raw-products'!$A$2:$H$1261,MATCH(K$1,'Raw-products'!$A$1:$H$1,0))</f>
        <v>96</v>
      </c>
      <c r="L1620">
        <f>VLOOKUP($C1620,'Raw-products'!$A$2:$H$1261,MATCH(L$1,'Raw-products'!$A$1:$H$1,0))</f>
        <v>66</v>
      </c>
      <c r="M1620" s="5">
        <f t="shared" si="50"/>
        <v>6336</v>
      </c>
      <c r="N1620" cm="1">
        <f t="array" ref="N1620:Q1620">_xlfn.XLOOKUP($B1620,'Raw -orders'!$A:$A,'Raw -orders'!$B:$E)</f>
        <v>887</v>
      </c>
      <c r="O1620">
        <v>31700</v>
      </c>
      <c r="P1620" s="1">
        <v>44267</v>
      </c>
      <c r="Q1620" s="1">
        <v>44294</v>
      </c>
      <c r="R1620" t="str" cm="1">
        <f t="array" ref="R1620:Y1620">_xlfn.XLOOKUP($N1620,'Raw - customers'!$A:$A,'Raw - customers'!$B:$I)</f>
        <v>Killie Wigzell</v>
      </c>
      <c r="S1620" t="str">
        <v>Male</v>
      </c>
      <c r="T1620">
        <v>61</v>
      </c>
      <c r="U1620" t="str">
        <v>4493 Doyle WayApt. 026</v>
      </c>
      <c r="V1620">
        <v>1411</v>
      </c>
      <c r="W1620" t="str">
        <v>South Emilyborough</v>
      </c>
      <c r="X1620" t="str">
        <v>Victoria</v>
      </c>
      <c r="Y1620" t="str">
        <v>Australia</v>
      </c>
      <c r="Z1620">
        <v>3</v>
      </c>
      <c r="AA1620" s="3" t="str">
        <f t="shared" si="51"/>
        <v>20 to 30</v>
      </c>
      <c r="AP1620" s="6">
        <v>887</v>
      </c>
      <c r="AQ1620" s="6" t="s">
        <v>1396</v>
      </c>
    </row>
    <row r="1621" spans="1:43" x14ac:dyDescent="0.25">
      <c r="A1621">
        <v>1619</v>
      </c>
      <c r="B1621">
        <v>330</v>
      </c>
      <c r="C1621">
        <v>1132</v>
      </c>
      <c r="D1621">
        <v>102</v>
      </c>
      <c r="E1621">
        <v>2</v>
      </c>
      <c r="F1621">
        <v>204</v>
      </c>
      <c r="G1621" t="str">
        <f>VLOOKUP($C1621,'Raw-products'!$A$2:$H$1261,MATCH(G$1,'Raw-products'!$A$1:$H$1,0))</f>
        <v>Trousers</v>
      </c>
      <c r="H1621" t="str">
        <f>VLOOKUP($C1621,'Raw-products'!$A$2:$H$1261,MATCH(H$1,'Raw-products'!$A$1:$H$1,0))</f>
        <v>Cargo Pants</v>
      </c>
      <c r="I1621" t="str">
        <f>VLOOKUP($C1621,'Raw-products'!$A$2:$H$1261,MATCH(I$1,'Raw-products'!$A$1:$H$1,0))</f>
        <v>M</v>
      </c>
      <c r="J1621" t="str">
        <f>VLOOKUP($C1621,'Raw-products'!$A$2:$H$1261,MATCH(J$1,'Raw-products'!$A$1:$H$1,0))</f>
        <v>yellow</v>
      </c>
      <c r="K1621">
        <f>VLOOKUP($C1621,'Raw-products'!$A$2:$H$1261,MATCH(K$1,'Raw-products'!$A$1:$H$1,0))</f>
        <v>106</v>
      </c>
      <c r="L1621">
        <f>VLOOKUP($C1621,'Raw-products'!$A$2:$H$1261,MATCH(L$1,'Raw-products'!$A$1:$H$1,0))</f>
        <v>72</v>
      </c>
      <c r="M1621" s="5">
        <f t="shared" si="50"/>
        <v>7632</v>
      </c>
      <c r="N1621" cm="1">
        <f t="array" ref="N1621:Q1621">_xlfn.XLOOKUP($B1621,'Raw -orders'!$A:$A,'Raw -orders'!$B:$E)</f>
        <v>887</v>
      </c>
      <c r="O1621">
        <v>31700</v>
      </c>
      <c r="P1621" s="1">
        <v>44267</v>
      </c>
      <c r="Q1621" s="1">
        <v>44294</v>
      </c>
      <c r="R1621" t="str" cm="1">
        <f t="array" ref="R1621:Y1621">_xlfn.XLOOKUP($N1621,'Raw - customers'!$A:$A,'Raw - customers'!$B:$I)</f>
        <v>Killie Wigzell</v>
      </c>
      <c r="S1621" t="str">
        <v>Male</v>
      </c>
      <c r="T1621">
        <v>61</v>
      </c>
      <c r="U1621" t="str">
        <v>4493 Doyle WayApt. 026</v>
      </c>
      <c r="V1621">
        <v>1411</v>
      </c>
      <c r="W1621" t="str">
        <v>South Emilyborough</v>
      </c>
      <c r="X1621" t="str">
        <v>Victoria</v>
      </c>
      <c r="Y1621" t="str">
        <v>Australia</v>
      </c>
      <c r="Z1621">
        <v>3</v>
      </c>
      <c r="AA1621" s="3" t="str">
        <f t="shared" si="51"/>
        <v>20 to 30</v>
      </c>
      <c r="AP1621" s="6">
        <v>887</v>
      </c>
      <c r="AQ1621" s="6" t="s">
        <v>1396</v>
      </c>
    </row>
    <row r="1622" spans="1:43" x14ac:dyDescent="0.25">
      <c r="A1622">
        <v>1620</v>
      </c>
      <c r="B1622">
        <v>330</v>
      </c>
      <c r="C1622">
        <v>1071</v>
      </c>
      <c r="D1622">
        <v>93</v>
      </c>
      <c r="E1622">
        <v>2</v>
      </c>
      <c r="F1622">
        <v>186</v>
      </c>
      <c r="G1622" t="str">
        <f>VLOOKUP($C1622,'Raw-products'!$A$2:$H$1261,MATCH(G$1,'Raw-products'!$A$1:$H$1,0))</f>
        <v>Trousers</v>
      </c>
      <c r="H1622" t="str">
        <f>VLOOKUP($C1622,'Raw-products'!$A$2:$H$1261,MATCH(H$1,'Raw-products'!$A$1:$H$1,0))</f>
        <v>Joggers</v>
      </c>
      <c r="I1622" t="str">
        <f>VLOOKUP($C1622,'Raw-products'!$A$2:$H$1261,MATCH(I$1,'Raw-products'!$A$1:$H$1,0))</f>
        <v>S</v>
      </c>
      <c r="J1622" t="str">
        <f>VLOOKUP($C1622,'Raw-products'!$A$2:$H$1261,MATCH(J$1,'Raw-products'!$A$1:$H$1,0))</f>
        <v>blue</v>
      </c>
      <c r="K1622">
        <f>VLOOKUP($C1622,'Raw-products'!$A$2:$H$1261,MATCH(K$1,'Raw-products'!$A$1:$H$1,0))</f>
        <v>94</v>
      </c>
      <c r="L1622">
        <f>VLOOKUP($C1622,'Raw-products'!$A$2:$H$1261,MATCH(L$1,'Raw-products'!$A$1:$H$1,0))</f>
        <v>50</v>
      </c>
      <c r="M1622" s="5">
        <f t="shared" si="50"/>
        <v>4700</v>
      </c>
      <c r="N1622" cm="1">
        <f t="array" ref="N1622:Q1622">_xlfn.XLOOKUP($B1622,'Raw -orders'!$A:$A,'Raw -orders'!$B:$E)</f>
        <v>887</v>
      </c>
      <c r="O1622">
        <v>31700</v>
      </c>
      <c r="P1622" s="1">
        <v>44267</v>
      </c>
      <c r="Q1622" s="1">
        <v>44294</v>
      </c>
      <c r="R1622" t="str" cm="1">
        <f t="array" ref="R1622:Y1622">_xlfn.XLOOKUP($N1622,'Raw - customers'!$A:$A,'Raw - customers'!$B:$I)</f>
        <v>Killie Wigzell</v>
      </c>
      <c r="S1622" t="str">
        <v>Male</v>
      </c>
      <c r="T1622">
        <v>61</v>
      </c>
      <c r="U1622" t="str">
        <v>4493 Doyle WayApt. 026</v>
      </c>
      <c r="V1622">
        <v>1411</v>
      </c>
      <c r="W1622" t="str">
        <v>South Emilyborough</v>
      </c>
      <c r="X1622" t="str">
        <v>Victoria</v>
      </c>
      <c r="Y1622" t="str">
        <v>Australia</v>
      </c>
      <c r="Z1622">
        <v>3</v>
      </c>
      <c r="AA1622" s="3" t="str">
        <f t="shared" si="51"/>
        <v>20 to 30</v>
      </c>
      <c r="AP1622" s="6">
        <v>887</v>
      </c>
      <c r="AQ1622" s="6" t="s">
        <v>1396</v>
      </c>
    </row>
    <row r="1623" spans="1:43" x14ac:dyDescent="0.25">
      <c r="A1623">
        <v>1621</v>
      </c>
      <c r="B1623">
        <v>330</v>
      </c>
      <c r="C1623">
        <v>263</v>
      </c>
      <c r="D1623">
        <v>95</v>
      </c>
      <c r="E1623">
        <v>1</v>
      </c>
      <c r="F1623">
        <v>95</v>
      </c>
      <c r="G1623" t="str">
        <f>VLOOKUP($C1623,'Raw-products'!$A$2:$H$1261,MATCH(G$1,'Raw-products'!$A$1:$H$1,0))</f>
        <v>Shirt</v>
      </c>
      <c r="H1623" t="str">
        <f>VLOOKUP($C1623,'Raw-products'!$A$2:$H$1261,MATCH(H$1,'Raw-products'!$A$1:$H$1,0))</f>
        <v>Polo</v>
      </c>
      <c r="I1623" t="str">
        <f>VLOOKUP($C1623,'Raw-products'!$A$2:$H$1261,MATCH(I$1,'Raw-products'!$A$1:$H$1,0))</f>
        <v>L</v>
      </c>
      <c r="J1623" t="str">
        <f>VLOOKUP($C1623,'Raw-products'!$A$2:$H$1261,MATCH(J$1,'Raw-products'!$A$1:$H$1,0))</f>
        <v>green</v>
      </c>
      <c r="K1623">
        <f>VLOOKUP($C1623,'Raw-products'!$A$2:$H$1261,MATCH(K$1,'Raw-products'!$A$1:$H$1,0))</f>
        <v>117</v>
      </c>
      <c r="L1623">
        <f>VLOOKUP($C1623,'Raw-products'!$A$2:$H$1261,MATCH(L$1,'Raw-products'!$A$1:$H$1,0))</f>
        <v>68</v>
      </c>
      <c r="M1623" s="5">
        <f t="shared" si="50"/>
        <v>7956</v>
      </c>
      <c r="N1623" cm="1">
        <f t="array" ref="N1623:Q1623">_xlfn.XLOOKUP($B1623,'Raw -orders'!$A:$A,'Raw -orders'!$B:$E)</f>
        <v>887</v>
      </c>
      <c r="O1623">
        <v>31700</v>
      </c>
      <c r="P1623" s="1">
        <v>44267</v>
      </c>
      <c r="Q1623" s="1">
        <v>44294</v>
      </c>
      <c r="R1623" t="str" cm="1">
        <f t="array" ref="R1623:Y1623">_xlfn.XLOOKUP($N1623,'Raw - customers'!$A:$A,'Raw - customers'!$B:$I)</f>
        <v>Killie Wigzell</v>
      </c>
      <c r="S1623" t="str">
        <v>Male</v>
      </c>
      <c r="T1623">
        <v>61</v>
      </c>
      <c r="U1623" t="str">
        <v>4493 Doyle WayApt. 026</v>
      </c>
      <c r="V1623">
        <v>1411</v>
      </c>
      <c r="W1623" t="str">
        <v>South Emilyborough</v>
      </c>
      <c r="X1623" t="str">
        <v>Victoria</v>
      </c>
      <c r="Y1623" t="str">
        <v>Australia</v>
      </c>
      <c r="Z1623">
        <v>3</v>
      </c>
      <c r="AA1623" s="3" t="str">
        <f t="shared" si="51"/>
        <v>20 to 30</v>
      </c>
      <c r="AP1623" s="6">
        <v>887</v>
      </c>
      <c r="AQ1623" s="6" t="s">
        <v>1396</v>
      </c>
    </row>
    <row r="1624" spans="1:43" x14ac:dyDescent="0.25">
      <c r="A1624">
        <v>1622</v>
      </c>
      <c r="B1624">
        <v>330</v>
      </c>
      <c r="C1624">
        <v>569</v>
      </c>
      <c r="D1624">
        <v>100</v>
      </c>
      <c r="E1624">
        <v>1</v>
      </c>
      <c r="F1624">
        <v>100</v>
      </c>
      <c r="G1624" t="str">
        <f>VLOOKUP($C1624,'Raw-products'!$A$2:$H$1261,MATCH(G$1,'Raw-products'!$A$1:$H$1,0))</f>
        <v>Jacket</v>
      </c>
      <c r="H1624" t="str">
        <f>VLOOKUP($C1624,'Raw-products'!$A$2:$H$1261,MATCH(H$1,'Raw-products'!$A$1:$H$1,0))</f>
        <v>Bomber</v>
      </c>
      <c r="I1624" t="str">
        <f>VLOOKUP($C1624,'Raw-products'!$A$2:$H$1261,MATCH(I$1,'Raw-products'!$A$1:$H$1,0))</f>
        <v>XL</v>
      </c>
      <c r="J1624" t="str">
        <f>VLOOKUP($C1624,'Raw-products'!$A$2:$H$1261,MATCH(J$1,'Raw-products'!$A$1:$H$1,0))</f>
        <v>orange</v>
      </c>
      <c r="K1624">
        <f>VLOOKUP($C1624,'Raw-products'!$A$2:$H$1261,MATCH(K$1,'Raw-products'!$A$1:$H$1,0))</f>
        <v>90</v>
      </c>
      <c r="L1624">
        <f>VLOOKUP($C1624,'Raw-products'!$A$2:$H$1261,MATCH(L$1,'Raw-products'!$A$1:$H$1,0))</f>
        <v>69</v>
      </c>
      <c r="M1624" s="5">
        <f t="shared" si="50"/>
        <v>6210</v>
      </c>
      <c r="N1624" cm="1">
        <f t="array" ref="N1624:Q1624">_xlfn.XLOOKUP($B1624,'Raw -orders'!$A:$A,'Raw -orders'!$B:$E)</f>
        <v>887</v>
      </c>
      <c r="O1624">
        <v>31700</v>
      </c>
      <c r="P1624" s="1">
        <v>44267</v>
      </c>
      <c r="Q1624" s="1">
        <v>44294</v>
      </c>
      <c r="R1624" t="str" cm="1">
        <f t="array" ref="R1624:Y1624">_xlfn.XLOOKUP($N1624,'Raw - customers'!$A:$A,'Raw - customers'!$B:$I)</f>
        <v>Killie Wigzell</v>
      </c>
      <c r="S1624" t="str">
        <v>Male</v>
      </c>
      <c r="T1624">
        <v>61</v>
      </c>
      <c r="U1624" t="str">
        <v>4493 Doyle WayApt. 026</v>
      </c>
      <c r="V1624">
        <v>1411</v>
      </c>
      <c r="W1624" t="str">
        <v>South Emilyborough</v>
      </c>
      <c r="X1624" t="str">
        <v>Victoria</v>
      </c>
      <c r="Y1624" t="str">
        <v>Australia</v>
      </c>
      <c r="Z1624">
        <v>3</v>
      </c>
      <c r="AA1624" s="3" t="str">
        <f t="shared" si="51"/>
        <v>20 to 30</v>
      </c>
      <c r="AP1624" s="6">
        <v>887</v>
      </c>
      <c r="AQ1624" s="6" t="s">
        <v>1396</v>
      </c>
    </row>
    <row r="1625" spans="1:43" x14ac:dyDescent="0.25">
      <c r="A1625">
        <v>1623</v>
      </c>
      <c r="B1625">
        <v>330</v>
      </c>
      <c r="C1625">
        <v>1223</v>
      </c>
      <c r="D1625">
        <v>105</v>
      </c>
      <c r="E1625">
        <v>3</v>
      </c>
      <c r="F1625">
        <v>315</v>
      </c>
      <c r="G1625" t="str">
        <f>VLOOKUP($C1625,'Raw-products'!$A$2:$H$1261,MATCH(G$1,'Raw-products'!$A$1:$H$1,0))</f>
        <v>Trousers</v>
      </c>
      <c r="H1625" t="str">
        <f>VLOOKUP($C1625,'Raw-products'!$A$2:$H$1261,MATCH(H$1,'Raw-products'!$A$1:$H$1,0))</f>
        <v>Pleated</v>
      </c>
      <c r="I1625" t="str">
        <f>VLOOKUP($C1625,'Raw-products'!$A$2:$H$1261,MATCH(I$1,'Raw-products'!$A$1:$H$1,0))</f>
        <v>L</v>
      </c>
      <c r="J1625" t="str">
        <f>VLOOKUP($C1625,'Raw-products'!$A$2:$H$1261,MATCH(J$1,'Raw-products'!$A$1:$H$1,0))</f>
        <v>violet</v>
      </c>
      <c r="K1625">
        <f>VLOOKUP($C1625,'Raw-products'!$A$2:$H$1261,MATCH(K$1,'Raw-products'!$A$1:$H$1,0))</f>
        <v>90</v>
      </c>
      <c r="L1625">
        <f>VLOOKUP($C1625,'Raw-products'!$A$2:$H$1261,MATCH(L$1,'Raw-products'!$A$1:$H$1,0))</f>
        <v>48</v>
      </c>
      <c r="M1625" s="5">
        <f t="shared" si="50"/>
        <v>4320</v>
      </c>
      <c r="N1625" cm="1">
        <f t="array" ref="N1625:Q1625">_xlfn.XLOOKUP($B1625,'Raw -orders'!$A:$A,'Raw -orders'!$B:$E)</f>
        <v>887</v>
      </c>
      <c r="O1625">
        <v>31700</v>
      </c>
      <c r="P1625" s="1">
        <v>44267</v>
      </c>
      <c r="Q1625" s="1">
        <v>44294</v>
      </c>
      <c r="R1625" t="str" cm="1">
        <f t="array" ref="R1625:Y1625">_xlfn.XLOOKUP($N1625,'Raw - customers'!$A:$A,'Raw - customers'!$B:$I)</f>
        <v>Killie Wigzell</v>
      </c>
      <c r="S1625" t="str">
        <v>Male</v>
      </c>
      <c r="T1625">
        <v>61</v>
      </c>
      <c r="U1625" t="str">
        <v>4493 Doyle WayApt. 026</v>
      </c>
      <c r="V1625">
        <v>1411</v>
      </c>
      <c r="W1625" t="str">
        <v>South Emilyborough</v>
      </c>
      <c r="X1625" t="str">
        <v>Victoria</v>
      </c>
      <c r="Y1625" t="str">
        <v>Australia</v>
      </c>
      <c r="Z1625">
        <v>3</v>
      </c>
      <c r="AA1625" s="3" t="str">
        <f t="shared" si="51"/>
        <v>20 to 30</v>
      </c>
      <c r="AP1625" s="6">
        <v>887</v>
      </c>
      <c r="AQ1625" s="6" t="s">
        <v>1396</v>
      </c>
    </row>
    <row r="1626" spans="1:43" x14ac:dyDescent="0.25">
      <c r="A1626">
        <v>1624</v>
      </c>
      <c r="B1626">
        <v>331</v>
      </c>
      <c r="C1626">
        <v>1141</v>
      </c>
      <c r="D1626">
        <v>102</v>
      </c>
      <c r="E1626">
        <v>2</v>
      </c>
      <c r="F1626">
        <v>204</v>
      </c>
      <c r="G1626" t="str">
        <f>VLOOKUP($C1626,'Raw-products'!$A$2:$H$1261,MATCH(G$1,'Raw-products'!$A$1:$H$1,0))</f>
        <v>Trousers</v>
      </c>
      <c r="H1626" t="str">
        <f>VLOOKUP($C1626,'Raw-products'!$A$2:$H$1261,MATCH(H$1,'Raw-products'!$A$1:$H$1,0))</f>
        <v>Cargo Pants</v>
      </c>
      <c r="I1626" t="str">
        <f>VLOOKUP($C1626,'Raw-products'!$A$2:$H$1261,MATCH(I$1,'Raw-products'!$A$1:$H$1,0))</f>
        <v>S</v>
      </c>
      <c r="J1626" t="str">
        <f>VLOOKUP($C1626,'Raw-products'!$A$2:$H$1261,MATCH(J$1,'Raw-products'!$A$1:$H$1,0))</f>
        <v>blue</v>
      </c>
      <c r="K1626">
        <f>VLOOKUP($C1626,'Raw-products'!$A$2:$H$1261,MATCH(K$1,'Raw-products'!$A$1:$H$1,0))</f>
        <v>106</v>
      </c>
      <c r="L1626">
        <f>VLOOKUP($C1626,'Raw-products'!$A$2:$H$1261,MATCH(L$1,'Raw-products'!$A$1:$H$1,0))</f>
        <v>63</v>
      </c>
      <c r="M1626" s="5">
        <f t="shared" si="50"/>
        <v>6678</v>
      </c>
      <c r="N1626" cm="1">
        <f t="array" ref="N1626:Q1626">_xlfn.XLOOKUP($B1626,'Raw -orders'!$A:$A,'Raw -orders'!$B:$E)</f>
        <v>414</v>
      </c>
      <c r="O1626">
        <v>38796</v>
      </c>
      <c r="P1626" s="1">
        <v>44273</v>
      </c>
      <c r="Q1626" s="1">
        <v>44278</v>
      </c>
      <c r="R1626" t="str" cm="1">
        <f t="array" ref="R1626:Y1626">_xlfn.XLOOKUP($N1626,'Raw - customers'!$A:$A,'Raw - customers'!$B:$I)</f>
        <v>Ansel Chittem</v>
      </c>
      <c r="S1626" t="str">
        <v>Polygender</v>
      </c>
      <c r="T1626">
        <v>51</v>
      </c>
      <c r="U1626" t="str">
        <v>22 Eve CrescentApt. 357</v>
      </c>
      <c r="V1626">
        <v>7365</v>
      </c>
      <c r="W1626" t="str">
        <v>North Ivy</v>
      </c>
      <c r="X1626" t="str">
        <v>Queensland</v>
      </c>
      <c r="Y1626" t="str">
        <v>Australia</v>
      </c>
      <c r="Z1626">
        <v>3</v>
      </c>
      <c r="AA1626" s="3" t="str">
        <f t="shared" si="51"/>
        <v>0 to 10</v>
      </c>
      <c r="AP1626" s="6">
        <v>414</v>
      </c>
      <c r="AQ1626" s="6" t="s">
        <v>1355</v>
      </c>
    </row>
    <row r="1627" spans="1:43" x14ac:dyDescent="0.25">
      <c r="A1627">
        <v>1625</v>
      </c>
      <c r="B1627">
        <v>333</v>
      </c>
      <c r="C1627">
        <v>196</v>
      </c>
      <c r="D1627">
        <v>98</v>
      </c>
      <c r="E1627">
        <v>1</v>
      </c>
      <c r="F1627">
        <v>98</v>
      </c>
      <c r="G1627" t="str">
        <f>VLOOKUP($C1627,'Raw-products'!$A$2:$H$1261,MATCH(G$1,'Raw-products'!$A$1:$H$1,0))</f>
        <v>Shirt</v>
      </c>
      <c r="H1627" t="str">
        <f>VLOOKUP($C1627,'Raw-products'!$A$2:$H$1261,MATCH(H$1,'Raw-products'!$A$1:$H$1,0))</f>
        <v>Camp Collared</v>
      </c>
      <c r="I1627" t="str">
        <f>VLOOKUP($C1627,'Raw-products'!$A$2:$H$1261,MATCH(I$1,'Raw-products'!$A$1:$H$1,0))</f>
        <v>S</v>
      </c>
      <c r="J1627" t="str">
        <f>VLOOKUP($C1627,'Raw-products'!$A$2:$H$1261,MATCH(J$1,'Raw-products'!$A$1:$H$1,0))</f>
        <v>blue</v>
      </c>
      <c r="K1627">
        <f>VLOOKUP($C1627,'Raw-products'!$A$2:$H$1261,MATCH(K$1,'Raw-products'!$A$1:$H$1,0))</f>
        <v>112</v>
      </c>
      <c r="L1627">
        <f>VLOOKUP($C1627,'Raw-products'!$A$2:$H$1261,MATCH(L$1,'Raw-products'!$A$1:$H$1,0))</f>
        <v>75</v>
      </c>
      <c r="M1627" s="5">
        <f t="shared" si="50"/>
        <v>8400</v>
      </c>
      <c r="N1627" cm="1">
        <f t="array" ref="N1627:Q1627">_xlfn.XLOOKUP($B1627,'Raw -orders'!$A:$A,'Raw -orders'!$B:$E)</f>
        <v>367</v>
      </c>
      <c r="O1627">
        <v>21091</v>
      </c>
      <c r="P1627" s="1">
        <v>44487</v>
      </c>
      <c r="Q1627" s="1">
        <v>44509</v>
      </c>
      <c r="R1627" t="str" cm="1">
        <f t="array" ref="R1627:Y1627">_xlfn.XLOOKUP($N1627,'Raw - customers'!$A:$A,'Raw - customers'!$B:$I)</f>
        <v>Hildagarde Dell 'Orto</v>
      </c>
      <c r="S1627" t="str">
        <v>Bigender</v>
      </c>
      <c r="T1627">
        <v>51</v>
      </c>
      <c r="U1627" t="str">
        <v>59 Henry PlaceSuite 781</v>
      </c>
      <c r="V1627">
        <v>514</v>
      </c>
      <c r="W1627" t="str">
        <v>Jasperside</v>
      </c>
      <c r="X1627" t="str">
        <v>South Australia</v>
      </c>
      <c r="Y1627" t="str">
        <v>Australia</v>
      </c>
      <c r="Z1627">
        <v>10</v>
      </c>
      <c r="AA1627" s="3" t="str">
        <f t="shared" si="51"/>
        <v>20 to 30</v>
      </c>
      <c r="AP1627" s="6">
        <v>367</v>
      </c>
      <c r="AQ1627" s="6" t="s">
        <v>1345</v>
      </c>
    </row>
    <row r="1628" spans="1:43" x14ac:dyDescent="0.25">
      <c r="A1628">
        <v>1626</v>
      </c>
      <c r="B1628">
        <v>333</v>
      </c>
      <c r="C1628">
        <v>1092</v>
      </c>
      <c r="D1628">
        <v>115</v>
      </c>
      <c r="E1628">
        <v>3</v>
      </c>
      <c r="F1628">
        <v>345</v>
      </c>
      <c r="G1628" t="str">
        <f>VLOOKUP($C1628,'Raw-products'!$A$2:$H$1261,MATCH(G$1,'Raw-products'!$A$1:$H$1,0))</f>
        <v>Trousers</v>
      </c>
      <c r="H1628" t="str">
        <f>VLOOKUP($C1628,'Raw-products'!$A$2:$H$1261,MATCH(H$1,'Raw-products'!$A$1:$H$1,0))</f>
        <v>Cropped</v>
      </c>
      <c r="I1628" t="str">
        <f>VLOOKUP($C1628,'Raw-products'!$A$2:$H$1261,MATCH(I$1,'Raw-products'!$A$1:$H$1,0))</f>
        <v>M</v>
      </c>
      <c r="J1628" t="str">
        <f>VLOOKUP($C1628,'Raw-products'!$A$2:$H$1261,MATCH(J$1,'Raw-products'!$A$1:$H$1,0))</f>
        <v>orange</v>
      </c>
      <c r="K1628">
        <f>VLOOKUP($C1628,'Raw-products'!$A$2:$H$1261,MATCH(K$1,'Raw-products'!$A$1:$H$1,0))</f>
        <v>99</v>
      </c>
      <c r="L1628">
        <f>VLOOKUP($C1628,'Raw-products'!$A$2:$H$1261,MATCH(L$1,'Raw-products'!$A$1:$H$1,0))</f>
        <v>56</v>
      </c>
      <c r="M1628" s="5">
        <f t="shared" si="50"/>
        <v>5544</v>
      </c>
      <c r="N1628" cm="1">
        <f t="array" ref="N1628:Q1628">_xlfn.XLOOKUP($B1628,'Raw -orders'!$A:$A,'Raw -orders'!$B:$E)</f>
        <v>367</v>
      </c>
      <c r="O1628">
        <v>21091</v>
      </c>
      <c r="P1628" s="1">
        <v>44487</v>
      </c>
      <c r="Q1628" s="1">
        <v>44509</v>
      </c>
      <c r="R1628" t="str" cm="1">
        <f t="array" ref="R1628:Y1628">_xlfn.XLOOKUP($N1628,'Raw - customers'!$A:$A,'Raw - customers'!$B:$I)</f>
        <v>Hildagarde Dell 'Orto</v>
      </c>
      <c r="S1628" t="str">
        <v>Bigender</v>
      </c>
      <c r="T1628">
        <v>51</v>
      </c>
      <c r="U1628" t="str">
        <v>59 Henry PlaceSuite 781</v>
      </c>
      <c r="V1628">
        <v>514</v>
      </c>
      <c r="W1628" t="str">
        <v>Jasperside</v>
      </c>
      <c r="X1628" t="str">
        <v>South Australia</v>
      </c>
      <c r="Y1628" t="str">
        <v>Australia</v>
      </c>
      <c r="Z1628">
        <v>10</v>
      </c>
      <c r="AA1628" s="3" t="str">
        <f t="shared" si="51"/>
        <v>20 to 30</v>
      </c>
      <c r="AP1628" s="6">
        <v>367</v>
      </c>
      <c r="AQ1628" s="6" t="s">
        <v>1345</v>
      </c>
    </row>
    <row r="1629" spans="1:43" x14ac:dyDescent="0.25">
      <c r="A1629">
        <v>1627</v>
      </c>
      <c r="B1629">
        <v>333</v>
      </c>
      <c r="C1629">
        <v>885</v>
      </c>
      <c r="D1629">
        <v>94</v>
      </c>
      <c r="E1629">
        <v>3</v>
      </c>
      <c r="F1629">
        <v>282</v>
      </c>
      <c r="G1629" t="str">
        <f>VLOOKUP($C1629,'Raw-products'!$A$2:$H$1261,MATCH(G$1,'Raw-products'!$A$1:$H$1,0))</f>
        <v>Trousers</v>
      </c>
      <c r="H1629" t="str">
        <f>VLOOKUP($C1629,'Raw-products'!$A$2:$H$1261,MATCH(H$1,'Raw-products'!$A$1:$H$1,0))</f>
        <v>Cords</v>
      </c>
      <c r="I1629" t="str">
        <f>VLOOKUP($C1629,'Raw-products'!$A$2:$H$1261,MATCH(I$1,'Raw-products'!$A$1:$H$1,0))</f>
        <v>XS</v>
      </c>
      <c r="J1629" t="str">
        <f>VLOOKUP($C1629,'Raw-products'!$A$2:$H$1261,MATCH(J$1,'Raw-products'!$A$1:$H$1,0))</f>
        <v>yellow</v>
      </c>
      <c r="K1629">
        <f>VLOOKUP($C1629,'Raw-products'!$A$2:$H$1261,MATCH(K$1,'Raw-products'!$A$1:$H$1,0))</f>
        <v>113</v>
      </c>
      <c r="L1629">
        <f>VLOOKUP($C1629,'Raw-products'!$A$2:$H$1261,MATCH(L$1,'Raw-products'!$A$1:$H$1,0))</f>
        <v>69</v>
      </c>
      <c r="M1629" s="5">
        <f t="shared" si="50"/>
        <v>7797</v>
      </c>
      <c r="N1629" cm="1">
        <f t="array" ref="N1629:Q1629">_xlfn.XLOOKUP($B1629,'Raw -orders'!$A:$A,'Raw -orders'!$B:$E)</f>
        <v>367</v>
      </c>
      <c r="O1629">
        <v>21091</v>
      </c>
      <c r="P1629" s="1">
        <v>44487</v>
      </c>
      <c r="Q1629" s="1">
        <v>44509</v>
      </c>
      <c r="R1629" t="str" cm="1">
        <f t="array" ref="R1629:Y1629">_xlfn.XLOOKUP($N1629,'Raw - customers'!$A:$A,'Raw - customers'!$B:$I)</f>
        <v>Hildagarde Dell 'Orto</v>
      </c>
      <c r="S1629" t="str">
        <v>Bigender</v>
      </c>
      <c r="T1629">
        <v>51</v>
      </c>
      <c r="U1629" t="str">
        <v>59 Henry PlaceSuite 781</v>
      </c>
      <c r="V1629">
        <v>514</v>
      </c>
      <c r="W1629" t="str">
        <v>Jasperside</v>
      </c>
      <c r="X1629" t="str">
        <v>South Australia</v>
      </c>
      <c r="Y1629" t="str">
        <v>Australia</v>
      </c>
      <c r="Z1629">
        <v>10</v>
      </c>
      <c r="AA1629" s="3" t="str">
        <f t="shared" si="51"/>
        <v>20 to 30</v>
      </c>
      <c r="AP1629" s="6">
        <v>367</v>
      </c>
      <c r="AQ1629" s="6" t="s">
        <v>1345</v>
      </c>
    </row>
    <row r="1630" spans="1:43" x14ac:dyDescent="0.25">
      <c r="A1630">
        <v>1628</v>
      </c>
      <c r="B1630">
        <v>333</v>
      </c>
      <c r="C1630">
        <v>903</v>
      </c>
      <c r="D1630">
        <v>94</v>
      </c>
      <c r="E1630">
        <v>1</v>
      </c>
      <c r="F1630">
        <v>94</v>
      </c>
      <c r="G1630" t="str">
        <f>VLOOKUP($C1630,'Raw-products'!$A$2:$H$1261,MATCH(G$1,'Raw-products'!$A$1:$H$1,0))</f>
        <v>Trousers</v>
      </c>
      <c r="H1630" t="str">
        <f>VLOOKUP($C1630,'Raw-products'!$A$2:$H$1261,MATCH(H$1,'Raw-products'!$A$1:$H$1,0))</f>
        <v>Cords</v>
      </c>
      <c r="I1630" t="str">
        <f>VLOOKUP($C1630,'Raw-products'!$A$2:$H$1261,MATCH(I$1,'Raw-products'!$A$1:$H$1,0))</f>
        <v>L</v>
      </c>
      <c r="J1630" t="str">
        <f>VLOOKUP($C1630,'Raw-products'!$A$2:$H$1261,MATCH(J$1,'Raw-products'!$A$1:$H$1,0))</f>
        <v>indigo</v>
      </c>
      <c r="K1630">
        <f>VLOOKUP($C1630,'Raw-products'!$A$2:$H$1261,MATCH(K$1,'Raw-products'!$A$1:$H$1,0))</f>
        <v>113</v>
      </c>
      <c r="L1630">
        <f>VLOOKUP($C1630,'Raw-products'!$A$2:$H$1261,MATCH(L$1,'Raw-products'!$A$1:$H$1,0))</f>
        <v>62</v>
      </c>
      <c r="M1630" s="5">
        <f t="shared" si="50"/>
        <v>7006</v>
      </c>
      <c r="N1630" cm="1">
        <f t="array" ref="N1630:Q1630">_xlfn.XLOOKUP($B1630,'Raw -orders'!$A:$A,'Raw -orders'!$B:$E)</f>
        <v>367</v>
      </c>
      <c r="O1630">
        <v>21091</v>
      </c>
      <c r="P1630" s="1">
        <v>44487</v>
      </c>
      <c r="Q1630" s="1">
        <v>44509</v>
      </c>
      <c r="R1630" t="str" cm="1">
        <f t="array" ref="R1630:Y1630">_xlfn.XLOOKUP($N1630,'Raw - customers'!$A:$A,'Raw - customers'!$B:$I)</f>
        <v>Hildagarde Dell 'Orto</v>
      </c>
      <c r="S1630" t="str">
        <v>Bigender</v>
      </c>
      <c r="T1630">
        <v>51</v>
      </c>
      <c r="U1630" t="str">
        <v>59 Henry PlaceSuite 781</v>
      </c>
      <c r="V1630">
        <v>514</v>
      </c>
      <c r="W1630" t="str">
        <v>Jasperside</v>
      </c>
      <c r="X1630" t="str">
        <v>South Australia</v>
      </c>
      <c r="Y1630" t="str">
        <v>Australia</v>
      </c>
      <c r="Z1630">
        <v>10</v>
      </c>
      <c r="AA1630" s="3" t="str">
        <f t="shared" si="51"/>
        <v>20 to 30</v>
      </c>
      <c r="AP1630" s="6">
        <v>367</v>
      </c>
      <c r="AQ1630" s="6" t="s">
        <v>1345</v>
      </c>
    </row>
    <row r="1631" spans="1:43" x14ac:dyDescent="0.25">
      <c r="A1631">
        <v>1629</v>
      </c>
      <c r="B1631">
        <v>333</v>
      </c>
      <c r="C1631">
        <v>822</v>
      </c>
      <c r="D1631">
        <v>117</v>
      </c>
      <c r="E1631">
        <v>1</v>
      </c>
      <c r="F1631">
        <v>117</v>
      </c>
      <c r="G1631" t="str">
        <f>VLOOKUP($C1631,'Raw-products'!$A$2:$H$1261,MATCH(G$1,'Raw-products'!$A$1:$H$1,0))</f>
        <v>Jacket</v>
      </c>
      <c r="H1631" t="str">
        <f>VLOOKUP($C1631,'Raw-products'!$A$2:$H$1261,MATCH(H$1,'Raw-products'!$A$1:$H$1,0))</f>
        <v>Shearling</v>
      </c>
      <c r="I1631" t="str">
        <f>VLOOKUP($C1631,'Raw-products'!$A$2:$H$1261,MATCH(I$1,'Raw-products'!$A$1:$H$1,0))</f>
        <v>M</v>
      </c>
      <c r="J1631" t="str">
        <f>VLOOKUP($C1631,'Raw-products'!$A$2:$H$1261,MATCH(J$1,'Raw-products'!$A$1:$H$1,0))</f>
        <v>green</v>
      </c>
      <c r="K1631">
        <f>VLOOKUP($C1631,'Raw-products'!$A$2:$H$1261,MATCH(K$1,'Raw-products'!$A$1:$H$1,0))</f>
        <v>95</v>
      </c>
      <c r="L1631">
        <f>VLOOKUP($C1631,'Raw-products'!$A$2:$H$1261,MATCH(L$1,'Raw-products'!$A$1:$H$1,0))</f>
        <v>59</v>
      </c>
      <c r="M1631" s="5">
        <f t="shared" si="50"/>
        <v>5605</v>
      </c>
      <c r="N1631" cm="1">
        <f t="array" ref="N1631:Q1631">_xlfn.XLOOKUP($B1631,'Raw -orders'!$A:$A,'Raw -orders'!$B:$E)</f>
        <v>367</v>
      </c>
      <c r="O1631">
        <v>21091</v>
      </c>
      <c r="P1631" s="1">
        <v>44487</v>
      </c>
      <c r="Q1631" s="1">
        <v>44509</v>
      </c>
      <c r="R1631" t="str" cm="1">
        <f t="array" ref="R1631:Y1631">_xlfn.XLOOKUP($N1631,'Raw - customers'!$A:$A,'Raw - customers'!$B:$I)</f>
        <v>Hildagarde Dell 'Orto</v>
      </c>
      <c r="S1631" t="str">
        <v>Bigender</v>
      </c>
      <c r="T1631">
        <v>51</v>
      </c>
      <c r="U1631" t="str">
        <v>59 Henry PlaceSuite 781</v>
      </c>
      <c r="V1631">
        <v>514</v>
      </c>
      <c r="W1631" t="str">
        <v>Jasperside</v>
      </c>
      <c r="X1631" t="str">
        <v>South Australia</v>
      </c>
      <c r="Y1631" t="str">
        <v>Australia</v>
      </c>
      <c r="Z1631">
        <v>10</v>
      </c>
      <c r="AA1631" s="3" t="str">
        <f t="shared" si="51"/>
        <v>20 to 30</v>
      </c>
      <c r="AP1631" s="6">
        <v>367</v>
      </c>
      <c r="AQ1631" s="6" t="s">
        <v>1345</v>
      </c>
    </row>
    <row r="1632" spans="1:43" x14ac:dyDescent="0.25">
      <c r="A1632">
        <v>1630</v>
      </c>
      <c r="B1632">
        <v>333</v>
      </c>
      <c r="C1632">
        <v>124</v>
      </c>
      <c r="D1632">
        <v>92</v>
      </c>
      <c r="E1632">
        <v>3</v>
      </c>
      <c r="F1632">
        <v>276</v>
      </c>
      <c r="G1632" t="str">
        <f>VLOOKUP($C1632,'Raw-products'!$A$2:$H$1261,MATCH(G$1,'Raw-products'!$A$1:$H$1,0))</f>
        <v>Shirt</v>
      </c>
      <c r="H1632" t="str">
        <f>VLOOKUP($C1632,'Raw-products'!$A$2:$H$1261,MATCH(H$1,'Raw-products'!$A$1:$H$1,0))</f>
        <v>Denim</v>
      </c>
      <c r="I1632" t="str">
        <f>VLOOKUP($C1632,'Raw-products'!$A$2:$H$1261,MATCH(I$1,'Raw-products'!$A$1:$H$1,0))</f>
        <v>XL</v>
      </c>
      <c r="J1632" t="str">
        <f>VLOOKUP($C1632,'Raw-products'!$A$2:$H$1261,MATCH(J$1,'Raw-products'!$A$1:$H$1,0))</f>
        <v>green</v>
      </c>
      <c r="K1632">
        <f>VLOOKUP($C1632,'Raw-products'!$A$2:$H$1261,MATCH(K$1,'Raw-products'!$A$1:$H$1,0))</f>
        <v>115</v>
      </c>
      <c r="L1632">
        <f>VLOOKUP($C1632,'Raw-products'!$A$2:$H$1261,MATCH(L$1,'Raw-products'!$A$1:$H$1,0))</f>
        <v>52</v>
      </c>
      <c r="M1632" s="5">
        <f t="shared" si="50"/>
        <v>5980</v>
      </c>
      <c r="N1632" cm="1">
        <f t="array" ref="N1632:Q1632">_xlfn.XLOOKUP($B1632,'Raw -orders'!$A:$A,'Raw -orders'!$B:$E)</f>
        <v>367</v>
      </c>
      <c r="O1632">
        <v>21091</v>
      </c>
      <c r="P1632" s="1">
        <v>44487</v>
      </c>
      <c r="Q1632" s="1">
        <v>44509</v>
      </c>
      <c r="R1632" t="str" cm="1">
        <f t="array" ref="R1632:Y1632">_xlfn.XLOOKUP($N1632,'Raw - customers'!$A:$A,'Raw - customers'!$B:$I)</f>
        <v>Hildagarde Dell 'Orto</v>
      </c>
      <c r="S1632" t="str">
        <v>Bigender</v>
      </c>
      <c r="T1632">
        <v>51</v>
      </c>
      <c r="U1632" t="str">
        <v>59 Henry PlaceSuite 781</v>
      </c>
      <c r="V1632">
        <v>514</v>
      </c>
      <c r="W1632" t="str">
        <v>Jasperside</v>
      </c>
      <c r="X1632" t="str">
        <v>South Australia</v>
      </c>
      <c r="Y1632" t="str">
        <v>Australia</v>
      </c>
      <c r="Z1632">
        <v>10</v>
      </c>
      <c r="AA1632" s="3" t="str">
        <f t="shared" si="51"/>
        <v>20 to 30</v>
      </c>
      <c r="AP1632" s="6">
        <v>367</v>
      </c>
      <c r="AQ1632" s="6" t="s">
        <v>1345</v>
      </c>
    </row>
    <row r="1633" spans="1:43" x14ac:dyDescent="0.25">
      <c r="A1633">
        <v>1631</v>
      </c>
      <c r="B1633">
        <v>333</v>
      </c>
      <c r="C1633">
        <v>452</v>
      </c>
      <c r="D1633">
        <v>107</v>
      </c>
      <c r="E1633">
        <v>3</v>
      </c>
      <c r="F1633">
        <v>321</v>
      </c>
      <c r="G1633" t="str">
        <f>VLOOKUP($C1633,'Raw-products'!$A$2:$H$1261,MATCH(G$1,'Raw-products'!$A$1:$H$1,0))</f>
        <v>Jacket</v>
      </c>
      <c r="H1633" t="str">
        <f>VLOOKUP($C1633,'Raw-products'!$A$2:$H$1261,MATCH(H$1,'Raw-products'!$A$1:$H$1,0))</f>
        <v>Denim</v>
      </c>
      <c r="I1633" t="str">
        <f>VLOOKUP($C1633,'Raw-products'!$A$2:$H$1261,MATCH(I$1,'Raw-products'!$A$1:$H$1,0))</f>
        <v>M</v>
      </c>
      <c r="J1633" t="str">
        <f>VLOOKUP($C1633,'Raw-products'!$A$2:$H$1261,MATCH(J$1,'Raw-products'!$A$1:$H$1,0))</f>
        <v>violet</v>
      </c>
      <c r="K1633">
        <f>VLOOKUP($C1633,'Raw-products'!$A$2:$H$1261,MATCH(K$1,'Raw-products'!$A$1:$H$1,0))</f>
        <v>92</v>
      </c>
      <c r="L1633">
        <f>VLOOKUP($C1633,'Raw-products'!$A$2:$H$1261,MATCH(L$1,'Raw-products'!$A$1:$H$1,0))</f>
        <v>43</v>
      </c>
      <c r="M1633" s="5">
        <f t="shared" si="50"/>
        <v>3956</v>
      </c>
      <c r="N1633" cm="1">
        <f t="array" ref="N1633:Q1633">_xlfn.XLOOKUP($B1633,'Raw -orders'!$A:$A,'Raw -orders'!$B:$E)</f>
        <v>367</v>
      </c>
      <c r="O1633">
        <v>21091</v>
      </c>
      <c r="P1633" s="1">
        <v>44487</v>
      </c>
      <c r="Q1633" s="1">
        <v>44509</v>
      </c>
      <c r="R1633" t="str" cm="1">
        <f t="array" ref="R1633:Y1633">_xlfn.XLOOKUP($N1633,'Raw - customers'!$A:$A,'Raw - customers'!$B:$I)</f>
        <v>Hildagarde Dell 'Orto</v>
      </c>
      <c r="S1633" t="str">
        <v>Bigender</v>
      </c>
      <c r="T1633">
        <v>51</v>
      </c>
      <c r="U1633" t="str">
        <v>59 Henry PlaceSuite 781</v>
      </c>
      <c r="V1633">
        <v>514</v>
      </c>
      <c r="W1633" t="str">
        <v>Jasperside</v>
      </c>
      <c r="X1633" t="str">
        <v>South Australia</v>
      </c>
      <c r="Y1633" t="str">
        <v>Australia</v>
      </c>
      <c r="Z1633">
        <v>10</v>
      </c>
      <c r="AA1633" s="3" t="str">
        <f t="shared" si="51"/>
        <v>20 to 30</v>
      </c>
      <c r="AP1633" s="6">
        <v>367</v>
      </c>
      <c r="AQ1633" s="6" t="s">
        <v>1345</v>
      </c>
    </row>
    <row r="1634" spans="1:43" x14ac:dyDescent="0.25">
      <c r="A1634">
        <v>1632</v>
      </c>
      <c r="B1634">
        <v>334</v>
      </c>
      <c r="C1634">
        <v>762</v>
      </c>
      <c r="D1634">
        <v>109</v>
      </c>
      <c r="E1634">
        <v>3</v>
      </c>
      <c r="F1634">
        <v>327</v>
      </c>
      <c r="G1634" t="str">
        <f>VLOOKUP($C1634,'Raw-products'!$A$2:$H$1261,MATCH(G$1,'Raw-products'!$A$1:$H$1,0))</f>
        <v>Jacket</v>
      </c>
      <c r="H1634" t="str">
        <f>VLOOKUP($C1634,'Raw-products'!$A$2:$H$1261,MATCH(H$1,'Raw-products'!$A$1:$H$1,0))</f>
        <v>Peacoat</v>
      </c>
      <c r="I1634" t="str">
        <f>VLOOKUP($C1634,'Raw-products'!$A$2:$H$1261,MATCH(I$1,'Raw-products'!$A$1:$H$1,0))</f>
        <v>M</v>
      </c>
      <c r="J1634" t="str">
        <f>VLOOKUP($C1634,'Raw-products'!$A$2:$H$1261,MATCH(J$1,'Raw-products'!$A$1:$H$1,0))</f>
        <v>indigo</v>
      </c>
      <c r="K1634">
        <f>VLOOKUP($C1634,'Raw-products'!$A$2:$H$1261,MATCH(K$1,'Raw-products'!$A$1:$H$1,0))</f>
        <v>102</v>
      </c>
      <c r="L1634">
        <f>VLOOKUP($C1634,'Raw-products'!$A$2:$H$1261,MATCH(L$1,'Raw-products'!$A$1:$H$1,0))</f>
        <v>52</v>
      </c>
      <c r="M1634" s="5">
        <f t="shared" si="50"/>
        <v>5304</v>
      </c>
      <c r="N1634" cm="1">
        <f t="array" ref="N1634:Q1634">_xlfn.XLOOKUP($B1634,'Raw -orders'!$A:$A,'Raw -orders'!$B:$E)</f>
        <v>539</v>
      </c>
      <c r="O1634">
        <v>32277</v>
      </c>
      <c r="P1634" s="1">
        <v>44328</v>
      </c>
      <c r="Q1634" s="1">
        <v>44339</v>
      </c>
      <c r="R1634" t="str" cm="1">
        <f t="array" ref="R1634:Y1634">_xlfn.XLOOKUP($N1634,'Raw - customers'!$A:$A,'Raw - customers'!$B:$I)</f>
        <v>Sonny Tremollet</v>
      </c>
      <c r="S1634" t="str">
        <v>Male</v>
      </c>
      <c r="T1634">
        <v>78</v>
      </c>
      <c r="U1634" t="str">
        <v>6481 Isaac LoopApt. 355</v>
      </c>
      <c r="V1634">
        <v>4362</v>
      </c>
      <c r="W1634" t="str">
        <v>Port Blake</v>
      </c>
      <c r="X1634" t="str">
        <v>Queensland</v>
      </c>
      <c r="Y1634" t="str">
        <v>Australia</v>
      </c>
      <c r="Z1634">
        <v>5</v>
      </c>
      <c r="AA1634" s="3" t="str">
        <f t="shared" si="51"/>
        <v>10 to 20</v>
      </c>
      <c r="AP1634" s="6">
        <v>539</v>
      </c>
      <c r="AQ1634" s="6" t="s">
        <v>1355</v>
      </c>
    </row>
    <row r="1635" spans="1:43" x14ac:dyDescent="0.25">
      <c r="A1635">
        <v>1633</v>
      </c>
      <c r="B1635">
        <v>334</v>
      </c>
      <c r="C1635">
        <v>777</v>
      </c>
      <c r="D1635">
        <v>91</v>
      </c>
      <c r="E1635">
        <v>3</v>
      </c>
      <c r="F1635">
        <v>273</v>
      </c>
      <c r="G1635" t="str">
        <f>VLOOKUP($C1635,'Raw-products'!$A$2:$H$1261,MATCH(G$1,'Raw-products'!$A$1:$H$1,0))</f>
        <v>Jacket</v>
      </c>
      <c r="H1635" t="str">
        <f>VLOOKUP($C1635,'Raw-products'!$A$2:$H$1261,MATCH(H$1,'Raw-products'!$A$1:$H$1,0))</f>
        <v>Pullover</v>
      </c>
      <c r="I1635" t="str">
        <f>VLOOKUP($C1635,'Raw-products'!$A$2:$H$1261,MATCH(I$1,'Raw-products'!$A$1:$H$1,0))</f>
        <v>M</v>
      </c>
      <c r="J1635" t="str">
        <f>VLOOKUP($C1635,'Raw-products'!$A$2:$H$1261,MATCH(J$1,'Raw-products'!$A$1:$H$1,0))</f>
        <v>orange</v>
      </c>
      <c r="K1635">
        <f>VLOOKUP($C1635,'Raw-products'!$A$2:$H$1261,MATCH(K$1,'Raw-products'!$A$1:$H$1,0))</f>
        <v>114</v>
      </c>
      <c r="L1635">
        <f>VLOOKUP($C1635,'Raw-products'!$A$2:$H$1261,MATCH(L$1,'Raw-products'!$A$1:$H$1,0))</f>
        <v>60</v>
      </c>
      <c r="M1635" s="5">
        <f t="shared" si="50"/>
        <v>6840</v>
      </c>
      <c r="N1635" cm="1">
        <f t="array" ref="N1635:Q1635">_xlfn.XLOOKUP($B1635,'Raw -orders'!$A:$A,'Raw -orders'!$B:$E)</f>
        <v>539</v>
      </c>
      <c r="O1635">
        <v>32277</v>
      </c>
      <c r="P1635" s="1">
        <v>44328</v>
      </c>
      <c r="Q1635" s="1">
        <v>44339</v>
      </c>
      <c r="R1635" t="str" cm="1">
        <f t="array" ref="R1635:Y1635">_xlfn.XLOOKUP($N1635,'Raw - customers'!$A:$A,'Raw - customers'!$B:$I)</f>
        <v>Sonny Tremollet</v>
      </c>
      <c r="S1635" t="str">
        <v>Male</v>
      </c>
      <c r="T1635">
        <v>78</v>
      </c>
      <c r="U1635" t="str">
        <v>6481 Isaac LoopApt. 355</v>
      </c>
      <c r="V1635">
        <v>4362</v>
      </c>
      <c r="W1635" t="str">
        <v>Port Blake</v>
      </c>
      <c r="X1635" t="str">
        <v>Queensland</v>
      </c>
      <c r="Y1635" t="str">
        <v>Australia</v>
      </c>
      <c r="Z1635">
        <v>5</v>
      </c>
      <c r="AA1635" s="3" t="str">
        <f t="shared" si="51"/>
        <v>10 to 20</v>
      </c>
      <c r="AP1635" s="6">
        <v>539</v>
      </c>
      <c r="AQ1635" s="6" t="s">
        <v>1355</v>
      </c>
    </row>
    <row r="1636" spans="1:43" x14ac:dyDescent="0.25">
      <c r="A1636">
        <v>1634</v>
      </c>
      <c r="B1636">
        <v>334</v>
      </c>
      <c r="C1636">
        <v>282</v>
      </c>
      <c r="D1636">
        <v>105</v>
      </c>
      <c r="E1636">
        <v>2</v>
      </c>
      <c r="F1636">
        <v>210</v>
      </c>
      <c r="G1636" t="str">
        <f>VLOOKUP($C1636,'Raw-products'!$A$2:$H$1261,MATCH(G$1,'Raw-products'!$A$1:$H$1,0))</f>
        <v>Shirt</v>
      </c>
      <c r="H1636" t="str">
        <f>VLOOKUP($C1636,'Raw-products'!$A$2:$H$1261,MATCH(H$1,'Raw-products'!$A$1:$H$1,0))</f>
        <v>Cuban Collar</v>
      </c>
      <c r="I1636" t="str">
        <f>VLOOKUP($C1636,'Raw-products'!$A$2:$H$1261,MATCH(I$1,'Raw-products'!$A$1:$H$1,0))</f>
        <v>M</v>
      </c>
      <c r="J1636" t="str">
        <f>VLOOKUP($C1636,'Raw-products'!$A$2:$H$1261,MATCH(J$1,'Raw-products'!$A$1:$H$1,0))</f>
        <v>red</v>
      </c>
      <c r="K1636">
        <f>VLOOKUP($C1636,'Raw-products'!$A$2:$H$1261,MATCH(K$1,'Raw-products'!$A$1:$H$1,0))</f>
        <v>93</v>
      </c>
      <c r="L1636">
        <f>VLOOKUP($C1636,'Raw-products'!$A$2:$H$1261,MATCH(L$1,'Raw-products'!$A$1:$H$1,0))</f>
        <v>53</v>
      </c>
      <c r="M1636" s="5">
        <f t="shared" si="50"/>
        <v>4929</v>
      </c>
      <c r="N1636" cm="1">
        <f t="array" ref="N1636:Q1636">_xlfn.XLOOKUP($B1636,'Raw -orders'!$A:$A,'Raw -orders'!$B:$E)</f>
        <v>539</v>
      </c>
      <c r="O1636">
        <v>32277</v>
      </c>
      <c r="P1636" s="1">
        <v>44328</v>
      </c>
      <c r="Q1636" s="1">
        <v>44339</v>
      </c>
      <c r="R1636" t="str" cm="1">
        <f t="array" ref="R1636:Y1636">_xlfn.XLOOKUP($N1636,'Raw - customers'!$A:$A,'Raw - customers'!$B:$I)</f>
        <v>Sonny Tremollet</v>
      </c>
      <c r="S1636" t="str">
        <v>Male</v>
      </c>
      <c r="T1636">
        <v>78</v>
      </c>
      <c r="U1636" t="str">
        <v>6481 Isaac LoopApt. 355</v>
      </c>
      <c r="V1636">
        <v>4362</v>
      </c>
      <c r="W1636" t="str">
        <v>Port Blake</v>
      </c>
      <c r="X1636" t="str">
        <v>Queensland</v>
      </c>
      <c r="Y1636" t="str">
        <v>Australia</v>
      </c>
      <c r="Z1636">
        <v>5</v>
      </c>
      <c r="AA1636" s="3" t="str">
        <f t="shared" si="51"/>
        <v>10 to 20</v>
      </c>
      <c r="AP1636" s="6">
        <v>539</v>
      </c>
      <c r="AQ1636" s="6" t="s">
        <v>1355</v>
      </c>
    </row>
    <row r="1637" spans="1:43" x14ac:dyDescent="0.25">
      <c r="A1637">
        <v>1635</v>
      </c>
      <c r="B1637">
        <v>334</v>
      </c>
      <c r="C1637">
        <v>1148</v>
      </c>
      <c r="D1637">
        <v>102</v>
      </c>
      <c r="E1637">
        <v>2</v>
      </c>
      <c r="F1637">
        <v>204</v>
      </c>
      <c r="G1637" t="str">
        <f>VLOOKUP($C1637,'Raw-products'!$A$2:$H$1261,MATCH(G$1,'Raw-products'!$A$1:$H$1,0))</f>
        <v>Trousers</v>
      </c>
      <c r="H1637" t="str">
        <f>VLOOKUP($C1637,'Raw-products'!$A$2:$H$1261,MATCH(H$1,'Raw-products'!$A$1:$H$1,0))</f>
        <v>Cargo Pants</v>
      </c>
      <c r="I1637" t="str">
        <f>VLOOKUP($C1637,'Raw-products'!$A$2:$H$1261,MATCH(I$1,'Raw-products'!$A$1:$H$1,0))</f>
        <v>L</v>
      </c>
      <c r="J1637" t="str">
        <f>VLOOKUP($C1637,'Raw-products'!$A$2:$H$1261,MATCH(J$1,'Raw-products'!$A$1:$H$1,0))</f>
        <v>indigo</v>
      </c>
      <c r="K1637">
        <f>VLOOKUP($C1637,'Raw-products'!$A$2:$H$1261,MATCH(K$1,'Raw-products'!$A$1:$H$1,0))</f>
        <v>106</v>
      </c>
      <c r="L1637">
        <f>VLOOKUP($C1637,'Raw-products'!$A$2:$H$1261,MATCH(L$1,'Raw-products'!$A$1:$H$1,0))</f>
        <v>46</v>
      </c>
      <c r="M1637" s="5">
        <f t="shared" si="50"/>
        <v>4876</v>
      </c>
      <c r="N1637" cm="1">
        <f t="array" ref="N1637:Q1637">_xlfn.XLOOKUP($B1637,'Raw -orders'!$A:$A,'Raw -orders'!$B:$E)</f>
        <v>539</v>
      </c>
      <c r="O1637">
        <v>32277</v>
      </c>
      <c r="P1637" s="1">
        <v>44328</v>
      </c>
      <c r="Q1637" s="1">
        <v>44339</v>
      </c>
      <c r="R1637" t="str" cm="1">
        <f t="array" ref="R1637:Y1637">_xlfn.XLOOKUP($N1637,'Raw - customers'!$A:$A,'Raw - customers'!$B:$I)</f>
        <v>Sonny Tremollet</v>
      </c>
      <c r="S1637" t="str">
        <v>Male</v>
      </c>
      <c r="T1637">
        <v>78</v>
      </c>
      <c r="U1637" t="str">
        <v>6481 Isaac LoopApt. 355</v>
      </c>
      <c r="V1637">
        <v>4362</v>
      </c>
      <c r="W1637" t="str">
        <v>Port Blake</v>
      </c>
      <c r="X1637" t="str">
        <v>Queensland</v>
      </c>
      <c r="Y1637" t="str">
        <v>Australia</v>
      </c>
      <c r="Z1637">
        <v>5</v>
      </c>
      <c r="AA1637" s="3" t="str">
        <f t="shared" si="51"/>
        <v>10 to 20</v>
      </c>
      <c r="AP1637" s="6">
        <v>539</v>
      </c>
      <c r="AQ1637" s="6" t="s">
        <v>1355</v>
      </c>
    </row>
    <row r="1638" spans="1:43" x14ac:dyDescent="0.25">
      <c r="A1638">
        <v>1636</v>
      </c>
      <c r="B1638">
        <v>334</v>
      </c>
      <c r="C1638">
        <v>102</v>
      </c>
      <c r="D1638">
        <v>118</v>
      </c>
      <c r="E1638">
        <v>2</v>
      </c>
      <c r="F1638">
        <v>236</v>
      </c>
      <c r="G1638" t="str">
        <f>VLOOKUP($C1638,'Raw-products'!$A$2:$H$1261,MATCH(G$1,'Raw-products'!$A$1:$H$1,0))</f>
        <v>Shirt</v>
      </c>
      <c r="H1638" t="str">
        <f>VLOOKUP($C1638,'Raw-products'!$A$2:$H$1261,MATCH(H$1,'Raw-products'!$A$1:$H$1,0))</f>
        <v>Flannel</v>
      </c>
      <c r="I1638" t="str">
        <f>VLOOKUP($C1638,'Raw-products'!$A$2:$H$1261,MATCH(I$1,'Raw-products'!$A$1:$H$1,0))</f>
        <v>M</v>
      </c>
      <c r="J1638" t="str">
        <f>VLOOKUP($C1638,'Raw-products'!$A$2:$H$1261,MATCH(J$1,'Raw-products'!$A$1:$H$1,0))</f>
        <v>violet</v>
      </c>
      <c r="K1638">
        <f>VLOOKUP($C1638,'Raw-products'!$A$2:$H$1261,MATCH(K$1,'Raw-products'!$A$1:$H$1,0))</f>
        <v>96</v>
      </c>
      <c r="L1638">
        <f>VLOOKUP($C1638,'Raw-products'!$A$2:$H$1261,MATCH(L$1,'Raw-products'!$A$1:$H$1,0))</f>
        <v>71</v>
      </c>
      <c r="M1638" s="5">
        <f t="shared" si="50"/>
        <v>6816</v>
      </c>
      <c r="N1638" cm="1">
        <f t="array" ref="N1638:Q1638">_xlfn.XLOOKUP($B1638,'Raw -orders'!$A:$A,'Raw -orders'!$B:$E)</f>
        <v>539</v>
      </c>
      <c r="O1638">
        <v>32277</v>
      </c>
      <c r="P1638" s="1">
        <v>44328</v>
      </c>
      <c r="Q1638" s="1">
        <v>44339</v>
      </c>
      <c r="R1638" t="str" cm="1">
        <f t="array" ref="R1638:Y1638">_xlfn.XLOOKUP($N1638,'Raw - customers'!$A:$A,'Raw - customers'!$B:$I)</f>
        <v>Sonny Tremollet</v>
      </c>
      <c r="S1638" t="str">
        <v>Male</v>
      </c>
      <c r="T1638">
        <v>78</v>
      </c>
      <c r="U1638" t="str">
        <v>6481 Isaac LoopApt. 355</v>
      </c>
      <c r="V1638">
        <v>4362</v>
      </c>
      <c r="W1638" t="str">
        <v>Port Blake</v>
      </c>
      <c r="X1638" t="str">
        <v>Queensland</v>
      </c>
      <c r="Y1638" t="str">
        <v>Australia</v>
      </c>
      <c r="Z1638">
        <v>5</v>
      </c>
      <c r="AA1638" s="3" t="str">
        <f t="shared" si="51"/>
        <v>10 to 20</v>
      </c>
      <c r="AP1638" s="6">
        <v>539</v>
      </c>
      <c r="AQ1638" s="6" t="s">
        <v>1355</v>
      </c>
    </row>
    <row r="1639" spans="1:43" x14ac:dyDescent="0.25">
      <c r="A1639">
        <v>1637</v>
      </c>
      <c r="B1639">
        <v>334</v>
      </c>
      <c r="C1639">
        <v>599</v>
      </c>
      <c r="D1639">
        <v>112</v>
      </c>
      <c r="E1639">
        <v>1</v>
      </c>
      <c r="F1639">
        <v>112</v>
      </c>
      <c r="G1639" t="str">
        <f>VLOOKUP($C1639,'Raw-products'!$A$2:$H$1261,MATCH(G$1,'Raw-products'!$A$1:$H$1,0))</f>
        <v>Jacket</v>
      </c>
      <c r="H1639" t="str">
        <f>VLOOKUP($C1639,'Raw-products'!$A$2:$H$1261,MATCH(H$1,'Raw-products'!$A$1:$H$1,0))</f>
        <v>Cardigan</v>
      </c>
      <c r="I1639" t="str">
        <f>VLOOKUP($C1639,'Raw-products'!$A$2:$H$1261,MATCH(I$1,'Raw-products'!$A$1:$H$1,0))</f>
        <v>XL</v>
      </c>
      <c r="J1639" t="str">
        <f>VLOOKUP($C1639,'Raw-products'!$A$2:$H$1261,MATCH(J$1,'Raw-products'!$A$1:$H$1,0))</f>
        <v>red</v>
      </c>
      <c r="K1639">
        <f>VLOOKUP($C1639,'Raw-products'!$A$2:$H$1261,MATCH(K$1,'Raw-products'!$A$1:$H$1,0))</f>
        <v>118</v>
      </c>
      <c r="L1639">
        <f>VLOOKUP($C1639,'Raw-products'!$A$2:$H$1261,MATCH(L$1,'Raw-products'!$A$1:$H$1,0))</f>
        <v>54</v>
      </c>
      <c r="M1639" s="5">
        <f t="shared" si="50"/>
        <v>6372</v>
      </c>
      <c r="N1639" cm="1">
        <f t="array" ref="N1639:Q1639">_xlfn.XLOOKUP($B1639,'Raw -orders'!$A:$A,'Raw -orders'!$B:$E)</f>
        <v>539</v>
      </c>
      <c r="O1639">
        <v>32277</v>
      </c>
      <c r="P1639" s="1">
        <v>44328</v>
      </c>
      <c r="Q1639" s="1">
        <v>44339</v>
      </c>
      <c r="R1639" t="str" cm="1">
        <f t="array" ref="R1639:Y1639">_xlfn.XLOOKUP($N1639,'Raw - customers'!$A:$A,'Raw - customers'!$B:$I)</f>
        <v>Sonny Tremollet</v>
      </c>
      <c r="S1639" t="str">
        <v>Male</v>
      </c>
      <c r="T1639">
        <v>78</v>
      </c>
      <c r="U1639" t="str">
        <v>6481 Isaac LoopApt. 355</v>
      </c>
      <c r="V1639">
        <v>4362</v>
      </c>
      <c r="W1639" t="str">
        <v>Port Blake</v>
      </c>
      <c r="X1639" t="str">
        <v>Queensland</v>
      </c>
      <c r="Y1639" t="str">
        <v>Australia</v>
      </c>
      <c r="Z1639">
        <v>5</v>
      </c>
      <c r="AA1639" s="3" t="str">
        <f t="shared" si="51"/>
        <v>10 to 20</v>
      </c>
      <c r="AP1639" s="6">
        <v>539</v>
      </c>
      <c r="AQ1639" s="6" t="s">
        <v>1355</v>
      </c>
    </row>
    <row r="1640" spans="1:43" x14ac:dyDescent="0.25">
      <c r="A1640">
        <v>1638</v>
      </c>
      <c r="B1640">
        <v>334</v>
      </c>
      <c r="C1640">
        <v>1188</v>
      </c>
      <c r="D1640">
        <v>99</v>
      </c>
      <c r="E1640">
        <v>1</v>
      </c>
      <c r="F1640">
        <v>99</v>
      </c>
      <c r="G1640" t="str">
        <f>VLOOKUP($C1640,'Raw-products'!$A$2:$H$1261,MATCH(G$1,'Raw-products'!$A$1:$H$1,0))</f>
        <v>Trousers</v>
      </c>
      <c r="H1640" t="str">
        <f>VLOOKUP($C1640,'Raw-products'!$A$2:$H$1261,MATCH(H$1,'Raw-products'!$A$1:$H$1,0))</f>
        <v>High-Waisted</v>
      </c>
      <c r="I1640" t="str">
        <f>VLOOKUP($C1640,'Raw-products'!$A$2:$H$1261,MATCH(I$1,'Raw-products'!$A$1:$H$1,0))</f>
        <v>L</v>
      </c>
      <c r="J1640" t="str">
        <f>VLOOKUP($C1640,'Raw-products'!$A$2:$H$1261,MATCH(J$1,'Raw-products'!$A$1:$H$1,0))</f>
        <v>violet</v>
      </c>
      <c r="K1640">
        <f>VLOOKUP($C1640,'Raw-products'!$A$2:$H$1261,MATCH(K$1,'Raw-products'!$A$1:$H$1,0))</f>
        <v>98</v>
      </c>
      <c r="L1640">
        <f>VLOOKUP($C1640,'Raw-products'!$A$2:$H$1261,MATCH(L$1,'Raw-products'!$A$1:$H$1,0))</f>
        <v>68</v>
      </c>
      <c r="M1640" s="5">
        <f t="shared" si="50"/>
        <v>6664</v>
      </c>
      <c r="N1640" cm="1">
        <f t="array" ref="N1640:Q1640">_xlfn.XLOOKUP($B1640,'Raw -orders'!$A:$A,'Raw -orders'!$B:$E)</f>
        <v>539</v>
      </c>
      <c r="O1640">
        <v>32277</v>
      </c>
      <c r="P1640" s="1">
        <v>44328</v>
      </c>
      <c r="Q1640" s="1">
        <v>44339</v>
      </c>
      <c r="R1640" t="str" cm="1">
        <f t="array" ref="R1640:Y1640">_xlfn.XLOOKUP($N1640,'Raw - customers'!$A:$A,'Raw - customers'!$B:$I)</f>
        <v>Sonny Tremollet</v>
      </c>
      <c r="S1640" t="str">
        <v>Male</v>
      </c>
      <c r="T1640">
        <v>78</v>
      </c>
      <c r="U1640" t="str">
        <v>6481 Isaac LoopApt. 355</v>
      </c>
      <c r="V1640">
        <v>4362</v>
      </c>
      <c r="W1640" t="str">
        <v>Port Blake</v>
      </c>
      <c r="X1640" t="str">
        <v>Queensland</v>
      </c>
      <c r="Y1640" t="str">
        <v>Australia</v>
      </c>
      <c r="Z1640">
        <v>5</v>
      </c>
      <c r="AA1640" s="3" t="str">
        <f t="shared" si="51"/>
        <v>10 to 20</v>
      </c>
      <c r="AP1640" s="6">
        <v>539</v>
      </c>
      <c r="AQ1640" s="6" t="s">
        <v>1355</v>
      </c>
    </row>
    <row r="1641" spans="1:43" x14ac:dyDescent="0.25">
      <c r="A1641">
        <v>1639</v>
      </c>
      <c r="B1641">
        <v>335</v>
      </c>
      <c r="C1641">
        <v>551</v>
      </c>
      <c r="D1641">
        <v>98</v>
      </c>
      <c r="E1641">
        <v>2</v>
      </c>
      <c r="F1641">
        <v>196</v>
      </c>
      <c r="G1641" t="str">
        <f>VLOOKUP($C1641,'Raw-products'!$A$2:$H$1261,MATCH(G$1,'Raw-products'!$A$1:$H$1,0))</f>
        <v>Jacket</v>
      </c>
      <c r="H1641" t="str">
        <f>VLOOKUP($C1641,'Raw-products'!$A$2:$H$1261,MATCH(H$1,'Raw-products'!$A$1:$H$1,0))</f>
        <v>Leather</v>
      </c>
      <c r="I1641" t="str">
        <f>VLOOKUP($C1641,'Raw-products'!$A$2:$H$1261,MATCH(I$1,'Raw-products'!$A$1:$H$1,0))</f>
        <v>S</v>
      </c>
      <c r="J1641" t="str">
        <f>VLOOKUP($C1641,'Raw-products'!$A$2:$H$1261,MATCH(J$1,'Raw-products'!$A$1:$H$1,0))</f>
        <v>indigo</v>
      </c>
      <c r="K1641">
        <f>VLOOKUP($C1641,'Raw-products'!$A$2:$H$1261,MATCH(K$1,'Raw-products'!$A$1:$H$1,0))</f>
        <v>113</v>
      </c>
      <c r="L1641">
        <f>VLOOKUP($C1641,'Raw-products'!$A$2:$H$1261,MATCH(L$1,'Raw-products'!$A$1:$H$1,0))</f>
        <v>40</v>
      </c>
      <c r="M1641" s="5">
        <f t="shared" si="50"/>
        <v>4520</v>
      </c>
      <c r="N1641" cm="1">
        <f t="array" ref="N1641:Q1641">_xlfn.XLOOKUP($B1641,'Raw -orders'!$A:$A,'Raw -orders'!$B:$E)</f>
        <v>485</v>
      </c>
      <c r="O1641">
        <v>51638</v>
      </c>
      <c r="P1641" s="1">
        <v>44469</v>
      </c>
      <c r="Q1641" s="1">
        <v>44493</v>
      </c>
      <c r="R1641" t="str" cm="1">
        <f t="array" ref="R1641:Y1641">_xlfn.XLOOKUP($N1641,'Raw - customers'!$A:$A,'Raw - customers'!$B:$I)</f>
        <v>Gayleen Brookes</v>
      </c>
      <c r="S1641" t="str">
        <v>Male</v>
      </c>
      <c r="T1641">
        <v>46</v>
      </c>
      <c r="U1641" t="str">
        <v>18 Lachlan CourtApt. 781</v>
      </c>
      <c r="V1641">
        <v>6977</v>
      </c>
      <c r="W1641" t="str">
        <v>Port Lily</v>
      </c>
      <c r="X1641" t="str">
        <v>Australian Capital Territory</v>
      </c>
      <c r="Y1641" t="str">
        <v>Australia</v>
      </c>
      <c r="Z1641">
        <v>9</v>
      </c>
      <c r="AA1641" s="3" t="str">
        <f t="shared" si="51"/>
        <v>20 to 30</v>
      </c>
      <c r="AP1641" s="6">
        <v>485</v>
      </c>
      <c r="AQ1641" s="6" t="s">
        <v>1350</v>
      </c>
    </row>
    <row r="1642" spans="1:43" x14ac:dyDescent="0.25">
      <c r="A1642">
        <v>1640</v>
      </c>
      <c r="B1642">
        <v>335</v>
      </c>
      <c r="C1642">
        <v>6</v>
      </c>
      <c r="D1642">
        <v>96</v>
      </c>
      <c r="E1642">
        <v>1</v>
      </c>
      <c r="F1642">
        <v>96</v>
      </c>
      <c r="G1642" t="str">
        <f>VLOOKUP($C1642,'Raw-products'!$A$2:$H$1261,MATCH(G$1,'Raw-products'!$A$1:$H$1,0))</f>
        <v>Shirt</v>
      </c>
      <c r="H1642" t="str">
        <f>VLOOKUP($C1642,'Raw-products'!$A$2:$H$1261,MATCH(H$1,'Raw-products'!$A$1:$H$1,0))</f>
        <v>Oxford Cloth</v>
      </c>
      <c r="I1642" t="str">
        <f>VLOOKUP($C1642,'Raw-products'!$A$2:$H$1261,MATCH(I$1,'Raw-products'!$A$1:$H$1,0))</f>
        <v>S</v>
      </c>
      <c r="J1642" t="str">
        <f>VLOOKUP($C1642,'Raw-products'!$A$2:$H$1261,MATCH(J$1,'Raw-products'!$A$1:$H$1,0))</f>
        <v>orange</v>
      </c>
      <c r="K1642">
        <f>VLOOKUP($C1642,'Raw-products'!$A$2:$H$1261,MATCH(K$1,'Raw-products'!$A$1:$H$1,0))</f>
        <v>114</v>
      </c>
      <c r="L1642">
        <f>VLOOKUP($C1642,'Raw-products'!$A$2:$H$1261,MATCH(L$1,'Raw-products'!$A$1:$H$1,0))</f>
        <v>72</v>
      </c>
      <c r="M1642" s="5">
        <f t="shared" si="50"/>
        <v>8208</v>
      </c>
      <c r="N1642" cm="1">
        <f t="array" ref="N1642:Q1642">_xlfn.XLOOKUP($B1642,'Raw -orders'!$A:$A,'Raw -orders'!$B:$E)</f>
        <v>485</v>
      </c>
      <c r="O1642">
        <v>51638</v>
      </c>
      <c r="P1642" s="1">
        <v>44469</v>
      </c>
      <c r="Q1642" s="1">
        <v>44493</v>
      </c>
      <c r="R1642" t="str" cm="1">
        <f t="array" ref="R1642:Y1642">_xlfn.XLOOKUP($N1642,'Raw - customers'!$A:$A,'Raw - customers'!$B:$I)</f>
        <v>Gayleen Brookes</v>
      </c>
      <c r="S1642" t="str">
        <v>Male</v>
      </c>
      <c r="T1642">
        <v>46</v>
      </c>
      <c r="U1642" t="str">
        <v>18 Lachlan CourtApt. 781</v>
      </c>
      <c r="V1642">
        <v>6977</v>
      </c>
      <c r="W1642" t="str">
        <v>Port Lily</v>
      </c>
      <c r="X1642" t="str">
        <v>Australian Capital Territory</v>
      </c>
      <c r="Y1642" t="str">
        <v>Australia</v>
      </c>
      <c r="Z1642">
        <v>9</v>
      </c>
      <c r="AA1642" s="3" t="str">
        <f t="shared" si="51"/>
        <v>20 to 30</v>
      </c>
      <c r="AP1642" s="6">
        <v>485</v>
      </c>
      <c r="AQ1642" s="6" t="s">
        <v>1350</v>
      </c>
    </row>
    <row r="1643" spans="1:43" x14ac:dyDescent="0.25">
      <c r="A1643">
        <v>1641</v>
      </c>
      <c r="B1643">
        <v>335</v>
      </c>
      <c r="C1643">
        <v>140</v>
      </c>
      <c r="D1643">
        <v>91</v>
      </c>
      <c r="E1643">
        <v>2</v>
      </c>
      <c r="F1643">
        <v>182</v>
      </c>
      <c r="G1643" t="str">
        <f>VLOOKUP($C1643,'Raw-products'!$A$2:$H$1261,MATCH(G$1,'Raw-products'!$A$1:$H$1,0))</f>
        <v>Shirt</v>
      </c>
      <c r="H1643" t="str">
        <f>VLOOKUP($C1643,'Raw-products'!$A$2:$H$1261,MATCH(H$1,'Raw-products'!$A$1:$H$1,0))</f>
        <v>Linen</v>
      </c>
      <c r="I1643" t="str">
        <f>VLOOKUP($C1643,'Raw-products'!$A$2:$H$1261,MATCH(I$1,'Raw-products'!$A$1:$H$1,0))</f>
        <v>XS</v>
      </c>
      <c r="J1643" t="str">
        <f>VLOOKUP($C1643,'Raw-products'!$A$2:$H$1261,MATCH(J$1,'Raw-products'!$A$1:$H$1,0))</f>
        <v>red</v>
      </c>
      <c r="K1643">
        <f>VLOOKUP($C1643,'Raw-products'!$A$2:$H$1261,MATCH(K$1,'Raw-products'!$A$1:$H$1,0))</f>
        <v>116</v>
      </c>
      <c r="L1643">
        <f>VLOOKUP($C1643,'Raw-products'!$A$2:$H$1261,MATCH(L$1,'Raw-products'!$A$1:$H$1,0))</f>
        <v>61</v>
      </c>
      <c r="M1643" s="5">
        <f t="shared" si="50"/>
        <v>7076</v>
      </c>
      <c r="N1643" cm="1">
        <f t="array" ref="N1643:Q1643">_xlfn.XLOOKUP($B1643,'Raw -orders'!$A:$A,'Raw -orders'!$B:$E)</f>
        <v>485</v>
      </c>
      <c r="O1643">
        <v>51638</v>
      </c>
      <c r="P1643" s="1">
        <v>44469</v>
      </c>
      <c r="Q1643" s="1">
        <v>44493</v>
      </c>
      <c r="R1643" t="str" cm="1">
        <f t="array" ref="R1643:Y1643">_xlfn.XLOOKUP($N1643,'Raw - customers'!$A:$A,'Raw - customers'!$B:$I)</f>
        <v>Gayleen Brookes</v>
      </c>
      <c r="S1643" t="str">
        <v>Male</v>
      </c>
      <c r="T1643">
        <v>46</v>
      </c>
      <c r="U1643" t="str">
        <v>18 Lachlan CourtApt. 781</v>
      </c>
      <c r="V1643">
        <v>6977</v>
      </c>
      <c r="W1643" t="str">
        <v>Port Lily</v>
      </c>
      <c r="X1643" t="str">
        <v>Australian Capital Territory</v>
      </c>
      <c r="Y1643" t="str">
        <v>Australia</v>
      </c>
      <c r="Z1643">
        <v>9</v>
      </c>
      <c r="AA1643" s="3" t="str">
        <f t="shared" si="51"/>
        <v>20 to 30</v>
      </c>
      <c r="AP1643" s="6">
        <v>485</v>
      </c>
      <c r="AQ1643" s="6" t="s">
        <v>1350</v>
      </c>
    </row>
    <row r="1644" spans="1:43" x14ac:dyDescent="0.25">
      <c r="A1644">
        <v>1642</v>
      </c>
      <c r="B1644">
        <v>336</v>
      </c>
      <c r="C1644">
        <v>808</v>
      </c>
      <c r="D1644">
        <v>117</v>
      </c>
      <c r="E1644">
        <v>2</v>
      </c>
      <c r="F1644">
        <v>234</v>
      </c>
      <c r="G1644" t="str">
        <f>VLOOKUP($C1644,'Raw-products'!$A$2:$H$1261,MATCH(G$1,'Raw-products'!$A$1:$H$1,0))</f>
        <v>Jacket</v>
      </c>
      <c r="H1644" t="str">
        <f>VLOOKUP($C1644,'Raw-products'!$A$2:$H$1261,MATCH(H$1,'Raw-products'!$A$1:$H$1,0))</f>
        <v>Shearling</v>
      </c>
      <c r="I1644" t="str">
        <f>VLOOKUP($C1644,'Raw-products'!$A$2:$H$1261,MATCH(I$1,'Raw-products'!$A$1:$H$1,0))</f>
        <v>L</v>
      </c>
      <c r="J1644" t="str">
        <f>VLOOKUP($C1644,'Raw-products'!$A$2:$H$1261,MATCH(J$1,'Raw-products'!$A$1:$H$1,0))</f>
        <v>red</v>
      </c>
      <c r="K1644">
        <f>VLOOKUP($C1644,'Raw-products'!$A$2:$H$1261,MATCH(K$1,'Raw-products'!$A$1:$H$1,0))</f>
        <v>95</v>
      </c>
      <c r="L1644">
        <f>VLOOKUP($C1644,'Raw-products'!$A$2:$H$1261,MATCH(L$1,'Raw-products'!$A$1:$H$1,0))</f>
        <v>40</v>
      </c>
      <c r="M1644" s="5">
        <f t="shared" si="50"/>
        <v>3800</v>
      </c>
      <c r="N1644" cm="1">
        <f t="array" ref="N1644:Q1644">_xlfn.XLOOKUP($B1644,'Raw -orders'!$A:$A,'Raw -orders'!$B:$E)</f>
        <v>615</v>
      </c>
      <c r="O1644">
        <v>16829</v>
      </c>
      <c r="P1644" s="1">
        <v>44341</v>
      </c>
      <c r="Q1644" s="1">
        <v>44344</v>
      </c>
      <c r="R1644" t="str" cm="1">
        <f t="array" ref="R1644:Y1644">_xlfn.XLOOKUP($N1644,'Raw - customers'!$A:$A,'Raw - customers'!$B:$I)</f>
        <v>Jacquelin Santostefano.</v>
      </c>
      <c r="S1644" t="str">
        <v>Non-binary</v>
      </c>
      <c r="T1644">
        <v>42</v>
      </c>
      <c r="U1644" t="str">
        <v>04 Stewart WaySuite 826</v>
      </c>
      <c r="V1644">
        <v>5658</v>
      </c>
      <c r="W1644" t="str">
        <v>Willowmouth</v>
      </c>
      <c r="X1644" t="str">
        <v>Queensland</v>
      </c>
      <c r="Y1644" t="str">
        <v>Australia</v>
      </c>
      <c r="Z1644">
        <v>5</v>
      </c>
      <c r="AA1644" s="3" t="str">
        <f t="shared" si="51"/>
        <v>0 to 10</v>
      </c>
      <c r="AP1644" s="6">
        <v>615</v>
      </c>
      <c r="AQ1644" s="6" t="s">
        <v>1355</v>
      </c>
    </row>
    <row r="1645" spans="1:43" x14ac:dyDescent="0.25">
      <c r="A1645">
        <v>1643</v>
      </c>
      <c r="B1645">
        <v>336</v>
      </c>
      <c r="C1645">
        <v>578</v>
      </c>
      <c r="D1645">
        <v>100</v>
      </c>
      <c r="E1645">
        <v>1</v>
      </c>
      <c r="F1645">
        <v>100</v>
      </c>
      <c r="G1645" t="str">
        <f>VLOOKUP($C1645,'Raw-products'!$A$2:$H$1261,MATCH(G$1,'Raw-products'!$A$1:$H$1,0))</f>
        <v>Jacket</v>
      </c>
      <c r="H1645" t="str">
        <f>VLOOKUP($C1645,'Raw-products'!$A$2:$H$1261,MATCH(H$1,'Raw-products'!$A$1:$H$1,0))</f>
        <v>Bomber</v>
      </c>
      <c r="I1645" t="str">
        <f>VLOOKUP($C1645,'Raw-products'!$A$2:$H$1261,MATCH(I$1,'Raw-products'!$A$1:$H$1,0))</f>
        <v>L</v>
      </c>
      <c r="J1645" t="str">
        <f>VLOOKUP($C1645,'Raw-products'!$A$2:$H$1261,MATCH(J$1,'Raw-products'!$A$1:$H$1,0))</f>
        <v>green</v>
      </c>
      <c r="K1645">
        <f>VLOOKUP($C1645,'Raw-products'!$A$2:$H$1261,MATCH(K$1,'Raw-products'!$A$1:$H$1,0))</f>
        <v>90</v>
      </c>
      <c r="L1645">
        <f>VLOOKUP($C1645,'Raw-products'!$A$2:$H$1261,MATCH(L$1,'Raw-products'!$A$1:$H$1,0))</f>
        <v>78</v>
      </c>
      <c r="M1645" s="5">
        <f t="shared" si="50"/>
        <v>7020</v>
      </c>
      <c r="N1645" cm="1">
        <f t="array" ref="N1645:Q1645">_xlfn.XLOOKUP($B1645,'Raw -orders'!$A:$A,'Raw -orders'!$B:$E)</f>
        <v>615</v>
      </c>
      <c r="O1645">
        <v>16829</v>
      </c>
      <c r="P1645" s="1">
        <v>44341</v>
      </c>
      <c r="Q1645" s="1">
        <v>44344</v>
      </c>
      <c r="R1645" t="str" cm="1">
        <f t="array" ref="R1645:Y1645">_xlfn.XLOOKUP($N1645,'Raw - customers'!$A:$A,'Raw - customers'!$B:$I)</f>
        <v>Jacquelin Santostefano.</v>
      </c>
      <c r="S1645" t="str">
        <v>Non-binary</v>
      </c>
      <c r="T1645">
        <v>42</v>
      </c>
      <c r="U1645" t="str">
        <v>04 Stewart WaySuite 826</v>
      </c>
      <c r="V1645">
        <v>5658</v>
      </c>
      <c r="W1645" t="str">
        <v>Willowmouth</v>
      </c>
      <c r="X1645" t="str">
        <v>Queensland</v>
      </c>
      <c r="Y1645" t="str">
        <v>Australia</v>
      </c>
      <c r="Z1645">
        <v>5</v>
      </c>
      <c r="AA1645" s="3" t="str">
        <f t="shared" si="51"/>
        <v>0 to 10</v>
      </c>
      <c r="AP1645" s="6">
        <v>615</v>
      </c>
      <c r="AQ1645" s="6" t="s">
        <v>1355</v>
      </c>
    </row>
    <row r="1646" spans="1:43" x14ac:dyDescent="0.25">
      <c r="A1646">
        <v>1644</v>
      </c>
      <c r="B1646">
        <v>336</v>
      </c>
      <c r="C1646">
        <v>978</v>
      </c>
      <c r="D1646">
        <v>97</v>
      </c>
      <c r="E1646">
        <v>3</v>
      </c>
      <c r="F1646">
        <v>291</v>
      </c>
      <c r="G1646" t="str">
        <f>VLOOKUP($C1646,'Raw-products'!$A$2:$H$1261,MATCH(G$1,'Raw-products'!$A$1:$H$1,0))</f>
        <v>Trousers</v>
      </c>
      <c r="H1646" t="str">
        <f>VLOOKUP($C1646,'Raw-products'!$A$2:$H$1261,MATCH(H$1,'Raw-products'!$A$1:$H$1,0))</f>
        <v>Slim-Fit</v>
      </c>
      <c r="I1646" t="str">
        <f>VLOOKUP($C1646,'Raw-products'!$A$2:$H$1261,MATCH(I$1,'Raw-products'!$A$1:$H$1,0))</f>
        <v>L</v>
      </c>
      <c r="J1646" t="str">
        <f>VLOOKUP($C1646,'Raw-products'!$A$2:$H$1261,MATCH(J$1,'Raw-products'!$A$1:$H$1,0))</f>
        <v>violet</v>
      </c>
      <c r="K1646">
        <f>VLOOKUP($C1646,'Raw-products'!$A$2:$H$1261,MATCH(K$1,'Raw-products'!$A$1:$H$1,0))</f>
        <v>119</v>
      </c>
      <c r="L1646">
        <f>VLOOKUP($C1646,'Raw-products'!$A$2:$H$1261,MATCH(L$1,'Raw-products'!$A$1:$H$1,0))</f>
        <v>58</v>
      </c>
      <c r="M1646" s="5">
        <f t="shared" si="50"/>
        <v>6902</v>
      </c>
      <c r="N1646" cm="1">
        <f t="array" ref="N1646:Q1646">_xlfn.XLOOKUP($B1646,'Raw -orders'!$A:$A,'Raw -orders'!$B:$E)</f>
        <v>615</v>
      </c>
      <c r="O1646">
        <v>16829</v>
      </c>
      <c r="P1646" s="1">
        <v>44341</v>
      </c>
      <c r="Q1646" s="1">
        <v>44344</v>
      </c>
      <c r="R1646" t="str" cm="1">
        <f t="array" ref="R1646:Y1646">_xlfn.XLOOKUP($N1646,'Raw - customers'!$A:$A,'Raw - customers'!$B:$I)</f>
        <v>Jacquelin Santostefano.</v>
      </c>
      <c r="S1646" t="str">
        <v>Non-binary</v>
      </c>
      <c r="T1646">
        <v>42</v>
      </c>
      <c r="U1646" t="str">
        <v>04 Stewart WaySuite 826</v>
      </c>
      <c r="V1646">
        <v>5658</v>
      </c>
      <c r="W1646" t="str">
        <v>Willowmouth</v>
      </c>
      <c r="X1646" t="str">
        <v>Queensland</v>
      </c>
      <c r="Y1646" t="str">
        <v>Australia</v>
      </c>
      <c r="Z1646">
        <v>5</v>
      </c>
      <c r="AA1646" s="3" t="str">
        <f t="shared" si="51"/>
        <v>0 to 10</v>
      </c>
      <c r="AP1646" s="6">
        <v>615</v>
      </c>
      <c r="AQ1646" s="6" t="s">
        <v>1355</v>
      </c>
    </row>
    <row r="1647" spans="1:43" x14ac:dyDescent="0.25">
      <c r="A1647">
        <v>1645</v>
      </c>
      <c r="B1647">
        <v>336</v>
      </c>
      <c r="C1647">
        <v>358</v>
      </c>
      <c r="D1647">
        <v>94</v>
      </c>
      <c r="E1647">
        <v>1</v>
      </c>
      <c r="F1647">
        <v>94</v>
      </c>
      <c r="G1647" t="str">
        <f>VLOOKUP($C1647,'Raw-products'!$A$2:$H$1261,MATCH(G$1,'Raw-products'!$A$1:$H$1,0))</f>
        <v>Shirt</v>
      </c>
      <c r="H1647" t="str">
        <f>VLOOKUP($C1647,'Raw-products'!$A$2:$H$1261,MATCH(H$1,'Raw-products'!$A$1:$H$1,0))</f>
        <v>Henley</v>
      </c>
      <c r="I1647" t="str">
        <f>VLOOKUP($C1647,'Raw-products'!$A$2:$H$1261,MATCH(I$1,'Raw-products'!$A$1:$H$1,0))</f>
        <v>L</v>
      </c>
      <c r="J1647" t="str">
        <f>VLOOKUP($C1647,'Raw-products'!$A$2:$H$1261,MATCH(J$1,'Raw-products'!$A$1:$H$1,0))</f>
        <v>orange</v>
      </c>
      <c r="K1647">
        <f>VLOOKUP($C1647,'Raw-products'!$A$2:$H$1261,MATCH(K$1,'Raw-products'!$A$1:$H$1,0))</f>
        <v>92</v>
      </c>
      <c r="L1647">
        <f>VLOOKUP($C1647,'Raw-products'!$A$2:$H$1261,MATCH(L$1,'Raw-products'!$A$1:$H$1,0))</f>
        <v>77</v>
      </c>
      <c r="M1647" s="5">
        <f t="shared" si="50"/>
        <v>7084</v>
      </c>
      <c r="N1647" cm="1">
        <f t="array" ref="N1647:Q1647">_xlfn.XLOOKUP($B1647,'Raw -orders'!$A:$A,'Raw -orders'!$B:$E)</f>
        <v>615</v>
      </c>
      <c r="O1647">
        <v>16829</v>
      </c>
      <c r="P1647" s="1">
        <v>44341</v>
      </c>
      <c r="Q1647" s="1">
        <v>44344</v>
      </c>
      <c r="R1647" t="str" cm="1">
        <f t="array" ref="R1647:Y1647">_xlfn.XLOOKUP($N1647,'Raw - customers'!$A:$A,'Raw - customers'!$B:$I)</f>
        <v>Jacquelin Santostefano.</v>
      </c>
      <c r="S1647" t="str">
        <v>Non-binary</v>
      </c>
      <c r="T1647">
        <v>42</v>
      </c>
      <c r="U1647" t="str">
        <v>04 Stewart WaySuite 826</v>
      </c>
      <c r="V1647">
        <v>5658</v>
      </c>
      <c r="W1647" t="str">
        <v>Willowmouth</v>
      </c>
      <c r="X1647" t="str">
        <v>Queensland</v>
      </c>
      <c r="Y1647" t="str">
        <v>Australia</v>
      </c>
      <c r="Z1647">
        <v>5</v>
      </c>
      <c r="AA1647" s="3" t="str">
        <f t="shared" si="51"/>
        <v>0 to 10</v>
      </c>
      <c r="AP1647" s="6">
        <v>615</v>
      </c>
      <c r="AQ1647" s="6" t="s">
        <v>1355</v>
      </c>
    </row>
    <row r="1648" spans="1:43" x14ac:dyDescent="0.25">
      <c r="A1648">
        <v>1646</v>
      </c>
      <c r="B1648">
        <v>336</v>
      </c>
      <c r="C1648">
        <v>620</v>
      </c>
      <c r="D1648">
        <v>112</v>
      </c>
      <c r="E1648">
        <v>2</v>
      </c>
      <c r="F1648">
        <v>224</v>
      </c>
      <c r="G1648" t="str">
        <f>VLOOKUP($C1648,'Raw-products'!$A$2:$H$1261,MATCH(G$1,'Raw-products'!$A$1:$H$1,0))</f>
        <v>Jacket</v>
      </c>
      <c r="H1648" t="str">
        <f>VLOOKUP($C1648,'Raw-products'!$A$2:$H$1261,MATCH(H$1,'Raw-products'!$A$1:$H$1,0))</f>
        <v>Cardigan</v>
      </c>
      <c r="I1648" t="str">
        <f>VLOOKUP($C1648,'Raw-products'!$A$2:$H$1261,MATCH(I$1,'Raw-products'!$A$1:$H$1,0))</f>
        <v>XS</v>
      </c>
      <c r="J1648" t="str">
        <f>VLOOKUP($C1648,'Raw-products'!$A$2:$H$1261,MATCH(J$1,'Raw-products'!$A$1:$H$1,0))</f>
        <v>indigo</v>
      </c>
      <c r="K1648">
        <f>VLOOKUP($C1648,'Raw-products'!$A$2:$H$1261,MATCH(K$1,'Raw-products'!$A$1:$H$1,0))</f>
        <v>118</v>
      </c>
      <c r="L1648">
        <f>VLOOKUP($C1648,'Raw-products'!$A$2:$H$1261,MATCH(L$1,'Raw-products'!$A$1:$H$1,0))</f>
        <v>70</v>
      </c>
      <c r="M1648" s="5">
        <f t="shared" si="50"/>
        <v>8260</v>
      </c>
      <c r="N1648" cm="1">
        <f t="array" ref="N1648:Q1648">_xlfn.XLOOKUP($B1648,'Raw -orders'!$A:$A,'Raw -orders'!$B:$E)</f>
        <v>615</v>
      </c>
      <c r="O1648">
        <v>16829</v>
      </c>
      <c r="P1648" s="1">
        <v>44341</v>
      </c>
      <c r="Q1648" s="1">
        <v>44344</v>
      </c>
      <c r="R1648" t="str" cm="1">
        <f t="array" ref="R1648:Y1648">_xlfn.XLOOKUP($N1648,'Raw - customers'!$A:$A,'Raw - customers'!$B:$I)</f>
        <v>Jacquelin Santostefano.</v>
      </c>
      <c r="S1648" t="str">
        <v>Non-binary</v>
      </c>
      <c r="T1648">
        <v>42</v>
      </c>
      <c r="U1648" t="str">
        <v>04 Stewart WaySuite 826</v>
      </c>
      <c r="V1648">
        <v>5658</v>
      </c>
      <c r="W1648" t="str">
        <v>Willowmouth</v>
      </c>
      <c r="X1648" t="str">
        <v>Queensland</v>
      </c>
      <c r="Y1648" t="str">
        <v>Australia</v>
      </c>
      <c r="Z1648">
        <v>5</v>
      </c>
      <c r="AA1648" s="3" t="str">
        <f t="shared" si="51"/>
        <v>0 to 10</v>
      </c>
      <c r="AP1648" s="6">
        <v>615</v>
      </c>
      <c r="AQ1648" s="6" t="s">
        <v>1355</v>
      </c>
    </row>
    <row r="1649" spans="1:43" x14ac:dyDescent="0.25">
      <c r="A1649">
        <v>1647</v>
      </c>
      <c r="B1649">
        <v>337</v>
      </c>
      <c r="C1649">
        <v>922</v>
      </c>
      <c r="D1649">
        <v>96</v>
      </c>
      <c r="E1649">
        <v>2</v>
      </c>
      <c r="F1649">
        <v>192</v>
      </c>
      <c r="G1649" t="str">
        <f>VLOOKUP($C1649,'Raw-products'!$A$2:$H$1261,MATCH(G$1,'Raw-products'!$A$1:$H$1,0))</f>
        <v>Trousers</v>
      </c>
      <c r="H1649" t="str">
        <f>VLOOKUP($C1649,'Raw-products'!$A$2:$H$1261,MATCH(H$1,'Raw-products'!$A$1:$H$1,0))</f>
        <v>Drawstring</v>
      </c>
      <c r="I1649" t="str">
        <f>VLOOKUP($C1649,'Raw-products'!$A$2:$H$1261,MATCH(I$1,'Raw-products'!$A$1:$H$1,0))</f>
        <v>M</v>
      </c>
      <c r="J1649" t="str">
        <f>VLOOKUP($C1649,'Raw-products'!$A$2:$H$1261,MATCH(J$1,'Raw-products'!$A$1:$H$1,0))</f>
        <v>yellow</v>
      </c>
      <c r="K1649">
        <f>VLOOKUP($C1649,'Raw-products'!$A$2:$H$1261,MATCH(K$1,'Raw-products'!$A$1:$H$1,0))</f>
        <v>104</v>
      </c>
      <c r="L1649">
        <f>VLOOKUP($C1649,'Raw-products'!$A$2:$H$1261,MATCH(L$1,'Raw-products'!$A$1:$H$1,0))</f>
        <v>55</v>
      </c>
      <c r="M1649" s="5">
        <f t="shared" si="50"/>
        <v>5720</v>
      </c>
      <c r="N1649" cm="1">
        <f t="array" ref="N1649:Q1649">_xlfn.XLOOKUP($B1649,'Raw -orders'!$A:$A,'Raw -orders'!$B:$E)</f>
        <v>341</v>
      </c>
      <c r="O1649">
        <v>49047</v>
      </c>
      <c r="P1649" s="1">
        <v>44410</v>
      </c>
      <c r="Q1649" s="1">
        <v>44412</v>
      </c>
      <c r="R1649" t="str" cm="1">
        <f t="array" ref="R1649:Y1649">_xlfn.XLOOKUP($N1649,'Raw - customers'!$A:$A,'Raw - customers'!$B:$I)</f>
        <v>Cherlyn Asmus</v>
      </c>
      <c r="S1649" t="str">
        <v>Female</v>
      </c>
      <c r="T1649">
        <v>34</v>
      </c>
      <c r="U1649" t="str">
        <v>003 Bruen DriveApt. 633</v>
      </c>
      <c r="V1649">
        <v>6522</v>
      </c>
      <c r="W1649" t="str">
        <v>Jasmineville</v>
      </c>
      <c r="X1649" t="str">
        <v>Victoria</v>
      </c>
      <c r="Y1649" t="str">
        <v>Australia</v>
      </c>
      <c r="Z1649">
        <v>8</v>
      </c>
      <c r="AA1649" s="3" t="str">
        <f t="shared" si="51"/>
        <v>0 to 10</v>
      </c>
      <c r="AP1649" s="6">
        <v>341</v>
      </c>
      <c r="AQ1649" s="6" t="s">
        <v>1396</v>
      </c>
    </row>
    <row r="1650" spans="1:43" x14ac:dyDescent="0.25">
      <c r="A1650">
        <v>1648</v>
      </c>
      <c r="B1650">
        <v>337</v>
      </c>
      <c r="C1650">
        <v>264</v>
      </c>
      <c r="D1650">
        <v>95</v>
      </c>
      <c r="E1650">
        <v>2</v>
      </c>
      <c r="F1650">
        <v>190</v>
      </c>
      <c r="G1650" t="str">
        <f>VLOOKUP($C1650,'Raw-products'!$A$2:$H$1261,MATCH(G$1,'Raw-products'!$A$1:$H$1,0))</f>
        <v>Shirt</v>
      </c>
      <c r="H1650" t="str">
        <f>VLOOKUP($C1650,'Raw-products'!$A$2:$H$1261,MATCH(H$1,'Raw-products'!$A$1:$H$1,0))</f>
        <v>Polo</v>
      </c>
      <c r="I1650" t="str">
        <f>VLOOKUP($C1650,'Raw-products'!$A$2:$H$1261,MATCH(I$1,'Raw-products'!$A$1:$H$1,0))</f>
        <v>XL</v>
      </c>
      <c r="J1650" t="str">
        <f>VLOOKUP($C1650,'Raw-products'!$A$2:$H$1261,MATCH(J$1,'Raw-products'!$A$1:$H$1,0))</f>
        <v>green</v>
      </c>
      <c r="K1650">
        <f>VLOOKUP($C1650,'Raw-products'!$A$2:$H$1261,MATCH(K$1,'Raw-products'!$A$1:$H$1,0))</f>
        <v>117</v>
      </c>
      <c r="L1650">
        <f>VLOOKUP($C1650,'Raw-products'!$A$2:$H$1261,MATCH(L$1,'Raw-products'!$A$1:$H$1,0))</f>
        <v>61</v>
      </c>
      <c r="M1650" s="5">
        <f t="shared" si="50"/>
        <v>7137</v>
      </c>
      <c r="N1650" cm="1">
        <f t="array" ref="N1650:Q1650">_xlfn.XLOOKUP($B1650,'Raw -orders'!$A:$A,'Raw -orders'!$B:$E)</f>
        <v>341</v>
      </c>
      <c r="O1650">
        <v>49047</v>
      </c>
      <c r="P1650" s="1">
        <v>44410</v>
      </c>
      <c r="Q1650" s="1">
        <v>44412</v>
      </c>
      <c r="R1650" t="str" cm="1">
        <f t="array" ref="R1650:Y1650">_xlfn.XLOOKUP($N1650,'Raw - customers'!$A:$A,'Raw - customers'!$B:$I)</f>
        <v>Cherlyn Asmus</v>
      </c>
      <c r="S1650" t="str">
        <v>Female</v>
      </c>
      <c r="T1650">
        <v>34</v>
      </c>
      <c r="U1650" t="str">
        <v>003 Bruen DriveApt. 633</v>
      </c>
      <c r="V1650">
        <v>6522</v>
      </c>
      <c r="W1650" t="str">
        <v>Jasmineville</v>
      </c>
      <c r="X1650" t="str">
        <v>Victoria</v>
      </c>
      <c r="Y1650" t="str">
        <v>Australia</v>
      </c>
      <c r="Z1650">
        <v>8</v>
      </c>
      <c r="AA1650" s="3" t="str">
        <f t="shared" si="51"/>
        <v>0 to 10</v>
      </c>
      <c r="AP1650" s="6">
        <v>341</v>
      </c>
      <c r="AQ1650" s="6" t="s">
        <v>1396</v>
      </c>
    </row>
    <row r="1651" spans="1:43" x14ac:dyDescent="0.25">
      <c r="A1651">
        <v>1649</v>
      </c>
      <c r="B1651">
        <v>337</v>
      </c>
      <c r="C1651">
        <v>161</v>
      </c>
      <c r="D1651">
        <v>91</v>
      </c>
      <c r="E1651">
        <v>1</v>
      </c>
      <c r="F1651">
        <v>91</v>
      </c>
      <c r="G1651" t="str">
        <f>VLOOKUP($C1651,'Raw-products'!$A$2:$H$1261,MATCH(G$1,'Raw-products'!$A$1:$H$1,0))</f>
        <v>Shirt</v>
      </c>
      <c r="H1651" t="str">
        <f>VLOOKUP($C1651,'Raw-products'!$A$2:$H$1261,MATCH(H$1,'Raw-products'!$A$1:$H$1,0))</f>
        <v>Linen</v>
      </c>
      <c r="I1651" t="str">
        <f>VLOOKUP($C1651,'Raw-products'!$A$2:$H$1261,MATCH(I$1,'Raw-products'!$A$1:$H$1,0))</f>
        <v>S</v>
      </c>
      <c r="J1651" t="str">
        <f>VLOOKUP($C1651,'Raw-products'!$A$2:$H$1261,MATCH(J$1,'Raw-products'!$A$1:$H$1,0))</f>
        <v>blue</v>
      </c>
      <c r="K1651">
        <f>VLOOKUP($C1651,'Raw-products'!$A$2:$H$1261,MATCH(K$1,'Raw-products'!$A$1:$H$1,0))</f>
        <v>116</v>
      </c>
      <c r="L1651">
        <f>VLOOKUP($C1651,'Raw-products'!$A$2:$H$1261,MATCH(L$1,'Raw-products'!$A$1:$H$1,0))</f>
        <v>77</v>
      </c>
      <c r="M1651" s="5">
        <f t="shared" si="50"/>
        <v>8932</v>
      </c>
      <c r="N1651" cm="1">
        <f t="array" ref="N1651:Q1651">_xlfn.XLOOKUP($B1651,'Raw -orders'!$A:$A,'Raw -orders'!$B:$E)</f>
        <v>341</v>
      </c>
      <c r="O1651">
        <v>49047</v>
      </c>
      <c r="P1651" s="1">
        <v>44410</v>
      </c>
      <c r="Q1651" s="1">
        <v>44412</v>
      </c>
      <c r="R1651" t="str" cm="1">
        <f t="array" ref="R1651:Y1651">_xlfn.XLOOKUP($N1651,'Raw - customers'!$A:$A,'Raw - customers'!$B:$I)</f>
        <v>Cherlyn Asmus</v>
      </c>
      <c r="S1651" t="str">
        <v>Female</v>
      </c>
      <c r="T1651">
        <v>34</v>
      </c>
      <c r="U1651" t="str">
        <v>003 Bruen DriveApt. 633</v>
      </c>
      <c r="V1651">
        <v>6522</v>
      </c>
      <c r="W1651" t="str">
        <v>Jasmineville</v>
      </c>
      <c r="X1651" t="str">
        <v>Victoria</v>
      </c>
      <c r="Y1651" t="str">
        <v>Australia</v>
      </c>
      <c r="Z1651">
        <v>8</v>
      </c>
      <c r="AA1651" s="3" t="str">
        <f t="shared" si="51"/>
        <v>0 to 10</v>
      </c>
      <c r="AP1651" s="6">
        <v>341</v>
      </c>
      <c r="AQ1651" s="6" t="s">
        <v>1396</v>
      </c>
    </row>
    <row r="1652" spans="1:43" x14ac:dyDescent="0.25">
      <c r="A1652">
        <v>1650</v>
      </c>
      <c r="B1652">
        <v>337</v>
      </c>
      <c r="C1652">
        <v>460</v>
      </c>
      <c r="D1652">
        <v>118</v>
      </c>
      <c r="E1652">
        <v>2</v>
      </c>
      <c r="F1652">
        <v>236</v>
      </c>
      <c r="G1652" t="str">
        <f>VLOOKUP($C1652,'Raw-products'!$A$2:$H$1261,MATCH(G$1,'Raw-products'!$A$1:$H$1,0))</f>
        <v>Jacket</v>
      </c>
      <c r="H1652" t="str">
        <f>VLOOKUP($C1652,'Raw-products'!$A$2:$H$1261,MATCH(H$1,'Raw-products'!$A$1:$H$1,0))</f>
        <v>Puffer</v>
      </c>
      <c r="I1652" t="str">
        <f>VLOOKUP($C1652,'Raw-products'!$A$2:$H$1261,MATCH(I$1,'Raw-products'!$A$1:$H$1,0))</f>
        <v>XS</v>
      </c>
      <c r="J1652" t="str">
        <f>VLOOKUP($C1652,'Raw-products'!$A$2:$H$1261,MATCH(J$1,'Raw-products'!$A$1:$H$1,0))</f>
        <v>orange</v>
      </c>
      <c r="K1652">
        <f>VLOOKUP($C1652,'Raw-products'!$A$2:$H$1261,MATCH(K$1,'Raw-products'!$A$1:$H$1,0))</f>
        <v>110</v>
      </c>
      <c r="L1652">
        <f>VLOOKUP($C1652,'Raw-products'!$A$2:$H$1261,MATCH(L$1,'Raw-products'!$A$1:$H$1,0))</f>
        <v>47</v>
      </c>
      <c r="M1652" s="5">
        <f t="shared" si="50"/>
        <v>5170</v>
      </c>
      <c r="N1652" cm="1">
        <f t="array" ref="N1652:Q1652">_xlfn.XLOOKUP($B1652,'Raw -orders'!$A:$A,'Raw -orders'!$B:$E)</f>
        <v>341</v>
      </c>
      <c r="O1652">
        <v>49047</v>
      </c>
      <c r="P1652" s="1">
        <v>44410</v>
      </c>
      <c r="Q1652" s="1">
        <v>44412</v>
      </c>
      <c r="R1652" t="str" cm="1">
        <f t="array" ref="R1652:Y1652">_xlfn.XLOOKUP($N1652,'Raw - customers'!$A:$A,'Raw - customers'!$B:$I)</f>
        <v>Cherlyn Asmus</v>
      </c>
      <c r="S1652" t="str">
        <v>Female</v>
      </c>
      <c r="T1652">
        <v>34</v>
      </c>
      <c r="U1652" t="str">
        <v>003 Bruen DriveApt. 633</v>
      </c>
      <c r="V1652">
        <v>6522</v>
      </c>
      <c r="W1652" t="str">
        <v>Jasmineville</v>
      </c>
      <c r="X1652" t="str">
        <v>Victoria</v>
      </c>
      <c r="Y1652" t="str">
        <v>Australia</v>
      </c>
      <c r="Z1652">
        <v>8</v>
      </c>
      <c r="AA1652" s="3" t="str">
        <f t="shared" si="51"/>
        <v>0 to 10</v>
      </c>
      <c r="AP1652" s="6">
        <v>341</v>
      </c>
      <c r="AQ1652" s="6" t="s">
        <v>1396</v>
      </c>
    </row>
    <row r="1653" spans="1:43" x14ac:dyDescent="0.25">
      <c r="A1653">
        <v>1651</v>
      </c>
      <c r="B1653">
        <v>337</v>
      </c>
      <c r="C1653">
        <v>389</v>
      </c>
      <c r="D1653">
        <v>119</v>
      </c>
      <c r="E1653">
        <v>1</v>
      </c>
      <c r="F1653">
        <v>119</v>
      </c>
      <c r="G1653" t="str">
        <f>VLOOKUP($C1653,'Raw-products'!$A$2:$H$1261,MATCH(G$1,'Raw-products'!$A$1:$H$1,0))</f>
        <v>Shirt</v>
      </c>
      <c r="H1653" t="str">
        <f>VLOOKUP($C1653,'Raw-products'!$A$2:$H$1261,MATCH(H$1,'Raw-products'!$A$1:$H$1,0))</f>
        <v>Casual Slim Fit</v>
      </c>
      <c r="I1653" t="str">
        <f>VLOOKUP($C1653,'Raw-products'!$A$2:$H$1261,MATCH(I$1,'Raw-products'!$A$1:$H$1,0))</f>
        <v>XL</v>
      </c>
      <c r="J1653" t="str">
        <f>VLOOKUP($C1653,'Raw-products'!$A$2:$H$1261,MATCH(J$1,'Raw-products'!$A$1:$H$1,0))</f>
        <v>red</v>
      </c>
      <c r="K1653">
        <f>VLOOKUP($C1653,'Raw-products'!$A$2:$H$1261,MATCH(K$1,'Raw-products'!$A$1:$H$1,0))</f>
        <v>113</v>
      </c>
      <c r="L1653">
        <f>VLOOKUP($C1653,'Raw-products'!$A$2:$H$1261,MATCH(L$1,'Raw-products'!$A$1:$H$1,0))</f>
        <v>47</v>
      </c>
      <c r="M1653" s="5">
        <f t="shared" si="50"/>
        <v>5311</v>
      </c>
      <c r="N1653" cm="1">
        <f t="array" ref="N1653:Q1653">_xlfn.XLOOKUP($B1653,'Raw -orders'!$A:$A,'Raw -orders'!$B:$E)</f>
        <v>341</v>
      </c>
      <c r="O1653">
        <v>49047</v>
      </c>
      <c r="P1653" s="1">
        <v>44410</v>
      </c>
      <c r="Q1653" s="1">
        <v>44412</v>
      </c>
      <c r="R1653" t="str" cm="1">
        <f t="array" ref="R1653:Y1653">_xlfn.XLOOKUP($N1653,'Raw - customers'!$A:$A,'Raw - customers'!$B:$I)</f>
        <v>Cherlyn Asmus</v>
      </c>
      <c r="S1653" t="str">
        <v>Female</v>
      </c>
      <c r="T1653">
        <v>34</v>
      </c>
      <c r="U1653" t="str">
        <v>003 Bruen DriveApt. 633</v>
      </c>
      <c r="V1653">
        <v>6522</v>
      </c>
      <c r="W1653" t="str">
        <v>Jasmineville</v>
      </c>
      <c r="X1653" t="str">
        <v>Victoria</v>
      </c>
      <c r="Y1653" t="str">
        <v>Australia</v>
      </c>
      <c r="Z1653">
        <v>8</v>
      </c>
      <c r="AA1653" s="3" t="str">
        <f t="shared" si="51"/>
        <v>0 to 10</v>
      </c>
      <c r="AP1653" s="6">
        <v>341</v>
      </c>
      <c r="AQ1653" s="6" t="s">
        <v>1396</v>
      </c>
    </row>
    <row r="1654" spans="1:43" x14ac:dyDescent="0.25">
      <c r="A1654">
        <v>1652</v>
      </c>
      <c r="B1654">
        <v>337</v>
      </c>
      <c r="C1654">
        <v>662</v>
      </c>
      <c r="D1654">
        <v>93</v>
      </c>
      <c r="E1654">
        <v>2</v>
      </c>
      <c r="F1654">
        <v>186</v>
      </c>
      <c r="G1654" t="str">
        <f>VLOOKUP($C1654,'Raw-products'!$A$2:$H$1261,MATCH(G$1,'Raw-products'!$A$1:$H$1,0))</f>
        <v>Jacket</v>
      </c>
      <c r="H1654" t="str">
        <f>VLOOKUP($C1654,'Raw-products'!$A$2:$H$1261,MATCH(H$1,'Raw-products'!$A$1:$H$1,0))</f>
        <v>Coach</v>
      </c>
      <c r="I1654" t="str">
        <f>VLOOKUP($C1654,'Raw-products'!$A$2:$H$1261,MATCH(I$1,'Raw-products'!$A$1:$H$1,0))</f>
        <v>M</v>
      </c>
      <c r="J1654" t="str">
        <f>VLOOKUP($C1654,'Raw-products'!$A$2:$H$1261,MATCH(J$1,'Raw-products'!$A$1:$H$1,0))</f>
        <v>violet</v>
      </c>
      <c r="K1654">
        <f>VLOOKUP($C1654,'Raw-products'!$A$2:$H$1261,MATCH(K$1,'Raw-products'!$A$1:$H$1,0))</f>
        <v>115</v>
      </c>
      <c r="L1654">
        <f>VLOOKUP($C1654,'Raw-products'!$A$2:$H$1261,MATCH(L$1,'Raw-products'!$A$1:$H$1,0))</f>
        <v>74</v>
      </c>
      <c r="M1654" s="5">
        <f t="shared" si="50"/>
        <v>8510</v>
      </c>
      <c r="N1654" cm="1">
        <f t="array" ref="N1654:Q1654">_xlfn.XLOOKUP($B1654,'Raw -orders'!$A:$A,'Raw -orders'!$B:$E)</f>
        <v>341</v>
      </c>
      <c r="O1654">
        <v>49047</v>
      </c>
      <c r="P1654" s="1">
        <v>44410</v>
      </c>
      <c r="Q1654" s="1">
        <v>44412</v>
      </c>
      <c r="R1654" t="str" cm="1">
        <f t="array" ref="R1654:Y1654">_xlfn.XLOOKUP($N1654,'Raw - customers'!$A:$A,'Raw - customers'!$B:$I)</f>
        <v>Cherlyn Asmus</v>
      </c>
      <c r="S1654" t="str">
        <v>Female</v>
      </c>
      <c r="T1654">
        <v>34</v>
      </c>
      <c r="U1654" t="str">
        <v>003 Bruen DriveApt. 633</v>
      </c>
      <c r="V1654">
        <v>6522</v>
      </c>
      <c r="W1654" t="str">
        <v>Jasmineville</v>
      </c>
      <c r="X1654" t="str">
        <v>Victoria</v>
      </c>
      <c r="Y1654" t="str">
        <v>Australia</v>
      </c>
      <c r="Z1654">
        <v>8</v>
      </c>
      <c r="AA1654" s="3" t="str">
        <f t="shared" si="51"/>
        <v>0 to 10</v>
      </c>
      <c r="AP1654" s="6">
        <v>341</v>
      </c>
      <c r="AQ1654" s="6" t="s">
        <v>1396</v>
      </c>
    </row>
    <row r="1655" spans="1:43" x14ac:dyDescent="0.25">
      <c r="A1655">
        <v>1653</v>
      </c>
      <c r="B1655">
        <v>338</v>
      </c>
      <c r="C1655">
        <v>1183</v>
      </c>
      <c r="D1655">
        <v>99</v>
      </c>
      <c r="E1655">
        <v>2</v>
      </c>
      <c r="F1655">
        <v>198</v>
      </c>
      <c r="G1655" t="str">
        <f>VLOOKUP($C1655,'Raw-products'!$A$2:$H$1261,MATCH(G$1,'Raw-products'!$A$1:$H$1,0))</f>
        <v>Trousers</v>
      </c>
      <c r="H1655" t="str">
        <f>VLOOKUP($C1655,'Raw-products'!$A$2:$H$1261,MATCH(H$1,'Raw-products'!$A$1:$H$1,0))</f>
        <v>High-Waisted</v>
      </c>
      <c r="I1655" t="str">
        <f>VLOOKUP($C1655,'Raw-products'!$A$2:$H$1261,MATCH(I$1,'Raw-products'!$A$1:$H$1,0))</f>
        <v>L</v>
      </c>
      <c r="J1655" t="str">
        <f>VLOOKUP($C1655,'Raw-products'!$A$2:$H$1261,MATCH(J$1,'Raw-products'!$A$1:$H$1,0))</f>
        <v>indigo</v>
      </c>
      <c r="K1655">
        <f>VLOOKUP($C1655,'Raw-products'!$A$2:$H$1261,MATCH(K$1,'Raw-products'!$A$1:$H$1,0))</f>
        <v>98</v>
      </c>
      <c r="L1655">
        <f>VLOOKUP($C1655,'Raw-products'!$A$2:$H$1261,MATCH(L$1,'Raw-products'!$A$1:$H$1,0))</f>
        <v>55</v>
      </c>
      <c r="M1655" s="5">
        <f t="shared" si="50"/>
        <v>5390</v>
      </c>
      <c r="N1655" cm="1">
        <f t="array" ref="N1655:Q1655">_xlfn.XLOOKUP($B1655,'Raw -orders'!$A:$A,'Raw -orders'!$B:$E)</f>
        <v>630</v>
      </c>
      <c r="O1655">
        <v>12762</v>
      </c>
      <c r="P1655" s="1">
        <v>44222</v>
      </c>
      <c r="Q1655" s="1">
        <v>44240</v>
      </c>
      <c r="R1655" t="str" cm="1">
        <f t="array" ref="R1655:Y1655">_xlfn.XLOOKUP($N1655,'Raw - customers'!$A:$A,'Raw - customers'!$B:$I)</f>
        <v>Nicholle Coom</v>
      </c>
      <c r="S1655" t="str">
        <v>Male</v>
      </c>
      <c r="T1655">
        <v>49</v>
      </c>
      <c r="U1655" t="str">
        <v>0663 Hayley TerraceApt. 069</v>
      </c>
      <c r="V1655">
        <v>6519</v>
      </c>
      <c r="W1655" t="str">
        <v>New Madisonborough</v>
      </c>
      <c r="X1655" t="str">
        <v>Victoria</v>
      </c>
      <c r="Y1655" t="str">
        <v>Australia</v>
      </c>
      <c r="Z1655">
        <v>1</v>
      </c>
      <c r="AA1655" s="3" t="str">
        <f t="shared" si="51"/>
        <v>10 to 20</v>
      </c>
      <c r="AP1655" s="6">
        <v>630</v>
      </c>
      <c r="AQ1655" s="6" t="s">
        <v>1396</v>
      </c>
    </row>
    <row r="1656" spans="1:43" x14ac:dyDescent="0.25">
      <c r="A1656">
        <v>1654</v>
      </c>
      <c r="B1656">
        <v>338</v>
      </c>
      <c r="C1656">
        <v>640</v>
      </c>
      <c r="D1656">
        <v>93</v>
      </c>
      <c r="E1656">
        <v>1</v>
      </c>
      <c r="F1656">
        <v>93</v>
      </c>
      <c r="G1656" t="str">
        <f>VLOOKUP($C1656,'Raw-products'!$A$2:$H$1261,MATCH(G$1,'Raw-products'!$A$1:$H$1,0))</f>
        <v>Jacket</v>
      </c>
      <c r="H1656" t="str">
        <f>VLOOKUP($C1656,'Raw-products'!$A$2:$H$1261,MATCH(H$1,'Raw-products'!$A$1:$H$1,0))</f>
        <v>Coach</v>
      </c>
      <c r="I1656" t="str">
        <f>VLOOKUP($C1656,'Raw-products'!$A$2:$H$1261,MATCH(I$1,'Raw-products'!$A$1:$H$1,0))</f>
        <v>XS</v>
      </c>
      <c r="J1656" t="str">
        <f>VLOOKUP($C1656,'Raw-products'!$A$2:$H$1261,MATCH(J$1,'Raw-products'!$A$1:$H$1,0))</f>
        <v>yellow</v>
      </c>
      <c r="K1656">
        <f>VLOOKUP($C1656,'Raw-products'!$A$2:$H$1261,MATCH(K$1,'Raw-products'!$A$1:$H$1,0))</f>
        <v>115</v>
      </c>
      <c r="L1656">
        <f>VLOOKUP($C1656,'Raw-products'!$A$2:$H$1261,MATCH(L$1,'Raw-products'!$A$1:$H$1,0))</f>
        <v>52</v>
      </c>
      <c r="M1656" s="5">
        <f t="shared" si="50"/>
        <v>5980</v>
      </c>
      <c r="N1656" cm="1">
        <f t="array" ref="N1656:Q1656">_xlfn.XLOOKUP($B1656,'Raw -orders'!$A:$A,'Raw -orders'!$B:$E)</f>
        <v>630</v>
      </c>
      <c r="O1656">
        <v>12762</v>
      </c>
      <c r="P1656" s="1">
        <v>44222</v>
      </c>
      <c r="Q1656" s="1">
        <v>44240</v>
      </c>
      <c r="R1656" t="str" cm="1">
        <f t="array" ref="R1656:Y1656">_xlfn.XLOOKUP($N1656,'Raw - customers'!$A:$A,'Raw - customers'!$B:$I)</f>
        <v>Nicholle Coom</v>
      </c>
      <c r="S1656" t="str">
        <v>Male</v>
      </c>
      <c r="T1656">
        <v>49</v>
      </c>
      <c r="U1656" t="str">
        <v>0663 Hayley TerraceApt. 069</v>
      </c>
      <c r="V1656">
        <v>6519</v>
      </c>
      <c r="W1656" t="str">
        <v>New Madisonborough</v>
      </c>
      <c r="X1656" t="str">
        <v>Victoria</v>
      </c>
      <c r="Y1656" t="str">
        <v>Australia</v>
      </c>
      <c r="Z1656">
        <v>1</v>
      </c>
      <c r="AA1656" s="3" t="str">
        <f t="shared" si="51"/>
        <v>10 to 20</v>
      </c>
      <c r="AP1656" s="6">
        <v>630</v>
      </c>
      <c r="AQ1656" s="6" t="s">
        <v>1396</v>
      </c>
    </row>
    <row r="1657" spans="1:43" x14ac:dyDescent="0.25">
      <c r="A1657">
        <v>1655</v>
      </c>
      <c r="B1657">
        <v>338</v>
      </c>
      <c r="C1657">
        <v>805</v>
      </c>
      <c r="D1657">
        <v>117</v>
      </c>
      <c r="E1657">
        <v>2</v>
      </c>
      <c r="F1657">
        <v>234</v>
      </c>
      <c r="G1657" t="str">
        <f>VLOOKUP($C1657,'Raw-products'!$A$2:$H$1261,MATCH(G$1,'Raw-products'!$A$1:$H$1,0))</f>
        <v>Jacket</v>
      </c>
      <c r="H1657" t="str">
        <f>VLOOKUP($C1657,'Raw-products'!$A$2:$H$1261,MATCH(H$1,'Raw-products'!$A$1:$H$1,0))</f>
        <v>Shearling</v>
      </c>
      <c r="I1657" t="str">
        <f>VLOOKUP($C1657,'Raw-products'!$A$2:$H$1261,MATCH(I$1,'Raw-products'!$A$1:$H$1,0))</f>
        <v>XS</v>
      </c>
      <c r="J1657" t="str">
        <f>VLOOKUP($C1657,'Raw-products'!$A$2:$H$1261,MATCH(J$1,'Raw-products'!$A$1:$H$1,0))</f>
        <v>red</v>
      </c>
      <c r="K1657">
        <f>VLOOKUP($C1657,'Raw-products'!$A$2:$H$1261,MATCH(K$1,'Raw-products'!$A$1:$H$1,0))</f>
        <v>95</v>
      </c>
      <c r="L1657">
        <f>VLOOKUP($C1657,'Raw-products'!$A$2:$H$1261,MATCH(L$1,'Raw-products'!$A$1:$H$1,0))</f>
        <v>74</v>
      </c>
      <c r="M1657" s="5">
        <f t="shared" si="50"/>
        <v>7030</v>
      </c>
      <c r="N1657" cm="1">
        <f t="array" ref="N1657:Q1657">_xlfn.XLOOKUP($B1657,'Raw -orders'!$A:$A,'Raw -orders'!$B:$E)</f>
        <v>630</v>
      </c>
      <c r="O1657">
        <v>12762</v>
      </c>
      <c r="P1657" s="1">
        <v>44222</v>
      </c>
      <c r="Q1657" s="1">
        <v>44240</v>
      </c>
      <c r="R1657" t="str" cm="1">
        <f t="array" ref="R1657:Y1657">_xlfn.XLOOKUP($N1657,'Raw - customers'!$A:$A,'Raw - customers'!$B:$I)</f>
        <v>Nicholle Coom</v>
      </c>
      <c r="S1657" t="str">
        <v>Male</v>
      </c>
      <c r="T1657">
        <v>49</v>
      </c>
      <c r="U1657" t="str">
        <v>0663 Hayley TerraceApt. 069</v>
      </c>
      <c r="V1657">
        <v>6519</v>
      </c>
      <c r="W1657" t="str">
        <v>New Madisonborough</v>
      </c>
      <c r="X1657" t="str">
        <v>Victoria</v>
      </c>
      <c r="Y1657" t="str">
        <v>Australia</v>
      </c>
      <c r="Z1657">
        <v>1</v>
      </c>
      <c r="AA1657" s="3" t="str">
        <f t="shared" si="51"/>
        <v>10 to 20</v>
      </c>
      <c r="AP1657" s="6">
        <v>630</v>
      </c>
      <c r="AQ1657" s="6" t="s">
        <v>1396</v>
      </c>
    </row>
    <row r="1658" spans="1:43" x14ac:dyDescent="0.25">
      <c r="A1658">
        <v>1656</v>
      </c>
      <c r="B1658">
        <v>338</v>
      </c>
      <c r="C1658">
        <v>383</v>
      </c>
      <c r="D1658">
        <v>94</v>
      </c>
      <c r="E1658">
        <v>2</v>
      </c>
      <c r="F1658">
        <v>188</v>
      </c>
      <c r="G1658" t="str">
        <f>VLOOKUP($C1658,'Raw-products'!$A$2:$H$1261,MATCH(G$1,'Raw-products'!$A$1:$H$1,0))</f>
        <v>Shirt</v>
      </c>
      <c r="H1658" t="str">
        <f>VLOOKUP($C1658,'Raw-products'!$A$2:$H$1261,MATCH(H$1,'Raw-products'!$A$1:$H$1,0))</f>
        <v>Henley</v>
      </c>
      <c r="I1658" t="str">
        <f>VLOOKUP($C1658,'Raw-products'!$A$2:$H$1261,MATCH(I$1,'Raw-products'!$A$1:$H$1,0))</f>
        <v>L</v>
      </c>
      <c r="J1658" t="str">
        <f>VLOOKUP($C1658,'Raw-products'!$A$2:$H$1261,MATCH(J$1,'Raw-products'!$A$1:$H$1,0))</f>
        <v>violet</v>
      </c>
      <c r="K1658">
        <f>VLOOKUP($C1658,'Raw-products'!$A$2:$H$1261,MATCH(K$1,'Raw-products'!$A$1:$H$1,0))</f>
        <v>92</v>
      </c>
      <c r="L1658">
        <f>VLOOKUP($C1658,'Raw-products'!$A$2:$H$1261,MATCH(L$1,'Raw-products'!$A$1:$H$1,0))</f>
        <v>51</v>
      </c>
      <c r="M1658" s="5">
        <f t="shared" si="50"/>
        <v>4692</v>
      </c>
      <c r="N1658" cm="1">
        <f t="array" ref="N1658:Q1658">_xlfn.XLOOKUP($B1658,'Raw -orders'!$A:$A,'Raw -orders'!$B:$E)</f>
        <v>630</v>
      </c>
      <c r="O1658">
        <v>12762</v>
      </c>
      <c r="P1658" s="1">
        <v>44222</v>
      </c>
      <c r="Q1658" s="1">
        <v>44240</v>
      </c>
      <c r="R1658" t="str" cm="1">
        <f t="array" ref="R1658:Y1658">_xlfn.XLOOKUP($N1658,'Raw - customers'!$A:$A,'Raw - customers'!$B:$I)</f>
        <v>Nicholle Coom</v>
      </c>
      <c r="S1658" t="str">
        <v>Male</v>
      </c>
      <c r="T1658">
        <v>49</v>
      </c>
      <c r="U1658" t="str">
        <v>0663 Hayley TerraceApt. 069</v>
      </c>
      <c r="V1658">
        <v>6519</v>
      </c>
      <c r="W1658" t="str">
        <v>New Madisonborough</v>
      </c>
      <c r="X1658" t="str">
        <v>Victoria</v>
      </c>
      <c r="Y1658" t="str">
        <v>Australia</v>
      </c>
      <c r="Z1658">
        <v>1</v>
      </c>
      <c r="AA1658" s="3" t="str">
        <f t="shared" si="51"/>
        <v>10 to 20</v>
      </c>
      <c r="AP1658" s="6">
        <v>630</v>
      </c>
      <c r="AQ1658" s="6" t="s">
        <v>1396</v>
      </c>
    </row>
    <row r="1659" spans="1:43" x14ac:dyDescent="0.25">
      <c r="A1659">
        <v>1657</v>
      </c>
      <c r="B1659">
        <v>338</v>
      </c>
      <c r="C1659">
        <v>125</v>
      </c>
      <c r="D1659">
        <v>92</v>
      </c>
      <c r="E1659">
        <v>2</v>
      </c>
      <c r="F1659">
        <v>184</v>
      </c>
      <c r="G1659" t="str">
        <f>VLOOKUP($C1659,'Raw-products'!$A$2:$H$1261,MATCH(G$1,'Raw-products'!$A$1:$H$1,0))</f>
        <v>Shirt</v>
      </c>
      <c r="H1659" t="str">
        <f>VLOOKUP($C1659,'Raw-products'!$A$2:$H$1261,MATCH(H$1,'Raw-products'!$A$1:$H$1,0))</f>
        <v>Denim</v>
      </c>
      <c r="I1659" t="str">
        <f>VLOOKUP($C1659,'Raw-products'!$A$2:$H$1261,MATCH(I$1,'Raw-products'!$A$1:$H$1,0))</f>
        <v>XS</v>
      </c>
      <c r="J1659" t="str">
        <f>VLOOKUP($C1659,'Raw-products'!$A$2:$H$1261,MATCH(J$1,'Raw-products'!$A$1:$H$1,0))</f>
        <v>blue</v>
      </c>
      <c r="K1659">
        <f>VLOOKUP($C1659,'Raw-products'!$A$2:$H$1261,MATCH(K$1,'Raw-products'!$A$1:$H$1,0))</f>
        <v>115</v>
      </c>
      <c r="L1659">
        <f>VLOOKUP($C1659,'Raw-products'!$A$2:$H$1261,MATCH(L$1,'Raw-products'!$A$1:$H$1,0))</f>
        <v>76</v>
      </c>
      <c r="M1659" s="5">
        <f t="shared" si="50"/>
        <v>8740</v>
      </c>
      <c r="N1659" cm="1">
        <f t="array" ref="N1659:Q1659">_xlfn.XLOOKUP($B1659,'Raw -orders'!$A:$A,'Raw -orders'!$B:$E)</f>
        <v>630</v>
      </c>
      <c r="O1659">
        <v>12762</v>
      </c>
      <c r="P1659" s="1">
        <v>44222</v>
      </c>
      <c r="Q1659" s="1">
        <v>44240</v>
      </c>
      <c r="R1659" t="str" cm="1">
        <f t="array" ref="R1659:Y1659">_xlfn.XLOOKUP($N1659,'Raw - customers'!$A:$A,'Raw - customers'!$B:$I)</f>
        <v>Nicholle Coom</v>
      </c>
      <c r="S1659" t="str">
        <v>Male</v>
      </c>
      <c r="T1659">
        <v>49</v>
      </c>
      <c r="U1659" t="str">
        <v>0663 Hayley TerraceApt. 069</v>
      </c>
      <c r="V1659">
        <v>6519</v>
      </c>
      <c r="W1659" t="str">
        <v>New Madisonborough</v>
      </c>
      <c r="X1659" t="str">
        <v>Victoria</v>
      </c>
      <c r="Y1659" t="str">
        <v>Australia</v>
      </c>
      <c r="Z1659">
        <v>1</v>
      </c>
      <c r="AA1659" s="3" t="str">
        <f t="shared" si="51"/>
        <v>10 to 20</v>
      </c>
      <c r="AP1659" s="6">
        <v>630</v>
      </c>
      <c r="AQ1659" s="6" t="s">
        <v>1396</v>
      </c>
    </row>
    <row r="1660" spans="1:43" x14ac:dyDescent="0.25">
      <c r="A1660">
        <v>1658</v>
      </c>
      <c r="B1660">
        <v>339</v>
      </c>
      <c r="C1660">
        <v>525</v>
      </c>
      <c r="D1660">
        <v>98</v>
      </c>
      <c r="E1660">
        <v>2</v>
      </c>
      <c r="F1660">
        <v>196</v>
      </c>
      <c r="G1660" t="str">
        <f>VLOOKUP($C1660,'Raw-products'!$A$2:$H$1261,MATCH(G$1,'Raw-products'!$A$1:$H$1,0))</f>
        <v>Jacket</v>
      </c>
      <c r="H1660" t="str">
        <f>VLOOKUP($C1660,'Raw-products'!$A$2:$H$1261,MATCH(H$1,'Raw-products'!$A$1:$H$1,0))</f>
        <v>Leather</v>
      </c>
      <c r="I1660" t="str">
        <f>VLOOKUP($C1660,'Raw-products'!$A$2:$H$1261,MATCH(I$1,'Raw-products'!$A$1:$H$1,0))</f>
        <v>XS</v>
      </c>
      <c r="J1660" t="str">
        <f>VLOOKUP($C1660,'Raw-products'!$A$2:$H$1261,MATCH(J$1,'Raw-products'!$A$1:$H$1,0))</f>
        <v>red</v>
      </c>
      <c r="K1660">
        <f>VLOOKUP($C1660,'Raw-products'!$A$2:$H$1261,MATCH(K$1,'Raw-products'!$A$1:$H$1,0))</f>
        <v>113</v>
      </c>
      <c r="L1660">
        <f>VLOOKUP($C1660,'Raw-products'!$A$2:$H$1261,MATCH(L$1,'Raw-products'!$A$1:$H$1,0))</f>
        <v>67</v>
      </c>
      <c r="M1660" s="5">
        <f t="shared" si="50"/>
        <v>7571</v>
      </c>
      <c r="N1660" cm="1">
        <f t="array" ref="N1660:Q1660">_xlfn.XLOOKUP($B1660,'Raw -orders'!$A:$A,'Raw -orders'!$B:$E)</f>
        <v>409</v>
      </c>
      <c r="O1660">
        <v>15556</v>
      </c>
      <c r="P1660" s="1">
        <v>44292</v>
      </c>
      <c r="Q1660" s="1">
        <v>44299</v>
      </c>
      <c r="R1660" t="str" cm="1">
        <f t="array" ref="R1660:Y1660">_xlfn.XLOOKUP($N1660,'Raw - customers'!$A:$A,'Raw - customers'!$B:$I)</f>
        <v>Alphonse Galego</v>
      </c>
      <c r="S1660" t="str">
        <v>Male</v>
      </c>
      <c r="T1660">
        <v>75</v>
      </c>
      <c r="U1660" t="str">
        <v>553 Alexander TrailSuite 694</v>
      </c>
      <c r="V1660">
        <v>134</v>
      </c>
      <c r="W1660" t="str">
        <v>New Chase</v>
      </c>
      <c r="X1660" t="str">
        <v>Australian Capital Territory</v>
      </c>
      <c r="Y1660" t="str">
        <v>Australia</v>
      </c>
      <c r="Z1660">
        <v>4</v>
      </c>
      <c r="AA1660" s="3" t="str">
        <f t="shared" si="51"/>
        <v>0 to 10</v>
      </c>
      <c r="AP1660" s="6">
        <v>409</v>
      </c>
      <c r="AQ1660" s="6" t="s">
        <v>1350</v>
      </c>
    </row>
    <row r="1661" spans="1:43" x14ac:dyDescent="0.25">
      <c r="A1661">
        <v>1659</v>
      </c>
      <c r="B1661">
        <v>339</v>
      </c>
      <c r="C1661">
        <v>451</v>
      </c>
      <c r="D1661">
        <v>107</v>
      </c>
      <c r="E1661">
        <v>1</v>
      </c>
      <c r="F1661">
        <v>107</v>
      </c>
      <c r="G1661" t="str">
        <f>VLOOKUP($C1661,'Raw-products'!$A$2:$H$1261,MATCH(G$1,'Raw-products'!$A$1:$H$1,0))</f>
        <v>Jacket</v>
      </c>
      <c r="H1661" t="str">
        <f>VLOOKUP($C1661,'Raw-products'!$A$2:$H$1261,MATCH(H$1,'Raw-products'!$A$1:$H$1,0))</f>
        <v>Denim</v>
      </c>
      <c r="I1661" t="str">
        <f>VLOOKUP($C1661,'Raw-products'!$A$2:$H$1261,MATCH(I$1,'Raw-products'!$A$1:$H$1,0))</f>
        <v>S</v>
      </c>
      <c r="J1661" t="str">
        <f>VLOOKUP($C1661,'Raw-products'!$A$2:$H$1261,MATCH(J$1,'Raw-products'!$A$1:$H$1,0))</f>
        <v>violet</v>
      </c>
      <c r="K1661">
        <f>VLOOKUP($C1661,'Raw-products'!$A$2:$H$1261,MATCH(K$1,'Raw-products'!$A$1:$H$1,0))</f>
        <v>92</v>
      </c>
      <c r="L1661">
        <f>VLOOKUP($C1661,'Raw-products'!$A$2:$H$1261,MATCH(L$1,'Raw-products'!$A$1:$H$1,0))</f>
        <v>73</v>
      </c>
      <c r="M1661" s="5">
        <f t="shared" si="50"/>
        <v>6716</v>
      </c>
      <c r="N1661" cm="1">
        <f t="array" ref="N1661:Q1661">_xlfn.XLOOKUP($B1661,'Raw -orders'!$A:$A,'Raw -orders'!$B:$E)</f>
        <v>409</v>
      </c>
      <c r="O1661">
        <v>15556</v>
      </c>
      <c r="P1661" s="1">
        <v>44292</v>
      </c>
      <c r="Q1661" s="1">
        <v>44299</v>
      </c>
      <c r="R1661" t="str" cm="1">
        <f t="array" ref="R1661:Y1661">_xlfn.XLOOKUP($N1661,'Raw - customers'!$A:$A,'Raw - customers'!$B:$I)</f>
        <v>Alphonse Galego</v>
      </c>
      <c r="S1661" t="str">
        <v>Male</v>
      </c>
      <c r="T1661">
        <v>75</v>
      </c>
      <c r="U1661" t="str">
        <v>553 Alexander TrailSuite 694</v>
      </c>
      <c r="V1661">
        <v>134</v>
      </c>
      <c r="W1661" t="str">
        <v>New Chase</v>
      </c>
      <c r="X1661" t="str">
        <v>Australian Capital Territory</v>
      </c>
      <c r="Y1661" t="str">
        <v>Australia</v>
      </c>
      <c r="Z1661">
        <v>4</v>
      </c>
      <c r="AA1661" s="3" t="str">
        <f t="shared" si="51"/>
        <v>0 to 10</v>
      </c>
      <c r="AP1661" s="6">
        <v>409</v>
      </c>
      <c r="AQ1661" s="6" t="s">
        <v>1350</v>
      </c>
    </row>
    <row r="1662" spans="1:43" x14ac:dyDescent="0.25">
      <c r="A1662">
        <v>1660</v>
      </c>
      <c r="B1662">
        <v>339</v>
      </c>
      <c r="C1662">
        <v>383</v>
      </c>
      <c r="D1662">
        <v>94</v>
      </c>
      <c r="E1662">
        <v>2</v>
      </c>
      <c r="F1662">
        <v>188</v>
      </c>
      <c r="G1662" t="str">
        <f>VLOOKUP($C1662,'Raw-products'!$A$2:$H$1261,MATCH(G$1,'Raw-products'!$A$1:$H$1,0))</f>
        <v>Shirt</v>
      </c>
      <c r="H1662" t="str">
        <f>VLOOKUP($C1662,'Raw-products'!$A$2:$H$1261,MATCH(H$1,'Raw-products'!$A$1:$H$1,0))</f>
        <v>Henley</v>
      </c>
      <c r="I1662" t="str">
        <f>VLOOKUP($C1662,'Raw-products'!$A$2:$H$1261,MATCH(I$1,'Raw-products'!$A$1:$H$1,0))</f>
        <v>L</v>
      </c>
      <c r="J1662" t="str">
        <f>VLOOKUP($C1662,'Raw-products'!$A$2:$H$1261,MATCH(J$1,'Raw-products'!$A$1:$H$1,0))</f>
        <v>violet</v>
      </c>
      <c r="K1662">
        <f>VLOOKUP($C1662,'Raw-products'!$A$2:$H$1261,MATCH(K$1,'Raw-products'!$A$1:$H$1,0))</f>
        <v>92</v>
      </c>
      <c r="L1662">
        <f>VLOOKUP($C1662,'Raw-products'!$A$2:$H$1261,MATCH(L$1,'Raw-products'!$A$1:$H$1,0))</f>
        <v>51</v>
      </c>
      <c r="M1662" s="5">
        <f t="shared" si="50"/>
        <v>4692</v>
      </c>
      <c r="N1662" cm="1">
        <f t="array" ref="N1662:Q1662">_xlfn.XLOOKUP($B1662,'Raw -orders'!$A:$A,'Raw -orders'!$B:$E)</f>
        <v>409</v>
      </c>
      <c r="O1662">
        <v>15556</v>
      </c>
      <c r="P1662" s="1">
        <v>44292</v>
      </c>
      <c r="Q1662" s="1">
        <v>44299</v>
      </c>
      <c r="R1662" t="str" cm="1">
        <f t="array" ref="R1662:Y1662">_xlfn.XLOOKUP($N1662,'Raw - customers'!$A:$A,'Raw - customers'!$B:$I)</f>
        <v>Alphonse Galego</v>
      </c>
      <c r="S1662" t="str">
        <v>Male</v>
      </c>
      <c r="T1662">
        <v>75</v>
      </c>
      <c r="U1662" t="str">
        <v>553 Alexander TrailSuite 694</v>
      </c>
      <c r="V1662">
        <v>134</v>
      </c>
      <c r="W1662" t="str">
        <v>New Chase</v>
      </c>
      <c r="X1662" t="str">
        <v>Australian Capital Territory</v>
      </c>
      <c r="Y1662" t="str">
        <v>Australia</v>
      </c>
      <c r="Z1662">
        <v>4</v>
      </c>
      <c r="AA1662" s="3" t="str">
        <f t="shared" si="51"/>
        <v>0 to 10</v>
      </c>
      <c r="AP1662" s="6">
        <v>409</v>
      </c>
      <c r="AQ1662" s="6" t="s">
        <v>1350</v>
      </c>
    </row>
    <row r="1663" spans="1:43" x14ac:dyDescent="0.25">
      <c r="A1663">
        <v>1661</v>
      </c>
      <c r="B1663">
        <v>339</v>
      </c>
      <c r="C1663">
        <v>651</v>
      </c>
      <c r="D1663">
        <v>93</v>
      </c>
      <c r="E1663">
        <v>1</v>
      </c>
      <c r="F1663">
        <v>93</v>
      </c>
      <c r="G1663" t="str">
        <f>VLOOKUP($C1663,'Raw-products'!$A$2:$H$1261,MATCH(G$1,'Raw-products'!$A$1:$H$1,0))</f>
        <v>Jacket</v>
      </c>
      <c r="H1663" t="str">
        <f>VLOOKUP($C1663,'Raw-products'!$A$2:$H$1261,MATCH(H$1,'Raw-products'!$A$1:$H$1,0))</f>
        <v>Coach</v>
      </c>
      <c r="I1663" t="str">
        <f>VLOOKUP($C1663,'Raw-products'!$A$2:$H$1261,MATCH(I$1,'Raw-products'!$A$1:$H$1,0))</f>
        <v>S</v>
      </c>
      <c r="J1663" t="str">
        <f>VLOOKUP($C1663,'Raw-products'!$A$2:$H$1261,MATCH(J$1,'Raw-products'!$A$1:$H$1,0))</f>
        <v>blue</v>
      </c>
      <c r="K1663">
        <f>VLOOKUP($C1663,'Raw-products'!$A$2:$H$1261,MATCH(K$1,'Raw-products'!$A$1:$H$1,0))</f>
        <v>115</v>
      </c>
      <c r="L1663">
        <f>VLOOKUP($C1663,'Raw-products'!$A$2:$H$1261,MATCH(L$1,'Raw-products'!$A$1:$H$1,0))</f>
        <v>47</v>
      </c>
      <c r="M1663" s="5">
        <f t="shared" si="50"/>
        <v>5405</v>
      </c>
      <c r="N1663" cm="1">
        <f t="array" ref="N1663:Q1663">_xlfn.XLOOKUP($B1663,'Raw -orders'!$A:$A,'Raw -orders'!$B:$E)</f>
        <v>409</v>
      </c>
      <c r="O1663">
        <v>15556</v>
      </c>
      <c r="P1663" s="1">
        <v>44292</v>
      </c>
      <c r="Q1663" s="1">
        <v>44299</v>
      </c>
      <c r="R1663" t="str" cm="1">
        <f t="array" ref="R1663:Y1663">_xlfn.XLOOKUP($N1663,'Raw - customers'!$A:$A,'Raw - customers'!$B:$I)</f>
        <v>Alphonse Galego</v>
      </c>
      <c r="S1663" t="str">
        <v>Male</v>
      </c>
      <c r="T1663">
        <v>75</v>
      </c>
      <c r="U1663" t="str">
        <v>553 Alexander TrailSuite 694</v>
      </c>
      <c r="V1663">
        <v>134</v>
      </c>
      <c r="W1663" t="str">
        <v>New Chase</v>
      </c>
      <c r="X1663" t="str">
        <v>Australian Capital Territory</v>
      </c>
      <c r="Y1663" t="str">
        <v>Australia</v>
      </c>
      <c r="Z1663">
        <v>4</v>
      </c>
      <c r="AA1663" s="3" t="str">
        <f t="shared" si="51"/>
        <v>0 to 10</v>
      </c>
      <c r="AP1663" s="6">
        <v>409</v>
      </c>
      <c r="AQ1663" s="6" t="s">
        <v>1350</v>
      </c>
    </row>
    <row r="1664" spans="1:43" x14ac:dyDescent="0.25">
      <c r="A1664">
        <v>1662</v>
      </c>
      <c r="B1664">
        <v>339</v>
      </c>
      <c r="C1664">
        <v>762</v>
      </c>
      <c r="D1664">
        <v>109</v>
      </c>
      <c r="E1664">
        <v>2</v>
      </c>
      <c r="F1664">
        <v>218</v>
      </c>
      <c r="G1664" t="str">
        <f>VLOOKUP($C1664,'Raw-products'!$A$2:$H$1261,MATCH(G$1,'Raw-products'!$A$1:$H$1,0))</f>
        <v>Jacket</v>
      </c>
      <c r="H1664" t="str">
        <f>VLOOKUP($C1664,'Raw-products'!$A$2:$H$1261,MATCH(H$1,'Raw-products'!$A$1:$H$1,0))</f>
        <v>Peacoat</v>
      </c>
      <c r="I1664" t="str">
        <f>VLOOKUP($C1664,'Raw-products'!$A$2:$H$1261,MATCH(I$1,'Raw-products'!$A$1:$H$1,0))</f>
        <v>M</v>
      </c>
      <c r="J1664" t="str">
        <f>VLOOKUP($C1664,'Raw-products'!$A$2:$H$1261,MATCH(J$1,'Raw-products'!$A$1:$H$1,0))</f>
        <v>indigo</v>
      </c>
      <c r="K1664">
        <f>VLOOKUP($C1664,'Raw-products'!$A$2:$H$1261,MATCH(K$1,'Raw-products'!$A$1:$H$1,0))</f>
        <v>102</v>
      </c>
      <c r="L1664">
        <f>VLOOKUP($C1664,'Raw-products'!$A$2:$H$1261,MATCH(L$1,'Raw-products'!$A$1:$H$1,0))</f>
        <v>52</v>
      </c>
      <c r="M1664" s="5">
        <f t="shared" si="50"/>
        <v>5304</v>
      </c>
      <c r="N1664" cm="1">
        <f t="array" ref="N1664:Q1664">_xlfn.XLOOKUP($B1664,'Raw -orders'!$A:$A,'Raw -orders'!$B:$E)</f>
        <v>409</v>
      </c>
      <c r="O1664">
        <v>15556</v>
      </c>
      <c r="P1664" s="1">
        <v>44292</v>
      </c>
      <c r="Q1664" s="1">
        <v>44299</v>
      </c>
      <c r="R1664" t="str" cm="1">
        <f t="array" ref="R1664:Y1664">_xlfn.XLOOKUP($N1664,'Raw - customers'!$A:$A,'Raw - customers'!$B:$I)</f>
        <v>Alphonse Galego</v>
      </c>
      <c r="S1664" t="str">
        <v>Male</v>
      </c>
      <c r="T1664">
        <v>75</v>
      </c>
      <c r="U1664" t="str">
        <v>553 Alexander TrailSuite 694</v>
      </c>
      <c r="V1664">
        <v>134</v>
      </c>
      <c r="W1664" t="str">
        <v>New Chase</v>
      </c>
      <c r="X1664" t="str">
        <v>Australian Capital Territory</v>
      </c>
      <c r="Y1664" t="str">
        <v>Australia</v>
      </c>
      <c r="Z1664">
        <v>4</v>
      </c>
      <c r="AA1664" s="3" t="str">
        <f t="shared" si="51"/>
        <v>0 to 10</v>
      </c>
      <c r="AP1664" s="6">
        <v>409</v>
      </c>
      <c r="AQ1664" s="6" t="s">
        <v>1350</v>
      </c>
    </row>
    <row r="1665" spans="1:43" x14ac:dyDescent="0.25">
      <c r="A1665">
        <v>1663</v>
      </c>
      <c r="B1665">
        <v>339</v>
      </c>
      <c r="C1665">
        <v>291</v>
      </c>
      <c r="D1665">
        <v>105</v>
      </c>
      <c r="E1665">
        <v>1</v>
      </c>
      <c r="F1665">
        <v>105</v>
      </c>
      <c r="G1665" t="str">
        <f>VLOOKUP($C1665,'Raw-products'!$A$2:$H$1261,MATCH(G$1,'Raw-products'!$A$1:$H$1,0))</f>
        <v>Shirt</v>
      </c>
      <c r="H1665" t="str">
        <f>VLOOKUP($C1665,'Raw-products'!$A$2:$H$1261,MATCH(H$1,'Raw-products'!$A$1:$H$1,0))</f>
        <v>Cuban Collar</v>
      </c>
      <c r="I1665" t="str">
        <f>VLOOKUP($C1665,'Raw-products'!$A$2:$H$1261,MATCH(I$1,'Raw-products'!$A$1:$H$1,0))</f>
        <v>S</v>
      </c>
      <c r="J1665" t="str">
        <f>VLOOKUP($C1665,'Raw-products'!$A$2:$H$1261,MATCH(J$1,'Raw-products'!$A$1:$H$1,0))</f>
        <v>yellow</v>
      </c>
      <c r="K1665">
        <f>VLOOKUP($C1665,'Raw-products'!$A$2:$H$1261,MATCH(K$1,'Raw-products'!$A$1:$H$1,0))</f>
        <v>93</v>
      </c>
      <c r="L1665">
        <f>VLOOKUP($C1665,'Raw-products'!$A$2:$H$1261,MATCH(L$1,'Raw-products'!$A$1:$H$1,0))</f>
        <v>41</v>
      </c>
      <c r="M1665" s="5">
        <f t="shared" si="50"/>
        <v>3813</v>
      </c>
      <c r="N1665" cm="1">
        <f t="array" ref="N1665:Q1665">_xlfn.XLOOKUP($B1665,'Raw -orders'!$A:$A,'Raw -orders'!$B:$E)</f>
        <v>409</v>
      </c>
      <c r="O1665">
        <v>15556</v>
      </c>
      <c r="P1665" s="1">
        <v>44292</v>
      </c>
      <c r="Q1665" s="1">
        <v>44299</v>
      </c>
      <c r="R1665" t="str" cm="1">
        <f t="array" ref="R1665:Y1665">_xlfn.XLOOKUP($N1665,'Raw - customers'!$A:$A,'Raw - customers'!$B:$I)</f>
        <v>Alphonse Galego</v>
      </c>
      <c r="S1665" t="str">
        <v>Male</v>
      </c>
      <c r="T1665">
        <v>75</v>
      </c>
      <c r="U1665" t="str">
        <v>553 Alexander TrailSuite 694</v>
      </c>
      <c r="V1665">
        <v>134</v>
      </c>
      <c r="W1665" t="str">
        <v>New Chase</v>
      </c>
      <c r="X1665" t="str">
        <v>Australian Capital Territory</v>
      </c>
      <c r="Y1665" t="str">
        <v>Australia</v>
      </c>
      <c r="Z1665">
        <v>4</v>
      </c>
      <c r="AA1665" s="3" t="str">
        <f t="shared" si="51"/>
        <v>0 to 10</v>
      </c>
      <c r="AP1665" s="6">
        <v>409</v>
      </c>
      <c r="AQ1665" s="6" t="s">
        <v>1350</v>
      </c>
    </row>
    <row r="1666" spans="1:43" x14ac:dyDescent="0.25">
      <c r="A1666">
        <v>1664</v>
      </c>
      <c r="B1666">
        <v>339</v>
      </c>
      <c r="C1666">
        <v>543</v>
      </c>
      <c r="D1666">
        <v>98</v>
      </c>
      <c r="E1666">
        <v>1</v>
      </c>
      <c r="F1666">
        <v>98</v>
      </c>
      <c r="G1666" t="str">
        <f>VLOOKUP($C1666,'Raw-products'!$A$2:$H$1261,MATCH(G$1,'Raw-products'!$A$1:$H$1,0))</f>
        <v>Jacket</v>
      </c>
      <c r="H1666" t="str">
        <f>VLOOKUP($C1666,'Raw-products'!$A$2:$H$1261,MATCH(H$1,'Raw-products'!$A$1:$H$1,0))</f>
        <v>Leather</v>
      </c>
      <c r="I1666" t="str">
        <f>VLOOKUP($C1666,'Raw-products'!$A$2:$H$1261,MATCH(I$1,'Raw-products'!$A$1:$H$1,0))</f>
        <v>L</v>
      </c>
      <c r="J1666" t="str">
        <f>VLOOKUP($C1666,'Raw-products'!$A$2:$H$1261,MATCH(J$1,'Raw-products'!$A$1:$H$1,0))</f>
        <v>green</v>
      </c>
      <c r="K1666">
        <f>VLOOKUP($C1666,'Raw-products'!$A$2:$H$1261,MATCH(K$1,'Raw-products'!$A$1:$H$1,0))</f>
        <v>113</v>
      </c>
      <c r="L1666">
        <f>VLOOKUP($C1666,'Raw-products'!$A$2:$H$1261,MATCH(L$1,'Raw-products'!$A$1:$H$1,0))</f>
        <v>71</v>
      </c>
      <c r="M1666" s="5">
        <f t="shared" si="50"/>
        <v>8023</v>
      </c>
      <c r="N1666" cm="1">
        <f t="array" ref="N1666:Q1666">_xlfn.XLOOKUP($B1666,'Raw -orders'!$A:$A,'Raw -orders'!$B:$E)</f>
        <v>409</v>
      </c>
      <c r="O1666">
        <v>15556</v>
      </c>
      <c r="P1666" s="1">
        <v>44292</v>
      </c>
      <c r="Q1666" s="1">
        <v>44299</v>
      </c>
      <c r="R1666" t="str" cm="1">
        <f t="array" ref="R1666:Y1666">_xlfn.XLOOKUP($N1666,'Raw - customers'!$A:$A,'Raw - customers'!$B:$I)</f>
        <v>Alphonse Galego</v>
      </c>
      <c r="S1666" t="str">
        <v>Male</v>
      </c>
      <c r="T1666">
        <v>75</v>
      </c>
      <c r="U1666" t="str">
        <v>553 Alexander TrailSuite 694</v>
      </c>
      <c r="V1666">
        <v>134</v>
      </c>
      <c r="W1666" t="str">
        <v>New Chase</v>
      </c>
      <c r="X1666" t="str">
        <v>Australian Capital Territory</v>
      </c>
      <c r="Y1666" t="str">
        <v>Australia</v>
      </c>
      <c r="Z1666">
        <v>4</v>
      </c>
      <c r="AA1666" s="3" t="str">
        <f t="shared" si="51"/>
        <v>0 to 10</v>
      </c>
      <c r="AP1666" s="6">
        <v>409</v>
      </c>
      <c r="AQ1666" s="6" t="s">
        <v>1350</v>
      </c>
    </row>
    <row r="1667" spans="1:43" x14ac:dyDescent="0.25">
      <c r="A1667">
        <v>1665</v>
      </c>
      <c r="B1667">
        <v>339</v>
      </c>
      <c r="C1667">
        <v>158</v>
      </c>
      <c r="D1667">
        <v>91</v>
      </c>
      <c r="E1667">
        <v>1</v>
      </c>
      <c r="F1667">
        <v>91</v>
      </c>
      <c r="G1667" t="str">
        <f>VLOOKUP($C1667,'Raw-products'!$A$2:$H$1261,MATCH(G$1,'Raw-products'!$A$1:$H$1,0))</f>
        <v>Shirt</v>
      </c>
      <c r="H1667" t="str">
        <f>VLOOKUP($C1667,'Raw-products'!$A$2:$H$1261,MATCH(H$1,'Raw-products'!$A$1:$H$1,0))</f>
        <v>Linen</v>
      </c>
      <c r="I1667" t="str">
        <f>VLOOKUP($C1667,'Raw-products'!$A$2:$H$1261,MATCH(I$1,'Raw-products'!$A$1:$H$1,0))</f>
        <v>L</v>
      </c>
      <c r="J1667" t="str">
        <f>VLOOKUP($C1667,'Raw-products'!$A$2:$H$1261,MATCH(J$1,'Raw-products'!$A$1:$H$1,0))</f>
        <v>green</v>
      </c>
      <c r="K1667">
        <f>VLOOKUP($C1667,'Raw-products'!$A$2:$H$1261,MATCH(K$1,'Raw-products'!$A$1:$H$1,0))</f>
        <v>116</v>
      </c>
      <c r="L1667">
        <f>VLOOKUP($C1667,'Raw-products'!$A$2:$H$1261,MATCH(L$1,'Raw-products'!$A$1:$H$1,0))</f>
        <v>72</v>
      </c>
      <c r="M1667" s="5">
        <f t="shared" ref="M1667:M1730" si="52">$K1667*$L1667</f>
        <v>8352</v>
      </c>
      <c r="N1667" cm="1">
        <f t="array" ref="N1667:Q1667">_xlfn.XLOOKUP($B1667,'Raw -orders'!$A:$A,'Raw -orders'!$B:$E)</f>
        <v>409</v>
      </c>
      <c r="O1667">
        <v>15556</v>
      </c>
      <c r="P1667" s="1">
        <v>44292</v>
      </c>
      <c r="Q1667" s="1">
        <v>44299</v>
      </c>
      <c r="R1667" t="str" cm="1">
        <f t="array" ref="R1667:Y1667">_xlfn.XLOOKUP($N1667,'Raw - customers'!$A:$A,'Raw - customers'!$B:$I)</f>
        <v>Alphonse Galego</v>
      </c>
      <c r="S1667" t="str">
        <v>Male</v>
      </c>
      <c r="T1667">
        <v>75</v>
      </c>
      <c r="U1667" t="str">
        <v>553 Alexander TrailSuite 694</v>
      </c>
      <c r="V1667">
        <v>134</v>
      </c>
      <c r="W1667" t="str">
        <v>New Chase</v>
      </c>
      <c r="X1667" t="str">
        <v>Australian Capital Territory</v>
      </c>
      <c r="Y1667" t="str">
        <v>Australia</v>
      </c>
      <c r="Z1667">
        <v>4</v>
      </c>
      <c r="AA1667" s="3" t="str">
        <f t="shared" ref="AA1667:AA1730" si="53">IF(AND(DATEDIF($P1667,$Q1667,"D")&gt;0,DATEDIF($P1667,$Q1667,"D")&lt;=10),"0 to 10",IF(AND(DATEDIF($P1667,$Q1667,"D")&gt;10,DATEDIF($P1667,$Q1667,"D")&lt;=20),"10 to 20",IF(AND(DATEDIF($P1667,$Q1667,"D")&gt;20,DATEDIF($P1667,$Q1667,"D")&lt;=30),"20 to 30")))</f>
        <v>0 to 10</v>
      </c>
      <c r="AP1667" s="6">
        <v>409</v>
      </c>
      <c r="AQ1667" s="6" t="s">
        <v>1350</v>
      </c>
    </row>
    <row r="1668" spans="1:43" x14ac:dyDescent="0.25">
      <c r="A1668">
        <v>1666</v>
      </c>
      <c r="B1668">
        <v>340</v>
      </c>
      <c r="C1668">
        <v>1169</v>
      </c>
      <c r="D1668">
        <v>99</v>
      </c>
      <c r="E1668">
        <v>3</v>
      </c>
      <c r="F1668">
        <v>297</v>
      </c>
      <c r="G1668" t="str">
        <f>VLOOKUP($C1668,'Raw-products'!$A$2:$H$1261,MATCH(G$1,'Raw-products'!$A$1:$H$1,0))</f>
        <v>Trousers</v>
      </c>
      <c r="H1668" t="str">
        <f>VLOOKUP($C1668,'Raw-products'!$A$2:$H$1261,MATCH(H$1,'Raw-products'!$A$1:$H$1,0))</f>
        <v>High-Waisted</v>
      </c>
      <c r="I1668" t="str">
        <f>VLOOKUP($C1668,'Raw-products'!$A$2:$H$1261,MATCH(I$1,'Raw-products'!$A$1:$H$1,0))</f>
        <v>XL</v>
      </c>
      <c r="J1668" t="str">
        <f>VLOOKUP($C1668,'Raw-products'!$A$2:$H$1261,MATCH(J$1,'Raw-products'!$A$1:$H$1,0))</f>
        <v>yellow</v>
      </c>
      <c r="K1668">
        <f>VLOOKUP($C1668,'Raw-products'!$A$2:$H$1261,MATCH(K$1,'Raw-products'!$A$1:$H$1,0))</f>
        <v>98</v>
      </c>
      <c r="L1668">
        <f>VLOOKUP($C1668,'Raw-products'!$A$2:$H$1261,MATCH(L$1,'Raw-products'!$A$1:$H$1,0))</f>
        <v>78</v>
      </c>
      <c r="M1668" s="5">
        <f t="shared" si="52"/>
        <v>7644</v>
      </c>
      <c r="N1668" cm="1">
        <f t="array" ref="N1668:Q1668">_xlfn.XLOOKUP($B1668,'Raw -orders'!$A:$A,'Raw -orders'!$B:$E)</f>
        <v>841</v>
      </c>
      <c r="O1668">
        <v>56172</v>
      </c>
      <c r="P1668" s="1">
        <v>44394</v>
      </c>
      <c r="Q1668" s="1">
        <v>44421</v>
      </c>
      <c r="R1668" t="str" cm="1">
        <f t="array" ref="R1668:Y1668">_xlfn.XLOOKUP($N1668,'Raw - customers'!$A:$A,'Raw - customers'!$B:$I)</f>
        <v>Rorie Hof</v>
      </c>
      <c r="S1668" t="str">
        <v>Polygender</v>
      </c>
      <c r="T1668">
        <v>23</v>
      </c>
      <c r="U1668" t="str">
        <v>865 Patel RoadSuite 457</v>
      </c>
      <c r="V1668">
        <v>9273</v>
      </c>
      <c r="W1668" t="str">
        <v>Kulasmouth</v>
      </c>
      <c r="X1668" t="str">
        <v>Western Australia</v>
      </c>
      <c r="Y1668" t="str">
        <v>Australia</v>
      </c>
      <c r="Z1668">
        <v>7</v>
      </c>
      <c r="AA1668" s="3" t="str">
        <f t="shared" si="53"/>
        <v>20 to 30</v>
      </c>
      <c r="AP1668" s="6">
        <v>841</v>
      </c>
      <c r="AQ1668" s="6" t="s">
        <v>1377</v>
      </c>
    </row>
    <row r="1669" spans="1:43" x14ac:dyDescent="0.25">
      <c r="A1669">
        <v>1667</v>
      </c>
      <c r="B1669">
        <v>340</v>
      </c>
      <c r="C1669">
        <v>1001</v>
      </c>
      <c r="D1669">
        <v>106</v>
      </c>
      <c r="E1669">
        <v>2</v>
      </c>
      <c r="F1669">
        <v>212</v>
      </c>
      <c r="G1669" t="str">
        <f>VLOOKUP($C1669,'Raw-products'!$A$2:$H$1261,MATCH(G$1,'Raw-products'!$A$1:$H$1,0))</f>
        <v>Trousers</v>
      </c>
      <c r="H1669" t="str">
        <f>VLOOKUP($C1669,'Raw-products'!$A$2:$H$1261,MATCH(H$1,'Raw-products'!$A$1:$H$1,0))</f>
        <v>Wool</v>
      </c>
      <c r="I1669" t="str">
        <f>VLOOKUP($C1669,'Raw-products'!$A$2:$H$1261,MATCH(I$1,'Raw-products'!$A$1:$H$1,0))</f>
        <v>S</v>
      </c>
      <c r="J1669" t="str">
        <f>VLOOKUP($C1669,'Raw-products'!$A$2:$H$1261,MATCH(J$1,'Raw-products'!$A$1:$H$1,0))</f>
        <v>blue</v>
      </c>
      <c r="K1669">
        <f>VLOOKUP($C1669,'Raw-products'!$A$2:$H$1261,MATCH(K$1,'Raw-products'!$A$1:$H$1,0))</f>
        <v>111</v>
      </c>
      <c r="L1669">
        <f>VLOOKUP($C1669,'Raw-products'!$A$2:$H$1261,MATCH(L$1,'Raw-products'!$A$1:$H$1,0))</f>
        <v>55</v>
      </c>
      <c r="M1669" s="5">
        <f t="shared" si="52"/>
        <v>6105</v>
      </c>
      <c r="N1669" cm="1">
        <f t="array" ref="N1669:Q1669">_xlfn.XLOOKUP($B1669,'Raw -orders'!$A:$A,'Raw -orders'!$B:$E)</f>
        <v>841</v>
      </c>
      <c r="O1669">
        <v>56172</v>
      </c>
      <c r="P1669" s="1">
        <v>44394</v>
      </c>
      <c r="Q1669" s="1">
        <v>44421</v>
      </c>
      <c r="R1669" t="str" cm="1">
        <f t="array" ref="R1669:Y1669">_xlfn.XLOOKUP($N1669,'Raw - customers'!$A:$A,'Raw - customers'!$B:$I)</f>
        <v>Rorie Hof</v>
      </c>
      <c r="S1669" t="str">
        <v>Polygender</v>
      </c>
      <c r="T1669">
        <v>23</v>
      </c>
      <c r="U1669" t="str">
        <v>865 Patel RoadSuite 457</v>
      </c>
      <c r="V1669">
        <v>9273</v>
      </c>
      <c r="W1669" t="str">
        <v>Kulasmouth</v>
      </c>
      <c r="X1669" t="str">
        <v>Western Australia</v>
      </c>
      <c r="Y1669" t="str">
        <v>Australia</v>
      </c>
      <c r="Z1669">
        <v>7</v>
      </c>
      <c r="AA1669" s="3" t="str">
        <f t="shared" si="53"/>
        <v>20 to 30</v>
      </c>
      <c r="AP1669" s="6">
        <v>841</v>
      </c>
      <c r="AQ1669" s="6" t="s">
        <v>1377</v>
      </c>
    </row>
    <row r="1670" spans="1:43" x14ac:dyDescent="0.25">
      <c r="A1670">
        <v>1668</v>
      </c>
      <c r="B1670">
        <v>340</v>
      </c>
      <c r="C1670">
        <v>696</v>
      </c>
      <c r="D1670">
        <v>113</v>
      </c>
      <c r="E1670">
        <v>2</v>
      </c>
      <c r="F1670">
        <v>226</v>
      </c>
      <c r="G1670" t="str">
        <f>VLOOKUP($C1670,'Raw-products'!$A$2:$H$1261,MATCH(G$1,'Raw-products'!$A$1:$H$1,0))</f>
        <v>Jacket</v>
      </c>
      <c r="H1670" t="str">
        <f>VLOOKUP($C1670,'Raw-products'!$A$2:$H$1261,MATCH(H$1,'Raw-products'!$A$1:$H$1,0))</f>
        <v>Parka</v>
      </c>
      <c r="I1670" t="str">
        <f>VLOOKUP($C1670,'Raw-products'!$A$2:$H$1261,MATCH(I$1,'Raw-products'!$A$1:$H$1,0))</f>
        <v>S</v>
      </c>
      <c r="J1670" t="str">
        <f>VLOOKUP($C1670,'Raw-products'!$A$2:$H$1261,MATCH(J$1,'Raw-products'!$A$1:$H$1,0))</f>
        <v>violet</v>
      </c>
      <c r="K1670">
        <f>VLOOKUP($C1670,'Raw-products'!$A$2:$H$1261,MATCH(K$1,'Raw-products'!$A$1:$H$1,0))</f>
        <v>119</v>
      </c>
      <c r="L1670">
        <f>VLOOKUP($C1670,'Raw-products'!$A$2:$H$1261,MATCH(L$1,'Raw-products'!$A$1:$H$1,0))</f>
        <v>67</v>
      </c>
      <c r="M1670" s="5">
        <f t="shared" si="52"/>
        <v>7973</v>
      </c>
      <c r="N1670" cm="1">
        <f t="array" ref="N1670:Q1670">_xlfn.XLOOKUP($B1670,'Raw -orders'!$A:$A,'Raw -orders'!$B:$E)</f>
        <v>841</v>
      </c>
      <c r="O1670">
        <v>56172</v>
      </c>
      <c r="P1670" s="1">
        <v>44394</v>
      </c>
      <c r="Q1670" s="1">
        <v>44421</v>
      </c>
      <c r="R1670" t="str" cm="1">
        <f t="array" ref="R1670:Y1670">_xlfn.XLOOKUP($N1670,'Raw - customers'!$A:$A,'Raw - customers'!$B:$I)</f>
        <v>Rorie Hof</v>
      </c>
      <c r="S1670" t="str">
        <v>Polygender</v>
      </c>
      <c r="T1670">
        <v>23</v>
      </c>
      <c r="U1670" t="str">
        <v>865 Patel RoadSuite 457</v>
      </c>
      <c r="V1670">
        <v>9273</v>
      </c>
      <c r="W1670" t="str">
        <v>Kulasmouth</v>
      </c>
      <c r="X1670" t="str">
        <v>Western Australia</v>
      </c>
      <c r="Y1670" t="str">
        <v>Australia</v>
      </c>
      <c r="Z1670">
        <v>7</v>
      </c>
      <c r="AA1670" s="3" t="str">
        <f t="shared" si="53"/>
        <v>20 to 30</v>
      </c>
      <c r="AP1670" s="6">
        <v>841</v>
      </c>
      <c r="AQ1670" s="6" t="s">
        <v>1377</v>
      </c>
    </row>
    <row r="1671" spans="1:43" x14ac:dyDescent="0.25">
      <c r="A1671">
        <v>1669</v>
      </c>
      <c r="B1671">
        <v>341</v>
      </c>
      <c r="C1671">
        <v>137</v>
      </c>
      <c r="D1671">
        <v>92</v>
      </c>
      <c r="E1671">
        <v>3</v>
      </c>
      <c r="F1671">
        <v>276</v>
      </c>
      <c r="G1671" t="str">
        <f>VLOOKUP($C1671,'Raw-products'!$A$2:$H$1261,MATCH(G$1,'Raw-products'!$A$1:$H$1,0))</f>
        <v>Shirt</v>
      </c>
      <c r="H1671" t="str">
        <f>VLOOKUP($C1671,'Raw-products'!$A$2:$H$1261,MATCH(H$1,'Raw-products'!$A$1:$H$1,0))</f>
        <v>Denim</v>
      </c>
      <c r="I1671" t="str">
        <f>VLOOKUP($C1671,'Raw-products'!$A$2:$H$1261,MATCH(I$1,'Raw-products'!$A$1:$H$1,0))</f>
        <v>M</v>
      </c>
      <c r="J1671" t="str">
        <f>VLOOKUP($C1671,'Raw-products'!$A$2:$H$1261,MATCH(J$1,'Raw-products'!$A$1:$H$1,0))</f>
        <v>violet</v>
      </c>
      <c r="K1671">
        <f>VLOOKUP($C1671,'Raw-products'!$A$2:$H$1261,MATCH(K$1,'Raw-products'!$A$1:$H$1,0))</f>
        <v>115</v>
      </c>
      <c r="L1671">
        <f>VLOOKUP($C1671,'Raw-products'!$A$2:$H$1261,MATCH(L$1,'Raw-products'!$A$1:$H$1,0))</f>
        <v>55</v>
      </c>
      <c r="M1671" s="5">
        <f t="shared" si="52"/>
        <v>6325</v>
      </c>
      <c r="N1671" cm="1">
        <f t="array" ref="N1671:Q1671">_xlfn.XLOOKUP($B1671,'Raw -orders'!$A:$A,'Raw -orders'!$B:$E)</f>
        <v>602</v>
      </c>
      <c r="O1671">
        <v>13882</v>
      </c>
      <c r="P1671" s="1">
        <v>44234</v>
      </c>
      <c r="Q1671" s="1">
        <v>44236</v>
      </c>
      <c r="R1671" t="str" cm="1">
        <f t="array" ref="R1671:Y1671">_xlfn.XLOOKUP($N1671,'Raw - customers'!$A:$A,'Raw - customers'!$B:$I)</f>
        <v>Kip Cantwell</v>
      </c>
      <c r="S1671" t="str">
        <v>Bigender</v>
      </c>
      <c r="T1671">
        <v>54</v>
      </c>
      <c r="U1671" t="str">
        <v>157 Rice LoopSuite 716</v>
      </c>
      <c r="V1671">
        <v>5921</v>
      </c>
      <c r="W1671" t="str">
        <v>East Imogen</v>
      </c>
      <c r="X1671" t="str">
        <v>Western Australia</v>
      </c>
      <c r="Y1671" t="str">
        <v>Australia</v>
      </c>
      <c r="Z1671">
        <v>2</v>
      </c>
      <c r="AA1671" s="3" t="str">
        <f t="shared" si="53"/>
        <v>0 to 10</v>
      </c>
      <c r="AP1671" s="6">
        <v>602</v>
      </c>
      <c r="AQ1671" s="6" t="s">
        <v>1377</v>
      </c>
    </row>
    <row r="1672" spans="1:43" x14ac:dyDescent="0.25">
      <c r="A1672">
        <v>1670</v>
      </c>
      <c r="B1672">
        <v>341</v>
      </c>
      <c r="C1672">
        <v>502</v>
      </c>
      <c r="D1672">
        <v>102</v>
      </c>
      <c r="E1672">
        <v>2</v>
      </c>
      <c r="F1672">
        <v>204</v>
      </c>
      <c r="G1672" t="str">
        <f>VLOOKUP($C1672,'Raw-products'!$A$2:$H$1261,MATCH(G$1,'Raw-products'!$A$1:$H$1,0))</f>
        <v>Jacket</v>
      </c>
      <c r="H1672" t="str">
        <f>VLOOKUP($C1672,'Raw-products'!$A$2:$H$1261,MATCH(H$1,'Raw-products'!$A$1:$H$1,0))</f>
        <v>Windbreaker</v>
      </c>
      <c r="I1672" t="str">
        <f>VLOOKUP($C1672,'Raw-products'!$A$2:$H$1261,MATCH(I$1,'Raw-products'!$A$1:$H$1,0))</f>
        <v>M</v>
      </c>
      <c r="J1672" t="str">
        <f>VLOOKUP($C1672,'Raw-products'!$A$2:$H$1261,MATCH(J$1,'Raw-products'!$A$1:$H$1,0))</f>
        <v>yellow</v>
      </c>
      <c r="K1672">
        <f>VLOOKUP($C1672,'Raw-products'!$A$2:$H$1261,MATCH(K$1,'Raw-products'!$A$1:$H$1,0))</f>
        <v>109</v>
      </c>
      <c r="L1672">
        <f>VLOOKUP($C1672,'Raw-products'!$A$2:$H$1261,MATCH(L$1,'Raw-products'!$A$1:$H$1,0))</f>
        <v>52</v>
      </c>
      <c r="M1672" s="5">
        <f t="shared" si="52"/>
        <v>5668</v>
      </c>
      <c r="N1672" cm="1">
        <f t="array" ref="N1672:Q1672">_xlfn.XLOOKUP($B1672,'Raw -orders'!$A:$A,'Raw -orders'!$B:$E)</f>
        <v>602</v>
      </c>
      <c r="O1672">
        <v>13882</v>
      </c>
      <c r="P1672" s="1">
        <v>44234</v>
      </c>
      <c r="Q1672" s="1">
        <v>44236</v>
      </c>
      <c r="R1672" t="str" cm="1">
        <f t="array" ref="R1672:Y1672">_xlfn.XLOOKUP($N1672,'Raw - customers'!$A:$A,'Raw - customers'!$B:$I)</f>
        <v>Kip Cantwell</v>
      </c>
      <c r="S1672" t="str">
        <v>Bigender</v>
      </c>
      <c r="T1672">
        <v>54</v>
      </c>
      <c r="U1672" t="str">
        <v>157 Rice LoopSuite 716</v>
      </c>
      <c r="V1672">
        <v>5921</v>
      </c>
      <c r="W1672" t="str">
        <v>East Imogen</v>
      </c>
      <c r="X1672" t="str">
        <v>Western Australia</v>
      </c>
      <c r="Y1672" t="str">
        <v>Australia</v>
      </c>
      <c r="Z1672">
        <v>2</v>
      </c>
      <c r="AA1672" s="3" t="str">
        <f t="shared" si="53"/>
        <v>0 to 10</v>
      </c>
      <c r="AP1672" s="6">
        <v>602</v>
      </c>
      <c r="AQ1672" s="6" t="s">
        <v>1377</v>
      </c>
    </row>
    <row r="1673" spans="1:43" x14ac:dyDescent="0.25">
      <c r="A1673">
        <v>1671</v>
      </c>
      <c r="B1673">
        <v>341</v>
      </c>
      <c r="C1673">
        <v>95</v>
      </c>
      <c r="D1673">
        <v>118</v>
      </c>
      <c r="E1673">
        <v>3</v>
      </c>
      <c r="F1673">
        <v>354</v>
      </c>
      <c r="G1673" t="str">
        <f>VLOOKUP($C1673,'Raw-products'!$A$2:$H$1261,MATCH(G$1,'Raw-products'!$A$1:$H$1,0))</f>
        <v>Shirt</v>
      </c>
      <c r="H1673" t="str">
        <f>VLOOKUP($C1673,'Raw-products'!$A$2:$H$1261,MATCH(H$1,'Raw-products'!$A$1:$H$1,0))</f>
        <v>Flannel</v>
      </c>
      <c r="I1673" t="str">
        <f>VLOOKUP($C1673,'Raw-products'!$A$2:$H$1261,MATCH(I$1,'Raw-products'!$A$1:$H$1,0))</f>
        <v>XS</v>
      </c>
      <c r="J1673" t="str">
        <f>VLOOKUP($C1673,'Raw-products'!$A$2:$H$1261,MATCH(J$1,'Raw-products'!$A$1:$H$1,0))</f>
        <v>indigo</v>
      </c>
      <c r="K1673">
        <f>VLOOKUP($C1673,'Raw-products'!$A$2:$H$1261,MATCH(K$1,'Raw-products'!$A$1:$H$1,0))</f>
        <v>96</v>
      </c>
      <c r="L1673">
        <f>VLOOKUP($C1673,'Raw-products'!$A$2:$H$1261,MATCH(L$1,'Raw-products'!$A$1:$H$1,0))</f>
        <v>46</v>
      </c>
      <c r="M1673" s="5">
        <f t="shared" si="52"/>
        <v>4416</v>
      </c>
      <c r="N1673" cm="1">
        <f t="array" ref="N1673:Q1673">_xlfn.XLOOKUP($B1673,'Raw -orders'!$A:$A,'Raw -orders'!$B:$E)</f>
        <v>602</v>
      </c>
      <c r="O1673">
        <v>13882</v>
      </c>
      <c r="P1673" s="1">
        <v>44234</v>
      </c>
      <c r="Q1673" s="1">
        <v>44236</v>
      </c>
      <c r="R1673" t="str" cm="1">
        <f t="array" ref="R1673:Y1673">_xlfn.XLOOKUP($N1673,'Raw - customers'!$A:$A,'Raw - customers'!$B:$I)</f>
        <v>Kip Cantwell</v>
      </c>
      <c r="S1673" t="str">
        <v>Bigender</v>
      </c>
      <c r="T1673">
        <v>54</v>
      </c>
      <c r="U1673" t="str">
        <v>157 Rice LoopSuite 716</v>
      </c>
      <c r="V1673">
        <v>5921</v>
      </c>
      <c r="W1673" t="str">
        <v>East Imogen</v>
      </c>
      <c r="X1673" t="str">
        <v>Western Australia</v>
      </c>
      <c r="Y1673" t="str">
        <v>Australia</v>
      </c>
      <c r="Z1673">
        <v>2</v>
      </c>
      <c r="AA1673" s="3" t="str">
        <f t="shared" si="53"/>
        <v>0 to 10</v>
      </c>
      <c r="AP1673" s="6">
        <v>602</v>
      </c>
      <c r="AQ1673" s="6" t="s">
        <v>1377</v>
      </c>
    </row>
    <row r="1674" spans="1:43" x14ac:dyDescent="0.25">
      <c r="A1674">
        <v>1672</v>
      </c>
      <c r="B1674">
        <v>341</v>
      </c>
      <c r="C1674">
        <v>501</v>
      </c>
      <c r="D1674">
        <v>102</v>
      </c>
      <c r="E1674">
        <v>3</v>
      </c>
      <c r="F1674">
        <v>306</v>
      </c>
      <c r="G1674" t="str">
        <f>VLOOKUP($C1674,'Raw-products'!$A$2:$H$1261,MATCH(G$1,'Raw-products'!$A$1:$H$1,0))</f>
        <v>Jacket</v>
      </c>
      <c r="H1674" t="str">
        <f>VLOOKUP($C1674,'Raw-products'!$A$2:$H$1261,MATCH(H$1,'Raw-products'!$A$1:$H$1,0))</f>
        <v>Windbreaker</v>
      </c>
      <c r="I1674" t="str">
        <f>VLOOKUP($C1674,'Raw-products'!$A$2:$H$1261,MATCH(I$1,'Raw-products'!$A$1:$H$1,0))</f>
        <v>S</v>
      </c>
      <c r="J1674" t="str">
        <f>VLOOKUP($C1674,'Raw-products'!$A$2:$H$1261,MATCH(J$1,'Raw-products'!$A$1:$H$1,0))</f>
        <v>yellow</v>
      </c>
      <c r="K1674">
        <f>VLOOKUP($C1674,'Raw-products'!$A$2:$H$1261,MATCH(K$1,'Raw-products'!$A$1:$H$1,0))</f>
        <v>109</v>
      </c>
      <c r="L1674">
        <f>VLOOKUP($C1674,'Raw-products'!$A$2:$H$1261,MATCH(L$1,'Raw-products'!$A$1:$H$1,0))</f>
        <v>66</v>
      </c>
      <c r="M1674" s="5">
        <f t="shared" si="52"/>
        <v>7194</v>
      </c>
      <c r="N1674" cm="1">
        <f t="array" ref="N1674:Q1674">_xlfn.XLOOKUP($B1674,'Raw -orders'!$A:$A,'Raw -orders'!$B:$E)</f>
        <v>602</v>
      </c>
      <c r="O1674">
        <v>13882</v>
      </c>
      <c r="P1674" s="1">
        <v>44234</v>
      </c>
      <c r="Q1674" s="1">
        <v>44236</v>
      </c>
      <c r="R1674" t="str" cm="1">
        <f t="array" ref="R1674:Y1674">_xlfn.XLOOKUP($N1674,'Raw - customers'!$A:$A,'Raw - customers'!$B:$I)</f>
        <v>Kip Cantwell</v>
      </c>
      <c r="S1674" t="str">
        <v>Bigender</v>
      </c>
      <c r="T1674">
        <v>54</v>
      </c>
      <c r="U1674" t="str">
        <v>157 Rice LoopSuite 716</v>
      </c>
      <c r="V1674">
        <v>5921</v>
      </c>
      <c r="W1674" t="str">
        <v>East Imogen</v>
      </c>
      <c r="X1674" t="str">
        <v>Western Australia</v>
      </c>
      <c r="Y1674" t="str">
        <v>Australia</v>
      </c>
      <c r="Z1674">
        <v>2</v>
      </c>
      <c r="AA1674" s="3" t="str">
        <f t="shared" si="53"/>
        <v>0 to 10</v>
      </c>
      <c r="AP1674" s="6">
        <v>602</v>
      </c>
      <c r="AQ1674" s="6" t="s">
        <v>1377</v>
      </c>
    </row>
    <row r="1675" spans="1:43" x14ac:dyDescent="0.25">
      <c r="A1675">
        <v>1673</v>
      </c>
      <c r="B1675">
        <v>341</v>
      </c>
      <c r="C1675">
        <v>1143</v>
      </c>
      <c r="D1675">
        <v>102</v>
      </c>
      <c r="E1675">
        <v>3</v>
      </c>
      <c r="F1675">
        <v>306</v>
      </c>
      <c r="G1675" t="str">
        <f>VLOOKUP($C1675,'Raw-products'!$A$2:$H$1261,MATCH(G$1,'Raw-products'!$A$1:$H$1,0))</f>
        <v>Trousers</v>
      </c>
      <c r="H1675" t="str">
        <f>VLOOKUP($C1675,'Raw-products'!$A$2:$H$1261,MATCH(H$1,'Raw-products'!$A$1:$H$1,0))</f>
        <v>Cargo Pants</v>
      </c>
      <c r="I1675" t="str">
        <f>VLOOKUP($C1675,'Raw-products'!$A$2:$H$1261,MATCH(I$1,'Raw-products'!$A$1:$H$1,0))</f>
        <v>L</v>
      </c>
      <c r="J1675" t="str">
        <f>VLOOKUP($C1675,'Raw-products'!$A$2:$H$1261,MATCH(J$1,'Raw-products'!$A$1:$H$1,0))</f>
        <v>blue</v>
      </c>
      <c r="K1675">
        <f>VLOOKUP($C1675,'Raw-products'!$A$2:$H$1261,MATCH(K$1,'Raw-products'!$A$1:$H$1,0))</f>
        <v>106</v>
      </c>
      <c r="L1675">
        <f>VLOOKUP($C1675,'Raw-products'!$A$2:$H$1261,MATCH(L$1,'Raw-products'!$A$1:$H$1,0))</f>
        <v>77</v>
      </c>
      <c r="M1675" s="5">
        <f t="shared" si="52"/>
        <v>8162</v>
      </c>
      <c r="N1675" cm="1">
        <f t="array" ref="N1675:Q1675">_xlfn.XLOOKUP($B1675,'Raw -orders'!$A:$A,'Raw -orders'!$B:$E)</f>
        <v>602</v>
      </c>
      <c r="O1675">
        <v>13882</v>
      </c>
      <c r="P1675" s="1">
        <v>44234</v>
      </c>
      <c r="Q1675" s="1">
        <v>44236</v>
      </c>
      <c r="R1675" t="str" cm="1">
        <f t="array" ref="R1675:Y1675">_xlfn.XLOOKUP($N1675,'Raw - customers'!$A:$A,'Raw - customers'!$B:$I)</f>
        <v>Kip Cantwell</v>
      </c>
      <c r="S1675" t="str">
        <v>Bigender</v>
      </c>
      <c r="T1675">
        <v>54</v>
      </c>
      <c r="U1675" t="str">
        <v>157 Rice LoopSuite 716</v>
      </c>
      <c r="V1675">
        <v>5921</v>
      </c>
      <c r="W1675" t="str">
        <v>East Imogen</v>
      </c>
      <c r="X1675" t="str">
        <v>Western Australia</v>
      </c>
      <c r="Y1675" t="str">
        <v>Australia</v>
      </c>
      <c r="Z1675">
        <v>2</v>
      </c>
      <c r="AA1675" s="3" t="str">
        <f t="shared" si="53"/>
        <v>0 to 10</v>
      </c>
      <c r="AP1675" s="6">
        <v>602</v>
      </c>
      <c r="AQ1675" s="6" t="s">
        <v>1377</v>
      </c>
    </row>
    <row r="1676" spans="1:43" x14ac:dyDescent="0.25">
      <c r="A1676">
        <v>1674</v>
      </c>
      <c r="B1676">
        <v>341</v>
      </c>
      <c r="C1676">
        <v>409</v>
      </c>
      <c r="D1676">
        <v>119</v>
      </c>
      <c r="E1676">
        <v>1</v>
      </c>
      <c r="F1676">
        <v>119</v>
      </c>
      <c r="G1676" t="str">
        <f>VLOOKUP($C1676,'Raw-products'!$A$2:$H$1261,MATCH(G$1,'Raw-products'!$A$1:$H$1,0))</f>
        <v>Shirt</v>
      </c>
      <c r="H1676" t="str">
        <f>VLOOKUP($C1676,'Raw-products'!$A$2:$H$1261,MATCH(H$1,'Raw-products'!$A$1:$H$1,0))</f>
        <v>Casual Slim Fit</v>
      </c>
      <c r="I1676" t="str">
        <f>VLOOKUP($C1676,'Raw-products'!$A$2:$H$1261,MATCH(I$1,'Raw-products'!$A$1:$H$1,0))</f>
        <v>XL</v>
      </c>
      <c r="J1676" t="str">
        <f>VLOOKUP($C1676,'Raw-products'!$A$2:$H$1261,MATCH(J$1,'Raw-products'!$A$1:$H$1,0))</f>
        <v>blue</v>
      </c>
      <c r="K1676">
        <f>VLOOKUP($C1676,'Raw-products'!$A$2:$H$1261,MATCH(K$1,'Raw-products'!$A$1:$H$1,0))</f>
        <v>113</v>
      </c>
      <c r="L1676">
        <f>VLOOKUP($C1676,'Raw-products'!$A$2:$H$1261,MATCH(L$1,'Raw-products'!$A$1:$H$1,0))</f>
        <v>68</v>
      </c>
      <c r="M1676" s="5">
        <f t="shared" si="52"/>
        <v>7684</v>
      </c>
      <c r="N1676" cm="1">
        <f t="array" ref="N1676:Q1676">_xlfn.XLOOKUP($B1676,'Raw -orders'!$A:$A,'Raw -orders'!$B:$E)</f>
        <v>602</v>
      </c>
      <c r="O1676">
        <v>13882</v>
      </c>
      <c r="P1676" s="1">
        <v>44234</v>
      </c>
      <c r="Q1676" s="1">
        <v>44236</v>
      </c>
      <c r="R1676" t="str" cm="1">
        <f t="array" ref="R1676:Y1676">_xlfn.XLOOKUP($N1676,'Raw - customers'!$A:$A,'Raw - customers'!$B:$I)</f>
        <v>Kip Cantwell</v>
      </c>
      <c r="S1676" t="str">
        <v>Bigender</v>
      </c>
      <c r="T1676">
        <v>54</v>
      </c>
      <c r="U1676" t="str">
        <v>157 Rice LoopSuite 716</v>
      </c>
      <c r="V1676">
        <v>5921</v>
      </c>
      <c r="W1676" t="str">
        <v>East Imogen</v>
      </c>
      <c r="X1676" t="str">
        <v>Western Australia</v>
      </c>
      <c r="Y1676" t="str">
        <v>Australia</v>
      </c>
      <c r="Z1676">
        <v>2</v>
      </c>
      <c r="AA1676" s="3" t="str">
        <f t="shared" si="53"/>
        <v>0 to 10</v>
      </c>
      <c r="AP1676" s="6">
        <v>602</v>
      </c>
      <c r="AQ1676" s="6" t="s">
        <v>1377</v>
      </c>
    </row>
    <row r="1677" spans="1:43" x14ac:dyDescent="0.25">
      <c r="A1677">
        <v>1675</v>
      </c>
      <c r="B1677">
        <v>341</v>
      </c>
      <c r="C1677">
        <v>416</v>
      </c>
      <c r="D1677">
        <v>119</v>
      </c>
      <c r="E1677">
        <v>3</v>
      </c>
      <c r="F1677">
        <v>357</v>
      </c>
      <c r="G1677" t="str">
        <f>VLOOKUP($C1677,'Raw-products'!$A$2:$H$1261,MATCH(G$1,'Raw-products'!$A$1:$H$1,0))</f>
        <v>Shirt</v>
      </c>
      <c r="H1677" t="str">
        <f>VLOOKUP($C1677,'Raw-products'!$A$2:$H$1261,MATCH(H$1,'Raw-products'!$A$1:$H$1,0))</f>
        <v>Casual Slim Fit</v>
      </c>
      <c r="I1677" t="str">
        <f>VLOOKUP($C1677,'Raw-products'!$A$2:$H$1261,MATCH(I$1,'Raw-products'!$A$1:$H$1,0))</f>
        <v>S</v>
      </c>
      <c r="J1677" t="str">
        <f>VLOOKUP($C1677,'Raw-products'!$A$2:$H$1261,MATCH(J$1,'Raw-products'!$A$1:$H$1,0))</f>
        <v>violet</v>
      </c>
      <c r="K1677">
        <f>VLOOKUP($C1677,'Raw-products'!$A$2:$H$1261,MATCH(K$1,'Raw-products'!$A$1:$H$1,0))</f>
        <v>113</v>
      </c>
      <c r="L1677">
        <f>VLOOKUP($C1677,'Raw-products'!$A$2:$H$1261,MATCH(L$1,'Raw-products'!$A$1:$H$1,0))</f>
        <v>50</v>
      </c>
      <c r="M1677" s="5">
        <f t="shared" si="52"/>
        <v>5650</v>
      </c>
      <c r="N1677" cm="1">
        <f t="array" ref="N1677:Q1677">_xlfn.XLOOKUP($B1677,'Raw -orders'!$A:$A,'Raw -orders'!$B:$E)</f>
        <v>602</v>
      </c>
      <c r="O1677">
        <v>13882</v>
      </c>
      <c r="P1677" s="1">
        <v>44234</v>
      </c>
      <c r="Q1677" s="1">
        <v>44236</v>
      </c>
      <c r="R1677" t="str" cm="1">
        <f t="array" ref="R1677:Y1677">_xlfn.XLOOKUP($N1677,'Raw - customers'!$A:$A,'Raw - customers'!$B:$I)</f>
        <v>Kip Cantwell</v>
      </c>
      <c r="S1677" t="str">
        <v>Bigender</v>
      </c>
      <c r="T1677">
        <v>54</v>
      </c>
      <c r="U1677" t="str">
        <v>157 Rice LoopSuite 716</v>
      </c>
      <c r="V1677">
        <v>5921</v>
      </c>
      <c r="W1677" t="str">
        <v>East Imogen</v>
      </c>
      <c r="X1677" t="str">
        <v>Western Australia</v>
      </c>
      <c r="Y1677" t="str">
        <v>Australia</v>
      </c>
      <c r="Z1677">
        <v>2</v>
      </c>
      <c r="AA1677" s="3" t="str">
        <f t="shared" si="53"/>
        <v>0 to 10</v>
      </c>
      <c r="AP1677" s="6">
        <v>602</v>
      </c>
      <c r="AQ1677" s="6" t="s">
        <v>1377</v>
      </c>
    </row>
    <row r="1678" spans="1:43" x14ac:dyDescent="0.25">
      <c r="A1678">
        <v>1676</v>
      </c>
      <c r="B1678">
        <v>341</v>
      </c>
      <c r="C1678">
        <v>1097</v>
      </c>
      <c r="D1678">
        <v>115</v>
      </c>
      <c r="E1678">
        <v>3</v>
      </c>
      <c r="F1678">
        <v>345</v>
      </c>
      <c r="G1678" t="str">
        <f>VLOOKUP($C1678,'Raw-products'!$A$2:$H$1261,MATCH(G$1,'Raw-products'!$A$1:$H$1,0))</f>
        <v>Trousers</v>
      </c>
      <c r="H1678" t="str">
        <f>VLOOKUP($C1678,'Raw-products'!$A$2:$H$1261,MATCH(H$1,'Raw-products'!$A$1:$H$1,0))</f>
        <v>Cropped</v>
      </c>
      <c r="I1678" t="str">
        <f>VLOOKUP($C1678,'Raw-products'!$A$2:$H$1261,MATCH(I$1,'Raw-products'!$A$1:$H$1,0))</f>
        <v>M</v>
      </c>
      <c r="J1678" t="str">
        <f>VLOOKUP($C1678,'Raw-products'!$A$2:$H$1261,MATCH(J$1,'Raw-products'!$A$1:$H$1,0))</f>
        <v>yellow</v>
      </c>
      <c r="K1678">
        <f>VLOOKUP($C1678,'Raw-products'!$A$2:$H$1261,MATCH(K$1,'Raw-products'!$A$1:$H$1,0))</f>
        <v>99</v>
      </c>
      <c r="L1678">
        <f>VLOOKUP($C1678,'Raw-products'!$A$2:$H$1261,MATCH(L$1,'Raw-products'!$A$1:$H$1,0))</f>
        <v>41</v>
      </c>
      <c r="M1678" s="5">
        <f t="shared" si="52"/>
        <v>4059</v>
      </c>
      <c r="N1678" cm="1">
        <f t="array" ref="N1678:Q1678">_xlfn.XLOOKUP($B1678,'Raw -orders'!$A:$A,'Raw -orders'!$B:$E)</f>
        <v>602</v>
      </c>
      <c r="O1678">
        <v>13882</v>
      </c>
      <c r="P1678" s="1">
        <v>44234</v>
      </c>
      <c r="Q1678" s="1">
        <v>44236</v>
      </c>
      <c r="R1678" t="str" cm="1">
        <f t="array" ref="R1678:Y1678">_xlfn.XLOOKUP($N1678,'Raw - customers'!$A:$A,'Raw - customers'!$B:$I)</f>
        <v>Kip Cantwell</v>
      </c>
      <c r="S1678" t="str">
        <v>Bigender</v>
      </c>
      <c r="T1678">
        <v>54</v>
      </c>
      <c r="U1678" t="str">
        <v>157 Rice LoopSuite 716</v>
      </c>
      <c r="V1678">
        <v>5921</v>
      </c>
      <c r="W1678" t="str">
        <v>East Imogen</v>
      </c>
      <c r="X1678" t="str">
        <v>Western Australia</v>
      </c>
      <c r="Y1678" t="str">
        <v>Australia</v>
      </c>
      <c r="Z1678">
        <v>2</v>
      </c>
      <c r="AA1678" s="3" t="str">
        <f t="shared" si="53"/>
        <v>0 to 10</v>
      </c>
      <c r="AP1678" s="6">
        <v>602</v>
      </c>
      <c r="AQ1678" s="6" t="s">
        <v>1377</v>
      </c>
    </row>
    <row r="1679" spans="1:43" x14ac:dyDescent="0.25">
      <c r="A1679">
        <v>1677</v>
      </c>
      <c r="B1679">
        <v>342</v>
      </c>
      <c r="C1679">
        <v>919</v>
      </c>
      <c r="D1679">
        <v>96</v>
      </c>
      <c r="E1679">
        <v>3</v>
      </c>
      <c r="F1679">
        <v>288</v>
      </c>
      <c r="G1679" t="str">
        <f>VLOOKUP($C1679,'Raw-products'!$A$2:$H$1261,MATCH(G$1,'Raw-products'!$A$1:$H$1,0))</f>
        <v>Trousers</v>
      </c>
      <c r="H1679" t="str">
        <f>VLOOKUP($C1679,'Raw-products'!$A$2:$H$1261,MATCH(H$1,'Raw-products'!$A$1:$H$1,0))</f>
        <v>Drawstring</v>
      </c>
      <c r="I1679" t="str">
        <f>VLOOKUP($C1679,'Raw-products'!$A$2:$H$1261,MATCH(I$1,'Raw-products'!$A$1:$H$1,0))</f>
        <v>XL</v>
      </c>
      <c r="J1679" t="str">
        <f>VLOOKUP($C1679,'Raw-products'!$A$2:$H$1261,MATCH(J$1,'Raw-products'!$A$1:$H$1,0))</f>
        <v>orange</v>
      </c>
      <c r="K1679">
        <f>VLOOKUP($C1679,'Raw-products'!$A$2:$H$1261,MATCH(K$1,'Raw-products'!$A$1:$H$1,0))</f>
        <v>104</v>
      </c>
      <c r="L1679">
        <f>VLOOKUP($C1679,'Raw-products'!$A$2:$H$1261,MATCH(L$1,'Raw-products'!$A$1:$H$1,0))</f>
        <v>68</v>
      </c>
      <c r="M1679" s="5">
        <f t="shared" si="52"/>
        <v>7072</v>
      </c>
      <c r="N1679" cm="1">
        <f t="array" ref="N1679:Q1679">_xlfn.XLOOKUP($B1679,'Raw -orders'!$A:$A,'Raw -orders'!$B:$E)</f>
        <v>348</v>
      </c>
      <c r="O1679">
        <v>29452</v>
      </c>
      <c r="P1679" s="1">
        <v>44432</v>
      </c>
      <c r="Q1679" s="1">
        <v>44447</v>
      </c>
      <c r="R1679" t="str" cm="1">
        <f t="array" ref="R1679:Y1679">_xlfn.XLOOKUP($N1679,'Raw - customers'!$A:$A,'Raw - customers'!$B:$I)</f>
        <v>Thorny Nornable</v>
      </c>
      <c r="S1679" t="str">
        <v>Genderqueer</v>
      </c>
      <c r="T1679">
        <v>76</v>
      </c>
      <c r="U1679" t="str">
        <v>4070 Nathan CircuitSuite 296</v>
      </c>
      <c r="V1679">
        <v>1840</v>
      </c>
      <c r="W1679" t="str">
        <v>Rubyfort</v>
      </c>
      <c r="X1679" t="str">
        <v>Tasmania</v>
      </c>
      <c r="Y1679" t="str">
        <v>Australia</v>
      </c>
      <c r="Z1679">
        <v>8</v>
      </c>
      <c r="AA1679" s="3" t="str">
        <f t="shared" si="53"/>
        <v>10 to 20</v>
      </c>
      <c r="AP1679" s="6">
        <v>348</v>
      </c>
      <c r="AQ1679" s="6" t="s">
        <v>1414</v>
      </c>
    </row>
    <row r="1680" spans="1:43" x14ac:dyDescent="0.25">
      <c r="A1680">
        <v>1678</v>
      </c>
      <c r="B1680">
        <v>342</v>
      </c>
      <c r="C1680">
        <v>1066</v>
      </c>
      <c r="D1680">
        <v>93</v>
      </c>
      <c r="E1680">
        <v>1</v>
      </c>
      <c r="F1680">
        <v>93</v>
      </c>
      <c r="G1680" t="str">
        <f>VLOOKUP($C1680,'Raw-products'!$A$2:$H$1261,MATCH(G$1,'Raw-products'!$A$1:$H$1,0))</f>
        <v>Trousers</v>
      </c>
      <c r="H1680" t="str">
        <f>VLOOKUP($C1680,'Raw-products'!$A$2:$H$1261,MATCH(H$1,'Raw-products'!$A$1:$H$1,0))</f>
        <v>Joggers</v>
      </c>
      <c r="I1680" t="str">
        <f>VLOOKUP($C1680,'Raw-products'!$A$2:$H$1261,MATCH(I$1,'Raw-products'!$A$1:$H$1,0))</f>
        <v>S</v>
      </c>
      <c r="J1680" t="str">
        <f>VLOOKUP($C1680,'Raw-products'!$A$2:$H$1261,MATCH(J$1,'Raw-products'!$A$1:$H$1,0))</f>
        <v>green</v>
      </c>
      <c r="K1680">
        <f>VLOOKUP($C1680,'Raw-products'!$A$2:$H$1261,MATCH(K$1,'Raw-products'!$A$1:$H$1,0))</f>
        <v>94</v>
      </c>
      <c r="L1680">
        <f>VLOOKUP($C1680,'Raw-products'!$A$2:$H$1261,MATCH(L$1,'Raw-products'!$A$1:$H$1,0))</f>
        <v>76</v>
      </c>
      <c r="M1680" s="5">
        <f t="shared" si="52"/>
        <v>7144</v>
      </c>
      <c r="N1680" cm="1">
        <f t="array" ref="N1680:Q1680">_xlfn.XLOOKUP($B1680,'Raw -orders'!$A:$A,'Raw -orders'!$B:$E)</f>
        <v>348</v>
      </c>
      <c r="O1680">
        <v>29452</v>
      </c>
      <c r="P1680" s="1">
        <v>44432</v>
      </c>
      <c r="Q1680" s="1">
        <v>44447</v>
      </c>
      <c r="R1680" t="str" cm="1">
        <f t="array" ref="R1680:Y1680">_xlfn.XLOOKUP($N1680,'Raw - customers'!$A:$A,'Raw - customers'!$B:$I)</f>
        <v>Thorny Nornable</v>
      </c>
      <c r="S1680" t="str">
        <v>Genderqueer</v>
      </c>
      <c r="T1680">
        <v>76</v>
      </c>
      <c r="U1680" t="str">
        <v>4070 Nathan CircuitSuite 296</v>
      </c>
      <c r="V1680">
        <v>1840</v>
      </c>
      <c r="W1680" t="str">
        <v>Rubyfort</v>
      </c>
      <c r="X1680" t="str">
        <v>Tasmania</v>
      </c>
      <c r="Y1680" t="str">
        <v>Australia</v>
      </c>
      <c r="Z1680">
        <v>8</v>
      </c>
      <c r="AA1680" s="3" t="str">
        <f t="shared" si="53"/>
        <v>10 to 20</v>
      </c>
      <c r="AP1680" s="6">
        <v>348</v>
      </c>
      <c r="AQ1680" s="6" t="s">
        <v>1414</v>
      </c>
    </row>
    <row r="1681" spans="1:43" x14ac:dyDescent="0.25">
      <c r="A1681">
        <v>1679</v>
      </c>
      <c r="B1681">
        <v>342</v>
      </c>
      <c r="C1681">
        <v>1149</v>
      </c>
      <c r="D1681">
        <v>102</v>
      </c>
      <c r="E1681">
        <v>2</v>
      </c>
      <c r="F1681">
        <v>204</v>
      </c>
      <c r="G1681" t="str">
        <f>VLOOKUP($C1681,'Raw-products'!$A$2:$H$1261,MATCH(G$1,'Raw-products'!$A$1:$H$1,0))</f>
        <v>Trousers</v>
      </c>
      <c r="H1681" t="str">
        <f>VLOOKUP($C1681,'Raw-products'!$A$2:$H$1261,MATCH(H$1,'Raw-products'!$A$1:$H$1,0))</f>
        <v>Cargo Pants</v>
      </c>
      <c r="I1681" t="str">
        <f>VLOOKUP($C1681,'Raw-products'!$A$2:$H$1261,MATCH(I$1,'Raw-products'!$A$1:$H$1,0))</f>
        <v>XL</v>
      </c>
      <c r="J1681" t="str">
        <f>VLOOKUP($C1681,'Raw-products'!$A$2:$H$1261,MATCH(J$1,'Raw-products'!$A$1:$H$1,0))</f>
        <v>indigo</v>
      </c>
      <c r="K1681">
        <f>VLOOKUP($C1681,'Raw-products'!$A$2:$H$1261,MATCH(K$1,'Raw-products'!$A$1:$H$1,0))</f>
        <v>106</v>
      </c>
      <c r="L1681">
        <f>VLOOKUP($C1681,'Raw-products'!$A$2:$H$1261,MATCH(L$1,'Raw-products'!$A$1:$H$1,0))</f>
        <v>64</v>
      </c>
      <c r="M1681" s="5">
        <f t="shared" si="52"/>
        <v>6784</v>
      </c>
      <c r="N1681" cm="1">
        <f t="array" ref="N1681:Q1681">_xlfn.XLOOKUP($B1681,'Raw -orders'!$A:$A,'Raw -orders'!$B:$E)</f>
        <v>348</v>
      </c>
      <c r="O1681">
        <v>29452</v>
      </c>
      <c r="P1681" s="1">
        <v>44432</v>
      </c>
      <c r="Q1681" s="1">
        <v>44447</v>
      </c>
      <c r="R1681" t="str" cm="1">
        <f t="array" ref="R1681:Y1681">_xlfn.XLOOKUP($N1681,'Raw - customers'!$A:$A,'Raw - customers'!$B:$I)</f>
        <v>Thorny Nornable</v>
      </c>
      <c r="S1681" t="str">
        <v>Genderqueer</v>
      </c>
      <c r="T1681">
        <v>76</v>
      </c>
      <c r="U1681" t="str">
        <v>4070 Nathan CircuitSuite 296</v>
      </c>
      <c r="V1681">
        <v>1840</v>
      </c>
      <c r="W1681" t="str">
        <v>Rubyfort</v>
      </c>
      <c r="X1681" t="str">
        <v>Tasmania</v>
      </c>
      <c r="Y1681" t="str">
        <v>Australia</v>
      </c>
      <c r="Z1681">
        <v>8</v>
      </c>
      <c r="AA1681" s="3" t="str">
        <f t="shared" si="53"/>
        <v>10 to 20</v>
      </c>
      <c r="AP1681" s="6">
        <v>348</v>
      </c>
      <c r="AQ1681" s="6" t="s">
        <v>1414</v>
      </c>
    </row>
    <row r="1682" spans="1:43" x14ac:dyDescent="0.25">
      <c r="A1682">
        <v>1680</v>
      </c>
      <c r="B1682">
        <v>342</v>
      </c>
      <c r="C1682">
        <v>1016</v>
      </c>
      <c r="D1682">
        <v>90</v>
      </c>
      <c r="E1682">
        <v>3</v>
      </c>
      <c r="F1682">
        <v>270</v>
      </c>
      <c r="G1682" t="str">
        <f>VLOOKUP($C1682,'Raw-products'!$A$2:$H$1261,MATCH(G$1,'Raw-products'!$A$1:$H$1,0))</f>
        <v>Trousers</v>
      </c>
      <c r="H1682" t="str">
        <f>VLOOKUP($C1682,'Raw-products'!$A$2:$H$1261,MATCH(H$1,'Raw-products'!$A$1:$H$1,0))</f>
        <v>Relaxed Leg</v>
      </c>
      <c r="I1682" t="str">
        <f>VLOOKUP($C1682,'Raw-products'!$A$2:$H$1261,MATCH(I$1,'Raw-products'!$A$1:$H$1,0))</f>
        <v>S</v>
      </c>
      <c r="J1682" t="str">
        <f>VLOOKUP($C1682,'Raw-products'!$A$2:$H$1261,MATCH(J$1,'Raw-products'!$A$1:$H$1,0))</f>
        <v>red</v>
      </c>
      <c r="K1682">
        <f>VLOOKUP($C1682,'Raw-products'!$A$2:$H$1261,MATCH(K$1,'Raw-products'!$A$1:$H$1,0))</f>
        <v>95</v>
      </c>
      <c r="L1682">
        <f>VLOOKUP($C1682,'Raw-products'!$A$2:$H$1261,MATCH(L$1,'Raw-products'!$A$1:$H$1,0))</f>
        <v>70</v>
      </c>
      <c r="M1682" s="5">
        <f t="shared" si="52"/>
        <v>6650</v>
      </c>
      <c r="N1682" cm="1">
        <f t="array" ref="N1682:Q1682">_xlfn.XLOOKUP($B1682,'Raw -orders'!$A:$A,'Raw -orders'!$B:$E)</f>
        <v>348</v>
      </c>
      <c r="O1682">
        <v>29452</v>
      </c>
      <c r="P1682" s="1">
        <v>44432</v>
      </c>
      <c r="Q1682" s="1">
        <v>44447</v>
      </c>
      <c r="R1682" t="str" cm="1">
        <f t="array" ref="R1682:Y1682">_xlfn.XLOOKUP($N1682,'Raw - customers'!$A:$A,'Raw - customers'!$B:$I)</f>
        <v>Thorny Nornable</v>
      </c>
      <c r="S1682" t="str">
        <v>Genderqueer</v>
      </c>
      <c r="T1682">
        <v>76</v>
      </c>
      <c r="U1682" t="str">
        <v>4070 Nathan CircuitSuite 296</v>
      </c>
      <c r="V1682">
        <v>1840</v>
      </c>
      <c r="W1682" t="str">
        <v>Rubyfort</v>
      </c>
      <c r="X1682" t="str">
        <v>Tasmania</v>
      </c>
      <c r="Y1682" t="str">
        <v>Australia</v>
      </c>
      <c r="Z1682">
        <v>8</v>
      </c>
      <c r="AA1682" s="3" t="str">
        <f t="shared" si="53"/>
        <v>10 to 20</v>
      </c>
      <c r="AP1682" s="6">
        <v>348</v>
      </c>
      <c r="AQ1682" s="6" t="s">
        <v>1414</v>
      </c>
    </row>
    <row r="1683" spans="1:43" x14ac:dyDescent="0.25">
      <c r="A1683">
        <v>1681</v>
      </c>
      <c r="B1683">
        <v>342</v>
      </c>
      <c r="C1683">
        <v>596</v>
      </c>
      <c r="D1683">
        <v>112</v>
      </c>
      <c r="E1683">
        <v>1</v>
      </c>
      <c r="F1683">
        <v>112</v>
      </c>
      <c r="G1683" t="str">
        <f>VLOOKUP($C1683,'Raw-products'!$A$2:$H$1261,MATCH(G$1,'Raw-products'!$A$1:$H$1,0))</f>
        <v>Jacket</v>
      </c>
      <c r="H1683" t="str">
        <f>VLOOKUP($C1683,'Raw-products'!$A$2:$H$1261,MATCH(H$1,'Raw-products'!$A$1:$H$1,0))</f>
        <v>Cardigan</v>
      </c>
      <c r="I1683" t="str">
        <f>VLOOKUP($C1683,'Raw-products'!$A$2:$H$1261,MATCH(I$1,'Raw-products'!$A$1:$H$1,0))</f>
        <v>S</v>
      </c>
      <c r="J1683" t="str">
        <f>VLOOKUP($C1683,'Raw-products'!$A$2:$H$1261,MATCH(J$1,'Raw-products'!$A$1:$H$1,0))</f>
        <v>red</v>
      </c>
      <c r="K1683">
        <f>VLOOKUP($C1683,'Raw-products'!$A$2:$H$1261,MATCH(K$1,'Raw-products'!$A$1:$H$1,0))</f>
        <v>118</v>
      </c>
      <c r="L1683">
        <f>VLOOKUP($C1683,'Raw-products'!$A$2:$H$1261,MATCH(L$1,'Raw-products'!$A$1:$H$1,0))</f>
        <v>47</v>
      </c>
      <c r="M1683" s="5">
        <f t="shared" si="52"/>
        <v>5546</v>
      </c>
      <c r="N1683" cm="1">
        <f t="array" ref="N1683:Q1683">_xlfn.XLOOKUP($B1683,'Raw -orders'!$A:$A,'Raw -orders'!$B:$E)</f>
        <v>348</v>
      </c>
      <c r="O1683">
        <v>29452</v>
      </c>
      <c r="P1683" s="1">
        <v>44432</v>
      </c>
      <c r="Q1683" s="1">
        <v>44447</v>
      </c>
      <c r="R1683" t="str" cm="1">
        <f t="array" ref="R1683:Y1683">_xlfn.XLOOKUP($N1683,'Raw - customers'!$A:$A,'Raw - customers'!$B:$I)</f>
        <v>Thorny Nornable</v>
      </c>
      <c r="S1683" t="str">
        <v>Genderqueer</v>
      </c>
      <c r="T1683">
        <v>76</v>
      </c>
      <c r="U1683" t="str">
        <v>4070 Nathan CircuitSuite 296</v>
      </c>
      <c r="V1683">
        <v>1840</v>
      </c>
      <c r="W1683" t="str">
        <v>Rubyfort</v>
      </c>
      <c r="X1683" t="str">
        <v>Tasmania</v>
      </c>
      <c r="Y1683" t="str">
        <v>Australia</v>
      </c>
      <c r="Z1683">
        <v>8</v>
      </c>
      <c r="AA1683" s="3" t="str">
        <f t="shared" si="53"/>
        <v>10 to 20</v>
      </c>
      <c r="AP1683" s="6">
        <v>348</v>
      </c>
      <c r="AQ1683" s="6" t="s">
        <v>1414</v>
      </c>
    </row>
    <row r="1684" spans="1:43" x14ac:dyDescent="0.25">
      <c r="A1684">
        <v>1682</v>
      </c>
      <c r="B1684">
        <v>342</v>
      </c>
      <c r="C1684">
        <v>490</v>
      </c>
      <c r="D1684">
        <v>102</v>
      </c>
      <c r="E1684">
        <v>2</v>
      </c>
      <c r="F1684">
        <v>204</v>
      </c>
      <c r="G1684" t="str">
        <f>VLOOKUP($C1684,'Raw-products'!$A$2:$H$1261,MATCH(G$1,'Raw-products'!$A$1:$H$1,0))</f>
        <v>Jacket</v>
      </c>
      <c r="H1684" t="str">
        <f>VLOOKUP($C1684,'Raw-products'!$A$2:$H$1261,MATCH(H$1,'Raw-products'!$A$1:$H$1,0))</f>
        <v>Windbreaker</v>
      </c>
      <c r="I1684" t="str">
        <f>VLOOKUP($C1684,'Raw-products'!$A$2:$H$1261,MATCH(I$1,'Raw-products'!$A$1:$H$1,0))</f>
        <v>XS</v>
      </c>
      <c r="J1684" t="str">
        <f>VLOOKUP($C1684,'Raw-products'!$A$2:$H$1261,MATCH(J$1,'Raw-products'!$A$1:$H$1,0))</f>
        <v>red</v>
      </c>
      <c r="K1684">
        <f>VLOOKUP($C1684,'Raw-products'!$A$2:$H$1261,MATCH(K$1,'Raw-products'!$A$1:$H$1,0))</f>
        <v>109</v>
      </c>
      <c r="L1684">
        <f>VLOOKUP($C1684,'Raw-products'!$A$2:$H$1261,MATCH(L$1,'Raw-products'!$A$1:$H$1,0))</f>
        <v>79</v>
      </c>
      <c r="M1684" s="5">
        <f t="shared" si="52"/>
        <v>8611</v>
      </c>
      <c r="N1684" cm="1">
        <f t="array" ref="N1684:Q1684">_xlfn.XLOOKUP($B1684,'Raw -orders'!$A:$A,'Raw -orders'!$B:$E)</f>
        <v>348</v>
      </c>
      <c r="O1684">
        <v>29452</v>
      </c>
      <c r="P1684" s="1">
        <v>44432</v>
      </c>
      <c r="Q1684" s="1">
        <v>44447</v>
      </c>
      <c r="R1684" t="str" cm="1">
        <f t="array" ref="R1684:Y1684">_xlfn.XLOOKUP($N1684,'Raw - customers'!$A:$A,'Raw - customers'!$B:$I)</f>
        <v>Thorny Nornable</v>
      </c>
      <c r="S1684" t="str">
        <v>Genderqueer</v>
      </c>
      <c r="T1684">
        <v>76</v>
      </c>
      <c r="U1684" t="str">
        <v>4070 Nathan CircuitSuite 296</v>
      </c>
      <c r="V1684">
        <v>1840</v>
      </c>
      <c r="W1684" t="str">
        <v>Rubyfort</v>
      </c>
      <c r="X1684" t="str">
        <v>Tasmania</v>
      </c>
      <c r="Y1684" t="str">
        <v>Australia</v>
      </c>
      <c r="Z1684">
        <v>8</v>
      </c>
      <c r="AA1684" s="3" t="str">
        <f t="shared" si="53"/>
        <v>10 to 20</v>
      </c>
      <c r="AP1684" s="6">
        <v>348</v>
      </c>
      <c r="AQ1684" s="6" t="s">
        <v>1414</v>
      </c>
    </row>
    <row r="1685" spans="1:43" x14ac:dyDescent="0.25">
      <c r="A1685">
        <v>1683</v>
      </c>
      <c r="B1685">
        <v>343</v>
      </c>
      <c r="C1685">
        <v>830</v>
      </c>
      <c r="D1685">
        <v>117</v>
      </c>
      <c r="E1685">
        <v>1</v>
      </c>
      <c r="F1685">
        <v>117</v>
      </c>
      <c r="G1685" t="str">
        <f>VLOOKUP($C1685,'Raw-products'!$A$2:$H$1261,MATCH(G$1,'Raw-products'!$A$1:$H$1,0))</f>
        <v>Jacket</v>
      </c>
      <c r="H1685" t="str">
        <f>VLOOKUP($C1685,'Raw-products'!$A$2:$H$1261,MATCH(H$1,'Raw-products'!$A$1:$H$1,0))</f>
        <v>Shearling</v>
      </c>
      <c r="I1685" t="str">
        <f>VLOOKUP($C1685,'Raw-products'!$A$2:$H$1261,MATCH(I$1,'Raw-products'!$A$1:$H$1,0))</f>
        <v>XS</v>
      </c>
      <c r="J1685" t="str">
        <f>VLOOKUP($C1685,'Raw-products'!$A$2:$H$1261,MATCH(J$1,'Raw-products'!$A$1:$H$1,0))</f>
        <v>indigo</v>
      </c>
      <c r="K1685">
        <f>VLOOKUP($C1685,'Raw-products'!$A$2:$H$1261,MATCH(K$1,'Raw-products'!$A$1:$H$1,0))</f>
        <v>95</v>
      </c>
      <c r="L1685">
        <f>VLOOKUP($C1685,'Raw-products'!$A$2:$H$1261,MATCH(L$1,'Raw-products'!$A$1:$H$1,0))</f>
        <v>68</v>
      </c>
      <c r="M1685" s="5">
        <f t="shared" si="52"/>
        <v>6460</v>
      </c>
      <c r="N1685" cm="1">
        <f t="array" ref="N1685:Q1685">_xlfn.XLOOKUP($B1685,'Raw -orders'!$A:$A,'Raw -orders'!$B:$E)</f>
        <v>673</v>
      </c>
      <c r="O1685">
        <v>37831</v>
      </c>
      <c r="P1685" s="1">
        <v>44456</v>
      </c>
      <c r="Q1685" s="1">
        <v>44475</v>
      </c>
      <c r="R1685" t="str" cm="1">
        <f t="array" ref="R1685:Y1685">_xlfn.XLOOKUP($N1685,'Raw - customers'!$A:$A,'Raw - customers'!$B:$I)</f>
        <v>Carlynn Mccabe</v>
      </c>
      <c r="S1685" t="str">
        <v>Male</v>
      </c>
      <c r="T1685">
        <v>59</v>
      </c>
      <c r="U1685" t="str">
        <v>82 Hayden DriveSuite 289</v>
      </c>
      <c r="V1685">
        <v>426</v>
      </c>
      <c r="W1685" t="str">
        <v>New Angelina</v>
      </c>
      <c r="X1685" t="str">
        <v>South Australia</v>
      </c>
      <c r="Y1685" t="str">
        <v>Australia</v>
      </c>
      <c r="Z1685">
        <v>9</v>
      </c>
      <c r="AA1685" s="3" t="str">
        <f t="shared" si="53"/>
        <v>10 to 20</v>
      </c>
      <c r="AP1685" s="6">
        <v>673</v>
      </c>
      <c r="AQ1685" s="6" t="s">
        <v>1345</v>
      </c>
    </row>
    <row r="1686" spans="1:43" x14ac:dyDescent="0.25">
      <c r="A1686">
        <v>1684</v>
      </c>
      <c r="B1686">
        <v>343</v>
      </c>
      <c r="C1686">
        <v>378</v>
      </c>
      <c r="D1686">
        <v>94</v>
      </c>
      <c r="E1686">
        <v>2</v>
      </c>
      <c r="F1686">
        <v>188</v>
      </c>
      <c r="G1686" t="str">
        <f>VLOOKUP($C1686,'Raw-products'!$A$2:$H$1261,MATCH(G$1,'Raw-products'!$A$1:$H$1,0))</f>
        <v>Shirt</v>
      </c>
      <c r="H1686" t="str">
        <f>VLOOKUP($C1686,'Raw-products'!$A$2:$H$1261,MATCH(H$1,'Raw-products'!$A$1:$H$1,0))</f>
        <v>Henley</v>
      </c>
      <c r="I1686" t="str">
        <f>VLOOKUP($C1686,'Raw-products'!$A$2:$H$1261,MATCH(I$1,'Raw-products'!$A$1:$H$1,0))</f>
        <v>L</v>
      </c>
      <c r="J1686" t="str">
        <f>VLOOKUP($C1686,'Raw-products'!$A$2:$H$1261,MATCH(J$1,'Raw-products'!$A$1:$H$1,0))</f>
        <v>indigo</v>
      </c>
      <c r="K1686">
        <f>VLOOKUP($C1686,'Raw-products'!$A$2:$H$1261,MATCH(K$1,'Raw-products'!$A$1:$H$1,0))</f>
        <v>92</v>
      </c>
      <c r="L1686">
        <f>VLOOKUP($C1686,'Raw-products'!$A$2:$H$1261,MATCH(L$1,'Raw-products'!$A$1:$H$1,0))</f>
        <v>44</v>
      </c>
      <c r="M1686" s="5">
        <f t="shared" si="52"/>
        <v>4048</v>
      </c>
      <c r="N1686" cm="1">
        <f t="array" ref="N1686:Q1686">_xlfn.XLOOKUP($B1686,'Raw -orders'!$A:$A,'Raw -orders'!$B:$E)</f>
        <v>673</v>
      </c>
      <c r="O1686">
        <v>37831</v>
      </c>
      <c r="P1686" s="1">
        <v>44456</v>
      </c>
      <c r="Q1686" s="1">
        <v>44475</v>
      </c>
      <c r="R1686" t="str" cm="1">
        <f t="array" ref="R1686:Y1686">_xlfn.XLOOKUP($N1686,'Raw - customers'!$A:$A,'Raw - customers'!$B:$I)</f>
        <v>Carlynn Mccabe</v>
      </c>
      <c r="S1686" t="str">
        <v>Male</v>
      </c>
      <c r="T1686">
        <v>59</v>
      </c>
      <c r="U1686" t="str">
        <v>82 Hayden DriveSuite 289</v>
      </c>
      <c r="V1686">
        <v>426</v>
      </c>
      <c r="W1686" t="str">
        <v>New Angelina</v>
      </c>
      <c r="X1686" t="str">
        <v>South Australia</v>
      </c>
      <c r="Y1686" t="str">
        <v>Australia</v>
      </c>
      <c r="Z1686">
        <v>9</v>
      </c>
      <c r="AA1686" s="3" t="str">
        <f t="shared" si="53"/>
        <v>10 to 20</v>
      </c>
      <c r="AP1686" s="6">
        <v>673</v>
      </c>
      <c r="AQ1686" s="6" t="s">
        <v>1345</v>
      </c>
    </row>
    <row r="1687" spans="1:43" x14ac:dyDescent="0.25">
      <c r="A1687">
        <v>1685</v>
      </c>
      <c r="B1687">
        <v>343</v>
      </c>
      <c r="C1687">
        <v>756</v>
      </c>
      <c r="D1687">
        <v>109</v>
      </c>
      <c r="E1687">
        <v>3</v>
      </c>
      <c r="F1687">
        <v>327</v>
      </c>
      <c r="G1687" t="str">
        <f>VLOOKUP($C1687,'Raw-products'!$A$2:$H$1261,MATCH(G$1,'Raw-products'!$A$1:$H$1,0))</f>
        <v>Jacket</v>
      </c>
      <c r="H1687" t="str">
        <f>VLOOKUP($C1687,'Raw-products'!$A$2:$H$1261,MATCH(H$1,'Raw-products'!$A$1:$H$1,0))</f>
        <v>Peacoat</v>
      </c>
      <c r="I1687" t="str">
        <f>VLOOKUP($C1687,'Raw-products'!$A$2:$H$1261,MATCH(I$1,'Raw-products'!$A$1:$H$1,0))</f>
        <v>S</v>
      </c>
      <c r="J1687" t="str">
        <f>VLOOKUP($C1687,'Raw-products'!$A$2:$H$1261,MATCH(J$1,'Raw-products'!$A$1:$H$1,0))</f>
        <v>blue</v>
      </c>
      <c r="K1687">
        <f>VLOOKUP($C1687,'Raw-products'!$A$2:$H$1261,MATCH(K$1,'Raw-products'!$A$1:$H$1,0))</f>
        <v>102</v>
      </c>
      <c r="L1687">
        <f>VLOOKUP($C1687,'Raw-products'!$A$2:$H$1261,MATCH(L$1,'Raw-products'!$A$1:$H$1,0))</f>
        <v>50</v>
      </c>
      <c r="M1687" s="5">
        <f t="shared" si="52"/>
        <v>5100</v>
      </c>
      <c r="N1687" cm="1">
        <f t="array" ref="N1687:Q1687">_xlfn.XLOOKUP($B1687,'Raw -orders'!$A:$A,'Raw -orders'!$B:$E)</f>
        <v>673</v>
      </c>
      <c r="O1687">
        <v>37831</v>
      </c>
      <c r="P1687" s="1">
        <v>44456</v>
      </c>
      <c r="Q1687" s="1">
        <v>44475</v>
      </c>
      <c r="R1687" t="str" cm="1">
        <f t="array" ref="R1687:Y1687">_xlfn.XLOOKUP($N1687,'Raw - customers'!$A:$A,'Raw - customers'!$B:$I)</f>
        <v>Carlynn Mccabe</v>
      </c>
      <c r="S1687" t="str">
        <v>Male</v>
      </c>
      <c r="T1687">
        <v>59</v>
      </c>
      <c r="U1687" t="str">
        <v>82 Hayden DriveSuite 289</v>
      </c>
      <c r="V1687">
        <v>426</v>
      </c>
      <c r="W1687" t="str">
        <v>New Angelina</v>
      </c>
      <c r="X1687" t="str">
        <v>South Australia</v>
      </c>
      <c r="Y1687" t="str">
        <v>Australia</v>
      </c>
      <c r="Z1687">
        <v>9</v>
      </c>
      <c r="AA1687" s="3" t="str">
        <f t="shared" si="53"/>
        <v>10 to 20</v>
      </c>
      <c r="AP1687" s="6">
        <v>673</v>
      </c>
      <c r="AQ1687" s="6" t="s">
        <v>1345</v>
      </c>
    </row>
    <row r="1688" spans="1:43" x14ac:dyDescent="0.25">
      <c r="A1688">
        <v>1686</v>
      </c>
      <c r="B1688">
        <v>344</v>
      </c>
      <c r="C1688">
        <v>913</v>
      </c>
      <c r="D1688">
        <v>96</v>
      </c>
      <c r="E1688">
        <v>2</v>
      </c>
      <c r="F1688">
        <v>192</v>
      </c>
      <c r="G1688" t="str">
        <f>VLOOKUP($C1688,'Raw-products'!$A$2:$H$1261,MATCH(G$1,'Raw-products'!$A$1:$H$1,0))</f>
        <v>Trousers</v>
      </c>
      <c r="H1688" t="str">
        <f>VLOOKUP($C1688,'Raw-products'!$A$2:$H$1261,MATCH(H$1,'Raw-products'!$A$1:$H$1,0))</f>
        <v>Drawstring</v>
      </c>
      <c r="I1688" t="str">
        <f>VLOOKUP($C1688,'Raw-products'!$A$2:$H$1261,MATCH(I$1,'Raw-products'!$A$1:$H$1,0))</f>
        <v>L</v>
      </c>
      <c r="J1688" t="str">
        <f>VLOOKUP($C1688,'Raw-products'!$A$2:$H$1261,MATCH(J$1,'Raw-products'!$A$1:$H$1,0))</f>
        <v>red</v>
      </c>
      <c r="K1688">
        <f>VLOOKUP($C1688,'Raw-products'!$A$2:$H$1261,MATCH(K$1,'Raw-products'!$A$1:$H$1,0))</f>
        <v>104</v>
      </c>
      <c r="L1688">
        <f>VLOOKUP($C1688,'Raw-products'!$A$2:$H$1261,MATCH(L$1,'Raw-products'!$A$1:$H$1,0))</f>
        <v>73</v>
      </c>
      <c r="M1688" s="5">
        <f t="shared" si="52"/>
        <v>7592</v>
      </c>
      <c r="N1688" cm="1">
        <f t="array" ref="N1688:Q1688">_xlfn.XLOOKUP($B1688,'Raw -orders'!$A:$A,'Raw -orders'!$B:$E)</f>
        <v>526</v>
      </c>
      <c r="O1688">
        <v>44938</v>
      </c>
      <c r="P1688" s="1">
        <v>44424</v>
      </c>
      <c r="Q1688" s="1">
        <v>44445</v>
      </c>
      <c r="R1688" t="str" cm="1">
        <f t="array" ref="R1688:Y1688">_xlfn.XLOOKUP($N1688,'Raw - customers'!$A:$A,'Raw - customers'!$B:$I)</f>
        <v>Ellyn Collacombe</v>
      </c>
      <c r="S1688" t="str">
        <v>Male</v>
      </c>
      <c r="T1688">
        <v>73</v>
      </c>
      <c r="U1688" t="str">
        <v>786 Paige CircleApt. 922</v>
      </c>
      <c r="V1688">
        <v>2565</v>
      </c>
      <c r="W1688" t="str">
        <v>Adamsside</v>
      </c>
      <c r="X1688" t="str">
        <v>Tasmania</v>
      </c>
      <c r="Y1688" t="str">
        <v>Australia</v>
      </c>
      <c r="Z1688">
        <v>8</v>
      </c>
      <c r="AA1688" s="3" t="str">
        <f t="shared" si="53"/>
        <v>20 to 30</v>
      </c>
      <c r="AP1688" s="6">
        <v>526</v>
      </c>
      <c r="AQ1688" s="6" t="s">
        <v>1414</v>
      </c>
    </row>
    <row r="1689" spans="1:43" x14ac:dyDescent="0.25">
      <c r="A1689">
        <v>1687</v>
      </c>
      <c r="B1689">
        <v>344</v>
      </c>
      <c r="C1689">
        <v>466</v>
      </c>
      <c r="D1689">
        <v>118</v>
      </c>
      <c r="E1689">
        <v>3</v>
      </c>
      <c r="F1689">
        <v>354</v>
      </c>
      <c r="G1689" t="str">
        <f>VLOOKUP($C1689,'Raw-products'!$A$2:$H$1261,MATCH(G$1,'Raw-products'!$A$1:$H$1,0))</f>
        <v>Jacket</v>
      </c>
      <c r="H1689" t="str">
        <f>VLOOKUP($C1689,'Raw-products'!$A$2:$H$1261,MATCH(H$1,'Raw-products'!$A$1:$H$1,0))</f>
        <v>Puffer</v>
      </c>
      <c r="I1689" t="str">
        <f>VLOOKUP($C1689,'Raw-products'!$A$2:$H$1261,MATCH(I$1,'Raw-products'!$A$1:$H$1,0))</f>
        <v>S</v>
      </c>
      <c r="J1689" t="str">
        <f>VLOOKUP($C1689,'Raw-products'!$A$2:$H$1261,MATCH(J$1,'Raw-products'!$A$1:$H$1,0))</f>
        <v>yellow</v>
      </c>
      <c r="K1689">
        <f>VLOOKUP($C1689,'Raw-products'!$A$2:$H$1261,MATCH(K$1,'Raw-products'!$A$1:$H$1,0))</f>
        <v>110</v>
      </c>
      <c r="L1689">
        <f>VLOOKUP($C1689,'Raw-products'!$A$2:$H$1261,MATCH(L$1,'Raw-products'!$A$1:$H$1,0))</f>
        <v>48</v>
      </c>
      <c r="M1689" s="5">
        <f t="shared" si="52"/>
        <v>5280</v>
      </c>
      <c r="N1689" cm="1">
        <f t="array" ref="N1689:Q1689">_xlfn.XLOOKUP($B1689,'Raw -orders'!$A:$A,'Raw -orders'!$B:$E)</f>
        <v>526</v>
      </c>
      <c r="O1689">
        <v>44938</v>
      </c>
      <c r="P1689" s="1">
        <v>44424</v>
      </c>
      <c r="Q1689" s="1">
        <v>44445</v>
      </c>
      <c r="R1689" t="str" cm="1">
        <f t="array" ref="R1689:Y1689">_xlfn.XLOOKUP($N1689,'Raw - customers'!$A:$A,'Raw - customers'!$B:$I)</f>
        <v>Ellyn Collacombe</v>
      </c>
      <c r="S1689" t="str">
        <v>Male</v>
      </c>
      <c r="T1689">
        <v>73</v>
      </c>
      <c r="U1689" t="str">
        <v>786 Paige CircleApt. 922</v>
      </c>
      <c r="V1689">
        <v>2565</v>
      </c>
      <c r="W1689" t="str">
        <v>Adamsside</v>
      </c>
      <c r="X1689" t="str">
        <v>Tasmania</v>
      </c>
      <c r="Y1689" t="str">
        <v>Australia</v>
      </c>
      <c r="Z1689">
        <v>8</v>
      </c>
      <c r="AA1689" s="3" t="str">
        <f t="shared" si="53"/>
        <v>20 to 30</v>
      </c>
      <c r="AP1689" s="6">
        <v>526</v>
      </c>
      <c r="AQ1689" s="6" t="s">
        <v>1414</v>
      </c>
    </row>
    <row r="1690" spans="1:43" x14ac:dyDescent="0.25">
      <c r="A1690">
        <v>1688</v>
      </c>
      <c r="B1690">
        <v>345</v>
      </c>
      <c r="C1690">
        <v>428</v>
      </c>
      <c r="D1690">
        <v>107</v>
      </c>
      <c r="E1690">
        <v>1</v>
      </c>
      <c r="F1690">
        <v>107</v>
      </c>
      <c r="G1690" t="str">
        <f>VLOOKUP($C1690,'Raw-products'!$A$2:$H$1261,MATCH(G$1,'Raw-products'!$A$1:$H$1,0))</f>
        <v>Jacket</v>
      </c>
      <c r="H1690" t="str">
        <f>VLOOKUP($C1690,'Raw-products'!$A$2:$H$1261,MATCH(H$1,'Raw-products'!$A$1:$H$1,0))</f>
        <v>Denim</v>
      </c>
      <c r="I1690" t="str">
        <f>VLOOKUP($C1690,'Raw-products'!$A$2:$H$1261,MATCH(I$1,'Raw-products'!$A$1:$H$1,0))</f>
        <v>L</v>
      </c>
      <c r="J1690" t="str">
        <f>VLOOKUP($C1690,'Raw-products'!$A$2:$H$1261,MATCH(J$1,'Raw-products'!$A$1:$H$1,0))</f>
        <v>orange</v>
      </c>
      <c r="K1690">
        <f>VLOOKUP($C1690,'Raw-products'!$A$2:$H$1261,MATCH(K$1,'Raw-products'!$A$1:$H$1,0))</f>
        <v>92</v>
      </c>
      <c r="L1690">
        <f>VLOOKUP($C1690,'Raw-products'!$A$2:$H$1261,MATCH(L$1,'Raw-products'!$A$1:$H$1,0))</f>
        <v>73</v>
      </c>
      <c r="M1690" s="5">
        <f t="shared" si="52"/>
        <v>6716</v>
      </c>
      <c r="N1690" cm="1">
        <f t="array" ref="N1690:Q1690">_xlfn.XLOOKUP($B1690,'Raw -orders'!$A:$A,'Raw -orders'!$B:$E)</f>
        <v>711</v>
      </c>
      <c r="O1690">
        <v>17146</v>
      </c>
      <c r="P1690" s="1">
        <v>44241</v>
      </c>
      <c r="Q1690" s="1">
        <v>44260</v>
      </c>
      <c r="R1690" t="str" cm="1">
        <f t="array" ref="R1690:Y1690">_xlfn.XLOOKUP($N1690,'Raw - customers'!$A:$A,'Raw - customers'!$B:$I)</f>
        <v>Lin Norville</v>
      </c>
      <c r="S1690" t="str">
        <v>Male</v>
      </c>
      <c r="T1690">
        <v>42</v>
      </c>
      <c r="U1690" t="str">
        <v>84 Stewart StreetSuite 032</v>
      </c>
      <c r="V1690">
        <v>3738</v>
      </c>
      <c r="W1690" t="str">
        <v>Russelstad</v>
      </c>
      <c r="X1690" t="str">
        <v>Victoria</v>
      </c>
      <c r="Y1690" t="str">
        <v>Australia</v>
      </c>
      <c r="Z1690">
        <v>2</v>
      </c>
      <c r="AA1690" s="3" t="str">
        <f t="shared" si="53"/>
        <v>10 to 20</v>
      </c>
      <c r="AP1690" s="6">
        <v>711</v>
      </c>
      <c r="AQ1690" s="6" t="s">
        <v>1396</v>
      </c>
    </row>
    <row r="1691" spans="1:43" x14ac:dyDescent="0.25">
      <c r="A1691">
        <v>1689</v>
      </c>
      <c r="B1691">
        <v>345</v>
      </c>
      <c r="C1691">
        <v>657</v>
      </c>
      <c r="D1691">
        <v>93</v>
      </c>
      <c r="E1691">
        <v>1</v>
      </c>
      <c r="F1691">
        <v>93</v>
      </c>
      <c r="G1691" t="str">
        <f>VLOOKUP($C1691,'Raw-products'!$A$2:$H$1261,MATCH(G$1,'Raw-products'!$A$1:$H$1,0))</f>
        <v>Jacket</v>
      </c>
      <c r="H1691" t="str">
        <f>VLOOKUP($C1691,'Raw-products'!$A$2:$H$1261,MATCH(H$1,'Raw-products'!$A$1:$H$1,0))</f>
        <v>Coach</v>
      </c>
      <c r="I1691" t="str">
        <f>VLOOKUP($C1691,'Raw-products'!$A$2:$H$1261,MATCH(I$1,'Raw-products'!$A$1:$H$1,0))</f>
        <v>M</v>
      </c>
      <c r="J1691" t="str">
        <f>VLOOKUP($C1691,'Raw-products'!$A$2:$H$1261,MATCH(J$1,'Raw-products'!$A$1:$H$1,0))</f>
        <v>indigo</v>
      </c>
      <c r="K1691">
        <f>VLOOKUP($C1691,'Raw-products'!$A$2:$H$1261,MATCH(K$1,'Raw-products'!$A$1:$H$1,0))</f>
        <v>115</v>
      </c>
      <c r="L1691">
        <f>VLOOKUP($C1691,'Raw-products'!$A$2:$H$1261,MATCH(L$1,'Raw-products'!$A$1:$H$1,0))</f>
        <v>64</v>
      </c>
      <c r="M1691" s="5">
        <f t="shared" si="52"/>
        <v>7360</v>
      </c>
      <c r="N1691" cm="1">
        <f t="array" ref="N1691:Q1691">_xlfn.XLOOKUP($B1691,'Raw -orders'!$A:$A,'Raw -orders'!$B:$E)</f>
        <v>711</v>
      </c>
      <c r="O1691">
        <v>17146</v>
      </c>
      <c r="P1691" s="1">
        <v>44241</v>
      </c>
      <c r="Q1691" s="1">
        <v>44260</v>
      </c>
      <c r="R1691" t="str" cm="1">
        <f t="array" ref="R1691:Y1691">_xlfn.XLOOKUP($N1691,'Raw - customers'!$A:$A,'Raw - customers'!$B:$I)</f>
        <v>Lin Norville</v>
      </c>
      <c r="S1691" t="str">
        <v>Male</v>
      </c>
      <c r="T1691">
        <v>42</v>
      </c>
      <c r="U1691" t="str">
        <v>84 Stewart StreetSuite 032</v>
      </c>
      <c r="V1691">
        <v>3738</v>
      </c>
      <c r="W1691" t="str">
        <v>Russelstad</v>
      </c>
      <c r="X1691" t="str">
        <v>Victoria</v>
      </c>
      <c r="Y1691" t="str">
        <v>Australia</v>
      </c>
      <c r="Z1691">
        <v>2</v>
      </c>
      <c r="AA1691" s="3" t="str">
        <f t="shared" si="53"/>
        <v>10 to 20</v>
      </c>
      <c r="AP1691" s="6">
        <v>711</v>
      </c>
      <c r="AQ1691" s="6" t="s">
        <v>1396</v>
      </c>
    </row>
    <row r="1692" spans="1:43" x14ac:dyDescent="0.25">
      <c r="A1692">
        <v>1690</v>
      </c>
      <c r="B1692">
        <v>345</v>
      </c>
      <c r="C1692">
        <v>608</v>
      </c>
      <c r="D1692">
        <v>112</v>
      </c>
      <c r="E1692">
        <v>1</v>
      </c>
      <c r="F1692">
        <v>112</v>
      </c>
      <c r="G1692" t="str">
        <f>VLOOKUP($C1692,'Raw-products'!$A$2:$H$1261,MATCH(G$1,'Raw-products'!$A$1:$H$1,0))</f>
        <v>Jacket</v>
      </c>
      <c r="H1692" t="str">
        <f>VLOOKUP($C1692,'Raw-products'!$A$2:$H$1261,MATCH(H$1,'Raw-products'!$A$1:$H$1,0))</f>
        <v>Cardigan</v>
      </c>
      <c r="I1692" t="str">
        <f>VLOOKUP($C1692,'Raw-products'!$A$2:$H$1261,MATCH(I$1,'Raw-products'!$A$1:$H$1,0))</f>
        <v>L</v>
      </c>
      <c r="J1692" t="str">
        <f>VLOOKUP($C1692,'Raw-products'!$A$2:$H$1261,MATCH(J$1,'Raw-products'!$A$1:$H$1,0))</f>
        <v>yellow</v>
      </c>
      <c r="K1692">
        <f>VLOOKUP($C1692,'Raw-products'!$A$2:$H$1261,MATCH(K$1,'Raw-products'!$A$1:$H$1,0))</f>
        <v>118</v>
      </c>
      <c r="L1692">
        <f>VLOOKUP($C1692,'Raw-products'!$A$2:$H$1261,MATCH(L$1,'Raw-products'!$A$1:$H$1,0))</f>
        <v>50</v>
      </c>
      <c r="M1692" s="5">
        <f t="shared" si="52"/>
        <v>5900</v>
      </c>
      <c r="N1692" cm="1">
        <f t="array" ref="N1692:Q1692">_xlfn.XLOOKUP($B1692,'Raw -orders'!$A:$A,'Raw -orders'!$B:$E)</f>
        <v>711</v>
      </c>
      <c r="O1692">
        <v>17146</v>
      </c>
      <c r="P1692" s="1">
        <v>44241</v>
      </c>
      <c r="Q1692" s="1">
        <v>44260</v>
      </c>
      <c r="R1692" t="str" cm="1">
        <f t="array" ref="R1692:Y1692">_xlfn.XLOOKUP($N1692,'Raw - customers'!$A:$A,'Raw - customers'!$B:$I)</f>
        <v>Lin Norville</v>
      </c>
      <c r="S1692" t="str">
        <v>Male</v>
      </c>
      <c r="T1692">
        <v>42</v>
      </c>
      <c r="U1692" t="str">
        <v>84 Stewart StreetSuite 032</v>
      </c>
      <c r="V1692">
        <v>3738</v>
      </c>
      <c r="W1692" t="str">
        <v>Russelstad</v>
      </c>
      <c r="X1692" t="str">
        <v>Victoria</v>
      </c>
      <c r="Y1692" t="str">
        <v>Australia</v>
      </c>
      <c r="Z1692">
        <v>2</v>
      </c>
      <c r="AA1692" s="3" t="str">
        <f t="shared" si="53"/>
        <v>10 to 20</v>
      </c>
      <c r="AP1692" s="6">
        <v>711</v>
      </c>
      <c r="AQ1692" s="6" t="s">
        <v>1396</v>
      </c>
    </row>
    <row r="1693" spans="1:43" x14ac:dyDescent="0.25">
      <c r="A1693">
        <v>1691</v>
      </c>
      <c r="B1693">
        <v>345</v>
      </c>
      <c r="C1693">
        <v>1181</v>
      </c>
      <c r="D1693">
        <v>99</v>
      </c>
      <c r="E1693">
        <v>2</v>
      </c>
      <c r="F1693">
        <v>198</v>
      </c>
      <c r="G1693" t="str">
        <f>VLOOKUP($C1693,'Raw-products'!$A$2:$H$1261,MATCH(G$1,'Raw-products'!$A$1:$H$1,0))</f>
        <v>Trousers</v>
      </c>
      <c r="H1693" t="str">
        <f>VLOOKUP($C1693,'Raw-products'!$A$2:$H$1261,MATCH(H$1,'Raw-products'!$A$1:$H$1,0))</f>
        <v>High-Waisted</v>
      </c>
      <c r="I1693" t="str">
        <f>VLOOKUP($C1693,'Raw-products'!$A$2:$H$1261,MATCH(I$1,'Raw-products'!$A$1:$H$1,0))</f>
        <v>S</v>
      </c>
      <c r="J1693" t="str">
        <f>VLOOKUP($C1693,'Raw-products'!$A$2:$H$1261,MATCH(J$1,'Raw-products'!$A$1:$H$1,0))</f>
        <v>indigo</v>
      </c>
      <c r="K1693">
        <f>VLOOKUP($C1693,'Raw-products'!$A$2:$H$1261,MATCH(K$1,'Raw-products'!$A$1:$H$1,0))</f>
        <v>98</v>
      </c>
      <c r="L1693">
        <f>VLOOKUP($C1693,'Raw-products'!$A$2:$H$1261,MATCH(L$1,'Raw-products'!$A$1:$H$1,0))</f>
        <v>79</v>
      </c>
      <c r="M1693" s="5">
        <f t="shared" si="52"/>
        <v>7742</v>
      </c>
      <c r="N1693" cm="1">
        <f t="array" ref="N1693:Q1693">_xlfn.XLOOKUP($B1693,'Raw -orders'!$A:$A,'Raw -orders'!$B:$E)</f>
        <v>711</v>
      </c>
      <c r="O1693">
        <v>17146</v>
      </c>
      <c r="P1693" s="1">
        <v>44241</v>
      </c>
      <c r="Q1693" s="1">
        <v>44260</v>
      </c>
      <c r="R1693" t="str" cm="1">
        <f t="array" ref="R1693:Y1693">_xlfn.XLOOKUP($N1693,'Raw - customers'!$A:$A,'Raw - customers'!$B:$I)</f>
        <v>Lin Norville</v>
      </c>
      <c r="S1693" t="str">
        <v>Male</v>
      </c>
      <c r="T1693">
        <v>42</v>
      </c>
      <c r="U1693" t="str">
        <v>84 Stewart StreetSuite 032</v>
      </c>
      <c r="V1693">
        <v>3738</v>
      </c>
      <c r="W1693" t="str">
        <v>Russelstad</v>
      </c>
      <c r="X1693" t="str">
        <v>Victoria</v>
      </c>
      <c r="Y1693" t="str">
        <v>Australia</v>
      </c>
      <c r="Z1693">
        <v>2</v>
      </c>
      <c r="AA1693" s="3" t="str">
        <f t="shared" si="53"/>
        <v>10 to 20</v>
      </c>
      <c r="AP1693" s="6">
        <v>711</v>
      </c>
      <c r="AQ1693" s="6" t="s">
        <v>1396</v>
      </c>
    </row>
    <row r="1694" spans="1:43" x14ac:dyDescent="0.25">
      <c r="A1694">
        <v>1692</v>
      </c>
      <c r="B1694">
        <v>346</v>
      </c>
      <c r="C1694">
        <v>383</v>
      </c>
      <c r="D1694">
        <v>94</v>
      </c>
      <c r="E1694">
        <v>1</v>
      </c>
      <c r="F1694">
        <v>94</v>
      </c>
      <c r="G1694" t="str">
        <f>VLOOKUP($C1694,'Raw-products'!$A$2:$H$1261,MATCH(G$1,'Raw-products'!$A$1:$H$1,0))</f>
        <v>Shirt</v>
      </c>
      <c r="H1694" t="str">
        <f>VLOOKUP($C1694,'Raw-products'!$A$2:$H$1261,MATCH(H$1,'Raw-products'!$A$1:$H$1,0))</f>
        <v>Henley</v>
      </c>
      <c r="I1694" t="str">
        <f>VLOOKUP($C1694,'Raw-products'!$A$2:$H$1261,MATCH(I$1,'Raw-products'!$A$1:$H$1,0))</f>
        <v>L</v>
      </c>
      <c r="J1694" t="str">
        <f>VLOOKUP($C1694,'Raw-products'!$A$2:$H$1261,MATCH(J$1,'Raw-products'!$A$1:$H$1,0))</f>
        <v>violet</v>
      </c>
      <c r="K1694">
        <f>VLOOKUP($C1694,'Raw-products'!$A$2:$H$1261,MATCH(K$1,'Raw-products'!$A$1:$H$1,0))</f>
        <v>92</v>
      </c>
      <c r="L1694">
        <f>VLOOKUP($C1694,'Raw-products'!$A$2:$H$1261,MATCH(L$1,'Raw-products'!$A$1:$H$1,0))</f>
        <v>51</v>
      </c>
      <c r="M1694" s="5">
        <f t="shared" si="52"/>
        <v>4692</v>
      </c>
      <c r="N1694" cm="1">
        <f t="array" ref="N1694:Q1694">_xlfn.XLOOKUP($B1694,'Raw -orders'!$A:$A,'Raw -orders'!$B:$E)</f>
        <v>739</v>
      </c>
      <c r="O1694">
        <v>35045</v>
      </c>
      <c r="P1694" s="1">
        <v>44278</v>
      </c>
      <c r="Q1694" s="1">
        <v>44292</v>
      </c>
      <c r="R1694" t="str" cm="1">
        <f t="array" ref="R1694:Y1694">_xlfn.XLOOKUP($N1694,'Raw - customers'!$A:$A,'Raw - customers'!$B:$I)</f>
        <v>Kristel Klaaassen</v>
      </c>
      <c r="S1694" t="str">
        <v>Female</v>
      </c>
      <c r="T1694">
        <v>57</v>
      </c>
      <c r="U1694" t="str">
        <v>09 Jesse ParadeApt. 250</v>
      </c>
      <c r="V1694">
        <v>1335</v>
      </c>
      <c r="W1694" t="str">
        <v>East Matthewville</v>
      </c>
      <c r="X1694" t="str">
        <v>New South Wales</v>
      </c>
      <c r="Y1694" t="str">
        <v>Australia</v>
      </c>
      <c r="Z1694">
        <v>3</v>
      </c>
      <c r="AA1694" s="3" t="str">
        <f t="shared" si="53"/>
        <v>10 to 20</v>
      </c>
      <c r="AP1694" s="6">
        <v>739</v>
      </c>
      <c r="AQ1694" s="6" t="s">
        <v>1362</v>
      </c>
    </row>
    <row r="1695" spans="1:43" x14ac:dyDescent="0.25">
      <c r="A1695">
        <v>1693</v>
      </c>
      <c r="B1695">
        <v>346</v>
      </c>
      <c r="C1695">
        <v>730</v>
      </c>
      <c r="D1695">
        <v>119</v>
      </c>
      <c r="E1695">
        <v>1</v>
      </c>
      <c r="F1695">
        <v>119</v>
      </c>
      <c r="G1695" t="str">
        <f>VLOOKUP($C1695,'Raw-products'!$A$2:$H$1261,MATCH(G$1,'Raw-products'!$A$1:$H$1,0))</f>
        <v>Jacket</v>
      </c>
      <c r="H1695" t="str">
        <f>VLOOKUP($C1695,'Raw-products'!$A$2:$H$1261,MATCH(H$1,'Raw-products'!$A$1:$H$1,0))</f>
        <v>Trench Coat</v>
      </c>
      <c r="I1695" t="str">
        <f>VLOOKUP($C1695,'Raw-products'!$A$2:$H$1261,MATCH(I$1,'Raw-products'!$A$1:$H$1,0))</f>
        <v>XS</v>
      </c>
      <c r="J1695" t="str">
        <f>VLOOKUP($C1695,'Raw-products'!$A$2:$H$1261,MATCH(J$1,'Raw-products'!$A$1:$H$1,0))</f>
        <v>violet</v>
      </c>
      <c r="K1695">
        <f>VLOOKUP($C1695,'Raw-products'!$A$2:$H$1261,MATCH(K$1,'Raw-products'!$A$1:$H$1,0))</f>
        <v>112</v>
      </c>
      <c r="L1695">
        <f>VLOOKUP($C1695,'Raw-products'!$A$2:$H$1261,MATCH(L$1,'Raw-products'!$A$1:$H$1,0))</f>
        <v>64</v>
      </c>
      <c r="M1695" s="5">
        <f t="shared" si="52"/>
        <v>7168</v>
      </c>
      <c r="N1695" cm="1">
        <f t="array" ref="N1695:Q1695">_xlfn.XLOOKUP($B1695,'Raw -orders'!$A:$A,'Raw -orders'!$B:$E)</f>
        <v>739</v>
      </c>
      <c r="O1695">
        <v>35045</v>
      </c>
      <c r="P1695" s="1">
        <v>44278</v>
      </c>
      <c r="Q1695" s="1">
        <v>44292</v>
      </c>
      <c r="R1695" t="str" cm="1">
        <f t="array" ref="R1695:Y1695">_xlfn.XLOOKUP($N1695,'Raw - customers'!$A:$A,'Raw - customers'!$B:$I)</f>
        <v>Kristel Klaaassen</v>
      </c>
      <c r="S1695" t="str">
        <v>Female</v>
      </c>
      <c r="T1695">
        <v>57</v>
      </c>
      <c r="U1695" t="str">
        <v>09 Jesse ParadeApt. 250</v>
      </c>
      <c r="V1695">
        <v>1335</v>
      </c>
      <c r="W1695" t="str">
        <v>East Matthewville</v>
      </c>
      <c r="X1695" t="str">
        <v>New South Wales</v>
      </c>
      <c r="Y1695" t="str">
        <v>Australia</v>
      </c>
      <c r="Z1695">
        <v>3</v>
      </c>
      <c r="AA1695" s="3" t="str">
        <f t="shared" si="53"/>
        <v>10 to 20</v>
      </c>
      <c r="AP1695" s="6">
        <v>739</v>
      </c>
      <c r="AQ1695" s="6" t="s">
        <v>1362</v>
      </c>
    </row>
    <row r="1696" spans="1:43" x14ac:dyDescent="0.25">
      <c r="A1696">
        <v>1694</v>
      </c>
      <c r="B1696">
        <v>346</v>
      </c>
      <c r="C1696">
        <v>15</v>
      </c>
      <c r="D1696">
        <v>96</v>
      </c>
      <c r="E1696">
        <v>3</v>
      </c>
      <c r="F1696">
        <v>288</v>
      </c>
      <c r="G1696" t="str">
        <f>VLOOKUP($C1696,'Raw-products'!$A$2:$H$1261,MATCH(G$1,'Raw-products'!$A$1:$H$1,0))</f>
        <v>Shirt</v>
      </c>
      <c r="H1696" t="str">
        <f>VLOOKUP($C1696,'Raw-products'!$A$2:$H$1261,MATCH(H$1,'Raw-products'!$A$1:$H$1,0))</f>
        <v>Oxford Cloth</v>
      </c>
      <c r="I1696" t="str">
        <f>VLOOKUP($C1696,'Raw-products'!$A$2:$H$1261,MATCH(I$1,'Raw-products'!$A$1:$H$1,0))</f>
        <v>XS</v>
      </c>
      <c r="J1696" t="str">
        <f>VLOOKUP($C1696,'Raw-products'!$A$2:$H$1261,MATCH(J$1,'Raw-products'!$A$1:$H$1,0))</f>
        <v>green</v>
      </c>
      <c r="K1696">
        <f>VLOOKUP($C1696,'Raw-products'!$A$2:$H$1261,MATCH(K$1,'Raw-products'!$A$1:$H$1,0))</f>
        <v>114</v>
      </c>
      <c r="L1696">
        <f>VLOOKUP($C1696,'Raw-products'!$A$2:$H$1261,MATCH(L$1,'Raw-products'!$A$1:$H$1,0))</f>
        <v>68</v>
      </c>
      <c r="M1696" s="5">
        <f t="shared" si="52"/>
        <v>7752</v>
      </c>
      <c r="N1696" cm="1">
        <f t="array" ref="N1696:Q1696">_xlfn.XLOOKUP($B1696,'Raw -orders'!$A:$A,'Raw -orders'!$B:$E)</f>
        <v>739</v>
      </c>
      <c r="O1696">
        <v>35045</v>
      </c>
      <c r="P1696" s="1">
        <v>44278</v>
      </c>
      <c r="Q1696" s="1">
        <v>44292</v>
      </c>
      <c r="R1696" t="str" cm="1">
        <f t="array" ref="R1696:Y1696">_xlfn.XLOOKUP($N1696,'Raw - customers'!$A:$A,'Raw - customers'!$B:$I)</f>
        <v>Kristel Klaaassen</v>
      </c>
      <c r="S1696" t="str">
        <v>Female</v>
      </c>
      <c r="T1696">
        <v>57</v>
      </c>
      <c r="U1696" t="str">
        <v>09 Jesse ParadeApt. 250</v>
      </c>
      <c r="V1696">
        <v>1335</v>
      </c>
      <c r="W1696" t="str">
        <v>East Matthewville</v>
      </c>
      <c r="X1696" t="str">
        <v>New South Wales</v>
      </c>
      <c r="Y1696" t="str">
        <v>Australia</v>
      </c>
      <c r="Z1696">
        <v>3</v>
      </c>
      <c r="AA1696" s="3" t="str">
        <f t="shared" si="53"/>
        <v>10 to 20</v>
      </c>
      <c r="AP1696" s="6">
        <v>739</v>
      </c>
      <c r="AQ1696" s="6" t="s">
        <v>1362</v>
      </c>
    </row>
    <row r="1697" spans="1:43" x14ac:dyDescent="0.25">
      <c r="A1697">
        <v>1695</v>
      </c>
      <c r="B1697">
        <v>346</v>
      </c>
      <c r="C1697">
        <v>1145</v>
      </c>
      <c r="D1697">
        <v>102</v>
      </c>
      <c r="E1697">
        <v>3</v>
      </c>
      <c r="F1697">
        <v>306</v>
      </c>
      <c r="G1697" t="str">
        <f>VLOOKUP($C1697,'Raw-products'!$A$2:$H$1261,MATCH(G$1,'Raw-products'!$A$1:$H$1,0))</f>
        <v>Trousers</v>
      </c>
      <c r="H1697" t="str">
        <f>VLOOKUP($C1697,'Raw-products'!$A$2:$H$1261,MATCH(H$1,'Raw-products'!$A$1:$H$1,0))</f>
        <v>Cargo Pants</v>
      </c>
      <c r="I1697" t="str">
        <f>VLOOKUP($C1697,'Raw-products'!$A$2:$H$1261,MATCH(I$1,'Raw-products'!$A$1:$H$1,0))</f>
        <v>XS</v>
      </c>
      <c r="J1697" t="str">
        <f>VLOOKUP($C1697,'Raw-products'!$A$2:$H$1261,MATCH(J$1,'Raw-products'!$A$1:$H$1,0))</f>
        <v>indigo</v>
      </c>
      <c r="K1697">
        <f>VLOOKUP($C1697,'Raw-products'!$A$2:$H$1261,MATCH(K$1,'Raw-products'!$A$1:$H$1,0))</f>
        <v>106</v>
      </c>
      <c r="L1697">
        <f>VLOOKUP($C1697,'Raw-products'!$A$2:$H$1261,MATCH(L$1,'Raw-products'!$A$1:$H$1,0))</f>
        <v>51</v>
      </c>
      <c r="M1697" s="5">
        <f t="shared" si="52"/>
        <v>5406</v>
      </c>
      <c r="N1697" cm="1">
        <f t="array" ref="N1697:Q1697">_xlfn.XLOOKUP($B1697,'Raw -orders'!$A:$A,'Raw -orders'!$B:$E)</f>
        <v>739</v>
      </c>
      <c r="O1697">
        <v>35045</v>
      </c>
      <c r="P1697" s="1">
        <v>44278</v>
      </c>
      <c r="Q1697" s="1">
        <v>44292</v>
      </c>
      <c r="R1697" t="str" cm="1">
        <f t="array" ref="R1697:Y1697">_xlfn.XLOOKUP($N1697,'Raw - customers'!$A:$A,'Raw - customers'!$B:$I)</f>
        <v>Kristel Klaaassen</v>
      </c>
      <c r="S1697" t="str">
        <v>Female</v>
      </c>
      <c r="T1697">
        <v>57</v>
      </c>
      <c r="U1697" t="str">
        <v>09 Jesse ParadeApt. 250</v>
      </c>
      <c r="V1697">
        <v>1335</v>
      </c>
      <c r="W1697" t="str">
        <v>East Matthewville</v>
      </c>
      <c r="X1697" t="str">
        <v>New South Wales</v>
      </c>
      <c r="Y1697" t="str">
        <v>Australia</v>
      </c>
      <c r="Z1697">
        <v>3</v>
      </c>
      <c r="AA1697" s="3" t="str">
        <f t="shared" si="53"/>
        <v>10 to 20</v>
      </c>
      <c r="AP1697" s="6">
        <v>739</v>
      </c>
      <c r="AQ1697" s="6" t="s">
        <v>1362</v>
      </c>
    </row>
    <row r="1698" spans="1:43" x14ac:dyDescent="0.25">
      <c r="A1698">
        <v>1696</v>
      </c>
      <c r="B1698">
        <v>346</v>
      </c>
      <c r="C1698">
        <v>194</v>
      </c>
      <c r="D1698">
        <v>98</v>
      </c>
      <c r="E1698">
        <v>1</v>
      </c>
      <c r="F1698">
        <v>98</v>
      </c>
      <c r="G1698" t="str">
        <f>VLOOKUP($C1698,'Raw-products'!$A$2:$H$1261,MATCH(G$1,'Raw-products'!$A$1:$H$1,0))</f>
        <v>Shirt</v>
      </c>
      <c r="H1698" t="str">
        <f>VLOOKUP($C1698,'Raw-products'!$A$2:$H$1261,MATCH(H$1,'Raw-products'!$A$1:$H$1,0))</f>
        <v>Camp Collared</v>
      </c>
      <c r="I1698" t="str">
        <f>VLOOKUP($C1698,'Raw-products'!$A$2:$H$1261,MATCH(I$1,'Raw-products'!$A$1:$H$1,0))</f>
        <v>XL</v>
      </c>
      <c r="J1698" t="str">
        <f>VLOOKUP($C1698,'Raw-products'!$A$2:$H$1261,MATCH(J$1,'Raw-products'!$A$1:$H$1,0))</f>
        <v>green</v>
      </c>
      <c r="K1698">
        <f>VLOOKUP($C1698,'Raw-products'!$A$2:$H$1261,MATCH(K$1,'Raw-products'!$A$1:$H$1,0))</f>
        <v>112</v>
      </c>
      <c r="L1698">
        <f>VLOOKUP($C1698,'Raw-products'!$A$2:$H$1261,MATCH(L$1,'Raw-products'!$A$1:$H$1,0))</f>
        <v>61</v>
      </c>
      <c r="M1698" s="5">
        <f t="shared" si="52"/>
        <v>6832</v>
      </c>
      <c r="N1698" cm="1">
        <f t="array" ref="N1698:Q1698">_xlfn.XLOOKUP($B1698,'Raw -orders'!$A:$A,'Raw -orders'!$B:$E)</f>
        <v>739</v>
      </c>
      <c r="O1698">
        <v>35045</v>
      </c>
      <c r="P1698" s="1">
        <v>44278</v>
      </c>
      <c r="Q1698" s="1">
        <v>44292</v>
      </c>
      <c r="R1698" t="str" cm="1">
        <f t="array" ref="R1698:Y1698">_xlfn.XLOOKUP($N1698,'Raw - customers'!$A:$A,'Raw - customers'!$B:$I)</f>
        <v>Kristel Klaaassen</v>
      </c>
      <c r="S1698" t="str">
        <v>Female</v>
      </c>
      <c r="T1698">
        <v>57</v>
      </c>
      <c r="U1698" t="str">
        <v>09 Jesse ParadeApt. 250</v>
      </c>
      <c r="V1698">
        <v>1335</v>
      </c>
      <c r="W1698" t="str">
        <v>East Matthewville</v>
      </c>
      <c r="X1698" t="str">
        <v>New South Wales</v>
      </c>
      <c r="Y1698" t="str">
        <v>Australia</v>
      </c>
      <c r="Z1698">
        <v>3</v>
      </c>
      <c r="AA1698" s="3" t="str">
        <f t="shared" si="53"/>
        <v>10 to 20</v>
      </c>
      <c r="AP1698" s="6">
        <v>739</v>
      </c>
      <c r="AQ1698" s="6" t="s">
        <v>1362</v>
      </c>
    </row>
    <row r="1699" spans="1:43" x14ac:dyDescent="0.25">
      <c r="A1699">
        <v>1697</v>
      </c>
      <c r="B1699">
        <v>346</v>
      </c>
      <c r="C1699">
        <v>591</v>
      </c>
      <c r="D1699">
        <v>100</v>
      </c>
      <c r="E1699">
        <v>1</v>
      </c>
      <c r="F1699">
        <v>100</v>
      </c>
      <c r="G1699" t="str">
        <f>VLOOKUP($C1699,'Raw-products'!$A$2:$H$1261,MATCH(G$1,'Raw-products'!$A$1:$H$1,0))</f>
        <v>Jacket</v>
      </c>
      <c r="H1699" t="str">
        <f>VLOOKUP($C1699,'Raw-products'!$A$2:$H$1261,MATCH(H$1,'Raw-products'!$A$1:$H$1,0))</f>
        <v>Bomber</v>
      </c>
      <c r="I1699" t="str">
        <f>VLOOKUP($C1699,'Raw-products'!$A$2:$H$1261,MATCH(I$1,'Raw-products'!$A$1:$H$1,0))</f>
        <v>S</v>
      </c>
      <c r="J1699" t="str">
        <f>VLOOKUP($C1699,'Raw-products'!$A$2:$H$1261,MATCH(J$1,'Raw-products'!$A$1:$H$1,0))</f>
        <v>violet</v>
      </c>
      <c r="K1699">
        <f>VLOOKUP($C1699,'Raw-products'!$A$2:$H$1261,MATCH(K$1,'Raw-products'!$A$1:$H$1,0))</f>
        <v>90</v>
      </c>
      <c r="L1699">
        <f>VLOOKUP($C1699,'Raw-products'!$A$2:$H$1261,MATCH(L$1,'Raw-products'!$A$1:$H$1,0))</f>
        <v>45</v>
      </c>
      <c r="M1699" s="5">
        <f t="shared" si="52"/>
        <v>4050</v>
      </c>
      <c r="N1699" cm="1">
        <f t="array" ref="N1699:Q1699">_xlfn.XLOOKUP($B1699,'Raw -orders'!$A:$A,'Raw -orders'!$B:$E)</f>
        <v>739</v>
      </c>
      <c r="O1699">
        <v>35045</v>
      </c>
      <c r="P1699" s="1">
        <v>44278</v>
      </c>
      <c r="Q1699" s="1">
        <v>44292</v>
      </c>
      <c r="R1699" t="str" cm="1">
        <f t="array" ref="R1699:Y1699">_xlfn.XLOOKUP($N1699,'Raw - customers'!$A:$A,'Raw - customers'!$B:$I)</f>
        <v>Kristel Klaaassen</v>
      </c>
      <c r="S1699" t="str">
        <v>Female</v>
      </c>
      <c r="T1699">
        <v>57</v>
      </c>
      <c r="U1699" t="str">
        <v>09 Jesse ParadeApt. 250</v>
      </c>
      <c r="V1699">
        <v>1335</v>
      </c>
      <c r="W1699" t="str">
        <v>East Matthewville</v>
      </c>
      <c r="X1699" t="str">
        <v>New South Wales</v>
      </c>
      <c r="Y1699" t="str">
        <v>Australia</v>
      </c>
      <c r="Z1699">
        <v>3</v>
      </c>
      <c r="AA1699" s="3" t="str">
        <f t="shared" si="53"/>
        <v>10 to 20</v>
      </c>
      <c r="AP1699" s="6">
        <v>739</v>
      </c>
      <c r="AQ1699" s="6" t="s">
        <v>1362</v>
      </c>
    </row>
    <row r="1700" spans="1:43" x14ac:dyDescent="0.25">
      <c r="A1700">
        <v>1698</v>
      </c>
      <c r="B1700">
        <v>346</v>
      </c>
      <c r="C1700">
        <v>74</v>
      </c>
      <c r="D1700">
        <v>118</v>
      </c>
      <c r="E1700">
        <v>2</v>
      </c>
      <c r="F1700">
        <v>236</v>
      </c>
      <c r="G1700" t="str">
        <f>VLOOKUP($C1700,'Raw-products'!$A$2:$H$1261,MATCH(G$1,'Raw-products'!$A$1:$H$1,0))</f>
        <v>Shirt</v>
      </c>
      <c r="H1700" t="str">
        <f>VLOOKUP($C1700,'Raw-products'!$A$2:$H$1261,MATCH(H$1,'Raw-products'!$A$1:$H$1,0))</f>
        <v>Flannel</v>
      </c>
      <c r="I1700" t="str">
        <f>VLOOKUP($C1700,'Raw-products'!$A$2:$H$1261,MATCH(I$1,'Raw-products'!$A$1:$H$1,0))</f>
        <v>XL</v>
      </c>
      <c r="J1700" t="str">
        <f>VLOOKUP($C1700,'Raw-products'!$A$2:$H$1261,MATCH(J$1,'Raw-products'!$A$1:$H$1,0))</f>
        <v>red</v>
      </c>
      <c r="K1700">
        <f>VLOOKUP($C1700,'Raw-products'!$A$2:$H$1261,MATCH(K$1,'Raw-products'!$A$1:$H$1,0))</f>
        <v>96</v>
      </c>
      <c r="L1700">
        <f>VLOOKUP($C1700,'Raw-products'!$A$2:$H$1261,MATCH(L$1,'Raw-products'!$A$1:$H$1,0))</f>
        <v>72</v>
      </c>
      <c r="M1700" s="5">
        <f t="shared" si="52"/>
        <v>6912</v>
      </c>
      <c r="N1700" cm="1">
        <f t="array" ref="N1700:Q1700">_xlfn.XLOOKUP($B1700,'Raw -orders'!$A:$A,'Raw -orders'!$B:$E)</f>
        <v>739</v>
      </c>
      <c r="O1700">
        <v>35045</v>
      </c>
      <c r="P1700" s="1">
        <v>44278</v>
      </c>
      <c r="Q1700" s="1">
        <v>44292</v>
      </c>
      <c r="R1700" t="str" cm="1">
        <f t="array" ref="R1700:Y1700">_xlfn.XLOOKUP($N1700,'Raw - customers'!$A:$A,'Raw - customers'!$B:$I)</f>
        <v>Kristel Klaaassen</v>
      </c>
      <c r="S1700" t="str">
        <v>Female</v>
      </c>
      <c r="T1700">
        <v>57</v>
      </c>
      <c r="U1700" t="str">
        <v>09 Jesse ParadeApt. 250</v>
      </c>
      <c r="V1700">
        <v>1335</v>
      </c>
      <c r="W1700" t="str">
        <v>East Matthewville</v>
      </c>
      <c r="X1700" t="str">
        <v>New South Wales</v>
      </c>
      <c r="Y1700" t="str">
        <v>Australia</v>
      </c>
      <c r="Z1700">
        <v>3</v>
      </c>
      <c r="AA1700" s="3" t="str">
        <f t="shared" si="53"/>
        <v>10 to 20</v>
      </c>
      <c r="AP1700" s="6">
        <v>739</v>
      </c>
      <c r="AQ1700" s="6" t="s">
        <v>1362</v>
      </c>
    </row>
    <row r="1701" spans="1:43" x14ac:dyDescent="0.25">
      <c r="A1701">
        <v>1699</v>
      </c>
      <c r="B1701">
        <v>346</v>
      </c>
      <c r="C1701">
        <v>776</v>
      </c>
      <c r="D1701">
        <v>91</v>
      </c>
      <c r="E1701">
        <v>1</v>
      </c>
      <c r="F1701">
        <v>91</v>
      </c>
      <c r="G1701" t="str">
        <f>VLOOKUP($C1701,'Raw-products'!$A$2:$H$1261,MATCH(G$1,'Raw-products'!$A$1:$H$1,0))</f>
        <v>Jacket</v>
      </c>
      <c r="H1701" t="str">
        <f>VLOOKUP($C1701,'Raw-products'!$A$2:$H$1261,MATCH(H$1,'Raw-products'!$A$1:$H$1,0))</f>
        <v>Pullover</v>
      </c>
      <c r="I1701" t="str">
        <f>VLOOKUP($C1701,'Raw-products'!$A$2:$H$1261,MATCH(I$1,'Raw-products'!$A$1:$H$1,0))</f>
        <v>S</v>
      </c>
      <c r="J1701" t="str">
        <f>VLOOKUP($C1701,'Raw-products'!$A$2:$H$1261,MATCH(J$1,'Raw-products'!$A$1:$H$1,0))</f>
        <v>orange</v>
      </c>
      <c r="K1701">
        <f>VLOOKUP($C1701,'Raw-products'!$A$2:$H$1261,MATCH(K$1,'Raw-products'!$A$1:$H$1,0))</f>
        <v>114</v>
      </c>
      <c r="L1701">
        <f>VLOOKUP($C1701,'Raw-products'!$A$2:$H$1261,MATCH(L$1,'Raw-products'!$A$1:$H$1,0))</f>
        <v>77</v>
      </c>
      <c r="M1701" s="5">
        <f t="shared" si="52"/>
        <v>8778</v>
      </c>
      <c r="N1701" cm="1">
        <f t="array" ref="N1701:Q1701">_xlfn.XLOOKUP($B1701,'Raw -orders'!$A:$A,'Raw -orders'!$B:$E)</f>
        <v>739</v>
      </c>
      <c r="O1701">
        <v>35045</v>
      </c>
      <c r="P1701" s="1">
        <v>44278</v>
      </c>
      <c r="Q1701" s="1">
        <v>44292</v>
      </c>
      <c r="R1701" t="str" cm="1">
        <f t="array" ref="R1701:Y1701">_xlfn.XLOOKUP($N1701,'Raw - customers'!$A:$A,'Raw - customers'!$B:$I)</f>
        <v>Kristel Klaaassen</v>
      </c>
      <c r="S1701" t="str">
        <v>Female</v>
      </c>
      <c r="T1701">
        <v>57</v>
      </c>
      <c r="U1701" t="str">
        <v>09 Jesse ParadeApt. 250</v>
      </c>
      <c r="V1701">
        <v>1335</v>
      </c>
      <c r="W1701" t="str">
        <v>East Matthewville</v>
      </c>
      <c r="X1701" t="str">
        <v>New South Wales</v>
      </c>
      <c r="Y1701" t="str">
        <v>Australia</v>
      </c>
      <c r="Z1701">
        <v>3</v>
      </c>
      <c r="AA1701" s="3" t="str">
        <f t="shared" si="53"/>
        <v>10 to 20</v>
      </c>
      <c r="AP1701" s="6">
        <v>739</v>
      </c>
      <c r="AQ1701" s="6" t="s">
        <v>1362</v>
      </c>
    </row>
    <row r="1702" spans="1:43" x14ac:dyDescent="0.25">
      <c r="A1702">
        <v>1700</v>
      </c>
      <c r="B1702">
        <v>346</v>
      </c>
      <c r="C1702">
        <v>1210</v>
      </c>
      <c r="D1702">
        <v>105</v>
      </c>
      <c r="E1702">
        <v>2</v>
      </c>
      <c r="F1702">
        <v>210</v>
      </c>
      <c r="G1702" t="str">
        <f>VLOOKUP($C1702,'Raw-products'!$A$2:$H$1261,MATCH(G$1,'Raw-products'!$A$1:$H$1,0))</f>
        <v>Trousers</v>
      </c>
      <c r="H1702" t="str">
        <f>VLOOKUP($C1702,'Raw-products'!$A$2:$H$1261,MATCH(H$1,'Raw-products'!$A$1:$H$1,0))</f>
        <v>Pleated</v>
      </c>
      <c r="I1702" t="str">
        <f>VLOOKUP($C1702,'Raw-products'!$A$2:$H$1261,MATCH(I$1,'Raw-products'!$A$1:$H$1,0))</f>
        <v>XS</v>
      </c>
      <c r="J1702" t="str">
        <f>VLOOKUP($C1702,'Raw-products'!$A$2:$H$1261,MATCH(J$1,'Raw-products'!$A$1:$H$1,0))</f>
        <v>blue</v>
      </c>
      <c r="K1702">
        <f>VLOOKUP($C1702,'Raw-products'!$A$2:$H$1261,MATCH(K$1,'Raw-products'!$A$1:$H$1,0))</f>
        <v>90</v>
      </c>
      <c r="L1702">
        <f>VLOOKUP($C1702,'Raw-products'!$A$2:$H$1261,MATCH(L$1,'Raw-products'!$A$1:$H$1,0))</f>
        <v>62</v>
      </c>
      <c r="M1702" s="5">
        <f t="shared" si="52"/>
        <v>5580</v>
      </c>
      <c r="N1702" cm="1">
        <f t="array" ref="N1702:Q1702">_xlfn.XLOOKUP($B1702,'Raw -orders'!$A:$A,'Raw -orders'!$B:$E)</f>
        <v>739</v>
      </c>
      <c r="O1702">
        <v>35045</v>
      </c>
      <c r="P1702" s="1">
        <v>44278</v>
      </c>
      <c r="Q1702" s="1">
        <v>44292</v>
      </c>
      <c r="R1702" t="str" cm="1">
        <f t="array" ref="R1702:Y1702">_xlfn.XLOOKUP($N1702,'Raw - customers'!$A:$A,'Raw - customers'!$B:$I)</f>
        <v>Kristel Klaaassen</v>
      </c>
      <c r="S1702" t="str">
        <v>Female</v>
      </c>
      <c r="T1702">
        <v>57</v>
      </c>
      <c r="U1702" t="str">
        <v>09 Jesse ParadeApt. 250</v>
      </c>
      <c r="V1702">
        <v>1335</v>
      </c>
      <c r="W1702" t="str">
        <v>East Matthewville</v>
      </c>
      <c r="X1702" t="str">
        <v>New South Wales</v>
      </c>
      <c r="Y1702" t="str">
        <v>Australia</v>
      </c>
      <c r="Z1702">
        <v>3</v>
      </c>
      <c r="AA1702" s="3" t="str">
        <f t="shared" si="53"/>
        <v>10 to 20</v>
      </c>
      <c r="AP1702" s="6">
        <v>739</v>
      </c>
      <c r="AQ1702" s="6" t="s">
        <v>1362</v>
      </c>
    </row>
    <row r="1703" spans="1:43" x14ac:dyDescent="0.25">
      <c r="A1703">
        <v>1701</v>
      </c>
      <c r="B1703">
        <v>347</v>
      </c>
      <c r="C1703">
        <v>953</v>
      </c>
      <c r="D1703">
        <v>97</v>
      </c>
      <c r="E1703">
        <v>2</v>
      </c>
      <c r="F1703">
        <v>194</v>
      </c>
      <c r="G1703" t="str">
        <f>VLOOKUP($C1703,'Raw-products'!$A$2:$H$1261,MATCH(G$1,'Raw-products'!$A$1:$H$1,0))</f>
        <v>Trousers</v>
      </c>
      <c r="H1703" t="str">
        <f>VLOOKUP($C1703,'Raw-products'!$A$2:$H$1261,MATCH(H$1,'Raw-products'!$A$1:$H$1,0))</f>
        <v>Slim-Fit</v>
      </c>
      <c r="I1703" t="str">
        <f>VLOOKUP($C1703,'Raw-products'!$A$2:$H$1261,MATCH(I$1,'Raw-products'!$A$1:$H$1,0))</f>
        <v>L</v>
      </c>
      <c r="J1703" t="str">
        <f>VLOOKUP($C1703,'Raw-products'!$A$2:$H$1261,MATCH(J$1,'Raw-products'!$A$1:$H$1,0))</f>
        <v>orange</v>
      </c>
      <c r="K1703">
        <f>VLOOKUP($C1703,'Raw-products'!$A$2:$H$1261,MATCH(K$1,'Raw-products'!$A$1:$H$1,0))</f>
        <v>119</v>
      </c>
      <c r="L1703">
        <f>VLOOKUP($C1703,'Raw-products'!$A$2:$H$1261,MATCH(L$1,'Raw-products'!$A$1:$H$1,0))</f>
        <v>66</v>
      </c>
      <c r="M1703" s="5">
        <f t="shared" si="52"/>
        <v>7854</v>
      </c>
      <c r="N1703" cm="1">
        <f t="array" ref="N1703:Q1703">_xlfn.XLOOKUP($B1703,'Raw -orders'!$A:$A,'Raw -orders'!$B:$E)</f>
        <v>209</v>
      </c>
      <c r="O1703">
        <v>18829</v>
      </c>
      <c r="P1703" s="1">
        <v>44345</v>
      </c>
      <c r="Q1703" s="1">
        <v>44361</v>
      </c>
      <c r="R1703" t="str" cm="1">
        <f t="array" ref="R1703:Y1703">_xlfn.XLOOKUP($N1703,'Raw - customers'!$A:$A,'Raw - customers'!$B:$I)</f>
        <v>Lauryn Deport</v>
      </c>
      <c r="S1703" t="str">
        <v>Female</v>
      </c>
      <c r="T1703">
        <v>29</v>
      </c>
      <c r="U1703" t="str">
        <v>47 Green ParkwayApt. 868</v>
      </c>
      <c r="V1703">
        <v>8313</v>
      </c>
      <c r="W1703" t="str">
        <v>Bayermouth</v>
      </c>
      <c r="X1703" t="str">
        <v>South Australia</v>
      </c>
      <c r="Y1703" t="str">
        <v>Australia</v>
      </c>
      <c r="Z1703">
        <v>5</v>
      </c>
      <c r="AA1703" s="3" t="str">
        <f t="shared" si="53"/>
        <v>10 to 20</v>
      </c>
      <c r="AP1703" s="6">
        <v>209</v>
      </c>
      <c r="AQ1703" s="6" t="s">
        <v>1345</v>
      </c>
    </row>
    <row r="1704" spans="1:43" x14ac:dyDescent="0.25">
      <c r="A1704">
        <v>1702</v>
      </c>
      <c r="B1704">
        <v>347</v>
      </c>
      <c r="C1704">
        <v>489</v>
      </c>
      <c r="D1704">
        <v>118</v>
      </c>
      <c r="E1704">
        <v>1</v>
      </c>
      <c r="F1704">
        <v>118</v>
      </c>
      <c r="G1704" t="str">
        <f>VLOOKUP($C1704,'Raw-products'!$A$2:$H$1261,MATCH(G$1,'Raw-products'!$A$1:$H$1,0))</f>
        <v>Jacket</v>
      </c>
      <c r="H1704" t="str">
        <f>VLOOKUP($C1704,'Raw-products'!$A$2:$H$1261,MATCH(H$1,'Raw-products'!$A$1:$H$1,0))</f>
        <v>Puffer</v>
      </c>
      <c r="I1704" t="str">
        <f>VLOOKUP($C1704,'Raw-products'!$A$2:$H$1261,MATCH(I$1,'Raw-products'!$A$1:$H$1,0))</f>
        <v>XL</v>
      </c>
      <c r="J1704" t="str">
        <f>VLOOKUP($C1704,'Raw-products'!$A$2:$H$1261,MATCH(J$1,'Raw-products'!$A$1:$H$1,0))</f>
        <v>violet</v>
      </c>
      <c r="K1704">
        <f>VLOOKUP($C1704,'Raw-products'!$A$2:$H$1261,MATCH(K$1,'Raw-products'!$A$1:$H$1,0))</f>
        <v>110</v>
      </c>
      <c r="L1704">
        <f>VLOOKUP($C1704,'Raw-products'!$A$2:$H$1261,MATCH(L$1,'Raw-products'!$A$1:$H$1,0))</f>
        <v>40</v>
      </c>
      <c r="M1704" s="5">
        <f t="shared" si="52"/>
        <v>4400</v>
      </c>
      <c r="N1704" cm="1">
        <f t="array" ref="N1704:Q1704">_xlfn.XLOOKUP($B1704,'Raw -orders'!$A:$A,'Raw -orders'!$B:$E)</f>
        <v>209</v>
      </c>
      <c r="O1704">
        <v>18829</v>
      </c>
      <c r="P1704" s="1">
        <v>44345</v>
      </c>
      <c r="Q1704" s="1">
        <v>44361</v>
      </c>
      <c r="R1704" t="str" cm="1">
        <f t="array" ref="R1704:Y1704">_xlfn.XLOOKUP($N1704,'Raw - customers'!$A:$A,'Raw - customers'!$B:$I)</f>
        <v>Lauryn Deport</v>
      </c>
      <c r="S1704" t="str">
        <v>Female</v>
      </c>
      <c r="T1704">
        <v>29</v>
      </c>
      <c r="U1704" t="str">
        <v>47 Green ParkwayApt. 868</v>
      </c>
      <c r="V1704">
        <v>8313</v>
      </c>
      <c r="W1704" t="str">
        <v>Bayermouth</v>
      </c>
      <c r="X1704" t="str">
        <v>South Australia</v>
      </c>
      <c r="Y1704" t="str">
        <v>Australia</v>
      </c>
      <c r="Z1704">
        <v>5</v>
      </c>
      <c r="AA1704" s="3" t="str">
        <f t="shared" si="53"/>
        <v>10 to 20</v>
      </c>
      <c r="AP1704" s="6">
        <v>209</v>
      </c>
      <c r="AQ1704" s="6" t="s">
        <v>1345</v>
      </c>
    </row>
    <row r="1705" spans="1:43" x14ac:dyDescent="0.25">
      <c r="A1705">
        <v>1703</v>
      </c>
      <c r="B1705">
        <v>347</v>
      </c>
      <c r="C1705">
        <v>957</v>
      </c>
      <c r="D1705">
        <v>97</v>
      </c>
      <c r="E1705">
        <v>1</v>
      </c>
      <c r="F1705">
        <v>97</v>
      </c>
      <c r="G1705" t="str">
        <f>VLOOKUP($C1705,'Raw-products'!$A$2:$H$1261,MATCH(G$1,'Raw-products'!$A$1:$H$1,0))</f>
        <v>Trousers</v>
      </c>
      <c r="H1705" t="str">
        <f>VLOOKUP($C1705,'Raw-products'!$A$2:$H$1261,MATCH(H$1,'Raw-products'!$A$1:$H$1,0))</f>
        <v>Slim-Fit</v>
      </c>
      <c r="I1705" t="str">
        <f>VLOOKUP($C1705,'Raw-products'!$A$2:$H$1261,MATCH(I$1,'Raw-products'!$A$1:$H$1,0))</f>
        <v>M</v>
      </c>
      <c r="J1705" t="str">
        <f>VLOOKUP($C1705,'Raw-products'!$A$2:$H$1261,MATCH(J$1,'Raw-products'!$A$1:$H$1,0))</f>
        <v>yellow</v>
      </c>
      <c r="K1705">
        <f>VLOOKUP($C1705,'Raw-products'!$A$2:$H$1261,MATCH(K$1,'Raw-products'!$A$1:$H$1,0))</f>
        <v>119</v>
      </c>
      <c r="L1705">
        <f>VLOOKUP($C1705,'Raw-products'!$A$2:$H$1261,MATCH(L$1,'Raw-products'!$A$1:$H$1,0))</f>
        <v>55</v>
      </c>
      <c r="M1705" s="5">
        <f t="shared" si="52"/>
        <v>6545</v>
      </c>
      <c r="N1705" cm="1">
        <f t="array" ref="N1705:Q1705">_xlfn.XLOOKUP($B1705,'Raw -orders'!$A:$A,'Raw -orders'!$B:$E)</f>
        <v>209</v>
      </c>
      <c r="O1705">
        <v>18829</v>
      </c>
      <c r="P1705" s="1">
        <v>44345</v>
      </c>
      <c r="Q1705" s="1">
        <v>44361</v>
      </c>
      <c r="R1705" t="str" cm="1">
        <f t="array" ref="R1705:Y1705">_xlfn.XLOOKUP($N1705,'Raw - customers'!$A:$A,'Raw - customers'!$B:$I)</f>
        <v>Lauryn Deport</v>
      </c>
      <c r="S1705" t="str">
        <v>Female</v>
      </c>
      <c r="T1705">
        <v>29</v>
      </c>
      <c r="U1705" t="str">
        <v>47 Green ParkwayApt. 868</v>
      </c>
      <c r="V1705">
        <v>8313</v>
      </c>
      <c r="W1705" t="str">
        <v>Bayermouth</v>
      </c>
      <c r="X1705" t="str">
        <v>South Australia</v>
      </c>
      <c r="Y1705" t="str">
        <v>Australia</v>
      </c>
      <c r="Z1705">
        <v>5</v>
      </c>
      <c r="AA1705" s="3" t="str">
        <f t="shared" si="53"/>
        <v>10 to 20</v>
      </c>
      <c r="AP1705" s="6">
        <v>209</v>
      </c>
      <c r="AQ1705" s="6" t="s">
        <v>1345</v>
      </c>
    </row>
    <row r="1706" spans="1:43" x14ac:dyDescent="0.25">
      <c r="A1706">
        <v>1704</v>
      </c>
      <c r="B1706">
        <v>347</v>
      </c>
      <c r="C1706">
        <v>644</v>
      </c>
      <c r="D1706">
        <v>93</v>
      </c>
      <c r="E1706">
        <v>3</v>
      </c>
      <c r="F1706">
        <v>279</v>
      </c>
      <c r="G1706" t="str">
        <f>VLOOKUP($C1706,'Raw-products'!$A$2:$H$1261,MATCH(G$1,'Raw-products'!$A$1:$H$1,0))</f>
        <v>Jacket</v>
      </c>
      <c r="H1706" t="str">
        <f>VLOOKUP($C1706,'Raw-products'!$A$2:$H$1261,MATCH(H$1,'Raw-products'!$A$1:$H$1,0))</f>
        <v>Coach</v>
      </c>
      <c r="I1706" t="str">
        <f>VLOOKUP($C1706,'Raw-products'!$A$2:$H$1261,MATCH(I$1,'Raw-products'!$A$1:$H$1,0))</f>
        <v>XL</v>
      </c>
      <c r="J1706" t="str">
        <f>VLOOKUP($C1706,'Raw-products'!$A$2:$H$1261,MATCH(J$1,'Raw-products'!$A$1:$H$1,0))</f>
        <v>yellow</v>
      </c>
      <c r="K1706">
        <f>VLOOKUP($C1706,'Raw-products'!$A$2:$H$1261,MATCH(K$1,'Raw-products'!$A$1:$H$1,0))</f>
        <v>115</v>
      </c>
      <c r="L1706">
        <f>VLOOKUP($C1706,'Raw-products'!$A$2:$H$1261,MATCH(L$1,'Raw-products'!$A$1:$H$1,0))</f>
        <v>68</v>
      </c>
      <c r="M1706" s="5">
        <f t="shared" si="52"/>
        <v>7820</v>
      </c>
      <c r="N1706" cm="1">
        <f t="array" ref="N1706:Q1706">_xlfn.XLOOKUP($B1706,'Raw -orders'!$A:$A,'Raw -orders'!$B:$E)</f>
        <v>209</v>
      </c>
      <c r="O1706">
        <v>18829</v>
      </c>
      <c r="P1706" s="1">
        <v>44345</v>
      </c>
      <c r="Q1706" s="1">
        <v>44361</v>
      </c>
      <c r="R1706" t="str" cm="1">
        <f t="array" ref="R1706:Y1706">_xlfn.XLOOKUP($N1706,'Raw - customers'!$A:$A,'Raw - customers'!$B:$I)</f>
        <v>Lauryn Deport</v>
      </c>
      <c r="S1706" t="str">
        <v>Female</v>
      </c>
      <c r="T1706">
        <v>29</v>
      </c>
      <c r="U1706" t="str">
        <v>47 Green ParkwayApt. 868</v>
      </c>
      <c r="V1706">
        <v>8313</v>
      </c>
      <c r="W1706" t="str">
        <v>Bayermouth</v>
      </c>
      <c r="X1706" t="str">
        <v>South Australia</v>
      </c>
      <c r="Y1706" t="str">
        <v>Australia</v>
      </c>
      <c r="Z1706">
        <v>5</v>
      </c>
      <c r="AA1706" s="3" t="str">
        <f t="shared" si="53"/>
        <v>10 to 20</v>
      </c>
      <c r="AP1706" s="6">
        <v>209</v>
      </c>
      <c r="AQ1706" s="6" t="s">
        <v>1345</v>
      </c>
    </row>
    <row r="1707" spans="1:43" x14ac:dyDescent="0.25">
      <c r="A1707">
        <v>1705</v>
      </c>
      <c r="B1707">
        <v>348</v>
      </c>
      <c r="C1707">
        <v>619</v>
      </c>
      <c r="D1707">
        <v>112</v>
      </c>
      <c r="E1707">
        <v>3</v>
      </c>
      <c r="F1707">
        <v>336</v>
      </c>
      <c r="G1707" t="str">
        <f>VLOOKUP($C1707,'Raw-products'!$A$2:$H$1261,MATCH(G$1,'Raw-products'!$A$1:$H$1,0))</f>
        <v>Jacket</v>
      </c>
      <c r="H1707" t="str">
        <f>VLOOKUP($C1707,'Raw-products'!$A$2:$H$1261,MATCH(H$1,'Raw-products'!$A$1:$H$1,0))</f>
        <v>Cardigan</v>
      </c>
      <c r="I1707" t="str">
        <f>VLOOKUP($C1707,'Raw-products'!$A$2:$H$1261,MATCH(I$1,'Raw-products'!$A$1:$H$1,0))</f>
        <v>XL</v>
      </c>
      <c r="J1707" t="str">
        <f>VLOOKUP($C1707,'Raw-products'!$A$2:$H$1261,MATCH(J$1,'Raw-products'!$A$1:$H$1,0))</f>
        <v>blue</v>
      </c>
      <c r="K1707">
        <f>VLOOKUP($C1707,'Raw-products'!$A$2:$H$1261,MATCH(K$1,'Raw-products'!$A$1:$H$1,0))</f>
        <v>118</v>
      </c>
      <c r="L1707">
        <f>VLOOKUP($C1707,'Raw-products'!$A$2:$H$1261,MATCH(L$1,'Raw-products'!$A$1:$H$1,0))</f>
        <v>57</v>
      </c>
      <c r="M1707" s="5">
        <f t="shared" si="52"/>
        <v>6726</v>
      </c>
      <c r="N1707" cm="1">
        <f t="array" ref="N1707:Q1707">_xlfn.XLOOKUP($B1707,'Raw -orders'!$A:$A,'Raw -orders'!$B:$E)</f>
        <v>732</v>
      </c>
      <c r="O1707">
        <v>42741</v>
      </c>
      <c r="P1707" s="1">
        <v>44476</v>
      </c>
      <c r="Q1707" s="1">
        <v>44497</v>
      </c>
      <c r="R1707" t="str" cm="1">
        <f t="array" ref="R1707:Y1707">_xlfn.XLOOKUP($N1707,'Raw - customers'!$A:$A,'Raw - customers'!$B:$I)</f>
        <v>Gorden Seago</v>
      </c>
      <c r="S1707" t="str">
        <v>Genderfluid</v>
      </c>
      <c r="T1707">
        <v>80</v>
      </c>
      <c r="U1707" t="str">
        <v>905 Stephanie BoulevardApt. 217</v>
      </c>
      <c r="V1707">
        <v>8114</v>
      </c>
      <c r="W1707" t="str">
        <v>Port Aaronton</v>
      </c>
      <c r="X1707" t="str">
        <v>Queensland</v>
      </c>
      <c r="Y1707" t="str">
        <v>Australia</v>
      </c>
      <c r="Z1707">
        <v>10</v>
      </c>
      <c r="AA1707" s="3" t="str">
        <f t="shared" si="53"/>
        <v>20 to 30</v>
      </c>
      <c r="AP1707" s="6">
        <v>732</v>
      </c>
      <c r="AQ1707" s="6" t="s">
        <v>1355</v>
      </c>
    </row>
    <row r="1708" spans="1:43" x14ac:dyDescent="0.25">
      <c r="A1708">
        <v>1706</v>
      </c>
      <c r="B1708">
        <v>348</v>
      </c>
      <c r="C1708">
        <v>349</v>
      </c>
      <c r="D1708">
        <v>109</v>
      </c>
      <c r="E1708">
        <v>3</v>
      </c>
      <c r="F1708">
        <v>327</v>
      </c>
      <c r="G1708" t="str">
        <f>VLOOKUP($C1708,'Raw-products'!$A$2:$H$1261,MATCH(G$1,'Raw-products'!$A$1:$H$1,0))</f>
        <v>Shirt</v>
      </c>
      <c r="H1708" t="str">
        <f>VLOOKUP($C1708,'Raw-products'!$A$2:$H$1261,MATCH(H$1,'Raw-products'!$A$1:$H$1,0))</f>
        <v>Mandarin Collar</v>
      </c>
      <c r="I1708" t="str">
        <f>VLOOKUP($C1708,'Raw-products'!$A$2:$H$1261,MATCH(I$1,'Raw-products'!$A$1:$H$1,0))</f>
        <v>XL</v>
      </c>
      <c r="J1708" t="str">
        <f>VLOOKUP($C1708,'Raw-products'!$A$2:$H$1261,MATCH(J$1,'Raw-products'!$A$1:$H$1,0))</f>
        <v>violet</v>
      </c>
      <c r="K1708">
        <f>VLOOKUP($C1708,'Raw-products'!$A$2:$H$1261,MATCH(K$1,'Raw-products'!$A$1:$H$1,0))</f>
        <v>108</v>
      </c>
      <c r="L1708">
        <f>VLOOKUP($C1708,'Raw-products'!$A$2:$H$1261,MATCH(L$1,'Raw-products'!$A$1:$H$1,0))</f>
        <v>71</v>
      </c>
      <c r="M1708" s="5">
        <f t="shared" si="52"/>
        <v>7668</v>
      </c>
      <c r="N1708" cm="1">
        <f t="array" ref="N1708:Q1708">_xlfn.XLOOKUP($B1708,'Raw -orders'!$A:$A,'Raw -orders'!$B:$E)</f>
        <v>732</v>
      </c>
      <c r="O1708">
        <v>42741</v>
      </c>
      <c r="P1708" s="1">
        <v>44476</v>
      </c>
      <c r="Q1708" s="1">
        <v>44497</v>
      </c>
      <c r="R1708" t="str" cm="1">
        <f t="array" ref="R1708:Y1708">_xlfn.XLOOKUP($N1708,'Raw - customers'!$A:$A,'Raw - customers'!$B:$I)</f>
        <v>Gorden Seago</v>
      </c>
      <c r="S1708" t="str">
        <v>Genderfluid</v>
      </c>
      <c r="T1708">
        <v>80</v>
      </c>
      <c r="U1708" t="str">
        <v>905 Stephanie BoulevardApt. 217</v>
      </c>
      <c r="V1708">
        <v>8114</v>
      </c>
      <c r="W1708" t="str">
        <v>Port Aaronton</v>
      </c>
      <c r="X1708" t="str">
        <v>Queensland</v>
      </c>
      <c r="Y1708" t="str">
        <v>Australia</v>
      </c>
      <c r="Z1708">
        <v>10</v>
      </c>
      <c r="AA1708" s="3" t="str">
        <f t="shared" si="53"/>
        <v>20 to 30</v>
      </c>
      <c r="AP1708" s="6">
        <v>732</v>
      </c>
      <c r="AQ1708" s="6" t="s">
        <v>1355</v>
      </c>
    </row>
    <row r="1709" spans="1:43" x14ac:dyDescent="0.25">
      <c r="A1709">
        <v>1707</v>
      </c>
      <c r="B1709">
        <v>348</v>
      </c>
      <c r="C1709">
        <v>856</v>
      </c>
      <c r="D1709">
        <v>113</v>
      </c>
      <c r="E1709">
        <v>3</v>
      </c>
      <c r="F1709">
        <v>339</v>
      </c>
      <c r="G1709" t="str">
        <f>VLOOKUP($C1709,'Raw-products'!$A$2:$H$1261,MATCH(G$1,'Raw-products'!$A$1:$H$1,0))</f>
        <v>Trousers</v>
      </c>
      <c r="H1709" t="str">
        <f>VLOOKUP($C1709,'Raw-products'!$A$2:$H$1261,MATCH(H$1,'Raw-products'!$A$1:$H$1,0))</f>
        <v>Chinos</v>
      </c>
      <c r="I1709" t="str">
        <f>VLOOKUP($C1709,'Raw-products'!$A$2:$H$1261,MATCH(I$1,'Raw-products'!$A$1:$H$1,0))</f>
        <v>S</v>
      </c>
      <c r="J1709" t="str">
        <f>VLOOKUP($C1709,'Raw-products'!$A$2:$H$1261,MATCH(J$1,'Raw-products'!$A$1:$H$1,0))</f>
        <v>green</v>
      </c>
      <c r="K1709">
        <f>VLOOKUP($C1709,'Raw-products'!$A$2:$H$1261,MATCH(K$1,'Raw-products'!$A$1:$H$1,0))</f>
        <v>100</v>
      </c>
      <c r="L1709">
        <f>VLOOKUP($C1709,'Raw-products'!$A$2:$H$1261,MATCH(L$1,'Raw-products'!$A$1:$H$1,0))</f>
        <v>61</v>
      </c>
      <c r="M1709" s="5">
        <f t="shared" si="52"/>
        <v>6100</v>
      </c>
      <c r="N1709" cm="1">
        <f t="array" ref="N1709:Q1709">_xlfn.XLOOKUP($B1709,'Raw -orders'!$A:$A,'Raw -orders'!$B:$E)</f>
        <v>732</v>
      </c>
      <c r="O1709">
        <v>42741</v>
      </c>
      <c r="P1709" s="1">
        <v>44476</v>
      </c>
      <c r="Q1709" s="1">
        <v>44497</v>
      </c>
      <c r="R1709" t="str" cm="1">
        <f t="array" ref="R1709:Y1709">_xlfn.XLOOKUP($N1709,'Raw - customers'!$A:$A,'Raw - customers'!$B:$I)</f>
        <v>Gorden Seago</v>
      </c>
      <c r="S1709" t="str">
        <v>Genderfluid</v>
      </c>
      <c r="T1709">
        <v>80</v>
      </c>
      <c r="U1709" t="str">
        <v>905 Stephanie BoulevardApt. 217</v>
      </c>
      <c r="V1709">
        <v>8114</v>
      </c>
      <c r="W1709" t="str">
        <v>Port Aaronton</v>
      </c>
      <c r="X1709" t="str">
        <v>Queensland</v>
      </c>
      <c r="Y1709" t="str">
        <v>Australia</v>
      </c>
      <c r="Z1709">
        <v>10</v>
      </c>
      <c r="AA1709" s="3" t="str">
        <f t="shared" si="53"/>
        <v>20 to 30</v>
      </c>
      <c r="AP1709" s="6">
        <v>732</v>
      </c>
      <c r="AQ1709" s="6" t="s">
        <v>1355</v>
      </c>
    </row>
    <row r="1710" spans="1:43" x14ac:dyDescent="0.25">
      <c r="A1710">
        <v>1708</v>
      </c>
      <c r="B1710">
        <v>348</v>
      </c>
      <c r="C1710">
        <v>349</v>
      </c>
      <c r="D1710">
        <v>109</v>
      </c>
      <c r="E1710">
        <v>2</v>
      </c>
      <c r="F1710">
        <v>218</v>
      </c>
      <c r="G1710" t="str">
        <f>VLOOKUP($C1710,'Raw-products'!$A$2:$H$1261,MATCH(G$1,'Raw-products'!$A$1:$H$1,0))</f>
        <v>Shirt</v>
      </c>
      <c r="H1710" t="str">
        <f>VLOOKUP($C1710,'Raw-products'!$A$2:$H$1261,MATCH(H$1,'Raw-products'!$A$1:$H$1,0))</f>
        <v>Mandarin Collar</v>
      </c>
      <c r="I1710" t="str">
        <f>VLOOKUP($C1710,'Raw-products'!$A$2:$H$1261,MATCH(I$1,'Raw-products'!$A$1:$H$1,0))</f>
        <v>XL</v>
      </c>
      <c r="J1710" t="str">
        <f>VLOOKUP($C1710,'Raw-products'!$A$2:$H$1261,MATCH(J$1,'Raw-products'!$A$1:$H$1,0))</f>
        <v>violet</v>
      </c>
      <c r="K1710">
        <f>VLOOKUP($C1710,'Raw-products'!$A$2:$H$1261,MATCH(K$1,'Raw-products'!$A$1:$H$1,0))</f>
        <v>108</v>
      </c>
      <c r="L1710">
        <f>VLOOKUP($C1710,'Raw-products'!$A$2:$H$1261,MATCH(L$1,'Raw-products'!$A$1:$H$1,0))</f>
        <v>71</v>
      </c>
      <c r="M1710" s="5">
        <f t="shared" si="52"/>
        <v>7668</v>
      </c>
      <c r="N1710" cm="1">
        <f t="array" ref="N1710:Q1710">_xlfn.XLOOKUP($B1710,'Raw -orders'!$A:$A,'Raw -orders'!$B:$E)</f>
        <v>732</v>
      </c>
      <c r="O1710">
        <v>42741</v>
      </c>
      <c r="P1710" s="1">
        <v>44476</v>
      </c>
      <c r="Q1710" s="1">
        <v>44497</v>
      </c>
      <c r="R1710" t="str" cm="1">
        <f t="array" ref="R1710:Y1710">_xlfn.XLOOKUP($N1710,'Raw - customers'!$A:$A,'Raw - customers'!$B:$I)</f>
        <v>Gorden Seago</v>
      </c>
      <c r="S1710" t="str">
        <v>Genderfluid</v>
      </c>
      <c r="T1710">
        <v>80</v>
      </c>
      <c r="U1710" t="str">
        <v>905 Stephanie BoulevardApt. 217</v>
      </c>
      <c r="V1710">
        <v>8114</v>
      </c>
      <c r="W1710" t="str">
        <v>Port Aaronton</v>
      </c>
      <c r="X1710" t="str">
        <v>Queensland</v>
      </c>
      <c r="Y1710" t="str">
        <v>Australia</v>
      </c>
      <c r="Z1710">
        <v>10</v>
      </c>
      <c r="AA1710" s="3" t="str">
        <f t="shared" si="53"/>
        <v>20 to 30</v>
      </c>
      <c r="AP1710" s="6">
        <v>732</v>
      </c>
      <c r="AQ1710" s="6" t="s">
        <v>1355</v>
      </c>
    </row>
    <row r="1711" spans="1:43" x14ac:dyDescent="0.25">
      <c r="A1711">
        <v>1709</v>
      </c>
      <c r="B1711">
        <v>348</v>
      </c>
      <c r="C1711">
        <v>833</v>
      </c>
      <c r="D1711">
        <v>117</v>
      </c>
      <c r="E1711">
        <v>3</v>
      </c>
      <c r="F1711">
        <v>351</v>
      </c>
      <c r="G1711" t="str">
        <f>VLOOKUP($C1711,'Raw-products'!$A$2:$H$1261,MATCH(G$1,'Raw-products'!$A$1:$H$1,0))</f>
        <v>Jacket</v>
      </c>
      <c r="H1711" t="str">
        <f>VLOOKUP($C1711,'Raw-products'!$A$2:$H$1261,MATCH(H$1,'Raw-products'!$A$1:$H$1,0))</f>
        <v>Shearling</v>
      </c>
      <c r="I1711" t="str">
        <f>VLOOKUP($C1711,'Raw-products'!$A$2:$H$1261,MATCH(I$1,'Raw-products'!$A$1:$H$1,0))</f>
        <v>L</v>
      </c>
      <c r="J1711" t="str">
        <f>VLOOKUP($C1711,'Raw-products'!$A$2:$H$1261,MATCH(J$1,'Raw-products'!$A$1:$H$1,0))</f>
        <v>indigo</v>
      </c>
      <c r="K1711">
        <f>VLOOKUP($C1711,'Raw-products'!$A$2:$H$1261,MATCH(K$1,'Raw-products'!$A$1:$H$1,0))</f>
        <v>95</v>
      </c>
      <c r="L1711">
        <f>VLOOKUP($C1711,'Raw-products'!$A$2:$H$1261,MATCH(L$1,'Raw-products'!$A$1:$H$1,0))</f>
        <v>66</v>
      </c>
      <c r="M1711" s="5">
        <f t="shared" si="52"/>
        <v>6270</v>
      </c>
      <c r="N1711" cm="1">
        <f t="array" ref="N1711:Q1711">_xlfn.XLOOKUP($B1711,'Raw -orders'!$A:$A,'Raw -orders'!$B:$E)</f>
        <v>732</v>
      </c>
      <c r="O1711">
        <v>42741</v>
      </c>
      <c r="P1711" s="1">
        <v>44476</v>
      </c>
      <c r="Q1711" s="1">
        <v>44497</v>
      </c>
      <c r="R1711" t="str" cm="1">
        <f t="array" ref="R1711:Y1711">_xlfn.XLOOKUP($N1711,'Raw - customers'!$A:$A,'Raw - customers'!$B:$I)</f>
        <v>Gorden Seago</v>
      </c>
      <c r="S1711" t="str">
        <v>Genderfluid</v>
      </c>
      <c r="T1711">
        <v>80</v>
      </c>
      <c r="U1711" t="str">
        <v>905 Stephanie BoulevardApt. 217</v>
      </c>
      <c r="V1711">
        <v>8114</v>
      </c>
      <c r="W1711" t="str">
        <v>Port Aaronton</v>
      </c>
      <c r="X1711" t="str">
        <v>Queensland</v>
      </c>
      <c r="Y1711" t="str">
        <v>Australia</v>
      </c>
      <c r="Z1711">
        <v>10</v>
      </c>
      <c r="AA1711" s="3" t="str">
        <f t="shared" si="53"/>
        <v>20 to 30</v>
      </c>
      <c r="AP1711" s="6">
        <v>732</v>
      </c>
      <c r="AQ1711" s="6" t="s">
        <v>1355</v>
      </c>
    </row>
    <row r="1712" spans="1:43" x14ac:dyDescent="0.25">
      <c r="A1712">
        <v>1710</v>
      </c>
      <c r="B1712">
        <v>348</v>
      </c>
      <c r="C1712">
        <v>880</v>
      </c>
      <c r="D1712">
        <v>94</v>
      </c>
      <c r="E1712">
        <v>2</v>
      </c>
      <c r="F1712">
        <v>188</v>
      </c>
      <c r="G1712" t="str">
        <f>VLOOKUP($C1712,'Raw-products'!$A$2:$H$1261,MATCH(G$1,'Raw-products'!$A$1:$H$1,0))</f>
        <v>Trousers</v>
      </c>
      <c r="H1712" t="str">
        <f>VLOOKUP($C1712,'Raw-products'!$A$2:$H$1261,MATCH(H$1,'Raw-products'!$A$1:$H$1,0))</f>
        <v>Cords</v>
      </c>
      <c r="I1712" t="str">
        <f>VLOOKUP($C1712,'Raw-products'!$A$2:$H$1261,MATCH(I$1,'Raw-products'!$A$1:$H$1,0))</f>
        <v>XS</v>
      </c>
      <c r="J1712" t="str">
        <f>VLOOKUP($C1712,'Raw-products'!$A$2:$H$1261,MATCH(J$1,'Raw-products'!$A$1:$H$1,0))</f>
        <v>orange</v>
      </c>
      <c r="K1712">
        <f>VLOOKUP($C1712,'Raw-products'!$A$2:$H$1261,MATCH(K$1,'Raw-products'!$A$1:$H$1,0))</f>
        <v>113</v>
      </c>
      <c r="L1712">
        <f>VLOOKUP($C1712,'Raw-products'!$A$2:$H$1261,MATCH(L$1,'Raw-products'!$A$1:$H$1,0))</f>
        <v>70</v>
      </c>
      <c r="M1712" s="5">
        <f t="shared" si="52"/>
        <v>7910</v>
      </c>
      <c r="N1712" cm="1">
        <f t="array" ref="N1712:Q1712">_xlfn.XLOOKUP($B1712,'Raw -orders'!$A:$A,'Raw -orders'!$B:$E)</f>
        <v>732</v>
      </c>
      <c r="O1712">
        <v>42741</v>
      </c>
      <c r="P1712" s="1">
        <v>44476</v>
      </c>
      <c r="Q1712" s="1">
        <v>44497</v>
      </c>
      <c r="R1712" t="str" cm="1">
        <f t="array" ref="R1712:Y1712">_xlfn.XLOOKUP($N1712,'Raw - customers'!$A:$A,'Raw - customers'!$B:$I)</f>
        <v>Gorden Seago</v>
      </c>
      <c r="S1712" t="str">
        <v>Genderfluid</v>
      </c>
      <c r="T1712">
        <v>80</v>
      </c>
      <c r="U1712" t="str">
        <v>905 Stephanie BoulevardApt. 217</v>
      </c>
      <c r="V1712">
        <v>8114</v>
      </c>
      <c r="W1712" t="str">
        <v>Port Aaronton</v>
      </c>
      <c r="X1712" t="str">
        <v>Queensland</v>
      </c>
      <c r="Y1712" t="str">
        <v>Australia</v>
      </c>
      <c r="Z1712">
        <v>10</v>
      </c>
      <c r="AA1712" s="3" t="str">
        <f t="shared" si="53"/>
        <v>20 to 30</v>
      </c>
      <c r="AP1712" s="6">
        <v>732</v>
      </c>
      <c r="AQ1712" s="6" t="s">
        <v>1355</v>
      </c>
    </row>
    <row r="1713" spans="1:43" x14ac:dyDescent="0.25">
      <c r="A1713">
        <v>1711</v>
      </c>
      <c r="B1713">
        <v>349</v>
      </c>
      <c r="C1713">
        <v>135</v>
      </c>
      <c r="D1713">
        <v>92</v>
      </c>
      <c r="E1713">
        <v>1</v>
      </c>
      <c r="F1713">
        <v>92</v>
      </c>
      <c r="G1713" t="str">
        <f>VLOOKUP($C1713,'Raw-products'!$A$2:$H$1261,MATCH(G$1,'Raw-products'!$A$1:$H$1,0))</f>
        <v>Shirt</v>
      </c>
      <c r="H1713" t="str">
        <f>VLOOKUP($C1713,'Raw-products'!$A$2:$H$1261,MATCH(H$1,'Raw-products'!$A$1:$H$1,0))</f>
        <v>Denim</v>
      </c>
      <c r="I1713" t="str">
        <f>VLOOKUP($C1713,'Raw-products'!$A$2:$H$1261,MATCH(I$1,'Raw-products'!$A$1:$H$1,0))</f>
        <v>XS</v>
      </c>
      <c r="J1713" t="str">
        <f>VLOOKUP($C1713,'Raw-products'!$A$2:$H$1261,MATCH(J$1,'Raw-products'!$A$1:$H$1,0))</f>
        <v>violet</v>
      </c>
      <c r="K1713">
        <f>VLOOKUP($C1713,'Raw-products'!$A$2:$H$1261,MATCH(K$1,'Raw-products'!$A$1:$H$1,0))</f>
        <v>115</v>
      </c>
      <c r="L1713">
        <f>VLOOKUP($C1713,'Raw-products'!$A$2:$H$1261,MATCH(L$1,'Raw-products'!$A$1:$H$1,0))</f>
        <v>73</v>
      </c>
      <c r="M1713" s="5">
        <f t="shared" si="52"/>
        <v>8395</v>
      </c>
      <c r="N1713" cm="1">
        <f t="array" ref="N1713:Q1713">_xlfn.XLOOKUP($B1713,'Raw -orders'!$A:$A,'Raw -orders'!$B:$E)</f>
        <v>847</v>
      </c>
      <c r="O1713">
        <v>36910</v>
      </c>
      <c r="P1713" s="1">
        <v>44299</v>
      </c>
      <c r="Q1713" s="1">
        <v>44315</v>
      </c>
      <c r="R1713" t="str" cm="1">
        <f t="array" ref="R1713:Y1713">_xlfn.XLOOKUP($N1713,'Raw - customers'!$A:$A,'Raw - customers'!$B:$I)</f>
        <v>Rowena Soall</v>
      </c>
      <c r="S1713" t="str">
        <v>Agender</v>
      </c>
      <c r="T1713">
        <v>61</v>
      </c>
      <c r="U1713" t="str">
        <v>0479 Oliver View RdApt. 112</v>
      </c>
      <c r="V1713">
        <v>722</v>
      </c>
      <c r="W1713" t="str">
        <v>Zacville</v>
      </c>
      <c r="X1713" t="str">
        <v>Western Australia</v>
      </c>
      <c r="Y1713" t="str">
        <v>Australia</v>
      </c>
      <c r="Z1713">
        <v>4</v>
      </c>
      <c r="AA1713" s="3" t="str">
        <f t="shared" si="53"/>
        <v>10 to 20</v>
      </c>
      <c r="AP1713" s="6">
        <v>847</v>
      </c>
      <c r="AQ1713" s="6" t="s">
        <v>1377</v>
      </c>
    </row>
    <row r="1714" spans="1:43" x14ac:dyDescent="0.25">
      <c r="A1714">
        <v>1712</v>
      </c>
      <c r="B1714">
        <v>349</v>
      </c>
      <c r="C1714">
        <v>112</v>
      </c>
      <c r="D1714">
        <v>92</v>
      </c>
      <c r="E1714">
        <v>2</v>
      </c>
      <c r="F1714">
        <v>184</v>
      </c>
      <c r="G1714" t="str">
        <f>VLOOKUP($C1714,'Raw-products'!$A$2:$H$1261,MATCH(G$1,'Raw-products'!$A$1:$H$1,0))</f>
        <v>Shirt</v>
      </c>
      <c r="H1714" t="str">
        <f>VLOOKUP($C1714,'Raw-products'!$A$2:$H$1261,MATCH(H$1,'Raw-products'!$A$1:$H$1,0))</f>
        <v>Denim</v>
      </c>
      <c r="I1714" t="str">
        <f>VLOOKUP($C1714,'Raw-products'!$A$2:$H$1261,MATCH(I$1,'Raw-products'!$A$1:$H$1,0))</f>
        <v>M</v>
      </c>
      <c r="J1714" t="str">
        <f>VLOOKUP($C1714,'Raw-products'!$A$2:$H$1261,MATCH(J$1,'Raw-products'!$A$1:$H$1,0))</f>
        <v>orange</v>
      </c>
      <c r="K1714">
        <f>VLOOKUP($C1714,'Raw-products'!$A$2:$H$1261,MATCH(K$1,'Raw-products'!$A$1:$H$1,0))</f>
        <v>115</v>
      </c>
      <c r="L1714">
        <f>VLOOKUP($C1714,'Raw-products'!$A$2:$H$1261,MATCH(L$1,'Raw-products'!$A$1:$H$1,0))</f>
        <v>50</v>
      </c>
      <c r="M1714" s="5">
        <f t="shared" si="52"/>
        <v>5750</v>
      </c>
      <c r="N1714" cm="1">
        <f t="array" ref="N1714:Q1714">_xlfn.XLOOKUP($B1714,'Raw -orders'!$A:$A,'Raw -orders'!$B:$E)</f>
        <v>847</v>
      </c>
      <c r="O1714">
        <v>36910</v>
      </c>
      <c r="P1714" s="1">
        <v>44299</v>
      </c>
      <c r="Q1714" s="1">
        <v>44315</v>
      </c>
      <c r="R1714" t="str" cm="1">
        <f t="array" ref="R1714:Y1714">_xlfn.XLOOKUP($N1714,'Raw - customers'!$A:$A,'Raw - customers'!$B:$I)</f>
        <v>Rowena Soall</v>
      </c>
      <c r="S1714" t="str">
        <v>Agender</v>
      </c>
      <c r="T1714">
        <v>61</v>
      </c>
      <c r="U1714" t="str">
        <v>0479 Oliver View RdApt. 112</v>
      </c>
      <c r="V1714">
        <v>722</v>
      </c>
      <c r="W1714" t="str">
        <v>Zacville</v>
      </c>
      <c r="X1714" t="str">
        <v>Western Australia</v>
      </c>
      <c r="Y1714" t="str">
        <v>Australia</v>
      </c>
      <c r="Z1714">
        <v>4</v>
      </c>
      <c r="AA1714" s="3" t="str">
        <f t="shared" si="53"/>
        <v>10 to 20</v>
      </c>
      <c r="AP1714" s="6">
        <v>847</v>
      </c>
      <c r="AQ1714" s="6" t="s">
        <v>1377</v>
      </c>
    </row>
    <row r="1715" spans="1:43" x14ac:dyDescent="0.25">
      <c r="A1715">
        <v>1713</v>
      </c>
      <c r="B1715">
        <v>349</v>
      </c>
      <c r="C1715">
        <v>71</v>
      </c>
      <c r="D1715">
        <v>118</v>
      </c>
      <c r="E1715">
        <v>1</v>
      </c>
      <c r="F1715">
        <v>118</v>
      </c>
      <c r="G1715" t="str">
        <f>VLOOKUP($C1715,'Raw-products'!$A$2:$H$1261,MATCH(G$1,'Raw-products'!$A$1:$H$1,0))</f>
        <v>Shirt</v>
      </c>
      <c r="H1715" t="str">
        <f>VLOOKUP($C1715,'Raw-products'!$A$2:$H$1261,MATCH(H$1,'Raw-products'!$A$1:$H$1,0))</f>
        <v>Flannel</v>
      </c>
      <c r="I1715" t="str">
        <f>VLOOKUP($C1715,'Raw-products'!$A$2:$H$1261,MATCH(I$1,'Raw-products'!$A$1:$H$1,0))</f>
        <v>S</v>
      </c>
      <c r="J1715" t="str">
        <f>VLOOKUP($C1715,'Raw-products'!$A$2:$H$1261,MATCH(J$1,'Raw-products'!$A$1:$H$1,0))</f>
        <v>red</v>
      </c>
      <c r="K1715">
        <f>VLOOKUP($C1715,'Raw-products'!$A$2:$H$1261,MATCH(K$1,'Raw-products'!$A$1:$H$1,0))</f>
        <v>96</v>
      </c>
      <c r="L1715">
        <f>VLOOKUP($C1715,'Raw-products'!$A$2:$H$1261,MATCH(L$1,'Raw-products'!$A$1:$H$1,0))</f>
        <v>59</v>
      </c>
      <c r="M1715" s="5">
        <f t="shared" si="52"/>
        <v>5664</v>
      </c>
      <c r="N1715" cm="1">
        <f t="array" ref="N1715:Q1715">_xlfn.XLOOKUP($B1715,'Raw -orders'!$A:$A,'Raw -orders'!$B:$E)</f>
        <v>847</v>
      </c>
      <c r="O1715">
        <v>36910</v>
      </c>
      <c r="P1715" s="1">
        <v>44299</v>
      </c>
      <c r="Q1715" s="1">
        <v>44315</v>
      </c>
      <c r="R1715" t="str" cm="1">
        <f t="array" ref="R1715:Y1715">_xlfn.XLOOKUP($N1715,'Raw - customers'!$A:$A,'Raw - customers'!$B:$I)</f>
        <v>Rowena Soall</v>
      </c>
      <c r="S1715" t="str">
        <v>Agender</v>
      </c>
      <c r="T1715">
        <v>61</v>
      </c>
      <c r="U1715" t="str">
        <v>0479 Oliver View RdApt. 112</v>
      </c>
      <c r="V1715">
        <v>722</v>
      </c>
      <c r="W1715" t="str">
        <v>Zacville</v>
      </c>
      <c r="X1715" t="str">
        <v>Western Australia</v>
      </c>
      <c r="Y1715" t="str">
        <v>Australia</v>
      </c>
      <c r="Z1715">
        <v>4</v>
      </c>
      <c r="AA1715" s="3" t="str">
        <f t="shared" si="53"/>
        <v>10 to 20</v>
      </c>
      <c r="AP1715" s="6">
        <v>847</v>
      </c>
      <c r="AQ1715" s="6" t="s">
        <v>1377</v>
      </c>
    </row>
    <row r="1716" spans="1:43" x14ac:dyDescent="0.25">
      <c r="A1716">
        <v>1714</v>
      </c>
      <c r="B1716">
        <v>349</v>
      </c>
      <c r="C1716">
        <v>774</v>
      </c>
      <c r="D1716">
        <v>91</v>
      </c>
      <c r="E1716">
        <v>1</v>
      </c>
      <c r="F1716">
        <v>91</v>
      </c>
      <c r="G1716" t="str">
        <f>VLOOKUP($C1716,'Raw-products'!$A$2:$H$1261,MATCH(G$1,'Raw-products'!$A$1:$H$1,0))</f>
        <v>Jacket</v>
      </c>
      <c r="H1716" t="str">
        <f>VLOOKUP($C1716,'Raw-products'!$A$2:$H$1261,MATCH(H$1,'Raw-products'!$A$1:$H$1,0))</f>
        <v>Pullover</v>
      </c>
      <c r="I1716" t="str">
        <f>VLOOKUP($C1716,'Raw-products'!$A$2:$H$1261,MATCH(I$1,'Raw-products'!$A$1:$H$1,0))</f>
        <v>XL</v>
      </c>
      <c r="J1716" t="str">
        <f>VLOOKUP($C1716,'Raw-products'!$A$2:$H$1261,MATCH(J$1,'Raw-products'!$A$1:$H$1,0))</f>
        <v>red</v>
      </c>
      <c r="K1716">
        <f>VLOOKUP($C1716,'Raw-products'!$A$2:$H$1261,MATCH(K$1,'Raw-products'!$A$1:$H$1,0))</f>
        <v>114</v>
      </c>
      <c r="L1716">
        <f>VLOOKUP($C1716,'Raw-products'!$A$2:$H$1261,MATCH(L$1,'Raw-products'!$A$1:$H$1,0))</f>
        <v>65</v>
      </c>
      <c r="M1716" s="5">
        <f t="shared" si="52"/>
        <v>7410</v>
      </c>
      <c r="N1716" cm="1">
        <f t="array" ref="N1716:Q1716">_xlfn.XLOOKUP($B1716,'Raw -orders'!$A:$A,'Raw -orders'!$B:$E)</f>
        <v>847</v>
      </c>
      <c r="O1716">
        <v>36910</v>
      </c>
      <c r="P1716" s="1">
        <v>44299</v>
      </c>
      <c r="Q1716" s="1">
        <v>44315</v>
      </c>
      <c r="R1716" t="str" cm="1">
        <f t="array" ref="R1716:Y1716">_xlfn.XLOOKUP($N1716,'Raw - customers'!$A:$A,'Raw - customers'!$B:$I)</f>
        <v>Rowena Soall</v>
      </c>
      <c r="S1716" t="str">
        <v>Agender</v>
      </c>
      <c r="T1716">
        <v>61</v>
      </c>
      <c r="U1716" t="str">
        <v>0479 Oliver View RdApt. 112</v>
      </c>
      <c r="V1716">
        <v>722</v>
      </c>
      <c r="W1716" t="str">
        <v>Zacville</v>
      </c>
      <c r="X1716" t="str">
        <v>Western Australia</v>
      </c>
      <c r="Y1716" t="str">
        <v>Australia</v>
      </c>
      <c r="Z1716">
        <v>4</v>
      </c>
      <c r="AA1716" s="3" t="str">
        <f t="shared" si="53"/>
        <v>10 to 20</v>
      </c>
      <c r="AP1716" s="6">
        <v>847</v>
      </c>
      <c r="AQ1716" s="6" t="s">
        <v>1377</v>
      </c>
    </row>
    <row r="1717" spans="1:43" x14ac:dyDescent="0.25">
      <c r="A1717">
        <v>1715</v>
      </c>
      <c r="B1717">
        <v>349</v>
      </c>
      <c r="C1717">
        <v>572</v>
      </c>
      <c r="D1717">
        <v>100</v>
      </c>
      <c r="E1717">
        <v>2</v>
      </c>
      <c r="F1717">
        <v>200</v>
      </c>
      <c r="G1717" t="str">
        <f>VLOOKUP($C1717,'Raw-products'!$A$2:$H$1261,MATCH(G$1,'Raw-products'!$A$1:$H$1,0))</f>
        <v>Jacket</v>
      </c>
      <c r="H1717" t="str">
        <f>VLOOKUP($C1717,'Raw-products'!$A$2:$H$1261,MATCH(H$1,'Raw-products'!$A$1:$H$1,0))</f>
        <v>Bomber</v>
      </c>
      <c r="I1717" t="str">
        <f>VLOOKUP($C1717,'Raw-products'!$A$2:$H$1261,MATCH(I$1,'Raw-products'!$A$1:$H$1,0))</f>
        <v>M</v>
      </c>
      <c r="J1717" t="str">
        <f>VLOOKUP($C1717,'Raw-products'!$A$2:$H$1261,MATCH(J$1,'Raw-products'!$A$1:$H$1,0))</f>
        <v>yellow</v>
      </c>
      <c r="K1717">
        <f>VLOOKUP($C1717,'Raw-products'!$A$2:$H$1261,MATCH(K$1,'Raw-products'!$A$1:$H$1,0))</f>
        <v>90</v>
      </c>
      <c r="L1717">
        <f>VLOOKUP($C1717,'Raw-products'!$A$2:$H$1261,MATCH(L$1,'Raw-products'!$A$1:$H$1,0))</f>
        <v>71</v>
      </c>
      <c r="M1717" s="5">
        <f t="shared" si="52"/>
        <v>6390</v>
      </c>
      <c r="N1717" cm="1">
        <f t="array" ref="N1717:Q1717">_xlfn.XLOOKUP($B1717,'Raw -orders'!$A:$A,'Raw -orders'!$B:$E)</f>
        <v>847</v>
      </c>
      <c r="O1717">
        <v>36910</v>
      </c>
      <c r="P1717" s="1">
        <v>44299</v>
      </c>
      <c r="Q1717" s="1">
        <v>44315</v>
      </c>
      <c r="R1717" t="str" cm="1">
        <f t="array" ref="R1717:Y1717">_xlfn.XLOOKUP($N1717,'Raw - customers'!$A:$A,'Raw - customers'!$B:$I)</f>
        <v>Rowena Soall</v>
      </c>
      <c r="S1717" t="str">
        <v>Agender</v>
      </c>
      <c r="T1717">
        <v>61</v>
      </c>
      <c r="U1717" t="str">
        <v>0479 Oliver View RdApt. 112</v>
      </c>
      <c r="V1717">
        <v>722</v>
      </c>
      <c r="W1717" t="str">
        <v>Zacville</v>
      </c>
      <c r="X1717" t="str">
        <v>Western Australia</v>
      </c>
      <c r="Y1717" t="str">
        <v>Australia</v>
      </c>
      <c r="Z1717">
        <v>4</v>
      </c>
      <c r="AA1717" s="3" t="str">
        <f t="shared" si="53"/>
        <v>10 to 20</v>
      </c>
      <c r="AP1717" s="6">
        <v>847</v>
      </c>
      <c r="AQ1717" s="6" t="s">
        <v>1377</v>
      </c>
    </row>
    <row r="1718" spans="1:43" x14ac:dyDescent="0.25">
      <c r="A1718">
        <v>1716</v>
      </c>
      <c r="B1718">
        <v>349</v>
      </c>
      <c r="C1718">
        <v>471</v>
      </c>
      <c r="D1718">
        <v>118</v>
      </c>
      <c r="E1718">
        <v>3</v>
      </c>
      <c r="F1718">
        <v>354</v>
      </c>
      <c r="G1718" t="str">
        <f>VLOOKUP($C1718,'Raw-products'!$A$2:$H$1261,MATCH(G$1,'Raw-products'!$A$1:$H$1,0))</f>
        <v>Jacket</v>
      </c>
      <c r="H1718" t="str">
        <f>VLOOKUP($C1718,'Raw-products'!$A$2:$H$1261,MATCH(H$1,'Raw-products'!$A$1:$H$1,0))</f>
        <v>Puffer</v>
      </c>
      <c r="I1718" t="str">
        <f>VLOOKUP($C1718,'Raw-products'!$A$2:$H$1261,MATCH(I$1,'Raw-products'!$A$1:$H$1,0))</f>
        <v>S</v>
      </c>
      <c r="J1718" t="str">
        <f>VLOOKUP($C1718,'Raw-products'!$A$2:$H$1261,MATCH(J$1,'Raw-products'!$A$1:$H$1,0))</f>
        <v>green</v>
      </c>
      <c r="K1718">
        <f>VLOOKUP($C1718,'Raw-products'!$A$2:$H$1261,MATCH(K$1,'Raw-products'!$A$1:$H$1,0))</f>
        <v>110</v>
      </c>
      <c r="L1718">
        <f>VLOOKUP($C1718,'Raw-products'!$A$2:$H$1261,MATCH(L$1,'Raw-products'!$A$1:$H$1,0))</f>
        <v>54</v>
      </c>
      <c r="M1718" s="5">
        <f t="shared" si="52"/>
        <v>5940</v>
      </c>
      <c r="N1718" cm="1">
        <f t="array" ref="N1718:Q1718">_xlfn.XLOOKUP($B1718,'Raw -orders'!$A:$A,'Raw -orders'!$B:$E)</f>
        <v>847</v>
      </c>
      <c r="O1718">
        <v>36910</v>
      </c>
      <c r="P1718" s="1">
        <v>44299</v>
      </c>
      <c r="Q1718" s="1">
        <v>44315</v>
      </c>
      <c r="R1718" t="str" cm="1">
        <f t="array" ref="R1718:Y1718">_xlfn.XLOOKUP($N1718,'Raw - customers'!$A:$A,'Raw - customers'!$B:$I)</f>
        <v>Rowena Soall</v>
      </c>
      <c r="S1718" t="str">
        <v>Agender</v>
      </c>
      <c r="T1718">
        <v>61</v>
      </c>
      <c r="U1718" t="str">
        <v>0479 Oliver View RdApt. 112</v>
      </c>
      <c r="V1718">
        <v>722</v>
      </c>
      <c r="W1718" t="str">
        <v>Zacville</v>
      </c>
      <c r="X1718" t="str">
        <v>Western Australia</v>
      </c>
      <c r="Y1718" t="str">
        <v>Australia</v>
      </c>
      <c r="Z1718">
        <v>4</v>
      </c>
      <c r="AA1718" s="3" t="str">
        <f t="shared" si="53"/>
        <v>10 to 20</v>
      </c>
      <c r="AP1718" s="6">
        <v>847</v>
      </c>
      <c r="AQ1718" s="6" t="s">
        <v>1377</v>
      </c>
    </row>
    <row r="1719" spans="1:43" x14ac:dyDescent="0.25">
      <c r="A1719">
        <v>1717</v>
      </c>
      <c r="B1719">
        <v>350</v>
      </c>
      <c r="C1719">
        <v>314</v>
      </c>
      <c r="D1719">
        <v>105</v>
      </c>
      <c r="E1719">
        <v>3</v>
      </c>
      <c r="F1719">
        <v>315</v>
      </c>
      <c r="G1719" t="str">
        <f>VLOOKUP($C1719,'Raw-products'!$A$2:$H$1261,MATCH(G$1,'Raw-products'!$A$1:$H$1,0))</f>
        <v>Shirt</v>
      </c>
      <c r="H1719" t="str">
        <f>VLOOKUP($C1719,'Raw-products'!$A$2:$H$1261,MATCH(H$1,'Raw-products'!$A$1:$H$1,0))</f>
        <v>Cuban Collar</v>
      </c>
      <c r="I1719" t="str">
        <f>VLOOKUP($C1719,'Raw-products'!$A$2:$H$1261,MATCH(I$1,'Raw-products'!$A$1:$H$1,0))</f>
        <v>XL</v>
      </c>
      <c r="J1719" t="str">
        <f>VLOOKUP($C1719,'Raw-products'!$A$2:$H$1261,MATCH(J$1,'Raw-products'!$A$1:$H$1,0))</f>
        <v>violet</v>
      </c>
      <c r="K1719">
        <f>VLOOKUP($C1719,'Raw-products'!$A$2:$H$1261,MATCH(K$1,'Raw-products'!$A$1:$H$1,0))</f>
        <v>93</v>
      </c>
      <c r="L1719">
        <f>VLOOKUP($C1719,'Raw-products'!$A$2:$H$1261,MATCH(L$1,'Raw-products'!$A$1:$H$1,0))</f>
        <v>44</v>
      </c>
      <c r="M1719" s="5">
        <f t="shared" si="52"/>
        <v>4092</v>
      </c>
      <c r="N1719" cm="1">
        <f t="array" ref="N1719:Q1719">_xlfn.XLOOKUP($B1719,'Raw -orders'!$A:$A,'Raw -orders'!$B:$E)</f>
        <v>869</v>
      </c>
      <c r="O1719">
        <v>49770</v>
      </c>
      <c r="P1719" s="1">
        <v>44241</v>
      </c>
      <c r="Q1719" s="1">
        <v>44257</v>
      </c>
      <c r="R1719" t="str" cm="1">
        <f t="array" ref="R1719:Y1719">_xlfn.XLOOKUP($N1719,'Raw - customers'!$A:$A,'Raw - customers'!$B:$I)</f>
        <v>Vladimir Jandourek</v>
      </c>
      <c r="S1719" t="str">
        <v>Non-binary</v>
      </c>
      <c r="T1719">
        <v>26</v>
      </c>
      <c r="U1719" t="str">
        <v>950 Smith DriveApt. 385</v>
      </c>
      <c r="V1719">
        <v>6534</v>
      </c>
      <c r="W1719" t="str">
        <v>New Jackson</v>
      </c>
      <c r="X1719" t="str">
        <v>South Australia</v>
      </c>
      <c r="Y1719" t="str">
        <v>Australia</v>
      </c>
      <c r="Z1719">
        <v>2</v>
      </c>
      <c r="AA1719" s="3" t="str">
        <f t="shared" si="53"/>
        <v>10 to 20</v>
      </c>
      <c r="AP1719" s="6">
        <v>869</v>
      </c>
      <c r="AQ1719" s="6" t="s">
        <v>1345</v>
      </c>
    </row>
    <row r="1720" spans="1:43" x14ac:dyDescent="0.25">
      <c r="A1720">
        <v>1718</v>
      </c>
      <c r="B1720">
        <v>350</v>
      </c>
      <c r="C1720">
        <v>385</v>
      </c>
      <c r="D1720">
        <v>119</v>
      </c>
      <c r="E1720">
        <v>3</v>
      </c>
      <c r="F1720">
        <v>357</v>
      </c>
      <c r="G1720" t="str">
        <f>VLOOKUP($C1720,'Raw-products'!$A$2:$H$1261,MATCH(G$1,'Raw-products'!$A$1:$H$1,0))</f>
        <v>Shirt</v>
      </c>
      <c r="H1720" t="str">
        <f>VLOOKUP($C1720,'Raw-products'!$A$2:$H$1261,MATCH(H$1,'Raw-products'!$A$1:$H$1,0))</f>
        <v>Casual Slim Fit</v>
      </c>
      <c r="I1720" t="str">
        <f>VLOOKUP($C1720,'Raw-products'!$A$2:$H$1261,MATCH(I$1,'Raw-products'!$A$1:$H$1,0))</f>
        <v>XS</v>
      </c>
      <c r="J1720" t="str">
        <f>VLOOKUP($C1720,'Raw-products'!$A$2:$H$1261,MATCH(J$1,'Raw-products'!$A$1:$H$1,0))</f>
        <v>red</v>
      </c>
      <c r="K1720">
        <f>VLOOKUP($C1720,'Raw-products'!$A$2:$H$1261,MATCH(K$1,'Raw-products'!$A$1:$H$1,0))</f>
        <v>113</v>
      </c>
      <c r="L1720">
        <f>VLOOKUP($C1720,'Raw-products'!$A$2:$H$1261,MATCH(L$1,'Raw-products'!$A$1:$H$1,0))</f>
        <v>49</v>
      </c>
      <c r="M1720" s="5">
        <f t="shared" si="52"/>
        <v>5537</v>
      </c>
      <c r="N1720" cm="1">
        <f t="array" ref="N1720:Q1720">_xlfn.XLOOKUP($B1720,'Raw -orders'!$A:$A,'Raw -orders'!$B:$E)</f>
        <v>869</v>
      </c>
      <c r="O1720">
        <v>49770</v>
      </c>
      <c r="P1720" s="1">
        <v>44241</v>
      </c>
      <c r="Q1720" s="1">
        <v>44257</v>
      </c>
      <c r="R1720" t="str" cm="1">
        <f t="array" ref="R1720:Y1720">_xlfn.XLOOKUP($N1720,'Raw - customers'!$A:$A,'Raw - customers'!$B:$I)</f>
        <v>Vladimir Jandourek</v>
      </c>
      <c r="S1720" t="str">
        <v>Non-binary</v>
      </c>
      <c r="T1720">
        <v>26</v>
      </c>
      <c r="U1720" t="str">
        <v>950 Smith DriveApt. 385</v>
      </c>
      <c r="V1720">
        <v>6534</v>
      </c>
      <c r="W1720" t="str">
        <v>New Jackson</v>
      </c>
      <c r="X1720" t="str">
        <v>South Australia</v>
      </c>
      <c r="Y1720" t="str">
        <v>Australia</v>
      </c>
      <c r="Z1720">
        <v>2</v>
      </c>
      <c r="AA1720" s="3" t="str">
        <f t="shared" si="53"/>
        <v>10 to 20</v>
      </c>
      <c r="AP1720" s="6">
        <v>869</v>
      </c>
      <c r="AQ1720" s="6" t="s">
        <v>1345</v>
      </c>
    </row>
    <row r="1721" spans="1:43" x14ac:dyDescent="0.25">
      <c r="A1721">
        <v>1719</v>
      </c>
      <c r="B1721">
        <v>350</v>
      </c>
      <c r="C1721">
        <v>997</v>
      </c>
      <c r="D1721">
        <v>106</v>
      </c>
      <c r="E1721">
        <v>1</v>
      </c>
      <c r="F1721">
        <v>106</v>
      </c>
      <c r="G1721" t="str">
        <f>VLOOKUP($C1721,'Raw-products'!$A$2:$H$1261,MATCH(G$1,'Raw-products'!$A$1:$H$1,0))</f>
        <v>Trousers</v>
      </c>
      <c r="H1721" t="str">
        <f>VLOOKUP($C1721,'Raw-products'!$A$2:$H$1261,MATCH(H$1,'Raw-products'!$A$1:$H$1,0))</f>
        <v>Wool</v>
      </c>
      <c r="I1721" t="str">
        <f>VLOOKUP($C1721,'Raw-products'!$A$2:$H$1261,MATCH(I$1,'Raw-products'!$A$1:$H$1,0))</f>
        <v>M</v>
      </c>
      <c r="J1721" t="str">
        <f>VLOOKUP($C1721,'Raw-products'!$A$2:$H$1261,MATCH(J$1,'Raw-products'!$A$1:$H$1,0))</f>
        <v>green</v>
      </c>
      <c r="K1721">
        <f>VLOOKUP($C1721,'Raw-products'!$A$2:$H$1261,MATCH(K$1,'Raw-products'!$A$1:$H$1,0))</f>
        <v>111</v>
      </c>
      <c r="L1721">
        <f>VLOOKUP($C1721,'Raw-products'!$A$2:$H$1261,MATCH(L$1,'Raw-products'!$A$1:$H$1,0))</f>
        <v>41</v>
      </c>
      <c r="M1721" s="5">
        <f t="shared" si="52"/>
        <v>4551</v>
      </c>
      <c r="N1721" cm="1">
        <f t="array" ref="N1721:Q1721">_xlfn.XLOOKUP($B1721,'Raw -orders'!$A:$A,'Raw -orders'!$B:$E)</f>
        <v>869</v>
      </c>
      <c r="O1721">
        <v>49770</v>
      </c>
      <c r="P1721" s="1">
        <v>44241</v>
      </c>
      <c r="Q1721" s="1">
        <v>44257</v>
      </c>
      <c r="R1721" t="str" cm="1">
        <f t="array" ref="R1721:Y1721">_xlfn.XLOOKUP($N1721,'Raw - customers'!$A:$A,'Raw - customers'!$B:$I)</f>
        <v>Vladimir Jandourek</v>
      </c>
      <c r="S1721" t="str">
        <v>Non-binary</v>
      </c>
      <c r="T1721">
        <v>26</v>
      </c>
      <c r="U1721" t="str">
        <v>950 Smith DriveApt. 385</v>
      </c>
      <c r="V1721">
        <v>6534</v>
      </c>
      <c r="W1721" t="str">
        <v>New Jackson</v>
      </c>
      <c r="X1721" t="str">
        <v>South Australia</v>
      </c>
      <c r="Y1721" t="str">
        <v>Australia</v>
      </c>
      <c r="Z1721">
        <v>2</v>
      </c>
      <c r="AA1721" s="3" t="str">
        <f t="shared" si="53"/>
        <v>10 to 20</v>
      </c>
      <c r="AP1721" s="6">
        <v>869</v>
      </c>
      <c r="AQ1721" s="6" t="s">
        <v>1345</v>
      </c>
    </row>
    <row r="1722" spans="1:43" x14ac:dyDescent="0.25">
      <c r="A1722">
        <v>1720</v>
      </c>
      <c r="B1722">
        <v>350</v>
      </c>
      <c r="C1722">
        <v>336</v>
      </c>
      <c r="D1722">
        <v>109</v>
      </c>
      <c r="E1722">
        <v>1</v>
      </c>
      <c r="F1722">
        <v>109</v>
      </c>
      <c r="G1722" t="str">
        <f>VLOOKUP($C1722,'Raw-products'!$A$2:$H$1261,MATCH(G$1,'Raw-products'!$A$1:$H$1,0))</f>
        <v>Shirt</v>
      </c>
      <c r="H1722" t="str">
        <f>VLOOKUP($C1722,'Raw-products'!$A$2:$H$1261,MATCH(H$1,'Raw-products'!$A$1:$H$1,0))</f>
        <v>Mandarin Collar</v>
      </c>
      <c r="I1722" t="str">
        <f>VLOOKUP($C1722,'Raw-products'!$A$2:$H$1261,MATCH(I$1,'Raw-products'!$A$1:$H$1,0))</f>
        <v>S</v>
      </c>
      <c r="J1722" t="str">
        <f>VLOOKUP($C1722,'Raw-products'!$A$2:$H$1261,MATCH(J$1,'Raw-products'!$A$1:$H$1,0))</f>
        <v>blue</v>
      </c>
      <c r="K1722">
        <f>VLOOKUP($C1722,'Raw-products'!$A$2:$H$1261,MATCH(K$1,'Raw-products'!$A$1:$H$1,0))</f>
        <v>108</v>
      </c>
      <c r="L1722">
        <f>VLOOKUP($C1722,'Raw-products'!$A$2:$H$1261,MATCH(L$1,'Raw-products'!$A$1:$H$1,0))</f>
        <v>44</v>
      </c>
      <c r="M1722" s="5">
        <f t="shared" si="52"/>
        <v>4752</v>
      </c>
      <c r="N1722" cm="1">
        <f t="array" ref="N1722:Q1722">_xlfn.XLOOKUP($B1722,'Raw -orders'!$A:$A,'Raw -orders'!$B:$E)</f>
        <v>869</v>
      </c>
      <c r="O1722">
        <v>49770</v>
      </c>
      <c r="P1722" s="1">
        <v>44241</v>
      </c>
      <c r="Q1722" s="1">
        <v>44257</v>
      </c>
      <c r="R1722" t="str" cm="1">
        <f t="array" ref="R1722:Y1722">_xlfn.XLOOKUP($N1722,'Raw - customers'!$A:$A,'Raw - customers'!$B:$I)</f>
        <v>Vladimir Jandourek</v>
      </c>
      <c r="S1722" t="str">
        <v>Non-binary</v>
      </c>
      <c r="T1722">
        <v>26</v>
      </c>
      <c r="U1722" t="str">
        <v>950 Smith DriveApt. 385</v>
      </c>
      <c r="V1722">
        <v>6534</v>
      </c>
      <c r="W1722" t="str">
        <v>New Jackson</v>
      </c>
      <c r="X1722" t="str">
        <v>South Australia</v>
      </c>
      <c r="Y1722" t="str">
        <v>Australia</v>
      </c>
      <c r="Z1722">
        <v>2</v>
      </c>
      <c r="AA1722" s="3" t="str">
        <f t="shared" si="53"/>
        <v>10 to 20</v>
      </c>
      <c r="AP1722" s="6">
        <v>869</v>
      </c>
      <c r="AQ1722" s="6" t="s">
        <v>1345</v>
      </c>
    </row>
    <row r="1723" spans="1:43" x14ac:dyDescent="0.25">
      <c r="A1723">
        <v>1721</v>
      </c>
      <c r="B1723">
        <v>350</v>
      </c>
      <c r="C1723">
        <v>501</v>
      </c>
      <c r="D1723">
        <v>102</v>
      </c>
      <c r="E1723">
        <v>2</v>
      </c>
      <c r="F1723">
        <v>204</v>
      </c>
      <c r="G1723" t="str">
        <f>VLOOKUP($C1723,'Raw-products'!$A$2:$H$1261,MATCH(G$1,'Raw-products'!$A$1:$H$1,0))</f>
        <v>Jacket</v>
      </c>
      <c r="H1723" t="str">
        <f>VLOOKUP($C1723,'Raw-products'!$A$2:$H$1261,MATCH(H$1,'Raw-products'!$A$1:$H$1,0))</f>
        <v>Windbreaker</v>
      </c>
      <c r="I1723" t="str">
        <f>VLOOKUP($C1723,'Raw-products'!$A$2:$H$1261,MATCH(I$1,'Raw-products'!$A$1:$H$1,0))</f>
        <v>S</v>
      </c>
      <c r="J1723" t="str">
        <f>VLOOKUP($C1723,'Raw-products'!$A$2:$H$1261,MATCH(J$1,'Raw-products'!$A$1:$H$1,0))</f>
        <v>yellow</v>
      </c>
      <c r="K1723">
        <f>VLOOKUP($C1723,'Raw-products'!$A$2:$H$1261,MATCH(K$1,'Raw-products'!$A$1:$H$1,0))</f>
        <v>109</v>
      </c>
      <c r="L1723">
        <f>VLOOKUP($C1723,'Raw-products'!$A$2:$H$1261,MATCH(L$1,'Raw-products'!$A$1:$H$1,0))</f>
        <v>66</v>
      </c>
      <c r="M1723" s="5">
        <f t="shared" si="52"/>
        <v>7194</v>
      </c>
      <c r="N1723" cm="1">
        <f t="array" ref="N1723:Q1723">_xlfn.XLOOKUP($B1723,'Raw -orders'!$A:$A,'Raw -orders'!$B:$E)</f>
        <v>869</v>
      </c>
      <c r="O1723">
        <v>49770</v>
      </c>
      <c r="P1723" s="1">
        <v>44241</v>
      </c>
      <c r="Q1723" s="1">
        <v>44257</v>
      </c>
      <c r="R1723" t="str" cm="1">
        <f t="array" ref="R1723:Y1723">_xlfn.XLOOKUP($N1723,'Raw - customers'!$A:$A,'Raw - customers'!$B:$I)</f>
        <v>Vladimir Jandourek</v>
      </c>
      <c r="S1723" t="str">
        <v>Non-binary</v>
      </c>
      <c r="T1723">
        <v>26</v>
      </c>
      <c r="U1723" t="str">
        <v>950 Smith DriveApt. 385</v>
      </c>
      <c r="V1723">
        <v>6534</v>
      </c>
      <c r="W1723" t="str">
        <v>New Jackson</v>
      </c>
      <c r="X1723" t="str">
        <v>South Australia</v>
      </c>
      <c r="Y1723" t="str">
        <v>Australia</v>
      </c>
      <c r="Z1723">
        <v>2</v>
      </c>
      <c r="AA1723" s="3" t="str">
        <f t="shared" si="53"/>
        <v>10 to 20</v>
      </c>
      <c r="AP1723" s="6">
        <v>869</v>
      </c>
      <c r="AQ1723" s="6" t="s">
        <v>1345</v>
      </c>
    </row>
    <row r="1724" spans="1:43" x14ac:dyDescent="0.25">
      <c r="A1724">
        <v>1722</v>
      </c>
      <c r="B1724">
        <v>350</v>
      </c>
      <c r="C1724">
        <v>308</v>
      </c>
      <c r="D1724">
        <v>105</v>
      </c>
      <c r="E1724">
        <v>1</v>
      </c>
      <c r="F1724">
        <v>105</v>
      </c>
      <c r="G1724" t="str">
        <f>VLOOKUP($C1724,'Raw-products'!$A$2:$H$1261,MATCH(G$1,'Raw-products'!$A$1:$H$1,0))</f>
        <v>Shirt</v>
      </c>
      <c r="H1724" t="str">
        <f>VLOOKUP($C1724,'Raw-products'!$A$2:$H$1261,MATCH(H$1,'Raw-products'!$A$1:$H$1,0))</f>
        <v>Cuban Collar</v>
      </c>
      <c r="I1724" t="str">
        <f>VLOOKUP($C1724,'Raw-products'!$A$2:$H$1261,MATCH(I$1,'Raw-products'!$A$1:$H$1,0))</f>
        <v>L</v>
      </c>
      <c r="J1724" t="str">
        <f>VLOOKUP($C1724,'Raw-products'!$A$2:$H$1261,MATCH(J$1,'Raw-products'!$A$1:$H$1,0))</f>
        <v>indigo</v>
      </c>
      <c r="K1724">
        <f>VLOOKUP($C1724,'Raw-products'!$A$2:$H$1261,MATCH(K$1,'Raw-products'!$A$1:$H$1,0))</f>
        <v>93</v>
      </c>
      <c r="L1724">
        <f>VLOOKUP($C1724,'Raw-products'!$A$2:$H$1261,MATCH(L$1,'Raw-products'!$A$1:$H$1,0))</f>
        <v>65</v>
      </c>
      <c r="M1724" s="5">
        <f t="shared" si="52"/>
        <v>6045</v>
      </c>
      <c r="N1724" cm="1">
        <f t="array" ref="N1724:Q1724">_xlfn.XLOOKUP($B1724,'Raw -orders'!$A:$A,'Raw -orders'!$B:$E)</f>
        <v>869</v>
      </c>
      <c r="O1724">
        <v>49770</v>
      </c>
      <c r="P1724" s="1">
        <v>44241</v>
      </c>
      <c r="Q1724" s="1">
        <v>44257</v>
      </c>
      <c r="R1724" t="str" cm="1">
        <f t="array" ref="R1724:Y1724">_xlfn.XLOOKUP($N1724,'Raw - customers'!$A:$A,'Raw - customers'!$B:$I)</f>
        <v>Vladimir Jandourek</v>
      </c>
      <c r="S1724" t="str">
        <v>Non-binary</v>
      </c>
      <c r="T1724">
        <v>26</v>
      </c>
      <c r="U1724" t="str">
        <v>950 Smith DriveApt. 385</v>
      </c>
      <c r="V1724">
        <v>6534</v>
      </c>
      <c r="W1724" t="str">
        <v>New Jackson</v>
      </c>
      <c r="X1724" t="str">
        <v>South Australia</v>
      </c>
      <c r="Y1724" t="str">
        <v>Australia</v>
      </c>
      <c r="Z1724">
        <v>2</v>
      </c>
      <c r="AA1724" s="3" t="str">
        <f t="shared" si="53"/>
        <v>10 to 20</v>
      </c>
      <c r="AP1724" s="6">
        <v>869</v>
      </c>
      <c r="AQ1724" s="6" t="s">
        <v>1345</v>
      </c>
    </row>
    <row r="1725" spans="1:43" x14ac:dyDescent="0.25">
      <c r="A1725">
        <v>1723</v>
      </c>
      <c r="B1725">
        <v>351</v>
      </c>
      <c r="C1725">
        <v>125</v>
      </c>
      <c r="D1725">
        <v>92</v>
      </c>
      <c r="E1725">
        <v>2</v>
      </c>
      <c r="F1725">
        <v>184</v>
      </c>
      <c r="G1725" t="str">
        <f>VLOOKUP($C1725,'Raw-products'!$A$2:$H$1261,MATCH(G$1,'Raw-products'!$A$1:$H$1,0))</f>
        <v>Shirt</v>
      </c>
      <c r="H1725" t="str">
        <f>VLOOKUP($C1725,'Raw-products'!$A$2:$H$1261,MATCH(H$1,'Raw-products'!$A$1:$H$1,0))</f>
        <v>Denim</v>
      </c>
      <c r="I1725" t="str">
        <f>VLOOKUP($C1725,'Raw-products'!$A$2:$H$1261,MATCH(I$1,'Raw-products'!$A$1:$H$1,0))</f>
        <v>XS</v>
      </c>
      <c r="J1725" t="str">
        <f>VLOOKUP($C1725,'Raw-products'!$A$2:$H$1261,MATCH(J$1,'Raw-products'!$A$1:$H$1,0))</f>
        <v>blue</v>
      </c>
      <c r="K1725">
        <f>VLOOKUP($C1725,'Raw-products'!$A$2:$H$1261,MATCH(K$1,'Raw-products'!$A$1:$H$1,0))</f>
        <v>115</v>
      </c>
      <c r="L1725">
        <f>VLOOKUP($C1725,'Raw-products'!$A$2:$H$1261,MATCH(L$1,'Raw-products'!$A$1:$H$1,0))</f>
        <v>76</v>
      </c>
      <c r="M1725" s="5">
        <f t="shared" si="52"/>
        <v>8740</v>
      </c>
      <c r="N1725" cm="1">
        <f t="array" ref="N1725:Q1725">_xlfn.XLOOKUP($B1725,'Raw -orders'!$A:$A,'Raw -orders'!$B:$E)</f>
        <v>478</v>
      </c>
      <c r="O1725">
        <v>37332</v>
      </c>
      <c r="P1725" s="1">
        <v>44318</v>
      </c>
      <c r="Q1725" s="1">
        <v>44320</v>
      </c>
      <c r="R1725" t="str" cm="1">
        <f t="array" ref="R1725:Y1725">_xlfn.XLOOKUP($N1725,'Raw - customers'!$A:$A,'Raw - customers'!$B:$I)</f>
        <v>Krystle Boyce</v>
      </c>
      <c r="S1725" t="str">
        <v>Non-binary</v>
      </c>
      <c r="T1725">
        <v>71</v>
      </c>
      <c r="U1725" t="str">
        <v>16 Thomson PlazaSuite 403</v>
      </c>
      <c r="V1725">
        <v>1303</v>
      </c>
      <c r="W1725" t="str">
        <v>Lake Lillyville</v>
      </c>
      <c r="X1725" t="str">
        <v>Northern Territory</v>
      </c>
      <c r="Y1725" t="str">
        <v>Australia</v>
      </c>
      <c r="Z1725">
        <v>5</v>
      </c>
      <c r="AA1725" s="3" t="str">
        <f t="shared" si="53"/>
        <v>0 to 10</v>
      </c>
      <c r="AP1725" s="6">
        <v>478</v>
      </c>
      <c r="AQ1725" s="6" t="s">
        <v>1339</v>
      </c>
    </row>
    <row r="1726" spans="1:43" x14ac:dyDescent="0.25">
      <c r="A1726">
        <v>1724</v>
      </c>
      <c r="B1726">
        <v>351</v>
      </c>
      <c r="C1726">
        <v>887</v>
      </c>
      <c r="D1726">
        <v>94</v>
      </c>
      <c r="E1726">
        <v>1</v>
      </c>
      <c r="F1726">
        <v>94</v>
      </c>
      <c r="G1726" t="str">
        <f>VLOOKUP($C1726,'Raw-products'!$A$2:$H$1261,MATCH(G$1,'Raw-products'!$A$1:$H$1,0))</f>
        <v>Trousers</v>
      </c>
      <c r="H1726" t="str">
        <f>VLOOKUP($C1726,'Raw-products'!$A$2:$H$1261,MATCH(H$1,'Raw-products'!$A$1:$H$1,0))</f>
        <v>Cords</v>
      </c>
      <c r="I1726" t="str">
        <f>VLOOKUP($C1726,'Raw-products'!$A$2:$H$1261,MATCH(I$1,'Raw-products'!$A$1:$H$1,0))</f>
        <v>M</v>
      </c>
      <c r="J1726" t="str">
        <f>VLOOKUP($C1726,'Raw-products'!$A$2:$H$1261,MATCH(J$1,'Raw-products'!$A$1:$H$1,0))</f>
        <v>yellow</v>
      </c>
      <c r="K1726">
        <f>VLOOKUP($C1726,'Raw-products'!$A$2:$H$1261,MATCH(K$1,'Raw-products'!$A$1:$H$1,0))</f>
        <v>113</v>
      </c>
      <c r="L1726">
        <f>VLOOKUP($C1726,'Raw-products'!$A$2:$H$1261,MATCH(L$1,'Raw-products'!$A$1:$H$1,0))</f>
        <v>58</v>
      </c>
      <c r="M1726" s="5">
        <f t="shared" si="52"/>
        <v>6554</v>
      </c>
      <c r="N1726" cm="1">
        <f t="array" ref="N1726:Q1726">_xlfn.XLOOKUP($B1726,'Raw -orders'!$A:$A,'Raw -orders'!$B:$E)</f>
        <v>478</v>
      </c>
      <c r="O1726">
        <v>37332</v>
      </c>
      <c r="P1726" s="1">
        <v>44318</v>
      </c>
      <c r="Q1726" s="1">
        <v>44320</v>
      </c>
      <c r="R1726" t="str" cm="1">
        <f t="array" ref="R1726:Y1726">_xlfn.XLOOKUP($N1726,'Raw - customers'!$A:$A,'Raw - customers'!$B:$I)</f>
        <v>Krystle Boyce</v>
      </c>
      <c r="S1726" t="str">
        <v>Non-binary</v>
      </c>
      <c r="T1726">
        <v>71</v>
      </c>
      <c r="U1726" t="str">
        <v>16 Thomson PlazaSuite 403</v>
      </c>
      <c r="V1726">
        <v>1303</v>
      </c>
      <c r="W1726" t="str">
        <v>Lake Lillyville</v>
      </c>
      <c r="X1726" t="str">
        <v>Northern Territory</v>
      </c>
      <c r="Y1726" t="str">
        <v>Australia</v>
      </c>
      <c r="Z1726">
        <v>5</v>
      </c>
      <c r="AA1726" s="3" t="str">
        <f t="shared" si="53"/>
        <v>0 to 10</v>
      </c>
      <c r="AP1726" s="6">
        <v>478</v>
      </c>
      <c r="AQ1726" s="6" t="s">
        <v>1339</v>
      </c>
    </row>
    <row r="1727" spans="1:43" x14ac:dyDescent="0.25">
      <c r="A1727">
        <v>1725</v>
      </c>
      <c r="B1727">
        <v>351</v>
      </c>
      <c r="C1727">
        <v>1206</v>
      </c>
      <c r="D1727">
        <v>105</v>
      </c>
      <c r="E1727">
        <v>2</v>
      </c>
      <c r="F1727">
        <v>210</v>
      </c>
      <c r="G1727" t="str">
        <f>VLOOKUP($C1727,'Raw-products'!$A$2:$H$1261,MATCH(G$1,'Raw-products'!$A$1:$H$1,0))</f>
        <v>Trousers</v>
      </c>
      <c r="H1727" t="str">
        <f>VLOOKUP($C1727,'Raw-products'!$A$2:$H$1261,MATCH(H$1,'Raw-products'!$A$1:$H$1,0))</f>
        <v>Pleated</v>
      </c>
      <c r="I1727" t="str">
        <f>VLOOKUP($C1727,'Raw-products'!$A$2:$H$1261,MATCH(I$1,'Raw-products'!$A$1:$H$1,0))</f>
        <v>S</v>
      </c>
      <c r="J1727" t="str">
        <f>VLOOKUP($C1727,'Raw-products'!$A$2:$H$1261,MATCH(J$1,'Raw-products'!$A$1:$H$1,0))</f>
        <v>green</v>
      </c>
      <c r="K1727">
        <f>VLOOKUP($C1727,'Raw-products'!$A$2:$H$1261,MATCH(K$1,'Raw-products'!$A$1:$H$1,0))</f>
        <v>90</v>
      </c>
      <c r="L1727">
        <f>VLOOKUP($C1727,'Raw-products'!$A$2:$H$1261,MATCH(L$1,'Raw-products'!$A$1:$H$1,0))</f>
        <v>55</v>
      </c>
      <c r="M1727" s="5">
        <f t="shared" si="52"/>
        <v>4950</v>
      </c>
      <c r="N1727" cm="1">
        <f t="array" ref="N1727:Q1727">_xlfn.XLOOKUP($B1727,'Raw -orders'!$A:$A,'Raw -orders'!$B:$E)</f>
        <v>478</v>
      </c>
      <c r="O1727">
        <v>37332</v>
      </c>
      <c r="P1727" s="1">
        <v>44318</v>
      </c>
      <c r="Q1727" s="1">
        <v>44320</v>
      </c>
      <c r="R1727" t="str" cm="1">
        <f t="array" ref="R1727:Y1727">_xlfn.XLOOKUP($N1727,'Raw - customers'!$A:$A,'Raw - customers'!$B:$I)</f>
        <v>Krystle Boyce</v>
      </c>
      <c r="S1727" t="str">
        <v>Non-binary</v>
      </c>
      <c r="T1727">
        <v>71</v>
      </c>
      <c r="U1727" t="str">
        <v>16 Thomson PlazaSuite 403</v>
      </c>
      <c r="V1727">
        <v>1303</v>
      </c>
      <c r="W1727" t="str">
        <v>Lake Lillyville</v>
      </c>
      <c r="X1727" t="str">
        <v>Northern Territory</v>
      </c>
      <c r="Y1727" t="str">
        <v>Australia</v>
      </c>
      <c r="Z1727">
        <v>5</v>
      </c>
      <c r="AA1727" s="3" t="str">
        <f t="shared" si="53"/>
        <v>0 to 10</v>
      </c>
      <c r="AP1727" s="6">
        <v>478</v>
      </c>
      <c r="AQ1727" s="6" t="s">
        <v>1339</v>
      </c>
    </row>
    <row r="1728" spans="1:43" x14ac:dyDescent="0.25">
      <c r="A1728">
        <v>1726</v>
      </c>
      <c r="B1728">
        <v>351</v>
      </c>
      <c r="C1728">
        <v>902</v>
      </c>
      <c r="D1728">
        <v>94</v>
      </c>
      <c r="E1728">
        <v>2</v>
      </c>
      <c r="F1728">
        <v>188</v>
      </c>
      <c r="G1728" t="str">
        <f>VLOOKUP($C1728,'Raw-products'!$A$2:$H$1261,MATCH(G$1,'Raw-products'!$A$1:$H$1,0))</f>
        <v>Trousers</v>
      </c>
      <c r="H1728" t="str">
        <f>VLOOKUP($C1728,'Raw-products'!$A$2:$H$1261,MATCH(H$1,'Raw-products'!$A$1:$H$1,0))</f>
        <v>Cords</v>
      </c>
      <c r="I1728" t="str">
        <f>VLOOKUP($C1728,'Raw-products'!$A$2:$H$1261,MATCH(I$1,'Raw-products'!$A$1:$H$1,0))</f>
        <v>M</v>
      </c>
      <c r="J1728" t="str">
        <f>VLOOKUP($C1728,'Raw-products'!$A$2:$H$1261,MATCH(J$1,'Raw-products'!$A$1:$H$1,0))</f>
        <v>indigo</v>
      </c>
      <c r="K1728">
        <f>VLOOKUP($C1728,'Raw-products'!$A$2:$H$1261,MATCH(K$1,'Raw-products'!$A$1:$H$1,0))</f>
        <v>113</v>
      </c>
      <c r="L1728">
        <f>VLOOKUP($C1728,'Raw-products'!$A$2:$H$1261,MATCH(L$1,'Raw-products'!$A$1:$H$1,0))</f>
        <v>52</v>
      </c>
      <c r="M1728" s="5">
        <f t="shared" si="52"/>
        <v>5876</v>
      </c>
      <c r="N1728" cm="1">
        <f t="array" ref="N1728:Q1728">_xlfn.XLOOKUP($B1728,'Raw -orders'!$A:$A,'Raw -orders'!$B:$E)</f>
        <v>478</v>
      </c>
      <c r="O1728">
        <v>37332</v>
      </c>
      <c r="P1728" s="1">
        <v>44318</v>
      </c>
      <c r="Q1728" s="1">
        <v>44320</v>
      </c>
      <c r="R1728" t="str" cm="1">
        <f t="array" ref="R1728:Y1728">_xlfn.XLOOKUP($N1728,'Raw - customers'!$A:$A,'Raw - customers'!$B:$I)</f>
        <v>Krystle Boyce</v>
      </c>
      <c r="S1728" t="str">
        <v>Non-binary</v>
      </c>
      <c r="T1728">
        <v>71</v>
      </c>
      <c r="U1728" t="str">
        <v>16 Thomson PlazaSuite 403</v>
      </c>
      <c r="V1728">
        <v>1303</v>
      </c>
      <c r="W1728" t="str">
        <v>Lake Lillyville</v>
      </c>
      <c r="X1728" t="str">
        <v>Northern Territory</v>
      </c>
      <c r="Y1728" t="str">
        <v>Australia</v>
      </c>
      <c r="Z1728">
        <v>5</v>
      </c>
      <c r="AA1728" s="3" t="str">
        <f t="shared" si="53"/>
        <v>0 to 10</v>
      </c>
      <c r="AP1728" s="6">
        <v>478</v>
      </c>
      <c r="AQ1728" s="6" t="s">
        <v>1339</v>
      </c>
    </row>
    <row r="1729" spans="1:43" x14ac:dyDescent="0.25">
      <c r="A1729">
        <v>1727</v>
      </c>
      <c r="B1729">
        <v>351</v>
      </c>
      <c r="C1729">
        <v>344</v>
      </c>
      <c r="D1729">
        <v>109</v>
      </c>
      <c r="E1729">
        <v>3</v>
      </c>
      <c r="F1729">
        <v>327</v>
      </c>
      <c r="G1729" t="str">
        <f>VLOOKUP($C1729,'Raw-products'!$A$2:$H$1261,MATCH(G$1,'Raw-products'!$A$1:$H$1,0))</f>
        <v>Shirt</v>
      </c>
      <c r="H1729" t="str">
        <f>VLOOKUP($C1729,'Raw-products'!$A$2:$H$1261,MATCH(H$1,'Raw-products'!$A$1:$H$1,0))</f>
        <v>Mandarin Collar</v>
      </c>
      <c r="I1729" t="str">
        <f>VLOOKUP($C1729,'Raw-products'!$A$2:$H$1261,MATCH(I$1,'Raw-products'!$A$1:$H$1,0))</f>
        <v>XL</v>
      </c>
      <c r="J1729" t="str">
        <f>VLOOKUP($C1729,'Raw-products'!$A$2:$H$1261,MATCH(J$1,'Raw-products'!$A$1:$H$1,0))</f>
        <v>indigo</v>
      </c>
      <c r="K1729">
        <f>VLOOKUP($C1729,'Raw-products'!$A$2:$H$1261,MATCH(K$1,'Raw-products'!$A$1:$H$1,0))</f>
        <v>108</v>
      </c>
      <c r="L1729">
        <f>VLOOKUP($C1729,'Raw-products'!$A$2:$H$1261,MATCH(L$1,'Raw-products'!$A$1:$H$1,0))</f>
        <v>77</v>
      </c>
      <c r="M1729" s="5">
        <f t="shared" si="52"/>
        <v>8316</v>
      </c>
      <c r="N1729" cm="1">
        <f t="array" ref="N1729:Q1729">_xlfn.XLOOKUP($B1729,'Raw -orders'!$A:$A,'Raw -orders'!$B:$E)</f>
        <v>478</v>
      </c>
      <c r="O1729">
        <v>37332</v>
      </c>
      <c r="P1729" s="1">
        <v>44318</v>
      </c>
      <c r="Q1729" s="1">
        <v>44320</v>
      </c>
      <c r="R1729" t="str" cm="1">
        <f t="array" ref="R1729:Y1729">_xlfn.XLOOKUP($N1729,'Raw - customers'!$A:$A,'Raw - customers'!$B:$I)</f>
        <v>Krystle Boyce</v>
      </c>
      <c r="S1729" t="str">
        <v>Non-binary</v>
      </c>
      <c r="T1729">
        <v>71</v>
      </c>
      <c r="U1729" t="str">
        <v>16 Thomson PlazaSuite 403</v>
      </c>
      <c r="V1729">
        <v>1303</v>
      </c>
      <c r="W1729" t="str">
        <v>Lake Lillyville</v>
      </c>
      <c r="X1729" t="str">
        <v>Northern Territory</v>
      </c>
      <c r="Y1729" t="str">
        <v>Australia</v>
      </c>
      <c r="Z1729">
        <v>5</v>
      </c>
      <c r="AA1729" s="3" t="str">
        <f t="shared" si="53"/>
        <v>0 to 10</v>
      </c>
      <c r="AP1729" s="6">
        <v>478</v>
      </c>
      <c r="AQ1729" s="6" t="s">
        <v>1339</v>
      </c>
    </row>
    <row r="1730" spans="1:43" x14ac:dyDescent="0.25">
      <c r="A1730">
        <v>1728</v>
      </c>
      <c r="B1730">
        <v>351</v>
      </c>
      <c r="C1730">
        <v>881</v>
      </c>
      <c r="D1730">
        <v>94</v>
      </c>
      <c r="E1730">
        <v>3</v>
      </c>
      <c r="F1730">
        <v>282</v>
      </c>
      <c r="G1730" t="str">
        <f>VLOOKUP($C1730,'Raw-products'!$A$2:$H$1261,MATCH(G$1,'Raw-products'!$A$1:$H$1,0))</f>
        <v>Trousers</v>
      </c>
      <c r="H1730" t="str">
        <f>VLOOKUP($C1730,'Raw-products'!$A$2:$H$1261,MATCH(H$1,'Raw-products'!$A$1:$H$1,0))</f>
        <v>Cords</v>
      </c>
      <c r="I1730" t="str">
        <f>VLOOKUP($C1730,'Raw-products'!$A$2:$H$1261,MATCH(I$1,'Raw-products'!$A$1:$H$1,0))</f>
        <v>S</v>
      </c>
      <c r="J1730" t="str">
        <f>VLOOKUP($C1730,'Raw-products'!$A$2:$H$1261,MATCH(J$1,'Raw-products'!$A$1:$H$1,0))</f>
        <v>orange</v>
      </c>
      <c r="K1730">
        <f>VLOOKUP($C1730,'Raw-products'!$A$2:$H$1261,MATCH(K$1,'Raw-products'!$A$1:$H$1,0))</f>
        <v>113</v>
      </c>
      <c r="L1730">
        <f>VLOOKUP($C1730,'Raw-products'!$A$2:$H$1261,MATCH(L$1,'Raw-products'!$A$1:$H$1,0))</f>
        <v>59</v>
      </c>
      <c r="M1730" s="5">
        <f t="shared" si="52"/>
        <v>6667</v>
      </c>
      <c r="N1730" cm="1">
        <f t="array" ref="N1730:Q1730">_xlfn.XLOOKUP($B1730,'Raw -orders'!$A:$A,'Raw -orders'!$B:$E)</f>
        <v>478</v>
      </c>
      <c r="O1730">
        <v>37332</v>
      </c>
      <c r="P1730" s="1">
        <v>44318</v>
      </c>
      <c r="Q1730" s="1">
        <v>44320</v>
      </c>
      <c r="R1730" t="str" cm="1">
        <f t="array" ref="R1730:Y1730">_xlfn.XLOOKUP($N1730,'Raw - customers'!$A:$A,'Raw - customers'!$B:$I)</f>
        <v>Krystle Boyce</v>
      </c>
      <c r="S1730" t="str">
        <v>Non-binary</v>
      </c>
      <c r="T1730">
        <v>71</v>
      </c>
      <c r="U1730" t="str">
        <v>16 Thomson PlazaSuite 403</v>
      </c>
      <c r="V1730">
        <v>1303</v>
      </c>
      <c r="W1730" t="str">
        <v>Lake Lillyville</v>
      </c>
      <c r="X1730" t="str">
        <v>Northern Territory</v>
      </c>
      <c r="Y1730" t="str">
        <v>Australia</v>
      </c>
      <c r="Z1730">
        <v>5</v>
      </c>
      <c r="AA1730" s="3" t="str">
        <f t="shared" si="53"/>
        <v>0 to 10</v>
      </c>
      <c r="AP1730" s="6">
        <v>478</v>
      </c>
      <c r="AQ1730" s="6" t="s">
        <v>1339</v>
      </c>
    </row>
    <row r="1731" spans="1:43" x14ac:dyDescent="0.25">
      <c r="A1731">
        <v>1729</v>
      </c>
      <c r="B1731">
        <v>351</v>
      </c>
      <c r="C1731">
        <v>1055</v>
      </c>
      <c r="D1731">
        <v>93</v>
      </c>
      <c r="E1731">
        <v>2</v>
      </c>
      <c r="F1731">
        <v>186</v>
      </c>
      <c r="G1731" t="str">
        <f>VLOOKUP($C1731,'Raw-products'!$A$2:$H$1261,MATCH(G$1,'Raw-products'!$A$1:$H$1,0))</f>
        <v>Trousers</v>
      </c>
      <c r="H1731" t="str">
        <f>VLOOKUP($C1731,'Raw-products'!$A$2:$H$1261,MATCH(H$1,'Raw-products'!$A$1:$H$1,0))</f>
        <v>Joggers</v>
      </c>
      <c r="I1731" t="str">
        <f>VLOOKUP($C1731,'Raw-products'!$A$2:$H$1261,MATCH(I$1,'Raw-products'!$A$1:$H$1,0))</f>
        <v>XS</v>
      </c>
      <c r="J1731" t="str">
        <f>VLOOKUP($C1731,'Raw-products'!$A$2:$H$1261,MATCH(J$1,'Raw-products'!$A$1:$H$1,0))</f>
        <v>orange</v>
      </c>
      <c r="K1731">
        <f>VLOOKUP($C1731,'Raw-products'!$A$2:$H$1261,MATCH(K$1,'Raw-products'!$A$1:$H$1,0))</f>
        <v>94</v>
      </c>
      <c r="L1731">
        <f>VLOOKUP($C1731,'Raw-products'!$A$2:$H$1261,MATCH(L$1,'Raw-products'!$A$1:$H$1,0))</f>
        <v>65</v>
      </c>
      <c r="M1731" s="5">
        <f t="shared" ref="M1731:M1794" si="54">$K1731*$L1731</f>
        <v>6110</v>
      </c>
      <c r="N1731" cm="1">
        <f t="array" ref="N1731:Q1731">_xlfn.XLOOKUP($B1731,'Raw -orders'!$A:$A,'Raw -orders'!$B:$E)</f>
        <v>478</v>
      </c>
      <c r="O1731">
        <v>37332</v>
      </c>
      <c r="P1731" s="1">
        <v>44318</v>
      </c>
      <c r="Q1731" s="1">
        <v>44320</v>
      </c>
      <c r="R1731" t="str" cm="1">
        <f t="array" ref="R1731:Y1731">_xlfn.XLOOKUP($N1731,'Raw - customers'!$A:$A,'Raw - customers'!$B:$I)</f>
        <v>Krystle Boyce</v>
      </c>
      <c r="S1731" t="str">
        <v>Non-binary</v>
      </c>
      <c r="T1731">
        <v>71</v>
      </c>
      <c r="U1731" t="str">
        <v>16 Thomson PlazaSuite 403</v>
      </c>
      <c r="V1731">
        <v>1303</v>
      </c>
      <c r="W1731" t="str">
        <v>Lake Lillyville</v>
      </c>
      <c r="X1731" t="str">
        <v>Northern Territory</v>
      </c>
      <c r="Y1731" t="str">
        <v>Australia</v>
      </c>
      <c r="Z1731">
        <v>5</v>
      </c>
      <c r="AA1731" s="3" t="str">
        <f t="shared" ref="AA1731:AA1794" si="55">IF(AND(DATEDIF($P1731,$Q1731,"D")&gt;0,DATEDIF($P1731,$Q1731,"D")&lt;=10),"0 to 10",IF(AND(DATEDIF($P1731,$Q1731,"D")&gt;10,DATEDIF($P1731,$Q1731,"D")&lt;=20),"10 to 20",IF(AND(DATEDIF($P1731,$Q1731,"D")&gt;20,DATEDIF($P1731,$Q1731,"D")&lt;=30),"20 to 30")))</f>
        <v>0 to 10</v>
      </c>
      <c r="AP1731" s="6">
        <v>478</v>
      </c>
      <c r="AQ1731" s="6" t="s">
        <v>1339</v>
      </c>
    </row>
    <row r="1732" spans="1:43" x14ac:dyDescent="0.25">
      <c r="A1732">
        <v>1730</v>
      </c>
      <c r="B1732">
        <v>351</v>
      </c>
      <c r="C1732">
        <v>1048</v>
      </c>
      <c r="D1732">
        <v>90</v>
      </c>
      <c r="E1732">
        <v>3</v>
      </c>
      <c r="F1732">
        <v>270</v>
      </c>
      <c r="G1732" t="str">
        <f>VLOOKUP($C1732,'Raw-products'!$A$2:$H$1261,MATCH(G$1,'Raw-products'!$A$1:$H$1,0))</f>
        <v>Trousers</v>
      </c>
      <c r="H1732" t="str">
        <f>VLOOKUP($C1732,'Raw-products'!$A$2:$H$1261,MATCH(H$1,'Raw-products'!$A$1:$H$1,0))</f>
        <v>Relaxed Leg</v>
      </c>
      <c r="I1732" t="str">
        <f>VLOOKUP($C1732,'Raw-products'!$A$2:$H$1261,MATCH(I$1,'Raw-products'!$A$1:$H$1,0))</f>
        <v>L</v>
      </c>
      <c r="J1732" t="str">
        <f>VLOOKUP($C1732,'Raw-products'!$A$2:$H$1261,MATCH(J$1,'Raw-products'!$A$1:$H$1,0))</f>
        <v>violet</v>
      </c>
      <c r="K1732">
        <f>VLOOKUP($C1732,'Raw-products'!$A$2:$H$1261,MATCH(K$1,'Raw-products'!$A$1:$H$1,0))</f>
        <v>95</v>
      </c>
      <c r="L1732">
        <f>VLOOKUP($C1732,'Raw-products'!$A$2:$H$1261,MATCH(L$1,'Raw-products'!$A$1:$H$1,0))</f>
        <v>47</v>
      </c>
      <c r="M1732" s="5">
        <f t="shared" si="54"/>
        <v>4465</v>
      </c>
      <c r="N1732" cm="1">
        <f t="array" ref="N1732:Q1732">_xlfn.XLOOKUP($B1732,'Raw -orders'!$A:$A,'Raw -orders'!$B:$E)</f>
        <v>478</v>
      </c>
      <c r="O1732">
        <v>37332</v>
      </c>
      <c r="P1732" s="1">
        <v>44318</v>
      </c>
      <c r="Q1732" s="1">
        <v>44320</v>
      </c>
      <c r="R1732" t="str" cm="1">
        <f t="array" ref="R1732:Y1732">_xlfn.XLOOKUP($N1732,'Raw - customers'!$A:$A,'Raw - customers'!$B:$I)</f>
        <v>Krystle Boyce</v>
      </c>
      <c r="S1732" t="str">
        <v>Non-binary</v>
      </c>
      <c r="T1732">
        <v>71</v>
      </c>
      <c r="U1732" t="str">
        <v>16 Thomson PlazaSuite 403</v>
      </c>
      <c r="V1732">
        <v>1303</v>
      </c>
      <c r="W1732" t="str">
        <v>Lake Lillyville</v>
      </c>
      <c r="X1732" t="str">
        <v>Northern Territory</v>
      </c>
      <c r="Y1732" t="str">
        <v>Australia</v>
      </c>
      <c r="Z1732">
        <v>5</v>
      </c>
      <c r="AA1732" s="3" t="str">
        <f t="shared" si="55"/>
        <v>0 to 10</v>
      </c>
      <c r="AP1732" s="6">
        <v>478</v>
      </c>
      <c r="AQ1732" s="6" t="s">
        <v>1339</v>
      </c>
    </row>
    <row r="1733" spans="1:43" x14ac:dyDescent="0.25">
      <c r="A1733">
        <v>1731</v>
      </c>
      <c r="B1733">
        <v>351</v>
      </c>
      <c r="C1733">
        <v>1071</v>
      </c>
      <c r="D1733">
        <v>93</v>
      </c>
      <c r="E1733">
        <v>1</v>
      </c>
      <c r="F1733">
        <v>93</v>
      </c>
      <c r="G1733" t="str">
        <f>VLOOKUP($C1733,'Raw-products'!$A$2:$H$1261,MATCH(G$1,'Raw-products'!$A$1:$H$1,0))</f>
        <v>Trousers</v>
      </c>
      <c r="H1733" t="str">
        <f>VLOOKUP($C1733,'Raw-products'!$A$2:$H$1261,MATCH(H$1,'Raw-products'!$A$1:$H$1,0))</f>
        <v>Joggers</v>
      </c>
      <c r="I1733" t="str">
        <f>VLOOKUP($C1733,'Raw-products'!$A$2:$H$1261,MATCH(I$1,'Raw-products'!$A$1:$H$1,0))</f>
        <v>S</v>
      </c>
      <c r="J1733" t="str">
        <f>VLOOKUP($C1733,'Raw-products'!$A$2:$H$1261,MATCH(J$1,'Raw-products'!$A$1:$H$1,0))</f>
        <v>blue</v>
      </c>
      <c r="K1733">
        <f>VLOOKUP($C1733,'Raw-products'!$A$2:$H$1261,MATCH(K$1,'Raw-products'!$A$1:$H$1,0))</f>
        <v>94</v>
      </c>
      <c r="L1733">
        <f>VLOOKUP($C1733,'Raw-products'!$A$2:$H$1261,MATCH(L$1,'Raw-products'!$A$1:$H$1,0))</f>
        <v>50</v>
      </c>
      <c r="M1733" s="5">
        <f t="shared" si="54"/>
        <v>4700</v>
      </c>
      <c r="N1733" cm="1">
        <f t="array" ref="N1733:Q1733">_xlfn.XLOOKUP($B1733,'Raw -orders'!$A:$A,'Raw -orders'!$B:$E)</f>
        <v>478</v>
      </c>
      <c r="O1733">
        <v>37332</v>
      </c>
      <c r="P1733" s="1">
        <v>44318</v>
      </c>
      <c r="Q1733" s="1">
        <v>44320</v>
      </c>
      <c r="R1733" t="str" cm="1">
        <f t="array" ref="R1733:Y1733">_xlfn.XLOOKUP($N1733,'Raw - customers'!$A:$A,'Raw - customers'!$B:$I)</f>
        <v>Krystle Boyce</v>
      </c>
      <c r="S1733" t="str">
        <v>Non-binary</v>
      </c>
      <c r="T1733">
        <v>71</v>
      </c>
      <c r="U1733" t="str">
        <v>16 Thomson PlazaSuite 403</v>
      </c>
      <c r="V1733">
        <v>1303</v>
      </c>
      <c r="W1733" t="str">
        <v>Lake Lillyville</v>
      </c>
      <c r="X1733" t="str">
        <v>Northern Territory</v>
      </c>
      <c r="Y1733" t="str">
        <v>Australia</v>
      </c>
      <c r="Z1733">
        <v>5</v>
      </c>
      <c r="AA1733" s="3" t="str">
        <f t="shared" si="55"/>
        <v>0 to 10</v>
      </c>
      <c r="AP1733" s="6">
        <v>478</v>
      </c>
      <c r="AQ1733" s="6" t="s">
        <v>1339</v>
      </c>
    </row>
    <row r="1734" spans="1:43" x14ac:dyDescent="0.25">
      <c r="A1734">
        <v>1732</v>
      </c>
      <c r="B1734">
        <v>352</v>
      </c>
      <c r="C1734">
        <v>636</v>
      </c>
      <c r="D1734">
        <v>93</v>
      </c>
      <c r="E1734">
        <v>2</v>
      </c>
      <c r="F1734">
        <v>186</v>
      </c>
      <c r="G1734" t="str">
        <f>VLOOKUP($C1734,'Raw-products'!$A$2:$H$1261,MATCH(G$1,'Raw-products'!$A$1:$H$1,0))</f>
        <v>Jacket</v>
      </c>
      <c r="H1734" t="str">
        <f>VLOOKUP($C1734,'Raw-products'!$A$2:$H$1261,MATCH(H$1,'Raw-products'!$A$1:$H$1,0))</f>
        <v>Coach</v>
      </c>
      <c r="I1734" t="str">
        <f>VLOOKUP($C1734,'Raw-products'!$A$2:$H$1261,MATCH(I$1,'Raw-products'!$A$1:$H$1,0))</f>
        <v>S</v>
      </c>
      <c r="J1734" t="str">
        <f>VLOOKUP($C1734,'Raw-products'!$A$2:$H$1261,MATCH(J$1,'Raw-products'!$A$1:$H$1,0))</f>
        <v>orange</v>
      </c>
      <c r="K1734">
        <f>VLOOKUP($C1734,'Raw-products'!$A$2:$H$1261,MATCH(K$1,'Raw-products'!$A$1:$H$1,0))</f>
        <v>115</v>
      </c>
      <c r="L1734">
        <f>VLOOKUP($C1734,'Raw-products'!$A$2:$H$1261,MATCH(L$1,'Raw-products'!$A$1:$H$1,0))</f>
        <v>55</v>
      </c>
      <c r="M1734" s="5">
        <f t="shared" si="54"/>
        <v>6325</v>
      </c>
      <c r="N1734" cm="1">
        <f t="array" ref="N1734:Q1734">_xlfn.XLOOKUP($B1734,'Raw -orders'!$A:$A,'Raw -orders'!$B:$E)</f>
        <v>52</v>
      </c>
      <c r="O1734">
        <v>13270</v>
      </c>
      <c r="P1734" s="1">
        <v>44477</v>
      </c>
      <c r="Q1734" s="1">
        <v>44479</v>
      </c>
      <c r="R1734" t="str" cm="1">
        <f t="array" ref="R1734:Y1734">_xlfn.XLOOKUP($N1734,'Raw - customers'!$A:$A,'Raw - customers'!$B:$I)</f>
        <v>Marena Lockhart</v>
      </c>
      <c r="S1734" t="str">
        <v>Male</v>
      </c>
      <c r="T1734">
        <v>47</v>
      </c>
      <c r="U1734" t="str">
        <v>012 Cooper MallApt. 259</v>
      </c>
      <c r="V1734">
        <v>841</v>
      </c>
      <c r="W1734" t="str">
        <v>Chelseahaven</v>
      </c>
      <c r="X1734" t="str">
        <v>Victoria</v>
      </c>
      <c r="Y1734" t="str">
        <v>Australia</v>
      </c>
      <c r="Z1734">
        <v>10</v>
      </c>
      <c r="AA1734" s="3" t="str">
        <f t="shared" si="55"/>
        <v>0 to 10</v>
      </c>
      <c r="AP1734" s="6">
        <v>52</v>
      </c>
      <c r="AQ1734" s="6" t="s">
        <v>1396</v>
      </c>
    </row>
    <row r="1735" spans="1:43" x14ac:dyDescent="0.25">
      <c r="A1735">
        <v>1733</v>
      </c>
      <c r="B1735">
        <v>352</v>
      </c>
      <c r="C1735">
        <v>1241</v>
      </c>
      <c r="D1735">
        <v>112</v>
      </c>
      <c r="E1735">
        <v>1</v>
      </c>
      <c r="F1735">
        <v>112</v>
      </c>
      <c r="G1735" t="str">
        <f>VLOOKUP($C1735,'Raw-products'!$A$2:$H$1261,MATCH(G$1,'Raw-products'!$A$1:$H$1,0))</f>
        <v>Trousers</v>
      </c>
      <c r="H1735" t="str">
        <f>VLOOKUP($C1735,'Raw-products'!$A$2:$H$1261,MATCH(H$1,'Raw-products'!$A$1:$H$1,0))</f>
        <v>Tracksuit Bottoms</v>
      </c>
      <c r="I1735" t="str">
        <f>VLOOKUP($C1735,'Raw-products'!$A$2:$H$1261,MATCH(I$1,'Raw-products'!$A$1:$H$1,0))</f>
        <v>S</v>
      </c>
      <c r="J1735" t="str">
        <f>VLOOKUP($C1735,'Raw-products'!$A$2:$H$1261,MATCH(J$1,'Raw-products'!$A$1:$H$1,0))</f>
        <v>green</v>
      </c>
      <c r="K1735">
        <f>VLOOKUP($C1735,'Raw-products'!$A$2:$H$1261,MATCH(K$1,'Raw-products'!$A$1:$H$1,0))</f>
        <v>91</v>
      </c>
      <c r="L1735">
        <f>VLOOKUP($C1735,'Raw-products'!$A$2:$H$1261,MATCH(L$1,'Raw-products'!$A$1:$H$1,0))</f>
        <v>72</v>
      </c>
      <c r="M1735" s="5">
        <f t="shared" si="54"/>
        <v>6552</v>
      </c>
      <c r="N1735" cm="1">
        <f t="array" ref="N1735:Q1735">_xlfn.XLOOKUP($B1735,'Raw -orders'!$A:$A,'Raw -orders'!$B:$E)</f>
        <v>52</v>
      </c>
      <c r="O1735">
        <v>13270</v>
      </c>
      <c r="P1735" s="1">
        <v>44477</v>
      </c>
      <c r="Q1735" s="1">
        <v>44479</v>
      </c>
      <c r="R1735" t="str" cm="1">
        <f t="array" ref="R1735:Y1735">_xlfn.XLOOKUP($N1735,'Raw - customers'!$A:$A,'Raw - customers'!$B:$I)</f>
        <v>Marena Lockhart</v>
      </c>
      <c r="S1735" t="str">
        <v>Male</v>
      </c>
      <c r="T1735">
        <v>47</v>
      </c>
      <c r="U1735" t="str">
        <v>012 Cooper MallApt. 259</v>
      </c>
      <c r="V1735">
        <v>841</v>
      </c>
      <c r="W1735" t="str">
        <v>Chelseahaven</v>
      </c>
      <c r="X1735" t="str">
        <v>Victoria</v>
      </c>
      <c r="Y1735" t="str">
        <v>Australia</v>
      </c>
      <c r="Z1735">
        <v>10</v>
      </c>
      <c r="AA1735" s="3" t="str">
        <f t="shared" si="55"/>
        <v>0 to 10</v>
      </c>
      <c r="AP1735" s="6">
        <v>52</v>
      </c>
      <c r="AQ1735" s="6" t="s">
        <v>1396</v>
      </c>
    </row>
    <row r="1736" spans="1:43" x14ac:dyDescent="0.25">
      <c r="A1736">
        <v>1734</v>
      </c>
      <c r="B1736">
        <v>352</v>
      </c>
      <c r="C1736">
        <v>571</v>
      </c>
      <c r="D1736">
        <v>100</v>
      </c>
      <c r="E1736">
        <v>3</v>
      </c>
      <c r="F1736">
        <v>300</v>
      </c>
      <c r="G1736" t="str">
        <f>VLOOKUP($C1736,'Raw-products'!$A$2:$H$1261,MATCH(G$1,'Raw-products'!$A$1:$H$1,0))</f>
        <v>Jacket</v>
      </c>
      <c r="H1736" t="str">
        <f>VLOOKUP($C1736,'Raw-products'!$A$2:$H$1261,MATCH(H$1,'Raw-products'!$A$1:$H$1,0))</f>
        <v>Bomber</v>
      </c>
      <c r="I1736" t="str">
        <f>VLOOKUP($C1736,'Raw-products'!$A$2:$H$1261,MATCH(I$1,'Raw-products'!$A$1:$H$1,0))</f>
        <v>S</v>
      </c>
      <c r="J1736" t="str">
        <f>VLOOKUP($C1736,'Raw-products'!$A$2:$H$1261,MATCH(J$1,'Raw-products'!$A$1:$H$1,0))</f>
        <v>yellow</v>
      </c>
      <c r="K1736">
        <f>VLOOKUP($C1736,'Raw-products'!$A$2:$H$1261,MATCH(K$1,'Raw-products'!$A$1:$H$1,0))</f>
        <v>90</v>
      </c>
      <c r="L1736">
        <f>VLOOKUP($C1736,'Raw-products'!$A$2:$H$1261,MATCH(L$1,'Raw-products'!$A$1:$H$1,0))</f>
        <v>64</v>
      </c>
      <c r="M1736" s="5">
        <f t="shared" si="54"/>
        <v>5760</v>
      </c>
      <c r="N1736" cm="1">
        <f t="array" ref="N1736:Q1736">_xlfn.XLOOKUP($B1736,'Raw -orders'!$A:$A,'Raw -orders'!$B:$E)</f>
        <v>52</v>
      </c>
      <c r="O1736">
        <v>13270</v>
      </c>
      <c r="P1736" s="1">
        <v>44477</v>
      </c>
      <c r="Q1736" s="1">
        <v>44479</v>
      </c>
      <c r="R1736" t="str" cm="1">
        <f t="array" ref="R1736:Y1736">_xlfn.XLOOKUP($N1736,'Raw - customers'!$A:$A,'Raw - customers'!$B:$I)</f>
        <v>Marena Lockhart</v>
      </c>
      <c r="S1736" t="str">
        <v>Male</v>
      </c>
      <c r="T1736">
        <v>47</v>
      </c>
      <c r="U1736" t="str">
        <v>012 Cooper MallApt. 259</v>
      </c>
      <c r="V1736">
        <v>841</v>
      </c>
      <c r="W1736" t="str">
        <v>Chelseahaven</v>
      </c>
      <c r="X1736" t="str">
        <v>Victoria</v>
      </c>
      <c r="Y1736" t="str">
        <v>Australia</v>
      </c>
      <c r="Z1736">
        <v>10</v>
      </c>
      <c r="AA1736" s="3" t="str">
        <f t="shared" si="55"/>
        <v>0 to 10</v>
      </c>
      <c r="AP1736" s="6">
        <v>52</v>
      </c>
      <c r="AQ1736" s="6" t="s">
        <v>1396</v>
      </c>
    </row>
    <row r="1737" spans="1:43" x14ac:dyDescent="0.25">
      <c r="A1737">
        <v>1735</v>
      </c>
      <c r="B1737">
        <v>352</v>
      </c>
      <c r="C1737">
        <v>233</v>
      </c>
      <c r="D1737">
        <v>106</v>
      </c>
      <c r="E1737">
        <v>2</v>
      </c>
      <c r="F1737">
        <v>212</v>
      </c>
      <c r="G1737" t="str">
        <f>VLOOKUP($C1737,'Raw-products'!$A$2:$H$1261,MATCH(G$1,'Raw-products'!$A$1:$H$1,0))</f>
        <v>Shirt</v>
      </c>
      <c r="H1737" t="str">
        <f>VLOOKUP($C1737,'Raw-products'!$A$2:$H$1261,MATCH(H$1,'Raw-products'!$A$1:$H$1,0))</f>
        <v>Chambray</v>
      </c>
      <c r="I1737" t="str">
        <f>VLOOKUP($C1737,'Raw-products'!$A$2:$H$1261,MATCH(I$1,'Raw-products'!$A$1:$H$1,0))</f>
        <v>L</v>
      </c>
      <c r="J1737" t="str">
        <f>VLOOKUP($C1737,'Raw-products'!$A$2:$H$1261,MATCH(J$1,'Raw-products'!$A$1:$H$1,0))</f>
        <v>blue</v>
      </c>
      <c r="K1737">
        <f>VLOOKUP($C1737,'Raw-products'!$A$2:$H$1261,MATCH(K$1,'Raw-products'!$A$1:$H$1,0))</f>
        <v>105</v>
      </c>
      <c r="L1737">
        <f>VLOOKUP($C1737,'Raw-products'!$A$2:$H$1261,MATCH(L$1,'Raw-products'!$A$1:$H$1,0))</f>
        <v>69</v>
      </c>
      <c r="M1737" s="5">
        <f t="shared" si="54"/>
        <v>7245</v>
      </c>
      <c r="N1737" cm="1">
        <f t="array" ref="N1737:Q1737">_xlfn.XLOOKUP($B1737,'Raw -orders'!$A:$A,'Raw -orders'!$B:$E)</f>
        <v>52</v>
      </c>
      <c r="O1737">
        <v>13270</v>
      </c>
      <c r="P1737" s="1">
        <v>44477</v>
      </c>
      <c r="Q1737" s="1">
        <v>44479</v>
      </c>
      <c r="R1737" t="str" cm="1">
        <f t="array" ref="R1737:Y1737">_xlfn.XLOOKUP($N1737,'Raw - customers'!$A:$A,'Raw - customers'!$B:$I)</f>
        <v>Marena Lockhart</v>
      </c>
      <c r="S1737" t="str">
        <v>Male</v>
      </c>
      <c r="T1737">
        <v>47</v>
      </c>
      <c r="U1737" t="str">
        <v>012 Cooper MallApt. 259</v>
      </c>
      <c r="V1737">
        <v>841</v>
      </c>
      <c r="W1737" t="str">
        <v>Chelseahaven</v>
      </c>
      <c r="X1737" t="str">
        <v>Victoria</v>
      </c>
      <c r="Y1737" t="str">
        <v>Australia</v>
      </c>
      <c r="Z1737">
        <v>10</v>
      </c>
      <c r="AA1737" s="3" t="str">
        <f t="shared" si="55"/>
        <v>0 to 10</v>
      </c>
      <c r="AP1737" s="6">
        <v>52</v>
      </c>
      <c r="AQ1737" s="6" t="s">
        <v>1396</v>
      </c>
    </row>
    <row r="1738" spans="1:43" x14ac:dyDescent="0.25">
      <c r="A1738">
        <v>1736</v>
      </c>
      <c r="B1738">
        <v>352</v>
      </c>
      <c r="C1738">
        <v>146</v>
      </c>
      <c r="D1738">
        <v>91</v>
      </c>
      <c r="E1738">
        <v>2</v>
      </c>
      <c r="F1738">
        <v>182</v>
      </c>
      <c r="G1738" t="str">
        <f>VLOOKUP($C1738,'Raw-products'!$A$2:$H$1261,MATCH(G$1,'Raw-products'!$A$1:$H$1,0))</f>
        <v>Shirt</v>
      </c>
      <c r="H1738" t="str">
        <f>VLOOKUP($C1738,'Raw-products'!$A$2:$H$1261,MATCH(H$1,'Raw-products'!$A$1:$H$1,0))</f>
        <v>Linen</v>
      </c>
      <c r="I1738" t="str">
        <f>VLOOKUP($C1738,'Raw-products'!$A$2:$H$1261,MATCH(I$1,'Raw-products'!$A$1:$H$1,0))</f>
        <v>S</v>
      </c>
      <c r="J1738" t="str">
        <f>VLOOKUP($C1738,'Raw-products'!$A$2:$H$1261,MATCH(J$1,'Raw-products'!$A$1:$H$1,0))</f>
        <v>orange</v>
      </c>
      <c r="K1738">
        <f>VLOOKUP($C1738,'Raw-products'!$A$2:$H$1261,MATCH(K$1,'Raw-products'!$A$1:$H$1,0))</f>
        <v>116</v>
      </c>
      <c r="L1738">
        <f>VLOOKUP($C1738,'Raw-products'!$A$2:$H$1261,MATCH(L$1,'Raw-products'!$A$1:$H$1,0))</f>
        <v>42</v>
      </c>
      <c r="M1738" s="5">
        <f t="shared" si="54"/>
        <v>4872</v>
      </c>
      <c r="N1738" cm="1">
        <f t="array" ref="N1738:Q1738">_xlfn.XLOOKUP($B1738,'Raw -orders'!$A:$A,'Raw -orders'!$B:$E)</f>
        <v>52</v>
      </c>
      <c r="O1738">
        <v>13270</v>
      </c>
      <c r="P1738" s="1">
        <v>44477</v>
      </c>
      <c r="Q1738" s="1">
        <v>44479</v>
      </c>
      <c r="R1738" t="str" cm="1">
        <f t="array" ref="R1738:Y1738">_xlfn.XLOOKUP($N1738,'Raw - customers'!$A:$A,'Raw - customers'!$B:$I)</f>
        <v>Marena Lockhart</v>
      </c>
      <c r="S1738" t="str">
        <v>Male</v>
      </c>
      <c r="T1738">
        <v>47</v>
      </c>
      <c r="U1738" t="str">
        <v>012 Cooper MallApt. 259</v>
      </c>
      <c r="V1738">
        <v>841</v>
      </c>
      <c r="W1738" t="str">
        <v>Chelseahaven</v>
      </c>
      <c r="X1738" t="str">
        <v>Victoria</v>
      </c>
      <c r="Y1738" t="str">
        <v>Australia</v>
      </c>
      <c r="Z1738">
        <v>10</v>
      </c>
      <c r="AA1738" s="3" t="str">
        <f t="shared" si="55"/>
        <v>0 to 10</v>
      </c>
      <c r="AP1738" s="6">
        <v>52</v>
      </c>
      <c r="AQ1738" s="6" t="s">
        <v>1396</v>
      </c>
    </row>
    <row r="1739" spans="1:43" x14ac:dyDescent="0.25">
      <c r="A1739">
        <v>1737</v>
      </c>
      <c r="B1739">
        <v>352</v>
      </c>
      <c r="C1739">
        <v>892</v>
      </c>
      <c r="D1739">
        <v>94</v>
      </c>
      <c r="E1739">
        <v>2</v>
      </c>
      <c r="F1739">
        <v>188</v>
      </c>
      <c r="G1739" t="str">
        <f>VLOOKUP($C1739,'Raw-products'!$A$2:$H$1261,MATCH(G$1,'Raw-products'!$A$1:$H$1,0))</f>
        <v>Trousers</v>
      </c>
      <c r="H1739" t="str">
        <f>VLOOKUP($C1739,'Raw-products'!$A$2:$H$1261,MATCH(H$1,'Raw-products'!$A$1:$H$1,0))</f>
        <v>Cords</v>
      </c>
      <c r="I1739" t="str">
        <f>VLOOKUP($C1739,'Raw-products'!$A$2:$H$1261,MATCH(I$1,'Raw-products'!$A$1:$H$1,0))</f>
        <v>M</v>
      </c>
      <c r="J1739" t="str">
        <f>VLOOKUP($C1739,'Raw-products'!$A$2:$H$1261,MATCH(J$1,'Raw-products'!$A$1:$H$1,0))</f>
        <v>green</v>
      </c>
      <c r="K1739">
        <f>VLOOKUP($C1739,'Raw-products'!$A$2:$H$1261,MATCH(K$1,'Raw-products'!$A$1:$H$1,0))</f>
        <v>113</v>
      </c>
      <c r="L1739">
        <f>VLOOKUP($C1739,'Raw-products'!$A$2:$H$1261,MATCH(L$1,'Raw-products'!$A$1:$H$1,0))</f>
        <v>76</v>
      </c>
      <c r="M1739" s="5">
        <f t="shared" si="54"/>
        <v>8588</v>
      </c>
      <c r="N1739" cm="1">
        <f t="array" ref="N1739:Q1739">_xlfn.XLOOKUP($B1739,'Raw -orders'!$A:$A,'Raw -orders'!$B:$E)</f>
        <v>52</v>
      </c>
      <c r="O1739">
        <v>13270</v>
      </c>
      <c r="P1739" s="1">
        <v>44477</v>
      </c>
      <c r="Q1739" s="1">
        <v>44479</v>
      </c>
      <c r="R1739" t="str" cm="1">
        <f t="array" ref="R1739:Y1739">_xlfn.XLOOKUP($N1739,'Raw - customers'!$A:$A,'Raw - customers'!$B:$I)</f>
        <v>Marena Lockhart</v>
      </c>
      <c r="S1739" t="str">
        <v>Male</v>
      </c>
      <c r="T1739">
        <v>47</v>
      </c>
      <c r="U1739" t="str">
        <v>012 Cooper MallApt. 259</v>
      </c>
      <c r="V1739">
        <v>841</v>
      </c>
      <c r="W1739" t="str">
        <v>Chelseahaven</v>
      </c>
      <c r="X1739" t="str">
        <v>Victoria</v>
      </c>
      <c r="Y1739" t="str">
        <v>Australia</v>
      </c>
      <c r="Z1739">
        <v>10</v>
      </c>
      <c r="AA1739" s="3" t="str">
        <f t="shared" si="55"/>
        <v>0 to 10</v>
      </c>
      <c r="AP1739" s="6">
        <v>52</v>
      </c>
      <c r="AQ1739" s="6" t="s">
        <v>1396</v>
      </c>
    </row>
    <row r="1740" spans="1:43" x14ac:dyDescent="0.25">
      <c r="A1740">
        <v>1738</v>
      </c>
      <c r="B1740">
        <v>353</v>
      </c>
      <c r="C1740">
        <v>18</v>
      </c>
      <c r="D1740">
        <v>96</v>
      </c>
      <c r="E1740">
        <v>2</v>
      </c>
      <c r="F1740">
        <v>192</v>
      </c>
      <c r="G1740" t="str">
        <f>VLOOKUP($C1740,'Raw-products'!$A$2:$H$1261,MATCH(G$1,'Raw-products'!$A$1:$H$1,0))</f>
        <v>Shirt</v>
      </c>
      <c r="H1740" t="str">
        <f>VLOOKUP($C1740,'Raw-products'!$A$2:$H$1261,MATCH(H$1,'Raw-products'!$A$1:$H$1,0))</f>
        <v>Oxford Cloth</v>
      </c>
      <c r="I1740" t="str">
        <f>VLOOKUP($C1740,'Raw-products'!$A$2:$H$1261,MATCH(I$1,'Raw-products'!$A$1:$H$1,0))</f>
        <v>L</v>
      </c>
      <c r="J1740" t="str">
        <f>VLOOKUP($C1740,'Raw-products'!$A$2:$H$1261,MATCH(J$1,'Raw-products'!$A$1:$H$1,0))</f>
        <v>green</v>
      </c>
      <c r="K1740">
        <f>VLOOKUP($C1740,'Raw-products'!$A$2:$H$1261,MATCH(K$1,'Raw-products'!$A$1:$H$1,0))</f>
        <v>114</v>
      </c>
      <c r="L1740">
        <f>VLOOKUP($C1740,'Raw-products'!$A$2:$H$1261,MATCH(L$1,'Raw-products'!$A$1:$H$1,0))</f>
        <v>52</v>
      </c>
      <c r="M1740" s="5">
        <f t="shared" si="54"/>
        <v>5928</v>
      </c>
      <c r="N1740" cm="1">
        <f t="array" ref="N1740:Q1740">_xlfn.XLOOKUP($B1740,'Raw -orders'!$A:$A,'Raw -orders'!$B:$E)</f>
        <v>774</v>
      </c>
      <c r="O1740">
        <v>46198</v>
      </c>
      <c r="P1740" s="1">
        <v>44285</v>
      </c>
      <c r="Q1740" s="1">
        <v>44291</v>
      </c>
      <c r="R1740" t="str" cm="1">
        <f t="array" ref="R1740:Y1740">_xlfn.XLOOKUP($N1740,'Raw - customers'!$A:$A,'Raw - customers'!$B:$I)</f>
        <v>Ellynn Korba</v>
      </c>
      <c r="S1740" t="str">
        <v>Genderqueer</v>
      </c>
      <c r="T1740">
        <v>34</v>
      </c>
      <c r="U1740" t="str">
        <v>2096 Wilson MewsApt. 714</v>
      </c>
      <c r="V1740">
        <v>8590</v>
      </c>
      <c r="W1740" t="str">
        <v>West Jonathanshire</v>
      </c>
      <c r="X1740" t="str">
        <v>Tasmania</v>
      </c>
      <c r="Y1740" t="str">
        <v>Australia</v>
      </c>
      <c r="Z1740">
        <v>3</v>
      </c>
      <c r="AA1740" s="3" t="str">
        <f t="shared" si="55"/>
        <v>0 to 10</v>
      </c>
      <c r="AP1740" s="6">
        <v>774</v>
      </c>
      <c r="AQ1740" s="6" t="s">
        <v>1414</v>
      </c>
    </row>
    <row r="1741" spans="1:43" x14ac:dyDescent="0.25">
      <c r="A1741">
        <v>1739</v>
      </c>
      <c r="B1741">
        <v>353</v>
      </c>
      <c r="C1741">
        <v>396</v>
      </c>
      <c r="D1741">
        <v>119</v>
      </c>
      <c r="E1741">
        <v>1</v>
      </c>
      <c r="F1741">
        <v>119</v>
      </c>
      <c r="G1741" t="str">
        <f>VLOOKUP($C1741,'Raw-products'!$A$2:$H$1261,MATCH(G$1,'Raw-products'!$A$1:$H$1,0))</f>
        <v>Shirt</v>
      </c>
      <c r="H1741" t="str">
        <f>VLOOKUP($C1741,'Raw-products'!$A$2:$H$1261,MATCH(H$1,'Raw-products'!$A$1:$H$1,0))</f>
        <v>Casual Slim Fit</v>
      </c>
      <c r="I1741" t="str">
        <f>VLOOKUP($C1741,'Raw-products'!$A$2:$H$1261,MATCH(I$1,'Raw-products'!$A$1:$H$1,0))</f>
        <v>S</v>
      </c>
      <c r="J1741" t="str">
        <f>VLOOKUP($C1741,'Raw-products'!$A$2:$H$1261,MATCH(J$1,'Raw-products'!$A$1:$H$1,0))</f>
        <v>yellow</v>
      </c>
      <c r="K1741">
        <f>VLOOKUP($C1741,'Raw-products'!$A$2:$H$1261,MATCH(K$1,'Raw-products'!$A$1:$H$1,0))</f>
        <v>113</v>
      </c>
      <c r="L1741">
        <f>VLOOKUP($C1741,'Raw-products'!$A$2:$H$1261,MATCH(L$1,'Raw-products'!$A$1:$H$1,0))</f>
        <v>45</v>
      </c>
      <c r="M1741" s="5">
        <f t="shared" si="54"/>
        <v>5085</v>
      </c>
      <c r="N1741" cm="1">
        <f t="array" ref="N1741:Q1741">_xlfn.XLOOKUP($B1741,'Raw -orders'!$A:$A,'Raw -orders'!$B:$E)</f>
        <v>774</v>
      </c>
      <c r="O1741">
        <v>46198</v>
      </c>
      <c r="P1741" s="1">
        <v>44285</v>
      </c>
      <c r="Q1741" s="1">
        <v>44291</v>
      </c>
      <c r="R1741" t="str" cm="1">
        <f t="array" ref="R1741:Y1741">_xlfn.XLOOKUP($N1741,'Raw - customers'!$A:$A,'Raw - customers'!$B:$I)</f>
        <v>Ellynn Korba</v>
      </c>
      <c r="S1741" t="str">
        <v>Genderqueer</v>
      </c>
      <c r="T1741">
        <v>34</v>
      </c>
      <c r="U1741" t="str">
        <v>2096 Wilson MewsApt. 714</v>
      </c>
      <c r="V1741">
        <v>8590</v>
      </c>
      <c r="W1741" t="str">
        <v>West Jonathanshire</v>
      </c>
      <c r="X1741" t="str">
        <v>Tasmania</v>
      </c>
      <c r="Y1741" t="str">
        <v>Australia</v>
      </c>
      <c r="Z1741">
        <v>3</v>
      </c>
      <c r="AA1741" s="3" t="str">
        <f t="shared" si="55"/>
        <v>0 to 10</v>
      </c>
      <c r="AP1741" s="6">
        <v>774</v>
      </c>
      <c r="AQ1741" s="6" t="s">
        <v>1414</v>
      </c>
    </row>
    <row r="1742" spans="1:43" x14ac:dyDescent="0.25">
      <c r="A1742">
        <v>1740</v>
      </c>
      <c r="B1742">
        <v>353</v>
      </c>
      <c r="C1742">
        <v>174</v>
      </c>
      <c r="D1742">
        <v>91</v>
      </c>
      <c r="E1742">
        <v>3</v>
      </c>
      <c r="F1742">
        <v>273</v>
      </c>
      <c r="G1742" t="str">
        <f>VLOOKUP($C1742,'Raw-products'!$A$2:$H$1261,MATCH(G$1,'Raw-products'!$A$1:$H$1,0))</f>
        <v>Shirt</v>
      </c>
      <c r="H1742" t="str">
        <f>VLOOKUP($C1742,'Raw-products'!$A$2:$H$1261,MATCH(H$1,'Raw-products'!$A$1:$H$1,0))</f>
        <v>Linen</v>
      </c>
      <c r="I1742" t="str">
        <f>VLOOKUP($C1742,'Raw-products'!$A$2:$H$1261,MATCH(I$1,'Raw-products'!$A$1:$H$1,0))</f>
        <v>XL</v>
      </c>
      <c r="J1742" t="str">
        <f>VLOOKUP($C1742,'Raw-products'!$A$2:$H$1261,MATCH(J$1,'Raw-products'!$A$1:$H$1,0))</f>
        <v>violet</v>
      </c>
      <c r="K1742">
        <f>VLOOKUP($C1742,'Raw-products'!$A$2:$H$1261,MATCH(K$1,'Raw-products'!$A$1:$H$1,0))</f>
        <v>116</v>
      </c>
      <c r="L1742">
        <f>VLOOKUP($C1742,'Raw-products'!$A$2:$H$1261,MATCH(L$1,'Raw-products'!$A$1:$H$1,0))</f>
        <v>73</v>
      </c>
      <c r="M1742" s="5">
        <f t="shared" si="54"/>
        <v>8468</v>
      </c>
      <c r="N1742" cm="1">
        <f t="array" ref="N1742:Q1742">_xlfn.XLOOKUP($B1742,'Raw -orders'!$A:$A,'Raw -orders'!$B:$E)</f>
        <v>774</v>
      </c>
      <c r="O1742">
        <v>46198</v>
      </c>
      <c r="P1742" s="1">
        <v>44285</v>
      </c>
      <c r="Q1742" s="1">
        <v>44291</v>
      </c>
      <c r="R1742" t="str" cm="1">
        <f t="array" ref="R1742:Y1742">_xlfn.XLOOKUP($N1742,'Raw - customers'!$A:$A,'Raw - customers'!$B:$I)</f>
        <v>Ellynn Korba</v>
      </c>
      <c r="S1742" t="str">
        <v>Genderqueer</v>
      </c>
      <c r="T1742">
        <v>34</v>
      </c>
      <c r="U1742" t="str">
        <v>2096 Wilson MewsApt. 714</v>
      </c>
      <c r="V1742">
        <v>8590</v>
      </c>
      <c r="W1742" t="str">
        <v>West Jonathanshire</v>
      </c>
      <c r="X1742" t="str">
        <v>Tasmania</v>
      </c>
      <c r="Y1742" t="str">
        <v>Australia</v>
      </c>
      <c r="Z1742">
        <v>3</v>
      </c>
      <c r="AA1742" s="3" t="str">
        <f t="shared" si="55"/>
        <v>0 to 10</v>
      </c>
      <c r="AP1742" s="6">
        <v>774</v>
      </c>
      <c r="AQ1742" s="6" t="s">
        <v>1414</v>
      </c>
    </row>
    <row r="1743" spans="1:43" x14ac:dyDescent="0.25">
      <c r="A1743">
        <v>1741</v>
      </c>
      <c r="B1743">
        <v>353</v>
      </c>
      <c r="C1743">
        <v>1</v>
      </c>
      <c r="D1743">
        <v>96</v>
      </c>
      <c r="E1743">
        <v>3</v>
      </c>
      <c r="F1743">
        <v>288</v>
      </c>
      <c r="G1743" t="str">
        <f>VLOOKUP($C1743,'Raw-products'!$A$2:$H$1261,MATCH(G$1,'Raw-products'!$A$1:$H$1,0))</f>
        <v>Shirt</v>
      </c>
      <c r="H1743" t="str">
        <f>VLOOKUP($C1743,'Raw-products'!$A$2:$H$1261,MATCH(H$1,'Raw-products'!$A$1:$H$1,0))</f>
        <v>Oxford Cloth</v>
      </c>
      <c r="I1743" t="str">
        <f>VLOOKUP($C1743,'Raw-products'!$A$2:$H$1261,MATCH(I$1,'Raw-products'!$A$1:$H$1,0))</f>
        <v>S</v>
      </c>
      <c r="J1743" t="str">
        <f>VLOOKUP($C1743,'Raw-products'!$A$2:$H$1261,MATCH(J$1,'Raw-products'!$A$1:$H$1,0))</f>
        <v>red</v>
      </c>
      <c r="K1743">
        <f>VLOOKUP($C1743,'Raw-products'!$A$2:$H$1261,MATCH(K$1,'Raw-products'!$A$1:$H$1,0))</f>
        <v>114</v>
      </c>
      <c r="L1743">
        <f>VLOOKUP($C1743,'Raw-products'!$A$2:$H$1261,MATCH(L$1,'Raw-products'!$A$1:$H$1,0))</f>
        <v>53</v>
      </c>
      <c r="M1743" s="5">
        <f t="shared" si="54"/>
        <v>6042</v>
      </c>
      <c r="N1743" cm="1">
        <f t="array" ref="N1743:Q1743">_xlfn.XLOOKUP($B1743,'Raw -orders'!$A:$A,'Raw -orders'!$B:$E)</f>
        <v>774</v>
      </c>
      <c r="O1743">
        <v>46198</v>
      </c>
      <c r="P1743" s="1">
        <v>44285</v>
      </c>
      <c r="Q1743" s="1">
        <v>44291</v>
      </c>
      <c r="R1743" t="str" cm="1">
        <f t="array" ref="R1743:Y1743">_xlfn.XLOOKUP($N1743,'Raw - customers'!$A:$A,'Raw - customers'!$B:$I)</f>
        <v>Ellynn Korba</v>
      </c>
      <c r="S1743" t="str">
        <v>Genderqueer</v>
      </c>
      <c r="T1743">
        <v>34</v>
      </c>
      <c r="U1743" t="str">
        <v>2096 Wilson MewsApt. 714</v>
      </c>
      <c r="V1743">
        <v>8590</v>
      </c>
      <c r="W1743" t="str">
        <v>West Jonathanshire</v>
      </c>
      <c r="X1743" t="str">
        <v>Tasmania</v>
      </c>
      <c r="Y1743" t="str">
        <v>Australia</v>
      </c>
      <c r="Z1743">
        <v>3</v>
      </c>
      <c r="AA1743" s="3" t="str">
        <f t="shared" si="55"/>
        <v>0 to 10</v>
      </c>
      <c r="AP1743" s="6">
        <v>774</v>
      </c>
      <c r="AQ1743" s="6" t="s">
        <v>1414</v>
      </c>
    </row>
    <row r="1744" spans="1:43" x14ac:dyDescent="0.25">
      <c r="A1744">
        <v>1742</v>
      </c>
      <c r="B1744">
        <v>353</v>
      </c>
      <c r="C1744">
        <v>87</v>
      </c>
      <c r="D1744">
        <v>118</v>
      </c>
      <c r="E1744">
        <v>3</v>
      </c>
      <c r="F1744">
        <v>354</v>
      </c>
      <c r="G1744" t="str">
        <f>VLOOKUP($C1744,'Raw-products'!$A$2:$H$1261,MATCH(G$1,'Raw-products'!$A$1:$H$1,0))</f>
        <v>Shirt</v>
      </c>
      <c r="H1744" t="str">
        <f>VLOOKUP($C1744,'Raw-products'!$A$2:$H$1261,MATCH(H$1,'Raw-products'!$A$1:$H$1,0))</f>
        <v>Flannel</v>
      </c>
      <c r="I1744" t="str">
        <f>VLOOKUP($C1744,'Raw-products'!$A$2:$H$1261,MATCH(I$1,'Raw-products'!$A$1:$H$1,0))</f>
        <v>M</v>
      </c>
      <c r="J1744" t="str">
        <f>VLOOKUP($C1744,'Raw-products'!$A$2:$H$1261,MATCH(J$1,'Raw-products'!$A$1:$H$1,0))</f>
        <v>green</v>
      </c>
      <c r="K1744">
        <f>VLOOKUP($C1744,'Raw-products'!$A$2:$H$1261,MATCH(K$1,'Raw-products'!$A$1:$H$1,0))</f>
        <v>96</v>
      </c>
      <c r="L1744">
        <f>VLOOKUP($C1744,'Raw-products'!$A$2:$H$1261,MATCH(L$1,'Raw-products'!$A$1:$H$1,0))</f>
        <v>66</v>
      </c>
      <c r="M1744" s="5">
        <f t="shared" si="54"/>
        <v>6336</v>
      </c>
      <c r="N1744" cm="1">
        <f t="array" ref="N1744:Q1744">_xlfn.XLOOKUP($B1744,'Raw -orders'!$A:$A,'Raw -orders'!$B:$E)</f>
        <v>774</v>
      </c>
      <c r="O1744">
        <v>46198</v>
      </c>
      <c r="P1744" s="1">
        <v>44285</v>
      </c>
      <c r="Q1744" s="1">
        <v>44291</v>
      </c>
      <c r="R1744" t="str" cm="1">
        <f t="array" ref="R1744:Y1744">_xlfn.XLOOKUP($N1744,'Raw - customers'!$A:$A,'Raw - customers'!$B:$I)</f>
        <v>Ellynn Korba</v>
      </c>
      <c r="S1744" t="str">
        <v>Genderqueer</v>
      </c>
      <c r="T1744">
        <v>34</v>
      </c>
      <c r="U1744" t="str">
        <v>2096 Wilson MewsApt. 714</v>
      </c>
      <c r="V1744">
        <v>8590</v>
      </c>
      <c r="W1744" t="str">
        <v>West Jonathanshire</v>
      </c>
      <c r="X1744" t="str">
        <v>Tasmania</v>
      </c>
      <c r="Y1744" t="str">
        <v>Australia</v>
      </c>
      <c r="Z1744">
        <v>3</v>
      </c>
      <c r="AA1744" s="3" t="str">
        <f t="shared" si="55"/>
        <v>0 to 10</v>
      </c>
      <c r="AP1744" s="6">
        <v>774</v>
      </c>
      <c r="AQ1744" s="6" t="s">
        <v>1414</v>
      </c>
    </row>
    <row r="1745" spans="1:43" x14ac:dyDescent="0.25">
      <c r="A1745">
        <v>1743</v>
      </c>
      <c r="B1745">
        <v>353</v>
      </c>
      <c r="C1745">
        <v>948</v>
      </c>
      <c r="D1745">
        <v>97</v>
      </c>
      <c r="E1745">
        <v>1</v>
      </c>
      <c r="F1745">
        <v>97</v>
      </c>
      <c r="G1745" t="str">
        <f>VLOOKUP($C1745,'Raw-products'!$A$2:$H$1261,MATCH(G$1,'Raw-products'!$A$1:$H$1,0))</f>
        <v>Trousers</v>
      </c>
      <c r="H1745" t="str">
        <f>VLOOKUP($C1745,'Raw-products'!$A$2:$H$1261,MATCH(H$1,'Raw-products'!$A$1:$H$1,0))</f>
        <v>Slim-Fit</v>
      </c>
      <c r="I1745" t="str">
        <f>VLOOKUP($C1745,'Raw-products'!$A$2:$H$1261,MATCH(I$1,'Raw-products'!$A$1:$H$1,0))</f>
        <v>L</v>
      </c>
      <c r="J1745" t="str">
        <f>VLOOKUP($C1745,'Raw-products'!$A$2:$H$1261,MATCH(J$1,'Raw-products'!$A$1:$H$1,0))</f>
        <v>red</v>
      </c>
      <c r="K1745">
        <f>VLOOKUP($C1745,'Raw-products'!$A$2:$H$1261,MATCH(K$1,'Raw-products'!$A$1:$H$1,0))</f>
        <v>119</v>
      </c>
      <c r="L1745">
        <f>VLOOKUP($C1745,'Raw-products'!$A$2:$H$1261,MATCH(L$1,'Raw-products'!$A$1:$H$1,0))</f>
        <v>80</v>
      </c>
      <c r="M1745" s="5">
        <f t="shared" si="54"/>
        <v>9520</v>
      </c>
      <c r="N1745" cm="1">
        <f t="array" ref="N1745:Q1745">_xlfn.XLOOKUP($B1745,'Raw -orders'!$A:$A,'Raw -orders'!$B:$E)</f>
        <v>774</v>
      </c>
      <c r="O1745">
        <v>46198</v>
      </c>
      <c r="P1745" s="1">
        <v>44285</v>
      </c>
      <c r="Q1745" s="1">
        <v>44291</v>
      </c>
      <c r="R1745" t="str" cm="1">
        <f t="array" ref="R1745:Y1745">_xlfn.XLOOKUP($N1745,'Raw - customers'!$A:$A,'Raw - customers'!$B:$I)</f>
        <v>Ellynn Korba</v>
      </c>
      <c r="S1745" t="str">
        <v>Genderqueer</v>
      </c>
      <c r="T1745">
        <v>34</v>
      </c>
      <c r="U1745" t="str">
        <v>2096 Wilson MewsApt. 714</v>
      </c>
      <c r="V1745">
        <v>8590</v>
      </c>
      <c r="W1745" t="str">
        <v>West Jonathanshire</v>
      </c>
      <c r="X1745" t="str">
        <v>Tasmania</v>
      </c>
      <c r="Y1745" t="str">
        <v>Australia</v>
      </c>
      <c r="Z1745">
        <v>3</v>
      </c>
      <c r="AA1745" s="3" t="str">
        <f t="shared" si="55"/>
        <v>0 to 10</v>
      </c>
      <c r="AP1745" s="6">
        <v>774</v>
      </c>
      <c r="AQ1745" s="6" t="s">
        <v>1414</v>
      </c>
    </row>
    <row r="1746" spans="1:43" x14ac:dyDescent="0.25">
      <c r="A1746">
        <v>1744</v>
      </c>
      <c r="B1746">
        <v>353</v>
      </c>
      <c r="C1746">
        <v>594</v>
      </c>
      <c r="D1746">
        <v>100</v>
      </c>
      <c r="E1746">
        <v>1</v>
      </c>
      <c r="F1746">
        <v>100</v>
      </c>
      <c r="G1746" t="str">
        <f>VLOOKUP($C1746,'Raw-products'!$A$2:$H$1261,MATCH(G$1,'Raw-products'!$A$1:$H$1,0))</f>
        <v>Jacket</v>
      </c>
      <c r="H1746" t="str">
        <f>VLOOKUP($C1746,'Raw-products'!$A$2:$H$1261,MATCH(H$1,'Raw-products'!$A$1:$H$1,0))</f>
        <v>Bomber</v>
      </c>
      <c r="I1746" t="str">
        <f>VLOOKUP($C1746,'Raw-products'!$A$2:$H$1261,MATCH(I$1,'Raw-products'!$A$1:$H$1,0))</f>
        <v>XL</v>
      </c>
      <c r="J1746" t="str">
        <f>VLOOKUP($C1746,'Raw-products'!$A$2:$H$1261,MATCH(J$1,'Raw-products'!$A$1:$H$1,0))</f>
        <v>violet</v>
      </c>
      <c r="K1746">
        <f>VLOOKUP($C1746,'Raw-products'!$A$2:$H$1261,MATCH(K$1,'Raw-products'!$A$1:$H$1,0))</f>
        <v>90</v>
      </c>
      <c r="L1746">
        <f>VLOOKUP($C1746,'Raw-products'!$A$2:$H$1261,MATCH(L$1,'Raw-products'!$A$1:$H$1,0))</f>
        <v>53</v>
      </c>
      <c r="M1746" s="5">
        <f t="shared" si="54"/>
        <v>4770</v>
      </c>
      <c r="N1746" cm="1">
        <f t="array" ref="N1746:Q1746">_xlfn.XLOOKUP($B1746,'Raw -orders'!$A:$A,'Raw -orders'!$B:$E)</f>
        <v>774</v>
      </c>
      <c r="O1746">
        <v>46198</v>
      </c>
      <c r="P1746" s="1">
        <v>44285</v>
      </c>
      <c r="Q1746" s="1">
        <v>44291</v>
      </c>
      <c r="R1746" t="str" cm="1">
        <f t="array" ref="R1746:Y1746">_xlfn.XLOOKUP($N1746,'Raw - customers'!$A:$A,'Raw - customers'!$B:$I)</f>
        <v>Ellynn Korba</v>
      </c>
      <c r="S1746" t="str">
        <v>Genderqueer</v>
      </c>
      <c r="T1746">
        <v>34</v>
      </c>
      <c r="U1746" t="str">
        <v>2096 Wilson MewsApt. 714</v>
      </c>
      <c r="V1746">
        <v>8590</v>
      </c>
      <c r="W1746" t="str">
        <v>West Jonathanshire</v>
      </c>
      <c r="X1746" t="str">
        <v>Tasmania</v>
      </c>
      <c r="Y1746" t="str">
        <v>Australia</v>
      </c>
      <c r="Z1746">
        <v>3</v>
      </c>
      <c r="AA1746" s="3" t="str">
        <f t="shared" si="55"/>
        <v>0 to 10</v>
      </c>
      <c r="AP1746" s="6">
        <v>774</v>
      </c>
      <c r="AQ1746" s="6" t="s">
        <v>1414</v>
      </c>
    </row>
    <row r="1747" spans="1:43" x14ac:dyDescent="0.25">
      <c r="A1747">
        <v>1745</v>
      </c>
      <c r="B1747">
        <v>354</v>
      </c>
      <c r="C1747">
        <v>620</v>
      </c>
      <c r="D1747">
        <v>112</v>
      </c>
      <c r="E1747">
        <v>2</v>
      </c>
      <c r="F1747">
        <v>224</v>
      </c>
      <c r="G1747" t="str">
        <f>VLOOKUP($C1747,'Raw-products'!$A$2:$H$1261,MATCH(G$1,'Raw-products'!$A$1:$H$1,0))</f>
        <v>Jacket</v>
      </c>
      <c r="H1747" t="str">
        <f>VLOOKUP($C1747,'Raw-products'!$A$2:$H$1261,MATCH(H$1,'Raw-products'!$A$1:$H$1,0))</f>
        <v>Cardigan</v>
      </c>
      <c r="I1747" t="str">
        <f>VLOOKUP($C1747,'Raw-products'!$A$2:$H$1261,MATCH(I$1,'Raw-products'!$A$1:$H$1,0))</f>
        <v>XS</v>
      </c>
      <c r="J1747" t="str">
        <f>VLOOKUP($C1747,'Raw-products'!$A$2:$H$1261,MATCH(J$1,'Raw-products'!$A$1:$H$1,0))</f>
        <v>indigo</v>
      </c>
      <c r="K1747">
        <f>VLOOKUP($C1747,'Raw-products'!$A$2:$H$1261,MATCH(K$1,'Raw-products'!$A$1:$H$1,0))</f>
        <v>118</v>
      </c>
      <c r="L1747">
        <f>VLOOKUP($C1747,'Raw-products'!$A$2:$H$1261,MATCH(L$1,'Raw-products'!$A$1:$H$1,0))</f>
        <v>70</v>
      </c>
      <c r="M1747" s="5">
        <f t="shared" si="54"/>
        <v>8260</v>
      </c>
      <c r="N1747" cm="1">
        <f t="array" ref="N1747:Q1747">_xlfn.XLOOKUP($B1747,'Raw -orders'!$A:$A,'Raw -orders'!$B:$E)</f>
        <v>18</v>
      </c>
      <c r="O1747">
        <v>33908</v>
      </c>
      <c r="P1747" s="1">
        <v>44253</v>
      </c>
      <c r="Q1747" s="1">
        <v>44263</v>
      </c>
      <c r="R1747" t="str" cm="1">
        <f t="array" ref="R1747:Y1747">_xlfn.XLOOKUP($N1747,'Raw - customers'!$A:$A,'Raw - customers'!$B:$I)</f>
        <v>Chan Duchesne</v>
      </c>
      <c r="S1747" t="str">
        <v>Male</v>
      </c>
      <c r="T1747">
        <v>79</v>
      </c>
      <c r="U1747" t="str">
        <v>13 Bailey ManorApt. 848</v>
      </c>
      <c r="V1747">
        <v>7171</v>
      </c>
      <c r="W1747" t="str">
        <v>Walterland</v>
      </c>
      <c r="X1747" t="str">
        <v>New South Wales</v>
      </c>
      <c r="Y1747" t="str">
        <v>Australia</v>
      </c>
      <c r="Z1747">
        <v>2</v>
      </c>
      <c r="AA1747" s="3" t="str">
        <f t="shared" si="55"/>
        <v>0 to 10</v>
      </c>
      <c r="AP1747" s="6">
        <v>18</v>
      </c>
      <c r="AQ1747" s="6" t="s">
        <v>1362</v>
      </c>
    </row>
    <row r="1748" spans="1:43" x14ac:dyDescent="0.25">
      <c r="A1748">
        <v>1746</v>
      </c>
      <c r="B1748">
        <v>354</v>
      </c>
      <c r="C1748">
        <v>324</v>
      </c>
      <c r="D1748">
        <v>109</v>
      </c>
      <c r="E1748">
        <v>1</v>
      </c>
      <c r="F1748">
        <v>109</v>
      </c>
      <c r="G1748" t="str">
        <f>VLOOKUP($C1748,'Raw-products'!$A$2:$H$1261,MATCH(G$1,'Raw-products'!$A$1:$H$1,0))</f>
        <v>Shirt</v>
      </c>
      <c r="H1748" t="str">
        <f>VLOOKUP($C1748,'Raw-products'!$A$2:$H$1261,MATCH(H$1,'Raw-products'!$A$1:$H$1,0))</f>
        <v>Mandarin Collar</v>
      </c>
      <c r="I1748" t="str">
        <f>VLOOKUP($C1748,'Raw-products'!$A$2:$H$1261,MATCH(I$1,'Raw-products'!$A$1:$H$1,0))</f>
        <v>XL</v>
      </c>
      <c r="J1748" t="str">
        <f>VLOOKUP($C1748,'Raw-products'!$A$2:$H$1261,MATCH(J$1,'Raw-products'!$A$1:$H$1,0))</f>
        <v>orange</v>
      </c>
      <c r="K1748">
        <f>VLOOKUP($C1748,'Raw-products'!$A$2:$H$1261,MATCH(K$1,'Raw-products'!$A$1:$H$1,0))</f>
        <v>108</v>
      </c>
      <c r="L1748">
        <f>VLOOKUP($C1748,'Raw-products'!$A$2:$H$1261,MATCH(L$1,'Raw-products'!$A$1:$H$1,0))</f>
        <v>59</v>
      </c>
      <c r="M1748" s="5">
        <f t="shared" si="54"/>
        <v>6372</v>
      </c>
      <c r="N1748" cm="1">
        <f t="array" ref="N1748:Q1748">_xlfn.XLOOKUP($B1748,'Raw -orders'!$A:$A,'Raw -orders'!$B:$E)</f>
        <v>18</v>
      </c>
      <c r="O1748">
        <v>33908</v>
      </c>
      <c r="P1748" s="1">
        <v>44253</v>
      </c>
      <c r="Q1748" s="1">
        <v>44263</v>
      </c>
      <c r="R1748" t="str" cm="1">
        <f t="array" ref="R1748:Y1748">_xlfn.XLOOKUP($N1748,'Raw - customers'!$A:$A,'Raw - customers'!$B:$I)</f>
        <v>Chan Duchesne</v>
      </c>
      <c r="S1748" t="str">
        <v>Male</v>
      </c>
      <c r="T1748">
        <v>79</v>
      </c>
      <c r="U1748" t="str">
        <v>13 Bailey ManorApt. 848</v>
      </c>
      <c r="V1748">
        <v>7171</v>
      </c>
      <c r="W1748" t="str">
        <v>Walterland</v>
      </c>
      <c r="X1748" t="str">
        <v>New South Wales</v>
      </c>
      <c r="Y1748" t="str">
        <v>Australia</v>
      </c>
      <c r="Z1748">
        <v>2</v>
      </c>
      <c r="AA1748" s="3" t="str">
        <f t="shared" si="55"/>
        <v>0 to 10</v>
      </c>
      <c r="AP1748" s="6">
        <v>18</v>
      </c>
      <c r="AQ1748" s="6" t="s">
        <v>1362</v>
      </c>
    </row>
    <row r="1749" spans="1:43" x14ac:dyDescent="0.25">
      <c r="A1749">
        <v>1747</v>
      </c>
      <c r="B1749">
        <v>354</v>
      </c>
      <c r="C1749">
        <v>147</v>
      </c>
      <c r="D1749">
        <v>91</v>
      </c>
      <c r="E1749">
        <v>1</v>
      </c>
      <c r="F1749">
        <v>91</v>
      </c>
      <c r="G1749" t="str">
        <f>VLOOKUP($C1749,'Raw-products'!$A$2:$H$1261,MATCH(G$1,'Raw-products'!$A$1:$H$1,0))</f>
        <v>Shirt</v>
      </c>
      <c r="H1749" t="str">
        <f>VLOOKUP($C1749,'Raw-products'!$A$2:$H$1261,MATCH(H$1,'Raw-products'!$A$1:$H$1,0))</f>
        <v>Linen</v>
      </c>
      <c r="I1749" t="str">
        <f>VLOOKUP($C1749,'Raw-products'!$A$2:$H$1261,MATCH(I$1,'Raw-products'!$A$1:$H$1,0))</f>
        <v>M</v>
      </c>
      <c r="J1749" t="str">
        <f>VLOOKUP($C1749,'Raw-products'!$A$2:$H$1261,MATCH(J$1,'Raw-products'!$A$1:$H$1,0))</f>
        <v>orange</v>
      </c>
      <c r="K1749">
        <f>VLOOKUP($C1749,'Raw-products'!$A$2:$H$1261,MATCH(K$1,'Raw-products'!$A$1:$H$1,0))</f>
        <v>116</v>
      </c>
      <c r="L1749">
        <f>VLOOKUP($C1749,'Raw-products'!$A$2:$H$1261,MATCH(L$1,'Raw-products'!$A$1:$H$1,0))</f>
        <v>42</v>
      </c>
      <c r="M1749" s="5">
        <f t="shared" si="54"/>
        <v>4872</v>
      </c>
      <c r="N1749" cm="1">
        <f t="array" ref="N1749:Q1749">_xlfn.XLOOKUP($B1749,'Raw -orders'!$A:$A,'Raw -orders'!$B:$E)</f>
        <v>18</v>
      </c>
      <c r="O1749">
        <v>33908</v>
      </c>
      <c r="P1749" s="1">
        <v>44253</v>
      </c>
      <c r="Q1749" s="1">
        <v>44263</v>
      </c>
      <c r="R1749" t="str" cm="1">
        <f t="array" ref="R1749:Y1749">_xlfn.XLOOKUP($N1749,'Raw - customers'!$A:$A,'Raw - customers'!$B:$I)</f>
        <v>Chan Duchesne</v>
      </c>
      <c r="S1749" t="str">
        <v>Male</v>
      </c>
      <c r="T1749">
        <v>79</v>
      </c>
      <c r="U1749" t="str">
        <v>13 Bailey ManorApt. 848</v>
      </c>
      <c r="V1749">
        <v>7171</v>
      </c>
      <c r="W1749" t="str">
        <v>Walterland</v>
      </c>
      <c r="X1749" t="str">
        <v>New South Wales</v>
      </c>
      <c r="Y1749" t="str">
        <v>Australia</v>
      </c>
      <c r="Z1749">
        <v>2</v>
      </c>
      <c r="AA1749" s="3" t="str">
        <f t="shared" si="55"/>
        <v>0 to 10</v>
      </c>
      <c r="AP1749" s="6">
        <v>18</v>
      </c>
      <c r="AQ1749" s="6" t="s">
        <v>1362</v>
      </c>
    </row>
    <row r="1750" spans="1:43" x14ac:dyDescent="0.25">
      <c r="A1750">
        <v>1748</v>
      </c>
      <c r="B1750">
        <v>354</v>
      </c>
      <c r="C1750">
        <v>550</v>
      </c>
      <c r="D1750">
        <v>98</v>
      </c>
      <c r="E1750">
        <v>3</v>
      </c>
      <c r="F1750">
        <v>294</v>
      </c>
      <c r="G1750" t="str">
        <f>VLOOKUP($C1750,'Raw-products'!$A$2:$H$1261,MATCH(G$1,'Raw-products'!$A$1:$H$1,0))</f>
        <v>Jacket</v>
      </c>
      <c r="H1750" t="str">
        <f>VLOOKUP($C1750,'Raw-products'!$A$2:$H$1261,MATCH(H$1,'Raw-products'!$A$1:$H$1,0))</f>
        <v>Leather</v>
      </c>
      <c r="I1750" t="str">
        <f>VLOOKUP($C1750,'Raw-products'!$A$2:$H$1261,MATCH(I$1,'Raw-products'!$A$1:$H$1,0))</f>
        <v>XS</v>
      </c>
      <c r="J1750" t="str">
        <f>VLOOKUP($C1750,'Raw-products'!$A$2:$H$1261,MATCH(J$1,'Raw-products'!$A$1:$H$1,0))</f>
        <v>indigo</v>
      </c>
      <c r="K1750">
        <f>VLOOKUP($C1750,'Raw-products'!$A$2:$H$1261,MATCH(K$1,'Raw-products'!$A$1:$H$1,0))</f>
        <v>113</v>
      </c>
      <c r="L1750">
        <f>VLOOKUP($C1750,'Raw-products'!$A$2:$H$1261,MATCH(L$1,'Raw-products'!$A$1:$H$1,0))</f>
        <v>78</v>
      </c>
      <c r="M1750" s="5">
        <f t="shared" si="54"/>
        <v>8814</v>
      </c>
      <c r="N1750" cm="1">
        <f t="array" ref="N1750:Q1750">_xlfn.XLOOKUP($B1750,'Raw -orders'!$A:$A,'Raw -orders'!$B:$E)</f>
        <v>18</v>
      </c>
      <c r="O1750">
        <v>33908</v>
      </c>
      <c r="P1750" s="1">
        <v>44253</v>
      </c>
      <c r="Q1750" s="1">
        <v>44263</v>
      </c>
      <c r="R1750" t="str" cm="1">
        <f t="array" ref="R1750:Y1750">_xlfn.XLOOKUP($N1750,'Raw - customers'!$A:$A,'Raw - customers'!$B:$I)</f>
        <v>Chan Duchesne</v>
      </c>
      <c r="S1750" t="str">
        <v>Male</v>
      </c>
      <c r="T1750">
        <v>79</v>
      </c>
      <c r="U1750" t="str">
        <v>13 Bailey ManorApt. 848</v>
      </c>
      <c r="V1750">
        <v>7171</v>
      </c>
      <c r="W1750" t="str">
        <v>Walterland</v>
      </c>
      <c r="X1750" t="str">
        <v>New South Wales</v>
      </c>
      <c r="Y1750" t="str">
        <v>Australia</v>
      </c>
      <c r="Z1750">
        <v>2</v>
      </c>
      <c r="AA1750" s="3" t="str">
        <f t="shared" si="55"/>
        <v>0 to 10</v>
      </c>
      <c r="AP1750" s="6">
        <v>18</v>
      </c>
      <c r="AQ1750" s="6" t="s">
        <v>1362</v>
      </c>
    </row>
    <row r="1751" spans="1:43" x14ac:dyDescent="0.25">
      <c r="A1751">
        <v>1749</v>
      </c>
      <c r="B1751">
        <v>354</v>
      </c>
      <c r="C1751">
        <v>976</v>
      </c>
      <c r="D1751">
        <v>97</v>
      </c>
      <c r="E1751">
        <v>1</v>
      </c>
      <c r="F1751">
        <v>97</v>
      </c>
      <c r="G1751" t="str">
        <f>VLOOKUP($C1751,'Raw-products'!$A$2:$H$1261,MATCH(G$1,'Raw-products'!$A$1:$H$1,0))</f>
        <v>Trousers</v>
      </c>
      <c r="H1751" t="str">
        <f>VLOOKUP($C1751,'Raw-products'!$A$2:$H$1261,MATCH(H$1,'Raw-products'!$A$1:$H$1,0))</f>
        <v>Slim-Fit</v>
      </c>
      <c r="I1751" t="str">
        <f>VLOOKUP($C1751,'Raw-products'!$A$2:$H$1261,MATCH(I$1,'Raw-products'!$A$1:$H$1,0))</f>
        <v>S</v>
      </c>
      <c r="J1751" t="str">
        <f>VLOOKUP($C1751,'Raw-products'!$A$2:$H$1261,MATCH(J$1,'Raw-products'!$A$1:$H$1,0))</f>
        <v>violet</v>
      </c>
      <c r="K1751">
        <f>VLOOKUP($C1751,'Raw-products'!$A$2:$H$1261,MATCH(K$1,'Raw-products'!$A$1:$H$1,0))</f>
        <v>119</v>
      </c>
      <c r="L1751">
        <f>VLOOKUP($C1751,'Raw-products'!$A$2:$H$1261,MATCH(L$1,'Raw-products'!$A$1:$H$1,0))</f>
        <v>46</v>
      </c>
      <c r="M1751" s="5">
        <f t="shared" si="54"/>
        <v>5474</v>
      </c>
      <c r="N1751" cm="1">
        <f t="array" ref="N1751:Q1751">_xlfn.XLOOKUP($B1751,'Raw -orders'!$A:$A,'Raw -orders'!$B:$E)</f>
        <v>18</v>
      </c>
      <c r="O1751">
        <v>33908</v>
      </c>
      <c r="P1751" s="1">
        <v>44253</v>
      </c>
      <c r="Q1751" s="1">
        <v>44263</v>
      </c>
      <c r="R1751" t="str" cm="1">
        <f t="array" ref="R1751:Y1751">_xlfn.XLOOKUP($N1751,'Raw - customers'!$A:$A,'Raw - customers'!$B:$I)</f>
        <v>Chan Duchesne</v>
      </c>
      <c r="S1751" t="str">
        <v>Male</v>
      </c>
      <c r="T1751">
        <v>79</v>
      </c>
      <c r="U1751" t="str">
        <v>13 Bailey ManorApt. 848</v>
      </c>
      <c r="V1751">
        <v>7171</v>
      </c>
      <c r="W1751" t="str">
        <v>Walterland</v>
      </c>
      <c r="X1751" t="str">
        <v>New South Wales</v>
      </c>
      <c r="Y1751" t="str">
        <v>Australia</v>
      </c>
      <c r="Z1751">
        <v>2</v>
      </c>
      <c r="AA1751" s="3" t="str">
        <f t="shared" si="55"/>
        <v>0 to 10</v>
      </c>
      <c r="AP1751" s="6">
        <v>18</v>
      </c>
      <c r="AQ1751" s="6" t="s">
        <v>1362</v>
      </c>
    </row>
    <row r="1752" spans="1:43" x14ac:dyDescent="0.25">
      <c r="A1752">
        <v>1750</v>
      </c>
      <c r="B1752">
        <v>354</v>
      </c>
      <c r="C1752">
        <v>409</v>
      </c>
      <c r="D1752">
        <v>119</v>
      </c>
      <c r="E1752">
        <v>2</v>
      </c>
      <c r="F1752">
        <v>238</v>
      </c>
      <c r="G1752" t="str">
        <f>VLOOKUP($C1752,'Raw-products'!$A$2:$H$1261,MATCH(G$1,'Raw-products'!$A$1:$H$1,0))</f>
        <v>Shirt</v>
      </c>
      <c r="H1752" t="str">
        <f>VLOOKUP($C1752,'Raw-products'!$A$2:$H$1261,MATCH(H$1,'Raw-products'!$A$1:$H$1,0))</f>
        <v>Casual Slim Fit</v>
      </c>
      <c r="I1752" t="str">
        <f>VLOOKUP($C1752,'Raw-products'!$A$2:$H$1261,MATCH(I$1,'Raw-products'!$A$1:$H$1,0))</f>
        <v>XL</v>
      </c>
      <c r="J1752" t="str">
        <f>VLOOKUP($C1752,'Raw-products'!$A$2:$H$1261,MATCH(J$1,'Raw-products'!$A$1:$H$1,0))</f>
        <v>blue</v>
      </c>
      <c r="K1752">
        <f>VLOOKUP($C1752,'Raw-products'!$A$2:$H$1261,MATCH(K$1,'Raw-products'!$A$1:$H$1,0))</f>
        <v>113</v>
      </c>
      <c r="L1752">
        <f>VLOOKUP($C1752,'Raw-products'!$A$2:$H$1261,MATCH(L$1,'Raw-products'!$A$1:$H$1,0))</f>
        <v>68</v>
      </c>
      <c r="M1752" s="5">
        <f t="shared" si="54"/>
        <v>7684</v>
      </c>
      <c r="N1752" cm="1">
        <f t="array" ref="N1752:Q1752">_xlfn.XLOOKUP($B1752,'Raw -orders'!$A:$A,'Raw -orders'!$B:$E)</f>
        <v>18</v>
      </c>
      <c r="O1752">
        <v>33908</v>
      </c>
      <c r="P1752" s="1">
        <v>44253</v>
      </c>
      <c r="Q1752" s="1">
        <v>44263</v>
      </c>
      <c r="R1752" t="str" cm="1">
        <f t="array" ref="R1752:Y1752">_xlfn.XLOOKUP($N1752,'Raw - customers'!$A:$A,'Raw - customers'!$B:$I)</f>
        <v>Chan Duchesne</v>
      </c>
      <c r="S1752" t="str">
        <v>Male</v>
      </c>
      <c r="T1752">
        <v>79</v>
      </c>
      <c r="U1752" t="str">
        <v>13 Bailey ManorApt. 848</v>
      </c>
      <c r="V1752">
        <v>7171</v>
      </c>
      <c r="W1752" t="str">
        <v>Walterland</v>
      </c>
      <c r="X1752" t="str">
        <v>New South Wales</v>
      </c>
      <c r="Y1752" t="str">
        <v>Australia</v>
      </c>
      <c r="Z1752">
        <v>2</v>
      </c>
      <c r="AA1752" s="3" t="str">
        <f t="shared" si="55"/>
        <v>0 to 10</v>
      </c>
      <c r="AP1752" s="6">
        <v>18</v>
      </c>
      <c r="AQ1752" s="6" t="s">
        <v>1362</v>
      </c>
    </row>
    <row r="1753" spans="1:43" x14ac:dyDescent="0.25">
      <c r="A1753">
        <v>1751</v>
      </c>
      <c r="B1753">
        <v>354</v>
      </c>
      <c r="C1753">
        <v>713</v>
      </c>
      <c r="D1753">
        <v>119</v>
      </c>
      <c r="E1753">
        <v>3</v>
      </c>
      <c r="F1753">
        <v>357</v>
      </c>
      <c r="G1753" t="str">
        <f>VLOOKUP($C1753,'Raw-products'!$A$2:$H$1261,MATCH(G$1,'Raw-products'!$A$1:$H$1,0))</f>
        <v>Jacket</v>
      </c>
      <c r="H1753" t="str">
        <f>VLOOKUP($C1753,'Raw-products'!$A$2:$H$1261,MATCH(H$1,'Raw-products'!$A$1:$H$1,0))</f>
        <v>Trench Coat</v>
      </c>
      <c r="I1753" t="str">
        <f>VLOOKUP($C1753,'Raw-products'!$A$2:$H$1261,MATCH(I$1,'Raw-products'!$A$1:$H$1,0))</f>
        <v>L</v>
      </c>
      <c r="J1753" t="str">
        <f>VLOOKUP($C1753,'Raw-products'!$A$2:$H$1261,MATCH(J$1,'Raw-products'!$A$1:$H$1,0))</f>
        <v>yellow</v>
      </c>
      <c r="K1753">
        <f>VLOOKUP($C1753,'Raw-products'!$A$2:$H$1261,MATCH(K$1,'Raw-products'!$A$1:$H$1,0))</f>
        <v>112</v>
      </c>
      <c r="L1753">
        <f>VLOOKUP($C1753,'Raw-products'!$A$2:$H$1261,MATCH(L$1,'Raw-products'!$A$1:$H$1,0))</f>
        <v>77</v>
      </c>
      <c r="M1753" s="5">
        <f t="shared" si="54"/>
        <v>8624</v>
      </c>
      <c r="N1753" cm="1">
        <f t="array" ref="N1753:Q1753">_xlfn.XLOOKUP($B1753,'Raw -orders'!$A:$A,'Raw -orders'!$B:$E)</f>
        <v>18</v>
      </c>
      <c r="O1753">
        <v>33908</v>
      </c>
      <c r="P1753" s="1">
        <v>44253</v>
      </c>
      <c r="Q1753" s="1">
        <v>44263</v>
      </c>
      <c r="R1753" t="str" cm="1">
        <f t="array" ref="R1753:Y1753">_xlfn.XLOOKUP($N1753,'Raw - customers'!$A:$A,'Raw - customers'!$B:$I)</f>
        <v>Chan Duchesne</v>
      </c>
      <c r="S1753" t="str">
        <v>Male</v>
      </c>
      <c r="T1753">
        <v>79</v>
      </c>
      <c r="U1753" t="str">
        <v>13 Bailey ManorApt. 848</v>
      </c>
      <c r="V1753">
        <v>7171</v>
      </c>
      <c r="W1753" t="str">
        <v>Walterland</v>
      </c>
      <c r="X1753" t="str">
        <v>New South Wales</v>
      </c>
      <c r="Y1753" t="str">
        <v>Australia</v>
      </c>
      <c r="Z1753">
        <v>2</v>
      </c>
      <c r="AA1753" s="3" t="str">
        <f t="shared" si="55"/>
        <v>0 to 10</v>
      </c>
      <c r="AP1753" s="6">
        <v>18</v>
      </c>
      <c r="AQ1753" s="6" t="s">
        <v>1362</v>
      </c>
    </row>
    <row r="1754" spans="1:43" x14ac:dyDescent="0.25">
      <c r="A1754">
        <v>1752</v>
      </c>
      <c r="B1754">
        <v>355</v>
      </c>
      <c r="C1754">
        <v>72</v>
      </c>
      <c r="D1754">
        <v>118</v>
      </c>
      <c r="E1754">
        <v>2</v>
      </c>
      <c r="F1754">
        <v>236</v>
      </c>
      <c r="G1754" t="str">
        <f>VLOOKUP($C1754,'Raw-products'!$A$2:$H$1261,MATCH(G$1,'Raw-products'!$A$1:$H$1,0))</f>
        <v>Shirt</v>
      </c>
      <c r="H1754" t="str">
        <f>VLOOKUP($C1754,'Raw-products'!$A$2:$H$1261,MATCH(H$1,'Raw-products'!$A$1:$H$1,0))</f>
        <v>Flannel</v>
      </c>
      <c r="I1754" t="str">
        <f>VLOOKUP($C1754,'Raw-products'!$A$2:$H$1261,MATCH(I$1,'Raw-products'!$A$1:$H$1,0))</f>
        <v>M</v>
      </c>
      <c r="J1754" t="str">
        <f>VLOOKUP($C1754,'Raw-products'!$A$2:$H$1261,MATCH(J$1,'Raw-products'!$A$1:$H$1,0))</f>
        <v>red</v>
      </c>
      <c r="K1754">
        <f>VLOOKUP($C1754,'Raw-products'!$A$2:$H$1261,MATCH(K$1,'Raw-products'!$A$1:$H$1,0))</f>
        <v>96</v>
      </c>
      <c r="L1754">
        <f>VLOOKUP($C1754,'Raw-products'!$A$2:$H$1261,MATCH(L$1,'Raw-products'!$A$1:$H$1,0))</f>
        <v>68</v>
      </c>
      <c r="M1754" s="5">
        <f t="shared" si="54"/>
        <v>6528</v>
      </c>
      <c r="N1754" cm="1">
        <f t="array" ref="N1754:Q1754">_xlfn.XLOOKUP($B1754,'Raw -orders'!$A:$A,'Raw -orders'!$B:$E)</f>
        <v>46</v>
      </c>
      <c r="O1754">
        <v>33100</v>
      </c>
      <c r="P1754" s="1">
        <v>44300</v>
      </c>
      <c r="Q1754" s="1">
        <v>44310</v>
      </c>
      <c r="R1754" t="str" cm="1">
        <f t="array" ref="R1754:Y1754">_xlfn.XLOOKUP($N1754,'Raw - customers'!$A:$A,'Raw - customers'!$B:$I)</f>
        <v>Meris Twitty</v>
      </c>
      <c r="S1754" t="str">
        <v>Agender</v>
      </c>
      <c r="T1754">
        <v>68</v>
      </c>
      <c r="U1754" t="str">
        <v>708 Daniel MeadowSuite 246</v>
      </c>
      <c r="V1754">
        <v>5087</v>
      </c>
      <c r="W1754" t="str">
        <v>Bartolettiside</v>
      </c>
      <c r="X1754" t="str">
        <v>Australian Capital Territory</v>
      </c>
      <c r="Y1754" t="str">
        <v>Australia</v>
      </c>
      <c r="Z1754">
        <v>4</v>
      </c>
      <c r="AA1754" s="3" t="str">
        <f t="shared" si="55"/>
        <v>0 to 10</v>
      </c>
      <c r="AP1754" s="6">
        <v>46</v>
      </c>
      <c r="AQ1754" s="6" t="s">
        <v>1350</v>
      </c>
    </row>
    <row r="1755" spans="1:43" x14ac:dyDescent="0.25">
      <c r="A1755">
        <v>1753</v>
      </c>
      <c r="B1755">
        <v>355</v>
      </c>
      <c r="C1755">
        <v>134</v>
      </c>
      <c r="D1755">
        <v>92</v>
      </c>
      <c r="E1755">
        <v>2</v>
      </c>
      <c r="F1755">
        <v>184</v>
      </c>
      <c r="G1755" t="str">
        <f>VLOOKUP($C1755,'Raw-products'!$A$2:$H$1261,MATCH(G$1,'Raw-products'!$A$1:$H$1,0))</f>
        <v>Shirt</v>
      </c>
      <c r="H1755" t="str">
        <f>VLOOKUP($C1755,'Raw-products'!$A$2:$H$1261,MATCH(H$1,'Raw-products'!$A$1:$H$1,0))</f>
        <v>Denim</v>
      </c>
      <c r="I1755" t="str">
        <f>VLOOKUP($C1755,'Raw-products'!$A$2:$H$1261,MATCH(I$1,'Raw-products'!$A$1:$H$1,0))</f>
        <v>XL</v>
      </c>
      <c r="J1755" t="str">
        <f>VLOOKUP($C1755,'Raw-products'!$A$2:$H$1261,MATCH(J$1,'Raw-products'!$A$1:$H$1,0))</f>
        <v>indigo</v>
      </c>
      <c r="K1755">
        <f>VLOOKUP($C1755,'Raw-products'!$A$2:$H$1261,MATCH(K$1,'Raw-products'!$A$1:$H$1,0))</f>
        <v>115</v>
      </c>
      <c r="L1755">
        <f>VLOOKUP($C1755,'Raw-products'!$A$2:$H$1261,MATCH(L$1,'Raw-products'!$A$1:$H$1,0))</f>
        <v>58</v>
      </c>
      <c r="M1755" s="5">
        <f t="shared" si="54"/>
        <v>6670</v>
      </c>
      <c r="N1755" cm="1">
        <f t="array" ref="N1755:Q1755">_xlfn.XLOOKUP($B1755,'Raw -orders'!$A:$A,'Raw -orders'!$B:$E)</f>
        <v>46</v>
      </c>
      <c r="O1755">
        <v>33100</v>
      </c>
      <c r="P1755" s="1">
        <v>44300</v>
      </c>
      <c r="Q1755" s="1">
        <v>44310</v>
      </c>
      <c r="R1755" t="str" cm="1">
        <f t="array" ref="R1755:Y1755">_xlfn.XLOOKUP($N1755,'Raw - customers'!$A:$A,'Raw - customers'!$B:$I)</f>
        <v>Meris Twitty</v>
      </c>
      <c r="S1755" t="str">
        <v>Agender</v>
      </c>
      <c r="T1755">
        <v>68</v>
      </c>
      <c r="U1755" t="str">
        <v>708 Daniel MeadowSuite 246</v>
      </c>
      <c r="V1755">
        <v>5087</v>
      </c>
      <c r="W1755" t="str">
        <v>Bartolettiside</v>
      </c>
      <c r="X1755" t="str">
        <v>Australian Capital Territory</v>
      </c>
      <c r="Y1755" t="str">
        <v>Australia</v>
      </c>
      <c r="Z1755">
        <v>4</v>
      </c>
      <c r="AA1755" s="3" t="str">
        <f t="shared" si="55"/>
        <v>0 to 10</v>
      </c>
      <c r="AP1755" s="6">
        <v>46</v>
      </c>
      <c r="AQ1755" s="6" t="s">
        <v>1350</v>
      </c>
    </row>
    <row r="1756" spans="1:43" x14ac:dyDescent="0.25">
      <c r="A1756">
        <v>1754</v>
      </c>
      <c r="B1756">
        <v>355</v>
      </c>
      <c r="C1756">
        <v>379</v>
      </c>
      <c r="D1756">
        <v>94</v>
      </c>
      <c r="E1756">
        <v>1</v>
      </c>
      <c r="F1756">
        <v>94</v>
      </c>
      <c r="G1756" t="str">
        <f>VLOOKUP($C1756,'Raw-products'!$A$2:$H$1261,MATCH(G$1,'Raw-products'!$A$1:$H$1,0))</f>
        <v>Shirt</v>
      </c>
      <c r="H1756" t="str">
        <f>VLOOKUP($C1756,'Raw-products'!$A$2:$H$1261,MATCH(H$1,'Raw-products'!$A$1:$H$1,0))</f>
        <v>Henley</v>
      </c>
      <c r="I1756" t="str">
        <f>VLOOKUP($C1756,'Raw-products'!$A$2:$H$1261,MATCH(I$1,'Raw-products'!$A$1:$H$1,0))</f>
        <v>XL</v>
      </c>
      <c r="J1756" t="str">
        <f>VLOOKUP($C1756,'Raw-products'!$A$2:$H$1261,MATCH(J$1,'Raw-products'!$A$1:$H$1,0))</f>
        <v>indigo</v>
      </c>
      <c r="K1756">
        <f>VLOOKUP($C1756,'Raw-products'!$A$2:$H$1261,MATCH(K$1,'Raw-products'!$A$1:$H$1,0))</f>
        <v>92</v>
      </c>
      <c r="L1756">
        <f>VLOOKUP($C1756,'Raw-products'!$A$2:$H$1261,MATCH(L$1,'Raw-products'!$A$1:$H$1,0))</f>
        <v>52</v>
      </c>
      <c r="M1756" s="5">
        <f t="shared" si="54"/>
        <v>4784</v>
      </c>
      <c r="N1756" cm="1">
        <f t="array" ref="N1756:Q1756">_xlfn.XLOOKUP($B1756,'Raw -orders'!$A:$A,'Raw -orders'!$B:$E)</f>
        <v>46</v>
      </c>
      <c r="O1756">
        <v>33100</v>
      </c>
      <c r="P1756" s="1">
        <v>44300</v>
      </c>
      <c r="Q1756" s="1">
        <v>44310</v>
      </c>
      <c r="R1756" t="str" cm="1">
        <f t="array" ref="R1756:Y1756">_xlfn.XLOOKUP($N1756,'Raw - customers'!$A:$A,'Raw - customers'!$B:$I)</f>
        <v>Meris Twitty</v>
      </c>
      <c r="S1756" t="str">
        <v>Agender</v>
      </c>
      <c r="T1756">
        <v>68</v>
      </c>
      <c r="U1756" t="str">
        <v>708 Daniel MeadowSuite 246</v>
      </c>
      <c r="V1756">
        <v>5087</v>
      </c>
      <c r="W1756" t="str">
        <v>Bartolettiside</v>
      </c>
      <c r="X1756" t="str">
        <v>Australian Capital Territory</v>
      </c>
      <c r="Y1756" t="str">
        <v>Australia</v>
      </c>
      <c r="Z1756">
        <v>4</v>
      </c>
      <c r="AA1756" s="3" t="str">
        <f t="shared" si="55"/>
        <v>0 to 10</v>
      </c>
      <c r="AP1756" s="6">
        <v>46</v>
      </c>
      <c r="AQ1756" s="6" t="s">
        <v>1350</v>
      </c>
    </row>
    <row r="1757" spans="1:43" x14ac:dyDescent="0.25">
      <c r="A1757">
        <v>1755</v>
      </c>
      <c r="B1757">
        <v>355</v>
      </c>
      <c r="C1757">
        <v>200</v>
      </c>
      <c r="D1757">
        <v>98</v>
      </c>
      <c r="E1757">
        <v>2</v>
      </c>
      <c r="F1757">
        <v>196</v>
      </c>
      <c r="G1757" t="str">
        <f>VLOOKUP($C1757,'Raw-products'!$A$2:$H$1261,MATCH(G$1,'Raw-products'!$A$1:$H$1,0))</f>
        <v>Shirt</v>
      </c>
      <c r="H1757" t="str">
        <f>VLOOKUP($C1757,'Raw-products'!$A$2:$H$1261,MATCH(H$1,'Raw-products'!$A$1:$H$1,0))</f>
        <v>Camp Collared</v>
      </c>
      <c r="I1757" t="str">
        <f>VLOOKUP($C1757,'Raw-products'!$A$2:$H$1261,MATCH(I$1,'Raw-products'!$A$1:$H$1,0))</f>
        <v>XS</v>
      </c>
      <c r="J1757" t="str">
        <f>VLOOKUP($C1757,'Raw-products'!$A$2:$H$1261,MATCH(J$1,'Raw-products'!$A$1:$H$1,0))</f>
        <v>indigo</v>
      </c>
      <c r="K1757">
        <f>VLOOKUP($C1757,'Raw-products'!$A$2:$H$1261,MATCH(K$1,'Raw-products'!$A$1:$H$1,0))</f>
        <v>112</v>
      </c>
      <c r="L1757">
        <f>VLOOKUP($C1757,'Raw-products'!$A$2:$H$1261,MATCH(L$1,'Raw-products'!$A$1:$H$1,0))</f>
        <v>64</v>
      </c>
      <c r="M1757" s="5">
        <f t="shared" si="54"/>
        <v>7168</v>
      </c>
      <c r="N1757" cm="1">
        <f t="array" ref="N1757:Q1757">_xlfn.XLOOKUP($B1757,'Raw -orders'!$A:$A,'Raw -orders'!$B:$E)</f>
        <v>46</v>
      </c>
      <c r="O1757">
        <v>33100</v>
      </c>
      <c r="P1757" s="1">
        <v>44300</v>
      </c>
      <c r="Q1757" s="1">
        <v>44310</v>
      </c>
      <c r="R1757" t="str" cm="1">
        <f t="array" ref="R1757:Y1757">_xlfn.XLOOKUP($N1757,'Raw - customers'!$A:$A,'Raw - customers'!$B:$I)</f>
        <v>Meris Twitty</v>
      </c>
      <c r="S1757" t="str">
        <v>Agender</v>
      </c>
      <c r="T1757">
        <v>68</v>
      </c>
      <c r="U1757" t="str">
        <v>708 Daniel MeadowSuite 246</v>
      </c>
      <c r="V1757">
        <v>5087</v>
      </c>
      <c r="W1757" t="str">
        <v>Bartolettiside</v>
      </c>
      <c r="X1757" t="str">
        <v>Australian Capital Territory</v>
      </c>
      <c r="Y1757" t="str">
        <v>Australia</v>
      </c>
      <c r="Z1757">
        <v>4</v>
      </c>
      <c r="AA1757" s="3" t="str">
        <f t="shared" si="55"/>
        <v>0 to 10</v>
      </c>
      <c r="AP1757" s="6">
        <v>46</v>
      </c>
      <c r="AQ1757" s="6" t="s">
        <v>1350</v>
      </c>
    </row>
    <row r="1758" spans="1:43" x14ac:dyDescent="0.25">
      <c r="A1758">
        <v>1756</v>
      </c>
      <c r="B1758">
        <v>356</v>
      </c>
      <c r="C1758">
        <v>397</v>
      </c>
      <c r="D1758">
        <v>119</v>
      </c>
      <c r="E1758">
        <v>3</v>
      </c>
      <c r="F1758">
        <v>357</v>
      </c>
      <c r="G1758" t="str">
        <f>VLOOKUP($C1758,'Raw-products'!$A$2:$H$1261,MATCH(G$1,'Raw-products'!$A$1:$H$1,0))</f>
        <v>Shirt</v>
      </c>
      <c r="H1758" t="str">
        <f>VLOOKUP($C1758,'Raw-products'!$A$2:$H$1261,MATCH(H$1,'Raw-products'!$A$1:$H$1,0))</f>
        <v>Casual Slim Fit</v>
      </c>
      <c r="I1758" t="str">
        <f>VLOOKUP($C1758,'Raw-products'!$A$2:$H$1261,MATCH(I$1,'Raw-products'!$A$1:$H$1,0))</f>
        <v>M</v>
      </c>
      <c r="J1758" t="str">
        <f>VLOOKUP($C1758,'Raw-products'!$A$2:$H$1261,MATCH(J$1,'Raw-products'!$A$1:$H$1,0))</f>
        <v>yellow</v>
      </c>
      <c r="K1758">
        <f>VLOOKUP($C1758,'Raw-products'!$A$2:$H$1261,MATCH(K$1,'Raw-products'!$A$1:$H$1,0))</f>
        <v>113</v>
      </c>
      <c r="L1758">
        <f>VLOOKUP($C1758,'Raw-products'!$A$2:$H$1261,MATCH(L$1,'Raw-products'!$A$1:$H$1,0))</f>
        <v>76</v>
      </c>
      <c r="M1758" s="5">
        <f t="shared" si="54"/>
        <v>8588</v>
      </c>
      <c r="N1758" cm="1">
        <f t="array" ref="N1758:Q1758">_xlfn.XLOOKUP($B1758,'Raw -orders'!$A:$A,'Raw -orders'!$B:$E)</f>
        <v>236</v>
      </c>
      <c r="O1758">
        <v>34259</v>
      </c>
      <c r="P1758" s="1">
        <v>44287</v>
      </c>
      <c r="Q1758" s="1">
        <v>44301</v>
      </c>
      <c r="R1758" t="str" cm="1">
        <f t="array" ref="R1758:Y1758">_xlfn.XLOOKUP($N1758,'Raw - customers'!$A:$A,'Raw - customers'!$B:$I)</f>
        <v>Anders Couvert</v>
      </c>
      <c r="S1758" t="str">
        <v>Non-binary</v>
      </c>
      <c r="T1758">
        <v>80</v>
      </c>
      <c r="U1758" t="str">
        <v>64 Phillips RunApt. 722</v>
      </c>
      <c r="V1758">
        <v>2752</v>
      </c>
      <c r="W1758" t="str">
        <v>East Sienna</v>
      </c>
      <c r="X1758" t="str">
        <v>New South Wales</v>
      </c>
      <c r="Y1758" t="str">
        <v>Australia</v>
      </c>
      <c r="Z1758">
        <v>4</v>
      </c>
      <c r="AA1758" s="3" t="str">
        <f t="shared" si="55"/>
        <v>10 to 20</v>
      </c>
      <c r="AP1758" s="6">
        <v>236</v>
      </c>
      <c r="AQ1758" s="6" t="s">
        <v>1362</v>
      </c>
    </row>
    <row r="1759" spans="1:43" x14ac:dyDescent="0.25">
      <c r="A1759">
        <v>1757</v>
      </c>
      <c r="B1759">
        <v>356</v>
      </c>
      <c r="C1759">
        <v>554</v>
      </c>
      <c r="D1759">
        <v>98</v>
      </c>
      <c r="E1759">
        <v>3</v>
      </c>
      <c r="F1759">
        <v>294</v>
      </c>
      <c r="G1759" t="str">
        <f>VLOOKUP($C1759,'Raw-products'!$A$2:$H$1261,MATCH(G$1,'Raw-products'!$A$1:$H$1,0))</f>
        <v>Jacket</v>
      </c>
      <c r="H1759" t="str">
        <f>VLOOKUP($C1759,'Raw-products'!$A$2:$H$1261,MATCH(H$1,'Raw-products'!$A$1:$H$1,0))</f>
        <v>Leather</v>
      </c>
      <c r="I1759" t="str">
        <f>VLOOKUP($C1759,'Raw-products'!$A$2:$H$1261,MATCH(I$1,'Raw-products'!$A$1:$H$1,0))</f>
        <v>XL</v>
      </c>
      <c r="J1759" t="str">
        <f>VLOOKUP($C1759,'Raw-products'!$A$2:$H$1261,MATCH(J$1,'Raw-products'!$A$1:$H$1,0))</f>
        <v>indigo</v>
      </c>
      <c r="K1759">
        <f>VLOOKUP($C1759,'Raw-products'!$A$2:$H$1261,MATCH(K$1,'Raw-products'!$A$1:$H$1,0))</f>
        <v>113</v>
      </c>
      <c r="L1759">
        <f>VLOOKUP($C1759,'Raw-products'!$A$2:$H$1261,MATCH(L$1,'Raw-products'!$A$1:$H$1,0))</f>
        <v>52</v>
      </c>
      <c r="M1759" s="5">
        <f t="shared" si="54"/>
        <v>5876</v>
      </c>
      <c r="N1759" cm="1">
        <f t="array" ref="N1759:Q1759">_xlfn.XLOOKUP($B1759,'Raw -orders'!$A:$A,'Raw -orders'!$B:$E)</f>
        <v>236</v>
      </c>
      <c r="O1759">
        <v>34259</v>
      </c>
      <c r="P1759" s="1">
        <v>44287</v>
      </c>
      <c r="Q1759" s="1">
        <v>44301</v>
      </c>
      <c r="R1759" t="str" cm="1">
        <f t="array" ref="R1759:Y1759">_xlfn.XLOOKUP($N1759,'Raw - customers'!$A:$A,'Raw - customers'!$B:$I)</f>
        <v>Anders Couvert</v>
      </c>
      <c r="S1759" t="str">
        <v>Non-binary</v>
      </c>
      <c r="T1759">
        <v>80</v>
      </c>
      <c r="U1759" t="str">
        <v>64 Phillips RunApt. 722</v>
      </c>
      <c r="V1759">
        <v>2752</v>
      </c>
      <c r="W1759" t="str">
        <v>East Sienna</v>
      </c>
      <c r="X1759" t="str">
        <v>New South Wales</v>
      </c>
      <c r="Y1759" t="str">
        <v>Australia</v>
      </c>
      <c r="Z1759">
        <v>4</v>
      </c>
      <c r="AA1759" s="3" t="str">
        <f t="shared" si="55"/>
        <v>10 to 20</v>
      </c>
      <c r="AP1759" s="6">
        <v>236</v>
      </c>
      <c r="AQ1759" s="6" t="s">
        <v>1362</v>
      </c>
    </row>
    <row r="1760" spans="1:43" x14ac:dyDescent="0.25">
      <c r="A1760">
        <v>1758</v>
      </c>
      <c r="B1760">
        <v>356</v>
      </c>
      <c r="C1760">
        <v>1209</v>
      </c>
      <c r="D1760">
        <v>105</v>
      </c>
      <c r="E1760">
        <v>2</v>
      </c>
      <c r="F1760">
        <v>210</v>
      </c>
      <c r="G1760" t="str">
        <f>VLOOKUP($C1760,'Raw-products'!$A$2:$H$1261,MATCH(G$1,'Raw-products'!$A$1:$H$1,0))</f>
        <v>Trousers</v>
      </c>
      <c r="H1760" t="str">
        <f>VLOOKUP($C1760,'Raw-products'!$A$2:$H$1261,MATCH(H$1,'Raw-products'!$A$1:$H$1,0))</f>
        <v>Pleated</v>
      </c>
      <c r="I1760" t="str">
        <f>VLOOKUP($C1760,'Raw-products'!$A$2:$H$1261,MATCH(I$1,'Raw-products'!$A$1:$H$1,0))</f>
        <v>XL</v>
      </c>
      <c r="J1760" t="str">
        <f>VLOOKUP($C1760,'Raw-products'!$A$2:$H$1261,MATCH(J$1,'Raw-products'!$A$1:$H$1,0))</f>
        <v>green</v>
      </c>
      <c r="K1760">
        <f>VLOOKUP($C1760,'Raw-products'!$A$2:$H$1261,MATCH(K$1,'Raw-products'!$A$1:$H$1,0))</f>
        <v>90</v>
      </c>
      <c r="L1760">
        <f>VLOOKUP($C1760,'Raw-products'!$A$2:$H$1261,MATCH(L$1,'Raw-products'!$A$1:$H$1,0))</f>
        <v>55</v>
      </c>
      <c r="M1760" s="5">
        <f t="shared" si="54"/>
        <v>4950</v>
      </c>
      <c r="N1760" cm="1">
        <f t="array" ref="N1760:Q1760">_xlfn.XLOOKUP($B1760,'Raw -orders'!$A:$A,'Raw -orders'!$B:$E)</f>
        <v>236</v>
      </c>
      <c r="O1760">
        <v>34259</v>
      </c>
      <c r="P1760" s="1">
        <v>44287</v>
      </c>
      <c r="Q1760" s="1">
        <v>44301</v>
      </c>
      <c r="R1760" t="str" cm="1">
        <f t="array" ref="R1760:Y1760">_xlfn.XLOOKUP($N1760,'Raw - customers'!$A:$A,'Raw - customers'!$B:$I)</f>
        <v>Anders Couvert</v>
      </c>
      <c r="S1760" t="str">
        <v>Non-binary</v>
      </c>
      <c r="T1760">
        <v>80</v>
      </c>
      <c r="U1760" t="str">
        <v>64 Phillips RunApt. 722</v>
      </c>
      <c r="V1760">
        <v>2752</v>
      </c>
      <c r="W1760" t="str">
        <v>East Sienna</v>
      </c>
      <c r="X1760" t="str">
        <v>New South Wales</v>
      </c>
      <c r="Y1760" t="str">
        <v>Australia</v>
      </c>
      <c r="Z1760">
        <v>4</v>
      </c>
      <c r="AA1760" s="3" t="str">
        <f t="shared" si="55"/>
        <v>10 to 20</v>
      </c>
      <c r="AP1760" s="6">
        <v>236</v>
      </c>
      <c r="AQ1760" s="6" t="s">
        <v>1362</v>
      </c>
    </row>
    <row r="1761" spans="1:43" x14ac:dyDescent="0.25">
      <c r="A1761">
        <v>1759</v>
      </c>
      <c r="B1761">
        <v>356</v>
      </c>
      <c r="C1761">
        <v>1169</v>
      </c>
      <c r="D1761">
        <v>99</v>
      </c>
      <c r="E1761">
        <v>2</v>
      </c>
      <c r="F1761">
        <v>198</v>
      </c>
      <c r="G1761" t="str">
        <f>VLOOKUP($C1761,'Raw-products'!$A$2:$H$1261,MATCH(G$1,'Raw-products'!$A$1:$H$1,0))</f>
        <v>Trousers</v>
      </c>
      <c r="H1761" t="str">
        <f>VLOOKUP($C1761,'Raw-products'!$A$2:$H$1261,MATCH(H$1,'Raw-products'!$A$1:$H$1,0))</f>
        <v>High-Waisted</v>
      </c>
      <c r="I1761" t="str">
        <f>VLOOKUP($C1761,'Raw-products'!$A$2:$H$1261,MATCH(I$1,'Raw-products'!$A$1:$H$1,0))</f>
        <v>XL</v>
      </c>
      <c r="J1761" t="str">
        <f>VLOOKUP($C1761,'Raw-products'!$A$2:$H$1261,MATCH(J$1,'Raw-products'!$A$1:$H$1,0))</f>
        <v>yellow</v>
      </c>
      <c r="K1761">
        <f>VLOOKUP($C1761,'Raw-products'!$A$2:$H$1261,MATCH(K$1,'Raw-products'!$A$1:$H$1,0))</f>
        <v>98</v>
      </c>
      <c r="L1761">
        <f>VLOOKUP($C1761,'Raw-products'!$A$2:$H$1261,MATCH(L$1,'Raw-products'!$A$1:$H$1,0))</f>
        <v>78</v>
      </c>
      <c r="M1761" s="5">
        <f t="shared" si="54"/>
        <v>7644</v>
      </c>
      <c r="N1761" cm="1">
        <f t="array" ref="N1761:Q1761">_xlfn.XLOOKUP($B1761,'Raw -orders'!$A:$A,'Raw -orders'!$B:$E)</f>
        <v>236</v>
      </c>
      <c r="O1761">
        <v>34259</v>
      </c>
      <c r="P1761" s="1">
        <v>44287</v>
      </c>
      <c r="Q1761" s="1">
        <v>44301</v>
      </c>
      <c r="R1761" t="str" cm="1">
        <f t="array" ref="R1761:Y1761">_xlfn.XLOOKUP($N1761,'Raw - customers'!$A:$A,'Raw - customers'!$B:$I)</f>
        <v>Anders Couvert</v>
      </c>
      <c r="S1761" t="str">
        <v>Non-binary</v>
      </c>
      <c r="T1761">
        <v>80</v>
      </c>
      <c r="U1761" t="str">
        <v>64 Phillips RunApt. 722</v>
      </c>
      <c r="V1761">
        <v>2752</v>
      </c>
      <c r="W1761" t="str">
        <v>East Sienna</v>
      </c>
      <c r="X1761" t="str">
        <v>New South Wales</v>
      </c>
      <c r="Y1761" t="str">
        <v>Australia</v>
      </c>
      <c r="Z1761">
        <v>4</v>
      </c>
      <c r="AA1761" s="3" t="str">
        <f t="shared" si="55"/>
        <v>10 to 20</v>
      </c>
      <c r="AP1761" s="6">
        <v>236</v>
      </c>
      <c r="AQ1761" s="6" t="s">
        <v>1362</v>
      </c>
    </row>
    <row r="1762" spans="1:43" x14ac:dyDescent="0.25">
      <c r="A1762">
        <v>1760</v>
      </c>
      <c r="B1762">
        <v>356</v>
      </c>
      <c r="C1762">
        <v>716</v>
      </c>
      <c r="D1762">
        <v>119</v>
      </c>
      <c r="E1762">
        <v>3</v>
      </c>
      <c r="F1762">
        <v>357</v>
      </c>
      <c r="G1762" t="str">
        <f>VLOOKUP($C1762,'Raw-products'!$A$2:$H$1261,MATCH(G$1,'Raw-products'!$A$1:$H$1,0))</f>
        <v>Jacket</v>
      </c>
      <c r="H1762" t="str">
        <f>VLOOKUP($C1762,'Raw-products'!$A$2:$H$1261,MATCH(H$1,'Raw-products'!$A$1:$H$1,0))</f>
        <v>Trench Coat</v>
      </c>
      <c r="I1762" t="str">
        <f>VLOOKUP($C1762,'Raw-products'!$A$2:$H$1261,MATCH(I$1,'Raw-products'!$A$1:$H$1,0))</f>
        <v>S</v>
      </c>
      <c r="J1762" t="str">
        <f>VLOOKUP($C1762,'Raw-products'!$A$2:$H$1261,MATCH(J$1,'Raw-products'!$A$1:$H$1,0))</f>
        <v>green</v>
      </c>
      <c r="K1762">
        <f>VLOOKUP($C1762,'Raw-products'!$A$2:$H$1261,MATCH(K$1,'Raw-products'!$A$1:$H$1,0))</f>
        <v>112</v>
      </c>
      <c r="L1762">
        <f>VLOOKUP($C1762,'Raw-products'!$A$2:$H$1261,MATCH(L$1,'Raw-products'!$A$1:$H$1,0))</f>
        <v>53</v>
      </c>
      <c r="M1762" s="5">
        <f t="shared" si="54"/>
        <v>5936</v>
      </c>
      <c r="N1762" cm="1">
        <f t="array" ref="N1762:Q1762">_xlfn.XLOOKUP($B1762,'Raw -orders'!$A:$A,'Raw -orders'!$B:$E)</f>
        <v>236</v>
      </c>
      <c r="O1762">
        <v>34259</v>
      </c>
      <c r="P1762" s="1">
        <v>44287</v>
      </c>
      <c r="Q1762" s="1">
        <v>44301</v>
      </c>
      <c r="R1762" t="str" cm="1">
        <f t="array" ref="R1762:Y1762">_xlfn.XLOOKUP($N1762,'Raw - customers'!$A:$A,'Raw - customers'!$B:$I)</f>
        <v>Anders Couvert</v>
      </c>
      <c r="S1762" t="str">
        <v>Non-binary</v>
      </c>
      <c r="T1762">
        <v>80</v>
      </c>
      <c r="U1762" t="str">
        <v>64 Phillips RunApt. 722</v>
      </c>
      <c r="V1762">
        <v>2752</v>
      </c>
      <c r="W1762" t="str">
        <v>East Sienna</v>
      </c>
      <c r="X1762" t="str">
        <v>New South Wales</v>
      </c>
      <c r="Y1762" t="str">
        <v>Australia</v>
      </c>
      <c r="Z1762">
        <v>4</v>
      </c>
      <c r="AA1762" s="3" t="str">
        <f t="shared" si="55"/>
        <v>10 to 20</v>
      </c>
      <c r="AP1762" s="6">
        <v>236</v>
      </c>
      <c r="AQ1762" s="6" t="s">
        <v>1362</v>
      </c>
    </row>
    <row r="1763" spans="1:43" x14ac:dyDescent="0.25">
      <c r="A1763">
        <v>1761</v>
      </c>
      <c r="B1763">
        <v>356</v>
      </c>
      <c r="C1763">
        <v>149</v>
      </c>
      <c r="D1763">
        <v>91</v>
      </c>
      <c r="E1763">
        <v>1</v>
      </c>
      <c r="F1763">
        <v>91</v>
      </c>
      <c r="G1763" t="str">
        <f>VLOOKUP($C1763,'Raw-products'!$A$2:$H$1261,MATCH(G$1,'Raw-products'!$A$1:$H$1,0))</f>
        <v>Shirt</v>
      </c>
      <c r="H1763" t="str">
        <f>VLOOKUP($C1763,'Raw-products'!$A$2:$H$1261,MATCH(H$1,'Raw-products'!$A$1:$H$1,0))</f>
        <v>Linen</v>
      </c>
      <c r="I1763" t="str">
        <f>VLOOKUP($C1763,'Raw-products'!$A$2:$H$1261,MATCH(I$1,'Raw-products'!$A$1:$H$1,0))</f>
        <v>XL</v>
      </c>
      <c r="J1763" t="str">
        <f>VLOOKUP($C1763,'Raw-products'!$A$2:$H$1261,MATCH(J$1,'Raw-products'!$A$1:$H$1,0))</f>
        <v>orange</v>
      </c>
      <c r="K1763">
        <f>VLOOKUP($C1763,'Raw-products'!$A$2:$H$1261,MATCH(K$1,'Raw-products'!$A$1:$H$1,0))</f>
        <v>116</v>
      </c>
      <c r="L1763">
        <f>VLOOKUP($C1763,'Raw-products'!$A$2:$H$1261,MATCH(L$1,'Raw-products'!$A$1:$H$1,0))</f>
        <v>59</v>
      </c>
      <c r="M1763" s="5">
        <f t="shared" si="54"/>
        <v>6844</v>
      </c>
      <c r="N1763" cm="1">
        <f t="array" ref="N1763:Q1763">_xlfn.XLOOKUP($B1763,'Raw -orders'!$A:$A,'Raw -orders'!$B:$E)</f>
        <v>236</v>
      </c>
      <c r="O1763">
        <v>34259</v>
      </c>
      <c r="P1763" s="1">
        <v>44287</v>
      </c>
      <c r="Q1763" s="1">
        <v>44301</v>
      </c>
      <c r="R1763" t="str" cm="1">
        <f t="array" ref="R1763:Y1763">_xlfn.XLOOKUP($N1763,'Raw - customers'!$A:$A,'Raw - customers'!$B:$I)</f>
        <v>Anders Couvert</v>
      </c>
      <c r="S1763" t="str">
        <v>Non-binary</v>
      </c>
      <c r="T1763">
        <v>80</v>
      </c>
      <c r="U1763" t="str">
        <v>64 Phillips RunApt. 722</v>
      </c>
      <c r="V1763">
        <v>2752</v>
      </c>
      <c r="W1763" t="str">
        <v>East Sienna</v>
      </c>
      <c r="X1763" t="str">
        <v>New South Wales</v>
      </c>
      <c r="Y1763" t="str">
        <v>Australia</v>
      </c>
      <c r="Z1763">
        <v>4</v>
      </c>
      <c r="AA1763" s="3" t="str">
        <f t="shared" si="55"/>
        <v>10 to 20</v>
      </c>
      <c r="AP1763" s="6">
        <v>236</v>
      </c>
      <c r="AQ1763" s="6" t="s">
        <v>1362</v>
      </c>
    </row>
    <row r="1764" spans="1:43" x14ac:dyDescent="0.25">
      <c r="A1764">
        <v>1762</v>
      </c>
      <c r="B1764">
        <v>356</v>
      </c>
      <c r="C1764">
        <v>727</v>
      </c>
      <c r="D1764">
        <v>119</v>
      </c>
      <c r="E1764">
        <v>1</v>
      </c>
      <c r="F1764">
        <v>119</v>
      </c>
      <c r="G1764" t="str">
        <f>VLOOKUP($C1764,'Raw-products'!$A$2:$H$1261,MATCH(G$1,'Raw-products'!$A$1:$H$1,0))</f>
        <v>Jacket</v>
      </c>
      <c r="H1764" t="str">
        <f>VLOOKUP($C1764,'Raw-products'!$A$2:$H$1261,MATCH(H$1,'Raw-products'!$A$1:$H$1,0))</f>
        <v>Trench Coat</v>
      </c>
      <c r="I1764" t="str">
        <f>VLOOKUP($C1764,'Raw-products'!$A$2:$H$1261,MATCH(I$1,'Raw-products'!$A$1:$H$1,0))</f>
        <v>M</v>
      </c>
      <c r="J1764" t="str">
        <f>VLOOKUP($C1764,'Raw-products'!$A$2:$H$1261,MATCH(J$1,'Raw-products'!$A$1:$H$1,0))</f>
        <v>indigo</v>
      </c>
      <c r="K1764">
        <f>VLOOKUP($C1764,'Raw-products'!$A$2:$H$1261,MATCH(K$1,'Raw-products'!$A$1:$H$1,0))</f>
        <v>112</v>
      </c>
      <c r="L1764">
        <f>VLOOKUP($C1764,'Raw-products'!$A$2:$H$1261,MATCH(L$1,'Raw-products'!$A$1:$H$1,0))</f>
        <v>42</v>
      </c>
      <c r="M1764" s="5">
        <f t="shared" si="54"/>
        <v>4704</v>
      </c>
      <c r="N1764" cm="1">
        <f t="array" ref="N1764:Q1764">_xlfn.XLOOKUP($B1764,'Raw -orders'!$A:$A,'Raw -orders'!$B:$E)</f>
        <v>236</v>
      </c>
      <c r="O1764">
        <v>34259</v>
      </c>
      <c r="P1764" s="1">
        <v>44287</v>
      </c>
      <c r="Q1764" s="1">
        <v>44301</v>
      </c>
      <c r="R1764" t="str" cm="1">
        <f t="array" ref="R1764:Y1764">_xlfn.XLOOKUP($N1764,'Raw - customers'!$A:$A,'Raw - customers'!$B:$I)</f>
        <v>Anders Couvert</v>
      </c>
      <c r="S1764" t="str">
        <v>Non-binary</v>
      </c>
      <c r="T1764">
        <v>80</v>
      </c>
      <c r="U1764" t="str">
        <v>64 Phillips RunApt. 722</v>
      </c>
      <c r="V1764">
        <v>2752</v>
      </c>
      <c r="W1764" t="str">
        <v>East Sienna</v>
      </c>
      <c r="X1764" t="str">
        <v>New South Wales</v>
      </c>
      <c r="Y1764" t="str">
        <v>Australia</v>
      </c>
      <c r="Z1764">
        <v>4</v>
      </c>
      <c r="AA1764" s="3" t="str">
        <f t="shared" si="55"/>
        <v>10 to 20</v>
      </c>
      <c r="AP1764" s="6">
        <v>236</v>
      </c>
      <c r="AQ1764" s="6" t="s">
        <v>1362</v>
      </c>
    </row>
    <row r="1765" spans="1:43" x14ac:dyDescent="0.25">
      <c r="A1765">
        <v>1763</v>
      </c>
      <c r="B1765">
        <v>357</v>
      </c>
      <c r="C1765">
        <v>706</v>
      </c>
      <c r="D1765">
        <v>119</v>
      </c>
      <c r="E1765">
        <v>3</v>
      </c>
      <c r="F1765">
        <v>357</v>
      </c>
      <c r="G1765" t="str">
        <f>VLOOKUP($C1765,'Raw-products'!$A$2:$H$1261,MATCH(G$1,'Raw-products'!$A$1:$H$1,0))</f>
        <v>Jacket</v>
      </c>
      <c r="H1765" t="str">
        <f>VLOOKUP($C1765,'Raw-products'!$A$2:$H$1261,MATCH(H$1,'Raw-products'!$A$1:$H$1,0))</f>
        <v>Trench Coat</v>
      </c>
      <c r="I1765" t="str">
        <f>VLOOKUP($C1765,'Raw-products'!$A$2:$H$1261,MATCH(I$1,'Raw-products'!$A$1:$H$1,0))</f>
        <v>S</v>
      </c>
      <c r="J1765" t="str">
        <f>VLOOKUP($C1765,'Raw-products'!$A$2:$H$1261,MATCH(J$1,'Raw-products'!$A$1:$H$1,0))</f>
        <v>orange</v>
      </c>
      <c r="K1765">
        <f>VLOOKUP($C1765,'Raw-products'!$A$2:$H$1261,MATCH(K$1,'Raw-products'!$A$1:$H$1,0))</f>
        <v>112</v>
      </c>
      <c r="L1765">
        <f>VLOOKUP($C1765,'Raw-products'!$A$2:$H$1261,MATCH(L$1,'Raw-products'!$A$1:$H$1,0))</f>
        <v>41</v>
      </c>
      <c r="M1765" s="5">
        <f t="shared" si="54"/>
        <v>4592</v>
      </c>
      <c r="N1765" cm="1">
        <f t="array" ref="N1765:Q1765">_xlfn.XLOOKUP($B1765,'Raw -orders'!$A:$A,'Raw -orders'!$B:$E)</f>
        <v>70</v>
      </c>
      <c r="O1765">
        <v>30735</v>
      </c>
      <c r="P1765" s="1">
        <v>44235</v>
      </c>
      <c r="Q1765" s="1">
        <v>44240</v>
      </c>
      <c r="R1765" t="str" cm="1">
        <f t="array" ref="R1765:Y1765">_xlfn.XLOOKUP($N1765,'Raw - customers'!$A:$A,'Raw - customers'!$B:$I)</f>
        <v>Dulcea Shrawley</v>
      </c>
      <c r="S1765" t="str">
        <v>Female</v>
      </c>
      <c r="T1765">
        <v>48</v>
      </c>
      <c r="U1765" t="str">
        <v>026 D'amore RunSuite 187</v>
      </c>
      <c r="V1765">
        <v>770</v>
      </c>
      <c r="W1765" t="str">
        <v>Codyview</v>
      </c>
      <c r="X1765" t="str">
        <v>Northern Territory</v>
      </c>
      <c r="Y1765" t="str">
        <v>Australia</v>
      </c>
      <c r="Z1765">
        <v>2</v>
      </c>
      <c r="AA1765" s="3" t="str">
        <f t="shared" si="55"/>
        <v>0 to 10</v>
      </c>
      <c r="AP1765" s="6">
        <v>70</v>
      </c>
      <c r="AQ1765" s="6" t="s">
        <v>1339</v>
      </c>
    </row>
    <row r="1766" spans="1:43" x14ac:dyDescent="0.25">
      <c r="A1766">
        <v>1764</v>
      </c>
      <c r="B1766">
        <v>357</v>
      </c>
      <c r="C1766">
        <v>264</v>
      </c>
      <c r="D1766">
        <v>95</v>
      </c>
      <c r="E1766">
        <v>2</v>
      </c>
      <c r="F1766">
        <v>190</v>
      </c>
      <c r="G1766" t="str">
        <f>VLOOKUP($C1766,'Raw-products'!$A$2:$H$1261,MATCH(G$1,'Raw-products'!$A$1:$H$1,0))</f>
        <v>Shirt</v>
      </c>
      <c r="H1766" t="str">
        <f>VLOOKUP($C1766,'Raw-products'!$A$2:$H$1261,MATCH(H$1,'Raw-products'!$A$1:$H$1,0))</f>
        <v>Polo</v>
      </c>
      <c r="I1766" t="str">
        <f>VLOOKUP($C1766,'Raw-products'!$A$2:$H$1261,MATCH(I$1,'Raw-products'!$A$1:$H$1,0))</f>
        <v>XL</v>
      </c>
      <c r="J1766" t="str">
        <f>VLOOKUP($C1766,'Raw-products'!$A$2:$H$1261,MATCH(J$1,'Raw-products'!$A$1:$H$1,0))</f>
        <v>green</v>
      </c>
      <c r="K1766">
        <f>VLOOKUP($C1766,'Raw-products'!$A$2:$H$1261,MATCH(K$1,'Raw-products'!$A$1:$H$1,0))</f>
        <v>117</v>
      </c>
      <c r="L1766">
        <f>VLOOKUP($C1766,'Raw-products'!$A$2:$H$1261,MATCH(L$1,'Raw-products'!$A$1:$H$1,0))</f>
        <v>61</v>
      </c>
      <c r="M1766" s="5">
        <f t="shared" si="54"/>
        <v>7137</v>
      </c>
      <c r="N1766" cm="1">
        <f t="array" ref="N1766:Q1766">_xlfn.XLOOKUP($B1766,'Raw -orders'!$A:$A,'Raw -orders'!$B:$E)</f>
        <v>70</v>
      </c>
      <c r="O1766">
        <v>30735</v>
      </c>
      <c r="P1766" s="1">
        <v>44235</v>
      </c>
      <c r="Q1766" s="1">
        <v>44240</v>
      </c>
      <c r="R1766" t="str" cm="1">
        <f t="array" ref="R1766:Y1766">_xlfn.XLOOKUP($N1766,'Raw - customers'!$A:$A,'Raw - customers'!$B:$I)</f>
        <v>Dulcea Shrawley</v>
      </c>
      <c r="S1766" t="str">
        <v>Female</v>
      </c>
      <c r="T1766">
        <v>48</v>
      </c>
      <c r="U1766" t="str">
        <v>026 D'amore RunSuite 187</v>
      </c>
      <c r="V1766">
        <v>770</v>
      </c>
      <c r="W1766" t="str">
        <v>Codyview</v>
      </c>
      <c r="X1766" t="str">
        <v>Northern Territory</v>
      </c>
      <c r="Y1766" t="str">
        <v>Australia</v>
      </c>
      <c r="Z1766">
        <v>2</v>
      </c>
      <c r="AA1766" s="3" t="str">
        <f t="shared" si="55"/>
        <v>0 to 10</v>
      </c>
      <c r="AP1766" s="6">
        <v>70</v>
      </c>
      <c r="AQ1766" s="6" t="s">
        <v>1339</v>
      </c>
    </row>
    <row r="1767" spans="1:43" x14ac:dyDescent="0.25">
      <c r="A1767">
        <v>1765</v>
      </c>
      <c r="B1767">
        <v>358</v>
      </c>
      <c r="C1767">
        <v>620</v>
      </c>
      <c r="D1767">
        <v>112</v>
      </c>
      <c r="E1767">
        <v>1</v>
      </c>
      <c r="F1767">
        <v>112</v>
      </c>
      <c r="G1767" t="str">
        <f>VLOOKUP($C1767,'Raw-products'!$A$2:$H$1261,MATCH(G$1,'Raw-products'!$A$1:$H$1,0))</f>
        <v>Jacket</v>
      </c>
      <c r="H1767" t="str">
        <f>VLOOKUP($C1767,'Raw-products'!$A$2:$H$1261,MATCH(H$1,'Raw-products'!$A$1:$H$1,0))</f>
        <v>Cardigan</v>
      </c>
      <c r="I1767" t="str">
        <f>VLOOKUP($C1767,'Raw-products'!$A$2:$H$1261,MATCH(I$1,'Raw-products'!$A$1:$H$1,0))</f>
        <v>XS</v>
      </c>
      <c r="J1767" t="str">
        <f>VLOOKUP($C1767,'Raw-products'!$A$2:$H$1261,MATCH(J$1,'Raw-products'!$A$1:$H$1,0))</f>
        <v>indigo</v>
      </c>
      <c r="K1767">
        <f>VLOOKUP($C1767,'Raw-products'!$A$2:$H$1261,MATCH(K$1,'Raw-products'!$A$1:$H$1,0))</f>
        <v>118</v>
      </c>
      <c r="L1767">
        <f>VLOOKUP($C1767,'Raw-products'!$A$2:$H$1261,MATCH(L$1,'Raw-products'!$A$1:$H$1,0))</f>
        <v>70</v>
      </c>
      <c r="M1767" s="5">
        <f t="shared" si="54"/>
        <v>8260</v>
      </c>
      <c r="N1767" cm="1">
        <f t="array" ref="N1767:Q1767">_xlfn.XLOOKUP($B1767,'Raw -orders'!$A:$A,'Raw -orders'!$B:$E)</f>
        <v>796</v>
      </c>
      <c r="O1767">
        <v>41343</v>
      </c>
      <c r="P1767" s="1">
        <v>44293</v>
      </c>
      <c r="Q1767" s="1">
        <v>44298</v>
      </c>
      <c r="R1767" t="str" cm="1">
        <f t="array" ref="R1767:Y1767">_xlfn.XLOOKUP($N1767,'Raw - customers'!$A:$A,'Raw - customers'!$B:$I)</f>
        <v>Perry Mcaless</v>
      </c>
      <c r="S1767" t="str">
        <v>Polygender</v>
      </c>
      <c r="T1767">
        <v>26</v>
      </c>
      <c r="U1767" t="str">
        <v>082 Donnelly BoulevardSuite 569</v>
      </c>
      <c r="V1767">
        <v>7192</v>
      </c>
      <c r="W1767" t="str">
        <v>New Leah</v>
      </c>
      <c r="X1767" t="str">
        <v>Queensland</v>
      </c>
      <c r="Y1767" t="str">
        <v>Australia</v>
      </c>
      <c r="Z1767">
        <v>4</v>
      </c>
      <c r="AA1767" s="3" t="str">
        <f t="shared" si="55"/>
        <v>0 to 10</v>
      </c>
      <c r="AP1767" s="6">
        <v>796</v>
      </c>
      <c r="AQ1767" s="6" t="s">
        <v>1355</v>
      </c>
    </row>
    <row r="1768" spans="1:43" x14ac:dyDescent="0.25">
      <c r="A1768">
        <v>1766</v>
      </c>
      <c r="B1768">
        <v>358</v>
      </c>
      <c r="C1768">
        <v>385</v>
      </c>
      <c r="D1768">
        <v>119</v>
      </c>
      <c r="E1768">
        <v>3</v>
      </c>
      <c r="F1768">
        <v>357</v>
      </c>
      <c r="G1768" t="str">
        <f>VLOOKUP($C1768,'Raw-products'!$A$2:$H$1261,MATCH(G$1,'Raw-products'!$A$1:$H$1,0))</f>
        <v>Shirt</v>
      </c>
      <c r="H1768" t="str">
        <f>VLOOKUP($C1768,'Raw-products'!$A$2:$H$1261,MATCH(H$1,'Raw-products'!$A$1:$H$1,0))</f>
        <v>Casual Slim Fit</v>
      </c>
      <c r="I1768" t="str">
        <f>VLOOKUP($C1768,'Raw-products'!$A$2:$H$1261,MATCH(I$1,'Raw-products'!$A$1:$H$1,0))</f>
        <v>XS</v>
      </c>
      <c r="J1768" t="str">
        <f>VLOOKUP($C1768,'Raw-products'!$A$2:$H$1261,MATCH(J$1,'Raw-products'!$A$1:$H$1,0))</f>
        <v>red</v>
      </c>
      <c r="K1768">
        <f>VLOOKUP($C1768,'Raw-products'!$A$2:$H$1261,MATCH(K$1,'Raw-products'!$A$1:$H$1,0))</f>
        <v>113</v>
      </c>
      <c r="L1768">
        <f>VLOOKUP($C1768,'Raw-products'!$A$2:$H$1261,MATCH(L$1,'Raw-products'!$A$1:$H$1,0))</f>
        <v>49</v>
      </c>
      <c r="M1768" s="5">
        <f t="shared" si="54"/>
        <v>5537</v>
      </c>
      <c r="N1768" cm="1">
        <f t="array" ref="N1768:Q1768">_xlfn.XLOOKUP($B1768,'Raw -orders'!$A:$A,'Raw -orders'!$B:$E)</f>
        <v>796</v>
      </c>
      <c r="O1768">
        <v>41343</v>
      </c>
      <c r="P1768" s="1">
        <v>44293</v>
      </c>
      <c r="Q1768" s="1">
        <v>44298</v>
      </c>
      <c r="R1768" t="str" cm="1">
        <f t="array" ref="R1768:Y1768">_xlfn.XLOOKUP($N1768,'Raw - customers'!$A:$A,'Raw - customers'!$B:$I)</f>
        <v>Perry Mcaless</v>
      </c>
      <c r="S1768" t="str">
        <v>Polygender</v>
      </c>
      <c r="T1768">
        <v>26</v>
      </c>
      <c r="U1768" t="str">
        <v>082 Donnelly BoulevardSuite 569</v>
      </c>
      <c r="V1768">
        <v>7192</v>
      </c>
      <c r="W1768" t="str">
        <v>New Leah</v>
      </c>
      <c r="X1768" t="str">
        <v>Queensland</v>
      </c>
      <c r="Y1768" t="str">
        <v>Australia</v>
      </c>
      <c r="Z1768">
        <v>4</v>
      </c>
      <c r="AA1768" s="3" t="str">
        <f t="shared" si="55"/>
        <v>0 to 10</v>
      </c>
      <c r="AP1768" s="6">
        <v>796</v>
      </c>
      <c r="AQ1768" s="6" t="s">
        <v>1355</v>
      </c>
    </row>
    <row r="1769" spans="1:43" x14ac:dyDescent="0.25">
      <c r="A1769">
        <v>1767</v>
      </c>
      <c r="B1769">
        <v>358</v>
      </c>
      <c r="C1769">
        <v>8</v>
      </c>
      <c r="D1769">
        <v>96</v>
      </c>
      <c r="E1769">
        <v>2</v>
      </c>
      <c r="F1769">
        <v>192</v>
      </c>
      <c r="G1769" t="str">
        <f>VLOOKUP($C1769,'Raw-products'!$A$2:$H$1261,MATCH(G$1,'Raw-products'!$A$1:$H$1,0))</f>
        <v>Shirt</v>
      </c>
      <c r="H1769" t="str">
        <f>VLOOKUP($C1769,'Raw-products'!$A$2:$H$1261,MATCH(H$1,'Raw-products'!$A$1:$H$1,0))</f>
        <v>Oxford Cloth</v>
      </c>
      <c r="I1769" t="str">
        <f>VLOOKUP($C1769,'Raw-products'!$A$2:$H$1261,MATCH(I$1,'Raw-products'!$A$1:$H$1,0))</f>
        <v>L</v>
      </c>
      <c r="J1769" t="str">
        <f>VLOOKUP($C1769,'Raw-products'!$A$2:$H$1261,MATCH(J$1,'Raw-products'!$A$1:$H$1,0))</f>
        <v>orange</v>
      </c>
      <c r="K1769">
        <f>VLOOKUP($C1769,'Raw-products'!$A$2:$H$1261,MATCH(K$1,'Raw-products'!$A$1:$H$1,0))</f>
        <v>114</v>
      </c>
      <c r="L1769">
        <f>VLOOKUP($C1769,'Raw-products'!$A$2:$H$1261,MATCH(L$1,'Raw-products'!$A$1:$H$1,0))</f>
        <v>48</v>
      </c>
      <c r="M1769" s="5">
        <f t="shared" si="54"/>
        <v>5472</v>
      </c>
      <c r="N1769" cm="1">
        <f t="array" ref="N1769:Q1769">_xlfn.XLOOKUP($B1769,'Raw -orders'!$A:$A,'Raw -orders'!$B:$E)</f>
        <v>796</v>
      </c>
      <c r="O1769">
        <v>41343</v>
      </c>
      <c r="P1769" s="1">
        <v>44293</v>
      </c>
      <c r="Q1769" s="1">
        <v>44298</v>
      </c>
      <c r="R1769" t="str" cm="1">
        <f t="array" ref="R1769:Y1769">_xlfn.XLOOKUP($N1769,'Raw - customers'!$A:$A,'Raw - customers'!$B:$I)</f>
        <v>Perry Mcaless</v>
      </c>
      <c r="S1769" t="str">
        <v>Polygender</v>
      </c>
      <c r="T1769">
        <v>26</v>
      </c>
      <c r="U1769" t="str">
        <v>082 Donnelly BoulevardSuite 569</v>
      </c>
      <c r="V1769">
        <v>7192</v>
      </c>
      <c r="W1769" t="str">
        <v>New Leah</v>
      </c>
      <c r="X1769" t="str">
        <v>Queensland</v>
      </c>
      <c r="Y1769" t="str">
        <v>Australia</v>
      </c>
      <c r="Z1769">
        <v>4</v>
      </c>
      <c r="AA1769" s="3" t="str">
        <f t="shared" si="55"/>
        <v>0 to 10</v>
      </c>
      <c r="AP1769" s="6">
        <v>796</v>
      </c>
      <c r="AQ1769" s="6" t="s">
        <v>1355</v>
      </c>
    </row>
    <row r="1770" spans="1:43" x14ac:dyDescent="0.25">
      <c r="A1770">
        <v>1768</v>
      </c>
      <c r="B1770">
        <v>358</v>
      </c>
      <c r="C1770">
        <v>327</v>
      </c>
      <c r="D1770">
        <v>109</v>
      </c>
      <c r="E1770">
        <v>2</v>
      </c>
      <c r="F1770">
        <v>218</v>
      </c>
      <c r="G1770" t="str">
        <f>VLOOKUP($C1770,'Raw-products'!$A$2:$H$1261,MATCH(G$1,'Raw-products'!$A$1:$H$1,0))</f>
        <v>Shirt</v>
      </c>
      <c r="H1770" t="str">
        <f>VLOOKUP($C1770,'Raw-products'!$A$2:$H$1261,MATCH(H$1,'Raw-products'!$A$1:$H$1,0))</f>
        <v>Mandarin Collar</v>
      </c>
      <c r="I1770" t="str">
        <f>VLOOKUP($C1770,'Raw-products'!$A$2:$H$1261,MATCH(I$1,'Raw-products'!$A$1:$H$1,0))</f>
        <v>M</v>
      </c>
      <c r="J1770" t="str">
        <f>VLOOKUP($C1770,'Raw-products'!$A$2:$H$1261,MATCH(J$1,'Raw-products'!$A$1:$H$1,0))</f>
        <v>yellow</v>
      </c>
      <c r="K1770">
        <f>VLOOKUP($C1770,'Raw-products'!$A$2:$H$1261,MATCH(K$1,'Raw-products'!$A$1:$H$1,0))</f>
        <v>108</v>
      </c>
      <c r="L1770">
        <f>VLOOKUP($C1770,'Raw-products'!$A$2:$H$1261,MATCH(L$1,'Raw-products'!$A$1:$H$1,0))</f>
        <v>58</v>
      </c>
      <c r="M1770" s="5">
        <f t="shared" si="54"/>
        <v>6264</v>
      </c>
      <c r="N1770" cm="1">
        <f t="array" ref="N1770:Q1770">_xlfn.XLOOKUP($B1770,'Raw -orders'!$A:$A,'Raw -orders'!$B:$E)</f>
        <v>796</v>
      </c>
      <c r="O1770">
        <v>41343</v>
      </c>
      <c r="P1770" s="1">
        <v>44293</v>
      </c>
      <c r="Q1770" s="1">
        <v>44298</v>
      </c>
      <c r="R1770" t="str" cm="1">
        <f t="array" ref="R1770:Y1770">_xlfn.XLOOKUP($N1770,'Raw - customers'!$A:$A,'Raw - customers'!$B:$I)</f>
        <v>Perry Mcaless</v>
      </c>
      <c r="S1770" t="str">
        <v>Polygender</v>
      </c>
      <c r="T1770">
        <v>26</v>
      </c>
      <c r="U1770" t="str">
        <v>082 Donnelly BoulevardSuite 569</v>
      </c>
      <c r="V1770">
        <v>7192</v>
      </c>
      <c r="W1770" t="str">
        <v>New Leah</v>
      </c>
      <c r="X1770" t="str">
        <v>Queensland</v>
      </c>
      <c r="Y1770" t="str">
        <v>Australia</v>
      </c>
      <c r="Z1770">
        <v>4</v>
      </c>
      <c r="AA1770" s="3" t="str">
        <f t="shared" si="55"/>
        <v>0 to 10</v>
      </c>
      <c r="AP1770" s="6">
        <v>796</v>
      </c>
      <c r="AQ1770" s="6" t="s">
        <v>1355</v>
      </c>
    </row>
    <row r="1771" spans="1:43" x14ac:dyDescent="0.25">
      <c r="A1771">
        <v>1769</v>
      </c>
      <c r="B1771">
        <v>358</v>
      </c>
      <c r="C1771">
        <v>259</v>
      </c>
      <c r="D1771">
        <v>95</v>
      </c>
      <c r="E1771">
        <v>1</v>
      </c>
      <c r="F1771">
        <v>95</v>
      </c>
      <c r="G1771" t="str">
        <f>VLOOKUP($C1771,'Raw-products'!$A$2:$H$1261,MATCH(G$1,'Raw-products'!$A$1:$H$1,0))</f>
        <v>Shirt</v>
      </c>
      <c r="H1771" t="str">
        <f>VLOOKUP($C1771,'Raw-products'!$A$2:$H$1261,MATCH(H$1,'Raw-products'!$A$1:$H$1,0))</f>
        <v>Polo</v>
      </c>
      <c r="I1771" t="str">
        <f>VLOOKUP($C1771,'Raw-products'!$A$2:$H$1261,MATCH(I$1,'Raw-products'!$A$1:$H$1,0))</f>
        <v>XL</v>
      </c>
      <c r="J1771" t="str">
        <f>VLOOKUP($C1771,'Raw-products'!$A$2:$H$1261,MATCH(J$1,'Raw-products'!$A$1:$H$1,0))</f>
        <v>yellow</v>
      </c>
      <c r="K1771">
        <f>VLOOKUP($C1771,'Raw-products'!$A$2:$H$1261,MATCH(K$1,'Raw-products'!$A$1:$H$1,0))</f>
        <v>117</v>
      </c>
      <c r="L1771">
        <f>VLOOKUP($C1771,'Raw-products'!$A$2:$H$1261,MATCH(L$1,'Raw-products'!$A$1:$H$1,0))</f>
        <v>46</v>
      </c>
      <c r="M1771" s="5">
        <f t="shared" si="54"/>
        <v>5382</v>
      </c>
      <c r="N1771" cm="1">
        <f t="array" ref="N1771:Q1771">_xlfn.XLOOKUP($B1771,'Raw -orders'!$A:$A,'Raw -orders'!$B:$E)</f>
        <v>796</v>
      </c>
      <c r="O1771">
        <v>41343</v>
      </c>
      <c r="P1771" s="1">
        <v>44293</v>
      </c>
      <c r="Q1771" s="1">
        <v>44298</v>
      </c>
      <c r="R1771" t="str" cm="1">
        <f t="array" ref="R1771:Y1771">_xlfn.XLOOKUP($N1771,'Raw - customers'!$A:$A,'Raw - customers'!$B:$I)</f>
        <v>Perry Mcaless</v>
      </c>
      <c r="S1771" t="str">
        <v>Polygender</v>
      </c>
      <c r="T1771">
        <v>26</v>
      </c>
      <c r="U1771" t="str">
        <v>082 Donnelly BoulevardSuite 569</v>
      </c>
      <c r="V1771">
        <v>7192</v>
      </c>
      <c r="W1771" t="str">
        <v>New Leah</v>
      </c>
      <c r="X1771" t="str">
        <v>Queensland</v>
      </c>
      <c r="Y1771" t="str">
        <v>Australia</v>
      </c>
      <c r="Z1771">
        <v>4</v>
      </c>
      <c r="AA1771" s="3" t="str">
        <f t="shared" si="55"/>
        <v>0 to 10</v>
      </c>
      <c r="AP1771" s="6">
        <v>796</v>
      </c>
      <c r="AQ1771" s="6" t="s">
        <v>1355</v>
      </c>
    </row>
    <row r="1772" spans="1:43" x14ac:dyDescent="0.25">
      <c r="A1772">
        <v>1770</v>
      </c>
      <c r="B1772">
        <v>358</v>
      </c>
      <c r="C1772">
        <v>288</v>
      </c>
      <c r="D1772">
        <v>105</v>
      </c>
      <c r="E1772">
        <v>2</v>
      </c>
      <c r="F1772">
        <v>210</v>
      </c>
      <c r="G1772" t="str">
        <f>VLOOKUP($C1772,'Raw-products'!$A$2:$H$1261,MATCH(G$1,'Raw-products'!$A$1:$H$1,0))</f>
        <v>Shirt</v>
      </c>
      <c r="H1772" t="str">
        <f>VLOOKUP($C1772,'Raw-products'!$A$2:$H$1261,MATCH(H$1,'Raw-products'!$A$1:$H$1,0))</f>
        <v>Cuban Collar</v>
      </c>
      <c r="I1772" t="str">
        <f>VLOOKUP($C1772,'Raw-products'!$A$2:$H$1261,MATCH(I$1,'Raw-products'!$A$1:$H$1,0))</f>
        <v>L</v>
      </c>
      <c r="J1772" t="str">
        <f>VLOOKUP($C1772,'Raw-products'!$A$2:$H$1261,MATCH(J$1,'Raw-products'!$A$1:$H$1,0))</f>
        <v>orange</v>
      </c>
      <c r="K1772">
        <f>VLOOKUP($C1772,'Raw-products'!$A$2:$H$1261,MATCH(K$1,'Raw-products'!$A$1:$H$1,0))</f>
        <v>93</v>
      </c>
      <c r="L1772">
        <f>VLOOKUP($C1772,'Raw-products'!$A$2:$H$1261,MATCH(L$1,'Raw-products'!$A$1:$H$1,0))</f>
        <v>65</v>
      </c>
      <c r="M1772" s="5">
        <f t="shared" si="54"/>
        <v>6045</v>
      </c>
      <c r="N1772" cm="1">
        <f t="array" ref="N1772:Q1772">_xlfn.XLOOKUP($B1772,'Raw -orders'!$A:$A,'Raw -orders'!$B:$E)</f>
        <v>796</v>
      </c>
      <c r="O1772">
        <v>41343</v>
      </c>
      <c r="P1772" s="1">
        <v>44293</v>
      </c>
      <c r="Q1772" s="1">
        <v>44298</v>
      </c>
      <c r="R1772" t="str" cm="1">
        <f t="array" ref="R1772:Y1772">_xlfn.XLOOKUP($N1772,'Raw - customers'!$A:$A,'Raw - customers'!$B:$I)</f>
        <v>Perry Mcaless</v>
      </c>
      <c r="S1772" t="str">
        <v>Polygender</v>
      </c>
      <c r="T1772">
        <v>26</v>
      </c>
      <c r="U1772" t="str">
        <v>082 Donnelly BoulevardSuite 569</v>
      </c>
      <c r="V1772">
        <v>7192</v>
      </c>
      <c r="W1772" t="str">
        <v>New Leah</v>
      </c>
      <c r="X1772" t="str">
        <v>Queensland</v>
      </c>
      <c r="Y1772" t="str">
        <v>Australia</v>
      </c>
      <c r="Z1772">
        <v>4</v>
      </c>
      <c r="AA1772" s="3" t="str">
        <f t="shared" si="55"/>
        <v>0 to 10</v>
      </c>
      <c r="AP1772" s="6">
        <v>796</v>
      </c>
      <c r="AQ1772" s="6" t="s">
        <v>1355</v>
      </c>
    </row>
    <row r="1773" spans="1:43" x14ac:dyDescent="0.25">
      <c r="A1773">
        <v>1771</v>
      </c>
      <c r="B1773">
        <v>358</v>
      </c>
      <c r="C1773">
        <v>538</v>
      </c>
      <c r="D1773">
        <v>98</v>
      </c>
      <c r="E1773">
        <v>3</v>
      </c>
      <c r="F1773">
        <v>294</v>
      </c>
      <c r="G1773" t="str">
        <f>VLOOKUP($C1773,'Raw-products'!$A$2:$H$1261,MATCH(G$1,'Raw-products'!$A$1:$H$1,0))</f>
        <v>Jacket</v>
      </c>
      <c r="H1773" t="str">
        <f>VLOOKUP($C1773,'Raw-products'!$A$2:$H$1261,MATCH(H$1,'Raw-products'!$A$1:$H$1,0))</f>
        <v>Leather</v>
      </c>
      <c r="I1773" t="str">
        <f>VLOOKUP($C1773,'Raw-products'!$A$2:$H$1261,MATCH(I$1,'Raw-products'!$A$1:$H$1,0))</f>
        <v>L</v>
      </c>
      <c r="J1773" t="str">
        <f>VLOOKUP($C1773,'Raw-products'!$A$2:$H$1261,MATCH(J$1,'Raw-products'!$A$1:$H$1,0))</f>
        <v>yellow</v>
      </c>
      <c r="K1773">
        <f>VLOOKUP($C1773,'Raw-products'!$A$2:$H$1261,MATCH(K$1,'Raw-products'!$A$1:$H$1,0))</f>
        <v>113</v>
      </c>
      <c r="L1773">
        <f>VLOOKUP($C1773,'Raw-products'!$A$2:$H$1261,MATCH(L$1,'Raw-products'!$A$1:$H$1,0))</f>
        <v>45</v>
      </c>
      <c r="M1773" s="5">
        <f t="shared" si="54"/>
        <v>5085</v>
      </c>
      <c r="N1773" cm="1">
        <f t="array" ref="N1773:Q1773">_xlfn.XLOOKUP($B1773,'Raw -orders'!$A:$A,'Raw -orders'!$B:$E)</f>
        <v>796</v>
      </c>
      <c r="O1773">
        <v>41343</v>
      </c>
      <c r="P1773" s="1">
        <v>44293</v>
      </c>
      <c r="Q1773" s="1">
        <v>44298</v>
      </c>
      <c r="R1773" t="str" cm="1">
        <f t="array" ref="R1773:Y1773">_xlfn.XLOOKUP($N1773,'Raw - customers'!$A:$A,'Raw - customers'!$B:$I)</f>
        <v>Perry Mcaless</v>
      </c>
      <c r="S1773" t="str">
        <v>Polygender</v>
      </c>
      <c r="T1773">
        <v>26</v>
      </c>
      <c r="U1773" t="str">
        <v>082 Donnelly BoulevardSuite 569</v>
      </c>
      <c r="V1773">
        <v>7192</v>
      </c>
      <c r="W1773" t="str">
        <v>New Leah</v>
      </c>
      <c r="X1773" t="str">
        <v>Queensland</v>
      </c>
      <c r="Y1773" t="str">
        <v>Australia</v>
      </c>
      <c r="Z1773">
        <v>4</v>
      </c>
      <c r="AA1773" s="3" t="str">
        <f t="shared" si="55"/>
        <v>0 to 10</v>
      </c>
      <c r="AP1773" s="6">
        <v>796</v>
      </c>
      <c r="AQ1773" s="6" t="s">
        <v>1355</v>
      </c>
    </row>
    <row r="1774" spans="1:43" x14ac:dyDescent="0.25">
      <c r="A1774">
        <v>1772</v>
      </c>
      <c r="B1774">
        <v>358</v>
      </c>
      <c r="C1774">
        <v>94</v>
      </c>
      <c r="D1774">
        <v>118</v>
      </c>
      <c r="E1774">
        <v>3</v>
      </c>
      <c r="F1774">
        <v>354</v>
      </c>
      <c r="G1774" t="str">
        <f>VLOOKUP($C1774,'Raw-products'!$A$2:$H$1261,MATCH(G$1,'Raw-products'!$A$1:$H$1,0))</f>
        <v>Shirt</v>
      </c>
      <c r="H1774" t="str">
        <f>VLOOKUP($C1774,'Raw-products'!$A$2:$H$1261,MATCH(H$1,'Raw-products'!$A$1:$H$1,0))</f>
        <v>Flannel</v>
      </c>
      <c r="I1774" t="str">
        <f>VLOOKUP($C1774,'Raw-products'!$A$2:$H$1261,MATCH(I$1,'Raw-products'!$A$1:$H$1,0))</f>
        <v>XL</v>
      </c>
      <c r="J1774" t="str">
        <f>VLOOKUP($C1774,'Raw-products'!$A$2:$H$1261,MATCH(J$1,'Raw-products'!$A$1:$H$1,0))</f>
        <v>blue</v>
      </c>
      <c r="K1774">
        <f>VLOOKUP($C1774,'Raw-products'!$A$2:$H$1261,MATCH(K$1,'Raw-products'!$A$1:$H$1,0))</f>
        <v>96</v>
      </c>
      <c r="L1774">
        <f>VLOOKUP($C1774,'Raw-products'!$A$2:$H$1261,MATCH(L$1,'Raw-products'!$A$1:$H$1,0))</f>
        <v>61</v>
      </c>
      <c r="M1774" s="5">
        <f t="shared" si="54"/>
        <v>5856</v>
      </c>
      <c r="N1774" cm="1">
        <f t="array" ref="N1774:Q1774">_xlfn.XLOOKUP($B1774,'Raw -orders'!$A:$A,'Raw -orders'!$B:$E)</f>
        <v>796</v>
      </c>
      <c r="O1774">
        <v>41343</v>
      </c>
      <c r="P1774" s="1">
        <v>44293</v>
      </c>
      <c r="Q1774" s="1">
        <v>44298</v>
      </c>
      <c r="R1774" t="str" cm="1">
        <f t="array" ref="R1774:Y1774">_xlfn.XLOOKUP($N1774,'Raw - customers'!$A:$A,'Raw - customers'!$B:$I)</f>
        <v>Perry Mcaless</v>
      </c>
      <c r="S1774" t="str">
        <v>Polygender</v>
      </c>
      <c r="T1774">
        <v>26</v>
      </c>
      <c r="U1774" t="str">
        <v>082 Donnelly BoulevardSuite 569</v>
      </c>
      <c r="V1774">
        <v>7192</v>
      </c>
      <c r="W1774" t="str">
        <v>New Leah</v>
      </c>
      <c r="X1774" t="str">
        <v>Queensland</v>
      </c>
      <c r="Y1774" t="str">
        <v>Australia</v>
      </c>
      <c r="Z1774">
        <v>4</v>
      </c>
      <c r="AA1774" s="3" t="str">
        <f t="shared" si="55"/>
        <v>0 to 10</v>
      </c>
      <c r="AP1774" s="6">
        <v>796</v>
      </c>
      <c r="AQ1774" s="6" t="s">
        <v>1355</v>
      </c>
    </row>
    <row r="1775" spans="1:43" x14ac:dyDescent="0.25">
      <c r="A1775">
        <v>1773</v>
      </c>
      <c r="B1775">
        <v>358</v>
      </c>
      <c r="C1775">
        <v>6</v>
      </c>
      <c r="D1775">
        <v>96</v>
      </c>
      <c r="E1775">
        <v>2</v>
      </c>
      <c r="F1775">
        <v>192</v>
      </c>
      <c r="G1775" t="str">
        <f>VLOOKUP($C1775,'Raw-products'!$A$2:$H$1261,MATCH(G$1,'Raw-products'!$A$1:$H$1,0))</f>
        <v>Shirt</v>
      </c>
      <c r="H1775" t="str">
        <f>VLOOKUP($C1775,'Raw-products'!$A$2:$H$1261,MATCH(H$1,'Raw-products'!$A$1:$H$1,0))</f>
        <v>Oxford Cloth</v>
      </c>
      <c r="I1775" t="str">
        <f>VLOOKUP($C1775,'Raw-products'!$A$2:$H$1261,MATCH(I$1,'Raw-products'!$A$1:$H$1,0))</f>
        <v>S</v>
      </c>
      <c r="J1775" t="str">
        <f>VLOOKUP($C1775,'Raw-products'!$A$2:$H$1261,MATCH(J$1,'Raw-products'!$A$1:$H$1,0))</f>
        <v>orange</v>
      </c>
      <c r="K1775">
        <f>VLOOKUP($C1775,'Raw-products'!$A$2:$H$1261,MATCH(K$1,'Raw-products'!$A$1:$H$1,0))</f>
        <v>114</v>
      </c>
      <c r="L1775">
        <f>VLOOKUP($C1775,'Raw-products'!$A$2:$H$1261,MATCH(L$1,'Raw-products'!$A$1:$H$1,0))</f>
        <v>72</v>
      </c>
      <c r="M1775" s="5">
        <f t="shared" si="54"/>
        <v>8208</v>
      </c>
      <c r="N1775" cm="1">
        <f t="array" ref="N1775:Q1775">_xlfn.XLOOKUP($B1775,'Raw -orders'!$A:$A,'Raw -orders'!$B:$E)</f>
        <v>796</v>
      </c>
      <c r="O1775">
        <v>41343</v>
      </c>
      <c r="P1775" s="1">
        <v>44293</v>
      </c>
      <c r="Q1775" s="1">
        <v>44298</v>
      </c>
      <c r="R1775" t="str" cm="1">
        <f t="array" ref="R1775:Y1775">_xlfn.XLOOKUP($N1775,'Raw - customers'!$A:$A,'Raw - customers'!$B:$I)</f>
        <v>Perry Mcaless</v>
      </c>
      <c r="S1775" t="str">
        <v>Polygender</v>
      </c>
      <c r="T1775">
        <v>26</v>
      </c>
      <c r="U1775" t="str">
        <v>082 Donnelly BoulevardSuite 569</v>
      </c>
      <c r="V1775">
        <v>7192</v>
      </c>
      <c r="W1775" t="str">
        <v>New Leah</v>
      </c>
      <c r="X1775" t="str">
        <v>Queensland</v>
      </c>
      <c r="Y1775" t="str">
        <v>Australia</v>
      </c>
      <c r="Z1775">
        <v>4</v>
      </c>
      <c r="AA1775" s="3" t="str">
        <f t="shared" si="55"/>
        <v>0 to 10</v>
      </c>
      <c r="AP1775" s="6">
        <v>796</v>
      </c>
      <c r="AQ1775" s="6" t="s">
        <v>1355</v>
      </c>
    </row>
    <row r="1776" spans="1:43" x14ac:dyDescent="0.25">
      <c r="A1776">
        <v>1774</v>
      </c>
      <c r="B1776">
        <v>359</v>
      </c>
      <c r="C1776">
        <v>222</v>
      </c>
      <c r="D1776">
        <v>106</v>
      </c>
      <c r="E1776">
        <v>3</v>
      </c>
      <c r="F1776">
        <v>318</v>
      </c>
      <c r="G1776" t="str">
        <f>VLOOKUP($C1776,'Raw-products'!$A$2:$H$1261,MATCH(G$1,'Raw-products'!$A$1:$H$1,0))</f>
        <v>Shirt</v>
      </c>
      <c r="H1776" t="str">
        <f>VLOOKUP($C1776,'Raw-products'!$A$2:$H$1261,MATCH(H$1,'Raw-products'!$A$1:$H$1,0))</f>
        <v>Chambray</v>
      </c>
      <c r="I1776" t="str">
        <f>VLOOKUP($C1776,'Raw-products'!$A$2:$H$1261,MATCH(I$1,'Raw-products'!$A$1:$H$1,0))</f>
        <v>M</v>
      </c>
      <c r="J1776" t="str">
        <f>VLOOKUP($C1776,'Raw-products'!$A$2:$H$1261,MATCH(J$1,'Raw-products'!$A$1:$H$1,0))</f>
        <v>yellow</v>
      </c>
      <c r="K1776">
        <f>VLOOKUP($C1776,'Raw-products'!$A$2:$H$1261,MATCH(K$1,'Raw-products'!$A$1:$H$1,0))</f>
        <v>105</v>
      </c>
      <c r="L1776">
        <f>VLOOKUP($C1776,'Raw-products'!$A$2:$H$1261,MATCH(L$1,'Raw-products'!$A$1:$H$1,0))</f>
        <v>62</v>
      </c>
      <c r="M1776" s="5">
        <f t="shared" si="54"/>
        <v>6510</v>
      </c>
      <c r="N1776" cm="1">
        <f t="array" ref="N1776:Q1776">_xlfn.XLOOKUP($B1776,'Raw -orders'!$A:$A,'Raw -orders'!$B:$E)</f>
        <v>661</v>
      </c>
      <c r="O1776">
        <v>47911</v>
      </c>
      <c r="P1776" s="1">
        <v>44332</v>
      </c>
      <c r="Q1776" s="1">
        <v>44347</v>
      </c>
      <c r="R1776" t="str" cm="1">
        <f t="array" ref="R1776:Y1776">_xlfn.XLOOKUP($N1776,'Raw - customers'!$A:$A,'Raw - customers'!$B:$I)</f>
        <v>Engracia Abilowitz</v>
      </c>
      <c r="S1776" t="str">
        <v>Male</v>
      </c>
      <c r="T1776">
        <v>45</v>
      </c>
      <c r="U1776" t="str">
        <v>4317 Holly CourtSuite 716</v>
      </c>
      <c r="V1776">
        <v>1431</v>
      </c>
      <c r="W1776" t="str">
        <v>North Beau</v>
      </c>
      <c r="X1776" t="str">
        <v>Western Australia</v>
      </c>
      <c r="Y1776" t="str">
        <v>Australia</v>
      </c>
      <c r="Z1776">
        <v>5</v>
      </c>
      <c r="AA1776" s="3" t="str">
        <f t="shared" si="55"/>
        <v>10 to 20</v>
      </c>
      <c r="AP1776" s="6">
        <v>661</v>
      </c>
      <c r="AQ1776" s="6" t="s">
        <v>1377</v>
      </c>
    </row>
    <row r="1777" spans="1:43" x14ac:dyDescent="0.25">
      <c r="A1777">
        <v>1775</v>
      </c>
      <c r="B1777">
        <v>359</v>
      </c>
      <c r="C1777">
        <v>694</v>
      </c>
      <c r="D1777">
        <v>113</v>
      </c>
      <c r="E1777">
        <v>2</v>
      </c>
      <c r="F1777">
        <v>226</v>
      </c>
      <c r="G1777" t="str">
        <f>VLOOKUP($C1777,'Raw-products'!$A$2:$H$1261,MATCH(G$1,'Raw-products'!$A$1:$H$1,0))</f>
        <v>Jacket</v>
      </c>
      <c r="H1777" t="str">
        <f>VLOOKUP($C1777,'Raw-products'!$A$2:$H$1261,MATCH(H$1,'Raw-products'!$A$1:$H$1,0))</f>
        <v>Parka</v>
      </c>
      <c r="I1777" t="str">
        <f>VLOOKUP($C1777,'Raw-products'!$A$2:$H$1261,MATCH(I$1,'Raw-products'!$A$1:$H$1,0))</f>
        <v>XL</v>
      </c>
      <c r="J1777" t="str">
        <f>VLOOKUP($C1777,'Raw-products'!$A$2:$H$1261,MATCH(J$1,'Raw-products'!$A$1:$H$1,0))</f>
        <v>indigo</v>
      </c>
      <c r="K1777">
        <f>VLOOKUP($C1777,'Raw-products'!$A$2:$H$1261,MATCH(K$1,'Raw-products'!$A$1:$H$1,0))</f>
        <v>119</v>
      </c>
      <c r="L1777">
        <f>VLOOKUP($C1777,'Raw-products'!$A$2:$H$1261,MATCH(L$1,'Raw-products'!$A$1:$H$1,0))</f>
        <v>78</v>
      </c>
      <c r="M1777" s="5">
        <f t="shared" si="54"/>
        <v>9282</v>
      </c>
      <c r="N1777" cm="1">
        <f t="array" ref="N1777:Q1777">_xlfn.XLOOKUP($B1777,'Raw -orders'!$A:$A,'Raw -orders'!$B:$E)</f>
        <v>661</v>
      </c>
      <c r="O1777">
        <v>47911</v>
      </c>
      <c r="P1777" s="1">
        <v>44332</v>
      </c>
      <c r="Q1777" s="1">
        <v>44347</v>
      </c>
      <c r="R1777" t="str" cm="1">
        <f t="array" ref="R1777:Y1777">_xlfn.XLOOKUP($N1777,'Raw - customers'!$A:$A,'Raw - customers'!$B:$I)</f>
        <v>Engracia Abilowitz</v>
      </c>
      <c r="S1777" t="str">
        <v>Male</v>
      </c>
      <c r="T1777">
        <v>45</v>
      </c>
      <c r="U1777" t="str">
        <v>4317 Holly CourtSuite 716</v>
      </c>
      <c r="V1777">
        <v>1431</v>
      </c>
      <c r="W1777" t="str">
        <v>North Beau</v>
      </c>
      <c r="X1777" t="str">
        <v>Western Australia</v>
      </c>
      <c r="Y1777" t="str">
        <v>Australia</v>
      </c>
      <c r="Z1777">
        <v>5</v>
      </c>
      <c r="AA1777" s="3" t="str">
        <f t="shared" si="55"/>
        <v>10 to 20</v>
      </c>
      <c r="AP1777" s="6">
        <v>661</v>
      </c>
      <c r="AQ1777" s="6" t="s">
        <v>1377</v>
      </c>
    </row>
    <row r="1778" spans="1:43" x14ac:dyDescent="0.25">
      <c r="A1778">
        <v>1776</v>
      </c>
      <c r="B1778">
        <v>359</v>
      </c>
      <c r="C1778">
        <v>1069</v>
      </c>
      <c r="D1778">
        <v>93</v>
      </c>
      <c r="E1778">
        <v>1</v>
      </c>
      <c r="F1778">
        <v>93</v>
      </c>
      <c r="G1778" t="str">
        <f>VLOOKUP($C1778,'Raw-products'!$A$2:$H$1261,MATCH(G$1,'Raw-products'!$A$1:$H$1,0))</f>
        <v>Trousers</v>
      </c>
      <c r="H1778" t="str">
        <f>VLOOKUP($C1778,'Raw-products'!$A$2:$H$1261,MATCH(H$1,'Raw-products'!$A$1:$H$1,0))</f>
        <v>Joggers</v>
      </c>
      <c r="I1778" t="str">
        <f>VLOOKUP($C1778,'Raw-products'!$A$2:$H$1261,MATCH(I$1,'Raw-products'!$A$1:$H$1,0))</f>
        <v>XL</v>
      </c>
      <c r="J1778" t="str">
        <f>VLOOKUP($C1778,'Raw-products'!$A$2:$H$1261,MATCH(J$1,'Raw-products'!$A$1:$H$1,0))</f>
        <v>green</v>
      </c>
      <c r="K1778">
        <f>VLOOKUP($C1778,'Raw-products'!$A$2:$H$1261,MATCH(K$1,'Raw-products'!$A$1:$H$1,0))</f>
        <v>94</v>
      </c>
      <c r="L1778">
        <f>VLOOKUP($C1778,'Raw-products'!$A$2:$H$1261,MATCH(L$1,'Raw-products'!$A$1:$H$1,0))</f>
        <v>56</v>
      </c>
      <c r="M1778" s="5">
        <f t="shared" si="54"/>
        <v>5264</v>
      </c>
      <c r="N1778" cm="1">
        <f t="array" ref="N1778:Q1778">_xlfn.XLOOKUP($B1778,'Raw -orders'!$A:$A,'Raw -orders'!$B:$E)</f>
        <v>661</v>
      </c>
      <c r="O1778">
        <v>47911</v>
      </c>
      <c r="P1778" s="1">
        <v>44332</v>
      </c>
      <c r="Q1778" s="1">
        <v>44347</v>
      </c>
      <c r="R1778" t="str" cm="1">
        <f t="array" ref="R1778:Y1778">_xlfn.XLOOKUP($N1778,'Raw - customers'!$A:$A,'Raw - customers'!$B:$I)</f>
        <v>Engracia Abilowitz</v>
      </c>
      <c r="S1778" t="str">
        <v>Male</v>
      </c>
      <c r="T1778">
        <v>45</v>
      </c>
      <c r="U1778" t="str">
        <v>4317 Holly CourtSuite 716</v>
      </c>
      <c r="V1778">
        <v>1431</v>
      </c>
      <c r="W1778" t="str">
        <v>North Beau</v>
      </c>
      <c r="X1778" t="str">
        <v>Western Australia</v>
      </c>
      <c r="Y1778" t="str">
        <v>Australia</v>
      </c>
      <c r="Z1778">
        <v>5</v>
      </c>
      <c r="AA1778" s="3" t="str">
        <f t="shared" si="55"/>
        <v>10 to 20</v>
      </c>
      <c r="AP1778" s="6">
        <v>661</v>
      </c>
      <c r="AQ1778" s="6" t="s">
        <v>1377</v>
      </c>
    </row>
    <row r="1779" spans="1:43" x14ac:dyDescent="0.25">
      <c r="A1779">
        <v>1777</v>
      </c>
      <c r="B1779">
        <v>359</v>
      </c>
      <c r="C1779">
        <v>1193</v>
      </c>
      <c r="D1779">
        <v>105</v>
      </c>
      <c r="E1779">
        <v>1</v>
      </c>
      <c r="F1779">
        <v>105</v>
      </c>
      <c r="G1779" t="str">
        <f>VLOOKUP($C1779,'Raw-products'!$A$2:$H$1261,MATCH(G$1,'Raw-products'!$A$1:$H$1,0))</f>
        <v>Trousers</v>
      </c>
      <c r="H1779" t="str">
        <f>VLOOKUP($C1779,'Raw-products'!$A$2:$H$1261,MATCH(H$1,'Raw-products'!$A$1:$H$1,0))</f>
        <v>Pleated</v>
      </c>
      <c r="I1779" t="str">
        <f>VLOOKUP($C1779,'Raw-products'!$A$2:$H$1261,MATCH(I$1,'Raw-products'!$A$1:$H$1,0))</f>
        <v>L</v>
      </c>
      <c r="J1779" t="str">
        <f>VLOOKUP($C1779,'Raw-products'!$A$2:$H$1261,MATCH(J$1,'Raw-products'!$A$1:$H$1,0))</f>
        <v>red</v>
      </c>
      <c r="K1779">
        <f>VLOOKUP($C1779,'Raw-products'!$A$2:$H$1261,MATCH(K$1,'Raw-products'!$A$1:$H$1,0))</f>
        <v>90</v>
      </c>
      <c r="L1779">
        <f>VLOOKUP($C1779,'Raw-products'!$A$2:$H$1261,MATCH(L$1,'Raw-products'!$A$1:$H$1,0))</f>
        <v>70</v>
      </c>
      <c r="M1779" s="5">
        <f t="shared" si="54"/>
        <v>6300</v>
      </c>
      <c r="N1779" cm="1">
        <f t="array" ref="N1779:Q1779">_xlfn.XLOOKUP($B1779,'Raw -orders'!$A:$A,'Raw -orders'!$B:$E)</f>
        <v>661</v>
      </c>
      <c r="O1779">
        <v>47911</v>
      </c>
      <c r="P1779" s="1">
        <v>44332</v>
      </c>
      <c r="Q1779" s="1">
        <v>44347</v>
      </c>
      <c r="R1779" t="str" cm="1">
        <f t="array" ref="R1779:Y1779">_xlfn.XLOOKUP($N1779,'Raw - customers'!$A:$A,'Raw - customers'!$B:$I)</f>
        <v>Engracia Abilowitz</v>
      </c>
      <c r="S1779" t="str">
        <v>Male</v>
      </c>
      <c r="T1779">
        <v>45</v>
      </c>
      <c r="U1779" t="str">
        <v>4317 Holly CourtSuite 716</v>
      </c>
      <c r="V1779">
        <v>1431</v>
      </c>
      <c r="W1779" t="str">
        <v>North Beau</v>
      </c>
      <c r="X1779" t="str">
        <v>Western Australia</v>
      </c>
      <c r="Y1779" t="str">
        <v>Australia</v>
      </c>
      <c r="Z1779">
        <v>5</v>
      </c>
      <c r="AA1779" s="3" t="str">
        <f t="shared" si="55"/>
        <v>10 to 20</v>
      </c>
      <c r="AP1779" s="6">
        <v>661</v>
      </c>
      <c r="AQ1779" s="6" t="s">
        <v>1377</v>
      </c>
    </row>
    <row r="1780" spans="1:43" x14ac:dyDescent="0.25">
      <c r="A1780">
        <v>1778</v>
      </c>
      <c r="B1780">
        <v>360</v>
      </c>
      <c r="C1780">
        <v>1053</v>
      </c>
      <c r="D1780">
        <v>93</v>
      </c>
      <c r="E1780">
        <v>2</v>
      </c>
      <c r="F1780">
        <v>186</v>
      </c>
      <c r="G1780" t="str">
        <f>VLOOKUP($C1780,'Raw-products'!$A$2:$H$1261,MATCH(G$1,'Raw-products'!$A$1:$H$1,0))</f>
        <v>Trousers</v>
      </c>
      <c r="H1780" t="str">
        <f>VLOOKUP($C1780,'Raw-products'!$A$2:$H$1261,MATCH(H$1,'Raw-products'!$A$1:$H$1,0))</f>
        <v>Joggers</v>
      </c>
      <c r="I1780" t="str">
        <f>VLOOKUP($C1780,'Raw-products'!$A$2:$H$1261,MATCH(I$1,'Raw-products'!$A$1:$H$1,0))</f>
        <v>L</v>
      </c>
      <c r="J1780" t="str">
        <f>VLOOKUP($C1780,'Raw-products'!$A$2:$H$1261,MATCH(J$1,'Raw-products'!$A$1:$H$1,0))</f>
        <v>red</v>
      </c>
      <c r="K1780">
        <f>VLOOKUP($C1780,'Raw-products'!$A$2:$H$1261,MATCH(K$1,'Raw-products'!$A$1:$H$1,0))</f>
        <v>94</v>
      </c>
      <c r="L1780">
        <f>VLOOKUP($C1780,'Raw-products'!$A$2:$H$1261,MATCH(L$1,'Raw-products'!$A$1:$H$1,0))</f>
        <v>63</v>
      </c>
      <c r="M1780" s="5">
        <f t="shared" si="54"/>
        <v>5922</v>
      </c>
      <c r="N1780" cm="1">
        <f t="array" ref="N1780:Q1780">_xlfn.XLOOKUP($B1780,'Raw -orders'!$A:$A,'Raw -orders'!$B:$E)</f>
        <v>870</v>
      </c>
      <c r="O1780">
        <v>45309</v>
      </c>
      <c r="P1780" s="1">
        <v>44411</v>
      </c>
      <c r="Q1780" s="1">
        <v>44416</v>
      </c>
      <c r="R1780" t="str" cm="1">
        <f t="array" ref="R1780:Y1780">_xlfn.XLOOKUP($N1780,'Raw - customers'!$A:$A,'Raw - customers'!$B:$I)</f>
        <v>Lorenzo Dutch</v>
      </c>
      <c r="S1780" t="str">
        <v>Genderfluid</v>
      </c>
      <c r="T1780">
        <v>49</v>
      </c>
      <c r="U1780" t="str">
        <v>81 Heidi MeadowSuite 615</v>
      </c>
      <c r="V1780">
        <v>201</v>
      </c>
      <c r="W1780" t="str">
        <v>Lake Ashleyhaven</v>
      </c>
      <c r="X1780" t="str">
        <v>Queensland</v>
      </c>
      <c r="Y1780" t="str">
        <v>Australia</v>
      </c>
      <c r="Z1780">
        <v>8</v>
      </c>
      <c r="AA1780" s="3" t="str">
        <f t="shared" si="55"/>
        <v>0 to 10</v>
      </c>
      <c r="AP1780" s="6">
        <v>870</v>
      </c>
      <c r="AQ1780" s="6" t="s">
        <v>1355</v>
      </c>
    </row>
    <row r="1781" spans="1:43" x14ac:dyDescent="0.25">
      <c r="A1781">
        <v>1779</v>
      </c>
      <c r="B1781">
        <v>360</v>
      </c>
      <c r="C1781">
        <v>913</v>
      </c>
      <c r="D1781">
        <v>96</v>
      </c>
      <c r="E1781">
        <v>2</v>
      </c>
      <c r="F1781">
        <v>192</v>
      </c>
      <c r="G1781" t="str">
        <f>VLOOKUP($C1781,'Raw-products'!$A$2:$H$1261,MATCH(G$1,'Raw-products'!$A$1:$H$1,0))</f>
        <v>Trousers</v>
      </c>
      <c r="H1781" t="str">
        <f>VLOOKUP($C1781,'Raw-products'!$A$2:$H$1261,MATCH(H$1,'Raw-products'!$A$1:$H$1,0))</f>
        <v>Drawstring</v>
      </c>
      <c r="I1781" t="str">
        <f>VLOOKUP($C1781,'Raw-products'!$A$2:$H$1261,MATCH(I$1,'Raw-products'!$A$1:$H$1,0))</f>
        <v>L</v>
      </c>
      <c r="J1781" t="str">
        <f>VLOOKUP($C1781,'Raw-products'!$A$2:$H$1261,MATCH(J$1,'Raw-products'!$A$1:$H$1,0))</f>
        <v>red</v>
      </c>
      <c r="K1781">
        <f>VLOOKUP($C1781,'Raw-products'!$A$2:$H$1261,MATCH(K$1,'Raw-products'!$A$1:$H$1,0))</f>
        <v>104</v>
      </c>
      <c r="L1781">
        <f>VLOOKUP($C1781,'Raw-products'!$A$2:$H$1261,MATCH(L$1,'Raw-products'!$A$1:$H$1,0))</f>
        <v>73</v>
      </c>
      <c r="M1781" s="5">
        <f t="shared" si="54"/>
        <v>7592</v>
      </c>
      <c r="N1781" cm="1">
        <f t="array" ref="N1781:Q1781">_xlfn.XLOOKUP($B1781,'Raw -orders'!$A:$A,'Raw -orders'!$B:$E)</f>
        <v>870</v>
      </c>
      <c r="O1781">
        <v>45309</v>
      </c>
      <c r="P1781" s="1">
        <v>44411</v>
      </c>
      <c r="Q1781" s="1">
        <v>44416</v>
      </c>
      <c r="R1781" t="str" cm="1">
        <f t="array" ref="R1781:Y1781">_xlfn.XLOOKUP($N1781,'Raw - customers'!$A:$A,'Raw - customers'!$B:$I)</f>
        <v>Lorenzo Dutch</v>
      </c>
      <c r="S1781" t="str">
        <v>Genderfluid</v>
      </c>
      <c r="T1781">
        <v>49</v>
      </c>
      <c r="U1781" t="str">
        <v>81 Heidi MeadowSuite 615</v>
      </c>
      <c r="V1781">
        <v>201</v>
      </c>
      <c r="W1781" t="str">
        <v>Lake Ashleyhaven</v>
      </c>
      <c r="X1781" t="str">
        <v>Queensland</v>
      </c>
      <c r="Y1781" t="str">
        <v>Australia</v>
      </c>
      <c r="Z1781">
        <v>8</v>
      </c>
      <c r="AA1781" s="3" t="str">
        <f t="shared" si="55"/>
        <v>0 to 10</v>
      </c>
      <c r="AP1781" s="6">
        <v>870</v>
      </c>
      <c r="AQ1781" s="6" t="s">
        <v>1355</v>
      </c>
    </row>
    <row r="1782" spans="1:43" x14ac:dyDescent="0.25">
      <c r="A1782">
        <v>1780</v>
      </c>
      <c r="B1782">
        <v>360</v>
      </c>
      <c r="C1782">
        <v>98</v>
      </c>
      <c r="D1782">
        <v>118</v>
      </c>
      <c r="E1782">
        <v>2</v>
      </c>
      <c r="F1782">
        <v>236</v>
      </c>
      <c r="G1782" t="str">
        <f>VLOOKUP($C1782,'Raw-products'!$A$2:$H$1261,MATCH(G$1,'Raw-products'!$A$1:$H$1,0))</f>
        <v>Shirt</v>
      </c>
      <c r="H1782" t="str">
        <f>VLOOKUP($C1782,'Raw-products'!$A$2:$H$1261,MATCH(H$1,'Raw-products'!$A$1:$H$1,0))</f>
        <v>Flannel</v>
      </c>
      <c r="I1782" t="str">
        <f>VLOOKUP($C1782,'Raw-products'!$A$2:$H$1261,MATCH(I$1,'Raw-products'!$A$1:$H$1,0))</f>
        <v>L</v>
      </c>
      <c r="J1782" t="str">
        <f>VLOOKUP($C1782,'Raw-products'!$A$2:$H$1261,MATCH(J$1,'Raw-products'!$A$1:$H$1,0))</f>
        <v>indigo</v>
      </c>
      <c r="K1782">
        <f>VLOOKUP($C1782,'Raw-products'!$A$2:$H$1261,MATCH(K$1,'Raw-products'!$A$1:$H$1,0))</f>
        <v>96</v>
      </c>
      <c r="L1782">
        <f>VLOOKUP($C1782,'Raw-products'!$A$2:$H$1261,MATCH(L$1,'Raw-products'!$A$1:$H$1,0))</f>
        <v>62</v>
      </c>
      <c r="M1782" s="5">
        <f t="shared" si="54"/>
        <v>5952</v>
      </c>
      <c r="N1782" cm="1">
        <f t="array" ref="N1782:Q1782">_xlfn.XLOOKUP($B1782,'Raw -orders'!$A:$A,'Raw -orders'!$B:$E)</f>
        <v>870</v>
      </c>
      <c r="O1782">
        <v>45309</v>
      </c>
      <c r="P1782" s="1">
        <v>44411</v>
      </c>
      <c r="Q1782" s="1">
        <v>44416</v>
      </c>
      <c r="R1782" t="str" cm="1">
        <f t="array" ref="R1782:Y1782">_xlfn.XLOOKUP($N1782,'Raw - customers'!$A:$A,'Raw - customers'!$B:$I)</f>
        <v>Lorenzo Dutch</v>
      </c>
      <c r="S1782" t="str">
        <v>Genderfluid</v>
      </c>
      <c r="T1782">
        <v>49</v>
      </c>
      <c r="U1782" t="str">
        <v>81 Heidi MeadowSuite 615</v>
      </c>
      <c r="V1782">
        <v>201</v>
      </c>
      <c r="W1782" t="str">
        <v>Lake Ashleyhaven</v>
      </c>
      <c r="X1782" t="str">
        <v>Queensland</v>
      </c>
      <c r="Y1782" t="str">
        <v>Australia</v>
      </c>
      <c r="Z1782">
        <v>8</v>
      </c>
      <c r="AA1782" s="3" t="str">
        <f t="shared" si="55"/>
        <v>0 to 10</v>
      </c>
      <c r="AP1782" s="6">
        <v>870</v>
      </c>
      <c r="AQ1782" s="6" t="s">
        <v>1355</v>
      </c>
    </row>
    <row r="1783" spans="1:43" x14ac:dyDescent="0.25">
      <c r="A1783">
        <v>1781</v>
      </c>
      <c r="B1783">
        <v>361</v>
      </c>
      <c r="C1783">
        <v>465</v>
      </c>
      <c r="D1783">
        <v>118</v>
      </c>
      <c r="E1783">
        <v>3</v>
      </c>
      <c r="F1783">
        <v>354</v>
      </c>
      <c r="G1783" t="str">
        <f>VLOOKUP($C1783,'Raw-products'!$A$2:$H$1261,MATCH(G$1,'Raw-products'!$A$1:$H$1,0))</f>
        <v>Jacket</v>
      </c>
      <c r="H1783" t="str">
        <f>VLOOKUP($C1783,'Raw-products'!$A$2:$H$1261,MATCH(H$1,'Raw-products'!$A$1:$H$1,0))</f>
        <v>Puffer</v>
      </c>
      <c r="I1783" t="str">
        <f>VLOOKUP($C1783,'Raw-products'!$A$2:$H$1261,MATCH(I$1,'Raw-products'!$A$1:$H$1,0))</f>
        <v>XS</v>
      </c>
      <c r="J1783" t="str">
        <f>VLOOKUP($C1783,'Raw-products'!$A$2:$H$1261,MATCH(J$1,'Raw-products'!$A$1:$H$1,0))</f>
        <v>yellow</v>
      </c>
      <c r="K1783">
        <f>VLOOKUP($C1783,'Raw-products'!$A$2:$H$1261,MATCH(K$1,'Raw-products'!$A$1:$H$1,0))</f>
        <v>110</v>
      </c>
      <c r="L1783">
        <f>VLOOKUP($C1783,'Raw-products'!$A$2:$H$1261,MATCH(L$1,'Raw-products'!$A$1:$H$1,0))</f>
        <v>55</v>
      </c>
      <c r="M1783" s="5">
        <f t="shared" si="54"/>
        <v>6050</v>
      </c>
      <c r="N1783" cm="1">
        <f t="array" ref="N1783:Q1783">_xlfn.XLOOKUP($B1783,'Raw -orders'!$A:$A,'Raw -orders'!$B:$E)</f>
        <v>988</v>
      </c>
      <c r="O1783">
        <v>18831</v>
      </c>
      <c r="P1783" s="1">
        <v>44233</v>
      </c>
      <c r="Q1783" s="1">
        <v>44252</v>
      </c>
      <c r="R1783" t="str" cm="1">
        <f t="array" ref="R1783:Y1783">_xlfn.XLOOKUP($N1783,'Raw - customers'!$A:$A,'Raw - customers'!$B:$I)</f>
        <v>Tommie Benoy</v>
      </c>
      <c r="S1783" t="str">
        <v>Polygender</v>
      </c>
      <c r="T1783">
        <v>35</v>
      </c>
      <c r="U1783" t="str">
        <v>1130 Turner Estate DrSuite 925</v>
      </c>
      <c r="V1783">
        <v>9386</v>
      </c>
      <c r="W1783" t="str">
        <v>New Harry</v>
      </c>
      <c r="X1783" t="str">
        <v>Western Australia</v>
      </c>
      <c r="Y1783" t="str">
        <v>Australia</v>
      </c>
      <c r="Z1783">
        <v>2</v>
      </c>
      <c r="AA1783" s="3" t="str">
        <f t="shared" si="55"/>
        <v>10 to 20</v>
      </c>
      <c r="AP1783" s="6">
        <v>988</v>
      </c>
      <c r="AQ1783" s="6" t="s">
        <v>1377</v>
      </c>
    </row>
    <row r="1784" spans="1:43" x14ac:dyDescent="0.25">
      <c r="A1784">
        <v>1782</v>
      </c>
      <c r="B1784">
        <v>361</v>
      </c>
      <c r="C1784">
        <v>685</v>
      </c>
      <c r="D1784">
        <v>113</v>
      </c>
      <c r="E1784">
        <v>1</v>
      </c>
      <c r="F1784">
        <v>113</v>
      </c>
      <c r="G1784" t="str">
        <f>VLOOKUP($C1784,'Raw-products'!$A$2:$H$1261,MATCH(G$1,'Raw-products'!$A$1:$H$1,0))</f>
        <v>Jacket</v>
      </c>
      <c r="H1784" t="str">
        <f>VLOOKUP($C1784,'Raw-products'!$A$2:$H$1261,MATCH(H$1,'Raw-products'!$A$1:$H$1,0))</f>
        <v>Parka</v>
      </c>
      <c r="I1784" t="str">
        <f>VLOOKUP($C1784,'Raw-products'!$A$2:$H$1261,MATCH(I$1,'Raw-products'!$A$1:$H$1,0))</f>
        <v>XS</v>
      </c>
      <c r="J1784" t="str">
        <f>VLOOKUP($C1784,'Raw-products'!$A$2:$H$1261,MATCH(J$1,'Raw-products'!$A$1:$H$1,0))</f>
        <v>blue</v>
      </c>
      <c r="K1784">
        <f>VLOOKUP($C1784,'Raw-products'!$A$2:$H$1261,MATCH(K$1,'Raw-products'!$A$1:$H$1,0))</f>
        <v>119</v>
      </c>
      <c r="L1784">
        <f>VLOOKUP($C1784,'Raw-products'!$A$2:$H$1261,MATCH(L$1,'Raw-products'!$A$1:$H$1,0))</f>
        <v>67</v>
      </c>
      <c r="M1784" s="5">
        <f t="shared" si="54"/>
        <v>7973</v>
      </c>
      <c r="N1784" cm="1">
        <f t="array" ref="N1784:Q1784">_xlfn.XLOOKUP($B1784,'Raw -orders'!$A:$A,'Raw -orders'!$B:$E)</f>
        <v>988</v>
      </c>
      <c r="O1784">
        <v>18831</v>
      </c>
      <c r="P1784" s="1">
        <v>44233</v>
      </c>
      <c r="Q1784" s="1">
        <v>44252</v>
      </c>
      <c r="R1784" t="str" cm="1">
        <f t="array" ref="R1784:Y1784">_xlfn.XLOOKUP($N1784,'Raw - customers'!$A:$A,'Raw - customers'!$B:$I)</f>
        <v>Tommie Benoy</v>
      </c>
      <c r="S1784" t="str">
        <v>Polygender</v>
      </c>
      <c r="T1784">
        <v>35</v>
      </c>
      <c r="U1784" t="str">
        <v>1130 Turner Estate DrSuite 925</v>
      </c>
      <c r="V1784">
        <v>9386</v>
      </c>
      <c r="W1784" t="str">
        <v>New Harry</v>
      </c>
      <c r="X1784" t="str">
        <v>Western Australia</v>
      </c>
      <c r="Y1784" t="str">
        <v>Australia</v>
      </c>
      <c r="Z1784">
        <v>2</v>
      </c>
      <c r="AA1784" s="3" t="str">
        <f t="shared" si="55"/>
        <v>10 to 20</v>
      </c>
      <c r="AP1784" s="6">
        <v>988</v>
      </c>
      <c r="AQ1784" s="6" t="s">
        <v>1377</v>
      </c>
    </row>
    <row r="1785" spans="1:43" x14ac:dyDescent="0.25">
      <c r="A1785">
        <v>1783</v>
      </c>
      <c r="B1785">
        <v>361</v>
      </c>
      <c r="C1785">
        <v>992</v>
      </c>
      <c r="D1785">
        <v>106</v>
      </c>
      <c r="E1785">
        <v>2</v>
      </c>
      <c r="F1785">
        <v>212</v>
      </c>
      <c r="G1785" t="str">
        <f>VLOOKUP($C1785,'Raw-products'!$A$2:$H$1261,MATCH(G$1,'Raw-products'!$A$1:$H$1,0))</f>
        <v>Trousers</v>
      </c>
      <c r="H1785" t="str">
        <f>VLOOKUP($C1785,'Raw-products'!$A$2:$H$1261,MATCH(H$1,'Raw-products'!$A$1:$H$1,0))</f>
        <v>Wool</v>
      </c>
      <c r="I1785" t="str">
        <f>VLOOKUP($C1785,'Raw-products'!$A$2:$H$1261,MATCH(I$1,'Raw-products'!$A$1:$H$1,0))</f>
        <v>M</v>
      </c>
      <c r="J1785" t="str">
        <f>VLOOKUP($C1785,'Raw-products'!$A$2:$H$1261,MATCH(J$1,'Raw-products'!$A$1:$H$1,0))</f>
        <v>yellow</v>
      </c>
      <c r="K1785">
        <f>VLOOKUP($C1785,'Raw-products'!$A$2:$H$1261,MATCH(K$1,'Raw-products'!$A$1:$H$1,0))</f>
        <v>111</v>
      </c>
      <c r="L1785">
        <f>VLOOKUP($C1785,'Raw-products'!$A$2:$H$1261,MATCH(L$1,'Raw-products'!$A$1:$H$1,0))</f>
        <v>43</v>
      </c>
      <c r="M1785" s="5">
        <f t="shared" si="54"/>
        <v>4773</v>
      </c>
      <c r="N1785" cm="1">
        <f t="array" ref="N1785:Q1785">_xlfn.XLOOKUP($B1785,'Raw -orders'!$A:$A,'Raw -orders'!$B:$E)</f>
        <v>988</v>
      </c>
      <c r="O1785">
        <v>18831</v>
      </c>
      <c r="P1785" s="1">
        <v>44233</v>
      </c>
      <c r="Q1785" s="1">
        <v>44252</v>
      </c>
      <c r="R1785" t="str" cm="1">
        <f t="array" ref="R1785:Y1785">_xlfn.XLOOKUP($N1785,'Raw - customers'!$A:$A,'Raw - customers'!$B:$I)</f>
        <v>Tommie Benoy</v>
      </c>
      <c r="S1785" t="str">
        <v>Polygender</v>
      </c>
      <c r="T1785">
        <v>35</v>
      </c>
      <c r="U1785" t="str">
        <v>1130 Turner Estate DrSuite 925</v>
      </c>
      <c r="V1785">
        <v>9386</v>
      </c>
      <c r="W1785" t="str">
        <v>New Harry</v>
      </c>
      <c r="X1785" t="str">
        <v>Western Australia</v>
      </c>
      <c r="Y1785" t="str">
        <v>Australia</v>
      </c>
      <c r="Z1785">
        <v>2</v>
      </c>
      <c r="AA1785" s="3" t="str">
        <f t="shared" si="55"/>
        <v>10 to 20</v>
      </c>
      <c r="AP1785" s="6">
        <v>988</v>
      </c>
      <c r="AQ1785" s="6" t="s">
        <v>1377</v>
      </c>
    </row>
    <row r="1786" spans="1:43" x14ac:dyDescent="0.25">
      <c r="A1786">
        <v>1784</v>
      </c>
      <c r="B1786">
        <v>361</v>
      </c>
      <c r="C1786">
        <v>804</v>
      </c>
      <c r="D1786">
        <v>91</v>
      </c>
      <c r="E1786">
        <v>1</v>
      </c>
      <c r="F1786">
        <v>91</v>
      </c>
      <c r="G1786" t="str">
        <f>VLOOKUP($C1786,'Raw-products'!$A$2:$H$1261,MATCH(G$1,'Raw-products'!$A$1:$H$1,0))</f>
        <v>Jacket</v>
      </c>
      <c r="H1786" t="str">
        <f>VLOOKUP($C1786,'Raw-products'!$A$2:$H$1261,MATCH(H$1,'Raw-products'!$A$1:$H$1,0))</f>
        <v>Pullover</v>
      </c>
      <c r="I1786" t="str">
        <f>VLOOKUP($C1786,'Raw-products'!$A$2:$H$1261,MATCH(I$1,'Raw-products'!$A$1:$H$1,0))</f>
        <v>XL</v>
      </c>
      <c r="J1786" t="str">
        <f>VLOOKUP($C1786,'Raw-products'!$A$2:$H$1261,MATCH(J$1,'Raw-products'!$A$1:$H$1,0))</f>
        <v>violet</v>
      </c>
      <c r="K1786">
        <f>VLOOKUP($C1786,'Raw-products'!$A$2:$H$1261,MATCH(K$1,'Raw-products'!$A$1:$H$1,0))</f>
        <v>114</v>
      </c>
      <c r="L1786">
        <f>VLOOKUP($C1786,'Raw-products'!$A$2:$H$1261,MATCH(L$1,'Raw-products'!$A$1:$H$1,0))</f>
        <v>69</v>
      </c>
      <c r="M1786" s="5">
        <f t="shared" si="54"/>
        <v>7866</v>
      </c>
      <c r="N1786" cm="1">
        <f t="array" ref="N1786:Q1786">_xlfn.XLOOKUP($B1786,'Raw -orders'!$A:$A,'Raw -orders'!$B:$E)</f>
        <v>988</v>
      </c>
      <c r="O1786">
        <v>18831</v>
      </c>
      <c r="P1786" s="1">
        <v>44233</v>
      </c>
      <c r="Q1786" s="1">
        <v>44252</v>
      </c>
      <c r="R1786" t="str" cm="1">
        <f t="array" ref="R1786:Y1786">_xlfn.XLOOKUP($N1786,'Raw - customers'!$A:$A,'Raw - customers'!$B:$I)</f>
        <v>Tommie Benoy</v>
      </c>
      <c r="S1786" t="str">
        <v>Polygender</v>
      </c>
      <c r="T1786">
        <v>35</v>
      </c>
      <c r="U1786" t="str">
        <v>1130 Turner Estate DrSuite 925</v>
      </c>
      <c r="V1786">
        <v>9386</v>
      </c>
      <c r="W1786" t="str">
        <v>New Harry</v>
      </c>
      <c r="X1786" t="str">
        <v>Western Australia</v>
      </c>
      <c r="Y1786" t="str">
        <v>Australia</v>
      </c>
      <c r="Z1786">
        <v>2</v>
      </c>
      <c r="AA1786" s="3" t="str">
        <f t="shared" si="55"/>
        <v>10 to 20</v>
      </c>
      <c r="AP1786" s="6">
        <v>988</v>
      </c>
      <c r="AQ1786" s="6" t="s">
        <v>1377</v>
      </c>
    </row>
    <row r="1787" spans="1:43" x14ac:dyDescent="0.25">
      <c r="A1787">
        <v>1785</v>
      </c>
      <c r="B1787">
        <v>361</v>
      </c>
      <c r="C1787">
        <v>1074</v>
      </c>
      <c r="D1787">
        <v>93</v>
      </c>
      <c r="E1787">
        <v>2</v>
      </c>
      <c r="F1787">
        <v>186</v>
      </c>
      <c r="G1787" t="str">
        <f>VLOOKUP($C1787,'Raw-products'!$A$2:$H$1261,MATCH(G$1,'Raw-products'!$A$1:$H$1,0))</f>
        <v>Trousers</v>
      </c>
      <c r="H1787" t="str">
        <f>VLOOKUP($C1787,'Raw-products'!$A$2:$H$1261,MATCH(H$1,'Raw-products'!$A$1:$H$1,0))</f>
        <v>Joggers</v>
      </c>
      <c r="I1787" t="str">
        <f>VLOOKUP($C1787,'Raw-products'!$A$2:$H$1261,MATCH(I$1,'Raw-products'!$A$1:$H$1,0))</f>
        <v>XL</v>
      </c>
      <c r="J1787" t="str">
        <f>VLOOKUP($C1787,'Raw-products'!$A$2:$H$1261,MATCH(J$1,'Raw-products'!$A$1:$H$1,0))</f>
        <v>blue</v>
      </c>
      <c r="K1787">
        <f>VLOOKUP($C1787,'Raw-products'!$A$2:$H$1261,MATCH(K$1,'Raw-products'!$A$1:$H$1,0))</f>
        <v>94</v>
      </c>
      <c r="L1787">
        <f>VLOOKUP($C1787,'Raw-products'!$A$2:$H$1261,MATCH(L$1,'Raw-products'!$A$1:$H$1,0))</f>
        <v>52</v>
      </c>
      <c r="M1787" s="5">
        <f t="shared" si="54"/>
        <v>4888</v>
      </c>
      <c r="N1787" cm="1">
        <f t="array" ref="N1787:Q1787">_xlfn.XLOOKUP($B1787,'Raw -orders'!$A:$A,'Raw -orders'!$B:$E)</f>
        <v>988</v>
      </c>
      <c r="O1787">
        <v>18831</v>
      </c>
      <c r="P1787" s="1">
        <v>44233</v>
      </c>
      <c r="Q1787" s="1">
        <v>44252</v>
      </c>
      <c r="R1787" t="str" cm="1">
        <f t="array" ref="R1787:Y1787">_xlfn.XLOOKUP($N1787,'Raw - customers'!$A:$A,'Raw - customers'!$B:$I)</f>
        <v>Tommie Benoy</v>
      </c>
      <c r="S1787" t="str">
        <v>Polygender</v>
      </c>
      <c r="T1787">
        <v>35</v>
      </c>
      <c r="U1787" t="str">
        <v>1130 Turner Estate DrSuite 925</v>
      </c>
      <c r="V1787">
        <v>9386</v>
      </c>
      <c r="W1787" t="str">
        <v>New Harry</v>
      </c>
      <c r="X1787" t="str">
        <v>Western Australia</v>
      </c>
      <c r="Y1787" t="str">
        <v>Australia</v>
      </c>
      <c r="Z1787">
        <v>2</v>
      </c>
      <c r="AA1787" s="3" t="str">
        <f t="shared" si="55"/>
        <v>10 to 20</v>
      </c>
      <c r="AP1787" s="6">
        <v>988</v>
      </c>
      <c r="AQ1787" s="6" t="s">
        <v>1377</v>
      </c>
    </row>
    <row r="1788" spans="1:43" x14ac:dyDescent="0.25">
      <c r="A1788">
        <v>1786</v>
      </c>
      <c r="B1788">
        <v>361</v>
      </c>
      <c r="C1788">
        <v>1042</v>
      </c>
      <c r="D1788">
        <v>90</v>
      </c>
      <c r="E1788">
        <v>1</v>
      </c>
      <c r="F1788">
        <v>90</v>
      </c>
      <c r="G1788" t="str">
        <f>VLOOKUP($C1788,'Raw-products'!$A$2:$H$1261,MATCH(G$1,'Raw-products'!$A$1:$H$1,0))</f>
        <v>Trousers</v>
      </c>
      <c r="H1788" t="str">
        <f>VLOOKUP($C1788,'Raw-products'!$A$2:$H$1261,MATCH(H$1,'Raw-products'!$A$1:$H$1,0))</f>
        <v>Relaxed Leg</v>
      </c>
      <c r="I1788" t="str">
        <f>VLOOKUP($C1788,'Raw-products'!$A$2:$H$1261,MATCH(I$1,'Raw-products'!$A$1:$H$1,0))</f>
        <v>M</v>
      </c>
      <c r="J1788" t="str">
        <f>VLOOKUP($C1788,'Raw-products'!$A$2:$H$1261,MATCH(J$1,'Raw-products'!$A$1:$H$1,0))</f>
        <v>indigo</v>
      </c>
      <c r="K1788">
        <f>VLOOKUP($C1788,'Raw-products'!$A$2:$H$1261,MATCH(K$1,'Raw-products'!$A$1:$H$1,0))</f>
        <v>95</v>
      </c>
      <c r="L1788">
        <f>VLOOKUP($C1788,'Raw-products'!$A$2:$H$1261,MATCH(L$1,'Raw-products'!$A$1:$H$1,0))</f>
        <v>45</v>
      </c>
      <c r="M1788" s="5">
        <f t="shared" si="54"/>
        <v>4275</v>
      </c>
      <c r="N1788" cm="1">
        <f t="array" ref="N1788:Q1788">_xlfn.XLOOKUP($B1788,'Raw -orders'!$A:$A,'Raw -orders'!$B:$E)</f>
        <v>988</v>
      </c>
      <c r="O1788">
        <v>18831</v>
      </c>
      <c r="P1788" s="1">
        <v>44233</v>
      </c>
      <c r="Q1788" s="1">
        <v>44252</v>
      </c>
      <c r="R1788" t="str" cm="1">
        <f t="array" ref="R1788:Y1788">_xlfn.XLOOKUP($N1788,'Raw - customers'!$A:$A,'Raw - customers'!$B:$I)</f>
        <v>Tommie Benoy</v>
      </c>
      <c r="S1788" t="str">
        <v>Polygender</v>
      </c>
      <c r="T1788">
        <v>35</v>
      </c>
      <c r="U1788" t="str">
        <v>1130 Turner Estate DrSuite 925</v>
      </c>
      <c r="V1788">
        <v>9386</v>
      </c>
      <c r="W1788" t="str">
        <v>New Harry</v>
      </c>
      <c r="X1788" t="str">
        <v>Western Australia</v>
      </c>
      <c r="Y1788" t="str">
        <v>Australia</v>
      </c>
      <c r="Z1788">
        <v>2</v>
      </c>
      <c r="AA1788" s="3" t="str">
        <f t="shared" si="55"/>
        <v>10 to 20</v>
      </c>
      <c r="AP1788" s="6">
        <v>988</v>
      </c>
      <c r="AQ1788" s="6" t="s">
        <v>1377</v>
      </c>
    </row>
    <row r="1789" spans="1:43" x14ac:dyDescent="0.25">
      <c r="A1789">
        <v>1787</v>
      </c>
      <c r="B1789">
        <v>362</v>
      </c>
      <c r="C1789">
        <v>788</v>
      </c>
      <c r="D1789">
        <v>91</v>
      </c>
      <c r="E1789">
        <v>1</v>
      </c>
      <c r="F1789">
        <v>91</v>
      </c>
      <c r="G1789" t="str">
        <f>VLOOKUP($C1789,'Raw-products'!$A$2:$H$1261,MATCH(G$1,'Raw-products'!$A$1:$H$1,0))</f>
        <v>Jacket</v>
      </c>
      <c r="H1789" t="str">
        <f>VLOOKUP($C1789,'Raw-products'!$A$2:$H$1261,MATCH(H$1,'Raw-products'!$A$1:$H$1,0))</f>
        <v>Pullover</v>
      </c>
      <c r="I1789" t="str">
        <f>VLOOKUP($C1789,'Raw-products'!$A$2:$H$1261,MATCH(I$1,'Raw-products'!$A$1:$H$1,0))</f>
        <v>L</v>
      </c>
      <c r="J1789" t="str">
        <f>VLOOKUP($C1789,'Raw-products'!$A$2:$H$1261,MATCH(J$1,'Raw-products'!$A$1:$H$1,0))</f>
        <v>green</v>
      </c>
      <c r="K1789">
        <f>VLOOKUP($C1789,'Raw-products'!$A$2:$H$1261,MATCH(K$1,'Raw-products'!$A$1:$H$1,0))</f>
        <v>114</v>
      </c>
      <c r="L1789">
        <f>VLOOKUP($C1789,'Raw-products'!$A$2:$H$1261,MATCH(L$1,'Raw-products'!$A$1:$H$1,0))</f>
        <v>72</v>
      </c>
      <c r="M1789" s="5">
        <f t="shared" si="54"/>
        <v>8208</v>
      </c>
      <c r="N1789" cm="1">
        <f t="array" ref="N1789:Q1789">_xlfn.XLOOKUP($B1789,'Raw -orders'!$A:$A,'Raw -orders'!$B:$E)</f>
        <v>96</v>
      </c>
      <c r="O1789">
        <v>21601</v>
      </c>
      <c r="P1789" s="1">
        <v>44469</v>
      </c>
      <c r="Q1789" s="1">
        <v>44476</v>
      </c>
      <c r="R1789" t="str" cm="1">
        <f t="array" ref="R1789:Y1789">_xlfn.XLOOKUP($N1789,'Raw - customers'!$A:$A,'Raw - customers'!$B:$I)</f>
        <v>Garvy Davioud</v>
      </c>
      <c r="S1789" t="str">
        <v>Genderfluid</v>
      </c>
      <c r="T1789">
        <v>41</v>
      </c>
      <c r="U1789" t="str">
        <v>461 Nader LaneApt. 460</v>
      </c>
      <c r="V1789">
        <v>2012</v>
      </c>
      <c r="W1789" t="str">
        <v>Hudsontown</v>
      </c>
      <c r="X1789" t="str">
        <v>New South Wales</v>
      </c>
      <c r="Y1789" t="str">
        <v>Australia</v>
      </c>
      <c r="Z1789">
        <v>9</v>
      </c>
      <c r="AA1789" s="3" t="str">
        <f t="shared" si="55"/>
        <v>0 to 10</v>
      </c>
      <c r="AP1789" s="6">
        <v>96</v>
      </c>
      <c r="AQ1789" s="6" t="s">
        <v>1362</v>
      </c>
    </row>
    <row r="1790" spans="1:43" x14ac:dyDescent="0.25">
      <c r="A1790">
        <v>1788</v>
      </c>
      <c r="B1790">
        <v>362</v>
      </c>
      <c r="C1790">
        <v>5</v>
      </c>
      <c r="D1790">
        <v>96</v>
      </c>
      <c r="E1790">
        <v>2</v>
      </c>
      <c r="F1790">
        <v>192</v>
      </c>
      <c r="G1790" t="str">
        <f>VLOOKUP($C1790,'Raw-products'!$A$2:$H$1261,MATCH(G$1,'Raw-products'!$A$1:$H$1,0))</f>
        <v>Shirt</v>
      </c>
      <c r="H1790" t="str">
        <f>VLOOKUP($C1790,'Raw-products'!$A$2:$H$1261,MATCH(H$1,'Raw-products'!$A$1:$H$1,0))</f>
        <v>Oxford Cloth</v>
      </c>
      <c r="I1790" t="str">
        <f>VLOOKUP($C1790,'Raw-products'!$A$2:$H$1261,MATCH(I$1,'Raw-products'!$A$1:$H$1,0))</f>
        <v>XS</v>
      </c>
      <c r="J1790" t="str">
        <f>VLOOKUP($C1790,'Raw-products'!$A$2:$H$1261,MATCH(J$1,'Raw-products'!$A$1:$H$1,0))</f>
        <v>orange</v>
      </c>
      <c r="K1790">
        <f>VLOOKUP($C1790,'Raw-products'!$A$2:$H$1261,MATCH(K$1,'Raw-products'!$A$1:$H$1,0))</f>
        <v>114</v>
      </c>
      <c r="L1790">
        <f>VLOOKUP($C1790,'Raw-products'!$A$2:$H$1261,MATCH(L$1,'Raw-products'!$A$1:$H$1,0))</f>
        <v>45</v>
      </c>
      <c r="M1790" s="5">
        <f t="shared" si="54"/>
        <v>5130</v>
      </c>
      <c r="N1790" cm="1">
        <f t="array" ref="N1790:Q1790">_xlfn.XLOOKUP($B1790,'Raw -orders'!$A:$A,'Raw -orders'!$B:$E)</f>
        <v>96</v>
      </c>
      <c r="O1790">
        <v>21601</v>
      </c>
      <c r="P1790" s="1">
        <v>44469</v>
      </c>
      <c r="Q1790" s="1">
        <v>44476</v>
      </c>
      <c r="R1790" t="str" cm="1">
        <f t="array" ref="R1790:Y1790">_xlfn.XLOOKUP($N1790,'Raw - customers'!$A:$A,'Raw - customers'!$B:$I)</f>
        <v>Garvy Davioud</v>
      </c>
      <c r="S1790" t="str">
        <v>Genderfluid</v>
      </c>
      <c r="T1790">
        <v>41</v>
      </c>
      <c r="U1790" t="str">
        <v>461 Nader LaneApt. 460</v>
      </c>
      <c r="V1790">
        <v>2012</v>
      </c>
      <c r="W1790" t="str">
        <v>Hudsontown</v>
      </c>
      <c r="X1790" t="str">
        <v>New South Wales</v>
      </c>
      <c r="Y1790" t="str">
        <v>Australia</v>
      </c>
      <c r="Z1790">
        <v>9</v>
      </c>
      <c r="AA1790" s="3" t="str">
        <f t="shared" si="55"/>
        <v>0 to 10</v>
      </c>
      <c r="AP1790" s="6">
        <v>96</v>
      </c>
      <c r="AQ1790" s="6" t="s">
        <v>1362</v>
      </c>
    </row>
    <row r="1791" spans="1:43" x14ac:dyDescent="0.25">
      <c r="A1791">
        <v>1789</v>
      </c>
      <c r="B1791">
        <v>362</v>
      </c>
      <c r="C1791">
        <v>1153</v>
      </c>
      <c r="D1791">
        <v>102</v>
      </c>
      <c r="E1791">
        <v>3</v>
      </c>
      <c r="F1791">
        <v>306</v>
      </c>
      <c r="G1791" t="str">
        <f>VLOOKUP($C1791,'Raw-products'!$A$2:$H$1261,MATCH(G$1,'Raw-products'!$A$1:$H$1,0))</f>
        <v>Trousers</v>
      </c>
      <c r="H1791" t="str">
        <f>VLOOKUP($C1791,'Raw-products'!$A$2:$H$1261,MATCH(H$1,'Raw-products'!$A$1:$H$1,0))</f>
        <v>Cargo Pants</v>
      </c>
      <c r="I1791" t="str">
        <f>VLOOKUP($C1791,'Raw-products'!$A$2:$H$1261,MATCH(I$1,'Raw-products'!$A$1:$H$1,0))</f>
        <v>L</v>
      </c>
      <c r="J1791" t="str">
        <f>VLOOKUP($C1791,'Raw-products'!$A$2:$H$1261,MATCH(J$1,'Raw-products'!$A$1:$H$1,0))</f>
        <v>violet</v>
      </c>
      <c r="K1791">
        <f>VLOOKUP($C1791,'Raw-products'!$A$2:$H$1261,MATCH(K$1,'Raw-products'!$A$1:$H$1,0))</f>
        <v>106</v>
      </c>
      <c r="L1791">
        <f>VLOOKUP($C1791,'Raw-products'!$A$2:$H$1261,MATCH(L$1,'Raw-products'!$A$1:$H$1,0))</f>
        <v>74</v>
      </c>
      <c r="M1791" s="5">
        <f t="shared" si="54"/>
        <v>7844</v>
      </c>
      <c r="N1791" cm="1">
        <f t="array" ref="N1791:Q1791">_xlfn.XLOOKUP($B1791,'Raw -orders'!$A:$A,'Raw -orders'!$B:$E)</f>
        <v>96</v>
      </c>
      <c r="O1791">
        <v>21601</v>
      </c>
      <c r="P1791" s="1">
        <v>44469</v>
      </c>
      <c r="Q1791" s="1">
        <v>44476</v>
      </c>
      <c r="R1791" t="str" cm="1">
        <f t="array" ref="R1791:Y1791">_xlfn.XLOOKUP($N1791,'Raw - customers'!$A:$A,'Raw - customers'!$B:$I)</f>
        <v>Garvy Davioud</v>
      </c>
      <c r="S1791" t="str">
        <v>Genderfluid</v>
      </c>
      <c r="T1791">
        <v>41</v>
      </c>
      <c r="U1791" t="str">
        <v>461 Nader LaneApt. 460</v>
      </c>
      <c r="V1791">
        <v>2012</v>
      </c>
      <c r="W1791" t="str">
        <v>Hudsontown</v>
      </c>
      <c r="X1791" t="str">
        <v>New South Wales</v>
      </c>
      <c r="Y1791" t="str">
        <v>Australia</v>
      </c>
      <c r="Z1791">
        <v>9</v>
      </c>
      <c r="AA1791" s="3" t="str">
        <f t="shared" si="55"/>
        <v>0 to 10</v>
      </c>
      <c r="AP1791" s="6">
        <v>96</v>
      </c>
      <c r="AQ1791" s="6" t="s">
        <v>1362</v>
      </c>
    </row>
    <row r="1792" spans="1:43" x14ac:dyDescent="0.25">
      <c r="A1792">
        <v>1790</v>
      </c>
      <c r="B1792">
        <v>362</v>
      </c>
      <c r="C1792">
        <v>816</v>
      </c>
      <c r="D1792">
        <v>117</v>
      </c>
      <c r="E1792">
        <v>1</v>
      </c>
      <c r="F1792">
        <v>117</v>
      </c>
      <c r="G1792" t="str">
        <f>VLOOKUP($C1792,'Raw-products'!$A$2:$H$1261,MATCH(G$1,'Raw-products'!$A$1:$H$1,0))</f>
        <v>Jacket</v>
      </c>
      <c r="H1792" t="str">
        <f>VLOOKUP($C1792,'Raw-products'!$A$2:$H$1261,MATCH(H$1,'Raw-products'!$A$1:$H$1,0))</f>
        <v>Shearling</v>
      </c>
      <c r="I1792" t="str">
        <f>VLOOKUP($C1792,'Raw-products'!$A$2:$H$1261,MATCH(I$1,'Raw-products'!$A$1:$H$1,0))</f>
        <v>S</v>
      </c>
      <c r="J1792" t="str">
        <f>VLOOKUP($C1792,'Raw-products'!$A$2:$H$1261,MATCH(J$1,'Raw-products'!$A$1:$H$1,0))</f>
        <v>yellow</v>
      </c>
      <c r="K1792">
        <f>VLOOKUP($C1792,'Raw-products'!$A$2:$H$1261,MATCH(K$1,'Raw-products'!$A$1:$H$1,0))</f>
        <v>95</v>
      </c>
      <c r="L1792">
        <f>VLOOKUP($C1792,'Raw-products'!$A$2:$H$1261,MATCH(L$1,'Raw-products'!$A$1:$H$1,0))</f>
        <v>48</v>
      </c>
      <c r="M1792" s="5">
        <f t="shared" si="54"/>
        <v>4560</v>
      </c>
      <c r="N1792" cm="1">
        <f t="array" ref="N1792:Q1792">_xlfn.XLOOKUP($B1792,'Raw -orders'!$A:$A,'Raw -orders'!$B:$E)</f>
        <v>96</v>
      </c>
      <c r="O1792">
        <v>21601</v>
      </c>
      <c r="P1792" s="1">
        <v>44469</v>
      </c>
      <c r="Q1792" s="1">
        <v>44476</v>
      </c>
      <c r="R1792" t="str" cm="1">
        <f t="array" ref="R1792:Y1792">_xlfn.XLOOKUP($N1792,'Raw - customers'!$A:$A,'Raw - customers'!$B:$I)</f>
        <v>Garvy Davioud</v>
      </c>
      <c r="S1792" t="str">
        <v>Genderfluid</v>
      </c>
      <c r="T1792">
        <v>41</v>
      </c>
      <c r="U1792" t="str">
        <v>461 Nader LaneApt. 460</v>
      </c>
      <c r="V1792">
        <v>2012</v>
      </c>
      <c r="W1792" t="str">
        <v>Hudsontown</v>
      </c>
      <c r="X1792" t="str">
        <v>New South Wales</v>
      </c>
      <c r="Y1792" t="str">
        <v>Australia</v>
      </c>
      <c r="Z1792">
        <v>9</v>
      </c>
      <c r="AA1792" s="3" t="str">
        <f t="shared" si="55"/>
        <v>0 to 10</v>
      </c>
      <c r="AP1792" s="6">
        <v>96</v>
      </c>
      <c r="AQ1792" s="6" t="s">
        <v>1362</v>
      </c>
    </row>
    <row r="1793" spans="1:43" x14ac:dyDescent="0.25">
      <c r="A1793">
        <v>1791</v>
      </c>
      <c r="B1793">
        <v>363</v>
      </c>
      <c r="C1793">
        <v>1003</v>
      </c>
      <c r="D1793">
        <v>106</v>
      </c>
      <c r="E1793">
        <v>3</v>
      </c>
      <c r="F1793">
        <v>318</v>
      </c>
      <c r="G1793" t="str">
        <f>VLOOKUP($C1793,'Raw-products'!$A$2:$H$1261,MATCH(G$1,'Raw-products'!$A$1:$H$1,0))</f>
        <v>Trousers</v>
      </c>
      <c r="H1793" t="str">
        <f>VLOOKUP($C1793,'Raw-products'!$A$2:$H$1261,MATCH(H$1,'Raw-products'!$A$1:$H$1,0))</f>
        <v>Wool</v>
      </c>
      <c r="I1793" t="str">
        <f>VLOOKUP($C1793,'Raw-products'!$A$2:$H$1261,MATCH(I$1,'Raw-products'!$A$1:$H$1,0))</f>
        <v>L</v>
      </c>
      <c r="J1793" t="str">
        <f>VLOOKUP($C1793,'Raw-products'!$A$2:$H$1261,MATCH(J$1,'Raw-products'!$A$1:$H$1,0))</f>
        <v>blue</v>
      </c>
      <c r="K1793">
        <f>VLOOKUP($C1793,'Raw-products'!$A$2:$H$1261,MATCH(K$1,'Raw-products'!$A$1:$H$1,0))</f>
        <v>111</v>
      </c>
      <c r="L1793">
        <f>VLOOKUP($C1793,'Raw-products'!$A$2:$H$1261,MATCH(L$1,'Raw-products'!$A$1:$H$1,0))</f>
        <v>79</v>
      </c>
      <c r="M1793" s="5">
        <f t="shared" si="54"/>
        <v>8769</v>
      </c>
      <c r="N1793" cm="1">
        <f t="array" ref="N1793:Q1793">_xlfn.XLOOKUP($B1793,'Raw -orders'!$A:$A,'Raw -orders'!$B:$E)</f>
        <v>882</v>
      </c>
      <c r="O1793">
        <v>57405</v>
      </c>
      <c r="P1793" s="1">
        <v>44221</v>
      </c>
      <c r="Q1793" s="1">
        <v>44248</v>
      </c>
      <c r="R1793" t="str" cm="1">
        <f t="array" ref="R1793:Y1793">_xlfn.XLOOKUP($N1793,'Raw - customers'!$A:$A,'Raw - customers'!$B:$I)</f>
        <v>Bartel Clemendet</v>
      </c>
      <c r="S1793" t="str">
        <v>Genderqueer</v>
      </c>
      <c r="T1793">
        <v>43</v>
      </c>
      <c r="U1793" t="str">
        <v>46 Gemma BoulevardSuite 507</v>
      </c>
      <c r="V1793">
        <v>4847</v>
      </c>
      <c r="W1793" t="str">
        <v>Kiehnfurt</v>
      </c>
      <c r="X1793" t="str">
        <v>South Australia</v>
      </c>
      <c r="Y1793" t="str">
        <v>Australia</v>
      </c>
      <c r="Z1793">
        <v>1</v>
      </c>
      <c r="AA1793" s="3" t="str">
        <f t="shared" si="55"/>
        <v>20 to 30</v>
      </c>
      <c r="AP1793" s="6">
        <v>882</v>
      </c>
      <c r="AQ1793" s="6" t="s">
        <v>1345</v>
      </c>
    </row>
    <row r="1794" spans="1:43" x14ac:dyDescent="0.25">
      <c r="A1794">
        <v>1792</v>
      </c>
      <c r="B1794">
        <v>363</v>
      </c>
      <c r="C1794">
        <v>391</v>
      </c>
      <c r="D1794">
        <v>119</v>
      </c>
      <c r="E1794">
        <v>2</v>
      </c>
      <c r="F1794">
        <v>238</v>
      </c>
      <c r="G1794" t="str">
        <f>VLOOKUP($C1794,'Raw-products'!$A$2:$H$1261,MATCH(G$1,'Raw-products'!$A$1:$H$1,0))</f>
        <v>Shirt</v>
      </c>
      <c r="H1794" t="str">
        <f>VLOOKUP($C1794,'Raw-products'!$A$2:$H$1261,MATCH(H$1,'Raw-products'!$A$1:$H$1,0))</f>
        <v>Casual Slim Fit</v>
      </c>
      <c r="I1794" t="str">
        <f>VLOOKUP($C1794,'Raw-products'!$A$2:$H$1261,MATCH(I$1,'Raw-products'!$A$1:$H$1,0))</f>
        <v>S</v>
      </c>
      <c r="J1794" t="str">
        <f>VLOOKUP($C1794,'Raw-products'!$A$2:$H$1261,MATCH(J$1,'Raw-products'!$A$1:$H$1,0))</f>
        <v>orange</v>
      </c>
      <c r="K1794">
        <f>VLOOKUP($C1794,'Raw-products'!$A$2:$H$1261,MATCH(K$1,'Raw-products'!$A$1:$H$1,0))</f>
        <v>113</v>
      </c>
      <c r="L1794">
        <f>VLOOKUP($C1794,'Raw-products'!$A$2:$H$1261,MATCH(L$1,'Raw-products'!$A$1:$H$1,0))</f>
        <v>54</v>
      </c>
      <c r="M1794" s="5">
        <f t="shared" si="54"/>
        <v>6102</v>
      </c>
      <c r="N1794" cm="1">
        <f t="array" ref="N1794:Q1794">_xlfn.XLOOKUP($B1794,'Raw -orders'!$A:$A,'Raw -orders'!$B:$E)</f>
        <v>882</v>
      </c>
      <c r="O1794">
        <v>57405</v>
      </c>
      <c r="P1794" s="1">
        <v>44221</v>
      </c>
      <c r="Q1794" s="1">
        <v>44248</v>
      </c>
      <c r="R1794" t="str" cm="1">
        <f t="array" ref="R1794:Y1794">_xlfn.XLOOKUP($N1794,'Raw - customers'!$A:$A,'Raw - customers'!$B:$I)</f>
        <v>Bartel Clemendet</v>
      </c>
      <c r="S1794" t="str">
        <v>Genderqueer</v>
      </c>
      <c r="T1794">
        <v>43</v>
      </c>
      <c r="U1794" t="str">
        <v>46 Gemma BoulevardSuite 507</v>
      </c>
      <c r="V1794">
        <v>4847</v>
      </c>
      <c r="W1794" t="str">
        <v>Kiehnfurt</v>
      </c>
      <c r="X1794" t="str">
        <v>South Australia</v>
      </c>
      <c r="Y1794" t="str">
        <v>Australia</v>
      </c>
      <c r="Z1794">
        <v>1</v>
      </c>
      <c r="AA1794" s="3" t="str">
        <f t="shared" si="55"/>
        <v>20 to 30</v>
      </c>
      <c r="AP1794" s="6">
        <v>882</v>
      </c>
      <c r="AQ1794" s="6" t="s">
        <v>1345</v>
      </c>
    </row>
    <row r="1795" spans="1:43" x14ac:dyDescent="0.25">
      <c r="A1795">
        <v>1793</v>
      </c>
      <c r="B1795">
        <v>364</v>
      </c>
      <c r="C1795">
        <v>464</v>
      </c>
      <c r="D1795">
        <v>118</v>
      </c>
      <c r="E1795">
        <v>3</v>
      </c>
      <c r="F1795">
        <v>354</v>
      </c>
      <c r="G1795" t="str">
        <f>VLOOKUP($C1795,'Raw-products'!$A$2:$H$1261,MATCH(G$1,'Raw-products'!$A$1:$H$1,0))</f>
        <v>Jacket</v>
      </c>
      <c r="H1795" t="str">
        <f>VLOOKUP($C1795,'Raw-products'!$A$2:$H$1261,MATCH(H$1,'Raw-products'!$A$1:$H$1,0))</f>
        <v>Puffer</v>
      </c>
      <c r="I1795" t="str">
        <f>VLOOKUP($C1795,'Raw-products'!$A$2:$H$1261,MATCH(I$1,'Raw-products'!$A$1:$H$1,0))</f>
        <v>XL</v>
      </c>
      <c r="J1795" t="str">
        <f>VLOOKUP($C1795,'Raw-products'!$A$2:$H$1261,MATCH(J$1,'Raw-products'!$A$1:$H$1,0))</f>
        <v>orange</v>
      </c>
      <c r="K1795">
        <f>VLOOKUP($C1795,'Raw-products'!$A$2:$H$1261,MATCH(K$1,'Raw-products'!$A$1:$H$1,0))</f>
        <v>110</v>
      </c>
      <c r="L1795">
        <f>VLOOKUP($C1795,'Raw-products'!$A$2:$H$1261,MATCH(L$1,'Raw-products'!$A$1:$H$1,0))</f>
        <v>66</v>
      </c>
      <c r="M1795" s="5">
        <f t="shared" ref="M1795:M1858" si="56">$K1795*$L1795</f>
        <v>7260</v>
      </c>
      <c r="N1795" cm="1">
        <f t="array" ref="N1795:Q1795">_xlfn.XLOOKUP($B1795,'Raw -orders'!$A:$A,'Raw -orders'!$B:$E)</f>
        <v>925</v>
      </c>
      <c r="O1795">
        <v>25525</v>
      </c>
      <c r="P1795" s="1">
        <v>44268</v>
      </c>
      <c r="Q1795" s="1">
        <v>44289</v>
      </c>
      <c r="R1795" t="str" cm="1">
        <f t="array" ref="R1795:Y1795">_xlfn.XLOOKUP($N1795,'Raw - customers'!$A:$A,'Raw - customers'!$B:$I)</f>
        <v>Deirdre Burle</v>
      </c>
      <c r="S1795" t="str">
        <v>Non-binary</v>
      </c>
      <c r="T1795">
        <v>70</v>
      </c>
      <c r="U1795" t="str">
        <v>6939 Isabelle Station StApt. 204</v>
      </c>
      <c r="V1795">
        <v>3707</v>
      </c>
      <c r="W1795" t="str">
        <v>Andersonchester</v>
      </c>
      <c r="X1795" t="str">
        <v>New South Wales</v>
      </c>
      <c r="Y1795" t="str">
        <v>Australia</v>
      </c>
      <c r="Z1795">
        <v>3</v>
      </c>
      <c r="AA1795" s="3" t="str">
        <f t="shared" ref="AA1795:AA1858" si="57">IF(AND(DATEDIF($P1795,$Q1795,"D")&gt;0,DATEDIF($P1795,$Q1795,"D")&lt;=10),"0 to 10",IF(AND(DATEDIF($P1795,$Q1795,"D")&gt;10,DATEDIF($P1795,$Q1795,"D")&lt;=20),"10 to 20",IF(AND(DATEDIF($P1795,$Q1795,"D")&gt;20,DATEDIF($P1795,$Q1795,"D")&lt;=30),"20 to 30")))</f>
        <v>20 to 30</v>
      </c>
      <c r="AP1795" s="6">
        <v>925</v>
      </c>
      <c r="AQ1795" s="6" t="s">
        <v>1362</v>
      </c>
    </row>
    <row r="1796" spans="1:43" x14ac:dyDescent="0.25">
      <c r="A1796">
        <v>1794</v>
      </c>
      <c r="B1796">
        <v>364</v>
      </c>
      <c r="C1796">
        <v>365</v>
      </c>
      <c r="D1796">
        <v>94</v>
      </c>
      <c r="E1796">
        <v>2</v>
      </c>
      <c r="F1796">
        <v>188</v>
      </c>
      <c r="G1796" t="str">
        <f>VLOOKUP($C1796,'Raw-products'!$A$2:$H$1261,MATCH(G$1,'Raw-products'!$A$1:$H$1,0))</f>
        <v>Shirt</v>
      </c>
      <c r="H1796" t="str">
        <f>VLOOKUP($C1796,'Raw-products'!$A$2:$H$1261,MATCH(H$1,'Raw-products'!$A$1:$H$1,0))</f>
        <v>Henley</v>
      </c>
      <c r="I1796" t="str">
        <f>VLOOKUP($C1796,'Raw-products'!$A$2:$H$1261,MATCH(I$1,'Raw-products'!$A$1:$H$1,0))</f>
        <v>XS</v>
      </c>
      <c r="J1796" t="str">
        <f>VLOOKUP($C1796,'Raw-products'!$A$2:$H$1261,MATCH(J$1,'Raw-products'!$A$1:$H$1,0))</f>
        <v>green</v>
      </c>
      <c r="K1796">
        <f>VLOOKUP($C1796,'Raw-products'!$A$2:$H$1261,MATCH(K$1,'Raw-products'!$A$1:$H$1,0))</f>
        <v>92</v>
      </c>
      <c r="L1796">
        <f>VLOOKUP($C1796,'Raw-products'!$A$2:$H$1261,MATCH(L$1,'Raw-products'!$A$1:$H$1,0))</f>
        <v>61</v>
      </c>
      <c r="M1796" s="5">
        <f t="shared" si="56"/>
        <v>5612</v>
      </c>
      <c r="N1796" cm="1">
        <f t="array" ref="N1796:Q1796">_xlfn.XLOOKUP($B1796,'Raw -orders'!$A:$A,'Raw -orders'!$B:$E)</f>
        <v>925</v>
      </c>
      <c r="O1796">
        <v>25525</v>
      </c>
      <c r="P1796" s="1">
        <v>44268</v>
      </c>
      <c r="Q1796" s="1">
        <v>44289</v>
      </c>
      <c r="R1796" t="str" cm="1">
        <f t="array" ref="R1796:Y1796">_xlfn.XLOOKUP($N1796,'Raw - customers'!$A:$A,'Raw - customers'!$B:$I)</f>
        <v>Deirdre Burle</v>
      </c>
      <c r="S1796" t="str">
        <v>Non-binary</v>
      </c>
      <c r="T1796">
        <v>70</v>
      </c>
      <c r="U1796" t="str">
        <v>6939 Isabelle Station StApt. 204</v>
      </c>
      <c r="V1796">
        <v>3707</v>
      </c>
      <c r="W1796" t="str">
        <v>Andersonchester</v>
      </c>
      <c r="X1796" t="str">
        <v>New South Wales</v>
      </c>
      <c r="Y1796" t="str">
        <v>Australia</v>
      </c>
      <c r="Z1796">
        <v>3</v>
      </c>
      <c r="AA1796" s="3" t="str">
        <f t="shared" si="57"/>
        <v>20 to 30</v>
      </c>
      <c r="AP1796" s="6">
        <v>925</v>
      </c>
      <c r="AQ1796" s="6" t="s">
        <v>1362</v>
      </c>
    </row>
    <row r="1797" spans="1:43" x14ac:dyDescent="0.25">
      <c r="A1797">
        <v>1795</v>
      </c>
      <c r="B1797">
        <v>364</v>
      </c>
      <c r="C1797">
        <v>703</v>
      </c>
      <c r="D1797">
        <v>119</v>
      </c>
      <c r="E1797">
        <v>2</v>
      </c>
      <c r="F1797">
        <v>238</v>
      </c>
      <c r="G1797" t="str">
        <f>VLOOKUP($C1797,'Raw-products'!$A$2:$H$1261,MATCH(G$1,'Raw-products'!$A$1:$H$1,0))</f>
        <v>Jacket</v>
      </c>
      <c r="H1797" t="str">
        <f>VLOOKUP($C1797,'Raw-products'!$A$2:$H$1261,MATCH(H$1,'Raw-products'!$A$1:$H$1,0))</f>
        <v>Trench Coat</v>
      </c>
      <c r="I1797" t="str">
        <f>VLOOKUP($C1797,'Raw-products'!$A$2:$H$1261,MATCH(I$1,'Raw-products'!$A$1:$H$1,0))</f>
        <v>L</v>
      </c>
      <c r="J1797" t="str">
        <f>VLOOKUP($C1797,'Raw-products'!$A$2:$H$1261,MATCH(J$1,'Raw-products'!$A$1:$H$1,0))</f>
        <v>red</v>
      </c>
      <c r="K1797">
        <f>VLOOKUP($C1797,'Raw-products'!$A$2:$H$1261,MATCH(K$1,'Raw-products'!$A$1:$H$1,0))</f>
        <v>112</v>
      </c>
      <c r="L1797">
        <f>VLOOKUP($C1797,'Raw-products'!$A$2:$H$1261,MATCH(L$1,'Raw-products'!$A$1:$H$1,0))</f>
        <v>70</v>
      </c>
      <c r="M1797" s="5">
        <f t="shared" si="56"/>
        <v>7840</v>
      </c>
      <c r="N1797" cm="1">
        <f t="array" ref="N1797:Q1797">_xlfn.XLOOKUP($B1797,'Raw -orders'!$A:$A,'Raw -orders'!$B:$E)</f>
        <v>925</v>
      </c>
      <c r="O1797">
        <v>25525</v>
      </c>
      <c r="P1797" s="1">
        <v>44268</v>
      </c>
      <c r="Q1797" s="1">
        <v>44289</v>
      </c>
      <c r="R1797" t="str" cm="1">
        <f t="array" ref="R1797:Y1797">_xlfn.XLOOKUP($N1797,'Raw - customers'!$A:$A,'Raw - customers'!$B:$I)</f>
        <v>Deirdre Burle</v>
      </c>
      <c r="S1797" t="str">
        <v>Non-binary</v>
      </c>
      <c r="T1797">
        <v>70</v>
      </c>
      <c r="U1797" t="str">
        <v>6939 Isabelle Station StApt. 204</v>
      </c>
      <c r="V1797">
        <v>3707</v>
      </c>
      <c r="W1797" t="str">
        <v>Andersonchester</v>
      </c>
      <c r="X1797" t="str">
        <v>New South Wales</v>
      </c>
      <c r="Y1797" t="str">
        <v>Australia</v>
      </c>
      <c r="Z1797">
        <v>3</v>
      </c>
      <c r="AA1797" s="3" t="str">
        <f t="shared" si="57"/>
        <v>20 to 30</v>
      </c>
      <c r="AP1797" s="6">
        <v>925</v>
      </c>
      <c r="AQ1797" s="6" t="s">
        <v>1362</v>
      </c>
    </row>
    <row r="1798" spans="1:43" x14ac:dyDescent="0.25">
      <c r="A1798">
        <v>1796</v>
      </c>
      <c r="B1798">
        <v>364</v>
      </c>
      <c r="C1798">
        <v>581</v>
      </c>
      <c r="D1798">
        <v>100</v>
      </c>
      <c r="E1798">
        <v>1</v>
      </c>
      <c r="F1798">
        <v>100</v>
      </c>
      <c r="G1798" t="str">
        <f>VLOOKUP($C1798,'Raw-products'!$A$2:$H$1261,MATCH(G$1,'Raw-products'!$A$1:$H$1,0))</f>
        <v>Jacket</v>
      </c>
      <c r="H1798" t="str">
        <f>VLOOKUP($C1798,'Raw-products'!$A$2:$H$1261,MATCH(H$1,'Raw-products'!$A$1:$H$1,0))</f>
        <v>Bomber</v>
      </c>
      <c r="I1798" t="str">
        <f>VLOOKUP($C1798,'Raw-products'!$A$2:$H$1261,MATCH(I$1,'Raw-products'!$A$1:$H$1,0))</f>
        <v>S</v>
      </c>
      <c r="J1798" t="str">
        <f>VLOOKUP($C1798,'Raw-products'!$A$2:$H$1261,MATCH(J$1,'Raw-products'!$A$1:$H$1,0))</f>
        <v>blue</v>
      </c>
      <c r="K1798">
        <f>VLOOKUP($C1798,'Raw-products'!$A$2:$H$1261,MATCH(K$1,'Raw-products'!$A$1:$H$1,0))</f>
        <v>90</v>
      </c>
      <c r="L1798">
        <f>VLOOKUP($C1798,'Raw-products'!$A$2:$H$1261,MATCH(L$1,'Raw-products'!$A$1:$H$1,0))</f>
        <v>50</v>
      </c>
      <c r="M1798" s="5">
        <f t="shared" si="56"/>
        <v>4500</v>
      </c>
      <c r="N1798" cm="1">
        <f t="array" ref="N1798:Q1798">_xlfn.XLOOKUP($B1798,'Raw -orders'!$A:$A,'Raw -orders'!$B:$E)</f>
        <v>925</v>
      </c>
      <c r="O1798">
        <v>25525</v>
      </c>
      <c r="P1798" s="1">
        <v>44268</v>
      </c>
      <c r="Q1798" s="1">
        <v>44289</v>
      </c>
      <c r="R1798" t="str" cm="1">
        <f t="array" ref="R1798:Y1798">_xlfn.XLOOKUP($N1798,'Raw - customers'!$A:$A,'Raw - customers'!$B:$I)</f>
        <v>Deirdre Burle</v>
      </c>
      <c r="S1798" t="str">
        <v>Non-binary</v>
      </c>
      <c r="T1798">
        <v>70</v>
      </c>
      <c r="U1798" t="str">
        <v>6939 Isabelle Station StApt. 204</v>
      </c>
      <c r="V1798">
        <v>3707</v>
      </c>
      <c r="W1798" t="str">
        <v>Andersonchester</v>
      </c>
      <c r="X1798" t="str">
        <v>New South Wales</v>
      </c>
      <c r="Y1798" t="str">
        <v>Australia</v>
      </c>
      <c r="Z1798">
        <v>3</v>
      </c>
      <c r="AA1798" s="3" t="str">
        <f t="shared" si="57"/>
        <v>20 to 30</v>
      </c>
      <c r="AP1798" s="6">
        <v>925</v>
      </c>
      <c r="AQ1798" s="6" t="s">
        <v>1362</v>
      </c>
    </row>
    <row r="1799" spans="1:43" x14ac:dyDescent="0.25">
      <c r="A1799">
        <v>1797</v>
      </c>
      <c r="B1799">
        <v>365</v>
      </c>
      <c r="C1799">
        <v>789</v>
      </c>
      <c r="D1799">
        <v>91</v>
      </c>
      <c r="E1799">
        <v>3</v>
      </c>
      <c r="F1799">
        <v>273</v>
      </c>
      <c r="G1799" t="str">
        <f>VLOOKUP($C1799,'Raw-products'!$A$2:$H$1261,MATCH(G$1,'Raw-products'!$A$1:$H$1,0))</f>
        <v>Jacket</v>
      </c>
      <c r="H1799" t="str">
        <f>VLOOKUP($C1799,'Raw-products'!$A$2:$H$1261,MATCH(H$1,'Raw-products'!$A$1:$H$1,0))</f>
        <v>Pullover</v>
      </c>
      <c r="I1799" t="str">
        <f>VLOOKUP($C1799,'Raw-products'!$A$2:$H$1261,MATCH(I$1,'Raw-products'!$A$1:$H$1,0))</f>
        <v>XL</v>
      </c>
      <c r="J1799" t="str">
        <f>VLOOKUP($C1799,'Raw-products'!$A$2:$H$1261,MATCH(J$1,'Raw-products'!$A$1:$H$1,0))</f>
        <v>green</v>
      </c>
      <c r="K1799">
        <f>VLOOKUP($C1799,'Raw-products'!$A$2:$H$1261,MATCH(K$1,'Raw-products'!$A$1:$H$1,0))</f>
        <v>114</v>
      </c>
      <c r="L1799">
        <f>VLOOKUP($C1799,'Raw-products'!$A$2:$H$1261,MATCH(L$1,'Raw-products'!$A$1:$H$1,0))</f>
        <v>65</v>
      </c>
      <c r="M1799" s="5">
        <f t="shared" si="56"/>
        <v>7410</v>
      </c>
      <c r="N1799" cm="1">
        <f t="array" ref="N1799:Q1799">_xlfn.XLOOKUP($B1799,'Raw -orders'!$A:$A,'Raw -orders'!$B:$E)</f>
        <v>485</v>
      </c>
      <c r="O1799">
        <v>37396</v>
      </c>
      <c r="P1799" s="1">
        <v>44300</v>
      </c>
      <c r="Q1799" s="1">
        <v>44311</v>
      </c>
      <c r="R1799" t="str" cm="1">
        <f t="array" ref="R1799:Y1799">_xlfn.XLOOKUP($N1799,'Raw - customers'!$A:$A,'Raw - customers'!$B:$I)</f>
        <v>Gayleen Brookes</v>
      </c>
      <c r="S1799" t="str">
        <v>Male</v>
      </c>
      <c r="T1799">
        <v>46</v>
      </c>
      <c r="U1799" t="str">
        <v>18 Lachlan CourtApt. 781</v>
      </c>
      <c r="V1799">
        <v>6977</v>
      </c>
      <c r="W1799" t="str">
        <v>Port Lily</v>
      </c>
      <c r="X1799" t="str">
        <v>Australian Capital Territory</v>
      </c>
      <c r="Y1799" t="str">
        <v>Australia</v>
      </c>
      <c r="Z1799">
        <v>4</v>
      </c>
      <c r="AA1799" s="3" t="str">
        <f t="shared" si="57"/>
        <v>10 to 20</v>
      </c>
      <c r="AP1799" s="6">
        <v>485</v>
      </c>
      <c r="AQ1799" s="6" t="s">
        <v>1350</v>
      </c>
    </row>
    <row r="1800" spans="1:43" x14ac:dyDescent="0.25">
      <c r="A1800">
        <v>1798</v>
      </c>
      <c r="B1800">
        <v>365</v>
      </c>
      <c r="C1800">
        <v>539</v>
      </c>
      <c r="D1800">
        <v>98</v>
      </c>
      <c r="E1800">
        <v>2</v>
      </c>
      <c r="F1800">
        <v>196</v>
      </c>
      <c r="G1800" t="str">
        <f>VLOOKUP($C1800,'Raw-products'!$A$2:$H$1261,MATCH(G$1,'Raw-products'!$A$1:$H$1,0))</f>
        <v>Jacket</v>
      </c>
      <c r="H1800" t="str">
        <f>VLOOKUP($C1800,'Raw-products'!$A$2:$H$1261,MATCH(H$1,'Raw-products'!$A$1:$H$1,0))</f>
        <v>Leather</v>
      </c>
      <c r="I1800" t="str">
        <f>VLOOKUP($C1800,'Raw-products'!$A$2:$H$1261,MATCH(I$1,'Raw-products'!$A$1:$H$1,0))</f>
        <v>XL</v>
      </c>
      <c r="J1800" t="str">
        <f>VLOOKUP($C1800,'Raw-products'!$A$2:$H$1261,MATCH(J$1,'Raw-products'!$A$1:$H$1,0))</f>
        <v>yellow</v>
      </c>
      <c r="K1800">
        <f>VLOOKUP($C1800,'Raw-products'!$A$2:$H$1261,MATCH(K$1,'Raw-products'!$A$1:$H$1,0))</f>
        <v>113</v>
      </c>
      <c r="L1800">
        <f>VLOOKUP($C1800,'Raw-products'!$A$2:$H$1261,MATCH(L$1,'Raw-products'!$A$1:$H$1,0))</f>
        <v>67</v>
      </c>
      <c r="M1800" s="5">
        <f t="shared" si="56"/>
        <v>7571</v>
      </c>
      <c r="N1800" cm="1">
        <f t="array" ref="N1800:Q1800">_xlfn.XLOOKUP($B1800,'Raw -orders'!$A:$A,'Raw -orders'!$B:$E)</f>
        <v>485</v>
      </c>
      <c r="O1800">
        <v>37396</v>
      </c>
      <c r="P1800" s="1">
        <v>44300</v>
      </c>
      <c r="Q1800" s="1">
        <v>44311</v>
      </c>
      <c r="R1800" t="str" cm="1">
        <f t="array" ref="R1800:Y1800">_xlfn.XLOOKUP($N1800,'Raw - customers'!$A:$A,'Raw - customers'!$B:$I)</f>
        <v>Gayleen Brookes</v>
      </c>
      <c r="S1800" t="str">
        <v>Male</v>
      </c>
      <c r="T1800">
        <v>46</v>
      </c>
      <c r="U1800" t="str">
        <v>18 Lachlan CourtApt. 781</v>
      </c>
      <c r="V1800">
        <v>6977</v>
      </c>
      <c r="W1800" t="str">
        <v>Port Lily</v>
      </c>
      <c r="X1800" t="str">
        <v>Australian Capital Territory</v>
      </c>
      <c r="Y1800" t="str">
        <v>Australia</v>
      </c>
      <c r="Z1800">
        <v>4</v>
      </c>
      <c r="AA1800" s="3" t="str">
        <f t="shared" si="57"/>
        <v>10 to 20</v>
      </c>
      <c r="AP1800" s="6">
        <v>485</v>
      </c>
      <c r="AQ1800" s="6" t="s">
        <v>1350</v>
      </c>
    </row>
    <row r="1801" spans="1:43" x14ac:dyDescent="0.25">
      <c r="A1801">
        <v>1799</v>
      </c>
      <c r="B1801">
        <v>365</v>
      </c>
      <c r="C1801">
        <v>201</v>
      </c>
      <c r="D1801">
        <v>98</v>
      </c>
      <c r="E1801">
        <v>3</v>
      </c>
      <c r="F1801">
        <v>294</v>
      </c>
      <c r="G1801" t="str">
        <f>VLOOKUP($C1801,'Raw-products'!$A$2:$H$1261,MATCH(G$1,'Raw-products'!$A$1:$H$1,0))</f>
        <v>Shirt</v>
      </c>
      <c r="H1801" t="str">
        <f>VLOOKUP($C1801,'Raw-products'!$A$2:$H$1261,MATCH(H$1,'Raw-products'!$A$1:$H$1,0))</f>
        <v>Camp Collared</v>
      </c>
      <c r="I1801" t="str">
        <f>VLOOKUP($C1801,'Raw-products'!$A$2:$H$1261,MATCH(I$1,'Raw-products'!$A$1:$H$1,0))</f>
        <v>S</v>
      </c>
      <c r="J1801" t="str">
        <f>VLOOKUP($C1801,'Raw-products'!$A$2:$H$1261,MATCH(J$1,'Raw-products'!$A$1:$H$1,0))</f>
        <v>indigo</v>
      </c>
      <c r="K1801">
        <f>VLOOKUP($C1801,'Raw-products'!$A$2:$H$1261,MATCH(K$1,'Raw-products'!$A$1:$H$1,0))</f>
        <v>112</v>
      </c>
      <c r="L1801">
        <f>VLOOKUP($C1801,'Raw-products'!$A$2:$H$1261,MATCH(L$1,'Raw-products'!$A$1:$H$1,0))</f>
        <v>50</v>
      </c>
      <c r="M1801" s="5">
        <f t="shared" si="56"/>
        <v>5600</v>
      </c>
      <c r="N1801" cm="1">
        <f t="array" ref="N1801:Q1801">_xlfn.XLOOKUP($B1801,'Raw -orders'!$A:$A,'Raw -orders'!$B:$E)</f>
        <v>485</v>
      </c>
      <c r="O1801">
        <v>37396</v>
      </c>
      <c r="P1801" s="1">
        <v>44300</v>
      </c>
      <c r="Q1801" s="1">
        <v>44311</v>
      </c>
      <c r="R1801" t="str" cm="1">
        <f t="array" ref="R1801:Y1801">_xlfn.XLOOKUP($N1801,'Raw - customers'!$A:$A,'Raw - customers'!$B:$I)</f>
        <v>Gayleen Brookes</v>
      </c>
      <c r="S1801" t="str">
        <v>Male</v>
      </c>
      <c r="T1801">
        <v>46</v>
      </c>
      <c r="U1801" t="str">
        <v>18 Lachlan CourtApt. 781</v>
      </c>
      <c r="V1801">
        <v>6977</v>
      </c>
      <c r="W1801" t="str">
        <v>Port Lily</v>
      </c>
      <c r="X1801" t="str">
        <v>Australian Capital Territory</v>
      </c>
      <c r="Y1801" t="str">
        <v>Australia</v>
      </c>
      <c r="Z1801">
        <v>4</v>
      </c>
      <c r="AA1801" s="3" t="str">
        <f t="shared" si="57"/>
        <v>10 to 20</v>
      </c>
      <c r="AP1801" s="6">
        <v>485</v>
      </c>
      <c r="AQ1801" s="6" t="s">
        <v>1350</v>
      </c>
    </row>
    <row r="1802" spans="1:43" x14ac:dyDescent="0.25">
      <c r="A1802">
        <v>1800</v>
      </c>
      <c r="B1802">
        <v>365</v>
      </c>
      <c r="C1802">
        <v>532</v>
      </c>
      <c r="D1802">
        <v>98</v>
      </c>
      <c r="E1802">
        <v>1</v>
      </c>
      <c r="F1802">
        <v>98</v>
      </c>
      <c r="G1802" t="str">
        <f>VLOOKUP($C1802,'Raw-products'!$A$2:$H$1261,MATCH(G$1,'Raw-products'!$A$1:$H$1,0))</f>
        <v>Jacket</v>
      </c>
      <c r="H1802" t="str">
        <f>VLOOKUP($C1802,'Raw-products'!$A$2:$H$1261,MATCH(H$1,'Raw-products'!$A$1:$H$1,0))</f>
        <v>Leather</v>
      </c>
      <c r="I1802" t="str">
        <f>VLOOKUP($C1802,'Raw-products'!$A$2:$H$1261,MATCH(I$1,'Raw-products'!$A$1:$H$1,0))</f>
        <v>M</v>
      </c>
      <c r="J1802" t="str">
        <f>VLOOKUP($C1802,'Raw-products'!$A$2:$H$1261,MATCH(J$1,'Raw-products'!$A$1:$H$1,0))</f>
        <v>orange</v>
      </c>
      <c r="K1802">
        <f>VLOOKUP($C1802,'Raw-products'!$A$2:$H$1261,MATCH(K$1,'Raw-products'!$A$1:$H$1,0))</f>
        <v>113</v>
      </c>
      <c r="L1802">
        <f>VLOOKUP($C1802,'Raw-products'!$A$2:$H$1261,MATCH(L$1,'Raw-products'!$A$1:$H$1,0))</f>
        <v>80</v>
      </c>
      <c r="M1802" s="5">
        <f t="shared" si="56"/>
        <v>9040</v>
      </c>
      <c r="N1802" cm="1">
        <f t="array" ref="N1802:Q1802">_xlfn.XLOOKUP($B1802,'Raw -orders'!$A:$A,'Raw -orders'!$B:$E)</f>
        <v>485</v>
      </c>
      <c r="O1802">
        <v>37396</v>
      </c>
      <c r="P1802" s="1">
        <v>44300</v>
      </c>
      <c r="Q1802" s="1">
        <v>44311</v>
      </c>
      <c r="R1802" t="str" cm="1">
        <f t="array" ref="R1802:Y1802">_xlfn.XLOOKUP($N1802,'Raw - customers'!$A:$A,'Raw - customers'!$B:$I)</f>
        <v>Gayleen Brookes</v>
      </c>
      <c r="S1802" t="str">
        <v>Male</v>
      </c>
      <c r="T1802">
        <v>46</v>
      </c>
      <c r="U1802" t="str">
        <v>18 Lachlan CourtApt. 781</v>
      </c>
      <c r="V1802">
        <v>6977</v>
      </c>
      <c r="W1802" t="str">
        <v>Port Lily</v>
      </c>
      <c r="X1802" t="str">
        <v>Australian Capital Territory</v>
      </c>
      <c r="Y1802" t="str">
        <v>Australia</v>
      </c>
      <c r="Z1802">
        <v>4</v>
      </c>
      <c r="AA1802" s="3" t="str">
        <f t="shared" si="57"/>
        <v>10 to 20</v>
      </c>
      <c r="AP1802" s="6">
        <v>485</v>
      </c>
      <c r="AQ1802" s="6" t="s">
        <v>1350</v>
      </c>
    </row>
    <row r="1803" spans="1:43" x14ac:dyDescent="0.25">
      <c r="A1803">
        <v>1801</v>
      </c>
      <c r="B1803">
        <v>365</v>
      </c>
      <c r="C1803">
        <v>414</v>
      </c>
      <c r="D1803">
        <v>119</v>
      </c>
      <c r="E1803">
        <v>2</v>
      </c>
      <c r="F1803">
        <v>238</v>
      </c>
      <c r="G1803" t="str">
        <f>VLOOKUP($C1803,'Raw-products'!$A$2:$H$1261,MATCH(G$1,'Raw-products'!$A$1:$H$1,0))</f>
        <v>Shirt</v>
      </c>
      <c r="H1803" t="str">
        <f>VLOOKUP($C1803,'Raw-products'!$A$2:$H$1261,MATCH(H$1,'Raw-products'!$A$1:$H$1,0))</f>
        <v>Casual Slim Fit</v>
      </c>
      <c r="I1803" t="str">
        <f>VLOOKUP($C1803,'Raw-products'!$A$2:$H$1261,MATCH(I$1,'Raw-products'!$A$1:$H$1,0))</f>
        <v>XL</v>
      </c>
      <c r="J1803" t="str">
        <f>VLOOKUP($C1803,'Raw-products'!$A$2:$H$1261,MATCH(J$1,'Raw-products'!$A$1:$H$1,0))</f>
        <v>indigo</v>
      </c>
      <c r="K1803">
        <f>VLOOKUP($C1803,'Raw-products'!$A$2:$H$1261,MATCH(K$1,'Raw-products'!$A$1:$H$1,0))</f>
        <v>113</v>
      </c>
      <c r="L1803">
        <f>VLOOKUP($C1803,'Raw-products'!$A$2:$H$1261,MATCH(L$1,'Raw-products'!$A$1:$H$1,0))</f>
        <v>40</v>
      </c>
      <c r="M1803" s="5">
        <f t="shared" si="56"/>
        <v>4520</v>
      </c>
      <c r="N1803" cm="1">
        <f t="array" ref="N1803:Q1803">_xlfn.XLOOKUP($B1803,'Raw -orders'!$A:$A,'Raw -orders'!$B:$E)</f>
        <v>485</v>
      </c>
      <c r="O1803">
        <v>37396</v>
      </c>
      <c r="P1803" s="1">
        <v>44300</v>
      </c>
      <c r="Q1803" s="1">
        <v>44311</v>
      </c>
      <c r="R1803" t="str" cm="1">
        <f t="array" ref="R1803:Y1803">_xlfn.XLOOKUP($N1803,'Raw - customers'!$A:$A,'Raw - customers'!$B:$I)</f>
        <v>Gayleen Brookes</v>
      </c>
      <c r="S1803" t="str">
        <v>Male</v>
      </c>
      <c r="T1803">
        <v>46</v>
      </c>
      <c r="U1803" t="str">
        <v>18 Lachlan CourtApt. 781</v>
      </c>
      <c r="V1803">
        <v>6977</v>
      </c>
      <c r="W1803" t="str">
        <v>Port Lily</v>
      </c>
      <c r="X1803" t="str">
        <v>Australian Capital Territory</v>
      </c>
      <c r="Y1803" t="str">
        <v>Australia</v>
      </c>
      <c r="Z1803">
        <v>4</v>
      </c>
      <c r="AA1803" s="3" t="str">
        <f t="shared" si="57"/>
        <v>10 to 20</v>
      </c>
      <c r="AP1803" s="6">
        <v>485</v>
      </c>
      <c r="AQ1803" s="6" t="s">
        <v>1350</v>
      </c>
    </row>
    <row r="1804" spans="1:43" x14ac:dyDescent="0.25">
      <c r="A1804">
        <v>1802</v>
      </c>
      <c r="B1804">
        <v>365</v>
      </c>
      <c r="C1804">
        <v>589</v>
      </c>
      <c r="D1804">
        <v>100</v>
      </c>
      <c r="E1804">
        <v>3</v>
      </c>
      <c r="F1804">
        <v>300</v>
      </c>
      <c r="G1804" t="str">
        <f>VLOOKUP($C1804,'Raw-products'!$A$2:$H$1261,MATCH(G$1,'Raw-products'!$A$1:$H$1,0))</f>
        <v>Jacket</v>
      </c>
      <c r="H1804" t="str">
        <f>VLOOKUP($C1804,'Raw-products'!$A$2:$H$1261,MATCH(H$1,'Raw-products'!$A$1:$H$1,0))</f>
        <v>Bomber</v>
      </c>
      <c r="I1804" t="str">
        <f>VLOOKUP($C1804,'Raw-products'!$A$2:$H$1261,MATCH(I$1,'Raw-products'!$A$1:$H$1,0))</f>
        <v>XL</v>
      </c>
      <c r="J1804" t="str">
        <f>VLOOKUP($C1804,'Raw-products'!$A$2:$H$1261,MATCH(J$1,'Raw-products'!$A$1:$H$1,0))</f>
        <v>indigo</v>
      </c>
      <c r="K1804">
        <f>VLOOKUP($C1804,'Raw-products'!$A$2:$H$1261,MATCH(K$1,'Raw-products'!$A$1:$H$1,0))</f>
        <v>90</v>
      </c>
      <c r="L1804">
        <f>VLOOKUP($C1804,'Raw-products'!$A$2:$H$1261,MATCH(L$1,'Raw-products'!$A$1:$H$1,0))</f>
        <v>50</v>
      </c>
      <c r="M1804" s="5">
        <f t="shared" si="56"/>
        <v>4500</v>
      </c>
      <c r="N1804" cm="1">
        <f t="array" ref="N1804:Q1804">_xlfn.XLOOKUP($B1804,'Raw -orders'!$A:$A,'Raw -orders'!$B:$E)</f>
        <v>485</v>
      </c>
      <c r="O1804">
        <v>37396</v>
      </c>
      <c r="P1804" s="1">
        <v>44300</v>
      </c>
      <c r="Q1804" s="1">
        <v>44311</v>
      </c>
      <c r="R1804" t="str" cm="1">
        <f t="array" ref="R1804:Y1804">_xlfn.XLOOKUP($N1804,'Raw - customers'!$A:$A,'Raw - customers'!$B:$I)</f>
        <v>Gayleen Brookes</v>
      </c>
      <c r="S1804" t="str">
        <v>Male</v>
      </c>
      <c r="T1804">
        <v>46</v>
      </c>
      <c r="U1804" t="str">
        <v>18 Lachlan CourtApt. 781</v>
      </c>
      <c r="V1804">
        <v>6977</v>
      </c>
      <c r="W1804" t="str">
        <v>Port Lily</v>
      </c>
      <c r="X1804" t="str">
        <v>Australian Capital Territory</v>
      </c>
      <c r="Y1804" t="str">
        <v>Australia</v>
      </c>
      <c r="Z1804">
        <v>4</v>
      </c>
      <c r="AA1804" s="3" t="str">
        <f t="shared" si="57"/>
        <v>10 to 20</v>
      </c>
      <c r="AP1804" s="6">
        <v>485</v>
      </c>
      <c r="AQ1804" s="6" t="s">
        <v>1350</v>
      </c>
    </row>
    <row r="1805" spans="1:43" x14ac:dyDescent="0.25">
      <c r="A1805">
        <v>1803</v>
      </c>
      <c r="B1805">
        <v>365</v>
      </c>
      <c r="C1805">
        <v>111</v>
      </c>
      <c r="D1805">
        <v>92</v>
      </c>
      <c r="E1805">
        <v>2</v>
      </c>
      <c r="F1805">
        <v>184</v>
      </c>
      <c r="G1805" t="str">
        <f>VLOOKUP($C1805,'Raw-products'!$A$2:$H$1261,MATCH(G$1,'Raw-products'!$A$1:$H$1,0))</f>
        <v>Shirt</v>
      </c>
      <c r="H1805" t="str">
        <f>VLOOKUP($C1805,'Raw-products'!$A$2:$H$1261,MATCH(H$1,'Raw-products'!$A$1:$H$1,0))</f>
        <v>Denim</v>
      </c>
      <c r="I1805" t="str">
        <f>VLOOKUP($C1805,'Raw-products'!$A$2:$H$1261,MATCH(I$1,'Raw-products'!$A$1:$H$1,0))</f>
        <v>S</v>
      </c>
      <c r="J1805" t="str">
        <f>VLOOKUP($C1805,'Raw-products'!$A$2:$H$1261,MATCH(J$1,'Raw-products'!$A$1:$H$1,0))</f>
        <v>orange</v>
      </c>
      <c r="K1805">
        <f>VLOOKUP($C1805,'Raw-products'!$A$2:$H$1261,MATCH(K$1,'Raw-products'!$A$1:$H$1,0))</f>
        <v>115</v>
      </c>
      <c r="L1805">
        <f>VLOOKUP($C1805,'Raw-products'!$A$2:$H$1261,MATCH(L$1,'Raw-products'!$A$1:$H$1,0))</f>
        <v>69</v>
      </c>
      <c r="M1805" s="5">
        <f t="shared" si="56"/>
        <v>7935</v>
      </c>
      <c r="N1805" cm="1">
        <f t="array" ref="N1805:Q1805">_xlfn.XLOOKUP($B1805,'Raw -orders'!$A:$A,'Raw -orders'!$B:$E)</f>
        <v>485</v>
      </c>
      <c r="O1805">
        <v>37396</v>
      </c>
      <c r="P1805" s="1">
        <v>44300</v>
      </c>
      <c r="Q1805" s="1">
        <v>44311</v>
      </c>
      <c r="R1805" t="str" cm="1">
        <f t="array" ref="R1805:Y1805">_xlfn.XLOOKUP($N1805,'Raw - customers'!$A:$A,'Raw - customers'!$B:$I)</f>
        <v>Gayleen Brookes</v>
      </c>
      <c r="S1805" t="str">
        <v>Male</v>
      </c>
      <c r="T1805">
        <v>46</v>
      </c>
      <c r="U1805" t="str">
        <v>18 Lachlan CourtApt. 781</v>
      </c>
      <c r="V1805">
        <v>6977</v>
      </c>
      <c r="W1805" t="str">
        <v>Port Lily</v>
      </c>
      <c r="X1805" t="str">
        <v>Australian Capital Territory</v>
      </c>
      <c r="Y1805" t="str">
        <v>Australia</v>
      </c>
      <c r="Z1805">
        <v>4</v>
      </c>
      <c r="AA1805" s="3" t="str">
        <f t="shared" si="57"/>
        <v>10 to 20</v>
      </c>
      <c r="AP1805" s="6">
        <v>485</v>
      </c>
      <c r="AQ1805" s="6" t="s">
        <v>1350</v>
      </c>
    </row>
    <row r="1806" spans="1:43" x14ac:dyDescent="0.25">
      <c r="A1806">
        <v>1804</v>
      </c>
      <c r="B1806">
        <v>366</v>
      </c>
      <c r="C1806">
        <v>793</v>
      </c>
      <c r="D1806">
        <v>91</v>
      </c>
      <c r="E1806">
        <v>1</v>
      </c>
      <c r="F1806">
        <v>91</v>
      </c>
      <c r="G1806" t="str">
        <f>VLOOKUP($C1806,'Raw-products'!$A$2:$H$1261,MATCH(G$1,'Raw-products'!$A$1:$H$1,0))</f>
        <v>Jacket</v>
      </c>
      <c r="H1806" t="str">
        <f>VLOOKUP($C1806,'Raw-products'!$A$2:$H$1261,MATCH(H$1,'Raw-products'!$A$1:$H$1,0))</f>
        <v>Pullover</v>
      </c>
      <c r="I1806" t="str">
        <f>VLOOKUP($C1806,'Raw-products'!$A$2:$H$1261,MATCH(I$1,'Raw-products'!$A$1:$H$1,0))</f>
        <v>L</v>
      </c>
      <c r="J1806" t="str">
        <f>VLOOKUP($C1806,'Raw-products'!$A$2:$H$1261,MATCH(J$1,'Raw-products'!$A$1:$H$1,0))</f>
        <v>blue</v>
      </c>
      <c r="K1806">
        <f>VLOOKUP($C1806,'Raw-products'!$A$2:$H$1261,MATCH(K$1,'Raw-products'!$A$1:$H$1,0))</f>
        <v>114</v>
      </c>
      <c r="L1806">
        <f>VLOOKUP($C1806,'Raw-products'!$A$2:$H$1261,MATCH(L$1,'Raw-products'!$A$1:$H$1,0))</f>
        <v>66</v>
      </c>
      <c r="M1806" s="5">
        <f t="shared" si="56"/>
        <v>7524</v>
      </c>
      <c r="N1806" cm="1">
        <f t="array" ref="N1806:Q1806">_xlfn.XLOOKUP($B1806,'Raw -orders'!$A:$A,'Raw -orders'!$B:$E)</f>
        <v>334</v>
      </c>
      <c r="O1806">
        <v>43210</v>
      </c>
      <c r="P1806" s="1">
        <v>44392</v>
      </c>
      <c r="Q1806" s="1">
        <v>44407</v>
      </c>
      <c r="R1806" t="str" cm="1">
        <f t="array" ref="R1806:Y1806">_xlfn.XLOOKUP($N1806,'Raw - customers'!$A:$A,'Raw - customers'!$B:$I)</f>
        <v>Udale Ripping</v>
      </c>
      <c r="S1806" t="str">
        <v>Agender</v>
      </c>
      <c r="T1806">
        <v>68</v>
      </c>
      <c r="U1806" t="str">
        <v>313 O'hara Estate DrSuite 414</v>
      </c>
      <c r="V1806">
        <v>8108</v>
      </c>
      <c r="W1806" t="str">
        <v>New Alyssa</v>
      </c>
      <c r="X1806" t="str">
        <v>Queensland</v>
      </c>
      <c r="Y1806" t="str">
        <v>Australia</v>
      </c>
      <c r="Z1806">
        <v>7</v>
      </c>
      <c r="AA1806" s="3" t="str">
        <f t="shared" si="57"/>
        <v>10 to 20</v>
      </c>
      <c r="AP1806" s="6">
        <v>334</v>
      </c>
      <c r="AQ1806" s="6" t="s">
        <v>1355</v>
      </c>
    </row>
    <row r="1807" spans="1:43" x14ac:dyDescent="0.25">
      <c r="A1807">
        <v>1805</v>
      </c>
      <c r="B1807">
        <v>366</v>
      </c>
      <c r="C1807">
        <v>350</v>
      </c>
      <c r="D1807">
        <v>94</v>
      </c>
      <c r="E1807">
        <v>3</v>
      </c>
      <c r="F1807">
        <v>282</v>
      </c>
      <c r="G1807" t="str">
        <f>VLOOKUP($C1807,'Raw-products'!$A$2:$H$1261,MATCH(G$1,'Raw-products'!$A$1:$H$1,0))</f>
        <v>Shirt</v>
      </c>
      <c r="H1807" t="str">
        <f>VLOOKUP($C1807,'Raw-products'!$A$2:$H$1261,MATCH(H$1,'Raw-products'!$A$1:$H$1,0))</f>
        <v>Henley</v>
      </c>
      <c r="I1807" t="str">
        <f>VLOOKUP($C1807,'Raw-products'!$A$2:$H$1261,MATCH(I$1,'Raw-products'!$A$1:$H$1,0))</f>
        <v>XS</v>
      </c>
      <c r="J1807" t="str">
        <f>VLOOKUP($C1807,'Raw-products'!$A$2:$H$1261,MATCH(J$1,'Raw-products'!$A$1:$H$1,0))</f>
        <v>red</v>
      </c>
      <c r="K1807">
        <f>VLOOKUP($C1807,'Raw-products'!$A$2:$H$1261,MATCH(K$1,'Raw-products'!$A$1:$H$1,0))</f>
        <v>92</v>
      </c>
      <c r="L1807">
        <f>VLOOKUP($C1807,'Raw-products'!$A$2:$H$1261,MATCH(L$1,'Raw-products'!$A$1:$H$1,0))</f>
        <v>62</v>
      </c>
      <c r="M1807" s="5">
        <f t="shared" si="56"/>
        <v>5704</v>
      </c>
      <c r="N1807" cm="1">
        <f t="array" ref="N1807:Q1807">_xlfn.XLOOKUP($B1807,'Raw -orders'!$A:$A,'Raw -orders'!$B:$E)</f>
        <v>334</v>
      </c>
      <c r="O1807">
        <v>43210</v>
      </c>
      <c r="P1807" s="1">
        <v>44392</v>
      </c>
      <c r="Q1807" s="1">
        <v>44407</v>
      </c>
      <c r="R1807" t="str" cm="1">
        <f t="array" ref="R1807:Y1807">_xlfn.XLOOKUP($N1807,'Raw - customers'!$A:$A,'Raw - customers'!$B:$I)</f>
        <v>Udale Ripping</v>
      </c>
      <c r="S1807" t="str">
        <v>Agender</v>
      </c>
      <c r="T1807">
        <v>68</v>
      </c>
      <c r="U1807" t="str">
        <v>313 O'hara Estate DrSuite 414</v>
      </c>
      <c r="V1807">
        <v>8108</v>
      </c>
      <c r="W1807" t="str">
        <v>New Alyssa</v>
      </c>
      <c r="X1807" t="str">
        <v>Queensland</v>
      </c>
      <c r="Y1807" t="str">
        <v>Australia</v>
      </c>
      <c r="Z1807">
        <v>7</v>
      </c>
      <c r="AA1807" s="3" t="str">
        <f t="shared" si="57"/>
        <v>10 to 20</v>
      </c>
      <c r="AP1807" s="6">
        <v>334</v>
      </c>
      <c r="AQ1807" s="6" t="s">
        <v>1355</v>
      </c>
    </row>
    <row r="1808" spans="1:43" x14ac:dyDescent="0.25">
      <c r="A1808">
        <v>1806</v>
      </c>
      <c r="B1808">
        <v>366</v>
      </c>
      <c r="C1808">
        <v>171</v>
      </c>
      <c r="D1808">
        <v>91</v>
      </c>
      <c r="E1808">
        <v>3</v>
      </c>
      <c r="F1808">
        <v>273</v>
      </c>
      <c r="G1808" t="str">
        <f>VLOOKUP($C1808,'Raw-products'!$A$2:$H$1261,MATCH(G$1,'Raw-products'!$A$1:$H$1,0))</f>
        <v>Shirt</v>
      </c>
      <c r="H1808" t="str">
        <f>VLOOKUP($C1808,'Raw-products'!$A$2:$H$1261,MATCH(H$1,'Raw-products'!$A$1:$H$1,0))</f>
        <v>Linen</v>
      </c>
      <c r="I1808" t="str">
        <f>VLOOKUP($C1808,'Raw-products'!$A$2:$H$1261,MATCH(I$1,'Raw-products'!$A$1:$H$1,0))</f>
        <v>S</v>
      </c>
      <c r="J1808" t="str">
        <f>VLOOKUP($C1808,'Raw-products'!$A$2:$H$1261,MATCH(J$1,'Raw-products'!$A$1:$H$1,0))</f>
        <v>violet</v>
      </c>
      <c r="K1808">
        <f>VLOOKUP($C1808,'Raw-products'!$A$2:$H$1261,MATCH(K$1,'Raw-products'!$A$1:$H$1,0))</f>
        <v>116</v>
      </c>
      <c r="L1808">
        <f>VLOOKUP($C1808,'Raw-products'!$A$2:$H$1261,MATCH(L$1,'Raw-products'!$A$1:$H$1,0))</f>
        <v>44</v>
      </c>
      <c r="M1808" s="5">
        <f t="shared" si="56"/>
        <v>5104</v>
      </c>
      <c r="N1808" cm="1">
        <f t="array" ref="N1808:Q1808">_xlfn.XLOOKUP($B1808,'Raw -orders'!$A:$A,'Raw -orders'!$B:$E)</f>
        <v>334</v>
      </c>
      <c r="O1808">
        <v>43210</v>
      </c>
      <c r="P1808" s="1">
        <v>44392</v>
      </c>
      <c r="Q1808" s="1">
        <v>44407</v>
      </c>
      <c r="R1808" t="str" cm="1">
        <f t="array" ref="R1808:Y1808">_xlfn.XLOOKUP($N1808,'Raw - customers'!$A:$A,'Raw - customers'!$B:$I)</f>
        <v>Udale Ripping</v>
      </c>
      <c r="S1808" t="str">
        <v>Agender</v>
      </c>
      <c r="T1808">
        <v>68</v>
      </c>
      <c r="U1808" t="str">
        <v>313 O'hara Estate DrSuite 414</v>
      </c>
      <c r="V1808">
        <v>8108</v>
      </c>
      <c r="W1808" t="str">
        <v>New Alyssa</v>
      </c>
      <c r="X1808" t="str">
        <v>Queensland</v>
      </c>
      <c r="Y1808" t="str">
        <v>Australia</v>
      </c>
      <c r="Z1808">
        <v>7</v>
      </c>
      <c r="AA1808" s="3" t="str">
        <f t="shared" si="57"/>
        <v>10 to 20</v>
      </c>
      <c r="AP1808" s="6">
        <v>334</v>
      </c>
      <c r="AQ1808" s="6" t="s">
        <v>1355</v>
      </c>
    </row>
    <row r="1809" spans="1:43" x14ac:dyDescent="0.25">
      <c r="A1809">
        <v>1807</v>
      </c>
      <c r="B1809">
        <v>366</v>
      </c>
      <c r="C1809">
        <v>1223</v>
      </c>
      <c r="D1809">
        <v>105</v>
      </c>
      <c r="E1809">
        <v>2</v>
      </c>
      <c r="F1809">
        <v>210</v>
      </c>
      <c r="G1809" t="str">
        <f>VLOOKUP($C1809,'Raw-products'!$A$2:$H$1261,MATCH(G$1,'Raw-products'!$A$1:$H$1,0))</f>
        <v>Trousers</v>
      </c>
      <c r="H1809" t="str">
        <f>VLOOKUP($C1809,'Raw-products'!$A$2:$H$1261,MATCH(H$1,'Raw-products'!$A$1:$H$1,0))</f>
        <v>Pleated</v>
      </c>
      <c r="I1809" t="str">
        <f>VLOOKUP($C1809,'Raw-products'!$A$2:$H$1261,MATCH(I$1,'Raw-products'!$A$1:$H$1,0))</f>
        <v>L</v>
      </c>
      <c r="J1809" t="str">
        <f>VLOOKUP($C1809,'Raw-products'!$A$2:$H$1261,MATCH(J$1,'Raw-products'!$A$1:$H$1,0))</f>
        <v>violet</v>
      </c>
      <c r="K1809">
        <f>VLOOKUP($C1809,'Raw-products'!$A$2:$H$1261,MATCH(K$1,'Raw-products'!$A$1:$H$1,0))</f>
        <v>90</v>
      </c>
      <c r="L1809">
        <f>VLOOKUP($C1809,'Raw-products'!$A$2:$H$1261,MATCH(L$1,'Raw-products'!$A$1:$H$1,0))</f>
        <v>48</v>
      </c>
      <c r="M1809" s="5">
        <f t="shared" si="56"/>
        <v>4320</v>
      </c>
      <c r="N1809" cm="1">
        <f t="array" ref="N1809:Q1809">_xlfn.XLOOKUP($B1809,'Raw -orders'!$A:$A,'Raw -orders'!$B:$E)</f>
        <v>334</v>
      </c>
      <c r="O1809">
        <v>43210</v>
      </c>
      <c r="P1809" s="1">
        <v>44392</v>
      </c>
      <c r="Q1809" s="1">
        <v>44407</v>
      </c>
      <c r="R1809" t="str" cm="1">
        <f t="array" ref="R1809:Y1809">_xlfn.XLOOKUP($N1809,'Raw - customers'!$A:$A,'Raw - customers'!$B:$I)</f>
        <v>Udale Ripping</v>
      </c>
      <c r="S1809" t="str">
        <v>Agender</v>
      </c>
      <c r="T1809">
        <v>68</v>
      </c>
      <c r="U1809" t="str">
        <v>313 O'hara Estate DrSuite 414</v>
      </c>
      <c r="V1809">
        <v>8108</v>
      </c>
      <c r="W1809" t="str">
        <v>New Alyssa</v>
      </c>
      <c r="X1809" t="str">
        <v>Queensland</v>
      </c>
      <c r="Y1809" t="str">
        <v>Australia</v>
      </c>
      <c r="Z1809">
        <v>7</v>
      </c>
      <c r="AA1809" s="3" t="str">
        <f t="shared" si="57"/>
        <v>10 to 20</v>
      </c>
      <c r="AP1809" s="6">
        <v>334</v>
      </c>
      <c r="AQ1809" s="6" t="s">
        <v>1355</v>
      </c>
    </row>
    <row r="1810" spans="1:43" x14ac:dyDescent="0.25">
      <c r="A1810">
        <v>1808</v>
      </c>
      <c r="B1810">
        <v>366</v>
      </c>
      <c r="C1810">
        <v>1155</v>
      </c>
      <c r="D1810">
        <v>99</v>
      </c>
      <c r="E1810">
        <v>2</v>
      </c>
      <c r="F1810">
        <v>198</v>
      </c>
      <c r="G1810" t="str">
        <f>VLOOKUP($C1810,'Raw-products'!$A$2:$H$1261,MATCH(G$1,'Raw-products'!$A$1:$H$1,0))</f>
        <v>Trousers</v>
      </c>
      <c r="H1810" t="str">
        <f>VLOOKUP($C1810,'Raw-products'!$A$2:$H$1261,MATCH(H$1,'Raw-products'!$A$1:$H$1,0))</f>
        <v>High-Waisted</v>
      </c>
      <c r="I1810" t="str">
        <f>VLOOKUP($C1810,'Raw-products'!$A$2:$H$1261,MATCH(I$1,'Raw-products'!$A$1:$H$1,0))</f>
        <v>XS</v>
      </c>
      <c r="J1810" t="str">
        <f>VLOOKUP($C1810,'Raw-products'!$A$2:$H$1261,MATCH(J$1,'Raw-products'!$A$1:$H$1,0))</f>
        <v>red</v>
      </c>
      <c r="K1810">
        <f>VLOOKUP($C1810,'Raw-products'!$A$2:$H$1261,MATCH(K$1,'Raw-products'!$A$1:$H$1,0))</f>
        <v>98</v>
      </c>
      <c r="L1810">
        <f>VLOOKUP($C1810,'Raw-products'!$A$2:$H$1261,MATCH(L$1,'Raw-products'!$A$1:$H$1,0))</f>
        <v>74</v>
      </c>
      <c r="M1810" s="5">
        <f t="shared" si="56"/>
        <v>7252</v>
      </c>
      <c r="N1810" cm="1">
        <f t="array" ref="N1810:Q1810">_xlfn.XLOOKUP($B1810,'Raw -orders'!$A:$A,'Raw -orders'!$B:$E)</f>
        <v>334</v>
      </c>
      <c r="O1810">
        <v>43210</v>
      </c>
      <c r="P1810" s="1">
        <v>44392</v>
      </c>
      <c r="Q1810" s="1">
        <v>44407</v>
      </c>
      <c r="R1810" t="str" cm="1">
        <f t="array" ref="R1810:Y1810">_xlfn.XLOOKUP($N1810,'Raw - customers'!$A:$A,'Raw - customers'!$B:$I)</f>
        <v>Udale Ripping</v>
      </c>
      <c r="S1810" t="str">
        <v>Agender</v>
      </c>
      <c r="T1810">
        <v>68</v>
      </c>
      <c r="U1810" t="str">
        <v>313 O'hara Estate DrSuite 414</v>
      </c>
      <c r="V1810">
        <v>8108</v>
      </c>
      <c r="W1810" t="str">
        <v>New Alyssa</v>
      </c>
      <c r="X1810" t="str">
        <v>Queensland</v>
      </c>
      <c r="Y1810" t="str">
        <v>Australia</v>
      </c>
      <c r="Z1810">
        <v>7</v>
      </c>
      <c r="AA1810" s="3" t="str">
        <f t="shared" si="57"/>
        <v>10 to 20</v>
      </c>
      <c r="AP1810" s="6">
        <v>334</v>
      </c>
      <c r="AQ1810" s="6" t="s">
        <v>1355</v>
      </c>
    </row>
    <row r="1811" spans="1:43" x14ac:dyDescent="0.25">
      <c r="A1811">
        <v>1809</v>
      </c>
      <c r="B1811">
        <v>367</v>
      </c>
      <c r="C1811">
        <v>584</v>
      </c>
      <c r="D1811">
        <v>100</v>
      </c>
      <c r="E1811">
        <v>2</v>
      </c>
      <c r="F1811">
        <v>200</v>
      </c>
      <c r="G1811" t="str">
        <f>VLOOKUP($C1811,'Raw-products'!$A$2:$H$1261,MATCH(G$1,'Raw-products'!$A$1:$H$1,0))</f>
        <v>Jacket</v>
      </c>
      <c r="H1811" t="str">
        <f>VLOOKUP($C1811,'Raw-products'!$A$2:$H$1261,MATCH(H$1,'Raw-products'!$A$1:$H$1,0))</f>
        <v>Bomber</v>
      </c>
      <c r="I1811" t="str">
        <f>VLOOKUP($C1811,'Raw-products'!$A$2:$H$1261,MATCH(I$1,'Raw-products'!$A$1:$H$1,0))</f>
        <v>XL</v>
      </c>
      <c r="J1811" t="str">
        <f>VLOOKUP($C1811,'Raw-products'!$A$2:$H$1261,MATCH(J$1,'Raw-products'!$A$1:$H$1,0))</f>
        <v>blue</v>
      </c>
      <c r="K1811">
        <f>VLOOKUP($C1811,'Raw-products'!$A$2:$H$1261,MATCH(K$1,'Raw-products'!$A$1:$H$1,0))</f>
        <v>90</v>
      </c>
      <c r="L1811">
        <f>VLOOKUP($C1811,'Raw-products'!$A$2:$H$1261,MATCH(L$1,'Raw-products'!$A$1:$H$1,0))</f>
        <v>47</v>
      </c>
      <c r="M1811" s="5">
        <f t="shared" si="56"/>
        <v>4230</v>
      </c>
      <c r="N1811" cm="1">
        <f t="array" ref="N1811:Q1811">_xlfn.XLOOKUP($B1811,'Raw -orders'!$A:$A,'Raw -orders'!$B:$E)</f>
        <v>181</v>
      </c>
      <c r="O1811">
        <v>35564</v>
      </c>
      <c r="P1811" s="1">
        <v>44247</v>
      </c>
      <c r="Q1811" s="1">
        <v>44274</v>
      </c>
      <c r="R1811" t="str" cm="1">
        <f t="array" ref="R1811:Y1811">_xlfn.XLOOKUP($N1811,'Raw - customers'!$A:$A,'Raw - customers'!$B:$I)</f>
        <v>Puff Newbury</v>
      </c>
      <c r="S1811" t="str">
        <v>Polygender</v>
      </c>
      <c r="T1811">
        <v>27</v>
      </c>
      <c r="U1811" t="str">
        <v>35 Fahey CircuitSuite 014</v>
      </c>
      <c r="V1811">
        <v>1017</v>
      </c>
      <c r="W1811" t="str">
        <v>Port Joshuaside</v>
      </c>
      <c r="X1811" t="str">
        <v>Northern Territory</v>
      </c>
      <c r="Y1811" t="str">
        <v>Australia</v>
      </c>
      <c r="Z1811">
        <v>2</v>
      </c>
      <c r="AA1811" s="3" t="str">
        <f t="shared" si="57"/>
        <v>20 to 30</v>
      </c>
      <c r="AP1811" s="6">
        <v>181</v>
      </c>
      <c r="AQ1811" s="6" t="s">
        <v>1339</v>
      </c>
    </row>
    <row r="1812" spans="1:43" x14ac:dyDescent="0.25">
      <c r="A1812">
        <v>1810</v>
      </c>
      <c r="B1812">
        <v>367</v>
      </c>
      <c r="C1812">
        <v>197</v>
      </c>
      <c r="D1812">
        <v>98</v>
      </c>
      <c r="E1812">
        <v>2</v>
      </c>
      <c r="F1812">
        <v>196</v>
      </c>
      <c r="G1812" t="str">
        <f>VLOOKUP($C1812,'Raw-products'!$A$2:$H$1261,MATCH(G$1,'Raw-products'!$A$1:$H$1,0))</f>
        <v>Shirt</v>
      </c>
      <c r="H1812" t="str">
        <f>VLOOKUP($C1812,'Raw-products'!$A$2:$H$1261,MATCH(H$1,'Raw-products'!$A$1:$H$1,0))</f>
        <v>Camp Collared</v>
      </c>
      <c r="I1812" t="str">
        <f>VLOOKUP($C1812,'Raw-products'!$A$2:$H$1261,MATCH(I$1,'Raw-products'!$A$1:$H$1,0))</f>
        <v>M</v>
      </c>
      <c r="J1812" t="str">
        <f>VLOOKUP($C1812,'Raw-products'!$A$2:$H$1261,MATCH(J$1,'Raw-products'!$A$1:$H$1,0))</f>
        <v>blue</v>
      </c>
      <c r="K1812">
        <f>VLOOKUP($C1812,'Raw-products'!$A$2:$H$1261,MATCH(K$1,'Raw-products'!$A$1:$H$1,0))</f>
        <v>112</v>
      </c>
      <c r="L1812">
        <f>VLOOKUP($C1812,'Raw-products'!$A$2:$H$1261,MATCH(L$1,'Raw-products'!$A$1:$H$1,0))</f>
        <v>65</v>
      </c>
      <c r="M1812" s="5">
        <f t="shared" si="56"/>
        <v>7280</v>
      </c>
      <c r="N1812" cm="1">
        <f t="array" ref="N1812:Q1812">_xlfn.XLOOKUP($B1812,'Raw -orders'!$A:$A,'Raw -orders'!$B:$E)</f>
        <v>181</v>
      </c>
      <c r="O1812">
        <v>35564</v>
      </c>
      <c r="P1812" s="1">
        <v>44247</v>
      </c>
      <c r="Q1812" s="1">
        <v>44274</v>
      </c>
      <c r="R1812" t="str" cm="1">
        <f t="array" ref="R1812:Y1812">_xlfn.XLOOKUP($N1812,'Raw - customers'!$A:$A,'Raw - customers'!$B:$I)</f>
        <v>Puff Newbury</v>
      </c>
      <c r="S1812" t="str">
        <v>Polygender</v>
      </c>
      <c r="T1812">
        <v>27</v>
      </c>
      <c r="U1812" t="str">
        <v>35 Fahey CircuitSuite 014</v>
      </c>
      <c r="V1812">
        <v>1017</v>
      </c>
      <c r="W1812" t="str">
        <v>Port Joshuaside</v>
      </c>
      <c r="X1812" t="str">
        <v>Northern Territory</v>
      </c>
      <c r="Y1812" t="str">
        <v>Australia</v>
      </c>
      <c r="Z1812">
        <v>2</v>
      </c>
      <c r="AA1812" s="3" t="str">
        <f t="shared" si="57"/>
        <v>20 to 30</v>
      </c>
      <c r="AP1812" s="6">
        <v>181</v>
      </c>
      <c r="AQ1812" s="6" t="s">
        <v>1339</v>
      </c>
    </row>
    <row r="1813" spans="1:43" x14ac:dyDescent="0.25">
      <c r="A1813">
        <v>1811</v>
      </c>
      <c r="B1813">
        <v>367</v>
      </c>
      <c r="C1813">
        <v>666</v>
      </c>
      <c r="D1813">
        <v>113</v>
      </c>
      <c r="E1813">
        <v>2</v>
      </c>
      <c r="F1813">
        <v>226</v>
      </c>
      <c r="G1813" t="str">
        <f>VLOOKUP($C1813,'Raw-products'!$A$2:$H$1261,MATCH(G$1,'Raw-products'!$A$1:$H$1,0))</f>
        <v>Jacket</v>
      </c>
      <c r="H1813" t="str">
        <f>VLOOKUP($C1813,'Raw-products'!$A$2:$H$1261,MATCH(H$1,'Raw-products'!$A$1:$H$1,0))</f>
        <v>Parka</v>
      </c>
      <c r="I1813" t="str">
        <f>VLOOKUP($C1813,'Raw-products'!$A$2:$H$1261,MATCH(I$1,'Raw-products'!$A$1:$H$1,0))</f>
        <v>S</v>
      </c>
      <c r="J1813" t="str">
        <f>VLOOKUP($C1813,'Raw-products'!$A$2:$H$1261,MATCH(J$1,'Raw-products'!$A$1:$H$1,0))</f>
        <v>red</v>
      </c>
      <c r="K1813">
        <f>VLOOKUP($C1813,'Raw-products'!$A$2:$H$1261,MATCH(K$1,'Raw-products'!$A$1:$H$1,0))</f>
        <v>119</v>
      </c>
      <c r="L1813">
        <f>VLOOKUP($C1813,'Raw-products'!$A$2:$H$1261,MATCH(L$1,'Raw-products'!$A$1:$H$1,0))</f>
        <v>66</v>
      </c>
      <c r="M1813" s="5">
        <f t="shared" si="56"/>
        <v>7854</v>
      </c>
      <c r="N1813" cm="1">
        <f t="array" ref="N1813:Q1813">_xlfn.XLOOKUP($B1813,'Raw -orders'!$A:$A,'Raw -orders'!$B:$E)</f>
        <v>181</v>
      </c>
      <c r="O1813">
        <v>35564</v>
      </c>
      <c r="P1813" s="1">
        <v>44247</v>
      </c>
      <c r="Q1813" s="1">
        <v>44274</v>
      </c>
      <c r="R1813" t="str" cm="1">
        <f t="array" ref="R1813:Y1813">_xlfn.XLOOKUP($N1813,'Raw - customers'!$A:$A,'Raw - customers'!$B:$I)</f>
        <v>Puff Newbury</v>
      </c>
      <c r="S1813" t="str">
        <v>Polygender</v>
      </c>
      <c r="T1813">
        <v>27</v>
      </c>
      <c r="U1813" t="str">
        <v>35 Fahey CircuitSuite 014</v>
      </c>
      <c r="V1813">
        <v>1017</v>
      </c>
      <c r="W1813" t="str">
        <v>Port Joshuaside</v>
      </c>
      <c r="X1813" t="str">
        <v>Northern Territory</v>
      </c>
      <c r="Y1813" t="str">
        <v>Australia</v>
      </c>
      <c r="Z1813">
        <v>2</v>
      </c>
      <c r="AA1813" s="3" t="str">
        <f t="shared" si="57"/>
        <v>20 to 30</v>
      </c>
      <c r="AP1813" s="6">
        <v>181</v>
      </c>
      <c r="AQ1813" s="6" t="s">
        <v>1339</v>
      </c>
    </row>
    <row r="1814" spans="1:43" x14ac:dyDescent="0.25">
      <c r="A1814">
        <v>1812</v>
      </c>
      <c r="B1814">
        <v>367</v>
      </c>
      <c r="C1814">
        <v>1159</v>
      </c>
      <c r="D1814">
        <v>99</v>
      </c>
      <c r="E1814">
        <v>1</v>
      </c>
      <c r="F1814">
        <v>99</v>
      </c>
      <c r="G1814" t="str">
        <f>VLOOKUP($C1814,'Raw-products'!$A$2:$H$1261,MATCH(G$1,'Raw-products'!$A$1:$H$1,0))</f>
        <v>Trousers</v>
      </c>
      <c r="H1814" t="str">
        <f>VLOOKUP($C1814,'Raw-products'!$A$2:$H$1261,MATCH(H$1,'Raw-products'!$A$1:$H$1,0))</f>
        <v>High-Waisted</v>
      </c>
      <c r="I1814" t="str">
        <f>VLOOKUP($C1814,'Raw-products'!$A$2:$H$1261,MATCH(I$1,'Raw-products'!$A$1:$H$1,0))</f>
        <v>XL</v>
      </c>
      <c r="J1814" t="str">
        <f>VLOOKUP($C1814,'Raw-products'!$A$2:$H$1261,MATCH(J$1,'Raw-products'!$A$1:$H$1,0))</f>
        <v>red</v>
      </c>
      <c r="K1814">
        <f>VLOOKUP($C1814,'Raw-products'!$A$2:$H$1261,MATCH(K$1,'Raw-products'!$A$1:$H$1,0))</f>
        <v>98</v>
      </c>
      <c r="L1814">
        <f>VLOOKUP($C1814,'Raw-products'!$A$2:$H$1261,MATCH(L$1,'Raw-products'!$A$1:$H$1,0))</f>
        <v>80</v>
      </c>
      <c r="M1814" s="5">
        <f t="shared" si="56"/>
        <v>7840</v>
      </c>
      <c r="N1814" cm="1">
        <f t="array" ref="N1814:Q1814">_xlfn.XLOOKUP($B1814,'Raw -orders'!$A:$A,'Raw -orders'!$B:$E)</f>
        <v>181</v>
      </c>
      <c r="O1814">
        <v>35564</v>
      </c>
      <c r="P1814" s="1">
        <v>44247</v>
      </c>
      <c r="Q1814" s="1">
        <v>44274</v>
      </c>
      <c r="R1814" t="str" cm="1">
        <f t="array" ref="R1814:Y1814">_xlfn.XLOOKUP($N1814,'Raw - customers'!$A:$A,'Raw - customers'!$B:$I)</f>
        <v>Puff Newbury</v>
      </c>
      <c r="S1814" t="str">
        <v>Polygender</v>
      </c>
      <c r="T1814">
        <v>27</v>
      </c>
      <c r="U1814" t="str">
        <v>35 Fahey CircuitSuite 014</v>
      </c>
      <c r="V1814">
        <v>1017</v>
      </c>
      <c r="W1814" t="str">
        <v>Port Joshuaside</v>
      </c>
      <c r="X1814" t="str">
        <v>Northern Territory</v>
      </c>
      <c r="Y1814" t="str">
        <v>Australia</v>
      </c>
      <c r="Z1814">
        <v>2</v>
      </c>
      <c r="AA1814" s="3" t="str">
        <f t="shared" si="57"/>
        <v>20 to 30</v>
      </c>
      <c r="AP1814" s="6">
        <v>181</v>
      </c>
      <c r="AQ1814" s="6" t="s">
        <v>1339</v>
      </c>
    </row>
    <row r="1815" spans="1:43" x14ac:dyDescent="0.25">
      <c r="A1815">
        <v>1813</v>
      </c>
      <c r="B1815">
        <v>367</v>
      </c>
      <c r="C1815">
        <v>1239</v>
      </c>
      <c r="D1815">
        <v>112</v>
      </c>
      <c r="E1815">
        <v>3</v>
      </c>
      <c r="F1815">
        <v>336</v>
      </c>
      <c r="G1815" t="str">
        <f>VLOOKUP($C1815,'Raw-products'!$A$2:$H$1261,MATCH(G$1,'Raw-products'!$A$1:$H$1,0))</f>
        <v>Trousers</v>
      </c>
      <c r="H1815" t="str">
        <f>VLOOKUP($C1815,'Raw-products'!$A$2:$H$1261,MATCH(H$1,'Raw-products'!$A$1:$H$1,0))</f>
        <v>Tracksuit Bottoms</v>
      </c>
      <c r="I1815" t="str">
        <f>VLOOKUP($C1815,'Raw-products'!$A$2:$H$1261,MATCH(I$1,'Raw-products'!$A$1:$H$1,0))</f>
        <v>XL</v>
      </c>
      <c r="J1815" t="str">
        <f>VLOOKUP($C1815,'Raw-products'!$A$2:$H$1261,MATCH(J$1,'Raw-products'!$A$1:$H$1,0))</f>
        <v>yellow</v>
      </c>
      <c r="K1815">
        <f>VLOOKUP($C1815,'Raw-products'!$A$2:$H$1261,MATCH(K$1,'Raw-products'!$A$1:$H$1,0))</f>
        <v>91</v>
      </c>
      <c r="L1815">
        <f>VLOOKUP($C1815,'Raw-products'!$A$2:$H$1261,MATCH(L$1,'Raw-products'!$A$1:$H$1,0))</f>
        <v>59</v>
      </c>
      <c r="M1815" s="5">
        <f t="shared" si="56"/>
        <v>5369</v>
      </c>
      <c r="N1815" cm="1">
        <f t="array" ref="N1815:Q1815">_xlfn.XLOOKUP($B1815,'Raw -orders'!$A:$A,'Raw -orders'!$B:$E)</f>
        <v>181</v>
      </c>
      <c r="O1815">
        <v>35564</v>
      </c>
      <c r="P1815" s="1">
        <v>44247</v>
      </c>
      <c r="Q1815" s="1">
        <v>44274</v>
      </c>
      <c r="R1815" t="str" cm="1">
        <f t="array" ref="R1815:Y1815">_xlfn.XLOOKUP($N1815,'Raw - customers'!$A:$A,'Raw - customers'!$B:$I)</f>
        <v>Puff Newbury</v>
      </c>
      <c r="S1815" t="str">
        <v>Polygender</v>
      </c>
      <c r="T1815">
        <v>27</v>
      </c>
      <c r="U1815" t="str">
        <v>35 Fahey CircuitSuite 014</v>
      </c>
      <c r="V1815">
        <v>1017</v>
      </c>
      <c r="W1815" t="str">
        <v>Port Joshuaside</v>
      </c>
      <c r="X1815" t="str">
        <v>Northern Territory</v>
      </c>
      <c r="Y1815" t="str">
        <v>Australia</v>
      </c>
      <c r="Z1815">
        <v>2</v>
      </c>
      <c r="AA1815" s="3" t="str">
        <f t="shared" si="57"/>
        <v>20 to 30</v>
      </c>
      <c r="AP1815" s="6">
        <v>181</v>
      </c>
      <c r="AQ1815" s="6" t="s">
        <v>1339</v>
      </c>
    </row>
    <row r="1816" spans="1:43" x14ac:dyDescent="0.25">
      <c r="A1816">
        <v>1814</v>
      </c>
      <c r="B1816">
        <v>367</v>
      </c>
      <c r="C1816">
        <v>1183</v>
      </c>
      <c r="D1816">
        <v>99</v>
      </c>
      <c r="E1816">
        <v>3</v>
      </c>
      <c r="F1816">
        <v>297</v>
      </c>
      <c r="G1816" t="str">
        <f>VLOOKUP($C1816,'Raw-products'!$A$2:$H$1261,MATCH(G$1,'Raw-products'!$A$1:$H$1,0))</f>
        <v>Trousers</v>
      </c>
      <c r="H1816" t="str">
        <f>VLOOKUP($C1816,'Raw-products'!$A$2:$H$1261,MATCH(H$1,'Raw-products'!$A$1:$H$1,0))</f>
        <v>High-Waisted</v>
      </c>
      <c r="I1816" t="str">
        <f>VLOOKUP($C1816,'Raw-products'!$A$2:$H$1261,MATCH(I$1,'Raw-products'!$A$1:$H$1,0))</f>
        <v>L</v>
      </c>
      <c r="J1816" t="str">
        <f>VLOOKUP($C1816,'Raw-products'!$A$2:$H$1261,MATCH(J$1,'Raw-products'!$A$1:$H$1,0))</f>
        <v>indigo</v>
      </c>
      <c r="K1816">
        <f>VLOOKUP($C1816,'Raw-products'!$A$2:$H$1261,MATCH(K$1,'Raw-products'!$A$1:$H$1,0))</f>
        <v>98</v>
      </c>
      <c r="L1816">
        <f>VLOOKUP($C1816,'Raw-products'!$A$2:$H$1261,MATCH(L$1,'Raw-products'!$A$1:$H$1,0))</f>
        <v>55</v>
      </c>
      <c r="M1816" s="5">
        <f t="shared" si="56"/>
        <v>5390</v>
      </c>
      <c r="N1816" cm="1">
        <f t="array" ref="N1816:Q1816">_xlfn.XLOOKUP($B1816,'Raw -orders'!$A:$A,'Raw -orders'!$B:$E)</f>
        <v>181</v>
      </c>
      <c r="O1816">
        <v>35564</v>
      </c>
      <c r="P1816" s="1">
        <v>44247</v>
      </c>
      <c r="Q1816" s="1">
        <v>44274</v>
      </c>
      <c r="R1816" t="str" cm="1">
        <f t="array" ref="R1816:Y1816">_xlfn.XLOOKUP($N1816,'Raw - customers'!$A:$A,'Raw - customers'!$B:$I)</f>
        <v>Puff Newbury</v>
      </c>
      <c r="S1816" t="str">
        <v>Polygender</v>
      </c>
      <c r="T1816">
        <v>27</v>
      </c>
      <c r="U1816" t="str">
        <v>35 Fahey CircuitSuite 014</v>
      </c>
      <c r="V1816">
        <v>1017</v>
      </c>
      <c r="W1816" t="str">
        <v>Port Joshuaside</v>
      </c>
      <c r="X1816" t="str">
        <v>Northern Territory</v>
      </c>
      <c r="Y1816" t="str">
        <v>Australia</v>
      </c>
      <c r="Z1816">
        <v>2</v>
      </c>
      <c r="AA1816" s="3" t="str">
        <f t="shared" si="57"/>
        <v>20 to 30</v>
      </c>
      <c r="AP1816" s="6">
        <v>181</v>
      </c>
      <c r="AQ1816" s="6" t="s">
        <v>1339</v>
      </c>
    </row>
    <row r="1817" spans="1:43" x14ac:dyDescent="0.25">
      <c r="A1817">
        <v>1815</v>
      </c>
      <c r="B1817">
        <v>367</v>
      </c>
      <c r="C1817">
        <v>821</v>
      </c>
      <c r="D1817">
        <v>117</v>
      </c>
      <c r="E1817">
        <v>2</v>
      </c>
      <c r="F1817">
        <v>234</v>
      </c>
      <c r="G1817" t="str">
        <f>VLOOKUP($C1817,'Raw-products'!$A$2:$H$1261,MATCH(G$1,'Raw-products'!$A$1:$H$1,0))</f>
        <v>Jacket</v>
      </c>
      <c r="H1817" t="str">
        <f>VLOOKUP($C1817,'Raw-products'!$A$2:$H$1261,MATCH(H$1,'Raw-products'!$A$1:$H$1,0))</f>
        <v>Shearling</v>
      </c>
      <c r="I1817" t="str">
        <f>VLOOKUP($C1817,'Raw-products'!$A$2:$H$1261,MATCH(I$1,'Raw-products'!$A$1:$H$1,0))</f>
        <v>S</v>
      </c>
      <c r="J1817" t="str">
        <f>VLOOKUP($C1817,'Raw-products'!$A$2:$H$1261,MATCH(J$1,'Raw-products'!$A$1:$H$1,0))</f>
        <v>green</v>
      </c>
      <c r="K1817">
        <f>VLOOKUP($C1817,'Raw-products'!$A$2:$H$1261,MATCH(K$1,'Raw-products'!$A$1:$H$1,0))</f>
        <v>95</v>
      </c>
      <c r="L1817">
        <f>VLOOKUP($C1817,'Raw-products'!$A$2:$H$1261,MATCH(L$1,'Raw-products'!$A$1:$H$1,0))</f>
        <v>66</v>
      </c>
      <c r="M1817" s="5">
        <f t="shared" si="56"/>
        <v>6270</v>
      </c>
      <c r="N1817" cm="1">
        <f t="array" ref="N1817:Q1817">_xlfn.XLOOKUP($B1817,'Raw -orders'!$A:$A,'Raw -orders'!$B:$E)</f>
        <v>181</v>
      </c>
      <c r="O1817">
        <v>35564</v>
      </c>
      <c r="P1817" s="1">
        <v>44247</v>
      </c>
      <c r="Q1817" s="1">
        <v>44274</v>
      </c>
      <c r="R1817" t="str" cm="1">
        <f t="array" ref="R1817:Y1817">_xlfn.XLOOKUP($N1817,'Raw - customers'!$A:$A,'Raw - customers'!$B:$I)</f>
        <v>Puff Newbury</v>
      </c>
      <c r="S1817" t="str">
        <v>Polygender</v>
      </c>
      <c r="T1817">
        <v>27</v>
      </c>
      <c r="U1817" t="str">
        <v>35 Fahey CircuitSuite 014</v>
      </c>
      <c r="V1817">
        <v>1017</v>
      </c>
      <c r="W1817" t="str">
        <v>Port Joshuaside</v>
      </c>
      <c r="X1817" t="str">
        <v>Northern Territory</v>
      </c>
      <c r="Y1817" t="str">
        <v>Australia</v>
      </c>
      <c r="Z1817">
        <v>2</v>
      </c>
      <c r="AA1817" s="3" t="str">
        <f t="shared" si="57"/>
        <v>20 to 30</v>
      </c>
      <c r="AP1817" s="6">
        <v>181</v>
      </c>
      <c r="AQ1817" s="6" t="s">
        <v>1339</v>
      </c>
    </row>
    <row r="1818" spans="1:43" x14ac:dyDescent="0.25">
      <c r="A1818">
        <v>1816</v>
      </c>
      <c r="B1818">
        <v>368</v>
      </c>
      <c r="C1818">
        <v>1014</v>
      </c>
      <c r="D1818">
        <v>106</v>
      </c>
      <c r="E1818">
        <v>2</v>
      </c>
      <c r="F1818">
        <v>212</v>
      </c>
      <c r="G1818" t="str">
        <f>VLOOKUP($C1818,'Raw-products'!$A$2:$H$1261,MATCH(G$1,'Raw-products'!$A$1:$H$1,0))</f>
        <v>Trousers</v>
      </c>
      <c r="H1818" t="str">
        <f>VLOOKUP($C1818,'Raw-products'!$A$2:$H$1261,MATCH(H$1,'Raw-products'!$A$1:$H$1,0))</f>
        <v>Wool</v>
      </c>
      <c r="I1818" t="str">
        <f>VLOOKUP($C1818,'Raw-products'!$A$2:$H$1261,MATCH(I$1,'Raw-products'!$A$1:$H$1,0))</f>
        <v>XL</v>
      </c>
      <c r="J1818" t="str">
        <f>VLOOKUP($C1818,'Raw-products'!$A$2:$H$1261,MATCH(J$1,'Raw-products'!$A$1:$H$1,0))</f>
        <v>violet</v>
      </c>
      <c r="K1818">
        <f>VLOOKUP($C1818,'Raw-products'!$A$2:$H$1261,MATCH(K$1,'Raw-products'!$A$1:$H$1,0))</f>
        <v>111</v>
      </c>
      <c r="L1818">
        <f>VLOOKUP($C1818,'Raw-products'!$A$2:$H$1261,MATCH(L$1,'Raw-products'!$A$1:$H$1,0))</f>
        <v>40</v>
      </c>
      <c r="M1818" s="5">
        <f t="shared" si="56"/>
        <v>4440</v>
      </c>
      <c r="N1818" cm="1">
        <f t="array" ref="N1818:Q1818">_xlfn.XLOOKUP($B1818,'Raw -orders'!$A:$A,'Raw -orders'!$B:$E)</f>
        <v>556</v>
      </c>
      <c r="O1818">
        <v>15258</v>
      </c>
      <c r="P1818" s="1">
        <v>44441</v>
      </c>
      <c r="Q1818" s="1">
        <v>44460</v>
      </c>
      <c r="R1818" t="str" cm="1">
        <f t="array" ref="R1818:Y1818">_xlfn.XLOOKUP($N1818,'Raw - customers'!$A:$A,'Raw - customers'!$B:$I)</f>
        <v>Nessy Kildea</v>
      </c>
      <c r="S1818" t="str">
        <v>Genderfluid</v>
      </c>
      <c r="T1818">
        <v>61</v>
      </c>
      <c r="U1818" t="str">
        <v>9398 Schneider RidgeSuite 818</v>
      </c>
      <c r="V1818">
        <v>3140</v>
      </c>
      <c r="W1818" t="str">
        <v>West Kai</v>
      </c>
      <c r="X1818" t="str">
        <v>South Australia</v>
      </c>
      <c r="Y1818" t="str">
        <v>Australia</v>
      </c>
      <c r="Z1818">
        <v>9</v>
      </c>
      <c r="AA1818" s="3" t="str">
        <f t="shared" si="57"/>
        <v>10 to 20</v>
      </c>
      <c r="AP1818" s="6">
        <v>556</v>
      </c>
      <c r="AQ1818" s="6" t="s">
        <v>1345</v>
      </c>
    </row>
    <row r="1819" spans="1:43" x14ac:dyDescent="0.25">
      <c r="A1819">
        <v>1817</v>
      </c>
      <c r="B1819">
        <v>368</v>
      </c>
      <c r="C1819">
        <v>964</v>
      </c>
      <c r="D1819">
        <v>97</v>
      </c>
      <c r="E1819">
        <v>3</v>
      </c>
      <c r="F1819">
        <v>291</v>
      </c>
      <c r="G1819" t="str">
        <f>VLOOKUP($C1819,'Raw-products'!$A$2:$H$1261,MATCH(G$1,'Raw-products'!$A$1:$H$1,0))</f>
        <v>Trousers</v>
      </c>
      <c r="H1819" t="str">
        <f>VLOOKUP($C1819,'Raw-products'!$A$2:$H$1261,MATCH(H$1,'Raw-products'!$A$1:$H$1,0))</f>
        <v>Slim-Fit</v>
      </c>
      <c r="I1819" t="str">
        <f>VLOOKUP($C1819,'Raw-products'!$A$2:$H$1261,MATCH(I$1,'Raw-products'!$A$1:$H$1,0))</f>
        <v>XL</v>
      </c>
      <c r="J1819" t="str">
        <f>VLOOKUP($C1819,'Raw-products'!$A$2:$H$1261,MATCH(J$1,'Raw-products'!$A$1:$H$1,0))</f>
        <v>green</v>
      </c>
      <c r="K1819">
        <f>VLOOKUP($C1819,'Raw-products'!$A$2:$H$1261,MATCH(K$1,'Raw-products'!$A$1:$H$1,0))</f>
        <v>119</v>
      </c>
      <c r="L1819">
        <f>VLOOKUP($C1819,'Raw-products'!$A$2:$H$1261,MATCH(L$1,'Raw-products'!$A$1:$H$1,0))</f>
        <v>67</v>
      </c>
      <c r="M1819" s="5">
        <f t="shared" si="56"/>
        <v>7973</v>
      </c>
      <c r="N1819" cm="1">
        <f t="array" ref="N1819:Q1819">_xlfn.XLOOKUP($B1819,'Raw -orders'!$A:$A,'Raw -orders'!$B:$E)</f>
        <v>556</v>
      </c>
      <c r="O1819">
        <v>15258</v>
      </c>
      <c r="P1819" s="1">
        <v>44441</v>
      </c>
      <c r="Q1819" s="1">
        <v>44460</v>
      </c>
      <c r="R1819" t="str" cm="1">
        <f t="array" ref="R1819:Y1819">_xlfn.XLOOKUP($N1819,'Raw - customers'!$A:$A,'Raw - customers'!$B:$I)</f>
        <v>Nessy Kildea</v>
      </c>
      <c r="S1819" t="str">
        <v>Genderfluid</v>
      </c>
      <c r="T1819">
        <v>61</v>
      </c>
      <c r="U1819" t="str">
        <v>9398 Schneider RidgeSuite 818</v>
      </c>
      <c r="V1819">
        <v>3140</v>
      </c>
      <c r="W1819" t="str">
        <v>West Kai</v>
      </c>
      <c r="X1819" t="str">
        <v>South Australia</v>
      </c>
      <c r="Y1819" t="str">
        <v>Australia</v>
      </c>
      <c r="Z1819">
        <v>9</v>
      </c>
      <c r="AA1819" s="3" t="str">
        <f t="shared" si="57"/>
        <v>10 to 20</v>
      </c>
      <c r="AP1819" s="6">
        <v>556</v>
      </c>
      <c r="AQ1819" s="6" t="s">
        <v>1345</v>
      </c>
    </row>
    <row r="1820" spans="1:43" x14ac:dyDescent="0.25">
      <c r="A1820">
        <v>1818</v>
      </c>
      <c r="B1820">
        <v>368</v>
      </c>
      <c r="C1820">
        <v>517</v>
      </c>
      <c r="D1820">
        <v>102</v>
      </c>
      <c r="E1820">
        <v>1</v>
      </c>
      <c r="F1820">
        <v>102</v>
      </c>
      <c r="G1820" t="str">
        <f>VLOOKUP($C1820,'Raw-products'!$A$2:$H$1261,MATCH(G$1,'Raw-products'!$A$1:$H$1,0))</f>
        <v>Jacket</v>
      </c>
      <c r="H1820" t="str">
        <f>VLOOKUP($C1820,'Raw-products'!$A$2:$H$1261,MATCH(H$1,'Raw-products'!$A$1:$H$1,0))</f>
        <v>Windbreaker</v>
      </c>
      <c r="I1820" t="str">
        <f>VLOOKUP($C1820,'Raw-products'!$A$2:$H$1261,MATCH(I$1,'Raw-products'!$A$1:$H$1,0))</f>
        <v>M</v>
      </c>
      <c r="J1820" t="str">
        <f>VLOOKUP($C1820,'Raw-products'!$A$2:$H$1261,MATCH(J$1,'Raw-products'!$A$1:$H$1,0))</f>
        <v>indigo</v>
      </c>
      <c r="K1820">
        <f>VLOOKUP($C1820,'Raw-products'!$A$2:$H$1261,MATCH(K$1,'Raw-products'!$A$1:$H$1,0))</f>
        <v>109</v>
      </c>
      <c r="L1820">
        <f>VLOOKUP($C1820,'Raw-products'!$A$2:$H$1261,MATCH(L$1,'Raw-products'!$A$1:$H$1,0))</f>
        <v>56</v>
      </c>
      <c r="M1820" s="5">
        <f t="shared" si="56"/>
        <v>6104</v>
      </c>
      <c r="N1820" cm="1">
        <f t="array" ref="N1820:Q1820">_xlfn.XLOOKUP($B1820,'Raw -orders'!$A:$A,'Raw -orders'!$B:$E)</f>
        <v>556</v>
      </c>
      <c r="O1820">
        <v>15258</v>
      </c>
      <c r="P1820" s="1">
        <v>44441</v>
      </c>
      <c r="Q1820" s="1">
        <v>44460</v>
      </c>
      <c r="R1820" t="str" cm="1">
        <f t="array" ref="R1820:Y1820">_xlfn.XLOOKUP($N1820,'Raw - customers'!$A:$A,'Raw - customers'!$B:$I)</f>
        <v>Nessy Kildea</v>
      </c>
      <c r="S1820" t="str">
        <v>Genderfluid</v>
      </c>
      <c r="T1820">
        <v>61</v>
      </c>
      <c r="U1820" t="str">
        <v>9398 Schneider RidgeSuite 818</v>
      </c>
      <c r="V1820">
        <v>3140</v>
      </c>
      <c r="W1820" t="str">
        <v>West Kai</v>
      </c>
      <c r="X1820" t="str">
        <v>South Australia</v>
      </c>
      <c r="Y1820" t="str">
        <v>Australia</v>
      </c>
      <c r="Z1820">
        <v>9</v>
      </c>
      <c r="AA1820" s="3" t="str">
        <f t="shared" si="57"/>
        <v>10 to 20</v>
      </c>
      <c r="AP1820" s="6">
        <v>556</v>
      </c>
      <c r="AQ1820" s="6" t="s">
        <v>1345</v>
      </c>
    </row>
    <row r="1821" spans="1:43" x14ac:dyDescent="0.25">
      <c r="A1821">
        <v>1819</v>
      </c>
      <c r="B1821">
        <v>368</v>
      </c>
      <c r="C1821">
        <v>863</v>
      </c>
      <c r="D1821">
        <v>113</v>
      </c>
      <c r="E1821">
        <v>3</v>
      </c>
      <c r="F1821">
        <v>339</v>
      </c>
      <c r="G1821" t="str">
        <f>VLOOKUP($C1821,'Raw-products'!$A$2:$H$1261,MATCH(G$1,'Raw-products'!$A$1:$H$1,0))</f>
        <v>Trousers</v>
      </c>
      <c r="H1821" t="str">
        <f>VLOOKUP($C1821,'Raw-products'!$A$2:$H$1261,MATCH(H$1,'Raw-products'!$A$1:$H$1,0))</f>
        <v>Chinos</v>
      </c>
      <c r="I1821" t="str">
        <f>VLOOKUP($C1821,'Raw-products'!$A$2:$H$1261,MATCH(I$1,'Raw-products'!$A$1:$H$1,0))</f>
        <v>L</v>
      </c>
      <c r="J1821" t="str">
        <f>VLOOKUP($C1821,'Raw-products'!$A$2:$H$1261,MATCH(J$1,'Raw-products'!$A$1:$H$1,0))</f>
        <v>blue</v>
      </c>
      <c r="K1821">
        <f>VLOOKUP($C1821,'Raw-products'!$A$2:$H$1261,MATCH(K$1,'Raw-products'!$A$1:$H$1,0))</f>
        <v>100</v>
      </c>
      <c r="L1821">
        <f>VLOOKUP($C1821,'Raw-products'!$A$2:$H$1261,MATCH(L$1,'Raw-products'!$A$1:$H$1,0))</f>
        <v>46</v>
      </c>
      <c r="M1821" s="5">
        <f t="shared" si="56"/>
        <v>4600</v>
      </c>
      <c r="N1821" cm="1">
        <f t="array" ref="N1821:Q1821">_xlfn.XLOOKUP($B1821,'Raw -orders'!$A:$A,'Raw -orders'!$B:$E)</f>
        <v>556</v>
      </c>
      <c r="O1821">
        <v>15258</v>
      </c>
      <c r="P1821" s="1">
        <v>44441</v>
      </c>
      <c r="Q1821" s="1">
        <v>44460</v>
      </c>
      <c r="R1821" t="str" cm="1">
        <f t="array" ref="R1821:Y1821">_xlfn.XLOOKUP($N1821,'Raw - customers'!$A:$A,'Raw - customers'!$B:$I)</f>
        <v>Nessy Kildea</v>
      </c>
      <c r="S1821" t="str">
        <v>Genderfluid</v>
      </c>
      <c r="T1821">
        <v>61</v>
      </c>
      <c r="U1821" t="str">
        <v>9398 Schneider RidgeSuite 818</v>
      </c>
      <c r="V1821">
        <v>3140</v>
      </c>
      <c r="W1821" t="str">
        <v>West Kai</v>
      </c>
      <c r="X1821" t="str">
        <v>South Australia</v>
      </c>
      <c r="Y1821" t="str">
        <v>Australia</v>
      </c>
      <c r="Z1821">
        <v>9</v>
      </c>
      <c r="AA1821" s="3" t="str">
        <f t="shared" si="57"/>
        <v>10 to 20</v>
      </c>
      <c r="AP1821" s="6">
        <v>556</v>
      </c>
      <c r="AQ1821" s="6" t="s">
        <v>1345</v>
      </c>
    </row>
    <row r="1822" spans="1:43" x14ac:dyDescent="0.25">
      <c r="A1822">
        <v>1820</v>
      </c>
      <c r="B1822">
        <v>368</v>
      </c>
      <c r="C1822">
        <v>1156</v>
      </c>
      <c r="D1822">
        <v>99</v>
      </c>
      <c r="E1822">
        <v>3</v>
      </c>
      <c r="F1822">
        <v>297</v>
      </c>
      <c r="G1822" t="str">
        <f>VLOOKUP($C1822,'Raw-products'!$A$2:$H$1261,MATCH(G$1,'Raw-products'!$A$1:$H$1,0))</f>
        <v>Trousers</v>
      </c>
      <c r="H1822" t="str">
        <f>VLOOKUP($C1822,'Raw-products'!$A$2:$H$1261,MATCH(H$1,'Raw-products'!$A$1:$H$1,0))</f>
        <v>High-Waisted</v>
      </c>
      <c r="I1822" t="str">
        <f>VLOOKUP($C1822,'Raw-products'!$A$2:$H$1261,MATCH(I$1,'Raw-products'!$A$1:$H$1,0))</f>
        <v>S</v>
      </c>
      <c r="J1822" t="str">
        <f>VLOOKUP($C1822,'Raw-products'!$A$2:$H$1261,MATCH(J$1,'Raw-products'!$A$1:$H$1,0))</f>
        <v>red</v>
      </c>
      <c r="K1822">
        <f>VLOOKUP($C1822,'Raw-products'!$A$2:$H$1261,MATCH(K$1,'Raw-products'!$A$1:$H$1,0))</f>
        <v>98</v>
      </c>
      <c r="L1822">
        <f>VLOOKUP($C1822,'Raw-products'!$A$2:$H$1261,MATCH(L$1,'Raw-products'!$A$1:$H$1,0))</f>
        <v>80</v>
      </c>
      <c r="M1822" s="5">
        <f t="shared" si="56"/>
        <v>7840</v>
      </c>
      <c r="N1822" cm="1">
        <f t="array" ref="N1822:Q1822">_xlfn.XLOOKUP($B1822,'Raw -orders'!$A:$A,'Raw -orders'!$B:$E)</f>
        <v>556</v>
      </c>
      <c r="O1822">
        <v>15258</v>
      </c>
      <c r="P1822" s="1">
        <v>44441</v>
      </c>
      <c r="Q1822" s="1">
        <v>44460</v>
      </c>
      <c r="R1822" t="str" cm="1">
        <f t="array" ref="R1822:Y1822">_xlfn.XLOOKUP($N1822,'Raw - customers'!$A:$A,'Raw - customers'!$B:$I)</f>
        <v>Nessy Kildea</v>
      </c>
      <c r="S1822" t="str">
        <v>Genderfluid</v>
      </c>
      <c r="T1822">
        <v>61</v>
      </c>
      <c r="U1822" t="str">
        <v>9398 Schneider RidgeSuite 818</v>
      </c>
      <c r="V1822">
        <v>3140</v>
      </c>
      <c r="W1822" t="str">
        <v>West Kai</v>
      </c>
      <c r="X1822" t="str">
        <v>South Australia</v>
      </c>
      <c r="Y1822" t="str">
        <v>Australia</v>
      </c>
      <c r="Z1822">
        <v>9</v>
      </c>
      <c r="AA1822" s="3" t="str">
        <f t="shared" si="57"/>
        <v>10 to 20</v>
      </c>
      <c r="AP1822" s="6">
        <v>556</v>
      </c>
      <c r="AQ1822" s="6" t="s">
        <v>1345</v>
      </c>
    </row>
    <row r="1823" spans="1:43" x14ac:dyDescent="0.25">
      <c r="A1823">
        <v>1821</v>
      </c>
      <c r="B1823">
        <v>369</v>
      </c>
      <c r="C1823">
        <v>729</v>
      </c>
      <c r="D1823">
        <v>119</v>
      </c>
      <c r="E1823">
        <v>2</v>
      </c>
      <c r="F1823">
        <v>238</v>
      </c>
      <c r="G1823" t="str">
        <f>VLOOKUP($C1823,'Raw-products'!$A$2:$H$1261,MATCH(G$1,'Raw-products'!$A$1:$H$1,0))</f>
        <v>Jacket</v>
      </c>
      <c r="H1823" t="str">
        <f>VLOOKUP($C1823,'Raw-products'!$A$2:$H$1261,MATCH(H$1,'Raw-products'!$A$1:$H$1,0))</f>
        <v>Trench Coat</v>
      </c>
      <c r="I1823" t="str">
        <f>VLOOKUP($C1823,'Raw-products'!$A$2:$H$1261,MATCH(I$1,'Raw-products'!$A$1:$H$1,0))</f>
        <v>XL</v>
      </c>
      <c r="J1823" t="str">
        <f>VLOOKUP($C1823,'Raw-products'!$A$2:$H$1261,MATCH(J$1,'Raw-products'!$A$1:$H$1,0))</f>
        <v>indigo</v>
      </c>
      <c r="K1823">
        <f>VLOOKUP($C1823,'Raw-products'!$A$2:$H$1261,MATCH(K$1,'Raw-products'!$A$1:$H$1,0))</f>
        <v>112</v>
      </c>
      <c r="L1823">
        <f>VLOOKUP($C1823,'Raw-products'!$A$2:$H$1261,MATCH(L$1,'Raw-products'!$A$1:$H$1,0))</f>
        <v>64</v>
      </c>
      <c r="M1823" s="5">
        <f t="shared" si="56"/>
        <v>7168</v>
      </c>
      <c r="N1823" cm="1">
        <f t="array" ref="N1823:Q1823">_xlfn.XLOOKUP($B1823,'Raw -orders'!$A:$A,'Raw -orders'!$B:$E)</f>
        <v>729</v>
      </c>
      <c r="O1823">
        <v>24488</v>
      </c>
      <c r="P1823" s="1">
        <v>44281</v>
      </c>
      <c r="Q1823" s="1">
        <v>44304</v>
      </c>
      <c r="R1823" t="str" cm="1">
        <f t="array" ref="R1823:Y1823">_xlfn.XLOOKUP($N1823,'Raw - customers'!$A:$A,'Raw - customers'!$B:$I)</f>
        <v>Gerri Mccarle</v>
      </c>
      <c r="S1823" t="str">
        <v>Female</v>
      </c>
      <c r="T1823">
        <v>54</v>
      </c>
      <c r="U1823" t="str">
        <v>269 Kuhn PlazaApt. 260</v>
      </c>
      <c r="V1823">
        <v>7315</v>
      </c>
      <c r="W1823" t="str">
        <v>Cameronport</v>
      </c>
      <c r="X1823" t="str">
        <v>South Australia</v>
      </c>
      <c r="Y1823" t="str">
        <v>Australia</v>
      </c>
      <c r="Z1823">
        <v>3</v>
      </c>
      <c r="AA1823" s="3" t="str">
        <f t="shared" si="57"/>
        <v>20 to 30</v>
      </c>
      <c r="AP1823" s="6">
        <v>729</v>
      </c>
      <c r="AQ1823" s="6" t="s">
        <v>1345</v>
      </c>
    </row>
    <row r="1824" spans="1:43" x14ac:dyDescent="0.25">
      <c r="A1824">
        <v>1822</v>
      </c>
      <c r="B1824">
        <v>369</v>
      </c>
      <c r="C1824">
        <v>380</v>
      </c>
      <c r="D1824">
        <v>94</v>
      </c>
      <c r="E1824">
        <v>1</v>
      </c>
      <c r="F1824">
        <v>94</v>
      </c>
      <c r="G1824" t="str">
        <f>VLOOKUP($C1824,'Raw-products'!$A$2:$H$1261,MATCH(G$1,'Raw-products'!$A$1:$H$1,0))</f>
        <v>Shirt</v>
      </c>
      <c r="H1824" t="str">
        <f>VLOOKUP($C1824,'Raw-products'!$A$2:$H$1261,MATCH(H$1,'Raw-products'!$A$1:$H$1,0))</f>
        <v>Henley</v>
      </c>
      <c r="I1824" t="str">
        <f>VLOOKUP($C1824,'Raw-products'!$A$2:$H$1261,MATCH(I$1,'Raw-products'!$A$1:$H$1,0))</f>
        <v>XS</v>
      </c>
      <c r="J1824" t="str">
        <f>VLOOKUP($C1824,'Raw-products'!$A$2:$H$1261,MATCH(J$1,'Raw-products'!$A$1:$H$1,0))</f>
        <v>violet</v>
      </c>
      <c r="K1824">
        <f>VLOOKUP($C1824,'Raw-products'!$A$2:$H$1261,MATCH(K$1,'Raw-products'!$A$1:$H$1,0))</f>
        <v>92</v>
      </c>
      <c r="L1824">
        <f>VLOOKUP($C1824,'Raw-products'!$A$2:$H$1261,MATCH(L$1,'Raw-products'!$A$1:$H$1,0))</f>
        <v>50</v>
      </c>
      <c r="M1824" s="5">
        <f t="shared" si="56"/>
        <v>4600</v>
      </c>
      <c r="N1824" cm="1">
        <f t="array" ref="N1824:Q1824">_xlfn.XLOOKUP($B1824,'Raw -orders'!$A:$A,'Raw -orders'!$B:$E)</f>
        <v>729</v>
      </c>
      <c r="O1824">
        <v>24488</v>
      </c>
      <c r="P1824" s="1">
        <v>44281</v>
      </c>
      <c r="Q1824" s="1">
        <v>44304</v>
      </c>
      <c r="R1824" t="str" cm="1">
        <f t="array" ref="R1824:Y1824">_xlfn.XLOOKUP($N1824,'Raw - customers'!$A:$A,'Raw - customers'!$B:$I)</f>
        <v>Gerri Mccarle</v>
      </c>
      <c r="S1824" t="str">
        <v>Female</v>
      </c>
      <c r="T1824">
        <v>54</v>
      </c>
      <c r="U1824" t="str">
        <v>269 Kuhn PlazaApt. 260</v>
      </c>
      <c r="V1824">
        <v>7315</v>
      </c>
      <c r="W1824" t="str">
        <v>Cameronport</v>
      </c>
      <c r="X1824" t="str">
        <v>South Australia</v>
      </c>
      <c r="Y1824" t="str">
        <v>Australia</v>
      </c>
      <c r="Z1824">
        <v>3</v>
      </c>
      <c r="AA1824" s="3" t="str">
        <f t="shared" si="57"/>
        <v>20 to 30</v>
      </c>
      <c r="AP1824" s="6">
        <v>729</v>
      </c>
      <c r="AQ1824" s="6" t="s">
        <v>1345</v>
      </c>
    </row>
    <row r="1825" spans="1:43" x14ac:dyDescent="0.25">
      <c r="A1825">
        <v>1823</v>
      </c>
      <c r="B1825">
        <v>369</v>
      </c>
      <c r="C1825">
        <v>1033</v>
      </c>
      <c r="D1825">
        <v>90</v>
      </c>
      <c r="E1825">
        <v>3</v>
      </c>
      <c r="F1825">
        <v>270</v>
      </c>
      <c r="G1825" t="str">
        <f>VLOOKUP($C1825,'Raw-products'!$A$2:$H$1261,MATCH(G$1,'Raw-products'!$A$1:$H$1,0))</f>
        <v>Trousers</v>
      </c>
      <c r="H1825" t="str">
        <f>VLOOKUP($C1825,'Raw-products'!$A$2:$H$1261,MATCH(H$1,'Raw-products'!$A$1:$H$1,0))</f>
        <v>Relaxed Leg</v>
      </c>
      <c r="I1825" t="str">
        <f>VLOOKUP($C1825,'Raw-products'!$A$2:$H$1261,MATCH(I$1,'Raw-products'!$A$1:$H$1,0))</f>
        <v>L</v>
      </c>
      <c r="J1825" t="str">
        <f>VLOOKUP($C1825,'Raw-products'!$A$2:$H$1261,MATCH(J$1,'Raw-products'!$A$1:$H$1,0))</f>
        <v>green</v>
      </c>
      <c r="K1825">
        <f>VLOOKUP($C1825,'Raw-products'!$A$2:$H$1261,MATCH(K$1,'Raw-products'!$A$1:$H$1,0))</f>
        <v>95</v>
      </c>
      <c r="L1825">
        <f>VLOOKUP($C1825,'Raw-products'!$A$2:$H$1261,MATCH(L$1,'Raw-products'!$A$1:$H$1,0))</f>
        <v>62</v>
      </c>
      <c r="M1825" s="5">
        <f t="shared" si="56"/>
        <v>5890</v>
      </c>
      <c r="N1825" cm="1">
        <f t="array" ref="N1825:Q1825">_xlfn.XLOOKUP($B1825,'Raw -orders'!$A:$A,'Raw -orders'!$B:$E)</f>
        <v>729</v>
      </c>
      <c r="O1825">
        <v>24488</v>
      </c>
      <c r="P1825" s="1">
        <v>44281</v>
      </c>
      <c r="Q1825" s="1">
        <v>44304</v>
      </c>
      <c r="R1825" t="str" cm="1">
        <f t="array" ref="R1825:Y1825">_xlfn.XLOOKUP($N1825,'Raw - customers'!$A:$A,'Raw - customers'!$B:$I)</f>
        <v>Gerri Mccarle</v>
      </c>
      <c r="S1825" t="str">
        <v>Female</v>
      </c>
      <c r="T1825">
        <v>54</v>
      </c>
      <c r="U1825" t="str">
        <v>269 Kuhn PlazaApt. 260</v>
      </c>
      <c r="V1825">
        <v>7315</v>
      </c>
      <c r="W1825" t="str">
        <v>Cameronport</v>
      </c>
      <c r="X1825" t="str">
        <v>South Australia</v>
      </c>
      <c r="Y1825" t="str">
        <v>Australia</v>
      </c>
      <c r="Z1825">
        <v>3</v>
      </c>
      <c r="AA1825" s="3" t="str">
        <f t="shared" si="57"/>
        <v>20 to 30</v>
      </c>
      <c r="AP1825" s="6">
        <v>729</v>
      </c>
      <c r="AQ1825" s="6" t="s">
        <v>1345</v>
      </c>
    </row>
    <row r="1826" spans="1:43" x14ac:dyDescent="0.25">
      <c r="A1826">
        <v>1824</v>
      </c>
      <c r="B1826">
        <v>369</v>
      </c>
      <c r="C1826">
        <v>749</v>
      </c>
      <c r="D1826">
        <v>109</v>
      </c>
      <c r="E1826">
        <v>2</v>
      </c>
      <c r="F1826">
        <v>218</v>
      </c>
      <c r="G1826" t="str">
        <f>VLOOKUP($C1826,'Raw-products'!$A$2:$H$1261,MATCH(G$1,'Raw-products'!$A$1:$H$1,0))</f>
        <v>Jacket</v>
      </c>
      <c r="H1826" t="str">
        <f>VLOOKUP($C1826,'Raw-products'!$A$2:$H$1261,MATCH(H$1,'Raw-products'!$A$1:$H$1,0))</f>
        <v>Peacoat</v>
      </c>
      <c r="I1826" t="str">
        <f>VLOOKUP($C1826,'Raw-products'!$A$2:$H$1261,MATCH(I$1,'Raw-products'!$A$1:$H$1,0))</f>
        <v>XL</v>
      </c>
      <c r="J1826" t="str">
        <f>VLOOKUP($C1826,'Raw-products'!$A$2:$H$1261,MATCH(J$1,'Raw-products'!$A$1:$H$1,0))</f>
        <v>yellow</v>
      </c>
      <c r="K1826">
        <f>VLOOKUP($C1826,'Raw-products'!$A$2:$H$1261,MATCH(K$1,'Raw-products'!$A$1:$H$1,0))</f>
        <v>102</v>
      </c>
      <c r="L1826">
        <f>VLOOKUP($C1826,'Raw-products'!$A$2:$H$1261,MATCH(L$1,'Raw-products'!$A$1:$H$1,0))</f>
        <v>53</v>
      </c>
      <c r="M1826" s="5">
        <f t="shared" si="56"/>
        <v>5406</v>
      </c>
      <c r="N1826" cm="1">
        <f t="array" ref="N1826:Q1826">_xlfn.XLOOKUP($B1826,'Raw -orders'!$A:$A,'Raw -orders'!$B:$E)</f>
        <v>729</v>
      </c>
      <c r="O1826">
        <v>24488</v>
      </c>
      <c r="P1826" s="1">
        <v>44281</v>
      </c>
      <c r="Q1826" s="1">
        <v>44304</v>
      </c>
      <c r="R1826" t="str" cm="1">
        <f t="array" ref="R1826:Y1826">_xlfn.XLOOKUP($N1826,'Raw - customers'!$A:$A,'Raw - customers'!$B:$I)</f>
        <v>Gerri Mccarle</v>
      </c>
      <c r="S1826" t="str">
        <v>Female</v>
      </c>
      <c r="T1826">
        <v>54</v>
      </c>
      <c r="U1826" t="str">
        <v>269 Kuhn PlazaApt. 260</v>
      </c>
      <c r="V1826">
        <v>7315</v>
      </c>
      <c r="W1826" t="str">
        <v>Cameronport</v>
      </c>
      <c r="X1826" t="str">
        <v>South Australia</v>
      </c>
      <c r="Y1826" t="str">
        <v>Australia</v>
      </c>
      <c r="Z1826">
        <v>3</v>
      </c>
      <c r="AA1826" s="3" t="str">
        <f t="shared" si="57"/>
        <v>20 to 30</v>
      </c>
      <c r="AP1826" s="6">
        <v>729</v>
      </c>
      <c r="AQ1826" s="6" t="s">
        <v>1345</v>
      </c>
    </row>
    <row r="1827" spans="1:43" x14ac:dyDescent="0.25">
      <c r="A1827">
        <v>1825</v>
      </c>
      <c r="B1827">
        <v>370</v>
      </c>
      <c r="C1827">
        <v>387</v>
      </c>
      <c r="D1827">
        <v>119</v>
      </c>
      <c r="E1827">
        <v>2</v>
      </c>
      <c r="F1827">
        <v>238</v>
      </c>
      <c r="G1827" t="str">
        <f>VLOOKUP($C1827,'Raw-products'!$A$2:$H$1261,MATCH(G$1,'Raw-products'!$A$1:$H$1,0))</f>
        <v>Shirt</v>
      </c>
      <c r="H1827" t="str">
        <f>VLOOKUP($C1827,'Raw-products'!$A$2:$H$1261,MATCH(H$1,'Raw-products'!$A$1:$H$1,0))</f>
        <v>Casual Slim Fit</v>
      </c>
      <c r="I1827" t="str">
        <f>VLOOKUP($C1827,'Raw-products'!$A$2:$H$1261,MATCH(I$1,'Raw-products'!$A$1:$H$1,0))</f>
        <v>M</v>
      </c>
      <c r="J1827" t="str">
        <f>VLOOKUP($C1827,'Raw-products'!$A$2:$H$1261,MATCH(J$1,'Raw-products'!$A$1:$H$1,0))</f>
        <v>red</v>
      </c>
      <c r="K1827">
        <f>VLOOKUP($C1827,'Raw-products'!$A$2:$H$1261,MATCH(K$1,'Raw-products'!$A$1:$H$1,0))</f>
        <v>113</v>
      </c>
      <c r="L1827">
        <f>VLOOKUP($C1827,'Raw-products'!$A$2:$H$1261,MATCH(L$1,'Raw-products'!$A$1:$H$1,0))</f>
        <v>67</v>
      </c>
      <c r="M1827" s="5">
        <f t="shared" si="56"/>
        <v>7571</v>
      </c>
      <c r="N1827" cm="1">
        <f t="array" ref="N1827:Q1827">_xlfn.XLOOKUP($B1827,'Raw -orders'!$A:$A,'Raw -orders'!$B:$E)</f>
        <v>986</v>
      </c>
      <c r="O1827">
        <v>53990</v>
      </c>
      <c r="P1827" s="1">
        <v>44218</v>
      </c>
      <c r="Q1827" s="1">
        <v>44238</v>
      </c>
      <c r="R1827" t="str" cm="1">
        <f t="array" ref="R1827:Y1827">_xlfn.XLOOKUP($N1827,'Raw - customers'!$A:$A,'Raw - customers'!$B:$I)</f>
        <v>Theodosia Postins</v>
      </c>
      <c r="S1827" t="str">
        <v>Polygender</v>
      </c>
      <c r="T1827">
        <v>38</v>
      </c>
      <c r="U1827" t="str">
        <v>1853 Dickens LaneSuite 406</v>
      </c>
      <c r="V1827">
        <v>2972</v>
      </c>
      <c r="W1827" t="str">
        <v>Turcottetown</v>
      </c>
      <c r="X1827" t="str">
        <v>Australian Capital Territory</v>
      </c>
      <c r="Y1827" t="str">
        <v>Australia</v>
      </c>
      <c r="Z1827">
        <v>1</v>
      </c>
      <c r="AA1827" s="3" t="str">
        <f t="shared" si="57"/>
        <v>10 to 20</v>
      </c>
      <c r="AP1827" s="6">
        <v>986</v>
      </c>
      <c r="AQ1827" s="6" t="s">
        <v>1350</v>
      </c>
    </row>
    <row r="1828" spans="1:43" x14ac:dyDescent="0.25">
      <c r="A1828">
        <v>1826</v>
      </c>
      <c r="B1828">
        <v>370</v>
      </c>
      <c r="C1828">
        <v>663</v>
      </c>
      <c r="D1828">
        <v>93</v>
      </c>
      <c r="E1828">
        <v>2</v>
      </c>
      <c r="F1828">
        <v>186</v>
      </c>
      <c r="G1828" t="str">
        <f>VLOOKUP($C1828,'Raw-products'!$A$2:$H$1261,MATCH(G$1,'Raw-products'!$A$1:$H$1,0))</f>
        <v>Jacket</v>
      </c>
      <c r="H1828" t="str">
        <f>VLOOKUP($C1828,'Raw-products'!$A$2:$H$1261,MATCH(H$1,'Raw-products'!$A$1:$H$1,0))</f>
        <v>Coach</v>
      </c>
      <c r="I1828" t="str">
        <f>VLOOKUP($C1828,'Raw-products'!$A$2:$H$1261,MATCH(I$1,'Raw-products'!$A$1:$H$1,0))</f>
        <v>L</v>
      </c>
      <c r="J1828" t="str">
        <f>VLOOKUP($C1828,'Raw-products'!$A$2:$H$1261,MATCH(J$1,'Raw-products'!$A$1:$H$1,0))</f>
        <v>violet</v>
      </c>
      <c r="K1828">
        <f>VLOOKUP($C1828,'Raw-products'!$A$2:$H$1261,MATCH(K$1,'Raw-products'!$A$1:$H$1,0))</f>
        <v>115</v>
      </c>
      <c r="L1828">
        <f>VLOOKUP($C1828,'Raw-products'!$A$2:$H$1261,MATCH(L$1,'Raw-products'!$A$1:$H$1,0))</f>
        <v>80</v>
      </c>
      <c r="M1828" s="5">
        <f t="shared" si="56"/>
        <v>9200</v>
      </c>
      <c r="N1828" cm="1">
        <f t="array" ref="N1828:Q1828">_xlfn.XLOOKUP($B1828,'Raw -orders'!$A:$A,'Raw -orders'!$B:$E)</f>
        <v>986</v>
      </c>
      <c r="O1828">
        <v>53990</v>
      </c>
      <c r="P1828" s="1">
        <v>44218</v>
      </c>
      <c r="Q1828" s="1">
        <v>44238</v>
      </c>
      <c r="R1828" t="str" cm="1">
        <f t="array" ref="R1828:Y1828">_xlfn.XLOOKUP($N1828,'Raw - customers'!$A:$A,'Raw - customers'!$B:$I)</f>
        <v>Theodosia Postins</v>
      </c>
      <c r="S1828" t="str">
        <v>Polygender</v>
      </c>
      <c r="T1828">
        <v>38</v>
      </c>
      <c r="U1828" t="str">
        <v>1853 Dickens LaneSuite 406</v>
      </c>
      <c r="V1828">
        <v>2972</v>
      </c>
      <c r="W1828" t="str">
        <v>Turcottetown</v>
      </c>
      <c r="X1828" t="str">
        <v>Australian Capital Territory</v>
      </c>
      <c r="Y1828" t="str">
        <v>Australia</v>
      </c>
      <c r="Z1828">
        <v>1</v>
      </c>
      <c r="AA1828" s="3" t="str">
        <f t="shared" si="57"/>
        <v>10 to 20</v>
      </c>
      <c r="AP1828" s="6">
        <v>986</v>
      </c>
      <c r="AQ1828" s="6" t="s">
        <v>1350</v>
      </c>
    </row>
    <row r="1829" spans="1:43" x14ac:dyDescent="0.25">
      <c r="A1829">
        <v>1827</v>
      </c>
      <c r="B1829">
        <v>370</v>
      </c>
      <c r="C1829">
        <v>84</v>
      </c>
      <c r="D1829">
        <v>118</v>
      </c>
      <c r="E1829">
        <v>1</v>
      </c>
      <c r="F1829">
        <v>118</v>
      </c>
      <c r="G1829" t="str">
        <f>VLOOKUP($C1829,'Raw-products'!$A$2:$H$1261,MATCH(G$1,'Raw-products'!$A$1:$H$1,0))</f>
        <v>Shirt</v>
      </c>
      <c r="H1829" t="str">
        <f>VLOOKUP($C1829,'Raw-products'!$A$2:$H$1261,MATCH(H$1,'Raw-products'!$A$1:$H$1,0))</f>
        <v>Flannel</v>
      </c>
      <c r="I1829" t="str">
        <f>VLOOKUP($C1829,'Raw-products'!$A$2:$H$1261,MATCH(I$1,'Raw-products'!$A$1:$H$1,0))</f>
        <v>XL</v>
      </c>
      <c r="J1829" t="str">
        <f>VLOOKUP($C1829,'Raw-products'!$A$2:$H$1261,MATCH(J$1,'Raw-products'!$A$1:$H$1,0))</f>
        <v>yellow</v>
      </c>
      <c r="K1829">
        <f>VLOOKUP($C1829,'Raw-products'!$A$2:$H$1261,MATCH(K$1,'Raw-products'!$A$1:$H$1,0))</f>
        <v>96</v>
      </c>
      <c r="L1829">
        <f>VLOOKUP($C1829,'Raw-products'!$A$2:$H$1261,MATCH(L$1,'Raw-products'!$A$1:$H$1,0))</f>
        <v>72</v>
      </c>
      <c r="M1829" s="5">
        <f t="shared" si="56"/>
        <v>6912</v>
      </c>
      <c r="N1829" cm="1">
        <f t="array" ref="N1829:Q1829">_xlfn.XLOOKUP($B1829,'Raw -orders'!$A:$A,'Raw -orders'!$B:$E)</f>
        <v>986</v>
      </c>
      <c r="O1829">
        <v>53990</v>
      </c>
      <c r="P1829" s="1">
        <v>44218</v>
      </c>
      <c r="Q1829" s="1">
        <v>44238</v>
      </c>
      <c r="R1829" t="str" cm="1">
        <f t="array" ref="R1829:Y1829">_xlfn.XLOOKUP($N1829,'Raw - customers'!$A:$A,'Raw - customers'!$B:$I)</f>
        <v>Theodosia Postins</v>
      </c>
      <c r="S1829" t="str">
        <v>Polygender</v>
      </c>
      <c r="T1829">
        <v>38</v>
      </c>
      <c r="U1829" t="str">
        <v>1853 Dickens LaneSuite 406</v>
      </c>
      <c r="V1829">
        <v>2972</v>
      </c>
      <c r="W1829" t="str">
        <v>Turcottetown</v>
      </c>
      <c r="X1829" t="str">
        <v>Australian Capital Territory</v>
      </c>
      <c r="Y1829" t="str">
        <v>Australia</v>
      </c>
      <c r="Z1829">
        <v>1</v>
      </c>
      <c r="AA1829" s="3" t="str">
        <f t="shared" si="57"/>
        <v>10 to 20</v>
      </c>
      <c r="AP1829" s="6">
        <v>986</v>
      </c>
      <c r="AQ1829" s="6" t="s">
        <v>1350</v>
      </c>
    </row>
    <row r="1830" spans="1:43" x14ac:dyDescent="0.25">
      <c r="A1830">
        <v>1828</v>
      </c>
      <c r="B1830">
        <v>370</v>
      </c>
      <c r="C1830">
        <v>354</v>
      </c>
      <c r="D1830">
        <v>94</v>
      </c>
      <c r="E1830">
        <v>1</v>
      </c>
      <c r="F1830">
        <v>94</v>
      </c>
      <c r="G1830" t="str">
        <f>VLOOKUP($C1830,'Raw-products'!$A$2:$H$1261,MATCH(G$1,'Raw-products'!$A$1:$H$1,0))</f>
        <v>Shirt</v>
      </c>
      <c r="H1830" t="str">
        <f>VLOOKUP($C1830,'Raw-products'!$A$2:$H$1261,MATCH(H$1,'Raw-products'!$A$1:$H$1,0))</f>
        <v>Henley</v>
      </c>
      <c r="I1830" t="str">
        <f>VLOOKUP($C1830,'Raw-products'!$A$2:$H$1261,MATCH(I$1,'Raw-products'!$A$1:$H$1,0))</f>
        <v>XL</v>
      </c>
      <c r="J1830" t="str">
        <f>VLOOKUP($C1830,'Raw-products'!$A$2:$H$1261,MATCH(J$1,'Raw-products'!$A$1:$H$1,0))</f>
        <v>red</v>
      </c>
      <c r="K1830">
        <f>VLOOKUP($C1830,'Raw-products'!$A$2:$H$1261,MATCH(K$1,'Raw-products'!$A$1:$H$1,0))</f>
        <v>92</v>
      </c>
      <c r="L1830">
        <f>VLOOKUP($C1830,'Raw-products'!$A$2:$H$1261,MATCH(L$1,'Raw-products'!$A$1:$H$1,0))</f>
        <v>59</v>
      </c>
      <c r="M1830" s="5">
        <f t="shared" si="56"/>
        <v>5428</v>
      </c>
      <c r="N1830" cm="1">
        <f t="array" ref="N1830:Q1830">_xlfn.XLOOKUP($B1830,'Raw -orders'!$A:$A,'Raw -orders'!$B:$E)</f>
        <v>986</v>
      </c>
      <c r="O1830">
        <v>53990</v>
      </c>
      <c r="P1830" s="1">
        <v>44218</v>
      </c>
      <c r="Q1830" s="1">
        <v>44238</v>
      </c>
      <c r="R1830" t="str" cm="1">
        <f t="array" ref="R1830:Y1830">_xlfn.XLOOKUP($N1830,'Raw - customers'!$A:$A,'Raw - customers'!$B:$I)</f>
        <v>Theodosia Postins</v>
      </c>
      <c r="S1830" t="str">
        <v>Polygender</v>
      </c>
      <c r="T1830">
        <v>38</v>
      </c>
      <c r="U1830" t="str">
        <v>1853 Dickens LaneSuite 406</v>
      </c>
      <c r="V1830">
        <v>2972</v>
      </c>
      <c r="W1830" t="str">
        <v>Turcottetown</v>
      </c>
      <c r="X1830" t="str">
        <v>Australian Capital Territory</v>
      </c>
      <c r="Y1830" t="str">
        <v>Australia</v>
      </c>
      <c r="Z1830">
        <v>1</v>
      </c>
      <c r="AA1830" s="3" t="str">
        <f t="shared" si="57"/>
        <v>10 to 20</v>
      </c>
      <c r="AP1830" s="6">
        <v>986</v>
      </c>
      <c r="AQ1830" s="6" t="s">
        <v>1350</v>
      </c>
    </row>
    <row r="1831" spans="1:43" x14ac:dyDescent="0.25">
      <c r="A1831">
        <v>1829</v>
      </c>
      <c r="B1831">
        <v>370</v>
      </c>
      <c r="C1831">
        <v>901</v>
      </c>
      <c r="D1831">
        <v>94</v>
      </c>
      <c r="E1831">
        <v>2</v>
      </c>
      <c r="F1831">
        <v>188</v>
      </c>
      <c r="G1831" t="str">
        <f>VLOOKUP($C1831,'Raw-products'!$A$2:$H$1261,MATCH(G$1,'Raw-products'!$A$1:$H$1,0))</f>
        <v>Trousers</v>
      </c>
      <c r="H1831" t="str">
        <f>VLOOKUP($C1831,'Raw-products'!$A$2:$H$1261,MATCH(H$1,'Raw-products'!$A$1:$H$1,0))</f>
        <v>Cords</v>
      </c>
      <c r="I1831" t="str">
        <f>VLOOKUP($C1831,'Raw-products'!$A$2:$H$1261,MATCH(I$1,'Raw-products'!$A$1:$H$1,0))</f>
        <v>S</v>
      </c>
      <c r="J1831" t="str">
        <f>VLOOKUP($C1831,'Raw-products'!$A$2:$H$1261,MATCH(J$1,'Raw-products'!$A$1:$H$1,0))</f>
        <v>indigo</v>
      </c>
      <c r="K1831">
        <f>VLOOKUP($C1831,'Raw-products'!$A$2:$H$1261,MATCH(K$1,'Raw-products'!$A$1:$H$1,0))</f>
        <v>113</v>
      </c>
      <c r="L1831">
        <f>VLOOKUP($C1831,'Raw-products'!$A$2:$H$1261,MATCH(L$1,'Raw-products'!$A$1:$H$1,0))</f>
        <v>60</v>
      </c>
      <c r="M1831" s="5">
        <f t="shared" si="56"/>
        <v>6780</v>
      </c>
      <c r="N1831" cm="1">
        <f t="array" ref="N1831:Q1831">_xlfn.XLOOKUP($B1831,'Raw -orders'!$A:$A,'Raw -orders'!$B:$E)</f>
        <v>986</v>
      </c>
      <c r="O1831">
        <v>53990</v>
      </c>
      <c r="P1831" s="1">
        <v>44218</v>
      </c>
      <c r="Q1831" s="1">
        <v>44238</v>
      </c>
      <c r="R1831" t="str" cm="1">
        <f t="array" ref="R1831:Y1831">_xlfn.XLOOKUP($N1831,'Raw - customers'!$A:$A,'Raw - customers'!$B:$I)</f>
        <v>Theodosia Postins</v>
      </c>
      <c r="S1831" t="str">
        <v>Polygender</v>
      </c>
      <c r="T1831">
        <v>38</v>
      </c>
      <c r="U1831" t="str">
        <v>1853 Dickens LaneSuite 406</v>
      </c>
      <c r="V1831">
        <v>2972</v>
      </c>
      <c r="W1831" t="str">
        <v>Turcottetown</v>
      </c>
      <c r="X1831" t="str">
        <v>Australian Capital Territory</v>
      </c>
      <c r="Y1831" t="str">
        <v>Australia</v>
      </c>
      <c r="Z1831">
        <v>1</v>
      </c>
      <c r="AA1831" s="3" t="str">
        <f t="shared" si="57"/>
        <v>10 to 20</v>
      </c>
      <c r="AP1831" s="6">
        <v>986</v>
      </c>
      <c r="AQ1831" s="6" t="s">
        <v>1350</v>
      </c>
    </row>
    <row r="1832" spans="1:43" x14ac:dyDescent="0.25">
      <c r="A1832">
        <v>1830</v>
      </c>
      <c r="B1832">
        <v>370</v>
      </c>
      <c r="C1832">
        <v>1141</v>
      </c>
      <c r="D1832">
        <v>102</v>
      </c>
      <c r="E1832">
        <v>1</v>
      </c>
      <c r="F1832">
        <v>102</v>
      </c>
      <c r="G1832" t="str">
        <f>VLOOKUP($C1832,'Raw-products'!$A$2:$H$1261,MATCH(G$1,'Raw-products'!$A$1:$H$1,0))</f>
        <v>Trousers</v>
      </c>
      <c r="H1832" t="str">
        <f>VLOOKUP($C1832,'Raw-products'!$A$2:$H$1261,MATCH(H$1,'Raw-products'!$A$1:$H$1,0))</f>
        <v>Cargo Pants</v>
      </c>
      <c r="I1832" t="str">
        <f>VLOOKUP($C1832,'Raw-products'!$A$2:$H$1261,MATCH(I$1,'Raw-products'!$A$1:$H$1,0))</f>
        <v>S</v>
      </c>
      <c r="J1832" t="str">
        <f>VLOOKUP($C1832,'Raw-products'!$A$2:$H$1261,MATCH(J$1,'Raw-products'!$A$1:$H$1,0))</f>
        <v>blue</v>
      </c>
      <c r="K1832">
        <f>VLOOKUP($C1832,'Raw-products'!$A$2:$H$1261,MATCH(K$1,'Raw-products'!$A$1:$H$1,0))</f>
        <v>106</v>
      </c>
      <c r="L1832">
        <f>VLOOKUP($C1832,'Raw-products'!$A$2:$H$1261,MATCH(L$1,'Raw-products'!$A$1:$H$1,0))</f>
        <v>63</v>
      </c>
      <c r="M1832" s="5">
        <f t="shared" si="56"/>
        <v>6678</v>
      </c>
      <c r="N1832" cm="1">
        <f t="array" ref="N1832:Q1832">_xlfn.XLOOKUP($B1832,'Raw -orders'!$A:$A,'Raw -orders'!$B:$E)</f>
        <v>986</v>
      </c>
      <c r="O1832">
        <v>53990</v>
      </c>
      <c r="P1832" s="1">
        <v>44218</v>
      </c>
      <c r="Q1832" s="1">
        <v>44238</v>
      </c>
      <c r="R1832" t="str" cm="1">
        <f t="array" ref="R1832:Y1832">_xlfn.XLOOKUP($N1832,'Raw - customers'!$A:$A,'Raw - customers'!$B:$I)</f>
        <v>Theodosia Postins</v>
      </c>
      <c r="S1832" t="str">
        <v>Polygender</v>
      </c>
      <c r="T1832">
        <v>38</v>
      </c>
      <c r="U1832" t="str">
        <v>1853 Dickens LaneSuite 406</v>
      </c>
      <c r="V1832">
        <v>2972</v>
      </c>
      <c r="W1832" t="str">
        <v>Turcottetown</v>
      </c>
      <c r="X1832" t="str">
        <v>Australian Capital Territory</v>
      </c>
      <c r="Y1832" t="str">
        <v>Australia</v>
      </c>
      <c r="Z1832">
        <v>1</v>
      </c>
      <c r="AA1832" s="3" t="str">
        <f t="shared" si="57"/>
        <v>10 to 20</v>
      </c>
      <c r="AP1832" s="6">
        <v>986</v>
      </c>
      <c r="AQ1832" s="6" t="s">
        <v>1350</v>
      </c>
    </row>
    <row r="1833" spans="1:43" x14ac:dyDescent="0.25">
      <c r="A1833">
        <v>1831</v>
      </c>
      <c r="B1833">
        <v>370</v>
      </c>
      <c r="C1833">
        <v>30</v>
      </c>
      <c r="D1833">
        <v>96</v>
      </c>
      <c r="E1833">
        <v>2</v>
      </c>
      <c r="F1833">
        <v>192</v>
      </c>
      <c r="G1833" t="str">
        <f>VLOOKUP($C1833,'Raw-products'!$A$2:$H$1261,MATCH(G$1,'Raw-products'!$A$1:$H$1,0))</f>
        <v>Shirt</v>
      </c>
      <c r="H1833" t="str">
        <f>VLOOKUP($C1833,'Raw-products'!$A$2:$H$1261,MATCH(H$1,'Raw-products'!$A$1:$H$1,0))</f>
        <v>Oxford Cloth</v>
      </c>
      <c r="I1833" t="str">
        <f>VLOOKUP($C1833,'Raw-products'!$A$2:$H$1261,MATCH(I$1,'Raw-products'!$A$1:$H$1,0))</f>
        <v>XS</v>
      </c>
      <c r="J1833" t="str">
        <f>VLOOKUP($C1833,'Raw-products'!$A$2:$H$1261,MATCH(J$1,'Raw-products'!$A$1:$H$1,0))</f>
        <v>violet</v>
      </c>
      <c r="K1833">
        <f>VLOOKUP($C1833,'Raw-products'!$A$2:$H$1261,MATCH(K$1,'Raw-products'!$A$1:$H$1,0))</f>
        <v>114</v>
      </c>
      <c r="L1833">
        <f>VLOOKUP($C1833,'Raw-products'!$A$2:$H$1261,MATCH(L$1,'Raw-products'!$A$1:$H$1,0))</f>
        <v>74</v>
      </c>
      <c r="M1833" s="5">
        <f t="shared" si="56"/>
        <v>8436</v>
      </c>
      <c r="N1833" cm="1">
        <f t="array" ref="N1833:Q1833">_xlfn.XLOOKUP($B1833,'Raw -orders'!$A:$A,'Raw -orders'!$B:$E)</f>
        <v>986</v>
      </c>
      <c r="O1833">
        <v>53990</v>
      </c>
      <c r="P1833" s="1">
        <v>44218</v>
      </c>
      <c r="Q1833" s="1">
        <v>44238</v>
      </c>
      <c r="R1833" t="str" cm="1">
        <f t="array" ref="R1833:Y1833">_xlfn.XLOOKUP($N1833,'Raw - customers'!$A:$A,'Raw - customers'!$B:$I)</f>
        <v>Theodosia Postins</v>
      </c>
      <c r="S1833" t="str">
        <v>Polygender</v>
      </c>
      <c r="T1833">
        <v>38</v>
      </c>
      <c r="U1833" t="str">
        <v>1853 Dickens LaneSuite 406</v>
      </c>
      <c r="V1833">
        <v>2972</v>
      </c>
      <c r="W1833" t="str">
        <v>Turcottetown</v>
      </c>
      <c r="X1833" t="str">
        <v>Australian Capital Territory</v>
      </c>
      <c r="Y1833" t="str">
        <v>Australia</v>
      </c>
      <c r="Z1833">
        <v>1</v>
      </c>
      <c r="AA1833" s="3" t="str">
        <f t="shared" si="57"/>
        <v>10 to 20</v>
      </c>
      <c r="AP1833" s="6">
        <v>986</v>
      </c>
      <c r="AQ1833" s="6" t="s">
        <v>1350</v>
      </c>
    </row>
    <row r="1834" spans="1:43" x14ac:dyDescent="0.25">
      <c r="A1834">
        <v>1832</v>
      </c>
      <c r="B1834">
        <v>370</v>
      </c>
      <c r="C1834">
        <v>334</v>
      </c>
      <c r="D1834">
        <v>109</v>
      </c>
      <c r="E1834">
        <v>1</v>
      </c>
      <c r="F1834">
        <v>109</v>
      </c>
      <c r="G1834" t="str">
        <f>VLOOKUP($C1834,'Raw-products'!$A$2:$H$1261,MATCH(G$1,'Raw-products'!$A$1:$H$1,0))</f>
        <v>Shirt</v>
      </c>
      <c r="H1834" t="str">
        <f>VLOOKUP($C1834,'Raw-products'!$A$2:$H$1261,MATCH(H$1,'Raw-products'!$A$1:$H$1,0))</f>
        <v>Mandarin Collar</v>
      </c>
      <c r="I1834" t="str">
        <f>VLOOKUP($C1834,'Raw-products'!$A$2:$H$1261,MATCH(I$1,'Raw-products'!$A$1:$H$1,0))</f>
        <v>XL</v>
      </c>
      <c r="J1834" t="str">
        <f>VLOOKUP($C1834,'Raw-products'!$A$2:$H$1261,MATCH(J$1,'Raw-products'!$A$1:$H$1,0))</f>
        <v>green</v>
      </c>
      <c r="K1834">
        <f>VLOOKUP($C1834,'Raw-products'!$A$2:$H$1261,MATCH(K$1,'Raw-products'!$A$1:$H$1,0))</f>
        <v>108</v>
      </c>
      <c r="L1834">
        <f>VLOOKUP($C1834,'Raw-products'!$A$2:$H$1261,MATCH(L$1,'Raw-products'!$A$1:$H$1,0))</f>
        <v>79</v>
      </c>
      <c r="M1834" s="5">
        <f t="shared" si="56"/>
        <v>8532</v>
      </c>
      <c r="N1834" cm="1">
        <f t="array" ref="N1834:Q1834">_xlfn.XLOOKUP($B1834,'Raw -orders'!$A:$A,'Raw -orders'!$B:$E)</f>
        <v>986</v>
      </c>
      <c r="O1834">
        <v>53990</v>
      </c>
      <c r="P1834" s="1">
        <v>44218</v>
      </c>
      <c r="Q1834" s="1">
        <v>44238</v>
      </c>
      <c r="R1834" t="str" cm="1">
        <f t="array" ref="R1834:Y1834">_xlfn.XLOOKUP($N1834,'Raw - customers'!$A:$A,'Raw - customers'!$B:$I)</f>
        <v>Theodosia Postins</v>
      </c>
      <c r="S1834" t="str">
        <v>Polygender</v>
      </c>
      <c r="T1834">
        <v>38</v>
      </c>
      <c r="U1834" t="str">
        <v>1853 Dickens LaneSuite 406</v>
      </c>
      <c r="V1834">
        <v>2972</v>
      </c>
      <c r="W1834" t="str">
        <v>Turcottetown</v>
      </c>
      <c r="X1834" t="str">
        <v>Australian Capital Territory</v>
      </c>
      <c r="Y1834" t="str">
        <v>Australia</v>
      </c>
      <c r="Z1834">
        <v>1</v>
      </c>
      <c r="AA1834" s="3" t="str">
        <f t="shared" si="57"/>
        <v>10 to 20</v>
      </c>
      <c r="AP1834" s="6">
        <v>986</v>
      </c>
      <c r="AQ1834" s="6" t="s">
        <v>1350</v>
      </c>
    </row>
    <row r="1835" spans="1:43" x14ac:dyDescent="0.25">
      <c r="A1835">
        <v>1833</v>
      </c>
      <c r="B1835">
        <v>370</v>
      </c>
      <c r="C1835">
        <v>1125</v>
      </c>
      <c r="D1835">
        <v>102</v>
      </c>
      <c r="E1835">
        <v>3</v>
      </c>
      <c r="F1835">
        <v>306</v>
      </c>
      <c r="G1835" t="str">
        <f>VLOOKUP($C1835,'Raw-products'!$A$2:$H$1261,MATCH(G$1,'Raw-products'!$A$1:$H$1,0))</f>
        <v>Trousers</v>
      </c>
      <c r="H1835" t="str">
        <f>VLOOKUP($C1835,'Raw-products'!$A$2:$H$1261,MATCH(H$1,'Raw-products'!$A$1:$H$1,0))</f>
        <v>Cargo Pants</v>
      </c>
      <c r="I1835" t="str">
        <f>VLOOKUP($C1835,'Raw-products'!$A$2:$H$1261,MATCH(I$1,'Raw-products'!$A$1:$H$1,0))</f>
        <v>XS</v>
      </c>
      <c r="J1835" t="str">
        <f>VLOOKUP($C1835,'Raw-products'!$A$2:$H$1261,MATCH(J$1,'Raw-products'!$A$1:$H$1,0))</f>
        <v>orange</v>
      </c>
      <c r="K1835">
        <f>VLOOKUP($C1835,'Raw-products'!$A$2:$H$1261,MATCH(K$1,'Raw-products'!$A$1:$H$1,0))</f>
        <v>106</v>
      </c>
      <c r="L1835">
        <f>VLOOKUP($C1835,'Raw-products'!$A$2:$H$1261,MATCH(L$1,'Raw-products'!$A$1:$H$1,0))</f>
        <v>43</v>
      </c>
      <c r="M1835" s="5">
        <f t="shared" si="56"/>
        <v>4558</v>
      </c>
      <c r="N1835" cm="1">
        <f t="array" ref="N1835:Q1835">_xlfn.XLOOKUP($B1835,'Raw -orders'!$A:$A,'Raw -orders'!$B:$E)</f>
        <v>986</v>
      </c>
      <c r="O1835">
        <v>53990</v>
      </c>
      <c r="P1835" s="1">
        <v>44218</v>
      </c>
      <c r="Q1835" s="1">
        <v>44238</v>
      </c>
      <c r="R1835" t="str" cm="1">
        <f t="array" ref="R1835:Y1835">_xlfn.XLOOKUP($N1835,'Raw - customers'!$A:$A,'Raw - customers'!$B:$I)</f>
        <v>Theodosia Postins</v>
      </c>
      <c r="S1835" t="str">
        <v>Polygender</v>
      </c>
      <c r="T1835">
        <v>38</v>
      </c>
      <c r="U1835" t="str">
        <v>1853 Dickens LaneSuite 406</v>
      </c>
      <c r="V1835">
        <v>2972</v>
      </c>
      <c r="W1835" t="str">
        <v>Turcottetown</v>
      </c>
      <c r="X1835" t="str">
        <v>Australian Capital Territory</v>
      </c>
      <c r="Y1835" t="str">
        <v>Australia</v>
      </c>
      <c r="Z1835">
        <v>1</v>
      </c>
      <c r="AA1835" s="3" t="str">
        <f t="shared" si="57"/>
        <v>10 to 20</v>
      </c>
      <c r="AP1835" s="6">
        <v>986</v>
      </c>
      <c r="AQ1835" s="6" t="s">
        <v>1350</v>
      </c>
    </row>
    <row r="1836" spans="1:43" x14ac:dyDescent="0.25">
      <c r="A1836">
        <v>1834</v>
      </c>
      <c r="B1836">
        <v>370</v>
      </c>
      <c r="C1836">
        <v>944</v>
      </c>
      <c r="D1836">
        <v>96</v>
      </c>
      <c r="E1836">
        <v>3</v>
      </c>
      <c r="F1836">
        <v>288</v>
      </c>
      <c r="G1836" t="str">
        <f>VLOOKUP($C1836,'Raw-products'!$A$2:$H$1261,MATCH(G$1,'Raw-products'!$A$1:$H$1,0))</f>
        <v>Trousers</v>
      </c>
      <c r="H1836" t="str">
        <f>VLOOKUP($C1836,'Raw-products'!$A$2:$H$1261,MATCH(H$1,'Raw-products'!$A$1:$H$1,0))</f>
        <v>Drawstring</v>
      </c>
      <c r="I1836" t="str">
        <f>VLOOKUP($C1836,'Raw-products'!$A$2:$H$1261,MATCH(I$1,'Raw-products'!$A$1:$H$1,0))</f>
        <v>XL</v>
      </c>
      <c r="J1836" t="str">
        <f>VLOOKUP($C1836,'Raw-products'!$A$2:$H$1261,MATCH(J$1,'Raw-products'!$A$1:$H$1,0))</f>
        <v>violet</v>
      </c>
      <c r="K1836">
        <f>VLOOKUP($C1836,'Raw-products'!$A$2:$H$1261,MATCH(K$1,'Raw-products'!$A$1:$H$1,0))</f>
        <v>104</v>
      </c>
      <c r="L1836">
        <f>VLOOKUP($C1836,'Raw-products'!$A$2:$H$1261,MATCH(L$1,'Raw-products'!$A$1:$H$1,0))</f>
        <v>80</v>
      </c>
      <c r="M1836" s="5">
        <f t="shared" si="56"/>
        <v>8320</v>
      </c>
      <c r="N1836" cm="1">
        <f t="array" ref="N1836:Q1836">_xlfn.XLOOKUP($B1836,'Raw -orders'!$A:$A,'Raw -orders'!$B:$E)</f>
        <v>986</v>
      </c>
      <c r="O1836">
        <v>53990</v>
      </c>
      <c r="P1836" s="1">
        <v>44218</v>
      </c>
      <c r="Q1836" s="1">
        <v>44238</v>
      </c>
      <c r="R1836" t="str" cm="1">
        <f t="array" ref="R1836:Y1836">_xlfn.XLOOKUP($N1836,'Raw - customers'!$A:$A,'Raw - customers'!$B:$I)</f>
        <v>Theodosia Postins</v>
      </c>
      <c r="S1836" t="str">
        <v>Polygender</v>
      </c>
      <c r="T1836">
        <v>38</v>
      </c>
      <c r="U1836" t="str">
        <v>1853 Dickens LaneSuite 406</v>
      </c>
      <c r="V1836">
        <v>2972</v>
      </c>
      <c r="W1836" t="str">
        <v>Turcottetown</v>
      </c>
      <c r="X1836" t="str">
        <v>Australian Capital Territory</v>
      </c>
      <c r="Y1836" t="str">
        <v>Australia</v>
      </c>
      <c r="Z1836">
        <v>1</v>
      </c>
      <c r="AA1836" s="3" t="str">
        <f t="shared" si="57"/>
        <v>10 to 20</v>
      </c>
      <c r="AP1836" s="6">
        <v>986</v>
      </c>
      <c r="AQ1836" s="6" t="s">
        <v>1350</v>
      </c>
    </row>
    <row r="1837" spans="1:43" x14ac:dyDescent="0.25">
      <c r="A1837">
        <v>1835</v>
      </c>
      <c r="B1837">
        <v>371</v>
      </c>
      <c r="C1837">
        <v>475</v>
      </c>
      <c r="D1837">
        <v>118</v>
      </c>
      <c r="E1837">
        <v>1</v>
      </c>
      <c r="F1837">
        <v>118</v>
      </c>
      <c r="G1837" t="str">
        <f>VLOOKUP($C1837,'Raw-products'!$A$2:$H$1261,MATCH(G$1,'Raw-products'!$A$1:$H$1,0))</f>
        <v>Jacket</v>
      </c>
      <c r="H1837" t="str">
        <f>VLOOKUP($C1837,'Raw-products'!$A$2:$H$1261,MATCH(H$1,'Raw-products'!$A$1:$H$1,0))</f>
        <v>Puffer</v>
      </c>
      <c r="I1837" t="str">
        <f>VLOOKUP($C1837,'Raw-products'!$A$2:$H$1261,MATCH(I$1,'Raw-products'!$A$1:$H$1,0))</f>
        <v>XS</v>
      </c>
      <c r="J1837" t="str">
        <f>VLOOKUP($C1837,'Raw-products'!$A$2:$H$1261,MATCH(J$1,'Raw-products'!$A$1:$H$1,0))</f>
        <v>blue</v>
      </c>
      <c r="K1837">
        <f>VLOOKUP($C1837,'Raw-products'!$A$2:$H$1261,MATCH(K$1,'Raw-products'!$A$1:$H$1,0))</f>
        <v>110</v>
      </c>
      <c r="L1837">
        <f>VLOOKUP($C1837,'Raw-products'!$A$2:$H$1261,MATCH(L$1,'Raw-products'!$A$1:$H$1,0))</f>
        <v>57</v>
      </c>
      <c r="M1837" s="5">
        <f t="shared" si="56"/>
        <v>6270</v>
      </c>
      <c r="N1837" cm="1">
        <f t="array" ref="N1837:Q1837">_xlfn.XLOOKUP($B1837,'Raw -orders'!$A:$A,'Raw -orders'!$B:$E)</f>
        <v>727</v>
      </c>
      <c r="O1837">
        <v>28931</v>
      </c>
      <c r="P1837" s="1">
        <v>44437</v>
      </c>
      <c r="Q1837" s="1">
        <v>44454</v>
      </c>
      <c r="R1837" t="str" cm="1">
        <f t="array" ref="R1837:Y1837">_xlfn.XLOOKUP($N1837,'Raw - customers'!$A:$A,'Raw - customers'!$B:$I)</f>
        <v>Herschel Verdey</v>
      </c>
      <c r="S1837" t="str">
        <v>Female</v>
      </c>
      <c r="T1837">
        <v>26</v>
      </c>
      <c r="U1837" t="str">
        <v>2752 Lily RoadApt. 721</v>
      </c>
      <c r="V1837">
        <v>3249</v>
      </c>
      <c r="W1837" t="str">
        <v>Jacobport</v>
      </c>
      <c r="X1837" t="str">
        <v>New South Wales</v>
      </c>
      <c r="Y1837" t="str">
        <v>Australia</v>
      </c>
      <c r="Z1837">
        <v>8</v>
      </c>
      <c r="AA1837" s="3" t="str">
        <f t="shared" si="57"/>
        <v>10 to 20</v>
      </c>
      <c r="AP1837" s="6">
        <v>727</v>
      </c>
      <c r="AQ1837" s="6" t="s">
        <v>1362</v>
      </c>
    </row>
    <row r="1838" spans="1:43" x14ac:dyDescent="0.25">
      <c r="A1838">
        <v>1836</v>
      </c>
      <c r="B1838">
        <v>371</v>
      </c>
      <c r="C1838">
        <v>291</v>
      </c>
      <c r="D1838">
        <v>105</v>
      </c>
      <c r="E1838">
        <v>2</v>
      </c>
      <c r="F1838">
        <v>210</v>
      </c>
      <c r="G1838" t="str">
        <f>VLOOKUP($C1838,'Raw-products'!$A$2:$H$1261,MATCH(G$1,'Raw-products'!$A$1:$H$1,0))</f>
        <v>Shirt</v>
      </c>
      <c r="H1838" t="str">
        <f>VLOOKUP($C1838,'Raw-products'!$A$2:$H$1261,MATCH(H$1,'Raw-products'!$A$1:$H$1,0))</f>
        <v>Cuban Collar</v>
      </c>
      <c r="I1838" t="str">
        <f>VLOOKUP($C1838,'Raw-products'!$A$2:$H$1261,MATCH(I$1,'Raw-products'!$A$1:$H$1,0))</f>
        <v>S</v>
      </c>
      <c r="J1838" t="str">
        <f>VLOOKUP($C1838,'Raw-products'!$A$2:$H$1261,MATCH(J$1,'Raw-products'!$A$1:$H$1,0))</f>
        <v>yellow</v>
      </c>
      <c r="K1838">
        <f>VLOOKUP($C1838,'Raw-products'!$A$2:$H$1261,MATCH(K$1,'Raw-products'!$A$1:$H$1,0))</f>
        <v>93</v>
      </c>
      <c r="L1838">
        <f>VLOOKUP($C1838,'Raw-products'!$A$2:$H$1261,MATCH(L$1,'Raw-products'!$A$1:$H$1,0))</f>
        <v>41</v>
      </c>
      <c r="M1838" s="5">
        <f t="shared" si="56"/>
        <v>3813</v>
      </c>
      <c r="N1838" cm="1">
        <f t="array" ref="N1838:Q1838">_xlfn.XLOOKUP($B1838,'Raw -orders'!$A:$A,'Raw -orders'!$B:$E)</f>
        <v>727</v>
      </c>
      <c r="O1838">
        <v>28931</v>
      </c>
      <c r="P1838" s="1">
        <v>44437</v>
      </c>
      <c r="Q1838" s="1">
        <v>44454</v>
      </c>
      <c r="R1838" t="str" cm="1">
        <f t="array" ref="R1838:Y1838">_xlfn.XLOOKUP($N1838,'Raw - customers'!$A:$A,'Raw - customers'!$B:$I)</f>
        <v>Herschel Verdey</v>
      </c>
      <c r="S1838" t="str">
        <v>Female</v>
      </c>
      <c r="T1838">
        <v>26</v>
      </c>
      <c r="U1838" t="str">
        <v>2752 Lily RoadApt. 721</v>
      </c>
      <c r="V1838">
        <v>3249</v>
      </c>
      <c r="W1838" t="str">
        <v>Jacobport</v>
      </c>
      <c r="X1838" t="str">
        <v>New South Wales</v>
      </c>
      <c r="Y1838" t="str">
        <v>Australia</v>
      </c>
      <c r="Z1838">
        <v>8</v>
      </c>
      <c r="AA1838" s="3" t="str">
        <f t="shared" si="57"/>
        <v>10 to 20</v>
      </c>
      <c r="AP1838" s="6">
        <v>727</v>
      </c>
      <c r="AQ1838" s="6" t="s">
        <v>1362</v>
      </c>
    </row>
    <row r="1839" spans="1:43" x14ac:dyDescent="0.25">
      <c r="A1839">
        <v>1837</v>
      </c>
      <c r="B1839">
        <v>371</v>
      </c>
      <c r="C1839">
        <v>147</v>
      </c>
      <c r="D1839">
        <v>91</v>
      </c>
      <c r="E1839">
        <v>3</v>
      </c>
      <c r="F1839">
        <v>273</v>
      </c>
      <c r="G1839" t="str">
        <f>VLOOKUP($C1839,'Raw-products'!$A$2:$H$1261,MATCH(G$1,'Raw-products'!$A$1:$H$1,0))</f>
        <v>Shirt</v>
      </c>
      <c r="H1839" t="str">
        <f>VLOOKUP($C1839,'Raw-products'!$A$2:$H$1261,MATCH(H$1,'Raw-products'!$A$1:$H$1,0))</f>
        <v>Linen</v>
      </c>
      <c r="I1839" t="str">
        <f>VLOOKUP($C1839,'Raw-products'!$A$2:$H$1261,MATCH(I$1,'Raw-products'!$A$1:$H$1,0))</f>
        <v>M</v>
      </c>
      <c r="J1839" t="str">
        <f>VLOOKUP($C1839,'Raw-products'!$A$2:$H$1261,MATCH(J$1,'Raw-products'!$A$1:$H$1,0))</f>
        <v>orange</v>
      </c>
      <c r="K1839">
        <f>VLOOKUP($C1839,'Raw-products'!$A$2:$H$1261,MATCH(K$1,'Raw-products'!$A$1:$H$1,0))</f>
        <v>116</v>
      </c>
      <c r="L1839">
        <f>VLOOKUP($C1839,'Raw-products'!$A$2:$H$1261,MATCH(L$1,'Raw-products'!$A$1:$H$1,0))</f>
        <v>42</v>
      </c>
      <c r="M1839" s="5">
        <f t="shared" si="56"/>
        <v>4872</v>
      </c>
      <c r="N1839" cm="1">
        <f t="array" ref="N1839:Q1839">_xlfn.XLOOKUP($B1839,'Raw -orders'!$A:$A,'Raw -orders'!$B:$E)</f>
        <v>727</v>
      </c>
      <c r="O1839">
        <v>28931</v>
      </c>
      <c r="P1839" s="1">
        <v>44437</v>
      </c>
      <c r="Q1839" s="1">
        <v>44454</v>
      </c>
      <c r="R1839" t="str" cm="1">
        <f t="array" ref="R1839:Y1839">_xlfn.XLOOKUP($N1839,'Raw - customers'!$A:$A,'Raw - customers'!$B:$I)</f>
        <v>Herschel Verdey</v>
      </c>
      <c r="S1839" t="str">
        <v>Female</v>
      </c>
      <c r="T1839">
        <v>26</v>
      </c>
      <c r="U1839" t="str">
        <v>2752 Lily RoadApt. 721</v>
      </c>
      <c r="V1839">
        <v>3249</v>
      </c>
      <c r="W1839" t="str">
        <v>Jacobport</v>
      </c>
      <c r="X1839" t="str">
        <v>New South Wales</v>
      </c>
      <c r="Y1839" t="str">
        <v>Australia</v>
      </c>
      <c r="Z1839">
        <v>8</v>
      </c>
      <c r="AA1839" s="3" t="str">
        <f t="shared" si="57"/>
        <v>10 to 20</v>
      </c>
      <c r="AP1839" s="6">
        <v>727</v>
      </c>
      <c r="AQ1839" s="6" t="s">
        <v>1362</v>
      </c>
    </row>
    <row r="1840" spans="1:43" x14ac:dyDescent="0.25">
      <c r="A1840">
        <v>1838</v>
      </c>
      <c r="B1840">
        <v>371</v>
      </c>
      <c r="C1840">
        <v>628</v>
      </c>
      <c r="D1840">
        <v>112</v>
      </c>
      <c r="E1840">
        <v>2</v>
      </c>
      <c r="F1840">
        <v>224</v>
      </c>
      <c r="G1840" t="str">
        <f>VLOOKUP($C1840,'Raw-products'!$A$2:$H$1261,MATCH(G$1,'Raw-products'!$A$1:$H$1,0))</f>
        <v>Jacket</v>
      </c>
      <c r="H1840" t="str">
        <f>VLOOKUP($C1840,'Raw-products'!$A$2:$H$1261,MATCH(H$1,'Raw-products'!$A$1:$H$1,0))</f>
        <v>Cardigan</v>
      </c>
      <c r="I1840" t="str">
        <f>VLOOKUP($C1840,'Raw-products'!$A$2:$H$1261,MATCH(I$1,'Raw-products'!$A$1:$H$1,0))</f>
        <v>L</v>
      </c>
      <c r="J1840" t="str">
        <f>VLOOKUP($C1840,'Raw-products'!$A$2:$H$1261,MATCH(J$1,'Raw-products'!$A$1:$H$1,0))</f>
        <v>violet</v>
      </c>
      <c r="K1840">
        <f>VLOOKUP($C1840,'Raw-products'!$A$2:$H$1261,MATCH(K$1,'Raw-products'!$A$1:$H$1,0))</f>
        <v>118</v>
      </c>
      <c r="L1840">
        <f>VLOOKUP($C1840,'Raw-products'!$A$2:$H$1261,MATCH(L$1,'Raw-products'!$A$1:$H$1,0))</f>
        <v>66</v>
      </c>
      <c r="M1840" s="5">
        <f t="shared" si="56"/>
        <v>7788</v>
      </c>
      <c r="N1840" cm="1">
        <f t="array" ref="N1840:Q1840">_xlfn.XLOOKUP($B1840,'Raw -orders'!$A:$A,'Raw -orders'!$B:$E)</f>
        <v>727</v>
      </c>
      <c r="O1840">
        <v>28931</v>
      </c>
      <c r="P1840" s="1">
        <v>44437</v>
      </c>
      <c r="Q1840" s="1">
        <v>44454</v>
      </c>
      <c r="R1840" t="str" cm="1">
        <f t="array" ref="R1840:Y1840">_xlfn.XLOOKUP($N1840,'Raw - customers'!$A:$A,'Raw - customers'!$B:$I)</f>
        <v>Herschel Verdey</v>
      </c>
      <c r="S1840" t="str">
        <v>Female</v>
      </c>
      <c r="T1840">
        <v>26</v>
      </c>
      <c r="U1840" t="str">
        <v>2752 Lily RoadApt. 721</v>
      </c>
      <c r="V1840">
        <v>3249</v>
      </c>
      <c r="W1840" t="str">
        <v>Jacobport</v>
      </c>
      <c r="X1840" t="str">
        <v>New South Wales</v>
      </c>
      <c r="Y1840" t="str">
        <v>Australia</v>
      </c>
      <c r="Z1840">
        <v>8</v>
      </c>
      <c r="AA1840" s="3" t="str">
        <f t="shared" si="57"/>
        <v>10 to 20</v>
      </c>
      <c r="AP1840" s="6">
        <v>727</v>
      </c>
      <c r="AQ1840" s="6" t="s">
        <v>1362</v>
      </c>
    </row>
    <row r="1841" spans="1:43" x14ac:dyDescent="0.25">
      <c r="A1841">
        <v>1839</v>
      </c>
      <c r="B1841">
        <v>371</v>
      </c>
      <c r="C1841">
        <v>643</v>
      </c>
      <c r="D1841">
        <v>93</v>
      </c>
      <c r="E1841">
        <v>2</v>
      </c>
      <c r="F1841">
        <v>186</v>
      </c>
      <c r="G1841" t="str">
        <f>VLOOKUP($C1841,'Raw-products'!$A$2:$H$1261,MATCH(G$1,'Raw-products'!$A$1:$H$1,0))</f>
        <v>Jacket</v>
      </c>
      <c r="H1841" t="str">
        <f>VLOOKUP($C1841,'Raw-products'!$A$2:$H$1261,MATCH(H$1,'Raw-products'!$A$1:$H$1,0))</f>
        <v>Coach</v>
      </c>
      <c r="I1841" t="str">
        <f>VLOOKUP($C1841,'Raw-products'!$A$2:$H$1261,MATCH(I$1,'Raw-products'!$A$1:$H$1,0))</f>
        <v>L</v>
      </c>
      <c r="J1841" t="str">
        <f>VLOOKUP($C1841,'Raw-products'!$A$2:$H$1261,MATCH(J$1,'Raw-products'!$A$1:$H$1,0))</f>
        <v>yellow</v>
      </c>
      <c r="K1841">
        <f>VLOOKUP($C1841,'Raw-products'!$A$2:$H$1261,MATCH(K$1,'Raw-products'!$A$1:$H$1,0))</f>
        <v>115</v>
      </c>
      <c r="L1841">
        <f>VLOOKUP($C1841,'Raw-products'!$A$2:$H$1261,MATCH(L$1,'Raw-products'!$A$1:$H$1,0))</f>
        <v>53</v>
      </c>
      <c r="M1841" s="5">
        <f t="shared" si="56"/>
        <v>6095</v>
      </c>
      <c r="N1841" cm="1">
        <f t="array" ref="N1841:Q1841">_xlfn.XLOOKUP($B1841,'Raw -orders'!$A:$A,'Raw -orders'!$B:$E)</f>
        <v>727</v>
      </c>
      <c r="O1841">
        <v>28931</v>
      </c>
      <c r="P1841" s="1">
        <v>44437</v>
      </c>
      <c r="Q1841" s="1">
        <v>44454</v>
      </c>
      <c r="R1841" t="str" cm="1">
        <f t="array" ref="R1841:Y1841">_xlfn.XLOOKUP($N1841,'Raw - customers'!$A:$A,'Raw - customers'!$B:$I)</f>
        <v>Herschel Verdey</v>
      </c>
      <c r="S1841" t="str">
        <v>Female</v>
      </c>
      <c r="T1841">
        <v>26</v>
      </c>
      <c r="U1841" t="str">
        <v>2752 Lily RoadApt. 721</v>
      </c>
      <c r="V1841">
        <v>3249</v>
      </c>
      <c r="W1841" t="str">
        <v>Jacobport</v>
      </c>
      <c r="X1841" t="str">
        <v>New South Wales</v>
      </c>
      <c r="Y1841" t="str">
        <v>Australia</v>
      </c>
      <c r="Z1841">
        <v>8</v>
      </c>
      <c r="AA1841" s="3" t="str">
        <f t="shared" si="57"/>
        <v>10 to 20</v>
      </c>
      <c r="AP1841" s="6">
        <v>727</v>
      </c>
      <c r="AQ1841" s="6" t="s">
        <v>1362</v>
      </c>
    </row>
    <row r="1842" spans="1:43" x14ac:dyDescent="0.25">
      <c r="A1842">
        <v>1840</v>
      </c>
      <c r="B1842">
        <v>371</v>
      </c>
      <c r="C1842">
        <v>540</v>
      </c>
      <c r="D1842">
        <v>98</v>
      </c>
      <c r="E1842">
        <v>3</v>
      </c>
      <c r="F1842">
        <v>294</v>
      </c>
      <c r="G1842" t="str">
        <f>VLOOKUP($C1842,'Raw-products'!$A$2:$H$1261,MATCH(G$1,'Raw-products'!$A$1:$H$1,0))</f>
        <v>Jacket</v>
      </c>
      <c r="H1842" t="str">
        <f>VLOOKUP($C1842,'Raw-products'!$A$2:$H$1261,MATCH(H$1,'Raw-products'!$A$1:$H$1,0))</f>
        <v>Leather</v>
      </c>
      <c r="I1842" t="str">
        <f>VLOOKUP($C1842,'Raw-products'!$A$2:$H$1261,MATCH(I$1,'Raw-products'!$A$1:$H$1,0))</f>
        <v>XS</v>
      </c>
      <c r="J1842" t="str">
        <f>VLOOKUP($C1842,'Raw-products'!$A$2:$H$1261,MATCH(J$1,'Raw-products'!$A$1:$H$1,0))</f>
        <v>green</v>
      </c>
      <c r="K1842">
        <f>VLOOKUP($C1842,'Raw-products'!$A$2:$H$1261,MATCH(K$1,'Raw-products'!$A$1:$H$1,0))</f>
        <v>113</v>
      </c>
      <c r="L1842">
        <f>VLOOKUP($C1842,'Raw-products'!$A$2:$H$1261,MATCH(L$1,'Raw-products'!$A$1:$H$1,0))</f>
        <v>57</v>
      </c>
      <c r="M1842" s="5">
        <f t="shared" si="56"/>
        <v>6441</v>
      </c>
      <c r="N1842" cm="1">
        <f t="array" ref="N1842:Q1842">_xlfn.XLOOKUP($B1842,'Raw -orders'!$A:$A,'Raw -orders'!$B:$E)</f>
        <v>727</v>
      </c>
      <c r="O1842">
        <v>28931</v>
      </c>
      <c r="P1842" s="1">
        <v>44437</v>
      </c>
      <c r="Q1842" s="1">
        <v>44454</v>
      </c>
      <c r="R1842" t="str" cm="1">
        <f t="array" ref="R1842:Y1842">_xlfn.XLOOKUP($N1842,'Raw - customers'!$A:$A,'Raw - customers'!$B:$I)</f>
        <v>Herschel Verdey</v>
      </c>
      <c r="S1842" t="str">
        <v>Female</v>
      </c>
      <c r="T1842">
        <v>26</v>
      </c>
      <c r="U1842" t="str">
        <v>2752 Lily RoadApt. 721</v>
      </c>
      <c r="V1842">
        <v>3249</v>
      </c>
      <c r="W1842" t="str">
        <v>Jacobport</v>
      </c>
      <c r="X1842" t="str">
        <v>New South Wales</v>
      </c>
      <c r="Y1842" t="str">
        <v>Australia</v>
      </c>
      <c r="Z1842">
        <v>8</v>
      </c>
      <c r="AA1842" s="3" t="str">
        <f t="shared" si="57"/>
        <v>10 to 20</v>
      </c>
      <c r="AP1842" s="6">
        <v>727</v>
      </c>
      <c r="AQ1842" s="6" t="s">
        <v>1362</v>
      </c>
    </row>
    <row r="1843" spans="1:43" x14ac:dyDescent="0.25">
      <c r="A1843">
        <v>1841</v>
      </c>
      <c r="B1843">
        <v>371</v>
      </c>
      <c r="C1843">
        <v>1013</v>
      </c>
      <c r="D1843">
        <v>106</v>
      </c>
      <c r="E1843">
        <v>1</v>
      </c>
      <c r="F1843">
        <v>106</v>
      </c>
      <c r="G1843" t="str">
        <f>VLOOKUP($C1843,'Raw-products'!$A$2:$H$1261,MATCH(G$1,'Raw-products'!$A$1:$H$1,0))</f>
        <v>Trousers</v>
      </c>
      <c r="H1843" t="str">
        <f>VLOOKUP($C1843,'Raw-products'!$A$2:$H$1261,MATCH(H$1,'Raw-products'!$A$1:$H$1,0))</f>
        <v>Wool</v>
      </c>
      <c r="I1843" t="str">
        <f>VLOOKUP($C1843,'Raw-products'!$A$2:$H$1261,MATCH(I$1,'Raw-products'!$A$1:$H$1,0))</f>
        <v>L</v>
      </c>
      <c r="J1843" t="str">
        <f>VLOOKUP($C1843,'Raw-products'!$A$2:$H$1261,MATCH(J$1,'Raw-products'!$A$1:$H$1,0))</f>
        <v>violet</v>
      </c>
      <c r="K1843">
        <f>VLOOKUP($C1843,'Raw-products'!$A$2:$H$1261,MATCH(K$1,'Raw-products'!$A$1:$H$1,0))</f>
        <v>111</v>
      </c>
      <c r="L1843">
        <f>VLOOKUP($C1843,'Raw-products'!$A$2:$H$1261,MATCH(L$1,'Raw-products'!$A$1:$H$1,0))</f>
        <v>61</v>
      </c>
      <c r="M1843" s="5">
        <f t="shared" si="56"/>
        <v>6771</v>
      </c>
      <c r="N1843" cm="1">
        <f t="array" ref="N1843:Q1843">_xlfn.XLOOKUP($B1843,'Raw -orders'!$A:$A,'Raw -orders'!$B:$E)</f>
        <v>727</v>
      </c>
      <c r="O1843">
        <v>28931</v>
      </c>
      <c r="P1843" s="1">
        <v>44437</v>
      </c>
      <c r="Q1843" s="1">
        <v>44454</v>
      </c>
      <c r="R1843" t="str" cm="1">
        <f t="array" ref="R1843:Y1843">_xlfn.XLOOKUP($N1843,'Raw - customers'!$A:$A,'Raw - customers'!$B:$I)</f>
        <v>Herschel Verdey</v>
      </c>
      <c r="S1843" t="str">
        <v>Female</v>
      </c>
      <c r="T1843">
        <v>26</v>
      </c>
      <c r="U1843" t="str">
        <v>2752 Lily RoadApt. 721</v>
      </c>
      <c r="V1843">
        <v>3249</v>
      </c>
      <c r="W1843" t="str">
        <v>Jacobport</v>
      </c>
      <c r="X1843" t="str">
        <v>New South Wales</v>
      </c>
      <c r="Y1843" t="str">
        <v>Australia</v>
      </c>
      <c r="Z1843">
        <v>8</v>
      </c>
      <c r="AA1843" s="3" t="str">
        <f t="shared" si="57"/>
        <v>10 to 20</v>
      </c>
      <c r="AP1843" s="6">
        <v>727</v>
      </c>
      <c r="AQ1843" s="6" t="s">
        <v>1362</v>
      </c>
    </row>
    <row r="1844" spans="1:43" x14ac:dyDescent="0.25">
      <c r="A1844">
        <v>1842</v>
      </c>
      <c r="B1844">
        <v>372</v>
      </c>
      <c r="C1844">
        <v>626</v>
      </c>
      <c r="D1844">
        <v>112</v>
      </c>
      <c r="E1844">
        <v>1</v>
      </c>
      <c r="F1844">
        <v>112</v>
      </c>
      <c r="G1844" t="str">
        <f>VLOOKUP($C1844,'Raw-products'!$A$2:$H$1261,MATCH(G$1,'Raw-products'!$A$1:$H$1,0))</f>
        <v>Jacket</v>
      </c>
      <c r="H1844" t="str">
        <f>VLOOKUP($C1844,'Raw-products'!$A$2:$H$1261,MATCH(H$1,'Raw-products'!$A$1:$H$1,0))</f>
        <v>Cardigan</v>
      </c>
      <c r="I1844" t="str">
        <f>VLOOKUP($C1844,'Raw-products'!$A$2:$H$1261,MATCH(I$1,'Raw-products'!$A$1:$H$1,0))</f>
        <v>S</v>
      </c>
      <c r="J1844" t="str">
        <f>VLOOKUP($C1844,'Raw-products'!$A$2:$H$1261,MATCH(J$1,'Raw-products'!$A$1:$H$1,0))</f>
        <v>violet</v>
      </c>
      <c r="K1844">
        <f>VLOOKUP($C1844,'Raw-products'!$A$2:$H$1261,MATCH(K$1,'Raw-products'!$A$1:$H$1,0))</f>
        <v>118</v>
      </c>
      <c r="L1844">
        <f>VLOOKUP($C1844,'Raw-products'!$A$2:$H$1261,MATCH(L$1,'Raw-products'!$A$1:$H$1,0))</f>
        <v>49</v>
      </c>
      <c r="M1844" s="5">
        <f t="shared" si="56"/>
        <v>5782</v>
      </c>
      <c r="N1844" cm="1">
        <f t="array" ref="N1844:Q1844">_xlfn.XLOOKUP($B1844,'Raw -orders'!$A:$A,'Raw -orders'!$B:$E)</f>
        <v>991</v>
      </c>
      <c r="O1844">
        <v>51705</v>
      </c>
      <c r="P1844" s="1">
        <v>44269</v>
      </c>
      <c r="Q1844" s="1">
        <v>44274</v>
      </c>
      <c r="R1844" t="str" cm="1">
        <f t="array" ref="R1844:Y1844">_xlfn.XLOOKUP($N1844,'Raw - customers'!$A:$A,'Raw - customers'!$B:$I)</f>
        <v>Cristina Jowling</v>
      </c>
      <c r="S1844" t="str">
        <v>Genderfluid</v>
      </c>
      <c r="T1844">
        <v>30</v>
      </c>
      <c r="U1844" t="str">
        <v>8164 Stanton IslandApt. 438</v>
      </c>
      <c r="V1844">
        <v>4952</v>
      </c>
      <c r="W1844" t="str">
        <v>North Andrew</v>
      </c>
      <c r="X1844" t="str">
        <v>Tasmania</v>
      </c>
      <c r="Y1844" t="str">
        <v>Australia</v>
      </c>
      <c r="Z1844">
        <v>3</v>
      </c>
      <c r="AA1844" s="3" t="str">
        <f t="shared" si="57"/>
        <v>0 to 10</v>
      </c>
      <c r="AP1844" s="6">
        <v>991</v>
      </c>
      <c r="AQ1844" s="6" t="s">
        <v>1414</v>
      </c>
    </row>
    <row r="1845" spans="1:43" x14ac:dyDescent="0.25">
      <c r="A1845">
        <v>1843</v>
      </c>
      <c r="B1845">
        <v>372</v>
      </c>
      <c r="C1845">
        <v>947</v>
      </c>
      <c r="D1845">
        <v>97</v>
      </c>
      <c r="E1845">
        <v>2</v>
      </c>
      <c r="F1845">
        <v>194</v>
      </c>
      <c r="G1845" t="str">
        <f>VLOOKUP($C1845,'Raw-products'!$A$2:$H$1261,MATCH(G$1,'Raw-products'!$A$1:$H$1,0))</f>
        <v>Trousers</v>
      </c>
      <c r="H1845" t="str">
        <f>VLOOKUP($C1845,'Raw-products'!$A$2:$H$1261,MATCH(H$1,'Raw-products'!$A$1:$H$1,0))</f>
        <v>Slim-Fit</v>
      </c>
      <c r="I1845" t="str">
        <f>VLOOKUP($C1845,'Raw-products'!$A$2:$H$1261,MATCH(I$1,'Raw-products'!$A$1:$H$1,0))</f>
        <v>M</v>
      </c>
      <c r="J1845" t="str">
        <f>VLOOKUP($C1845,'Raw-products'!$A$2:$H$1261,MATCH(J$1,'Raw-products'!$A$1:$H$1,0))</f>
        <v>red</v>
      </c>
      <c r="K1845">
        <f>VLOOKUP($C1845,'Raw-products'!$A$2:$H$1261,MATCH(K$1,'Raw-products'!$A$1:$H$1,0))</f>
        <v>119</v>
      </c>
      <c r="L1845">
        <f>VLOOKUP($C1845,'Raw-products'!$A$2:$H$1261,MATCH(L$1,'Raw-products'!$A$1:$H$1,0))</f>
        <v>67</v>
      </c>
      <c r="M1845" s="5">
        <f t="shared" si="56"/>
        <v>7973</v>
      </c>
      <c r="N1845" cm="1">
        <f t="array" ref="N1845:Q1845">_xlfn.XLOOKUP($B1845,'Raw -orders'!$A:$A,'Raw -orders'!$B:$E)</f>
        <v>991</v>
      </c>
      <c r="O1845">
        <v>51705</v>
      </c>
      <c r="P1845" s="1">
        <v>44269</v>
      </c>
      <c r="Q1845" s="1">
        <v>44274</v>
      </c>
      <c r="R1845" t="str" cm="1">
        <f t="array" ref="R1845:Y1845">_xlfn.XLOOKUP($N1845,'Raw - customers'!$A:$A,'Raw - customers'!$B:$I)</f>
        <v>Cristina Jowling</v>
      </c>
      <c r="S1845" t="str">
        <v>Genderfluid</v>
      </c>
      <c r="T1845">
        <v>30</v>
      </c>
      <c r="U1845" t="str">
        <v>8164 Stanton IslandApt. 438</v>
      </c>
      <c r="V1845">
        <v>4952</v>
      </c>
      <c r="W1845" t="str">
        <v>North Andrew</v>
      </c>
      <c r="X1845" t="str">
        <v>Tasmania</v>
      </c>
      <c r="Y1845" t="str">
        <v>Australia</v>
      </c>
      <c r="Z1845">
        <v>3</v>
      </c>
      <c r="AA1845" s="3" t="str">
        <f t="shared" si="57"/>
        <v>0 to 10</v>
      </c>
      <c r="AP1845" s="6">
        <v>991</v>
      </c>
      <c r="AQ1845" s="6" t="s">
        <v>1414</v>
      </c>
    </row>
    <row r="1846" spans="1:43" x14ac:dyDescent="0.25">
      <c r="A1846">
        <v>1844</v>
      </c>
      <c r="B1846">
        <v>372</v>
      </c>
      <c r="C1846">
        <v>79</v>
      </c>
      <c r="D1846">
        <v>118</v>
      </c>
      <c r="E1846">
        <v>1</v>
      </c>
      <c r="F1846">
        <v>118</v>
      </c>
      <c r="G1846" t="str">
        <f>VLOOKUP($C1846,'Raw-products'!$A$2:$H$1261,MATCH(G$1,'Raw-products'!$A$1:$H$1,0))</f>
        <v>Shirt</v>
      </c>
      <c r="H1846" t="str">
        <f>VLOOKUP($C1846,'Raw-products'!$A$2:$H$1261,MATCH(H$1,'Raw-products'!$A$1:$H$1,0))</f>
        <v>Flannel</v>
      </c>
      <c r="I1846" t="str">
        <f>VLOOKUP($C1846,'Raw-products'!$A$2:$H$1261,MATCH(I$1,'Raw-products'!$A$1:$H$1,0))</f>
        <v>XL</v>
      </c>
      <c r="J1846" t="str">
        <f>VLOOKUP($C1846,'Raw-products'!$A$2:$H$1261,MATCH(J$1,'Raw-products'!$A$1:$H$1,0))</f>
        <v>orange</v>
      </c>
      <c r="K1846">
        <f>VLOOKUP($C1846,'Raw-products'!$A$2:$H$1261,MATCH(K$1,'Raw-products'!$A$1:$H$1,0))</f>
        <v>96</v>
      </c>
      <c r="L1846">
        <f>VLOOKUP($C1846,'Raw-products'!$A$2:$H$1261,MATCH(L$1,'Raw-products'!$A$1:$H$1,0))</f>
        <v>50</v>
      </c>
      <c r="M1846" s="5">
        <f t="shared" si="56"/>
        <v>4800</v>
      </c>
      <c r="N1846" cm="1">
        <f t="array" ref="N1846:Q1846">_xlfn.XLOOKUP($B1846,'Raw -orders'!$A:$A,'Raw -orders'!$B:$E)</f>
        <v>991</v>
      </c>
      <c r="O1846">
        <v>51705</v>
      </c>
      <c r="P1846" s="1">
        <v>44269</v>
      </c>
      <c r="Q1846" s="1">
        <v>44274</v>
      </c>
      <c r="R1846" t="str" cm="1">
        <f t="array" ref="R1846:Y1846">_xlfn.XLOOKUP($N1846,'Raw - customers'!$A:$A,'Raw - customers'!$B:$I)</f>
        <v>Cristina Jowling</v>
      </c>
      <c r="S1846" t="str">
        <v>Genderfluid</v>
      </c>
      <c r="T1846">
        <v>30</v>
      </c>
      <c r="U1846" t="str">
        <v>8164 Stanton IslandApt. 438</v>
      </c>
      <c r="V1846">
        <v>4952</v>
      </c>
      <c r="W1846" t="str">
        <v>North Andrew</v>
      </c>
      <c r="X1846" t="str">
        <v>Tasmania</v>
      </c>
      <c r="Y1846" t="str">
        <v>Australia</v>
      </c>
      <c r="Z1846">
        <v>3</v>
      </c>
      <c r="AA1846" s="3" t="str">
        <f t="shared" si="57"/>
        <v>0 to 10</v>
      </c>
      <c r="AP1846" s="6">
        <v>991</v>
      </c>
      <c r="AQ1846" s="6" t="s">
        <v>1414</v>
      </c>
    </row>
    <row r="1847" spans="1:43" x14ac:dyDescent="0.25">
      <c r="A1847">
        <v>1845</v>
      </c>
      <c r="B1847">
        <v>372</v>
      </c>
      <c r="C1847">
        <v>813</v>
      </c>
      <c r="D1847">
        <v>117</v>
      </c>
      <c r="E1847">
        <v>1</v>
      </c>
      <c r="F1847">
        <v>117</v>
      </c>
      <c r="G1847" t="str">
        <f>VLOOKUP($C1847,'Raw-products'!$A$2:$H$1261,MATCH(G$1,'Raw-products'!$A$1:$H$1,0))</f>
        <v>Jacket</v>
      </c>
      <c r="H1847" t="str">
        <f>VLOOKUP($C1847,'Raw-products'!$A$2:$H$1261,MATCH(H$1,'Raw-products'!$A$1:$H$1,0))</f>
        <v>Shearling</v>
      </c>
      <c r="I1847" t="str">
        <f>VLOOKUP($C1847,'Raw-products'!$A$2:$H$1261,MATCH(I$1,'Raw-products'!$A$1:$H$1,0))</f>
        <v>L</v>
      </c>
      <c r="J1847" t="str">
        <f>VLOOKUP($C1847,'Raw-products'!$A$2:$H$1261,MATCH(J$1,'Raw-products'!$A$1:$H$1,0))</f>
        <v>orange</v>
      </c>
      <c r="K1847">
        <f>VLOOKUP($C1847,'Raw-products'!$A$2:$H$1261,MATCH(K$1,'Raw-products'!$A$1:$H$1,0))</f>
        <v>95</v>
      </c>
      <c r="L1847">
        <f>VLOOKUP($C1847,'Raw-products'!$A$2:$H$1261,MATCH(L$1,'Raw-products'!$A$1:$H$1,0))</f>
        <v>58</v>
      </c>
      <c r="M1847" s="5">
        <f t="shared" si="56"/>
        <v>5510</v>
      </c>
      <c r="N1847" cm="1">
        <f t="array" ref="N1847:Q1847">_xlfn.XLOOKUP($B1847,'Raw -orders'!$A:$A,'Raw -orders'!$B:$E)</f>
        <v>991</v>
      </c>
      <c r="O1847">
        <v>51705</v>
      </c>
      <c r="P1847" s="1">
        <v>44269</v>
      </c>
      <c r="Q1847" s="1">
        <v>44274</v>
      </c>
      <c r="R1847" t="str" cm="1">
        <f t="array" ref="R1847:Y1847">_xlfn.XLOOKUP($N1847,'Raw - customers'!$A:$A,'Raw - customers'!$B:$I)</f>
        <v>Cristina Jowling</v>
      </c>
      <c r="S1847" t="str">
        <v>Genderfluid</v>
      </c>
      <c r="T1847">
        <v>30</v>
      </c>
      <c r="U1847" t="str">
        <v>8164 Stanton IslandApt. 438</v>
      </c>
      <c r="V1847">
        <v>4952</v>
      </c>
      <c r="W1847" t="str">
        <v>North Andrew</v>
      </c>
      <c r="X1847" t="str">
        <v>Tasmania</v>
      </c>
      <c r="Y1847" t="str">
        <v>Australia</v>
      </c>
      <c r="Z1847">
        <v>3</v>
      </c>
      <c r="AA1847" s="3" t="str">
        <f t="shared" si="57"/>
        <v>0 to 10</v>
      </c>
      <c r="AP1847" s="6">
        <v>991</v>
      </c>
      <c r="AQ1847" s="6" t="s">
        <v>1414</v>
      </c>
    </row>
    <row r="1848" spans="1:43" x14ac:dyDescent="0.25">
      <c r="A1848">
        <v>1846</v>
      </c>
      <c r="B1848">
        <v>372</v>
      </c>
      <c r="C1848">
        <v>1126</v>
      </c>
      <c r="D1848">
        <v>102</v>
      </c>
      <c r="E1848">
        <v>3</v>
      </c>
      <c r="F1848">
        <v>306</v>
      </c>
      <c r="G1848" t="str">
        <f>VLOOKUP($C1848,'Raw-products'!$A$2:$H$1261,MATCH(G$1,'Raw-products'!$A$1:$H$1,0))</f>
        <v>Trousers</v>
      </c>
      <c r="H1848" t="str">
        <f>VLOOKUP($C1848,'Raw-products'!$A$2:$H$1261,MATCH(H$1,'Raw-products'!$A$1:$H$1,0))</f>
        <v>Cargo Pants</v>
      </c>
      <c r="I1848" t="str">
        <f>VLOOKUP($C1848,'Raw-products'!$A$2:$H$1261,MATCH(I$1,'Raw-products'!$A$1:$H$1,0))</f>
        <v>S</v>
      </c>
      <c r="J1848" t="str">
        <f>VLOOKUP($C1848,'Raw-products'!$A$2:$H$1261,MATCH(J$1,'Raw-products'!$A$1:$H$1,0))</f>
        <v>orange</v>
      </c>
      <c r="K1848">
        <f>VLOOKUP($C1848,'Raw-products'!$A$2:$H$1261,MATCH(K$1,'Raw-products'!$A$1:$H$1,0))</f>
        <v>106</v>
      </c>
      <c r="L1848">
        <f>VLOOKUP($C1848,'Raw-products'!$A$2:$H$1261,MATCH(L$1,'Raw-products'!$A$1:$H$1,0))</f>
        <v>60</v>
      </c>
      <c r="M1848" s="5">
        <f t="shared" si="56"/>
        <v>6360</v>
      </c>
      <c r="N1848" cm="1">
        <f t="array" ref="N1848:Q1848">_xlfn.XLOOKUP($B1848,'Raw -orders'!$A:$A,'Raw -orders'!$B:$E)</f>
        <v>991</v>
      </c>
      <c r="O1848">
        <v>51705</v>
      </c>
      <c r="P1848" s="1">
        <v>44269</v>
      </c>
      <c r="Q1848" s="1">
        <v>44274</v>
      </c>
      <c r="R1848" t="str" cm="1">
        <f t="array" ref="R1848:Y1848">_xlfn.XLOOKUP($N1848,'Raw - customers'!$A:$A,'Raw - customers'!$B:$I)</f>
        <v>Cristina Jowling</v>
      </c>
      <c r="S1848" t="str">
        <v>Genderfluid</v>
      </c>
      <c r="T1848">
        <v>30</v>
      </c>
      <c r="U1848" t="str">
        <v>8164 Stanton IslandApt. 438</v>
      </c>
      <c r="V1848">
        <v>4952</v>
      </c>
      <c r="W1848" t="str">
        <v>North Andrew</v>
      </c>
      <c r="X1848" t="str">
        <v>Tasmania</v>
      </c>
      <c r="Y1848" t="str">
        <v>Australia</v>
      </c>
      <c r="Z1848">
        <v>3</v>
      </c>
      <c r="AA1848" s="3" t="str">
        <f t="shared" si="57"/>
        <v>0 to 10</v>
      </c>
      <c r="AP1848" s="6">
        <v>991</v>
      </c>
      <c r="AQ1848" s="6" t="s">
        <v>1414</v>
      </c>
    </row>
    <row r="1849" spans="1:43" x14ac:dyDescent="0.25">
      <c r="A1849">
        <v>1847</v>
      </c>
      <c r="B1849">
        <v>372</v>
      </c>
      <c r="C1849">
        <v>275</v>
      </c>
      <c r="D1849">
        <v>95</v>
      </c>
      <c r="E1849">
        <v>1</v>
      </c>
      <c r="F1849">
        <v>95</v>
      </c>
      <c r="G1849" t="str">
        <f>VLOOKUP($C1849,'Raw-products'!$A$2:$H$1261,MATCH(G$1,'Raw-products'!$A$1:$H$1,0))</f>
        <v>Shirt</v>
      </c>
      <c r="H1849" t="str">
        <f>VLOOKUP($C1849,'Raw-products'!$A$2:$H$1261,MATCH(H$1,'Raw-products'!$A$1:$H$1,0))</f>
        <v>Polo</v>
      </c>
      <c r="I1849" t="str">
        <f>VLOOKUP($C1849,'Raw-products'!$A$2:$H$1261,MATCH(I$1,'Raw-products'!$A$1:$H$1,0))</f>
        <v>XS</v>
      </c>
      <c r="J1849" t="str">
        <f>VLOOKUP($C1849,'Raw-products'!$A$2:$H$1261,MATCH(J$1,'Raw-products'!$A$1:$H$1,0))</f>
        <v>violet</v>
      </c>
      <c r="K1849">
        <f>VLOOKUP($C1849,'Raw-products'!$A$2:$H$1261,MATCH(K$1,'Raw-products'!$A$1:$H$1,0))</f>
        <v>117</v>
      </c>
      <c r="L1849">
        <f>VLOOKUP($C1849,'Raw-products'!$A$2:$H$1261,MATCH(L$1,'Raw-products'!$A$1:$H$1,0))</f>
        <v>67</v>
      </c>
      <c r="M1849" s="5">
        <f t="shared" si="56"/>
        <v>7839</v>
      </c>
      <c r="N1849" cm="1">
        <f t="array" ref="N1849:Q1849">_xlfn.XLOOKUP($B1849,'Raw -orders'!$A:$A,'Raw -orders'!$B:$E)</f>
        <v>991</v>
      </c>
      <c r="O1849">
        <v>51705</v>
      </c>
      <c r="P1849" s="1">
        <v>44269</v>
      </c>
      <c r="Q1849" s="1">
        <v>44274</v>
      </c>
      <c r="R1849" t="str" cm="1">
        <f t="array" ref="R1849:Y1849">_xlfn.XLOOKUP($N1849,'Raw - customers'!$A:$A,'Raw - customers'!$B:$I)</f>
        <v>Cristina Jowling</v>
      </c>
      <c r="S1849" t="str">
        <v>Genderfluid</v>
      </c>
      <c r="T1849">
        <v>30</v>
      </c>
      <c r="U1849" t="str">
        <v>8164 Stanton IslandApt. 438</v>
      </c>
      <c r="V1849">
        <v>4952</v>
      </c>
      <c r="W1849" t="str">
        <v>North Andrew</v>
      </c>
      <c r="X1849" t="str">
        <v>Tasmania</v>
      </c>
      <c r="Y1849" t="str">
        <v>Australia</v>
      </c>
      <c r="Z1849">
        <v>3</v>
      </c>
      <c r="AA1849" s="3" t="str">
        <f t="shared" si="57"/>
        <v>0 to 10</v>
      </c>
      <c r="AP1849" s="6">
        <v>991</v>
      </c>
      <c r="AQ1849" s="6" t="s">
        <v>1414</v>
      </c>
    </row>
    <row r="1850" spans="1:43" x14ac:dyDescent="0.25">
      <c r="A1850">
        <v>1848</v>
      </c>
      <c r="B1850">
        <v>373</v>
      </c>
      <c r="C1850">
        <v>86</v>
      </c>
      <c r="D1850">
        <v>118</v>
      </c>
      <c r="E1850">
        <v>1</v>
      </c>
      <c r="F1850">
        <v>118</v>
      </c>
      <c r="G1850" t="str">
        <f>VLOOKUP($C1850,'Raw-products'!$A$2:$H$1261,MATCH(G$1,'Raw-products'!$A$1:$H$1,0))</f>
        <v>Shirt</v>
      </c>
      <c r="H1850" t="str">
        <f>VLOOKUP($C1850,'Raw-products'!$A$2:$H$1261,MATCH(H$1,'Raw-products'!$A$1:$H$1,0))</f>
        <v>Flannel</v>
      </c>
      <c r="I1850" t="str">
        <f>VLOOKUP($C1850,'Raw-products'!$A$2:$H$1261,MATCH(I$1,'Raw-products'!$A$1:$H$1,0))</f>
        <v>S</v>
      </c>
      <c r="J1850" t="str">
        <f>VLOOKUP($C1850,'Raw-products'!$A$2:$H$1261,MATCH(J$1,'Raw-products'!$A$1:$H$1,0))</f>
        <v>green</v>
      </c>
      <c r="K1850">
        <f>VLOOKUP($C1850,'Raw-products'!$A$2:$H$1261,MATCH(K$1,'Raw-products'!$A$1:$H$1,0))</f>
        <v>96</v>
      </c>
      <c r="L1850">
        <f>VLOOKUP($C1850,'Raw-products'!$A$2:$H$1261,MATCH(L$1,'Raw-products'!$A$1:$H$1,0))</f>
        <v>57</v>
      </c>
      <c r="M1850" s="5">
        <f t="shared" si="56"/>
        <v>5472</v>
      </c>
      <c r="N1850" cm="1">
        <f t="array" ref="N1850:Q1850">_xlfn.XLOOKUP($B1850,'Raw -orders'!$A:$A,'Raw -orders'!$B:$E)</f>
        <v>581</v>
      </c>
      <c r="O1850">
        <v>25727</v>
      </c>
      <c r="P1850" s="1">
        <v>44268</v>
      </c>
      <c r="Q1850" s="1">
        <v>44289</v>
      </c>
      <c r="R1850" t="str" cm="1">
        <f t="array" ref="R1850:Y1850">_xlfn.XLOOKUP($N1850,'Raw - customers'!$A:$A,'Raw - customers'!$B:$I)</f>
        <v>Fabian Gostage</v>
      </c>
      <c r="S1850" t="str">
        <v>Polygender</v>
      </c>
      <c r="T1850">
        <v>40</v>
      </c>
      <c r="U1850" t="str">
        <v>11 Nader ParadeApt. 016</v>
      </c>
      <c r="V1850">
        <v>9022</v>
      </c>
      <c r="W1850" t="str">
        <v>Hackettland</v>
      </c>
      <c r="X1850" t="str">
        <v>South Australia</v>
      </c>
      <c r="Y1850" t="str">
        <v>Australia</v>
      </c>
      <c r="Z1850">
        <v>3</v>
      </c>
      <c r="AA1850" s="3" t="str">
        <f t="shared" si="57"/>
        <v>20 to 30</v>
      </c>
      <c r="AP1850" s="6">
        <v>581</v>
      </c>
      <c r="AQ1850" s="6" t="s">
        <v>1345</v>
      </c>
    </row>
    <row r="1851" spans="1:43" x14ac:dyDescent="0.25">
      <c r="A1851">
        <v>1849</v>
      </c>
      <c r="B1851">
        <v>373</v>
      </c>
      <c r="C1851">
        <v>36</v>
      </c>
      <c r="D1851">
        <v>104</v>
      </c>
      <c r="E1851">
        <v>3</v>
      </c>
      <c r="F1851">
        <v>312</v>
      </c>
      <c r="G1851" t="str">
        <f>VLOOKUP($C1851,'Raw-products'!$A$2:$H$1261,MATCH(G$1,'Raw-products'!$A$1:$H$1,0))</f>
        <v>Shirt</v>
      </c>
      <c r="H1851" t="str">
        <f>VLOOKUP($C1851,'Raw-products'!$A$2:$H$1261,MATCH(H$1,'Raw-products'!$A$1:$H$1,0))</f>
        <v>Dress</v>
      </c>
      <c r="I1851" t="str">
        <f>VLOOKUP($C1851,'Raw-products'!$A$2:$H$1261,MATCH(I$1,'Raw-products'!$A$1:$H$1,0))</f>
        <v>S</v>
      </c>
      <c r="J1851" t="str">
        <f>VLOOKUP($C1851,'Raw-products'!$A$2:$H$1261,MATCH(J$1,'Raw-products'!$A$1:$H$1,0))</f>
        <v>red</v>
      </c>
      <c r="K1851">
        <f>VLOOKUP($C1851,'Raw-products'!$A$2:$H$1261,MATCH(K$1,'Raw-products'!$A$1:$H$1,0))</f>
        <v>119</v>
      </c>
      <c r="L1851">
        <f>VLOOKUP($C1851,'Raw-products'!$A$2:$H$1261,MATCH(L$1,'Raw-products'!$A$1:$H$1,0))</f>
        <v>72</v>
      </c>
      <c r="M1851" s="5">
        <f t="shared" si="56"/>
        <v>8568</v>
      </c>
      <c r="N1851" cm="1">
        <f t="array" ref="N1851:Q1851">_xlfn.XLOOKUP($B1851,'Raw -orders'!$A:$A,'Raw -orders'!$B:$E)</f>
        <v>581</v>
      </c>
      <c r="O1851">
        <v>25727</v>
      </c>
      <c r="P1851" s="1">
        <v>44268</v>
      </c>
      <c r="Q1851" s="1">
        <v>44289</v>
      </c>
      <c r="R1851" t="str" cm="1">
        <f t="array" ref="R1851:Y1851">_xlfn.XLOOKUP($N1851,'Raw - customers'!$A:$A,'Raw - customers'!$B:$I)</f>
        <v>Fabian Gostage</v>
      </c>
      <c r="S1851" t="str">
        <v>Polygender</v>
      </c>
      <c r="T1851">
        <v>40</v>
      </c>
      <c r="U1851" t="str">
        <v>11 Nader ParadeApt. 016</v>
      </c>
      <c r="V1851">
        <v>9022</v>
      </c>
      <c r="W1851" t="str">
        <v>Hackettland</v>
      </c>
      <c r="X1851" t="str">
        <v>South Australia</v>
      </c>
      <c r="Y1851" t="str">
        <v>Australia</v>
      </c>
      <c r="Z1851">
        <v>3</v>
      </c>
      <c r="AA1851" s="3" t="str">
        <f t="shared" si="57"/>
        <v>20 to 30</v>
      </c>
      <c r="AP1851" s="6">
        <v>581</v>
      </c>
      <c r="AQ1851" s="6" t="s">
        <v>1345</v>
      </c>
    </row>
    <row r="1852" spans="1:43" x14ac:dyDescent="0.25">
      <c r="A1852">
        <v>1850</v>
      </c>
      <c r="B1852">
        <v>373</v>
      </c>
      <c r="C1852">
        <v>1232</v>
      </c>
      <c r="D1852">
        <v>112</v>
      </c>
      <c r="E1852">
        <v>2</v>
      </c>
      <c r="F1852">
        <v>224</v>
      </c>
      <c r="G1852" t="str">
        <f>VLOOKUP($C1852,'Raw-products'!$A$2:$H$1261,MATCH(G$1,'Raw-products'!$A$1:$H$1,0))</f>
        <v>Trousers</v>
      </c>
      <c r="H1852" t="str">
        <f>VLOOKUP($C1852,'Raw-products'!$A$2:$H$1261,MATCH(H$1,'Raw-products'!$A$1:$H$1,0))</f>
        <v>Tracksuit Bottoms</v>
      </c>
      <c r="I1852" t="str">
        <f>VLOOKUP($C1852,'Raw-products'!$A$2:$H$1261,MATCH(I$1,'Raw-products'!$A$1:$H$1,0))</f>
        <v>M</v>
      </c>
      <c r="J1852" t="str">
        <f>VLOOKUP($C1852,'Raw-products'!$A$2:$H$1261,MATCH(J$1,'Raw-products'!$A$1:$H$1,0))</f>
        <v>orange</v>
      </c>
      <c r="K1852">
        <f>VLOOKUP($C1852,'Raw-products'!$A$2:$H$1261,MATCH(K$1,'Raw-products'!$A$1:$H$1,0))</f>
        <v>91</v>
      </c>
      <c r="L1852">
        <f>VLOOKUP($C1852,'Raw-products'!$A$2:$H$1261,MATCH(L$1,'Raw-products'!$A$1:$H$1,0))</f>
        <v>47</v>
      </c>
      <c r="M1852" s="5">
        <f t="shared" si="56"/>
        <v>4277</v>
      </c>
      <c r="N1852" cm="1">
        <f t="array" ref="N1852:Q1852">_xlfn.XLOOKUP($B1852,'Raw -orders'!$A:$A,'Raw -orders'!$B:$E)</f>
        <v>581</v>
      </c>
      <c r="O1852">
        <v>25727</v>
      </c>
      <c r="P1852" s="1">
        <v>44268</v>
      </c>
      <c r="Q1852" s="1">
        <v>44289</v>
      </c>
      <c r="R1852" t="str" cm="1">
        <f t="array" ref="R1852:Y1852">_xlfn.XLOOKUP($N1852,'Raw - customers'!$A:$A,'Raw - customers'!$B:$I)</f>
        <v>Fabian Gostage</v>
      </c>
      <c r="S1852" t="str">
        <v>Polygender</v>
      </c>
      <c r="T1852">
        <v>40</v>
      </c>
      <c r="U1852" t="str">
        <v>11 Nader ParadeApt. 016</v>
      </c>
      <c r="V1852">
        <v>9022</v>
      </c>
      <c r="W1852" t="str">
        <v>Hackettland</v>
      </c>
      <c r="X1852" t="str">
        <v>South Australia</v>
      </c>
      <c r="Y1852" t="str">
        <v>Australia</v>
      </c>
      <c r="Z1852">
        <v>3</v>
      </c>
      <c r="AA1852" s="3" t="str">
        <f t="shared" si="57"/>
        <v>20 to 30</v>
      </c>
      <c r="AP1852" s="6">
        <v>581</v>
      </c>
      <c r="AQ1852" s="6" t="s">
        <v>1345</v>
      </c>
    </row>
    <row r="1853" spans="1:43" x14ac:dyDescent="0.25">
      <c r="A1853">
        <v>1851</v>
      </c>
      <c r="B1853">
        <v>373</v>
      </c>
      <c r="C1853">
        <v>1116</v>
      </c>
      <c r="D1853">
        <v>115</v>
      </c>
      <c r="E1853">
        <v>2</v>
      </c>
      <c r="F1853">
        <v>230</v>
      </c>
      <c r="G1853" t="str">
        <f>VLOOKUP($C1853,'Raw-products'!$A$2:$H$1261,MATCH(G$1,'Raw-products'!$A$1:$H$1,0))</f>
        <v>Trousers</v>
      </c>
      <c r="H1853" t="str">
        <f>VLOOKUP($C1853,'Raw-products'!$A$2:$H$1261,MATCH(H$1,'Raw-products'!$A$1:$H$1,0))</f>
        <v>Cropped</v>
      </c>
      <c r="I1853" t="str">
        <f>VLOOKUP($C1853,'Raw-products'!$A$2:$H$1261,MATCH(I$1,'Raw-products'!$A$1:$H$1,0))</f>
        <v>S</v>
      </c>
      <c r="J1853" t="str">
        <f>VLOOKUP($C1853,'Raw-products'!$A$2:$H$1261,MATCH(J$1,'Raw-products'!$A$1:$H$1,0))</f>
        <v>violet</v>
      </c>
      <c r="K1853">
        <f>VLOOKUP($C1853,'Raw-products'!$A$2:$H$1261,MATCH(K$1,'Raw-products'!$A$1:$H$1,0))</f>
        <v>99</v>
      </c>
      <c r="L1853">
        <f>VLOOKUP($C1853,'Raw-products'!$A$2:$H$1261,MATCH(L$1,'Raw-products'!$A$1:$H$1,0))</f>
        <v>66</v>
      </c>
      <c r="M1853" s="5">
        <f t="shared" si="56"/>
        <v>6534</v>
      </c>
      <c r="N1853" cm="1">
        <f t="array" ref="N1853:Q1853">_xlfn.XLOOKUP($B1853,'Raw -orders'!$A:$A,'Raw -orders'!$B:$E)</f>
        <v>581</v>
      </c>
      <c r="O1853">
        <v>25727</v>
      </c>
      <c r="P1853" s="1">
        <v>44268</v>
      </c>
      <c r="Q1853" s="1">
        <v>44289</v>
      </c>
      <c r="R1853" t="str" cm="1">
        <f t="array" ref="R1853:Y1853">_xlfn.XLOOKUP($N1853,'Raw - customers'!$A:$A,'Raw - customers'!$B:$I)</f>
        <v>Fabian Gostage</v>
      </c>
      <c r="S1853" t="str">
        <v>Polygender</v>
      </c>
      <c r="T1853">
        <v>40</v>
      </c>
      <c r="U1853" t="str">
        <v>11 Nader ParadeApt. 016</v>
      </c>
      <c r="V1853">
        <v>9022</v>
      </c>
      <c r="W1853" t="str">
        <v>Hackettland</v>
      </c>
      <c r="X1853" t="str">
        <v>South Australia</v>
      </c>
      <c r="Y1853" t="str">
        <v>Australia</v>
      </c>
      <c r="Z1853">
        <v>3</v>
      </c>
      <c r="AA1853" s="3" t="str">
        <f t="shared" si="57"/>
        <v>20 to 30</v>
      </c>
      <c r="AP1853" s="6">
        <v>581</v>
      </c>
      <c r="AQ1853" s="6" t="s">
        <v>1345</v>
      </c>
    </row>
    <row r="1854" spans="1:43" x14ac:dyDescent="0.25">
      <c r="A1854">
        <v>1852</v>
      </c>
      <c r="B1854">
        <v>373</v>
      </c>
      <c r="C1854">
        <v>213</v>
      </c>
      <c r="D1854">
        <v>106</v>
      </c>
      <c r="E1854">
        <v>1</v>
      </c>
      <c r="F1854">
        <v>106</v>
      </c>
      <c r="G1854" t="str">
        <f>VLOOKUP($C1854,'Raw-products'!$A$2:$H$1261,MATCH(G$1,'Raw-products'!$A$1:$H$1,0))</f>
        <v>Shirt</v>
      </c>
      <c r="H1854" t="str">
        <f>VLOOKUP($C1854,'Raw-products'!$A$2:$H$1261,MATCH(H$1,'Raw-products'!$A$1:$H$1,0))</f>
        <v>Chambray</v>
      </c>
      <c r="I1854" t="str">
        <f>VLOOKUP($C1854,'Raw-products'!$A$2:$H$1261,MATCH(I$1,'Raw-products'!$A$1:$H$1,0))</f>
        <v>L</v>
      </c>
      <c r="J1854" t="str">
        <f>VLOOKUP($C1854,'Raw-products'!$A$2:$H$1261,MATCH(J$1,'Raw-products'!$A$1:$H$1,0))</f>
        <v>red</v>
      </c>
      <c r="K1854">
        <f>VLOOKUP($C1854,'Raw-products'!$A$2:$H$1261,MATCH(K$1,'Raw-products'!$A$1:$H$1,0))</f>
        <v>105</v>
      </c>
      <c r="L1854">
        <f>VLOOKUP($C1854,'Raw-products'!$A$2:$H$1261,MATCH(L$1,'Raw-products'!$A$1:$H$1,0))</f>
        <v>44</v>
      </c>
      <c r="M1854" s="5">
        <f t="shared" si="56"/>
        <v>4620</v>
      </c>
      <c r="N1854" cm="1">
        <f t="array" ref="N1854:Q1854">_xlfn.XLOOKUP($B1854,'Raw -orders'!$A:$A,'Raw -orders'!$B:$E)</f>
        <v>581</v>
      </c>
      <c r="O1854">
        <v>25727</v>
      </c>
      <c r="P1854" s="1">
        <v>44268</v>
      </c>
      <c r="Q1854" s="1">
        <v>44289</v>
      </c>
      <c r="R1854" t="str" cm="1">
        <f t="array" ref="R1854:Y1854">_xlfn.XLOOKUP($N1854,'Raw - customers'!$A:$A,'Raw - customers'!$B:$I)</f>
        <v>Fabian Gostage</v>
      </c>
      <c r="S1854" t="str">
        <v>Polygender</v>
      </c>
      <c r="T1854">
        <v>40</v>
      </c>
      <c r="U1854" t="str">
        <v>11 Nader ParadeApt. 016</v>
      </c>
      <c r="V1854">
        <v>9022</v>
      </c>
      <c r="W1854" t="str">
        <v>Hackettland</v>
      </c>
      <c r="X1854" t="str">
        <v>South Australia</v>
      </c>
      <c r="Y1854" t="str">
        <v>Australia</v>
      </c>
      <c r="Z1854">
        <v>3</v>
      </c>
      <c r="AA1854" s="3" t="str">
        <f t="shared" si="57"/>
        <v>20 to 30</v>
      </c>
      <c r="AP1854" s="6">
        <v>581</v>
      </c>
      <c r="AQ1854" s="6" t="s">
        <v>1345</v>
      </c>
    </row>
    <row r="1855" spans="1:43" x14ac:dyDescent="0.25">
      <c r="A1855">
        <v>1853</v>
      </c>
      <c r="B1855">
        <v>373</v>
      </c>
      <c r="C1855">
        <v>370</v>
      </c>
      <c r="D1855">
        <v>94</v>
      </c>
      <c r="E1855">
        <v>1</v>
      </c>
      <c r="F1855">
        <v>94</v>
      </c>
      <c r="G1855" t="str">
        <f>VLOOKUP($C1855,'Raw-products'!$A$2:$H$1261,MATCH(G$1,'Raw-products'!$A$1:$H$1,0))</f>
        <v>Shirt</v>
      </c>
      <c r="H1855" t="str">
        <f>VLOOKUP($C1855,'Raw-products'!$A$2:$H$1261,MATCH(H$1,'Raw-products'!$A$1:$H$1,0))</f>
        <v>Henley</v>
      </c>
      <c r="I1855" t="str">
        <f>VLOOKUP($C1855,'Raw-products'!$A$2:$H$1261,MATCH(I$1,'Raw-products'!$A$1:$H$1,0))</f>
        <v>XS</v>
      </c>
      <c r="J1855" t="str">
        <f>VLOOKUP($C1855,'Raw-products'!$A$2:$H$1261,MATCH(J$1,'Raw-products'!$A$1:$H$1,0))</f>
        <v>blue</v>
      </c>
      <c r="K1855">
        <f>VLOOKUP($C1855,'Raw-products'!$A$2:$H$1261,MATCH(K$1,'Raw-products'!$A$1:$H$1,0))</f>
        <v>92</v>
      </c>
      <c r="L1855">
        <f>VLOOKUP($C1855,'Raw-products'!$A$2:$H$1261,MATCH(L$1,'Raw-products'!$A$1:$H$1,0))</f>
        <v>61</v>
      </c>
      <c r="M1855" s="5">
        <f t="shared" si="56"/>
        <v>5612</v>
      </c>
      <c r="N1855" cm="1">
        <f t="array" ref="N1855:Q1855">_xlfn.XLOOKUP($B1855,'Raw -orders'!$A:$A,'Raw -orders'!$B:$E)</f>
        <v>581</v>
      </c>
      <c r="O1855">
        <v>25727</v>
      </c>
      <c r="P1855" s="1">
        <v>44268</v>
      </c>
      <c r="Q1855" s="1">
        <v>44289</v>
      </c>
      <c r="R1855" t="str" cm="1">
        <f t="array" ref="R1855:Y1855">_xlfn.XLOOKUP($N1855,'Raw - customers'!$A:$A,'Raw - customers'!$B:$I)</f>
        <v>Fabian Gostage</v>
      </c>
      <c r="S1855" t="str">
        <v>Polygender</v>
      </c>
      <c r="T1855">
        <v>40</v>
      </c>
      <c r="U1855" t="str">
        <v>11 Nader ParadeApt. 016</v>
      </c>
      <c r="V1855">
        <v>9022</v>
      </c>
      <c r="W1855" t="str">
        <v>Hackettland</v>
      </c>
      <c r="X1855" t="str">
        <v>South Australia</v>
      </c>
      <c r="Y1855" t="str">
        <v>Australia</v>
      </c>
      <c r="Z1855">
        <v>3</v>
      </c>
      <c r="AA1855" s="3" t="str">
        <f t="shared" si="57"/>
        <v>20 to 30</v>
      </c>
      <c r="AP1855" s="6">
        <v>581</v>
      </c>
      <c r="AQ1855" s="6" t="s">
        <v>1345</v>
      </c>
    </row>
    <row r="1856" spans="1:43" x14ac:dyDescent="0.25">
      <c r="A1856">
        <v>1854</v>
      </c>
      <c r="B1856">
        <v>373</v>
      </c>
      <c r="C1856">
        <v>830</v>
      </c>
      <c r="D1856">
        <v>117</v>
      </c>
      <c r="E1856">
        <v>3</v>
      </c>
      <c r="F1856">
        <v>351</v>
      </c>
      <c r="G1856" t="str">
        <f>VLOOKUP($C1856,'Raw-products'!$A$2:$H$1261,MATCH(G$1,'Raw-products'!$A$1:$H$1,0))</f>
        <v>Jacket</v>
      </c>
      <c r="H1856" t="str">
        <f>VLOOKUP($C1856,'Raw-products'!$A$2:$H$1261,MATCH(H$1,'Raw-products'!$A$1:$H$1,0))</f>
        <v>Shearling</v>
      </c>
      <c r="I1856" t="str">
        <f>VLOOKUP($C1856,'Raw-products'!$A$2:$H$1261,MATCH(I$1,'Raw-products'!$A$1:$H$1,0))</f>
        <v>XS</v>
      </c>
      <c r="J1856" t="str">
        <f>VLOOKUP($C1856,'Raw-products'!$A$2:$H$1261,MATCH(J$1,'Raw-products'!$A$1:$H$1,0))</f>
        <v>indigo</v>
      </c>
      <c r="K1856">
        <f>VLOOKUP($C1856,'Raw-products'!$A$2:$H$1261,MATCH(K$1,'Raw-products'!$A$1:$H$1,0))</f>
        <v>95</v>
      </c>
      <c r="L1856">
        <f>VLOOKUP($C1856,'Raw-products'!$A$2:$H$1261,MATCH(L$1,'Raw-products'!$A$1:$H$1,0))</f>
        <v>68</v>
      </c>
      <c r="M1856" s="5">
        <f t="shared" si="56"/>
        <v>6460</v>
      </c>
      <c r="N1856" cm="1">
        <f t="array" ref="N1856:Q1856">_xlfn.XLOOKUP($B1856,'Raw -orders'!$A:$A,'Raw -orders'!$B:$E)</f>
        <v>581</v>
      </c>
      <c r="O1856">
        <v>25727</v>
      </c>
      <c r="P1856" s="1">
        <v>44268</v>
      </c>
      <c r="Q1856" s="1">
        <v>44289</v>
      </c>
      <c r="R1856" t="str" cm="1">
        <f t="array" ref="R1856:Y1856">_xlfn.XLOOKUP($N1856,'Raw - customers'!$A:$A,'Raw - customers'!$B:$I)</f>
        <v>Fabian Gostage</v>
      </c>
      <c r="S1856" t="str">
        <v>Polygender</v>
      </c>
      <c r="T1856">
        <v>40</v>
      </c>
      <c r="U1856" t="str">
        <v>11 Nader ParadeApt. 016</v>
      </c>
      <c r="V1856">
        <v>9022</v>
      </c>
      <c r="W1856" t="str">
        <v>Hackettland</v>
      </c>
      <c r="X1856" t="str">
        <v>South Australia</v>
      </c>
      <c r="Y1856" t="str">
        <v>Australia</v>
      </c>
      <c r="Z1856">
        <v>3</v>
      </c>
      <c r="AA1856" s="3" t="str">
        <f t="shared" si="57"/>
        <v>20 to 30</v>
      </c>
      <c r="AP1856" s="6">
        <v>581</v>
      </c>
      <c r="AQ1856" s="6" t="s">
        <v>1345</v>
      </c>
    </row>
    <row r="1857" spans="1:43" x14ac:dyDescent="0.25">
      <c r="A1857">
        <v>1855</v>
      </c>
      <c r="B1857">
        <v>374</v>
      </c>
      <c r="C1857">
        <v>557</v>
      </c>
      <c r="D1857">
        <v>98</v>
      </c>
      <c r="E1857">
        <v>2</v>
      </c>
      <c r="F1857">
        <v>196</v>
      </c>
      <c r="G1857" t="str">
        <f>VLOOKUP($C1857,'Raw-products'!$A$2:$H$1261,MATCH(G$1,'Raw-products'!$A$1:$H$1,0))</f>
        <v>Jacket</v>
      </c>
      <c r="H1857" t="str">
        <f>VLOOKUP($C1857,'Raw-products'!$A$2:$H$1261,MATCH(H$1,'Raw-products'!$A$1:$H$1,0))</f>
        <v>Leather</v>
      </c>
      <c r="I1857" t="str">
        <f>VLOOKUP($C1857,'Raw-products'!$A$2:$H$1261,MATCH(I$1,'Raw-products'!$A$1:$H$1,0))</f>
        <v>M</v>
      </c>
      <c r="J1857" t="str">
        <f>VLOOKUP($C1857,'Raw-products'!$A$2:$H$1261,MATCH(J$1,'Raw-products'!$A$1:$H$1,0))</f>
        <v>violet</v>
      </c>
      <c r="K1857">
        <f>VLOOKUP($C1857,'Raw-products'!$A$2:$H$1261,MATCH(K$1,'Raw-products'!$A$1:$H$1,0))</f>
        <v>113</v>
      </c>
      <c r="L1857">
        <f>VLOOKUP($C1857,'Raw-products'!$A$2:$H$1261,MATCH(L$1,'Raw-products'!$A$1:$H$1,0))</f>
        <v>40</v>
      </c>
      <c r="M1857" s="5">
        <f t="shared" si="56"/>
        <v>4520</v>
      </c>
      <c r="N1857" cm="1">
        <f t="array" ref="N1857:Q1857">_xlfn.XLOOKUP($B1857,'Raw -orders'!$A:$A,'Raw -orders'!$B:$E)</f>
        <v>981</v>
      </c>
      <c r="O1857">
        <v>25047</v>
      </c>
      <c r="P1857" s="1">
        <v>44352</v>
      </c>
      <c r="Q1857" s="1">
        <v>44367</v>
      </c>
      <c r="R1857" t="str" cm="1">
        <f t="array" ref="R1857:Y1857">_xlfn.XLOOKUP($N1857,'Raw - customers'!$A:$A,'Raw - customers'!$B:$I)</f>
        <v>Darby Aistrop</v>
      </c>
      <c r="S1857" t="str">
        <v>Genderqueer</v>
      </c>
      <c r="T1857">
        <v>47</v>
      </c>
      <c r="U1857" t="str">
        <v>78 Ryan TrackSuite 283</v>
      </c>
      <c r="V1857">
        <v>2064</v>
      </c>
      <c r="W1857" t="str">
        <v>Hannahberg</v>
      </c>
      <c r="X1857" t="str">
        <v>Australian Capital Territory</v>
      </c>
      <c r="Y1857" t="str">
        <v>Australia</v>
      </c>
      <c r="Z1857">
        <v>6</v>
      </c>
      <c r="AA1857" s="3" t="str">
        <f t="shared" si="57"/>
        <v>10 to 20</v>
      </c>
      <c r="AP1857" s="6">
        <v>981</v>
      </c>
      <c r="AQ1857" s="6" t="s">
        <v>1350</v>
      </c>
    </row>
    <row r="1858" spans="1:43" x14ac:dyDescent="0.25">
      <c r="A1858">
        <v>1856</v>
      </c>
      <c r="B1858">
        <v>374</v>
      </c>
      <c r="C1858">
        <v>86</v>
      </c>
      <c r="D1858">
        <v>118</v>
      </c>
      <c r="E1858">
        <v>2</v>
      </c>
      <c r="F1858">
        <v>236</v>
      </c>
      <c r="G1858" t="str">
        <f>VLOOKUP($C1858,'Raw-products'!$A$2:$H$1261,MATCH(G$1,'Raw-products'!$A$1:$H$1,0))</f>
        <v>Shirt</v>
      </c>
      <c r="H1858" t="str">
        <f>VLOOKUP($C1858,'Raw-products'!$A$2:$H$1261,MATCH(H$1,'Raw-products'!$A$1:$H$1,0))</f>
        <v>Flannel</v>
      </c>
      <c r="I1858" t="str">
        <f>VLOOKUP($C1858,'Raw-products'!$A$2:$H$1261,MATCH(I$1,'Raw-products'!$A$1:$H$1,0))</f>
        <v>S</v>
      </c>
      <c r="J1858" t="str">
        <f>VLOOKUP($C1858,'Raw-products'!$A$2:$H$1261,MATCH(J$1,'Raw-products'!$A$1:$H$1,0))</f>
        <v>green</v>
      </c>
      <c r="K1858">
        <f>VLOOKUP($C1858,'Raw-products'!$A$2:$H$1261,MATCH(K$1,'Raw-products'!$A$1:$H$1,0))</f>
        <v>96</v>
      </c>
      <c r="L1858">
        <f>VLOOKUP($C1858,'Raw-products'!$A$2:$H$1261,MATCH(L$1,'Raw-products'!$A$1:$H$1,0))</f>
        <v>57</v>
      </c>
      <c r="M1858" s="5">
        <f t="shared" si="56"/>
        <v>5472</v>
      </c>
      <c r="N1858" cm="1">
        <f t="array" ref="N1858:Q1858">_xlfn.XLOOKUP($B1858,'Raw -orders'!$A:$A,'Raw -orders'!$B:$E)</f>
        <v>981</v>
      </c>
      <c r="O1858">
        <v>25047</v>
      </c>
      <c r="P1858" s="1">
        <v>44352</v>
      </c>
      <c r="Q1858" s="1">
        <v>44367</v>
      </c>
      <c r="R1858" t="str" cm="1">
        <f t="array" ref="R1858:Y1858">_xlfn.XLOOKUP($N1858,'Raw - customers'!$A:$A,'Raw - customers'!$B:$I)</f>
        <v>Darby Aistrop</v>
      </c>
      <c r="S1858" t="str">
        <v>Genderqueer</v>
      </c>
      <c r="T1858">
        <v>47</v>
      </c>
      <c r="U1858" t="str">
        <v>78 Ryan TrackSuite 283</v>
      </c>
      <c r="V1858">
        <v>2064</v>
      </c>
      <c r="W1858" t="str">
        <v>Hannahberg</v>
      </c>
      <c r="X1858" t="str">
        <v>Australian Capital Territory</v>
      </c>
      <c r="Y1858" t="str">
        <v>Australia</v>
      </c>
      <c r="Z1858">
        <v>6</v>
      </c>
      <c r="AA1858" s="3" t="str">
        <f t="shared" si="57"/>
        <v>10 to 20</v>
      </c>
      <c r="AP1858" s="6">
        <v>981</v>
      </c>
      <c r="AQ1858" s="6" t="s">
        <v>1350</v>
      </c>
    </row>
    <row r="1859" spans="1:43" x14ac:dyDescent="0.25">
      <c r="A1859">
        <v>1857</v>
      </c>
      <c r="B1859">
        <v>374</v>
      </c>
      <c r="C1859">
        <v>182</v>
      </c>
      <c r="D1859">
        <v>98</v>
      </c>
      <c r="E1859">
        <v>3</v>
      </c>
      <c r="F1859">
        <v>294</v>
      </c>
      <c r="G1859" t="str">
        <f>VLOOKUP($C1859,'Raw-products'!$A$2:$H$1261,MATCH(G$1,'Raw-products'!$A$1:$H$1,0))</f>
        <v>Shirt</v>
      </c>
      <c r="H1859" t="str">
        <f>VLOOKUP($C1859,'Raw-products'!$A$2:$H$1261,MATCH(H$1,'Raw-products'!$A$1:$H$1,0))</f>
        <v>Camp Collared</v>
      </c>
      <c r="I1859" t="str">
        <f>VLOOKUP($C1859,'Raw-products'!$A$2:$H$1261,MATCH(I$1,'Raw-products'!$A$1:$H$1,0))</f>
        <v>M</v>
      </c>
      <c r="J1859" t="str">
        <f>VLOOKUP($C1859,'Raw-products'!$A$2:$H$1261,MATCH(J$1,'Raw-products'!$A$1:$H$1,0))</f>
        <v>orange</v>
      </c>
      <c r="K1859">
        <f>VLOOKUP($C1859,'Raw-products'!$A$2:$H$1261,MATCH(K$1,'Raw-products'!$A$1:$H$1,0))</f>
        <v>112</v>
      </c>
      <c r="L1859">
        <f>VLOOKUP($C1859,'Raw-products'!$A$2:$H$1261,MATCH(L$1,'Raw-products'!$A$1:$H$1,0))</f>
        <v>65</v>
      </c>
      <c r="M1859" s="5">
        <f t="shared" ref="M1859:M1922" si="58">$K1859*$L1859</f>
        <v>7280</v>
      </c>
      <c r="N1859" cm="1">
        <f t="array" ref="N1859:Q1859">_xlfn.XLOOKUP($B1859,'Raw -orders'!$A:$A,'Raw -orders'!$B:$E)</f>
        <v>981</v>
      </c>
      <c r="O1859">
        <v>25047</v>
      </c>
      <c r="P1859" s="1">
        <v>44352</v>
      </c>
      <c r="Q1859" s="1">
        <v>44367</v>
      </c>
      <c r="R1859" t="str" cm="1">
        <f t="array" ref="R1859:Y1859">_xlfn.XLOOKUP($N1859,'Raw - customers'!$A:$A,'Raw - customers'!$B:$I)</f>
        <v>Darby Aistrop</v>
      </c>
      <c r="S1859" t="str">
        <v>Genderqueer</v>
      </c>
      <c r="T1859">
        <v>47</v>
      </c>
      <c r="U1859" t="str">
        <v>78 Ryan TrackSuite 283</v>
      </c>
      <c r="V1859">
        <v>2064</v>
      </c>
      <c r="W1859" t="str">
        <v>Hannahberg</v>
      </c>
      <c r="X1859" t="str">
        <v>Australian Capital Territory</v>
      </c>
      <c r="Y1859" t="str">
        <v>Australia</v>
      </c>
      <c r="Z1859">
        <v>6</v>
      </c>
      <c r="AA1859" s="3" t="str">
        <f t="shared" ref="AA1859:AA1922" si="59">IF(AND(DATEDIF($P1859,$Q1859,"D")&gt;0,DATEDIF($P1859,$Q1859,"D")&lt;=10),"0 to 10",IF(AND(DATEDIF($P1859,$Q1859,"D")&gt;10,DATEDIF($P1859,$Q1859,"D")&lt;=20),"10 to 20",IF(AND(DATEDIF($P1859,$Q1859,"D")&gt;20,DATEDIF($P1859,$Q1859,"D")&lt;=30),"20 to 30")))</f>
        <v>10 to 20</v>
      </c>
      <c r="AP1859" s="6">
        <v>981</v>
      </c>
      <c r="AQ1859" s="6" t="s">
        <v>1350</v>
      </c>
    </row>
    <row r="1860" spans="1:43" x14ac:dyDescent="0.25">
      <c r="A1860">
        <v>1858</v>
      </c>
      <c r="B1860">
        <v>374</v>
      </c>
      <c r="C1860">
        <v>1182</v>
      </c>
      <c r="D1860">
        <v>99</v>
      </c>
      <c r="E1860">
        <v>3</v>
      </c>
      <c r="F1860">
        <v>297</v>
      </c>
      <c r="G1860" t="str">
        <f>VLOOKUP($C1860,'Raw-products'!$A$2:$H$1261,MATCH(G$1,'Raw-products'!$A$1:$H$1,0))</f>
        <v>Trousers</v>
      </c>
      <c r="H1860" t="str">
        <f>VLOOKUP($C1860,'Raw-products'!$A$2:$H$1261,MATCH(H$1,'Raw-products'!$A$1:$H$1,0))</f>
        <v>High-Waisted</v>
      </c>
      <c r="I1860" t="str">
        <f>VLOOKUP($C1860,'Raw-products'!$A$2:$H$1261,MATCH(I$1,'Raw-products'!$A$1:$H$1,0))</f>
        <v>M</v>
      </c>
      <c r="J1860" t="str">
        <f>VLOOKUP($C1860,'Raw-products'!$A$2:$H$1261,MATCH(J$1,'Raw-products'!$A$1:$H$1,0))</f>
        <v>indigo</v>
      </c>
      <c r="K1860">
        <f>VLOOKUP($C1860,'Raw-products'!$A$2:$H$1261,MATCH(K$1,'Raw-products'!$A$1:$H$1,0))</f>
        <v>98</v>
      </c>
      <c r="L1860">
        <f>VLOOKUP($C1860,'Raw-products'!$A$2:$H$1261,MATCH(L$1,'Raw-products'!$A$1:$H$1,0))</f>
        <v>61</v>
      </c>
      <c r="M1860" s="5">
        <f t="shared" si="58"/>
        <v>5978</v>
      </c>
      <c r="N1860" cm="1">
        <f t="array" ref="N1860:Q1860">_xlfn.XLOOKUP($B1860,'Raw -orders'!$A:$A,'Raw -orders'!$B:$E)</f>
        <v>981</v>
      </c>
      <c r="O1860">
        <v>25047</v>
      </c>
      <c r="P1860" s="1">
        <v>44352</v>
      </c>
      <c r="Q1860" s="1">
        <v>44367</v>
      </c>
      <c r="R1860" t="str" cm="1">
        <f t="array" ref="R1860:Y1860">_xlfn.XLOOKUP($N1860,'Raw - customers'!$A:$A,'Raw - customers'!$B:$I)</f>
        <v>Darby Aistrop</v>
      </c>
      <c r="S1860" t="str">
        <v>Genderqueer</v>
      </c>
      <c r="T1860">
        <v>47</v>
      </c>
      <c r="U1860" t="str">
        <v>78 Ryan TrackSuite 283</v>
      </c>
      <c r="V1860">
        <v>2064</v>
      </c>
      <c r="W1860" t="str">
        <v>Hannahberg</v>
      </c>
      <c r="X1860" t="str">
        <v>Australian Capital Territory</v>
      </c>
      <c r="Y1860" t="str">
        <v>Australia</v>
      </c>
      <c r="Z1860">
        <v>6</v>
      </c>
      <c r="AA1860" s="3" t="str">
        <f t="shared" si="59"/>
        <v>10 to 20</v>
      </c>
      <c r="AP1860" s="6">
        <v>981</v>
      </c>
      <c r="AQ1860" s="6" t="s">
        <v>1350</v>
      </c>
    </row>
    <row r="1861" spans="1:43" x14ac:dyDescent="0.25">
      <c r="A1861">
        <v>1859</v>
      </c>
      <c r="B1861">
        <v>374</v>
      </c>
      <c r="C1861">
        <v>316</v>
      </c>
      <c r="D1861">
        <v>109</v>
      </c>
      <c r="E1861">
        <v>3</v>
      </c>
      <c r="F1861">
        <v>327</v>
      </c>
      <c r="G1861" t="str">
        <f>VLOOKUP($C1861,'Raw-products'!$A$2:$H$1261,MATCH(G$1,'Raw-products'!$A$1:$H$1,0))</f>
        <v>Shirt</v>
      </c>
      <c r="H1861" t="str">
        <f>VLOOKUP($C1861,'Raw-products'!$A$2:$H$1261,MATCH(H$1,'Raw-products'!$A$1:$H$1,0))</f>
        <v>Mandarin Collar</v>
      </c>
      <c r="I1861" t="str">
        <f>VLOOKUP($C1861,'Raw-products'!$A$2:$H$1261,MATCH(I$1,'Raw-products'!$A$1:$H$1,0))</f>
        <v>S</v>
      </c>
      <c r="J1861" t="str">
        <f>VLOOKUP($C1861,'Raw-products'!$A$2:$H$1261,MATCH(J$1,'Raw-products'!$A$1:$H$1,0))</f>
        <v>red</v>
      </c>
      <c r="K1861">
        <f>VLOOKUP($C1861,'Raw-products'!$A$2:$H$1261,MATCH(K$1,'Raw-products'!$A$1:$H$1,0))</f>
        <v>108</v>
      </c>
      <c r="L1861">
        <f>VLOOKUP($C1861,'Raw-products'!$A$2:$H$1261,MATCH(L$1,'Raw-products'!$A$1:$H$1,0))</f>
        <v>48</v>
      </c>
      <c r="M1861" s="5">
        <f t="shared" si="58"/>
        <v>5184</v>
      </c>
      <c r="N1861" cm="1">
        <f t="array" ref="N1861:Q1861">_xlfn.XLOOKUP($B1861,'Raw -orders'!$A:$A,'Raw -orders'!$B:$E)</f>
        <v>981</v>
      </c>
      <c r="O1861">
        <v>25047</v>
      </c>
      <c r="P1861" s="1">
        <v>44352</v>
      </c>
      <c r="Q1861" s="1">
        <v>44367</v>
      </c>
      <c r="R1861" t="str" cm="1">
        <f t="array" ref="R1861:Y1861">_xlfn.XLOOKUP($N1861,'Raw - customers'!$A:$A,'Raw - customers'!$B:$I)</f>
        <v>Darby Aistrop</v>
      </c>
      <c r="S1861" t="str">
        <v>Genderqueer</v>
      </c>
      <c r="T1861">
        <v>47</v>
      </c>
      <c r="U1861" t="str">
        <v>78 Ryan TrackSuite 283</v>
      </c>
      <c r="V1861">
        <v>2064</v>
      </c>
      <c r="W1861" t="str">
        <v>Hannahberg</v>
      </c>
      <c r="X1861" t="str">
        <v>Australian Capital Territory</v>
      </c>
      <c r="Y1861" t="str">
        <v>Australia</v>
      </c>
      <c r="Z1861">
        <v>6</v>
      </c>
      <c r="AA1861" s="3" t="str">
        <f t="shared" si="59"/>
        <v>10 to 20</v>
      </c>
      <c r="AP1861" s="6">
        <v>981</v>
      </c>
      <c r="AQ1861" s="6" t="s">
        <v>1350</v>
      </c>
    </row>
    <row r="1862" spans="1:43" x14ac:dyDescent="0.25">
      <c r="A1862">
        <v>1860</v>
      </c>
      <c r="B1862">
        <v>374</v>
      </c>
      <c r="C1862">
        <v>266</v>
      </c>
      <c r="D1862">
        <v>95</v>
      </c>
      <c r="E1862">
        <v>3</v>
      </c>
      <c r="F1862">
        <v>285</v>
      </c>
      <c r="G1862" t="str">
        <f>VLOOKUP($C1862,'Raw-products'!$A$2:$H$1261,MATCH(G$1,'Raw-products'!$A$1:$H$1,0))</f>
        <v>Shirt</v>
      </c>
      <c r="H1862" t="str">
        <f>VLOOKUP($C1862,'Raw-products'!$A$2:$H$1261,MATCH(H$1,'Raw-products'!$A$1:$H$1,0))</f>
        <v>Polo</v>
      </c>
      <c r="I1862" t="str">
        <f>VLOOKUP($C1862,'Raw-products'!$A$2:$H$1261,MATCH(I$1,'Raw-products'!$A$1:$H$1,0))</f>
        <v>S</v>
      </c>
      <c r="J1862" t="str">
        <f>VLOOKUP($C1862,'Raw-products'!$A$2:$H$1261,MATCH(J$1,'Raw-products'!$A$1:$H$1,0))</f>
        <v>blue</v>
      </c>
      <c r="K1862">
        <f>VLOOKUP($C1862,'Raw-products'!$A$2:$H$1261,MATCH(K$1,'Raw-products'!$A$1:$H$1,0))</f>
        <v>117</v>
      </c>
      <c r="L1862">
        <f>VLOOKUP($C1862,'Raw-products'!$A$2:$H$1261,MATCH(L$1,'Raw-products'!$A$1:$H$1,0))</f>
        <v>76</v>
      </c>
      <c r="M1862" s="5">
        <f t="shared" si="58"/>
        <v>8892</v>
      </c>
      <c r="N1862" cm="1">
        <f t="array" ref="N1862:Q1862">_xlfn.XLOOKUP($B1862,'Raw -orders'!$A:$A,'Raw -orders'!$B:$E)</f>
        <v>981</v>
      </c>
      <c r="O1862">
        <v>25047</v>
      </c>
      <c r="P1862" s="1">
        <v>44352</v>
      </c>
      <c r="Q1862" s="1">
        <v>44367</v>
      </c>
      <c r="R1862" t="str" cm="1">
        <f t="array" ref="R1862:Y1862">_xlfn.XLOOKUP($N1862,'Raw - customers'!$A:$A,'Raw - customers'!$B:$I)</f>
        <v>Darby Aistrop</v>
      </c>
      <c r="S1862" t="str">
        <v>Genderqueer</v>
      </c>
      <c r="T1862">
        <v>47</v>
      </c>
      <c r="U1862" t="str">
        <v>78 Ryan TrackSuite 283</v>
      </c>
      <c r="V1862">
        <v>2064</v>
      </c>
      <c r="W1862" t="str">
        <v>Hannahberg</v>
      </c>
      <c r="X1862" t="str">
        <v>Australian Capital Territory</v>
      </c>
      <c r="Y1862" t="str">
        <v>Australia</v>
      </c>
      <c r="Z1862">
        <v>6</v>
      </c>
      <c r="AA1862" s="3" t="str">
        <f t="shared" si="59"/>
        <v>10 to 20</v>
      </c>
      <c r="AP1862" s="6">
        <v>981</v>
      </c>
      <c r="AQ1862" s="6" t="s">
        <v>1350</v>
      </c>
    </row>
    <row r="1863" spans="1:43" x14ac:dyDescent="0.25">
      <c r="A1863">
        <v>1861</v>
      </c>
      <c r="B1863">
        <v>374</v>
      </c>
      <c r="C1863">
        <v>1230</v>
      </c>
      <c r="D1863">
        <v>112</v>
      </c>
      <c r="E1863">
        <v>1</v>
      </c>
      <c r="F1863">
        <v>112</v>
      </c>
      <c r="G1863" t="str">
        <f>VLOOKUP($C1863,'Raw-products'!$A$2:$H$1261,MATCH(G$1,'Raw-products'!$A$1:$H$1,0))</f>
        <v>Trousers</v>
      </c>
      <c r="H1863" t="str">
        <f>VLOOKUP($C1863,'Raw-products'!$A$2:$H$1261,MATCH(H$1,'Raw-products'!$A$1:$H$1,0))</f>
        <v>Tracksuit Bottoms</v>
      </c>
      <c r="I1863" t="str">
        <f>VLOOKUP($C1863,'Raw-products'!$A$2:$H$1261,MATCH(I$1,'Raw-products'!$A$1:$H$1,0))</f>
        <v>XS</v>
      </c>
      <c r="J1863" t="str">
        <f>VLOOKUP($C1863,'Raw-products'!$A$2:$H$1261,MATCH(J$1,'Raw-products'!$A$1:$H$1,0))</f>
        <v>orange</v>
      </c>
      <c r="K1863">
        <f>VLOOKUP($C1863,'Raw-products'!$A$2:$H$1261,MATCH(K$1,'Raw-products'!$A$1:$H$1,0))</f>
        <v>91</v>
      </c>
      <c r="L1863">
        <f>VLOOKUP($C1863,'Raw-products'!$A$2:$H$1261,MATCH(L$1,'Raw-products'!$A$1:$H$1,0))</f>
        <v>57</v>
      </c>
      <c r="M1863" s="5">
        <f t="shared" si="58"/>
        <v>5187</v>
      </c>
      <c r="N1863" cm="1">
        <f t="array" ref="N1863:Q1863">_xlfn.XLOOKUP($B1863,'Raw -orders'!$A:$A,'Raw -orders'!$B:$E)</f>
        <v>981</v>
      </c>
      <c r="O1863">
        <v>25047</v>
      </c>
      <c r="P1863" s="1">
        <v>44352</v>
      </c>
      <c r="Q1863" s="1">
        <v>44367</v>
      </c>
      <c r="R1863" t="str" cm="1">
        <f t="array" ref="R1863:Y1863">_xlfn.XLOOKUP($N1863,'Raw - customers'!$A:$A,'Raw - customers'!$B:$I)</f>
        <v>Darby Aistrop</v>
      </c>
      <c r="S1863" t="str">
        <v>Genderqueer</v>
      </c>
      <c r="T1863">
        <v>47</v>
      </c>
      <c r="U1863" t="str">
        <v>78 Ryan TrackSuite 283</v>
      </c>
      <c r="V1863">
        <v>2064</v>
      </c>
      <c r="W1863" t="str">
        <v>Hannahberg</v>
      </c>
      <c r="X1863" t="str">
        <v>Australian Capital Territory</v>
      </c>
      <c r="Y1863" t="str">
        <v>Australia</v>
      </c>
      <c r="Z1863">
        <v>6</v>
      </c>
      <c r="AA1863" s="3" t="str">
        <f t="shared" si="59"/>
        <v>10 to 20</v>
      </c>
      <c r="AP1863" s="6">
        <v>981</v>
      </c>
      <c r="AQ1863" s="6" t="s">
        <v>1350</v>
      </c>
    </row>
    <row r="1864" spans="1:43" x14ac:dyDescent="0.25">
      <c r="A1864">
        <v>1862</v>
      </c>
      <c r="B1864">
        <v>375</v>
      </c>
      <c r="C1864">
        <v>778</v>
      </c>
      <c r="D1864">
        <v>91</v>
      </c>
      <c r="E1864">
        <v>1</v>
      </c>
      <c r="F1864">
        <v>91</v>
      </c>
      <c r="G1864" t="str">
        <f>VLOOKUP($C1864,'Raw-products'!$A$2:$H$1261,MATCH(G$1,'Raw-products'!$A$1:$H$1,0))</f>
        <v>Jacket</v>
      </c>
      <c r="H1864" t="str">
        <f>VLOOKUP($C1864,'Raw-products'!$A$2:$H$1261,MATCH(H$1,'Raw-products'!$A$1:$H$1,0))</f>
        <v>Pullover</v>
      </c>
      <c r="I1864" t="str">
        <f>VLOOKUP($C1864,'Raw-products'!$A$2:$H$1261,MATCH(I$1,'Raw-products'!$A$1:$H$1,0))</f>
        <v>L</v>
      </c>
      <c r="J1864" t="str">
        <f>VLOOKUP($C1864,'Raw-products'!$A$2:$H$1261,MATCH(J$1,'Raw-products'!$A$1:$H$1,0))</f>
        <v>orange</v>
      </c>
      <c r="K1864">
        <f>VLOOKUP($C1864,'Raw-products'!$A$2:$H$1261,MATCH(K$1,'Raw-products'!$A$1:$H$1,0))</f>
        <v>114</v>
      </c>
      <c r="L1864">
        <f>VLOOKUP($C1864,'Raw-products'!$A$2:$H$1261,MATCH(L$1,'Raw-products'!$A$1:$H$1,0))</f>
        <v>56</v>
      </c>
      <c r="M1864" s="5">
        <f t="shared" si="58"/>
        <v>6384</v>
      </c>
      <c r="N1864" cm="1">
        <f t="array" ref="N1864:Q1864">_xlfn.XLOOKUP($B1864,'Raw -orders'!$A:$A,'Raw -orders'!$B:$E)</f>
        <v>655</v>
      </c>
      <c r="O1864">
        <v>19991</v>
      </c>
      <c r="P1864" s="1">
        <v>44216</v>
      </c>
      <c r="Q1864" s="1">
        <v>44222</v>
      </c>
      <c r="R1864" t="str" cm="1">
        <f t="array" ref="R1864:Y1864">_xlfn.XLOOKUP($N1864,'Raw - customers'!$A:$A,'Raw - customers'!$B:$I)</f>
        <v>Jillene Goodbanne</v>
      </c>
      <c r="S1864" t="str">
        <v>Agender</v>
      </c>
      <c r="T1864">
        <v>77</v>
      </c>
      <c r="U1864" t="str">
        <v>107 Xavier MewsApt. 927</v>
      </c>
      <c r="V1864">
        <v>3354</v>
      </c>
      <c r="W1864" t="str">
        <v>Mitchellhaven</v>
      </c>
      <c r="X1864" t="str">
        <v>South Australia</v>
      </c>
      <c r="Y1864" t="str">
        <v>Australia</v>
      </c>
      <c r="Z1864">
        <v>1</v>
      </c>
      <c r="AA1864" s="3" t="str">
        <f t="shared" si="59"/>
        <v>0 to 10</v>
      </c>
      <c r="AP1864" s="6">
        <v>655</v>
      </c>
      <c r="AQ1864" s="6" t="s">
        <v>1345</v>
      </c>
    </row>
    <row r="1865" spans="1:43" x14ac:dyDescent="0.25">
      <c r="A1865">
        <v>1863</v>
      </c>
      <c r="B1865">
        <v>375</v>
      </c>
      <c r="C1865">
        <v>1122</v>
      </c>
      <c r="D1865">
        <v>102</v>
      </c>
      <c r="E1865">
        <v>2</v>
      </c>
      <c r="F1865">
        <v>204</v>
      </c>
      <c r="G1865" t="str">
        <f>VLOOKUP($C1865,'Raw-products'!$A$2:$H$1261,MATCH(G$1,'Raw-products'!$A$1:$H$1,0))</f>
        <v>Trousers</v>
      </c>
      <c r="H1865" t="str">
        <f>VLOOKUP($C1865,'Raw-products'!$A$2:$H$1261,MATCH(H$1,'Raw-products'!$A$1:$H$1,0))</f>
        <v>Cargo Pants</v>
      </c>
      <c r="I1865" t="str">
        <f>VLOOKUP($C1865,'Raw-products'!$A$2:$H$1261,MATCH(I$1,'Raw-products'!$A$1:$H$1,0))</f>
        <v>M</v>
      </c>
      <c r="J1865" t="str">
        <f>VLOOKUP($C1865,'Raw-products'!$A$2:$H$1261,MATCH(J$1,'Raw-products'!$A$1:$H$1,0))</f>
        <v>red</v>
      </c>
      <c r="K1865">
        <f>VLOOKUP($C1865,'Raw-products'!$A$2:$H$1261,MATCH(K$1,'Raw-products'!$A$1:$H$1,0))</f>
        <v>106</v>
      </c>
      <c r="L1865">
        <f>VLOOKUP($C1865,'Raw-products'!$A$2:$H$1261,MATCH(L$1,'Raw-products'!$A$1:$H$1,0))</f>
        <v>52</v>
      </c>
      <c r="M1865" s="5">
        <f t="shared" si="58"/>
        <v>5512</v>
      </c>
      <c r="N1865" cm="1">
        <f t="array" ref="N1865:Q1865">_xlfn.XLOOKUP($B1865,'Raw -orders'!$A:$A,'Raw -orders'!$B:$E)</f>
        <v>655</v>
      </c>
      <c r="O1865">
        <v>19991</v>
      </c>
      <c r="P1865" s="1">
        <v>44216</v>
      </c>
      <c r="Q1865" s="1">
        <v>44222</v>
      </c>
      <c r="R1865" t="str" cm="1">
        <f t="array" ref="R1865:Y1865">_xlfn.XLOOKUP($N1865,'Raw - customers'!$A:$A,'Raw - customers'!$B:$I)</f>
        <v>Jillene Goodbanne</v>
      </c>
      <c r="S1865" t="str">
        <v>Agender</v>
      </c>
      <c r="T1865">
        <v>77</v>
      </c>
      <c r="U1865" t="str">
        <v>107 Xavier MewsApt. 927</v>
      </c>
      <c r="V1865">
        <v>3354</v>
      </c>
      <c r="W1865" t="str">
        <v>Mitchellhaven</v>
      </c>
      <c r="X1865" t="str">
        <v>South Australia</v>
      </c>
      <c r="Y1865" t="str">
        <v>Australia</v>
      </c>
      <c r="Z1865">
        <v>1</v>
      </c>
      <c r="AA1865" s="3" t="str">
        <f t="shared" si="59"/>
        <v>0 to 10</v>
      </c>
      <c r="AP1865" s="6">
        <v>655</v>
      </c>
      <c r="AQ1865" s="6" t="s">
        <v>1345</v>
      </c>
    </row>
    <row r="1866" spans="1:43" x14ac:dyDescent="0.25">
      <c r="A1866">
        <v>1864</v>
      </c>
      <c r="B1866">
        <v>375</v>
      </c>
      <c r="C1866">
        <v>654</v>
      </c>
      <c r="D1866">
        <v>93</v>
      </c>
      <c r="E1866">
        <v>3</v>
      </c>
      <c r="F1866">
        <v>279</v>
      </c>
      <c r="G1866" t="str">
        <f>VLOOKUP($C1866,'Raw-products'!$A$2:$H$1261,MATCH(G$1,'Raw-products'!$A$1:$H$1,0))</f>
        <v>Jacket</v>
      </c>
      <c r="H1866" t="str">
        <f>VLOOKUP($C1866,'Raw-products'!$A$2:$H$1261,MATCH(H$1,'Raw-products'!$A$1:$H$1,0))</f>
        <v>Coach</v>
      </c>
      <c r="I1866" t="str">
        <f>VLOOKUP($C1866,'Raw-products'!$A$2:$H$1261,MATCH(I$1,'Raw-products'!$A$1:$H$1,0))</f>
        <v>XL</v>
      </c>
      <c r="J1866" t="str">
        <f>VLOOKUP($C1866,'Raw-products'!$A$2:$H$1261,MATCH(J$1,'Raw-products'!$A$1:$H$1,0))</f>
        <v>blue</v>
      </c>
      <c r="K1866">
        <f>VLOOKUP($C1866,'Raw-products'!$A$2:$H$1261,MATCH(K$1,'Raw-products'!$A$1:$H$1,0))</f>
        <v>115</v>
      </c>
      <c r="L1866">
        <f>VLOOKUP($C1866,'Raw-products'!$A$2:$H$1261,MATCH(L$1,'Raw-products'!$A$1:$H$1,0))</f>
        <v>46</v>
      </c>
      <c r="M1866" s="5">
        <f t="shared" si="58"/>
        <v>5290</v>
      </c>
      <c r="N1866" cm="1">
        <f t="array" ref="N1866:Q1866">_xlfn.XLOOKUP($B1866,'Raw -orders'!$A:$A,'Raw -orders'!$B:$E)</f>
        <v>655</v>
      </c>
      <c r="O1866">
        <v>19991</v>
      </c>
      <c r="P1866" s="1">
        <v>44216</v>
      </c>
      <c r="Q1866" s="1">
        <v>44222</v>
      </c>
      <c r="R1866" t="str" cm="1">
        <f t="array" ref="R1866:Y1866">_xlfn.XLOOKUP($N1866,'Raw - customers'!$A:$A,'Raw - customers'!$B:$I)</f>
        <v>Jillene Goodbanne</v>
      </c>
      <c r="S1866" t="str">
        <v>Agender</v>
      </c>
      <c r="T1866">
        <v>77</v>
      </c>
      <c r="U1866" t="str">
        <v>107 Xavier MewsApt. 927</v>
      </c>
      <c r="V1866">
        <v>3354</v>
      </c>
      <c r="W1866" t="str">
        <v>Mitchellhaven</v>
      </c>
      <c r="X1866" t="str">
        <v>South Australia</v>
      </c>
      <c r="Y1866" t="str">
        <v>Australia</v>
      </c>
      <c r="Z1866">
        <v>1</v>
      </c>
      <c r="AA1866" s="3" t="str">
        <f t="shared" si="59"/>
        <v>0 to 10</v>
      </c>
      <c r="AP1866" s="6">
        <v>655</v>
      </c>
      <c r="AQ1866" s="6" t="s">
        <v>1345</v>
      </c>
    </row>
    <row r="1867" spans="1:43" x14ac:dyDescent="0.25">
      <c r="A1867">
        <v>1865</v>
      </c>
      <c r="B1867">
        <v>376</v>
      </c>
      <c r="C1867">
        <v>217</v>
      </c>
      <c r="D1867">
        <v>106</v>
      </c>
      <c r="E1867">
        <v>1</v>
      </c>
      <c r="F1867">
        <v>106</v>
      </c>
      <c r="G1867" t="str">
        <f>VLOOKUP($C1867,'Raw-products'!$A$2:$H$1261,MATCH(G$1,'Raw-products'!$A$1:$H$1,0))</f>
        <v>Shirt</v>
      </c>
      <c r="H1867" t="str">
        <f>VLOOKUP($C1867,'Raw-products'!$A$2:$H$1261,MATCH(H$1,'Raw-products'!$A$1:$H$1,0))</f>
        <v>Chambray</v>
      </c>
      <c r="I1867" t="str">
        <f>VLOOKUP($C1867,'Raw-products'!$A$2:$H$1261,MATCH(I$1,'Raw-products'!$A$1:$H$1,0))</f>
        <v>M</v>
      </c>
      <c r="J1867" t="str">
        <f>VLOOKUP($C1867,'Raw-products'!$A$2:$H$1261,MATCH(J$1,'Raw-products'!$A$1:$H$1,0))</f>
        <v>orange</v>
      </c>
      <c r="K1867">
        <f>VLOOKUP($C1867,'Raw-products'!$A$2:$H$1261,MATCH(K$1,'Raw-products'!$A$1:$H$1,0))</f>
        <v>105</v>
      </c>
      <c r="L1867">
        <f>VLOOKUP($C1867,'Raw-products'!$A$2:$H$1261,MATCH(L$1,'Raw-products'!$A$1:$H$1,0))</f>
        <v>43</v>
      </c>
      <c r="M1867" s="5">
        <f t="shared" si="58"/>
        <v>4515</v>
      </c>
      <c r="N1867" cm="1">
        <f t="array" ref="N1867:Q1867">_xlfn.XLOOKUP($B1867,'Raw -orders'!$A:$A,'Raw -orders'!$B:$E)</f>
        <v>571</v>
      </c>
      <c r="O1867">
        <v>15454</v>
      </c>
      <c r="P1867" s="1">
        <v>44381</v>
      </c>
      <c r="Q1867" s="1">
        <v>44394</v>
      </c>
      <c r="R1867" t="str" cm="1">
        <f t="array" ref="R1867:Y1867">_xlfn.XLOOKUP($N1867,'Raw - customers'!$A:$A,'Raw - customers'!$B:$I)</f>
        <v>Kristofor Roos</v>
      </c>
      <c r="S1867" t="str">
        <v>Agender</v>
      </c>
      <c r="T1867">
        <v>22</v>
      </c>
      <c r="U1867" t="str">
        <v>5567 Clarke MallApt. 756</v>
      </c>
      <c r="V1867">
        <v>4043</v>
      </c>
      <c r="W1867" t="str">
        <v>Jordanside</v>
      </c>
      <c r="X1867" t="str">
        <v>Australian Capital Territory</v>
      </c>
      <c r="Y1867" t="str">
        <v>Australia</v>
      </c>
      <c r="Z1867">
        <v>7</v>
      </c>
      <c r="AA1867" s="3" t="str">
        <f t="shared" si="59"/>
        <v>10 to 20</v>
      </c>
      <c r="AP1867" s="6">
        <v>571</v>
      </c>
      <c r="AQ1867" s="6" t="s">
        <v>1350</v>
      </c>
    </row>
    <row r="1868" spans="1:43" x14ac:dyDescent="0.25">
      <c r="A1868">
        <v>1866</v>
      </c>
      <c r="B1868">
        <v>376</v>
      </c>
      <c r="C1868">
        <v>1039</v>
      </c>
      <c r="D1868">
        <v>90</v>
      </c>
      <c r="E1868">
        <v>3</v>
      </c>
      <c r="F1868">
        <v>270</v>
      </c>
      <c r="G1868" t="str">
        <f>VLOOKUP($C1868,'Raw-products'!$A$2:$H$1261,MATCH(G$1,'Raw-products'!$A$1:$H$1,0))</f>
        <v>Trousers</v>
      </c>
      <c r="H1868" t="str">
        <f>VLOOKUP($C1868,'Raw-products'!$A$2:$H$1261,MATCH(H$1,'Raw-products'!$A$1:$H$1,0))</f>
        <v>Relaxed Leg</v>
      </c>
      <c r="I1868" t="str">
        <f>VLOOKUP($C1868,'Raw-products'!$A$2:$H$1261,MATCH(I$1,'Raw-products'!$A$1:$H$1,0))</f>
        <v>XL</v>
      </c>
      <c r="J1868" t="str">
        <f>VLOOKUP($C1868,'Raw-products'!$A$2:$H$1261,MATCH(J$1,'Raw-products'!$A$1:$H$1,0))</f>
        <v>blue</v>
      </c>
      <c r="K1868">
        <f>VLOOKUP($C1868,'Raw-products'!$A$2:$H$1261,MATCH(K$1,'Raw-products'!$A$1:$H$1,0))</f>
        <v>95</v>
      </c>
      <c r="L1868">
        <f>VLOOKUP($C1868,'Raw-products'!$A$2:$H$1261,MATCH(L$1,'Raw-products'!$A$1:$H$1,0))</f>
        <v>40</v>
      </c>
      <c r="M1868" s="5">
        <f t="shared" si="58"/>
        <v>3800</v>
      </c>
      <c r="N1868" cm="1">
        <f t="array" ref="N1868:Q1868">_xlfn.XLOOKUP($B1868,'Raw -orders'!$A:$A,'Raw -orders'!$B:$E)</f>
        <v>571</v>
      </c>
      <c r="O1868">
        <v>15454</v>
      </c>
      <c r="P1868" s="1">
        <v>44381</v>
      </c>
      <c r="Q1868" s="1">
        <v>44394</v>
      </c>
      <c r="R1868" t="str" cm="1">
        <f t="array" ref="R1868:Y1868">_xlfn.XLOOKUP($N1868,'Raw - customers'!$A:$A,'Raw - customers'!$B:$I)</f>
        <v>Kristofor Roos</v>
      </c>
      <c r="S1868" t="str">
        <v>Agender</v>
      </c>
      <c r="T1868">
        <v>22</v>
      </c>
      <c r="U1868" t="str">
        <v>5567 Clarke MallApt. 756</v>
      </c>
      <c r="V1868">
        <v>4043</v>
      </c>
      <c r="W1868" t="str">
        <v>Jordanside</v>
      </c>
      <c r="X1868" t="str">
        <v>Australian Capital Territory</v>
      </c>
      <c r="Y1868" t="str">
        <v>Australia</v>
      </c>
      <c r="Z1868">
        <v>7</v>
      </c>
      <c r="AA1868" s="3" t="str">
        <f t="shared" si="59"/>
        <v>10 to 20</v>
      </c>
      <c r="AP1868" s="6">
        <v>571</v>
      </c>
      <c r="AQ1868" s="6" t="s">
        <v>1350</v>
      </c>
    </row>
    <row r="1869" spans="1:43" x14ac:dyDescent="0.25">
      <c r="A1869">
        <v>1867</v>
      </c>
      <c r="B1869">
        <v>376</v>
      </c>
      <c r="C1869">
        <v>268</v>
      </c>
      <c r="D1869">
        <v>95</v>
      </c>
      <c r="E1869">
        <v>3</v>
      </c>
      <c r="F1869">
        <v>285</v>
      </c>
      <c r="G1869" t="str">
        <f>VLOOKUP($C1869,'Raw-products'!$A$2:$H$1261,MATCH(G$1,'Raw-products'!$A$1:$H$1,0))</f>
        <v>Shirt</v>
      </c>
      <c r="H1869" t="str">
        <f>VLOOKUP($C1869,'Raw-products'!$A$2:$H$1261,MATCH(H$1,'Raw-products'!$A$1:$H$1,0))</f>
        <v>Polo</v>
      </c>
      <c r="I1869" t="str">
        <f>VLOOKUP($C1869,'Raw-products'!$A$2:$H$1261,MATCH(I$1,'Raw-products'!$A$1:$H$1,0))</f>
        <v>L</v>
      </c>
      <c r="J1869" t="str">
        <f>VLOOKUP($C1869,'Raw-products'!$A$2:$H$1261,MATCH(J$1,'Raw-products'!$A$1:$H$1,0))</f>
        <v>blue</v>
      </c>
      <c r="K1869">
        <f>VLOOKUP($C1869,'Raw-products'!$A$2:$H$1261,MATCH(K$1,'Raw-products'!$A$1:$H$1,0))</f>
        <v>117</v>
      </c>
      <c r="L1869">
        <f>VLOOKUP($C1869,'Raw-products'!$A$2:$H$1261,MATCH(L$1,'Raw-products'!$A$1:$H$1,0))</f>
        <v>77</v>
      </c>
      <c r="M1869" s="5">
        <f t="shared" si="58"/>
        <v>9009</v>
      </c>
      <c r="N1869" cm="1">
        <f t="array" ref="N1869:Q1869">_xlfn.XLOOKUP($B1869,'Raw -orders'!$A:$A,'Raw -orders'!$B:$E)</f>
        <v>571</v>
      </c>
      <c r="O1869">
        <v>15454</v>
      </c>
      <c r="P1869" s="1">
        <v>44381</v>
      </c>
      <c r="Q1869" s="1">
        <v>44394</v>
      </c>
      <c r="R1869" t="str" cm="1">
        <f t="array" ref="R1869:Y1869">_xlfn.XLOOKUP($N1869,'Raw - customers'!$A:$A,'Raw - customers'!$B:$I)</f>
        <v>Kristofor Roos</v>
      </c>
      <c r="S1869" t="str">
        <v>Agender</v>
      </c>
      <c r="T1869">
        <v>22</v>
      </c>
      <c r="U1869" t="str">
        <v>5567 Clarke MallApt. 756</v>
      </c>
      <c r="V1869">
        <v>4043</v>
      </c>
      <c r="W1869" t="str">
        <v>Jordanside</v>
      </c>
      <c r="X1869" t="str">
        <v>Australian Capital Territory</v>
      </c>
      <c r="Y1869" t="str">
        <v>Australia</v>
      </c>
      <c r="Z1869">
        <v>7</v>
      </c>
      <c r="AA1869" s="3" t="str">
        <f t="shared" si="59"/>
        <v>10 to 20</v>
      </c>
      <c r="AP1869" s="6">
        <v>571</v>
      </c>
      <c r="AQ1869" s="6" t="s">
        <v>1350</v>
      </c>
    </row>
    <row r="1870" spans="1:43" x14ac:dyDescent="0.25">
      <c r="A1870">
        <v>1868</v>
      </c>
      <c r="B1870">
        <v>376</v>
      </c>
      <c r="C1870">
        <v>966</v>
      </c>
      <c r="D1870">
        <v>97</v>
      </c>
      <c r="E1870">
        <v>1</v>
      </c>
      <c r="F1870">
        <v>97</v>
      </c>
      <c r="G1870" t="str">
        <f>VLOOKUP($C1870,'Raw-products'!$A$2:$H$1261,MATCH(G$1,'Raw-products'!$A$1:$H$1,0))</f>
        <v>Trousers</v>
      </c>
      <c r="H1870" t="str">
        <f>VLOOKUP($C1870,'Raw-products'!$A$2:$H$1261,MATCH(H$1,'Raw-products'!$A$1:$H$1,0))</f>
        <v>Slim-Fit</v>
      </c>
      <c r="I1870" t="str">
        <f>VLOOKUP($C1870,'Raw-products'!$A$2:$H$1261,MATCH(I$1,'Raw-products'!$A$1:$H$1,0))</f>
        <v>S</v>
      </c>
      <c r="J1870" t="str">
        <f>VLOOKUP($C1870,'Raw-products'!$A$2:$H$1261,MATCH(J$1,'Raw-products'!$A$1:$H$1,0))</f>
        <v>blue</v>
      </c>
      <c r="K1870">
        <f>VLOOKUP($C1870,'Raw-products'!$A$2:$H$1261,MATCH(K$1,'Raw-products'!$A$1:$H$1,0))</f>
        <v>119</v>
      </c>
      <c r="L1870">
        <f>VLOOKUP($C1870,'Raw-products'!$A$2:$H$1261,MATCH(L$1,'Raw-products'!$A$1:$H$1,0))</f>
        <v>49</v>
      </c>
      <c r="M1870" s="5">
        <f t="shared" si="58"/>
        <v>5831</v>
      </c>
      <c r="N1870" cm="1">
        <f t="array" ref="N1870:Q1870">_xlfn.XLOOKUP($B1870,'Raw -orders'!$A:$A,'Raw -orders'!$B:$E)</f>
        <v>571</v>
      </c>
      <c r="O1870">
        <v>15454</v>
      </c>
      <c r="P1870" s="1">
        <v>44381</v>
      </c>
      <c r="Q1870" s="1">
        <v>44394</v>
      </c>
      <c r="R1870" t="str" cm="1">
        <f t="array" ref="R1870:Y1870">_xlfn.XLOOKUP($N1870,'Raw - customers'!$A:$A,'Raw - customers'!$B:$I)</f>
        <v>Kristofor Roos</v>
      </c>
      <c r="S1870" t="str">
        <v>Agender</v>
      </c>
      <c r="T1870">
        <v>22</v>
      </c>
      <c r="U1870" t="str">
        <v>5567 Clarke MallApt. 756</v>
      </c>
      <c r="V1870">
        <v>4043</v>
      </c>
      <c r="W1870" t="str">
        <v>Jordanside</v>
      </c>
      <c r="X1870" t="str">
        <v>Australian Capital Territory</v>
      </c>
      <c r="Y1870" t="str">
        <v>Australia</v>
      </c>
      <c r="Z1870">
        <v>7</v>
      </c>
      <c r="AA1870" s="3" t="str">
        <f t="shared" si="59"/>
        <v>10 to 20</v>
      </c>
      <c r="AP1870" s="6">
        <v>571</v>
      </c>
      <c r="AQ1870" s="6" t="s">
        <v>1350</v>
      </c>
    </row>
    <row r="1871" spans="1:43" x14ac:dyDescent="0.25">
      <c r="A1871">
        <v>1869</v>
      </c>
      <c r="B1871">
        <v>376</v>
      </c>
      <c r="C1871">
        <v>206</v>
      </c>
      <c r="D1871">
        <v>98</v>
      </c>
      <c r="E1871">
        <v>1</v>
      </c>
      <c r="F1871">
        <v>98</v>
      </c>
      <c r="G1871" t="str">
        <f>VLOOKUP($C1871,'Raw-products'!$A$2:$H$1261,MATCH(G$1,'Raw-products'!$A$1:$H$1,0))</f>
        <v>Shirt</v>
      </c>
      <c r="H1871" t="str">
        <f>VLOOKUP($C1871,'Raw-products'!$A$2:$H$1261,MATCH(H$1,'Raw-products'!$A$1:$H$1,0))</f>
        <v>Camp Collared</v>
      </c>
      <c r="I1871" t="str">
        <f>VLOOKUP($C1871,'Raw-products'!$A$2:$H$1261,MATCH(I$1,'Raw-products'!$A$1:$H$1,0))</f>
        <v>S</v>
      </c>
      <c r="J1871" t="str">
        <f>VLOOKUP($C1871,'Raw-products'!$A$2:$H$1261,MATCH(J$1,'Raw-products'!$A$1:$H$1,0))</f>
        <v>violet</v>
      </c>
      <c r="K1871">
        <f>VLOOKUP($C1871,'Raw-products'!$A$2:$H$1261,MATCH(K$1,'Raw-products'!$A$1:$H$1,0))</f>
        <v>112</v>
      </c>
      <c r="L1871">
        <f>VLOOKUP($C1871,'Raw-products'!$A$2:$H$1261,MATCH(L$1,'Raw-products'!$A$1:$H$1,0))</f>
        <v>80</v>
      </c>
      <c r="M1871" s="5">
        <f t="shared" si="58"/>
        <v>8960</v>
      </c>
      <c r="N1871" cm="1">
        <f t="array" ref="N1871:Q1871">_xlfn.XLOOKUP($B1871,'Raw -orders'!$A:$A,'Raw -orders'!$B:$E)</f>
        <v>571</v>
      </c>
      <c r="O1871">
        <v>15454</v>
      </c>
      <c r="P1871" s="1">
        <v>44381</v>
      </c>
      <c r="Q1871" s="1">
        <v>44394</v>
      </c>
      <c r="R1871" t="str" cm="1">
        <f t="array" ref="R1871:Y1871">_xlfn.XLOOKUP($N1871,'Raw - customers'!$A:$A,'Raw - customers'!$B:$I)</f>
        <v>Kristofor Roos</v>
      </c>
      <c r="S1871" t="str">
        <v>Agender</v>
      </c>
      <c r="T1871">
        <v>22</v>
      </c>
      <c r="U1871" t="str">
        <v>5567 Clarke MallApt. 756</v>
      </c>
      <c r="V1871">
        <v>4043</v>
      </c>
      <c r="W1871" t="str">
        <v>Jordanside</v>
      </c>
      <c r="X1871" t="str">
        <v>Australian Capital Territory</v>
      </c>
      <c r="Y1871" t="str">
        <v>Australia</v>
      </c>
      <c r="Z1871">
        <v>7</v>
      </c>
      <c r="AA1871" s="3" t="str">
        <f t="shared" si="59"/>
        <v>10 to 20</v>
      </c>
      <c r="AP1871" s="6">
        <v>571</v>
      </c>
      <c r="AQ1871" s="6" t="s">
        <v>1350</v>
      </c>
    </row>
    <row r="1872" spans="1:43" x14ac:dyDescent="0.25">
      <c r="A1872">
        <v>1870</v>
      </c>
      <c r="B1872">
        <v>376</v>
      </c>
      <c r="C1872">
        <v>973</v>
      </c>
      <c r="D1872">
        <v>97</v>
      </c>
      <c r="E1872">
        <v>1</v>
      </c>
      <c r="F1872">
        <v>97</v>
      </c>
      <c r="G1872" t="str">
        <f>VLOOKUP($C1872,'Raw-products'!$A$2:$H$1261,MATCH(G$1,'Raw-products'!$A$1:$H$1,0))</f>
        <v>Trousers</v>
      </c>
      <c r="H1872" t="str">
        <f>VLOOKUP($C1872,'Raw-products'!$A$2:$H$1261,MATCH(H$1,'Raw-products'!$A$1:$H$1,0))</f>
        <v>Slim-Fit</v>
      </c>
      <c r="I1872" t="str">
        <f>VLOOKUP($C1872,'Raw-products'!$A$2:$H$1261,MATCH(I$1,'Raw-products'!$A$1:$H$1,0))</f>
        <v>L</v>
      </c>
      <c r="J1872" t="str">
        <f>VLOOKUP($C1872,'Raw-products'!$A$2:$H$1261,MATCH(J$1,'Raw-products'!$A$1:$H$1,0))</f>
        <v>indigo</v>
      </c>
      <c r="K1872">
        <f>VLOOKUP($C1872,'Raw-products'!$A$2:$H$1261,MATCH(K$1,'Raw-products'!$A$1:$H$1,0))</f>
        <v>119</v>
      </c>
      <c r="L1872">
        <f>VLOOKUP($C1872,'Raw-products'!$A$2:$H$1261,MATCH(L$1,'Raw-products'!$A$1:$H$1,0))</f>
        <v>48</v>
      </c>
      <c r="M1872" s="5">
        <f t="shared" si="58"/>
        <v>5712</v>
      </c>
      <c r="N1872" cm="1">
        <f t="array" ref="N1872:Q1872">_xlfn.XLOOKUP($B1872,'Raw -orders'!$A:$A,'Raw -orders'!$B:$E)</f>
        <v>571</v>
      </c>
      <c r="O1872">
        <v>15454</v>
      </c>
      <c r="P1872" s="1">
        <v>44381</v>
      </c>
      <c r="Q1872" s="1">
        <v>44394</v>
      </c>
      <c r="R1872" t="str" cm="1">
        <f t="array" ref="R1872:Y1872">_xlfn.XLOOKUP($N1872,'Raw - customers'!$A:$A,'Raw - customers'!$B:$I)</f>
        <v>Kristofor Roos</v>
      </c>
      <c r="S1872" t="str">
        <v>Agender</v>
      </c>
      <c r="T1872">
        <v>22</v>
      </c>
      <c r="U1872" t="str">
        <v>5567 Clarke MallApt. 756</v>
      </c>
      <c r="V1872">
        <v>4043</v>
      </c>
      <c r="W1872" t="str">
        <v>Jordanside</v>
      </c>
      <c r="X1872" t="str">
        <v>Australian Capital Territory</v>
      </c>
      <c r="Y1872" t="str">
        <v>Australia</v>
      </c>
      <c r="Z1872">
        <v>7</v>
      </c>
      <c r="AA1872" s="3" t="str">
        <f t="shared" si="59"/>
        <v>10 to 20</v>
      </c>
      <c r="AP1872" s="6">
        <v>571</v>
      </c>
      <c r="AQ1872" s="6" t="s">
        <v>1350</v>
      </c>
    </row>
    <row r="1873" spans="1:43" x14ac:dyDescent="0.25">
      <c r="A1873">
        <v>1871</v>
      </c>
      <c r="B1873">
        <v>376</v>
      </c>
      <c r="C1873">
        <v>587</v>
      </c>
      <c r="D1873">
        <v>100</v>
      </c>
      <c r="E1873">
        <v>2</v>
      </c>
      <c r="F1873">
        <v>200</v>
      </c>
      <c r="G1873" t="str">
        <f>VLOOKUP($C1873,'Raw-products'!$A$2:$H$1261,MATCH(G$1,'Raw-products'!$A$1:$H$1,0))</f>
        <v>Jacket</v>
      </c>
      <c r="H1873" t="str">
        <f>VLOOKUP($C1873,'Raw-products'!$A$2:$H$1261,MATCH(H$1,'Raw-products'!$A$1:$H$1,0))</f>
        <v>Bomber</v>
      </c>
      <c r="I1873" t="str">
        <f>VLOOKUP($C1873,'Raw-products'!$A$2:$H$1261,MATCH(I$1,'Raw-products'!$A$1:$H$1,0))</f>
        <v>M</v>
      </c>
      <c r="J1873" t="str">
        <f>VLOOKUP($C1873,'Raw-products'!$A$2:$H$1261,MATCH(J$1,'Raw-products'!$A$1:$H$1,0))</f>
        <v>indigo</v>
      </c>
      <c r="K1873">
        <f>VLOOKUP($C1873,'Raw-products'!$A$2:$H$1261,MATCH(K$1,'Raw-products'!$A$1:$H$1,0))</f>
        <v>90</v>
      </c>
      <c r="L1873">
        <f>VLOOKUP($C1873,'Raw-products'!$A$2:$H$1261,MATCH(L$1,'Raw-products'!$A$1:$H$1,0))</f>
        <v>52</v>
      </c>
      <c r="M1873" s="5">
        <f t="shared" si="58"/>
        <v>4680</v>
      </c>
      <c r="N1873" cm="1">
        <f t="array" ref="N1873:Q1873">_xlfn.XLOOKUP($B1873,'Raw -orders'!$A:$A,'Raw -orders'!$B:$E)</f>
        <v>571</v>
      </c>
      <c r="O1873">
        <v>15454</v>
      </c>
      <c r="P1873" s="1">
        <v>44381</v>
      </c>
      <c r="Q1873" s="1">
        <v>44394</v>
      </c>
      <c r="R1873" t="str" cm="1">
        <f t="array" ref="R1873:Y1873">_xlfn.XLOOKUP($N1873,'Raw - customers'!$A:$A,'Raw - customers'!$B:$I)</f>
        <v>Kristofor Roos</v>
      </c>
      <c r="S1873" t="str">
        <v>Agender</v>
      </c>
      <c r="T1873">
        <v>22</v>
      </c>
      <c r="U1873" t="str">
        <v>5567 Clarke MallApt. 756</v>
      </c>
      <c r="V1873">
        <v>4043</v>
      </c>
      <c r="W1873" t="str">
        <v>Jordanside</v>
      </c>
      <c r="X1873" t="str">
        <v>Australian Capital Territory</v>
      </c>
      <c r="Y1873" t="str">
        <v>Australia</v>
      </c>
      <c r="Z1873">
        <v>7</v>
      </c>
      <c r="AA1873" s="3" t="str">
        <f t="shared" si="59"/>
        <v>10 to 20</v>
      </c>
      <c r="AP1873" s="6">
        <v>571</v>
      </c>
      <c r="AQ1873" s="6" t="s">
        <v>1350</v>
      </c>
    </row>
    <row r="1874" spans="1:43" x14ac:dyDescent="0.25">
      <c r="A1874">
        <v>1872</v>
      </c>
      <c r="B1874">
        <v>376</v>
      </c>
      <c r="C1874">
        <v>110</v>
      </c>
      <c r="D1874">
        <v>92</v>
      </c>
      <c r="E1874">
        <v>2</v>
      </c>
      <c r="F1874">
        <v>184</v>
      </c>
      <c r="G1874" t="str">
        <f>VLOOKUP($C1874,'Raw-products'!$A$2:$H$1261,MATCH(G$1,'Raw-products'!$A$1:$H$1,0))</f>
        <v>Shirt</v>
      </c>
      <c r="H1874" t="str">
        <f>VLOOKUP($C1874,'Raw-products'!$A$2:$H$1261,MATCH(H$1,'Raw-products'!$A$1:$H$1,0))</f>
        <v>Denim</v>
      </c>
      <c r="I1874" t="str">
        <f>VLOOKUP($C1874,'Raw-products'!$A$2:$H$1261,MATCH(I$1,'Raw-products'!$A$1:$H$1,0))</f>
        <v>XS</v>
      </c>
      <c r="J1874" t="str">
        <f>VLOOKUP($C1874,'Raw-products'!$A$2:$H$1261,MATCH(J$1,'Raw-products'!$A$1:$H$1,0))</f>
        <v>orange</v>
      </c>
      <c r="K1874">
        <f>VLOOKUP($C1874,'Raw-products'!$A$2:$H$1261,MATCH(K$1,'Raw-products'!$A$1:$H$1,0))</f>
        <v>115</v>
      </c>
      <c r="L1874">
        <f>VLOOKUP($C1874,'Raw-products'!$A$2:$H$1261,MATCH(L$1,'Raw-products'!$A$1:$H$1,0))</f>
        <v>45</v>
      </c>
      <c r="M1874" s="5">
        <f t="shared" si="58"/>
        <v>5175</v>
      </c>
      <c r="N1874" cm="1">
        <f t="array" ref="N1874:Q1874">_xlfn.XLOOKUP($B1874,'Raw -orders'!$A:$A,'Raw -orders'!$B:$E)</f>
        <v>571</v>
      </c>
      <c r="O1874">
        <v>15454</v>
      </c>
      <c r="P1874" s="1">
        <v>44381</v>
      </c>
      <c r="Q1874" s="1">
        <v>44394</v>
      </c>
      <c r="R1874" t="str" cm="1">
        <f t="array" ref="R1874:Y1874">_xlfn.XLOOKUP($N1874,'Raw - customers'!$A:$A,'Raw - customers'!$B:$I)</f>
        <v>Kristofor Roos</v>
      </c>
      <c r="S1874" t="str">
        <v>Agender</v>
      </c>
      <c r="T1874">
        <v>22</v>
      </c>
      <c r="U1874" t="str">
        <v>5567 Clarke MallApt. 756</v>
      </c>
      <c r="V1874">
        <v>4043</v>
      </c>
      <c r="W1874" t="str">
        <v>Jordanside</v>
      </c>
      <c r="X1874" t="str">
        <v>Australian Capital Territory</v>
      </c>
      <c r="Y1874" t="str">
        <v>Australia</v>
      </c>
      <c r="Z1874">
        <v>7</v>
      </c>
      <c r="AA1874" s="3" t="str">
        <f t="shared" si="59"/>
        <v>10 to 20</v>
      </c>
      <c r="AP1874" s="6">
        <v>571</v>
      </c>
      <c r="AQ1874" s="6" t="s">
        <v>1350</v>
      </c>
    </row>
    <row r="1875" spans="1:43" x14ac:dyDescent="0.25">
      <c r="A1875">
        <v>1873</v>
      </c>
      <c r="B1875">
        <v>377</v>
      </c>
      <c r="C1875">
        <v>1145</v>
      </c>
      <c r="D1875">
        <v>102</v>
      </c>
      <c r="E1875">
        <v>1</v>
      </c>
      <c r="F1875">
        <v>102</v>
      </c>
      <c r="G1875" t="str">
        <f>VLOOKUP($C1875,'Raw-products'!$A$2:$H$1261,MATCH(G$1,'Raw-products'!$A$1:$H$1,0))</f>
        <v>Trousers</v>
      </c>
      <c r="H1875" t="str">
        <f>VLOOKUP($C1875,'Raw-products'!$A$2:$H$1261,MATCH(H$1,'Raw-products'!$A$1:$H$1,0))</f>
        <v>Cargo Pants</v>
      </c>
      <c r="I1875" t="str">
        <f>VLOOKUP($C1875,'Raw-products'!$A$2:$H$1261,MATCH(I$1,'Raw-products'!$A$1:$H$1,0))</f>
        <v>XS</v>
      </c>
      <c r="J1875" t="str">
        <f>VLOOKUP($C1875,'Raw-products'!$A$2:$H$1261,MATCH(J$1,'Raw-products'!$A$1:$H$1,0))</f>
        <v>indigo</v>
      </c>
      <c r="K1875">
        <f>VLOOKUP($C1875,'Raw-products'!$A$2:$H$1261,MATCH(K$1,'Raw-products'!$A$1:$H$1,0))</f>
        <v>106</v>
      </c>
      <c r="L1875">
        <f>VLOOKUP($C1875,'Raw-products'!$A$2:$H$1261,MATCH(L$1,'Raw-products'!$A$1:$H$1,0))</f>
        <v>51</v>
      </c>
      <c r="M1875" s="5">
        <f t="shared" si="58"/>
        <v>5406</v>
      </c>
      <c r="N1875" cm="1">
        <f t="array" ref="N1875:Q1875">_xlfn.XLOOKUP($B1875,'Raw -orders'!$A:$A,'Raw -orders'!$B:$E)</f>
        <v>21</v>
      </c>
      <c r="O1875">
        <v>24815</v>
      </c>
      <c r="P1875" s="1">
        <v>44335</v>
      </c>
      <c r="Q1875" s="1">
        <v>44344</v>
      </c>
      <c r="R1875" t="str" cm="1">
        <f t="array" ref="R1875:Y1875">_xlfn.XLOOKUP($N1875,'Raw - customers'!$A:$A,'Raw - customers'!$B:$I)</f>
        <v>Seana Hearons</v>
      </c>
      <c r="S1875" t="str">
        <v>Non-binary</v>
      </c>
      <c r="T1875">
        <v>31</v>
      </c>
      <c r="U1875" t="str">
        <v>93 Doherty MewsSuite 649</v>
      </c>
      <c r="V1875">
        <v>1133</v>
      </c>
      <c r="W1875" t="str">
        <v>South Callum</v>
      </c>
      <c r="X1875" t="str">
        <v>Tasmania</v>
      </c>
      <c r="Y1875" t="str">
        <v>Australia</v>
      </c>
      <c r="Z1875">
        <v>5</v>
      </c>
      <c r="AA1875" s="3" t="str">
        <f t="shared" si="59"/>
        <v>0 to 10</v>
      </c>
      <c r="AP1875" s="6">
        <v>21</v>
      </c>
      <c r="AQ1875" s="6" t="s">
        <v>1414</v>
      </c>
    </row>
    <row r="1876" spans="1:43" x14ac:dyDescent="0.25">
      <c r="A1876">
        <v>1874</v>
      </c>
      <c r="B1876">
        <v>377</v>
      </c>
      <c r="C1876">
        <v>1006</v>
      </c>
      <c r="D1876">
        <v>106</v>
      </c>
      <c r="E1876">
        <v>3</v>
      </c>
      <c r="F1876">
        <v>318</v>
      </c>
      <c r="G1876" t="str">
        <f>VLOOKUP($C1876,'Raw-products'!$A$2:$H$1261,MATCH(G$1,'Raw-products'!$A$1:$H$1,0))</f>
        <v>Trousers</v>
      </c>
      <c r="H1876" t="str">
        <f>VLOOKUP($C1876,'Raw-products'!$A$2:$H$1261,MATCH(H$1,'Raw-products'!$A$1:$H$1,0))</f>
        <v>Wool</v>
      </c>
      <c r="I1876" t="str">
        <f>VLOOKUP($C1876,'Raw-products'!$A$2:$H$1261,MATCH(I$1,'Raw-products'!$A$1:$H$1,0))</f>
        <v>S</v>
      </c>
      <c r="J1876" t="str">
        <f>VLOOKUP($C1876,'Raw-products'!$A$2:$H$1261,MATCH(J$1,'Raw-products'!$A$1:$H$1,0))</f>
        <v>indigo</v>
      </c>
      <c r="K1876">
        <f>VLOOKUP($C1876,'Raw-products'!$A$2:$H$1261,MATCH(K$1,'Raw-products'!$A$1:$H$1,0))</f>
        <v>111</v>
      </c>
      <c r="L1876">
        <f>VLOOKUP($C1876,'Raw-products'!$A$2:$H$1261,MATCH(L$1,'Raw-products'!$A$1:$H$1,0))</f>
        <v>45</v>
      </c>
      <c r="M1876" s="5">
        <f t="shared" si="58"/>
        <v>4995</v>
      </c>
      <c r="N1876" cm="1">
        <f t="array" ref="N1876:Q1876">_xlfn.XLOOKUP($B1876,'Raw -orders'!$A:$A,'Raw -orders'!$B:$E)</f>
        <v>21</v>
      </c>
      <c r="O1876">
        <v>24815</v>
      </c>
      <c r="P1876" s="1">
        <v>44335</v>
      </c>
      <c r="Q1876" s="1">
        <v>44344</v>
      </c>
      <c r="R1876" t="str" cm="1">
        <f t="array" ref="R1876:Y1876">_xlfn.XLOOKUP($N1876,'Raw - customers'!$A:$A,'Raw - customers'!$B:$I)</f>
        <v>Seana Hearons</v>
      </c>
      <c r="S1876" t="str">
        <v>Non-binary</v>
      </c>
      <c r="T1876">
        <v>31</v>
      </c>
      <c r="U1876" t="str">
        <v>93 Doherty MewsSuite 649</v>
      </c>
      <c r="V1876">
        <v>1133</v>
      </c>
      <c r="W1876" t="str">
        <v>South Callum</v>
      </c>
      <c r="X1876" t="str">
        <v>Tasmania</v>
      </c>
      <c r="Y1876" t="str">
        <v>Australia</v>
      </c>
      <c r="Z1876">
        <v>5</v>
      </c>
      <c r="AA1876" s="3" t="str">
        <f t="shared" si="59"/>
        <v>0 to 10</v>
      </c>
      <c r="AP1876" s="6">
        <v>21</v>
      </c>
      <c r="AQ1876" s="6" t="s">
        <v>1414</v>
      </c>
    </row>
    <row r="1877" spans="1:43" x14ac:dyDescent="0.25">
      <c r="A1877">
        <v>1875</v>
      </c>
      <c r="B1877">
        <v>377</v>
      </c>
      <c r="C1877">
        <v>197</v>
      </c>
      <c r="D1877">
        <v>98</v>
      </c>
      <c r="E1877">
        <v>2</v>
      </c>
      <c r="F1877">
        <v>196</v>
      </c>
      <c r="G1877" t="str">
        <f>VLOOKUP($C1877,'Raw-products'!$A$2:$H$1261,MATCH(G$1,'Raw-products'!$A$1:$H$1,0))</f>
        <v>Shirt</v>
      </c>
      <c r="H1877" t="str">
        <f>VLOOKUP($C1877,'Raw-products'!$A$2:$H$1261,MATCH(H$1,'Raw-products'!$A$1:$H$1,0))</f>
        <v>Camp Collared</v>
      </c>
      <c r="I1877" t="str">
        <f>VLOOKUP($C1877,'Raw-products'!$A$2:$H$1261,MATCH(I$1,'Raw-products'!$A$1:$H$1,0))</f>
        <v>M</v>
      </c>
      <c r="J1877" t="str">
        <f>VLOOKUP($C1877,'Raw-products'!$A$2:$H$1261,MATCH(J$1,'Raw-products'!$A$1:$H$1,0))</f>
        <v>blue</v>
      </c>
      <c r="K1877">
        <f>VLOOKUP($C1877,'Raw-products'!$A$2:$H$1261,MATCH(K$1,'Raw-products'!$A$1:$H$1,0))</f>
        <v>112</v>
      </c>
      <c r="L1877">
        <f>VLOOKUP($C1877,'Raw-products'!$A$2:$H$1261,MATCH(L$1,'Raw-products'!$A$1:$H$1,0))</f>
        <v>65</v>
      </c>
      <c r="M1877" s="5">
        <f t="shared" si="58"/>
        <v>7280</v>
      </c>
      <c r="N1877" cm="1">
        <f t="array" ref="N1877:Q1877">_xlfn.XLOOKUP($B1877,'Raw -orders'!$A:$A,'Raw -orders'!$B:$E)</f>
        <v>21</v>
      </c>
      <c r="O1877">
        <v>24815</v>
      </c>
      <c r="P1877" s="1">
        <v>44335</v>
      </c>
      <c r="Q1877" s="1">
        <v>44344</v>
      </c>
      <c r="R1877" t="str" cm="1">
        <f t="array" ref="R1877:Y1877">_xlfn.XLOOKUP($N1877,'Raw - customers'!$A:$A,'Raw - customers'!$B:$I)</f>
        <v>Seana Hearons</v>
      </c>
      <c r="S1877" t="str">
        <v>Non-binary</v>
      </c>
      <c r="T1877">
        <v>31</v>
      </c>
      <c r="U1877" t="str">
        <v>93 Doherty MewsSuite 649</v>
      </c>
      <c r="V1877">
        <v>1133</v>
      </c>
      <c r="W1877" t="str">
        <v>South Callum</v>
      </c>
      <c r="X1877" t="str">
        <v>Tasmania</v>
      </c>
      <c r="Y1877" t="str">
        <v>Australia</v>
      </c>
      <c r="Z1877">
        <v>5</v>
      </c>
      <c r="AA1877" s="3" t="str">
        <f t="shared" si="59"/>
        <v>0 to 10</v>
      </c>
      <c r="AP1877" s="6">
        <v>21</v>
      </c>
      <c r="AQ1877" s="6" t="s">
        <v>1414</v>
      </c>
    </row>
    <row r="1878" spans="1:43" x14ac:dyDescent="0.25">
      <c r="A1878">
        <v>1876</v>
      </c>
      <c r="B1878">
        <v>377</v>
      </c>
      <c r="C1878">
        <v>235</v>
      </c>
      <c r="D1878">
        <v>106</v>
      </c>
      <c r="E1878">
        <v>3</v>
      </c>
      <c r="F1878">
        <v>318</v>
      </c>
      <c r="G1878" t="str">
        <f>VLOOKUP($C1878,'Raw-products'!$A$2:$H$1261,MATCH(G$1,'Raw-products'!$A$1:$H$1,0))</f>
        <v>Shirt</v>
      </c>
      <c r="H1878" t="str">
        <f>VLOOKUP($C1878,'Raw-products'!$A$2:$H$1261,MATCH(H$1,'Raw-products'!$A$1:$H$1,0))</f>
        <v>Chambray</v>
      </c>
      <c r="I1878" t="str">
        <f>VLOOKUP($C1878,'Raw-products'!$A$2:$H$1261,MATCH(I$1,'Raw-products'!$A$1:$H$1,0))</f>
        <v>XS</v>
      </c>
      <c r="J1878" t="str">
        <f>VLOOKUP($C1878,'Raw-products'!$A$2:$H$1261,MATCH(J$1,'Raw-products'!$A$1:$H$1,0))</f>
        <v>indigo</v>
      </c>
      <c r="K1878">
        <f>VLOOKUP($C1878,'Raw-products'!$A$2:$H$1261,MATCH(K$1,'Raw-products'!$A$1:$H$1,0))</f>
        <v>105</v>
      </c>
      <c r="L1878">
        <f>VLOOKUP($C1878,'Raw-products'!$A$2:$H$1261,MATCH(L$1,'Raw-products'!$A$1:$H$1,0))</f>
        <v>75</v>
      </c>
      <c r="M1878" s="5">
        <f t="shared" si="58"/>
        <v>7875</v>
      </c>
      <c r="N1878" cm="1">
        <f t="array" ref="N1878:Q1878">_xlfn.XLOOKUP($B1878,'Raw -orders'!$A:$A,'Raw -orders'!$B:$E)</f>
        <v>21</v>
      </c>
      <c r="O1878">
        <v>24815</v>
      </c>
      <c r="P1878" s="1">
        <v>44335</v>
      </c>
      <c r="Q1878" s="1">
        <v>44344</v>
      </c>
      <c r="R1878" t="str" cm="1">
        <f t="array" ref="R1878:Y1878">_xlfn.XLOOKUP($N1878,'Raw - customers'!$A:$A,'Raw - customers'!$B:$I)</f>
        <v>Seana Hearons</v>
      </c>
      <c r="S1878" t="str">
        <v>Non-binary</v>
      </c>
      <c r="T1878">
        <v>31</v>
      </c>
      <c r="U1878" t="str">
        <v>93 Doherty MewsSuite 649</v>
      </c>
      <c r="V1878">
        <v>1133</v>
      </c>
      <c r="W1878" t="str">
        <v>South Callum</v>
      </c>
      <c r="X1878" t="str">
        <v>Tasmania</v>
      </c>
      <c r="Y1878" t="str">
        <v>Australia</v>
      </c>
      <c r="Z1878">
        <v>5</v>
      </c>
      <c r="AA1878" s="3" t="str">
        <f t="shared" si="59"/>
        <v>0 to 10</v>
      </c>
      <c r="AP1878" s="6">
        <v>21</v>
      </c>
      <c r="AQ1878" s="6" t="s">
        <v>1414</v>
      </c>
    </row>
    <row r="1879" spans="1:43" x14ac:dyDescent="0.25">
      <c r="A1879">
        <v>1877</v>
      </c>
      <c r="B1879">
        <v>377</v>
      </c>
      <c r="C1879">
        <v>968</v>
      </c>
      <c r="D1879">
        <v>97</v>
      </c>
      <c r="E1879">
        <v>1</v>
      </c>
      <c r="F1879">
        <v>97</v>
      </c>
      <c r="G1879" t="str">
        <f>VLOOKUP($C1879,'Raw-products'!$A$2:$H$1261,MATCH(G$1,'Raw-products'!$A$1:$H$1,0))</f>
        <v>Trousers</v>
      </c>
      <c r="H1879" t="str">
        <f>VLOOKUP($C1879,'Raw-products'!$A$2:$H$1261,MATCH(H$1,'Raw-products'!$A$1:$H$1,0))</f>
        <v>Slim-Fit</v>
      </c>
      <c r="I1879" t="str">
        <f>VLOOKUP($C1879,'Raw-products'!$A$2:$H$1261,MATCH(I$1,'Raw-products'!$A$1:$H$1,0))</f>
        <v>L</v>
      </c>
      <c r="J1879" t="str">
        <f>VLOOKUP($C1879,'Raw-products'!$A$2:$H$1261,MATCH(J$1,'Raw-products'!$A$1:$H$1,0))</f>
        <v>blue</v>
      </c>
      <c r="K1879">
        <f>VLOOKUP($C1879,'Raw-products'!$A$2:$H$1261,MATCH(K$1,'Raw-products'!$A$1:$H$1,0))</f>
        <v>119</v>
      </c>
      <c r="L1879">
        <f>VLOOKUP($C1879,'Raw-products'!$A$2:$H$1261,MATCH(L$1,'Raw-products'!$A$1:$H$1,0))</f>
        <v>49</v>
      </c>
      <c r="M1879" s="5">
        <f t="shared" si="58"/>
        <v>5831</v>
      </c>
      <c r="N1879" cm="1">
        <f t="array" ref="N1879:Q1879">_xlfn.XLOOKUP($B1879,'Raw -orders'!$A:$A,'Raw -orders'!$B:$E)</f>
        <v>21</v>
      </c>
      <c r="O1879">
        <v>24815</v>
      </c>
      <c r="P1879" s="1">
        <v>44335</v>
      </c>
      <c r="Q1879" s="1">
        <v>44344</v>
      </c>
      <c r="R1879" t="str" cm="1">
        <f t="array" ref="R1879:Y1879">_xlfn.XLOOKUP($N1879,'Raw - customers'!$A:$A,'Raw - customers'!$B:$I)</f>
        <v>Seana Hearons</v>
      </c>
      <c r="S1879" t="str">
        <v>Non-binary</v>
      </c>
      <c r="T1879">
        <v>31</v>
      </c>
      <c r="U1879" t="str">
        <v>93 Doherty MewsSuite 649</v>
      </c>
      <c r="V1879">
        <v>1133</v>
      </c>
      <c r="W1879" t="str">
        <v>South Callum</v>
      </c>
      <c r="X1879" t="str">
        <v>Tasmania</v>
      </c>
      <c r="Y1879" t="str">
        <v>Australia</v>
      </c>
      <c r="Z1879">
        <v>5</v>
      </c>
      <c r="AA1879" s="3" t="str">
        <f t="shared" si="59"/>
        <v>0 to 10</v>
      </c>
      <c r="AP1879" s="6">
        <v>21</v>
      </c>
      <c r="AQ1879" s="6" t="s">
        <v>1414</v>
      </c>
    </row>
    <row r="1880" spans="1:43" x14ac:dyDescent="0.25">
      <c r="A1880">
        <v>1878</v>
      </c>
      <c r="B1880">
        <v>377</v>
      </c>
      <c r="C1880">
        <v>851</v>
      </c>
      <c r="D1880">
        <v>113</v>
      </c>
      <c r="E1880">
        <v>2</v>
      </c>
      <c r="F1880">
        <v>226</v>
      </c>
      <c r="G1880" t="str">
        <f>VLOOKUP($C1880,'Raw-products'!$A$2:$H$1261,MATCH(G$1,'Raw-products'!$A$1:$H$1,0))</f>
        <v>Trousers</v>
      </c>
      <c r="H1880" t="str">
        <f>VLOOKUP($C1880,'Raw-products'!$A$2:$H$1261,MATCH(H$1,'Raw-products'!$A$1:$H$1,0))</f>
        <v>Chinos</v>
      </c>
      <c r="I1880" t="str">
        <f>VLOOKUP($C1880,'Raw-products'!$A$2:$H$1261,MATCH(I$1,'Raw-products'!$A$1:$H$1,0))</f>
        <v>S</v>
      </c>
      <c r="J1880" t="str">
        <f>VLOOKUP($C1880,'Raw-products'!$A$2:$H$1261,MATCH(J$1,'Raw-products'!$A$1:$H$1,0))</f>
        <v>yellow</v>
      </c>
      <c r="K1880">
        <f>VLOOKUP($C1880,'Raw-products'!$A$2:$H$1261,MATCH(K$1,'Raw-products'!$A$1:$H$1,0))</f>
        <v>100</v>
      </c>
      <c r="L1880">
        <f>VLOOKUP($C1880,'Raw-products'!$A$2:$H$1261,MATCH(L$1,'Raw-products'!$A$1:$H$1,0))</f>
        <v>40</v>
      </c>
      <c r="M1880" s="5">
        <f t="shared" si="58"/>
        <v>4000</v>
      </c>
      <c r="N1880" cm="1">
        <f t="array" ref="N1880:Q1880">_xlfn.XLOOKUP($B1880,'Raw -orders'!$A:$A,'Raw -orders'!$B:$E)</f>
        <v>21</v>
      </c>
      <c r="O1880">
        <v>24815</v>
      </c>
      <c r="P1880" s="1">
        <v>44335</v>
      </c>
      <c r="Q1880" s="1">
        <v>44344</v>
      </c>
      <c r="R1880" t="str" cm="1">
        <f t="array" ref="R1880:Y1880">_xlfn.XLOOKUP($N1880,'Raw - customers'!$A:$A,'Raw - customers'!$B:$I)</f>
        <v>Seana Hearons</v>
      </c>
      <c r="S1880" t="str">
        <v>Non-binary</v>
      </c>
      <c r="T1880">
        <v>31</v>
      </c>
      <c r="U1880" t="str">
        <v>93 Doherty MewsSuite 649</v>
      </c>
      <c r="V1880">
        <v>1133</v>
      </c>
      <c r="W1880" t="str">
        <v>South Callum</v>
      </c>
      <c r="X1880" t="str">
        <v>Tasmania</v>
      </c>
      <c r="Y1880" t="str">
        <v>Australia</v>
      </c>
      <c r="Z1880">
        <v>5</v>
      </c>
      <c r="AA1880" s="3" t="str">
        <f t="shared" si="59"/>
        <v>0 to 10</v>
      </c>
      <c r="AP1880" s="6">
        <v>21</v>
      </c>
      <c r="AQ1880" s="6" t="s">
        <v>1414</v>
      </c>
    </row>
    <row r="1881" spans="1:43" x14ac:dyDescent="0.25">
      <c r="A1881">
        <v>1879</v>
      </c>
      <c r="B1881">
        <v>377</v>
      </c>
      <c r="C1881">
        <v>628</v>
      </c>
      <c r="D1881">
        <v>112</v>
      </c>
      <c r="E1881">
        <v>1</v>
      </c>
      <c r="F1881">
        <v>112</v>
      </c>
      <c r="G1881" t="str">
        <f>VLOOKUP($C1881,'Raw-products'!$A$2:$H$1261,MATCH(G$1,'Raw-products'!$A$1:$H$1,0))</f>
        <v>Jacket</v>
      </c>
      <c r="H1881" t="str">
        <f>VLOOKUP($C1881,'Raw-products'!$A$2:$H$1261,MATCH(H$1,'Raw-products'!$A$1:$H$1,0))</f>
        <v>Cardigan</v>
      </c>
      <c r="I1881" t="str">
        <f>VLOOKUP($C1881,'Raw-products'!$A$2:$H$1261,MATCH(I$1,'Raw-products'!$A$1:$H$1,0))</f>
        <v>L</v>
      </c>
      <c r="J1881" t="str">
        <f>VLOOKUP($C1881,'Raw-products'!$A$2:$H$1261,MATCH(J$1,'Raw-products'!$A$1:$H$1,0))</f>
        <v>violet</v>
      </c>
      <c r="K1881">
        <f>VLOOKUP($C1881,'Raw-products'!$A$2:$H$1261,MATCH(K$1,'Raw-products'!$A$1:$H$1,0))</f>
        <v>118</v>
      </c>
      <c r="L1881">
        <f>VLOOKUP($C1881,'Raw-products'!$A$2:$H$1261,MATCH(L$1,'Raw-products'!$A$1:$H$1,0))</f>
        <v>66</v>
      </c>
      <c r="M1881" s="5">
        <f t="shared" si="58"/>
        <v>7788</v>
      </c>
      <c r="N1881" cm="1">
        <f t="array" ref="N1881:Q1881">_xlfn.XLOOKUP($B1881,'Raw -orders'!$A:$A,'Raw -orders'!$B:$E)</f>
        <v>21</v>
      </c>
      <c r="O1881">
        <v>24815</v>
      </c>
      <c r="P1881" s="1">
        <v>44335</v>
      </c>
      <c r="Q1881" s="1">
        <v>44344</v>
      </c>
      <c r="R1881" t="str" cm="1">
        <f t="array" ref="R1881:Y1881">_xlfn.XLOOKUP($N1881,'Raw - customers'!$A:$A,'Raw - customers'!$B:$I)</f>
        <v>Seana Hearons</v>
      </c>
      <c r="S1881" t="str">
        <v>Non-binary</v>
      </c>
      <c r="T1881">
        <v>31</v>
      </c>
      <c r="U1881" t="str">
        <v>93 Doherty MewsSuite 649</v>
      </c>
      <c r="V1881">
        <v>1133</v>
      </c>
      <c r="W1881" t="str">
        <v>South Callum</v>
      </c>
      <c r="X1881" t="str">
        <v>Tasmania</v>
      </c>
      <c r="Y1881" t="str">
        <v>Australia</v>
      </c>
      <c r="Z1881">
        <v>5</v>
      </c>
      <c r="AA1881" s="3" t="str">
        <f t="shared" si="59"/>
        <v>0 to 10</v>
      </c>
      <c r="AP1881" s="6">
        <v>21</v>
      </c>
      <c r="AQ1881" s="6" t="s">
        <v>1414</v>
      </c>
    </row>
    <row r="1882" spans="1:43" x14ac:dyDescent="0.25">
      <c r="A1882">
        <v>1880</v>
      </c>
      <c r="B1882">
        <v>377</v>
      </c>
      <c r="C1882">
        <v>126</v>
      </c>
      <c r="D1882">
        <v>92</v>
      </c>
      <c r="E1882">
        <v>1</v>
      </c>
      <c r="F1882">
        <v>92</v>
      </c>
      <c r="G1882" t="str">
        <f>VLOOKUP($C1882,'Raw-products'!$A$2:$H$1261,MATCH(G$1,'Raw-products'!$A$1:$H$1,0))</f>
        <v>Shirt</v>
      </c>
      <c r="H1882" t="str">
        <f>VLOOKUP($C1882,'Raw-products'!$A$2:$H$1261,MATCH(H$1,'Raw-products'!$A$1:$H$1,0))</f>
        <v>Denim</v>
      </c>
      <c r="I1882" t="str">
        <f>VLOOKUP($C1882,'Raw-products'!$A$2:$H$1261,MATCH(I$1,'Raw-products'!$A$1:$H$1,0))</f>
        <v>S</v>
      </c>
      <c r="J1882" t="str">
        <f>VLOOKUP($C1882,'Raw-products'!$A$2:$H$1261,MATCH(J$1,'Raw-products'!$A$1:$H$1,0))</f>
        <v>blue</v>
      </c>
      <c r="K1882">
        <f>VLOOKUP($C1882,'Raw-products'!$A$2:$H$1261,MATCH(K$1,'Raw-products'!$A$1:$H$1,0))</f>
        <v>115</v>
      </c>
      <c r="L1882">
        <f>VLOOKUP($C1882,'Raw-products'!$A$2:$H$1261,MATCH(L$1,'Raw-products'!$A$1:$H$1,0))</f>
        <v>47</v>
      </c>
      <c r="M1882" s="5">
        <f t="shared" si="58"/>
        <v>5405</v>
      </c>
      <c r="N1882" cm="1">
        <f t="array" ref="N1882:Q1882">_xlfn.XLOOKUP($B1882,'Raw -orders'!$A:$A,'Raw -orders'!$B:$E)</f>
        <v>21</v>
      </c>
      <c r="O1882">
        <v>24815</v>
      </c>
      <c r="P1882" s="1">
        <v>44335</v>
      </c>
      <c r="Q1882" s="1">
        <v>44344</v>
      </c>
      <c r="R1882" t="str" cm="1">
        <f t="array" ref="R1882:Y1882">_xlfn.XLOOKUP($N1882,'Raw - customers'!$A:$A,'Raw - customers'!$B:$I)</f>
        <v>Seana Hearons</v>
      </c>
      <c r="S1882" t="str">
        <v>Non-binary</v>
      </c>
      <c r="T1882">
        <v>31</v>
      </c>
      <c r="U1882" t="str">
        <v>93 Doherty MewsSuite 649</v>
      </c>
      <c r="V1882">
        <v>1133</v>
      </c>
      <c r="W1882" t="str">
        <v>South Callum</v>
      </c>
      <c r="X1882" t="str">
        <v>Tasmania</v>
      </c>
      <c r="Y1882" t="str">
        <v>Australia</v>
      </c>
      <c r="Z1882">
        <v>5</v>
      </c>
      <c r="AA1882" s="3" t="str">
        <f t="shared" si="59"/>
        <v>0 to 10</v>
      </c>
      <c r="AP1882" s="6">
        <v>21</v>
      </c>
      <c r="AQ1882" s="6" t="s">
        <v>1414</v>
      </c>
    </row>
    <row r="1883" spans="1:43" x14ac:dyDescent="0.25">
      <c r="A1883">
        <v>1881</v>
      </c>
      <c r="B1883">
        <v>378</v>
      </c>
      <c r="C1883">
        <v>674</v>
      </c>
      <c r="D1883">
        <v>113</v>
      </c>
      <c r="E1883">
        <v>1</v>
      </c>
      <c r="F1883">
        <v>113</v>
      </c>
      <c r="G1883" t="str">
        <f>VLOOKUP($C1883,'Raw-products'!$A$2:$H$1261,MATCH(G$1,'Raw-products'!$A$1:$H$1,0))</f>
        <v>Jacket</v>
      </c>
      <c r="H1883" t="str">
        <f>VLOOKUP($C1883,'Raw-products'!$A$2:$H$1261,MATCH(H$1,'Raw-products'!$A$1:$H$1,0))</f>
        <v>Parka</v>
      </c>
      <c r="I1883" t="str">
        <f>VLOOKUP($C1883,'Raw-products'!$A$2:$H$1261,MATCH(I$1,'Raw-products'!$A$1:$H$1,0))</f>
        <v>XL</v>
      </c>
      <c r="J1883" t="str">
        <f>VLOOKUP($C1883,'Raw-products'!$A$2:$H$1261,MATCH(J$1,'Raw-products'!$A$1:$H$1,0))</f>
        <v>orange</v>
      </c>
      <c r="K1883">
        <f>VLOOKUP($C1883,'Raw-products'!$A$2:$H$1261,MATCH(K$1,'Raw-products'!$A$1:$H$1,0))</f>
        <v>119</v>
      </c>
      <c r="L1883">
        <f>VLOOKUP($C1883,'Raw-products'!$A$2:$H$1261,MATCH(L$1,'Raw-products'!$A$1:$H$1,0))</f>
        <v>68</v>
      </c>
      <c r="M1883" s="5">
        <f t="shared" si="58"/>
        <v>8092</v>
      </c>
      <c r="N1883" cm="1">
        <f t="array" ref="N1883:Q1883">_xlfn.XLOOKUP($B1883,'Raw -orders'!$A:$A,'Raw -orders'!$B:$E)</f>
        <v>623</v>
      </c>
      <c r="O1883">
        <v>37922</v>
      </c>
      <c r="P1883" s="1">
        <v>44468</v>
      </c>
      <c r="Q1883" s="1">
        <v>44494</v>
      </c>
      <c r="R1883" t="str" cm="1">
        <f t="array" ref="R1883:Y1883">_xlfn.XLOOKUP($N1883,'Raw - customers'!$A:$A,'Raw - customers'!$B:$I)</f>
        <v>Hort Ridding</v>
      </c>
      <c r="S1883" t="str">
        <v>Agender</v>
      </c>
      <c r="T1883">
        <v>57</v>
      </c>
      <c r="U1883" t="str">
        <v>64 Andrew StreetSuite 948</v>
      </c>
      <c r="V1883">
        <v>3236</v>
      </c>
      <c r="W1883" t="str">
        <v>West Ashley</v>
      </c>
      <c r="X1883" t="str">
        <v>South Australia</v>
      </c>
      <c r="Y1883" t="str">
        <v>Australia</v>
      </c>
      <c r="Z1883">
        <v>9</v>
      </c>
      <c r="AA1883" s="3" t="str">
        <f t="shared" si="59"/>
        <v>20 to 30</v>
      </c>
      <c r="AP1883" s="6">
        <v>623</v>
      </c>
      <c r="AQ1883" s="6" t="s">
        <v>1345</v>
      </c>
    </row>
    <row r="1884" spans="1:43" x14ac:dyDescent="0.25">
      <c r="A1884">
        <v>1882</v>
      </c>
      <c r="B1884">
        <v>378</v>
      </c>
      <c r="C1884">
        <v>1253</v>
      </c>
      <c r="D1884">
        <v>112</v>
      </c>
      <c r="E1884">
        <v>2</v>
      </c>
      <c r="F1884">
        <v>224</v>
      </c>
      <c r="G1884" t="str">
        <f>VLOOKUP($C1884,'Raw-products'!$A$2:$H$1261,MATCH(G$1,'Raw-products'!$A$1:$H$1,0))</f>
        <v>Trousers</v>
      </c>
      <c r="H1884" t="str">
        <f>VLOOKUP($C1884,'Raw-products'!$A$2:$H$1261,MATCH(H$1,'Raw-products'!$A$1:$H$1,0))</f>
        <v>Tracksuit Bottoms</v>
      </c>
      <c r="I1884" t="str">
        <f>VLOOKUP($C1884,'Raw-products'!$A$2:$H$1261,MATCH(I$1,'Raw-products'!$A$1:$H$1,0))</f>
        <v>L</v>
      </c>
      <c r="J1884" t="str">
        <f>VLOOKUP($C1884,'Raw-products'!$A$2:$H$1261,MATCH(J$1,'Raw-products'!$A$1:$H$1,0))</f>
        <v>indigo</v>
      </c>
      <c r="K1884">
        <f>VLOOKUP($C1884,'Raw-products'!$A$2:$H$1261,MATCH(K$1,'Raw-products'!$A$1:$H$1,0))</f>
        <v>91</v>
      </c>
      <c r="L1884">
        <f>VLOOKUP($C1884,'Raw-products'!$A$2:$H$1261,MATCH(L$1,'Raw-products'!$A$1:$H$1,0))</f>
        <v>50</v>
      </c>
      <c r="M1884" s="5">
        <f t="shared" si="58"/>
        <v>4550</v>
      </c>
      <c r="N1884" cm="1">
        <f t="array" ref="N1884:Q1884">_xlfn.XLOOKUP($B1884,'Raw -orders'!$A:$A,'Raw -orders'!$B:$E)</f>
        <v>623</v>
      </c>
      <c r="O1884">
        <v>37922</v>
      </c>
      <c r="P1884" s="1">
        <v>44468</v>
      </c>
      <c r="Q1884" s="1">
        <v>44494</v>
      </c>
      <c r="R1884" t="str" cm="1">
        <f t="array" ref="R1884:Y1884">_xlfn.XLOOKUP($N1884,'Raw - customers'!$A:$A,'Raw - customers'!$B:$I)</f>
        <v>Hort Ridding</v>
      </c>
      <c r="S1884" t="str">
        <v>Agender</v>
      </c>
      <c r="T1884">
        <v>57</v>
      </c>
      <c r="U1884" t="str">
        <v>64 Andrew StreetSuite 948</v>
      </c>
      <c r="V1884">
        <v>3236</v>
      </c>
      <c r="W1884" t="str">
        <v>West Ashley</v>
      </c>
      <c r="X1884" t="str">
        <v>South Australia</v>
      </c>
      <c r="Y1884" t="str">
        <v>Australia</v>
      </c>
      <c r="Z1884">
        <v>9</v>
      </c>
      <c r="AA1884" s="3" t="str">
        <f t="shared" si="59"/>
        <v>20 to 30</v>
      </c>
      <c r="AP1884" s="6">
        <v>623</v>
      </c>
      <c r="AQ1884" s="6" t="s">
        <v>1345</v>
      </c>
    </row>
    <row r="1885" spans="1:43" x14ac:dyDescent="0.25">
      <c r="A1885">
        <v>1883</v>
      </c>
      <c r="B1885">
        <v>378</v>
      </c>
      <c r="C1885">
        <v>715</v>
      </c>
      <c r="D1885">
        <v>119</v>
      </c>
      <c r="E1885">
        <v>2</v>
      </c>
      <c r="F1885">
        <v>238</v>
      </c>
      <c r="G1885" t="str">
        <f>VLOOKUP($C1885,'Raw-products'!$A$2:$H$1261,MATCH(G$1,'Raw-products'!$A$1:$H$1,0))</f>
        <v>Jacket</v>
      </c>
      <c r="H1885" t="str">
        <f>VLOOKUP($C1885,'Raw-products'!$A$2:$H$1261,MATCH(H$1,'Raw-products'!$A$1:$H$1,0))</f>
        <v>Trench Coat</v>
      </c>
      <c r="I1885" t="str">
        <f>VLOOKUP($C1885,'Raw-products'!$A$2:$H$1261,MATCH(I$1,'Raw-products'!$A$1:$H$1,0))</f>
        <v>XS</v>
      </c>
      <c r="J1885" t="str">
        <f>VLOOKUP($C1885,'Raw-products'!$A$2:$H$1261,MATCH(J$1,'Raw-products'!$A$1:$H$1,0))</f>
        <v>green</v>
      </c>
      <c r="K1885">
        <f>VLOOKUP($C1885,'Raw-products'!$A$2:$H$1261,MATCH(K$1,'Raw-products'!$A$1:$H$1,0))</f>
        <v>112</v>
      </c>
      <c r="L1885">
        <f>VLOOKUP($C1885,'Raw-products'!$A$2:$H$1261,MATCH(L$1,'Raw-products'!$A$1:$H$1,0))</f>
        <v>62</v>
      </c>
      <c r="M1885" s="5">
        <f t="shared" si="58"/>
        <v>6944</v>
      </c>
      <c r="N1885" cm="1">
        <f t="array" ref="N1885:Q1885">_xlfn.XLOOKUP($B1885,'Raw -orders'!$A:$A,'Raw -orders'!$B:$E)</f>
        <v>623</v>
      </c>
      <c r="O1885">
        <v>37922</v>
      </c>
      <c r="P1885" s="1">
        <v>44468</v>
      </c>
      <c r="Q1885" s="1">
        <v>44494</v>
      </c>
      <c r="R1885" t="str" cm="1">
        <f t="array" ref="R1885:Y1885">_xlfn.XLOOKUP($N1885,'Raw - customers'!$A:$A,'Raw - customers'!$B:$I)</f>
        <v>Hort Ridding</v>
      </c>
      <c r="S1885" t="str">
        <v>Agender</v>
      </c>
      <c r="T1885">
        <v>57</v>
      </c>
      <c r="U1885" t="str">
        <v>64 Andrew StreetSuite 948</v>
      </c>
      <c r="V1885">
        <v>3236</v>
      </c>
      <c r="W1885" t="str">
        <v>West Ashley</v>
      </c>
      <c r="X1885" t="str">
        <v>South Australia</v>
      </c>
      <c r="Y1885" t="str">
        <v>Australia</v>
      </c>
      <c r="Z1885">
        <v>9</v>
      </c>
      <c r="AA1885" s="3" t="str">
        <f t="shared" si="59"/>
        <v>20 to 30</v>
      </c>
      <c r="AP1885" s="6">
        <v>623</v>
      </c>
      <c r="AQ1885" s="6" t="s">
        <v>1345</v>
      </c>
    </row>
    <row r="1886" spans="1:43" x14ac:dyDescent="0.25">
      <c r="A1886">
        <v>1884</v>
      </c>
      <c r="B1886">
        <v>379</v>
      </c>
      <c r="C1886">
        <v>111</v>
      </c>
      <c r="D1886">
        <v>92</v>
      </c>
      <c r="E1886">
        <v>1</v>
      </c>
      <c r="F1886">
        <v>92</v>
      </c>
      <c r="G1886" t="str">
        <f>VLOOKUP($C1886,'Raw-products'!$A$2:$H$1261,MATCH(G$1,'Raw-products'!$A$1:$H$1,0))</f>
        <v>Shirt</v>
      </c>
      <c r="H1886" t="str">
        <f>VLOOKUP($C1886,'Raw-products'!$A$2:$H$1261,MATCH(H$1,'Raw-products'!$A$1:$H$1,0))</f>
        <v>Denim</v>
      </c>
      <c r="I1886" t="str">
        <f>VLOOKUP($C1886,'Raw-products'!$A$2:$H$1261,MATCH(I$1,'Raw-products'!$A$1:$H$1,0))</f>
        <v>S</v>
      </c>
      <c r="J1886" t="str">
        <f>VLOOKUP($C1886,'Raw-products'!$A$2:$H$1261,MATCH(J$1,'Raw-products'!$A$1:$H$1,0))</f>
        <v>orange</v>
      </c>
      <c r="K1886">
        <f>VLOOKUP($C1886,'Raw-products'!$A$2:$H$1261,MATCH(K$1,'Raw-products'!$A$1:$H$1,0))</f>
        <v>115</v>
      </c>
      <c r="L1886">
        <f>VLOOKUP($C1886,'Raw-products'!$A$2:$H$1261,MATCH(L$1,'Raw-products'!$A$1:$H$1,0))</f>
        <v>69</v>
      </c>
      <c r="M1886" s="5">
        <f t="shared" si="58"/>
        <v>7935</v>
      </c>
      <c r="N1886" cm="1">
        <f t="array" ref="N1886:Q1886">_xlfn.XLOOKUP($B1886,'Raw -orders'!$A:$A,'Raw -orders'!$B:$E)</f>
        <v>467</v>
      </c>
      <c r="O1886">
        <v>15378</v>
      </c>
      <c r="P1886" s="1">
        <v>44240</v>
      </c>
      <c r="Q1886" s="1">
        <v>44242</v>
      </c>
      <c r="R1886" t="str" cm="1">
        <f t="array" ref="R1886:Y1886">_xlfn.XLOOKUP($N1886,'Raw - customers'!$A:$A,'Raw - customers'!$B:$I)</f>
        <v>Cacilie Forrestill</v>
      </c>
      <c r="S1886" t="str">
        <v>Bigender</v>
      </c>
      <c r="T1886">
        <v>53</v>
      </c>
      <c r="U1886" t="str">
        <v>0189 Anna KnollSuite 703</v>
      </c>
      <c r="V1886">
        <v>7040</v>
      </c>
      <c r="W1886" t="str">
        <v>O'reillychester</v>
      </c>
      <c r="X1886" t="str">
        <v>South Australia</v>
      </c>
      <c r="Y1886" t="str">
        <v>Australia</v>
      </c>
      <c r="Z1886">
        <v>2</v>
      </c>
      <c r="AA1886" s="3" t="str">
        <f t="shared" si="59"/>
        <v>0 to 10</v>
      </c>
      <c r="AP1886" s="6">
        <v>467</v>
      </c>
      <c r="AQ1886" s="6" t="s">
        <v>1345</v>
      </c>
    </row>
    <row r="1887" spans="1:43" x14ac:dyDescent="0.25">
      <c r="A1887">
        <v>1885</v>
      </c>
      <c r="B1887">
        <v>379</v>
      </c>
      <c r="C1887">
        <v>1016</v>
      </c>
      <c r="D1887">
        <v>90</v>
      </c>
      <c r="E1887">
        <v>1</v>
      </c>
      <c r="F1887">
        <v>90</v>
      </c>
      <c r="G1887" t="str">
        <f>VLOOKUP($C1887,'Raw-products'!$A$2:$H$1261,MATCH(G$1,'Raw-products'!$A$1:$H$1,0))</f>
        <v>Trousers</v>
      </c>
      <c r="H1887" t="str">
        <f>VLOOKUP($C1887,'Raw-products'!$A$2:$H$1261,MATCH(H$1,'Raw-products'!$A$1:$H$1,0))</f>
        <v>Relaxed Leg</v>
      </c>
      <c r="I1887" t="str">
        <f>VLOOKUP($C1887,'Raw-products'!$A$2:$H$1261,MATCH(I$1,'Raw-products'!$A$1:$H$1,0))</f>
        <v>S</v>
      </c>
      <c r="J1887" t="str">
        <f>VLOOKUP($C1887,'Raw-products'!$A$2:$H$1261,MATCH(J$1,'Raw-products'!$A$1:$H$1,0))</f>
        <v>red</v>
      </c>
      <c r="K1887">
        <f>VLOOKUP($C1887,'Raw-products'!$A$2:$H$1261,MATCH(K$1,'Raw-products'!$A$1:$H$1,0))</f>
        <v>95</v>
      </c>
      <c r="L1887">
        <f>VLOOKUP($C1887,'Raw-products'!$A$2:$H$1261,MATCH(L$1,'Raw-products'!$A$1:$H$1,0))</f>
        <v>70</v>
      </c>
      <c r="M1887" s="5">
        <f t="shared" si="58"/>
        <v>6650</v>
      </c>
      <c r="N1887" cm="1">
        <f t="array" ref="N1887:Q1887">_xlfn.XLOOKUP($B1887,'Raw -orders'!$A:$A,'Raw -orders'!$B:$E)</f>
        <v>467</v>
      </c>
      <c r="O1887">
        <v>15378</v>
      </c>
      <c r="P1887" s="1">
        <v>44240</v>
      </c>
      <c r="Q1887" s="1">
        <v>44242</v>
      </c>
      <c r="R1887" t="str" cm="1">
        <f t="array" ref="R1887:Y1887">_xlfn.XLOOKUP($N1887,'Raw - customers'!$A:$A,'Raw - customers'!$B:$I)</f>
        <v>Cacilie Forrestill</v>
      </c>
      <c r="S1887" t="str">
        <v>Bigender</v>
      </c>
      <c r="T1887">
        <v>53</v>
      </c>
      <c r="U1887" t="str">
        <v>0189 Anna KnollSuite 703</v>
      </c>
      <c r="V1887">
        <v>7040</v>
      </c>
      <c r="W1887" t="str">
        <v>O'reillychester</v>
      </c>
      <c r="X1887" t="str">
        <v>South Australia</v>
      </c>
      <c r="Y1887" t="str">
        <v>Australia</v>
      </c>
      <c r="Z1887">
        <v>2</v>
      </c>
      <c r="AA1887" s="3" t="str">
        <f t="shared" si="59"/>
        <v>0 to 10</v>
      </c>
      <c r="AP1887" s="6">
        <v>467</v>
      </c>
      <c r="AQ1887" s="6" t="s">
        <v>1345</v>
      </c>
    </row>
    <row r="1888" spans="1:43" x14ac:dyDescent="0.25">
      <c r="A1888">
        <v>1886</v>
      </c>
      <c r="B1888">
        <v>379</v>
      </c>
      <c r="C1888">
        <v>530</v>
      </c>
      <c r="D1888">
        <v>98</v>
      </c>
      <c r="E1888">
        <v>1</v>
      </c>
      <c r="F1888">
        <v>98</v>
      </c>
      <c r="G1888" t="str">
        <f>VLOOKUP($C1888,'Raw-products'!$A$2:$H$1261,MATCH(G$1,'Raw-products'!$A$1:$H$1,0))</f>
        <v>Jacket</v>
      </c>
      <c r="H1888" t="str">
        <f>VLOOKUP($C1888,'Raw-products'!$A$2:$H$1261,MATCH(H$1,'Raw-products'!$A$1:$H$1,0))</f>
        <v>Leather</v>
      </c>
      <c r="I1888" t="str">
        <f>VLOOKUP($C1888,'Raw-products'!$A$2:$H$1261,MATCH(I$1,'Raw-products'!$A$1:$H$1,0))</f>
        <v>XS</v>
      </c>
      <c r="J1888" t="str">
        <f>VLOOKUP($C1888,'Raw-products'!$A$2:$H$1261,MATCH(J$1,'Raw-products'!$A$1:$H$1,0))</f>
        <v>orange</v>
      </c>
      <c r="K1888">
        <f>VLOOKUP($C1888,'Raw-products'!$A$2:$H$1261,MATCH(K$1,'Raw-products'!$A$1:$H$1,0))</f>
        <v>113</v>
      </c>
      <c r="L1888">
        <f>VLOOKUP($C1888,'Raw-products'!$A$2:$H$1261,MATCH(L$1,'Raw-products'!$A$1:$H$1,0))</f>
        <v>63</v>
      </c>
      <c r="M1888" s="5">
        <f t="shared" si="58"/>
        <v>7119</v>
      </c>
      <c r="N1888" cm="1">
        <f t="array" ref="N1888:Q1888">_xlfn.XLOOKUP($B1888,'Raw -orders'!$A:$A,'Raw -orders'!$B:$E)</f>
        <v>467</v>
      </c>
      <c r="O1888">
        <v>15378</v>
      </c>
      <c r="P1888" s="1">
        <v>44240</v>
      </c>
      <c r="Q1888" s="1">
        <v>44242</v>
      </c>
      <c r="R1888" t="str" cm="1">
        <f t="array" ref="R1888:Y1888">_xlfn.XLOOKUP($N1888,'Raw - customers'!$A:$A,'Raw - customers'!$B:$I)</f>
        <v>Cacilie Forrestill</v>
      </c>
      <c r="S1888" t="str">
        <v>Bigender</v>
      </c>
      <c r="T1888">
        <v>53</v>
      </c>
      <c r="U1888" t="str">
        <v>0189 Anna KnollSuite 703</v>
      </c>
      <c r="V1888">
        <v>7040</v>
      </c>
      <c r="W1888" t="str">
        <v>O'reillychester</v>
      </c>
      <c r="X1888" t="str">
        <v>South Australia</v>
      </c>
      <c r="Y1888" t="str">
        <v>Australia</v>
      </c>
      <c r="Z1888">
        <v>2</v>
      </c>
      <c r="AA1888" s="3" t="str">
        <f t="shared" si="59"/>
        <v>0 to 10</v>
      </c>
      <c r="AP1888" s="6">
        <v>467</v>
      </c>
      <c r="AQ1888" s="6" t="s">
        <v>1345</v>
      </c>
    </row>
    <row r="1889" spans="1:43" x14ac:dyDescent="0.25">
      <c r="A1889">
        <v>1887</v>
      </c>
      <c r="B1889">
        <v>379</v>
      </c>
      <c r="C1889">
        <v>581</v>
      </c>
      <c r="D1889">
        <v>100</v>
      </c>
      <c r="E1889">
        <v>3</v>
      </c>
      <c r="F1889">
        <v>300</v>
      </c>
      <c r="G1889" t="str">
        <f>VLOOKUP($C1889,'Raw-products'!$A$2:$H$1261,MATCH(G$1,'Raw-products'!$A$1:$H$1,0))</f>
        <v>Jacket</v>
      </c>
      <c r="H1889" t="str">
        <f>VLOOKUP($C1889,'Raw-products'!$A$2:$H$1261,MATCH(H$1,'Raw-products'!$A$1:$H$1,0))</f>
        <v>Bomber</v>
      </c>
      <c r="I1889" t="str">
        <f>VLOOKUP($C1889,'Raw-products'!$A$2:$H$1261,MATCH(I$1,'Raw-products'!$A$1:$H$1,0))</f>
        <v>S</v>
      </c>
      <c r="J1889" t="str">
        <f>VLOOKUP($C1889,'Raw-products'!$A$2:$H$1261,MATCH(J$1,'Raw-products'!$A$1:$H$1,0))</f>
        <v>blue</v>
      </c>
      <c r="K1889">
        <f>VLOOKUP($C1889,'Raw-products'!$A$2:$H$1261,MATCH(K$1,'Raw-products'!$A$1:$H$1,0))</f>
        <v>90</v>
      </c>
      <c r="L1889">
        <f>VLOOKUP($C1889,'Raw-products'!$A$2:$H$1261,MATCH(L$1,'Raw-products'!$A$1:$H$1,0))</f>
        <v>50</v>
      </c>
      <c r="M1889" s="5">
        <f t="shared" si="58"/>
        <v>4500</v>
      </c>
      <c r="N1889" cm="1">
        <f t="array" ref="N1889:Q1889">_xlfn.XLOOKUP($B1889,'Raw -orders'!$A:$A,'Raw -orders'!$B:$E)</f>
        <v>467</v>
      </c>
      <c r="O1889">
        <v>15378</v>
      </c>
      <c r="P1889" s="1">
        <v>44240</v>
      </c>
      <c r="Q1889" s="1">
        <v>44242</v>
      </c>
      <c r="R1889" t="str" cm="1">
        <f t="array" ref="R1889:Y1889">_xlfn.XLOOKUP($N1889,'Raw - customers'!$A:$A,'Raw - customers'!$B:$I)</f>
        <v>Cacilie Forrestill</v>
      </c>
      <c r="S1889" t="str">
        <v>Bigender</v>
      </c>
      <c r="T1889">
        <v>53</v>
      </c>
      <c r="U1889" t="str">
        <v>0189 Anna KnollSuite 703</v>
      </c>
      <c r="V1889">
        <v>7040</v>
      </c>
      <c r="W1889" t="str">
        <v>O'reillychester</v>
      </c>
      <c r="X1889" t="str">
        <v>South Australia</v>
      </c>
      <c r="Y1889" t="str">
        <v>Australia</v>
      </c>
      <c r="Z1889">
        <v>2</v>
      </c>
      <c r="AA1889" s="3" t="str">
        <f t="shared" si="59"/>
        <v>0 to 10</v>
      </c>
      <c r="AP1889" s="6">
        <v>467</v>
      </c>
      <c r="AQ1889" s="6" t="s">
        <v>1345</v>
      </c>
    </row>
    <row r="1890" spans="1:43" x14ac:dyDescent="0.25">
      <c r="A1890">
        <v>1888</v>
      </c>
      <c r="B1890">
        <v>379</v>
      </c>
      <c r="C1890">
        <v>983</v>
      </c>
      <c r="D1890">
        <v>106</v>
      </c>
      <c r="E1890">
        <v>1</v>
      </c>
      <c r="F1890">
        <v>106</v>
      </c>
      <c r="G1890" t="str">
        <f>VLOOKUP($C1890,'Raw-products'!$A$2:$H$1261,MATCH(G$1,'Raw-products'!$A$1:$H$1,0))</f>
        <v>Trousers</v>
      </c>
      <c r="H1890" t="str">
        <f>VLOOKUP($C1890,'Raw-products'!$A$2:$H$1261,MATCH(H$1,'Raw-products'!$A$1:$H$1,0))</f>
        <v>Wool</v>
      </c>
      <c r="I1890" t="str">
        <f>VLOOKUP($C1890,'Raw-products'!$A$2:$H$1261,MATCH(I$1,'Raw-products'!$A$1:$H$1,0))</f>
        <v>L</v>
      </c>
      <c r="J1890" t="str">
        <f>VLOOKUP($C1890,'Raw-products'!$A$2:$H$1261,MATCH(J$1,'Raw-products'!$A$1:$H$1,0))</f>
        <v>red</v>
      </c>
      <c r="K1890">
        <f>VLOOKUP($C1890,'Raw-products'!$A$2:$H$1261,MATCH(K$1,'Raw-products'!$A$1:$H$1,0))</f>
        <v>111</v>
      </c>
      <c r="L1890">
        <f>VLOOKUP($C1890,'Raw-products'!$A$2:$H$1261,MATCH(L$1,'Raw-products'!$A$1:$H$1,0))</f>
        <v>74</v>
      </c>
      <c r="M1890" s="5">
        <f t="shared" si="58"/>
        <v>8214</v>
      </c>
      <c r="N1890" cm="1">
        <f t="array" ref="N1890:Q1890">_xlfn.XLOOKUP($B1890,'Raw -orders'!$A:$A,'Raw -orders'!$B:$E)</f>
        <v>467</v>
      </c>
      <c r="O1890">
        <v>15378</v>
      </c>
      <c r="P1890" s="1">
        <v>44240</v>
      </c>
      <c r="Q1890" s="1">
        <v>44242</v>
      </c>
      <c r="R1890" t="str" cm="1">
        <f t="array" ref="R1890:Y1890">_xlfn.XLOOKUP($N1890,'Raw - customers'!$A:$A,'Raw - customers'!$B:$I)</f>
        <v>Cacilie Forrestill</v>
      </c>
      <c r="S1890" t="str">
        <v>Bigender</v>
      </c>
      <c r="T1890">
        <v>53</v>
      </c>
      <c r="U1890" t="str">
        <v>0189 Anna KnollSuite 703</v>
      </c>
      <c r="V1890">
        <v>7040</v>
      </c>
      <c r="W1890" t="str">
        <v>O'reillychester</v>
      </c>
      <c r="X1890" t="str">
        <v>South Australia</v>
      </c>
      <c r="Y1890" t="str">
        <v>Australia</v>
      </c>
      <c r="Z1890">
        <v>2</v>
      </c>
      <c r="AA1890" s="3" t="str">
        <f t="shared" si="59"/>
        <v>0 to 10</v>
      </c>
      <c r="AP1890" s="6">
        <v>467</v>
      </c>
      <c r="AQ1890" s="6" t="s">
        <v>1345</v>
      </c>
    </row>
    <row r="1891" spans="1:43" x14ac:dyDescent="0.25">
      <c r="A1891">
        <v>1889</v>
      </c>
      <c r="B1891">
        <v>379</v>
      </c>
      <c r="C1891">
        <v>533</v>
      </c>
      <c r="D1891">
        <v>98</v>
      </c>
      <c r="E1891">
        <v>1</v>
      </c>
      <c r="F1891">
        <v>98</v>
      </c>
      <c r="G1891" t="str">
        <f>VLOOKUP($C1891,'Raw-products'!$A$2:$H$1261,MATCH(G$1,'Raw-products'!$A$1:$H$1,0))</f>
        <v>Jacket</v>
      </c>
      <c r="H1891" t="str">
        <f>VLOOKUP($C1891,'Raw-products'!$A$2:$H$1261,MATCH(H$1,'Raw-products'!$A$1:$H$1,0))</f>
        <v>Leather</v>
      </c>
      <c r="I1891" t="str">
        <f>VLOOKUP($C1891,'Raw-products'!$A$2:$H$1261,MATCH(I$1,'Raw-products'!$A$1:$H$1,0))</f>
        <v>L</v>
      </c>
      <c r="J1891" t="str">
        <f>VLOOKUP($C1891,'Raw-products'!$A$2:$H$1261,MATCH(J$1,'Raw-products'!$A$1:$H$1,0))</f>
        <v>orange</v>
      </c>
      <c r="K1891">
        <f>VLOOKUP($C1891,'Raw-products'!$A$2:$H$1261,MATCH(K$1,'Raw-products'!$A$1:$H$1,0))</f>
        <v>113</v>
      </c>
      <c r="L1891">
        <f>VLOOKUP($C1891,'Raw-products'!$A$2:$H$1261,MATCH(L$1,'Raw-products'!$A$1:$H$1,0))</f>
        <v>78</v>
      </c>
      <c r="M1891" s="5">
        <f t="shared" si="58"/>
        <v>8814</v>
      </c>
      <c r="N1891" cm="1">
        <f t="array" ref="N1891:Q1891">_xlfn.XLOOKUP($B1891,'Raw -orders'!$A:$A,'Raw -orders'!$B:$E)</f>
        <v>467</v>
      </c>
      <c r="O1891">
        <v>15378</v>
      </c>
      <c r="P1891" s="1">
        <v>44240</v>
      </c>
      <c r="Q1891" s="1">
        <v>44242</v>
      </c>
      <c r="R1891" t="str" cm="1">
        <f t="array" ref="R1891:Y1891">_xlfn.XLOOKUP($N1891,'Raw - customers'!$A:$A,'Raw - customers'!$B:$I)</f>
        <v>Cacilie Forrestill</v>
      </c>
      <c r="S1891" t="str">
        <v>Bigender</v>
      </c>
      <c r="T1891">
        <v>53</v>
      </c>
      <c r="U1891" t="str">
        <v>0189 Anna KnollSuite 703</v>
      </c>
      <c r="V1891">
        <v>7040</v>
      </c>
      <c r="W1891" t="str">
        <v>O'reillychester</v>
      </c>
      <c r="X1891" t="str">
        <v>South Australia</v>
      </c>
      <c r="Y1891" t="str">
        <v>Australia</v>
      </c>
      <c r="Z1891">
        <v>2</v>
      </c>
      <c r="AA1891" s="3" t="str">
        <f t="shared" si="59"/>
        <v>0 to 10</v>
      </c>
      <c r="AP1891" s="6">
        <v>467</v>
      </c>
      <c r="AQ1891" s="6" t="s">
        <v>1345</v>
      </c>
    </row>
    <row r="1892" spans="1:43" x14ac:dyDescent="0.25">
      <c r="A1892">
        <v>1890</v>
      </c>
      <c r="B1892">
        <v>379</v>
      </c>
      <c r="C1892">
        <v>82</v>
      </c>
      <c r="D1892">
        <v>118</v>
      </c>
      <c r="E1892">
        <v>1</v>
      </c>
      <c r="F1892">
        <v>118</v>
      </c>
      <c r="G1892" t="str">
        <f>VLOOKUP($C1892,'Raw-products'!$A$2:$H$1261,MATCH(G$1,'Raw-products'!$A$1:$H$1,0))</f>
        <v>Shirt</v>
      </c>
      <c r="H1892" t="str">
        <f>VLOOKUP($C1892,'Raw-products'!$A$2:$H$1261,MATCH(H$1,'Raw-products'!$A$1:$H$1,0))</f>
        <v>Flannel</v>
      </c>
      <c r="I1892" t="str">
        <f>VLOOKUP($C1892,'Raw-products'!$A$2:$H$1261,MATCH(I$1,'Raw-products'!$A$1:$H$1,0))</f>
        <v>M</v>
      </c>
      <c r="J1892" t="str">
        <f>VLOOKUP($C1892,'Raw-products'!$A$2:$H$1261,MATCH(J$1,'Raw-products'!$A$1:$H$1,0))</f>
        <v>yellow</v>
      </c>
      <c r="K1892">
        <f>VLOOKUP($C1892,'Raw-products'!$A$2:$H$1261,MATCH(K$1,'Raw-products'!$A$1:$H$1,0))</f>
        <v>96</v>
      </c>
      <c r="L1892">
        <f>VLOOKUP($C1892,'Raw-products'!$A$2:$H$1261,MATCH(L$1,'Raw-products'!$A$1:$H$1,0))</f>
        <v>59</v>
      </c>
      <c r="M1892" s="5">
        <f t="shared" si="58"/>
        <v>5664</v>
      </c>
      <c r="N1892" cm="1">
        <f t="array" ref="N1892:Q1892">_xlfn.XLOOKUP($B1892,'Raw -orders'!$A:$A,'Raw -orders'!$B:$E)</f>
        <v>467</v>
      </c>
      <c r="O1892">
        <v>15378</v>
      </c>
      <c r="P1892" s="1">
        <v>44240</v>
      </c>
      <c r="Q1892" s="1">
        <v>44242</v>
      </c>
      <c r="R1892" t="str" cm="1">
        <f t="array" ref="R1892:Y1892">_xlfn.XLOOKUP($N1892,'Raw - customers'!$A:$A,'Raw - customers'!$B:$I)</f>
        <v>Cacilie Forrestill</v>
      </c>
      <c r="S1892" t="str">
        <v>Bigender</v>
      </c>
      <c r="T1892">
        <v>53</v>
      </c>
      <c r="U1892" t="str">
        <v>0189 Anna KnollSuite 703</v>
      </c>
      <c r="V1892">
        <v>7040</v>
      </c>
      <c r="W1892" t="str">
        <v>O'reillychester</v>
      </c>
      <c r="X1892" t="str">
        <v>South Australia</v>
      </c>
      <c r="Y1892" t="str">
        <v>Australia</v>
      </c>
      <c r="Z1892">
        <v>2</v>
      </c>
      <c r="AA1892" s="3" t="str">
        <f t="shared" si="59"/>
        <v>0 to 10</v>
      </c>
      <c r="AP1892" s="6">
        <v>467</v>
      </c>
      <c r="AQ1892" s="6" t="s">
        <v>1345</v>
      </c>
    </row>
    <row r="1893" spans="1:43" x14ac:dyDescent="0.25">
      <c r="A1893">
        <v>1891</v>
      </c>
      <c r="B1893">
        <v>379</v>
      </c>
      <c r="C1893">
        <v>221</v>
      </c>
      <c r="D1893">
        <v>106</v>
      </c>
      <c r="E1893">
        <v>2</v>
      </c>
      <c r="F1893">
        <v>212</v>
      </c>
      <c r="G1893" t="str">
        <f>VLOOKUP($C1893,'Raw-products'!$A$2:$H$1261,MATCH(G$1,'Raw-products'!$A$1:$H$1,0))</f>
        <v>Shirt</v>
      </c>
      <c r="H1893" t="str">
        <f>VLOOKUP($C1893,'Raw-products'!$A$2:$H$1261,MATCH(H$1,'Raw-products'!$A$1:$H$1,0))</f>
        <v>Chambray</v>
      </c>
      <c r="I1893" t="str">
        <f>VLOOKUP($C1893,'Raw-products'!$A$2:$H$1261,MATCH(I$1,'Raw-products'!$A$1:$H$1,0))</f>
        <v>S</v>
      </c>
      <c r="J1893" t="str">
        <f>VLOOKUP($C1893,'Raw-products'!$A$2:$H$1261,MATCH(J$1,'Raw-products'!$A$1:$H$1,0))</f>
        <v>yellow</v>
      </c>
      <c r="K1893">
        <f>VLOOKUP($C1893,'Raw-products'!$A$2:$H$1261,MATCH(K$1,'Raw-products'!$A$1:$H$1,0))</f>
        <v>105</v>
      </c>
      <c r="L1893">
        <f>VLOOKUP($C1893,'Raw-products'!$A$2:$H$1261,MATCH(L$1,'Raw-products'!$A$1:$H$1,0))</f>
        <v>40</v>
      </c>
      <c r="M1893" s="5">
        <f t="shared" si="58"/>
        <v>4200</v>
      </c>
      <c r="N1893" cm="1">
        <f t="array" ref="N1893:Q1893">_xlfn.XLOOKUP($B1893,'Raw -orders'!$A:$A,'Raw -orders'!$B:$E)</f>
        <v>467</v>
      </c>
      <c r="O1893">
        <v>15378</v>
      </c>
      <c r="P1893" s="1">
        <v>44240</v>
      </c>
      <c r="Q1893" s="1">
        <v>44242</v>
      </c>
      <c r="R1893" t="str" cm="1">
        <f t="array" ref="R1893:Y1893">_xlfn.XLOOKUP($N1893,'Raw - customers'!$A:$A,'Raw - customers'!$B:$I)</f>
        <v>Cacilie Forrestill</v>
      </c>
      <c r="S1893" t="str">
        <v>Bigender</v>
      </c>
      <c r="T1893">
        <v>53</v>
      </c>
      <c r="U1893" t="str">
        <v>0189 Anna KnollSuite 703</v>
      </c>
      <c r="V1893">
        <v>7040</v>
      </c>
      <c r="W1893" t="str">
        <v>O'reillychester</v>
      </c>
      <c r="X1893" t="str">
        <v>South Australia</v>
      </c>
      <c r="Y1893" t="str">
        <v>Australia</v>
      </c>
      <c r="Z1893">
        <v>2</v>
      </c>
      <c r="AA1893" s="3" t="str">
        <f t="shared" si="59"/>
        <v>0 to 10</v>
      </c>
      <c r="AP1893" s="6">
        <v>467</v>
      </c>
      <c r="AQ1893" s="6" t="s">
        <v>1345</v>
      </c>
    </row>
    <row r="1894" spans="1:43" x14ac:dyDescent="0.25">
      <c r="A1894">
        <v>1892</v>
      </c>
      <c r="B1894">
        <v>380</v>
      </c>
      <c r="C1894">
        <v>87</v>
      </c>
      <c r="D1894">
        <v>118</v>
      </c>
      <c r="E1894">
        <v>1</v>
      </c>
      <c r="F1894">
        <v>118</v>
      </c>
      <c r="G1894" t="str">
        <f>VLOOKUP($C1894,'Raw-products'!$A$2:$H$1261,MATCH(G$1,'Raw-products'!$A$1:$H$1,0))</f>
        <v>Shirt</v>
      </c>
      <c r="H1894" t="str">
        <f>VLOOKUP($C1894,'Raw-products'!$A$2:$H$1261,MATCH(H$1,'Raw-products'!$A$1:$H$1,0))</f>
        <v>Flannel</v>
      </c>
      <c r="I1894" t="str">
        <f>VLOOKUP($C1894,'Raw-products'!$A$2:$H$1261,MATCH(I$1,'Raw-products'!$A$1:$H$1,0))</f>
        <v>M</v>
      </c>
      <c r="J1894" t="str">
        <f>VLOOKUP($C1894,'Raw-products'!$A$2:$H$1261,MATCH(J$1,'Raw-products'!$A$1:$H$1,0))</f>
        <v>green</v>
      </c>
      <c r="K1894">
        <f>VLOOKUP($C1894,'Raw-products'!$A$2:$H$1261,MATCH(K$1,'Raw-products'!$A$1:$H$1,0))</f>
        <v>96</v>
      </c>
      <c r="L1894">
        <f>VLOOKUP($C1894,'Raw-products'!$A$2:$H$1261,MATCH(L$1,'Raw-products'!$A$1:$H$1,0))</f>
        <v>66</v>
      </c>
      <c r="M1894" s="5">
        <f t="shared" si="58"/>
        <v>6336</v>
      </c>
      <c r="N1894" cm="1">
        <f t="array" ref="N1894:Q1894">_xlfn.XLOOKUP($B1894,'Raw -orders'!$A:$A,'Raw -orders'!$B:$E)</f>
        <v>75</v>
      </c>
      <c r="O1894">
        <v>13269</v>
      </c>
      <c r="P1894" s="1">
        <v>44277</v>
      </c>
      <c r="Q1894" s="1">
        <v>44283</v>
      </c>
      <c r="R1894" t="str" cm="1">
        <f t="array" ref="R1894:Y1894">_xlfn.XLOOKUP($N1894,'Raw - customers'!$A:$A,'Raw - customers'!$B:$I)</f>
        <v>Katinka Currier</v>
      </c>
      <c r="S1894" t="str">
        <v>Non-binary</v>
      </c>
      <c r="T1894">
        <v>75</v>
      </c>
      <c r="U1894" t="str">
        <v>96 Caitlin HillSuite 366</v>
      </c>
      <c r="V1894">
        <v>9777</v>
      </c>
      <c r="W1894" t="str">
        <v>Smythland</v>
      </c>
      <c r="X1894" t="str">
        <v>South Australia</v>
      </c>
      <c r="Y1894" t="str">
        <v>Australia</v>
      </c>
      <c r="Z1894">
        <v>3</v>
      </c>
      <c r="AA1894" s="3" t="str">
        <f t="shared" si="59"/>
        <v>0 to 10</v>
      </c>
      <c r="AP1894" s="6">
        <v>75</v>
      </c>
      <c r="AQ1894" s="6" t="s">
        <v>1345</v>
      </c>
    </row>
    <row r="1895" spans="1:43" x14ac:dyDescent="0.25">
      <c r="A1895">
        <v>1893</v>
      </c>
      <c r="B1895">
        <v>380</v>
      </c>
      <c r="C1895">
        <v>393</v>
      </c>
      <c r="D1895">
        <v>119</v>
      </c>
      <c r="E1895">
        <v>3</v>
      </c>
      <c r="F1895">
        <v>357</v>
      </c>
      <c r="G1895" t="str">
        <f>VLOOKUP($C1895,'Raw-products'!$A$2:$H$1261,MATCH(G$1,'Raw-products'!$A$1:$H$1,0))</f>
        <v>Shirt</v>
      </c>
      <c r="H1895" t="str">
        <f>VLOOKUP($C1895,'Raw-products'!$A$2:$H$1261,MATCH(H$1,'Raw-products'!$A$1:$H$1,0))</f>
        <v>Casual Slim Fit</v>
      </c>
      <c r="I1895" t="str">
        <f>VLOOKUP($C1895,'Raw-products'!$A$2:$H$1261,MATCH(I$1,'Raw-products'!$A$1:$H$1,0))</f>
        <v>L</v>
      </c>
      <c r="J1895" t="str">
        <f>VLOOKUP($C1895,'Raw-products'!$A$2:$H$1261,MATCH(J$1,'Raw-products'!$A$1:$H$1,0))</f>
        <v>orange</v>
      </c>
      <c r="K1895">
        <f>VLOOKUP($C1895,'Raw-products'!$A$2:$H$1261,MATCH(K$1,'Raw-products'!$A$1:$H$1,0))</f>
        <v>113</v>
      </c>
      <c r="L1895">
        <f>VLOOKUP($C1895,'Raw-products'!$A$2:$H$1261,MATCH(L$1,'Raw-products'!$A$1:$H$1,0))</f>
        <v>76</v>
      </c>
      <c r="M1895" s="5">
        <f t="shared" si="58"/>
        <v>8588</v>
      </c>
      <c r="N1895" cm="1">
        <f t="array" ref="N1895:Q1895">_xlfn.XLOOKUP($B1895,'Raw -orders'!$A:$A,'Raw -orders'!$B:$E)</f>
        <v>75</v>
      </c>
      <c r="O1895">
        <v>13269</v>
      </c>
      <c r="P1895" s="1">
        <v>44277</v>
      </c>
      <c r="Q1895" s="1">
        <v>44283</v>
      </c>
      <c r="R1895" t="str" cm="1">
        <f t="array" ref="R1895:Y1895">_xlfn.XLOOKUP($N1895,'Raw - customers'!$A:$A,'Raw - customers'!$B:$I)</f>
        <v>Katinka Currier</v>
      </c>
      <c r="S1895" t="str">
        <v>Non-binary</v>
      </c>
      <c r="T1895">
        <v>75</v>
      </c>
      <c r="U1895" t="str">
        <v>96 Caitlin HillSuite 366</v>
      </c>
      <c r="V1895">
        <v>9777</v>
      </c>
      <c r="W1895" t="str">
        <v>Smythland</v>
      </c>
      <c r="X1895" t="str">
        <v>South Australia</v>
      </c>
      <c r="Y1895" t="str">
        <v>Australia</v>
      </c>
      <c r="Z1895">
        <v>3</v>
      </c>
      <c r="AA1895" s="3" t="str">
        <f t="shared" si="59"/>
        <v>0 to 10</v>
      </c>
      <c r="AP1895" s="6">
        <v>75</v>
      </c>
      <c r="AQ1895" s="6" t="s">
        <v>1345</v>
      </c>
    </row>
    <row r="1896" spans="1:43" x14ac:dyDescent="0.25">
      <c r="A1896">
        <v>1894</v>
      </c>
      <c r="B1896">
        <v>380</v>
      </c>
      <c r="C1896">
        <v>49</v>
      </c>
      <c r="D1896">
        <v>104</v>
      </c>
      <c r="E1896">
        <v>2</v>
      </c>
      <c r="F1896">
        <v>208</v>
      </c>
      <c r="G1896" t="str">
        <f>VLOOKUP($C1896,'Raw-products'!$A$2:$H$1261,MATCH(G$1,'Raw-products'!$A$1:$H$1,0))</f>
        <v>Shirt</v>
      </c>
      <c r="H1896" t="str">
        <f>VLOOKUP($C1896,'Raw-products'!$A$2:$H$1261,MATCH(H$1,'Raw-products'!$A$1:$H$1,0))</f>
        <v>Dress</v>
      </c>
      <c r="I1896" t="str">
        <f>VLOOKUP($C1896,'Raw-products'!$A$2:$H$1261,MATCH(I$1,'Raw-products'!$A$1:$H$1,0))</f>
        <v>XL</v>
      </c>
      <c r="J1896" t="str">
        <f>VLOOKUP($C1896,'Raw-products'!$A$2:$H$1261,MATCH(J$1,'Raw-products'!$A$1:$H$1,0))</f>
        <v>yellow</v>
      </c>
      <c r="K1896">
        <f>VLOOKUP($C1896,'Raw-products'!$A$2:$H$1261,MATCH(K$1,'Raw-products'!$A$1:$H$1,0))</f>
        <v>119</v>
      </c>
      <c r="L1896">
        <f>VLOOKUP($C1896,'Raw-products'!$A$2:$H$1261,MATCH(L$1,'Raw-products'!$A$1:$H$1,0))</f>
        <v>75</v>
      </c>
      <c r="M1896" s="5">
        <f t="shared" si="58"/>
        <v>8925</v>
      </c>
      <c r="N1896" cm="1">
        <f t="array" ref="N1896:Q1896">_xlfn.XLOOKUP($B1896,'Raw -orders'!$A:$A,'Raw -orders'!$B:$E)</f>
        <v>75</v>
      </c>
      <c r="O1896">
        <v>13269</v>
      </c>
      <c r="P1896" s="1">
        <v>44277</v>
      </c>
      <c r="Q1896" s="1">
        <v>44283</v>
      </c>
      <c r="R1896" t="str" cm="1">
        <f t="array" ref="R1896:Y1896">_xlfn.XLOOKUP($N1896,'Raw - customers'!$A:$A,'Raw - customers'!$B:$I)</f>
        <v>Katinka Currier</v>
      </c>
      <c r="S1896" t="str">
        <v>Non-binary</v>
      </c>
      <c r="T1896">
        <v>75</v>
      </c>
      <c r="U1896" t="str">
        <v>96 Caitlin HillSuite 366</v>
      </c>
      <c r="V1896">
        <v>9777</v>
      </c>
      <c r="W1896" t="str">
        <v>Smythland</v>
      </c>
      <c r="X1896" t="str">
        <v>South Australia</v>
      </c>
      <c r="Y1896" t="str">
        <v>Australia</v>
      </c>
      <c r="Z1896">
        <v>3</v>
      </c>
      <c r="AA1896" s="3" t="str">
        <f t="shared" si="59"/>
        <v>0 to 10</v>
      </c>
      <c r="AP1896" s="6">
        <v>75</v>
      </c>
      <c r="AQ1896" s="6" t="s">
        <v>1345</v>
      </c>
    </row>
    <row r="1897" spans="1:43" x14ac:dyDescent="0.25">
      <c r="A1897">
        <v>1895</v>
      </c>
      <c r="B1897">
        <v>380</v>
      </c>
      <c r="C1897">
        <v>182</v>
      </c>
      <c r="D1897">
        <v>98</v>
      </c>
      <c r="E1897">
        <v>3</v>
      </c>
      <c r="F1897">
        <v>294</v>
      </c>
      <c r="G1897" t="str">
        <f>VLOOKUP($C1897,'Raw-products'!$A$2:$H$1261,MATCH(G$1,'Raw-products'!$A$1:$H$1,0))</f>
        <v>Shirt</v>
      </c>
      <c r="H1897" t="str">
        <f>VLOOKUP($C1897,'Raw-products'!$A$2:$H$1261,MATCH(H$1,'Raw-products'!$A$1:$H$1,0))</f>
        <v>Camp Collared</v>
      </c>
      <c r="I1897" t="str">
        <f>VLOOKUP($C1897,'Raw-products'!$A$2:$H$1261,MATCH(I$1,'Raw-products'!$A$1:$H$1,0))</f>
        <v>M</v>
      </c>
      <c r="J1897" t="str">
        <f>VLOOKUP($C1897,'Raw-products'!$A$2:$H$1261,MATCH(J$1,'Raw-products'!$A$1:$H$1,0))</f>
        <v>orange</v>
      </c>
      <c r="K1897">
        <f>VLOOKUP($C1897,'Raw-products'!$A$2:$H$1261,MATCH(K$1,'Raw-products'!$A$1:$H$1,0))</f>
        <v>112</v>
      </c>
      <c r="L1897">
        <f>VLOOKUP($C1897,'Raw-products'!$A$2:$H$1261,MATCH(L$1,'Raw-products'!$A$1:$H$1,0))</f>
        <v>65</v>
      </c>
      <c r="M1897" s="5">
        <f t="shared" si="58"/>
        <v>7280</v>
      </c>
      <c r="N1897" cm="1">
        <f t="array" ref="N1897:Q1897">_xlfn.XLOOKUP($B1897,'Raw -orders'!$A:$A,'Raw -orders'!$B:$E)</f>
        <v>75</v>
      </c>
      <c r="O1897">
        <v>13269</v>
      </c>
      <c r="P1897" s="1">
        <v>44277</v>
      </c>
      <c r="Q1897" s="1">
        <v>44283</v>
      </c>
      <c r="R1897" t="str" cm="1">
        <f t="array" ref="R1897:Y1897">_xlfn.XLOOKUP($N1897,'Raw - customers'!$A:$A,'Raw - customers'!$B:$I)</f>
        <v>Katinka Currier</v>
      </c>
      <c r="S1897" t="str">
        <v>Non-binary</v>
      </c>
      <c r="T1897">
        <v>75</v>
      </c>
      <c r="U1897" t="str">
        <v>96 Caitlin HillSuite 366</v>
      </c>
      <c r="V1897">
        <v>9777</v>
      </c>
      <c r="W1897" t="str">
        <v>Smythland</v>
      </c>
      <c r="X1897" t="str">
        <v>South Australia</v>
      </c>
      <c r="Y1897" t="str">
        <v>Australia</v>
      </c>
      <c r="Z1897">
        <v>3</v>
      </c>
      <c r="AA1897" s="3" t="str">
        <f t="shared" si="59"/>
        <v>0 to 10</v>
      </c>
      <c r="AP1897" s="6">
        <v>75</v>
      </c>
      <c r="AQ1897" s="6" t="s">
        <v>1345</v>
      </c>
    </row>
    <row r="1898" spans="1:43" x14ac:dyDescent="0.25">
      <c r="A1898">
        <v>1896</v>
      </c>
      <c r="B1898">
        <v>380</v>
      </c>
      <c r="C1898">
        <v>1256</v>
      </c>
      <c r="D1898">
        <v>112</v>
      </c>
      <c r="E1898">
        <v>2</v>
      </c>
      <c r="F1898">
        <v>224</v>
      </c>
      <c r="G1898" t="str">
        <f>VLOOKUP($C1898,'Raw-products'!$A$2:$H$1261,MATCH(G$1,'Raw-products'!$A$1:$H$1,0))</f>
        <v>Trousers</v>
      </c>
      <c r="H1898" t="str">
        <f>VLOOKUP($C1898,'Raw-products'!$A$2:$H$1261,MATCH(H$1,'Raw-products'!$A$1:$H$1,0))</f>
        <v>Tracksuit Bottoms</v>
      </c>
      <c r="I1898" t="str">
        <f>VLOOKUP($C1898,'Raw-products'!$A$2:$H$1261,MATCH(I$1,'Raw-products'!$A$1:$H$1,0))</f>
        <v>S</v>
      </c>
      <c r="J1898" t="str">
        <f>VLOOKUP($C1898,'Raw-products'!$A$2:$H$1261,MATCH(J$1,'Raw-products'!$A$1:$H$1,0))</f>
        <v>violet</v>
      </c>
      <c r="K1898">
        <f>VLOOKUP($C1898,'Raw-products'!$A$2:$H$1261,MATCH(K$1,'Raw-products'!$A$1:$H$1,0))</f>
        <v>91</v>
      </c>
      <c r="L1898">
        <f>VLOOKUP($C1898,'Raw-products'!$A$2:$H$1261,MATCH(L$1,'Raw-products'!$A$1:$H$1,0))</f>
        <v>48</v>
      </c>
      <c r="M1898" s="5">
        <f t="shared" si="58"/>
        <v>4368</v>
      </c>
      <c r="N1898" cm="1">
        <f t="array" ref="N1898:Q1898">_xlfn.XLOOKUP($B1898,'Raw -orders'!$A:$A,'Raw -orders'!$B:$E)</f>
        <v>75</v>
      </c>
      <c r="O1898">
        <v>13269</v>
      </c>
      <c r="P1898" s="1">
        <v>44277</v>
      </c>
      <c r="Q1898" s="1">
        <v>44283</v>
      </c>
      <c r="R1898" t="str" cm="1">
        <f t="array" ref="R1898:Y1898">_xlfn.XLOOKUP($N1898,'Raw - customers'!$A:$A,'Raw - customers'!$B:$I)</f>
        <v>Katinka Currier</v>
      </c>
      <c r="S1898" t="str">
        <v>Non-binary</v>
      </c>
      <c r="T1898">
        <v>75</v>
      </c>
      <c r="U1898" t="str">
        <v>96 Caitlin HillSuite 366</v>
      </c>
      <c r="V1898">
        <v>9777</v>
      </c>
      <c r="W1898" t="str">
        <v>Smythland</v>
      </c>
      <c r="X1898" t="str">
        <v>South Australia</v>
      </c>
      <c r="Y1898" t="str">
        <v>Australia</v>
      </c>
      <c r="Z1898">
        <v>3</v>
      </c>
      <c r="AA1898" s="3" t="str">
        <f t="shared" si="59"/>
        <v>0 to 10</v>
      </c>
      <c r="AP1898" s="6">
        <v>75</v>
      </c>
      <c r="AQ1898" s="6" t="s">
        <v>1345</v>
      </c>
    </row>
    <row r="1899" spans="1:43" x14ac:dyDescent="0.25">
      <c r="A1899">
        <v>1897</v>
      </c>
      <c r="B1899">
        <v>380</v>
      </c>
      <c r="C1899">
        <v>522</v>
      </c>
      <c r="D1899">
        <v>102</v>
      </c>
      <c r="E1899">
        <v>1</v>
      </c>
      <c r="F1899">
        <v>102</v>
      </c>
      <c r="G1899" t="str">
        <f>VLOOKUP($C1899,'Raw-products'!$A$2:$H$1261,MATCH(G$1,'Raw-products'!$A$1:$H$1,0))</f>
        <v>Jacket</v>
      </c>
      <c r="H1899" t="str">
        <f>VLOOKUP($C1899,'Raw-products'!$A$2:$H$1261,MATCH(H$1,'Raw-products'!$A$1:$H$1,0))</f>
        <v>Windbreaker</v>
      </c>
      <c r="I1899" t="str">
        <f>VLOOKUP($C1899,'Raw-products'!$A$2:$H$1261,MATCH(I$1,'Raw-products'!$A$1:$H$1,0))</f>
        <v>M</v>
      </c>
      <c r="J1899" t="str">
        <f>VLOOKUP($C1899,'Raw-products'!$A$2:$H$1261,MATCH(J$1,'Raw-products'!$A$1:$H$1,0))</f>
        <v>violet</v>
      </c>
      <c r="K1899">
        <f>VLOOKUP($C1899,'Raw-products'!$A$2:$H$1261,MATCH(K$1,'Raw-products'!$A$1:$H$1,0))</f>
        <v>109</v>
      </c>
      <c r="L1899">
        <f>VLOOKUP($C1899,'Raw-products'!$A$2:$H$1261,MATCH(L$1,'Raw-products'!$A$1:$H$1,0))</f>
        <v>64</v>
      </c>
      <c r="M1899" s="5">
        <f t="shared" si="58"/>
        <v>6976</v>
      </c>
      <c r="N1899" cm="1">
        <f t="array" ref="N1899:Q1899">_xlfn.XLOOKUP($B1899,'Raw -orders'!$A:$A,'Raw -orders'!$B:$E)</f>
        <v>75</v>
      </c>
      <c r="O1899">
        <v>13269</v>
      </c>
      <c r="P1899" s="1">
        <v>44277</v>
      </c>
      <c r="Q1899" s="1">
        <v>44283</v>
      </c>
      <c r="R1899" t="str" cm="1">
        <f t="array" ref="R1899:Y1899">_xlfn.XLOOKUP($N1899,'Raw - customers'!$A:$A,'Raw - customers'!$B:$I)</f>
        <v>Katinka Currier</v>
      </c>
      <c r="S1899" t="str">
        <v>Non-binary</v>
      </c>
      <c r="T1899">
        <v>75</v>
      </c>
      <c r="U1899" t="str">
        <v>96 Caitlin HillSuite 366</v>
      </c>
      <c r="V1899">
        <v>9777</v>
      </c>
      <c r="W1899" t="str">
        <v>Smythland</v>
      </c>
      <c r="X1899" t="str">
        <v>South Australia</v>
      </c>
      <c r="Y1899" t="str">
        <v>Australia</v>
      </c>
      <c r="Z1899">
        <v>3</v>
      </c>
      <c r="AA1899" s="3" t="str">
        <f t="shared" si="59"/>
        <v>0 to 10</v>
      </c>
      <c r="AP1899" s="6">
        <v>75</v>
      </c>
      <c r="AQ1899" s="6" t="s">
        <v>1345</v>
      </c>
    </row>
    <row r="1900" spans="1:43" x14ac:dyDescent="0.25">
      <c r="A1900">
        <v>1898</v>
      </c>
      <c r="B1900">
        <v>380</v>
      </c>
      <c r="C1900">
        <v>616</v>
      </c>
      <c r="D1900">
        <v>112</v>
      </c>
      <c r="E1900">
        <v>2</v>
      </c>
      <c r="F1900">
        <v>224</v>
      </c>
      <c r="G1900" t="str">
        <f>VLOOKUP($C1900,'Raw-products'!$A$2:$H$1261,MATCH(G$1,'Raw-products'!$A$1:$H$1,0))</f>
        <v>Jacket</v>
      </c>
      <c r="H1900" t="str">
        <f>VLOOKUP($C1900,'Raw-products'!$A$2:$H$1261,MATCH(H$1,'Raw-products'!$A$1:$H$1,0))</f>
        <v>Cardigan</v>
      </c>
      <c r="I1900" t="str">
        <f>VLOOKUP($C1900,'Raw-products'!$A$2:$H$1261,MATCH(I$1,'Raw-products'!$A$1:$H$1,0))</f>
        <v>S</v>
      </c>
      <c r="J1900" t="str">
        <f>VLOOKUP($C1900,'Raw-products'!$A$2:$H$1261,MATCH(J$1,'Raw-products'!$A$1:$H$1,0))</f>
        <v>blue</v>
      </c>
      <c r="K1900">
        <f>VLOOKUP($C1900,'Raw-products'!$A$2:$H$1261,MATCH(K$1,'Raw-products'!$A$1:$H$1,0))</f>
        <v>118</v>
      </c>
      <c r="L1900">
        <f>VLOOKUP($C1900,'Raw-products'!$A$2:$H$1261,MATCH(L$1,'Raw-products'!$A$1:$H$1,0))</f>
        <v>53</v>
      </c>
      <c r="M1900" s="5">
        <f t="shared" si="58"/>
        <v>6254</v>
      </c>
      <c r="N1900" cm="1">
        <f t="array" ref="N1900:Q1900">_xlfn.XLOOKUP($B1900,'Raw -orders'!$A:$A,'Raw -orders'!$B:$E)</f>
        <v>75</v>
      </c>
      <c r="O1900">
        <v>13269</v>
      </c>
      <c r="P1900" s="1">
        <v>44277</v>
      </c>
      <c r="Q1900" s="1">
        <v>44283</v>
      </c>
      <c r="R1900" t="str" cm="1">
        <f t="array" ref="R1900:Y1900">_xlfn.XLOOKUP($N1900,'Raw - customers'!$A:$A,'Raw - customers'!$B:$I)</f>
        <v>Katinka Currier</v>
      </c>
      <c r="S1900" t="str">
        <v>Non-binary</v>
      </c>
      <c r="T1900">
        <v>75</v>
      </c>
      <c r="U1900" t="str">
        <v>96 Caitlin HillSuite 366</v>
      </c>
      <c r="V1900">
        <v>9777</v>
      </c>
      <c r="W1900" t="str">
        <v>Smythland</v>
      </c>
      <c r="X1900" t="str">
        <v>South Australia</v>
      </c>
      <c r="Y1900" t="str">
        <v>Australia</v>
      </c>
      <c r="Z1900">
        <v>3</v>
      </c>
      <c r="AA1900" s="3" t="str">
        <f t="shared" si="59"/>
        <v>0 to 10</v>
      </c>
      <c r="AP1900" s="6">
        <v>75</v>
      </c>
      <c r="AQ1900" s="6" t="s">
        <v>1345</v>
      </c>
    </row>
    <row r="1901" spans="1:43" x14ac:dyDescent="0.25">
      <c r="A1901">
        <v>1899</v>
      </c>
      <c r="B1901">
        <v>381</v>
      </c>
      <c r="C1901">
        <v>842</v>
      </c>
      <c r="D1901">
        <v>113</v>
      </c>
      <c r="E1901">
        <v>3</v>
      </c>
      <c r="F1901">
        <v>339</v>
      </c>
      <c r="G1901" t="str">
        <f>VLOOKUP($C1901,'Raw-products'!$A$2:$H$1261,MATCH(G$1,'Raw-products'!$A$1:$H$1,0))</f>
        <v>Trousers</v>
      </c>
      <c r="H1901" t="str">
        <f>VLOOKUP($C1901,'Raw-products'!$A$2:$H$1261,MATCH(H$1,'Raw-products'!$A$1:$H$1,0))</f>
        <v>Chinos</v>
      </c>
      <c r="I1901" t="str">
        <f>VLOOKUP($C1901,'Raw-products'!$A$2:$H$1261,MATCH(I$1,'Raw-products'!$A$1:$H$1,0))</f>
        <v>M</v>
      </c>
      <c r="J1901" t="str">
        <f>VLOOKUP($C1901,'Raw-products'!$A$2:$H$1261,MATCH(J$1,'Raw-products'!$A$1:$H$1,0))</f>
        <v>red</v>
      </c>
      <c r="K1901">
        <f>VLOOKUP($C1901,'Raw-products'!$A$2:$H$1261,MATCH(K$1,'Raw-products'!$A$1:$H$1,0))</f>
        <v>100</v>
      </c>
      <c r="L1901">
        <f>VLOOKUP($C1901,'Raw-products'!$A$2:$H$1261,MATCH(L$1,'Raw-products'!$A$1:$H$1,0))</f>
        <v>54</v>
      </c>
      <c r="M1901" s="5">
        <f t="shared" si="58"/>
        <v>5400</v>
      </c>
      <c r="N1901" cm="1">
        <f t="array" ref="N1901:Q1901">_xlfn.XLOOKUP($B1901,'Raw -orders'!$A:$A,'Raw -orders'!$B:$E)</f>
        <v>258</v>
      </c>
      <c r="O1901">
        <v>36550</v>
      </c>
      <c r="P1901" s="1">
        <v>44297</v>
      </c>
      <c r="Q1901" s="1">
        <v>44319</v>
      </c>
      <c r="R1901" t="str" cm="1">
        <f t="array" ref="R1901:Y1901">_xlfn.XLOOKUP($N1901,'Raw - customers'!$A:$A,'Raw - customers'!$B:$I)</f>
        <v>Mira Heinonen</v>
      </c>
      <c r="S1901" t="str">
        <v>Female</v>
      </c>
      <c r="T1901">
        <v>62</v>
      </c>
      <c r="U1901" t="str">
        <v>2719 Dietrich KnollApt. 175</v>
      </c>
      <c r="V1901">
        <v>1252</v>
      </c>
      <c r="W1901" t="str">
        <v>South Declan</v>
      </c>
      <c r="X1901" t="str">
        <v>Queensland</v>
      </c>
      <c r="Y1901" t="str">
        <v>Australia</v>
      </c>
      <c r="Z1901">
        <v>4</v>
      </c>
      <c r="AA1901" s="3" t="str">
        <f t="shared" si="59"/>
        <v>20 to 30</v>
      </c>
      <c r="AP1901" s="6">
        <v>258</v>
      </c>
      <c r="AQ1901" s="6" t="s">
        <v>1355</v>
      </c>
    </row>
    <row r="1902" spans="1:43" x14ac:dyDescent="0.25">
      <c r="A1902">
        <v>1900</v>
      </c>
      <c r="B1902">
        <v>381</v>
      </c>
      <c r="C1902">
        <v>440</v>
      </c>
      <c r="D1902">
        <v>107</v>
      </c>
      <c r="E1902">
        <v>3</v>
      </c>
      <c r="F1902">
        <v>321</v>
      </c>
      <c r="G1902" t="str">
        <f>VLOOKUP($C1902,'Raw-products'!$A$2:$H$1261,MATCH(G$1,'Raw-products'!$A$1:$H$1,0))</f>
        <v>Jacket</v>
      </c>
      <c r="H1902" t="str">
        <f>VLOOKUP($C1902,'Raw-products'!$A$2:$H$1261,MATCH(H$1,'Raw-products'!$A$1:$H$1,0))</f>
        <v>Denim</v>
      </c>
      <c r="I1902" t="str">
        <f>VLOOKUP($C1902,'Raw-products'!$A$2:$H$1261,MATCH(I$1,'Raw-products'!$A$1:$H$1,0))</f>
        <v>XS</v>
      </c>
      <c r="J1902" t="str">
        <f>VLOOKUP($C1902,'Raw-products'!$A$2:$H$1261,MATCH(J$1,'Raw-products'!$A$1:$H$1,0))</f>
        <v>blue</v>
      </c>
      <c r="K1902">
        <f>VLOOKUP($C1902,'Raw-products'!$A$2:$H$1261,MATCH(K$1,'Raw-products'!$A$1:$H$1,0))</f>
        <v>92</v>
      </c>
      <c r="L1902">
        <f>VLOOKUP($C1902,'Raw-products'!$A$2:$H$1261,MATCH(L$1,'Raw-products'!$A$1:$H$1,0))</f>
        <v>49</v>
      </c>
      <c r="M1902" s="5">
        <f t="shared" si="58"/>
        <v>4508</v>
      </c>
      <c r="N1902" cm="1">
        <f t="array" ref="N1902:Q1902">_xlfn.XLOOKUP($B1902,'Raw -orders'!$A:$A,'Raw -orders'!$B:$E)</f>
        <v>258</v>
      </c>
      <c r="O1902">
        <v>36550</v>
      </c>
      <c r="P1902" s="1">
        <v>44297</v>
      </c>
      <c r="Q1902" s="1">
        <v>44319</v>
      </c>
      <c r="R1902" t="str" cm="1">
        <f t="array" ref="R1902:Y1902">_xlfn.XLOOKUP($N1902,'Raw - customers'!$A:$A,'Raw - customers'!$B:$I)</f>
        <v>Mira Heinonen</v>
      </c>
      <c r="S1902" t="str">
        <v>Female</v>
      </c>
      <c r="T1902">
        <v>62</v>
      </c>
      <c r="U1902" t="str">
        <v>2719 Dietrich KnollApt. 175</v>
      </c>
      <c r="V1902">
        <v>1252</v>
      </c>
      <c r="W1902" t="str">
        <v>South Declan</v>
      </c>
      <c r="X1902" t="str">
        <v>Queensland</v>
      </c>
      <c r="Y1902" t="str">
        <v>Australia</v>
      </c>
      <c r="Z1902">
        <v>4</v>
      </c>
      <c r="AA1902" s="3" t="str">
        <f t="shared" si="59"/>
        <v>20 to 30</v>
      </c>
      <c r="AP1902" s="6">
        <v>258</v>
      </c>
      <c r="AQ1902" s="6" t="s">
        <v>1355</v>
      </c>
    </row>
    <row r="1903" spans="1:43" x14ac:dyDescent="0.25">
      <c r="A1903">
        <v>1901</v>
      </c>
      <c r="B1903">
        <v>381</v>
      </c>
      <c r="C1903">
        <v>472</v>
      </c>
      <c r="D1903">
        <v>118</v>
      </c>
      <c r="E1903">
        <v>3</v>
      </c>
      <c r="F1903">
        <v>354</v>
      </c>
      <c r="G1903" t="str">
        <f>VLOOKUP($C1903,'Raw-products'!$A$2:$H$1261,MATCH(G$1,'Raw-products'!$A$1:$H$1,0))</f>
        <v>Jacket</v>
      </c>
      <c r="H1903" t="str">
        <f>VLOOKUP($C1903,'Raw-products'!$A$2:$H$1261,MATCH(H$1,'Raw-products'!$A$1:$H$1,0))</f>
        <v>Puffer</v>
      </c>
      <c r="I1903" t="str">
        <f>VLOOKUP($C1903,'Raw-products'!$A$2:$H$1261,MATCH(I$1,'Raw-products'!$A$1:$H$1,0))</f>
        <v>M</v>
      </c>
      <c r="J1903" t="str">
        <f>VLOOKUP($C1903,'Raw-products'!$A$2:$H$1261,MATCH(J$1,'Raw-products'!$A$1:$H$1,0))</f>
        <v>green</v>
      </c>
      <c r="K1903">
        <f>VLOOKUP($C1903,'Raw-products'!$A$2:$H$1261,MATCH(K$1,'Raw-products'!$A$1:$H$1,0))</f>
        <v>110</v>
      </c>
      <c r="L1903">
        <f>VLOOKUP($C1903,'Raw-products'!$A$2:$H$1261,MATCH(L$1,'Raw-products'!$A$1:$H$1,0))</f>
        <v>72</v>
      </c>
      <c r="M1903" s="5">
        <f t="shared" si="58"/>
        <v>7920</v>
      </c>
      <c r="N1903" cm="1">
        <f t="array" ref="N1903:Q1903">_xlfn.XLOOKUP($B1903,'Raw -orders'!$A:$A,'Raw -orders'!$B:$E)</f>
        <v>258</v>
      </c>
      <c r="O1903">
        <v>36550</v>
      </c>
      <c r="P1903" s="1">
        <v>44297</v>
      </c>
      <c r="Q1903" s="1">
        <v>44319</v>
      </c>
      <c r="R1903" t="str" cm="1">
        <f t="array" ref="R1903:Y1903">_xlfn.XLOOKUP($N1903,'Raw - customers'!$A:$A,'Raw - customers'!$B:$I)</f>
        <v>Mira Heinonen</v>
      </c>
      <c r="S1903" t="str">
        <v>Female</v>
      </c>
      <c r="T1903">
        <v>62</v>
      </c>
      <c r="U1903" t="str">
        <v>2719 Dietrich KnollApt. 175</v>
      </c>
      <c r="V1903">
        <v>1252</v>
      </c>
      <c r="W1903" t="str">
        <v>South Declan</v>
      </c>
      <c r="X1903" t="str">
        <v>Queensland</v>
      </c>
      <c r="Y1903" t="str">
        <v>Australia</v>
      </c>
      <c r="Z1903">
        <v>4</v>
      </c>
      <c r="AA1903" s="3" t="str">
        <f t="shared" si="59"/>
        <v>20 to 30</v>
      </c>
      <c r="AP1903" s="6">
        <v>258</v>
      </c>
      <c r="AQ1903" s="6" t="s">
        <v>1355</v>
      </c>
    </row>
    <row r="1904" spans="1:43" x14ac:dyDescent="0.25">
      <c r="A1904">
        <v>1902</v>
      </c>
      <c r="B1904">
        <v>381</v>
      </c>
      <c r="C1904">
        <v>1218</v>
      </c>
      <c r="D1904">
        <v>105</v>
      </c>
      <c r="E1904">
        <v>3</v>
      </c>
      <c r="F1904">
        <v>315</v>
      </c>
      <c r="G1904" t="str">
        <f>VLOOKUP($C1904,'Raw-products'!$A$2:$H$1261,MATCH(G$1,'Raw-products'!$A$1:$H$1,0))</f>
        <v>Trousers</v>
      </c>
      <c r="H1904" t="str">
        <f>VLOOKUP($C1904,'Raw-products'!$A$2:$H$1261,MATCH(H$1,'Raw-products'!$A$1:$H$1,0))</f>
        <v>Pleated</v>
      </c>
      <c r="I1904" t="str">
        <f>VLOOKUP($C1904,'Raw-products'!$A$2:$H$1261,MATCH(I$1,'Raw-products'!$A$1:$H$1,0))</f>
        <v>L</v>
      </c>
      <c r="J1904" t="str">
        <f>VLOOKUP($C1904,'Raw-products'!$A$2:$H$1261,MATCH(J$1,'Raw-products'!$A$1:$H$1,0))</f>
        <v>indigo</v>
      </c>
      <c r="K1904">
        <f>VLOOKUP($C1904,'Raw-products'!$A$2:$H$1261,MATCH(K$1,'Raw-products'!$A$1:$H$1,0))</f>
        <v>90</v>
      </c>
      <c r="L1904">
        <f>VLOOKUP($C1904,'Raw-products'!$A$2:$H$1261,MATCH(L$1,'Raw-products'!$A$1:$H$1,0))</f>
        <v>73</v>
      </c>
      <c r="M1904" s="5">
        <f t="shared" si="58"/>
        <v>6570</v>
      </c>
      <c r="N1904" cm="1">
        <f t="array" ref="N1904:Q1904">_xlfn.XLOOKUP($B1904,'Raw -orders'!$A:$A,'Raw -orders'!$B:$E)</f>
        <v>258</v>
      </c>
      <c r="O1904">
        <v>36550</v>
      </c>
      <c r="P1904" s="1">
        <v>44297</v>
      </c>
      <c r="Q1904" s="1">
        <v>44319</v>
      </c>
      <c r="R1904" t="str" cm="1">
        <f t="array" ref="R1904:Y1904">_xlfn.XLOOKUP($N1904,'Raw - customers'!$A:$A,'Raw - customers'!$B:$I)</f>
        <v>Mira Heinonen</v>
      </c>
      <c r="S1904" t="str">
        <v>Female</v>
      </c>
      <c r="T1904">
        <v>62</v>
      </c>
      <c r="U1904" t="str">
        <v>2719 Dietrich KnollApt. 175</v>
      </c>
      <c r="V1904">
        <v>1252</v>
      </c>
      <c r="W1904" t="str">
        <v>South Declan</v>
      </c>
      <c r="X1904" t="str">
        <v>Queensland</v>
      </c>
      <c r="Y1904" t="str">
        <v>Australia</v>
      </c>
      <c r="Z1904">
        <v>4</v>
      </c>
      <c r="AA1904" s="3" t="str">
        <f t="shared" si="59"/>
        <v>20 to 30</v>
      </c>
      <c r="AP1904" s="6">
        <v>258</v>
      </c>
      <c r="AQ1904" s="6" t="s">
        <v>1355</v>
      </c>
    </row>
    <row r="1905" spans="1:43" x14ac:dyDescent="0.25">
      <c r="A1905">
        <v>1903</v>
      </c>
      <c r="B1905">
        <v>381</v>
      </c>
      <c r="C1905">
        <v>703</v>
      </c>
      <c r="D1905">
        <v>119</v>
      </c>
      <c r="E1905">
        <v>3</v>
      </c>
      <c r="F1905">
        <v>357</v>
      </c>
      <c r="G1905" t="str">
        <f>VLOOKUP($C1905,'Raw-products'!$A$2:$H$1261,MATCH(G$1,'Raw-products'!$A$1:$H$1,0))</f>
        <v>Jacket</v>
      </c>
      <c r="H1905" t="str">
        <f>VLOOKUP($C1905,'Raw-products'!$A$2:$H$1261,MATCH(H$1,'Raw-products'!$A$1:$H$1,0))</f>
        <v>Trench Coat</v>
      </c>
      <c r="I1905" t="str">
        <f>VLOOKUP($C1905,'Raw-products'!$A$2:$H$1261,MATCH(I$1,'Raw-products'!$A$1:$H$1,0))</f>
        <v>L</v>
      </c>
      <c r="J1905" t="str">
        <f>VLOOKUP($C1905,'Raw-products'!$A$2:$H$1261,MATCH(J$1,'Raw-products'!$A$1:$H$1,0))</f>
        <v>red</v>
      </c>
      <c r="K1905">
        <f>VLOOKUP($C1905,'Raw-products'!$A$2:$H$1261,MATCH(K$1,'Raw-products'!$A$1:$H$1,0))</f>
        <v>112</v>
      </c>
      <c r="L1905">
        <f>VLOOKUP($C1905,'Raw-products'!$A$2:$H$1261,MATCH(L$1,'Raw-products'!$A$1:$H$1,0))</f>
        <v>70</v>
      </c>
      <c r="M1905" s="5">
        <f t="shared" si="58"/>
        <v>7840</v>
      </c>
      <c r="N1905" cm="1">
        <f t="array" ref="N1905:Q1905">_xlfn.XLOOKUP($B1905,'Raw -orders'!$A:$A,'Raw -orders'!$B:$E)</f>
        <v>258</v>
      </c>
      <c r="O1905">
        <v>36550</v>
      </c>
      <c r="P1905" s="1">
        <v>44297</v>
      </c>
      <c r="Q1905" s="1">
        <v>44319</v>
      </c>
      <c r="R1905" t="str" cm="1">
        <f t="array" ref="R1905:Y1905">_xlfn.XLOOKUP($N1905,'Raw - customers'!$A:$A,'Raw - customers'!$B:$I)</f>
        <v>Mira Heinonen</v>
      </c>
      <c r="S1905" t="str">
        <v>Female</v>
      </c>
      <c r="T1905">
        <v>62</v>
      </c>
      <c r="U1905" t="str">
        <v>2719 Dietrich KnollApt. 175</v>
      </c>
      <c r="V1905">
        <v>1252</v>
      </c>
      <c r="W1905" t="str">
        <v>South Declan</v>
      </c>
      <c r="X1905" t="str">
        <v>Queensland</v>
      </c>
      <c r="Y1905" t="str">
        <v>Australia</v>
      </c>
      <c r="Z1905">
        <v>4</v>
      </c>
      <c r="AA1905" s="3" t="str">
        <f t="shared" si="59"/>
        <v>20 to 30</v>
      </c>
      <c r="AP1905" s="6">
        <v>258</v>
      </c>
      <c r="AQ1905" s="6" t="s">
        <v>1355</v>
      </c>
    </row>
    <row r="1906" spans="1:43" x14ac:dyDescent="0.25">
      <c r="A1906">
        <v>1904</v>
      </c>
      <c r="B1906">
        <v>381</v>
      </c>
      <c r="C1906">
        <v>1079</v>
      </c>
      <c r="D1906">
        <v>93</v>
      </c>
      <c r="E1906">
        <v>2</v>
      </c>
      <c r="F1906">
        <v>186</v>
      </c>
      <c r="G1906" t="str">
        <f>VLOOKUP($C1906,'Raw-products'!$A$2:$H$1261,MATCH(G$1,'Raw-products'!$A$1:$H$1,0))</f>
        <v>Trousers</v>
      </c>
      <c r="H1906" t="str">
        <f>VLOOKUP($C1906,'Raw-products'!$A$2:$H$1261,MATCH(H$1,'Raw-products'!$A$1:$H$1,0))</f>
        <v>Joggers</v>
      </c>
      <c r="I1906" t="str">
        <f>VLOOKUP($C1906,'Raw-products'!$A$2:$H$1261,MATCH(I$1,'Raw-products'!$A$1:$H$1,0))</f>
        <v>XL</v>
      </c>
      <c r="J1906" t="str">
        <f>VLOOKUP($C1906,'Raw-products'!$A$2:$H$1261,MATCH(J$1,'Raw-products'!$A$1:$H$1,0))</f>
        <v>indigo</v>
      </c>
      <c r="K1906">
        <f>VLOOKUP($C1906,'Raw-products'!$A$2:$H$1261,MATCH(K$1,'Raw-products'!$A$1:$H$1,0))</f>
        <v>94</v>
      </c>
      <c r="L1906">
        <f>VLOOKUP($C1906,'Raw-products'!$A$2:$H$1261,MATCH(L$1,'Raw-products'!$A$1:$H$1,0))</f>
        <v>66</v>
      </c>
      <c r="M1906" s="5">
        <f t="shared" si="58"/>
        <v>6204</v>
      </c>
      <c r="N1906" cm="1">
        <f t="array" ref="N1906:Q1906">_xlfn.XLOOKUP($B1906,'Raw -orders'!$A:$A,'Raw -orders'!$B:$E)</f>
        <v>258</v>
      </c>
      <c r="O1906">
        <v>36550</v>
      </c>
      <c r="P1906" s="1">
        <v>44297</v>
      </c>
      <c r="Q1906" s="1">
        <v>44319</v>
      </c>
      <c r="R1906" t="str" cm="1">
        <f t="array" ref="R1906:Y1906">_xlfn.XLOOKUP($N1906,'Raw - customers'!$A:$A,'Raw - customers'!$B:$I)</f>
        <v>Mira Heinonen</v>
      </c>
      <c r="S1906" t="str">
        <v>Female</v>
      </c>
      <c r="T1906">
        <v>62</v>
      </c>
      <c r="U1906" t="str">
        <v>2719 Dietrich KnollApt. 175</v>
      </c>
      <c r="V1906">
        <v>1252</v>
      </c>
      <c r="W1906" t="str">
        <v>South Declan</v>
      </c>
      <c r="X1906" t="str">
        <v>Queensland</v>
      </c>
      <c r="Y1906" t="str">
        <v>Australia</v>
      </c>
      <c r="Z1906">
        <v>4</v>
      </c>
      <c r="AA1906" s="3" t="str">
        <f t="shared" si="59"/>
        <v>20 to 30</v>
      </c>
      <c r="AP1906" s="6">
        <v>258</v>
      </c>
      <c r="AQ1906" s="6" t="s">
        <v>1355</v>
      </c>
    </row>
    <row r="1907" spans="1:43" x14ac:dyDescent="0.25">
      <c r="A1907">
        <v>1905</v>
      </c>
      <c r="B1907">
        <v>381</v>
      </c>
      <c r="C1907">
        <v>1114</v>
      </c>
      <c r="D1907">
        <v>115</v>
      </c>
      <c r="E1907">
        <v>3</v>
      </c>
      <c r="F1907">
        <v>345</v>
      </c>
      <c r="G1907" t="str">
        <f>VLOOKUP($C1907,'Raw-products'!$A$2:$H$1261,MATCH(G$1,'Raw-products'!$A$1:$H$1,0))</f>
        <v>Trousers</v>
      </c>
      <c r="H1907" t="str">
        <f>VLOOKUP($C1907,'Raw-products'!$A$2:$H$1261,MATCH(H$1,'Raw-products'!$A$1:$H$1,0))</f>
        <v>Cropped</v>
      </c>
      <c r="I1907" t="str">
        <f>VLOOKUP($C1907,'Raw-products'!$A$2:$H$1261,MATCH(I$1,'Raw-products'!$A$1:$H$1,0))</f>
        <v>XL</v>
      </c>
      <c r="J1907" t="str">
        <f>VLOOKUP($C1907,'Raw-products'!$A$2:$H$1261,MATCH(J$1,'Raw-products'!$A$1:$H$1,0))</f>
        <v>indigo</v>
      </c>
      <c r="K1907">
        <f>VLOOKUP($C1907,'Raw-products'!$A$2:$H$1261,MATCH(K$1,'Raw-products'!$A$1:$H$1,0))</f>
        <v>99</v>
      </c>
      <c r="L1907">
        <f>VLOOKUP($C1907,'Raw-products'!$A$2:$H$1261,MATCH(L$1,'Raw-products'!$A$1:$H$1,0))</f>
        <v>58</v>
      </c>
      <c r="M1907" s="5">
        <f t="shared" si="58"/>
        <v>5742</v>
      </c>
      <c r="N1907" cm="1">
        <f t="array" ref="N1907:Q1907">_xlfn.XLOOKUP($B1907,'Raw -orders'!$A:$A,'Raw -orders'!$B:$E)</f>
        <v>258</v>
      </c>
      <c r="O1907">
        <v>36550</v>
      </c>
      <c r="P1907" s="1">
        <v>44297</v>
      </c>
      <c r="Q1907" s="1">
        <v>44319</v>
      </c>
      <c r="R1907" t="str" cm="1">
        <f t="array" ref="R1907:Y1907">_xlfn.XLOOKUP($N1907,'Raw - customers'!$A:$A,'Raw - customers'!$B:$I)</f>
        <v>Mira Heinonen</v>
      </c>
      <c r="S1907" t="str">
        <v>Female</v>
      </c>
      <c r="T1907">
        <v>62</v>
      </c>
      <c r="U1907" t="str">
        <v>2719 Dietrich KnollApt. 175</v>
      </c>
      <c r="V1907">
        <v>1252</v>
      </c>
      <c r="W1907" t="str">
        <v>South Declan</v>
      </c>
      <c r="X1907" t="str">
        <v>Queensland</v>
      </c>
      <c r="Y1907" t="str">
        <v>Australia</v>
      </c>
      <c r="Z1907">
        <v>4</v>
      </c>
      <c r="AA1907" s="3" t="str">
        <f t="shared" si="59"/>
        <v>20 to 30</v>
      </c>
      <c r="AP1907" s="6">
        <v>258</v>
      </c>
      <c r="AQ1907" s="6" t="s">
        <v>1355</v>
      </c>
    </row>
    <row r="1908" spans="1:43" x14ac:dyDescent="0.25">
      <c r="A1908">
        <v>1906</v>
      </c>
      <c r="B1908">
        <v>382</v>
      </c>
      <c r="C1908">
        <v>971</v>
      </c>
      <c r="D1908">
        <v>97</v>
      </c>
      <c r="E1908">
        <v>2</v>
      </c>
      <c r="F1908">
        <v>194</v>
      </c>
      <c r="G1908" t="str">
        <f>VLOOKUP($C1908,'Raw-products'!$A$2:$H$1261,MATCH(G$1,'Raw-products'!$A$1:$H$1,0))</f>
        <v>Trousers</v>
      </c>
      <c r="H1908" t="str">
        <f>VLOOKUP($C1908,'Raw-products'!$A$2:$H$1261,MATCH(H$1,'Raw-products'!$A$1:$H$1,0))</f>
        <v>Slim-Fit</v>
      </c>
      <c r="I1908" t="str">
        <f>VLOOKUP($C1908,'Raw-products'!$A$2:$H$1261,MATCH(I$1,'Raw-products'!$A$1:$H$1,0))</f>
        <v>S</v>
      </c>
      <c r="J1908" t="str">
        <f>VLOOKUP($C1908,'Raw-products'!$A$2:$H$1261,MATCH(J$1,'Raw-products'!$A$1:$H$1,0))</f>
        <v>indigo</v>
      </c>
      <c r="K1908">
        <f>VLOOKUP($C1908,'Raw-products'!$A$2:$H$1261,MATCH(K$1,'Raw-products'!$A$1:$H$1,0))</f>
        <v>119</v>
      </c>
      <c r="L1908">
        <f>VLOOKUP($C1908,'Raw-products'!$A$2:$H$1261,MATCH(L$1,'Raw-products'!$A$1:$H$1,0))</f>
        <v>41</v>
      </c>
      <c r="M1908" s="5">
        <f t="shared" si="58"/>
        <v>4879</v>
      </c>
      <c r="N1908" cm="1">
        <f t="array" ref="N1908:Q1908">_xlfn.XLOOKUP($B1908,'Raw -orders'!$A:$A,'Raw -orders'!$B:$E)</f>
        <v>791</v>
      </c>
      <c r="O1908">
        <v>24647</v>
      </c>
      <c r="P1908" s="1">
        <v>44320</v>
      </c>
      <c r="Q1908" s="1">
        <v>44331</v>
      </c>
      <c r="R1908" t="str" cm="1">
        <f t="array" ref="R1908:Y1908">_xlfn.XLOOKUP($N1908,'Raw - customers'!$A:$A,'Raw - customers'!$B:$I)</f>
        <v>Jojo Toffanini</v>
      </c>
      <c r="S1908" t="str">
        <v>Agender</v>
      </c>
      <c r="T1908">
        <v>34</v>
      </c>
      <c r="U1908" t="str">
        <v>3285 Kai MewsApt. 727</v>
      </c>
      <c r="V1908">
        <v>8839</v>
      </c>
      <c r="W1908" t="str">
        <v>Elijahshire</v>
      </c>
      <c r="X1908" t="str">
        <v>Queensland</v>
      </c>
      <c r="Y1908" t="str">
        <v>Australia</v>
      </c>
      <c r="Z1908">
        <v>5</v>
      </c>
      <c r="AA1908" s="3" t="str">
        <f t="shared" si="59"/>
        <v>10 to 20</v>
      </c>
      <c r="AP1908" s="6">
        <v>791</v>
      </c>
      <c r="AQ1908" s="6" t="s">
        <v>1355</v>
      </c>
    </row>
    <row r="1909" spans="1:43" x14ac:dyDescent="0.25">
      <c r="A1909">
        <v>1907</v>
      </c>
      <c r="B1909">
        <v>382</v>
      </c>
      <c r="C1909">
        <v>650</v>
      </c>
      <c r="D1909">
        <v>93</v>
      </c>
      <c r="E1909">
        <v>3</v>
      </c>
      <c r="F1909">
        <v>279</v>
      </c>
      <c r="G1909" t="str">
        <f>VLOOKUP($C1909,'Raw-products'!$A$2:$H$1261,MATCH(G$1,'Raw-products'!$A$1:$H$1,0))</f>
        <v>Jacket</v>
      </c>
      <c r="H1909" t="str">
        <f>VLOOKUP($C1909,'Raw-products'!$A$2:$H$1261,MATCH(H$1,'Raw-products'!$A$1:$H$1,0))</f>
        <v>Coach</v>
      </c>
      <c r="I1909" t="str">
        <f>VLOOKUP($C1909,'Raw-products'!$A$2:$H$1261,MATCH(I$1,'Raw-products'!$A$1:$H$1,0))</f>
        <v>XS</v>
      </c>
      <c r="J1909" t="str">
        <f>VLOOKUP($C1909,'Raw-products'!$A$2:$H$1261,MATCH(J$1,'Raw-products'!$A$1:$H$1,0))</f>
        <v>blue</v>
      </c>
      <c r="K1909">
        <f>VLOOKUP($C1909,'Raw-products'!$A$2:$H$1261,MATCH(K$1,'Raw-products'!$A$1:$H$1,0))</f>
        <v>115</v>
      </c>
      <c r="L1909">
        <f>VLOOKUP($C1909,'Raw-products'!$A$2:$H$1261,MATCH(L$1,'Raw-products'!$A$1:$H$1,0))</f>
        <v>51</v>
      </c>
      <c r="M1909" s="5">
        <f t="shared" si="58"/>
        <v>5865</v>
      </c>
      <c r="N1909" cm="1">
        <f t="array" ref="N1909:Q1909">_xlfn.XLOOKUP($B1909,'Raw -orders'!$A:$A,'Raw -orders'!$B:$E)</f>
        <v>791</v>
      </c>
      <c r="O1909">
        <v>24647</v>
      </c>
      <c r="P1909" s="1">
        <v>44320</v>
      </c>
      <c r="Q1909" s="1">
        <v>44331</v>
      </c>
      <c r="R1909" t="str" cm="1">
        <f t="array" ref="R1909:Y1909">_xlfn.XLOOKUP($N1909,'Raw - customers'!$A:$A,'Raw - customers'!$B:$I)</f>
        <v>Jojo Toffanini</v>
      </c>
      <c r="S1909" t="str">
        <v>Agender</v>
      </c>
      <c r="T1909">
        <v>34</v>
      </c>
      <c r="U1909" t="str">
        <v>3285 Kai MewsApt. 727</v>
      </c>
      <c r="V1909">
        <v>8839</v>
      </c>
      <c r="W1909" t="str">
        <v>Elijahshire</v>
      </c>
      <c r="X1909" t="str">
        <v>Queensland</v>
      </c>
      <c r="Y1909" t="str">
        <v>Australia</v>
      </c>
      <c r="Z1909">
        <v>5</v>
      </c>
      <c r="AA1909" s="3" t="str">
        <f t="shared" si="59"/>
        <v>10 to 20</v>
      </c>
      <c r="AP1909" s="6">
        <v>791</v>
      </c>
      <c r="AQ1909" s="6" t="s">
        <v>1355</v>
      </c>
    </row>
    <row r="1910" spans="1:43" x14ac:dyDescent="0.25">
      <c r="A1910">
        <v>1908</v>
      </c>
      <c r="B1910">
        <v>382</v>
      </c>
      <c r="C1910">
        <v>1022</v>
      </c>
      <c r="D1910">
        <v>90</v>
      </c>
      <c r="E1910">
        <v>1</v>
      </c>
      <c r="F1910">
        <v>90</v>
      </c>
      <c r="G1910" t="str">
        <f>VLOOKUP($C1910,'Raw-products'!$A$2:$H$1261,MATCH(G$1,'Raw-products'!$A$1:$H$1,0))</f>
        <v>Trousers</v>
      </c>
      <c r="H1910" t="str">
        <f>VLOOKUP($C1910,'Raw-products'!$A$2:$H$1261,MATCH(H$1,'Raw-products'!$A$1:$H$1,0))</f>
        <v>Relaxed Leg</v>
      </c>
      <c r="I1910" t="str">
        <f>VLOOKUP($C1910,'Raw-products'!$A$2:$H$1261,MATCH(I$1,'Raw-products'!$A$1:$H$1,0))</f>
        <v>M</v>
      </c>
      <c r="J1910" t="str">
        <f>VLOOKUP($C1910,'Raw-products'!$A$2:$H$1261,MATCH(J$1,'Raw-products'!$A$1:$H$1,0))</f>
        <v>orange</v>
      </c>
      <c r="K1910">
        <f>VLOOKUP($C1910,'Raw-products'!$A$2:$H$1261,MATCH(K$1,'Raw-products'!$A$1:$H$1,0))</f>
        <v>95</v>
      </c>
      <c r="L1910">
        <f>VLOOKUP($C1910,'Raw-products'!$A$2:$H$1261,MATCH(L$1,'Raw-products'!$A$1:$H$1,0))</f>
        <v>74</v>
      </c>
      <c r="M1910" s="5">
        <f t="shared" si="58"/>
        <v>7030</v>
      </c>
      <c r="N1910" cm="1">
        <f t="array" ref="N1910:Q1910">_xlfn.XLOOKUP($B1910,'Raw -orders'!$A:$A,'Raw -orders'!$B:$E)</f>
        <v>791</v>
      </c>
      <c r="O1910">
        <v>24647</v>
      </c>
      <c r="P1910" s="1">
        <v>44320</v>
      </c>
      <c r="Q1910" s="1">
        <v>44331</v>
      </c>
      <c r="R1910" t="str" cm="1">
        <f t="array" ref="R1910:Y1910">_xlfn.XLOOKUP($N1910,'Raw - customers'!$A:$A,'Raw - customers'!$B:$I)</f>
        <v>Jojo Toffanini</v>
      </c>
      <c r="S1910" t="str">
        <v>Agender</v>
      </c>
      <c r="T1910">
        <v>34</v>
      </c>
      <c r="U1910" t="str">
        <v>3285 Kai MewsApt. 727</v>
      </c>
      <c r="V1910">
        <v>8839</v>
      </c>
      <c r="W1910" t="str">
        <v>Elijahshire</v>
      </c>
      <c r="X1910" t="str">
        <v>Queensland</v>
      </c>
      <c r="Y1910" t="str">
        <v>Australia</v>
      </c>
      <c r="Z1910">
        <v>5</v>
      </c>
      <c r="AA1910" s="3" t="str">
        <f t="shared" si="59"/>
        <v>10 to 20</v>
      </c>
      <c r="AP1910" s="6">
        <v>791</v>
      </c>
      <c r="AQ1910" s="6" t="s">
        <v>1355</v>
      </c>
    </row>
    <row r="1911" spans="1:43" x14ac:dyDescent="0.25">
      <c r="A1911">
        <v>1909</v>
      </c>
      <c r="B1911">
        <v>382</v>
      </c>
      <c r="C1911">
        <v>894</v>
      </c>
      <c r="D1911">
        <v>94</v>
      </c>
      <c r="E1911">
        <v>1</v>
      </c>
      <c r="F1911">
        <v>94</v>
      </c>
      <c r="G1911" t="str">
        <f>VLOOKUP($C1911,'Raw-products'!$A$2:$H$1261,MATCH(G$1,'Raw-products'!$A$1:$H$1,0))</f>
        <v>Trousers</v>
      </c>
      <c r="H1911" t="str">
        <f>VLOOKUP($C1911,'Raw-products'!$A$2:$H$1261,MATCH(H$1,'Raw-products'!$A$1:$H$1,0))</f>
        <v>Cords</v>
      </c>
      <c r="I1911" t="str">
        <f>VLOOKUP($C1911,'Raw-products'!$A$2:$H$1261,MATCH(I$1,'Raw-products'!$A$1:$H$1,0))</f>
        <v>XL</v>
      </c>
      <c r="J1911" t="str">
        <f>VLOOKUP($C1911,'Raw-products'!$A$2:$H$1261,MATCH(J$1,'Raw-products'!$A$1:$H$1,0))</f>
        <v>green</v>
      </c>
      <c r="K1911">
        <f>VLOOKUP($C1911,'Raw-products'!$A$2:$H$1261,MATCH(K$1,'Raw-products'!$A$1:$H$1,0))</f>
        <v>113</v>
      </c>
      <c r="L1911">
        <f>VLOOKUP($C1911,'Raw-products'!$A$2:$H$1261,MATCH(L$1,'Raw-products'!$A$1:$H$1,0))</f>
        <v>49</v>
      </c>
      <c r="M1911" s="5">
        <f t="shared" si="58"/>
        <v>5537</v>
      </c>
      <c r="N1911" cm="1">
        <f t="array" ref="N1911:Q1911">_xlfn.XLOOKUP($B1911,'Raw -orders'!$A:$A,'Raw -orders'!$B:$E)</f>
        <v>791</v>
      </c>
      <c r="O1911">
        <v>24647</v>
      </c>
      <c r="P1911" s="1">
        <v>44320</v>
      </c>
      <c r="Q1911" s="1">
        <v>44331</v>
      </c>
      <c r="R1911" t="str" cm="1">
        <f t="array" ref="R1911:Y1911">_xlfn.XLOOKUP($N1911,'Raw - customers'!$A:$A,'Raw - customers'!$B:$I)</f>
        <v>Jojo Toffanini</v>
      </c>
      <c r="S1911" t="str">
        <v>Agender</v>
      </c>
      <c r="T1911">
        <v>34</v>
      </c>
      <c r="U1911" t="str">
        <v>3285 Kai MewsApt. 727</v>
      </c>
      <c r="V1911">
        <v>8839</v>
      </c>
      <c r="W1911" t="str">
        <v>Elijahshire</v>
      </c>
      <c r="X1911" t="str">
        <v>Queensland</v>
      </c>
      <c r="Y1911" t="str">
        <v>Australia</v>
      </c>
      <c r="Z1911">
        <v>5</v>
      </c>
      <c r="AA1911" s="3" t="str">
        <f t="shared" si="59"/>
        <v>10 to 20</v>
      </c>
      <c r="AP1911" s="6">
        <v>791</v>
      </c>
      <c r="AQ1911" s="6" t="s">
        <v>1355</v>
      </c>
    </row>
    <row r="1912" spans="1:43" x14ac:dyDescent="0.25">
      <c r="A1912">
        <v>1910</v>
      </c>
      <c r="B1912">
        <v>383</v>
      </c>
      <c r="C1912">
        <v>565</v>
      </c>
      <c r="D1912">
        <v>100</v>
      </c>
      <c r="E1912">
        <v>3</v>
      </c>
      <c r="F1912">
        <v>300</v>
      </c>
      <c r="G1912" t="str">
        <f>VLOOKUP($C1912,'Raw-products'!$A$2:$H$1261,MATCH(G$1,'Raw-products'!$A$1:$H$1,0))</f>
        <v>Jacket</v>
      </c>
      <c r="H1912" t="str">
        <f>VLOOKUP($C1912,'Raw-products'!$A$2:$H$1261,MATCH(H$1,'Raw-products'!$A$1:$H$1,0))</f>
        <v>Bomber</v>
      </c>
      <c r="I1912" t="str">
        <f>VLOOKUP($C1912,'Raw-products'!$A$2:$H$1261,MATCH(I$1,'Raw-products'!$A$1:$H$1,0))</f>
        <v>XS</v>
      </c>
      <c r="J1912" t="str">
        <f>VLOOKUP($C1912,'Raw-products'!$A$2:$H$1261,MATCH(J$1,'Raw-products'!$A$1:$H$1,0))</f>
        <v>orange</v>
      </c>
      <c r="K1912">
        <f>VLOOKUP($C1912,'Raw-products'!$A$2:$H$1261,MATCH(K$1,'Raw-products'!$A$1:$H$1,0))</f>
        <v>90</v>
      </c>
      <c r="L1912">
        <f>VLOOKUP($C1912,'Raw-products'!$A$2:$H$1261,MATCH(L$1,'Raw-products'!$A$1:$H$1,0))</f>
        <v>80</v>
      </c>
      <c r="M1912" s="5">
        <f t="shared" si="58"/>
        <v>7200</v>
      </c>
      <c r="N1912" cm="1">
        <f t="array" ref="N1912:Q1912">_xlfn.XLOOKUP($B1912,'Raw -orders'!$A:$A,'Raw -orders'!$B:$E)</f>
        <v>469</v>
      </c>
      <c r="O1912">
        <v>36564</v>
      </c>
      <c r="P1912" s="1">
        <v>44447</v>
      </c>
      <c r="Q1912" s="1">
        <v>44453</v>
      </c>
      <c r="R1912" t="str" cm="1">
        <f t="array" ref="R1912:Y1912">_xlfn.XLOOKUP($N1912,'Raw - customers'!$A:$A,'Raw - customers'!$B:$I)</f>
        <v>Faber Purcell</v>
      </c>
      <c r="S1912" t="str">
        <v>Female</v>
      </c>
      <c r="T1912">
        <v>78</v>
      </c>
      <c r="U1912" t="str">
        <v>783 Olivia CrescentSuite 877</v>
      </c>
      <c r="V1912">
        <v>5011</v>
      </c>
      <c r="W1912" t="str">
        <v>Andrewborough</v>
      </c>
      <c r="X1912" t="str">
        <v>New South Wales</v>
      </c>
      <c r="Y1912" t="str">
        <v>Australia</v>
      </c>
      <c r="Z1912">
        <v>9</v>
      </c>
      <c r="AA1912" s="3" t="str">
        <f t="shared" si="59"/>
        <v>0 to 10</v>
      </c>
      <c r="AP1912" s="6">
        <v>469</v>
      </c>
      <c r="AQ1912" s="6" t="s">
        <v>1362</v>
      </c>
    </row>
    <row r="1913" spans="1:43" x14ac:dyDescent="0.25">
      <c r="A1913">
        <v>1911</v>
      </c>
      <c r="B1913">
        <v>383</v>
      </c>
      <c r="C1913">
        <v>1233</v>
      </c>
      <c r="D1913">
        <v>112</v>
      </c>
      <c r="E1913">
        <v>1</v>
      </c>
      <c r="F1913">
        <v>112</v>
      </c>
      <c r="G1913" t="str">
        <f>VLOOKUP($C1913,'Raw-products'!$A$2:$H$1261,MATCH(G$1,'Raw-products'!$A$1:$H$1,0))</f>
        <v>Trousers</v>
      </c>
      <c r="H1913" t="str">
        <f>VLOOKUP($C1913,'Raw-products'!$A$2:$H$1261,MATCH(H$1,'Raw-products'!$A$1:$H$1,0))</f>
        <v>Tracksuit Bottoms</v>
      </c>
      <c r="I1913" t="str">
        <f>VLOOKUP($C1913,'Raw-products'!$A$2:$H$1261,MATCH(I$1,'Raw-products'!$A$1:$H$1,0))</f>
        <v>L</v>
      </c>
      <c r="J1913" t="str">
        <f>VLOOKUP($C1913,'Raw-products'!$A$2:$H$1261,MATCH(J$1,'Raw-products'!$A$1:$H$1,0))</f>
        <v>orange</v>
      </c>
      <c r="K1913">
        <f>VLOOKUP($C1913,'Raw-products'!$A$2:$H$1261,MATCH(K$1,'Raw-products'!$A$1:$H$1,0))</f>
        <v>91</v>
      </c>
      <c r="L1913">
        <f>VLOOKUP($C1913,'Raw-products'!$A$2:$H$1261,MATCH(L$1,'Raw-products'!$A$1:$H$1,0))</f>
        <v>73</v>
      </c>
      <c r="M1913" s="5">
        <f t="shared" si="58"/>
        <v>6643</v>
      </c>
      <c r="N1913" cm="1">
        <f t="array" ref="N1913:Q1913">_xlfn.XLOOKUP($B1913,'Raw -orders'!$A:$A,'Raw -orders'!$B:$E)</f>
        <v>469</v>
      </c>
      <c r="O1913">
        <v>36564</v>
      </c>
      <c r="P1913" s="1">
        <v>44447</v>
      </c>
      <c r="Q1913" s="1">
        <v>44453</v>
      </c>
      <c r="R1913" t="str" cm="1">
        <f t="array" ref="R1913:Y1913">_xlfn.XLOOKUP($N1913,'Raw - customers'!$A:$A,'Raw - customers'!$B:$I)</f>
        <v>Faber Purcell</v>
      </c>
      <c r="S1913" t="str">
        <v>Female</v>
      </c>
      <c r="T1913">
        <v>78</v>
      </c>
      <c r="U1913" t="str">
        <v>783 Olivia CrescentSuite 877</v>
      </c>
      <c r="V1913">
        <v>5011</v>
      </c>
      <c r="W1913" t="str">
        <v>Andrewborough</v>
      </c>
      <c r="X1913" t="str">
        <v>New South Wales</v>
      </c>
      <c r="Y1913" t="str">
        <v>Australia</v>
      </c>
      <c r="Z1913">
        <v>9</v>
      </c>
      <c r="AA1913" s="3" t="str">
        <f t="shared" si="59"/>
        <v>0 to 10</v>
      </c>
      <c r="AP1913" s="6">
        <v>469</v>
      </c>
      <c r="AQ1913" s="6" t="s">
        <v>1362</v>
      </c>
    </row>
    <row r="1914" spans="1:43" x14ac:dyDescent="0.25">
      <c r="A1914">
        <v>1912</v>
      </c>
      <c r="B1914">
        <v>383</v>
      </c>
      <c r="C1914">
        <v>504</v>
      </c>
      <c r="D1914">
        <v>102</v>
      </c>
      <c r="E1914">
        <v>2</v>
      </c>
      <c r="F1914">
        <v>204</v>
      </c>
      <c r="G1914" t="str">
        <f>VLOOKUP($C1914,'Raw-products'!$A$2:$H$1261,MATCH(G$1,'Raw-products'!$A$1:$H$1,0))</f>
        <v>Jacket</v>
      </c>
      <c r="H1914" t="str">
        <f>VLOOKUP($C1914,'Raw-products'!$A$2:$H$1261,MATCH(H$1,'Raw-products'!$A$1:$H$1,0))</f>
        <v>Windbreaker</v>
      </c>
      <c r="I1914" t="str">
        <f>VLOOKUP($C1914,'Raw-products'!$A$2:$H$1261,MATCH(I$1,'Raw-products'!$A$1:$H$1,0))</f>
        <v>XL</v>
      </c>
      <c r="J1914" t="str">
        <f>VLOOKUP($C1914,'Raw-products'!$A$2:$H$1261,MATCH(J$1,'Raw-products'!$A$1:$H$1,0))</f>
        <v>yellow</v>
      </c>
      <c r="K1914">
        <f>VLOOKUP($C1914,'Raw-products'!$A$2:$H$1261,MATCH(K$1,'Raw-products'!$A$1:$H$1,0))</f>
        <v>109</v>
      </c>
      <c r="L1914">
        <f>VLOOKUP($C1914,'Raw-products'!$A$2:$H$1261,MATCH(L$1,'Raw-products'!$A$1:$H$1,0))</f>
        <v>58</v>
      </c>
      <c r="M1914" s="5">
        <f t="shared" si="58"/>
        <v>6322</v>
      </c>
      <c r="N1914" cm="1">
        <f t="array" ref="N1914:Q1914">_xlfn.XLOOKUP($B1914,'Raw -orders'!$A:$A,'Raw -orders'!$B:$E)</f>
        <v>469</v>
      </c>
      <c r="O1914">
        <v>36564</v>
      </c>
      <c r="P1914" s="1">
        <v>44447</v>
      </c>
      <c r="Q1914" s="1">
        <v>44453</v>
      </c>
      <c r="R1914" t="str" cm="1">
        <f t="array" ref="R1914:Y1914">_xlfn.XLOOKUP($N1914,'Raw - customers'!$A:$A,'Raw - customers'!$B:$I)</f>
        <v>Faber Purcell</v>
      </c>
      <c r="S1914" t="str">
        <v>Female</v>
      </c>
      <c r="T1914">
        <v>78</v>
      </c>
      <c r="U1914" t="str">
        <v>783 Olivia CrescentSuite 877</v>
      </c>
      <c r="V1914">
        <v>5011</v>
      </c>
      <c r="W1914" t="str">
        <v>Andrewborough</v>
      </c>
      <c r="X1914" t="str">
        <v>New South Wales</v>
      </c>
      <c r="Y1914" t="str">
        <v>Australia</v>
      </c>
      <c r="Z1914">
        <v>9</v>
      </c>
      <c r="AA1914" s="3" t="str">
        <f t="shared" si="59"/>
        <v>0 to 10</v>
      </c>
      <c r="AP1914" s="6">
        <v>469</v>
      </c>
      <c r="AQ1914" s="6" t="s">
        <v>1362</v>
      </c>
    </row>
    <row r="1915" spans="1:43" x14ac:dyDescent="0.25">
      <c r="A1915">
        <v>1913</v>
      </c>
      <c r="B1915">
        <v>383</v>
      </c>
      <c r="C1915">
        <v>882</v>
      </c>
      <c r="D1915">
        <v>94</v>
      </c>
      <c r="E1915">
        <v>1</v>
      </c>
      <c r="F1915">
        <v>94</v>
      </c>
      <c r="G1915" t="str">
        <f>VLOOKUP($C1915,'Raw-products'!$A$2:$H$1261,MATCH(G$1,'Raw-products'!$A$1:$H$1,0))</f>
        <v>Trousers</v>
      </c>
      <c r="H1915" t="str">
        <f>VLOOKUP($C1915,'Raw-products'!$A$2:$H$1261,MATCH(H$1,'Raw-products'!$A$1:$H$1,0))</f>
        <v>Cords</v>
      </c>
      <c r="I1915" t="str">
        <f>VLOOKUP($C1915,'Raw-products'!$A$2:$H$1261,MATCH(I$1,'Raw-products'!$A$1:$H$1,0))</f>
        <v>M</v>
      </c>
      <c r="J1915" t="str">
        <f>VLOOKUP($C1915,'Raw-products'!$A$2:$H$1261,MATCH(J$1,'Raw-products'!$A$1:$H$1,0))</f>
        <v>orange</v>
      </c>
      <c r="K1915">
        <f>VLOOKUP($C1915,'Raw-products'!$A$2:$H$1261,MATCH(K$1,'Raw-products'!$A$1:$H$1,0))</f>
        <v>113</v>
      </c>
      <c r="L1915">
        <f>VLOOKUP($C1915,'Raw-products'!$A$2:$H$1261,MATCH(L$1,'Raw-products'!$A$1:$H$1,0))</f>
        <v>53</v>
      </c>
      <c r="M1915" s="5">
        <f t="shared" si="58"/>
        <v>5989</v>
      </c>
      <c r="N1915" cm="1">
        <f t="array" ref="N1915:Q1915">_xlfn.XLOOKUP($B1915,'Raw -orders'!$A:$A,'Raw -orders'!$B:$E)</f>
        <v>469</v>
      </c>
      <c r="O1915">
        <v>36564</v>
      </c>
      <c r="P1915" s="1">
        <v>44447</v>
      </c>
      <c r="Q1915" s="1">
        <v>44453</v>
      </c>
      <c r="R1915" t="str" cm="1">
        <f t="array" ref="R1915:Y1915">_xlfn.XLOOKUP($N1915,'Raw - customers'!$A:$A,'Raw - customers'!$B:$I)</f>
        <v>Faber Purcell</v>
      </c>
      <c r="S1915" t="str">
        <v>Female</v>
      </c>
      <c r="T1915">
        <v>78</v>
      </c>
      <c r="U1915" t="str">
        <v>783 Olivia CrescentSuite 877</v>
      </c>
      <c r="V1915">
        <v>5011</v>
      </c>
      <c r="W1915" t="str">
        <v>Andrewborough</v>
      </c>
      <c r="X1915" t="str">
        <v>New South Wales</v>
      </c>
      <c r="Y1915" t="str">
        <v>Australia</v>
      </c>
      <c r="Z1915">
        <v>9</v>
      </c>
      <c r="AA1915" s="3" t="str">
        <f t="shared" si="59"/>
        <v>0 to 10</v>
      </c>
      <c r="AP1915" s="6">
        <v>469</v>
      </c>
      <c r="AQ1915" s="6" t="s">
        <v>1362</v>
      </c>
    </row>
    <row r="1916" spans="1:43" x14ac:dyDescent="0.25">
      <c r="A1916">
        <v>1914</v>
      </c>
      <c r="B1916">
        <v>383</v>
      </c>
      <c r="C1916">
        <v>968</v>
      </c>
      <c r="D1916">
        <v>97</v>
      </c>
      <c r="E1916">
        <v>1</v>
      </c>
      <c r="F1916">
        <v>97</v>
      </c>
      <c r="G1916" t="str">
        <f>VLOOKUP($C1916,'Raw-products'!$A$2:$H$1261,MATCH(G$1,'Raw-products'!$A$1:$H$1,0))</f>
        <v>Trousers</v>
      </c>
      <c r="H1916" t="str">
        <f>VLOOKUP($C1916,'Raw-products'!$A$2:$H$1261,MATCH(H$1,'Raw-products'!$A$1:$H$1,0))</f>
        <v>Slim-Fit</v>
      </c>
      <c r="I1916" t="str">
        <f>VLOOKUP($C1916,'Raw-products'!$A$2:$H$1261,MATCH(I$1,'Raw-products'!$A$1:$H$1,0))</f>
        <v>L</v>
      </c>
      <c r="J1916" t="str">
        <f>VLOOKUP($C1916,'Raw-products'!$A$2:$H$1261,MATCH(J$1,'Raw-products'!$A$1:$H$1,0))</f>
        <v>blue</v>
      </c>
      <c r="K1916">
        <f>VLOOKUP($C1916,'Raw-products'!$A$2:$H$1261,MATCH(K$1,'Raw-products'!$A$1:$H$1,0))</f>
        <v>119</v>
      </c>
      <c r="L1916">
        <f>VLOOKUP($C1916,'Raw-products'!$A$2:$H$1261,MATCH(L$1,'Raw-products'!$A$1:$H$1,0))</f>
        <v>49</v>
      </c>
      <c r="M1916" s="5">
        <f t="shared" si="58"/>
        <v>5831</v>
      </c>
      <c r="N1916" cm="1">
        <f t="array" ref="N1916:Q1916">_xlfn.XLOOKUP($B1916,'Raw -orders'!$A:$A,'Raw -orders'!$B:$E)</f>
        <v>469</v>
      </c>
      <c r="O1916">
        <v>36564</v>
      </c>
      <c r="P1916" s="1">
        <v>44447</v>
      </c>
      <c r="Q1916" s="1">
        <v>44453</v>
      </c>
      <c r="R1916" t="str" cm="1">
        <f t="array" ref="R1916:Y1916">_xlfn.XLOOKUP($N1916,'Raw - customers'!$A:$A,'Raw - customers'!$B:$I)</f>
        <v>Faber Purcell</v>
      </c>
      <c r="S1916" t="str">
        <v>Female</v>
      </c>
      <c r="T1916">
        <v>78</v>
      </c>
      <c r="U1916" t="str">
        <v>783 Olivia CrescentSuite 877</v>
      </c>
      <c r="V1916">
        <v>5011</v>
      </c>
      <c r="W1916" t="str">
        <v>Andrewborough</v>
      </c>
      <c r="X1916" t="str">
        <v>New South Wales</v>
      </c>
      <c r="Y1916" t="str">
        <v>Australia</v>
      </c>
      <c r="Z1916">
        <v>9</v>
      </c>
      <c r="AA1916" s="3" t="str">
        <f t="shared" si="59"/>
        <v>0 to 10</v>
      </c>
      <c r="AP1916" s="6">
        <v>469</v>
      </c>
      <c r="AQ1916" s="6" t="s">
        <v>1362</v>
      </c>
    </row>
    <row r="1917" spans="1:43" x14ac:dyDescent="0.25">
      <c r="A1917">
        <v>1915</v>
      </c>
      <c r="B1917">
        <v>383</v>
      </c>
      <c r="C1917">
        <v>805</v>
      </c>
      <c r="D1917">
        <v>117</v>
      </c>
      <c r="E1917">
        <v>1</v>
      </c>
      <c r="F1917">
        <v>117</v>
      </c>
      <c r="G1917" t="str">
        <f>VLOOKUP($C1917,'Raw-products'!$A$2:$H$1261,MATCH(G$1,'Raw-products'!$A$1:$H$1,0))</f>
        <v>Jacket</v>
      </c>
      <c r="H1917" t="str">
        <f>VLOOKUP($C1917,'Raw-products'!$A$2:$H$1261,MATCH(H$1,'Raw-products'!$A$1:$H$1,0))</f>
        <v>Shearling</v>
      </c>
      <c r="I1917" t="str">
        <f>VLOOKUP($C1917,'Raw-products'!$A$2:$H$1261,MATCH(I$1,'Raw-products'!$A$1:$H$1,0))</f>
        <v>XS</v>
      </c>
      <c r="J1917" t="str">
        <f>VLOOKUP($C1917,'Raw-products'!$A$2:$H$1261,MATCH(J$1,'Raw-products'!$A$1:$H$1,0))</f>
        <v>red</v>
      </c>
      <c r="K1917">
        <f>VLOOKUP($C1917,'Raw-products'!$A$2:$H$1261,MATCH(K$1,'Raw-products'!$A$1:$H$1,0))</f>
        <v>95</v>
      </c>
      <c r="L1917">
        <f>VLOOKUP($C1917,'Raw-products'!$A$2:$H$1261,MATCH(L$1,'Raw-products'!$A$1:$H$1,0))</f>
        <v>74</v>
      </c>
      <c r="M1917" s="5">
        <f t="shared" si="58"/>
        <v>7030</v>
      </c>
      <c r="N1917" cm="1">
        <f t="array" ref="N1917:Q1917">_xlfn.XLOOKUP($B1917,'Raw -orders'!$A:$A,'Raw -orders'!$B:$E)</f>
        <v>469</v>
      </c>
      <c r="O1917">
        <v>36564</v>
      </c>
      <c r="P1917" s="1">
        <v>44447</v>
      </c>
      <c r="Q1917" s="1">
        <v>44453</v>
      </c>
      <c r="R1917" t="str" cm="1">
        <f t="array" ref="R1917:Y1917">_xlfn.XLOOKUP($N1917,'Raw - customers'!$A:$A,'Raw - customers'!$B:$I)</f>
        <v>Faber Purcell</v>
      </c>
      <c r="S1917" t="str">
        <v>Female</v>
      </c>
      <c r="T1917">
        <v>78</v>
      </c>
      <c r="U1917" t="str">
        <v>783 Olivia CrescentSuite 877</v>
      </c>
      <c r="V1917">
        <v>5011</v>
      </c>
      <c r="W1917" t="str">
        <v>Andrewborough</v>
      </c>
      <c r="X1917" t="str">
        <v>New South Wales</v>
      </c>
      <c r="Y1917" t="str">
        <v>Australia</v>
      </c>
      <c r="Z1917">
        <v>9</v>
      </c>
      <c r="AA1917" s="3" t="str">
        <f t="shared" si="59"/>
        <v>0 to 10</v>
      </c>
      <c r="AP1917" s="6">
        <v>469</v>
      </c>
      <c r="AQ1917" s="6" t="s">
        <v>1362</v>
      </c>
    </row>
    <row r="1918" spans="1:43" x14ac:dyDescent="0.25">
      <c r="A1918">
        <v>1916</v>
      </c>
      <c r="B1918">
        <v>384</v>
      </c>
      <c r="C1918">
        <v>303</v>
      </c>
      <c r="D1918">
        <v>105</v>
      </c>
      <c r="E1918">
        <v>2</v>
      </c>
      <c r="F1918">
        <v>210</v>
      </c>
      <c r="G1918" t="str">
        <f>VLOOKUP($C1918,'Raw-products'!$A$2:$H$1261,MATCH(G$1,'Raw-products'!$A$1:$H$1,0))</f>
        <v>Shirt</v>
      </c>
      <c r="H1918" t="str">
        <f>VLOOKUP($C1918,'Raw-products'!$A$2:$H$1261,MATCH(H$1,'Raw-products'!$A$1:$H$1,0))</f>
        <v>Cuban Collar</v>
      </c>
      <c r="I1918" t="str">
        <f>VLOOKUP($C1918,'Raw-products'!$A$2:$H$1261,MATCH(I$1,'Raw-products'!$A$1:$H$1,0))</f>
        <v>L</v>
      </c>
      <c r="J1918" t="str">
        <f>VLOOKUP($C1918,'Raw-products'!$A$2:$H$1261,MATCH(J$1,'Raw-products'!$A$1:$H$1,0))</f>
        <v>blue</v>
      </c>
      <c r="K1918">
        <f>VLOOKUP($C1918,'Raw-products'!$A$2:$H$1261,MATCH(K$1,'Raw-products'!$A$1:$H$1,0))</f>
        <v>93</v>
      </c>
      <c r="L1918">
        <f>VLOOKUP($C1918,'Raw-products'!$A$2:$H$1261,MATCH(L$1,'Raw-products'!$A$1:$H$1,0))</f>
        <v>65</v>
      </c>
      <c r="M1918" s="5">
        <f t="shared" si="58"/>
        <v>6045</v>
      </c>
      <c r="N1918" cm="1">
        <f t="array" ref="N1918:Q1918">_xlfn.XLOOKUP($B1918,'Raw -orders'!$A:$A,'Raw -orders'!$B:$E)</f>
        <v>709</v>
      </c>
      <c r="O1918">
        <v>39383</v>
      </c>
      <c r="P1918" s="1">
        <v>44343</v>
      </c>
      <c r="Q1918" s="1">
        <v>44369</v>
      </c>
      <c r="R1918" t="str" cm="1">
        <f t="array" ref="R1918:Y1918">_xlfn.XLOOKUP($N1918,'Raw - customers'!$A:$A,'Raw - customers'!$B:$I)</f>
        <v>Lilli Bavester</v>
      </c>
      <c r="S1918" t="str">
        <v>Genderfluid</v>
      </c>
      <c r="T1918">
        <v>65</v>
      </c>
      <c r="U1918" t="str">
        <v>4680 Cartwright TrailSuite 706</v>
      </c>
      <c r="V1918">
        <v>330</v>
      </c>
      <c r="W1918" t="str">
        <v>East Lillyville</v>
      </c>
      <c r="X1918" t="str">
        <v>Victoria</v>
      </c>
      <c r="Y1918" t="str">
        <v>Australia</v>
      </c>
      <c r="Z1918">
        <v>5</v>
      </c>
      <c r="AA1918" s="3" t="str">
        <f t="shared" si="59"/>
        <v>20 to 30</v>
      </c>
      <c r="AP1918" s="6">
        <v>709</v>
      </c>
      <c r="AQ1918" s="6" t="s">
        <v>1396</v>
      </c>
    </row>
    <row r="1919" spans="1:43" x14ac:dyDescent="0.25">
      <c r="A1919">
        <v>1917</v>
      </c>
      <c r="B1919">
        <v>384</v>
      </c>
      <c r="C1919">
        <v>810</v>
      </c>
      <c r="D1919">
        <v>117</v>
      </c>
      <c r="E1919">
        <v>2</v>
      </c>
      <c r="F1919">
        <v>234</v>
      </c>
      <c r="G1919" t="str">
        <f>VLOOKUP($C1919,'Raw-products'!$A$2:$H$1261,MATCH(G$1,'Raw-products'!$A$1:$H$1,0))</f>
        <v>Jacket</v>
      </c>
      <c r="H1919" t="str">
        <f>VLOOKUP($C1919,'Raw-products'!$A$2:$H$1261,MATCH(H$1,'Raw-products'!$A$1:$H$1,0))</f>
        <v>Shearling</v>
      </c>
      <c r="I1919" t="str">
        <f>VLOOKUP($C1919,'Raw-products'!$A$2:$H$1261,MATCH(I$1,'Raw-products'!$A$1:$H$1,0))</f>
        <v>XS</v>
      </c>
      <c r="J1919" t="str">
        <f>VLOOKUP($C1919,'Raw-products'!$A$2:$H$1261,MATCH(J$1,'Raw-products'!$A$1:$H$1,0))</f>
        <v>orange</v>
      </c>
      <c r="K1919">
        <f>VLOOKUP($C1919,'Raw-products'!$A$2:$H$1261,MATCH(K$1,'Raw-products'!$A$1:$H$1,0))</f>
        <v>95</v>
      </c>
      <c r="L1919">
        <f>VLOOKUP($C1919,'Raw-products'!$A$2:$H$1261,MATCH(L$1,'Raw-products'!$A$1:$H$1,0))</f>
        <v>54</v>
      </c>
      <c r="M1919" s="5">
        <f t="shared" si="58"/>
        <v>5130</v>
      </c>
      <c r="N1919" cm="1">
        <f t="array" ref="N1919:Q1919">_xlfn.XLOOKUP($B1919,'Raw -orders'!$A:$A,'Raw -orders'!$B:$E)</f>
        <v>709</v>
      </c>
      <c r="O1919">
        <v>39383</v>
      </c>
      <c r="P1919" s="1">
        <v>44343</v>
      </c>
      <c r="Q1919" s="1">
        <v>44369</v>
      </c>
      <c r="R1919" t="str" cm="1">
        <f t="array" ref="R1919:Y1919">_xlfn.XLOOKUP($N1919,'Raw - customers'!$A:$A,'Raw - customers'!$B:$I)</f>
        <v>Lilli Bavester</v>
      </c>
      <c r="S1919" t="str">
        <v>Genderfluid</v>
      </c>
      <c r="T1919">
        <v>65</v>
      </c>
      <c r="U1919" t="str">
        <v>4680 Cartwright TrailSuite 706</v>
      </c>
      <c r="V1919">
        <v>330</v>
      </c>
      <c r="W1919" t="str">
        <v>East Lillyville</v>
      </c>
      <c r="X1919" t="str">
        <v>Victoria</v>
      </c>
      <c r="Y1919" t="str">
        <v>Australia</v>
      </c>
      <c r="Z1919">
        <v>5</v>
      </c>
      <c r="AA1919" s="3" t="str">
        <f t="shared" si="59"/>
        <v>20 to 30</v>
      </c>
      <c r="AP1919" s="6">
        <v>709</v>
      </c>
      <c r="AQ1919" s="6" t="s">
        <v>1396</v>
      </c>
    </row>
    <row r="1920" spans="1:43" x14ac:dyDescent="0.25">
      <c r="A1920">
        <v>1918</v>
      </c>
      <c r="B1920">
        <v>384</v>
      </c>
      <c r="C1920">
        <v>569</v>
      </c>
      <c r="D1920">
        <v>100</v>
      </c>
      <c r="E1920">
        <v>2</v>
      </c>
      <c r="F1920">
        <v>200</v>
      </c>
      <c r="G1920" t="str">
        <f>VLOOKUP($C1920,'Raw-products'!$A$2:$H$1261,MATCH(G$1,'Raw-products'!$A$1:$H$1,0))</f>
        <v>Jacket</v>
      </c>
      <c r="H1920" t="str">
        <f>VLOOKUP($C1920,'Raw-products'!$A$2:$H$1261,MATCH(H$1,'Raw-products'!$A$1:$H$1,0))</f>
        <v>Bomber</v>
      </c>
      <c r="I1920" t="str">
        <f>VLOOKUP($C1920,'Raw-products'!$A$2:$H$1261,MATCH(I$1,'Raw-products'!$A$1:$H$1,0))</f>
        <v>XL</v>
      </c>
      <c r="J1920" t="str">
        <f>VLOOKUP($C1920,'Raw-products'!$A$2:$H$1261,MATCH(J$1,'Raw-products'!$A$1:$H$1,0))</f>
        <v>orange</v>
      </c>
      <c r="K1920">
        <f>VLOOKUP($C1920,'Raw-products'!$A$2:$H$1261,MATCH(K$1,'Raw-products'!$A$1:$H$1,0))</f>
        <v>90</v>
      </c>
      <c r="L1920">
        <f>VLOOKUP($C1920,'Raw-products'!$A$2:$H$1261,MATCH(L$1,'Raw-products'!$A$1:$H$1,0))</f>
        <v>69</v>
      </c>
      <c r="M1920" s="5">
        <f t="shared" si="58"/>
        <v>6210</v>
      </c>
      <c r="N1920" cm="1">
        <f t="array" ref="N1920:Q1920">_xlfn.XLOOKUP($B1920,'Raw -orders'!$A:$A,'Raw -orders'!$B:$E)</f>
        <v>709</v>
      </c>
      <c r="O1920">
        <v>39383</v>
      </c>
      <c r="P1920" s="1">
        <v>44343</v>
      </c>
      <c r="Q1920" s="1">
        <v>44369</v>
      </c>
      <c r="R1920" t="str" cm="1">
        <f t="array" ref="R1920:Y1920">_xlfn.XLOOKUP($N1920,'Raw - customers'!$A:$A,'Raw - customers'!$B:$I)</f>
        <v>Lilli Bavester</v>
      </c>
      <c r="S1920" t="str">
        <v>Genderfluid</v>
      </c>
      <c r="T1920">
        <v>65</v>
      </c>
      <c r="U1920" t="str">
        <v>4680 Cartwright TrailSuite 706</v>
      </c>
      <c r="V1920">
        <v>330</v>
      </c>
      <c r="W1920" t="str">
        <v>East Lillyville</v>
      </c>
      <c r="X1920" t="str">
        <v>Victoria</v>
      </c>
      <c r="Y1920" t="str">
        <v>Australia</v>
      </c>
      <c r="Z1920">
        <v>5</v>
      </c>
      <c r="AA1920" s="3" t="str">
        <f t="shared" si="59"/>
        <v>20 to 30</v>
      </c>
      <c r="AP1920" s="6">
        <v>709</v>
      </c>
      <c r="AQ1920" s="6" t="s">
        <v>1396</v>
      </c>
    </row>
    <row r="1921" spans="1:43" x14ac:dyDescent="0.25">
      <c r="A1921">
        <v>1919</v>
      </c>
      <c r="B1921">
        <v>385</v>
      </c>
      <c r="C1921">
        <v>278</v>
      </c>
      <c r="D1921">
        <v>95</v>
      </c>
      <c r="E1921">
        <v>2</v>
      </c>
      <c r="F1921">
        <v>190</v>
      </c>
      <c r="G1921" t="str">
        <f>VLOOKUP($C1921,'Raw-products'!$A$2:$H$1261,MATCH(G$1,'Raw-products'!$A$1:$H$1,0))</f>
        <v>Shirt</v>
      </c>
      <c r="H1921" t="str">
        <f>VLOOKUP($C1921,'Raw-products'!$A$2:$H$1261,MATCH(H$1,'Raw-products'!$A$1:$H$1,0))</f>
        <v>Polo</v>
      </c>
      <c r="I1921" t="str">
        <f>VLOOKUP($C1921,'Raw-products'!$A$2:$H$1261,MATCH(I$1,'Raw-products'!$A$1:$H$1,0))</f>
        <v>L</v>
      </c>
      <c r="J1921" t="str">
        <f>VLOOKUP($C1921,'Raw-products'!$A$2:$H$1261,MATCH(J$1,'Raw-products'!$A$1:$H$1,0))</f>
        <v>violet</v>
      </c>
      <c r="K1921">
        <f>VLOOKUP($C1921,'Raw-products'!$A$2:$H$1261,MATCH(K$1,'Raw-products'!$A$1:$H$1,0))</f>
        <v>117</v>
      </c>
      <c r="L1921">
        <f>VLOOKUP($C1921,'Raw-products'!$A$2:$H$1261,MATCH(L$1,'Raw-products'!$A$1:$H$1,0))</f>
        <v>76</v>
      </c>
      <c r="M1921" s="5">
        <f t="shared" si="58"/>
        <v>8892</v>
      </c>
      <c r="N1921" cm="1">
        <f t="array" ref="N1921:Q1921">_xlfn.XLOOKUP($B1921,'Raw -orders'!$A:$A,'Raw -orders'!$B:$E)</f>
        <v>146</v>
      </c>
      <c r="O1921">
        <v>43155</v>
      </c>
      <c r="P1921" s="1">
        <v>44416</v>
      </c>
      <c r="Q1921" s="1">
        <v>44432</v>
      </c>
      <c r="R1921" t="str" cm="1">
        <f t="array" ref="R1921:Y1921">_xlfn.XLOOKUP($N1921,'Raw - customers'!$A:$A,'Raw - customers'!$B:$I)</f>
        <v>Lawry Mannooch</v>
      </c>
      <c r="S1921" t="str">
        <v>Agender</v>
      </c>
      <c r="T1921">
        <v>50</v>
      </c>
      <c r="U1921" t="str">
        <v>348 Johnston RoadSuite 155</v>
      </c>
      <c r="V1921">
        <v>6824</v>
      </c>
      <c r="W1921" t="str">
        <v>North Kayla</v>
      </c>
      <c r="X1921" t="str">
        <v>Western Australia</v>
      </c>
      <c r="Y1921" t="str">
        <v>Australia</v>
      </c>
      <c r="Z1921">
        <v>8</v>
      </c>
      <c r="AA1921" s="3" t="str">
        <f t="shared" si="59"/>
        <v>10 to 20</v>
      </c>
      <c r="AP1921" s="6">
        <v>146</v>
      </c>
      <c r="AQ1921" s="6" t="s">
        <v>1377</v>
      </c>
    </row>
    <row r="1922" spans="1:43" x14ac:dyDescent="0.25">
      <c r="A1922">
        <v>1920</v>
      </c>
      <c r="B1922">
        <v>385</v>
      </c>
      <c r="C1922">
        <v>440</v>
      </c>
      <c r="D1922">
        <v>107</v>
      </c>
      <c r="E1922">
        <v>2</v>
      </c>
      <c r="F1922">
        <v>214</v>
      </c>
      <c r="G1922" t="str">
        <f>VLOOKUP($C1922,'Raw-products'!$A$2:$H$1261,MATCH(G$1,'Raw-products'!$A$1:$H$1,0))</f>
        <v>Jacket</v>
      </c>
      <c r="H1922" t="str">
        <f>VLOOKUP($C1922,'Raw-products'!$A$2:$H$1261,MATCH(H$1,'Raw-products'!$A$1:$H$1,0))</f>
        <v>Denim</v>
      </c>
      <c r="I1922" t="str">
        <f>VLOOKUP($C1922,'Raw-products'!$A$2:$H$1261,MATCH(I$1,'Raw-products'!$A$1:$H$1,0))</f>
        <v>XS</v>
      </c>
      <c r="J1922" t="str">
        <f>VLOOKUP($C1922,'Raw-products'!$A$2:$H$1261,MATCH(J$1,'Raw-products'!$A$1:$H$1,0))</f>
        <v>blue</v>
      </c>
      <c r="K1922">
        <f>VLOOKUP($C1922,'Raw-products'!$A$2:$H$1261,MATCH(K$1,'Raw-products'!$A$1:$H$1,0))</f>
        <v>92</v>
      </c>
      <c r="L1922">
        <f>VLOOKUP($C1922,'Raw-products'!$A$2:$H$1261,MATCH(L$1,'Raw-products'!$A$1:$H$1,0))</f>
        <v>49</v>
      </c>
      <c r="M1922" s="5">
        <f t="shared" si="58"/>
        <v>4508</v>
      </c>
      <c r="N1922" cm="1">
        <f t="array" ref="N1922:Q1922">_xlfn.XLOOKUP($B1922,'Raw -orders'!$A:$A,'Raw -orders'!$B:$E)</f>
        <v>146</v>
      </c>
      <c r="O1922">
        <v>43155</v>
      </c>
      <c r="P1922" s="1">
        <v>44416</v>
      </c>
      <c r="Q1922" s="1">
        <v>44432</v>
      </c>
      <c r="R1922" t="str" cm="1">
        <f t="array" ref="R1922:Y1922">_xlfn.XLOOKUP($N1922,'Raw - customers'!$A:$A,'Raw - customers'!$B:$I)</f>
        <v>Lawry Mannooch</v>
      </c>
      <c r="S1922" t="str">
        <v>Agender</v>
      </c>
      <c r="T1922">
        <v>50</v>
      </c>
      <c r="U1922" t="str">
        <v>348 Johnston RoadSuite 155</v>
      </c>
      <c r="V1922">
        <v>6824</v>
      </c>
      <c r="W1922" t="str">
        <v>North Kayla</v>
      </c>
      <c r="X1922" t="str">
        <v>Western Australia</v>
      </c>
      <c r="Y1922" t="str">
        <v>Australia</v>
      </c>
      <c r="Z1922">
        <v>8</v>
      </c>
      <c r="AA1922" s="3" t="str">
        <f t="shared" si="59"/>
        <v>10 to 20</v>
      </c>
      <c r="AP1922" s="6">
        <v>146</v>
      </c>
      <c r="AQ1922" s="6" t="s">
        <v>1377</v>
      </c>
    </row>
    <row r="1923" spans="1:43" x14ac:dyDescent="0.25">
      <c r="A1923">
        <v>1921</v>
      </c>
      <c r="B1923">
        <v>385</v>
      </c>
      <c r="C1923">
        <v>678</v>
      </c>
      <c r="D1923">
        <v>113</v>
      </c>
      <c r="E1923">
        <v>1</v>
      </c>
      <c r="F1923">
        <v>113</v>
      </c>
      <c r="G1923" t="str">
        <f>VLOOKUP($C1923,'Raw-products'!$A$2:$H$1261,MATCH(G$1,'Raw-products'!$A$1:$H$1,0))</f>
        <v>Jacket</v>
      </c>
      <c r="H1923" t="str">
        <f>VLOOKUP($C1923,'Raw-products'!$A$2:$H$1261,MATCH(H$1,'Raw-products'!$A$1:$H$1,0))</f>
        <v>Parka</v>
      </c>
      <c r="I1923" t="str">
        <f>VLOOKUP($C1923,'Raw-products'!$A$2:$H$1261,MATCH(I$1,'Raw-products'!$A$1:$H$1,0))</f>
        <v>L</v>
      </c>
      <c r="J1923" t="str">
        <f>VLOOKUP($C1923,'Raw-products'!$A$2:$H$1261,MATCH(J$1,'Raw-products'!$A$1:$H$1,0))</f>
        <v>yellow</v>
      </c>
      <c r="K1923">
        <f>VLOOKUP($C1923,'Raw-products'!$A$2:$H$1261,MATCH(K$1,'Raw-products'!$A$1:$H$1,0))</f>
        <v>119</v>
      </c>
      <c r="L1923">
        <f>VLOOKUP($C1923,'Raw-products'!$A$2:$H$1261,MATCH(L$1,'Raw-products'!$A$1:$H$1,0))</f>
        <v>72</v>
      </c>
      <c r="M1923" s="5">
        <f t="shared" ref="M1923:M1986" si="60">$K1923*$L1923</f>
        <v>8568</v>
      </c>
      <c r="N1923" cm="1">
        <f t="array" ref="N1923:Q1923">_xlfn.XLOOKUP($B1923,'Raw -orders'!$A:$A,'Raw -orders'!$B:$E)</f>
        <v>146</v>
      </c>
      <c r="O1923">
        <v>43155</v>
      </c>
      <c r="P1923" s="1">
        <v>44416</v>
      </c>
      <c r="Q1923" s="1">
        <v>44432</v>
      </c>
      <c r="R1923" t="str" cm="1">
        <f t="array" ref="R1923:Y1923">_xlfn.XLOOKUP($N1923,'Raw - customers'!$A:$A,'Raw - customers'!$B:$I)</f>
        <v>Lawry Mannooch</v>
      </c>
      <c r="S1923" t="str">
        <v>Agender</v>
      </c>
      <c r="T1923">
        <v>50</v>
      </c>
      <c r="U1923" t="str">
        <v>348 Johnston RoadSuite 155</v>
      </c>
      <c r="V1923">
        <v>6824</v>
      </c>
      <c r="W1923" t="str">
        <v>North Kayla</v>
      </c>
      <c r="X1923" t="str">
        <v>Western Australia</v>
      </c>
      <c r="Y1923" t="str">
        <v>Australia</v>
      </c>
      <c r="Z1923">
        <v>8</v>
      </c>
      <c r="AA1923" s="3" t="str">
        <f t="shared" ref="AA1923:AA1986" si="61">IF(AND(DATEDIF($P1923,$Q1923,"D")&gt;0,DATEDIF($P1923,$Q1923,"D")&lt;=10),"0 to 10",IF(AND(DATEDIF($P1923,$Q1923,"D")&gt;10,DATEDIF($P1923,$Q1923,"D")&lt;=20),"10 to 20",IF(AND(DATEDIF($P1923,$Q1923,"D")&gt;20,DATEDIF($P1923,$Q1923,"D")&lt;=30),"20 to 30")))</f>
        <v>10 to 20</v>
      </c>
      <c r="AP1923" s="6">
        <v>146</v>
      </c>
      <c r="AQ1923" s="6" t="s">
        <v>1377</v>
      </c>
    </row>
    <row r="1924" spans="1:43" x14ac:dyDescent="0.25">
      <c r="A1924">
        <v>1922</v>
      </c>
      <c r="B1924">
        <v>385</v>
      </c>
      <c r="C1924">
        <v>1172</v>
      </c>
      <c r="D1924">
        <v>99</v>
      </c>
      <c r="E1924">
        <v>1</v>
      </c>
      <c r="F1924">
        <v>99</v>
      </c>
      <c r="G1924" t="str">
        <f>VLOOKUP($C1924,'Raw-products'!$A$2:$H$1261,MATCH(G$1,'Raw-products'!$A$1:$H$1,0))</f>
        <v>Trousers</v>
      </c>
      <c r="H1924" t="str">
        <f>VLOOKUP($C1924,'Raw-products'!$A$2:$H$1261,MATCH(H$1,'Raw-products'!$A$1:$H$1,0))</f>
        <v>High-Waisted</v>
      </c>
      <c r="I1924" t="str">
        <f>VLOOKUP($C1924,'Raw-products'!$A$2:$H$1261,MATCH(I$1,'Raw-products'!$A$1:$H$1,0))</f>
        <v>M</v>
      </c>
      <c r="J1924" t="str">
        <f>VLOOKUP($C1924,'Raw-products'!$A$2:$H$1261,MATCH(J$1,'Raw-products'!$A$1:$H$1,0))</f>
        <v>green</v>
      </c>
      <c r="K1924">
        <f>VLOOKUP($C1924,'Raw-products'!$A$2:$H$1261,MATCH(K$1,'Raw-products'!$A$1:$H$1,0))</f>
        <v>98</v>
      </c>
      <c r="L1924">
        <f>VLOOKUP($C1924,'Raw-products'!$A$2:$H$1261,MATCH(L$1,'Raw-products'!$A$1:$H$1,0))</f>
        <v>51</v>
      </c>
      <c r="M1924" s="5">
        <f t="shared" si="60"/>
        <v>4998</v>
      </c>
      <c r="N1924" cm="1">
        <f t="array" ref="N1924:Q1924">_xlfn.XLOOKUP($B1924,'Raw -orders'!$A:$A,'Raw -orders'!$B:$E)</f>
        <v>146</v>
      </c>
      <c r="O1924">
        <v>43155</v>
      </c>
      <c r="P1924" s="1">
        <v>44416</v>
      </c>
      <c r="Q1924" s="1">
        <v>44432</v>
      </c>
      <c r="R1924" t="str" cm="1">
        <f t="array" ref="R1924:Y1924">_xlfn.XLOOKUP($N1924,'Raw - customers'!$A:$A,'Raw - customers'!$B:$I)</f>
        <v>Lawry Mannooch</v>
      </c>
      <c r="S1924" t="str">
        <v>Agender</v>
      </c>
      <c r="T1924">
        <v>50</v>
      </c>
      <c r="U1924" t="str">
        <v>348 Johnston RoadSuite 155</v>
      </c>
      <c r="V1924">
        <v>6824</v>
      </c>
      <c r="W1924" t="str">
        <v>North Kayla</v>
      </c>
      <c r="X1924" t="str">
        <v>Western Australia</v>
      </c>
      <c r="Y1924" t="str">
        <v>Australia</v>
      </c>
      <c r="Z1924">
        <v>8</v>
      </c>
      <c r="AA1924" s="3" t="str">
        <f t="shared" si="61"/>
        <v>10 to 20</v>
      </c>
      <c r="AP1924" s="6">
        <v>146</v>
      </c>
      <c r="AQ1924" s="6" t="s">
        <v>1377</v>
      </c>
    </row>
    <row r="1925" spans="1:43" x14ac:dyDescent="0.25">
      <c r="A1925">
        <v>1923</v>
      </c>
      <c r="B1925">
        <v>386</v>
      </c>
      <c r="C1925">
        <v>1064</v>
      </c>
      <c r="D1925">
        <v>93</v>
      </c>
      <c r="E1925">
        <v>3</v>
      </c>
      <c r="F1925">
        <v>279</v>
      </c>
      <c r="G1925" t="str">
        <f>VLOOKUP($C1925,'Raw-products'!$A$2:$H$1261,MATCH(G$1,'Raw-products'!$A$1:$H$1,0))</f>
        <v>Trousers</v>
      </c>
      <c r="H1925" t="str">
        <f>VLOOKUP($C1925,'Raw-products'!$A$2:$H$1261,MATCH(H$1,'Raw-products'!$A$1:$H$1,0))</f>
        <v>Joggers</v>
      </c>
      <c r="I1925" t="str">
        <f>VLOOKUP($C1925,'Raw-products'!$A$2:$H$1261,MATCH(I$1,'Raw-products'!$A$1:$H$1,0))</f>
        <v>XL</v>
      </c>
      <c r="J1925" t="str">
        <f>VLOOKUP($C1925,'Raw-products'!$A$2:$H$1261,MATCH(J$1,'Raw-products'!$A$1:$H$1,0))</f>
        <v>yellow</v>
      </c>
      <c r="K1925">
        <f>VLOOKUP($C1925,'Raw-products'!$A$2:$H$1261,MATCH(K$1,'Raw-products'!$A$1:$H$1,0))</f>
        <v>94</v>
      </c>
      <c r="L1925">
        <f>VLOOKUP($C1925,'Raw-products'!$A$2:$H$1261,MATCH(L$1,'Raw-products'!$A$1:$H$1,0))</f>
        <v>69</v>
      </c>
      <c r="M1925" s="5">
        <f t="shared" si="60"/>
        <v>6486</v>
      </c>
      <c r="N1925" cm="1">
        <f t="array" ref="N1925:Q1925">_xlfn.XLOOKUP($B1925,'Raw -orders'!$A:$A,'Raw -orders'!$B:$E)</f>
        <v>458</v>
      </c>
      <c r="O1925">
        <v>34948</v>
      </c>
      <c r="P1925" s="1">
        <v>44241</v>
      </c>
      <c r="Q1925" s="1">
        <v>44258</v>
      </c>
      <c r="R1925" t="str" cm="1">
        <f t="array" ref="R1925:Y1925">_xlfn.XLOOKUP($N1925,'Raw - customers'!$A:$A,'Raw - customers'!$B:$I)</f>
        <v>Romy Cuberley</v>
      </c>
      <c r="S1925" t="str">
        <v>Genderqueer</v>
      </c>
      <c r="T1925">
        <v>42</v>
      </c>
      <c r="U1925" t="str">
        <v>06 Toby KnollApt. 679</v>
      </c>
      <c r="V1925">
        <v>1086</v>
      </c>
      <c r="W1925" t="str">
        <v>Mayaview</v>
      </c>
      <c r="X1925" t="str">
        <v>Queensland</v>
      </c>
      <c r="Y1925" t="str">
        <v>Australia</v>
      </c>
      <c r="Z1925">
        <v>2</v>
      </c>
      <c r="AA1925" s="3" t="str">
        <f t="shared" si="61"/>
        <v>10 to 20</v>
      </c>
      <c r="AP1925" s="6">
        <v>458</v>
      </c>
      <c r="AQ1925" s="6" t="s">
        <v>1355</v>
      </c>
    </row>
    <row r="1926" spans="1:43" x14ac:dyDescent="0.25">
      <c r="A1926">
        <v>1924</v>
      </c>
      <c r="B1926">
        <v>386</v>
      </c>
      <c r="C1926">
        <v>971</v>
      </c>
      <c r="D1926">
        <v>97</v>
      </c>
      <c r="E1926">
        <v>2</v>
      </c>
      <c r="F1926">
        <v>194</v>
      </c>
      <c r="G1926" t="str">
        <f>VLOOKUP($C1926,'Raw-products'!$A$2:$H$1261,MATCH(G$1,'Raw-products'!$A$1:$H$1,0))</f>
        <v>Trousers</v>
      </c>
      <c r="H1926" t="str">
        <f>VLOOKUP($C1926,'Raw-products'!$A$2:$H$1261,MATCH(H$1,'Raw-products'!$A$1:$H$1,0))</f>
        <v>Slim-Fit</v>
      </c>
      <c r="I1926" t="str">
        <f>VLOOKUP($C1926,'Raw-products'!$A$2:$H$1261,MATCH(I$1,'Raw-products'!$A$1:$H$1,0))</f>
        <v>S</v>
      </c>
      <c r="J1926" t="str">
        <f>VLOOKUP($C1926,'Raw-products'!$A$2:$H$1261,MATCH(J$1,'Raw-products'!$A$1:$H$1,0))</f>
        <v>indigo</v>
      </c>
      <c r="K1926">
        <f>VLOOKUP($C1926,'Raw-products'!$A$2:$H$1261,MATCH(K$1,'Raw-products'!$A$1:$H$1,0))</f>
        <v>119</v>
      </c>
      <c r="L1926">
        <f>VLOOKUP($C1926,'Raw-products'!$A$2:$H$1261,MATCH(L$1,'Raw-products'!$A$1:$H$1,0))</f>
        <v>41</v>
      </c>
      <c r="M1926" s="5">
        <f t="shared" si="60"/>
        <v>4879</v>
      </c>
      <c r="N1926" cm="1">
        <f t="array" ref="N1926:Q1926">_xlfn.XLOOKUP($B1926,'Raw -orders'!$A:$A,'Raw -orders'!$B:$E)</f>
        <v>458</v>
      </c>
      <c r="O1926">
        <v>34948</v>
      </c>
      <c r="P1926" s="1">
        <v>44241</v>
      </c>
      <c r="Q1926" s="1">
        <v>44258</v>
      </c>
      <c r="R1926" t="str" cm="1">
        <f t="array" ref="R1926:Y1926">_xlfn.XLOOKUP($N1926,'Raw - customers'!$A:$A,'Raw - customers'!$B:$I)</f>
        <v>Romy Cuberley</v>
      </c>
      <c r="S1926" t="str">
        <v>Genderqueer</v>
      </c>
      <c r="T1926">
        <v>42</v>
      </c>
      <c r="U1926" t="str">
        <v>06 Toby KnollApt. 679</v>
      </c>
      <c r="V1926">
        <v>1086</v>
      </c>
      <c r="W1926" t="str">
        <v>Mayaview</v>
      </c>
      <c r="X1926" t="str">
        <v>Queensland</v>
      </c>
      <c r="Y1926" t="str">
        <v>Australia</v>
      </c>
      <c r="Z1926">
        <v>2</v>
      </c>
      <c r="AA1926" s="3" t="str">
        <f t="shared" si="61"/>
        <v>10 to 20</v>
      </c>
      <c r="AP1926" s="6">
        <v>458</v>
      </c>
      <c r="AQ1926" s="6" t="s">
        <v>1355</v>
      </c>
    </row>
    <row r="1927" spans="1:43" x14ac:dyDescent="0.25">
      <c r="A1927">
        <v>1925</v>
      </c>
      <c r="B1927">
        <v>386</v>
      </c>
      <c r="C1927">
        <v>744</v>
      </c>
      <c r="D1927">
        <v>109</v>
      </c>
      <c r="E1927">
        <v>2</v>
      </c>
      <c r="F1927">
        <v>218</v>
      </c>
      <c r="G1927" t="str">
        <f>VLOOKUP($C1927,'Raw-products'!$A$2:$H$1261,MATCH(G$1,'Raw-products'!$A$1:$H$1,0))</f>
        <v>Jacket</v>
      </c>
      <c r="H1927" t="str">
        <f>VLOOKUP($C1927,'Raw-products'!$A$2:$H$1261,MATCH(H$1,'Raw-products'!$A$1:$H$1,0))</f>
        <v>Peacoat</v>
      </c>
      <c r="I1927" t="str">
        <f>VLOOKUP($C1927,'Raw-products'!$A$2:$H$1261,MATCH(I$1,'Raw-products'!$A$1:$H$1,0))</f>
        <v>XL</v>
      </c>
      <c r="J1927" t="str">
        <f>VLOOKUP($C1927,'Raw-products'!$A$2:$H$1261,MATCH(J$1,'Raw-products'!$A$1:$H$1,0))</f>
        <v>orange</v>
      </c>
      <c r="K1927">
        <f>VLOOKUP($C1927,'Raw-products'!$A$2:$H$1261,MATCH(K$1,'Raw-products'!$A$1:$H$1,0))</f>
        <v>102</v>
      </c>
      <c r="L1927">
        <f>VLOOKUP($C1927,'Raw-products'!$A$2:$H$1261,MATCH(L$1,'Raw-products'!$A$1:$H$1,0))</f>
        <v>69</v>
      </c>
      <c r="M1927" s="5">
        <f t="shared" si="60"/>
        <v>7038</v>
      </c>
      <c r="N1927" cm="1">
        <f t="array" ref="N1927:Q1927">_xlfn.XLOOKUP($B1927,'Raw -orders'!$A:$A,'Raw -orders'!$B:$E)</f>
        <v>458</v>
      </c>
      <c r="O1927">
        <v>34948</v>
      </c>
      <c r="P1927" s="1">
        <v>44241</v>
      </c>
      <c r="Q1927" s="1">
        <v>44258</v>
      </c>
      <c r="R1927" t="str" cm="1">
        <f t="array" ref="R1927:Y1927">_xlfn.XLOOKUP($N1927,'Raw - customers'!$A:$A,'Raw - customers'!$B:$I)</f>
        <v>Romy Cuberley</v>
      </c>
      <c r="S1927" t="str">
        <v>Genderqueer</v>
      </c>
      <c r="T1927">
        <v>42</v>
      </c>
      <c r="U1927" t="str">
        <v>06 Toby KnollApt. 679</v>
      </c>
      <c r="V1927">
        <v>1086</v>
      </c>
      <c r="W1927" t="str">
        <v>Mayaview</v>
      </c>
      <c r="X1927" t="str">
        <v>Queensland</v>
      </c>
      <c r="Y1927" t="str">
        <v>Australia</v>
      </c>
      <c r="Z1927">
        <v>2</v>
      </c>
      <c r="AA1927" s="3" t="str">
        <f t="shared" si="61"/>
        <v>10 to 20</v>
      </c>
      <c r="AP1927" s="6">
        <v>458</v>
      </c>
      <c r="AQ1927" s="6" t="s">
        <v>1355</v>
      </c>
    </row>
    <row r="1928" spans="1:43" x14ac:dyDescent="0.25">
      <c r="A1928">
        <v>1926</v>
      </c>
      <c r="B1928">
        <v>387</v>
      </c>
      <c r="C1928">
        <v>376</v>
      </c>
      <c r="D1928">
        <v>94</v>
      </c>
      <c r="E1928">
        <v>3</v>
      </c>
      <c r="F1928">
        <v>282</v>
      </c>
      <c r="G1928" t="str">
        <f>VLOOKUP($C1928,'Raw-products'!$A$2:$H$1261,MATCH(G$1,'Raw-products'!$A$1:$H$1,0))</f>
        <v>Shirt</v>
      </c>
      <c r="H1928" t="str">
        <f>VLOOKUP($C1928,'Raw-products'!$A$2:$H$1261,MATCH(H$1,'Raw-products'!$A$1:$H$1,0))</f>
        <v>Henley</v>
      </c>
      <c r="I1928" t="str">
        <f>VLOOKUP($C1928,'Raw-products'!$A$2:$H$1261,MATCH(I$1,'Raw-products'!$A$1:$H$1,0))</f>
        <v>S</v>
      </c>
      <c r="J1928" t="str">
        <f>VLOOKUP($C1928,'Raw-products'!$A$2:$H$1261,MATCH(J$1,'Raw-products'!$A$1:$H$1,0))</f>
        <v>indigo</v>
      </c>
      <c r="K1928">
        <f>VLOOKUP($C1928,'Raw-products'!$A$2:$H$1261,MATCH(K$1,'Raw-products'!$A$1:$H$1,0))</f>
        <v>92</v>
      </c>
      <c r="L1928">
        <f>VLOOKUP($C1928,'Raw-products'!$A$2:$H$1261,MATCH(L$1,'Raw-products'!$A$1:$H$1,0))</f>
        <v>45</v>
      </c>
      <c r="M1928" s="5">
        <f t="shared" si="60"/>
        <v>4140</v>
      </c>
      <c r="N1928" cm="1">
        <f t="array" ref="N1928:Q1928">_xlfn.XLOOKUP($B1928,'Raw -orders'!$A:$A,'Raw -orders'!$B:$E)</f>
        <v>341</v>
      </c>
      <c r="O1928">
        <v>34491</v>
      </c>
      <c r="P1928" s="1">
        <v>44358</v>
      </c>
      <c r="Q1928" s="1">
        <v>44361</v>
      </c>
      <c r="R1928" t="str" cm="1">
        <f t="array" ref="R1928:Y1928">_xlfn.XLOOKUP($N1928,'Raw - customers'!$A:$A,'Raw - customers'!$B:$I)</f>
        <v>Cherlyn Asmus</v>
      </c>
      <c r="S1928" t="str">
        <v>Female</v>
      </c>
      <c r="T1928">
        <v>34</v>
      </c>
      <c r="U1928" t="str">
        <v>003 Bruen DriveApt. 633</v>
      </c>
      <c r="V1928">
        <v>6522</v>
      </c>
      <c r="W1928" t="str">
        <v>Jasmineville</v>
      </c>
      <c r="X1928" t="str">
        <v>Victoria</v>
      </c>
      <c r="Y1928" t="str">
        <v>Australia</v>
      </c>
      <c r="Z1928">
        <v>6</v>
      </c>
      <c r="AA1928" s="3" t="str">
        <f t="shared" si="61"/>
        <v>0 to 10</v>
      </c>
      <c r="AP1928" s="6">
        <v>341</v>
      </c>
      <c r="AQ1928" s="6" t="s">
        <v>1396</v>
      </c>
    </row>
    <row r="1929" spans="1:43" x14ac:dyDescent="0.25">
      <c r="A1929">
        <v>1927</v>
      </c>
      <c r="B1929">
        <v>387</v>
      </c>
      <c r="C1929">
        <v>969</v>
      </c>
      <c r="D1929">
        <v>97</v>
      </c>
      <c r="E1929">
        <v>3</v>
      </c>
      <c r="F1929">
        <v>291</v>
      </c>
      <c r="G1929" t="str">
        <f>VLOOKUP($C1929,'Raw-products'!$A$2:$H$1261,MATCH(G$1,'Raw-products'!$A$1:$H$1,0))</f>
        <v>Trousers</v>
      </c>
      <c r="H1929" t="str">
        <f>VLOOKUP($C1929,'Raw-products'!$A$2:$H$1261,MATCH(H$1,'Raw-products'!$A$1:$H$1,0))</f>
        <v>Slim-Fit</v>
      </c>
      <c r="I1929" t="str">
        <f>VLOOKUP($C1929,'Raw-products'!$A$2:$H$1261,MATCH(I$1,'Raw-products'!$A$1:$H$1,0))</f>
        <v>XL</v>
      </c>
      <c r="J1929" t="str">
        <f>VLOOKUP($C1929,'Raw-products'!$A$2:$H$1261,MATCH(J$1,'Raw-products'!$A$1:$H$1,0))</f>
        <v>blue</v>
      </c>
      <c r="K1929">
        <f>VLOOKUP($C1929,'Raw-products'!$A$2:$H$1261,MATCH(K$1,'Raw-products'!$A$1:$H$1,0))</f>
        <v>119</v>
      </c>
      <c r="L1929">
        <f>VLOOKUP($C1929,'Raw-products'!$A$2:$H$1261,MATCH(L$1,'Raw-products'!$A$1:$H$1,0))</f>
        <v>47</v>
      </c>
      <c r="M1929" s="5">
        <f t="shared" si="60"/>
        <v>5593</v>
      </c>
      <c r="N1929" cm="1">
        <f t="array" ref="N1929:Q1929">_xlfn.XLOOKUP($B1929,'Raw -orders'!$A:$A,'Raw -orders'!$B:$E)</f>
        <v>341</v>
      </c>
      <c r="O1929">
        <v>34491</v>
      </c>
      <c r="P1929" s="1">
        <v>44358</v>
      </c>
      <c r="Q1929" s="1">
        <v>44361</v>
      </c>
      <c r="R1929" t="str" cm="1">
        <f t="array" ref="R1929:Y1929">_xlfn.XLOOKUP($N1929,'Raw - customers'!$A:$A,'Raw - customers'!$B:$I)</f>
        <v>Cherlyn Asmus</v>
      </c>
      <c r="S1929" t="str">
        <v>Female</v>
      </c>
      <c r="T1929">
        <v>34</v>
      </c>
      <c r="U1929" t="str">
        <v>003 Bruen DriveApt. 633</v>
      </c>
      <c r="V1929">
        <v>6522</v>
      </c>
      <c r="W1929" t="str">
        <v>Jasmineville</v>
      </c>
      <c r="X1929" t="str">
        <v>Victoria</v>
      </c>
      <c r="Y1929" t="str">
        <v>Australia</v>
      </c>
      <c r="Z1929">
        <v>6</v>
      </c>
      <c r="AA1929" s="3" t="str">
        <f t="shared" si="61"/>
        <v>0 to 10</v>
      </c>
      <c r="AP1929" s="6">
        <v>341</v>
      </c>
      <c r="AQ1929" s="6" t="s">
        <v>1396</v>
      </c>
    </row>
    <row r="1930" spans="1:43" x14ac:dyDescent="0.25">
      <c r="A1930">
        <v>1928</v>
      </c>
      <c r="B1930">
        <v>387</v>
      </c>
      <c r="C1930">
        <v>415</v>
      </c>
      <c r="D1930">
        <v>119</v>
      </c>
      <c r="E1930">
        <v>1</v>
      </c>
      <c r="F1930">
        <v>119</v>
      </c>
      <c r="G1930" t="str">
        <f>VLOOKUP($C1930,'Raw-products'!$A$2:$H$1261,MATCH(G$1,'Raw-products'!$A$1:$H$1,0))</f>
        <v>Shirt</v>
      </c>
      <c r="H1930" t="str">
        <f>VLOOKUP($C1930,'Raw-products'!$A$2:$H$1261,MATCH(H$1,'Raw-products'!$A$1:$H$1,0))</f>
        <v>Casual Slim Fit</v>
      </c>
      <c r="I1930" t="str">
        <f>VLOOKUP($C1930,'Raw-products'!$A$2:$H$1261,MATCH(I$1,'Raw-products'!$A$1:$H$1,0))</f>
        <v>XS</v>
      </c>
      <c r="J1930" t="str">
        <f>VLOOKUP($C1930,'Raw-products'!$A$2:$H$1261,MATCH(J$1,'Raw-products'!$A$1:$H$1,0))</f>
        <v>violet</v>
      </c>
      <c r="K1930">
        <f>VLOOKUP($C1930,'Raw-products'!$A$2:$H$1261,MATCH(K$1,'Raw-products'!$A$1:$H$1,0))</f>
        <v>113</v>
      </c>
      <c r="L1930">
        <f>VLOOKUP($C1930,'Raw-products'!$A$2:$H$1261,MATCH(L$1,'Raw-products'!$A$1:$H$1,0))</f>
        <v>55</v>
      </c>
      <c r="M1930" s="5">
        <f t="shared" si="60"/>
        <v>6215</v>
      </c>
      <c r="N1930" cm="1">
        <f t="array" ref="N1930:Q1930">_xlfn.XLOOKUP($B1930,'Raw -orders'!$A:$A,'Raw -orders'!$B:$E)</f>
        <v>341</v>
      </c>
      <c r="O1930">
        <v>34491</v>
      </c>
      <c r="P1930" s="1">
        <v>44358</v>
      </c>
      <c r="Q1930" s="1">
        <v>44361</v>
      </c>
      <c r="R1930" t="str" cm="1">
        <f t="array" ref="R1930:Y1930">_xlfn.XLOOKUP($N1930,'Raw - customers'!$A:$A,'Raw - customers'!$B:$I)</f>
        <v>Cherlyn Asmus</v>
      </c>
      <c r="S1930" t="str">
        <v>Female</v>
      </c>
      <c r="T1930">
        <v>34</v>
      </c>
      <c r="U1930" t="str">
        <v>003 Bruen DriveApt. 633</v>
      </c>
      <c r="V1930">
        <v>6522</v>
      </c>
      <c r="W1930" t="str">
        <v>Jasmineville</v>
      </c>
      <c r="X1930" t="str">
        <v>Victoria</v>
      </c>
      <c r="Y1930" t="str">
        <v>Australia</v>
      </c>
      <c r="Z1930">
        <v>6</v>
      </c>
      <c r="AA1930" s="3" t="str">
        <f t="shared" si="61"/>
        <v>0 to 10</v>
      </c>
      <c r="AP1930" s="6">
        <v>341</v>
      </c>
      <c r="AQ1930" s="6" t="s">
        <v>1396</v>
      </c>
    </row>
    <row r="1931" spans="1:43" x14ac:dyDescent="0.25">
      <c r="A1931">
        <v>1929</v>
      </c>
      <c r="B1931">
        <v>387</v>
      </c>
      <c r="C1931">
        <v>256</v>
      </c>
      <c r="D1931">
        <v>95</v>
      </c>
      <c r="E1931">
        <v>1</v>
      </c>
      <c r="F1931">
        <v>95</v>
      </c>
      <c r="G1931" t="str">
        <f>VLOOKUP($C1931,'Raw-products'!$A$2:$H$1261,MATCH(G$1,'Raw-products'!$A$1:$H$1,0))</f>
        <v>Shirt</v>
      </c>
      <c r="H1931" t="str">
        <f>VLOOKUP($C1931,'Raw-products'!$A$2:$H$1261,MATCH(H$1,'Raw-products'!$A$1:$H$1,0))</f>
        <v>Polo</v>
      </c>
      <c r="I1931" t="str">
        <f>VLOOKUP($C1931,'Raw-products'!$A$2:$H$1261,MATCH(I$1,'Raw-products'!$A$1:$H$1,0))</f>
        <v>S</v>
      </c>
      <c r="J1931" t="str">
        <f>VLOOKUP($C1931,'Raw-products'!$A$2:$H$1261,MATCH(J$1,'Raw-products'!$A$1:$H$1,0))</f>
        <v>yellow</v>
      </c>
      <c r="K1931">
        <f>VLOOKUP($C1931,'Raw-products'!$A$2:$H$1261,MATCH(K$1,'Raw-products'!$A$1:$H$1,0))</f>
        <v>117</v>
      </c>
      <c r="L1931">
        <f>VLOOKUP($C1931,'Raw-products'!$A$2:$H$1261,MATCH(L$1,'Raw-products'!$A$1:$H$1,0))</f>
        <v>77</v>
      </c>
      <c r="M1931" s="5">
        <f t="shared" si="60"/>
        <v>9009</v>
      </c>
      <c r="N1931" cm="1">
        <f t="array" ref="N1931:Q1931">_xlfn.XLOOKUP($B1931,'Raw -orders'!$A:$A,'Raw -orders'!$B:$E)</f>
        <v>341</v>
      </c>
      <c r="O1931">
        <v>34491</v>
      </c>
      <c r="P1931" s="1">
        <v>44358</v>
      </c>
      <c r="Q1931" s="1">
        <v>44361</v>
      </c>
      <c r="R1931" t="str" cm="1">
        <f t="array" ref="R1931:Y1931">_xlfn.XLOOKUP($N1931,'Raw - customers'!$A:$A,'Raw - customers'!$B:$I)</f>
        <v>Cherlyn Asmus</v>
      </c>
      <c r="S1931" t="str">
        <v>Female</v>
      </c>
      <c r="T1931">
        <v>34</v>
      </c>
      <c r="U1931" t="str">
        <v>003 Bruen DriveApt. 633</v>
      </c>
      <c r="V1931">
        <v>6522</v>
      </c>
      <c r="W1931" t="str">
        <v>Jasmineville</v>
      </c>
      <c r="X1931" t="str">
        <v>Victoria</v>
      </c>
      <c r="Y1931" t="str">
        <v>Australia</v>
      </c>
      <c r="Z1931">
        <v>6</v>
      </c>
      <c r="AA1931" s="3" t="str">
        <f t="shared" si="61"/>
        <v>0 to 10</v>
      </c>
      <c r="AP1931" s="6">
        <v>341</v>
      </c>
      <c r="AQ1931" s="6" t="s">
        <v>1396</v>
      </c>
    </row>
    <row r="1932" spans="1:43" x14ac:dyDescent="0.25">
      <c r="A1932">
        <v>1930</v>
      </c>
      <c r="B1932">
        <v>387</v>
      </c>
      <c r="C1932">
        <v>82</v>
      </c>
      <c r="D1932">
        <v>118</v>
      </c>
      <c r="E1932">
        <v>1</v>
      </c>
      <c r="F1932">
        <v>118</v>
      </c>
      <c r="G1932" t="str">
        <f>VLOOKUP($C1932,'Raw-products'!$A$2:$H$1261,MATCH(G$1,'Raw-products'!$A$1:$H$1,0))</f>
        <v>Shirt</v>
      </c>
      <c r="H1932" t="str">
        <f>VLOOKUP($C1932,'Raw-products'!$A$2:$H$1261,MATCH(H$1,'Raw-products'!$A$1:$H$1,0))</f>
        <v>Flannel</v>
      </c>
      <c r="I1932" t="str">
        <f>VLOOKUP($C1932,'Raw-products'!$A$2:$H$1261,MATCH(I$1,'Raw-products'!$A$1:$H$1,0))</f>
        <v>M</v>
      </c>
      <c r="J1932" t="str">
        <f>VLOOKUP($C1932,'Raw-products'!$A$2:$H$1261,MATCH(J$1,'Raw-products'!$A$1:$H$1,0))</f>
        <v>yellow</v>
      </c>
      <c r="K1932">
        <f>VLOOKUP($C1932,'Raw-products'!$A$2:$H$1261,MATCH(K$1,'Raw-products'!$A$1:$H$1,0))</f>
        <v>96</v>
      </c>
      <c r="L1932">
        <f>VLOOKUP($C1932,'Raw-products'!$A$2:$H$1261,MATCH(L$1,'Raw-products'!$A$1:$H$1,0))</f>
        <v>59</v>
      </c>
      <c r="M1932" s="5">
        <f t="shared" si="60"/>
        <v>5664</v>
      </c>
      <c r="N1932" cm="1">
        <f t="array" ref="N1932:Q1932">_xlfn.XLOOKUP($B1932,'Raw -orders'!$A:$A,'Raw -orders'!$B:$E)</f>
        <v>341</v>
      </c>
      <c r="O1932">
        <v>34491</v>
      </c>
      <c r="P1932" s="1">
        <v>44358</v>
      </c>
      <c r="Q1932" s="1">
        <v>44361</v>
      </c>
      <c r="R1932" t="str" cm="1">
        <f t="array" ref="R1932:Y1932">_xlfn.XLOOKUP($N1932,'Raw - customers'!$A:$A,'Raw - customers'!$B:$I)</f>
        <v>Cherlyn Asmus</v>
      </c>
      <c r="S1932" t="str">
        <v>Female</v>
      </c>
      <c r="T1932">
        <v>34</v>
      </c>
      <c r="U1932" t="str">
        <v>003 Bruen DriveApt. 633</v>
      </c>
      <c r="V1932">
        <v>6522</v>
      </c>
      <c r="W1932" t="str">
        <v>Jasmineville</v>
      </c>
      <c r="X1932" t="str">
        <v>Victoria</v>
      </c>
      <c r="Y1932" t="str">
        <v>Australia</v>
      </c>
      <c r="Z1932">
        <v>6</v>
      </c>
      <c r="AA1932" s="3" t="str">
        <f t="shared" si="61"/>
        <v>0 to 10</v>
      </c>
      <c r="AP1932" s="6">
        <v>341</v>
      </c>
      <c r="AQ1932" s="6" t="s">
        <v>1396</v>
      </c>
    </row>
    <row r="1933" spans="1:43" x14ac:dyDescent="0.25">
      <c r="A1933">
        <v>1931</v>
      </c>
      <c r="B1933">
        <v>387</v>
      </c>
      <c r="C1933">
        <v>283</v>
      </c>
      <c r="D1933">
        <v>105</v>
      </c>
      <c r="E1933">
        <v>2</v>
      </c>
      <c r="F1933">
        <v>210</v>
      </c>
      <c r="G1933" t="str">
        <f>VLOOKUP($C1933,'Raw-products'!$A$2:$H$1261,MATCH(G$1,'Raw-products'!$A$1:$H$1,0))</f>
        <v>Shirt</v>
      </c>
      <c r="H1933" t="str">
        <f>VLOOKUP($C1933,'Raw-products'!$A$2:$H$1261,MATCH(H$1,'Raw-products'!$A$1:$H$1,0))</f>
        <v>Cuban Collar</v>
      </c>
      <c r="I1933" t="str">
        <f>VLOOKUP($C1933,'Raw-products'!$A$2:$H$1261,MATCH(I$1,'Raw-products'!$A$1:$H$1,0))</f>
        <v>L</v>
      </c>
      <c r="J1933" t="str">
        <f>VLOOKUP($C1933,'Raw-products'!$A$2:$H$1261,MATCH(J$1,'Raw-products'!$A$1:$H$1,0))</f>
        <v>red</v>
      </c>
      <c r="K1933">
        <f>VLOOKUP($C1933,'Raw-products'!$A$2:$H$1261,MATCH(K$1,'Raw-products'!$A$1:$H$1,0))</f>
        <v>93</v>
      </c>
      <c r="L1933">
        <f>VLOOKUP($C1933,'Raw-products'!$A$2:$H$1261,MATCH(L$1,'Raw-products'!$A$1:$H$1,0))</f>
        <v>45</v>
      </c>
      <c r="M1933" s="5">
        <f t="shared" si="60"/>
        <v>4185</v>
      </c>
      <c r="N1933" cm="1">
        <f t="array" ref="N1933:Q1933">_xlfn.XLOOKUP($B1933,'Raw -orders'!$A:$A,'Raw -orders'!$B:$E)</f>
        <v>341</v>
      </c>
      <c r="O1933">
        <v>34491</v>
      </c>
      <c r="P1933" s="1">
        <v>44358</v>
      </c>
      <c r="Q1933" s="1">
        <v>44361</v>
      </c>
      <c r="R1933" t="str" cm="1">
        <f t="array" ref="R1933:Y1933">_xlfn.XLOOKUP($N1933,'Raw - customers'!$A:$A,'Raw - customers'!$B:$I)</f>
        <v>Cherlyn Asmus</v>
      </c>
      <c r="S1933" t="str">
        <v>Female</v>
      </c>
      <c r="T1933">
        <v>34</v>
      </c>
      <c r="U1933" t="str">
        <v>003 Bruen DriveApt. 633</v>
      </c>
      <c r="V1933">
        <v>6522</v>
      </c>
      <c r="W1933" t="str">
        <v>Jasmineville</v>
      </c>
      <c r="X1933" t="str">
        <v>Victoria</v>
      </c>
      <c r="Y1933" t="str">
        <v>Australia</v>
      </c>
      <c r="Z1933">
        <v>6</v>
      </c>
      <c r="AA1933" s="3" t="str">
        <f t="shared" si="61"/>
        <v>0 to 10</v>
      </c>
      <c r="AP1933" s="6">
        <v>341</v>
      </c>
      <c r="AQ1933" s="6" t="s">
        <v>1396</v>
      </c>
    </row>
    <row r="1934" spans="1:43" x14ac:dyDescent="0.25">
      <c r="A1934">
        <v>1932</v>
      </c>
      <c r="B1934">
        <v>388</v>
      </c>
      <c r="C1934">
        <v>45</v>
      </c>
      <c r="D1934">
        <v>104</v>
      </c>
      <c r="E1934">
        <v>2</v>
      </c>
      <c r="F1934">
        <v>208</v>
      </c>
      <c r="G1934" t="str">
        <f>VLOOKUP($C1934,'Raw-products'!$A$2:$H$1261,MATCH(G$1,'Raw-products'!$A$1:$H$1,0))</f>
        <v>Shirt</v>
      </c>
      <c r="H1934" t="str">
        <f>VLOOKUP($C1934,'Raw-products'!$A$2:$H$1261,MATCH(H$1,'Raw-products'!$A$1:$H$1,0))</f>
        <v>Dress</v>
      </c>
      <c r="I1934" t="str">
        <f>VLOOKUP($C1934,'Raw-products'!$A$2:$H$1261,MATCH(I$1,'Raw-products'!$A$1:$H$1,0))</f>
        <v>XS</v>
      </c>
      <c r="J1934" t="str">
        <f>VLOOKUP($C1934,'Raw-products'!$A$2:$H$1261,MATCH(J$1,'Raw-products'!$A$1:$H$1,0))</f>
        <v>yellow</v>
      </c>
      <c r="K1934">
        <f>VLOOKUP($C1934,'Raw-products'!$A$2:$H$1261,MATCH(K$1,'Raw-products'!$A$1:$H$1,0))</f>
        <v>119</v>
      </c>
      <c r="L1934">
        <f>VLOOKUP($C1934,'Raw-products'!$A$2:$H$1261,MATCH(L$1,'Raw-products'!$A$1:$H$1,0))</f>
        <v>69</v>
      </c>
      <c r="M1934" s="5">
        <f t="shared" si="60"/>
        <v>8211</v>
      </c>
      <c r="N1934" cm="1">
        <f t="array" ref="N1934:Q1934">_xlfn.XLOOKUP($B1934,'Raw -orders'!$A:$A,'Raw -orders'!$B:$E)</f>
        <v>601</v>
      </c>
      <c r="O1934">
        <v>34341</v>
      </c>
      <c r="P1934" s="1">
        <v>44239</v>
      </c>
      <c r="Q1934" s="1">
        <v>44244</v>
      </c>
      <c r="R1934" t="str" cm="1">
        <f t="array" ref="R1934:Y1934">_xlfn.XLOOKUP($N1934,'Raw - customers'!$A:$A,'Raw - customers'!$B:$I)</f>
        <v>Sol Adhams</v>
      </c>
      <c r="S1934" t="str">
        <v>Male</v>
      </c>
      <c r="T1934">
        <v>55</v>
      </c>
      <c r="U1934" t="str">
        <v>010 Cartwright TrackApt. 920</v>
      </c>
      <c r="V1934">
        <v>1625</v>
      </c>
      <c r="W1934" t="str">
        <v>Sebastianbury</v>
      </c>
      <c r="X1934" t="str">
        <v>South Australia</v>
      </c>
      <c r="Y1934" t="str">
        <v>Australia</v>
      </c>
      <c r="Z1934">
        <v>2</v>
      </c>
      <c r="AA1934" s="3" t="str">
        <f t="shared" si="61"/>
        <v>0 to 10</v>
      </c>
      <c r="AP1934" s="6">
        <v>601</v>
      </c>
      <c r="AQ1934" s="6" t="s">
        <v>1345</v>
      </c>
    </row>
    <row r="1935" spans="1:43" x14ac:dyDescent="0.25">
      <c r="A1935">
        <v>1933</v>
      </c>
      <c r="B1935">
        <v>388</v>
      </c>
      <c r="C1935">
        <v>15</v>
      </c>
      <c r="D1935">
        <v>96</v>
      </c>
      <c r="E1935">
        <v>2</v>
      </c>
      <c r="F1935">
        <v>192</v>
      </c>
      <c r="G1935" t="str">
        <f>VLOOKUP($C1935,'Raw-products'!$A$2:$H$1261,MATCH(G$1,'Raw-products'!$A$1:$H$1,0))</f>
        <v>Shirt</v>
      </c>
      <c r="H1935" t="str">
        <f>VLOOKUP($C1935,'Raw-products'!$A$2:$H$1261,MATCH(H$1,'Raw-products'!$A$1:$H$1,0))</f>
        <v>Oxford Cloth</v>
      </c>
      <c r="I1935" t="str">
        <f>VLOOKUP($C1935,'Raw-products'!$A$2:$H$1261,MATCH(I$1,'Raw-products'!$A$1:$H$1,0))</f>
        <v>XS</v>
      </c>
      <c r="J1935" t="str">
        <f>VLOOKUP($C1935,'Raw-products'!$A$2:$H$1261,MATCH(J$1,'Raw-products'!$A$1:$H$1,0))</f>
        <v>green</v>
      </c>
      <c r="K1935">
        <f>VLOOKUP($C1935,'Raw-products'!$A$2:$H$1261,MATCH(K$1,'Raw-products'!$A$1:$H$1,0))</f>
        <v>114</v>
      </c>
      <c r="L1935">
        <f>VLOOKUP($C1935,'Raw-products'!$A$2:$H$1261,MATCH(L$1,'Raw-products'!$A$1:$H$1,0))</f>
        <v>68</v>
      </c>
      <c r="M1935" s="5">
        <f t="shared" si="60"/>
        <v>7752</v>
      </c>
      <c r="N1935" cm="1">
        <f t="array" ref="N1935:Q1935">_xlfn.XLOOKUP($B1935,'Raw -orders'!$A:$A,'Raw -orders'!$B:$E)</f>
        <v>601</v>
      </c>
      <c r="O1935">
        <v>34341</v>
      </c>
      <c r="P1935" s="1">
        <v>44239</v>
      </c>
      <c r="Q1935" s="1">
        <v>44244</v>
      </c>
      <c r="R1935" t="str" cm="1">
        <f t="array" ref="R1935:Y1935">_xlfn.XLOOKUP($N1935,'Raw - customers'!$A:$A,'Raw - customers'!$B:$I)</f>
        <v>Sol Adhams</v>
      </c>
      <c r="S1935" t="str">
        <v>Male</v>
      </c>
      <c r="T1935">
        <v>55</v>
      </c>
      <c r="U1935" t="str">
        <v>010 Cartwright TrackApt. 920</v>
      </c>
      <c r="V1935">
        <v>1625</v>
      </c>
      <c r="W1935" t="str">
        <v>Sebastianbury</v>
      </c>
      <c r="X1935" t="str">
        <v>South Australia</v>
      </c>
      <c r="Y1935" t="str">
        <v>Australia</v>
      </c>
      <c r="Z1935">
        <v>2</v>
      </c>
      <c r="AA1935" s="3" t="str">
        <f t="shared" si="61"/>
        <v>0 to 10</v>
      </c>
      <c r="AP1935" s="6">
        <v>601</v>
      </c>
      <c r="AQ1935" s="6" t="s">
        <v>1345</v>
      </c>
    </row>
    <row r="1936" spans="1:43" x14ac:dyDescent="0.25">
      <c r="A1936">
        <v>1934</v>
      </c>
      <c r="B1936">
        <v>388</v>
      </c>
      <c r="C1936">
        <v>670</v>
      </c>
      <c r="D1936">
        <v>113</v>
      </c>
      <c r="E1936">
        <v>2</v>
      </c>
      <c r="F1936">
        <v>226</v>
      </c>
      <c r="G1936" t="str">
        <f>VLOOKUP($C1936,'Raw-products'!$A$2:$H$1261,MATCH(G$1,'Raw-products'!$A$1:$H$1,0))</f>
        <v>Jacket</v>
      </c>
      <c r="H1936" t="str">
        <f>VLOOKUP($C1936,'Raw-products'!$A$2:$H$1261,MATCH(H$1,'Raw-products'!$A$1:$H$1,0))</f>
        <v>Parka</v>
      </c>
      <c r="I1936" t="str">
        <f>VLOOKUP($C1936,'Raw-products'!$A$2:$H$1261,MATCH(I$1,'Raw-products'!$A$1:$H$1,0))</f>
        <v>XS</v>
      </c>
      <c r="J1936" t="str">
        <f>VLOOKUP($C1936,'Raw-products'!$A$2:$H$1261,MATCH(J$1,'Raw-products'!$A$1:$H$1,0))</f>
        <v>orange</v>
      </c>
      <c r="K1936">
        <f>VLOOKUP($C1936,'Raw-products'!$A$2:$H$1261,MATCH(K$1,'Raw-products'!$A$1:$H$1,0))</f>
        <v>119</v>
      </c>
      <c r="L1936">
        <f>VLOOKUP($C1936,'Raw-products'!$A$2:$H$1261,MATCH(L$1,'Raw-products'!$A$1:$H$1,0))</f>
        <v>53</v>
      </c>
      <c r="M1936" s="5">
        <f t="shared" si="60"/>
        <v>6307</v>
      </c>
      <c r="N1936" cm="1">
        <f t="array" ref="N1936:Q1936">_xlfn.XLOOKUP($B1936,'Raw -orders'!$A:$A,'Raw -orders'!$B:$E)</f>
        <v>601</v>
      </c>
      <c r="O1936">
        <v>34341</v>
      </c>
      <c r="P1936" s="1">
        <v>44239</v>
      </c>
      <c r="Q1936" s="1">
        <v>44244</v>
      </c>
      <c r="R1936" t="str" cm="1">
        <f t="array" ref="R1936:Y1936">_xlfn.XLOOKUP($N1936,'Raw - customers'!$A:$A,'Raw - customers'!$B:$I)</f>
        <v>Sol Adhams</v>
      </c>
      <c r="S1936" t="str">
        <v>Male</v>
      </c>
      <c r="T1936">
        <v>55</v>
      </c>
      <c r="U1936" t="str">
        <v>010 Cartwright TrackApt. 920</v>
      </c>
      <c r="V1936">
        <v>1625</v>
      </c>
      <c r="W1936" t="str">
        <v>Sebastianbury</v>
      </c>
      <c r="X1936" t="str">
        <v>South Australia</v>
      </c>
      <c r="Y1936" t="str">
        <v>Australia</v>
      </c>
      <c r="Z1936">
        <v>2</v>
      </c>
      <c r="AA1936" s="3" t="str">
        <f t="shared" si="61"/>
        <v>0 to 10</v>
      </c>
      <c r="AP1936" s="6">
        <v>601</v>
      </c>
      <c r="AQ1936" s="6" t="s">
        <v>1345</v>
      </c>
    </row>
    <row r="1937" spans="1:43" x14ac:dyDescent="0.25">
      <c r="A1937">
        <v>1935</v>
      </c>
      <c r="B1937">
        <v>388</v>
      </c>
      <c r="C1937">
        <v>579</v>
      </c>
      <c r="D1937">
        <v>100</v>
      </c>
      <c r="E1937">
        <v>1</v>
      </c>
      <c r="F1937">
        <v>100</v>
      </c>
      <c r="G1937" t="str">
        <f>VLOOKUP($C1937,'Raw-products'!$A$2:$H$1261,MATCH(G$1,'Raw-products'!$A$1:$H$1,0))</f>
        <v>Jacket</v>
      </c>
      <c r="H1937" t="str">
        <f>VLOOKUP($C1937,'Raw-products'!$A$2:$H$1261,MATCH(H$1,'Raw-products'!$A$1:$H$1,0))</f>
        <v>Bomber</v>
      </c>
      <c r="I1937" t="str">
        <f>VLOOKUP($C1937,'Raw-products'!$A$2:$H$1261,MATCH(I$1,'Raw-products'!$A$1:$H$1,0))</f>
        <v>XL</v>
      </c>
      <c r="J1937" t="str">
        <f>VLOOKUP($C1937,'Raw-products'!$A$2:$H$1261,MATCH(J$1,'Raw-products'!$A$1:$H$1,0))</f>
        <v>green</v>
      </c>
      <c r="K1937">
        <f>VLOOKUP($C1937,'Raw-products'!$A$2:$H$1261,MATCH(K$1,'Raw-products'!$A$1:$H$1,0))</f>
        <v>90</v>
      </c>
      <c r="L1937">
        <f>VLOOKUP($C1937,'Raw-products'!$A$2:$H$1261,MATCH(L$1,'Raw-products'!$A$1:$H$1,0))</f>
        <v>79</v>
      </c>
      <c r="M1937" s="5">
        <f t="shared" si="60"/>
        <v>7110</v>
      </c>
      <c r="N1937" cm="1">
        <f t="array" ref="N1937:Q1937">_xlfn.XLOOKUP($B1937,'Raw -orders'!$A:$A,'Raw -orders'!$B:$E)</f>
        <v>601</v>
      </c>
      <c r="O1937">
        <v>34341</v>
      </c>
      <c r="P1937" s="1">
        <v>44239</v>
      </c>
      <c r="Q1937" s="1">
        <v>44244</v>
      </c>
      <c r="R1937" t="str" cm="1">
        <f t="array" ref="R1937:Y1937">_xlfn.XLOOKUP($N1937,'Raw - customers'!$A:$A,'Raw - customers'!$B:$I)</f>
        <v>Sol Adhams</v>
      </c>
      <c r="S1937" t="str">
        <v>Male</v>
      </c>
      <c r="T1937">
        <v>55</v>
      </c>
      <c r="U1937" t="str">
        <v>010 Cartwright TrackApt. 920</v>
      </c>
      <c r="V1937">
        <v>1625</v>
      </c>
      <c r="W1937" t="str">
        <v>Sebastianbury</v>
      </c>
      <c r="X1937" t="str">
        <v>South Australia</v>
      </c>
      <c r="Y1937" t="str">
        <v>Australia</v>
      </c>
      <c r="Z1937">
        <v>2</v>
      </c>
      <c r="AA1937" s="3" t="str">
        <f t="shared" si="61"/>
        <v>0 to 10</v>
      </c>
      <c r="AP1937" s="6">
        <v>601</v>
      </c>
      <c r="AQ1937" s="6" t="s">
        <v>1345</v>
      </c>
    </row>
    <row r="1938" spans="1:43" x14ac:dyDescent="0.25">
      <c r="A1938">
        <v>1936</v>
      </c>
      <c r="B1938">
        <v>389</v>
      </c>
      <c r="C1938">
        <v>632</v>
      </c>
      <c r="D1938">
        <v>93</v>
      </c>
      <c r="E1938">
        <v>3</v>
      </c>
      <c r="F1938">
        <v>279</v>
      </c>
      <c r="G1938" t="str">
        <f>VLOOKUP($C1938,'Raw-products'!$A$2:$H$1261,MATCH(G$1,'Raw-products'!$A$1:$H$1,0))</f>
        <v>Jacket</v>
      </c>
      <c r="H1938" t="str">
        <f>VLOOKUP($C1938,'Raw-products'!$A$2:$H$1261,MATCH(H$1,'Raw-products'!$A$1:$H$1,0))</f>
        <v>Coach</v>
      </c>
      <c r="I1938" t="str">
        <f>VLOOKUP($C1938,'Raw-products'!$A$2:$H$1261,MATCH(I$1,'Raw-products'!$A$1:$H$1,0))</f>
        <v>M</v>
      </c>
      <c r="J1938" t="str">
        <f>VLOOKUP($C1938,'Raw-products'!$A$2:$H$1261,MATCH(J$1,'Raw-products'!$A$1:$H$1,0))</f>
        <v>red</v>
      </c>
      <c r="K1938">
        <f>VLOOKUP($C1938,'Raw-products'!$A$2:$H$1261,MATCH(K$1,'Raw-products'!$A$1:$H$1,0))</f>
        <v>115</v>
      </c>
      <c r="L1938">
        <f>VLOOKUP($C1938,'Raw-products'!$A$2:$H$1261,MATCH(L$1,'Raw-products'!$A$1:$H$1,0))</f>
        <v>76</v>
      </c>
      <c r="M1938" s="5">
        <f t="shared" si="60"/>
        <v>8740</v>
      </c>
      <c r="N1938" cm="1">
        <f t="array" ref="N1938:Q1938">_xlfn.XLOOKUP($B1938,'Raw -orders'!$A:$A,'Raw -orders'!$B:$E)</f>
        <v>643</v>
      </c>
      <c r="O1938">
        <v>42818</v>
      </c>
      <c r="P1938" s="1">
        <v>44306</v>
      </c>
      <c r="Q1938" s="1">
        <v>44309</v>
      </c>
      <c r="R1938" t="str" cm="1">
        <f t="array" ref="R1938:Y1938">_xlfn.XLOOKUP($N1938,'Raw - customers'!$A:$A,'Raw - customers'!$B:$I)</f>
        <v>Pietro Duling</v>
      </c>
      <c r="S1938" t="str">
        <v>Female</v>
      </c>
      <c r="T1938">
        <v>36</v>
      </c>
      <c r="U1938" t="str">
        <v>575 Olson MallApt. 344</v>
      </c>
      <c r="V1938">
        <v>3478</v>
      </c>
      <c r="W1938" t="str">
        <v>Shieldschester</v>
      </c>
      <c r="X1938" t="str">
        <v>Tasmania</v>
      </c>
      <c r="Y1938" t="str">
        <v>Australia</v>
      </c>
      <c r="Z1938">
        <v>4</v>
      </c>
      <c r="AA1938" s="3" t="str">
        <f t="shared" si="61"/>
        <v>0 to 10</v>
      </c>
      <c r="AP1938" s="6">
        <v>643</v>
      </c>
      <c r="AQ1938" s="6" t="s">
        <v>1414</v>
      </c>
    </row>
    <row r="1939" spans="1:43" x14ac:dyDescent="0.25">
      <c r="A1939">
        <v>1937</v>
      </c>
      <c r="B1939">
        <v>389</v>
      </c>
      <c r="C1939">
        <v>582</v>
      </c>
      <c r="D1939">
        <v>100</v>
      </c>
      <c r="E1939">
        <v>3</v>
      </c>
      <c r="F1939">
        <v>300</v>
      </c>
      <c r="G1939" t="str">
        <f>VLOOKUP($C1939,'Raw-products'!$A$2:$H$1261,MATCH(G$1,'Raw-products'!$A$1:$H$1,0))</f>
        <v>Jacket</v>
      </c>
      <c r="H1939" t="str">
        <f>VLOOKUP($C1939,'Raw-products'!$A$2:$H$1261,MATCH(H$1,'Raw-products'!$A$1:$H$1,0))</f>
        <v>Bomber</v>
      </c>
      <c r="I1939" t="str">
        <f>VLOOKUP($C1939,'Raw-products'!$A$2:$H$1261,MATCH(I$1,'Raw-products'!$A$1:$H$1,0))</f>
        <v>M</v>
      </c>
      <c r="J1939" t="str">
        <f>VLOOKUP($C1939,'Raw-products'!$A$2:$H$1261,MATCH(J$1,'Raw-products'!$A$1:$H$1,0))</f>
        <v>blue</v>
      </c>
      <c r="K1939">
        <f>VLOOKUP($C1939,'Raw-products'!$A$2:$H$1261,MATCH(K$1,'Raw-products'!$A$1:$H$1,0))</f>
        <v>90</v>
      </c>
      <c r="L1939">
        <f>VLOOKUP($C1939,'Raw-products'!$A$2:$H$1261,MATCH(L$1,'Raw-products'!$A$1:$H$1,0))</f>
        <v>44</v>
      </c>
      <c r="M1939" s="5">
        <f t="shared" si="60"/>
        <v>3960</v>
      </c>
      <c r="N1939" cm="1">
        <f t="array" ref="N1939:Q1939">_xlfn.XLOOKUP($B1939,'Raw -orders'!$A:$A,'Raw -orders'!$B:$E)</f>
        <v>643</v>
      </c>
      <c r="O1939">
        <v>42818</v>
      </c>
      <c r="P1939" s="1">
        <v>44306</v>
      </c>
      <c r="Q1939" s="1">
        <v>44309</v>
      </c>
      <c r="R1939" t="str" cm="1">
        <f t="array" ref="R1939:Y1939">_xlfn.XLOOKUP($N1939,'Raw - customers'!$A:$A,'Raw - customers'!$B:$I)</f>
        <v>Pietro Duling</v>
      </c>
      <c r="S1939" t="str">
        <v>Female</v>
      </c>
      <c r="T1939">
        <v>36</v>
      </c>
      <c r="U1939" t="str">
        <v>575 Olson MallApt. 344</v>
      </c>
      <c r="V1939">
        <v>3478</v>
      </c>
      <c r="W1939" t="str">
        <v>Shieldschester</v>
      </c>
      <c r="X1939" t="str">
        <v>Tasmania</v>
      </c>
      <c r="Y1939" t="str">
        <v>Australia</v>
      </c>
      <c r="Z1939">
        <v>4</v>
      </c>
      <c r="AA1939" s="3" t="str">
        <f t="shared" si="61"/>
        <v>0 to 10</v>
      </c>
      <c r="AP1939" s="6">
        <v>643</v>
      </c>
      <c r="AQ1939" s="6" t="s">
        <v>1414</v>
      </c>
    </row>
    <row r="1940" spans="1:43" x14ac:dyDescent="0.25">
      <c r="A1940">
        <v>1938</v>
      </c>
      <c r="B1940">
        <v>389</v>
      </c>
      <c r="C1940">
        <v>165</v>
      </c>
      <c r="D1940">
        <v>91</v>
      </c>
      <c r="E1940">
        <v>1</v>
      </c>
      <c r="F1940">
        <v>91</v>
      </c>
      <c r="G1940" t="str">
        <f>VLOOKUP($C1940,'Raw-products'!$A$2:$H$1261,MATCH(G$1,'Raw-products'!$A$1:$H$1,0))</f>
        <v>Shirt</v>
      </c>
      <c r="H1940" t="str">
        <f>VLOOKUP($C1940,'Raw-products'!$A$2:$H$1261,MATCH(H$1,'Raw-products'!$A$1:$H$1,0))</f>
        <v>Linen</v>
      </c>
      <c r="I1940" t="str">
        <f>VLOOKUP($C1940,'Raw-products'!$A$2:$H$1261,MATCH(I$1,'Raw-products'!$A$1:$H$1,0))</f>
        <v>XS</v>
      </c>
      <c r="J1940" t="str">
        <f>VLOOKUP($C1940,'Raw-products'!$A$2:$H$1261,MATCH(J$1,'Raw-products'!$A$1:$H$1,0))</f>
        <v>indigo</v>
      </c>
      <c r="K1940">
        <f>VLOOKUP($C1940,'Raw-products'!$A$2:$H$1261,MATCH(K$1,'Raw-products'!$A$1:$H$1,0))</f>
        <v>116</v>
      </c>
      <c r="L1940">
        <f>VLOOKUP($C1940,'Raw-products'!$A$2:$H$1261,MATCH(L$1,'Raw-products'!$A$1:$H$1,0))</f>
        <v>70</v>
      </c>
      <c r="M1940" s="5">
        <f t="shared" si="60"/>
        <v>8120</v>
      </c>
      <c r="N1940" cm="1">
        <f t="array" ref="N1940:Q1940">_xlfn.XLOOKUP($B1940,'Raw -orders'!$A:$A,'Raw -orders'!$B:$E)</f>
        <v>643</v>
      </c>
      <c r="O1940">
        <v>42818</v>
      </c>
      <c r="P1940" s="1">
        <v>44306</v>
      </c>
      <c r="Q1940" s="1">
        <v>44309</v>
      </c>
      <c r="R1940" t="str" cm="1">
        <f t="array" ref="R1940:Y1940">_xlfn.XLOOKUP($N1940,'Raw - customers'!$A:$A,'Raw - customers'!$B:$I)</f>
        <v>Pietro Duling</v>
      </c>
      <c r="S1940" t="str">
        <v>Female</v>
      </c>
      <c r="T1940">
        <v>36</v>
      </c>
      <c r="U1940" t="str">
        <v>575 Olson MallApt. 344</v>
      </c>
      <c r="V1940">
        <v>3478</v>
      </c>
      <c r="W1940" t="str">
        <v>Shieldschester</v>
      </c>
      <c r="X1940" t="str">
        <v>Tasmania</v>
      </c>
      <c r="Y1940" t="str">
        <v>Australia</v>
      </c>
      <c r="Z1940">
        <v>4</v>
      </c>
      <c r="AA1940" s="3" t="str">
        <f t="shared" si="61"/>
        <v>0 to 10</v>
      </c>
      <c r="AP1940" s="6">
        <v>643</v>
      </c>
      <c r="AQ1940" s="6" t="s">
        <v>1414</v>
      </c>
    </row>
    <row r="1941" spans="1:43" x14ac:dyDescent="0.25">
      <c r="A1941">
        <v>1939</v>
      </c>
      <c r="B1941">
        <v>389</v>
      </c>
      <c r="C1941">
        <v>440</v>
      </c>
      <c r="D1941">
        <v>107</v>
      </c>
      <c r="E1941">
        <v>2</v>
      </c>
      <c r="F1941">
        <v>214</v>
      </c>
      <c r="G1941" t="str">
        <f>VLOOKUP($C1941,'Raw-products'!$A$2:$H$1261,MATCH(G$1,'Raw-products'!$A$1:$H$1,0))</f>
        <v>Jacket</v>
      </c>
      <c r="H1941" t="str">
        <f>VLOOKUP($C1941,'Raw-products'!$A$2:$H$1261,MATCH(H$1,'Raw-products'!$A$1:$H$1,0))</f>
        <v>Denim</v>
      </c>
      <c r="I1941" t="str">
        <f>VLOOKUP($C1941,'Raw-products'!$A$2:$H$1261,MATCH(I$1,'Raw-products'!$A$1:$H$1,0))</f>
        <v>XS</v>
      </c>
      <c r="J1941" t="str">
        <f>VLOOKUP($C1941,'Raw-products'!$A$2:$H$1261,MATCH(J$1,'Raw-products'!$A$1:$H$1,0))</f>
        <v>blue</v>
      </c>
      <c r="K1941">
        <f>VLOOKUP($C1941,'Raw-products'!$A$2:$H$1261,MATCH(K$1,'Raw-products'!$A$1:$H$1,0))</f>
        <v>92</v>
      </c>
      <c r="L1941">
        <f>VLOOKUP($C1941,'Raw-products'!$A$2:$H$1261,MATCH(L$1,'Raw-products'!$A$1:$H$1,0))</f>
        <v>49</v>
      </c>
      <c r="M1941" s="5">
        <f t="shared" si="60"/>
        <v>4508</v>
      </c>
      <c r="N1941" cm="1">
        <f t="array" ref="N1941:Q1941">_xlfn.XLOOKUP($B1941,'Raw -orders'!$A:$A,'Raw -orders'!$B:$E)</f>
        <v>643</v>
      </c>
      <c r="O1941">
        <v>42818</v>
      </c>
      <c r="P1941" s="1">
        <v>44306</v>
      </c>
      <c r="Q1941" s="1">
        <v>44309</v>
      </c>
      <c r="R1941" t="str" cm="1">
        <f t="array" ref="R1941:Y1941">_xlfn.XLOOKUP($N1941,'Raw - customers'!$A:$A,'Raw - customers'!$B:$I)</f>
        <v>Pietro Duling</v>
      </c>
      <c r="S1941" t="str">
        <v>Female</v>
      </c>
      <c r="T1941">
        <v>36</v>
      </c>
      <c r="U1941" t="str">
        <v>575 Olson MallApt. 344</v>
      </c>
      <c r="V1941">
        <v>3478</v>
      </c>
      <c r="W1941" t="str">
        <v>Shieldschester</v>
      </c>
      <c r="X1941" t="str">
        <v>Tasmania</v>
      </c>
      <c r="Y1941" t="str">
        <v>Australia</v>
      </c>
      <c r="Z1941">
        <v>4</v>
      </c>
      <c r="AA1941" s="3" t="str">
        <f t="shared" si="61"/>
        <v>0 to 10</v>
      </c>
      <c r="AP1941" s="6">
        <v>643</v>
      </c>
      <c r="AQ1941" s="6" t="s">
        <v>1414</v>
      </c>
    </row>
    <row r="1942" spans="1:43" x14ac:dyDescent="0.25">
      <c r="A1942">
        <v>1940</v>
      </c>
      <c r="B1942">
        <v>389</v>
      </c>
      <c r="C1942">
        <v>929</v>
      </c>
      <c r="D1942">
        <v>96</v>
      </c>
      <c r="E1942">
        <v>3</v>
      </c>
      <c r="F1942">
        <v>288</v>
      </c>
      <c r="G1942" t="str">
        <f>VLOOKUP($C1942,'Raw-products'!$A$2:$H$1261,MATCH(G$1,'Raw-products'!$A$1:$H$1,0))</f>
        <v>Trousers</v>
      </c>
      <c r="H1942" t="str">
        <f>VLOOKUP($C1942,'Raw-products'!$A$2:$H$1261,MATCH(H$1,'Raw-products'!$A$1:$H$1,0))</f>
        <v>Drawstring</v>
      </c>
      <c r="I1942" t="str">
        <f>VLOOKUP($C1942,'Raw-products'!$A$2:$H$1261,MATCH(I$1,'Raw-products'!$A$1:$H$1,0))</f>
        <v>XL</v>
      </c>
      <c r="J1942" t="str">
        <f>VLOOKUP($C1942,'Raw-products'!$A$2:$H$1261,MATCH(J$1,'Raw-products'!$A$1:$H$1,0))</f>
        <v>green</v>
      </c>
      <c r="K1942">
        <f>VLOOKUP($C1942,'Raw-products'!$A$2:$H$1261,MATCH(K$1,'Raw-products'!$A$1:$H$1,0))</f>
        <v>104</v>
      </c>
      <c r="L1942">
        <f>VLOOKUP($C1942,'Raw-products'!$A$2:$H$1261,MATCH(L$1,'Raw-products'!$A$1:$H$1,0))</f>
        <v>49</v>
      </c>
      <c r="M1942" s="5">
        <f t="shared" si="60"/>
        <v>5096</v>
      </c>
      <c r="N1942" cm="1">
        <f t="array" ref="N1942:Q1942">_xlfn.XLOOKUP($B1942,'Raw -orders'!$A:$A,'Raw -orders'!$B:$E)</f>
        <v>643</v>
      </c>
      <c r="O1942">
        <v>42818</v>
      </c>
      <c r="P1942" s="1">
        <v>44306</v>
      </c>
      <c r="Q1942" s="1">
        <v>44309</v>
      </c>
      <c r="R1942" t="str" cm="1">
        <f t="array" ref="R1942:Y1942">_xlfn.XLOOKUP($N1942,'Raw - customers'!$A:$A,'Raw - customers'!$B:$I)</f>
        <v>Pietro Duling</v>
      </c>
      <c r="S1942" t="str">
        <v>Female</v>
      </c>
      <c r="T1942">
        <v>36</v>
      </c>
      <c r="U1942" t="str">
        <v>575 Olson MallApt. 344</v>
      </c>
      <c r="V1942">
        <v>3478</v>
      </c>
      <c r="W1942" t="str">
        <v>Shieldschester</v>
      </c>
      <c r="X1942" t="str">
        <v>Tasmania</v>
      </c>
      <c r="Y1942" t="str">
        <v>Australia</v>
      </c>
      <c r="Z1942">
        <v>4</v>
      </c>
      <c r="AA1942" s="3" t="str">
        <f t="shared" si="61"/>
        <v>0 to 10</v>
      </c>
      <c r="AP1942" s="6">
        <v>643</v>
      </c>
      <c r="AQ1942" s="6" t="s">
        <v>1414</v>
      </c>
    </row>
    <row r="1943" spans="1:43" x14ac:dyDescent="0.25">
      <c r="A1943">
        <v>1941</v>
      </c>
      <c r="B1943">
        <v>389</v>
      </c>
      <c r="C1943">
        <v>1071</v>
      </c>
      <c r="D1943">
        <v>93</v>
      </c>
      <c r="E1943">
        <v>2</v>
      </c>
      <c r="F1943">
        <v>186</v>
      </c>
      <c r="G1943" t="str">
        <f>VLOOKUP($C1943,'Raw-products'!$A$2:$H$1261,MATCH(G$1,'Raw-products'!$A$1:$H$1,0))</f>
        <v>Trousers</v>
      </c>
      <c r="H1943" t="str">
        <f>VLOOKUP($C1943,'Raw-products'!$A$2:$H$1261,MATCH(H$1,'Raw-products'!$A$1:$H$1,0))</f>
        <v>Joggers</v>
      </c>
      <c r="I1943" t="str">
        <f>VLOOKUP($C1943,'Raw-products'!$A$2:$H$1261,MATCH(I$1,'Raw-products'!$A$1:$H$1,0))</f>
        <v>S</v>
      </c>
      <c r="J1943" t="str">
        <f>VLOOKUP($C1943,'Raw-products'!$A$2:$H$1261,MATCH(J$1,'Raw-products'!$A$1:$H$1,0))</f>
        <v>blue</v>
      </c>
      <c r="K1943">
        <f>VLOOKUP($C1943,'Raw-products'!$A$2:$H$1261,MATCH(K$1,'Raw-products'!$A$1:$H$1,0))</f>
        <v>94</v>
      </c>
      <c r="L1943">
        <f>VLOOKUP($C1943,'Raw-products'!$A$2:$H$1261,MATCH(L$1,'Raw-products'!$A$1:$H$1,0))</f>
        <v>50</v>
      </c>
      <c r="M1943" s="5">
        <f t="shared" si="60"/>
        <v>4700</v>
      </c>
      <c r="N1943" cm="1">
        <f t="array" ref="N1943:Q1943">_xlfn.XLOOKUP($B1943,'Raw -orders'!$A:$A,'Raw -orders'!$B:$E)</f>
        <v>643</v>
      </c>
      <c r="O1943">
        <v>42818</v>
      </c>
      <c r="P1943" s="1">
        <v>44306</v>
      </c>
      <c r="Q1943" s="1">
        <v>44309</v>
      </c>
      <c r="R1943" t="str" cm="1">
        <f t="array" ref="R1943:Y1943">_xlfn.XLOOKUP($N1943,'Raw - customers'!$A:$A,'Raw - customers'!$B:$I)</f>
        <v>Pietro Duling</v>
      </c>
      <c r="S1943" t="str">
        <v>Female</v>
      </c>
      <c r="T1943">
        <v>36</v>
      </c>
      <c r="U1943" t="str">
        <v>575 Olson MallApt. 344</v>
      </c>
      <c r="V1943">
        <v>3478</v>
      </c>
      <c r="W1943" t="str">
        <v>Shieldschester</v>
      </c>
      <c r="X1943" t="str">
        <v>Tasmania</v>
      </c>
      <c r="Y1943" t="str">
        <v>Australia</v>
      </c>
      <c r="Z1943">
        <v>4</v>
      </c>
      <c r="AA1943" s="3" t="str">
        <f t="shared" si="61"/>
        <v>0 to 10</v>
      </c>
      <c r="AP1943" s="6">
        <v>643</v>
      </c>
      <c r="AQ1943" s="6" t="s">
        <v>1414</v>
      </c>
    </row>
    <row r="1944" spans="1:43" x14ac:dyDescent="0.25">
      <c r="A1944">
        <v>1942</v>
      </c>
      <c r="B1944">
        <v>390</v>
      </c>
      <c r="C1944">
        <v>1101</v>
      </c>
      <c r="D1944">
        <v>115</v>
      </c>
      <c r="E1944">
        <v>3</v>
      </c>
      <c r="F1944">
        <v>345</v>
      </c>
      <c r="G1944" t="str">
        <f>VLOOKUP($C1944,'Raw-products'!$A$2:$H$1261,MATCH(G$1,'Raw-products'!$A$1:$H$1,0))</f>
        <v>Trousers</v>
      </c>
      <c r="H1944" t="str">
        <f>VLOOKUP($C1944,'Raw-products'!$A$2:$H$1261,MATCH(H$1,'Raw-products'!$A$1:$H$1,0))</f>
        <v>Cropped</v>
      </c>
      <c r="I1944" t="str">
        <f>VLOOKUP($C1944,'Raw-products'!$A$2:$H$1261,MATCH(I$1,'Raw-products'!$A$1:$H$1,0))</f>
        <v>S</v>
      </c>
      <c r="J1944" t="str">
        <f>VLOOKUP($C1944,'Raw-products'!$A$2:$H$1261,MATCH(J$1,'Raw-products'!$A$1:$H$1,0))</f>
        <v>green</v>
      </c>
      <c r="K1944">
        <f>VLOOKUP($C1944,'Raw-products'!$A$2:$H$1261,MATCH(K$1,'Raw-products'!$A$1:$H$1,0))</f>
        <v>99</v>
      </c>
      <c r="L1944">
        <f>VLOOKUP($C1944,'Raw-products'!$A$2:$H$1261,MATCH(L$1,'Raw-products'!$A$1:$H$1,0))</f>
        <v>71</v>
      </c>
      <c r="M1944" s="5">
        <f t="shared" si="60"/>
        <v>7029</v>
      </c>
      <c r="N1944" cm="1">
        <f t="array" ref="N1944:Q1944">_xlfn.XLOOKUP($B1944,'Raw -orders'!$A:$A,'Raw -orders'!$B:$E)</f>
        <v>206</v>
      </c>
      <c r="O1944">
        <v>57651</v>
      </c>
      <c r="P1944" s="1">
        <v>44216</v>
      </c>
      <c r="Q1944" s="1">
        <v>44220</v>
      </c>
      <c r="R1944" t="str" cm="1">
        <f t="array" ref="R1944:Y1944">_xlfn.XLOOKUP($N1944,'Raw - customers'!$A:$A,'Raw - customers'!$B:$I)</f>
        <v>Crin Johnikin</v>
      </c>
      <c r="S1944" t="str">
        <v>Polygender</v>
      </c>
      <c r="T1944">
        <v>66</v>
      </c>
      <c r="U1944" t="str">
        <v>09 Kiehn View RdApt. 209</v>
      </c>
      <c r="V1944">
        <v>2155</v>
      </c>
      <c r="W1944" t="str">
        <v>South Clairetown</v>
      </c>
      <c r="X1944" t="str">
        <v>Queensland</v>
      </c>
      <c r="Y1944" t="str">
        <v>Australia</v>
      </c>
      <c r="Z1944">
        <v>1</v>
      </c>
      <c r="AA1944" s="3" t="str">
        <f t="shared" si="61"/>
        <v>0 to 10</v>
      </c>
      <c r="AP1944" s="6">
        <v>206</v>
      </c>
      <c r="AQ1944" s="6" t="s">
        <v>1355</v>
      </c>
    </row>
    <row r="1945" spans="1:43" x14ac:dyDescent="0.25">
      <c r="A1945">
        <v>1943</v>
      </c>
      <c r="B1945">
        <v>390</v>
      </c>
      <c r="C1945">
        <v>405</v>
      </c>
      <c r="D1945">
        <v>119</v>
      </c>
      <c r="E1945">
        <v>3</v>
      </c>
      <c r="F1945">
        <v>357</v>
      </c>
      <c r="G1945" t="str">
        <f>VLOOKUP($C1945,'Raw-products'!$A$2:$H$1261,MATCH(G$1,'Raw-products'!$A$1:$H$1,0))</f>
        <v>Shirt</v>
      </c>
      <c r="H1945" t="str">
        <f>VLOOKUP($C1945,'Raw-products'!$A$2:$H$1261,MATCH(H$1,'Raw-products'!$A$1:$H$1,0))</f>
        <v>Casual Slim Fit</v>
      </c>
      <c r="I1945" t="str">
        <f>VLOOKUP($C1945,'Raw-products'!$A$2:$H$1261,MATCH(I$1,'Raw-products'!$A$1:$H$1,0))</f>
        <v>XS</v>
      </c>
      <c r="J1945" t="str">
        <f>VLOOKUP($C1945,'Raw-products'!$A$2:$H$1261,MATCH(J$1,'Raw-products'!$A$1:$H$1,0))</f>
        <v>blue</v>
      </c>
      <c r="K1945">
        <f>VLOOKUP($C1945,'Raw-products'!$A$2:$H$1261,MATCH(K$1,'Raw-products'!$A$1:$H$1,0))</f>
        <v>113</v>
      </c>
      <c r="L1945">
        <f>VLOOKUP($C1945,'Raw-products'!$A$2:$H$1261,MATCH(L$1,'Raw-products'!$A$1:$H$1,0))</f>
        <v>55</v>
      </c>
      <c r="M1945" s="5">
        <f t="shared" si="60"/>
        <v>6215</v>
      </c>
      <c r="N1945" cm="1">
        <f t="array" ref="N1945:Q1945">_xlfn.XLOOKUP($B1945,'Raw -orders'!$A:$A,'Raw -orders'!$B:$E)</f>
        <v>206</v>
      </c>
      <c r="O1945">
        <v>57651</v>
      </c>
      <c r="P1945" s="1">
        <v>44216</v>
      </c>
      <c r="Q1945" s="1">
        <v>44220</v>
      </c>
      <c r="R1945" t="str" cm="1">
        <f t="array" ref="R1945:Y1945">_xlfn.XLOOKUP($N1945,'Raw - customers'!$A:$A,'Raw - customers'!$B:$I)</f>
        <v>Crin Johnikin</v>
      </c>
      <c r="S1945" t="str">
        <v>Polygender</v>
      </c>
      <c r="T1945">
        <v>66</v>
      </c>
      <c r="U1945" t="str">
        <v>09 Kiehn View RdApt. 209</v>
      </c>
      <c r="V1945">
        <v>2155</v>
      </c>
      <c r="W1945" t="str">
        <v>South Clairetown</v>
      </c>
      <c r="X1945" t="str">
        <v>Queensland</v>
      </c>
      <c r="Y1945" t="str">
        <v>Australia</v>
      </c>
      <c r="Z1945">
        <v>1</v>
      </c>
      <c r="AA1945" s="3" t="str">
        <f t="shared" si="61"/>
        <v>0 to 10</v>
      </c>
      <c r="AP1945" s="6">
        <v>206</v>
      </c>
      <c r="AQ1945" s="6" t="s">
        <v>1355</v>
      </c>
    </row>
    <row r="1946" spans="1:43" x14ac:dyDescent="0.25">
      <c r="A1946">
        <v>1944</v>
      </c>
      <c r="B1946">
        <v>390</v>
      </c>
      <c r="C1946">
        <v>685</v>
      </c>
      <c r="D1946">
        <v>113</v>
      </c>
      <c r="E1946">
        <v>2</v>
      </c>
      <c r="F1946">
        <v>226</v>
      </c>
      <c r="G1946" t="str">
        <f>VLOOKUP($C1946,'Raw-products'!$A$2:$H$1261,MATCH(G$1,'Raw-products'!$A$1:$H$1,0))</f>
        <v>Jacket</v>
      </c>
      <c r="H1946" t="str">
        <f>VLOOKUP($C1946,'Raw-products'!$A$2:$H$1261,MATCH(H$1,'Raw-products'!$A$1:$H$1,0))</f>
        <v>Parka</v>
      </c>
      <c r="I1946" t="str">
        <f>VLOOKUP($C1946,'Raw-products'!$A$2:$H$1261,MATCH(I$1,'Raw-products'!$A$1:$H$1,0))</f>
        <v>XS</v>
      </c>
      <c r="J1946" t="str">
        <f>VLOOKUP($C1946,'Raw-products'!$A$2:$H$1261,MATCH(J$1,'Raw-products'!$A$1:$H$1,0))</f>
        <v>blue</v>
      </c>
      <c r="K1946">
        <f>VLOOKUP($C1946,'Raw-products'!$A$2:$H$1261,MATCH(K$1,'Raw-products'!$A$1:$H$1,0))</f>
        <v>119</v>
      </c>
      <c r="L1946">
        <f>VLOOKUP($C1946,'Raw-products'!$A$2:$H$1261,MATCH(L$1,'Raw-products'!$A$1:$H$1,0))</f>
        <v>67</v>
      </c>
      <c r="M1946" s="5">
        <f t="shared" si="60"/>
        <v>7973</v>
      </c>
      <c r="N1946" cm="1">
        <f t="array" ref="N1946:Q1946">_xlfn.XLOOKUP($B1946,'Raw -orders'!$A:$A,'Raw -orders'!$B:$E)</f>
        <v>206</v>
      </c>
      <c r="O1946">
        <v>57651</v>
      </c>
      <c r="P1946" s="1">
        <v>44216</v>
      </c>
      <c r="Q1946" s="1">
        <v>44220</v>
      </c>
      <c r="R1946" t="str" cm="1">
        <f t="array" ref="R1946:Y1946">_xlfn.XLOOKUP($N1946,'Raw - customers'!$A:$A,'Raw - customers'!$B:$I)</f>
        <v>Crin Johnikin</v>
      </c>
      <c r="S1946" t="str">
        <v>Polygender</v>
      </c>
      <c r="T1946">
        <v>66</v>
      </c>
      <c r="U1946" t="str">
        <v>09 Kiehn View RdApt. 209</v>
      </c>
      <c r="V1946">
        <v>2155</v>
      </c>
      <c r="W1946" t="str">
        <v>South Clairetown</v>
      </c>
      <c r="X1946" t="str">
        <v>Queensland</v>
      </c>
      <c r="Y1946" t="str">
        <v>Australia</v>
      </c>
      <c r="Z1946">
        <v>1</v>
      </c>
      <c r="AA1946" s="3" t="str">
        <f t="shared" si="61"/>
        <v>0 to 10</v>
      </c>
      <c r="AP1946" s="6">
        <v>206</v>
      </c>
      <c r="AQ1946" s="6" t="s">
        <v>1355</v>
      </c>
    </row>
    <row r="1947" spans="1:43" x14ac:dyDescent="0.25">
      <c r="A1947">
        <v>1945</v>
      </c>
      <c r="B1947">
        <v>391</v>
      </c>
      <c r="C1947">
        <v>850</v>
      </c>
      <c r="D1947">
        <v>113</v>
      </c>
      <c r="E1947">
        <v>2</v>
      </c>
      <c r="F1947">
        <v>226</v>
      </c>
      <c r="G1947" t="str">
        <f>VLOOKUP($C1947,'Raw-products'!$A$2:$H$1261,MATCH(G$1,'Raw-products'!$A$1:$H$1,0))</f>
        <v>Trousers</v>
      </c>
      <c r="H1947" t="str">
        <f>VLOOKUP($C1947,'Raw-products'!$A$2:$H$1261,MATCH(H$1,'Raw-products'!$A$1:$H$1,0))</f>
        <v>Chinos</v>
      </c>
      <c r="I1947" t="str">
        <f>VLOOKUP($C1947,'Raw-products'!$A$2:$H$1261,MATCH(I$1,'Raw-products'!$A$1:$H$1,0))</f>
        <v>XS</v>
      </c>
      <c r="J1947" t="str">
        <f>VLOOKUP($C1947,'Raw-products'!$A$2:$H$1261,MATCH(J$1,'Raw-products'!$A$1:$H$1,0))</f>
        <v>yellow</v>
      </c>
      <c r="K1947">
        <f>VLOOKUP($C1947,'Raw-products'!$A$2:$H$1261,MATCH(K$1,'Raw-products'!$A$1:$H$1,0))</f>
        <v>100</v>
      </c>
      <c r="L1947">
        <f>VLOOKUP($C1947,'Raw-products'!$A$2:$H$1261,MATCH(L$1,'Raw-products'!$A$1:$H$1,0))</f>
        <v>41</v>
      </c>
      <c r="M1947" s="5">
        <f t="shared" si="60"/>
        <v>4100</v>
      </c>
      <c r="N1947" cm="1">
        <f t="array" ref="N1947:Q1947">_xlfn.XLOOKUP($B1947,'Raw -orders'!$A:$A,'Raw -orders'!$B:$E)</f>
        <v>726</v>
      </c>
      <c r="O1947">
        <v>24661</v>
      </c>
      <c r="P1947" s="1">
        <v>44332</v>
      </c>
      <c r="Q1947" s="1">
        <v>44353</v>
      </c>
      <c r="R1947" t="str" cm="1">
        <f t="array" ref="R1947:Y1947">_xlfn.XLOOKUP($N1947,'Raw - customers'!$A:$A,'Raw - customers'!$B:$I)</f>
        <v>Rey Grasner</v>
      </c>
      <c r="S1947" t="str">
        <v>Genderqueer</v>
      </c>
      <c r="T1947">
        <v>27</v>
      </c>
      <c r="U1947" t="str">
        <v>50 Layla RunApt. 551</v>
      </c>
      <c r="V1947">
        <v>9439</v>
      </c>
      <c r="W1947" t="str">
        <v>Cassinport</v>
      </c>
      <c r="X1947" t="str">
        <v>Western Australia</v>
      </c>
      <c r="Y1947" t="str">
        <v>Australia</v>
      </c>
      <c r="Z1947">
        <v>5</v>
      </c>
      <c r="AA1947" s="3" t="str">
        <f t="shared" si="61"/>
        <v>20 to 30</v>
      </c>
      <c r="AP1947" s="6">
        <v>726</v>
      </c>
      <c r="AQ1947" s="6" t="s">
        <v>1377</v>
      </c>
    </row>
    <row r="1948" spans="1:43" x14ac:dyDescent="0.25">
      <c r="A1948">
        <v>1946</v>
      </c>
      <c r="B1948">
        <v>391</v>
      </c>
      <c r="C1948">
        <v>607</v>
      </c>
      <c r="D1948">
        <v>112</v>
      </c>
      <c r="E1948">
        <v>1</v>
      </c>
      <c r="F1948">
        <v>112</v>
      </c>
      <c r="G1948" t="str">
        <f>VLOOKUP($C1948,'Raw-products'!$A$2:$H$1261,MATCH(G$1,'Raw-products'!$A$1:$H$1,0))</f>
        <v>Jacket</v>
      </c>
      <c r="H1948" t="str">
        <f>VLOOKUP($C1948,'Raw-products'!$A$2:$H$1261,MATCH(H$1,'Raw-products'!$A$1:$H$1,0))</f>
        <v>Cardigan</v>
      </c>
      <c r="I1948" t="str">
        <f>VLOOKUP($C1948,'Raw-products'!$A$2:$H$1261,MATCH(I$1,'Raw-products'!$A$1:$H$1,0))</f>
        <v>M</v>
      </c>
      <c r="J1948" t="str">
        <f>VLOOKUP($C1948,'Raw-products'!$A$2:$H$1261,MATCH(J$1,'Raw-products'!$A$1:$H$1,0))</f>
        <v>yellow</v>
      </c>
      <c r="K1948">
        <f>VLOOKUP($C1948,'Raw-products'!$A$2:$H$1261,MATCH(K$1,'Raw-products'!$A$1:$H$1,0))</f>
        <v>118</v>
      </c>
      <c r="L1948">
        <f>VLOOKUP($C1948,'Raw-products'!$A$2:$H$1261,MATCH(L$1,'Raw-products'!$A$1:$H$1,0))</f>
        <v>64</v>
      </c>
      <c r="M1948" s="5">
        <f t="shared" si="60"/>
        <v>7552</v>
      </c>
      <c r="N1948" cm="1">
        <f t="array" ref="N1948:Q1948">_xlfn.XLOOKUP($B1948,'Raw -orders'!$A:$A,'Raw -orders'!$B:$E)</f>
        <v>726</v>
      </c>
      <c r="O1948">
        <v>24661</v>
      </c>
      <c r="P1948" s="1">
        <v>44332</v>
      </c>
      <c r="Q1948" s="1">
        <v>44353</v>
      </c>
      <c r="R1948" t="str" cm="1">
        <f t="array" ref="R1948:Y1948">_xlfn.XLOOKUP($N1948,'Raw - customers'!$A:$A,'Raw - customers'!$B:$I)</f>
        <v>Rey Grasner</v>
      </c>
      <c r="S1948" t="str">
        <v>Genderqueer</v>
      </c>
      <c r="T1948">
        <v>27</v>
      </c>
      <c r="U1948" t="str">
        <v>50 Layla RunApt. 551</v>
      </c>
      <c r="V1948">
        <v>9439</v>
      </c>
      <c r="W1948" t="str">
        <v>Cassinport</v>
      </c>
      <c r="X1948" t="str">
        <v>Western Australia</v>
      </c>
      <c r="Y1948" t="str">
        <v>Australia</v>
      </c>
      <c r="Z1948">
        <v>5</v>
      </c>
      <c r="AA1948" s="3" t="str">
        <f t="shared" si="61"/>
        <v>20 to 30</v>
      </c>
      <c r="AP1948" s="6">
        <v>726</v>
      </c>
      <c r="AQ1948" s="6" t="s">
        <v>1377</v>
      </c>
    </row>
    <row r="1949" spans="1:43" x14ac:dyDescent="0.25">
      <c r="A1949">
        <v>1947</v>
      </c>
      <c r="B1949">
        <v>391</v>
      </c>
      <c r="C1949">
        <v>872</v>
      </c>
      <c r="D1949">
        <v>113</v>
      </c>
      <c r="E1949">
        <v>2</v>
      </c>
      <c r="F1949">
        <v>226</v>
      </c>
      <c r="G1949" t="str">
        <f>VLOOKUP($C1949,'Raw-products'!$A$2:$H$1261,MATCH(G$1,'Raw-products'!$A$1:$H$1,0))</f>
        <v>Trousers</v>
      </c>
      <c r="H1949" t="str">
        <f>VLOOKUP($C1949,'Raw-products'!$A$2:$H$1261,MATCH(H$1,'Raw-products'!$A$1:$H$1,0))</f>
        <v>Chinos</v>
      </c>
      <c r="I1949" t="str">
        <f>VLOOKUP($C1949,'Raw-products'!$A$2:$H$1261,MATCH(I$1,'Raw-products'!$A$1:$H$1,0))</f>
        <v>M</v>
      </c>
      <c r="J1949" t="str">
        <f>VLOOKUP($C1949,'Raw-products'!$A$2:$H$1261,MATCH(J$1,'Raw-products'!$A$1:$H$1,0))</f>
        <v>violet</v>
      </c>
      <c r="K1949">
        <f>VLOOKUP($C1949,'Raw-products'!$A$2:$H$1261,MATCH(K$1,'Raw-products'!$A$1:$H$1,0))</f>
        <v>100</v>
      </c>
      <c r="L1949">
        <f>VLOOKUP($C1949,'Raw-products'!$A$2:$H$1261,MATCH(L$1,'Raw-products'!$A$1:$H$1,0))</f>
        <v>54</v>
      </c>
      <c r="M1949" s="5">
        <f t="shared" si="60"/>
        <v>5400</v>
      </c>
      <c r="N1949" cm="1">
        <f t="array" ref="N1949:Q1949">_xlfn.XLOOKUP($B1949,'Raw -orders'!$A:$A,'Raw -orders'!$B:$E)</f>
        <v>726</v>
      </c>
      <c r="O1949">
        <v>24661</v>
      </c>
      <c r="P1949" s="1">
        <v>44332</v>
      </c>
      <c r="Q1949" s="1">
        <v>44353</v>
      </c>
      <c r="R1949" t="str" cm="1">
        <f t="array" ref="R1949:Y1949">_xlfn.XLOOKUP($N1949,'Raw - customers'!$A:$A,'Raw - customers'!$B:$I)</f>
        <v>Rey Grasner</v>
      </c>
      <c r="S1949" t="str">
        <v>Genderqueer</v>
      </c>
      <c r="T1949">
        <v>27</v>
      </c>
      <c r="U1949" t="str">
        <v>50 Layla RunApt. 551</v>
      </c>
      <c r="V1949">
        <v>9439</v>
      </c>
      <c r="W1949" t="str">
        <v>Cassinport</v>
      </c>
      <c r="X1949" t="str">
        <v>Western Australia</v>
      </c>
      <c r="Y1949" t="str">
        <v>Australia</v>
      </c>
      <c r="Z1949">
        <v>5</v>
      </c>
      <c r="AA1949" s="3" t="str">
        <f t="shared" si="61"/>
        <v>20 to 30</v>
      </c>
      <c r="AP1949" s="6">
        <v>726</v>
      </c>
      <c r="AQ1949" s="6" t="s">
        <v>1377</v>
      </c>
    </row>
    <row r="1950" spans="1:43" x14ac:dyDescent="0.25">
      <c r="A1950">
        <v>1948</v>
      </c>
      <c r="B1950">
        <v>391</v>
      </c>
      <c r="C1950">
        <v>1155</v>
      </c>
      <c r="D1950">
        <v>99</v>
      </c>
      <c r="E1950">
        <v>1</v>
      </c>
      <c r="F1950">
        <v>99</v>
      </c>
      <c r="G1950" t="str">
        <f>VLOOKUP($C1950,'Raw-products'!$A$2:$H$1261,MATCH(G$1,'Raw-products'!$A$1:$H$1,0))</f>
        <v>Trousers</v>
      </c>
      <c r="H1950" t="str">
        <f>VLOOKUP($C1950,'Raw-products'!$A$2:$H$1261,MATCH(H$1,'Raw-products'!$A$1:$H$1,0))</f>
        <v>High-Waisted</v>
      </c>
      <c r="I1950" t="str">
        <f>VLOOKUP($C1950,'Raw-products'!$A$2:$H$1261,MATCH(I$1,'Raw-products'!$A$1:$H$1,0))</f>
        <v>XS</v>
      </c>
      <c r="J1950" t="str">
        <f>VLOOKUP($C1950,'Raw-products'!$A$2:$H$1261,MATCH(J$1,'Raw-products'!$A$1:$H$1,0))</f>
        <v>red</v>
      </c>
      <c r="K1950">
        <f>VLOOKUP($C1950,'Raw-products'!$A$2:$H$1261,MATCH(K$1,'Raw-products'!$A$1:$H$1,0))</f>
        <v>98</v>
      </c>
      <c r="L1950">
        <f>VLOOKUP($C1950,'Raw-products'!$A$2:$H$1261,MATCH(L$1,'Raw-products'!$A$1:$H$1,0))</f>
        <v>74</v>
      </c>
      <c r="M1950" s="5">
        <f t="shared" si="60"/>
        <v>7252</v>
      </c>
      <c r="N1950" cm="1">
        <f t="array" ref="N1950:Q1950">_xlfn.XLOOKUP($B1950,'Raw -orders'!$A:$A,'Raw -orders'!$B:$E)</f>
        <v>726</v>
      </c>
      <c r="O1950">
        <v>24661</v>
      </c>
      <c r="P1950" s="1">
        <v>44332</v>
      </c>
      <c r="Q1950" s="1">
        <v>44353</v>
      </c>
      <c r="R1950" t="str" cm="1">
        <f t="array" ref="R1950:Y1950">_xlfn.XLOOKUP($N1950,'Raw - customers'!$A:$A,'Raw - customers'!$B:$I)</f>
        <v>Rey Grasner</v>
      </c>
      <c r="S1950" t="str">
        <v>Genderqueer</v>
      </c>
      <c r="T1950">
        <v>27</v>
      </c>
      <c r="U1950" t="str">
        <v>50 Layla RunApt. 551</v>
      </c>
      <c r="V1950">
        <v>9439</v>
      </c>
      <c r="W1950" t="str">
        <v>Cassinport</v>
      </c>
      <c r="X1950" t="str">
        <v>Western Australia</v>
      </c>
      <c r="Y1950" t="str">
        <v>Australia</v>
      </c>
      <c r="Z1950">
        <v>5</v>
      </c>
      <c r="AA1950" s="3" t="str">
        <f t="shared" si="61"/>
        <v>20 to 30</v>
      </c>
      <c r="AP1950" s="6">
        <v>726</v>
      </c>
      <c r="AQ1950" s="6" t="s">
        <v>1377</v>
      </c>
    </row>
    <row r="1951" spans="1:43" x14ac:dyDescent="0.25">
      <c r="A1951">
        <v>1949</v>
      </c>
      <c r="B1951">
        <v>391</v>
      </c>
      <c r="C1951">
        <v>1114</v>
      </c>
      <c r="D1951">
        <v>115</v>
      </c>
      <c r="E1951">
        <v>3</v>
      </c>
      <c r="F1951">
        <v>345</v>
      </c>
      <c r="G1951" t="str">
        <f>VLOOKUP($C1951,'Raw-products'!$A$2:$H$1261,MATCH(G$1,'Raw-products'!$A$1:$H$1,0))</f>
        <v>Trousers</v>
      </c>
      <c r="H1951" t="str">
        <f>VLOOKUP($C1951,'Raw-products'!$A$2:$H$1261,MATCH(H$1,'Raw-products'!$A$1:$H$1,0))</f>
        <v>Cropped</v>
      </c>
      <c r="I1951" t="str">
        <f>VLOOKUP($C1951,'Raw-products'!$A$2:$H$1261,MATCH(I$1,'Raw-products'!$A$1:$H$1,0))</f>
        <v>XL</v>
      </c>
      <c r="J1951" t="str">
        <f>VLOOKUP($C1951,'Raw-products'!$A$2:$H$1261,MATCH(J$1,'Raw-products'!$A$1:$H$1,0))</f>
        <v>indigo</v>
      </c>
      <c r="K1951">
        <f>VLOOKUP($C1951,'Raw-products'!$A$2:$H$1261,MATCH(K$1,'Raw-products'!$A$1:$H$1,0))</f>
        <v>99</v>
      </c>
      <c r="L1951">
        <f>VLOOKUP($C1951,'Raw-products'!$A$2:$H$1261,MATCH(L$1,'Raw-products'!$A$1:$H$1,0))</f>
        <v>58</v>
      </c>
      <c r="M1951" s="5">
        <f t="shared" si="60"/>
        <v>5742</v>
      </c>
      <c r="N1951" cm="1">
        <f t="array" ref="N1951:Q1951">_xlfn.XLOOKUP($B1951,'Raw -orders'!$A:$A,'Raw -orders'!$B:$E)</f>
        <v>726</v>
      </c>
      <c r="O1951">
        <v>24661</v>
      </c>
      <c r="P1951" s="1">
        <v>44332</v>
      </c>
      <c r="Q1951" s="1">
        <v>44353</v>
      </c>
      <c r="R1951" t="str" cm="1">
        <f t="array" ref="R1951:Y1951">_xlfn.XLOOKUP($N1951,'Raw - customers'!$A:$A,'Raw - customers'!$B:$I)</f>
        <v>Rey Grasner</v>
      </c>
      <c r="S1951" t="str">
        <v>Genderqueer</v>
      </c>
      <c r="T1951">
        <v>27</v>
      </c>
      <c r="U1951" t="str">
        <v>50 Layla RunApt. 551</v>
      </c>
      <c r="V1951">
        <v>9439</v>
      </c>
      <c r="W1951" t="str">
        <v>Cassinport</v>
      </c>
      <c r="X1951" t="str">
        <v>Western Australia</v>
      </c>
      <c r="Y1951" t="str">
        <v>Australia</v>
      </c>
      <c r="Z1951">
        <v>5</v>
      </c>
      <c r="AA1951" s="3" t="str">
        <f t="shared" si="61"/>
        <v>20 to 30</v>
      </c>
      <c r="AP1951" s="6">
        <v>726</v>
      </c>
      <c r="AQ1951" s="6" t="s">
        <v>1377</v>
      </c>
    </row>
    <row r="1952" spans="1:43" x14ac:dyDescent="0.25">
      <c r="A1952">
        <v>1950</v>
      </c>
      <c r="B1952">
        <v>391</v>
      </c>
      <c r="C1952">
        <v>431</v>
      </c>
      <c r="D1952">
        <v>107</v>
      </c>
      <c r="E1952">
        <v>3</v>
      </c>
      <c r="F1952">
        <v>321</v>
      </c>
      <c r="G1952" t="str">
        <f>VLOOKUP($C1952,'Raw-products'!$A$2:$H$1261,MATCH(G$1,'Raw-products'!$A$1:$H$1,0))</f>
        <v>Jacket</v>
      </c>
      <c r="H1952" t="str">
        <f>VLOOKUP($C1952,'Raw-products'!$A$2:$H$1261,MATCH(H$1,'Raw-products'!$A$1:$H$1,0))</f>
        <v>Denim</v>
      </c>
      <c r="I1952" t="str">
        <f>VLOOKUP($C1952,'Raw-products'!$A$2:$H$1261,MATCH(I$1,'Raw-products'!$A$1:$H$1,0))</f>
        <v>S</v>
      </c>
      <c r="J1952" t="str">
        <f>VLOOKUP($C1952,'Raw-products'!$A$2:$H$1261,MATCH(J$1,'Raw-products'!$A$1:$H$1,0))</f>
        <v>yellow</v>
      </c>
      <c r="K1952">
        <f>VLOOKUP($C1952,'Raw-products'!$A$2:$H$1261,MATCH(K$1,'Raw-products'!$A$1:$H$1,0))</f>
        <v>92</v>
      </c>
      <c r="L1952">
        <f>VLOOKUP($C1952,'Raw-products'!$A$2:$H$1261,MATCH(L$1,'Raw-products'!$A$1:$H$1,0))</f>
        <v>43</v>
      </c>
      <c r="M1952" s="5">
        <f t="shared" si="60"/>
        <v>3956</v>
      </c>
      <c r="N1952" cm="1">
        <f t="array" ref="N1952:Q1952">_xlfn.XLOOKUP($B1952,'Raw -orders'!$A:$A,'Raw -orders'!$B:$E)</f>
        <v>726</v>
      </c>
      <c r="O1952">
        <v>24661</v>
      </c>
      <c r="P1952" s="1">
        <v>44332</v>
      </c>
      <c r="Q1952" s="1">
        <v>44353</v>
      </c>
      <c r="R1952" t="str" cm="1">
        <f t="array" ref="R1952:Y1952">_xlfn.XLOOKUP($N1952,'Raw - customers'!$A:$A,'Raw - customers'!$B:$I)</f>
        <v>Rey Grasner</v>
      </c>
      <c r="S1952" t="str">
        <v>Genderqueer</v>
      </c>
      <c r="T1952">
        <v>27</v>
      </c>
      <c r="U1952" t="str">
        <v>50 Layla RunApt. 551</v>
      </c>
      <c r="V1952">
        <v>9439</v>
      </c>
      <c r="W1952" t="str">
        <v>Cassinport</v>
      </c>
      <c r="X1952" t="str">
        <v>Western Australia</v>
      </c>
      <c r="Y1952" t="str">
        <v>Australia</v>
      </c>
      <c r="Z1952">
        <v>5</v>
      </c>
      <c r="AA1952" s="3" t="str">
        <f t="shared" si="61"/>
        <v>20 to 30</v>
      </c>
      <c r="AP1952" s="6">
        <v>726</v>
      </c>
      <c r="AQ1952" s="6" t="s">
        <v>1377</v>
      </c>
    </row>
    <row r="1953" spans="1:43" x14ac:dyDescent="0.25">
      <c r="A1953">
        <v>1951</v>
      </c>
      <c r="B1953">
        <v>391</v>
      </c>
      <c r="C1953">
        <v>734</v>
      </c>
      <c r="D1953">
        <v>119</v>
      </c>
      <c r="E1953">
        <v>2</v>
      </c>
      <c r="F1953">
        <v>238</v>
      </c>
      <c r="G1953" t="str">
        <f>VLOOKUP($C1953,'Raw-products'!$A$2:$H$1261,MATCH(G$1,'Raw-products'!$A$1:$H$1,0))</f>
        <v>Jacket</v>
      </c>
      <c r="H1953" t="str">
        <f>VLOOKUP($C1953,'Raw-products'!$A$2:$H$1261,MATCH(H$1,'Raw-products'!$A$1:$H$1,0))</f>
        <v>Trench Coat</v>
      </c>
      <c r="I1953" t="str">
        <f>VLOOKUP($C1953,'Raw-products'!$A$2:$H$1261,MATCH(I$1,'Raw-products'!$A$1:$H$1,0))</f>
        <v>XL</v>
      </c>
      <c r="J1953" t="str">
        <f>VLOOKUP($C1953,'Raw-products'!$A$2:$H$1261,MATCH(J$1,'Raw-products'!$A$1:$H$1,0))</f>
        <v>violet</v>
      </c>
      <c r="K1953">
        <f>VLOOKUP($C1953,'Raw-products'!$A$2:$H$1261,MATCH(K$1,'Raw-products'!$A$1:$H$1,0))</f>
        <v>112</v>
      </c>
      <c r="L1953">
        <f>VLOOKUP($C1953,'Raw-products'!$A$2:$H$1261,MATCH(L$1,'Raw-products'!$A$1:$H$1,0))</f>
        <v>52</v>
      </c>
      <c r="M1953" s="5">
        <f t="shared" si="60"/>
        <v>5824</v>
      </c>
      <c r="N1953" cm="1">
        <f t="array" ref="N1953:Q1953">_xlfn.XLOOKUP($B1953,'Raw -orders'!$A:$A,'Raw -orders'!$B:$E)</f>
        <v>726</v>
      </c>
      <c r="O1953">
        <v>24661</v>
      </c>
      <c r="P1953" s="1">
        <v>44332</v>
      </c>
      <c r="Q1953" s="1">
        <v>44353</v>
      </c>
      <c r="R1953" t="str" cm="1">
        <f t="array" ref="R1953:Y1953">_xlfn.XLOOKUP($N1953,'Raw - customers'!$A:$A,'Raw - customers'!$B:$I)</f>
        <v>Rey Grasner</v>
      </c>
      <c r="S1953" t="str">
        <v>Genderqueer</v>
      </c>
      <c r="T1953">
        <v>27</v>
      </c>
      <c r="U1953" t="str">
        <v>50 Layla RunApt. 551</v>
      </c>
      <c r="V1953">
        <v>9439</v>
      </c>
      <c r="W1953" t="str">
        <v>Cassinport</v>
      </c>
      <c r="X1953" t="str">
        <v>Western Australia</v>
      </c>
      <c r="Y1953" t="str">
        <v>Australia</v>
      </c>
      <c r="Z1953">
        <v>5</v>
      </c>
      <c r="AA1953" s="3" t="str">
        <f t="shared" si="61"/>
        <v>20 to 30</v>
      </c>
      <c r="AP1953" s="6">
        <v>726</v>
      </c>
      <c r="AQ1953" s="6" t="s">
        <v>1377</v>
      </c>
    </row>
    <row r="1954" spans="1:43" x14ac:dyDescent="0.25">
      <c r="A1954">
        <v>1952</v>
      </c>
      <c r="B1954">
        <v>392</v>
      </c>
      <c r="C1954">
        <v>1181</v>
      </c>
      <c r="D1954">
        <v>99</v>
      </c>
      <c r="E1954">
        <v>3</v>
      </c>
      <c r="F1954">
        <v>297</v>
      </c>
      <c r="G1954" t="str">
        <f>VLOOKUP($C1954,'Raw-products'!$A$2:$H$1261,MATCH(G$1,'Raw-products'!$A$1:$H$1,0))</f>
        <v>Trousers</v>
      </c>
      <c r="H1954" t="str">
        <f>VLOOKUP($C1954,'Raw-products'!$A$2:$H$1261,MATCH(H$1,'Raw-products'!$A$1:$H$1,0))</f>
        <v>High-Waisted</v>
      </c>
      <c r="I1954" t="str">
        <f>VLOOKUP($C1954,'Raw-products'!$A$2:$H$1261,MATCH(I$1,'Raw-products'!$A$1:$H$1,0))</f>
        <v>S</v>
      </c>
      <c r="J1954" t="str">
        <f>VLOOKUP($C1954,'Raw-products'!$A$2:$H$1261,MATCH(J$1,'Raw-products'!$A$1:$H$1,0))</f>
        <v>indigo</v>
      </c>
      <c r="K1954">
        <f>VLOOKUP($C1954,'Raw-products'!$A$2:$H$1261,MATCH(K$1,'Raw-products'!$A$1:$H$1,0))</f>
        <v>98</v>
      </c>
      <c r="L1954">
        <f>VLOOKUP($C1954,'Raw-products'!$A$2:$H$1261,MATCH(L$1,'Raw-products'!$A$1:$H$1,0))</f>
        <v>79</v>
      </c>
      <c r="M1954" s="5">
        <f>$K1954*$L1954</f>
        <v>7742</v>
      </c>
      <c r="N1954" cm="1">
        <f t="array" ref="N1954:Q1954">_xlfn.XLOOKUP($B1954,'Raw -orders'!$A:$A,'Raw -orders'!$B:$E)</f>
        <v>840</v>
      </c>
      <c r="O1954">
        <v>32036</v>
      </c>
      <c r="P1954" s="1">
        <v>44208</v>
      </c>
      <c r="Q1954" s="1">
        <v>44221</v>
      </c>
      <c r="R1954" t="str" cm="1">
        <f t="array" ref="R1954:Y1954">_xlfn.XLOOKUP($N1954,'Raw - customers'!$A:$A,'Raw - customers'!$B:$I)</f>
        <v>Ellene Dedam</v>
      </c>
      <c r="S1954" t="str">
        <v>Agender</v>
      </c>
      <c r="T1954">
        <v>25</v>
      </c>
      <c r="U1954" t="str">
        <v>86 Crooks CrescentSuite 269</v>
      </c>
      <c r="V1954">
        <v>9366</v>
      </c>
      <c r="W1954" t="str">
        <v>Islamouth</v>
      </c>
      <c r="X1954" t="str">
        <v>Western Australia</v>
      </c>
      <c r="Y1954" t="str">
        <v>Australia</v>
      </c>
      <c r="Z1954">
        <v>1</v>
      </c>
      <c r="AA1954" s="3" t="str">
        <f t="shared" si="61"/>
        <v>10 to 20</v>
      </c>
      <c r="AP1954" s="6">
        <v>840</v>
      </c>
      <c r="AQ1954" s="6" t="s">
        <v>1377</v>
      </c>
    </row>
    <row r="1955" spans="1:43" x14ac:dyDescent="0.25">
      <c r="A1955">
        <v>1953</v>
      </c>
      <c r="B1955">
        <v>392</v>
      </c>
      <c r="C1955">
        <v>79</v>
      </c>
      <c r="D1955">
        <v>118</v>
      </c>
      <c r="E1955">
        <v>1</v>
      </c>
      <c r="F1955">
        <v>118</v>
      </c>
      <c r="G1955" t="str">
        <f>VLOOKUP($C1955,'Raw-products'!$A$2:$H$1261,MATCH(G$1,'Raw-products'!$A$1:$H$1,0))</f>
        <v>Shirt</v>
      </c>
      <c r="H1955" t="str">
        <f>VLOOKUP($C1955,'Raw-products'!$A$2:$H$1261,MATCH(H$1,'Raw-products'!$A$1:$H$1,0))</f>
        <v>Flannel</v>
      </c>
      <c r="I1955" t="str">
        <f>VLOOKUP($C1955,'Raw-products'!$A$2:$H$1261,MATCH(I$1,'Raw-products'!$A$1:$H$1,0))</f>
        <v>XL</v>
      </c>
      <c r="J1955" t="str">
        <f>VLOOKUP($C1955,'Raw-products'!$A$2:$H$1261,MATCH(J$1,'Raw-products'!$A$1:$H$1,0))</f>
        <v>orange</v>
      </c>
      <c r="K1955">
        <f>VLOOKUP($C1955,'Raw-products'!$A$2:$H$1261,MATCH(K$1,'Raw-products'!$A$1:$H$1,0))</f>
        <v>96</v>
      </c>
      <c r="L1955">
        <f>VLOOKUP($C1955,'Raw-products'!$A$2:$H$1261,MATCH(L$1,'Raw-products'!$A$1:$H$1,0))</f>
        <v>50</v>
      </c>
      <c r="M1955" s="5">
        <f t="shared" si="60"/>
        <v>4800</v>
      </c>
      <c r="N1955" cm="1">
        <f t="array" ref="N1955:Q1955">_xlfn.XLOOKUP($B1955,'Raw -orders'!$A:$A,'Raw -orders'!$B:$E)</f>
        <v>840</v>
      </c>
      <c r="O1955">
        <v>32036</v>
      </c>
      <c r="P1955" s="1">
        <v>44208</v>
      </c>
      <c r="Q1955" s="1">
        <v>44221</v>
      </c>
      <c r="R1955" t="str" cm="1">
        <f t="array" ref="R1955:Y1955">_xlfn.XLOOKUP($N1955,'Raw - customers'!$A:$A,'Raw - customers'!$B:$I)</f>
        <v>Ellene Dedam</v>
      </c>
      <c r="S1955" t="str">
        <v>Agender</v>
      </c>
      <c r="T1955">
        <v>25</v>
      </c>
      <c r="U1955" t="str">
        <v>86 Crooks CrescentSuite 269</v>
      </c>
      <c r="V1955">
        <v>9366</v>
      </c>
      <c r="W1955" t="str">
        <v>Islamouth</v>
      </c>
      <c r="X1955" t="str">
        <v>Western Australia</v>
      </c>
      <c r="Y1955" t="str">
        <v>Australia</v>
      </c>
      <c r="Z1955">
        <v>1</v>
      </c>
      <c r="AA1955" s="3" t="str">
        <f t="shared" si="61"/>
        <v>10 to 20</v>
      </c>
      <c r="AP1955" s="6">
        <v>840</v>
      </c>
      <c r="AQ1955" s="6" t="s">
        <v>1377</v>
      </c>
    </row>
    <row r="1956" spans="1:43" x14ac:dyDescent="0.25">
      <c r="A1956">
        <v>1954</v>
      </c>
      <c r="B1956">
        <v>392</v>
      </c>
      <c r="C1956">
        <v>1156</v>
      </c>
      <c r="D1956">
        <v>99</v>
      </c>
      <c r="E1956">
        <v>2</v>
      </c>
      <c r="F1956">
        <v>198</v>
      </c>
      <c r="G1956" t="str">
        <f>VLOOKUP($C1956,'Raw-products'!$A$2:$H$1261,MATCH(G$1,'Raw-products'!$A$1:$H$1,0))</f>
        <v>Trousers</v>
      </c>
      <c r="H1956" t="str">
        <f>VLOOKUP($C1956,'Raw-products'!$A$2:$H$1261,MATCH(H$1,'Raw-products'!$A$1:$H$1,0))</f>
        <v>High-Waisted</v>
      </c>
      <c r="I1956" t="str">
        <f>VLOOKUP($C1956,'Raw-products'!$A$2:$H$1261,MATCH(I$1,'Raw-products'!$A$1:$H$1,0))</f>
        <v>S</v>
      </c>
      <c r="J1956" t="str">
        <f>VLOOKUP($C1956,'Raw-products'!$A$2:$H$1261,MATCH(J$1,'Raw-products'!$A$1:$H$1,0))</f>
        <v>red</v>
      </c>
      <c r="K1956">
        <f>VLOOKUP($C1956,'Raw-products'!$A$2:$H$1261,MATCH(K$1,'Raw-products'!$A$1:$H$1,0))</f>
        <v>98</v>
      </c>
      <c r="L1956">
        <f>VLOOKUP($C1956,'Raw-products'!$A$2:$H$1261,MATCH(L$1,'Raw-products'!$A$1:$H$1,0))</f>
        <v>80</v>
      </c>
      <c r="M1956" s="5">
        <f t="shared" si="60"/>
        <v>7840</v>
      </c>
      <c r="N1956" cm="1">
        <f t="array" ref="N1956:Q1956">_xlfn.XLOOKUP($B1956,'Raw -orders'!$A:$A,'Raw -orders'!$B:$E)</f>
        <v>840</v>
      </c>
      <c r="O1956">
        <v>32036</v>
      </c>
      <c r="P1956" s="1">
        <v>44208</v>
      </c>
      <c r="Q1956" s="1">
        <v>44221</v>
      </c>
      <c r="R1956" t="str" cm="1">
        <f t="array" ref="R1956:Y1956">_xlfn.XLOOKUP($N1956,'Raw - customers'!$A:$A,'Raw - customers'!$B:$I)</f>
        <v>Ellene Dedam</v>
      </c>
      <c r="S1956" t="str">
        <v>Agender</v>
      </c>
      <c r="T1956">
        <v>25</v>
      </c>
      <c r="U1956" t="str">
        <v>86 Crooks CrescentSuite 269</v>
      </c>
      <c r="V1956">
        <v>9366</v>
      </c>
      <c r="W1956" t="str">
        <v>Islamouth</v>
      </c>
      <c r="X1956" t="str">
        <v>Western Australia</v>
      </c>
      <c r="Y1956" t="str">
        <v>Australia</v>
      </c>
      <c r="Z1956">
        <v>1</v>
      </c>
      <c r="AA1956" s="3" t="str">
        <f t="shared" si="61"/>
        <v>10 to 20</v>
      </c>
      <c r="AP1956" s="6">
        <v>840</v>
      </c>
      <c r="AQ1956" s="6" t="s">
        <v>1377</v>
      </c>
    </row>
    <row r="1957" spans="1:43" x14ac:dyDescent="0.25">
      <c r="A1957">
        <v>1955</v>
      </c>
      <c r="B1957">
        <v>392</v>
      </c>
      <c r="C1957">
        <v>1056</v>
      </c>
      <c r="D1957">
        <v>93</v>
      </c>
      <c r="E1957">
        <v>1</v>
      </c>
      <c r="F1957">
        <v>93</v>
      </c>
      <c r="G1957" t="str">
        <f>VLOOKUP($C1957,'Raw-products'!$A$2:$H$1261,MATCH(G$1,'Raw-products'!$A$1:$H$1,0))</f>
        <v>Trousers</v>
      </c>
      <c r="H1957" t="str">
        <f>VLOOKUP($C1957,'Raw-products'!$A$2:$H$1261,MATCH(H$1,'Raw-products'!$A$1:$H$1,0))</f>
        <v>Joggers</v>
      </c>
      <c r="I1957" t="str">
        <f>VLOOKUP($C1957,'Raw-products'!$A$2:$H$1261,MATCH(I$1,'Raw-products'!$A$1:$H$1,0))</f>
        <v>S</v>
      </c>
      <c r="J1957" t="str">
        <f>VLOOKUP($C1957,'Raw-products'!$A$2:$H$1261,MATCH(J$1,'Raw-products'!$A$1:$H$1,0))</f>
        <v>orange</v>
      </c>
      <c r="K1957">
        <f>VLOOKUP($C1957,'Raw-products'!$A$2:$H$1261,MATCH(K$1,'Raw-products'!$A$1:$H$1,0))</f>
        <v>94</v>
      </c>
      <c r="L1957">
        <f>VLOOKUP($C1957,'Raw-products'!$A$2:$H$1261,MATCH(L$1,'Raw-products'!$A$1:$H$1,0))</f>
        <v>43</v>
      </c>
      <c r="M1957" s="5">
        <f t="shared" si="60"/>
        <v>4042</v>
      </c>
      <c r="N1957" cm="1">
        <f t="array" ref="N1957:Q1957">_xlfn.XLOOKUP($B1957,'Raw -orders'!$A:$A,'Raw -orders'!$B:$E)</f>
        <v>840</v>
      </c>
      <c r="O1957">
        <v>32036</v>
      </c>
      <c r="P1957" s="1">
        <v>44208</v>
      </c>
      <c r="Q1957" s="1">
        <v>44221</v>
      </c>
      <c r="R1957" t="str" cm="1">
        <f t="array" ref="R1957:Y1957">_xlfn.XLOOKUP($N1957,'Raw - customers'!$A:$A,'Raw - customers'!$B:$I)</f>
        <v>Ellene Dedam</v>
      </c>
      <c r="S1957" t="str">
        <v>Agender</v>
      </c>
      <c r="T1957">
        <v>25</v>
      </c>
      <c r="U1957" t="str">
        <v>86 Crooks CrescentSuite 269</v>
      </c>
      <c r="V1957">
        <v>9366</v>
      </c>
      <c r="W1957" t="str">
        <v>Islamouth</v>
      </c>
      <c r="X1957" t="str">
        <v>Western Australia</v>
      </c>
      <c r="Y1957" t="str">
        <v>Australia</v>
      </c>
      <c r="Z1957">
        <v>1</v>
      </c>
      <c r="AA1957" s="3" t="str">
        <f t="shared" si="61"/>
        <v>10 to 20</v>
      </c>
      <c r="AP1957" s="6">
        <v>840</v>
      </c>
      <c r="AQ1957" s="6" t="s">
        <v>1377</v>
      </c>
    </row>
    <row r="1958" spans="1:43" x14ac:dyDescent="0.25">
      <c r="A1958">
        <v>1956</v>
      </c>
      <c r="B1958">
        <v>393</v>
      </c>
      <c r="C1958">
        <v>396</v>
      </c>
      <c r="D1958">
        <v>119</v>
      </c>
      <c r="E1958">
        <v>2</v>
      </c>
      <c r="F1958">
        <v>238</v>
      </c>
      <c r="G1958" t="str">
        <f>VLOOKUP($C1958,'Raw-products'!$A$2:$H$1261,MATCH(G$1,'Raw-products'!$A$1:$H$1,0))</f>
        <v>Shirt</v>
      </c>
      <c r="H1958" t="str">
        <f>VLOOKUP($C1958,'Raw-products'!$A$2:$H$1261,MATCH(H$1,'Raw-products'!$A$1:$H$1,0))</f>
        <v>Casual Slim Fit</v>
      </c>
      <c r="I1958" t="str">
        <f>VLOOKUP($C1958,'Raw-products'!$A$2:$H$1261,MATCH(I$1,'Raw-products'!$A$1:$H$1,0))</f>
        <v>S</v>
      </c>
      <c r="J1958" t="str">
        <f>VLOOKUP($C1958,'Raw-products'!$A$2:$H$1261,MATCH(J$1,'Raw-products'!$A$1:$H$1,0))</f>
        <v>yellow</v>
      </c>
      <c r="K1958">
        <f>VLOOKUP($C1958,'Raw-products'!$A$2:$H$1261,MATCH(K$1,'Raw-products'!$A$1:$H$1,0))</f>
        <v>113</v>
      </c>
      <c r="L1958">
        <f>VLOOKUP($C1958,'Raw-products'!$A$2:$H$1261,MATCH(L$1,'Raw-products'!$A$1:$H$1,0))</f>
        <v>45</v>
      </c>
      <c r="M1958" s="5">
        <f t="shared" si="60"/>
        <v>5085</v>
      </c>
      <c r="N1958" cm="1">
        <f t="array" ref="N1958:Q1958">_xlfn.XLOOKUP($B1958,'Raw -orders'!$A:$A,'Raw -orders'!$B:$E)</f>
        <v>803</v>
      </c>
      <c r="O1958">
        <v>24994</v>
      </c>
      <c r="P1958" s="1">
        <v>44322</v>
      </c>
      <c r="Q1958" s="1">
        <v>44343</v>
      </c>
      <c r="R1958" t="str" cm="1">
        <f t="array" ref="R1958:Y1958">_xlfn.XLOOKUP($N1958,'Raw - customers'!$A:$A,'Raw - customers'!$B:$I)</f>
        <v>Gertrude Harriott</v>
      </c>
      <c r="S1958" t="str">
        <v>Bigender</v>
      </c>
      <c r="T1958">
        <v>68</v>
      </c>
      <c r="U1958" t="str">
        <v>7377 Nicolas ParadeApt. 191</v>
      </c>
      <c r="V1958">
        <v>8377</v>
      </c>
      <c r="W1958" t="str">
        <v>Amyton</v>
      </c>
      <c r="X1958" t="str">
        <v>Australian Capital Territory</v>
      </c>
      <c r="Y1958" t="str">
        <v>Australia</v>
      </c>
      <c r="Z1958">
        <v>5</v>
      </c>
      <c r="AA1958" s="3" t="str">
        <f t="shared" si="61"/>
        <v>20 to 30</v>
      </c>
      <c r="AP1958" s="6">
        <v>803</v>
      </c>
      <c r="AQ1958" s="6" t="s">
        <v>1350</v>
      </c>
    </row>
    <row r="1959" spans="1:43" x14ac:dyDescent="0.25">
      <c r="A1959">
        <v>1957</v>
      </c>
      <c r="B1959">
        <v>393</v>
      </c>
      <c r="C1959">
        <v>1143</v>
      </c>
      <c r="D1959">
        <v>102</v>
      </c>
      <c r="E1959">
        <v>3</v>
      </c>
      <c r="F1959">
        <v>306</v>
      </c>
      <c r="G1959" t="str">
        <f>VLOOKUP($C1959,'Raw-products'!$A$2:$H$1261,MATCH(G$1,'Raw-products'!$A$1:$H$1,0))</f>
        <v>Trousers</v>
      </c>
      <c r="H1959" t="str">
        <f>VLOOKUP($C1959,'Raw-products'!$A$2:$H$1261,MATCH(H$1,'Raw-products'!$A$1:$H$1,0))</f>
        <v>Cargo Pants</v>
      </c>
      <c r="I1959" t="str">
        <f>VLOOKUP($C1959,'Raw-products'!$A$2:$H$1261,MATCH(I$1,'Raw-products'!$A$1:$H$1,0))</f>
        <v>L</v>
      </c>
      <c r="J1959" t="str">
        <f>VLOOKUP($C1959,'Raw-products'!$A$2:$H$1261,MATCH(J$1,'Raw-products'!$A$1:$H$1,0))</f>
        <v>blue</v>
      </c>
      <c r="K1959">
        <f>VLOOKUP($C1959,'Raw-products'!$A$2:$H$1261,MATCH(K$1,'Raw-products'!$A$1:$H$1,0))</f>
        <v>106</v>
      </c>
      <c r="L1959">
        <f>VLOOKUP($C1959,'Raw-products'!$A$2:$H$1261,MATCH(L$1,'Raw-products'!$A$1:$H$1,0))</f>
        <v>77</v>
      </c>
      <c r="M1959" s="5">
        <f t="shared" si="60"/>
        <v>8162</v>
      </c>
      <c r="N1959" cm="1">
        <f t="array" ref="N1959:Q1959">_xlfn.XLOOKUP($B1959,'Raw -orders'!$A:$A,'Raw -orders'!$B:$E)</f>
        <v>803</v>
      </c>
      <c r="O1959">
        <v>24994</v>
      </c>
      <c r="P1959" s="1">
        <v>44322</v>
      </c>
      <c r="Q1959" s="1">
        <v>44343</v>
      </c>
      <c r="R1959" t="str" cm="1">
        <f t="array" ref="R1959:Y1959">_xlfn.XLOOKUP($N1959,'Raw - customers'!$A:$A,'Raw - customers'!$B:$I)</f>
        <v>Gertrude Harriott</v>
      </c>
      <c r="S1959" t="str">
        <v>Bigender</v>
      </c>
      <c r="T1959">
        <v>68</v>
      </c>
      <c r="U1959" t="str">
        <v>7377 Nicolas ParadeApt. 191</v>
      </c>
      <c r="V1959">
        <v>8377</v>
      </c>
      <c r="W1959" t="str">
        <v>Amyton</v>
      </c>
      <c r="X1959" t="str">
        <v>Australian Capital Territory</v>
      </c>
      <c r="Y1959" t="str">
        <v>Australia</v>
      </c>
      <c r="Z1959">
        <v>5</v>
      </c>
      <c r="AA1959" s="3" t="str">
        <f t="shared" si="61"/>
        <v>20 to 30</v>
      </c>
      <c r="AP1959" s="6">
        <v>803</v>
      </c>
      <c r="AQ1959" s="6" t="s">
        <v>1350</v>
      </c>
    </row>
    <row r="1960" spans="1:43" x14ac:dyDescent="0.25">
      <c r="A1960">
        <v>1958</v>
      </c>
      <c r="B1960">
        <v>393</v>
      </c>
      <c r="C1960">
        <v>103</v>
      </c>
      <c r="D1960">
        <v>118</v>
      </c>
      <c r="E1960">
        <v>2</v>
      </c>
      <c r="F1960">
        <v>236</v>
      </c>
      <c r="G1960" t="str">
        <f>VLOOKUP($C1960,'Raw-products'!$A$2:$H$1261,MATCH(G$1,'Raw-products'!$A$1:$H$1,0))</f>
        <v>Shirt</v>
      </c>
      <c r="H1960" t="str">
        <f>VLOOKUP($C1960,'Raw-products'!$A$2:$H$1261,MATCH(H$1,'Raw-products'!$A$1:$H$1,0))</f>
        <v>Flannel</v>
      </c>
      <c r="I1960" t="str">
        <f>VLOOKUP($C1960,'Raw-products'!$A$2:$H$1261,MATCH(I$1,'Raw-products'!$A$1:$H$1,0))</f>
        <v>L</v>
      </c>
      <c r="J1960" t="str">
        <f>VLOOKUP($C1960,'Raw-products'!$A$2:$H$1261,MATCH(J$1,'Raw-products'!$A$1:$H$1,0))</f>
        <v>violet</v>
      </c>
      <c r="K1960">
        <f>VLOOKUP($C1960,'Raw-products'!$A$2:$H$1261,MATCH(K$1,'Raw-products'!$A$1:$H$1,0))</f>
        <v>96</v>
      </c>
      <c r="L1960">
        <f>VLOOKUP($C1960,'Raw-products'!$A$2:$H$1261,MATCH(L$1,'Raw-products'!$A$1:$H$1,0))</f>
        <v>76</v>
      </c>
      <c r="M1960" s="5">
        <f t="shared" si="60"/>
        <v>7296</v>
      </c>
      <c r="N1960" cm="1">
        <f t="array" ref="N1960:Q1960">_xlfn.XLOOKUP($B1960,'Raw -orders'!$A:$A,'Raw -orders'!$B:$E)</f>
        <v>803</v>
      </c>
      <c r="O1960">
        <v>24994</v>
      </c>
      <c r="P1960" s="1">
        <v>44322</v>
      </c>
      <c r="Q1960" s="1">
        <v>44343</v>
      </c>
      <c r="R1960" t="str" cm="1">
        <f t="array" ref="R1960:Y1960">_xlfn.XLOOKUP($N1960,'Raw - customers'!$A:$A,'Raw - customers'!$B:$I)</f>
        <v>Gertrude Harriott</v>
      </c>
      <c r="S1960" t="str">
        <v>Bigender</v>
      </c>
      <c r="T1960">
        <v>68</v>
      </c>
      <c r="U1960" t="str">
        <v>7377 Nicolas ParadeApt. 191</v>
      </c>
      <c r="V1960">
        <v>8377</v>
      </c>
      <c r="W1960" t="str">
        <v>Amyton</v>
      </c>
      <c r="X1960" t="str">
        <v>Australian Capital Territory</v>
      </c>
      <c r="Y1960" t="str">
        <v>Australia</v>
      </c>
      <c r="Z1960">
        <v>5</v>
      </c>
      <c r="AA1960" s="3" t="str">
        <f t="shared" si="61"/>
        <v>20 to 30</v>
      </c>
      <c r="AP1960" s="6">
        <v>803</v>
      </c>
      <c r="AQ1960" s="6" t="s">
        <v>1350</v>
      </c>
    </row>
    <row r="1961" spans="1:43" x14ac:dyDescent="0.25">
      <c r="A1961">
        <v>1959</v>
      </c>
      <c r="B1961">
        <v>393</v>
      </c>
      <c r="C1961">
        <v>1207</v>
      </c>
      <c r="D1961">
        <v>105</v>
      </c>
      <c r="E1961">
        <v>3</v>
      </c>
      <c r="F1961">
        <v>315</v>
      </c>
      <c r="G1961" t="str">
        <f>VLOOKUP($C1961,'Raw-products'!$A$2:$H$1261,MATCH(G$1,'Raw-products'!$A$1:$H$1,0))</f>
        <v>Trousers</v>
      </c>
      <c r="H1961" t="str">
        <f>VLOOKUP($C1961,'Raw-products'!$A$2:$H$1261,MATCH(H$1,'Raw-products'!$A$1:$H$1,0))</f>
        <v>Pleated</v>
      </c>
      <c r="I1961" t="str">
        <f>VLOOKUP($C1961,'Raw-products'!$A$2:$H$1261,MATCH(I$1,'Raw-products'!$A$1:$H$1,0))</f>
        <v>M</v>
      </c>
      <c r="J1961" t="str">
        <f>VLOOKUP($C1961,'Raw-products'!$A$2:$H$1261,MATCH(J$1,'Raw-products'!$A$1:$H$1,0))</f>
        <v>green</v>
      </c>
      <c r="K1961">
        <f>VLOOKUP($C1961,'Raw-products'!$A$2:$H$1261,MATCH(K$1,'Raw-products'!$A$1:$H$1,0))</f>
        <v>90</v>
      </c>
      <c r="L1961">
        <f>VLOOKUP($C1961,'Raw-products'!$A$2:$H$1261,MATCH(L$1,'Raw-products'!$A$1:$H$1,0))</f>
        <v>41</v>
      </c>
      <c r="M1961" s="5">
        <f t="shared" si="60"/>
        <v>3690</v>
      </c>
      <c r="N1961" cm="1">
        <f t="array" ref="N1961:Q1961">_xlfn.XLOOKUP($B1961,'Raw -orders'!$A:$A,'Raw -orders'!$B:$E)</f>
        <v>803</v>
      </c>
      <c r="O1961">
        <v>24994</v>
      </c>
      <c r="P1961" s="1">
        <v>44322</v>
      </c>
      <c r="Q1961" s="1">
        <v>44343</v>
      </c>
      <c r="R1961" t="str" cm="1">
        <f t="array" ref="R1961:Y1961">_xlfn.XLOOKUP($N1961,'Raw - customers'!$A:$A,'Raw - customers'!$B:$I)</f>
        <v>Gertrude Harriott</v>
      </c>
      <c r="S1961" t="str">
        <v>Bigender</v>
      </c>
      <c r="T1961">
        <v>68</v>
      </c>
      <c r="U1961" t="str">
        <v>7377 Nicolas ParadeApt. 191</v>
      </c>
      <c r="V1961">
        <v>8377</v>
      </c>
      <c r="W1961" t="str">
        <v>Amyton</v>
      </c>
      <c r="X1961" t="str">
        <v>Australian Capital Territory</v>
      </c>
      <c r="Y1961" t="str">
        <v>Australia</v>
      </c>
      <c r="Z1961">
        <v>5</v>
      </c>
      <c r="AA1961" s="3" t="str">
        <f t="shared" si="61"/>
        <v>20 to 30</v>
      </c>
      <c r="AP1961" s="6">
        <v>803</v>
      </c>
      <c r="AQ1961" s="6" t="s">
        <v>1350</v>
      </c>
    </row>
    <row r="1962" spans="1:43" x14ac:dyDescent="0.25">
      <c r="A1962">
        <v>1960</v>
      </c>
      <c r="B1962">
        <v>393</v>
      </c>
      <c r="C1962">
        <v>649</v>
      </c>
      <c r="D1962">
        <v>93</v>
      </c>
      <c r="E1962">
        <v>2</v>
      </c>
      <c r="F1962">
        <v>186</v>
      </c>
      <c r="G1962" t="str">
        <f>VLOOKUP($C1962,'Raw-products'!$A$2:$H$1261,MATCH(G$1,'Raw-products'!$A$1:$H$1,0))</f>
        <v>Jacket</v>
      </c>
      <c r="H1962" t="str">
        <f>VLOOKUP($C1962,'Raw-products'!$A$2:$H$1261,MATCH(H$1,'Raw-products'!$A$1:$H$1,0))</f>
        <v>Coach</v>
      </c>
      <c r="I1962" t="str">
        <f>VLOOKUP($C1962,'Raw-products'!$A$2:$H$1261,MATCH(I$1,'Raw-products'!$A$1:$H$1,0))</f>
        <v>XL</v>
      </c>
      <c r="J1962" t="str">
        <f>VLOOKUP($C1962,'Raw-products'!$A$2:$H$1261,MATCH(J$1,'Raw-products'!$A$1:$H$1,0))</f>
        <v>green</v>
      </c>
      <c r="K1962">
        <f>VLOOKUP($C1962,'Raw-products'!$A$2:$H$1261,MATCH(K$1,'Raw-products'!$A$1:$H$1,0))</f>
        <v>115</v>
      </c>
      <c r="L1962">
        <f>VLOOKUP($C1962,'Raw-products'!$A$2:$H$1261,MATCH(L$1,'Raw-products'!$A$1:$H$1,0))</f>
        <v>48</v>
      </c>
      <c r="M1962" s="5">
        <f t="shared" si="60"/>
        <v>5520</v>
      </c>
      <c r="N1962" cm="1">
        <f t="array" ref="N1962:Q1962">_xlfn.XLOOKUP($B1962,'Raw -orders'!$A:$A,'Raw -orders'!$B:$E)</f>
        <v>803</v>
      </c>
      <c r="O1962">
        <v>24994</v>
      </c>
      <c r="P1962" s="1">
        <v>44322</v>
      </c>
      <c r="Q1962" s="1">
        <v>44343</v>
      </c>
      <c r="R1962" t="str" cm="1">
        <f t="array" ref="R1962:Y1962">_xlfn.XLOOKUP($N1962,'Raw - customers'!$A:$A,'Raw - customers'!$B:$I)</f>
        <v>Gertrude Harriott</v>
      </c>
      <c r="S1962" t="str">
        <v>Bigender</v>
      </c>
      <c r="T1962">
        <v>68</v>
      </c>
      <c r="U1962" t="str">
        <v>7377 Nicolas ParadeApt. 191</v>
      </c>
      <c r="V1962">
        <v>8377</v>
      </c>
      <c r="W1962" t="str">
        <v>Amyton</v>
      </c>
      <c r="X1962" t="str">
        <v>Australian Capital Territory</v>
      </c>
      <c r="Y1962" t="str">
        <v>Australia</v>
      </c>
      <c r="Z1962">
        <v>5</v>
      </c>
      <c r="AA1962" s="3" t="str">
        <f t="shared" si="61"/>
        <v>20 to 30</v>
      </c>
      <c r="AP1962" s="6">
        <v>803</v>
      </c>
      <c r="AQ1962" s="6" t="s">
        <v>1350</v>
      </c>
    </row>
    <row r="1963" spans="1:43" x14ac:dyDescent="0.25">
      <c r="A1963">
        <v>1961</v>
      </c>
      <c r="B1963">
        <v>394</v>
      </c>
      <c r="C1963">
        <v>557</v>
      </c>
      <c r="D1963">
        <v>98</v>
      </c>
      <c r="E1963">
        <v>1</v>
      </c>
      <c r="F1963">
        <v>98</v>
      </c>
      <c r="G1963" t="str">
        <f>VLOOKUP($C1963,'Raw-products'!$A$2:$H$1261,MATCH(G$1,'Raw-products'!$A$1:$H$1,0))</f>
        <v>Jacket</v>
      </c>
      <c r="H1963" t="str">
        <f>VLOOKUP($C1963,'Raw-products'!$A$2:$H$1261,MATCH(H$1,'Raw-products'!$A$1:$H$1,0))</f>
        <v>Leather</v>
      </c>
      <c r="I1963" t="str">
        <f>VLOOKUP($C1963,'Raw-products'!$A$2:$H$1261,MATCH(I$1,'Raw-products'!$A$1:$H$1,0))</f>
        <v>M</v>
      </c>
      <c r="J1963" t="str">
        <f>VLOOKUP($C1963,'Raw-products'!$A$2:$H$1261,MATCH(J$1,'Raw-products'!$A$1:$H$1,0))</f>
        <v>violet</v>
      </c>
      <c r="K1963">
        <f>VLOOKUP($C1963,'Raw-products'!$A$2:$H$1261,MATCH(K$1,'Raw-products'!$A$1:$H$1,0))</f>
        <v>113</v>
      </c>
      <c r="L1963">
        <f>VLOOKUP($C1963,'Raw-products'!$A$2:$H$1261,MATCH(L$1,'Raw-products'!$A$1:$H$1,0))</f>
        <v>40</v>
      </c>
      <c r="M1963" s="5">
        <f t="shared" si="60"/>
        <v>4520</v>
      </c>
      <c r="N1963" cm="1">
        <f t="array" ref="N1963:Q1963">_xlfn.XLOOKUP($B1963,'Raw -orders'!$A:$A,'Raw -orders'!$B:$E)</f>
        <v>508</v>
      </c>
      <c r="O1963">
        <v>18584</v>
      </c>
      <c r="P1963" s="1">
        <v>44445</v>
      </c>
      <c r="Q1963" s="1">
        <v>44449</v>
      </c>
      <c r="R1963" t="str" cm="1">
        <f t="array" ref="R1963:Y1963">_xlfn.XLOOKUP($N1963,'Raw - customers'!$A:$A,'Raw - customers'!$B:$I)</f>
        <v>Jan Isenor</v>
      </c>
      <c r="S1963" t="str">
        <v>Non-binary</v>
      </c>
      <c r="T1963">
        <v>65</v>
      </c>
      <c r="U1963" t="str">
        <v>6863 Tremblay KnollSuite 290</v>
      </c>
      <c r="V1963">
        <v>9728</v>
      </c>
      <c r="W1963" t="str">
        <v>West Annaport</v>
      </c>
      <c r="X1963" t="str">
        <v>Northern Territory</v>
      </c>
      <c r="Y1963" t="str">
        <v>Australia</v>
      </c>
      <c r="Z1963">
        <v>9</v>
      </c>
      <c r="AA1963" s="3" t="str">
        <f t="shared" si="61"/>
        <v>0 to 10</v>
      </c>
      <c r="AP1963" s="6">
        <v>508</v>
      </c>
      <c r="AQ1963" s="6" t="s">
        <v>1339</v>
      </c>
    </row>
    <row r="1964" spans="1:43" x14ac:dyDescent="0.25">
      <c r="A1964">
        <v>1962</v>
      </c>
      <c r="B1964">
        <v>394</v>
      </c>
      <c r="C1964">
        <v>567</v>
      </c>
      <c r="D1964">
        <v>100</v>
      </c>
      <c r="E1964">
        <v>3</v>
      </c>
      <c r="F1964">
        <v>300</v>
      </c>
      <c r="G1964" t="str">
        <f>VLOOKUP($C1964,'Raw-products'!$A$2:$H$1261,MATCH(G$1,'Raw-products'!$A$1:$H$1,0))</f>
        <v>Jacket</v>
      </c>
      <c r="H1964" t="str">
        <f>VLOOKUP($C1964,'Raw-products'!$A$2:$H$1261,MATCH(H$1,'Raw-products'!$A$1:$H$1,0))</f>
        <v>Bomber</v>
      </c>
      <c r="I1964" t="str">
        <f>VLOOKUP($C1964,'Raw-products'!$A$2:$H$1261,MATCH(I$1,'Raw-products'!$A$1:$H$1,0))</f>
        <v>M</v>
      </c>
      <c r="J1964" t="str">
        <f>VLOOKUP($C1964,'Raw-products'!$A$2:$H$1261,MATCH(J$1,'Raw-products'!$A$1:$H$1,0))</f>
        <v>orange</v>
      </c>
      <c r="K1964">
        <f>VLOOKUP($C1964,'Raw-products'!$A$2:$H$1261,MATCH(K$1,'Raw-products'!$A$1:$H$1,0))</f>
        <v>90</v>
      </c>
      <c r="L1964">
        <f>VLOOKUP($C1964,'Raw-products'!$A$2:$H$1261,MATCH(L$1,'Raw-products'!$A$1:$H$1,0))</f>
        <v>69</v>
      </c>
      <c r="M1964" s="5">
        <f t="shared" si="60"/>
        <v>6210</v>
      </c>
      <c r="N1964" cm="1">
        <f t="array" ref="N1964:Q1964">_xlfn.XLOOKUP($B1964,'Raw -orders'!$A:$A,'Raw -orders'!$B:$E)</f>
        <v>508</v>
      </c>
      <c r="O1964">
        <v>18584</v>
      </c>
      <c r="P1964" s="1">
        <v>44445</v>
      </c>
      <c r="Q1964" s="1">
        <v>44449</v>
      </c>
      <c r="R1964" t="str" cm="1">
        <f t="array" ref="R1964:Y1964">_xlfn.XLOOKUP($N1964,'Raw - customers'!$A:$A,'Raw - customers'!$B:$I)</f>
        <v>Jan Isenor</v>
      </c>
      <c r="S1964" t="str">
        <v>Non-binary</v>
      </c>
      <c r="T1964">
        <v>65</v>
      </c>
      <c r="U1964" t="str">
        <v>6863 Tremblay KnollSuite 290</v>
      </c>
      <c r="V1964">
        <v>9728</v>
      </c>
      <c r="W1964" t="str">
        <v>West Annaport</v>
      </c>
      <c r="X1964" t="str">
        <v>Northern Territory</v>
      </c>
      <c r="Y1964" t="str">
        <v>Australia</v>
      </c>
      <c r="Z1964">
        <v>9</v>
      </c>
      <c r="AA1964" s="3" t="str">
        <f t="shared" si="61"/>
        <v>0 to 10</v>
      </c>
      <c r="AP1964" s="6">
        <v>508</v>
      </c>
      <c r="AQ1964" s="6" t="s">
        <v>1339</v>
      </c>
    </row>
    <row r="1965" spans="1:43" x14ac:dyDescent="0.25">
      <c r="A1965">
        <v>1963</v>
      </c>
      <c r="B1965">
        <v>394</v>
      </c>
      <c r="C1965">
        <v>179</v>
      </c>
      <c r="D1965">
        <v>98</v>
      </c>
      <c r="E1965">
        <v>1</v>
      </c>
      <c r="F1965">
        <v>98</v>
      </c>
      <c r="G1965" t="str">
        <f>VLOOKUP($C1965,'Raw-products'!$A$2:$H$1261,MATCH(G$1,'Raw-products'!$A$1:$H$1,0))</f>
        <v>Shirt</v>
      </c>
      <c r="H1965" t="str">
        <f>VLOOKUP($C1965,'Raw-products'!$A$2:$H$1261,MATCH(H$1,'Raw-products'!$A$1:$H$1,0))</f>
        <v>Camp Collared</v>
      </c>
      <c r="I1965" t="str">
        <f>VLOOKUP($C1965,'Raw-products'!$A$2:$H$1261,MATCH(I$1,'Raw-products'!$A$1:$H$1,0))</f>
        <v>XL</v>
      </c>
      <c r="J1965" t="str">
        <f>VLOOKUP($C1965,'Raw-products'!$A$2:$H$1261,MATCH(J$1,'Raw-products'!$A$1:$H$1,0))</f>
        <v>red</v>
      </c>
      <c r="K1965">
        <f>VLOOKUP($C1965,'Raw-products'!$A$2:$H$1261,MATCH(K$1,'Raw-products'!$A$1:$H$1,0))</f>
        <v>112</v>
      </c>
      <c r="L1965">
        <f>VLOOKUP($C1965,'Raw-products'!$A$2:$H$1261,MATCH(L$1,'Raw-products'!$A$1:$H$1,0))</f>
        <v>79</v>
      </c>
      <c r="M1965" s="5">
        <f t="shared" si="60"/>
        <v>8848</v>
      </c>
      <c r="N1965" cm="1">
        <f t="array" ref="N1965:Q1965">_xlfn.XLOOKUP($B1965,'Raw -orders'!$A:$A,'Raw -orders'!$B:$E)</f>
        <v>508</v>
      </c>
      <c r="O1965">
        <v>18584</v>
      </c>
      <c r="P1965" s="1">
        <v>44445</v>
      </c>
      <c r="Q1965" s="1">
        <v>44449</v>
      </c>
      <c r="R1965" t="str" cm="1">
        <f t="array" ref="R1965:Y1965">_xlfn.XLOOKUP($N1965,'Raw - customers'!$A:$A,'Raw - customers'!$B:$I)</f>
        <v>Jan Isenor</v>
      </c>
      <c r="S1965" t="str">
        <v>Non-binary</v>
      </c>
      <c r="T1965">
        <v>65</v>
      </c>
      <c r="U1965" t="str">
        <v>6863 Tremblay KnollSuite 290</v>
      </c>
      <c r="V1965">
        <v>9728</v>
      </c>
      <c r="W1965" t="str">
        <v>West Annaport</v>
      </c>
      <c r="X1965" t="str">
        <v>Northern Territory</v>
      </c>
      <c r="Y1965" t="str">
        <v>Australia</v>
      </c>
      <c r="Z1965">
        <v>9</v>
      </c>
      <c r="AA1965" s="3" t="str">
        <f t="shared" si="61"/>
        <v>0 to 10</v>
      </c>
      <c r="AP1965" s="6">
        <v>508</v>
      </c>
      <c r="AQ1965" s="6" t="s">
        <v>1339</v>
      </c>
    </row>
    <row r="1966" spans="1:43" x14ac:dyDescent="0.25">
      <c r="A1966">
        <v>1964</v>
      </c>
      <c r="B1966">
        <v>394</v>
      </c>
      <c r="C1966">
        <v>933</v>
      </c>
      <c r="D1966">
        <v>96</v>
      </c>
      <c r="E1966">
        <v>3</v>
      </c>
      <c r="F1966">
        <v>288</v>
      </c>
      <c r="G1966" t="str">
        <f>VLOOKUP($C1966,'Raw-products'!$A$2:$H$1261,MATCH(G$1,'Raw-products'!$A$1:$H$1,0))</f>
        <v>Trousers</v>
      </c>
      <c r="H1966" t="str">
        <f>VLOOKUP($C1966,'Raw-products'!$A$2:$H$1261,MATCH(H$1,'Raw-products'!$A$1:$H$1,0))</f>
        <v>Drawstring</v>
      </c>
      <c r="I1966" t="str">
        <f>VLOOKUP($C1966,'Raw-products'!$A$2:$H$1261,MATCH(I$1,'Raw-products'!$A$1:$H$1,0))</f>
        <v>L</v>
      </c>
      <c r="J1966" t="str">
        <f>VLOOKUP($C1966,'Raw-products'!$A$2:$H$1261,MATCH(J$1,'Raw-products'!$A$1:$H$1,0))</f>
        <v>blue</v>
      </c>
      <c r="K1966">
        <f>VLOOKUP($C1966,'Raw-products'!$A$2:$H$1261,MATCH(K$1,'Raw-products'!$A$1:$H$1,0))</f>
        <v>104</v>
      </c>
      <c r="L1966">
        <f>VLOOKUP($C1966,'Raw-products'!$A$2:$H$1261,MATCH(L$1,'Raw-products'!$A$1:$H$1,0))</f>
        <v>50</v>
      </c>
      <c r="M1966" s="5">
        <f t="shared" si="60"/>
        <v>5200</v>
      </c>
      <c r="N1966" cm="1">
        <f t="array" ref="N1966:Q1966">_xlfn.XLOOKUP($B1966,'Raw -orders'!$A:$A,'Raw -orders'!$B:$E)</f>
        <v>508</v>
      </c>
      <c r="O1966">
        <v>18584</v>
      </c>
      <c r="P1966" s="1">
        <v>44445</v>
      </c>
      <c r="Q1966" s="1">
        <v>44449</v>
      </c>
      <c r="R1966" t="str" cm="1">
        <f t="array" ref="R1966:Y1966">_xlfn.XLOOKUP($N1966,'Raw - customers'!$A:$A,'Raw - customers'!$B:$I)</f>
        <v>Jan Isenor</v>
      </c>
      <c r="S1966" t="str">
        <v>Non-binary</v>
      </c>
      <c r="T1966">
        <v>65</v>
      </c>
      <c r="U1966" t="str">
        <v>6863 Tremblay KnollSuite 290</v>
      </c>
      <c r="V1966">
        <v>9728</v>
      </c>
      <c r="W1966" t="str">
        <v>West Annaport</v>
      </c>
      <c r="X1966" t="str">
        <v>Northern Territory</v>
      </c>
      <c r="Y1966" t="str">
        <v>Australia</v>
      </c>
      <c r="Z1966">
        <v>9</v>
      </c>
      <c r="AA1966" s="3" t="str">
        <f t="shared" si="61"/>
        <v>0 to 10</v>
      </c>
      <c r="AP1966" s="6">
        <v>508</v>
      </c>
      <c r="AQ1966" s="6" t="s">
        <v>1339</v>
      </c>
    </row>
    <row r="1967" spans="1:43" x14ac:dyDescent="0.25">
      <c r="A1967">
        <v>1965</v>
      </c>
      <c r="B1967">
        <v>394</v>
      </c>
      <c r="C1967">
        <v>537</v>
      </c>
      <c r="D1967">
        <v>98</v>
      </c>
      <c r="E1967">
        <v>3</v>
      </c>
      <c r="F1967">
        <v>294</v>
      </c>
      <c r="G1967" t="str">
        <f>VLOOKUP($C1967,'Raw-products'!$A$2:$H$1261,MATCH(G$1,'Raw-products'!$A$1:$H$1,0))</f>
        <v>Jacket</v>
      </c>
      <c r="H1967" t="str">
        <f>VLOOKUP($C1967,'Raw-products'!$A$2:$H$1261,MATCH(H$1,'Raw-products'!$A$1:$H$1,0))</f>
        <v>Leather</v>
      </c>
      <c r="I1967" t="str">
        <f>VLOOKUP($C1967,'Raw-products'!$A$2:$H$1261,MATCH(I$1,'Raw-products'!$A$1:$H$1,0))</f>
        <v>M</v>
      </c>
      <c r="J1967" t="str">
        <f>VLOOKUP($C1967,'Raw-products'!$A$2:$H$1261,MATCH(J$1,'Raw-products'!$A$1:$H$1,0))</f>
        <v>yellow</v>
      </c>
      <c r="K1967">
        <f>VLOOKUP($C1967,'Raw-products'!$A$2:$H$1261,MATCH(K$1,'Raw-products'!$A$1:$H$1,0))</f>
        <v>113</v>
      </c>
      <c r="L1967">
        <f>VLOOKUP($C1967,'Raw-products'!$A$2:$H$1261,MATCH(L$1,'Raw-products'!$A$1:$H$1,0))</f>
        <v>77</v>
      </c>
      <c r="M1967" s="5">
        <f t="shared" si="60"/>
        <v>8701</v>
      </c>
      <c r="N1967" cm="1">
        <f t="array" ref="N1967:Q1967">_xlfn.XLOOKUP($B1967,'Raw -orders'!$A:$A,'Raw -orders'!$B:$E)</f>
        <v>508</v>
      </c>
      <c r="O1967">
        <v>18584</v>
      </c>
      <c r="P1967" s="1">
        <v>44445</v>
      </c>
      <c r="Q1967" s="1">
        <v>44449</v>
      </c>
      <c r="R1967" t="str" cm="1">
        <f t="array" ref="R1967:Y1967">_xlfn.XLOOKUP($N1967,'Raw - customers'!$A:$A,'Raw - customers'!$B:$I)</f>
        <v>Jan Isenor</v>
      </c>
      <c r="S1967" t="str">
        <v>Non-binary</v>
      </c>
      <c r="T1967">
        <v>65</v>
      </c>
      <c r="U1967" t="str">
        <v>6863 Tremblay KnollSuite 290</v>
      </c>
      <c r="V1967">
        <v>9728</v>
      </c>
      <c r="W1967" t="str">
        <v>West Annaport</v>
      </c>
      <c r="X1967" t="str">
        <v>Northern Territory</v>
      </c>
      <c r="Y1967" t="str">
        <v>Australia</v>
      </c>
      <c r="Z1967">
        <v>9</v>
      </c>
      <c r="AA1967" s="3" t="str">
        <f t="shared" si="61"/>
        <v>0 to 10</v>
      </c>
      <c r="AP1967" s="6">
        <v>508</v>
      </c>
      <c r="AQ1967" s="6" t="s">
        <v>1339</v>
      </c>
    </row>
    <row r="1968" spans="1:43" x14ac:dyDescent="0.25">
      <c r="A1968">
        <v>1966</v>
      </c>
      <c r="B1968">
        <v>394</v>
      </c>
      <c r="C1968">
        <v>1004</v>
      </c>
      <c r="D1968">
        <v>106</v>
      </c>
      <c r="E1968">
        <v>3</v>
      </c>
      <c r="F1968">
        <v>318</v>
      </c>
      <c r="G1968" t="str">
        <f>VLOOKUP($C1968,'Raw-products'!$A$2:$H$1261,MATCH(G$1,'Raw-products'!$A$1:$H$1,0))</f>
        <v>Trousers</v>
      </c>
      <c r="H1968" t="str">
        <f>VLOOKUP($C1968,'Raw-products'!$A$2:$H$1261,MATCH(H$1,'Raw-products'!$A$1:$H$1,0))</f>
        <v>Wool</v>
      </c>
      <c r="I1968" t="str">
        <f>VLOOKUP($C1968,'Raw-products'!$A$2:$H$1261,MATCH(I$1,'Raw-products'!$A$1:$H$1,0))</f>
        <v>XL</v>
      </c>
      <c r="J1968" t="str">
        <f>VLOOKUP($C1968,'Raw-products'!$A$2:$H$1261,MATCH(J$1,'Raw-products'!$A$1:$H$1,0))</f>
        <v>blue</v>
      </c>
      <c r="K1968">
        <f>VLOOKUP($C1968,'Raw-products'!$A$2:$H$1261,MATCH(K$1,'Raw-products'!$A$1:$H$1,0))</f>
        <v>111</v>
      </c>
      <c r="L1968">
        <f>VLOOKUP($C1968,'Raw-products'!$A$2:$H$1261,MATCH(L$1,'Raw-products'!$A$1:$H$1,0))</f>
        <v>41</v>
      </c>
      <c r="M1968" s="5">
        <f t="shared" si="60"/>
        <v>4551</v>
      </c>
      <c r="N1968" cm="1">
        <f t="array" ref="N1968:Q1968">_xlfn.XLOOKUP($B1968,'Raw -orders'!$A:$A,'Raw -orders'!$B:$E)</f>
        <v>508</v>
      </c>
      <c r="O1968">
        <v>18584</v>
      </c>
      <c r="P1968" s="1">
        <v>44445</v>
      </c>
      <c r="Q1968" s="1">
        <v>44449</v>
      </c>
      <c r="R1968" t="str" cm="1">
        <f t="array" ref="R1968:Y1968">_xlfn.XLOOKUP($N1968,'Raw - customers'!$A:$A,'Raw - customers'!$B:$I)</f>
        <v>Jan Isenor</v>
      </c>
      <c r="S1968" t="str">
        <v>Non-binary</v>
      </c>
      <c r="T1968">
        <v>65</v>
      </c>
      <c r="U1968" t="str">
        <v>6863 Tremblay KnollSuite 290</v>
      </c>
      <c r="V1968">
        <v>9728</v>
      </c>
      <c r="W1968" t="str">
        <v>West Annaport</v>
      </c>
      <c r="X1968" t="str">
        <v>Northern Territory</v>
      </c>
      <c r="Y1968" t="str">
        <v>Australia</v>
      </c>
      <c r="Z1968">
        <v>9</v>
      </c>
      <c r="AA1968" s="3" t="str">
        <f t="shared" si="61"/>
        <v>0 to 10</v>
      </c>
      <c r="AP1968" s="6">
        <v>508</v>
      </c>
      <c r="AQ1968" s="6" t="s">
        <v>1339</v>
      </c>
    </row>
    <row r="1969" spans="1:43" x14ac:dyDescent="0.25">
      <c r="A1969">
        <v>1967</v>
      </c>
      <c r="B1969">
        <v>394</v>
      </c>
      <c r="C1969">
        <v>226</v>
      </c>
      <c r="D1969">
        <v>106</v>
      </c>
      <c r="E1969">
        <v>3</v>
      </c>
      <c r="F1969">
        <v>318</v>
      </c>
      <c r="G1969" t="str">
        <f>VLOOKUP($C1969,'Raw-products'!$A$2:$H$1261,MATCH(G$1,'Raw-products'!$A$1:$H$1,0))</f>
        <v>Shirt</v>
      </c>
      <c r="H1969" t="str">
        <f>VLOOKUP($C1969,'Raw-products'!$A$2:$H$1261,MATCH(H$1,'Raw-products'!$A$1:$H$1,0))</f>
        <v>Chambray</v>
      </c>
      <c r="I1969" t="str">
        <f>VLOOKUP($C1969,'Raw-products'!$A$2:$H$1261,MATCH(I$1,'Raw-products'!$A$1:$H$1,0))</f>
        <v>S</v>
      </c>
      <c r="J1969" t="str">
        <f>VLOOKUP($C1969,'Raw-products'!$A$2:$H$1261,MATCH(J$1,'Raw-products'!$A$1:$H$1,0))</f>
        <v>green</v>
      </c>
      <c r="K1969">
        <f>VLOOKUP($C1969,'Raw-products'!$A$2:$H$1261,MATCH(K$1,'Raw-products'!$A$1:$H$1,0))</f>
        <v>105</v>
      </c>
      <c r="L1969">
        <f>VLOOKUP($C1969,'Raw-products'!$A$2:$H$1261,MATCH(L$1,'Raw-products'!$A$1:$H$1,0))</f>
        <v>63</v>
      </c>
      <c r="M1969" s="5">
        <f t="shared" si="60"/>
        <v>6615</v>
      </c>
      <c r="N1969" cm="1">
        <f t="array" ref="N1969:Q1969">_xlfn.XLOOKUP($B1969,'Raw -orders'!$A:$A,'Raw -orders'!$B:$E)</f>
        <v>508</v>
      </c>
      <c r="O1969">
        <v>18584</v>
      </c>
      <c r="P1969" s="1">
        <v>44445</v>
      </c>
      <c r="Q1969" s="1">
        <v>44449</v>
      </c>
      <c r="R1969" t="str" cm="1">
        <f t="array" ref="R1969:Y1969">_xlfn.XLOOKUP($N1969,'Raw - customers'!$A:$A,'Raw - customers'!$B:$I)</f>
        <v>Jan Isenor</v>
      </c>
      <c r="S1969" t="str">
        <v>Non-binary</v>
      </c>
      <c r="T1969">
        <v>65</v>
      </c>
      <c r="U1969" t="str">
        <v>6863 Tremblay KnollSuite 290</v>
      </c>
      <c r="V1969">
        <v>9728</v>
      </c>
      <c r="W1969" t="str">
        <v>West Annaport</v>
      </c>
      <c r="X1969" t="str">
        <v>Northern Territory</v>
      </c>
      <c r="Y1969" t="str">
        <v>Australia</v>
      </c>
      <c r="Z1969">
        <v>9</v>
      </c>
      <c r="AA1969" s="3" t="str">
        <f t="shared" si="61"/>
        <v>0 to 10</v>
      </c>
      <c r="AP1969" s="6">
        <v>508</v>
      </c>
      <c r="AQ1969" s="6" t="s">
        <v>1339</v>
      </c>
    </row>
    <row r="1970" spans="1:43" x14ac:dyDescent="0.25">
      <c r="A1970">
        <v>1968</v>
      </c>
      <c r="B1970">
        <v>395</v>
      </c>
      <c r="C1970">
        <v>1180</v>
      </c>
      <c r="D1970">
        <v>99</v>
      </c>
      <c r="E1970">
        <v>2</v>
      </c>
      <c r="F1970">
        <v>198</v>
      </c>
      <c r="G1970" t="str">
        <f>VLOOKUP($C1970,'Raw-products'!$A$2:$H$1261,MATCH(G$1,'Raw-products'!$A$1:$H$1,0))</f>
        <v>Trousers</v>
      </c>
      <c r="H1970" t="str">
        <f>VLOOKUP($C1970,'Raw-products'!$A$2:$H$1261,MATCH(H$1,'Raw-products'!$A$1:$H$1,0))</f>
        <v>High-Waisted</v>
      </c>
      <c r="I1970" t="str">
        <f>VLOOKUP($C1970,'Raw-products'!$A$2:$H$1261,MATCH(I$1,'Raw-products'!$A$1:$H$1,0))</f>
        <v>XS</v>
      </c>
      <c r="J1970" t="str">
        <f>VLOOKUP($C1970,'Raw-products'!$A$2:$H$1261,MATCH(J$1,'Raw-products'!$A$1:$H$1,0))</f>
        <v>indigo</v>
      </c>
      <c r="K1970">
        <f>VLOOKUP($C1970,'Raw-products'!$A$2:$H$1261,MATCH(K$1,'Raw-products'!$A$1:$H$1,0))</f>
        <v>98</v>
      </c>
      <c r="L1970">
        <f>VLOOKUP($C1970,'Raw-products'!$A$2:$H$1261,MATCH(L$1,'Raw-products'!$A$1:$H$1,0))</f>
        <v>47</v>
      </c>
      <c r="M1970" s="5">
        <f t="shared" si="60"/>
        <v>4606</v>
      </c>
      <c r="N1970" cm="1">
        <f t="array" ref="N1970:Q1970">_xlfn.XLOOKUP($B1970,'Raw -orders'!$A:$A,'Raw -orders'!$B:$E)</f>
        <v>728</v>
      </c>
      <c r="O1970">
        <v>24101</v>
      </c>
      <c r="P1970" s="1">
        <v>44281</v>
      </c>
      <c r="Q1970" s="1">
        <v>44288</v>
      </c>
      <c r="R1970" t="str" cm="1">
        <f t="array" ref="R1970:Y1970">_xlfn.XLOOKUP($N1970,'Raw - customers'!$A:$A,'Raw - customers'!$B:$I)</f>
        <v>Kellie Curbishley</v>
      </c>
      <c r="S1970" t="str">
        <v>Agender</v>
      </c>
      <c r="T1970">
        <v>51</v>
      </c>
      <c r="U1970" t="str">
        <v>347 Gleason View RdApt. 168</v>
      </c>
      <c r="V1970">
        <v>7148</v>
      </c>
      <c r="W1970" t="str">
        <v>Lake Matildaville</v>
      </c>
      <c r="X1970" t="str">
        <v>Western Australia</v>
      </c>
      <c r="Y1970" t="str">
        <v>Australia</v>
      </c>
      <c r="Z1970">
        <v>3</v>
      </c>
      <c r="AA1970" s="3" t="str">
        <f t="shared" si="61"/>
        <v>0 to 10</v>
      </c>
      <c r="AP1970" s="6">
        <v>728</v>
      </c>
      <c r="AQ1970" s="6" t="s">
        <v>1377</v>
      </c>
    </row>
    <row r="1971" spans="1:43" x14ac:dyDescent="0.25">
      <c r="A1971">
        <v>1969</v>
      </c>
      <c r="B1971">
        <v>395</v>
      </c>
      <c r="C1971">
        <v>1249</v>
      </c>
      <c r="D1971">
        <v>112</v>
      </c>
      <c r="E1971">
        <v>3</v>
      </c>
      <c r="F1971">
        <v>336</v>
      </c>
      <c r="G1971" t="str">
        <f>VLOOKUP($C1971,'Raw-products'!$A$2:$H$1261,MATCH(G$1,'Raw-products'!$A$1:$H$1,0))</f>
        <v>Trousers</v>
      </c>
      <c r="H1971" t="str">
        <f>VLOOKUP($C1971,'Raw-products'!$A$2:$H$1261,MATCH(H$1,'Raw-products'!$A$1:$H$1,0))</f>
        <v>Tracksuit Bottoms</v>
      </c>
      <c r="I1971" t="str">
        <f>VLOOKUP($C1971,'Raw-products'!$A$2:$H$1261,MATCH(I$1,'Raw-products'!$A$1:$H$1,0))</f>
        <v>XL</v>
      </c>
      <c r="J1971" t="str">
        <f>VLOOKUP($C1971,'Raw-products'!$A$2:$H$1261,MATCH(J$1,'Raw-products'!$A$1:$H$1,0))</f>
        <v>blue</v>
      </c>
      <c r="K1971">
        <f>VLOOKUP($C1971,'Raw-products'!$A$2:$H$1261,MATCH(K$1,'Raw-products'!$A$1:$H$1,0))</f>
        <v>91</v>
      </c>
      <c r="L1971">
        <f>VLOOKUP($C1971,'Raw-products'!$A$2:$H$1261,MATCH(L$1,'Raw-products'!$A$1:$H$1,0))</f>
        <v>68</v>
      </c>
      <c r="M1971" s="5">
        <f t="shared" si="60"/>
        <v>6188</v>
      </c>
      <c r="N1971" cm="1">
        <f t="array" ref="N1971:Q1971">_xlfn.XLOOKUP($B1971,'Raw -orders'!$A:$A,'Raw -orders'!$B:$E)</f>
        <v>728</v>
      </c>
      <c r="O1971">
        <v>24101</v>
      </c>
      <c r="P1971" s="1">
        <v>44281</v>
      </c>
      <c r="Q1971" s="1">
        <v>44288</v>
      </c>
      <c r="R1971" t="str" cm="1">
        <f t="array" ref="R1971:Y1971">_xlfn.XLOOKUP($N1971,'Raw - customers'!$A:$A,'Raw - customers'!$B:$I)</f>
        <v>Kellie Curbishley</v>
      </c>
      <c r="S1971" t="str">
        <v>Agender</v>
      </c>
      <c r="T1971">
        <v>51</v>
      </c>
      <c r="U1971" t="str">
        <v>347 Gleason View RdApt. 168</v>
      </c>
      <c r="V1971">
        <v>7148</v>
      </c>
      <c r="W1971" t="str">
        <v>Lake Matildaville</v>
      </c>
      <c r="X1971" t="str">
        <v>Western Australia</v>
      </c>
      <c r="Y1971" t="str">
        <v>Australia</v>
      </c>
      <c r="Z1971">
        <v>3</v>
      </c>
      <c r="AA1971" s="3" t="str">
        <f t="shared" si="61"/>
        <v>0 to 10</v>
      </c>
      <c r="AP1971" s="6">
        <v>728</v>
      </c>
      <c r="AQ1971" s="6" t="s">
        <v>1377</v>
      </c>
    </row>
    <row r="1972" spans="1:43" x14ac:dyDescent="0.25">
      <c r="A1972">
        <v>1970</v>
      </c>
      <c r="B1972">
        <v>395</v>
      </c>
      <c r="C1972">
        <v>270</v>
      </c>
      <c r="D1972">
        <v>95</v>
      </c>
      <c r="E1972">
        <v>2</v>
      </c>
      <c r="F1972">
        <v>190</v>
      </c>
      <c r="G1972" t="str">
        <f>VLOOKUP($C1972,'Raw-products'!$A$2:$H$1261,MATCH(G$1,'Raw-products'!$A$1:$H$1,0))</f>
        <v>Shirt</v>
      </c>
      <c r="H1972" t="str">
        <f>VLOOKUP($C1972,'Raw-products'!$A$2:$H$1261,MATCH(H$1,'Raw-products'!$A$1:$H$1,0))</f>
        <v>Polo</v>
      </c>
      <c r="I1972" t="str">
        <f>VLOOKUP($C1972,'Raw-products'!$A$2:$H$1261,MATCH(I$1,'Raw-products'!$A$1:$H$1,0))</f>
        <v>XS</v>
      </c>
      <c r="J1972" t="str">
        <f>VLOOKUP($C1972,'Raw-products'!$A$2:$H$1261,MATCH(J$1,'Raw-products'!$A$1:$H$1,0))</f>
        <v>indigo</v>
      </c>
      <c r="K1972">
        <f>VLOOKUP($C1972,'Raw-products'!$A$2:$H$1261,MATCH(K$1,'Raw-products'!$A$1:$H$1,0))</f>
        <v>117</v>
      </c>
      <c r="L1972">
        <f>VLOOKUP($C1972,'Raw-products'!$A$2:$H$1261,MATCH(L$1,'Raw-products'!$A$1:$H$1,0))</f>
        <v>47</v>
      </c>
      <c r="M1972" s="5">
        <f t="shared" si="60"/>
        <v>5499</v>
      </c>
      <c r="N1972" cm="1">
        <f t="array" ref="N1972:Q1972">_xlfn.XLOOKUP($B1972,'Raw -orders'!$A:$A,'Raw -orders'!$B:$E)</f>
        <v>728</v>
      </c>
      <c r="O1972">
        <v>24101</v>
      </c>
      <c r="P1972" s="1">
        <v>44281</v>
      </c>
      <c r="Q1972" s="1">
        <v>44288</v>
      </c>
      <c r="R1972" t="str" cm="1">
        <f t="array" ref="R1972:Y1972">_xlfn.XLOOKUP($N1972,'Raw - customers'!$A:$A,'Raw - customers'!$B:$I)</f>
        <v>Kellie Curbishley</v>
      </c>
      <c r="S1972" t="str">
        <v>Agender</v>
      </c>
      <c r="T1972">
        <v>51</v>
      </c>
      <c r="U1972" t="str">
        <v>347 Gleason View RdApt. 168</v>
      </c>
      <c r="V1972">
        <v>7148</v>
      </c>
      <c r="W1972" t="str">
        <v>Lake Matildaville</v>
      </c>
      <c r="X1972" t="str">
        <v>Western Australia</v>
      </c>
      <c r="Y1972" t="str">
        <v>Australia</v>
      </c>
      <c r="Z1972">
        <v>3</v>
      </c>
      <c r="AA1972" s="3" t="str">
        <f t="shared" si="61"/>
        <v>0 to 10</v>
      </c>
      <c r="AP1972" s="6">
        <v>728</v>
      </c>
      <c r="AQ1972" s="6" t="s">
        <v>1377</v>
      </c>
    </row>
    <row r="1973" spans="1:43" x14ac:dyDescent="0.25">
      <c r="A1973">
        <v>1971</v>
      </c>
      <c r="B1973">
        <v>395</v>
      </c>
      <c r="C1973">
        <v>124</v>
      </c>
      <c r="D1973">
        <v>92</v>
      </c>
      <c r="E1973">
        <v>1</v>
      </c>
      <c r="F1973">
        <v>92</v>
      </c>
      <c r="G1973" t="str">
        <f>VLOOKUP($C1973,'Raw-products'!$A$2:$H$1261,MATCH(G$1,'Raw-products'!$A$1:$H$1,0))</f>
        <v>Shirt</v>
      </c>
      <c r="H1973" t="str">
        <f>VLOOKUP($C1973,'Raw-products'!$A$2:$H$1261,MATCH(H$1,'Raw-products'!$A$1:$H$1,0))</f>
        <v>Denim</v>
      </c>
      <c r="I1973" t="str">
        <f>VLOOKUP($C1973,'Raw-products'!$A$2:$H$1261,MATCH(I$1,'Raw-products'!$A$1:$H$1,0))</f>
        <v>XL</v>
      </c>
      <c r="J1973" t="str">
        <f>VLOOKUP($C1973,'Raw-products'!$A$2:$H$1261,MATCH(J$1,'Raw-products'!$A$1:$H$1,0))</f>
        <v>green</v>
      </c>
      <c r="K1973">
        <f>VLOOKUP($C1973,'Raw-products'!$A$2:$H$1261,MATCH(K$1,'Raw-products'!$A$1:$H$1,0))</f>
        <v>115</v>
      </c>
      <c r="L1973">
        <f>VLOOKUP($C1973,'Raw-products'!$A$2:$H$1261,MATCH(L$1,'Raw-products'!$A$1:$H$1,0))</f>
        <v>52</v>
      </c>
      <c r="M1973" s="5">
        <f t="shared" si="60"/>
        <v>5980</v>
      </c>
      <c r="N1973" cm="1">
        <f t="array" ref="N1973:Q1973">_xlfn.XLOOKUP($B1973,'Raw -orders'!$A:$A,'Raw -orders'!$B:$E)</f>
        <v>728</v>
      </c>
      <c r="O1973">
        <v>24101</v>
      </c>
      <c r="P1973" s="1">
        <v>44281</v>
      </c>
      <c r="Q1973" s="1">
        <v>44288</v>
      </c>
      <c r="R1973" t="str" cm="1">
        <f t="array" ref="R1973:Y1973">_xlfn.XLOOKUP($N1973,'Raw - customers'!$A:$A,'Raw - customers'!$B:$I)</f>
        <v>Kellie Curbishley</v>
      </c>
      <c r="S1973" t="str">
        <v>Agender</v>
      </c>
      <c r="T1973">
        <v>51</v>
      </c>
      <c r="U1973" t="str">
        <v>347 Gleason View RdApt. 168</v>
      </c>
      <c r="V1973">
        <v>7148</v>
      </c>
      <c r="W1973" t="str">
        <v>Lake Matildaville</v>
      </c>
      <c r="X1973" t="str">
        <v>Western Australia</v>
      </c>
      <c r="Y1973" t="str">
        <v>Australia</v>
      </c>
      <c r="Z1973">
        <v>3</v>
      </c>
      <c r="AA1973" s="3" t="str">
        <f t="shared" si="61"/>
        <v>0 to 10</v>
      </c>
      <c r="AP1973" s="6">
        <v>728</v>
      </c>
      <c r="AQ1973" s="6" t="s">
        <v>1377</v>
      </c>
    </row>
    <row r="1974" spans="1:43" x14ac:dyDescent="0.25">
      <c r="A1974">
        <v>1972</v>
      </c>
      <c r="B1974">
        <v>395</v>
      </c>
      <c r="C1974">
        <v>587</v>
      </c>
      <c r="D1974">
        <v>100</v>
      </c>
      <c r="E1974">
        <v>2</v>
      </c>
      <c r="F1974">
        <v>200</v>
      </c>
      <c r="G1974" t="str">
        <f>VLOOKUP($C1974,'Raw-products'!$A$2:$H$1261,MATCH(G$1,'Raw-products'!$A$1:$H$1,0))</f>
        <v>Jacket</v>
      </c>
      <c r="H1974" t="str">
        <f>VLOOKUP($C1974,'Raw-products'!$A$2:$H$1261,MATCH(H$1,'Raw-products'!$A$1:$H$1,0))</f>
        <v>Bomber</v>
      </c>
      <c r="I1974" t="str">
        <f>VLOOKUP($C1974,'Raw-products'!$A$2:$H$1261,MATCH(I$1,'Raw-products'!$A$1:$H$1,0))</f>
        <v>M</v>
      </c>
      <c r="J1974" t="str">
        <f>VLOOKUP($C1974,'Raw-products'!$A$2:$H$1261,MATCH(J$1,'Raw-products'!$A$1:$H$1,0))</f>
        <v>indigo</v>
      </c>
      <c r="K1974">
        <f>VLOOKUP($C1974,'Raw-products'!$A$2:$H$1261,MATCH(K$1,'Raw-products'!$A$1:$H$1,0))</f>
        <v>90</v>
      </c>
      <c r="L1974">
        <f>VLOOKUP($C1974,'Raw-products'!$A$2:$H$1261,MATCH(L$1,'Raw-products'!$A$1:$H$1,0))</f>
        <v>52</v>
      </c>
      <c r="M1974" s="5">
        <f t="shared" si="60"/>
        <v>4680</v>
      </c>
      <c r="N1974" cm="1">
        <f t="array" ref="N1974:Q1974">_xlfn.XLOOKUP($B1974,'Raw -orders'!$A:$A,'Raw -orders'!$B:$E)</f>
        <v>728</v>
      </c>
      <c r="O1974">
        <v>24101</v>
      </c>
      <c r="P1974" s="1">
        <v>44281</v>
      </c>
      <c r="Q1974" s="1">
        <v>44288</v>
      </c>
      <c r="R1974" t="str" cm="1">
        <f t="array" ref="R1974:Y1974">_xlfn.XLOOKUP($N1974,'Raw - customers'!$A:$A,'Raw - customers'!$B:$I)</f>
        <v>Kellie Curbishley</v>
      </c>
      <c r="S1974" t="str">
        <v>Agender</v>
      </c>
      <c r="T1974">
        <v>51</v>
      </c>
      <c r="U1974" t="str">
        <v>347 Gleason View RdApt. 168</v>
      </c>
      <c r="V1974">
        <v>7148</v>
      </c>
      <c r="W1974" t="str">
        <v>Lake Matildaville</v>
      </c>
      <c r="X1974" t="str">
        <v>Western Australia</v>
      </c>
      <c r="Y1974" t="str">
        <v>Australia</v>
      </c>
      <c r="Z1974">
        <v>3</v>
      </c>
      <c r="AA1974" s="3" t="str">
        <f t="shared" si="61"/>
        <v>0 to 10</v>
      </c>
      <c r="AP1974" s="6">
        <v>728</v>
      </c>
      <c r="AQ1974" s="6" t="s">
        <v>1377</v>
      </c>
    </row>
    <row r="1975" spans="1:43" x14ac:dyDescent="0.25">
      <c r="A1975">
        <v>1973</v>
      </c>
      <c r="B1975">
        <v>396</v>
      </c>
      <c r="C1975">
        <v>106</v>
      </c>
      <c r="D1975">
        <v>92</v>
      </c>
      <c r="E1975">
        <v>3</v>
      </c>
      <c r="F1975">
        <v>276</v>
      </c>
      <c r="G1975" t="str">
        <f>VLOOKUP($C1975,'Raw-products'!$A$2:$H$1261,MATCH(G$1,'Raw-products'!$A$1:$H$1,0))</f>
        <v>Shirt</v>
      </c>
      <c r="H1975" t="str">
        <f>VLOOKUP($C1975,'Raw-products'!$A$2:$H$1261,MATCH(H$1,'Raw-products'!$A$1:$H$1,0))</f>
        <v>Denim</v>
      </c>
      <c r="I1975" t="str">
        <f>VLOOKUP($C1975,'Raw-products'!$A$2:$H$1261,MATCH(I$1,'Raw-products'!$A$1:$H$1,0))</f>
        <v>S</v>
      </c>
      <c r="J1975" t="str">
        <f>VLOOKUP($C1975,'Raw-products'!$A$2:$H$1261,MATCH(J$1,'Raw-products'!$A$1:$H$1,0))</f>
        <v>red</v>
      </c>
      <c r="K1975">
        <f>VLOOKUP($C1975,'Raw-products'!$A$2:$H$1261,MATCH(K$1,'Raw-products'!$A$1:$H$1,0))</f>
        <v>115</v>
      </c>
      <c r="L1975">
        <f>VLOOKUP($C1975,'Raw-products'!$A$2:$H$1261,MATCH(L$1,'Raw-products'!$A$1:$H$1,0))</f>
        <v>57</v>
      </c>
      <c r="M1975" s="5">
        <f t="shared" si="60"/>
        <v>6555</v>
      </c>
      <c r="N1975" cm="1">
        <f t="array" ref="N1975:Q1975">_xlfn.XLOOKUP($B1975,'Raw -orders'!$A:$A,'Raw -orders'!$B:$E)</f>
        <v>461</v>
      </c>
      <c r="O1975">
        <v>57491</v>
      </c>
      <c r="P1975" s="1">
        <v>44253</v>
      </c>
      <c r="Q1975" s="1">
        <v>44258</v>
      </c>
      <c r="R1975" t="str" cm="1">
        <f t="array" ref="R1975:Y1975">_xlfn.XLOOKUP($N1975,'Raw - customers'!$A:$A,'Raw - customers'!$B:$I)</f>
        <v>Alina Strotton</v>
      </c>
      <c r="S1975" t="str">
        <v>Female</v>
      </c>
      <c r="T1975">
        <v>54</v>
      </c>
      <c r="U1975" t="str">
        <v>2501 Hackett ManorSuite 051</v>
      </c>
      <c r="V1975">
        <v>60</v>
      </c>
      <c r="W1975" t="str">
        <v>West Chasemouth</v>
      </c>
      <c r="X1975" t="str">
        <v>Australian Capital Territory</v>
      </c>
      <c r="Y1975" t="str">
        <v>Australia</v>
      </c>
      <c r="Z1975">
        <v>2</v>
      </c>
      <c r="AA1975" s="3" t="str">
        <f t="shared" si="61"/>
        <v>0 to 10</v>
      </c>
      <c r="AP1975" s="6">
        <v>461</v>
      </c>
      <c r="AQ1975" s="6" t="s">
        <v>1350</v>
      </c>
    </row>
    <row r="1976" spans="1:43" x14ac:dyDescent="0.25">
      <c r="A1976">
        <v>1974</v>
      </c>
      <c r="B1976">
        <v>396</v>
      </c>
      <c r="C1976">
        <v>739</v>
      </c>
      <c r="D1976">
        <v>109</v>
      </c>
      <c r="E1976">
        <v>2</v>
      </c>
      <c r="F1976">
        <v>218</v>
      </c>
      <c r="G1976" t="str">
        <f>VLOOKUP($C1976,'Raw-products'!$A$2:$H$1261,MATCH(G$1,'Raw-products'!$A$1:$H$1,0))</f>
        <v>Jacket</v>
      </c>
      <c r="H1976" t="str">
        <f>VLOOKUP($C1976,'Raw-products'!$A$2:$H$1261,MATCH(H$1,'Raw-products'!$A$1:$H$1,0))</f>
        <v>Peacoat</v>
      </c>
      <c r="I1976" t="str">
        <f>VLOOKUP($C1976,'Raw-products'!$A$2:$H$1261,MATCH(I$1,'Raw-products'!$A$1:$H$1,0))</f>
        <v>XL</v>
      </c>
      <c r="J1976" t="str">
        <f>VLOOKUP($C1976,'Raw-products'!$A$2:$H$1261,MATCH(J$1,'Raw-products'!$A$1:$H$1,0))</f>
        <v>red</v>
      </c>
      <c r="K1976">
        <f>VLOOKUP($C1976,'Raw-products'!$A$2:$H$1261,MATCH(K$1,'Raw-products'!$A$1:$H$1,0))</f>
        <v>102</v>
      </c>
      <c r="L1976">
        <f>VLOOKUP($C1976,'Raw-products'!$A$2:$H$1261,MATCH(L$1,'Raw-products'!$A$1:$H$1,0))</f>
        <v>58</v>
      </c>
      <c r="M1976" s="5">
        <f t="shared" si="60"/>
        <v>5916</v>
      </c>
      <c r="N1976" cm="1">
        <f t="array" ref="N1976:Q1976">_xlfn.XLOOKUP($B1976,'Raw -orders'!$A:$A,'Raw -orders'!$B:$E)</f>
        <v>461</v>
      </c>
      <c r="O1976">
        <v>57491</v>
      </c>
      <c r="P1976" s="1">
        <v>44253</v>
      </c>
      <c r="Q1976" s="1">
        <v>44258</v>
      </c>
      <c r="R1976" t="str" cm="1">
        <f t="array" ref="R1976:Y1976">_xlfn.XLOOKUP($N1976,'Raw - customers'!$A:$A,'Raw - customers'!$B:$I)</f>
        <v>Alina Strotton</v>
      </c>
      <c r="S1976" t="str">
        <v>Female</v>
      </c>
      <c r="T1976">
        <v>54</v>
      </c>
      <c r="U1976" t="str">
        <v>2501 Hackett ManorSuite 051</v>
      </c>
      <c r="V1976">
        <v>60</v>
      </c>
      <c r="W1976" t="str">
        <v>West Chasemouth</v>
      </c>
      <c r="X1976" t="str">
        <v>Australian Capital Territory</v>
      </c>
      <c r="Y1976" t="str">
        <v>Australia</v>
      </c>
      <c r="Z1976">
        <v>2</v>
      </c>
      <c r="AA1976" s="3" t="str">
        <f t="shared" si="61"/>
        <v>0 to 10</v>
      </c>
      <c r="AP1976" s="6">
        <v>461</v>
      </c>
      <c r="AQ1976" s="6" t="s">
        <v>1350</v>
      </c>
    </row>
    <row r="1977" spans="1:43" x14ac:dyDescent="0.25">
      <c r="A1977">
        <v>1975</v>
      </c>
      <c r="B1977">
        <v>396</v>
      </c>
      <c r="C1977">
        <v>920</v>
      </c>
      <c r="D1977">
        <v>96</v>
      </c>
      <c r="E1977">
        <v>1</v>
      </c>
      <c r="F1977">
        <v>96</v>
      </c>
      <c r="G1977" t="str">
        <f>VLOOKUP($C1977,'Raw-products'!$A$2:$H$1261,MATCH(G$1,'Raw-products'!$A$1:$H$1,0))</f>
        <v>Trousers</v>
      </c>
      <c r="H1977" t="str">
        <f>VLOOKUP($C1977,'Raw-products'!$A$2:$H$1261,MATCH(H$1,'Raw-products'!$A$1:$H$1,0))</f>
        <v>Drawstring</v>
      </c>
      <c r="I1977" t="str">
        <f>VLOOKUP($C1977,'Raw-products'!$A$2:$H$1261,MATCH(I$1,'Raw-products'!$A$1:$H$1,0))</f>
        <v>XS</v>
      </c>
      <c r="J1977" t="str">
        <f>VLOOKUP($C1977,'Raw-products'!$A$2:$H$1261,MATCH(J$1,'Raw-products'!$A$1:$H$1,0))</f>
        <v>yellow</v>
      </c>
      <c r="K1977">
        <f>VLOOKUP($C1977,'Raw-products'!$A$2:$H$1261,MATCH(K$1,'Raw-products'!$A$1:$H$1,0))</f>
        <v>104</v>
      </c>
      <c r="L1977">
        <f>VLOOKUP($C1977,'Raw-products'!$A$2:$H$1261,MATCH(L$1,'Raw-products'!$A$1:$H$1,0))</f>
        <v>41</v>
      </c>
      <c r="M1977" s="5">
        <f t="shared" si="60"/>
        <v>4264</v>
      </c>
      <c r="N1977" cm="1">
        <f t="array" ref="N1977:Q1977">_xlfn.XLOOKUP($B1977,'Raw -orders'!$A:$A,'Raw -orders'!$B:$E)</f>
        <v>461</v>
      </c>
      <c r="O1977">
        <v>57491</v>
      </c>
      <c r="P1977" s="1">
        <v>44253</v>
      </c>
      <c r="Q1977" s="1">
        <v>44258</v>
      </c>
      <c r="R1977" t="str" cm="1">
        <f t="array" ref="R1977:Y1977">_xlfn.XLOOKUP($N1977,'Raw - customers'!$A:$A,'Raw - customers'!$B:$I)</f>
        <v>Alina Strotton</v>
      </c>
      <c r="S1977" t="str">
        <v>Female</v>
      </c>
      <c r="T1977">
        <v>54</v>
      </c>
      <c r="U1977" t="str">
        <v>2501 Hackett ManorSuite 051</v>
      </c>
      <c r="V1977">
        <v>60</v>
      </c>
      <c r="W1977" t="str">
        <v>West Chasemouth</v>
      </c>
      <c r="X1977" t="str">
        <v>Australian Capital Territory</v>
      </c>
      <c r="Y1977" t="str">
        <v>Australia</v>
      </c>
      <c r="Z1977">
        <v>2</v>
      </c>
      <c r="AA1977" s="3" t="str">
        <f t="shared" si="61"/>
        <v>0 to 10</v>
      </c>
      <c r="AP1977" s="6">
        <v>461</v>
      </c>
      <c r="AQ1977" s="6" t="s">
        <v>1350</v>
      </c>
    </row>
    <row r="1978" spans="1:43" x14ac:dyDescent="0.25">
      <c r="A1978">
        <v>1976</v>
      </c>
      <c r="B1978">
        <v>396</v>
      </c>
      <c r="C1978">
        <v>1209</v>
      </c>
      <c r="D1978">
        <v>105</v>
      </c>
      <c r="E1978">
        <v>2</v>
      </c>
      <c r="F1978">
        <v>210</v>
      </c>
      <c r="G1978" t="str">
        <f>VLOOKUP($C1978,'Raw-products'!$A$2:$H$1261,MATCH(G$1,'Raw-products'!$A$1:$H$1,0))</f>
        <v>Trousers</v>
      </c>
      <c r="H1978" t="str">
        <f>VLOOKUP($C1978,'Raw-products'!$A$2:$H$1261,MATCH(H$1,'Raw-products'!$A$1:$H$1,0))</f>
        <v>Pleated</v>
      </c>
      <c r="I1978" t="str">
        <f>VLOOKUP($C1978,'Raw-products'!$A$2:$H$1261,MATCH(I$1,'Raw-products'!$A$1:$H$1,0))</f>
        <v>XL</v>
      </c>
      <c r="J1978" t="str">
        <f>VLOOKUP($C1978,'Raw-products'!$A$2:$H$1261,MATCH(J$1,'Raw-products'!$A$1:$H$1,0))</f>
        <v>green</v>
      </c>
      <c r="K1978">
        <f>VLOOKUP($C1978,'Raw-products'!$A$2:$H$1261,MATCH(K$1,'Raw-products'!$A$1:$H$1,0))</f>
        <v>90</v>
      </c>
      <c r="L1978">
        <f>VLOOKUP($C1978,'Raw-products'!$A$2:$H$1261,MATCH(L$1,'Raw-products'!$A$1:$H$1,0))</f>
        <v>55</v>
      </c>
      <c r="M1978" s="5">
        <f t="shared" si="60"/>
        <v>4950</v>
      </c>
      <c r="N1978" cm="1">
        <f t="array" ref="N1978:Q1978">_xlfn.XLOOKUP($B1978,'Raw -orders'!$A:$A,'Raw -orders'!$B:$E)</f>
        <v>461</v>
      </c>
      <c r="O1978">
        <v>57491</v>
      </c>
      <c r="P1978" s="1">
        <v>44253</v>
      </c>
      <c r="Q1978" s="1">
        <v>44258</v>
      </c>
      <c r="R1978" t="str" cm="1">
        <f t="array" ref="R1978:Y1978">_xlfn.XLOOKUP($N1978,'Raw - customers'!$A:$A,'Raw - customers'!$B:$I)</f>
        <v>Alina Strotton</v>
      </c>
      <c r="S1978" t="str">
        <v>Female</v>
      </c>
      <c r="T1978">
        <v>54</v>
      </c>
      <c r="U1978" t="str">
        <v>2501 Hackett ManorSuite 051</v>
      </c>
      <c r="V1978">
        <v>60</v>
      </c>
      <c r="W1978" t="str">
        <v>West Chasemouth</v>
      </c>
      <c r="X1978" t="str">
        <v>Australian Capital Territory</v>
      </c>
      <c r="Y1978" t="str">
        <v>Australia</v>
      </c>
      <c r="Z1978">
        <v>2</v>
      </c>
      <c r="AA1978" s="3" t="str">
        <f t="shared" si="61"/>
        <v>0 to 10</v>
      </c>
      <c r="AP1978" s="6">
        <v>461</v>
      </c>
      <c r="AQ1978" s="6" t="s">
        <v>1350</v>
      </c>
    </row>
    <row r="1979" spans="1:43" x14ac:dyDescent="0.25">
      <c r="A1979">
        <v>1977</v>
      </c>
      <c r="B1979">
        <v>397</v>
      </c>
      <c r="C1979">
        <v>1181</v>
      </c>
      <c r="D1979">
        <v>99</v>
      </c>
      <c r="E1979">
        <v>2</v>
      </c>
      <c r="F1979">
        <v>198</v>
      </c>
      <c r="G1979" t="str">
        <f>VLOOKUP($C1979,'Raw-products'!$A$2:$H$1261,MATCH(G$1,'Raw-products'!$A$1:$H$1,0))</f>
        <v>Trousers</v>
      </c>
      <c r="H1979" t="str">
        <f>VLOOKUP($C1979,'Raw-products'!$A$2:$H$1261,MATCH(H$1,'Raw-products'!$A$1:$H$1,0))</f>
        <v>High-Waisted</v>
      </c>
      <c r="I1979" t="str">
        <f>VLOOKUP($C1979,'Raw-products'!$A$2:$H$1261,MATCH(I$1,'Raw-products'!$A$1:$H$1,0))</f>
        <v>S</v>
      </c>
      <c r="J1979" t="str">
        <f>VLOOKUP($C1979,'Raw-products'!$A$2:$H$1261,MATCH(J$1,'Raw-products'!$A$1:$H$1,0))</f>
        <v>indigo</v>
      </c>
      <c r="K1979">
        <f>VLOOKUP($C1979,'Raw-products'!$A$2:$H$1261,MATCH(K$1,'Raw-products'!$A$1:$H$1,0))</f>
        <v>98</v>
      </c>
      <c r="L1979">
        <f>VLOOKUP($C1979,'Raw-products'!$A$2:$H$1261,MATCH(L$1,'Raw-products'!$A$1:$H$1,0))</f>
        <v>79</v>
      </c>
      <c r="M1979" s="5">
        <f t="shared" si="60"/>
        <v>7742</v>
      </c>
      <c r="N1979" cm="1">
        <f t="array" ref="N1979:Q1979">_xlfn.XLOOKUP($B1979,'Raw -orders'!$A:$A,'Raw -orders'!$B:$E)</f>
        <v>446</v>
      </c>
      <c r="O1979">
        <v>33872</v>
      </c>
      <c r="P1979" s="1">
        <v>44230</v>
      </c>
      <c r="Q1979" s="1">
        <v>44249</v>
      </c>
      <c r="R1979" t="str" cm="1">
        <f t="array" ref="R1979:Y1979">_xlfn.XLOOKUP($N1979,'Raw - customers'!$A:$A,'Raw - customers'!$B:$I)</f>
        <v>Benny Songist</v>
      </c>
      <c r="S1979" t="str">
        <v>Non-binary</v>
      </c>
      <c r="T1979">
        <v>47</v>
      </c>
      <c r="U1979" t="str">
        <v>165 Hermiston LoopSuite 403</v>
      </c>
      <c r="V1979">
        <v>1552</v>
      </c>
      <c r="W1979" t="str">
        <v>North Lukeshire</v>
      </c>
      <c r="X1979" t="str">
        <v>Tasmania</v>
      </c>
      <c r="Y1979" t="str">
        <v>Australia</v>
      </c>
      <c r="Z1979">
        <v>2</v>
      </c>
      <c r="AA1979" s="3" t="str">
        <f t="shared" si="61"/>
        <v>10 to 20</v>
      </c>
      <c r="AP1979" s="6">
        <v>446</v>
      </c>
      <c r="AQ1979" s="6" t="s">
        <v>1414</v>
      </c>
    </row>
    <row r="1980" spans="1:43" x14ac:dyDescent="0.25">
      <c r="A1980">
        <v>1978</v>
      </c>
      <c r="B1980">
        <v>397</v>
      </c>
      <c r="C1980">
        <v>1080</v>
      </c>
      <c r="D1980">
        <v>93</v>
      </c>
      <c r="E1980">
        <v>2</v>
      </c>
      <c r="F1980">
        <v>186</v>
      </c>
      <c r="G1980" t="str">
        <f>VLOOKUP($C1980,'Raw-products'!$A$2:$H$1261,MATCH(G$1,'Raw-products'!$A$1:$H$1,0))</f>
        <v>Trousers</v>
      </c>
      <c r="H1980" t="str">
        <f>VLOOKUP($C1980,'Raw-products'!$A$2:$H$1261,MATCH(H$1,'Raw-products'!$A$1:$H$1,0))</f>
        <v>Joggers</v>
      </c>
      <c r="I1980" t="str">
        <f>VLOOKUP($C1980,'Raw-products'!$A$2:$H$1261,MATCH(I$1,'Raw-products'!$A$1:$H$1,0))</f>
        <v>XS</v>
      </c>
      <c r="J1980" t="str">
        <f>VLOOKUP($C1980,'Raw-products'!$A$2:$H$1261,MATCH(J$1,'Raw-products'!$A$1:$H$1,0))</f>
        <v>violet</v>
      </c>
      <c r="K1980">
        <f>VLOOKUP($C1980,'Raw-products'!$A$2:$H$1261,MATCH(K$1,'Raw-products'!$A$1:$H$1,0))</f>
        <v>94</v>
      </c>
      <c r="L1980">
        <f>VLOOKUP($C1980,'Raw-products'!$A$2:$H$1261,MATCH(L$1,'Raw-products'!$A$1:$H$1,0))</f>
        <v>50</v>
      </c>
      <c r="M1980" s="5">
        <f t="shared" si="60"/>
        <v>4700</v>
      </c>
      <c r="N1980" cm="1">
        <f t="array" ref="N1980:Q1980">_xlfn.XLOOKUP($B1980,'Raw -orders'!$A:$A,'Raw -orders'!$B:$E)</f>
        <v>446</v>
      </c>
      <c r="O1980">
        <v>33872</v>
      </c>
      <c r="P1980" s="1">
        <v>44230</v>
      </c>
      <c r="Q1980" s="1">
        <v>44249</v>
      </c>
      <c r="R1980" t="str" cm="1">
        <f t="array" ref="R1980:Y1980">_xlfn.XLOOKUP($N1980,'Raw - customers'!$A:$A,'Raw - customers'!$B:$I)</f>
        <v>Benny Songist</v>
      </c>
      <c r="S1980" t="str">
        <v>Non-binary</v>
      </c>
      <c r="T1980">
        <v>47</v>
      </c>
      <c r="U1980" t="str">
        <v>165 Hermiston LoopSuite 403</v>
      </c>
      <c r="V1980">
        <v>1552</v>
      </c>
      <c r="W1980" t="str">
        <v>North Lukeshire</v>
      </c>
      <c r="X1980" t="str">
        <v>Tasmania</v>
      </c>
      <c r="Y1980" t="str">
        <v>Australia</v>
      </c>
      <c r="Z1980">
        <v>2</v>
      </c>
      <c r="AA1980" s="3" t="str">
        <f t="shared" si="61"/>
        <v>10 to 20</v>
      </c>
      <c r="AP1980" s="6">
        <v>446</v>
      </c>
      <c r="AQ1980" s="6" t="s">
        <v>1414</v>
      </c>
    </row>
    <row r="1981" spans="1:43" x14ac:dyDescent="0.25">
      <c r="A1981">
        <v>1979</v>
      </c>
      <c r="B1981">
        <v>397</v>
      </c>
      <c r="C1981">
        <v>963</v>
      </c>
      <c r="D1981">
        <v>97</v>
      </c>
      <c r="E1981">
        <v>3</v>
      </c>
      <c r="F1981">
        <v>291</v>
      </c>
      <c r="G1981" t="str">
        <f>VLOOKUP($C1981,'Raw-products'!$A$2:$H$1261,MATCH(G$1,'Raw-products'!$A$1:$H$1,0))</f>
        <v>Trousers</v>
      </c>
      <c r="H1981" t="str">
        <f>VLOOKUP($C1981,'Raw-products'!$A$2:$H$1261,MATCH(H$1,'Raw-products'!$A$1:$H$1,0))</f>
        <v>Slim-Fit</v>
      </c>
      <c r="I1981" t="str">
        <f>VLOOKUP($C1981,'Raw-products'!$A$2:$H$1261,MATCH(I$1,'Raw-products'!$A$1:$H$1,0))</f>
        <v>L</v>
      </c>
      <c r="J1981" t="str">
        <f>VLOOKUP($C1981,'Raw-products'!$A$2:$H$1261,MATCH(J$1,'Raw-products'!$A$1:$H$1,0))</f>
        <v>green</v>
      </c>
      <c r="K1981">
        <f>VLOOKUP($C1981,'Raw-products'!$A$2:$H$1261,MATCH(K$1,'Raw-products'!$A$1:$H$1,0))</f>
        <v>119</v>
      </c>
      <c r="L1981">
        <f>VLOOKUP($C1981,'Raw-products'!$A$2:$H$1261,MATCH(L$1,'Raw-products'!$A$1:$H$1,0))</f>
        <v>43</v>
      </c>
      <c r="M1981" s="5">
        <f t="shared" si="60"/>
        <v>5117</v>
      </c>
      <c r="N1981" cm="1">
        <f t="array" ref="N1981:Q1981">_xlfn.XLOOKUP($B1981,'Raw -orders'!$A:$A,'Raw -orders'!$B:$E)</f>
        <v>446</v>
      </c>
      <c r="O1981">
        <v>33872</v>
      </c>
      <c r="P1981" s="1">
        <v>44230</v>
      </c>
      <c r="Q1981" s="1">
        <v>44249</v>
      </c>
      <c r="R1981" t="str" cm="1">
        <f t="array" ref="R1981:Y1981">_xlfn.XLOOKUP($N1981,'Raw - customers'!$A:$A,'Raw - customers'!$B:$I)</f>
        <v>Benny Songist</v>
      </c>
      <c r="S1981" t="str">
        <v>Non-binary</v>
      </c>
      <c r="T1981">
        <v>47</v>
      </c>
      <c r="U1981" t="str">
        <v>165 Hermiston LoopSuite 403</v>
      </c>
      <c r="V1981">
        <v>1552</v>
      </c>
      <c r="W1981" t="str">
        <v>North Lukeshire</v>
      </c>
      <c r="X1981" t="str">
        <v>Tasmania</v>
      </c>
      <c r="Y1981" t="str">
        <v>Australia</v>
      </c>
      <c r="Z1981">
        <v>2</v>
      </c>
      <c r="AA1981" s="3" t="str">
        <f t="shared" si="61"/>
        <v>10 to 20</v>
      </c>
      <c r="AP1981" s="6">
        <v>446</v>
      </c>
      <c r="AQ1981" s="6" t="s">
        <v>1414</v>
      </c>
    </row>
    <row r="1982" spans="1:43" x14ac:dyDescent="0.25">
      <c r="A1982">
        <v>1980</v>
      </c>
      <c r="B1982">
        <v>398</v>
      </c>
      <c r="C1982">
        <v>503</v>
      </c>
      <c r="D1982">
        <v>102</v>
      </c>
      <c r="E1982">
        <v>1</v>
      </c>
      <c r="F1982">
        <v>102</v>
      </c>
      <c r="G1982" t="str">
        <f>VLOOKUP($C1982,'Raw-products'!$A$2:$H$1261,MATCH(G$1,'Raw-products'!$A$1:$H$1,0))</f>
        <v>Jacket</v>
      </c>
      <c r="H1982" t="str">
        <f>VLOOKUP($C1982,'Raw-products'!$A$2:$H$1261,MATCH(H$1,'Raw-products'!$A$1:$H$1,0))</f>
        <v>Windbreaker</v>
      </c>
      <c r="I1982" t="str">
        <f>VLOOKUP($C1982,'Raw-products'!$A$2:$H$1261,MATCH(I$1,'Raw-products'!$A$1:$H$1,0))</f>
        <v>L</v>
      </c>
      <c r="J1982" t="str">
        <f>VLOOKUP($C1982,'Raw-products'!$A$2:$H$1261,MATCH(J$1,'Raw-products'!$A$1:$H$1,0))</f>
        <v>yellow</v>
      </c>
      <c r="K1982">
        <f>VLOOKUP($C1982,'Raw-products'!$A$2:$H$1261,MATCH(K$1,'Raw-products'!$A$1:$H$1,0))</f>
        <v>109</v>
      </c>
      <c r="L1982">
        <f>VLOOKUP($C1982,'Raw-products'!$A$2:$H$1261,MATCH(L$1,'Raw-products'!$A$1:$H$1,0))</f>
        <v>70</v>
      </c>
      <c r="M1982" s="5">
        <f t="shared" si="60"/>
        <v>7630</v>
      </c>
      <c r="N1982" cm="1">
        <f t="array" ref="N1982:Q1982">_xlfn.XLOOKUP($B1982,'Raw -orders'!$A:$A,'Raw -orders'!$B:$E)</f>
        <v>13</v>
      </c>
      <c r="O1982">
        <v>31626</v>
      </c>
      <c r="P1982" s="1">
        <v>44467</v>
      </c>
      <c r="Q1982" s="1">
        <v>44482</v>
      </c>
      <c r="R1982" t="str" cm="1">
        <f t="array" ref="R1982:Y1982">_xlfn.XLOOKUP($N1982,'Raw - customers'!$A:$A,'Raw - customers'!$B:$I)</f>
        <v>Marabel Swinfon</v>
      </c>
      <c r="S1982" t="str">
        <v>Male</v>
      </c>
      <c r="T1982">
        <v>42</v>
      </c>
      <c r="U1982" t="str">
        <v>16 Kuhn LoopSuite 442</v>
      </c>
      <c r="V1982">
        <v>6170</v>
      </c>
      <c r="W1982" t="str">
        <v>Maddisonmouth</v>
      </c>
      <c r="X1982" t="str">
        <v>Queensland</v>
      </c>
      <c r="Y1982" t="str">
        <v>Australia</v>
      </c>
      <c r="Z1982">
        <v>9</v>
      </c>
      <c r="AA1982" s="3" t="str">
        <f t="shared" si="61"/>
        <v>10 to 20</v>
      </c>
      <c r="AP1982" s="6">
        <v>13</v>
      </c>
      <c r="AQ1982" s="6" t="s">
        <v>1355</v>
      </c>
    </row>
    <row r="1983" spans="1:43" x14ac:dyDescent="0.25">
      <c r="A1983">
        <v>1981</v>
      </c>
      <c r="B1983">
        <v>398</v>
      </c>
      <c r="C1983">
        <v>472</v>
      </c>
      <c r="D1983">
        <v>118</v>
      </c>
      <c r="E1983">
        <v>1</v>
      </c>
      <c r="F1983">
        <v>118</v>
      </c>
      <c r="G1983" t="str">
        <f>VLOOKUP($C1983,'Raw-products'!$A$2:$H$1261,MATCH(G$1,'Raw-products'!$A$1:$H$1,0))</f>
        <v>Jacket</v>
      </c>
      <c r="H1983" t="str">
        <f>VLOOKUP($C1983,'Raw-products'!$A$2:$H$1261,MATCH(H$1,'Raw-products'!$A$1:$H$1,0))</f>
        <v>Puffer</v>
      </c>
      <c r="I1983" t="str">
        <f>VLOOKUP($C1983,'Raw-products'!$A$2:$H$1261,MATCH(I$1,'Raw-products'!$A$1:$H$1,0))</f>
        <v>M</v>
      </c>
      <c r="J1983" t="str">
        <f>VLOOKUP($C1983,'Raw-products'!$A$2:$H$1261,MATCH(J$1,'Raw-products'!$A$1:$H$1,0))</f>
        <v>green</v>
      </c>
      <c r="K1983">
        <f>VLOOKUP($C1983,'Raw-products'!$A$2:$H$1261,MATCH(K$1,'Raw-products'!$A$1:$H$1,0))</f>
        <v>110</v>
      </c>
      <c r="L1983">
        <f>VLOOKUP($C1983,'Raw-products'!$A$2:$H$1261,MATCH(L$1,'Raw-products'!$A$1:$H$1,0))</f>
        <v>72</v>
      </c>
      <c r="M1983" s="5">
        <f t="shared" si="60"/>
        <v>7920</v>
      </c>
      <c r="N1983" cm="1">
        <f t="array" ref="N1983:Q1983">_xlfn.XLOOKUP($B1983,'Raw -orders'!$A:$A,'Raw -orders'!$B:$E)</f>
        <v>13</v>
      </c>
      <c r="O1983">
        <v>31626</v>
      </c>
      <c r="P1983" s="1">
        <v>44467</v>
      </c>
      <c r="Q1983" s="1">
        <v>44482</v>
      </c>
      <c r="R1983" t="str" cm="1">
        <f t="array" ref="R1983:Y1983">_xlfn.XLOOKUP($N1983,'Raw - customers'!$A:$A,'Raw - customers'!$B:$I)</f>
        <v>Marabel Swinfon</v>
      </c>
      <c r="S1983" t="str">
        <v>Male</v>
      </c>
      <c r="T1983">
        <v>42</v>
      </c>
      <c r="U1983" t="str">
        <v>16 Kuhn LoopSuite 442</v>
      </c>
      <c r="V1983">
        <v>6170</v>
      </c>
      <c r="W1983" t="str">
        <v>Maddisonmouth</v>
      </c>
      <c r="X1983" t="str">
        <v>Queensland</v>
      </c>
      <c r="Y1983" t="str">
        <v>Australia</v>
      </c>
      <c r="Z1983">
        <v>9</v>
      </c>
      <c r="AA1983" s="3" t="str">
        <f t="shared" si="61"/>
        <v>10 to 20</v>
      </c>
      <c r="AP1983" s="6">
        <v>13</v>
      </c>
      <c r="AQ1983" s="6" t="s">
        <v>1355</v>
      </c>
    </row>
    <row r="1984" spans="1:43" x14ac:dyDescent="0.25">
      <c r="A1984">
        <v>1982</v>
      </c>
      <c r="B1984">
        <v>398</v>
      </c>
      <c r="C1984">
        <v>611</v>
      </c>
      <c r="D1984">
        <v>112</v>
      </c>
      <c r="E1984">
        <v>1</v>
      </c>
      <c r="F1984">
        <v>112</v>
      </c>
      <c r="G1984" t="str">
        <f>VLOOKUP($C1984,'Raw-products'!$A$2:$H$1261,MATCH(G$1,'Raw-products'!$A$1:$H$1,0))</f>
        <v>Jacket</v>
      </c>
      <c r="H1984" t="str">
        <f>VLOOKUP($C1984,'Raw-products'!$A$2:$H$1261,MATCH(H$1,'Raw-products'!$A$1:$H$1,0))</f>
        <v>Cardigan</v>
      </c>
      <c r="I1984" t="str">
        <f>VLOOKUP($C1984,'Raw-products'!$A$2:$H$1261,MATCH(I$1,'Raw-products'!$A$1:$H$1,0))</f>
        <v>S</v>
      </c>
      <c r="J1984" t="str">
        <f>VLOOKUP($C1984,'Raw-products'!$A$2:$H$1261,MATCH(J$1,'Raw-products'!$A$1:$H$1,0))</f>
        <v>green</v>
      </c>
      <c r="K1984">
        <f>VLOOKUP($C1984,'Raw-products'!$A$2:$H$1261,MATCH(K$1,'Raw-products'!$A$1:$H$1,0))</f>
        <v>118</v>
      </c>
      <c r="L1984">
        <f>VLOOKUP($C1984,'Raw-products'!$A$2:$H$1261,MATCH(L$1,'Raw-products'!$A$1:$H$1,0))</f>
        <v>62</v>
      </c>
      <c r="M1984" s="5">
        <f t="shared" si="60"/>
        <v>7316</v>
      </c>
      <c r="N1984" cm="1">
        <f t="array" ref="N1984:Q1984">_xlfn.XLOOKUP($B1984,'Raw -orders'!$A:$A,'Raw -orders'!$B:$E)</f>
        <v>13</v>
      </c>
      <c r="O1984">
        <v>31626</v>
      </c>
      <c r="P1984" s="1">
        <v>44467</v>
      </c>
      <c r="Q1984" s="1">
        <v>44482</v>
      </c>
      <c r="R1984" t="str" cm="1">
        <f t="array" ref="R1984:Y1984">_xlfn.XLOOKUP($N1984,'Raw - customers'!$A:$A,'Raw - customers'!$B:$I)</f>
        <v>Marabel Swinfon</v>
      </c>
      <c r="S1984" t="str">
        <v>Male</v>
      </c>
      <c r="T1984">
        <v>42</v>
      </c>
      <c r="U1984" t="str">
        <v>16 Kuhn LoopSuite 442</v>
      </c>
      <c r="V1984">
        <v>6170</v>
      </c>
      <c r="W1984" t="str">
        <v>Maddisonmouth</v>
      </c>
      <c r="X1984" t="str">
        <v>Queensland</v>
      </c>
      <c r="Y1984" t="str">
        <v>Australia</v>
      </c>
      <c r="Z1984">
        <v>9</v>
      </c>
      <c r="AA1984" s="3" t="str">
        <f t="shared" si="61"/>
        <v>10 to 20</v>
      </c>
      <c r="AP1984" s="6">
        <v>13</v>
      </c>
      <c r="AQ1984" s="6" t="s">
        <v>1355</v>
      </c>
    </row>
    <row r="1985" spans="1:43" x14ac:dyDescent="0.25">
      <c r="A1985">
        <v>1983</v>
      </c>
      <c r="B1985">
        <v>399</v>
      </c>
      <c r="C1985">
        <v>305</v>
      </c>
      <c r="D1985">
        <v>105</v>
      </c>
      <c r="E1985">
        <v>3</v>
      </c>
      <c r="F1985">
        <v>315</v>
      </c>
      <c r="G1985" t="str">
        <f>VLOOKUP($C1985,'Raw-products'!$A$2:$H$1261,MATCH(G$1,'Raw-products'!$A$1:$H$1,0))</f>
        <v>Shirt</v>
      </c>
      <c r="H1985" t="str">
        <f>VLOOKUP($C1985,'Raw-products'!$A$2:$H$1261,MATCH(H$1,'Raw-products'!$A$1:$H$1,0))</f>
        <v>Cuban Collar</v>
      </c>
      <c r="I1985" t="str">
        <f>VLOOKUP($C1985,'Raw-products'!$A$2:$H$1261,MATCH(I$1,'Raw-products'!$A$1:$H$1,0))</f>
        <v>XS</v>
      </c>
      <c r="J1985" t="str">
        <f>VLOOKUP($C1985,'Raw-products'!$A$2:$H$1261,MATCH(J$1,'Raw-products'!$A$1:$H$1,0))</f>
        <v>indigo</v>
      </c>
      <c r="K1985">
        <f>VLOOKUP($C1985,'Raw-products'!$A$2:$H$1261,MATCH(K$1,'Raw-products'!$A$1:$H$1,0))</f>
        <v>93</v>
      </c>
      <c r="L1985">
        <f>VLOOKUP($C1985,'Raw-products'!$A$2:$H$1261,MATCH(L$1,'Raw-products'!$A$1:$H$1,0))</f>
        <v>50</v>
      </c>
      <c r="M1985" s="5">
        <f t="shared" si="60"/>
        <v>4650</v>
      </c>
      <c r="N1985" cm="1">
        <f t="array" ref="N1985:Q1985">_xlfn.XLOOKUP($B1985,'Raw -orders'!$A:$A,'Raw -orders'!$B:$E)</f>
        <v>331</v>
      </c>
      <c r="O1985">
        <v>57278</v>
      </c>
      <c r="P1985" s="1">
        <v>44490</v>
      </c>
      <c r="Q1985" s="1">
        <v>44499</v>
      </c>
      <c r="R1985" t="str" cm="1">
        <f t="array" ref="R1985:Y1985">_xlfn.XLOOKUP($N1985,'Raw - customers'!$A:$A,'Raw - customers'!$B:$I)</f>
        <v>Binnie Gonzales</v>
      </c>
      <c r="S1985" t="str">
        <v>Polygender</v>
      </c>
      <c r="T1985">
        <v>32</v>
      </c>
      <c r="U1985" t="str">
        <v>5756 Savannah DriveApt. 644</v>
      </c>
      <c r="V1985">
        <v>7980</v>
      </c>
      <c r="W1985" t="str">
        <v>Aidenton</v>
      </c>
      <c r="X1985" t="str">
        <v>Northern Territory</v>
      </c>
      <c r="Y1985" t="str">
        <v>Australia</v>
      </c>
      <c r="Z1985">
        <v>10</v>
      </c>
      <c r="AA1985" s="3" t="str">
        <f t="shared" si="61"/>
        <v>0 to 10</v>
      </c>
      <c r="AP1985" s="6">
        <v>331</v>
      </c>
      <c r="AQ1985" s="6" t="s">
        <v>1339</v>
      </c>
    </row>
    <row r="1986" spans="1:43" x14ac:dyDescent="0.25">
      <c r="A1986">
        <v>1984</v>
      </c>
      <c r="B1986">
        <v>399</v>
      </c>
      <c r="C1986">
        <v>593</v>
      </c>
      <c r="D1986">
        <v>100</v>
      </c>
      <c r="E1986">
        <v>1</v>
      </c>
      <c r="F1986">
        <v>100</v>
      </c>
      <c r="G1986" t="str">
        <f>VLOOKUP($C1986,'Raw-products'!$A$2:$H$1261,MATCH(G$1,'Raw-products'!$A$1:$H$1,0))</f>
        <v>Jacket</v>
      </c>
      <c r="H1986" t="str">
        <f>VLOOKUP($C1986,'Raw-products'!$A$2:$H$1261,MATCH(H$1,'Raw-products'!$A$1:$H$1,0))</f>
        <v>Bomber</v>
      </c>
      <c r="I1986" t="str">
        <f>VLOOKUP($C1986,'Raw-products'!$A$2:$H$1261,MATCH(I$1,'Raw-products'!$A$1:$H$1,0))</f>
        <v>L</v>
      </c>
      <c r="J1986" t="str">
        <f>VLOOKUP($C1986,'Raw-products'!$A$2:$H$1261,MATCH(J$1,'Raw-products'!$A$1:$H$1,0))</f>
        <v>violet</v>
      </c>
      <c r="K1986">
        <f>VLOOKUP($C1986,'Raw-products'!$A$2:$H$1261,MATCH(K$1,'Raw-products'!$A$1:$H$1,0))</f>
        <v>90</v>
      </c>
      <c r="L1986">
        <f>VLOOKUP($C1986,'Raw-products'!$A$2:$H$1261,MATCH(L$1,'Raw-products'!$A$1:$H$1,0))</f>
        <v>68</v>
      </c>
      <c r="M1986" s="5">
        <f t="shared" si="60"/>
        <v>6120</v>
      </c>
      <c r="N1986" cm="1">
        <f t="array" ref="N1986:Q1986">_xlfn.XLOOKUP($B1986,'Raw -orders'!$A:$A,'Raw -orders'!$B:$E)</f>
        <v>331</v>
      </c>
      <c r="O1986">
        <v>57278</v>
      </c>
      <c r="P1986" s="1">
        <v>44490</v>
      </c>
      <c r="Q1986" s="1">
        <v>44499</v>
      </c>
      <c r="R1986" t="str" cm="1">
        <f t="array" ref="R1986:Y1986">_xlfn.XLOOKUP($N1986,'Raw - customers'!$A:$A,'Raw - customers'!$B:$I)</f>
        <v>Binnie Gonzales</v>
      </c>
      <c r="S1986" t="str">
        <v>Polygender</v>
      </c>
      <c r="T1986">
        <v>32</v>
      </c>
      <c r="U1986" t="str">
        <v>5756 Savannah DriveApt. 644</v>
      </c>
      <c r="V1986">
        <v>7980</v>
      </c>
      <c r="W1986" t="str">
        <v>Aidenton</v>
      </c>
      <c r="X1986" t="str">
        <v>Northern Territory</v>
      </c>
      <c r="Y1986" t="str">
        <v>Australia</v>
      </c>
      <c r="Z1986">
        <v>10</v>
      </c>
      <c r="AA1986" s="3" t="str">
        <f t="shared" si="61"/>
        <v>0 to 10</v>
      </c>
      <c r="AP1986" s="6">
        <v>331</v>
      </c>
      <c r="AQ1986" s="6" t="s">
        <v>1339</v>
      </c>
    </row>
    <row r="1987" spans="1:43" x14ac:dyDescent="0.25">
      <c r="A1987">
        <v>1985</v>
      </c>
      <c r="B1987">
        <v>399</v>
      </c>
      <c r="C1987">
        <v>865</v>
      </c>
      <c r="D1987">
        <v>113</v>
      </c>
      <c r="E1987">
        <v>2</v>
      </c>
      <c r="F1987">
        <v>226</v>
      </c>
      <c r="G1987" t="str">
        <f>VLOOKUP($C1987,'Raw-products'!$A$2:$H$1261,MATCH(G$1,'Raw-products'!$A$1:$H$1,0))</f>
        <v>Trousers</v>
      </c>
      <c r="H1987" t="str">
        <f>VLOOKUP($C1987,'Raw-products'!$A$2:$H$1261,MATCH(H$1,'Raw-products'!$A$1:$H$1,0))</f>
        <v>Chinos</v>
      </c>
      <c r="I1987" t="str">
        <f>VLOOKUP($C1987,'Raw-products'!$A$2:$H$1261,MATCH(I$1,'Raw-products'!$A$1:$H$1,0))</f>
        <v>XS</v>
      </c>
      <c r="J1987" t="str">
        <f>VLOOKUP($C1987,'Raw-products'!$A$2:$H$1261,MATCH(J$1,'Raw-products'!$A$1:$H$1,0))</f>
        <v>indigo</v>
      </c>
      <c r="K1987">
        <f>VLOOKUP($C1987,'Raw-products'!$A$2:$H$1261,MATCH(K$1,'Raw-products'!$A$1:$H$1,0))</f>
        <v>100</v>
      </c>
      <c r="L1987">
        <f>VLOOKUP($C1987,'Raw-products'!$A$2:$H$1261,MATCH(L$1,'Raw-products'!$A$1:$H$1,0))</f>
        <v>61</v>
      </c>
      <c r="M1987" s="5">
        <f t="shared" ref="M1987:M2050" si="62">$K1987*$L1987</f>
        <v>6100</v>
      </c>
      <c r="N1987" cm="1">
        <f t="array" ref="N1987:Q1987">_xlfn.XLOOKUP($B1987,'Raw -orders'!$A:$A,'Raw -orders'!$B:$E)</f>
        <v>331</v>
      </c>
      <c r="O1987">
        <v>57278</v>
      </c>
      <c r="P1987" s="1">
        <v>44490</v>
      </c>
      <c r="Q1987" s="1">
        <v>44499</v>
      </c>
      <c r="R1987" t="str" cm="1">
        <f t="array" ref="R1987:Y1987">_xlfn.XLOOKUP($N1987,'Raw - customers'!$A:$A,'Raw - customers'!$B:$I)</f>
        <v>Binnie Gonzales</v>
      </c>
      <c r="S1987" t="str">
        <v>Polygender</v>
      </c>
      <c r="T1987">
        <v>32</v>
      </c>
      <c r="U1987" t="str">
        <v>5756 Savannah DriveApt. 644</v>
      </c>
      <c r="V1987">
        <v>7980</v>
      </c>
      <c r="W1987" t="str">
        <v>Aidenton</v>
      </c>
      <c r="X1987" t="str">
        <v>Northern Territory</v>
      </c>
      <c r="Y1987" t="str">
        <v>Australia</v>
      </c>
      <c r="Z1987">
        <v>10</v>
      </c>
      <c r="AA1987" s="3" t="str">
        <f t="shared" ref="AA1987:AA2050" si="63">IF(AND(DATEDIF($P1987,$Q1987,"D")&gt;0,DATEDIF($P1987,$Q1987,"D")&lt;=10),"0 to 10",IF(AND(DATEDIF($P1987,$Q1987,"D")&gt;10,DATEDIF($P1987,$Q1987,"D")&lt;=20),"10 to 20",IF(AND(DATEDIF($P1987,$Q1987,"D")&gt;20,DATEDIF($P1987,$Q1987,"D")&lt;=30),"20 to 30")))</f>
        <v>0 to 10</v>
      </c>
      <c r="AP1987" s="6">
        <v>331</v>
      </c>
      <c r="AQ1987" s="6" t="s">
        <v>1339</v>
      </c>
    </row>
    <row r="1988" spans="1:43" x14ac:dyDescent="0.25">
      <c r="A1988">
        <v>1986</v>
      </c>
      <c r="B1988">
        <v>399</v>
      </c>
      <c r="C1988">
        <v>965</v>
      </c>
      <c r="D1988">
        <v>97</v>
      </c>
      <c r="E1988">
        <v>1</v>
      </c>
      <c r="F1988">
        <v>97</v>
      </c>
      <c r="G1988" t="str">
        <f>VLOOKUP($C1988,'Raw-products'!$A$2:$H$1261,MATCH(G$1,'Raw-products'!$A$1:$H$1,0))</f>
        <v>Trousers</v>
      </c>
      <c r="H1988" t="str">
        <f>VLOOKUP($C1988,'Raw-products'!$A$2:$H$1261,MATCH(H$1,'Raw-products'!$A$1:$H$1,0))</f>
        <v>Slim-Fit</v>
      </c>
      <c r="I1988" t="str">
        <f>VLOOKUP($C1988,'Raw-products'!$A$2:$H$1261,MATCH(I$1,'Raw-products'!$A$1:$H$1,0))</f>
        <v>XS</v>
      </c>
      <c r="J1988" t="str">
        <f>VLOOKUP($C1988,'Raw-products'!$A$2:$H$1261,MATCH(J$1,'Raw-products'!$A$1:$H$1,0))</f>
        <v>blue</v>
      </c>
      <c r="K1988">
        <f>VLOOKUP($C1988,'Raw-products'!$A$2:$H$1261,MATCH(K$1,'Raw-products'!$A$1:$H$1,0))</f>
        <v>119</v>
      </c>
      <c r="L1988">
        <f>VLOOKUP($C1988,'Raw-products'!$A$2:$H$1261,MATCH(L$1,'Raw-products'!$A$1:$H$1,0))</f>
        <v>55</v>
      </c>
      <c r="M1988" s="5">
        <f t="shared" si="62"/>
        <v>6545</v>
      </c>
      <c r="N1988" cm="1">
        <f t="array" ref="N1988:Q1988">_xlfn.XLOOKUP($B1988,'Raw -orders'!$A:$A,'Raw -orders'!$B:$E)</f>
        <v>331</v>
      </c>
      <c r="O1988">
        <v>57278</v>
      </c>
      <c r="P1988" s="1">
        <v>44490</v>
      </c>
      <c r="Q1988" s="1">
        <v>44499</v>
      </c>
      <c r="R1988" t="str" cm="1">
        <f t="array" ref="R1988:Y1988">_xlfn.XLOOKUP($N1988,'Raw - customers'!$A:$A,'Raw - customers'!$B:$I)</f>
        <v>Binnie Gonzales</v>
      </c>
      <c r="S1988" t="str">
        <v>Polygender</v>
      </c>
      <c r="T1988">
        <v>32</v>
      </c>
      <c r="U1988" t="str">
        <v>5756 Savannah DriveApt. 644</v>
      </c>
      <c r="V1988">
        <v>7980</v>
      </c>
      <c r="W1988" t="str">
        <v>Aidenton</v>
      </c>
      <c r="X1988" t="str">
        <v>Northern Territory</v>
      </c>
      <c r="Y1988" t="str">
        <v>Australia</v>
      </c>
      <c r="Z1988">
        <v>10</v>
      </c>
      <c r="AA1988" s="3" t="str">
        <f t="shared" si="63"/>
        <v>0 to 10</v>
      </c>
      <c r="AP1988" s="6">
        <v>331</v>
      </c>
      <c r="AQ1988" s="6" t="s">
        <v>1339</v>
      </c>
    </row>
    <row r="1989" spans="1:43" x14ac:dyDescent="0.25">
      <c r="A1989">
        <v>1987</v>
      </c>
      <c r="B1989">
        <v>399</v>
      </c>
      <c r="C1989">
        <v>1239</v>
      </c>
      <c r="D1989">
        <v>112</v>
      </c>
      <c r="E1989">
        <v>3</v>
      </c>
      <c r="F1989">
        <v>336</v>
      </c>
      <c r="G1989" t="str">
        <f>VLOOKUP($C1989,'Raw-products'!$A$2:$H$1261,MATCH(G$1,'Raw-products'!$A$1:$H$1,0))</f>
        <v>Trousers</v>
      </c>
      <c r="H1989" t="str">
        <f>VLOOKUP($C1989,'Raw-products'!$A$2:$H$1261,MATCH(H$1,'Raw-products'!$A$1:$H$1,0))</f>
        <v>Tracksuit Bottoms</v>
      </c>
      <c r="I1989" t="str">
        <f>VLOOKUP($C1989,'Raw-products'!$A$2:$H$1261,MATCH(I$1,'Raw-products'!$A$1:$H$1,0))</f>
        <v>XL</v>
      </c>
      <c r="J1989" t="str">
        <f>VLOOKUP($C1989,'Raw-products'!$A$2:$H$1261,MATCH(J$1,'Raw-products'!$A$1:$H$1,0))</f>
        <v>yellow</v>
      </c>
      <c r="K1989">
        <f>VLOOKUP($C1989,'Raw-products'!$A$2:$H$1261,MATCH(K$1,'Raw-products'!$A$1:$H$1,0))</f>
        <v>91</v>
      </c>
      <c r="L1989">
        <f>VLOOKUP($C1989,'Raw-products'!$A$2:$H$1261,MATCH(L$1,'Raw-products'!$A$1:$H$1,0))</f>
        <v>59</v>
      </c>
      <c r="M1989" s="5">
        <f t="shared" si="62"/>
        <v>5369</v>
      </c>
      <c r="N1989" cm="1">
        <f t="array" ref="N1989:Q1989">_xlfn.XLOOKUP($B1989,'Raw -orders'!$A:$A,'Raw -orders'!$B:$E)</f>
        <v>331</v>
      </c>
      <c r="O1989">
        <v>57278</v>
      </c>
      <c r="P1989" s="1">
        <v>44490</v>
      </c>
      <c r="Q1989" s="1">
        <v>44499</v>
      </c>
      <c r="R1989" t="str" cm="1">
        <f t="array" ref="R1989:Y1989">_xlfn.XLOOKUP($N1989,'Raw - customers'!$A:$A,'Raw - customers'!$B:$I)</f>
        <v>Binnie Gonzales</v>
      </c>
      <c r="S1989" t="str">
        <v>Polygender</v>
      </c>
      <c r="T1989">
        <v>32</v>
      </c>
      <c r="U1989" t="str">
        <v>5756 Savannah DriveApt. 644</v>
      </c>
      <c r="V1989">
        <v>7980</v>
      </c>
      <c r="W1989" t="str">
        <v>Aidenton</v>
      </c>
      <c r="X1989" t="str">
        <v>Northern Territory</v>
      </c>
      <c r="Y1989" t="str">
        <v>Australia</v>
      </c>
      <c r="Z1989">
        <v>10</v>
      </c>
      <c r="AA1989" s="3" t="str">
        <f t="shared" si="63"/>
        <v>0 to 10</v>
      </c>
      <c r="AP1989" s="6">
        <v>331</v>
      </c>
      <c r="AQ1989" s="6" t="s">
        <v>1339</v>
      </c>
    </row>
    <row r="1990" spans="1:43" x14ac:dyDescent="0.25">
      <c r="A1990">
        <v>1988</v>
      </c>
      <c r="B1990">
        <v>400</v>
      </c>
      <c r="C1990">
        <v>57</v>
      </c>
      <c r="D1990">
        <v>104</v>
      </c>
      <c r="E1990">
        <v>3</v>
      </c>
      <c r="F1990">
        <v>312</v>
      </c>
      <c r="G1990" t="str">
        <f>VLOOKUP($C1990,'Raw-products'!$A$2:$H$1261,MATCH(G$1,'Raw-products'!$A$1:$H$1,0))</f>
        <v>Shirt</v>
      </c>
      <c r="H1990" t="str">
        <f>VLOOKUP($C1990,'Raw-products'!$A$2:$H$1261,MATCH(H$1,'Raw-products'!$A$1:$H$1,0))</f>
        <v>Dress</v>
      </c>
      <c r="I1990" t="str">
        <f>VLOOKUP($C1990,'Raw-products'!$A$2:$H$1261,MATCH(I$1,'Raw-products'!$A$1:$H$1,0))</f>
        <v>M</v>
      </c>
      <c r="J1990" t="str">
        <f>VLOOKUP($C1990,'Raw-products'!$A$2:$H$1261,MATCH(J$1,'Raw-products'!$A$1:$H$1,0))</f>
        <v>blue</v>
      </c>
      <c r="K1990">
        <f>VLOOKUP($C1990,'Raw-products'!$A$2:$H$1261,MATCH(K$1,'Raw-products'!$A$1:$H$1,0))</f>
        <v>119</v>
      </c>
      <c r="L1990">
        <f>VLOOKUP($C1990,'Raw-products'!$A$2:$H$1261,MATCH(L$1,'Raw-products'!$A$1:$H$1,0))</f>
        <v>48</v>
      </c>
      <c r="M1990" s="5">
        <f t="shared" si="62"/>
        <v>5712</v>
      </c>
      <c r="N1990" cm="1">
        <f t="array" ref="N1990:Q1990">_xlfn.XLOOKUP($B1990,'Raw -orders'!$A:$A,'Raw -orders'!$B:$E)</f>
        <v>907</v>
      </c>
      <c r="O1990">
        <v>44904</v>
      </c>
      <c r="P1990" s="1">
        <v>44379</v>
      </c>
      <c r="Q1990" s="1">
        <v>44402</v>
      </c>
      <c r="R1990" t="str" cm="1">
        <f t="array" ref="R1990:Y1990">_xlfn.XLOOKUP($N1990,'Raw - customers'!$A:$A,'Raw - customers'!$B:$I)</f>
        <v>Aindrea Franzetti</v>
      </c>
      <c r="S1990" t="str">
        <v>Female</v>
      </c>
      <c r="T1990">
        <v>43</v>
      </c>
      <c r="U1990" t="str">
        <v>13 Ivy TerraceSuite 494</v>
      </c>
      <c r="V1990">
        <v>628</v>
      </c>
      <c r="W1990" t="str">
        <v>North Caitlin</v>
      </c>
      <c r="X1990" t="str">
        <v>South Australia</v>
      </c>
      <c r="Y1990" t="str">
        <v>Australia</v>
      </c>
      <c r="Z1990">
        <v>7</v>
      </c>
      <c r="AA1990" s="3" t="str">
        <f t="shared" si="63"/>
        <v>20 to 30</v>
      </c>
      <c r="AP1990" s="6">
        <v>907</v>
      </c>
      <c r="AQ1990" s="6" t="s">
        <v>1345</v>
      </c>
    </row>
    <row r="1991" spans="1:43" x14ac:dyDescent="0.25">
      <c r="A1991">
        <v>1989</v>
      </c>
      <c r="B1991">
        <v>400</v>
      </c>
      <c r="C1991">
        <v>1037</v>
      </c>
      <c r="D1991">
        <v>90</v>
      </c>
      <c r="E1991">
        <v>2</v>
      </c>
      <c r="F1991">
        <v>180</v>
      </c>
      <c r="G1991" t="str">
        <f>VLOOKUP($C1991,'Raw-products'!$A$2:$H$1261,MATCH(G$1,'Raw-products'!$A$1:$H$1,0))</f>
        <v>Trousers</v>
      </c>
      <c r="H1991" t="str">
        <f>VLOOKUP($C1991,'Raw-products'!$A$2:$H$1261,MATCH(H$1,'Raw-products'!$A$1:$H$1,0))</f>
        <v>Relaxed Leg</v>
      </c>
      <c r="I1991" t="str">
        <f>VLOOKUP($C1991,'Raw-products'!$A$2:$H$1261,MATCH(I$1,'Raw-products'!$A$1:$H$1,0))</f>
        <v>M</v>
      </c>
      <c r="J1991" t="str">
        <f>VLOOKUP($C1991,'Raw-products'!$A$2:$H$1261,MATCH(J$1,'Raw-products'!$A$1:$H$1,0))</f>
        <v>blue</v>
      </c>
      <c r="K1991">
        <f>VLOOKUP($C1991,'Raw-products'!$A$2:$H$1261,MATCH(K$1,'Raw-products'!$A$1:$H$1,0))</f>
        <v>95</v>
      </c>
      <c r="L1991">
        <f>VLOOKUP($C1991,'Raw-products'!$A$2:$H$1261,MATCH(L$1,'Raw-products'!$A$1:$H$1,0))</f>
        <v>72</v>
      </c>
      <c r="M1991" s="5">
        <f t="shared" si="62"/>
        <v>6840</v>
      </c>
      <c r="N1991" cm="1">
        <f t="array" ref="N1991:Q1991">_xlfn.XLOOKUP($B1991,'Raw -orders'!$A:$A,'Raw -orders'!$B:$E)</f>
        <v>907</v>
      </c>
      <c r="O1991">
        <v>44904</v>
      </c>
      <c r="P1991" s="1">
        <v>44379</v>
      </c>
      <c r="Q1991" s="1">
        <v>44402</v>
      </c>
      <c r="R1991" t="str" cm="1">
        <f t="array" ref="R1991:Y1991">_xlfn.XLOOKUP($N1991,'Raw - customers'!$A:$A,'Raw - customers'!$B:$I)</f>
        <v>Aindrea Franzetti</v>
      </c>
      <c r="S1991" t="str">
        <v>Female</v>
      </c>
      <c r="T1991">
        <v>43</v>
      </c>
      <c r="U1991" t="str">
        <v>13 Ivy TerraceSuite 494</v>
      </c>
      <c r="V1991">
        <v>628</v>
      </c>
      <c r="W1991" t="str">
        <v>North Caitlin</v>
      </c>
      <c r="X1991" t="str">
        <v>South Australia</v>
      </c>
      <c r="Y1991" t="str">
        <v>Australia</v>
      </c>
      <c r="Z1991">
        <v>7</v>
      </c>
      <c r="AA1991" s="3" t="str">
        <f t="shared" si="63"/>
        <v>20 to 30</v>
      </c>
      <c r="AP1991" s="6">
        <v>907</v>
      </c>
      <c r="AQ1991" s="6" t="s">
        <v>1345</v>
      </c>
    </row>
    <row r="1992" spans="1:43" x14ac:dyDescent="0.25">
      <c r="A1992">
        <v>1990</v>
      </c>
      <c r="B1992">
        <v>400</v>
      </c>
      <c r="C1992">
        <v>41</v>
      </c>
      <c r="D1992">
        <v>104</v>
      </c>
      <c r="E1992">
        <v>2</v>
      </c>
      <c r="F1992">
        <v>208</v>
      </c>
      <c r="G1992" t="str">
        <f>VLOOKUP($C1992,'Raw-products'!$A$2:$H$1261,MATCH(G$1,'Raw-products'!$A$1:$H$1,0))</f>
        <v>Shirt</v>
      </c>
      <c r="H1992" t="str">
        <f>VLOOKUP($C1992,'Raw-products'!$A$2:$H$1261,MATCH(H$1,'Raw-products'!$A$1:$H$1,0))</f>
        <v>Dress</v>
      </c>
      <c r="I1992" t="str">
        <f>VLOOKUP($C1992,'Raw-products'!$A$2:$H$1261,MATCH(I$1,'Raw-products'!$A$1:$H$1,0))</f>
        <v>S</v>
      </c>
      <c r="J1992" t="str">
        <f>VLOOKUP($C1992,'Raw-products'!$A$2:$H$1261,MATCH(J$1,'Raw-products'!$A$1:$H$1,0))</f>
        <v>orange</v>
      </c>
      <c r="K1992">
        <f>VLOOKUP($C1992,'Raw-products'!$A$2:$H$1261,MATCH(K$1,'Raw-products'!$A$1:$H$1,0))</f>
        <v>119</v>
      </c>
      <c r="L1992">
        <f>VLOOKUP($C1992,'Raw-products'!$A$2:$H$1261,MATCH(L$1,'Raw-products'!$A$1:$H$1,0))</f>
        <v>69</v>
      </c>
      <c r="M1992" s="5">
        <f t="shared" si="62"/>
        <v>8211</v>
      </c>
      <c r="N1992" cm="1">
        <f t="array" ref="N1992:Q1992">_xlfn.XLOOKUP($B1992,'Raw -orders'!$A:$A,'Raw -orders'!$B:$E)</f>
        <v>907</v>
      </c>
      <c r="O1992">
        <v>44904</v>
      </c>
      <c r="P1992" s="1">
        <v>44379</v>
      </c>
      <c r="Q1992" s="1">
        <v>44402</v>
      </c>
      <c r="R1992" t="str" cm="1">
        <f t="array" ref="R1992:Y1992">_xlfn.XLOOKUP($N1992,'Raw - customers'!$A:$A,'Raw - customers'!$B:$I)</f>
        <v>Aindrea Franzetti</v>
      </c>
      <c r="S1992" t="str">
        <v>Female</v>
      </c>
      <c r="T1992">
        <v>43</v>
      </c>
      <c r="U1992" t="str">
        <v>13 Ivy TerraceSuite 494</v>
      </c>
      <c r="V1992">
        <v>628</v>
      </c>
      <c r="W1992" t="str">
        <v>North Caitlin</v>
      </c>
      <c r="X1992" t="str">
        <v>South Australia</v>
      </c>
      <c r="Y1992" t="str">
        <v>Australia</v>
      </c>
      <c r="Z1992">
        <v>7</v>
      </c>
      <c r="AA1992" s="3" t="str">
        <f t="shared" si="63"/>
        <v>20 to 30</v>
      </c>
      <c r="AP1992" s="6">
        <v>907</v>
      </c>
      <c r="AQ1992" s="6" t="s">
        <v>1345</v>
      </c>
    </row>
    <row r="1993" spans="1:43" x14ac:dyDescent="0.25">
      <c r="A1993">
        <v>1991</v>
      </c>
      <c r="B1993">
        <v>400</v>
      </c>
      <c r="C1993">
        <v>1165</v>
      </c>
      <c r="D1993">
        <v>99</v>
      </c>
      <c r="E1993">
        <v>3</v>
      </c>
      <c r="F1993">
        <v>297</v>
      </c>
      <c r="G1993" t="str">
        <f>VLOOKUP($C1993,'Raw-products'!$A$2:$H$1261,MATCH(G$1,'Raw-products'!$A$1:$H$1,0))</f>
        <v>Trousers</v>
      </c>
      <c r="H1993" t="str">
        <f>VLOOKUP($C1993,'Raw-products'!$A$2:$H$1261,MATCH(H$1,'Raw-products'!$A$1:$H$1,0))</f>
        <v>High-Waisted</v>
      </c>
      <c r="I1993" t="str">
        <f>VLOOKUP($C1993,'Raw-products'!$A$2:$H$1261,MATCH(I$1,'Raw-products'!$A$1:$H$1,0))</f>
        <v>XS</v>
      </c>
      <c r="J1993" t="str">
        <f>VLOOKUP($C1993,'Raw-products'!$A$2:$H$1261,MATCH(J$1,'Raw-products'!$A$1:$H$1,0))</f>
        <v>yellow</v>
      </c>
      <c r="K1993">
        <f>VLOOKUP($C1993,'Raw-products'!$A$2:$H$1261,MATCH(K$1,'Raw-products'!$A$1:$H$1,0))</f>
        <v>98</v>
      </c>
      <c r="L1993">
        <f>VLOOKUP($C1993,'Raw-products'!$A$2:$H$1261,MATCH(L$1,'Raw-products'!$A$1:$H$1,0))</f>
        <v>64</v>
      </c>
      <c r="M1993" s="5">
        <f t="shared" si="62"/>
        <v>6272</v>
      </c>
      <c r="N1993" cm="1">
        <f t="array" ref="N1993:Q1993">_xlfn.XLOOKUP($B1993,'Raw -orders'!$A:$A,'Raw -orders'!$B:$E)</f>
        <v>907</v>
      </c>
      <c r="O1993">
        <v>44904</v>
      </c>
      <c r="P1993" s="1">
        <v>44379</v>
      </c>
      <c r="Q1993" s="1">
        <v>44402</v>
      </c>
      <c r="R1993" t="str" cm="1">
        <f t="array" ref="R1993:Y1993">_xlfn.XLOOKUP($N1993,'Raw - customers'!$A:$A,'Raw - customers'!$B:$I)</f>
        <v>Aindrea Franzetti</v>
      </c>
      <c r="S1993" t="str">
        <v>Female</v>
      </c>
      <c r="T1993">
        <v>43</v>
      </c>
      <c r="U1993" t="str">
        <v>13 Ivy TerraceSuite 494</v>
      </c>
      <c r="V1993">
        <v>628</v>
      </c>
      <c r="W1993" t="str">
        <v>North Caitlin</v>
      </c>
      <c r="X1993" t="str">
        <v>South Australia</v>
      </c>
      <c r="Y1993" t="str">
        <v>Australia</v>
      </c>
      <c r="Z1993">
        <v>7</v>
      </c>
      <c r="AA1993" s="3" t="str">
        <f t="shared" si="63"/>
        <v>20 to 30</v>
      </c>
      <c r="AP1993" s="6">
        <v>907</v>
      </c>
      <c r="AQ1993" s="6" t="s">
        <v>1345</v>
      </c>
    </row>
    <row r="1994" spans="1:43" x14ac:dyDescent="0.25">
      <c r="A1994">
        <v>1992</v>
      </c>
      <c r="B1994">
        <v>400</v>
      </c>
      <c r="C1994">
        <v>236</v>
      </c>
      <c r="D1994">
        <v>106</v>
      </c>
      <c r="E1994">
        <v>1</v>
      </c>
      <c r="F1994">
        <v>106</v>
      </c>
      <c r="G1994" t="str">
        <f>VLOOKUP($C1994,'Raw-products'!$A$2:$H$1261,MATCH(G$1,'Raw-products'!$A$1:$H$1,0))</f>
        <v>Shirt</v>
      </c>
      <c r="H1994" t="str">
        <f>VLOOKUP($C1994,'Raw-products'!$A$2:$H$1261,MATCH(H$1,'Raw-products'!$A$1:$H$1,0))</f>
        <v>Chambray</v>
      </c>
      <c r="I1994" t="str">
        <f>VLOOKUP($C1994,'Raw-products'!$A$2:$H$1261,MATCH(I$1,'Raw-products'!$A$1:$H$1,0))</f>
        <v>S</v>
      </c>
      <c r="J1994" t="str">
        <f>VLOOKUP($C1994,'Raw-products'!$A$2:$H$1261,MATCH(J$1,'Raw-products'!$A$1:$H$1,0))</f>
        <v>indigo</v>
      </c>
      <c r="K1994">
        <f>VLOOKUP($C1994,'Raw-products'!$A$2:$H$1261,MATCH(K$1,'Raw-products'!$A$1:$H$1,0))</f>
        <v>105</v>
      </c>
      <c r="L1994">
        <f>VLOOKUP($C1994,'Raw-products'!$A$2:$H$1261,MATCH(L$1,'Raw-products'!$A$1:$H$1,0))</f>
        <v>59</v>
      </c>
      <c r="M1994" s="5">
        <f t="shared" si="62"/>
        <v>6195</v>
      </c>
      <c r="N1994" cm="1">
        <f t="array" ref="N1994:Q1994">_xlfn.XLOOKUP($B1994,'Raw -orders'!$A:$A,'Raw -orders'!$B:$E)</f>
        <v>907</v>
      </c>
      <c r="O1994">
        <v>44904</v>
      </c>
      <c r="P1994" s="1">
        <v>44379</v>
      </c>
      <c r="Q1994" s="1">
        <v>44402</v>
      </c>
      <c r="R1994" t="str" cm="1">
        <f t="array" ref="R1994:Y1994">_xlfn.XLOOKUP($N1994,'Raw - customers'!$A:$A,'Raw - customers'!$B:$I)</f>
        <v>Aindrea Franzetti</v>
      </c>
      <c r="S1994" t="str">
        <v>Female</v>
      </c>
      <c r="T1994">
        <v>43</v>
      </c>
      <c r="U1994" t="str">
        <v>13 Ivy TerraceSuite 494</v>
      </c>
      <c r="V1994">
        <v>628</v>
      </c>
      <c r="W1994" t="str">
        <v>North Caitlin</v>
      </c>
      <c r="X1994" t="str">
        <v>South Australia</v>
      </c>
      <c r="Y1994" t="str">
        <v>Australia</v>
      </c>
      <c r="Z1994">
        <v>7</v>
      </c>
      <c r="AA1994" s="3" t="str">
        <f t="shared" si="63"/>
        <v>20 to 30</v>
      </c>
      <c r="AP1994" s="6">
        <v>907</v>
      </c>
      <c r="AQ1994" s="6" t="s">
        <v>1345</v>
      </c>
    </row>
    <row r="1995" spans="1:43" x14ac:dyDescent="0.25">
      <c r="A1995">
        <v>1993</v>
      </c>
      <c r="B1995">
        <v>400</v>
      </c>
      <c r="C1995">
        <v>515</v>
      </c>
      <c r="D1995">
        <v>102</v>
      </c>
      <c r="E1995">
        <v>1</v>
      </c>
      <c r="F1995">
        <v>102</v>
      </c>
      <c r="G1995" t="str">
        <f>VLOOKUP($C1995,'Raw-products'!$A$2:$H$1261,MATCH(G$1,'Raw-products'!$A$1:$H$1,0))</f>
        <v>Jacket</v>
      </c>
      <c r="H1995" t="str">
        <f>VLOOKUP($C1995,'Raw-products'!$A$2:$H$1261,MATCH(H$1,'Raw-products'!$A$1:$H$1,0))</f>
        <v>Windbreaker</v>
      </c>
      <c r="I1995" t="str">
        <f>VLOOKUP($C1995,'Raw-products'!$A$2:$H$1261,MATCH(I$1,'Raw-products'!$A$1:$H$1,0))</f>
        <v>XS</v>
      </c>
      <c r="J1995" t="str">
        <f>VLOOKUP($C1995,'Raw-products'!$A$2:$H$1261,MATCH(J$1,'Raw-products'!$A$1:$H$1,0))</f>
        <v>indigo</v>
      </c>
      <c r="K1995">
        <f>VLOOKUP($C1995,'Raw-products'!$A$2:$H$1261,MATCH(K$1,'Raw-products'!$A$1:$H$1,0))</f>
        <v>109</v>
      </c>
      <c r="L1995">
        <f>VLOOKUP($C1995,'Raw-products'!$A$2:$H$1261,MATCH(L$1,'Raw-products'!$A$1:$H$1,0))</f>
        <v>79</v>
      </c>
      <c r="M1995" s="5">
        <f t="shared" si="62"/>
        <v>8611</v>
      </c>
      <c r="N1995" cm="1">
        <f t="array" ref="N1995:Q1995">_xlfn.XLOOKUP($B1995,'Raw -orders'!$A:$A,'Raw -orders'!$B:$E)</f>
        <v>907</v>
      </c>
      <c r="O1995">
        <v>44904</v>
      </c>
      <c r="P1995" s="1">
        <v>44379</v>
      </c>
      <c r="Q1995" s="1">
        <v>44402</v>
      </c>
      <c r="R1995" t="str" cm="1">
        <f t="array" ref="R1995:Y1995">_xlfn.XLOOKUP($N1995,'Raw - customers'!$A:$A,'Raw - customers'!$B:$I)</f>
        <v>Aindrea Franzetti</v>
      </c>
      <c r="S1995" t="str">
        <v>Female</v>
      </c>
      <c r="T1995">
        <v>43</v>
      </c>
      <c r="U1995" t="str">
        <v>13 Ivy TerraceSuite 494</v>
      </c>
      <c r="V1995">
        <v>628</v>
      </c>
      <c r="W1995" t="str">
        <v>North Caitlin</v>
      </c>
      <c r="X1995" t="str">
        <v>South Australia</v>
      </c>
      <c r="Y1995" t="str">
        <v>Australia</v>
      </c>
      <c r="Z1995">
        <v>7</v>
      </c>
      <c r="AA1995" s="3" t="str">
        <f t="shared" si="63"/>
        <v>20 to 30</v>
      </c>
      <c r="AP1995" s="6">
        <v>907</v>
      </c>
      <c r="AQ1995" s="6" t="s">
        <v>1345</v>
      </c>
    </row>
    <row r="1996" spans="1:43" x14ac:dyDescent="0.25">
      <c r="A1996">
        <v>1994</v>
      </c>
      <c r="B1996">
        <v>400</v>
      </c>
      <c r="C1996">
        <v>187</v>
      </c>
      <c r="D1996">
        <v>98</v>
      </c>
      <c r="E1996">
        <v>1</v>
      </c>
      <c r="F1996">
        <v>98</v>
      </c>
      <c r="G1996" t="str">
        <f>VLOOKUP($C1996,'Raw-products'!$A$2:$H$1261,MATCH(G$1,'Raw-products'!$A$1:$H$1,0))</f>
        <v>Shirt</v>
      </c>
      <c r="H1996" t="str">
        <f>VLOOKUP($C1996,'Raw-products'!$A$2:$H$1261,MATCH(H$1,'Raw-products'!$A$1:$H$1,0))</f>
        <v>Camp Collared</v>
      </c>
      <c r="I1996" t="str">
        <f>VLOOKUP($C1996,'Raw-products'!$A$2:$H$1261,MATCH(I$1,'Raw-products'!$A$1:$H$1,0))</f>
        <v>M</v>
      </c>
      <c r="J1996" t="str">
        <f>VLOOKUP($C1996,'Raw-products'!$A$2:$H$1261,MATCH(J$1,'Raw-products'!$A$1:$H$1,0))</f>
        <v>yellow</v>
      </c>
      <c r="K1996">
        <f>VLOOKUP($C1996,'Raw-products'!$A$2:$H$1261,MATCH(K$1,'Raw-products'!$A$1:$H$1,0))</f>
        <v>112</v>
      </c>
      <c r="L1996">
        <f>VLOOKUP($C1996,'Raw-products'!$A$2:$H$1261,MATCH(L$1,'Raw-products'!$A$1:$H$1,0))</f>
        <v>49</v>
      </c>
      <c r="M1996" s="5">
        <f t="shared" si="62"/>
        <v>5488</v>
      </c>
      <c r="N1996" cm="1">
        <f t="array" ref="N1996:Q1996">_xlfn.XLOOKUP($B1996,'Raw -orders'!$A:$A,'Raw -orders'!$B:$E)</f>
        <v>907</v>
      </c>
      <c r="O1996">
        <v>44904</v>
      </c>
      <c r="P1996" s="1">
        <v>44379</v>
      </c>
      <c r="Q1996" s="1">
        <v>44402</v>
      </c>
      <c r="R1996" t="str" cm="1">
        <f t="array" ref="R1996:Y1996">_xlfn.XLOOKUP($N1996,'Raw - customers'!$A:$A,'Raw - customers'!$B:$I)</f>
        <v>Aindrea Franzetti</v>
      </c>
      <c r="S1996" t="str">
        <v>Female</v>
      </c>
      <c r="T1996">
        <v>43</v>
      </c>
      <c r="U1996" t="str">
        <v>13 Ivy TerraceSuite 494</v>
      </c>
      <c r="V1996">
        <v>628</v>
      </c>
      <c r="W1996" t="str">
        <v>North Caitlin</v>
      </c>
      <c r="X1996" t="str">
        <v>South Australia</v>
      </c>
      <c r="Y1996" t="str">
        <v>Australia</v>
      </c>
      <c r="Z1996">
        <v>7</v>
      </c>
      <c r="AA1996" s="3" t="str">
        <f t="shared" si="63"/>
        <v>20 to 30</v>
      </c>
      <c r="AP1996" s="6">
        <v>907</v>
      </c>
      <c r="AQ1996" s="6" t="s">
        <v>1345</v>
      </c>
    </row>
    <row r="1997" spans="1:43" x14ac:dyDescent="0.25">
      <c r="A1997">
        <v>1995</v>
      </c>
      <c r="B1997">
        <v>401</v>
      </c>
      <c r="C1997">
        <v>266</v>
      </c>
      <c r="D1997">
        <v>95</v>
      </c>
      <c r="E1997">
        <v>1</v>
      </c>
      <c r="F1997">
        <v>95</v>
      </c>
      <c r="G1997" t="str">
        <f>VLOOKUP($C1997,'Raw-products'!$A$2:$H$1261,MATCH(G$1,'Raw-products'!$A$1:$H$1,0))</f>
        <v>Shirt</v>
      </c>
      <c r="H1997" t="str">
        <f>VLOOKUP($C1997,'Raw-products'!$A$2:$H$1261,MATCH(H$1,'Raw-products'!$A$1:$H$1,0))</f>
        <v>Polo</v>
      </c>
      <c r="I1997" t="str">
        <f>VLOOKUP($C1997,'Raw-products'!$A$2:$H$1261,MATCH(I$1,'Raw-products'!$A$1:$H$1,0))</f>
        <v>S</v>
      </c>
      <c r="J1997" t="str">
        <f>VLOOKUP($C1997,'Raw-products'!$A$2:$H$1261,MATCH(J$1,'Raw-products'!$A$1:$H$1,0))</f>
        <v>blue</v>
      </c>
      <c r="K1997">
        <f>VLOOKUP($C1997,'Raw-products'!$A$2:$H$1261,MATCH(K$1,'Raw-products'!$A$1:$H$1,0))</f>
        <v>117</v>
      </c>
      <c r="L1997">
        <f>VLOOKUP($C1997,'Raw-products'!$A$2:$H$1261,MATCH(L$1,'Raw-products'!$A$1:$H$1,0))</f>
        <v>76</v>
      </c>
      <c r="M1997" s="5">
        <f t="shared" si="62"/>
        <v>8892</v>
      </c>
      <c r="N1997" cm="1">
        <f t="array" ref="N1997:Q1997">_xlfn.XLOOKUP($B1997,'Raw -orders'!$A:$A,'Raw -orders'!$B:$E)</f>
        <v>94</v>
      </c>
      <c r="O1997">
        <v>24512</v>
      </c>
      <c r="P1997" s="1">
        <v>44422</v>
      </c>
      <c r="Q1997" s="1">
        <v>44432</v>
      </c>
      <c r="R1997" t="str" cm="1">
        <f t="array" ref="R1997:Y1997">_xlfn.XLOOKUP($N1997,'Raw - customers'!$A:$A,'Raw - customers'!$B:$I)</f>
        <v>Otha Skein</v>
      </c>
      <c r="S1997" t="str">
        <v>Genderqueer</v>
      </c>
      <c r="T1997">
        <v>46</v>
      </c>
      <c r="U1997" t="str">
        <v>368 Morrison MeadowApt. 117</v>
      </c>
      <c r="V1997">
        <v>1037</v>
      </c>
      <c r="W1997" t="str">
        <v>East Isla</v>
      </c>
      <c r="X1997" t="str">
        <v>Western Australia</v>
      </c>
      <c r="Y1997" t="str">
        <v>Australia</v>
      </c>
      <c r="Z1997">
        <v>8</v>
      </c>
      <c r="AA1997" s="3" t="str">
        <f t="shared" si="63"/>
        <v>0 to 10</v>
      </c>
      <c r="AP1997" s="6">
        <v>94</v>
      </c>
      <c r="AQ1997" s="6" t="s">
        <v>1377</v>
      </c>
    </row>
    <row r="1998" spans="1:43" x14ac:dyDescent="0.25">
      <c r="A1998">
        <v>1996</v>
      </c>
      <c r="B1998">
        <v>401</v>
      </c>
      <c r="C1998">
        <v>791</v>
      </c>
      <c r="D1998">
        <v>91</v>
      </c>
      <c r="E1998">
        <v>2</v>
      </c>
      <c r="F1998">
        <v>182</v>
      </c>
      <c r="G1998" t="str">
        <f>VLOOKUP($C1998,'Raw-products'!$A$2:$H$1261,MATCH(G$1,'Raw-products'!$A$1:$H$1,0))</f>
        <v>Jacket</v>
      </c>
      <c r="H1998" t="str">
        <f>VLOOKUP($C1998,'Raw-products'!$A$2:$H$1261,MATCH(H$1,'Raw-products'!$A$1:$H$1,0))</f>
        <v>Pullover</v>
      </c>
      <c r="I1998" t="str">
        <f>VLOOKUP($C1998,'Raw-products'!$A$2:$H$1261,MATCH(I$1,'Raw-products'!$A$1:$H$1,0))</f>
        <v>S</v>
      </c>
      <c r="J1998" t="str">
        <f>VLOOKUP($C1998,'Raw-products'!$A$2:$H$1261,MATCH(J$1,'Raw-products'!$A$1:$H$1,0))</f>
        <v>blue</v>
      </c>
      <c r="K1998">
        <f>VLOOKUP($C1998,'Raw-products'!$A$2:$H$1261,MATCH(K$1,'Raw-products'!$A$1:$H$1,0))</f>
        <v>114</v>
      </c>
      <c r="L1998">
        <f>VLOOKUP($C1998,'Raw-products'!$A$2:$H$1261,MATCH(L$1,'Raw-products'!$A$1:$H$1,0))</f>
        <v>73</v>
      </c>
      <c r="M1998" s="5">
        <f t="shared" si="62"/>
        <v>8322</v>
      </c>
      <c r="N1998" cm="1">
        <f t="array" ref="N1998:Q1998">_xlfn.XLOOKUP($B1998,'Raw -orders'!$A:$A,'Raw -orders'!$B:$E)</f>
        <v>94</v>
      </c>
      <c r="O1998">
        <v>24512</v>
      </c>
      <c r="P1998" s="1">
        <v>44422</v>
      </c>
      <c r="Q1998" s="1">
        <v>44432</v>
      </c>
      <c r="R1998" t="str" cm="1">
        <f t="array" ref="R1998:Y1998">_xlfn.XLOOKUP($N1998,'Raw - customers'!$A:$A,'Raw - customers'!$B:$I)</f>
        <v>Otha Skein</v>
      </c>
      <c r="S1998" t="str">
        <v>Genderqueer</v>
      </c>
      <c r="T1998">
        <v>46</v>
      </c>
      <c r="U1998" t="str">
        <v>368 Morrison MeadowApt. 117</v>
      </c>
      <c r="V1998">
        <v>1037</v>
      </c>
      <c r="W1998" t="str">
        <v>East Isla</v>
      </c>
      <c r="X1998" t="str">
        <v>Western Australia</v>
      </c>
      <c r="Y1998" t="str">
        <v>Australia</v>
      </c>
      <c r="Z1998">
        <v>8</v>
      </c>
      <c r="AA1998" s="3" t="str">
        <f t="shared" si="63"/>
        <v>0 to 10</v>
      </c>
      <c r="AP1998" s="6">
        <v>94</v>
      </c>
      <c r="AQ1998" s="6" t="s">
        <v>1377</v>
      </c>
    </row>
    <row r="1999" spans="1:43" x14ac:dyDescent="0.25">
      <c r="A1999">
        <v>1997</v>
      </c>
      <c r="B1999">
        <v>401</v>
      </c>
      <c r="C1999">
        <v>392</v>
      </c>
      <c r="D1999">
        <v>119</v>
      </c>
      <c r="E1999">
        <v>1</v>
      </c>
      <c r="F1999">
        <v>119</v>
      </c>
      <c r="G1999" t="str">
        <f>VLOOKUP($C1999,'Raw-products'!$A$2:$H$1261,MATCH(G$1,'Raw-products'!$A$1:$H$1,0))</f>
        <v>Shirt</v>
      </c>
      <c r="H1999" t="str">
        <f>VLOOKUP($C1999,'Raw-products'!$A$2:$H$1261,MATCH(H$1,'Raw-products'!$A$1:$H$1,0))</f>
        <v>Casual Slim Fit</v>
      </c>
      <c r="I1999" t="str">
        <f>VLOOKUP($C1999,'Raw-products'!$A$2:$H$1261,MATCH(I$1,'Raw-products'!$A$1:$H$1,0))</f>
        <v>M</v>
      </c>
      <c r="J1999" t="str">
        <f>VLOOKUP($C1999,'Raw-products'!$A$2:$H$1261,MATCH(J$1,'Raw-products'!$A$1:$H$1,0))</f>
        <v>orange</v>
      </c>
      <c r="K1999">
        <f>VLOOKUP($C1999,'Raw-products'!$A$2:$H$1261,MATCH(K$1,'Raw-products'!$A$1:$H$1,0))</f>
        <v>113</v>
      </c>
      <c r="L1999">
        <f>VLOOKUP($C1999,'Raw-products'!$A$2:$H$1261,MATCH(L$1,'Raw-products'!$A$1:$H$1,0))</f>
        <v>47</v>
      </c>
      <c r="M1999" s="5">
        <f t="shared" si="62"/>
        <v>5311</v>
      </c>
      <c r="N1999" cm="1">
        <f t="array" ref="N1999:Q1999">_xlfn.XLOOKUP($B1999,'Raw -orders'!$A:$A,'Raw -orders'!$B:$E)</f>
        <v>94</v>
      </c>
      <c r="O1999">
        <v>24512</v>
      </c>
      <c r="P1999" s="1">
        <v>44422</v>
      </c>
      <c r="Q1999" s="1">
        <v>44432</v>
      </c>
      <c r="R1999" t="str" cm="1">
        <f t="array" ref="R1999:Y1999">_xlfn.XLOOKUP($N1999,'Raw - customers'!$A:$A,'Raw - customers'!$B:$I)</f>
        <v>Otha Skein</v>
      </c>
      <c r="S1999" t="str">
        <v>Genderqueer</v>
      </c>
      <c r="T1999">
        <v>46</v>
      </c>
      <c r="U1999" t="str">
        <v>368 Morrison MeadowApt. 117</v>
      </c>
      <c r="V1999">
        <v>1037</v>
      </c>
      <c r="W1999" t="str">
        <v>East Isla</v>
      </c>
      <c r="X1999" t="str">
        <v>Western Australia</v>
      </c>
      <c r="Y1999" t="str">
        <v>Australia</v>
      </c>
      <c r="Z1999">
        <v>8</v>
      </c>
      <c r="AA1999" s="3" t="str">
        <f t="shared" si="63"/>
        <v>0 to 10</v>
      </c>
      <c r="AP1999" s="6">
        <v>94</v>
      </c>
      <c r="AQ1999" s="6" t="s">
        <v>1377</v>
      </c>
    </row>
    <row r="2000" spans="1:43" x14ac:dyDescent="0.25">
      <c r="A2000">
        <v>1998</v>
      </c>
      <c r="B2000">
        <v>401</v>
      </c>
      <c r="C2000">
        <v>137</v>
      </c>
      <c r="D2000">
        <v>92</v>
      </c>
      <c r="E2000">
        <v>1</v>
      </c>
      <c r="F2000">
        <v>92</v>
      </c>
      <c r="G2000" t="str">
        <f>VLOOKUP($C2000,'Raw-products'!$A$2:$H$1261,MATCH(G$1,'Raw-products'!$A$1:$H$1,0))</f>
        <v>Shirt</v>
      </c>
      <c r="H2000" t="str">
        <f>VLOOKUP($C2000,'Raw-products'!$A$2:$H$1261,MATCH(H$1,'Raw-products'!$A$1:$H$1,0))</f>
        <v>Denim</v>
      </c>
      <c r="I2000" t="str">
        <f>VLOOKUP($C2000,'Raw-products'!$A$2:$H$1261,MATCH(I$1,'Raw-products'!$A$1:$H$1,0))</f>
        <v>M</v>
      </c>
      <c r="J2000" t="str">
        <f>VLOOKUP($C2000,'Raw-products'!$A$2:$H$1261,MATCH(J$1,'Raw-products'!$A$1:$H$1,0))</f>
        <v>violet</v>
      </c>
      <c r="K2000">
        <f>VLOOKUP($C2000,'Raw-products'!$A$2:$H$1261,MATCH(K$1,'Raw-products'!$A$1:$H$1,0))</f>
        <v>115</v>
      </c>
      <c r="L2000">
        <f>VLOOKUP($C2000,'Raw-products'!$A$2:$H$1261,MATCH(L$1,'Raw-products'!$A$1:$H$1,0))</f>
        <v>55</v>
      </c>
      <c r="M2000" s="5">
        <f t="shared" si="62"/>
        <v>6325</v>
      </c>
      <c r="N2000" cm="1">
        <f t="array" ref="N2000:Q2000">_xlfn.XLOOKUP($B2000,'Raw -orders'!$A:$A,'Raw -orders'!$B:$E)</f>
        <v>94</v>
      </c>
      <c r="O2000">
        <v>24512</v>
      </c>
      <c r="P2000" s="1">
        <v>44422</v>
      </c>
      <c r="Q2000" s="1">
        <v>44432</v>
      </c>
      <c r="R2000" t="str" cm="1">
        <f t="array" ref="R2000:Y2000">_xlfn.XLOOKUP($N2000,'Raw - customers'!$A:$A,'Raw - customers'!$B:$I)</f>
        <v>Otha Skein</v>
      </c>
      <c r="S2000" t="str">
        <v>Genderqueer</v>
      </c>
      <c r="T2000">
        <v>46</v>
      </c>
      <c r="U2000" t="str">
        <v>368 Morrison MeadowApt. 117</v>
      </c>
      <c r="V2000">
        <v>1037</v>
      </c>
      <c r="W2000" t="str">
        <v>East Isla</v>
      </c>
      <c r="X2000" t="str">
        <v>Western Australia</v>
      </c>
      <c r="Y2000" t="str">
        <v>Australia</v>
      </c>
      <c r="Z2000">
        <v>8</v>
      </c>
      <c r="AA2000" s="3" t="str">
        <f t="shared" si="63"/>
        <v>0 to 10</v>
      </c>
      <c r="AP2000" s="6">
        <v>94</v>
      </c>
      <c r="AQ2000" s="6" t="s">
        <v>1377</v>
      </c>
    </row>
    <row r="2001" spans="1:43" x14ac:dyDescent="0.25">
      <c r="A2001">
        <v>1999</v>
      </c>
      <c r="B2001">
        <v>401</v>
      </c>
      <c r="C2001">
        <v>92</v>
      </c>
      <c r="D2001">
        <v>118</v>
      </c>
      <c r="E2001">
        <v>2</v>
      </c>
      <c r="F2001">
        <v>236</v>
      </c>
      <c r="G2001" t="str">
        <f>VLOOKUP($C2001,'Raw-products'!$A$2:$H$1261,MATCH(G$1,'Raw-products'!$A$1:$H$1,0))</f>
        <v>Shirt</v>
      </c>
      <c r="H2001" t="str">
        <f>VLOOKUP($C2001,'Raw-products'!$A$2:$H$1261,MATCH(H$1,'Raw-products'!$A$1:$H$1,0))</f>
        <v>Flannel</v>
      </c>
      <c r="I2001" t="str">
        <f>VLOOKUP($C2001,'Raw-products'!$A$2:$H$1261,MATCH(I$1,'Raw-products'!$A$1:$H$1,0))</f>
        <v>M</v>
      </c>
      <c r="J2001" t="str">
        <f>VLOOKUP($C2001,'Raw-products'!$A$2:$H$1261,MATCH(J$1,'Raw-products'!$A$1:$H$1,0))</f>
        <v>blue</v>
      </c>
      <c r="K2001">
        <f>VLOOKUP($C2001,'Raw-products'!$A$2:$H$1261,MATCH(K$1,'Raw-products'!$A$1:$H$1,0))</f>
        <v>96</v>
      </c>
      <c r="L2001">
        <f>VLOOKUP($C2001,'Raw-products'!$A$2:$H$1261,MATCH(L$1,'Raw-products'!$A$1:$H$1,0))</f>
        <v>73</v>
      </c>
      <c r="M2001" s="5">
        <f t="shared" si="62"/>
        <v>7008</v>
      </c>
      <c r="N2001" cm="1">
        <f t="array" ref="N2001:Q2001">_xlfn.XLOOKUP($B2001,'Raw -orders'!$A:$A,'Raw -orders'!$B:$E)</f>
        <v>94</v>
      </c>
      <c r="O2001">
        <v>24512</v>
      </c>
      <c r="P2001" s="1">
        <v>44422</v>
      </c>
      <c r="Q2001" s="1">
        <v>44432</v>
      </c>
      <c r="R2001" t="str" cm="1">
        <f t="array" ref="R2001:Y2001">_xlfn.XLOOKUP($N2001,'Raw - customers'!$A:$A,'Raw - customers'!$B:$I)</f>
        <v>Otha Skein</v>
      </c>
      <c r="S2001" t="str">
        <v>Genderqueer</v>
      </c>
      <c r="T2001">
        <v>46</v>
      </c>
      <c r="U2001" t="str">
        <v>368 Morrison MeadowApt. 117</v>
      </c>
      <c r="V2001">
        <v>1037</v>
      </c>
      <c r="W2001" t="str">
        <v>East Isla</v>
      </c>
      <c r="X2001" t="str">
        <v>Western Australia</v>
      </c>
      <c r="Y2001" t="str">
        <v>Australia</v>
      </c>
      <c r="Z2001">
        <v>8</v>
      </c>
      <c r="AA2001" s="3" t="str">
        <f t="shared" si="63"/>
        <v>0 to 10</v>
      </c>
      <c r="AP2001" s="6">
        <v>94</v>
      </c>
      <c r="AQ2001" s="6" t="s">
        <v>1377</v>
      </c>
    </row>
    <row r="2002" spans="1:43" x14ac:dyDescent="0.25">
      <c r="A2002">
        <v>2000</v>
      </c>
      <c r="B2002">
        <v>401</v>
      </c>
      <c r="C2002">
        <v>647</v>
      </c>
      <c r="D2002">
        <v>93</v>
      </c>
      <c r="E2002">
        <v>2</v>
      </c>
      <c r="F2002">
        <v>186</v>
      </c>
      <c r="G2002" t="str">
        <f>VLOOKUP($C2002,'Raw-products'!$A$2:$H$1261,MATCH(G$1,'Raw-products'!$A$1:$H$1,0))</f>
        <v>Jacket</v>
      </c>
      <c r="H2002" t="str">
        <f>VLOOKUP($C2002,'Raw-products'!$A$2:$H$1261,MATCH(H$1,'Raw-products'!$A$1:$H$1,0))</f>
        <v>Coach</v>
      </c>
      <c r="I2002" t="str">
        <f>VLOOKUP($C2002,'Raw-products'!$A$2:$H$1261,MATCH(I$1,'Raw-products'!$A$1:$H$1,0))</f>
        <v>M</v>
      </c>
      <c r="J2002" t="str">
        <f>VLOOKUP($C2002,'Raw-products'!$A$2:$H$1261,MATCH(J$1,'Raw-products'!$A$1:$H$1,0))</f>
        <v>green</v>
      </c>
      <c r="K2002">
        <f>VLOOKUP($C2002,'Raw-products'!$A$2:$H$1261,MATCH(K$1,'Raw-products'!$A$1:$H$1,0))</f>
        <v>115</v>
      </c>
      <c r="L2002">
        <f>VLOOKUP($C2002,'Raw-products'!$A$2:$H$1261,MATCH(L$1,'Raw-products'!$A$1:$H$1,0))</f>
        <v>63</v>
      </c>
      <c r="M2002" s="5">
        <f t="shared" si="62"/>
        <v>7245</v>
      </c>
      <c r="N2002" cm="1">
        <f t="array" ref="N2002:Q2002">_xlfn.XLOOKUP($B2002,'Raw -orders'!$A:$A,'Raw -orders'!$B:$E)</f>
        <v>94</v>
      </c>
      <c r="O2002">
        <v>24512</v>
      </c>
      <c r="P2002" s="1">
        <v>44422</v>
      </c>
      <c r="Q2002" s="1">
        <v>44432</v>
      </c>
      <c r="R2002" t="str" cm="1">
        <f t="array" ref="R2002:Y2002">_xlfn.XLOOKUP($N2002,'Raw - customers'!$A:$A,'Raw - customers'!$B:$I)</f>
        <v>Otha Skein</v>
      </c>
      <c r="S2002" t="str">
        <v>Genderqueer</v>
      </c>
      <c r="T2002">
        <v>46</v>
      </c>
      <c r="U2002" t="str">
        <v>368 Morrison MeadowApt. 117</v>
      </c>
      <c r="V2002">
        <v>1037</v>
      </c>
      <c r="W2002" t="str">
        <v>East Isla</v>
      </c>
      <c r="X2002" t="str">
        <v>Western Australia</v>
      </c>
      <c r="Y2002" t="str">
        <v>Australia</v>
      </c>
      <c r="Z2002">
        <v>8</v>
      </c>
      <c r="AA2002" s="3" t="str">
        <f t="shared" si="63"/>
        <v>0 to 10</v>
      </c>
      <c r="AP2002" s="6">
        <v>94</v>
      </c>
      <c r="AQ2002" s="6" t="s">
        <v>1377</v>
      </c>
    </row>
    <row r="2003" spans="1:43" x14ac:dyDescent="0.25">
      <c r="A2003">
        <v>2001</v>
      </c>
      <c r="B2003">
        <v>401</v>
      </c>
      <c r="C2003">
        <v>422</v>
      </c>
      <c r="D2003">
        <v>107</v>
      </c>
      <c r="E2003">
        <v>3</v>
      </c>
      <c r="F2003">
        <v>321</v>
      </c>
      <c r="G2003" t="str">
        <f>VLOOKUP($C2003,'Raw-products'!$A$2:$H$1261,MATCH(G$1,'Raw-products'!$A$1:$H$1,0))</f>
        <v>Jacket</v>
      </c>
      <c r="H2003" t="str">
        <f>VLOOKUP($C2003,'Raw-products'!$A$2:$H$1261,MATCH(H$1,'Raw-products'!$A$1:$H$1,0))</f>
        <v>Denim</v>
      </c>
      <c r="I2003" t="str">
        <f>VLOOKUP($C2003,'Raw-products'!$A$2:$H$1261,MATCH(I$1,'Raw-products'!$A$1:$H$1,0))</f>
        <v>M</v>
      </c>
      <c r="J2003" t="str">
        <f>VLOOKUP($C2003,'Raw-products'!$A$2:$H$1261,MATCH(J$1,'Raw-products'!$A$1:$H$1,0))</f>
        <v>red</v>
      </c>
      <c r="K2003">
        <f>VLOOKUP($C2003,'Raw-products'!$A$2:$H$1261,MATCH(K$1,'Raw-products'!$A$1:$H$1,0))</f>
        <v>92</v>
      </c>
      <c r="L2003">
        <f>VLOOKUP($C2003,'Raw-products'!$A$2:$H$1261,MATCH(L$1,'Raw-products'!$A$1:$H$1,0))</f>
        <v>43</v>
      </c>
      <c r="M2003" s="5">
        <f t="shared" si="62"/>
        <v>3956</v>
      </c>
      <c r="N2003" cm="1">
        <f t="array" ref="N2003:Q2003">_xlfn.XLOOKUP($B2003,'Raw -orders'!$A:$A,'Raw -orders'!$B:$E)</f>
        <v>94</v>
      </c>
      <c r="O2003">
        <v>24512</v>
      </c>
      <c r="P2003" s="1">
        <v>44422</v>
      </c>
      <c r="Q2003" s="1">
        <v>44432</v>
      </c>
      <c r="R2003" t="str" cm="1">
        <f t="array" ref="R2003:Y2003">_xlfn.XLOOKUP($N2003,'Raw - customers'!$A:$A,'Raw - customers'!$B:$I)</f>
        <v>Otha Skein</v>
      </c>
      <c r="S2003" t="str">
        <v>Genderqueer</v>
      </c>
      <c r="T2003">
        <v>46</v>
      </c>
      <c r="U2003" t="str">
        <v>368 Morrison MeadowApt. 117</v>
      </c>
      <c r="V2003">
        <v>1037</v>
      </c>
      <c r="W2003" t="str">
        <v>East Isla</v>
      </c>
      <c r="X2003" t="str">
        <v>Western Australia</v>
      </c>
      <c r="Y2003" t="str">
        <v>Australia</v>
      </c>
      <c r="Z2003">
        <v>8</v>
      </c>
      <c r="AA2003" s="3" t="str">
        <f t="shared" si="63"/>
        <v>0 to 10</v>
      </c>
      <c r="AP2003" s="6">
        <v>94</v>
      </c>
      <c r="AQ2003" s="6" t="s">
        <v>1377</v>
      </c>
    </row>
    <row r="2004" spans="1:43" x14ac:dyDescent="0.25">
      <c r="A2004">
        <v>2002</v>
      </c>
      <c r="B2004">
        <v>402</v>
      </c>
      <c r="C2004">
        <v>577</v>
      </c>
      <c r="D2004">
        <v>100</v>
      </c>
      <c r="E2004">
        <v>2</v>
      </c>
      <c r="F2004">
        <v>200</v>
      </c>
      <c r="G2004" t="str">
        <f>VLOOKUP($C2004,'Raw-products'!$A$2:$H$1261,MATCH(G$1,'Raw-products'!$A$1:$H$1,0))</f>
        <v>Jacket</v>
      </c>
      <c r="H2004" t="str">
        <f>VLOOKUP($C2004,'Raw-products'!$A$2:$H$1261,MATCH(H$1,'Raw-products'!$A$1:$H$1,0))</f>
        <v>Bomber</v>
      </c>
      <c r="I2004" t="str">
        <f>VLOOKUP($C2004,'Raw-products'!$A$2:$H$1261,MATCH(I$1,'Raw-products'!$A$1:$H$1,0))</f>
        <v>M</v>
      </c>
      <c r="J2004" t="str">
        <f>VLOOKUP($C2004,'Raw-products'!$A$2:$H$1261,MATCH(J$1,'Raw-products'!$A$1:$H$1,0))</f>
        <v>green</v>
      </c>
      <c r="K2004">
        <f>VLOOKUP($C2004,'Raw-products'!$A$2:$H$1261,MATCH(K$1,'Raw-products'!$A$1:$H$1,0))</f>
        <v>90</v>
      </c>
      <c r="L2004">
        <f>VLOOKUP($C2004,'Raw-products'!$A$2:$H$1261,MATCH(L$1,'Raw-products'!$A$1:$H$1,0))</f>
        <v>61</v>
      </c>
      <c r="M2004" s="5">
        <f t="shared" si="62"/>
        <v>5490</v>
      </c>
      <c r="N2004" cm="1">
        <f t="array" ref="N2004:Q2004">_xlfn.XLOOKUP($B2004,'Raw -orders'!$A:$A,'Raw -orders'!$B:$E)</f>
        <v>537</v>
      </c>
      <c r="O2004">
        <v>26681</v>
      </c>
      <c r="P2004" s="1">
        <v>44264</v>
      </c>
      <c r="Q2004" s="1">
        <v>44290</v>
      </c>
      <c r="R2004" t="str" cm="1">
        <f t="array" ref="R2004:Y2004">_xlfn.XLOOKUP($N2004,'Raw - customers'!$A:$A,'Raw - customers'!$B:$I)</f>
        <v>Beverly Burbridge</v>
      </c>
      <c r="S2004" t="str">
        <v>Non-binary</v>
      </c>
      <c r="T2004">
        <v>45</v>
      </c>
      <c r="U2004" t="str">
        <v>155 Hayes AvenueApt. 699</v>
      </c>
      <c r="V2004">
        <v>7342</v>
      </c>
      <c r="W2004" t="str">
        <v>Krisland</v>
      </c>
      <c r="X2004" t="str">
        <v>Western Australia</v>
      </c>
      <c r="Y2004" t="str">
        <v>Australia</v>
      </c>
      <c r="Z2004">
        <v>3</v>
      </c>
      <c r="AA2004" s="3" t="str">
        <f t="shared" si="63"/>
        <v>20 to 30</v>
      </c>
      <c r="AP2004" s="6">
        <v>537</v>
      </c>
      <c r="AQ2004" s="6" t="s">
        <v>1377</v>
      </c>
    </row>
    <row r="2005" spans="1:43" x14ac:dyDescent="0.25">
      <c r="A2005">
        <v>2003</v>
      </c>
      <c r="B2005">
        <v>403</v>
      </c>
      <c r="C2005">
        <v>807</v>
      </c>
      <c r="D2005">
        <v>117</v>
      </c>
      <c r="E2005">
        <v>1</v>
      </c>
      <c r="F2005">
        <v>117</v>
      </c>
      <c r="G2005" t="str">
        <f>VLOOKUP($C2005,'Raw-products'!$A$2:$H$1261,MATCH(G$1,'Raw-products'!$A$1:$H$1,0))</f>
        <v>Jacket</v>
      </c>
      <c r="H2005" t="str">
        <f>VLOOKUP($C2005,'Raw-products'!$A$2:$H$1261,MATCH(H$1,'Raw-products'!$A$1:$H$1,0))</f>
        <v>Shearling</v>
      </c>
      <c r="I2005" t="str">
        <f>VLOOKUP($C2005,'Raw-products'!$A$2:$H$1261,MATCH(I$1,'Raw-products'!$A$1:$H$1,0))</f>
        <v>M</v>
      </c>
      <c r="J2005" t="str">
        <f>VLOOKUP($C2005,'Raw-products'!$A$2:$H$1261,MATCH(J$1,'Raw-products'!$A$1:$H$1,0))</f>
        <v>red</v>
      </c>
      <c r="K2005">
        <f>VLOOKUP($C2005,'Raw-products'!$A$2:$H$1261,MATCH(K$1,'Raw-products'!$A$1:$H$1,0))</f>
        <v>95</v>
      </c>
      <c r="L2005">
        <f>VLOOKUP($C2005,'Raw-products'!$A$2:$H$1261,MATCH(L$1,'Raw-products'!$A$1:$H$1,0))</f>
        <v>49</v>
      </c>
      <c r="M2005" s="5">
        <f t="shared" si="62"/>
        <v>4655</v>
      </c>
      <c r="N2005" cm="1">
        <f t="array" ref="N2005:Q2005">_xlfn.XLOOKUP($B2005,'Raw -orders'!$A:$A,'Raw -orders'!$B:$E)</f>
        <v>980</v>
      </c>
      <c r="O2005">
        <v>17088</v>
      </c>
      <c r="P2005" s="1">
        <v>44455</v>
      </c>
      <c r="Q2005" s="1">
        <v>44464</v>
      </c>
      <c r="R2005" t="str" cm="1">
        <f t="array" ref="R2005:Y2005">_xlfn.XLOOKUP($N2005,'Raw - customers'!$A:$A,'Raw - customers'!$B:$I)</f>
        <v>Sharleen Langworthy</v>
      </c>
      <c r="S2005" t="str">
        <v>Agender</v>
      </c>
      <c r="T2005">
        <v>35</v>
      </c>
      <c r="U2005" t="str">
        <v>317 Sophia MewsApt. 328</v>
      </c>
      <c r="V2005">
        <v>5926</v>
      </c>
      <c r="W2005" t="str">
        <v>Isaacberg</v>
      </c>
      <c r="X2005" t="str">
        <v>South Australia</v>
      </c>
      <c r="Y2005" t="str">
        <v>Australia</v>
      </c>
      <c r="Z2005">
        <v>9</v>
      </c>
      <c r="AA2005" s="3" t="str">
        <f t="shared" si="63"/>
        <v>0 to 10</v>
      </c>
      <c r="AP2005" s="6">
        <v>980</v>
      </c>
      <c r="AQ2005" s="6" t="s">
        <v>1345</v>
      </c>
    </row>
    <row r="2006" spans="1:43" x14ac:dyDescent="0.25">
      <c r="A2006">
        <v>2004</v>
      </c>
      <c r="B2006">
        <v>403</v>
      </c>
      <c r="C2006">
        <v>405</v>
      </c>
      <c r="D2006">
        <v>119</v>
      </c>
      <c r="E2006">
        <v>3</v>
      </c>
      <c r="F2006">
        <v>357</v>
      </c>
      <c r="G2006" t="str">
        <f>VLOOKUP($C2006,'Raw-products'!$A$2:$H$1261,MATCH(G$1,'Raw-products'!$A$1:$H$1,0))</f>
        <v>Shirt</v>
      </c>
      <c r="H2006" t="str">
        <f>VLOOKUP($C2006,'Raw-products'!$A$2:$H$1261,MATCH(H$1,'Raw-products'!$A$1:$H$1,0))</f>
        <v>Casual Slim Fit</v>
      </c>
      <c r="I2006" t="str">
        <f>VLOOKUP($C2006,'Raw-products'!$A$2:$H$1261,MATCH(I$1,'Raw-products'!$A$1:$H$1,0))</f>
        <v>XS</v>
      </c>
      <c r="J2006" t="str">
        <f>VLOOKUP($C2006,'Raw-products'!$A$2:$H$1261,MATCH(J$1,'Raw-products'!$A$1:$H$1,0))</f>
        <v>blue</v>
      </c>
      <c r="K2006">
        <f>VLOOKUP($C2006,'Raw-products'!$A$2:$H$1261,MATCH(K$1,'Raw-products'!$A$1:$H$1,0))</f>
        <v>113</v>
      </c>
      <c r="L2006">
        <f>VLOOKUP($C2006,'Raw-products'!$A$2:$H$1261,MATCH(L$1,'Raw-products'!$A$1:$H$1,0))</f>
        <v>55</v>
      </c>
      <c r="M2006" s="5">
        <f t="shared" si="62"/>
        <v>6215</v>
      </c>
      <c r="N2006" cm="1">
        <f t="array" ref="N2006:Q2006">_xlfn.XLOOKUP($B2006,'Raw -orders'!$A:$A,'Raw -orders'!$B:$E)</f>
        <v>980</v>
      </c>
      <c r="O2006">
        <v>17088</v>
      </c>
      <c r="P2006" s="1">
        <v>44455</v>
      </c>
      <c r="Q2006" s="1">
        <v>44464</v>
      </c>
      <c r="R2006" t="str" cm="1">
        <f t="array" ref="R2006:Y2006">_xlfn.XLOOKUP($N2006,'Raw - customers'!$A:$A,'Raw - customers'!$B:$I)</f>
        <v>Sharleen Langworthy</v>
      </c>
      <c r="S2006" t="str">
        <v>Agender</v>
      </c>
      <c r="T2006">
        <v>35</v>
      </c>
      <c r="U2006" t="str">
        <v>317 Sophia MewsApt. 328</v>
      </c>
      <c r="V2006">
        <v>5926</v>
      </c>
      <c r="W2006" t="str">
        <v>Isaacberg</v>
      </c>
      <c r="X2006" t="str">
        <v>South Australia</v>
      </c>
      <c r="Y2006" t="str">
        <v>Australia</v>
      </c>
      <c r="Z2006">
        <v>9</v>
      </c>
      <c r="AA2006" s="3" t="str">
        <f t="shared" si="63"/>
        <v>0 to 10</v>
      </c>
      <c r="AP2006" s="6">
        <v>980</v>
      </c>
      <c r="AQ2006" s="6" t="s">
        <v>1345</v>
      </c>
    </row>
    <row r="2007" spans="1:43" x14ac:dyDescent="0.25">
      <c r="A2007">
        <v>2005</v>
      </c>
      <c r="B2007">
        <v>403</v>
      </c>
      <c r="C2007">
        <v>80</v>
      </c>
      <c r="D2007">
        <v>118</v>
      </c>
      <c r="E2007">
        <v>2</v>
      </c>
      <c r="F2007">
        <v>236</v>
      </c>
      <c r="G2007" t="str">
        <f>VLOOKUP($C2007,'Raw-products'!$A$2:$H$1261,MATCH(G$1,'Raw-products'!$A$1:$H$1,0))</f>
        <v>Shirt</v>
      </c>
      <c r="H2007" t="str">
        <f>VLOOKUP($C2007,'Raw-products'!$A$2:$H$1261,MATCH(H$1,'Raw-products'!$A$1:$H$1,0))</f>
        <v>Flannel</v>
      </c>
      <c r="I2007" t="str">
        <f>VLOOKUP($C2007,'Raw-products'!$A$2:$H$1261,MATCH(I$1,'Raw-products'!$A$1:$H$1,0))</f>
        <v>XS</v>
      </c>
      <c r="J2007" t="str">
        <f>VLOOKUP($C2007,'Raw-products'!$A$2:$H$1261,MATCH(J$1,'Raw-products'!$A$1:$H$1,0))</f>
        <v>yellow</v>
      </c>
      <c r="K2007">
        <f>VLOOKUP($C2007,'Raw-products'!$A$2:$H$1261,MATCH(K$1,'Raw-products'!$A$1:$H$1,0))</f>
        <v>96</v>
      </c>
      <c r="L2007">
        <f>VLOOKUP($C2007,'Raw-products'!$A$2:$H$1261,MATCH(L$1,'Raw-products'!$A$1:$H$1,0))</f>
        <v>41</v>
      </c>
      <c r="M2007" s="5">
        <f t="shared" si="62"/>
        <v>3936</v>
      </c>
      <c r="N2007" cm="1">
        <f t="array" ref="N2007:Q2007">_xlfn.XLOOKUP($B2007,'Raw -orders'!$A:$A,'Raw -orders'!$B:$E)</f>
        <v>980</v>
      </c>
      <c r="O2007">
        <v>17088</v>
      </c>
      <c r="P2007" s="1">
        <v>44455</v>
      </c>
      <c r="Q2007" s="1">
        <v>44464</v>
      </c>
      <c r="R2007" t="str" cm="1">
        <f t="array" ref="R2007:Y2007">_xlfn.XLOOKUP($N2007,'Raw - customers'!$A:$A,'Raw - customers'!$B:$I)</f>
        <v>Sharleen Langworthy</v>
      </c>
      <c r="S2007" t="str">
        <v>Agender</v>
      </c>
      <c r="T2007">
        <v>35</v>
      </c>
      <c r="U2007" t="str">
        <v>317 Sophia MewsApt. 328</v>
      </c>
      <c r="V2007">
        <v>5926</v>
      </c>
      <c r="W2007" t="str">
        <v>Isaacberg</v>
      </c>
      <c r="X2007" t="str">
        <v>South Australia</v>
      </c>
      <c r="Y2007" t="str">
        <v>Australia</v>
      </c>
      <c r="Z2007">
        <v>9</v>
      </c>
      <c r="AA2007" s="3" t="str">
        <f t="shared" si="63"/>
        <v>0 to 10</v>
      </c>
      <c r="AP2007" s="6">
        <v>980</v>
      </c>
      <c r="AQ2007" s="6" t="s">
        <v>1345</v>
      </c>
    </row>
    <row r="2008" spans="1:43" x14ac:dyDescent="0.25">
      <c r="A2008">
        <v>2006</v>
      </c>
      <c r="B2008">
        <v>403</v>
      </c>
      <c r="C2008">
        <v>810</v>
      </c>
      <c r="D2008">
        <v>117</v>
      </c>
      <c r="E2008">
        <v>3</v>
      </c>
      <c r="F2008">
        <v>351</v>
      </c>
      <c r="G2008" t="str">
        <f>VLOOKUP($C2008,'Raw-products'!$A$2:$H$1261,MATCH(G$1,'Raw-products'!$A$1:$H$1,0))</f>
        <v>Jacket</v>
      </c>
      <c r="H2008" t="str">
        <f>VLOOKUP($C2008,'Raw-products'!$A$2:$H$1261,MATCH(H$1,'Raw-products'!$A$1:$H$1,0))</f>
        <v>Shearling</v>
      </c>
      <c r="I2008" t="str">
        <f>VLOOKUP($C2008,'Raw-products'!$A$2:$H$1261,MATCH(I$1,'Raw-products'!$A$1:$H$1,0))</f>
        <v>XS</v>
      </c>
      <c r="J2008" t="str">
        <f>VLOOKUP($C2008,'Raw-products'!$A$2:$H$1261,MATCH(J$1,'Raw-products'!$A$1:$H$1,0))</f>
        <v>orange</v>
      </c>
      <c r="K2008">
        <f>VLOOKUP($C2008,'Raw-products'!$A$2:$H$1261,MATCH(K$1,'Raw-products'!$A$1:$H$1,0))</f>
        <v>95</v>
      </c>
      <c r="L2008">
        <f>VLOOKUP($C2008,'Raw-products'!$A$2:$H$1261,MATCH(L$1,'Raw-products'!$A$1:$H$1,0))</f>
        <v>54</v>
      </c>
      <c r="M2008" s="5">
        <f t="shared" si="62"/>
        <v>5130</v>
      </c>
      <c r="N2008" cm="1">
        <f t="array" ref="N2008:Q2008">_xlfn.XLOOKUP($B2008,'Raw -orders'!$A:$A,'Raw -orders'!$B:$E)</f>
        <v>980</v>
      </c>
      <c r="O2008">
        <v>17088</v>
      </c>
      <c r="P2008" s="1">
        <v>44455</v>
      </c>
      <c r="Q2008" s="1">
        <v>44464</v>
      </c>
      <c r="R2008" t="str" cm="1">
        <f t="array" ref="R2008:Y2008">_xlfn.XLOOKUP($N2008,'Raw - customers'!$A:$A,'Raw - customers'!$B:$I)</f>
        <v>Sharleen Langworthy</v>
      </c>
      <c r="S2008" t="str">
        <v>Agender</v>
      </c>
      <c r="T2008">
        <v>35</v>
      </c>
      <c r="U2008" t="str">
        <v>317 Sophia MewsApt. 328</v>
      </c>
      <c r="V2008">
        <v>5926</v>
      </c>
      <c r="W2008" t="str">
        <v>Isaacberg</v>
      </c>
      <c r="X2008" t="str">
        <v>South Australia</v>
      </c>
      <c r="Y2008" t="str">
        <v>Australia</v>
      </c>
      <c r="Z2008">
        <v>9</v>
      </c>
      <c r="AA2008" s="3" t="str">
        <f t="shared" si="63"/>
        <v>0 to 10</v>
      </c>
      <c r="AP2008" s="6">
        <v>980</v>
      </c>
      <c r="AQ2008" s="6" t="s">
        <v>1345</v>
      </c>
    </row>
    <row r="2009" spans="1:43" x14ac:dyDescent="0.25">
      <c r="A2009">
        <v>2007</v>
      </c>
      <c r="B2009">
        <v>404</v>
      </c>
      <c r="C2009">
        <v>1153</v>
      </c>
      <c r="D2009">
        <v>102</v>
      </c>
      <c r="E2009">
        <v>1</v>
      </c>
      <c r="F2009">
        <v>102</v>
      </c>
      <c r="G2009" t="str">
        <f>VLOOKUP($C2009,'Raw-products'!$A$2:$H$1261,MATCH(G$1,'Raw-products'!$A$1:$H$1,0))</f>
        <v>Trousers</v>
      </c>
      <c r="H2009" t="str">
        <f>VLOOKUP($C2009,'Raw-products'!$A$2:$H$1261,MATCH(H$1,'Raw-products'!$A$1:$H$1,0))</f>
        <v>Cargo Pants</v>
      </c>
      <c r="I2009" t="str">
        <f>VLOOKUP($C2009,'Raw-products'!$A$2:$H$1261,MATCH(I$1,'Raw-products'!$A$1:$H$1,0))</f>
        <v>L</v>
      </c>
      <c r="J2009" t="str">
        <f>VLOOKUP($C2009,'Raw-products'!$A$2:$H$1261,MATCH(J$1,'Raw-products'!$A$1:$H$1,0))</f>
        <v>violet</v>
      </c>
      <c r="K2009">
        <f>VLOOKUP($C2009,'Raw-products'!$A$2:$H$1261,MATCH(K$1,'Raw-products'!$A$1:$H$1,0))</f>
        <v>106</v>
      </c>
      <c r="L2009">
        <f>VLOOKUP($C2009,'Raw-products'!$A$2:$H$1261,MATCH(L$1,'Raw-products'!$A$1:$H$1,0))</f>
        <v>74</v>
      </c>
      <c r="M2009" s="5">
        <f t="shared" si="62"/>
        <v>7844</v>
      </c>
      <c r="N2009" cm="1">
        <f t="array" ref="N2009:Q2009">_xlfn.XLOOKUP($B2009,'Raw -orders'!$A:$A,'Raw -orders'!$B:$E)</f>
        <v>998</v>
      </c>
      <c r="O2009">
        <v>45215</v>
      </c>
      <c r="P2009" s="1">
        <v>44258</v>
      </c>
      <c r="Q2009" s="1">
        <v>44264</v>
      </c>
      <c r="R2009" t="str" cm="1">
        <f t="array" ref="R2009:Y2009">_xlfn.XLOOKUP($N2009,'Raw - customers'!$A:$A,'Raw - customers'!$B:$I)</f>
        <v>Rebecka Fabler</v>
      </c>
      <c r="S2009" t="str">
        <v>Polygender</v>
      </c>
      <c r="T2009">
        <v>32</v>
      </c>
      <c r="U2009" t="str">
        <v>72 Annabelle PassApt. 446</v>
      </c>
      <c r="V2009">
        <v>52</v>
      </c>
      <c r="W2009" t="str">
        <v>Kohlerberg</v>
      </c>
      <c r="X2009" t="str">
        <v>Queensland</v>
      </c>
      <c r="Y2009" t="str">
        <v>Australia</v>
      </c>
      <c r="Z2009">
        <v>3</v>
      </c>
      <c r="AA2009" s="3" t="str">
        <f t="shared" si="63"/>
        <v>0 to 10</v>
      </c>
      <c r="AP2009" s="6">
        <v>998</v>
      </c>
      <c r="AQ2009" s="6" t="s">
        <v>1355</v>
      </c>
    </row>
    <row r="2010" spans="1:43" x14ac:dyDescent="0.25">
      <c r="A2010">
        <v>2008</v>
      </c>
      <c r="B2010">
        <v>404</v>
      </c>
      <c r="C2010">
        <v>4</v>
      </c>
      <c r="D2010">
        <v>96</v>
      </c>
      <c r="E2010">
        <v>1</v>
      </c>
      <c r="F2010">
        <v>96</v>
      </c>
      <c r="G2010" t="str">
        <f>VLOOKUP($C2010,'Raw-products'!$A$2:$H$1261,MATCH(G$1,'Raw-products'!$A$1:$H$1,0))</f>
        <v>Shirt</v>
      </c>
      <c r="H2010" t="str">
        <f>VLOOKUP($C2010,'Raw-products'!$A$2:$H$1261,MATCH(H$1,'Raw-products'!$A$1:$H$1,0))</f>
        <v>Oxford Cloth</v>
      </c>
      <c r="I2010" t="str">
        <f>VLOOKUP($C2010,'Raw-products'!$A$2:$H$1261,MATCH(I$1,'Raw-products'!$A$1:$H$1,0))</f>
        <v>XL</v>
      </c>
      <c r="J2010" t="str">
        <f>VLOOKUP($C2010,'Raw-products'!$A$2:$H$1261,MATCH(J$1,'Raw-products'!$A$1:$H$1,0))</f>
        <v>red</v>
      </c>
      <c r="K2010">
        <f>VLOOKUP($C2010,'Raw-products'!$A$2:$H$1261,MATCH(K$1,'Raw-products'!$A$1:$H$1,0))</f>
        <v>114</v>
      </c>
      <c r="L2010">
        <f>VLOOKUP($C2010,'Raw-products'!$A$2:$H$1261,MATCH(L$1,'Raw-products'!$A$1:$H$1,0))</f>
        <v>47</v>
      </c>
      <c r="M2010" s="5">
        <f t="shared" si="62"/>
        <v>5358</v>
      </c>
      <c r="N2010" cm="1">
        <f t="array" ref="N2010:Q2010">_xlfn.XLOOKUP($B2010,'Raw -orders'!$A:$A,'Raw -orders'!$B:$E)</f>
        <v>998</v>
      </c>
      <c r="O2010">
        <v>45215</v>
      </c>
      <c r="P2010" s="1">
        <v>44258</v>
      </c>
      <c r="Q2010" s="1">
        <v>44264</v>
      </c>
      <c r="R2010" t="str" cm="1">
        <f t="array" ref="R2010:Y2010">_xlfn.XLOOKUP($N2010,'Raw - customers'!$A:$A,'Raw - customers'!$B:$I)</f>
        <v>Rebecka Fabler</v>
      </c>
      <c r="S2010" t="str">
        <v>Polygender</v>
      </c>
      <c r="T2010">
        <v>32</v>
      </c>
      <c r="U2010" t="str">
        <v>72 Annabelle PassApt. 446</v>
      </c>
      <c r="V2010">
        <v>52</v>
      </c>
      <c r="W2010" t="str">
        <v>Kohlerberg</v>
      </c>
      <c r="X2010" t="str">
        <v>Queensland</v>
      </c>
      <c r="Y2010" t="str">
        <v>Australia</v>
      </c>
      <c r="Z2010">
        <v>3</v>
      </c>
      <c r="AA2010" s="3" t="str">
        <f t="shared" si="63"/>
        <v>0 to 10</v>
      </c>
      <c r="AP2010" s="6">
        <v>998</v>
      </c>
      <c r="AQ2010" s="6" t="s">
        <v>1355</v>
      </c>
    </row>
    <row r="2011" spans="1:43" x14ac:dyDescent="0.25">
      <c r="A2011">
        <v>2009</v>
      </c>
      <c r="B2011">
        <v>405</v>
      </c>
      <c r="C2011">
        <v>317</v>
      </c>
      <c r="D2011">
        <v>109</v>
      </c>
      <c r="E2011">
        <v>3</v>
      </c>
      <c r="F2011">
        <v>327</v>
      </c>
      <c r="G2011" t="str">
        <f>VLOOKUP($C2011,'Raw-products'!$A$2:$H$1261,MATCH(G$1,'Raw-products'!$A$1:$H$1,0))</f>
        <v>Shirt</v>
      </c>
      <c r="H2011" t="str">
        <f>VLOOKUP($C2011,'Raw-products'!$A$2:$H$1261,MATCH(H$1,'Raw-products'!$A$1:$H$1,0))</f>
        <v>Mandarin Collar</v>
      </c>
      <c r="I2011" t="str">
        <f>VLOOKUP($C2011,'Raw-products'!$A$2:$H$1261,MATCH(I$1,'Raw-products'!$A$1:$H$1,0))</f>
        <v>M</v>
      </c>
      <c r="J2011" t="str">
        <f>VLOOKUP($C2011,'Raw-products'!$A$2:$H$1261,MATCH(J$1,'Raw-products'!$A$1:$H$1,0))</f>
        <v>red</v>
      </c>
      <c r="K2011">
        <f>VLOOKUP($C2011,'Raw-products'!$A$2:$H$1261,MATCH(K$1,'Raw-products'!$A$1:$H$1,0))</f>
        <v>108</v>
      </c>
      <c r="L2011">
        <f>VLOOKUP($C2011,'Raw-products'!$A$2:$H$1261,MATCH(L$1,'Raw-products'!$A$1:$H$1,0))</f>
        <v>60</v>
      </c>
      <c r="M2011" s="5">
        <f t="shared" si="62"/>
        <v>6480</v>
      </c>
      <c r="N2011" cm="1">
        <f t="array" ref="N2011:Q2011">_xlfn.XLOOKUP($B2011,'Raw -orders'!$A:$A,'Raw -orders'!$B:$E)</f>
        <v>493</v>
      </c>
      <c r="O2011">
        <v>51471</v>
      </c>
      <c r="P2011" s="1">
        <v>44417</v>
      </c>
      <c r="Q2011" s="1">
        <v>44420</v>
      </c>
      <c r="R2011" t="str" cm="1">
        <f t="array" ref="R2011:Y2011">_xlfn.XLOOKUP($N2011,'Raw - customers'!$A:$A,'Raw - customers'!$B:$I)</f>
        <v>Andrew Renn</v>
      </c>
      <c r="S2011" t="str">
        <v>Bigender</v>
      </c>
      <c r="T2011">
        <v>63</v>
      </c>
      <c r="U2011" t="str">
        <v>761 Mckenzie BoulevardSuite 489</v>
      </c>
      <c r="V2011">
        <v>1696</v>
      </c>
      <c r="W2011" t="str">
        <v>Port Natalie</v>
      </c>
      <c r="X2011" t="str">
        <v>Victoria</v>
      </c>
      <c r="Y2011" t="str">
        <v>Australia</v>
      </c>
      <c r="Z2011">
        <v>8</v>
      </c>
      <c r="AA2011" s="3" t="str">
        <f t="shared" si="63"/>
        <v>0 to 10</v>
      </c>
      <c r="AP2011" s="6">
        <v>493</v>
      </c>
      <c r="AQ2011" s="6" t="s">
        <v>1396</v>
      </c>
    </row>
    <row r="2012" spans="1:43" x14ac:dyDescent="0.25">
      <c r="A2012">
        <v>2010</v>
      </c>
      <c r="B2012">
        <v>405</v>
      </c>
      <c r="C2012">
        <v>66</v>
      </c>
      <c r="D2012">
        <v>104</v>
      </c>
      <c r="E2012">
        <v>3</v>
      </c>
      <c r="F2012">
        <v>312</v>
      </c>
      <c r="G2012" t="str">
        <f>VLOOKUP($C2012,'Raw-products'!$A$2:$H$1261,MATCH(G$1,'Raw-products'!$A$1:$H$1,0))</f>
        <v>Shirt</v>
      </c>
      <c r="H2012" t="str">
        <f>VLOOKUP($C2012,'Raw-products'!$A$2:$H$1261,MATCH(H$1,'Raw-products'!$A$1:$H$1,0))</f>
        <v>Dress</v>
      </c>
      <c r="I2012" t="str">
        <f>VLOOKUP($C2012,'Raw-products'!$A$2:$H$1261,MATCH(I$1,'Raw-products'!$A$1:$H$1,0))</f>
        <v>S</v>
      </c>
      <c r="J2012" t="str">
        <f>VLOOKUP($C2012,'Raw-products'!$A$2:$H$1261,MATCH(J$1,'Raw-products'!$A$1:$H$1,0))</f>
        <v>violet</v>
      </c>
      <c r="K2012">
        <f>VLOOKUP($C2012,'Raw-products'!$A$2:$H$1261,MATCH(K$1,'Raw-products'!$A$1:$H$1,0))</f>
        <v>119</v>
      </c>
      <c r="L2012">
        <f>VLOOKUP($C2012,'Raw-products'!$A$2:$H$1261,MATCH(L$1,'Raw-products'!$A$1:$H$1,0))</f>
        <v>69</v>
      </c>
      <c r="M2012" s="5">
        <f t="shared" si="62"/>
        <v>8211</v>
      </c>
      <c r="N2012" cm="1">
        <f t="array" ref="N2012:Q2012">_xlfn.XLOOKUP($B2012,'Raw -orders'!$A:$A,'Raw -orders'!$B:$E)</f>
        <v>493</v>
      </c>
      <c r="O2012">
        <v>51471</v>
      </c>
      <c r="P2012" s="1">
        <v>44417</v>
      </c>
      <c r="Q2012" s="1">
        <v>44420</v>
      </c>
      <c r="R2012" t="str" cm="1">
        <f t="array" ref="R2012:Y2012">_xlfn.XLOOKUP($N2012,'Raw - customers'!$A:$A,'Raw - customers'!$B:$I)</f>
        <v>Andrew Renn</v>
      </c>
      <c r="S2012" t="str">
        <v>Bigender</v>
      </c>
      <c r="T2012">
        <v>63</v>
      </c>
      <c r="U2012" t="str">
        <v>761 Mckenzie BoulevardSuite 489</v>
      </c>
      <c r="V2012">
        <v>1696</v>
      </c>
      <c r="W2012" t="str">
        <v>Port Natalie</v>
      </c>
      <c r="X2012" t="str">
        <v>Victoria</v>
      </c>
      <c r="Y2012" t="str">
        <v>Australia</v>
      </c>
      <c r="Z2012">
        <v>8</v>
      </c>
      <c r="AA2012" s="3" t="str">
        <f t="shared" si="63"/>
        <v>0 to 10</v>
      </c>
      <c r="AP2012" s="6">
        <v>493</v>
      </c>
      <c r="AQ2012" s="6" t="s">
        <v>1396</v>
      </c>
    </row>
    <row r="2013" spans="1:43" x14ac:dyDescent="0.25">
      <c r="A2013">
        <v>2011</v>
      </c>
      <c r="B2013">
        <v>405</v>
      </c>
      <c r="C2013">
        <v>932</v>
      </c>
      <c r="D2013">
        <v>96</v>
      </c>
      <c r="E2013">
        <v>2</v>
      </c>
      <c r="F2013">
        <v>192</v>
      </c>
      <c r="G2013" t="str">
        <f>VLOOKUP($C2013,'Raw-products'!$A$2:$H$1261,MATCH(G$1,'Raw-products'!$A$1:$H$1,0))</f>
        <v>Trousers</v>
      </c>
      <c r="H2013" t="str">
        <f>VLOOKUP($C2013,'Raw-products'!$A$2:$H$1261,MATCH(H$1,'Raw-products'!$A$1:$H$1,0))</f>
        <v>Drawstring</v>
      </c>
      <c r="I2013" t="str">
        <f>VLOOKUP($C2013,'Raw-products'!$A$2:$H$1261,MATCH(I$1,'Raw-products'!$A$1:$H$1,0))</f>
        <v>M</v>
      </c>
      <c r="J2013" t="str">
        <f>VLOOKUP($C2013,'Raw-products'!$A$2:$H$1261,MATCH(J$1,'Raw-products'!$A$1:$H$1,0))</f>
        <v>blue</v>
      </c>
      <c r="K2013">
        <f>VLOOKUP($C2013,'Raw-products'!$A$2:$H$1261,MATCH(K$1,'Raw-products'!$A$1:$H$1,0))</f>
        <v>104</v>
      </c>
      <c r="L2013">
        <f>VLOOKUP($C2013,'Raw-products'!$A$2:$H$1261,MATCH(L$1,'Raw-products'!$A$1:$H$1,0))</f>
        <v>41</v>
      </c>
      <c r="M2013" s="5">
        <f t="shared" si="62"/>
        <v>4264</v>
      </c>
      <c r="N2013" cm="1">
        <f t="array" ref="N2013:Q2013">_xlfn.XLOOKUP($B2013,'Raw -orders'!$A:$A,'Raw -orders'!$B:$E)</f>
        <v>493</v>
      </c>
      <c r="O2013">
        <v>51471</v>
      </c>
      <c r="P2013" s="1">
        <v>44417</v>
      </c>
      <c r="Q2013" s="1">
        <v>44420</v>
      </c>
      <c r="R2013" t="str" cm="1">
        <f t="array" ref="R2013:Y2013">_xlfn.XLOOKUP($N2013,'Raw - customers'!$A:$A,'Raw - customers'!$B:$I)</f>
        <v>Andrew Renn</v>
      </c>
      <c r="S2013" t="str">
        <v>Bigender</v>
      </c>
      <c r="T2013">
        <v>63</v>
      </c>
      <c r="U2013" t="str">
        <v>761 Mckenzie BoulevardSuite 489</v>
      </c>
      <c r="V2013">
        <v>1696</v>
      </c>
      <c r="W2013" t="str">
        <v>Port Natalie</v>
      </c>
      <c r="X2013" t="str">
        <v>Victoria</v>
      </c>
      <c r="Y2013" t="str">
        <v>Australia</v>
      </c>
      <c r="Z2013">
        <v>8</v>
      </c>
      <c r="AA2013" s="3" t="str">
        <f t="shared" si="63"/>
        <v>0 to 10</v>
      </c>
      <c r="AP2013" s="6">
        <v>493</v>
      </c>
      <c r="AQ2013" s="6" t="s">
        <v>1396</v>
      </c>
    </row>
    <row r="2014" spans="1:43" x14ac:dyDescent="0.25">
      <c r="A2014">
        <v>2012</v>
      </c>
      <c r="B2014">
        <v>406</v>
      </c>
      <c r="C2014">
        <v>838</v>
      </c>
      <c r="D2014">
        <v>117</v>
      </c>
      <c r="E2014">
        <v>3</v>
      </c>
      <c r="F2014">
        <v>351</v>
      </c>
      <c r="G2014" t="str">
        <f>VLOOKUP($C2014,'Raw-products'!$A$2:$H$1261,MATCH(G$1,'Raw-products'!$A$1:$H$1,0))</f>
        <v>Jacket</v>
      </c>
      <c r="H2014" t="str">
        <f>VLOOKUP($C2014,'Raw-products'!$A$2:$H$1261,MATCH(H$1,'Raw-products'!$A$1:$H$1,0))</f>
        <v>Shearling</v>
      </c>
      <c r="I2014" t="str">
        <f>VLOOKUP($C2014,'Raw-products'!$A$2:$H$1261,MATCH(I$1,'Raw-products'!$A$1:$H$1,0))</f>
        <v>L</v>
      </c>
      <c r="J2014" t="str">
        <f>VLOOKUP($C2014,'Raw-products'!$A$2:$H$1261,MATCH(J$1,'Raw-products'!$A$1:$H$1,0))</f>
        <v>violet</v>
      </c>
      <c r="K2014">
        <f>VLOOKUP($C2014,'Raw-products'!$A$2:$H$1261,MATCH(K$1,'Raw-products'!$A$1:$H$1,0))</f>
        <v>95</v>
      </c>
      <c r="L2014">
        <f>VLOOKUP($C2014,'Raw-products'!$A$2:$H$1261,MATCH(L$1,'Raw-products'!$A$1:$H$1,0))</f>
        <v>61</v>
      </c>
      <c r="M2014" s="5">
        <f t="shared" si="62"/>
        <v>5795</v>
      </c>
      <c r="N2014" cm="1">
        <f t="array" ref="N2014:Q2014">_xlfn.XLOOKUP($B2014,'Raw -orders'!$A:$A,'Raw -orders'!$B:$E)</f>
        <v>892</v>
      </c>
      <c r="O2014">
        <v>35512</v>
      </c>
      <c r="P2014" s="1">
        <v>44402</v>
      </c>
      <c r="Q2014" s="1">
        <v>44426</v>
      </c>
      <c r="R2014" t="str" cm="1">
        <f t="array" ref="R2014:Y2014">_xlfn.XLOOKUP($N2014,'Raw - customers'!$A:$A,'Raw - customers'!$B:$I)</f>
        <v>Jania Sailes</v>
      </c>
      <c r="S2014" t="str">
        <v>Non-binary</v>
      </c>
      <c r="T2014">
        <v>44</v>
      </c>
      <c r="U2014" t="str">
        <v>251 Graham KnollSuite 970</v>
      </c>
      <c r="V2014">
        <v>6702</v>
      </c>
      <c r="W2014" t="str">
        <v>West Annaton</v>
      </c>
      <c r="X2014" t="str">
        <v>Australian Capital Territory</v>
      </c>
      <c r="Y2014" t="str">
        <v>Australia</v>
      </c>
      <c r="Z2014">
        <v>7</v>
      </c>
      <c r="AA2014" s="3" t="str">
        <f t="shared" si="63"/>
        <v>20 to 30</v>
      </c>
      <c r="AP2014" s="6">
        <v>892</v>
      </c>
      <c r="AQ2014" s="6" t="s">
        <v>1350</v>
      </c>
    </row>
    <row r="2015" spans="1:43" x14ac:dyDescent="0.25">
      <c r="A2015">
        <v>2013</v>
      </c>
      <c r="B2015">
        <v>406</v>
      </c>
      <c r="C2015">
        <v>1258</v>
      </c>
      <c r="D2015">
        <v>112</v>
      </c>
      <c r="E2015">
        <v>3</v>
      </c>
      <c r="F2015">
        <v>336</v>
      </c>
      <c r="G2015" t="str">
        <f>VLOOKUP($C2015,'Raw-products'!$A$2:$H$1261,MATCH(G$1,'Raw-products'!$A$1:$H$1,0))</f>
        <v>Trousers</v>
      </c>
      <c r="H2015" t="str">
        <f>VLOOKUP($C2015,'Raw-products'!$A$2:$H$1261,MATCH(H$1,'Raw-products'!$A$1:$H$1,0))</f>
        <v>Tracksuit Bottoms</v>
      </c>
      <c r="I2015" t="str">
        <f>VLOOKUP($C2015,'Raw-products'!$A$2:$H$1261,MATCH(I$1,'Raw-products'!$A$1:$H$1,0))</f>
        <v>L</v>
      </c>
      <c r="J2015" t="str">
        <f>VLOOKUP($C2015,'Raw-products'!$A$2:$H$1261,MATCH(J$1,'Raw-products'!$A$1:$H$1,0))</f>
        <v>violet</v>
      </c>
      <c r="K2015">
        <f>VLOOKUP($C2015,'Raw-products'!$A$2:$H$1261,MATCH(K$1,'Raw-products'!$A$1:$H$1,0))</f>
        <v>91</v>
      </c>
      <c r="L2015">
        <f>VLOOKUP($C2015,'Raw-products'!$A$2:$H$1261,MATCH(L$1,'Raw-products'!$A$1:$H$1,0))</f>
        <v>45</v>
      </c>
      <c r="M2015" s="5">
        <f t="shared" si="62"/>
        <v>4095</v>
      </c>
      <c r="N2015" cm="1">
        <f t="array" ref="N2015:Q2015">_xlfn.XLOOKUP($B2015,'Raw -orders'!$A:$A,'Raw -orders'!$B:$E)</f>
        <v>892</v>
      </c>
      <c r="O2015">
        <v>35512</v>
      </c>
      <c r="P2015" s="1">
        <v>44402</v>
      </c>
      <c r="Q2015" s="1">
        <v>44426</v>
      </c>
      <c r="R2015" t="str" cm="1">
        <f t="array" ref="R2015:Y2015">_xlfn.XLOOKUP($N2015,'Raw - customers'!$A:$A,'Raw - customers'!$B:$I)</f>
        <v>Jania Sailes</v>
      </c>
      <c r="S2015" t="str">
        <v>Non-binary</v>
      </c>
      <c r="T2015">
        <v>44</v>
      </c>
      <c r="U2015" t="str">
        <v>251 Graham KnollSuite 970</v>
      </c>
      <c r="V2015">
        <v>6702</v>
      </c>
      <c r="W2015" t="str">
        <v>West Annaton</v>
      </c>
      <c r="X2015" t="str">
        <v>Australian Capital Territory</v>
      </c>
      <c r="Y2015" t="str">
        <v>Australia</v>
      </c>
      <c r="Z2015">
        <v>7</v>
      </c>
      <c r="AA2015" s="3" t="str">
        <f t="shared" si="63"/>
        <v>20 to 30</v>
      </c>
      <c r="AP2015" s="6">
        <v>892</v>
      </c>
      <c r="AQ2015" s="6" t="s">
        <v>1350</v>
      </c>
    </row>
    <row r="2016" spans="1:43" x14ac:dyDescent="0.25">
      <c r="A2016">
        <v>2014</v>
      </c>
      <c r="B2016">
        <v>406</v>
      </c>
      <c r="C2016">
        <v>26</v>
      </c>
      <c r="D2016">
        <v>96</v>
      </c>
      <c r="E2016">
        <v>1</v>
      </c>
      <c r="F2016">
        <v>96</v>
      </c>
      <c r="G2016" t="str">
        <f>VLOOKUP($C2016,'Raw-products'!$A$2:$H$1261,MATCH(G$1,'Raw-products'!$A$1:$H$1,0))</f>
        <v>Shirt</v>
      </c>
      <c r="H2016" t="str">
        <f>VLOOKUP($C2016,'Raw-products'!$A$2:$H$1261,MATCH(H$1,'Raw-products'!$A$1:$H$1,0))</f>
        <v>Oxford Cloth</v>
      </c>
      <c r="I2016" t="str">
        <f>VLOOKUP($C2016,'Raw-products'!$A$2:$H$1261,MATCH(I$1,'Raw-products'!$A$1:$H$1,0))</f>
        <v>S</v>
      </c>
      <c r="J2016" t="str">
        <f>VLOOKUP($C2016,'Raw-products'!$A$2:$H$1261,MATCH(J$1,'Raw-products'!$A$1:$H$1,0))</f>
        <v>indigo</v>
      </c>
      <c r="K2016">
        <f>VLOOKUP($C2016,'Raw-products'!$A$2:$H$1261,MATCH(K$1,'Raw-products'!$A$1:$H$1,0))</f>
        <v>114</v>
      </c>
      <c r="L2016">
        <f>VLOOKUP($C2016,'Raw-products'!$A$2:$H$1261,MATCH(L$1,'Raw-products'!$A$1:$H$1,0))</f>
        <v>59</v>
      </c>
      <c r="M2016" s="5">
        <f t="shared" si="62"/>
        <v>6726</v>
      </c>
      <c r="N2016" cm="1">
        <f t="array" ref="N2016:Q2016">_xlfn.XLOOKUP($B2016,'Raw -orders'!$A:$A,'Raw -orders'!$B:$E)</f>
        <v>892</v>
      </c>
      <c r="O2016">
        <v>35512</v>
      </c>
      <c r="P2016" s="1">
        <v>44402</v>
      </c>
      <c r="Q2016" s="1">
        <v>44426</v>
      </c>
      <c r="R2016" t="str" cm="1">
        <f t="array" ref="R2016:Y2016">_xlfn.XLOOKUP($N2016,'Raw - customers'!$A:$A,'Raw - customers'!$B:$I)</f>
        <v>Jania Sailes</v>
      </c>
      <c r="S2016" t="str">
        <v>Non-binary</v>
      </c>
      <c r="T2016">
        <v>44</v>
      </c>
      <c r="U2016" t="str">
        <v>251 Graham KnollSuite 970</v>
      </c>
      <c r="V2016">
        <v>6702</v>
      </c>
      <c r="W2016" t="str">
        <v>West Annaton</v>
      </c>
      <c r="X2016" t="str">
        <v>Australian Capital Territory</v>
      </c>
      <c r="Y2016" t="str">
        <v>Australia</v>
      </c>
      <c r="Z2016">
        <v>7</v>
      </c>
      <c r="AA2016" s="3" t="str">
        <f t="shared" si="63"/>
        <v>20 to 30</v>
      </c>
      <c r="AP2016" s="6">
        <v>892</v>
      </c>
      <c r="AQ2016" s="6" t="s">
        <v>1350</v>
      </c>
    </row>
    <row r="2017" spans="1:43" x14ac:dyDescent="0.25">
      <c r="A2017">
        <v>2015</v>
      </c>
      <c r="B2017">
        <v>406</v>
      </c>
      <c r="C2017">
        <v>121</v>
      </c>
      <c r="D2017">
        <v>92</v>
      </c>
      <c r="E2017">
        <v>1</v>
      </c>
      <c r="F2017">
        <v>92</v>
      </c>
      <c r="G2017" t="str">
        <f>VLOOKUP($C2017,'Raw-products'!$A$2:$H$1261,MATCH(G$1,'Raw-products'!$A$1:$H$1,0))</f>
        <v>Shirt</v>
      </c>
      <c r="H2017" t="str">
        <f>VLOOKUP($C2017,'Raw-products'!$A$2:$H$1261,MATCH(H$1,'Raw-products'!$A$1:$H$1,0))</f>
        <v>Denim</v>
      </c>
      <c r="I2017" t="str">
        <f>VLOOKUP($C2017,'Raw-products'!$A$2:$H$1261,MATCH(I$1,'Raw-products'!$A$1:$H$1,0))</f>
        <v>S</v>
      </c>
      <c r="J2017" t="str">
        <f>VLOOKUP($C2017,'Raw-products'!$A$2:$H$1261,MATCH(J$1,'Raw-products'!$A$1:$H$1,0))</f>
        <v>green</v>
      </c>
      <c r="K2017">
        <f>VLOOKUP($C2017,'Raw-products'!$A$2:$H$1261,MATCH(K$1,'Raw-products'!$A$1:$H$1,0))</f>
        <v>115</v>
      </c>
      <c r="L2017">
        <f>VLOOKUP($C2017,'Raw-products'!$A$2:$H$1261,MATCH(L$1,'Raw-products'!$A$1:$H$1,0))</f>
        <v>49</v>
      </c>
      <c r="M2017" s="5">
        <f t="shared" si="62"/>
        <v>5635</v>
      </c>
      <c r="N2017" cm="1">
        <f t="array" ref="N2017:Q2017">_xlfn.XLOOKUP($B2017,'Raw -orders'!$A:$A,'Raw -orders'!$B:$E)</f>
        <v>892</v>
      </c>
      <c r="O2017">
        <v>35512</v>
      </c>
      <c r="P2017" s="1">
        <v>44402</v>
      </c>
      <c r="Q2017" s="1">
        <v>44426</v>
      </c>
      <c r="R2017" t="str" cm="1">
        <f t="array" ref="R2017:Y2017">_xlfn.XLOOKUP($N2017,'Raw - customers'!$A:$A,'Raw - customers'!$B:$I)</f>
        <v>Jania Sailes</v>
      </c>
      <c r="S2017" t="str">
        <v>Non-binary</v>
      </c>
      <c r="T2017">
        <v>44</v>
      </c>
      <c r="U2017" t="str">
        <v>251 Graham KnollSuite 970</v>
      </c>
      <c r="V2017">
        <v>6702</v>
      </c>
      <c r="W2017" t="str">
        <v>West Annaton</v>
      </c>
      <c r="X2017" t="str">
        <v>Australian Capital Territory</v>
      </c>
      <c r="Y2017" t="str">
        <v>Australia</v>
      </c>
      <c r="Z2017">
        <v>7</v>
      </c>
      <c r="AA2017" s="3" t="str">
        <f t="shared" si="63"/>
        <v>20 to 30</v>
      </c>
      <c r="AP2017" s="6">
        <v>892</v>
      </c>
      <c r="AQ2017" s="6" t="s">
        <v>1350</v>
      </c>
    </row>
    <row r="2018" spans="1:43" x14ac:dyDescent="0.25">
      <c r="A2018">
        <v>2016</v>
      </c>
      <c r="B2018">
        <v>406</v>
      </c>
      <c r="C2018">
        <v>92</v>
      </c>
      <c r="D2018">
        <v>118</v>
      </c>
      <c r="E2018">
        <v>3</v>
      </c>
      <c r="F2018">
        <v>354</v>
      </c>
      <c r="G2018" t="str">
        <f>VLOOKUP($C2018,'Raw-products'!$A$2:$H$1261,MATCH(G$1,'Raw-products'!$A$1:$H$1,0))</f>
        <v>Shirt</v>
      </c>
      <c r="H2018" t="str">
        <f>VLOOKUP($C2018,'Raw-products'!$A$2:$H$1261,MATCH(H$1,'Raw-products'!$A$1:$H$1,0))</f>
        <v>Flannel</v>
      </c>
      <c r="I2018" t="str">
        <f>VLOOKUP($C2018,'Raw-products'!$A$2:$H$1261,MATCH(I$1,'Raw-products'!$A$1:$H$1,0))</f>
        <v>M</v>
      </c>
      <c r="J2018" t="str">
        <f>VLOOKUP($C2018,'Raw-products'!$A$2:$H$1261,MATCH(J$1,'Raw-products'!$A$1:$H$1,0))</f>
        <v>blue</v>
      </c>
      <c r="K2018">
        <f>VLOOKUP($C2018,'Raw-products'!$A$2:$H$1261,MATCH(K$1,'Raw-products'!$A$1:$H$1,0))</f>
        <v>96</v>
      </c>
      <c r="L2018">
        <f>VLOOKUP($C2018,'Raw-products'!$A$2:$H$1261,MATCH(L$1,'Raw-products'!$A$1:$H$1,0))</f>
        <v>73</v>
      </c>
      <c r="M2018" s="5">
        <f t="shared" si="62"/>
        <v>7008</v>
      </c>
      <c r="N2018" cm="1">
        <f t="array" ref="N2018:Q2018">_xlfn.XLOOKUP($B2018,'Raw -orders'!$A:$A,'Raw -orders'!$B:$E)</f>
        <v>892</v>
      </c>
      <c r="O2018">
        <v>35512</v>
      </c>
      <c r="P2018" s="1">
        <v>44402</v>
      </c>
      <c r="Q2018" s="1">
        <v>44426</v>
      </c>
      <c r="R2018" t="str" cm="1">
        <f t="array" ref="R2018:Y2018">_xlfn.XLOOKUP($N2018,'Raw - customers'!$A:$A,'Raw - customers'!$B:$I)</f>
        <v>Jania Sailes</v>
      </c>
      <c r="S2018" t="str">
        <v>Non-binary</v>
      </c>
      <c r="T2018">
        <v>44</v>
      </c>
      <c r="U2018" t="str">
        <v>251 Graham KnollSuite 970</v>
      </c>
      <c r="V2018">
        <v>6702</v>
      </c>
      <c r="W2018" t="str">
        <v>West Annaton</v>
      </c>
      <c r="X2018" t="str">
        <v>Australian Capital Territory</v>
      </c>
      <c r="Y2018" t="str">
        <v>Australia</v>
      </c>
      <c r="Z2018">
        <v>7</v>
      </c>
      <c r="AA2018" s="3" t="str">
        <f t="shared" si="63"/>
        <v>20 to 30</v>
      </c>
      <c r="AP2018" s="6">
        <v>892</v>
      </c>
      <c r="AQ2018" s="6" t="s">
        <v>1350</v>
      </c>
    </row>
    <row r="2019" spans="1:43" x14ac:dyDescent="0.25">
      <c r="A2019">
        <v>2017</v>
      </c>
      <c r="B2019">
        <v>406</v>
      </c>
      <c r="C2019">
        <v>1184</v>
      </c>
      <c r="D2019">
        <v>99</v>
      </c>
      <c r="E2019">
        <v>2</v>
      </c>
      <c r="F2019">
        <v>198</v>
      </c>
      <c r="G2019" t="str">
        <f>VLOOKUP($C2019,'Raw-products'!$A$2:$H$1261,MATCH(G$1,'Raw-products'!$A$1:$H$1,0))</f>
        <v>Trousers</v>
      </c>
      <c r="H2019" t="str">
        <f>VLOOKUP($C2019,'Raw-products'!$A$2:$H$1261,MATCH(H$1,'Raw-products'!$A$1:$H$1,0))</f>
        <v>High-Waisted</v>
      </c>
      <c r="I2019" t="str">
        <f>VLOOKUP($C2019,'Raw-products'!$A$2:$H$1261,MATCH(I$1,'Raw-products'!$A$1:$H$1,0))</f>
        <v>XL</v>
      </c>
      <c r="J2019" t="str">
        <f>VLOOKUP($C2019,'Raw-products'!$A$2:$H$1261,MATCH(J$1,'Raw-products'!$A$1:$H$1,0))</f>
        <v>indigo</v>
      </c>
      <c r="K2019">
        <f>VLOOKUP($C2019,'Raw-products'!$A$2:$H$1261,MATCH(K$1,'Raw-products'!$A$1:$H$1,0))</f>
        <v>98</v>
      </c>
      <c r="L2019">
        <f>VLOOKUP($C2019,'Raw-products'!$A$2:$H$1261,MATCH(L$1,'Raw-products'!$A$1:$H$1,0))</f>
        <v>57</v>
      </c>
      <c r="M2019" s="5">
        <f t="shared" si="62"/>
        <v>5586</v>
      </c>
      <c r="N2019" cm="1">
        <f t="array" ref="N2019:Q2019">_xlfn.XLOOKUP($B2019,'Raw -orders'!$A:$A,'Raw -orders'!$B:$E)</f>
        <v>892</v>
      </c>
      <c r="O2019">
        <v>35512</v>
      </c>
      <c r="P2019" s="1">
        <v>44402</v>
      </c>
      <c r="Q2019" s="1">
        <v>44426</v>
      </c>
      <c r="R2019" t="str" cm="1">
        <f t="array" ref="R2019:Y2019">_xlfn.XLOOKUP($N2019,'Raw - customers'!$A:$A,'Raw - customers'!$B:$I)</f>
        <v>Jania Sailes</v>
      </c>
      <c r="S2019" t="str">
        <v>Non-binary</v>
      </c>
      <c r="T2019">
        <v>44</v>
      </c>
      <c r="U2019" t="str">
        <v>251 Graham KnollSuite 970</v>
      </c>
      <c r="V2019">
        <v>6702</v>
      </c>
      <c r="W2019" t="str">
        <v>West Annaton</v>
      </c>
      <c r="X2019" t="str">
        <v>Australian Capital Territory</v>
      </c>
      <c r="Y2019" t="str">
        <v>Australia</v>
      </c>
      <c r="Z2019">
        <v>7</v>
      </c>
      <c r="AA2019" s="3" t="str">
        <f t="shared" si="63"/>
        <v>20 to 30</v>
      </c>
      <c r="AP2019" s="6">
        <v>892</v>
      </c>
      <c r="AQ2019" s="6" t="s">
        <v>1350</v>
      </c>
    </row>
    <row r="2020" spans="1:43" x14ac:dyDescent="0.25">
      <c r="A2020">
        <v>2018</v>
      </c>
      <c r="B2020">
        <v>407</v>
      </c>
      <c r="C2020">
        <v>307</v>
      </c>
      <c r="D2020">
        <v>105</v>
      </c>
      <c r="E2020">
        <v>2</v>
      </c>
      <c r="F2020">
        <v>210</v>
      </c>
      <c r="G2020" t="str">
        <f>VLOOKUP($C2020,'Raw-products'!$A$2:$H$1261,MATCH(G$1,'Raw-products'!$A$1:$H$1,0))</f>
        <v>Shirt</v>
      </c>
      <c r="H2020" t="str">
        <f>VLOOKUP($C2020,'Raw-products'!$A$2:$H$1261,MATCH(H$1,'Raw-products'!$A$1:$H$1,0))</f>
        <v>Cuban Collar</v>
      </c>
      <c r="I2020" t="str">
        <f>VLOOKUP($C2020,'Raw-products'!$A$2:$H$1261,MATCH(I$1,'Raw-products'!$A$1:$H$1,0))</f>
        <v>M</v>
      </c>
      <c r="J2020" t="str">
        <f>VLOOKUP($C2020,'Raw-products'!$A$2:$H$1261,MATCH(J$1,'Raw-products'!$A$1:$H$1,0))</f>
        <v>indigo</v>
      </c>
      <c r="K2020">
        <f>VLOOKUP($C2020,'Raw-products'!$A$2:$H$1261,MATCH(K$1,'Raw-products'!$A$1:$H$1,0))</f>
        <v>93</v>
      </c>
      <c r="L2020">
        <f>VLOOKUP($C2020,'Raw-products'!$A$2:$H$1261,MATCH(L$1,'Raw-products'!$A$1:$H$1,0))</f>
        <v>58</v>
      </c>
      <c r="M2020" s="5">
        <f t="shared" si="62"/>
        <v>5394</v>
      </c>
      <c r="N2020" cm="1">
        <f t="array" ref="N2020:Q2020">_xlfn.XLOOKUP($B2020,'Raw -orders'!$A:$A,'Raw -orders'!$B:$E)</f>
        <v>835</v>
      </c>
      <c r="O2020">
        <v>42595</v>
      </c>
      <c r="P2020" s="1">
        <v>44205</v>
      </c>
      <c r="Q2020" s="1">
        <v>44216</v>
      </c>
      <c r="R2020" t="str" cm="1">
        <f t="array" ref="R2020:Y2020">_xlfn.XLOOKUP($N2020,'Raw - customers'!$A:$A,'Raw - customers'!$B:$I)</f>
        <v>Randell Shorte</v>
      </c>
      <c r="S2020" t="str">
        <v>Polygender</v>
      </c>
      <c r="T2020">
        <v>25</v>
      </c>
      <c r="U2020" t="str">
        <v>69 Morissette AvenueSuite 269</v>
      </c>
      <c r="V2020">
        <v>6147</v>
      </c>
      <c r="W2020" t="str">
        <v>North Lachlanfurt</v>
      </c>
      <c r="X2020" t="str">
        <v>South Australia</v>
      </c>
      <c r="Y2020" t="str">
        <v>Australia</v>
      </c>
      <c r="Z2020">
        <v>1</v>
      </c>
      <c r="AA2020" s="3" t="str">
        <f t="shared" si="63"/>
        <v>10 to 20</v>
      </c>
      <c r="AP2020" s="6">
        <v>835</v>
      </c>
      <c r="AQ2020" s="6" t="s">
        <v>1345</v>
      </c>
    </row>
    <row r="2021" spans="1:43" x14ac:dyDescent="0.25">
      <c r="A2021">
        <v>2019</v>
      </c>
      <c r="B2021">
        <v>407</v>
      </c>
      <c r="C2021">
        <v>602</v>
      </c>
      <c r="D2021">
        <v>112</v>
      </c>
      <c r="E2021">
        <v>1</v>
      </c>
      <c r="F2021">
        <v>112</v>
      </c>
      <c r="G2021" t="str">
        <f>VLOOKUP($C2021,'Raw-products'!$A$2:$H$1261,MATCH(G$1,'Raw-products'!$A$1:$H$1,0))</f>
        <v>Jacket</v>
      </c>
      <c r="H2021" t="str">
        <f>VLOOKUP($C2021,'Raw-products'!$A$2:$H$1261,MATCH(H$1,'Raw-products'!$A$1:$H$1,0))</f>
        <v>Cardigan</v>
      </c>
      <c r="I2021" t="str">
        <f>VLOOKUP($C2021,'Raw-products'!$A$2:$H$1261,MATCH(I$1,'Raw-products'!$A$1:$H$1,0))</f>
        <v>M</v>
      </c>
      <c r="J2021" t="str">
        <f>VLOOKUP($C2021,'Raw-products'!$A$2:$H$1261,MATCH(J$1,'Raw-products'!$A$1:$H$1,0))</f>
        <v>orange</v>
      </c>
      <c r="K2021">
        <f>VLOOKUP($C2021,'Raw-products'!$A$2:$H$1261,MATCH(K$1,'Raw-products'!$A$1:$H$1,0))</f>
        <v>118</v>
      </c>
      <c r="L2021">
        <f>VLOOKUP($C2021,'Raw-products'!$A$2:$H$1261,MATCH(L$1,'Raw-products'!$A$1:$H$1,0))</f>
        <v>54</v>
      </c>
      <c r="M2021" s="5">
        <f t="shared" si="62"/>
        <v>6372</v>
      </c>
      <c r="N2021" cm="1">
        <f t="array" ref="N2021:Q2021">_xlfn.XLOOKUP($B2021,'Raw -orders'!$A:$A,'Raw -orders'!$B:$E)</f>
        <v>835</v>
      </c>
      <c r="O2021">
        <v>42595</v>
      </c>
      <c r="P2021" s="1">
        <v>44205</v>
      </c>
      <c r="Q2021" s="1">
        <v>44216</v>
      </c>
      <c r="R2021" t="str" cm="1">
        <f t="array" ref="R2021:Y2021">_xlfn.XLOOKUP($N2021,'Raw - customers'!$A:$A,'Raw - customers'!$B:$I)</f>
        <v>Randell Shorte</v>
      </c>
      <c r="S2021" t="str">
        <v>Polygender</v>
      </c>
      <c r="T2021">
        <v>25</v>
      </c>
      <c r="U2021" t="str">
        <v>69 Morissette AvenueSuite 269</v>
      </c>
      <c r="V2021">
        <v>6147</v>
      </c>
      <c r="W2021" t="str">
        <v>North Lachlanfurt</v>
      </c>
      <c r="X2021" t="str">
        <v>South Australia</v>
      </c>
      <c r="Y2021" t="str">
        <v>Australia</v>
      </c>
      <c r="Z2021">
        <v>1</v>
      </c>
      <c r="AA2021" s="3" t="str">
        <f t="shared" si="63"/>
        <v>10 to 20</v>
      </c>
      <c r="AP2021" s="6">
        <v>835</v>
      </c>
      <c r="AQ2021" s="6" t="s">
        <v>1345</v>
      </c>
    </row>
    <row r="2022" spans="1:43" x14ac:dyDescent="0.25">
      <c r="A2022">
        <v>2020</v>
      </c>
      <c r="B2022">
        <v>407</v>
      </c>
      <c r="C2022">
        <v>795</v>
      </c>
      <c r="D2022">
        <v>91</v>
      </c>
      <c r="E2022">
        <v>3</v>
      </c>
      <c r="F2022">
        <v>273</v>
      </c>
      <c r="G2022" t="str">
        <f>VLOOKUP($C2022,'Raw-products'!$A$2:$H$1261,MATCH(G$1,'Raw-products'!$A$1:$H$1,0))</f>
        <v>Jacket</v>
      </c>
      <c r="H2022" t="str">
        <f>VLOOKUP($C2022,'Raw-products'!$A$2:$H$1261,MATCH(H$1,'Raw-products'!$A$1:$H$1,0))</f>
        <v>Pullover</v>
      </c>
      <c r="I2022" t="str">
        <f>VLOOKUP($C2022,'Raw-products'!$A$2:$H$1261,MATCH(I$1,'Raw-products'!$A$1:$H$1,0))</f>
        <v>XS</v>
      </c>
      <c r="J2022" t="str">
        <f>VLOOKUP($C2022,'Raw-products'!$A$2:$H$1261,MATCH(J$1,'Raw-products'!$A$1:$H$1,0))</f>
        <v>indigo</v>
      </c>
      <c r="K2022">
        <f>VLOOKUP($C2022,'Raw-products'!$A$2:$H$1261,MATCH(K$1,'Raw-products'!$A$1:$H$1,0))</f>
        <v>114</v>
      </c>
      <c r="L2022">
        <f>VLOOKUP($C2022,'Raw-products'!$A$2:$H$1261,MATCH(L$1,'Raw-products'!$A$1:$H$1,0))</f>
        <v>78</v>
      </c>
      <c r="M2022" s="5">
        <f t="shared" si="62"/>
        <v>8892</v>
      </c>
      <c r="N2022" cm="1">
        <f t="array" ref="N2022:Q2022">_xlfn.XLOOKUP($B2022,'Raw -orders'!$A:$A,'Raw -orders'!$B:$E)</f>
        <v>835</v>
      </c>
      <c r="O2022">
        <v>42595</v>
      </c>
      <c r="P2022" s="1">
        <v>44205</v>
      </c>
      <c r="Q2022" s="1">
        <v>44216</v>
      </c>
      <c r="R2022" t="str" cm="1">
        <f t="array" ref="R2022:Y2022">_xlfn.XLOOKUP($N2022,'Raw - customers'!$A:$A,'Raw - customers'!$B:$I)</f>
        <v>Randell Shorte</v>
      </c>
      <c r="S2022" t="str">
        <v>Polygender</v>
      </c>
      <c r="T2022">
        <v>25</v>
      </c>
      <c r="U2022" t="str">
        <v>69 Morissette AvenueSuite 269</v>
      </c>
      <c r="V2022">
        <v>6147</v>
      </c>
      <c r="W2022" t="str">
        <v>North Lachlanfurt</v>
      </c>
      <c r="X2022" t="str">
        <v>South Australia</v>
      </c>
      <c r="Y2022" t="str">
        <v>Australia</v>
      </c>
      <c r="Z2022">
        <v>1</v>
      </c>
      <c r="AA2022" s="3" t="str">
        <f t="shared" si="63"/>
        <v>10 to 20</v>
      </c>
      <c r="AP2022" s="6">
        <v>835</v>
      </c>
      <c r="AQ2022" s="6" t="s">
        <v>1345</v>
      </c>
    </row>
    <row r="2023" spans="1:43" x14ac:dyDescent="0.25">
      <c r="A2023">
        <v>2021</v>
      </c>
      <c r="B2023">
        <v>408</v>
      </c>
      <c r="C2023">
        <v>949</v>
      </c>
      <c r="D2023">
        <v>97</v>
      </c>
      <c r="E2023">
        <v>3</v>
      </c>
      <c r="F2023">
        <v>291</v>
      </c>
      <c r="G2023" t="str">
        <f>VLOOKUP($C2023,'Raw-products'!$A$2:$H$1261,MATCH(G$1,'Raw-products'!$A$1:$H$1,0))</f>
        <v>Trousers</v>
      </c>
      <c r="H2023" t="str">
        <f>VLOOKUP($C2023,'Raw-products'!$A$2:$H$1261,MATCH(H$1,'Raw-products'!$A$1:$H$1,0))</f>
        <v>Slim-Fit</v>
      </c>
      <c r="I2023" t="str">
        <f>VLOOKUP($C2023,'Raw-products'!$A$2:$H$1261,MATCH(I$1,'Raw-products'!$A$1:$H$1,0))</f>
        <v>XL</v>
      </c>
      <c r="J2023" t="str">
        <f>VLOOKUP($C2023,'Raw-products'!$A$2:$H$1261,MATCH(J$1,'Raw-products'!$A$1:$H$1,0))</f>
        <v>red</v>
      </c>
      <c r="K2023">
        <f>VLOOKUP($C2023,'Raw-products'!$A$2:$H$1261,MATCH(K$1,'Raw-products'!$A$1:$H$1,0))</f>
        <v>119</v>
      </c>
      <c r="L2023">
        <f>VLOOKUP($C2023,'Raw-products'!$A$2:$H$1261,MATCH(L$1,'Raw-products'!$A$1:$H$1,0))</f>
        <v>67</v>
      </c>
      <c r="M2023" s="5">
        <f t="shared" si="62"/>
        <v>7973</v>
      </c>
      <c r="N2023" cm="1">
        <f t="array" ref="N2023:Q2023">_xlfn.XLOOKUP($B2023,'Raw -orders'!$A:$A,'Raw -orders'!$B:$E)</f>
        <v>404</v>
      </c>
      <c r="O2023">
        <v>39757</v>
      </c>
      <c r="P2023" s="1">
        <v>44226</v>
      </c>
      <c r="Q2023" s="1">
        <v>44242</v>
      </c>
      <c r="R2023" t="str" cm="1">
        <f t="array" ref="R2023:Y2023">_xlfn.XLOOKUP($N2023,'Raw - customers'!$A:$A,'Raw - customers'!$B:$I)</f>
        <v>Teddy Gell</v>
      </c>
      <c r="S2023" t="str">
        <v>Non-binary</v>
      </c>
      <c r="T2023">
        <v>79</v>
      </c>
      <c r="U2023" t="str">
        <v>29 Bruen TrailSuite 288</v>
      </c>
      <c r="V2023">
        <v>9569</v>
      </c>
      <c r="W2023" t="str">
        <v>West Ellaport</v>
      </c>
      <c r="X2023" t="str">
        <v>Australian Capital Territory</v>
      </c>
      <c r="Y2023" t="str">
        <v>Australia</v>
      </c>
      <c r="Z2023">
        <v>1</v>
      </c>
      <c r="AA2023" s="3" t="str">
        <f t="shared" si="63"/>
        <v>10 to 20</v>
      </c>
      <c r="AP2023" s="6">
        <v>404</v>
      </c>
      <c r="AQ2023" s="6" t="s">
        <v>1350</v>
      </c>
    </row>
    <row r="2024" spans="1:43" x14ac:dyDescent="0.25">
      <c r="A2024">
        <v>2022</v>
      </c>
      <c r="B2024">
        <v>408</v>
      </c>
      <c r="C2024">
        <v>1201</v>
      </c>
      <c r="D2024">
        <v>105</v>
      </c>
      <c r="E2024">
        <v>1</v>
      </c>
      <c r="F2024">
        <v>105</v>
      </c>
      <c r="G2024" t="str">
        <f>VLOOKUP($C2024,'Raw-products'!$A$2:$H$1261,MATCH(G$1,'Raw-products'!$A$1:$H$1,0))</f>
        <v>Trousers</v>
      </c>
      <c r="H2024" t="str">
        <f>VLOOKUP($C2024,'Raw-products'!$A$2:$H$1261,MATCH(H$1,'Raw-products'!$A$1:$H$1,0))</f>
        <v>Pleated</v>
      </c>
      <c r="I2024" t="str">
        <f>VLOOKUP($C2024,'Raw-products'!$A$2:$H$1261,MATCH(I$1,'Raw-products'!$A$1:$H$1,0))</f>
        <v>S</v>
      </c>
      <c r="J2024" t="str">
        <f>VLOOKUP($C2024,'Raw-products'!$A$2:$H$1261,MATCH(J$1,'Raw-products'!$A$1:$H$1,0))</f>
        <v>yellow</v>
      </c>
      <c r="K2024">
        <f>VLOOKUP($C2024,'Raw-products'!$A$2:$H$1261,MATCH(K$1,'Raw-products'!$A$1:$H$1,0))</f>
        <v>90</v>
      </c>
      <c r="L2024">
        <f>VLOOKUP($C2024,'Raw-products'!$A$2:$H$1261,MATCH(L$1,'Raw-products'!$A$1:$H$1,0))</f>
        <v>71</v>
      </c>
      <c r="M2024" s="5">
        <f t="shared" si="62"/>
        <v>6390</v>
      </c>
      <c r="N2024" cm="1">
        <f t="array" ref="N2024:Q2024">_xlfn.XLOOKUP($B2024,'Raw -orders'!$A:$A,'Raw -orders'!$B:$E)</f>
        <v>404</v>
      </c>
      <c r="O2024">
        <v>39757</v>
      </c>
      <c r="P2024" s="1">
        <v>44226</v>
      </c>
      <c r="Q2024" s="1">
        <v>44242</v>
      </c>
      <c r="R2024" t="str" cm="1">
        <f t="array" ref="R2024:Y2024">_xlfn.XLOOKUP($N2024,'Raw - customers'!$A:$A,'Raw - customers'!$B:$I)</f>
        <v>Teddy Gell</v>
      </c>
      <c r="S2024" t="str">
        <v>Non-binary</v>
      </c>
      <c r="T2024">
        <v>79</v>
      </c>
      <c r="U2024" t="str">
        <v>29 Bruen TrailSuite 288</v>
      </c>
      <c r="V2024">
        <v>9569</v>
      </c>
      <c r="W2024" t="str">
        <v>West Ellaport</v>
      </c>
      <c r="X2024" t="str">
        <v>Australian Capital Territory</v>
      </c>
      <c r="Y2024" t="str">
        <v>Australia</v>
      </c>
      <c r="Z2024">
        <v>1</v>
      </c>
      <c r="AA2024" s="3" t="str">
        <f t="shared" si="63"/>
        <v>10 to 20</v>
      </c>
      <c r="AP2024" s="6">
        <v>404</v>
      </c>
      <c r="AQ2024" s="6" t="s">
        <v>1350</v>
      </c>
    </row>
    <row r="2025" spans="1:43" x14ac:dyDescent="0.25">
      <c r="A2025">
        <v>2023</v>
      </c>
      <c r="B2025">
        <v>408</v>
      </c>
      <c r="C2025">
        <v>378</v>
      </c>
      <c r="D2025">
        <v>94</v>
      </c>
      <c r="E2025">
        <v>3</v>
      </c>
      <c r="F2025">
        <v>282</v>
      </c>
      <c r="G2025" t="str">
        <f>VLOOKUP($C2025,'Raw-products'!$A$2:$H$1261,MATCH(G$1,'Raw-products'!$A$1:$H$1,0))</f>
        <v>Shirt</v>
      </c>
      <c r="H2025" t="str">
        <f>VLOOKUP($C2025,'Raw-products'!$A$2:$H$1261,MATCH(H$1,'Raw-products'!$A$1:$H$1,0))</f>
        <v>Henley</v>
      </c>
      <c r="I2025" t="str">
        <f>VLOOKUP($C2025,'Raw-products'!$A$2:$H$1261,MATCH(I$1,'Raw-products'!$A$1:$H$1,0))</f>
        <v>L</v>
      </c>
      <c r="J2025" t="str">
        <f>VLOOKUP($C2025,'Raw-products'!$A$2:$H$1261,MATCH(J$1,'Raw-products'!$A$1:$H$1,0))</f>
        <v>indigo</v>
      </c>
      <c r="K2025">
        <f>VLOOKUP($C2025,'Raw-products'!$A$2:$H$1261,MATCH(K$1,'Raw-products'!$A$1:$H$1,0))</f>
        <v>92</v>
      </c>
      <c r="L2025">
        <f>VLOOKUP($C2025,'Raw-products'!$A$2:$H$1261,MATCH(L$1,'Raw-products'!$A$1:$H$1,0))</f>
        <v>44</v>
      </c>
      <c r="M2025" s="5">
        <f t="shared" si="62"/>
        <v>4048</v>
      </c>
      <c r="N2025" cm="1">
        <f t="array" ref="N2025:Q2025">_xlfn.XLOOKUP($B2025,'Raw -orders'!$A:$A,'Raw -orders'!$B:$E)</f>
        <v>404</v>
      </c>
      <c r="O2025">
        <v>39757</v>
      </c>
      <c r="P2025" s="1">
        <v>44226</v>
      </c>
      <c r="Q2025" s="1">
        <v>44242</v>
      </c>
      <c r="R2025" t="str" cm="1">
        <f t="array" ref="R2025:Y2025">_xlfn.XLOOKUP($N2025,'Raw - customers'!$A:$A,'Raw - customers'!$B:$I)</f>
        <v>Teddy Gell</v>
      </c>
      <c r="S2025" t="str">
        <v>Non-binary</v>
      </c>
      <c r="T2025">
        <v>79</v>
      </c>
      <c r="U2025" t="str">
        <v>29 Bruen TrailSuite 288</v>
      </c>
      <c r="V2025">
        <v>9569</v>
      </c>
      <c r="W2025" t="str">
        <v>West Ellaport</v>
      </c>
      <c r="X2025" t="str">
        <v>Australian Capital Territory</v>
      </c>
      <c r="Y2025" t="str">
        <v>Australia</v>
      </c>
      <c r="Z2025">
        <v>1</v>
      </c>
      <c r="AA2025" s="3" t="str">
        <f t="shared" si="63"/>
        <v>10 to 20</v>
      </c>
      <c r="AP2025" s="6">
        <v>404</v>
      </c>
      <c r="AQ2025" s="6" t="s">
        <v>1350</v>
      </c>
    </row>
    <row r="2026" spans="1:43" x14ac:dyDescent="0.25">
      <c r="A2026">
        <v>2024</v>
      </c>
      <c r="B2026">
        <v>408</v>
      </c>
      <c r="C2026">
        <v>994</v>
      </c>
      <c r="D2026">
        <v>106</v>
      </c>
      <c r="E2026">
        <v>1</v>
      </c>
      <c r="F2026">
        <v>106</v>
      </c>
      <c r="G2026" t="str">
        <f>VLOOKUP($C2026,'Raw-products'!$A$2:$H$1261,MATCH(G$1,'Raw-products'!$A$1:$H$1,0))</f>
        <v>Trousers</v>
      </c>
      <c r="H2026" t="str">
        <f>VLOOKUP($C2026,'Raw-products'!$A$2:$H$1261,MATCH(H$1,'Raw-products'!$A$1:$H$1,0))</f>
        <v>Wool</v>
      </c>
      <c r="I2026" t="str">
        <f>VLOOKUP($C2026,'Raw-products'!$A$2:$H$1261,MATCH(I$1,'Raw-products'!$A$1:$H$1,0))</f>
        <v>XL</v>
      </c>
      <c r="J2026" t="str">
        <f>VLOOKUP($C2026,'Raw-products'!$A$2:$H$1261,MATCH(J$1,'Raw-products'!$A$1:$H$1,0))</f>
        <v>yellow</v>
      </c>
      <c r="K2026">
        <f>VLOOKUP($C2026,'Raw-products'!$A$2:$H$1261,MATCH(K$1,'Raw-products'!$A$1:$H$1,0))</f>
        <v>111</v>
      </c>
      <c r="L2026">
        <f>VLOOKUP($C2026,'Raw-products'!$A$2:$H$1261,MATCH(L$1,'Raw-products'!$A$1:$H$1,0))</f>
        <v>72</v>
      </c>
      <c r="M2026" s="5">
        <f t="shared" si="62"/>
        <v>7992</v>
      </c>
      <c r="N2026" cm="1">
        <f t="array" ref="N2026:Q2026">_xlfn.XLOOKUP($B2026,'Raw -orders'!$A:$A,'Raw -orders'!$B:$E)</f>
        <v>404</v>
      </c>
      <c r="O2026">
        <v>39757</v>
      </c>
      <c r="P2026" s="1">
        <v>44226</v>
      </c>
      <c r="Q2026" s="1">
        <v>44242</v>
      </c>
      <c r="R2026" t="str" cm="1">
        <f t="array" ref="R2026:Y2026">_xlfn.XLOOKUP($N2026,'Raw - customers'!$A:$A,'Raw - customers'!$B:$I)</f>
        <v>Teddy Gell</v>
      </c>
      <c r="S2026" t="str">
        <v>Non-binary</v>
      </c>
      <c r="T2026">
        <v>79</v>
      </c>
      <c r="U2026" t="str">
        <v>29 Bruen TrailSuite 288</v>
      </c>
      <c r="V2026">
        <v>9569</v>
      </c>
      <c r="W2026" t="str">
        <v>West Ellaport</v>
      </c>
      <c r="X2026" t="str">
        <v>Australian Capital Territory</v>
      </c>
      <c r="Y2026" t="str">
        <v>Australia</v>
      </c>
      <c r="Z2026">
        <v>1</v>
      </c>
      <c r="AA2026" s="3" t="str">
        <f t="shared" si="63"/>
        <v>10 to 20</v>
      </c>
      <c r="AP2026" s="6">
        <v>404</v>
      </c>
      <c r="AQ2026" s="6" t="s">
        <v>1350</v>
      </c>
    </row>
    <row r="2027" spans="1:43" x14ac:dyDescent="0.25">
      <c r="A2027">
        <v>2025</v>
      </c>
      <c r="B2027">
        <v>408</v>
      </c>
      <c r="C2027">
        <v>611</v>
      </c>
      <c r="D2027">
        <v>112</v>
      </c>
      <c r="E2027">
        <v>3</v>
      </c>
      <c r="F2027">
        <v>336</v>
      </c>
      <c r="G2027" t="str">
        <f>VLOOKUP($C2027,'Raw-products'!$A$2:$H$1261,MATCH(G$1,'Raw-products'!$A$1:$H$1,0))</f>
        <v>Jacket</v>
      </c>
      <c r="H2027" t="str">
        <f>VLOOKUP($C2027,'Raw-products'!$A$2:$H$1261,MATCH(H$1,'Raw-products'!$A$1:$H$1,0))</f>
        <v>Cardigan</v>
      </c>
      <c r="I2027" t="str">
        <f>VLOOKUP($C2027,'Raw-products'!$A$2:$H$1261,MATCH(I$1,'Raw-products'!$A$1:$H$1,0))</f>
        <v>S</v>
      </c>
      <c r="J2027" t="str">
        <f>VLOOKUP($C2027,'Raw-products'!$A$2:$H$1261,MATCH(J$1,'Raw-products'!$A$1:$H$1,0))</f>
        <v>green</v>
      </c>
      <c r="K2027">
        <f>VLOOKUP($C2027,'Raw-products'!$A$2:$H$1261,MATCH(K$1,'Raw-products'!$A$1:$H$1,0))</f>
        <v>118</v>
      </c>
      <c r="L2027">
        <f>VLOOKUP($C2027,'Raw-products'!$A$2:$H$1261,MATCH(L$1,'Raw-products'!$A$1:$H$1,0))</f>
        <v>62</v>
      </c>
      <c r="M2027" s="5">
        <f t="shared" si="62"/>
        <v>7316</v>
      </c>
      <c r="N2027" cm="1">
        <f t="array" ref="N2027:Q2027">_xlfn.XLOOKUP($B2027,'Raw -orders'!$A:$A,'Raw -orders'!$B:$E)</f>
        <v>404</v>
      </c>
      <c r="O2027">
        <v>39757</v>
      </c>
      <c r="P2027" s="1">
        <v>44226</v>
      </c>
      <c r="Q2027" s="1">
        <v>44242</v>
      </c>
      <c r="R2027" t="str" cm="1">
        <f t="array" ref="R2027:Y2027">_xlfn.XLOOKUP($N2027,'Raw - customers'!$A:$A,'Raw - customers'!$B:$I)</f>
        <v>Teddy Gell</v>
      </c>
      <c r="S2027" t="str">
        <v>Non-binary</v>
      </c>
      <c r="T2027">
        <v>79</v>
      </c>
      <c r="U2027" t="str">
        <v>29 Bruen TrailSuite 288</v>
      </c>
      <c r="V2027">
        <v>9569</v>
      </c>
      <c r="W2027" t="str">
        <v>West Ellaport</v>
      </c>
      <c r="X2027" t="str">
        <v>Australian Capital Territory</v>
      </c>
      <c r="Y2027" t="str">
        <v>Australia</v>
      </c>
      <c r="Z2027">
        <v>1</v>
      </c>
      <c r="AA2027" s="3" t="str">
        <f t="shared" si="63"/>
        <v>10 to 20</v>
      </c>
      <c r="AP2027" s="6">
        <v>404</v>
      </c>
      <c r="AQ2027" s="6" t="s">
        <v>1350</v>
      </c>
    </row>
    <row r="2028" spans="1:43" x14ac:dyDescent="0.25">
      <c r="A2028">
        <v>2026</v>
      </c>
      <c r="B2028">
        <v>408</v>
      </c>
      <c r="C2028">
        <v>399</v>
      </c>
      <c r="D2028">
        <v>119</v>
      </c>
      <c r="E2028">
        <v>2</v>
      </c>
      <c r="F2028">
        <v>238</v>
      </c>
      <c r="G2028" t="str">
        <f>VLOOKUP($C2028,'Raw-products'!$A$2:$H$1261,MATCH(G$1,'Raw-products'!$A$1:$H$1,0))</f>
        <v>Shirt</v>
      </c>
      <c r="H2028" t="str">
        <f>VLOOKUP($C2028,'Raw-products'!$A$2:$H$1261,MATCH(H$1,'Raw-products'!$A$1:$H$1,0))</f>
        <v>Casual Slim Fit</v>
      </c>
      <c r="I2028" t="str">
        <f>VLOOKUP($C2028,'Raw-products'!$A$2:$H$1261,MATCH(I$1,'Raw-products'!$A$1:$H$1,0))</f>
        <v>XL</v>
      </c>
      <c r="J2028" t="str">
        <f>VLOOKUP($C2028,'Raw-products'!$A$2:$H$1261,MATCH(J$1,'Raw-products'!$A$1:$H$1,0))</f>
        <v>yellow</v>
      </c>
      <c r="K2028">
        <f>VLOOKUP($C2028,'Raw-products'!$A$2:$H$1261,MATCH(K$1,'Raw-products'!$A$1:$H$1,0))</f>
        <v>113</v>
      </c>
      <c r="L2028">
        <f>VLOOKUP($C2028,'Raw-products'!$A$2:$H$1261,MATCH(L$1,'Raw-products'!$A$1:$H$1,0))</f>
        <v>78</v>
      </c>
      <c r="M2028" s="5">
        <f t="shared" si="62"/>
        <v>8814</v>
      </c>
      <c r="N2028" cm="1">
        <f t="array" ref="N2028:Q2028">_xlfn.XLOOKUP($B2028,'Raw -orders'!$A:$A,'Raw -orders'!$B:$E)</f>
        <v>404</v>
      </c>
      <c r="O2028">
        <v>39757</v>
      </c>
      <c r="P2028" s="1">
        <v>44226</v>
      </c>
      <c r="Q2028" s="1">
        <v>44242</v>
      </c>
      <c r="R2028" t="str" cm="1">
        <f t="array" ref="R2028:Y2028">_xlfn.XLOOKUP($N2028,'Raw - customers'!$A:$A,'Raw - customers'!$B:$I)</f>
        <v>Teddy Gell</v>
      </c>
      <c r="S2028" t="str">
        <v>Non-binary</v>
      </c>
      <c r="T2028">
        <v>79</v>
      </c>
      <c r="U2028" t="str">
        <v>29 Bruen TrailSuite 288</v>
      </c>
      <c r="V2028">
        <v>9569</v>
      </c>
      <c r="W2028" t="str">
        <v>West Ellaport</v>
      </c>
      <c r="X2028" t="str">
        <v>Australian Capital Territory</v>
      </c>
      <c r="Y2028" t="str">
        <v>Australia</v>
      </c>
      <c r="Z2028">
        <v>1</v>
      </c>
      <c r="AA2028" s="3" t="str">
        <f t="shared" si="63"/>
        <v>10 to 20</v>
      </c>
      <c r="AP2028" s="6">
        <v>404</v>
      </c>
      <c r="AQ2028" s="6" t="s">
        <v>1350</v>
      </c>
    </row>
    <row r="2029" spans="1:43" x14ac:dyDescent="0.25">
      <c r="A2029">
        <v>2027</v>
      </c>
      <c r="B2029">
        <v>408</v>
      </c>
      <c r="C2029">
        <v>757</v>
      </c>
      <c r="D2029">
        <v>109</v>
      </c>
      <c r="E2029">
        <v>1</v>
      </c>
      <c r="F2029">
        <v>109</v>
      </c>
      <c r="G2029" t="str">
        <f>VLOOKUP($C2029,'Raw-products'!$A$2:$H$1261,MATCH(G$1,'Raw-products'!$A$1:$H$1,0))</f>
        <v>Jacket</v>
      </c>
      <c r="H2029" t="str">
        <f>VLOOKUP($C2029,'Raw-products'!$A$2:$H$1261,MATCH(H$1,'Raw-products'!$A$1:$H$1,0))</f>
        <v>Peacoat</v>
      </c>
      <c r="I2029" t="str">
        <f>VLOOKUP($C2029,'Raw-products'!$A$2:$H$1261,MATCH(I$1,'Raw-products'!$A$1:$H$1,0))</f>
        <v>M</v>
      </c>
      <c r="J2029" t="str">
        <f>VLOOKUP($C2029,'Raw-products'!$A$2:$H$1261,MATCH(J$1,'Raw-products'!$A$1:$H$1,0))</f>
        <v>blue</v>
      </c>
      <c r="K2029">
        <f>VLOOKUP($C2029,'Raw-products'!$A$2:$H$1261,MATCH(K$1,'Raw-products'!$A$1:$H$1,0))</f>
        <v>102</v>
      </c>
      <c r="L2029">
        <f>VLOOKUP($C2029,'Raw-products'!$A$2:$H$1261,MATCH(L$1,'Raw-products'!$A$1:$H$1,0))</f>
        <v>71</v>
      </c>
      <c r="M2029" s="5">
        <f t="shared" si="62"/>
        <v>7242</v>
      </c>
      <c r="N2029" cm="1">
        <f t="array" ref="N2029:Q2029">_xlfn.XLOOKUP($B2029,'Raw -orders'!$A:$A,'Raw -orders'!$B:$E)</f>
        <v>404</v>
      </c>
      <c r="O2029">
        <v>39757</v>
      </c>
      <c r="P2029" s="1">
        <v>44226</v>
      </c>
      <c r="Q2029" s="1">
        <v>44242</v>
      </c>
      <c r="R2029" t="str" cm="1">
        <f t="array" ref="R2029:Y2029">_xlfn.XLOOKUP($N2029,'Raw - customers'!$A:$A,'Raw - customers'!$B:$I)</f>
        <v>Teddy Gell</v>
      </c>
      <c r="S2029" t="str">
        <v>Non-binary</v>
      </c>
      <c r="T2029">
        <v>79</v>
      </c>
      <c r="U2029" t="str">
        <v>29 Bruen TrailSuite 288</v>
      </c>
      <c r="V2029">
        <v>9569</v>
      </c>
      <c r="W2029" t="str">
        <v>West Ellaport</v>
      </c>
      <c r="X2029" t="str">
        <v>Australian Capital Territory</v>
      </c>
      <c r="Y2029" t="str">
        <v>Australia</v>
      </c>
      <c r="Z2029">
        <v>1</v>
      </c>
      <c r="AA2029" s="3" t="str">
        <f t="shared" si="63"/>
        <v>10 to 20</v>
      </c>
      <c r="AP2029" s="6">
        <v>404</v>
      </c>
      <c r="AQ2029" s="6" t="s">
        <v>1350</v>
      </c>
    </row>
    <row r="2030" spans="1:43" x14ac:dyDescent="0.25">
      <c r="A2030">
        <v>2028</v>
      </c>
      <c r="B2030">
        <v>408</v>
      </c>
      <c r="C2030">
        <v>1245</v>
      </c>
      <c r="D2030">
        <v>112</v>
      </c>
      <c r="E2030">
        <v>3</v>
      </c>
      <c r="F2030">
        <v>336</v>
      </c>
      <c r="G2030" t="str">
        <f>VLOOKUP($C2030,'Raw-products'!$A$2:$H$1261,MATCH(G$1,'Raw-products'!$A$1:$H$1,0))</f>
        <v>Trousers</v>
      </c>
      <c r="H2030" t="str">
        <f>VLOOKUP($C2030,'Raw-products'!$A$2:$H$1261,MATCH(H$1,'Raw-products'!$A$1:$H$1,0))</f>
        <v>Tracksuit Bottoms</v>
      </c>
      <c r="I2030" t="str">
        <f>VLOOKUP($C2030,'Raw-products'!$A$2:$H$1261,MATCH(I$1,'Raw-products'!$A$1:$H$1,0))</f>
        <v>XS</v>
      </c>
      <c r="J2030" t="str">
        <f>VLOOKUP($C2030,'Raw-products'!$A$2:$H$1261,MATCH(J$1,'Raw-products'!$A$1:$H$1,0))</f>
        <v>blue</v>
      </c>
      <c r="K2030">
        <f>VLOOKUP($C2030,'Raw-products'!$A$2:$H$1261,MATCH(K$1,'Raw-products'!$A$1:$H$1,0))</f>
        <v>91</v>
      </c>
      <c r="L2030">
        <f>VLOOKUP($C2030,'Raw-products'!$A$2:$H$1261,MATCH(L$1,'Raw-products'!$A$1:$H$1,0))</f>
        <v>42</v>
      </c>
      <c r="M2030" s="5">
        <f t="shared" si="62"/>
        <v>3822</v>
      </c>
      <c r="N2030" cm="1">
        <f t="array" ref="N2030:Q2030">_xlfn.XLOOKUP($B2030,'Raw -orders'!$A:$A,'Raw -orders'!$B:$E)</f>
        <v>404</v>
      </c>
      <c r="O2030">
        <v>39757</v>
      </c>
      <c r="P2030" s="1">
        <v>44226</v>
      </c>
      <c r="Q2030" s="1">
        <v>44242</v>
      </c>
      <c r="R2030" t="str" cm="1">
        <f t="array" ref="R2030:Y2030">_xlfn.XLOOKUP($N2030,'Raw - customers'!$A:$A,'Raw - customers'!$B:$I)</f>
        <v>Teddy Gell</v>
      </c>
      <c r="S2030" t="str">
        <v>Non-binary</v>
      </c>
      <c r="T2030">
        <v>79</v>
      </c>
      <c r="U2030" t="str">
        <v>29 Bruen TrailSuite 288</v>
      </c>
      <c r="V2030">
        <v>9569</v>
      </c>
      <c r="W2030" t="str">
        <v>West Ellaport</v>
      </c>
      <c r="X2030" t="str">
        <v>Australian Capital Territory</v>
      </c>
      <c r="Y2030" t="str">
        <v>Australia</v>
      </c>
      <c r="Z2030">
        <v>1</v>
      </c>
      <c r="AA2030" s="3" t="str">
        <f t="shared" si="63"/>
        <v>10 to 20</v>
      </c>
      <c r="AP2030" s="6">
        <v>404</v>
      </c>
      <c r="AQ2030" s="6" t="s">
        <v>1350</v>
      </c>
    </row>
    <row r="2031" spans="1:43" x14ac:dyDescent="0.25">
      <c r="A2031">
        <v>2029</v>
      </c>
      <c r="B2031">
        <v>409</v>
      </c>
      <c r="C2031">
        <v>772</v>
      </c>
      <c r="D2031">
        <v>91</v>
      </c>
      <c r="E2031">
        <v>2</v>
      </c>
      <c r="F2031">
        <v>182</v>
      </c>
      <c r="G2031" t="str">
        <f>VLOOKUP($C2031,'Raw-products'!$A$2:$H$1261,MATCH(G$1,'Raw-products'!$A$1:$H$1,0))</f>
        <v>Jacket</v>
      </c>
      <c r="H2031" t="str">
        <f>VLOOKUP($C2031,'Raw-products'!$A$2:$H$1261,MATCH(H$1,'Raw-products'!$A$1:$H$1,0))</f>
        <v>Pullover</v>
      </c>
      <c r="I2031" t="str">
        <f>VLOOKUP($C2031,'Raw-products'!$A$2:$H$1261,MATCH(I$1,'Raw-products'!$A$1:$H$1,0))</f>
        <v>M</v>
      </c>
      <c r="J2031" t="str">
        <f>VLOOKUP($C2031,'Raw-products'!$A$2:$H$1261,MATCH(J$1,'Raw-products'!$A$1:$H$1,0))</f>
        <v>red</v>
      </c>
      <c r="K2031">
        <f>VLOOKUP($C2031,'Raw-products'!$A$2:$H$1261,MATCH(K$1,'Raw-products'!$A$1:$H$1,0))</f>
        <v>114</v>
      </c>
      <c r="L2031">
        <f>VLOOKUP($C2031,'Raw-products'!$A$2:$H$1261,MATCH(L$1,'Raw-products'!$A$1:$H$1,0))</f>
        <v>55</v>
      </c>
      <c r="M2031" s="5">
        <f t="shared" si="62"/>
        <v>6270</v>
      </c>
      <c r="N2031" cm="1">
        <f t="array" ref="N2031:Q2031">_xlfn.XLOOKUP($B2031,'Raw -orders'!$A:$A,'Raw -orders'!$B:$E)</f>
        <v>206</v>
      </c>
      <c r="O2031">
        <v>15453</v>
      </c>
      <c r="P2031" s="1">
        <v>44319</v>
      </c>
      <c r="Q2031" s="1">
        <v>44327</v>
      </c>
      <c r="R2031" t="str" cm="1">
        <f t="array" ref="R2031:Y2031">_xlfn.XLOOKUP($N2031,'Raw - customers'!$A:$A,'Raw - customers'!$B:$I)</f>
        <v>Crin Johnikin</v>
      </c>
      <c r="S2031" t="str">
        <v>Polygender</v>
      </c>
      <c r="T2031">
        <v>66</v>
      </c>
      <c r="U2031" t="str">
        <v>09 Kiehn View RdApt. 209</v>
      </c>
      <c r="V2031">
        <v>2155</v>
      </c>
      <c r="W2031" t="str">
        <v>South Clairetown</v>
      </c>
      <c r="X2031" t="str">
        <v>Queensland</v>
      </c>
      <c r="Y2031" t="str">
        <v>Australia</v>
      </c>
      <c r="Z2031">
        <v>5</v>
      </c>
      <c r="AA2031" s="3" t="str">
        <f t="shared" si="63"/>
        <v>0 to 10</v>
      </c>
      <c r="AP2031" s="6">
        <v>206</v>
      </c>
      <c r="AQ2031" s="6" t="s">
        <v>1355</v>
      </c>
    </row>
    <row r="2032" spans="1:43" x14ac:dyDescent="0.25">
      <c r="A2032">
        <v>2030</v>
      </c>
      <c r="B2032">
        <v>409</v>
      </c>
      <c r="C2032">
        <v>579</v>
      </c>
      <c r="D2032">
        <v>100</v>
      </c>
      <c r="E2032">
        <v>3</v>
      </c>
      <c r="F2032">
        <v>300</v>
      </c>
      <c r="G2032" t="str">
        <f>VLOOKUP($C2032,'Raw-products'!$A$2:$H$1261,MATCH(G$1,'Raw-products'!$A$1:$H$1,0))</f>
        <v>Jacket</v>
      </c>
      <c r="H2032" t="str">
        <f>VLOOKUP($C2032,'Raw-products'!$A$2:$H$1261,MATCH(H$1,'Raw-products'!$A$1:$H$1,0))</f>
        <v>Bomber</v>
      </c>
      <c r="I2032" t="str">
        <f>VLOOKUP($C2032,'Raw-products'!$A$2:$H$1261,MATCH(I$1,'Raw-products'!$A$1:$H$1,0))</f>
        <v>XL</v>
      </c>
      <c r="J2032" t="str">
        <f>VLOOKUP($C2032,'Raw-products'!$A$2:$H$1261,MATCH(J$1,'Raw-products'!$A$1:$H$1,0))</f>
        <v>green</v>
      </c>
      <c r="K2032">
        <f>VLOOKUP($C2032,'Raw-products'!$A$2:$H$1261,MATCH(K$1,'Raw-products'!$A$1:$H$1,0))</f>
        <v>90</v>
      </c>
      <c r="L2032">
        <f>VLOOKUP($C2032,'Raw-products'!$A$2:$H$1261,MATCH(L$1,'Raw-products'!$A$1:$H$1,0))</f>
        <v>79</v>
      </c>
      <c r="M2032" s="5">
        <f t="shared" si="62"/>
        <v>7110</v>
      </c>
      <c r="N2032" cm="1">
        <f t="array" ref="N2032:Q2032">_xlfn.XLOOKUP($B2032,'Raw -orders'!$A:$A,'Raw -orders'!$B:$E)</f>
        <v>206</v>
      </c>
      <c r="O2032">
        <v>15453</v>
      </c>
      <c r="P2032" s="1">
        <v>44319</v>
      </c>
      <c r="Q2032" s="1">
        <v>44327</v>
      </c>
      <c r="R2032" t="str" cm="1">
        <f t="array" ref="R2032:Y2032">_xlfn.XLOOKUP($N2032,'Raw - customers'!$A:$A,'Raw - customers'!$B:$I)</f>
        <v>Crin Johnikin</v>
      </c>
      <c r="S2032" t="str">
        <v>Polygender</v>
      </c>
      <c r="T2032">
        <v>66</v>
      </c>
      <c r="U2032" t="str">
        <v>09 Kiehn View RdApt. 209</v>
      </c>
      <c r="V2032">
        <v>2155</v>
      </c>
      <c r="W2032" t="str">
        <v>South Clairetown</v>
      </c>
      <c r="X2032" t="str">
        <v>Queensland</v>
      </c>
      <c r="Y2032" t="str">
        <v>Australia</v>
      </c>
      <c r="Z2032">
        <v>5</v>
      </c>
      <c r="AA2032" s="3" t="str">
        <f t="shared" si="63"/>
        <v>0 to 10</v>
      </c>
      <c r="AP2032" s="6">
        <v>206</v>
      </c>
      <c r="AQ2032" s="6" t="s">
        <v>1355</v>
      </c>
    </row>
    <row r="2033" spans="1:43" x14ac:dyDescent="0.25">
      <c r="A2033">
        <v>2031</v>
      </c>
      <c r="B2033">
        <v>409</v>
      </c>
      <c r="C2033">
        <v>1141</v>
      </c>
      <c r="D2033">
        <v>102</v>
      </c>
      <c r="E2033">
        <v>2</v>
      </c>
      <c r="F2033">
        <v>204</v>
      </c>
      <c r="G2033" t="str">
        <f>VLOOKUP($C2033,'Raw-products'!$A$2:$H$1261,MATCH(G$1,'Raw-products'!$A$1:$H$1,0))</f>
        <v>Trousers</v>
      </c>
      <c r="H2033" t="str">
        <f>VLOOKUP($C2033,'Raw-products'!$A$2:$H$1261,MATCH(H$1,'Raw-products'!$A$1:$H$1,0))</f>
        <v>Cargo Pants</v>
      </c>
      <c r="I2033" t="str">
        <f>VLOOKUP($C2033,'Raw-products'!$A$2:$H$1261,MATCH(I$1,'Raw-products'!$A$1:$H$1,0))</f>
        <v>S</v>
      </c>
      <c r="J2033" t="str">
        <f>VLOOKUP($C2033,'Raw-products'!$A$2:$H$1261,MATCH(J$1,'Raw-products'!$A$1:$H$1,0))</f>
        <v>blue</v>
      </c>
      <c r="K2033">
        <f>VLOOKUP($C2033,'Raw-products'!$A$2:$H$1261,MATCH(K$1,'Raw-products'!$A$1:$H$1,0))</f>
        <v>106</v>
      </c>
      <c r="L2033">
        <f>VLOOKUP($C2033,'Raw-products'!$A$2:$H$1261,MATCH(L$1,'Raw-products'!$A$1:$H$1,0))</f>
        <v>63</v>
      </c>
      <c r="M2033" s="5">
        <f t="shared" si="62"/>
        <v>6678</v>
      </c>
      <c r="N2033" cm="1">
        <f t="array" ref="N2033:Q2033">_xlfn.XLOOKUP($B2033,'Raw -orders'!$A:$A,'Raw -orders'!$B:$E)</f>
        <v>206</v>
      </c>
      <c r="O2033">
        <v>15453</v>
      </c>
      <c r="P2033" s="1">
        <v>44319</v>
      </c>
      <c r="Q2033" s="1">
        <v>44327</v>
      </c>
      <c r="R2033" t="str" cm="1">
        <f t="array" ref="R2033:Y2033">_xlfn.XLOOKUP($N2033,'Raw - customers'!$A:$A,'Raw - customers'!$B:$I)</f>
        <v>Crin Johnikin</v>
      </c>
      <c r="S2033" t="str">
        <v>Polygender</v>
      </c>
      <c r="T2033">
        <v>66</v>
      </c>
      <c r="U2033" t="str">
        <v>09 Kiehn View RdApt. 209</v>
      </c>
      <c r="V2033">
        <v>2155</v>
      </c>
      <c r="W2033" t="str">
        <v>South Clairetown</v>
      </c>
      <c r="X2033" t="str">
        <v>Queensland</v>
      </c>
      <c r="Y2033" t="str">
        <v>Australia</v>
      </c>
      <c r="Z2033">
        <v>5</v>
      </c>
      <c r="AA2033" s="3" t="str">
        <f t="shared" si="63"/>
        <v>0 to 10</v>
      </c>
      <c r="AP2033" s="6">
        <v>206</v>
      </c>
      <c r="AQ2033" s="6" t="s">
        <v>1355</v>
      </c>
    </row>
    <row r="2034" spans="1:43" x14ac:dyDescent="0.25">
      <c r="A2034">
        <v>2032</v>
      </c>
      <c r="B2034">
        <v>409</v>
      </c>
      <c r="C2034">
        <v>279</v>
      </c>
      <c r="D2034">
        <v>95</v>
      </c>
      <c r="E2034">
        <v>3</v>
      </c>
      <c r="F2034">
        <v>285</v>
      </c>
      <c r="G2034" t="str">
        <f>VLOOKUP($C2034,'Raw-products'!$A$2:$H$1261,MATCH(G$1,'Raw-products'!$A$1:$H$1,0))</f>
        <v>Shirt</v>
      </c>
      <c r="H2034" t="str">
        <f>VLOOKUP($C2034,'Raw-products'!$A$2:$H$1261,MATCH(H$1,'Raw-products'!$A$1:$H$1,0))</f>
        <v>Polo</v>
      </c>
      <c r="I2034" t="str">
        <f>VLOOKUP($C2034,'Raw-products'!$A$2:$H$1261,MATCH(I$1,'Raw-products'!$A$1:$H$1,0))</f>
        <v>XL</v>
      </c>
      <c r="J2034" t="str">
        <f>VLOOKUP($C2034,'Raw-products'!$A$2:$H$1261,MATCH(J$1,'Raw-products'!$A$1:$H$1,0))</f>
        <v>violet</v>
      </c>
      <c r="K2034">
        <f>VLOOKUP($C2034,'Raw-products'!$A$2:$H$1261,MATCH(K$1,'Raw-products'!$A$1:$H$1,0))</f>
        <v>117</v>
      </c>
      <c r="L2034">
        <f>VLOOKUP($C2034,'Raw-products'!$A$2:$H$1261,MATCH(L$1,'Raw-products'!$A$1:$H$1,0))</f>
        <v>79</v>
      </c>
      <c r="M2034" s="5">
        <f t="shared" si="62"/>
        <v>9243</v>
      </c>
      <c r="N2034" cm="1">
        <f t="array" ref="N2034:Q2034">_xlfn.XLOOKUP($B2034,'Raw -orders'!$A:$A,'Raw -orders'!$B:$E)</f>
        <v>206</v>
      </c>
      <c r="O2034">
        <v>15453</v>
      </c>
      <c r="P2034" s="1">
        <v>44319</v>
      </c>
      <c r="Q2034" s="1">
        <v>44327</v>
      </c>
      <c r="R2034" t="str" cm="1">
        <f t="array" ref="R2034:Y2034">_xlfn.XLOOKUP($N2034,'Raw - customers'!$A:$A,'Raw - customers'!$B:$I)</f>
        <v>Crin Johnikin</v>
      </c>
      <c r="S2034" t="str">
        <v>Polygender</v>
      </c>
      <c r="T2034">
        <v>66</v>
      </c>
      <c r="U2034" t="str">
        <v>09 Kiehn View RdApt. 209</v>
      </c>
      <c r="V2034">
        <v>2155</v>
      </c>
      <c r="W2034" t="str">
        <v>South Clairetown</v>
      </c>
      <c r="X2034" t="str">
        <v>Queensland</v>
      </c>
      <c r="Y2034" t="str">
        <v>Australia</v>
      </c>
      <c r="Z2034">
        <v>5</v>
      </c>
      <c r="AA2034" s="3" t="str">
        <f t="shared" si="63"/>
        <v>0 to 10</v>
      </c>
      <c r="AP2034" s="6">
        <v>206</v>
      </c>
      <c r="AQ2034" s="6" t="s">
        <v>1355</v>
      </c>
    </row>
    <row r="2035" spans="1:43" x14ac:dyDescent="0.25">
      <c r="A2035">
        <v>2033</v>
      </c>
      <c r="B2035">
        <v>409</v>
      </c>
      <c r="C2035">
        <v>1230</v>
      </c>
      <c r="D2035">
        <v>112</v>
      </c>
      <c r="E2035">
        <v>3</v>
      </c>
      <c r="F2035">
        <v>336</v>
      </c>
      <c r="G2035" t="str">
        <f>VLOOKUP($C2035,'Raw-products'!$A$2:$H$1261,MATCH(G$1,'Raw-products'!$A$1:$H$1,0))</f>
        <v>Trousers</v>
      </c>
      <c r="H2035" t="str">
        <f>VLOOKUP($C2035,'Raw-products'!$A$2:$H$1261,MATCH(H$1,'Raw-products'!$A$1:$H$1,0))</f>
        <v>Tracksuit Bottoms</v>
      </c>
      <c r="I2035" t="str">
        <f>VLOOKUP($C2035,'Raw-products'!$A$2:$H$1261,MATCH(I$1,'Raw-products'!$A$1:$H$1,0))</f>
        <v>XS</v>
      </c>
      <c r="J2035" t="str">
        <f>VLOOKUP($C2035,'Raw-products'!$A$2:$H$1261,MATCH(J$1,'Raw-products'!$A$1:$H$1,0))</f>
        <v>orange</v>
      </c>
      <c r="K2035">
        <f>VLOOKUP($C2035,'Raw-products'!$A$2:$H$1261,MATCH(K$1,'Raw-products'!$A$1:$H$1,0))</f>
        <v>91</v>
      </c>
      <c r="L2035">
        <f>VLOOKUP($C2035,'Raw-products'!$A$2:$H$1261,MATCH(L$1,'Raw-products'!$A$1:$H$1,0))</f>
        <v>57</v>
      </c>
      <c r="M2035" s="5">
        <f t="shared" si="62"/>
        <v>5187</v>
      </c>
      <c r="N2035" cm="1">
        <f t="array" ref="N2035:Q2035">_xlfn.XLOOKUP($B2035,'Raw -orders'!$A:$A,'Raw -orders'!$B:$E)</f>
        <v>206</v>
      </c>
      <c r="O2035">
        <v>15453</v>
      </c>
      <c r="P2035" s="1">
        <v>44319</v>
      </c>
      <c r="Q2035" s="1">
        <v>44327</v>
      </c>
      <c r="R2035" t="str" cm="1">
        <f t="array" ref="R2035:Y2035">_xlfn.XLOOKUP($N2035,'Raw - customers'!$A:$A,'Raw - customers'!$B:$I)</f>
        <v>Crin Johnikin</v>
      </c>
      <c r="S2035" t="str">
        <v>Polygender</v>
      </c>
      <c r="T2035">
        <v>66</v>
      </c>
      <c r="U2035" t="str">
        <v>09 Kiehn View RdApt. 209</v>
      </c>
      <c r="V2035">
        <v>2155</v>
      </c>
      <c r="W2035" t="str">
        <v>South Clairetown</v>
      </c>
      <c r="X2035" t="str">
        <v>Queensland</v>
      </c>
      <c r="Y2035" t="str">
        <v>Australia</v>
      </c>
      <c r="Z2035">
        <v>5</v>
      </c>
      <c r="AA2035" s="3" t="str">
        <f t="shared" si="63"/>
        <v>0 to 10</v>
      </c>
      <c r="AP2035" s="6">
        <v>206</v>
      </c>
      <c r="AQ2035" s="6" t="s">
        <v>1355</v>
      </c>
    </row>
    <row r="2036" spans="1:43" x14ac:dyDescent="0.25">
      <c r="A2036">
        <v>2034</v>
      </c>
      <c r="B2036">
        <v>410</v>
      </c>
      <c r="C2036">
        <v>660</v>
      </c>
      <c r="D2036">
        <v>93</v>
      </c>
      <c r="E2036">
        <v>1</v>
      </c>
      <c r="F2036">
        <v>93</v>
      </c>
      <c r="G2036" t="str">
        <f>VLOOKUP($C2036,'Raw-products'!$A$2:$H$1261,MATCH(G$1,'Raw-products'!$A$1:$H$1,0))</f>
        <v>Jacket</v>
      </c>
      <c r="H2036" t="str">
        <f>VLOOKUP($C2036,'Raw-products'!$A$2:$H$1261,MATCH(H$1,'Raw-products'!$A$1:$H$1,0))</f>
        <v>Coach</v>
      </c>
      <c r="I2036" t="str">
        <f>VLOOKUP($C2036,'Raw-products'!$A$2:$H$1261,MATCH(I$1,'Raw-products'!$A$1:$H$1,0))</f>
        <v>XS</v>
      </c>
      <c r="J2036" t="str">
        <f>VLOOKUP($C2036,'Raw-products'!$A$2:$H$1261,MATCH(J$1,'Raw-products'!$A$1:$H$1,0))</f>
        <v>violet</v>
      </c>
      <c r="K2036">
        <f>VLOOKUP($C2036,'Raw-products'!$A$2:$H$1261,MATCH(K$1,'Raw-products'!$A$1:$H$1,0))</f>
        <v>115</v>
      </c>
      <c r="L2036">
        <f>VLOOKUP($C2036,'Raw-products'!$A$2:$H$1261,MATCH(L$1,'Raw-products'!$A$1:$H$1,0))</f>
        <v>58</v>
      </c>
      <c r="M2036" s="5">
        <f t="shared" si="62"/>
        <v>6670</v>
      </c>
      <c r="N2036" cm="1">
        <f t="array" ref="N2036:Q2036">_xlfn.XLOOKUP($B2036,'Raw -orders'!$A:$A,'Raw -orders'!$B:$E)</f>
        <v>47</v>
      </c>
      <c r="O2036">
        <v>14296</v>
      </c>
      <c r="P2036" s="1">
        <v>44412</v>
      </c>
      <c r="Q2036" s="1">
        <v>44417</v>
      </c>
      <c r="R2036" t="str" cm="1">
        <f t="array" ref="R2036:Y2036">_xlfn.XLOOKUP($N2036,'Raw - customers'!$A:$A,'Raw - customers'!$B:$I)</f>
        <v>Jarrett Brumby</v>
      </c>
      <c r="S2036" t="str">
        <v>Polygender</v>
      </c>
      <c r="T2036">
        <v>54</v>
      </c>
      <c r="U2036" t="str">
        <v>59 Wood DriveSuite 806</v>
      </c>
      <c r="V2036">
        <v>9780</v>
      </c>
      <c r="W2036" t="str">
        <v>Lake Nicholasfurt</v>
      </c>
      <c r="X2036" t="str">
        <v>Western Australia</v>
      </c>
      <c r="Y2036" t="str">
        <v>Australia</v>
      </c>
      <c r="Z2036">
        <v>8</v>
      </c>
      <c r="AA2036" s="3" t="str">
        <f t="shared" si="63"/>
        <v>0 to 10</v>
      </c>
      <c r="AP2036" s="6">
        <v>47</v>
      </c>
      <c r="AQ2036" s="6" t="s">
        <v>1377</v>
      </c>
    </row>
    <row r="2037" spans="1:43" x14ac:dyDescent="0.25">
      <c r="A2037">
        <v>2035</v>
      </c>
      <c r="B2037">
        <v>410</v>
      </c>
      <c r="C2037">
        <v>1049</v>
      </c>
      <c r="D2037">
        <v>90</v>
      </c>
      <c r="E2037">
        <v>1</v>
      </c>
      <c r="F2037">
        <v>90</v>
      </c>
      <c r="G2037" t="str">
        <f>VLOOKUP($C2037,'Raw-products'!$A$2:$H$1261,MATCH(G$1,'Raw-products'!$A$1:$H$1,0))</f>
        <v>Trousers</v>
      </c>
      <c r="H2037" t="str">
        <f>VLOOKUP($C2037,'Raw-products'!$A$2:$H$1261,MATCH(H$1,'Raw-products'!$A$1:$H$1,0))</f>
        <v>Relaxed Leg</v>
      </c>
      <c r="I2037" t="str">
        <f>VLOOKUP($C2037,'Raw-products'!$A$2:$H$1261,MATCH(I$1,'Raw-products'!$A$1:$H$1,0))</f>
        <v>XL</v>
      </c>
      <c r="J2037" t="str">
        <f>VLOOKUP($C2037,'Raw-products'!$A$2:$H$1261,MATCH(J$1,'Raw-products'!$A$1:$H$1,0))</f>
        <v>violet</v>
      </c>
      <c r="K2037">
        <f>VLOOKUP($C2037,'Raw-products'!$A$2:$H$1261,MATCH(K$1,'Raw-products'!$A$1:$H$1,0))</f>
        <v>95</v>
      </c>
      <c r="L2037">
        <f>VLOOKUP($C2037,'Raw-products'!$A$2:$H$1261,MATCH(L$1,'Raw-products'!$A$1:$H$1,0))</f>
        <v>42</v>
      </c>
      <c r="M2037" s="5">
        <f t="shared" si="62"/>
        <v>3990</v>
      </c>
      <c r="N2037" cm="1">
        <f t="array" ref="N2037:Q2037">_xlfn.XLOOKUP($B2037,'Raw -orders'!$A:$A,'Raw -orders'!$B:$E)</f>
        <v>47</v>
      </c>
      <c r="O2037">
        <v>14296</v>
      </c>
      <c r="P2037" s="1">
        <v>44412</v>
      </c>
      <c r="Q2037" s="1">
        <v>44417</v>
      </c>
      <c r="R2037" t="str" cm="1">
        <f t="array" ref="R2037:Y2037">_xlfn.XLOOKUP($N2037,'Raw - customers'!$A:$A,'Raw - customers'!$B:$I)</f>
        <v>Jarrett Brumby</v>
      </c>
      <c r="S2037" t="str">
        <v>Polygender</v>
      </c>
      <c r="T2037">
        <v>54</v>
      </c>
      <c r="U2037" t="str">
        <v>59 Wood DriveSuite 806</v>
      </c>
      <c r="V2037">
        <v>9780</v>
      </c>
      <c r="W2037" t="str">
        <v>Lake Nicholasfurt</v>
      </c>
      <c r="X2037" t="str">
        <v>Western Australia</v>
      </c>
      <c r="Y2037" t="str">
        <v>Australia</v>
      </c>
      <c r="Z2037">
        <v>8</v>
      </c>
      <c r="AA2037" s="3" t="str">
        <f t="shared" si="63"/>
        <v>0 to 10</v>
      </c>
      <c r="AP2037" s="6">
        <v>47</v>
      </c>
      <c r="AQ2037" s="6" t="s">
        <v>1377</v>
      </c>
    </row>
    <row r="2038" spans="1:43" x14ac:dyDescent="0.25">
      <c r="A2038">
        <v>2036</v>
      </c>
      <c r="B2038">
        <v>411</v>
      </c>
      <c r="C2038">
        <v>564</v>
      </c>
      <c r="D2038">
        <v>100</v>
      </c>
      <c r="E2038">
        <v>3</v>
      </c>
      <c r="F2038">
        <v>300</v>
      </c>
      <c r="G2038" t="str">
        <f>VLOOKUP($C2038,'Raw-products'!$A$2:$H$1261,MATCH(G$1,'Raw-products'!$A$1:$H$1,0))</f>
        <v>Jacket</v>
      </c>
      <c r="H2038" t="str">
        <f>VLOOKUP($C2038,'Raw-products'!$A$2:$H$1261,MATCH(H$1,'Raw-products'!$A$1:$H$1,0))</f>
        <v>Bomber</v>
      </c>
      <c r="I2038" t="str">
        <f>VLOOKUP($C2038,'Raw-products'!$A$2:$H$1261,MATCH(I$1,'Raw-products'!$A$1:$H$1,0))</f>
        <v>XL</v>
      </c>
      <c r="J2038" t="str">
        <f>VLOOKUP($C2038,'Raw-products'!$A$2:$H$1261,MATCH(J$1,'Raw-products'!$A$1:$H$1,0))</f>
        <v>red</v>
      </c>
      <c r="K2038">
        <f>VLOOKUP($C2038,'Raw-products'!$A$2:$H$1261,MATCH(K$1,'Raw-products'!$A$1:$H$1,0))</f>
        <v>90</v>
      </c>
      <c r="L2038">
        <f>VLOOKUP($C2038,'Raw-products'!$A$2:$H$1261,MATCH(L$1,'Raw-products'!$A$1:$H$1,0))</f>
        <v>62</v>
      </c>
      <c r="M2038" s="5">
        <f t="shared" si="62"/>
        <v>5580</v>
      </c>
      <c r="N2038" cm="1">
        <f t="array" ref="N2038:Q2038">_xlfn.XLOOKUP($B2038,'Raw -orders'!$A:$A,'Raw -orders'!$B:$E)</f>
        <v>771</v>
      </c>
      <c r="O2038">
        <v>38909</v>
      </c>
      <c r="P2038" s="1">
        <v>44272</v>
      </c>
      <c r="Q2038" s="1">
        <v>44294</v>
      </c>
      <c r="R2038" t="str" cm="1">
        <f t="array" ref="R2038:Y2038">_xlfn.XLOOKUP($N2038,'Raw - customers'!$A:$A,'Raw - customers'!$B:$I)</f>
        <v>Paul Mcgavigan</v>
      </c>
      <c r="S2038" t="str">
        <v>Genderfluid</v>
      </c>
      <c r="T2038">
        <v>74</v>
      </c>
      <c r="U2038" t="str">
        <v>7367 Wright JunctionApt. 773</v>
      </c>
      <c r="V2038">
        <v>8882</v>
      </c>
      <c r="W2038" t="str">
        <v>Kuhntown</v>
      </c>
      <c r="X2038" t="str">
        <v>Victoria</v>
      </c>
      <c r="Y2038" t="str">
        <v>Australia</v>
      </c>
      <c r="Z2038">
        <v>3</v>
      </c>
      <c r="AA2038" s="3" t="str">
        <f t="shared" si="63"/>
        <v>20 to 30</v>
      </c>
      <c r="AP2038" s="6">
        <v>771</v>
      </c>
      <c r="AQ2038" s="6" t="s">
        <v>1396</v>
      </c>
    </row>
    <row r="2039" spans="1:43" x14ac:dyDescent="0.25">
      <c r="A2039">
        <v>2037</v>
      </c>
      <c r="B2039">
        <v>411</v>
      </c>
      <c r="C2039">
        <v>826</v>
      </c>
      <c r="D2039">
        <v>117</v>
      </c>
      <c r="E2039">
        <v>1</v>
      </c>
      <c r="F2039">
        <v>117</v>
      </c>
      <c r="G2039" t="str">
        <f>VLOOKUP($C2039,'Raw-products'!$A$2:$H$1261,MATCH(G$1,'Raw-products'!$A$1:$H$1,0))</f>
        <v>Jacket</v>
      </c>
      <c r="H2039" t="str">
        <f>VLOOKUP($C2039,'Raw-products'!$A$2:$H$1261,MATCH(H$1,'Raw-products'!$A$1:$H$1,0))</f>
        <v>Shearling</v>
      </c>
      <c r="I2039" t="str">
        <f>VLOOKUP($C2039,'Raw-products'!$A$2:$H$1261,MATCH(I$1,'Raw-products'!$A$1:$H$1,0))</f>
        <v>S</v>
      </c>
      <c r="J2039" t="str">
        <f>VLOOKUP($C2039,'Raw-products'!$A$2:$H$1261,MATCH(J$1,'Raw-products'!$A$1:$H$1,0))</f>
        <v>blue</v>
      </c>
      <c r="K2039">
        <f>VLOOKUP($C2039,'Raw-products'!$A$2:$H$1261,MATCH(K$1,'Raw-products'!$A$1:$H$1,0))</f>
        <v>95</v>
      </c>
      <c r="L2039">
        <f>VLOOKUP($C2039,'Raw-products'!$A$2:$H$1261,MATCH(L$1,'Raw-products'!$A$1:$H$1,0))</f>
        <v>72</v>
      </c>
      <c r="M2039" s="5">
        <f t="shared" si="62"/>
        <v>6840</v>
      </c>
      <c r="N2039" cm="1">
        <f t="array" ref="N2039:Q2039">_xlfn.XLOOKUP($B2039,'Raw -orders'!$A:$A,'Raw -orders'!$B:$E)</f>
        <v>771</v>
      </c>
      <c r="O2039">
        <v>38909</v>
      </c>
      <c r="P2039" s="1">
        <v>44272</v>
      </c>
      <c r="Q2039" s="1">
        <v>44294</v>
      </c>
      <c r="R2039" t="str" cm="1">
        <f t="array" ref="R2039:Y2039">_xlfn.XLOOKUP($N2039,'Raw - customers'!$A:$A,'Raw - customers'!$B:$I)</f>
        <v>Paul Mcgavigan</v>
      </c>
      <c r="S2039" t="str">
        <v>Genderfluid</v>
      </c>
      <c r="T2039">
        <v>74</v>
      </c>
      <c r="U2039" t="str">
        <v>7367 Wright JunctionApt. 773</v>
      </c>
      <c r="V2039">
        <v>8882</v>
      </c>
      <c r="W2039" t="str">
        <v>Kuhntown</v>
      </c>
      <c r="X2039" t="str">
        <v>Victoria</v>
      </c>
      <c r="Y2039" t="str">
        <v>Australia</v>
      </c>
      <c r="Z2039">
        <v>3</v>
      </c>
      <c r="AA2039" s="3" t="str">
        <f t="shared" si="63"/>
        <v>20 to 30</v>
      </c>
      <c r="AP2039" s="6">
        <v>771</v>
      </c>
      <c r="AQ2039" s="6" t="s">
        <v>1396</v>
      </c>
    </row>
    <row r="2040" spans="1:43" x14ac:dyDescent="0.25">
      <c r="A2040">
        <v>2038</v>
      </c>
      <c r="B2040">
        <v>411</v>
      </c>
      <c r="C2040">
        <v>508</v>
      </c>
      <c r="D2040">
        <v>102</v>
      </c>
      <c r="E2040">
        <v>1</v>
      </c>
      <c r="F2040">
        <v>102</v>
      </c>
      <c r="G2040" t="str">
        <f>VLOOKUP($C2040,'Raw-products'!$A$2:$H$1261,MATCH(G$1,'Raw-products'!$A$1:$H$1,0))</f>
        <v>Jacket</v>
      </c>
      <c r="H2040" t="str">
        <f>VLOOKUP($C2040,'Raw-products'!$A$2:$H$1261,MATCH(H$1,'Raw-products'!$A$1:$H$1,0))</f>
        <v>Windbreaker</v>
      </c>
      <c r="I2040" t="str">
        <f>VLOOKUP($C2040,'Raw-products'!$A$2:$H$1261,MATCH(I$1,'Raw-products'!$A$1:$H$1,0))</f>
        <v>L</v>
      </c>
      <c r="J2040" t="str">
        <f>VLOOKUP($C2040,'Raw-products'!$A$2:$H$1261,MATCH(J$1,'Raw-products'!$A$1:$H$1,0))</f>
        <v>green</v>
      </c>
      <c r="K2040">
        <f>VLOOKUP($C2040,'Raw-products'!$A$2:$H$1261,MATCH(K$1,'Raw-products'!$A$1:$H$1,0))</f>
        <v>109</v>
      </c>
      <c r="L2040">
        <f>VLOOKUP($C2040,'Raw-products'!$A$2:$H$1261,MATCH(L$1,'Raw-products'!$A$1:$H$1,0))</f>
        <v>62</v>
      </c>
      <c r="M2040" s="5">
        <f t="shared" si="62"/>
        <v>6758</v>
      </c>
      <c r="N2040" cm="1">
        <f t="array" ref="N2040:Q2040">_xlfn.XLOOKUP($B2040,'Raw -orders'!$A:$A,'Raw -orders'!$B:$E)</f>
        <v>771</v>
      </c>
      <c r="O2040">
        <v>38909</v>
      </c>
      <c r="P2040" s="1">
        <v>44272</v>
      </c>
      <c r="Q2040" s="1">
        <v>44294</v>
      </c>
      <c r="R2040" t="str" cm="1">
        <f t="array" ref="R2040:Y2040">_xlfn.XLOOKUP($N2040,'Raw - customers'!$A:$A,'Raw - customers'!$B:$I)</f>
        <v>Paul Mcgavigan</v>
      </c>
      <c r="S2040" t="str">
        <v>Genderfluid</v>
      </c>
      <c r="T2040">
        <v>74</v>
      </c>
      <c r="U2040" t="str">
        <v>7367 Wright JunctionApt. 773</v>
      </c>
      <c r="V2040">
        <v>8882</v>
      </c>
      <c r="W2040" t="str">
        <v>Kuhntown</v>
      </c>
      <c r="X2040" t="str">
        <v>Victoria</v>
      </c>
      <c r="Y2040" t="str">
        <v>Australia</v>
      </c>
      <c r="Z2040">
        <v>3</v>
      </c>
      <c r="AA2040" s="3" t="str">
        <f t="shared" si="63"/>
        <v>20 to 30</v>
      </c>
      <c r="AP2040" s="6">
        <v>771</v>
      </c>
      <c r="AQ2040" s="6" t="s">
        <v>1396</v>
      </c>
    </row>
    <row r="2041" spans="1:43" x14ac:dyDescent="0.25">
      <c r="A2041">
        <v>2039</v>
      </c>
      <c r="B2041">
        <v>411</v>
      </c>
      <c r="C2041">
        <v>860</v>
      </c>
      <c r="D2041">
        <v>113</v>
      </c>
      <c r="E2041">
        <v>2</v>
      </c>
      <c r="F2041">
        <v>226</v>
      </c>
      <c r="G2041" t="str">
        <f>VLOOKUP($C2041,'Raw-products'!$A$2:$H$1261,MATCH(G$1,'Raw-products'!$A$1:$H$1,0))</f>
        <v>Trousers</v>
      </c>
      <c r="H2041" t="str">
        <f>VLOOKUP($C2041,'Raw-products'!$A$2:$H$1261,MATCH(H$1,'Raw-products'!$A$1:$H$1,0))</f>
        <v>Chinos</v>
      </c>
      <c r="I2041" t="str">
        <f>VLOOKUP($C2041,'Raw-products'!$A$2:$H$1261,MATCH(I$1,'Raw-products'!$A$1:$H$1,0))</f>
        <v>XS</v>
      </c>
      <c r="J2041" t="str">
        <f>VLOOKUP($C2041,'Raw-products'!$A$2:$H$1261,MATCH(J$1,'Raw-products'!$A$1:$H$1,0))</f>
        <v>blue</v>
      </c>
      <c r="K2041">
        <f>VLOOKUP($C2041,'Raw-products'!$A$2:$H$1261,MATCH(K$1,'Raw-products'!$A$1:$H$1,0))</f>
        <v>100</v>
      </c>
      <c r="L2041">
        <f>VLOOKUP($C2041,'Raw-products'!$A$2:$H$1261,MATCH(L$1,'Raw-products'!$A$1:$H$1,0))</f>
        <v>69</v>
      </c>
      <c r="M2041" s="5">
        <f t="shared" si="62"/>
        <v>6900</v>
      </c>
      <c r="N2041" cm="1">
        <f t="array" ref="N2041:Q2041">_xlfn.XLOOKUP($B2041,'Raw -orders'!$A:$A,'Raw -orders'!$B:$E)</f>
        <v>771</v>
      </c>
      <c r="O2041">
        <v>38909</v>
      </c>
      <c r="P2041" s="1">
        <v>44272</v>
      </c>
      <c r="Q2041" s="1">
        <v>44294</v>
      </c>
      <c r="R2041" t="str" cm="1">
        <f t="array" ref="R2041:Y2041">_xlfn.XLOOKUP($N2041,'Raw - customers'!$A:$A,'Raw - customers'!$B:$I)</f>
        <v>Paul Mcgavigan</v>
      </c>
      <c r="S2041" t="str">
        <v>Genderfluid</v>
      </c>
      <c r="T2041">
        <v>74</v>
      </c>
      <c r="U2041" t="str">
        <v>7367 Wright JunctionApt. 773</v>
      </c>
      <c r="V2041">
        <v>8882</v>
      </c>
      <c r="W2041" t="str">
        <v>Kuhntown</v>
      </c>
      <c r="X2041" t="str">
        <v>Victoria</v>
      </c>
      <c r="Y2041" t="str">
        <v>Australia</v>
      </c>
      <c r="Z2041">
        <v>3</v>
      </c>
      <c r="AA2041" s="3" t="str">
        <f t="shared" si="63"/>
        <v>20 to 30</v>
      </c>
      <c r="AP2041" s="6">
        <v>771</v>
      </c>
      <c r="AQ2041" s="6" t="s">
        <v>1396</v>
      </c>
    </row>
    <row r="2042" spans="1:43" x14ac:dyDescent="0.25">
      <c r="A2042">
        <v>2040</v>
      </c>
      <c r="B2042">
        <v>411</v>
      </c>
      <c r="C2042">
        <v>410</v>
      </c>
      <c r="D2042">
        <v>119</v>
      </c>
      <c r="E2042">
        <v>1</v>
      </c>
      <c r="F2042">
        <v>119</v>
      </c>
      <c r="G2042" t="str">
        <f>VLOOKUP($C2042,'Raw-products'!$A$2:$H$1261,MATCH(G$1,'Raw-products'!$A$1:$H$1,0))</f>
        <v>Shirt</v>
      </c>
      <c r="H2042" t="str">
        <f>VLOOKUP($C2042,'Raw-products'!$A$2:$H$1261,MATCH(H$1,'Raw-products'!$A$1:$H$1,0))</f>
        <v>Casual Slim Fit</v>
      </c>
      <c r="I2042" t="str">
        <f>VLOOKUP($C2042,'Raw-products'!$A$2:$H$1261,MATCH(I$1,'Raw-products'!$A$1:$H$1,0))</f>
        <v>XS</v>
      </c>
      <c r="J2042" t="str">
        <f>VLOOKUP($C2042,'Raw-products'!$A$2:$H$1261,MATCH(J$1,'Raw-products'!$A$1:$H$1,0))</f>
        <v>indigo</v>
      </c>
      <c r="K2042">
        <f>VLOOKUP($C2042,'Raw-products'!$A$2:$H$1261,MATCH(K$1,'Raw-products'!$A$1:$H$1,0))</f>
        <v>113</v>
      </c>
      <c r="L2042">
        <f>VLOOKUP($C2042,'Raw-products'!$A$2:$H$1261,MATCH(L$1,'Raw-products'!$A$1:$H$1,0))</f>
        <v>57</v>
      </c>
      <c r="M2042" s="5">
        <f t="shared" si="62"/>
        <v>6441</v>
      </c>
      <c r="N2042" cm="1">
        <f t="array" ref="N2042:Q2042">_xlfn.XLOOKUP($B2042,'Raw -orders'!$A:$A,'Raw -orders'!$B:$E)</f>
        <v>771</v>
      </c>
      <c r="O2042">
        <v>38909</v>
      </c>
      <c r="P2042" s="1">
        <v>44272</v>
      </c>
      <c r="Q2042" s="1">
        <v>44294</v>
      </c>
      <c r="R2042" t="str" cm="1">
        <f t="array" ref="R2042:Y2042">_xlfn.XLOOKUP($N2042,'Raw - customers'!$A:$A,'Raw - customers'!$B:$I)</f>
        <v>Paul Mcgavigan</v>
      </c>
      <c r="S2042" t="str">
        <v>Genderfluid</v>
      </c>
      <c r="T2042">
        <v>74</v>
      </c>
      <c r="U2042" t="str">
        <v>7367 Wright JunctionApt. 773</v>
      </c>
      <c r="V2042">
        <v>8882</v>
      </c>
      <c r="W2042" t="str">
        <v>Kuhntown</v>
      </c>
      <c r="X2042" t="str">
        <v>Victoria</v>
      </c>
      <c r="Y2042" t="str">
        <v>Australia</v>
      </c>
      <c r="Z2042">
        <v>3</v>
      </c>
      <c r="AA2042" s="3" t="str">
        <f t="shared" si="63"/>
        <v>20 to 30</v>
      </c>
      <c r="AP2042" s="6">
        <v>771</v>
      </c>
      <c r="AQ2042" s="6" t="s">
        <v>1396</v>
      </c>
    </row>
    <row r="2043" spans="1:43" x14ac:dyDescent="0.25">
      <c r="A2043">
        <v>2041</v>
      </c>
      <c r="B2043">
        <v>411</v>
      </c>
      <c r="C2043">
        <v>451</v>
      </c>
      <c r="D2043">
        <v>107</v>
      </c>
      <c r="E2043">
        <v>2</v>
      </c>
      <c r="F2043">
        <v>214</v>
      </c>
      <c r="G2043" t="str">
        <f>VLOOKUP($C2043,'Raw-products'!$A$2:$H$1261,MATCH(G$1,'Raw-products'!$A$1:$H$1,0))</f>
        <v>Jacket</v>
      </c>
      <c r="H2043" t="str">
        <f>VLOOKUP($C2043,'Raw-products'!$A$2:$H$1261,MATCH(H$1,'Raw-products'!$A$1:$H$1,0))</f>
        <v>Denim</v>
      </c>
      <c r="I2043" t="str">
        <f>VLOOKUP($C2043,'Raw-products'!$A$2:$H$1261,MATCH(I$1,'Raw-products'!$A$1:$H$1,0))</f>
        <v>S</v>
      </c>
      <c r="J2043" t="str">
        <f>VLOOKUP($C2043,'Raw-products'!$A$2:$H$1261,MATCH(J$1,'Raw-products'!$A$1:$H$1,0))</f>
        <v>violet</v>
      </c>
      <c r="K2043">
        <f>VLOOKUP($C2043,'Raw-products'!$A$2:$H$1261,MATCH(K$1,'Raw-products'!$A$1:$H$1,0))</f>
        <v>92</v>
      </c>
      <c r="L2043">
        <f>VLOOKUP($C2043,'Raw-products'!$A$2:$H$1261,MATCH(L$1,'Raw-products'!$A$1:$H$1,0))</f>
        <v>73</v>
      </c>
      <c r="M2043" s="5">
        <f t="shared" si="62"/>
        <v>6716</v>
      </c>
      <c r="N2043" cm="1">
        <f t="array" ref="N2043:Q2043">_xlfn.XLOOKUP($B2043,'Raw -orders'!$A:$A,'Raw -orders'!$B:$E)</f>
        <v>771</v>
      </c>
      <c r="O2043">
        <v>38909</v>
      </c>
      <c r="P2043" s="1">
        <v>44272</v>
      </c>
      <c r="Q2043" s="1">
        <v>44294</v>
      </c>
      <c r="R2043" t="str" cm="1">
        <f t="array" ref="R2043:Y2043">_xlfn.XLOOKUP($N2043,'Raw - customers'!$A:$A,'Raw - customers'!$B:$I)</f>
        <v>Paul Mcgavigan</v>
      </c>
      <c r="S2043" t="str">
        <v>Genderfluid</v>
      </c>
      <c r="T2043">
        <v>74</v>
      </c>
      <c r="U2043" t="str">
        <v>7367 Wright JunctionApt. 773</v>
      </c>
      <c r="V2043">
        <v>8882</v>
      </c>
      <c r="W2043" t="str">
        <v>Kuhntown</v>
      </c>
      <c r="X2043" t="str">
        <v>Victoria</v>
      </c>
      <c r="Y2043" t="str">
        <v>Australia</v>
      </c>
      <c r="Z2043">
        <v>3</v>
      </c>
      <c r="AA2043" s="3" t="str">
        <f t="shared" si="63"/>
        <v>20 to 30</v>
      </c>
      <c r="AP2043" s="6">
        <v>771</v>
      </c>
      <c r="AQ2043" s="6" t="s">
        <v>1396</v>
      </c>
    </row>
    <row r="2044" spans="1:43" x14ac:dyDescent="0.25">
      <c r="A2044">
        <v>2042</v>
      </c>
      <c r="B2044">
        <v>412</v>
      </c>
      <c r="C2044">
        <v>1034</v>
      </c>
      <c r="D2044">
        <v>90</v>
      </c>
      <c r="E2044">
        <v>2</v>
      </c>
      <c r="F2044">
        <v>180</v>
      </c>
      <c r="G2044" t="str">
        <f>VLOOKUP($C2044,'Raw-products'!$A$2:$H$1261,MATCH(G$1,'Raw-products'!$A$1:$H$1,0))</f>
        <v>Trousers</v>
      </c>
      <c r="H2044" t="str">
        <f>VLOOKUP($C2044,'Raw-products'!$A$2:$H$1261,MATCH(H$1,'Raw-products'!$A$1:$H$1,0))</f>
        <v>Relaxed Leg</v>
      </c>
      <c r="I2044" t="str">
        <f>VLOOKUP($C2044,'Raw-products'!$A$2:$H$1261,MATCH(I$1,'Raw-products'!$A$1:$H$1,0))</f>
        <v>XL</v>
      </c>
      <c r="J2044" t="str">
        <f>VLOOKUP($C2044,'Raw-products'!$A$2:$H$1261,MATCH(J$1,'Raw-products'!$A$1:$H$1,0))</f>
        <v>green</v>
      </c>
      <c r="K2044">
        <f>VLOOKUP($C2044,'Raw-products'!$A$2:$H$1261,MATCH(K$1,'Raw-products'!$A$1:$H$1,0))</f>
        <v>95</v>
      </c>
      <c r="L2044">
        <f>VLOOKUP($C2044,'Raw-products'!$A$2:$H$1261,MATCH(L$1,'Raw-products'!$A$1:$H$1,0))</f>
        <v>64</v>
      </c>
      <c r="M2044" s="5">
        <f t="shared" si="62"/>
        <v>6080</v>
      </c>
      <c r="N2044" cm="1">
        <f t="array" ref="N2044:Q2044">_xlfn.XLOOKUP($B2044,'Raw -orders'!$A:$A,'Raw -orders'!$B:$E)</f>
        <v>427</v>
      </c>
      <c r="O2044">
        <v>25520</v>
      </c>
      <c r="P2044" s="1">
        <v>44462</v>
      </c>
      <c r="Q2044" s="1">
        <v>44482</v>
      </c>
      <c r="R2044" t="str" cm="1">
        <f t="array" ref="R2044:Y2044">_xlfn.XLOOKUP($N2044,'Raw - customers'!$A:$A,'Raw - customers'!$B:$I)</f>
        <v>Tomaso Mullin</v>
      </c>
      <c r="S2044" t="str">
        <v>Genderqueer</v>
      </c>
      <c r="T2044">
        <v>25</v>
      </c>
      <c r="U2044" t="str">
        <v>51 Gabriel KnollApt. 819</v>
      </c>
      <c r="V2044">
        <v>8556</v>
      </c>
      <c r="W2044" t="str">
        <v>New Ava</v>
      </c>
      <c r="X2044" t="str">
        <v>Queensland</v>
      </c>
      <c r="Y2044" t="str">
        <v>Australia</v>
      </c>
      <c r="Z2044">
        <v>9</v>
      </c>
      <c r="AA2044" s="3" t="str">
        <f t="shared" si="63"/>
        <v>10 to 20</v>
      </c>
      <c r="AP2044" s="6">
        <v>427</v>
      </c>
      <c r="AQ2044" s="6" t="s">
        <v>1355</v>
      </c>
    </row>
    <row r="2045" spans="1:43" x14ac:dyDescent="0.25">
      <c r="A2045">
        <v>2043</v>
      </c>
      <c r="B2045">
        <v>412</v>
      </c>
      <c r="C2045">
        <v>314</v>
      </c>
      <c r="D2045">
        <v>105</v>
      </c>
      <c r="E2045">
        <v>1</v>
      </c>
      <c r="F2045">
        <v>105</v>
      </c>
      <c r="G2045" t="str">
        <f>VLOOKUP($C2045,'Raw-products'!$A$2:$H$1261,MATCH(G$1,'Raw-products'!$A$1:$H$1,0))</f>
        <v>Shirt</v>
      </c>
      <c r="H2045" t="str">
        <f>VLOOKUP($C2045,'Raw-products'!$A$2:$H$1261,MATCH(H$1,'Raw-products'!$A$1:$H$1,0))</f>
        <v>Cuban Collar</v>
      </c>
      <c r="I2045" t="str">
        <f>VLOOKUP($C2045,'Raw-products'!$A$2:$H$1261,MATCH(I$1,'Raw-products'!$A$1:$H$1,0))</f>
        <v>XL</v>
      </c>
      <c r="J2045" t="str">
        <f>VLOOKUP($C2045,'Raw-products'!$A$2:$H$1261,MATCH(J$1,'Raw-products'!$A$1:$H$1,0))</f>
        <v>violet</v>
      </c>
      <c r="K2045">
        <f>VLOOKUP($C2045,'Raw-products'!$A$2:$H$1261,MATCH(K$1,'Raw-products'!$A$1:$H$1,0))</f>
        <v>93</v>
      </c>
      <c r="L2045">
        <f>VLOOKUP($C2045,'Raw-products'!$A$2:$H$1261,MATCH(L$1,'Raw-products'!$A$1:$H$1,0))</f>
        <v>44</v>
      </c>
      <c r="M2045" s="5">
        <f t="shared" si="62"/>
        <v>4092</v>
      </c>
      <c r="N2045" cm="1">
        <f t="array" ref="N2045:Q2045">_xlfn.XLOOKUP($B2045,'Raw -orders'!$A:$A,'Raw -orders'!$B:$E)</f>
        <v>427</v>
      </c>
      <c r="O2045">
        <v>25520</v>
      </c>
      <c r="P2045" s="1">
        <v>44462</v>
      </c>
      <c r="Q2045" s="1">
        <v>44482</v>
      </c>
      <c r="R2045" t="str" cm="1">
        <f t="array" ref="R2045:Y2045">_xlfn.XLOOKUP($N2045,'Raw - customers'!$A:$A,'Raw - customers'!$B:$I)</f>
        <v>Tomaso Mullin</v>
      </c>
      <c r="S2045" t="str">
        <v>Genderqueer</v>
      </c>
      <c r="T2045">
        <v>25</v>
      </c>
      <c r="U2045" t="str">
        <v>51 Gabriel KnollApt. 819</v>
      </c>
      <c r="V2045">
        <v>8556</v>
      </c>
      <c r="W2045" t="str">
        <v>New Ava</v>
      </c>
      <c r="X2045" t="str">
        <v>Queensland</v>
      </c>
      <c r="Y2045" t="str">
        <v>Australia</v>
      </c>
      <c r="Z2045">
        <v>9</v>
      </c>
      <c r="AA2045" s="3" t="str">
        <f t="shared" si="63"/>
        <v>10 to 20</v>
      </c>
      <c r="AP2045" s="6">
        <v>427</v>
      </c>
      <c r="AQ2045" s="6" t="s">
        <v>1355</v>
      </c>
    </row>
    <row r="2046" spans="1:43" x14ac:dyDescent="0.25">
      <c r="A2046">
        <v>2044</v>
      </c>
      <c r="B2046">
        <v>412</v>
      </c>
      <c r="C2046">
        <v>232</v>
      </c>
      <c r="D2046">
        <v>106</v>
      </c>
      <c r="E2046">
        <v>2</v>
      </c>
      <c r="F2046">
        <v>212</v>
      </c>
      <c r="G2046" t="str">
        <f>VLOOKUP($C2046,'Raw-products'!$A$2:$H$1261,MATCH(G$1,'Raw-products'!$A$1:$H$1,0))</f>
        <v>Shirt</v>
      </c>
      <c r="H2046" t="str">
        <f>VLOOKUP($C2046,'Raw-products'!$A$2:$H$1261,MATCH(H$1,'Raw-products'!$A$1:$H$1,0))</f>
        <v>Chambray</v>
      </c>
      <c r="I2046" t="str">
        <f>VLOOKUP($C2046,'Raw-products'!$A$2:$H$1261,MATCH(I$1,'Raw-products'!$A$1:$H$1,0))</f>
        <v>M</v>
      </c>
      <c r="J2046" t="str">
        <f>VLOOKUP($C2046,'Raw-products'!$A$2:$H$1261,MATCH(J$1,'Raw-products'!$A$1:$H$1,0))</f>
        <v>blue</v>
      </c>
      <c r="K2046">
        <f>VLOOKUP($C2046,'Raw-products'!$A$2:$H$1261,MATCH(K$1,'Raw-products'!$A$1:$H$1,0))</f>
        <v>105</v>
      </c>
      <c r="L2046">
        <f>VLOOKUP($C2046,'Raw-products'!$A$2:$H$1261,MATCH(L$1,'Raw-products'!$A$1:$H$1,0))</f>
        <v>66</v>
      </c>
      <c r="M2046" s="5">
        <f t="shared" si="62"/>
        <v>6930</v>
      </c>
      <c r="N2046" cm="1">
        <f t="array" ref="N2046:Q2046">_xlfn.XLOOKUP($B2046,'Raw -orders'!$A:$A,'Raw -orders'!$B:$E)</f>
        <v>427</v>
      </c>
      <c r="O2046">
        <v>25520</v>
      </c>
      <c r="P2046" s="1">
        <v>44462</v>
      </c>
      <c r="Q2046" s="1">
        <v>44482</v>
      </c>
      <c r="R2046" t="str" cm="1">
        <f t="array" ref="R2046:Y2046">_xlfn.XLOOKUP($N2046,'Raw - customers'!$A:$A,'Raw - customers'!$B:$I)</f>
        <v>Tomaso Mullin</v>
      </c>
      <c r="S2046" t="str">
        <v>Genderqueer</v>
      </c>
      <c r="T2046">
        <v>25</v>
      </c>
      <c r="U2046" t="str">
        <v>51 Gabriel KnollApt. 819</v>
      </c>
      <c r="V2046">
        <v>8556</v>
      </c>
      <c r="W2046" t="str">
        <v>New Ava</v>
      </c>
      <c r="X2046" t="str">
        <v>Queensland</v>
      </c>
      <c r="Y2046" t="str">
        <v>Australia</v>
      </c>
      <c r="Z2046">
        <v>9</v>
      </c>
      <c r="AA2046" s="3" t="str">
        <f t="shared" si="63"/>
        <v>10 to 20</v>
      </c>
      <c r="AP2046" s="6">
        <v>427</v>
      </c>
      <c r="AQ2046" s="6" t="s">
        <v>1355</v>
      </c>
    </row>
    <row r="2047" spans="1:43" x14ac:dyDescent="0.25">
      <c r="A2047">
        <v>2045</v>
      </c>
      <c r="B2047">
        <v>412</v>
      </c>
      <c r="C2047">
        <v>721</v>
      </c>
      <c r="D2047">
        <v>119</v>
      </c>
      <c r="E2047">
        <v>1</v>
      </c>
      <c r="F2047">
        <v>119</v>
      </c>
      <c r="G2047" t="str">
        <f>VLOOKUP($C2047,'Raw-products'!$A$2:$H$1261,MATCH(G$1,'Raw-products'!$A$1:$H$1,0))</f>
        <v>Jacket</v>
      </c>
      <c r="H2047" t="str">
        <f>VLOOKUP($C2047,'Raw-products'!$A$2:$H$1261,MATCH(H$1,'Raw-products'!$A$1:$H$1,0))</f>
        <v>Trench Coat</v>
      </c>
      <c r="I2047" t="str">
        <f>VLOOKUP($C2047,'Raw-products'!$A$2:$H$1261,MATCH(I$1,'Raw-products'!$A$1:$H$1,0))</f>
        <v>S</v>
      </c>
      <c r="J2047" t="str">
        <f>VLOOKUP($C2047,'Raw-products'!$A$2:$H$1261,MATCH(J$1,'Raw-products'!$A$1:$H$1,0))</f>
        <v>blue</v>
      </c>
      <c r="K2047">
        <f>VLOOKUP($C2047,'Raw-products'!$A$2:$H$1261,MATCH(K$1,'Raw-products'!$A$1:$H$1,0))</f>
        <v>112</v>
      </c>
      <c r="L2047">
        <f>VLOOKUP($C2047,'Raw-products'!$A$2:$H$1261,MATCH(L$1,'Raw-products'!$A$1:$H$1,0))</f>
        <v>64</v>
      </c>
      <c r="M2047" s="5">
        <f t="shared" si="62"/>
        <v>7168</v>
      </c>
      <c r="N2047" cm="1">
        <f t="array" ref="N2047:Q2047">_xlfn.XLOOKUP($B2047,'Raw -orders'!$A:$A,'Raw -orders'!$B:$E)</f>
        <v>427</v>
      </c>
      <c r="O2047">
        <v>25520</v>
      </c>
      <c r="P2047" s="1">
        <v>44462</v>
      </c>
      <c r="Q2047" s="1">
        <v>44482</v>
      </c>
      <c r="R2047" t="str" cm="1">
        <f t="array" ref="R2047:Y2047">_xlfn.XLOOKUP($N2047,'Raw - customers'!$A:$A,'Raw - customers'!$B:$I)</f>
        <v>Tomaso Mullin</v>
      </c>
      <c r="S2047" t="str">
        <v>Genderqueer</v>
      </c>
      <c r="T2047">
        <v>25</v>
      </c>
      <c r="U2047" t="str">
        <v>51 Gabriel KnollApt. 819</v>
      </c>
      <c r="V2047">
        <v>8556</v>
      </c>
      <c r="W2047" t="str">
        <v>New Ava</v>
      </c>
      <c r="X2047" t="str">
        <v>Queensland</v>
      </c>
      <c r="Y2047" t="str">
        <v>Australia</v>
      </c>
      <c r="Z2047">
        <v>9</v>
      </c>
      <c r="AA2047" s="3" t="str">
        <f t="shared" si="63"/>
        <v>10 to 20</v>
      </c>
      <c r="AP2047" s="6">
        <v>427</v>
      </c>
      <c r="AQ2047" s="6" t="s">
        <v>1355</v>
      </c>
    </row>
    <row r="2048" spans="1:43" x14ac:dyDescent="0.25">
      <c r="A2048">
        <v>2046</v>
      </c>
      <c r="B2048">
        <v>413</v>
      </c>
      <c r="C2048">
        <v>1204</v>
      </c>
      <c r="D2048">
        <v>105</v>
      </c>
      <c r="E2048">
        <v>2</v>
      </c>
      <c r="F2048">
        <v>210</v>
      </c>
      <c r="G2048" t="str">
        <f>VLOOKUP($C2048,'Raw-products'!$A$2:$H$1261,MATCH(G$1,'Raw-products'!$A$1:$H$1,0))</f>
        <v>Trousers</v>
      </c>
      <c r="H2048" t="str">
        <f>VLOOKUP($C2048,'Raw-products'!$A$2:$H$1261,MATCH(H$1,'Raw-products'!$A$1:$H$1,0))</f>
        <v>Pleated</v>
      </c>
      <c r="I2048" t="str">
        <f>VLOOKUP($C2048,'Raw-products'!$A$2:$H$1261,MATCH(I$1,'Raw-products'!$A$1:$H$1,0))</f>
        <v>XL</v>
      </c>
      <c r="J2048" t="str">
        <f>VLOOKUP($C2048,'Raw-products'!$A$2:$H$1261,MATCH(J$1,'Raw-products'!$A$1:$H$1,0))</f>
        <v>yellow</v>
      </c>
      <c r="K2048">
        <f>VLOOKUP($C2048,'Raw-products'!$A$2:$H$1261,MATCH(K$1,'Raw-products'!$A$1:$H$1,0))</f>
        <v>90</v>
      </c>
      <c r="L2048">
        <f>VLOOKUP($C2048,'Raw-products'!$A$2:$H$1261,MATCH(L$1,'Raw-products'!$A$1:$H$1,0))</f>
        <v>52</v>
      </c>
      <c r="M2048" s="5">
        <f t="shared" si="62"/>
        <v>4680</v>
      </c>
      <c r="N2048" cm="1">
        <f t="array" ref="N2048:Q2048">_xlfn.XLOOKUP($B2048,'Raw -orders'!$A:$A,'Raw -orders'!$B:$E)</f>
        <v>589</v>
      </c>
      <c r="O2048">
        <v>35487</v>
      </c>
      <c r="P2048" s="1">
        <v>44486</v>
      </c>
      <c r="Q2048" s="1">
        <v>44500</v>
      </c>
      <c r="R2048" t="str" cm="1">
        <f t="array" ref="R2048:Y2048">_xlfn.XLOOKUP($N2048,'Raw - customers'!$A:$A,'Raw - customers'!$B:$I)</f>
        <v>Calhoun Raphael</v>
      </c>
      <c r="S2048" t="str">
        <v>Polygender</v>
      </c>
      <c r="T2048">
        <v>57</v>
      </c>
      <c r="U2048" t="str">
        <v>68 Darcy PassSuite 091</v>
      </c>
      <c r="V2048">
        <v>6477</v>
      </c>
      <c r="W2048" t="str">
        <v>Hoppetown</v>
      </c>
      <c r="X2048" t="str">
        <v>Queensland</v>
      </c>
      <c r="Y2048" t="str">
        <v>Australia</v>
      </c>
      <c r="Z2048">
        <v>10</v>
      </c>
      <c r="AA2048" s="3" t="str">
        <f t="shared" si="63"/>
        <v>10 to 20</v>
      </c>
      <c r="AP2048" s="6">
        <v>589</v>
      </c>
      <c r="AQ2048" s="6" t="s">
        <v>1355</v>
      </c>
    </row>
    <row r="2049" spans="1:43" x14ac:dyDescent="0.25">
      <c r="A2049">
        <v>2047</v>
      </c>
      <c r="B2049">
        <v>413</v>
      </c>
      <c r="C2049">
        <v>527</v>
      </c>
      <c r="D2049">
        <v>98</v>
      </c>
      <c r="E2049">
        <v>2</v>
      </c>
      <c r="F2049">
        <v>196</v>
      </c>
      <c r="G2049" t="str">
        <f>VLOOKUP($C2049,'Raw-products'!$A$2:$H$1261,MATCH(G$1,'Raw-products'!$A$1:$H$1,0))</f>
        <v>Jacket</v>
      </c>
      <c r="H2049" t="str">
        <f>VLOOKUP($C2049,'Raw-products'!$A$2:$H$1261,MATCH(H$1,'Raw-products'!$A$1:$H$1,0))</f>
        <v>Leather</v>
      </c>
      <c r="I2049" t="str">
        <f>VLOOKUP($C2049,'Raw-products'!$A$2:$H$1261,MATCH(I$1,'Raw-products'!$A$1:$H$1,0))</f>
        <v>M</v>
      </c>
      <c r="J2049" t="str">
        <f>VLOOKUP($C2049,'Raw-products'!$A$2:$H$1261,MATCH(J$1,'Raw-products'!$A$1:$H$1,0))</f>
        <v>red</v>
      </c>
      <c r="K2049">
        <f>VLOOKUP($C2049,'Raw-products'!$A$2:$H$1261,MATCH(K$1,'Raw-products'!$A$1:$H$1,0))</f>
        <v>113</v>
      </c>
      <c r="L2049">
        <f>VLOOKUP($C2049,'Raw-products'!$A$2:$H$1261,MATCH(L$1,'Raw-products'!$A$1:$H$1,0))</f>
        <v>54</v>
      </c>
      <c r="M2049" s="5">
        <f t="shared" si="62"/>
        <v>6102</v>
      </c>
      <c r="N2049" cm="1">
        <f t="array" ref="N2049:Q2049">_xlfn.XLOOKUP($B2049,'Raw -orders'!$A:$A,'Raw -orders'!$B:$E)</f>
        <v>589</v>
      </c>
      <c r="O2049">
        <v>35487</v>
      </c>
      <c r="P2049" s="1">
        <v>44486</v>
      </c>
      <c r="Q2049" s="1">
        <v>44500</v>
      </c>
      <c r="R2049" t="str" cm="1">
        <f t="array" ref="R2049:Y2049">_xlfn.XLOOKUP($N2049,'Raw - customers'!$A:$A,'Raw - customers'!$B:$I)</f>
        <v>Calhoun Raphael</v>
      </c>
      <c r="S2049" t="str">
        <v>Polygender</v>
      </c>
      <c r="T2049">
        <v>57</v>
      </c>
      <c r="U2049" t="str">
        <v>68 Darcy PassSuite 091</v>
      </c>
      <c r="V2049">
        <v>6477</v>
      </c>
      <c r="W2049" t="str">
        <v>Hoppetown</v>
      </c>
      <c r="X2049" t="str">
        <v>Queensland</v>
      </c>
      <c r="Y2049" t="str">
        <v>Australia</v>
      </c>
      <c r="Z2049">
        <v>10</v>
      </c>
      <c r="AA2049" s="3" t="str">
        <f t="shared" si="63"/>
        <v>10 to 20</v>
      </c>
      <c r="AP2049" s="6">
        <v>589</v>
      </c>
      <c r="AQ2049" s="6" t="s">
        <v>1355</v>
      </c>
    </row>
    <row r="2050" spans="1:43" x14ac:dyDescent="0.25">
      <c r="A2050">
        <v>2048</v>
      </c>
      <c r="B2050">
        <v>413</v>
      </c>
      <c r="C2050">
        <v>707</v>
      </c>
      <c r="D2050">
        <v>119</v>
      </c>
      <c r="E2050">
        <v>3</v>
      </c>
      <c r="F2050">
        <v>357</v>
      </c>
      <c r="G2050" t="str">
        <f>VLOOKUP($C2050,'Raw-products'!$A$2:$H$1261,MATCH(G$1,'Raw-products'!$A$1:$H$1,0))</f>
        <v>Jacket</v>
      </c>
      <c r="H2050" t="str">
        <f>VLOOKUP($C2050,'Raw-products'!$A$2:$H$1261,MATCH(H$1,'Raw-products'!$A$1:$H$1,0))</f>
        <v>Trench Coat</v>
      </c>
      <c r="I2050" t="str">
        <f>VLOOKUP($C2050,'Raw-products'!$A$2:$H$1261,MATCH(I$1,'Raw-products'!$A$1:$H$1,0))</f>
        <v>M</v>
      </c>
      <c r="J2050" t="str">
        <f>VLOOKUP($C2050,'Raw-products'!$A$2:$H$1261,MATCH(J$1,'Raw-products'!$A$1:$H$1,0))</f>
        <v>orange</v>
      </c>
      <c r="K2050">
        <f>VLOOKUP($C2050,'Raw-products'!$A$2:$H$1261,MATCH(K$1,'Raw-products'!$A$1:$H$1,0))</f>
        <v>112</v>
      </c>
      <c r="L2050">
        <f>VLOOKUP($C2050,'Raw-products'!$A$2:$H$1261,MATCH(L$1,'Raw-products'!$A$1:$H$1,0))</f>
        <v>43</v>
      </c>
      <c r="M2050" s="5">
        <f t="shared" si="62"/>
        <v>4816</v>
      </c>
      <c r="N2050" cm="1">
        <f t="array" ref="N2050:Q2050">_xlfn.XLOOKUP($B2050,'Raw -orders'!$A:$A,'Raw -orders'!$B:$E)</f>
        <v>589</v>
      </c>
      <c r="O2050">
        <v>35487</v>
      </c>
      <c r="P2050" s="1">
        <v>44486</v>
      </c>
      <c r="Q2050" s="1">
        <v>44500</v>
      </c>
      <c r="R2050" t="str" cm="1">
        <f t="array" ref="R2050:Y2050">_xlfn.XLOOKUP($N2050,'Raw - customers'!$A:$A,'Raw - customers'!$B:$I)</f>
        <v>Calhoun Raphael</v>
      </c>
      <c r="S2050" t="str">
        <v>Polygender</v>
      </c>
      <c r="T2050">
        <v>57</v>
      </c>
      <c r="U2050" t="str">
        <v>68 Darcy PassSuite 091</v>
      </c>
      <c r="V2050">
        <v>6477</v>
      </c>
      <c r="W2050" t="str">
        <v>Hoppetown</v>
      </c>
      <c r="X2050" t="str">
        <v>Queensland</v>
      </c>
      <c r="Y2050" t="str">
        <v>Australia</v>
      </c>
      <c r="Z2050">
        <v>10</v>
      </c>
      <c r="AA2050" s="3" t="str">
        <f t="shared" si="63"/>
        <v>10 to 20</v>
      </c>
      <c r="AP2050" s="6">
        <v>589</v>
      </c>
      <c r="AQ2050" s="6" t="s">
        <v>1355</v>
      </c>
    </row>
    <row r="2051" spans="1:43" x14ac:dyDescent="0.25">
      <c r="A2051">
        <v>2049</v>
      </c>
      <c r="B2051">
        <v>413</v>
      </c>
      <c r="C2051">
        <v>1234</v>
      </c>
      <c r="D2051">
        <v>112</v>
      </c>
      <c r="E2051">
        <v>2</v>
      </c>
      <c r="F2051">
        <v>224</v>
      </c>
      <c r="G2051" t="str">
        <f>VLOOKUP($C2051,'Raw-products'!$A$2:$H$1261,MATCH(G$1,'Raw-products'!$A$1:$H$1,0))</f>
        <v>Trousers</v>
      </c>
      <c r="H2051" t="str">
        <f>VLOOKUP($C2051,'Raw-products'!$A$2:$H$1261,MATCH(H$1,'Raw-products'!$A$1:$H$1,0))</f>
        <v>Tracksuit Bottoms</v>
      </c>
      <c r="I2051" t="str">
        <f>VLOOKUP($C2051,'Raw-products'!$A$2:$H$1261,MATCH(I$1,'Raw-products'!$A$1:$H$1,0))</f>
        <v>XL</v>
      </c>
      <c r="J2051" t="str">
        <f>VLOOKUP($C2051,'Raw-products'!$A$2:$H$1261,MATCH(J$1,'Raw-products'!$A$1:$H$1,0))</f>
        <v>orange</v>
      </c>
      <c r="K2051">
        <f>VLOOKUP($C2051,'Raw-products'!$A$2:$H$1261,MATCH(K$1,'Raw-products'!$A$1:$H$1,0))</f>
        <v>91</v>
      </c>
      <c r="L2051">
        <f>VLOOKUP($C2051,'Raw-products'!$A$2:$H$1261,MATCH(L$1,'Raw-products'!$A$1:$H$1,0))</f>
        <v>42</v>
      </c>
      <c r="M2051" s="5">
        <f t="shared" ref="M2051:M2114" si="64">$K2051*$L2051</f>
        <v>3822</v>
      </c>
      <c r="N2051" cm="1">
        <f t="array" ref="N2051:Q2051">_xlfn.XLOOKUP($B2051,'Raw -orders'!$A:$A,'Raw -orders'!$B:$E)</f>
        <v>589</v>
      </c>
      <c r="O2051">
        <v>35487</v>
      </c>
      <c r="P2051" s="1">
        <v>44486</v>
      </c>
      <c r="Q2051" s="1">
        <v>44500</v>
      </c>
      <c r="R2051" t="str" cm="1">
        <f t="array" ref="R2051:Y2051">_xlfn.XLOOKUP($N2051,'Raw - customers'!$A:$A,'Raw - customers'!$B:$I)</f>
        <v>Calhoun Raphael</v>
      </c>
      <c r="S2051" t="str">
        <v>Polygender</v>
      </c>
      <c r="T2051">
        <v>57</v>
      </c>
      <c r="U2051" t="str">
        <v>68 Darcy PassSuite 091</v>
      </c>
      <c r="V2051">
        <v>6477</v>
      </c>
      <c r="W2051" t="str">
        <v>Hoppetown</v>
      </c>
      <c r="X2051" t="str">
        <v>Queensland</v>
      </c>
      <c r="Y2051" t="str">
        <v>Australia</v>
      </c>
      <c r="Z2051">
        <v>10</v>
      </c>
      <c r="AA2051" s="3" t="str">
        <f t="shared" ref="AA2051:AA2114" si="65">IF(AND(DATEDIF($P2051,$Q2051,"D")&gt;0,DATEDIF($P2051,$Q2051,"D")&lt;=10),"0 to 10",IF(AND(DATEDIF($P2051,$Q2051,"D")&gt;10,DATEDIF($P2051,$Q2051,"D")&lt;=20),"10 to 20",IF(AND(DATEDIF($P2051,$Q2051,"D")&gt;20,DATEDIF($P2051,$Q2051,"D")&lt;=30),"20 to 30")))</f>
        <v>10 to 20</v>
      </c>
      <c r="AP2051" s="6">
        <v>589</v>
      </c>
      <c r="AQ2051" s="6" t="s">
        <v>1355</v>
      </c>
    </row>
    <row r="2052" spans="1:43" x14ac:dyDescent="0.25">
      <c r="A2052">
        <v>2050</v>
      </c>
      <c r="B2052">
        <v>413</v>
      </c>
      <c r="C2052">
        <v>124</v>
      </c>
      <c r="D2052">
        <v>92</v>
      </c>
      <c r="E2052">
        <v>2</v>
      </c>
      <c r="F2052">
        <v>184</v>
      </c>
      <c r="G2052" t="str">
        <f>VLOOKUP($C2052,'Raw-products'!$A$2:$H$1261,MATCH(G$1,'Raw-products'!$A$1:$H$1,0))</f>
        <v>Shirt</v>
      </c>
      <c r="H2052" t="str">
        <f>VLOOKUP($C2052,'Raw-products'!$A$2:$H$1261,MATCH(H$1,'Raw-products'!$A$1:$H$1,0))</f>
        <v>Denim</v>
      </c>
      <c r="I2052" t="str">
        <f>VLOOKUP($C2052,'Raw-products'!$A$2:$H$1261,MATCH(I$1,'Raw-products'!$A$1:$H$1,0))</f>
        <v>XL</v>
      </c>
      <c r="J2052" t="str">
        <f>VLOOKUP($C2052,'Raw-products'!$A$2:$H$1261,MATCH(J$1,'Raw-products'!$A$1:$H$1,0))</f>
        <v>green</v>
      </c>
      <c r="K2052">
        <f>VLOOKUP($C2052,'Raw-products'!$A$2:$H$1261,MATCH(K$1,'Raw-products'!$A$1:$H$1,0))</f>
        <v>115</v>
      </c>
      <c r="L2052">
        <f>VLOOKUP($C2052,'Raw-products'!$A$2:$H$1261,MATCH(L$1,'Raw-products'!$A$1:$H$1,0))</f>
        <v>52</v>
      </c>
      <c r="M2052" s="5">
        <f t="shared" si="64"/>
        <v>5980</v>
      </c>
      <c r="N2052" cm="1">
        <f t="array" ref="N2052:Q2052">_xlfn.XLOOKUP($B2052,'Raw -orders'!$A:$A,'Raw -orders'!$B:$E)</f>
        <v>589</v>
      </c>
      <c r="O2052">
        <v>35487</v>
      </c>
      <c r="P2052" s="1">
        <v>44486</v>
      </c>
      <c r="Q2052" s="1">
        <v>44500</v>
      </c>
      <c r="R2052" t="str" cm="1">
        <f t="array" ref="R2052:Y2052">_xlfn.XLOOKUP($N2052,'Raw - customers'!$A:$A,'Raw - customers'!$B:$I)</f>
        <v>Calhoun Raphael</v>
      </c>
      <c r="S2052" t="str">
        <v>Polygender</v>
      </c>
      <c r="T2052">
        <v>57</v>
      </c>
      <c r="U2052" t="str">
        <v>68 Darcy PassSuite 091</v>
      </c>
      <c r="V2052">
        <v>6477</v>
      </c>
      <c r="W2052" t="str">
        <v>Hoppetown</v>
      </c>
      <c r="X2052" t="str">
        <v>Queensland</v>
      </c>
      <c r="Y2052" t="str">
        <v>Australia</v>
      </c>
      <c r="Z2052">
        <v>10</v>
      </c>
      <c r="AA2052" s="3" t="str">
        <f t="shared" si="65"/>
        <v>10 to 20</v>
      </c>
      <c r="AP2052" s="6">
        <v>589</v>
      </c>
      <c r="AQ2052" s="6" t="s">
        <v>1355</v>
      </c>
    </row>
    <row r="2053" spans="1:43" x14ac:dyDescent="0.25">
      <c r="A2053">
        <v>2051</v>
      </c>
      <c r="B2053">
        <v>413</v>
      </c>
      <c r="C2053">
        <v>306</v>
      </c>
      <c r="D2053">
        <v>105</v>
      </c>
      <c r="E2053">
        <v>3</v>
      </c>
      <c r="F2053">
        <v>315</v>
      </c>
      <c r="G2053" t="str">
        <f>VLOOKUP($C2053,'Raw-products'!$A$2:$H$1261,MATCH(G$1,'Raw-products'!$A$1:$H$1,0))</f>
        <v>Shirt</v>
      </c>
      <c r="H2053" t="str">
        <f>VLOOKUP($C2053,'Raw-products'!$A$2:$H$1261,MATCH(H$1,'Raw-products'!$A$1:$H$1,0))</f>
        <v>Cuban Collar</v>
      </c>
      <c r="I2053" t="str">
        <f>VLOOKUP($C2053,'Raw-products'!$A$2:$H$1261,MATCH(I$1,'Raw-products'!$A$1:$H$1,0))</f>
        <v>S</v>
      </c>
      <c r="J2053" t="str">
        <f>VLOOKUP($C2053,'Raw-products'!$A$2:$H$1261,MATCH(J$1,'Raw-products'!$A$1:$H$1,0))</f>
        <v>indigo</v>
      </c>
      <c r="K2053">
        <f>VLOOKUP($C2053,'Raw-products'!$A$2:$H$1261,MATCH(K$1,'Raw-products'!$A$1:$H$1,0))</f>
        <v>93</v>
      </c>
      <c r="L2053">
        <f>VLOOKUP($C2053,'Raw-products'!$A$2:$H$1261,MATCH(L$1,'Raw-products'!$A$1:$H$1,0))</f>
        <v>41</v>
      </c>
      <c r="M2053" s="5">
        <f t="shared" si="64"/>
        <v>3813</v>
      </c>
      <c r="N2053" cm="1">
        <f t="array" ref="N2053:Q2053">_xlfn.XLOOKUP($B2053,'Raw -orders'!$A:$A,'Raw -orders'!$B:$E)</f>
        <v>589</v>
      </c>
      <c r="O2053">
        <v>35487</v>
      </c>
      <c r="P2053" s="1">
        <v>44486</v>
      </c>
      <c r="Q2053" s="1">
        <v>44500</v>
      </c>
      <c r="R2053" t="str" cm="1">
        <f t="array" ref="R2053:Y2053">_xlfn.XLOOKUP($N2053,'Raw - customers'!$A:$A,'Raw - customers'!$B:$I)</f>
        <v>Calhoun Raphael</v>
      </c>
      <c r="S2053" t="str">
        <v>Polygender</v>
      </c>
      <c r="T2053">
        <v>57</v>
      </c>
      <c r="U2053" t="str">
        <v>68 Darcy PassSuite 091</v>
      </c>
      <c r="V2053">
        <v>6477</v>
      </c>
      <c r="W2053" t="str">
        <v>Hoppetown</v>
      </c>
      <c r="X2053" t="str">
        <v>Queensland</v>
      </c>
      <c r="Y2053" t="str">
        <v>Australia</v>
      </c>
      <c r="Z2053">
        <v>10</v>
      </c>
      <c r="AA2053" s="3" t="str">
        <f t="shared" si="65"/>
        <v>10 to 20</v>
      </c>
      <c r="AP2053" s="6">
        <v>589</v>
      </c>
      <c r="AQ2053" s="6" t="s">
        <v>1355</v>
      </c>
    </row>
    <row r="2054" spans="1:43" x14ac:dyDescent="0.25">
      <c r="A2054">
        <v>2052</v>
      </c>
      <c r="B2054">
        <v>414</v>
      </c>
      <c r="C2054">
        <v>233</v>
      </c>
      <c r="D2054">
        <v>106</v>
      </c>
      <c r="E2054">
        <v>3</v>
      </c>
      <c r="F2054">
        <v>318</v>
      </c>
      <c r="G2054" t="str">
        <f>VLOOKUP($C2054,'Raw-products'!$A$2:$H$1261,MATCH(G$1,'Raw-products'!$A$1:$H$1,0))</f>
        <v>Shirt</v>
      </c>
      <c r="H2054" t="str">
        <f>VLOOKUP($C2054,'Raw-products'!$A$2:$H$1261,MATCH(H$1,'Raw-products'!$A$1:$H$1,0))</f>
        <v>Chambray</v>
      </c>
      <c r="I2054" t="str">
        <f>VLOOKUP($C2054,'Raw-products'!$A$2:$H$1261,MATCH(I$1,'Raw-products'!$A$1:$H$1,0))</f>
        <v>L</v>
      </c>
      <c r="J2054" t="str">
        <f>VLOOKUP($C2054,'Raw-products'!$A$2:$H$1261,MATCH(J$1,'Raw-products'!$A$1:$H$1,0))</f>
        <v>blue</v>
      </c>
      <c r="K2054">
        <f>VLOOKUP($C2054,'Raw-products'!$A$2:$H$1261,MATCH(K$1,'Raw-products'!$A$1:$H$1,0))</f>
        <v>105</v>
      </c>
      <c r="L2054">
        <f>VLOOKUP($C2054,'Raw-products'!$A$2:$H$1261,MATCH(L$1,'Raw-products'!$A$1:$H$1,0))</f>
        <v>69</v>
      </c>
      <c r="M2054" s="5">
        <f t="shared" si="64"/>
        <v>7245</v>
      </c>
      <c r="N2054" cm="1">
        <f t="array" ref="N2054:Q2054">_xlfn.XLOOKUP($B2054,'Raw -orders'!$A:$A,'Raw -orders'!$B:$E)</f>
        <v>212</v>
      </c>
      <c r="O2054">
        <v>57052</v>
      </c>
      <c r="P2054" s="1">
        <v>44198</v>
      </c>
      <c r="Q2054" s="1">
        <v>44199</v>
      </c>
      <c r="R2054" t="str" cm="1">
        <f t="array" ref="R2054:Y2054">_xlfn.XLOOKUP($N2054,'Raw - customers'!$A:$A,'Raw - customers'!$B:$I)</f>
        <v>Evelyn Chevolleau</v>
      </c>
      <c r="S2054" t="str">
        <v>Polygender</v>
      </c>
      <c r="T2054">
        <v>79</v>
      </c>
      <c r="U2054" t="str">
        <v>385 Jayden View RdApt. 459</v>
      </c>
      <c r="V2054">
        <v>4481</v>
      </c>
      <c r="W2054" t="str">
        <v>Port Logan</v>
      </c>
      <c r="X2054" t="str">
        <v>Western Australia</v>
      </c>
      <c r="Y2054" t="str">
        <v>Australia</v>
      </c>
      <c r="Z2054">
        <v>1</v>
      </c>
      <c r="AA2054" s="3" t="str">
        <f t="shared" si="65"/>
        <v>0 to 10</v>
      </c>
      <c r="AP2054" s="6">
        <v>212</v>
      </c>
      <c r="AQ2054" s="6" t="s">
        <v>1377</v>
      </c>
    </row>
    <row r="2055" spans="1:43" x14ac:dyDescent="0.25">
      <c r="A2055">
        <v>2053</v>
      </c>
      <c r="B2055">
        <v>414</v>
      </c>
      <c r="C2055">
        <v>932</v>
      </c>
      <c r="D2055">
        <v>96</v>
      </c>
      <c r="E2055">
        <v>1</v>
      </c>
      <c r="F2055">
        <v>96</v>
      </c>
      <c r="G2055" t="str">
        <f>VLOOKUP($C2055,'Raw-products'!$A$2:$H$1261,MATCH(G$1,'Raw-products'!$A$1:$H$1,0))</f>
        <v>Trousers</v>
      </c>
      <c r="H2055" t="str">
        <f>VLOOKUP($C2055,'Raw-products'!$A$2:$H$1261,MATCH(H$1,'Raw-products'!$A$1:$H$1,0))</f>
        <v>Drawstring</v>
      </c>
      <c r="I2055" t="str">
        <f>VLOOKUP($C2055,'Raw-products'!$A$2:$H$1261,MATCH(I$1,'Raw-products'!$A$1:$H$1,0))</f>
        <v>M</v>
      </c>
      <c r="J2055" t="str">
        <f>VLOOKUP($C2055,'Raw-products'!$A$2:$H$1261,MATCH(J$1,'Raw-products'!$A$1:$H$1,0))</f>
        <v>blue</v>
      </c>
      <c r="K2055">
        <f>VLOOKUP($C2055,'Raw-products'!$A$2:$H$1261,MATCH(K$1,'Raw-products'!$A$1:$H$1,0))</f>
        <v>104</v>
      </c>
      <c r="L2055">
        <f>VLOOKUP($C2055,'Raw-products'!$A$2:$H$1261,MATCH(L$1,'Raw-products'!$A$1:$H$1,0))</f>
        <v>41</v>
      </c>
      <c r="M2055" s="5">
        <f t="shared" si="64"/>
        <v>4264</v>
      </c>
      <c r="N2055" cm="1">
        <f t="array" ref="N2055:Q2055">_xlfn.XLOOKUP($B2055,'Raw -orders'!$A:$A,'Raw -orders'!$B:$E)</f>
        <v>212</v>
      </c>
      <c r="O2055">
        <v>57052</v>
      </c>
      <c r="P2055" s="1">
        <v>44198</v>
      </c>
      <c r="Q2055" s="1">
        <v>44199</v>
      </c>
      <c r="R2055" t="str" cm="1">
        <f t="array" ref="R2055:Y2055">_xlfn.XLOOKUP($N2055,'Raw - customers'!$A:$A,'Raw - customers'!$B:$I)</f>
        <v>Evelyn Chevolleau</v>
      </c>
      <c r="S2055" t="str">
        <v>Polygender</v>
      </c>
      <c r="T2055">
        <v>79</v>
      </c>
      <c r="U2055" t="str">
        <v>385 Jayden View RdApt. 459</v>
      </c>
      <c r="V2055">
        <v>4481</v>
      </c>
      <c r="W2055" t="str">
        <v>Port Logan</v>
      </c>
      <c r="X2055" t="str">
        <v>Western Australia</v>
      </c>
      <c r="Y2055" t="str">
        <v>Australia</v>
      </c>
      <c r="Z2055">
        <v>1</v>
      </c>
      <c r="AA2055" s="3" t="str">
        <f t="shared" si="65"/>
        <v>0 to 10</v>
      </c>
      <c r="AP2055" s="6">
        <v>212</v>
      </c>
      <c r="AQ2055" s="6" t="s">
        <v>1377</v>
      </c>
    </row>
    <row r="2056" spans="1:43" x14ac:dyDescent="0.25">
      <c r="A2056">
        <v>2054</v>
      </c>
      <c r="B2056">
        <v>414</v>
      </c>
      <c r="C2056">
        <v>625</v>
      </c>
      <c r="D2056">
        <v>112</v>
      </c>
      <c r="E2056">
        <v>1</v>
      </c>
      <c r="F2056">
        <v>112</v>
      </c>
      <c r="G2056" t="str">
        <f>VLOOKUP($C2056,'Raw-products'!$A$2:$H$1261,MATCH(G$1,'Raw-products'!$A$1:$H$1,0))</f>
        <v>Jacket</v>
      </c>
      <c r="H2056" t="str">
        <f>VLOOKUP($C2056,'Raw-products'!$A$2:$H$1261,MATCH(H$1,'Raw-products'!$A$1:$H$1,0))</f>
        <v>Cardigan</v>
      </c>
      <c r="I2056" t="str">
        <f>VLOOKUP($C2056,'Raw-products'!$A$2:$H$1261,MATCH(I$1,'Raw-products'!$A$1:$H$1,0))</f>
        <v>XS</v>
      </c>
      <c r="J2056" t="str">
        <f>VLOOKUP($C2056,'Raw-products'!$A$2:$H$1261,MATCH(J$1,'Raw-products'!$A$1:$H$1,0))</f>
        <v>violet</v>
      </c>
      <c r="K2056">
        <f>VLOOKUP($C2056,'Raw-products'!$A$2:$H$1261,MATCH(K$1,'Raw-products'!$A$1:$H$1,0))</f>
        <v>118</v>
      </c>
      <c r="L2056">
        <f>VLOOKUP($C2056,'Raw-products'!$A$2:$H$1261,MATCH(L$1,'Raw-products'!$A$1:$H$1,0))</f>
        <v>40</v>
      </c>
      <c r="M2056" s="5">
        <f t="shared" si="64"/>
        <v>4720</v>
      </c>
      <c r="N2056" cm="1">
        <f t="array" ref="N2056:Q2056">_xlfn.XLOOKUP($B2056,'Raw -orders'!$A:$A,'Raw -orders'!$B:$E)</f>
        <v>212</v>
      </c>
      <c r="O2056">
        <v>57052</v>
      </c>
      <c r="P2056" s="1">
        <v>44198</v>
      </c>
      <c r="Q2056" s="1">
        <v>44199</v>
      </c>
      <c r="R2056" t="str" cm="1">
        <f t="array" ref="R2056:Y2056">_xlfn.XLOOKUP($N2056,'Raw - customers'!$A:$A,'Raw - customers'!$B:$I)</f>
        <v>Evelyn Chevolleau</v>
      </c>
      <c r="S2056" t="str">
        <v>Polygender</v>
      </c>
      <c r="T2056">
        <v>79</v>
      </c>
      <c r="U2056" t="str">
        <v>385 Jayden View RdApt. 459</v>
      </c>
      <c r="V2056">
        <v>4481</v>
      </c>
      <c r="W2056" t="str">
        <v>Port Logan</v>
      </c>
      <c r="X2056" t="str">
        <v>Western Australia</v>
      </c>
      <c r="Y2056" t="str">
        <v>Australia</v>
      </c>
      <c r="Z2056">
        <v>1</v>
      </c>
      <c r="AA2056" s="3" t="str">
        <f t="shared" si="65"/>
        <v>0 to 10</v>
      </c>
      <c r="AP2056" s="6">
        <v>212</v>
      </c>
      <c r="AQ2056" s="6" t="s">
        <v>1377</v>
      </c>
    </row>
    <row r="2057" spans="1:43" x14ac:dyDescent="0.25">
      <c r="A2057">
        <v>2055</v>
      </c>
      <c r="B2057">
        <v>415</v>
      </c>
      <c r="C2057">
        <v>190</v>
      </c>
      <c r="D2057">
        <v>98</v>
      </c>
      <c r="E2057">
        <v>2</v>
      </c>
      <c r="F2057">
        <v>196</v>
      </c>
      <c r="G2057" t="str">
        <f>VLOOKUP($C2057,'Raw-products'!$A$2:$H$1261,MATCH(G$1,'Raw-products'!$A$1:$H$1,0))</f>
        <v>Shirt</v>
      </c>
      <c r="H2057" t="str">
        <f>VLOOKUP($C2057,'Raw-products'!$A$2:$H$1261,MATCH(H$1,'Raw-products'!$A$1:$H$1,0))</f>
        <v>Camp Collared</v>
      </c>
      <c r="I2057" t="str">
        <f>VLOOKUP($C2057,'Raw-products'!$A$2:$H$1261,MATCH(I$1,'Raw-products'!$A$1:$H$1,0))</f>
        <v>XS</v>
      </c>
      <c r="J2057" t="str">
        <f>VLOOKUP($C2057,'Raw-products'!$A$2:$H$1261,MATCH(J$1,'Raw-products'!$A$1:$H$1,0))</f>
        <v>green</v>
      </c>
      <c r="K2057">
        <f>VLOOKUP($C2057,'Raw-products'!$A$2:$H$1261,MATCH(K$1,'Raw-products'!$A$1:$H$1,0))</f>
        <v>112</v>
      </c>
      <c r="L2057">
        <f>VLOOKUP($C2057,'Raw-products'!$A$2:$H$1261,MATCH(L$1,'Raw-products'!$A$1:$H$1,0))</f>
        <v>66</v>
      </c>
      <c r="M2057" s="5">
        <f t="shared" si="64"/>
        <v>7392</v>
      </c>
      <c r="N2057" cm="1">
        <f t="array" ref="N2057:Q2057">_xlfn.XLOOKUP($B2057,'Raw -orders'!$A:$A,'Raw -orders'!$B:$E)</f>
        <v>947</v>
      </c>
      <c r="O2057">
        <v>35686</v>
      </c>
      <c r="P2057" s="1">
        <v>44391</v>
      </c>
      <c r="Q2057" s="1">
        <v>44396</v>
      </c>
      <c r="R2057" t="str" cm="1">
        <f t="array" ref="R2057:Y2057">_xlfn.XLOOKUP($N2057,'Raw - customers'!$A:$A,'Raw - customers'!$B:$I)</f>
        <v>Dulsea Collet</v>
      </c>
      <c r="S2057" t="str">
        <v>Genderqueer</v>
      </c>
      <c r="T2057">
        <v>74</v>
      </c>
      <c r="U2057" t="str">
        <v>23 Smith StreetSuite 253</v>
      </c>
      <c r="V2057">
        <v>9260</v>
      </c>
      <c r="W2057" t="str">
        <v>South Charles</v>
      </c>
      <c r="X2057" t="str">
        <v>New South Wales</v>
      </c>
      <c r="Y2057" t="str">
        <v>Australia</v>
      </c>
      <c r="Z2057">
        <v>7</v>
      </c>
      <c r="AA2057" s="3" t="str">
        <f t="shared" si="65"/>
        <v>0 to 10</v>
      </c>
      <c r="AP2057" s="6">
        <v>947</v>
      </c>
      <c r="AQ2057" s="6" t="s">
        <v>1362</v>
      </c>
    </row>
    <row r="2058" spans="1:43" x14ac:dyDescent="0.25">
      <c r="A2058">
        <v>2056</v>
      </c>
      <c r="B2058">
        <v>415</v>
      </c>
      <c r="C2058">
        <v>494</v>
      </c>
      <c r="D2058">
        <v>102</v>
      </c>
      <c r="E2058">
        <v>2</v>
      </c>
      <c r="F2058">
        <v>204</v>
      </c>
      <c r="G2058" t="str">
        <f>VLOOKUP($C2058,'Raw-products'!$A$2:$H$1261,MATCH(G$1,'Raw-products'!$A$1:$H$1,0))</f>
        <v>Jacket</v>
      </c>
      <c r="H2058" t="str">
        <f>VLOOKUP($C2058,'Raw-products'!$A$2:$H$1261,MATCH(H$1,'Raw-products'!$A$1:$H$1,0))</f>
        <v>Windbreaker</v>
      </c>
      <c r="I2058" t="str">
        <f>VLOOKUP($C2058,'Raw-products'!$A$2:$H$1261,MATCH(I$1,'Raw-products'!$A$1:$H$1,0))</f>
        <v>XL</v>
      </c>
      <c r="J2058" t="str">
        <f>VLOOKUP($C2058,'Raw-products'!$A$2:$H$1261,MATCH(J$1,'Raw-products'!$A$1:$H$1,0))</f>
        <v>red</v>
      </c>
      <c r="K2058">
        <f>VLOOKUP($C2058,'Raw-products'!$A$2:$H$1261,MATCH(K$1,'Raw-products'!$A$1:$H$1,0))</f>
        <v>109</v>
      </c>
      <c r="L2058">
        <f>VLOOKUP($C2058,'Raw-products'!$A$2:$H$1261,MATCH(L$1,'Raw-products'!$A$1:$H$1,0))</f>
        <v>48</v>
      </c>
      <c r="M2058" s="5">
        <f t="shared" si="64"/>
        <v>5232</v>
      </c>
      <c r="N2058" cm="1">
        <f t="array" ref="N2058:Q2058">_xlfn.XLOOKUP($B2058,'Raw -orders'!$A:$A,'Raw -orders'!$B:$E)</f>
        <v>947</v>
      </c>
      <c r="O2058">
        <v>35686</v>
      </c>
      <c r="P2058" s="1">
        <v>44391</v>
      </c>
      <c r="Q2058" s="1">
        <v>44396</v>
      </c>
      <c r="R2058" t="str" cm="1">
        <f t="array" ref="R2058:Y2058">_xlfn.XLOOKUP($N2058,'Raw - customers'!$A:$A,'Raw - customers'!$B:$I)</f>
        <v>Dulsea Collet</v>
      </c>
      <c r="S2058" t="str">
        <v>Genderqueer</v>
      </c>
      <c r="T2058">
        <v>74</v>
      </c>
      <c r="U2058" t="str">
        <v>23 Smith StreetSuite 253</v>
      </c>
      <c r="V2058">
        <v>9260</v>
      </c>
      <c r="W2058" t="str">
        <v>South Charles</v>
      </c>
      <c r="X2058" t="str">
        <v>New South Wales</v>
      </c>
      <c r="Y2058" t="str">
        <v>Australia</v>
      </c>
      <c r="Z2058">
        <v>7</v>
      </c>
      <c r="AA2058" s="3" t="str">
        <f t="shared" si="65"/>
        <v>0 to 10</v>
      </c>
      <c r="AP2058" s="6">
        <v>947</v>
      </c>
      <c r="AQ2058" s="6" t="s">
        <v>1362</v>
      </c>
    </row>
    <row r="2059" spans="1:43" x14ac:dyDescent="0.25">
      <c r="A2059">
        <v>2057</v>
      </c>
      <c r="B2059">
        <v>415</v>
      </c>
      <c r="C2059">
        <v>833</v>
      </c>
      <c r="D2059">
        <v>117</v>
      </c>
      <c r="E2059">
        <v>2</v>
      </c>
      <c r="F2059">
        <v>234</v>
      </c>
      <c r="G2059" t="str">
        <f>VLOOKUP($C2059,'Raw-products'!$A$2:$H$1261,MATCH(G$1,'Raw-products'!$A$1:$H$1,0))</f>
        <v>Jacket</v>
      </c>
      <c r="H2059" t="str">
        <f>VLOOKUP($C2059,'Raw-products'!$A$2:$H$1261,MATCH(H$1,'Raw-products'!$A$1:$H$1,0))</f>
        <v>Shearling</v>
      </c>
      <c r="I2059" t="str">
        <f>VLOOKUP($C2059,'Raw-products'!$A$2:$H$1261,MATCH(I$1,'Raw-products'!$A$1:$H$1,0))</f>
        <v>L</v>
      </c>
      <c r="J2059" t="str">
        <f>VLOOKUP($C2059,'Raw-products'!$A$2:$H$1261,MATCH(J$1,'Raw-products'!$A$1:$H$1,0))</f>
        <v>indigo</v>
      </c>
      <c r="K2059">
        <f>VLOOKUP($C2059,'Raw-products'!$A$2:$H$1261,MATCH(K$1,'Raw-products'!$A$1:$H$1,0))</f>
        <v>95</v>
      </c>
      <c r="L2059">
        <f>VLOOKUP($C2059,'Raw-products'!$A$2:$H$1261,MATCH(L$1,'Raw-products'!$A$1:$H$1,0))</f>
        <v>66</v>
      </c>
      <c r="M2059" s="5">
        <f t="shared" si="64"/>
        <v>6270</v>
      </c>
      <c r="N2059" cm="1">
        <f t="array" ref="N2059:Q2059">_xlfn.XLOOKUP($B2059,'Raw -orders'!$A:$A,'Raw -orders'!$B:$E)</f>
        <v>947</v>
      </c>
      <c r="O2059">
        <v>35686</v>
      </c>
      <c r="P2059" s="1">
        <v>44391</v>
      </c>
      <c r="Q2059" s="1">
        <v>44396</v>
      </c>
      <c r="R2059" t="str" cm="1">
        <f t="array" ref="R2059:Y2059">_xlfn.XLOOKUP($N2059,'Raw - customers'!$A:$A,'Raw - customers'!$B:$I)</f>
        <v>Dulsea Collet</v>
      </c>
      <c r="S2059" t="str">
        <v>Genderqueer</v>
      </c>
      <c r="T2059">
        <v>74</v>
      </c>
      <c r="U2059" t="str">
        <v>23 Smith StreetSuite 253</v>
      </c>
      <c r="V2059">
        <v>9260</v>
      </c>
      <c r="W2059" t="str">
        <v>South Charles</v>
      </c>
      <c r="X2059" t="str">
        <v>New South Wales</v>
      </c>
      <c r="Y2059" t="str">
        <v>Australia</v>
      </c>
      <c r="Z2059">
        <v>7</v>
      </c>
      <c r="AA2059" s="3" t="str">
        <f t="shared" si="65"/>
        <v>0 to 10</v>
      </c>
      <c r="AP2059" s="6">
        <v>947</v>
      </c>
      <c r="AQ2059" s="6" t="s">
        <v>1362</v>
      </c>
    </row>
    <row r="2060" spans="1:43" x14ac:dyDescent="0.25">
      <c r="A2060">
        <v>2058</v>
      </c>
      <c r="B2060">
        <v>415</v>
      </c>
      <c r="C2060">
        <v>487</v>
      </c>
      <c r="D2060">
        <v>118</v>
      </c>
      <c r="E2060">
        <v>2</v>
      </c>
      <c r="F2060">
        <v>236</v>
      </c>
      <c r="G2060" t="str">
        <f>VLOOKUP($C2060,'Raw-products'!$A$2:$H$1261,MATCH(G$1,'Raw-products'!$A$1:$H$1,0))</f>
        <v>Jacket</v>
      </c>
      <c r="H2060" t="str">
        <f>VLOOKUP($C2060,'Raw-products'!$A$2:$H$1261,MATCH(H$1,'Raw-products'!$A$1:$H$1,0))</f>
        <v>Puffer</v>
      </c>
      <c r="I2060" t="str">
        <f>VLOOKUP($C2060,'Raw-products'!$A$2:$H$1261,MATCH(I$1,'Raw-products'!$A$1:$H$1,0))</f>
        <v>M</v>
      </c>
      <c r="J2060" t="str">
        <f>VLOOKUP($C2060,'Raw-products'!$A$2:$H$1261,MATCH(J$1,'Raw-products'!$A$1:$H$1,0))</f>
        <v>violet</v>
      </c>
      <c r="K2060">
        <f>VLOOKUP($C2060,'Raw-products'!$A$2:$H$1261,MATCH(K$1,'Raw-products'!$A$1:$H$1,0))</f>
        <v>110</v>
      </c>
      <c r="L2060">
        <f>VLOOKUP($C2060,'Raw-products'!$A$2:$H$1261,MATCH(L$1,'Raw-products'!$A$1:$H$1,0))</f>
        <v>43</v>
      </c>
      <c r="M2060" s="5">
        <f t="shared" si="64"/>
        <v>4730</v>
      </c>
      <c r="N2060" cm="1">
        <f t="array" ref="N2060:Q2060">_xlfn.XLOOKUP($B2060,'Raw -orders'!$A:$A,'Raw -orders'!$B:$E)</f>
        <v>947</v>
      </c>
      <c r="O2060">
        <v>35686</v>
      </c>
      <c r="P2060" s="1">
        <v>44391</v>
      </c>
      <c r="Q2060" s="1">
        <v>44396</v>
      </c>
      <c r="R2060" t="str" cm="1">
        <f t="array" ref="R2060:Y2060">_xlfn.XLOOKUP($N2060,'Raw - customers'!$A:$A,'Raw - customers'!$B:$I)</f>
        <v>Dulsea Collet</v>
      </c>
      <c r="S2060" t="str">
        <v>Genderqueer</v>
      </c>
      <c r="T2060">
        <v>74</v>
      </c>
      <c r="U2060" t="str">
        <v>23 Smith StreetSuite 253</v>
      </c>
      <c r="V2060">
        <v>9260</v>
      </c>
      <c r="W2060" t="str">
        <v>South Charles</v>
      </c>
      <c r="X2060" t="str">
        <v>New South Wales</v>
      </c>
      <c r="Y2060" t="str">
        <v>Australia</v>
      </c>
      <c r="Z2060">
        <v>7</v>
      </c>
      <c r="AA2060" s="3" t="str">
        <f t="shared" si="65"/>
        <v>0 to 10</v>
      </c>
      <c r="AP2060" s="6">
        <v>947</v>
      </c>
      <c r="AQ2060" s="6" t="s">
        <v>1362</v>
      </c>
    </row>
    <row r="2061" spans="1:43" x14ac:dyDescent="0.25">
      <c r="A2061">
        <v>2059</v>
      </c>
      <c r="B2061">
        <v>415</v>
      </c>
      <c r="C2061">
        <v>260</v>
      </c>
      <c r="D2061">
        <v>95</v>
      </c>
      <c r="E2061">
        <v>2</v>
      </c>
      <c r="F2061">
        <v>190</v>
      </c>
      <c r="G2061" t="str">
        <f>VLOOKUP($C2061,'Raw-products'!$A$2:$H$1261,MATCH(G$1,'Raw-products'!$A$1:$H$1,0))</f>
        <v>Shirt</v>
      </c>
      <c r="H2061" t="str">
        <f>VLOOKUP($C2061,'Raw-products'!$A$2:$H$1261,MATCH(H$1,'Raw-products'!$A$1:$H$1,0))</f>
        <v>Polo</v>
      </c>
      <c r="I2061" t="str">
        <f>VLOOKUP($C2061,'Raw-products'!$A$2:$H$1261,MATCH(I$1,'Raw-products'!$A$1:$H$1,0))</f>
        <v>XS</v>
      </c>
      <c r="J2061" t="str">
        <f>VLOOKUP($C2061,'Raw-products'!$A$2:$H$1261,MATCH(J$1,'Raw-products'!$A$1:$H$1,0))</f>
        <v>green</v>
      </c>
      <c r="K2061">
        <f>VLOOKUP($C2061,'Raw-products'!$A$2:$H$1261,MATCH(K$1,'Raw-products'!$A$1:$H$1,0))</f>
        <v>117</v>
      </c>
      <c r="L2061">
        <f>VLOOKUP($C2061,'Raw-products'!$A$2:$H$1261,MATCH(L$1,'Raw-products'!$A$1:$H$1,0))</f>
        <v>45</v>
      </c>
      <c r="M2061" s="5">
        <f t="shared" si="64"/>
        <v>5265</v>
      </c>
      <c r="N2061" cm="1">
        <f t="array" ref="N2061:Q2061">_xlfn.XLOOKUP($B2061,'Raw -orders'!$A:$A,'Raw -orders'!$B:$E)</f>
        <v>947</v>
      </c>
      <c r="O2061">
        <v>35686</v>
      </c>
      <c r="P2061" s="1">
        <v>44391</v>
      </c>
      <c r="Q2061" s="1">
        <v>44396</v>
      </c>
      <c r="R2061" t="str" cm="1">
        <f t="array" ref="R2061:Y2061">_xlfn.XLOOKUP($N2061,'Raw - customers'!$A:$A,'Raw - customers'!$B:$I)</f>
        <v>Dulsea Collet</v>
      </c>
      <c r="S2061" t="str">
        <v>Genderqueer</v>
      </c>
      <c r="T2061">
        <v>74</v>
      </c>
      <c r="U2061" t="str">
        <v>23 Smith StreetSuite 253</v>
      </c>
      <c r="V2061">
        <v>9260</v>
      </c>
      <c r="W2061" t="str">
        <v>South Charles</v>
      </c>
      <c r="X2061" t="str">
        <v>New South Wales</v>
      </c>
      <c r="Y2061" t="str">
        <v>Australia</v>
      </c>
      <c r="Z2061">
        <v>7</v>
      </c>
      <c r="AA2061" s="3" t="str">
        <f t="shared" si="65"/>
        <v>0 to 10</v>
      </c>
      <c r="AP2061" s="6">
        <v>947</v>
      </c>
      <c r="AQ2061" s="6" t="s">
        <v>1362</v>
      </c>
    </row>
    <row r="2062" spans="1:43" x14ac:dyDescent="0.25">
      <c r="A2062">
        <v>2060</v>
      </c>
      <c r="B2062">
        <v>415</v>
      </c>
      <c r="C2062">
        <v>946</v>
      </c>
      <c r="D2062">
        <v>97</v>
      </c>
      <c r="E2062">
        <v>1</v>
      </c>
      <c r="F2062">
        <v>97</v>
      </c>
      <c r="G2062" t="str">
        <f>VLOOKUP($C2062,'Raw-products'!$A$2:$H$1261,MATCH(G$1,'Raw-products'!$A$1:$H$1,0))</f>
        <v>Trousers</v>
      </c>
      <c r="H2062" t="str">
        <f>VLOOKUP($C2062,'Raw-products'!$A$2:$H$1261,MATCH(H$1,'Raw-products'!$A$1:$H$1,0))</f>
        <v>Slim-Fit</v>
      </c>
      <c r="I2062" t="str">
        <f>VLOOKUP($C2062,'Raw-products'!$A$2:$H$1261,MATCH(I$1,'Raw-products'!$A$1:$H$1,0))</f>
        <v>S</v>
      </c>
      <c r="J2062" t="str">
        <f>VLOOKUP($C2062,'Raw-products'!$A$2:$H$1261,MATCH(J$1,'Raw-products'!$A$1:$H$1,0))</f>
        <v>red</v>
      </c>
      <c r="K2062">
        <f>VLOOKUP($C2062,'Raw-products'!$A$2:$H$1261,MATCH(K$1,'Raw-products'!$A$1:$H$1,0))</f>
        <v>119</v>
      </c>
      <c r="L2062">
        <f>VLOOKUP($C2062,'Raw-products'!$A$2:$H$1261,MATCH(L$1,'Raw-products'!$A$1:$H$1,0))</f>
        <v>71</v>
      </c>
      <c r="M2062" s="5">
        <f t="shared" si="64"/>
        <v>8449</v>
      </c>
      <c r="N2062" cm="1">
        <f t="array" ref="N2062:Q2062">_xlfn.XLOOKUP($B2062,'Raw -orders'!$A:$A,'Raw -orders'!$B:$E)</f>
        <v>947</v>
      </c>
      <c r="O2062">
        <v>35686</v>
      </c>
      <c r="P2062" s="1">
        <v>44391</v>
      </c>
      <c r="Q2062" s="1">
        <v>44396</v>
      </c>
      <c r="R2062" t="str" cm="1">
        <f t="array" ref="R2062:Y2062">_xlfn.XLOOKUP($N2062,'Raw - customers'!$A:$A,'Raw - customers'!$B:$I)</f>
        <v>Dulsea Collet</v>
      </c>
      <c r="S2062" t="str">
        <v>Genderqueer</v>
      </c>
      <c r="T2062">
        <v>74</v>
      </c>
      <c r="U2062" t="str">
        <v>23 Smith StreetSuite 253</v>
      </c>
      <c r="V2062">
        <v>9260</v>
      </c>
      <c r="W2062" t="str">
        <v>South Charles</v>
      </c>
      <c r="X2062" t="str">
        <v>New South Wales</v>
      </c>
      <c r="Y2062" t="str">
        <v>Australia</v>
      </c>
      <c r="Z2062">
        <v>7</v>
      </c>
      <c r="AA2062" s="3" t="str">
        <f t="shared" si="65"/>
        <v>0 to 10</v>
      </c>
      <c r="AP2062" s="6">
        <v>947</v>
      </c>
      <c r="AQ2062" s="6" t="s">
        <v>1362</v>
      </c>
    </row>
    <row r="2063" spans="1:43" x14ac:dyDescent="0.25">
      <c r="A2063">
        <v>2061</v>
      </c>
      <c r="B2063">
        <v>415</v>
      </c>
      <c r="C2063">
        <v>983</v>
      </c>
      <c r="D2063">
        <v>106</v>
      </c>
      <c r="E2063">
        <v>1</v>
      </c>
      <c r="F2063">
        <v>106</v>
      </c>
      <c r="G2063" t="str">
        <f>VLOOKUP($C2063,'Raw-products'!$A$2:$H$1261,MATCH(G$1,'Raw-products'!$A$1:$H$1,0))</f>
        <v>Trousers</v>
      </c>
      <c r="H2063" t="str">
        <f>VLOOKUP($C2063,'Raw-products'!$A$2:$H$1261,MATCH(H$1,'Raw-products'!$A$1:$H$1,0))</f>
        <v>Wool</v>
      </c>
      <c r="I2063" t="str">
        <f>VLOOKUP($C2063,'Raw-products'!$A$2:$H$1261,MATCH(I$1,'Raw-products'!$A$1:$H$1,0))</f>
        <v>L</v>
      </c>
      <c r="J2063" t="str">
        <f>VLOOKUP($C2063,'Raw-products'!$A$2:$H$1261,MATCH(J$1,'Raw-products'!$A$1:$H$1,0))</f>
        <v>red</v>
      </c>
      <c r="K2063">
        <f>VLOOKUP($C2063,'Raw-products'!$A$2:$H$1261,MATCH(K$1,'Raw-products'!$A$1:$H$1,0))</f>
        <v>111</v>
      </c>
      <c r="L2063">
        <f>VLOOKUP($C2063,'Raw-products'!$A$2:$H$1261,MATCH(L$1,'Raw-products'!$A$1:$H$1,0))</f>
        <v>74</v>
      </c>
      <c r="M2063" s="5">
        <f t="shared" si="64"/>
        <v>8214</v>
      </c>
      <c r="N2063" cm="1">
        <f t="array" ref="N2063:Q2063">_xlfn.XLOOKUP($B2063,'Raw -orders'!$A:$A,'Raw -orders'!$B:$E)</f>
        <v>947</v>
      </c>
      <c r="O2063">
        <v>35686</v>
      </c>
      <c r="P2063" s="1">
        <v>44391</v>
      </c>
      <c r="Q2063" s="1">
        <v>44396</v>
      </c>
      <c r="R2063" t="str" cm="1">
        <f t="array" ref="R2063:Y2063">_xlfn.XLOOKUP($N2063,'Raw - customers'!$A:$A,'Raw - customers'!$B:$I)</f>
        <v>Dulsea Collet</v>
      </c>
      <c r="S2063" t="str">
        <v>Genderqueer</v>
      </c>
      <c r="T2063">
        <v>74</v>
      </c>
      <c r="U2063" t="str">
        <v>23 Smith StreetSuite 253</v>
      </c>
      <c r="V2063">
        <v>9260</v>
      </c>
      <c r="W2063" t="str">
        <v>South Charles</v>
      </c>
      <c r="X2063" t="str">
        <v>New South Wales</v>
      </c>
      <c r="Y2063" t="str">
        <v>Australia</v>
      </c>
      <c r="Z2063">
        <v>7</v>
      </c>
      <c r="AA2063" s="3" t="str">
        <f t="shared" si="65"/>
        <v>0 to 10</v>
      </c>
      <c r="AP2063" s="6">
        <v>947</v>
      </c>
      <c r="AQ2063" s="6" t="s">
        <v>1362</v>
      </c>
    </row>
    <row r="2064" spans="1:43" x14ac:dyDescent="0.25">
      <c r="A2064">
        <v>2062</v>
      </c>
      <c r="B2064">
        <v>415</v>
      </c>
      <c r="C2064">
        <v>1149</v>
      </c>
      <c r="D2064">
        <v>102</v>
      </c>
      <c r="E2064">
        <v>2</v>
      </c>
      <c r="F2064">
        <v>204</v>
      </c>
      <c r="G2064" t="str">
        <f>VLOOKUP($C2064,'Raw-products'!$A$2:$H$1261,MATCH(G$1,'Raw-products'!$A$1:$H$1,0))</f>
        <v>Trousers</v>
      </c>
      <c r="H2064" t="str">
        <f>VLOOKUP($C2064,'Raw-products'!$A$2:$H$1261,MATCH(H$1,'Raw-products'!$A$1:$H$1,0))</f>
        <v>Cargo Pants</v>
      </c>
      <c r="I2064" t="str">
        <f>VLOOKUP($C2064,'Raw-products'!$A$2:$H$1261,MATCH(I$1,'Raw-products'!$A$1:$H$1,0))</f>
        <v>XL</v>
      </c>
      <c r="J2064" t="str">
        <f>VLOOKUP($C2064,'Raw-products'!$A$2:$H$1261,MATCH(J$1,'Raw-products'!$A$1:$H$1,0))</f>
        <v>indigo</v>
      </c>
      <c r="K2064">
        <f>VLOOKUP($C2064,'Raw-products'!$A$2:$H$1261,MATCH(K$1,'Raw-products'!$A$1:$H$1,0))</f>
        <v>106</v>
      </c>
      <c r="L2064">
        <f>VLOOKUP($C2064,'Raw-products'!$A$2:$H$1261,MATCH(L$1,'Raw-products'!$A$1:$H$1,0))</f>
        <v>64</v>
      </c>
      <c r="M2064" s="5">
        <f t="shared" si="64"/>
        <v>6784</v>
      </c>
      <c r="N2064" cm="1">
        <f t="array" ref="N2064:Q2064">_xlfn.XLOOKUP($B2064,'Raw -orders'!$A:$A,'Raw -orders'!$B:$E)</f>
        <v>947</v>
      </c>
      <c r="O2064">
        <v>35686</v>
      </c>
      <c r="P2064" s="1">
        <v>44391</v>
      </c>
      <c r="Q2064" s="1">
        <v>44396</v>
      </c>
      <c r="R2064" t="str" cm="1">
        <f t="array" ref="R2064:Y2064">_xlfn.XLOOKUP($N2064,'Raw - customers'!$A:$A,'Raw - customers'!$B:$I)</f>
        <v>Dulsea Collet</v>
      </c>
      <c r="S2064" t="str">
        <v>Genderqueer</v>
      </c>
      <c r="T2064">
        <v>74</v>
      </c>
      <c r="U2064" t="str">
        <v>23 Smith StreetSuite 253</v>
      </c>
      <c r="V2064">
        <v>9260</v>
      </c>
      <c r="W2064" t="str">
        <v>South Charles</v>
      </c>
      <c r="X2064" t="str">
        <v>New South Wales</v>
      </c>
      <c r="Y2064" t="str">
        <v>Australia</v>
      </c>
      <c r="Z2064">
        <v>7</v>
      </c>
      <c r="AA2064" s="3" t="str">
        <f t="shared" si="65"/>
        <v>0 to 10</v>
      </c>
      <c r="AP2064" s="6">
        <v>947</v>
      </c>
      <c r="AQ2064" s="6" t="s">
        <v>1362</v>
      </c>
    </row>
    <row r="2065" spans="1:43" x14ac:dyDescent="0.25">
      <c r="A2065">
        <v>2063</v>
      </c>
      <c r="B2065">
        <v>416</v>
      </c>
      <c r="C2065">
        <v>798</v>
      </c>
      <c r="D2065">
        <v>91</v>
      </c>
      <c r="E2065">
        <v>1</v>
      </c>
      <c r="F2065">
        <v>91</v>
      </c>
      <c r="G2065" t="str">
        <f>VLOOKUP($C2065,'Raw-products'!$A$2:$H$1261,MATCH(G$1,'Raw-products'!$A$1:$H$1,0))</f>
        <v>Jacket</v>
      </c>
      <c r="H2065" t="str">
        <f>VLOOKUP($C2065,'Raw-products'!$A$2:$H$1261,MATCH(H$1,'Raw-products'!$A$1:$H$1,0))</f>
        <v>Pullover</v>
      </c>
      <c r="I2065" t="str">
        <f>VLOOKUP($C2065,'Raw-products'!$A$2:$H$1261,MATCH(I$1,'Raw-products'!$A$1:$H$1,0))</f>
        <v>L</v>
      </c>
      <c r="J2065" t="str">
        <f>VLOOKUP($C2065,'Raw-products'!$A$2:$H$1261,MATCH(J$1,'Raw-products'!$A$1:$H$1,0))</f>
        <v>indigo</v>
      </c>
      <c r="K2065">
        <f>VLOOKUP($C2065,'Raw-products'!$A$2:$H$1261,MATCH(K$1,'Raw-products'!$A$1:$H$1,0))</f>
        <v>114</v>
      </c>
      <c r="L2065">
        <f>VLOOKUP($C2065,'Raw-products'!$A$2:$H$1261,MATCH(L$1,'Raw-products'!$A$1:$H$1,0))</f>
        <v>50</v>
      </c>
      <c r="M2065" s="5">
        <f t="shared" si="64"/>
        <v>5700</v>
      </c>
      <c r="N2065" cm="1">
        <f t="array" ref="N2065:Q2065">_xlfn.XLOOKUP($B2065,'Raw -orders'!$A:$A,'Raw -orders'!$B:$E)</f>
        <v>129</v>
      </c>
      <c r="O2065">
        <v>37878</v>
      </c>
      <c r="P2065" s="1">
        <v>44477</v>
      </c>
      <c r="Q2065" s="1">
        <v>44494</v>
      </c>
      <c r="R2065" t="str" cm="1">
        <f t="array" ref="R2065:Y2065">_xlfn.XLOOKUP($N2065,'Raw - customers'!$A:$A,'Raw - customers'!$B:$I)</f>
        <v>Beatrisa Winterscale</v>
      </c>
      <c r="S2065" t="str">
        <v>Non-binary</v>
      </c>
      <c r="T2065">
        <v>68</v>
      </c>
      <c r="U2065" t="str">
        <v>74 Ryan CircleSuite 426</v>
      </c>
      <c r="V2065">
        <v>1790</v>
      </c>
      <c r="W2065" t="str">
        <v>Port Harrychester</v>
      </c>
      <c r="X2065" t="str">
        <v>Western Australia</v>
      </c>
      <c r="Y2065" t="str">
        <v>Australia</v>
      </c>
      <c r="Z2065">
        <v>10</v>
      </c>
      <c r="AA2065" s="3" t="str">
        <f t="shared" si="65"/>
        <v>10 to 20</v>
      </c>
      <c r="AP2065" s="6">
        <v>129</v>
      </c>
      <c r="AQ2065" s="6" t="s">
        <v>1377</v>
      </c>
    </row>
    <row r="2066" spans="1:43" x14ac:dyDescent="0.25">
      <c r="A2066">
        <v>2064</v>
      </c>
      <c r="B2066">
        <v>416</v>
      </c>
      <c r="C2066">
        <v>1141</v>
      </c>
      <c r="D2066">
        <v>102</v>
      </c>
      <c r="E2066">
        <v>3</v>
      </c>
      <c r="F2066">
        <v>306</v>
      </c>
      <c r="G2066" t="str">
        <f>VLOOKUP($C2066,'Raw-products'!$A$2:$H$1261,MATCH(G$1,'Raw-products'!$A$1:$H$1,0))</f>
        <v>Trousers</v>
      </c>
      <c r="H2066" t="str">
        <f>VLOOKUP($C2066,'Raw-products'!$A$2:$H$1261,MATCH(H$1,'Raw-products'!$A$1:$H$1,0))</f>
        <v>Cargo Pants</v>
      </c>
      <c r="I2066" t="str">
        <f>VLOOKUP($C2066,'Raw-products'!$A$2:$H$1261,MATCH(I$1,'Raw-products'!$A$1:$H$1,0))</f>
        <v>S</v>
      </c>
      <c r="J2066" t="str">
        <f>VLOOKUP($C2066,'Raw-products'!$A$2:$H$1261,MATCH(J$1,'Raw-products'!$A$1:$H$1,0))</f>
        <v>blue</v>
      </c>
      <c r="K2066">
        <f>VLOOKUP($C2066,'Raw-products'!$A$2:$H$1261,MATCH(K$1,'Raw-products'!$A$1:$H$1,0))</f>
        <v>106</v>
      </c>
      <c r="L2066">
        <f>VLOOKUP($C2066,'Raw-products'!$A$2:$H$1261,MATCH(L$1,'Raw-products'!$A$1:$H$1,0))</f>
        <v>63</v>
      </c>
      <c r="M2066" s="5">
        <f t="shared" si="64"/>
        <v>6678</v>
      </c>
      <c r="N2066" cm="1">
        <f t="array" ref="N2066:Q2066">_xlfn.XLOOKUP($B2066,'Raw -orders'!$A:$A,'Raw -orders'!$B:$E)</f>
        <v>129</v>
      </c>
      <c r="O2066">
        <v>37878</v>
      </c>
      <c r="P2066" s="1">
        <v>44477</v>
      </c>
      <c r="Q2066" s="1">
        <v>44494</v>
      </c>
      <c r="R2066" t="str" cm="1">
        <f t="array" ref="R2066:Y2066">_xlfn.XLOOKUP($N2066,'Raw - customers'!$A:$A,'Raw - customers'!$B:$I)</f>
        <v>Beatrisa Winterscale</v>
      </c>
      <c r="S2066" t="str">
        <v>Non-binary</v>
      </c>
      <c r="T2066">
        <v>68</v>
      </c>
      <c r="U2066" t="str">
        <v>74 Ryan CircleSuite 426</v>
      </c>
      <c r="V2066">
        <v>1790</v>
      </c>
      <c r="W2066" t="str">
        <v>Port Harrychester</v>
      </c>
      <c r="X2066" t="str">
        <v>Western Australia</v>
      </c>
      <c r="Y2066" t="str">
        <v>Australia</v>
      </c>
      <c r="Z2066">
        <v>10</v>
      </c>
      <c r="AA2066" s="3" t="str">
        <f t="shared" si="65"/>
        <v>10 to 20</v>
      </c>
      <c r="AP2066" s="6">
        <v>129</v>
      </c>
      <c r="AQ2066" s="6" t="s">
        <v>1377</v>
      </c>
    </row>
    <row r="2067" spans="1:43" x14ac:dyDescent="0.25">
      <c r="A2067">
        <v>2065</v>
      </c>
      <c r="B2067">
        <v>416</v>
      </c>
      <c r="C2067">
        <v>270</v>
      </c>
      <c r="D2067">
        <v>95</v>
      </c>
      <c r="E2067">
        <v>1</v>
      </c>
      <c r="F2067">
        <v>95</v>
      </c>
      <c r="G2067" t="str">
        <f>VLOOKUP($C2067,'Raw-products'!$A$2:$H$1261,MATCH(G$1,'Raw-products'!$A$1:$H$1,0))</f>
        <v>Shirt</v>
      </c>
      <c r="H2067" t="str">
        <f>VLOOKUP($C2067,'Raw-products'!$A$2:$H$1261,MATCH(H$1,'Raw-products'!$A$1:$H$1,0))</f>
        <v>Polo</v>
      </c>
      <c r="I2067" t="str">
        <f>VLOOKUP($C2067,'Raw-products'!$A$2:$H$1261,MATCH(I$1,'Raw-products'!$A$1:$H$1,0))</f>
        <v>XS</v>
      </c>
      <c r="J2067" t="str">
        <f>VLOOKUP($C2067,'Raw-products'!$A$2:$H$1261,MATCH(J$1,'Raw-products'!$A$1:$H$1,0))</f>
        <v>indigo</v>
      </c>
      <c r="K2067">
        <f>VLOOKUP($C2067,'Raw-products'!$A$2:$H$1261,MATCH(K$1,'Raw-products'!$A$1:$H$1,0))</f>
        <v>117</v>
      </c>
      <c r="L2067">
        <f>VLOOKUP($C2067,'Raw-products'!$A$2:$H$1261,MATCH(L$1,'Raw-products'!$A$1:$H$1,0))</f>
        <v>47</v>
      </c>
      <c r="M2067" s="5">
        <f t="shared" si="64"/>
        <v>5499</v>
      </c>
      <c r="N2067" cm="1">
        <f t="array" ref="N2067:Q2067">_xlfn.XLOOKUP($B2067,'Raw -orders'!$A:$A,'Raw -orders'!$B:$E)</f>
        <v>129</v>
      </c>
      <c r="O2067">
        <v>37878</v>
      </c>
      <c r="P2067" s="1">
        <v>44477</v>
      </c>
      <c r="Q2067" s="1">
        <v>44494</v>
      </c>
      <c r="R2067" t="str" cm="1">
        <f t="array" ref="R2067:Y2067">_xlfn.XLOOKUP($N2067,'Raw - customers'!$A:$A,'Raw - customers'!$B:$I)</f>
        <v>Beatrisa Winterscale</v>
      </c>
      <c r="S2067" t="str">
        <v>Non-binary</v>
      </c>
      <c r="T2067">
        <v>68</v>
      </c>
      <c r="U2067" t="str">
        <v>74 Ryan CircleSuite 426</v>
      </c>
      <c r="V2067">
        <v>1790</v>
      </c>
      <c r="W2067" t="str">
        <v>Port Harrychester</v>
      </c>
      <c r="X2067" t="str">
        <v>Western Australia</v>
      </c>
      <c r="Y2067" t="str">
        <v>Australia</v>
      </c>
      <c r="Z2067">
        <v>10</v>
      </c>
      <c r="AA2067" s="3" t="str">
        <f t="shared" si="65"/>
        <v>10 to 20</v>
      </c>
      <c r="AP2067" s="6">
        <v>129</v>
      </c>
      <c r="AQ2067" s="6" t="s">
        <v>1377</v>
      </c>
    </row>
    <row r="2068" spans="1:43" x14ac:dyDescent="0.25">
      <c r="A2068">
        <v>2066</v>
      </c>
      <c r="B2068">
        <v>416</v>
      </c>
      <c r="C2068">
        <v>217</v>
      </c>
      <c r="D2068">
        <v>106</v>
      </c>
      <c r="E2068">
        <v>3</v>
      </c>
      <c r="F2068">
        <v>318</v>
      </c>
      <c r="G2068" t="str">
        <f>VLOOKUP($C2068,'Raw-products'!$A$2:$H$1261,MATCH(G$1,'Raw-products'!$A$1:$H$1,0))</f>
        <v>Shirt</v>
      </c>
      <c r="H2068" t="str">
        <f>VLOOKUP($C2068,'Raw-products'!$A$2:$H$1261,MATCH(H$1,'Raw-products'!$A$1:$H$1,0))</f>
        <v>Chambray</v>
      </c>
      <c r="I2068" t="str">
        <f>VLOOKUP($C2068,'Raw-products'!$A$2:$H$1261,MATCH(I$1,'Raw-products'!$A$1:$H$1,0))</f>
        <v>M</v>
      </c>
      <c r="J2068" t="str">
        <f>VLOOKUP($C2068,'Raw-products'!$A$2:$H$1261,MATCH(J$1,'Raw-products'!$A$1:$H$1,0))</f>
        <v>orange</v>
      </c>
      <c r="K2068">
        <f>VLOOKUP($C2068,'Raw-products'!$A$2:$H$1261,MATCH(K$1,'Raw-products'!$A$1:$H$1,0))</f>
        <v>105</v>
      </c>
      <c r="L2068">
        <f>VLOOKUP($C2068,'Raw-products'!$A$2:$H$1261,MATCH(L$1,'Raw-products'!$A$1:$H$1,0))</f>
        <v>43</v>
      </c>
      <c r="M2068" s="5">
        <f t="shared" si="64"/>
        <v>4515</v>
      </c>
      <c r="N2068" cm="1">
        <f t="array" ref="N2068:Q2068">_xlfn.XLOOKUP($B2068,'Raw -orders'!$A:$A,'Raw -orders'!$B:$E)</f>
        <v>129</v>
      </c>
      <c r="O2068">
        <v>37878</v>
      </c>
      <c r="P2068" s="1">
        <v>44477</v>
      </c>
      <c r="Q2068" s="1">
        <v>44494</v>
      </c>
      <c r="R2068" t="str" cm="1">
        <f t="array" ref="R2068:Y2068">_xlfn.XLOOKUP($N2068,'Raw - customers'!$A:$A,'Raw - customers'!$B:$I)</f>
        <v>Beatrisa Winterscale</v>
      </c>
      <c r="S2068" t="str">
        <v>Non-binary</v>
      </c>
      <c r="T2068">
        <v>68</v>
      </c>
      <c r="U2068" t="str">
        <v>74 Ryan CircleSuite 426</v>
      </c>
      <c r="V2068">
        <v>1790</v>
      </c>
      <c r="W2068" t="str">
        <v>Port Harrychester</v>
      </c>
      <c r="X2068" t="str">
        <v>Western Australia</v>
      </c>
      <c r="Y2068" t="str">
        <v>Australia</v>
      </c>
      <c r="Z2068">
        <v>10</v>
      </c>
      <c r="AA2068" s="3" t="str">
        <f t="shared" si="65"/>
        <v>10 to 20</v>
      </c>
      <c r="AP2068" s="6">
        <v>129</v>
      </c>
      <c r="AQ2068" s="6" t="s">
        <v>1377</v>
      </c>
    </row>
    <row r="2069" spans="1:43" x14ac:dyDescent="0.25">
      <c r="A2069">
        <v>2067</v>
      </c>
      <c r="B2069">
        <v>416</v>
      </c>
      <c r="C2069">
        <v>1027</v>
      </c>
      <c r="D2069">
        <v>90</v>
      </c>
      <c r="E2069">
        <v>3</v>
      </c>
      <c r="F2069">
        <v>270</v>
      </c>
      <c r="G2069" t="str">
        <f>VLOOKUP($C2069,'Raw-products'!$A$2:$H$1261,MATCH(G$1,'Raw-products'!$A$1:$H$1,0))</f>
        <v>Trousers</v>
      </c>
      <c r="H2069" t="str">
        <f>VLOOKUP($C2069,'Raw-products'!$A$2:$H$1261,MATCH(H$1,'Raw-products'!$A$1:$H$1,0))</f>
        <v>Relaxed Leg</v>
      </c>
      <c r="I2069" t="str">
        <f>VLOOKUP($C2069,'Raw-products'!$A$2:$H$1261,MATCH(I$1,'Raw-products'!$A$1:$H$1,0))</f>
        <v>M</v>
      </c>
      <c r="J2069" t="str">
        <f>VLOOKUP($C2069,'Raw-products'!$A$2:$H$1261,MATCH(J$1,'Raw-products'!$A$1:$H$1,0))</f>
        <v>yellow</v>
      </c>
      <c r="K2069">
        <f>VLOOKUP($C2069,'Raw-products'!$A$2:$H$1261,MATCH(K$1,'Raw-products'!$A$1:$H$1,0))</f>
        <v>95</v>
      </c>
      <c r="L2069">
        <f>VLOOKUP($C2069,'Raw-products'!$A$2:$H$1261,MATCH(L$1,'Raw-products'!$A$1:$H$1,0))</f>
        <v>68</v>
      </c>
      <c r="M2069" s="5">
        <f t="shared" si="64"/>
        <v>6460</v>
      </c>
      <c r="N2069" cm="1">
        <f t="array" ref="N2069:Q2069">_xlfn.XLOOKUP($B2069,'Raw -orders'!$A:$A,'Raw -orders'!$B:$E)</f>
        <v>129</v>
      </c>
      <c r="O2069">
        <v>37878</v>
      </c>
      <c r="P2069" s="1">
        <v>44477</v>
      </c>
      <c r="Q2069" s="1">
        <v>44494</v>
      </c>
      <c r="R2069" t="str" cm="1">
        <f t="array" ref="R2069:Y2069">_xlfn.XLOOKUP($N2069,'Raw - customers'!$A:$A,'Raw - customers'!$B:$I)</f>
        <v>Beatrisa Winterscale</v>
      </c>
      <c r="S2069" t="str">
        <v>Non-binary</v>
      </c>
      <c r="T2069">
        <v>68</v>
      </c>
      <c r="U2069" t="str">
        <v>74 Ryan CircleSuite 426</v>
      </c>
      <c r="V2069">
        <v>1790</v>
      </c>
      <c r="W2069" t="str">
        <v>Port Harrychester</v>
      </c>
      <c r="X2069" t="str">
        <v>Western Australia</v>
      </c>
      <c r="Y2069" t="str">
        <v>Australia</v>
      </c>
      <c r="Z2069">
        <v>10</v>
      </c>
      <c r="AA2069" s="3" t="str">
        <f t="shared" si="65"/>
        <v>10 to 20</v>
      </c>
      <c r="AP2069" s="6">
        <v>129</v>
      </c>
      <c r="AQ2069" s="6" t="s">
        <v>1377</v>
      </c>
    </row>
    <row r="2070" spans="1:43" x14ac:dyDescent="0.25">
      <c r="A2070">
        <v>2068</v>
      </c>
      <c r="B2070">
        <v>416</v>
      </c>
      <c r="C2070">
        <v>33</v>
      </c>
      <c r="D2070">
        <v>96</v>
      </c>
      <c r="E2070">
        <v>1</v>
      </c>
      <c r="F2070">
        <v>96</v>
      </c>
      <c r="G2070" t="str">
        <f>VLOOKUP($C2070,'Raw-products'!$A$2:$H$1261,MATCH(G$1,'Raw-products'!$A$1:$H$1,0))</f>
        <v>Shirt</v>
      </c>
      <c r="H2070" t="str">
        <f>VLOOKUP($C2070,'Raw-products'!$A$2:$H$1261,MATCH(H$1,'Raw-products'!$A$1:$H$1,0))</f>
        <v>Oxford Cloth</v>
      </c>
      <c r="I2070" t="str">
        <f>VLOOKUP($C2070,'Raw-products'!$A$2:$H$1261,MATCH(I$1,'Raw-products'!$A$1:$H$1,0))</f>
        <v>L</v>
      </c>
      <c r="J2070" t="str">
        <f>VLOOKUP($C2070,'Raw-products'!$A$2:$H$1261,MATCH(J$1,'Raw-products'!$A$1:$H$1,0))</f>
        <v>violet</v>
      </c>
      <c r="K2070">
        <f>VLOOKUP($C2070,'Raw-products'!$A$2:$H$1261,MATCH(K$1,'Raw-products'!$A$1:$H$1,0))</f>
        <v>114</v>
      </c>
      <c r="L2070">
        <f>VLOOKUP($C2070,'Raw-products'!$A$2:$H$1261,MATCH(L$1,'Raw-products'!$A$1:$H$1,0))</f>
        <v>73</v>
      </c>
      <c r="M2070" s="5">
        <f t="shared" si="64"/>
        <v>8322</v>
      </c>
      <c r="N2070" cm="1">
        <f t="array" ref="N2070:Q2070">_xlfn.XLOOKUP($B2070,'Raw -orders'!$A:$A,'Raw -orders'!$B:$E)</f>
        <v>129</v>
      </c>
      <c r="O2070">
        <v>37878</v>
      </c>
      <c r="P2070" s="1">
        <v>44477</v>
      </c>
      <c r="Q2070" s="1">
        <v>44494</v>
      </c>
      <c r="R2070" t="str" cm="1">
        <f t="array" ref="R2070:Y2070">_xlfn.XLOOKUP($N2070,'Raw - customers'!$A:$A,'Raw - customers'!$B:$I)</f>
        <v>Beatrisa Winterscale</v>
      </c>
      <c r="S2070" t="str">
        <v>Non-binary</v>
      </c>
      <c r="T2070">
        <v>68</v>
      </c>
      <c r="U2070" t="str">
        <v>74 Ryan CircleSuite 426</v>
      </c>
      <c r="V2070">
        <v>1790</v>
      </c>
      <c r="W2070" t="str">
        <v>Port Harrychester</v>
      </c>
      <c r="X2070" t="str">
        <v>Western Australia</v>
      </c>
      <c r="Y2070" t="str">
        <v>Australia</v>
      </c>
      <c r="Z2070">
        <v>10</v>
      </c>
      <c r="AA2070" s="3" t="str">
        <f t="shared" si="65"/>
        <v>10 to 20</v>
      </c>
      <c r="AP2070" s="6">
        <v>129</v>
      </c>
      <c r="AQ2070" s="6" t="s">
        <v>1377</v>
      </c>
    </row>
    <row r="2071" spans="1:43" x14ac:dyDescent="0.25">
      <c r="A2071">
        <v>2069</v>
      </c>
      <c r="B2071">
        <v>416</v>
      </c>
      <c r="C2071">
        <v>182</v>
      </c>
      <c r="D2071">
        <v>98</v>
      </c>
      <c r="E2071">
        <v>3</v>
      </c>
      <c r="F2071">
        <v>294</v>
      </c>
      <c r="G2071" t="str">
        <f>VLOOKUP($C2071,'Raw-products'!$A$2:$H$1261,MATCH(G$1,'Raw-products'!$A$1:$H$1,0))</f>
        <v>Shirt</v>
      </c>
      <c r="H2071" t="str">
        <f>VLOOKUP($C2071,'Raw-products'!$A$2:$H$1261,MATCH(H$1,'Raw-products'!$A$1:$H$1,0))</f>
        <v>Camp Collared</v>
      </c>
      <c r="I2071" t="str">
        <f>VLOOKUP($C2071,'Raw-products'!$A$2:$H$1261,MATCH(I$1,'Raw-products'!$A$1:$H$1,0))</f>
        <v>M</v>
      </c>
      <c r="J2071" t="str">
        <f>VLOOKUP($C2071,'Raw-products'!$A$2:$H$1261,MATCH(J$1,'Raw-products'!$A$1:$H$1,0))</f>
        <v>orange</v>
      </c>
      <c r="K2071">
        <f>VLOOKUP($C2071,'Raw-products'!$A$2:$H$1261,MATCH(K$1,'Raw-products'!$A$1:$H$1,0))</f>
        <v>112</v>
      </c>
      <c r="L2071">
        <f>VLOOKUP($C2071,'Raw-products'!$A$2:$H$1261,MATCH(L$1,'Raw-products'!$A$1:$H$1,0))</f>
        <v>65</v>
      </c>
      <c r="M2071" s="5">
        <f t="shared" si="64"/>
        <v>7280</v>
      </c>
      <c r="N2071" cm="1">
        <f t="array" ref="N2071:Q2071">_xlfn.XLOOKUP($B2071,'Raw -orders'!$A:$A,'Raw -orders'!$B:$E)</f>
        <v>129</v>
      </c>
      <c r="O2071">
        <v>37878</v>
      </c>
      <c r="P2071" s="1">
        <v>44477</v>
      </c>
      <c r="Q2071" s="1">
        <v>44494</v>
      </c>
      <c r="R2071" t="str" cm="1">
        <f t="array" ref="R2071:Y2071">_xlfn.XLOOKUP($N2071,'Raw - customers'!$A:$A,'Raw - customers'!$B:$I)</f>
        <v>Beatrisa Winterscale</v>
      </c>
      <c r="S2071" t="str">
        <v>Non-binary</v>
      </c>
      <c r="T2071">
        <v>68</v>
      </c>
      <c r="U2071" t="str">
        <v>74 Ryan CircleSuite 426</v>
      </c>
      <c r="V2071">
        <v>1790</v>
      </c>
      <c r="W2071" t="str">
        <v>Port Harrychester</v>
      </c>
      <c r="X2071" t="str">
        <v>Western Australia</v>
      </c>
      <c r="Y2071" t="str">
        <v>Australia</v>
      </c>
      <c r="Z2071">
        <v>10</v>
      </c>
      <c r="AA2071" s="3" t="str">
        <f t="shared" si="65"/>
        <v>10 to 20</v>
      </c>
      <c r="AP2071" s="6">
        <v>129</v>
      </c>
      <c r="AQ2071" s="6" t="s">
        <v>1377</v>
      </c>
    </row>
    <row r="2072" spans="1:43" x14ac:dyDescent="0.25">
      <c r="A2072">
        <v>2070</v>
      </c>
      <c r="B2072">
        <v>417</v>
      </c>
      <c r="C2072">
        <v>173</v>
      </c>
      <c r="D2072">
        <v>91</v>
      </c>
      <c r="E2072">
        <v>3</v>
      </c>
      <c r="F2072">
        <v>273</v>
      </c>
      <c r="G2072" t="str">
        <f>VLOOKUP($C2072,'Raw-products'!$A$2:$H$1261,MATCH(G$1,'Raw-products'!$A$1:$H$1,0))</f>
        <v>Shirt</v>
      </c>
      <c r="H2072" t="str">
        <f>VLOOKUP($C2072,'Raw-products'!$A$2:$H$1261,MATCH(H$1,'Raw-products'!$A$1:$H$1,0))</f>
        <v>Linen</v>
      </c>
      <c r="I2072" t="str">
        <f>VLOOKUP($C2072,'Raw-products'!$A$2:$H$1261,MATCH(I$1,'Raw-products'!$A$1:$H$1,0))</f>
        <v>L</v>
      </c>
      <c r="J2072" t="str">
        <f>VLOOKUP($C2072,'Raw-products'!$A$2:$H$1261,MATCH(J$1,'Raw-products'!$A$1:$H$1,0))</f>
        <v>violet</v>
      </c>
      <c r="K2072">
        <f>VLOOKUP($C2072,'Raw-products'!$A$2:$H$1261,MATCH(K$1,'Raw-products'!$A$1:$H$1,0))</f>
        <v>116</v>
      </c>
      <c r="L2072">
        <f>VLOOKUP($C2072,'Raw-products'!$A$2:$H$1261,MATCH(L$1,'Raw-products'!$A$1:$H$1,0))</f>
        <v>70</v>
      </c>
      <c r="M2072" s="5">
        <f t="shared" si="64"/>
        <v>8120</v>
      </c>
      <c r="N2072" cm="1">
        <f t="array" ref="N2072:Q2072">_xlfn.XLOOKUP($B2072,'Raw -orders'!$A:$A,'Raw -orders'!$B:$E)</f>
        <v>729</v>
      </c>
      <c r="O2072">
        <v>45024</v>
      </c>
      <c r="P2072" s="1">
        <v>44453</v>
      </c>
      <c r="Q2072" s="1">
        <v>44480</v>
      </c>
      <c r="R2072" t="str" cm="1">
        <f t="array" ref="R2072:Y2072">_xlfn.XLOOKUP($N2072,'Raw - customers'!$A:$A,'Raw - customers'!$B:$I)</f>
        <v>Gerri Mccarle</v>
      </c>
      <c r="S2072" t="str">
        <v>Female</v>
      </c>
      <c r="T2072">
        <v>54</v>
      </c>
      <c r="U2072" t="str">
        <v>269 Kuhn PlazaApt. 260</v>
      </c>
      <c r="V2072">
        <v>7315</v>
      </c>
      <c r="W2072" t="str">
        <v>Cameronport</v>
      </c>
      <c r="X2072" t="str">
        <v>South Australia</v>
      </c>
      <c r="Y2072" t="str">
        <v>Australia</v>
      </c>
      <c r="Z2072">
        <v>9</v>
      </c>
      <c r="AA2072" s="3" t="str">
        <f t="shared" si="65"/>
        <v>20 to 30</v>
      </c>
      <c r="AP2072" s="6">
        <v>729</v>
      </c>
      <c r="AQ2072" s="6" t="s">
        <v>1345</v>
      </c>
    </row>
    <row r="2073" spans="1:43" x14ac:dyDescent="0.25">
      <c r="A2073">
        <v>2071</v>
      </c>
      <c r="B2073">
        <v>417</v>
      </c>
      <c r="C2073">
        <v>560</v>
      </c>
      <c r="D2073">
        <v>100</v>
      </c>
      <c r="E2073">
        <v>2</v>
      </c>
      <c r="F2073">
        <v>200</v>
      </c>
      <c r="G2073" t="str">
        <f>VLOOKUP($C2073,'Raw-products'!$A$2:$H$1261,MATCH(G$1,'Raw-products'!$A$1:$H$1,0))</f>
        <v>Jacket</v>
      </c>
      <c r="H2073" t="str">
        <f>VLOOKUP($C2073,'Raw-products'!$A$2:$H$1261,MATCH(H$1,'Raw-products'!$A$1:$H$1,0))</f>
        <v>Bomber</v>
      </c>
      <c r="I2073" t="str">
        <f>VLOOKUP($C2073,'Raw-products'!$A$2:$H$1261,MATCH(I$1,'Raw-products'!$A$1:$H$1,0))</f>
        <v>XS</v>
      </c>
      <c r="J2073" t="str">
        <f>VLOOKUP($C2073,'Raw-products'!$A$2:$H$1261,MATCH(J$1,'Raw-products'!$A$1:$H$1,0))</f>
        <v>red</v>
      </c>
      <c r="K2073">
        <f>VLOOKUP($C2073,'Raw-products'!$A$2:$H$1261,MATCH(K$1,'Raw-products'!$A$1:$H$1,0))</f>
        <v>90</v>
      </c>
      <c r="L2073">
        <f>VLOOKUP($C2073,'Raw-products'!$A$2:$H$1261,MATCH(L$1,'Raw-products'!$A$1:$H$1,0))</f>
        <v>76</v>
      </c>
      <c r="M2073" s="5">
        <f t="shared" si="64"/>
        <v>6840</v>
      </c>
      <c r="N2073" cm="1">
        <f t="array" ref="N2073:Q2073">_xlfn.XLOOKUP($B2073,'Raw -orders'!$A:$A,'Raw -orders'!$B:$E)</f>
        <v>729</v>
      </c>
      <c r="O2073">
        <v>45024</v>
      </c>
      <c r="P2073" s="1">
        <v>44453</v>
      </c>
      <c r="Q2073" s="1">
        <v>44480</v>
      </c>
      <c r="R2073" t="str" cm="1">
        <f t="array" ref="R2073:Y2073">_xlfn.XLOOKUP($N2073,'Raw - customers'!$A:$A,'Raw - customers'!$B:$I)</f>
        <v>Gerri Mccarle</v>
      </c>
      <c r="S2073" t="str">
        <v>Female</v>
      </c>
      <c r="T2073">
        <v>54</v>
      </c>
      <c r="U2073" t="str">
        <v>269 Kuhn PlazaApt. 260</v>
      </c>
      <c r="V2073">
        <v>7315</v>
      </c>
      <c r="W2073" t="str">
        <v>Cameronport</v>
      </c>
      <c r="X2073" t="str">
        <v>South Australia</v>
      </c>
      <c r="Y2073" t="str">
        <v>Australia</v>
      </c>
      <c r="Z2073">
        <v>9</v>
      </c>
      <c r="AA2073" s="3" t="str">
        <f t="shared" si="65"/>
        <v>20 to 30</v>
      </c>
      <c r="AP2073" s="6">
        <v>729</v>
      </c>
      <c r="AQ2073" s="6" t="s">
        <v>1345</v>
      </c>
    </row>
    <row r="2074" spans="1:43" x14ac:dyDescent="0.25">
      <c r="A2074">
        <v>2072</v>
      </c>
      <c r="B2074">
        <v>417</v>
      </c>
      <c r="C2074">
        <v>963</v>
      </c>
      <c r="D2074">
        <v>97</v>
      </c>
      <c r="E2074">
        <v>1</v>
      </c>
      <c r="F2074">
        <v>97</v>
      </c>
      <c r="G2074" t="str">
        <f>VLOOKUP($C2074,'Raw-products'!$A$2:$H$1261,MATCH(G$1,'Raw-products'!$A$1:$H$1,0))</f>
        <v>Trousers</v>
      </c>
      <c r="H2074" t="str">
        <f>VLOOKUP($C2074,'Raw-products'!$A$2:$H$1261,MATCH(H$1,'Raw-products'!$A$1:$H$1,0))</f>
        <v>Slim-Fit</v>
      </c>
      <c r="I2074" t="str">
        <f>VLOOKUP($C2074,'Raw-products'!$A$2:$H$1261,MATCH(I$1,'Raw-products'!$A$1:$H$1,0))</f>
        <v>L</v>
      </c>
      <c r="J2074" t="str">
        <f>VLOOKUP($C2074,'Raw-products'!$A$2:$H$1261,MATCH(J$1,'Raw-products'!$A$1:$H$1,0))</f>
        <v>green</v>
      </c>
      <c r="K2074">
        <f>VLOOKUP($C2074,'Raw-products'!$A$2:$H$1261,MATCH(K$1,'Raw-products'!$A$1:$H$1,0))</f>
        <v>119</v>
      </c>
      <c r="L2074">
        <f>VLOOKUP($C2074,'Raw-products'!$A$2:$H$1261,MATCH(L$1,'Raw-products'!$A$1:$H$1,0))</f>
        <v>43</v>
      </c>
      <c r="M2074" s="5">
        <f t="shared" si="64"/>
        <v>5117</v>
      </c>
      <c r="N2074" cm="1">
        <f t="array" ref="N2074:Q2074">_xlfn.XLOOKUP($B2074,'Raw -orders'!$A:$A,'Raw -orders'!$B:$E)</f>
        <v>729</v>
      </c>
      <c r="O2074">
        <v>45024</v>
      </c>
      <c r="P2074" s="1">
        <v>44453</v>
      </c>
      <c r="Q2074" s="1">
        <v>44480</v>
      </c>
      <c r="R2074" t="str" cm="1">
        <f t="array" ref="R2074:Y2074">_xlfn.XLOOKUP($N2074,'Raw - customers'!$A:$A,'Raw - customers'!$B:$I)</f>
        <v>Gerri Mccarle</v>
      </c>
      <c r="S2074" t="str">
        <v>Female</v>
      </c>
      <c r="T2074">
        <v>54</v>
      </c>
      <c r="U2074" t="str">
        <v>269 Kuhn PlazaApt. 260</v>
      </c>
      <c r="V2074">
        <v>7315</v>
      </c>
      <c r="W2074" t="str">
        <v>Cameronport</v>
      </c>
      <c r="X2074" t="str">
        <v>South Australia</v>
      </c>
      <c r="Y2074" t="str">
        <v>Australia</v>
      </c>
      <c r="Z2074">
        <v>9</v>
      </c>
      <c r="AA2074" s="3" t="str">
        <f t="shared" si="65"/>
        <v>20 to 30</v>
      </c>
      <c r="AP2074" s="6">
        <v>729</v>
      </c>
      <c r="AQ2074" s="6" t="s">
        <v>1345</v>
      </c>
    </row>
    <row r="2075" spans="1:43" x14ac:dyDescent="0.25">
      <c r="A2075">
        <v>2073</v>
      </c>
      <c r="B2075">
        <v>417</v>
      </c>
      <c r="C2075">
        <v>986</v>
      </c>
      <c r="D2075">
        <v>106</v>
      </c>
      <c r="E2075">
        <v>2</v>
      </c>
      <c r="F2075">
        <v>212</v>
      </c>
      <c r="G2075" t="str">
        <f>VLOOKUP($C2075,'Raw-products'!$A$2:$H$1261,MATCH(G$1,'Raw-products'!$A$1:$H$1,0))</f>
        <v>Trousers</v>
      </c>
      <c r="H2075" t="str">
        <f>VLOOKUP($C2075,'Raw-products'!$A$2:$H$1261,MATCH(H$1,'Raw-products'!$A$1:$H$1,0))</f>
        <v>Wool</v>
      </c>
      <c r="I2075" t="str">
        <f>VLOOKUP($C2075,'Raw-products'!$A$2:$H$1261,MATCH(I$1,'Raw-products'!$A$1:$H$1,0))</f>
        <v>S</v>
      </c>
      <c r="J2075" t="str">
        <f>VLOOKUP($C2075,'Raw-products'!$A$2:$H$1261,MATCH(J$1,'Raw-products'!$A$1:$H$1,0))</f>
        <v>orange</v>
      </c>
      <c r="K2075">
        <f>VLOOKUP($C2075,'Raw-products'!$A$2:$H$1261,MATCH(K$1,'Raw-products'!$A$1:$H$1,0))</f>
        <v>111</v>
      </c>
      <c r="L2075">
        <f>VLOOKUP($C2075,'Raw-products'!$A$2:$H$1261,MATCH(L$1,'Raw-products'!$A$1:$H$1,0))</f>
        <v>59</v>
      </c>
      <c r="M2075" s="5">
        <f t="shared" si="64"/>
        <v>6549</v>
      </c>
      <c r="N2075" cm="1">
        <f t="array" ref="N2075:Q2075">_xlfn.XLOOKUP($B2075,'Raw -orders'!$A:$A,'Raw -orders'!$B:$E)</f>
        <v>729</v>
      </c>
      <c r="O2075">
        <v>45024</v>
      </c>
      <c r="P2075" s="1">
        <v>44453</v>
      </c>
      <c r="Q2075" s="1">
        <v>44480</v>
      </c>
      <c r="R2075" t="str" cm="1">
        <f t="array" ref="R2075:Y2075">_xlfn.XLOOKUP($N2075,'Raw - customers'!$A:$A,'Raw - customers'!$B:$I)</f>
        <v>Gerri Mccarle</v>
      </c>
      <c r="S2075" t="str">
        <v>Female</v>
      </c>
      <c r="T2075">
        <v>54</v>
      </c>
      <c r="U2075" t="str">
        <v>269 Kuhn PlazaApt. 260</v>
      </c>
      <c r="V2075">
        <v>7315</v>
      </c>
      <c r="W2075" t="str">
        <v>Cameronport</v>
      </c>
      <c r="X2075" t="str">
        <v>South Australia</v>
      </c>
      <c r="Y2075" t="str">
        <v>Australia</v>
      </c>
      <c r="Z2075">
        <v>9</v>
      </c>
      <c r="AA2075" s="3" t="str">
        <f t="shared" si="65"/>
        <v>20 to 30</v>
      </c>
      <c r="AP2075" s="6">
        <v>729</v>
      </c>
      <c r="AQ2075" s="6" t="s">
        <v>1345</v>
      </c>
    </row>
    <row r="2076" spans="1:43" x14ac:dyDescent="0.25">
      <c r="A2076">
        <v>2074</v>
      </c>
      <c r="B2076">
        <v>417</v>
      </c>
      <c r="C2076">
        <v>1022</v>
      </c>
      <c r="D2076">
        <v>90</v>
      </c>
      <c r="E2076">
        <v>3</v>
      </c>
      <c r="F2076">
        <v>270</v>
      </c>
      <c r="G2076" t="str">
        <f>VLOOKUP($C2076,'Raw-products'!$A$2:$H$1261,MATCH(G$1,'Raw-products'!$A$1:$H$1,0))</f>
        <v>Trousers</v>
      </c>
      <c r="H2076" t="str">
        <f>VLOOKUP($C2076,'Raw-products'!$A$2:$H$1261,MATCH(H$1,'Raw-products'!$A$1:$H$1,0))</f>
        <v>Relaxed Leg</v>
      </c>
      <c r="I2076" t="str">
        <f>VLOOKUP($C2076,'Raw-products'!$A$2:$H$1261,MATCH(I$1,'Raw-products'!$A$1:$H$1,0))</f>
        <v>M</v>
      </c>
      <c r="J2076" t="str">
        <f>VLOOKUP($C2076,'Raw-products'!$A$2:$H$1261,MATCH(J$1,'Raw-products'!$A$1:$H$1,0))</f>
        <v>orange</v>
      </c>
      <c r="K2076">
        <f>VLOOKUP($C2076,'Raw-products'!$A$2:$H$1261,MATCH(K$1,'Raw-products'!$A$1:$H$1,0))</f>
        <v>95</v>
      </c>
      <c r="L2076">
        <f>VLOOKUP($C2076,'Raw-products'!$A$2:$H$1261,MATCH(L$1,'Raw-products'!$A$1:$H$1,0))</f>
        <v>74</v>
      </c>
      <c r="M2076" s="5">
        <f t="shared" si="64"/>
        <v>7030</v>
      </c>
      <c r="N2076" cm="1">
        <f t="array" ref="N2076:Q2076">_xlfn.XLOOKUP($B2076,'Raw -orders'!$A:$A,'Raw -orders'!$B:$E)</f>
        <v>729</v>
      </c>
      <c r="O2076">
        <v>45024</v>
      </c>
      <c r="P2076" s="1">
        <v>44453</v>
      </c>
      <c r="Q2076" s="1">
        <v>44480</v>
      </c>
      <c r="R2076" t="str" cm="1">
        <f t="array" ref="R2076:Y2076">_xlfn.XLOOKUP($N2076,'Raw - customers'!$A:$A,'Raw - customers'!$B:$I)</f>
        <v>Gerri Mccarle</v>
      </c>
      <c r="S2076" t="str">
        <v>Female</v>
      </c>
      <c r="T2076">
        <v>54</v>
      </c>
      <c r="U2076" t="str">
        <v>269 Kuhn PlazaApt. 260</v>
      </c>
      <c r="V2076">
        <v>7315</v>
      </c>
      <c r="W2076" t="str">
        <v>Cameronport</v>
      </c>
      <c r="X2076" t="str">
        <v>South Australia</v>
      </c>
      <c r="Y2076" t="str">
        <v>Australia</v>
      </c>
      <c r="Z2076">
        <v>9</v>
      </c>
      <c r="AA2076" s="3" t="str">
        <f t="shared" si="65"/>
        <v>20 to 30</v>
      </c>
      <c r="AP2076" s="6">
        <v>729</v>
      </c>
      <c r="AQ2076" s="6" t="s">
        <v>1345</v>
      </c>
    </row>
    <row r="2077" spans="1:43" x14ac:dyDescent="0.25">
      <c r="A2077">
        <v>2075</v>
      </c>
      <c r="B2077">
        <v>417</v>
      </c>
      <c r="C2077">
        <v>1214</v>
      </c>
      <c r="D2077">
        <v>105</v>
      </c>
      <c r="E2077">
        <v>1</v>
      </c>
      <c r="F2077">
        <v>105</v>
      </c>
      <c r="G2077" t="str">
        <f>VLOOKUP($C2077,'Raw-products'!$A$2:$H$1261,MATCH(G$1,'Raw-products'!$A$1:$H$1,0))</f>
        <v>Trousers</v>
      </c>
      <c r="H2077" t="str">
        <f>VLOOKUP($C2077,'Raw-products'!$A$2:$H$1261,MATCH(H$1,'Raw-products'!$A$1:$H$1,0))</f>
        <v>Pleated</v>
      </c>
      <c r="I2077" t="str">
        <f>VLOOKUP($C2077,'Raw-products'!$A$2:$H$1261,MATCH(I$1,'Raw-products'!$A$1:$H$1,0))</f>
        <v>XL</v>
      </c>
      <c r="J2077" t="str">
        <f>VLOOKUP($C2077,'Raw-products'!$A$2:$H$1261,MATCH(J$1,'Raw-products'!$A$1:$H$1,0))</f>
        <v>blue</v>
      </c>
      <c r="K2077">
        <f>VLOOKUP($C2077,'Raw-products'!$A$2:$H$1261,MATCH(K$1,'Raw-products'!$A$1:$H$1,0))</f>
        <v>90</v>
      </c>
      <c r="L2077">
        <f>VLOOKUP($C2077,'Raw-products'!$A$2:$H$1261,MATCH(L$1,'Raw-products'!$A$1:$H$1,0))</f>
        <v>55</v>
      </c>
      <c r="M2077" s="5">
        <f t="shared" si="64"/>
        <v>4950</v>
      </c>
      <c r="N2077" cm="1">
        <f t="array" ref="N2077:Q2077">_xlfn.XLOOKUP($B2077,'Raw -orders'!$A:$A,'Raw -orders'!$B:$E)</f>
        <v>729</v>
      </c>
      <c r="O2077">
        <v>45024</v>
      </c>
      <c r="P2077" s="1">
        <v>44453</v>
      </c>
      <c r="Q2077" s="1">
        <v>44480</v>
      </c>
      <c r="R2077" t="str" cm="1">
        <f t="array" ref="R2077:Y2077">_xlfn.XLOOKUP($N2077,'Raw - customers'!$A:$A,'Raw - customers'!$B:$I)</f>
        <v>Gerri Mccarle</v>
      </c>
      <c r="S2077" t="str">
        <v>Female</v>
      </c>
      <c r="T2077">
        <v>54</v>
      </c>
      <c r="U2077" t="str">
        <v>269 Kuhn PlazaApt. 260</v>
      </c>
      <c r="V2077">
        <v>7315</v>
      </c>
      <c r="W2077" t="str">
        <v>Cameronport</v>
      </c>
      <c r="X2077" t="str">
        <v>South Australia</v>
      </c>
      <c r="Y2077" t="str">
        <v>Australia</v>
      </c>
      <c r="Z2077">
        <v>9</v>
      </c>
      <c r="AA2077" s="3" t="str">
        <f t="shared" si="65"/>
        <v>20 to 30</v>
      </c>
      <c r="AP2077" s="6">
        <v>729</v>
      </c>
      <c r="AQ2077" s="6" t="s">
        <v>1345</v>
      </c>
    </row>
    <row r="2078" spans="1:43" x14ac:dyDescent="0.25">
      <c r="A2078">
        <v>2076</v>
      </c>
      <c r="B2078">
        <v>418</v>
      </c>
      <c r="C2078">
        <v>1102</v>
      </c>
      <c r="D2078">
        <v>115</v>
      </c>
      <c r="E2078">
        <v>1</v>
      </c>
      <c r="F2078">
        <v>115</v>
      </c>
      <c r="G2078" t="str">
        <f>VLOOKUP($C2078,'Raw-products'!$A$2:$H$1261,MATCH(G$1,'Raw-products'!$A$1:$H$1,0))</f>
        <v>Trousers</v>
      </c>
      <c r="H2078" t="str">
        <f>VLOOKUP($C2078,'Raw-products'!$A$2:$H$1261,MATCH(H$1,'Raw-products'!$A$1:$H$1,0))</f>
        <v>Cropped</v>
      </c>
      <c r="I2078" t="str">
        <f>VLOOKUP($C2078,'Raw-products'!$A$2:$H$1261,MATCH(I$1,'Raw-products'!$A$1:$H$1,0))</f>
        <v>M</v>
      </c>
      <c r="J2078" t="str">
        <f>VLOOKUP($C2078,'Raw-products'!$A$2:$H$1261,MATCH(J$1,'Raw-products'!$A$1:$H$1,0))</f>
        <v>green</v>
      </c>
      <c r="K2078">
        <f>VLOOKUP($C2078,'Raw-products'!$A$2:$H$1261,MATCH(K$1,'Raw-products'!$A$1:$H$1,0))</f>
        <v>99</v>
      </c>
      <c r="L2078">
        <f>VLOOKUP($C2078,'Raw-products'!$A$2:$H$1261,MATCH(L$1,'Raw-products'!$A$1:$H$1,0))</f>
        <v>65</v>
      </c>
      <c r="M2078" s="5">
        <f t="shared" si="64"/>
        <v>6435</v>
      </c>
      <c r="N2078" cm="1">
        <f t="array" ref="N2078:Q2078">_xlfn.XLOOKUP($B2078,'Raw -orders'!$A:$A,'Raw -orders'!$B:$E)</f>
        <v>918</v>
      </c>
      <c r="O2078">
        <v>55376</v>
      </c>
      <c r="P2078" s="1">
        <v>44432</v>
      </c>
      <c r="Q2078" s="1">
        <v>44454</v>
      </c>
      <c r="R2078" t="str" cm="1">
        <f t="array" ref="R2078:Y2078">_xlfn.XLOOKUP($N2078,'Raw - customers'!$A:$A,'Raw - customers'!$B:$I)</f>
        <v>Tracie Okey</v>
      </c>
      <c r="S2078" t="str">
        <v>Polygender</v>
      </c>
      <c r="T2078">
        <v>69</v>
      </c>
      <c r="U2078" t="str">
        <v>056 Khan RidgeSuite 131</v>
      </c>
      <c r="V2078">
        <v>1328</v>
      </c>
      <c r="W2078" t="str">
        <v>Violetstad</v>
      </c>
      <c r="X2078" t="str">
        <v>Australian Capital Territory</v>
      </c>
      <c r="Y2078" t="str">
        <v>Australia</v>
      </c>
      <c r="Z2078">
        <v>8</v>
      </c>
      <c r="AA2078" s="3" t="str">
        <f t="shared" si="65"/>
        <v>20 to 30</v>
      </c>
      <c r="AP2078" s="6">
        <v>918</v>
      </c>
      <c r="AQ2078" s="6" t="s">
        <v>1350</v>
      </c>
    </row>
    <row r="2079" spans="1:43" x14ac:dyDescent="0.25">
      <c r="A2079">
        <v>2077</v>
      </c>
      <c r="B2079">
        <v>418</v>
      </c>
      <c r="C2079">
        <v>970</v>
      </c>
      <c r="D2079">
        <v>97</v>
      </c>
      <c r="E2079">
        <v>3</v>
      </c>
      <c r="F2079">
        <v>291</v>
      </c>
      <c r="G2079" t="str">
        <f>VLOOKUP($C2079,'Raw-products'!$A$2:$H$1261,MATCH(G$1,'Raw-products'!$A$1:$H$1,0))</f>
        <v>Trousers</v>
      </c>
      <c r="H2079" t="str">
        <f>VLOOKUP($C2079,'Raw-products'!$A$2:$H$1261,MATCH(H$1,'Raw-products'!$A$1:$H$1,0))</f>
        <v>Slim-Fit</v>
      </c>
      <c r="I2079" t="str">
        <f>VLOOKUP($C2079,'Raw-products'!$A$2:$H$1261,MATCH(I$1,'Raw-products'!$A$1:$H$1,0))</f>
        <v>XS</v>
      </c>
      <c r="J2079" t="str">
        <f>VLOOKUP($C2079,'Raw-products'!$A$2:$H$1261,MATCH(J$1,'Raw-products'!$A$1:$H$1,0))</f>
        <v>indigo</v>
      </c>
      <c r="K2079">
        <f>VLOOKUP($C2079,'Raw-products'!$A$2:$H$1261,MATCH(K$1,'Raw-products'!$A$1:$H$1,0))</f>
        <v>119</v>
      </c>
      <c r="L2079">
        <f>VLOOKUP($C2079,'Raw-products'!$A$2:$H$1261,MATCH(L$1,'Raw-products'!$A$1:$H$1,0))</f>
        <v>74</v>
      </c>
      <c r="M2079" s="5">
        <f t="shared" si="64"/>
        <v>8806</v>
      </c>
      <c r="N2079" cm="1">
        <f t="array" ref="N2079:Q2079">_xlfn.XLOOKUP($B2079,'Raw -orders'!$A:$A,'Raw -orders'!$B:$E)</f>
        <v>918</v>
      </c>
      <c r="O2079">
        <v>55376</v>
      </c>
      <c r="P2079" s="1">
        <v>44432</v>
      </c>
      <c r="Q2079" s="1">
        <v>44454</v>
      </c>
      <c r="R2079" t="str" cm="1">
        <f t="array" ref="R2079:Y2079">_xlfn.XLOOKUP($N2079,'Raw - customers'!$A:$A,'Raw - customers'!$B:$I)</f>
        <v>Tracie Okey</v>
      </c>
      <c r="S2079" t="str">
        <v>Polygender</v>
      </c>
      <c r="T2079">
        <v>69</v>
      </c>
      <c r="U2079" t="str">
        <v>056 Khan RidgeSuite 131</v>
      </c>
      <c r="V2079">
        <v>1328</v>
      </c>
      <c r="W2079" t="str">
        <v>Violetstad</v>
      </c>
      <c r="X2079" t="str">
        <v>Australian Capital Territory</v>
      </c>
      <c r="Y2079" t="str">
        <v>Australia</v>
      </c>
      <c r="Z2079">
        <v>8</v>
      </c>
      <c r="AA2079" s="3" t="str">
        <f t="shared" si="65"/>
        <v>20 to 30</v>
      </c>
      <c r="AP2079" s="6">
        <v>918</v>
      </c>
      <c r="AQ2079" s="6" t="s">
        <v>1350</v>
      </c>
    </row>
    <row r="2080" spans="1:43" x14ac:dyDescent="0.25">
      <c r="A2080">
        <v>2078</v>
      </c>
      <c r="B2080">
        <v>418</v>
      </c>
      <c r="C2080">
        <v>118</v>
      </c>
      <c r="D2080">
        <v>92</v>
      </c>
      <c r="E2080">
        <v>1</v>
      </c>
      <c r="F2080">
        <v>92</v>
      </c>
      <c r="G2080" t="str">
        <f>VLOOKUP($C2080,'Raw-products'!$A$2:$H$1261,MATCH(G$1,'Raw-products'!$A$1:$H$1,0))</f>
        <v>Shirt</v>
      </c>
      <c r="H2080" t="str">
        <f>VLOOKUP($C2080,'Raw-products'!$A$2:$H$1261,MATCH(H$1,'Raw-products'!$A$1:$H$1,0))</f>
        <v>Denim</v>
      </c>
      <c r="I2080" t="str">
        <f>VLOOKUP($C2080,'Raw-products'!$A$2:$H$1261,MATCH(I$1,'Raw-products'!$A$1:$H$1,0))</f>
        <v>L</v>
      </c>
      <c r="J2080" t="str">
        <f>VLOOKUP($C2080,'Raw-products'!$A$2:$H$1261,MATCH(J$1,'Raw-products'!$A$1:$H$1,0))</f>
        <v>yellow</v>
      </c>
      <c r="K2080">
        <f>VLOOKUP($C2080,'Raw-products'!$A$2:$H$1261,MATCH(K$1,'Raw-products'!$A$1:$H$1,0))</f>
        <v>115</v>
      </c>
      <c r="L2080">
        <f>VLOOKUP($C2080,'Raw-products'!$A$2:$H$1261,MATCH(L$1,'Raw-products'!$A$1:$H$1,0))</f>
        <v>75</v>
      </c>
      <c r="M2080" s="5">
        <f t="shared" si="64"/>
        <v>8625</v>
      </c>
      <c r="N2080" cm="1">
        <f t="array" ref="N2080:Q2080">_xlfn.XLOOKUP($B2080,'Raw -orders'!$A:$A,'Raw -orders'!$B:$E)</f>
        <v>918</v>
      </c>
      <c r="O2080">
        <v>55376</v>
      </c>
      <c r="P2080" s="1">
        <v>44432</v>
      </c>
      <c r="Q2080" s="1">
        <v>44454</v>
      </c>
      <c r="R2080" t="str" cm="1">
        <f t="array" ref="R2080:Y2080">_xlfn.XLOOKUP($N2080,'Raw - customers'!$A:$A,'Raw - customers'!$B:$I)</f>
        <v>Tracie Okey</v>
      </c>
      <c r="S2080" t="str">
        <v>Polygender</v>
      </c>
      <c r="T2080">
        <v>69</v>
      </c>
      <c r="U2080" t="str">
        <v>056 Khan RidgeSuite 131</v>
      </c>
      <c r="V2080">
        <v>1328</v>
      </c>
      <c r="W2080" t="str">
        <v>Violetstad</v>
      </c>
      <c r="X2080" t="str">
        <v>Australian Capital Territory</v>
      </c>
      <c r="Y2080" t="str">
        <v>Australia</v>
      </c>
      <c r="Z2080">
        <v>8</v>
      </c>
      <c r="AA2080" s="3" t="str">
        <f t="shared" si="65"/>
        <v>20 to 30</v>
      </c>
      <c r="AP2080" s="6">
        <v>918</v>
      </c>
      <c r="AQ2080" s="6" t="s">
        <v>1350</v>
      </c>
    </row>
    <row r="2081" spans="1:43" x14ac:dyDescent="0.25">
      <c r="A2081">
        <v>2079</v>
      </c>
      <c r="B2081">
        <v>418</v>
      </c>
      <c r="C2081">
        <v>436</v>
      </c>
      <c r="D2081">
        <v>107</v>
      </c>
      <c r="E2081">
        <v>1</v>
      </c>
      <c r="F2081">
        <v>107</v>
      </c>
      <c r="G2081" t="str">
        <f>VLOOKUP($C2081,'Raw-products'!$A$2:$H$1261,MATCH(G$1,'Raw-products'!$A$1:$H$1,0))</f>
        <v>Jacket</v>
      </c>
      <c r="H2081" t="str">
        <f>VLOOKUP($C2081,'Raw-products'!$A$2:$H$1261,MATCH(H$1,'Raw-products'!$A$1:$H$1,0))</f>
        <v>Denim</v>
      </c>
      <c r="I2081" t="str">
        <f>VLOOKUP($C2081,'Raw-products'!$A$2:$H$1261,MATCH(I$1,'Raw-products'!$A$1:$H$1,0))</f>
        <v>S</v>
      </c>
      <c r="J2081" t="str">
        <f>VLOOKUP($C2081,'Raw-products'!$A$2:$H$1261,MATCH(J$1,'Raw-products'!$A$1:$H$1,0))</f>
        <v>green</v>
      </c>
      <c r="K2081">
        <f>VLOOKUP($C2081,'Raw-products'!$A$2:$H$1261,MATCH(K$1,'Raw-products'!$A$1:$H$1,0))</f>
        <v>92</v>
      </c>
      <c r="L2081">
        <f>VLOOKUP($C2081,'Raw-products'!$A$2:$H$1261,MATCH(L$1,'Raw-products'!$A$1:$H$1,0))</f>
        <v>49</v>
      </c>
      <c r="M2081" s="5">
        <f t="shared" si="64"/>
        <v>4508</v>
      </c>
      <c r="N2081" cm="1">
        <f t="array" ref="N2081:Q2081">_xlfn.XLOOKUP($B2081,'Raw -orders'!$A:$A,'Raw -orders'!$B:$E)</f>
        <v>918</v>
      </c>
      <c r="O2081">
        <v>55376</v>
      </c>
      <c r="P2081" s="1">
        <v>44432</v>
      </c>
      <c r="Q2081" s="1">
        <v>44454</v>
      </c>
      <c r="R2081" t="str" cm="1">
        <f t="array" ref="R2081:Y2081">_xlfn.XLOOKUP($N2081,'Raw - customers'!$A:$A,'Raw - customers'!$B:$I)</f>
        <v>Tracie Okey</v>
      </c>
      <c r="S2081" t="str">
        <v>Polygender</v>
      </c>
      <c r="T2081">
        <v>69</v>
      </c>
      <c r="U2081" t="str">
        <v>056 Khan RidgeSuite 131</v>
      </c>
      <c r="V2081">
        <v>1328</v>
      </c>
      <c r="W2081" t="str">
        <v>Violetstad</v>
      </c>
      <c r="X2081" t="str">
        <v>Australian Capital Territory</v>
      </c>
      <c r="Y2081" t="str">
        <v>Australia</v>
      </c>
      <c r="Z2081">
        <v>8</v>
      </c>
      <c r="AA2081" s="3" t="str">
        <f t="shared" si="65"/>
        <v>20 to 30</v>
      </c>
      <c r="AP2081" s="6">
        <v>918</v>
      </c>
      <c r="AQ2081" s="6" t="s">
        <v>1350</v>
      </c>
    </row>
    <row r="2082" spans="1:43" x14ac:dyDescent="0.25">
      <c r="A2082">
        <v>2080</v>
      </c>
      <c r="B2082">
        <v>418</v>
      </c>
      <c r="C2082">
        <v>964</v>
      </c>
      <c r="D2082">
        <v>97</v>
      </c>
      <c r="E2082">
        <v>3</v>
      </c>
      <c r="F2082">
        <v>291</v>
      </c>
      <c r="G2082" t="str">
        <f>VLOOKUP($C2082,'Raw-products'!$A$2:$H$1261,MATCH(G$1,'Raw-products'!$A$1:$H$1,0))</f>
        <v>Trousers</v>
      </c>
      <c r="H2082" t="str">
        <f>VLOOKUP($C2082,'Raw-products'!$A$2:$H$1261,MATCH(H$1,'Raw-products'!$A$1:$H$1,0))</f>
        <v>Slim-Fit</v>
      </c>
      <c r="I2082" t="str">
        <f>VLOOKUP($C2082,'Raw-products'!$A$2:$H$1261,MATCH(I$1,'Raw-products'!$A$1:$H$1,0))</f>
        <v>XL</v>
      </c>
      <c r="J2082" t="str">
        <f>VLOOKUP($C2082,'Raw-products'!$A$2:$H$1261,MATCH(J$1,'Raw-products'!$A$1:$H$1,0))</f>
        <v>green</v>
      </c>
      <c r="K2082">
        <f>VLOOKUP($C2082,'Raw-products'!$A$2:$H$1261,MATCH(K$1,'Raw-products'!$A$1:$H$1,0))</f>
        <v>119</v>
      </c>
      <c r="L2082">
        <f>VLOOKUP($C2082,'Raw-products'!$A$2:$H$1261,MATCH(L$1,'Raw-products'!$A$1:$H$1,0))</f>
        <v>67</v>
      </c>
      <c r="M2082" s="5">
        <f t="shared" si="64"/>
        <v>7973</v>
      </c>
      <c r="N2082" cm="1">
        <f t="array" ref="N2082:Q2082">_xlfn.XLOOKUP($B2082,'Raw -orders'!$A:$A,'Raw -orders'!$B:$E)</f>
        <v>918</v>
      </c>
      <c r="O2082">
        <v>55376</v>
      </c>
      <c r="P2082" s="1">
        <v>44432</v>
      </c>
      <c r="Q2082" s="1">
        <v>44454</v>
      </c>
      <c r="R2082" t="str" cm="1">
        <f t="array" ref="R2082:Y2082">_xlfn.XLOOKUP($N2082,'Raw - customers'!$A:$A,'Raw - customers'!$B:$I)</f>
        <v>Tracie Okey</v>
      </c>
      <c r="S2082" t="str">
        <v>Polygender</v>
      </c>
      <c r="T2082">
        <v>69</v>
      </c>
      <c r="U2082" t="str">
        <v>056 Khan RidgeSuite 131</v>
      </c>
      <c r="V2082">
        <v>1328</v>
      </c>
      <c r="W2082" t="str">
        <v>Violetstad</v>
      </c>
      <c r="X2082" t="str">
        <v>Australian Capital Territory</v>
      </c>
      <c r="Y2082" t="str">
        <v>Australia</v>
      </c>
      <c r="Z2082">
        <v>8</v>
      </c>
      <c r="AA2082" s="3" t="str">
        <f t="shared" si="65"/>
        <v>20 to 30</v>
      </c>
      <c r="AP2082" s="6">
        <v>918</v>
      </c>
      <c r="AQ2082" s="6" t="s">
        <v>1350</v>
      </c>
    </row>
    <row r="2083" spans="1:43" x14ac:dyDescent="0.25">
      <c r="A2083">
        <v>2081</v>
      </c>
      <c r="B2083">
        <v>419</v>
      </c>
      <c r="C2083">
        <v>989</v>
      </c>
      <c r="D2083">
        <v>106</v>
      </c>
      <c r="E2083">
        <v>3</v>
      </c>
      <c r="F2083">
        <v>318</v>
      </c>
      <c r="G2083" t="str">
        <f>VLOOKUP($C2083,'Raw-products'!$A$2:$H$1261,MATCH(G$1,'Raw-products'!$A$1:$H$1,0))</f>
        <v>Trousers</v>
      </c>
      <c r="H2083" t="str">
        <f>VLOOKUP($C2083,'Raw-products'!$A$2:$H$1261,MATCH(H$1,'Raw-products'!$A$1:$H$1,0))</f>
        <v>Wool</v>
      </c>
      <c r="I2083" t="str">
        <f>VLOOKUP($C2083,'Raw-products'!$A$2:$H$1261,MATCH(I$1,'Raw-products'!$A$1:$H$1,0))</f>
        <v>XL</v>
      </c>
      <c r="J2083" t="str">
        <f>VLOOKUP($C2083,'Raw-products'!$A$2:$H$1261,MATCH(J$1,'Raw-products'!$A$1:$H$1,0))</f>
        <v>orange</v>
      </c>
      <c r="K2083">
        <f>VLOOKUP($C2083,'Raw-products'!$A$2:$H$1261,MATCH(K$1,'Raw-products'!$A$1:$H$1,0))</f>
        <v>111</v>
      </c>
      <c r="L2083">
        <f>VLOOKUP($C2083,'Raw-products'!$A$2:$H$1261,MATCH(L$1,'Raw-products'!$A$1:$H$1,0))</f>
        <v>56</v>
      </c>
      <c r="M2083" s="5">
        <f t="shared" si="64"/>
        <v>6216</v>
      </c>
      <c r="N2083" cm="1">
        <f t="array" ref="N2083:Q2083">_xlfn.XLOOKUP($B2083,'Raw -orders'!$A:$A,'Raw -orders'!$B:$E)</f>
        <v>745</v>
      </c>
      <c r="O2083">
        <v>19518</v>
      </c>
      <c r="P2083" s="1">
        <v>44489</v>
      </c>
      <c r="Q2083" s="1">
        <v>44510</v>
      </c>
      <c r="R2083" t="str" cm="1">
        <f t="array" ref="R2083:Y2083">_xlfn.XLOOKUP($N2083,'Raw - customers'!$A:$A,'Raw - customers'!$B:$I)</f>
        <v>Lindy Saltrese</v>
      </c>
      <c r="S2083" t="str">
        <v>Non-binary</v>
      </c>
      <c r="T2083">
        <v>31</v>
      </c>
      <c r="U2083" t="str">
        <v>15 Bruen SummitApt. 152</v>
      </c>
      <c r="V2083">
        <v>526</v>
      </c>
      <c r="W2083" t="str">
        <v>North Matthewfort</v>
      </c>
      <c r="X2083" t="str">
        <v>Northern Territory</v>
      </c>
      <c r="Y2083" t="str">
        <v>Australia</v>
      </c>
      <c r="Z2083">
        <v>10</v>
      </c>
      <c r="AA2083" s="3" t="str">
        <f t="shared" si="65"/>
        <v>20 to 30</v>
      </c>
      <c r="AP2083" s="6">
        <v>745</v>
      </c>
      <c r="AQ2083" s="6" t="s">
        <v>1339</v>
      </c>
    </row>
    <row r="2084" spans="1:43" x14ac:dyDescent="0.25">
      <c r="A2084">
        <v>2082</v>
      </c>
      <c r="B2084">
        <v>419</v>
      </c>
      <c r="C2084">
        <v>1135</v>
      </c>
      <c r="D2084">
        <v>102</v>
      </c>
      <c r="E2084">
        <v>2</v>
      </c>
      <c r="F2084">
        <v>204</v>
      </c>
      <c r="G2084" t="str">
        <f>VLOOKUP($C2084,'Raw-products'!$A$2:$H$1261,MATCH(G$1,'Raw-products'!$A$1:$H$1,0))</f>
        <v>Trousers</v>
      </c>
      <c r="H2084" t="str">
        <f>VLOOKUP($C2084,'Raw-products'!$A$2:$H$1261,MATCH(H$1,'Raw-products'!$A$1:$H$1,0))</f>
        <v>Cargo Pants</v>
      </c>
      <c r="I2084" t="str">
        <f>VLOOKUP($C2084,'Raw-products'!$A$2:$H$1261,MATCH(I$1,'Raw-products'!$A$1:$H$1,0))</f>
        <v>XS</v>
      </c>
      <c r="J2084" t="str">
        <f>VLOOKUP($C2084,'Raw-products'!$A$2:$H$1261,MATCH(J$1,'Raw-products'!$A$1:$H$1,0))</f>
        <v>green</v>
      </c>
      <c r="K2084">
        <f>VLOOKUP($C2084,'Raw-products'!$A$2:$H$1261,MATCH(K$1,'Raw-products'!$A$1:$H$1,0))</f>
        <v>106</v>
      </c>
      <c r="L2084">
        <f>VLOOKUP($C2084,'Raw-products'!$A$2:$H$1261,MATCH(L$1,'Raw-products'!$A$1:$H$1,0))</f>
        <v>63</v>
      </c>
      <c r="M2084" s="5">
        <f t="shared" si="64"/>
        <v>6678</v>
      </c>
      <c r="N2084" cm="1">
        <f t="array" ref="N2084:Q2084">_xlfn.XLOOKUP($B2084,'Raw -orders'!$A:$A,'Raw -orders'!$B:$E)</f>
        <v>745</v>
      </c>
      <c r="O2084">
        <v>19518</v>
      </c>
      <c r="P2084" s="1">
        <v>44489</v>
      </c>
      <c r="Q2084" s="1">
        <v>44510</v>
      </c>
      <c r="R2084" t="str" cm="1">
        <f t="array" ref="R2084:Y2084">_xlfn.XLOOKUP($N2084,'Raw - customers'!$A:$A,'Raw - customers'!$B:$I)</f>
        <v>Lindy Saltrese</v>
      </c>
      <c r="S2084" t="str">
        <v>Non-binary</v>
      </c>
      <c r="T2084">
        <v>31</v>
      </c>
      <c r="U2084" t="str">
        <v>15 Bruen SummitApt. 152</v>
      </c>
      <c r="V2084">
        <v>526</v>
      </c>
      <c r="W2084" t="str">
        <v>North Matthewfort</v>
      </c>
      <c r="X2084" t="str">
        <v>Northern Territory</v>
      </c>
      <c r="Y2084" t="str">
        <v>Australia</v>
      </c>
      <c r="Z2084">
        <v>10</v>
      </c>
      <c r="AA2084" s="3" t="str">
        <f t="shared" si="65"/>
        <v>20 to 30</v>
      </c>
      <c r="AP2084" s="6">
        <v>745</v>
      </c>
      <c r="AQ2084" s="6" t="s">
        <v>1339</v>
      </c>
    </row>
    <row r="2085" spans="1:43" x14ac:dyDescent="0.25">
      <c r="A2085">
        <v>2083</v>
      </c>
      <c r="B2085">
        <v>419</v>
      </c>
      <c r="C2085">
        <v>669</v>
      </c>
      <c r="D2085">
        <v>113</v>
      </c>
      <c r="E2085">
        <v>2</v>
      </c>
      <c r="F2085">
        <v>226</v>
      </c>
      <c r="G2085" t="str">
        <f>VLOOKUP($C2085,'Raw-products'!$A$2:$H$1261,MATCH(G$1,'Raw-products'!$A$1:$H$1,0))</f>
        <v>Jacket</v>
      </c>
      <c r="H2085" t="str">
        <f>VLOOKUP($C2085,'Raw-products'!$A$2:$H$1261,MATCH(H$1,'Raw-products'!$A$1:$H$1,0))</f>
        <v>Parka</v>
      </c>
      <c r="I2085" t="str">
        <f>VLOOKUP($C2085,'Raw-products'!$A$2:$H$1261,MATCH(I$1,'Raw-products'!$A$1:$H$1,0))</f>
        <v>XL</v>
      </c>
      <c r="J2085" t="str">
        <f>VLOOKUP($C2085,'Raw-products'!$A$2:$H$1261,MATCH(J$1,'Raw-products'!$A$1:$H$1,0))</f>
        <v>red</v>
      </c>
      <c r="K2085">
        <f>VLOOKUP($C2085,'Raw-products'!$A$2:$H$1261,MATCH(K$1,'Raw-products'!$A$1:$H$1,0))</f>
        <v>119</v>
      </c>
      <c r="L2085">
        <f>VLOOKUP($C2085,'Raw-products'!$A$2:$H$1261,MATCH(L$1,'Raw-products'!$A$1:$H$1,0))</f>
        <v>64</v>
      </c>
      <c r="M2085" s="5">
        <f t="shared" si="64"/>
        <v>7616</v>
      </c>
      <c r="N2085" cm="1">
        <f t="array" ref="N2085:Q2085">_xlfn.XLOOKUP($B2085,'Raw -orders'!$A:$A,'Raw -orders'!$B:$E)</f>
        <v>745</v>
      </c>
      <c r="O2085">
        <v>19518</v>
      </c>
      <c r="P2085" s="1">
        <v>44489</v>
      </c>
      <c r="Q2085" s="1">
        <v>44510</v>
      </c>
      <c r="R2085" t="str" cm="1">
        <f t="array" ref="R2085:Y2085">_xlfn.XLOOKUP($N2085,'Raw - customers'!$A:$A,'Raw - customers'!$B:$I)</f>
        <v>Lindy Saltrese</v>
      </c>
      <c r="S2085" t="str">
        <v>Non-binary</v>
      </c>
      <c r="T2085">
        <v>31</v>
      </c>
      <c r="U2085" t="str">
        <v>15 Bruen SummitApt. 152</v>
      </c>
      <c r="V2085">
        <v>526</v>
      </c>
      <c r="W2085" t="str">
        <v>North Matthewfort</v>
      </c>
      <c r="X2085" t="str">
        <v>Northern Territory</v>
      </c>
      <c r="Y2085" t="str">
        <v>Australia</v>
      </c>
      <c r="Z2085">
        <v>10</v>
      </c>
      <c r="AA2085" s="3" t="str">
        <f t="shared" si="65"/>
        <v>20 to 30</v>
      </c>
      <c r="AP2085" s="6">
        <v>745</v>
      </c>
      <c r="AQ2085" s="6" t="s">
        <v>1339</v>
      </c>
    </row>
    <row r="2086" spans="1:43" x14ac:dyDescent="0.25">
      <c r="A2086">
        <v>2084</v>
      </c>
      <c r="B2086">
        <v>419</v>
      </c>
      <c r="C2086">
        <v>691</v>
      </c>
      <c r="D2086">
        <v>113</v>
      </c>
      <c r="E2086">
        <v>3</v>
      </c>
      <c r="F2086">
        <v>339</v>
      </c>
      <c r="G2086" t="str">
        <f>VLOOKUP($C2086,'Raw-products'!$A$2:$H$1261,MATCH(G$1,'Raw-products'!$A$1:$H$1,0))</f>
        <v>Jacket</v>
      </c>
      <c r="H2086" t="str">
        <f>VLOOKUP($C2086,'Raw-products'!$A$2:$H$1261,MATCH(H$1,'Raw-products'!$A$1:$H$1,0))</f>
        <v>Parka</v>
      </c>
      <c r="I2086" t="str">
        <f>VLOOKUP($C2086,'Raw-products'!$A$2:$H$1261,MATCH(I$1,'Raw-products'!$A$1:$H$1,0))</f>
        <v>S</v>
      </c>
      <c r="J2086" t="str">
        <f>VLOOKUP($C2086,'Raw-products'!$A$2:$H$1261,MATCH(J$1,'Raw-products'!$A$1:$H$1,0))</f>
        <v>indigo</v>
      </c>
      <c r="K2086">
        <f>VLOOKUP($C2086,'Raw-products'!$A$2:$H$1261,MATCH(K$1,'Raw-products'!$A$1:$H$1,0))</f>
        <v>119</v>
      </c>
      <c r="L2086">
        <f>VLOOKUP($C2086,'Raw-products'!$A$2:$H$1261,MATCH(L$1,'Raw-products'!$A$1:$H$1,0))</f>
        <v>53</v>
      </c>
      <c r="M2086" s="5">
        <f t="shared" si="64"/>
        <v>6307</v>
      </c>
      <c r="N2086" cm="1">
        <f t="array" ref="N2086:Q2086">_xlfn.XLOOKUP($B2086,'Raw -orders'!$A:$A,'Raw -orders'!$B:$E)</f>
        <v>745</v>
      </c>
      <c r="O2086">
        <v>19518</v>
      </c>
      <c r="P2086" s="1">
        <v>44489</v>
      </c>
      <c r="Q2086" s="1">
        <v>44510</v>
      </c>
      <c r="R2086" t="str" cm="1">
        <f t="array" ref="R2086:Y2086">_xlfn.XLOOKUP($N2086,'Raw - customers'!$A:$A,'Raw - customers'!$B:$I)</f>
        <v>Lindy Saltrese</v>
      </c>
      <c r="S2086" t="str">
        <v>Non-binary</v>
      </c>
      <c r="T2086">
        <v>31</v>
      </c>
      <c r="U2086" t="str">
        <v>15 Bruen SummitApt. 152</v>
      </c>
      <c r="V2086">
        <v>526</v>
      </c>
      <c r="W2086" t="str">
        <v>North Matthewfort</v>
      </c>
      <c r="X2086" t="str">
        <v>Northern Territory</v>
      </c>
      <c r="Y2086" t="str">
        <v>Australia</v>
      </c>
      <c r="Z2086">
        <v>10</v>
      </c>
      <c r="AA2086" s="3" t="str">
        <f t="shared" si="65"/>
        <v>20 to 30</v>
      </c>
      <c r="AP2086" s="6">
        <v>745</v>
      </c>
      <c r="AQ2086" s="6" t="s">
        <v>1339</v>
      </c>
    </row>
    <row r="2087" spans="1:43" x14ac:dyDescent="0.25">
      <c r="A2087">
        <v>2085</v>
      </c>
      <c r="B2087">
        <v>419</v>
      </c>
      <c r="C2087">
        <v>581</v>
      </c>
      <c r="D2087">
        <v>100</v>
      </c>
      <c r="E2087">
        <v>2</v>
      </c>
      <c r="F2087">
        <v>200</v>
      </c>
      <c r="G2087" t="str">
        <f>VLOOKUP($C2087,'Raw-products'!$A$2:$H$1261,MATCH(G$1,'Raw-products'!$A$1:$H$1,0))</f>
        <v>Jacket</v>
      </c>
      <c r="H2087" t="str">
        <f>VLOOKUP($C2087,'Raw-products'!$A$2:$H$1261,MATCH(H$1,'Raw-products'!$A$1:$H$1,0))</f>
        <v>Bomber</v>
      </c>
      <c r="I2087" t="str">
        <f>VLOOKUP($C2087,'Raw-products'!$A$2:$H$1261,MATCH(I$1,'Raw-products'!$A$1:$H$1,0))</f>
        <v>S</v>
      </c>
      <c r="J2087" t="str">
        <f>VLOOKUP($C2087,'Raw-products'!$A$2:$H$1261,MATCH(J$1,'Raw-products'!$A$1:$H$1,0))</f>
        <v>blue</v>
      </c>
      <c r="K2087">
        <f>VLOOKUP($C2087,'Raw-products'!$A$2:$H$1261,MATCH(K$1,'Raw-products'!$A$1:$H$1,0))</f>
        <v>90</v>
      </c>
      <c r="L2087">
        <f>VLOOKUP($C2087,'Raw-products'!$A$2:$H$1261,MATCH(L$1,'Raw-products'!$A$1:$H$1,0))</f>
        <v>50</v>
      </c>
      <c r="M2087" s="5">
        <f t="shared" si="64"/>
        <v>4500</v>
      </c>
      <c r="N2087" cm="1">
        <f t="array" ref="N2087:Q2087">_xlfn.XLOOKUP($B2087,'Raw -orders'!$A:$A,'Raw -orders'!$B:$E)</f>
        <v>745</v>
      </c>
      <c r="O2087">
        <v>19518</v>
      </c>
      <c r="P2087" s="1">
        <v>44489</v>
      </c>
      <c r="Q2087" s="1">
        <v>44510</v>
      </c>
      <c r="R2087" t="str" cm="1">
        <f t="array" ref="R2087:Y2087">_xlfn.XLOOKUP($N2087,'Raw - customers'!$A:$A,'Raw - customers'!$B:$I)</f>
        <v>Lindy Saltrese</v>
      </c>
      <c r="S2087" t="str">
        <v>Non-binary</v>
      </c>
      <c r="T2087">
        <v>31</v>
      </c>
      <c r="U2087" t="str">
        <v>15 Bruen SummitApt. 152</v>
      </c>
      <c r="V2087">
        <v>526</v>
      </c>
      <c r="W2087" t="str">
        <v>North Matthewfort</v>
      </c>
      <c r="X2087" t="str">
        <v>Northern Territory</v>
      </c>
      <c r="Y2087" t="str">
        <v>Australia</v>
      </c>
      <c r="Z2087">
        <v>10</v>
      </c>
      <c r="AA2087" s="3" t="str">
        <f t="shared" si="65"/>
        <v>20 to 30</v>
      </c>
      <c r="AP2087" s="6">
        <v>745</v>
      </c>
      <c r="AQ2087" s="6" t="s">
        <v>1339</v>
      </c>
    </row>
    <row r="2088" spans="1:43" x14ac:dyDescent="0.25">
      <c r="A2088">
        <v>2086</v>
      </c>
      <c r="B2088">
        <v>419</v>
      </c>
      <c r="C2088">
        <v>34</v>
      </c>
      <c r="D2088">
        <v>96</v>
      </c>
      <c r="E2088">
        <v>2</v>
      </c>
      <c r="F2088">
        <v>192</v>
      </c>
      <c r="G2088" t="str">
        <f>VLOOKUP($C2088,'Raw-products'!$A$2:$H$1261,MATCH(G$1,'Raw-products'!$A$1:$H$1,0))</f>
        <v>Shirt</v>
      </c>
      <c r="H2088" t="str">
        <f>VLOOKUP($C2088,'Raw-products'!$A$2:$H$1261,MATCH(H$1,'Raw-products'!$A$1:$H$1,0))</f>
        <v>Oxford Cloth</v>
      </c>
      <c r="I2088" t="str">
        <f>VLOOKUP($C2088,'Raw-products'!$A$2:$H$1261,MATCH(I$1,'Raw-products'!$A$1:$H$1,0))</f>
        <v>XL</v>
      </c>
      <c r="J2088" t="str">
        <f>VLOOKUP($C2088,'Raw-products'!$A$2:$H$1261,MATCH(J$1,'Raw-products'!$A$1:$H$1,0))</f>
        <v>violet</v>
      </c>
      <c r="K2088">
        <f>VLOOKUP($C2088,'Raw-products'!$A$2:$H$1261,MATCH(K$1,'Raw-products'!$A$1:$H$1,0))</f>
        <v>114</v>
      </c>
      <c r="L2088">
        <f>VLOOKUP($C2088,'Raw-products'!$A$2:$H$1261,MATCH(L$1,'Raw-products'!$A$1:$H$1,0))</f>
        <v>54</v>
      </c>
      <c r="M2088" s="5">
        <f t="shared" si="64"/>
        <v>6156</v>
      </c>
      <c r="N2088" cm="1">
        <f t="array" ref="N2088:Q2088">_xlfn.XLOOKUP($B2088,'Raw -orders'!$A:$A,'Raw -orders'!$B:$E)</f>
        <v>745</v>
      </c>
      <c r="O2088">
        <v>19518</v>
      </c>
      <c r="P2088" s="1">
        <v>44489</v>
      </c>
      <c r="Q2088" s="1">
        <v>44510</v>
      </c>
      <c r="R2088" t="str" cm="1">
        <f t="array" ref="R2088:Y2088">_xlfn.XLOOKUP($N2088,'Raw - customers'!$A:$A,'Raw - customers'!$B:$I)</f>
        <v>Lindy Saltrese</v>
      </c>
      <c r="S2088" t="str">
        <v>Non-binary</v>
      </c>
      <c r="T2088">
        <v>31</v>
      </c>
      <c r="U2088" t="str">
        <v>15 Bruen SummitApt. 152</v>
      </c>
      <c r="V2088">
        <v>526</v>
      </c>
      <c r="W2088" t="str">
        <v>North Matthewfort</v>
      </c>
      <c r="X2088" t="str">
        <v>Northern Territory</v>
      </c>
      <c r="Y2088" t="str">
        <v>Australia</v>
      </c>
      <c r="Z2088">
        <v>10</v>
      </c>
      <c r="AA2088" s="3" t="str">
        <f t="shared" si="65"/>
        <v>20 to 30</v>
      </c>
      <c r="AP2088" s="6">
        <v>745</v>
      </c>
      <c r="AQ2088" s="6" t="s">
        <v>1339</v>
      </c>
    </row>
    <row r="2089" spans="1:43" x14ac:dyDescent="0.25">
      <c r="A2089">
        <v>2087</v>
      </c>
      <c r="B2089">
        <v>420</v>
      </c>
      <c r="C2089">
        <v>441</v>
      </c>
      <c r="D2089">
        <v>107</v>
      </c>
      <c r="E2089">
        <v>1</v>
      </c>
      <c r="F2089">
        <v>107</v>
      </c>
      <c r="G2089" t="str">
        <f>VLOOKUP($C2089,'Raw-products'!$A$2:$H$1261,MATCH(G$1,'Raw-products'!$A$1:$H$1,0))</f>
        <v>Jacket</v>
      </c>
      <c r="H2089" t="str">
        <f>VLOOKUP($C2089,'Raw-products'!$A$2:$H$1261,MATCH(H$1,'Raw-products'!$A$1:$H$1,0))</f>
        <v>Denim</v>
      </c>
      <c r="I2089" t="str">
        <f>VLOOKUP($C2089,'Raw-products'!$A$2:$H$1261,MATCH(I$1,'Raw-products'!$A$1:$H$1,0))</f>
        <v>S</v>
      </c>
      <c r="J2089" t="str">
        <f>VLOOKUP($C2089,'Raw-products'!$A$2:$H$1261,MATCH(J$1,'Raw-products'!$A$1:$H$1,0))</f>
        <v>blue</v>
      </c>
      <c r="K2089">
        <f>VLOOKUP($C2089,'Raw-products'!$A$2:$H$1261,MATCH(K$1,'Raw-products'!$A$1:$H$1,0))</f>
        <v>92</v>
      </c>
      <c r="L2089">
        <f>VLOOKUP($C2089,'Raw-products'!$A$2:$H$1261,MATCH(L$1,'Raw-products'!$A$1:$H$1,0))</f>
        <v>56</v>
      </c>
      <c r="M2089" s="5">
        <f t="shared" si="64"/>
        <v>5152</v>
      </c>
      <c r="N2089" cm="1">
        <f t="array" ref="N2089:Q2089">_xlfn.XLOOKUP($B2089,'Raw -orders'!$A:$A,'Raw -orders'!$B:$E)</f>
        <v>482</v>
      </c>
      <c r="O2089">
        <v>25541</v>
      </c>
      <c r="P2089" s="1">
        <v>44249</v>
      </c>
      <c r="Q2089" s="1">
        <v>44274</v>
      </c>
      <c r="R2089" t="str" cm="1">
        <f t="array" ref="R2089:Y2089">_xlfn.XLOOKUP($N2089,'Raw - customers'!$A:$A,'Raw - customers'!$B:$I)</f>
        <v>Stanley Kolakowski</v>
      </c>
      <c r="S2089" t="str">
        <v>Agender</v>
      </c>
      <c r="T2089">
        <v>63</v>
      </c>
      <c r="U2089" t="str">
        <v>7295 Champlin CrestApt. 519</v>
      </c>
      <c r="V2089">
        <v>8260</v>
      </c>
      <c r="W2089" t="str">
        <v>East Joshua</v>
      </c>
      <c r="X2089" t="str">
        <v>Queensland</v>
      </c>
      <c r="Y2089" t="str">
        <v>Australia</v>
      </c>
      <c r="Z2089">
        <v>2</v>
      </c>
      <c r="AA2089" s="3" t="str">
        <f t="shared" si="65"/>
        <v>20 to 30</v>
      </c>
      <c r="AP2089" s="6">
        <v>482</v>
      </c>
      <c r="AQ2089" s="6" t="s">
        <v>1355</v>
      </c>
    </row>
    <row r="2090" spans="1:43" x14ac:dyDescent="0.25">
      <c r="A2090">
        <v>2088</v>
      </c>
      <c r="B2090">
        <v>420</v>
      </c>
      <c r="C2090">
        <v>109</v>
      </c>
      <c r="D2090">
        <v>92</v>
      </c>
      <c r="E2090">
        <v>3</v>
      </c>
      <c r="F2090">
        <v>276</v>
      </c>
      <c r="G2090" t="str">
        <f>VLOOKUP($C2090,'Raw-products'!$A$2:$H$1261,MATCH(G$1,'Raw-products'!$A$1:$H$1,0))</f>
        <v>Shirt</v>
      </c>
      <c r="H2090" t="str">
        <f>VLOOKUP($C2090,'Raw-products'!$A$2:$H$1261,MATCH(H$1,'Raw-products'!$A$1:$H$1,0))</f>
        <v>Denim</v>
      </c>
      <c r="I2090" t="str">
        <f>VLOOKUP($C2090,'Raw-products'!$A$2:$H$1261,MATCH(I$1,'Raw-products'!$A$1:$H$1,0))</f>
        <v>XL</v>
      </c>
      <c r="J2090" t="str">
        <f>VLOOKUP($C2090,'Raw-products'!$A$2:$H$1261,MATCH(J$1,'Raw-products'!$A$1:$H$1,0))</f>
        <v>red</v>
      </c>
      <c r="K2090">
        <f>VLOOKUP($C2090,'Raw-products'!$A$2:$H$1261,MATCH(K$1,'Raw-products'!$A$1:$H$1,0))</f>
        <v>115</v>
      </c>
      <c r="L2090">
        <f>VLOOKUP($C2090,'Raw-products'!$A$2:$H$1261,MATCH(L$1,'Raw-products'!$A$1:$H$1,0))</f>
        <v>63</v>
      </c>
      <c r="M2090" s="5">
        <f t="shared" si="64"/>
        <v>7245</v>
      </c>
      <c r="N2090" cm="1">
        <f t="array" ref="N2090:Q2090">_xlfn.XLOOKUP($B2090,'Raw -orders'!$A:$A,'Raw -orders'!$B:$E)</f>
        <v>482</v>
      </c>
      <c r="O2090">
        <v>25541</v>
      </c>
      <c r="P2090" s="1">
        <v>44249</v>
      </c>
      <c r="Q2090" s="1">
        <v>44274</v>
      </c>
      <c r="R2090" t="str" cm="1">
        <f t="array" ref="R2090:Y2090">_xlfn.XLOOKUP($N2090,'Raw - customers'!$A:$A,'Raw - customers'!$B:$I)</f>
        <v>Stanley Kolakowski</v>
      </c>
      <c r="S2090" t="str">
        <v>Agender</v>
      </c>
      <c r="T2090">
        <v>63</v>
      </c>
      <c r="U2090" t="str">
        <v>7295 Champlin CrestApt. 519</v>
      </c>
      <c r="V2090">
        <v>8260</v>
      </c>
      <c r="W2090" t="str">
        <v>East Joshua</v>
      </c>
      <c r="X2090" t="str">
        <v>Queensland</v>
      </c>
      <c r="Y2090" t="str">
        <v>Australia</v>
      </c>
      <c r="Z2090">
        <v>2</v>
      </c>
      <c r="AA2090" s="3" t="str">
        <f t="shared" si="65"/>
        <v>20 to 30</v>
      </c>
      <c r="AP2090" s="6">
        <v>482</v>
      </c>
      <c r="AQ2090" s="6" t="s">
        <v>1355</v>
      </c>
    </row>
    <row r="2091" spans="1:43" x14ac:dyDescent="0.25">
      <c r="A2091">
        <v>2089</v>
      </c>
      <c r="B2091">
        <v>420</v>
      </c>
      <c r="C2091">
        <v>253</v>
      </c>
      <c r="D2091">
        <v>95</v>
      </c>
      <c r="E2091">
        <v>2</v>
      </c>
      <c r="F2091">
        <v>190</v>
      </c>
      <c r="G2091" t="str">
        <f>VLOOKUP($C2091,'Raw-products'!$A$2:$H$1261,MATCH(G$1,'Raw-products'!$A$1:$H$1,0))</f>
        <v>Shirt</v>
      </c>
      <c r="H2091" t="str">
        <f>VLOOKUP($C2091,'Raw-products'!$A$2:$H$1261,MATCH(H$1,'Raw-products'!$A$1:$H$1,0))</f>
        <v>Polo</v>
      </c>
      <c r="I2091" t="str">
        <f>VLOOKUP($C2091,'Raw-products'!$A$2:$H$1261,MATCH(I$1,'Raw-products'!$A$1:$H$1,0))</f>
        <v>L</v>
      </c>
      <c r="J2091" t="str">
        <f>VLOOKUP($C2091,'Raw-products'!$A$2:$H$1261,MATCH(J$1,'Raw-products'!$A$1:$H$1,0))</f>
        <v>orange</v>
      </c>
      <c r="K2091">
        <f>VLOOKUP($C2091,'Raw-products'!$A$2:$H$1261,MATCH(K$1,'Raw-products'!$A$1:$H$1,0))</f>
        <v>117</v>
      </c>
      <c r="L2091">
        <f>VLOOKUP($C2091,'Raw-products'!$A$2:$H$1261,MATCH(L$1,'Raw-products'!$A$1:$H$1,0))</f>
        <v>63</v>
      </c>
      <c r="M2091" s="5">
        <f t="shared" si="64"/>
        <v>7371</v>
      </c>
      <c r="N2091" cm="1">
        <f t="array" ref="N2091:Q2091">_xlfn.XLOOKUP($B2091,'Raw -orders'!$A:$A,'Raw -orders'!$B:$E)</f>
        <v>482</v>
      </c>
      <c r="O2091">
        <v>25541</v>
      </c>
      <c r="P2091" s="1">
        <v>44249</v>
      </c>
      <c r="Q2091" s="1">
        <v>44274</v>
      </c>
      <c r="R2091" t="str" cm="1">
        <f t="array" ref="R2091:Y2091">_xlfn.XLOOKUP($N2091,'Raw - customers'!$A:$A,'Raw - customers'!$B:$I)</f>
        <v>Stanley Kolakowski</v>
      </c>
      <c r="S2091" t="str">
        <v>Agender</v>
      </c>
      <c r="T2091">
        <v>63</v>
      </c>
      <c r="U2091" t="str">
        <v>7295 Champlin CrestApt. 519</v>
      </c>
      <c r="V2091">
        <v>8260</v>
      </c>
      <c r="W2091" t="str">
        <v>East Joshua</v>
      </c>
      <c r="X2091" t="str">
        <v>Queensland</v>
      </c>
      <c r="Y2091" t="str">
        <v>Australia</v>
      </c>
      <c r="Z2091">
        <v>2</v>
      </c>
      <c r="AA2091" s="3" t="str">
        <f t="shared" si="65"/>
        <v>20 to 30</v>
      </c>
      <c r="AP2091" s="6">
        <v>482</v>
      </c>
      <c r="AQ2091" s="6" t="s">
        <v>1355</v>
      </c>
    </row>
    <row r="2092" spans="1:43" x14ac:dyDescent="0.25">
      <c r="A2092">
        <v>2090</v>
      </c>
      <c r="B2092">
        <v>420</v>
      </c>
      <c r="C2092">
        <v>960</v>
      </c>
      <c r="D2092">
        <v>97</v>
      </c>
      <c r="E2092">
        <v>3</v>
      </c>
      <c r="F2092">
        <v>291</v>
      </c>
      <c r="G2092" t="str">
        <f>VLOOKUP($C2092,'Raw-products'!$A$2:$H$1261,MATCH(G$1,'Raw-products'!$A$1:$H$1,0))</f>
        <v>Trousers</v>
      </c>
      <c r="H2092" t="str">
        <f>VLOOKUP($C2092,'Raw-products'!$A$2:$H$1261,MATCH(H$1,'Raw-products'!$A$1:$H$1,0))</f>
        <v>Slim-Fit</v>
      </c>
      <c r="I2092" t="str">
        <f>VLOOKUP($C2092,'Raw-products'!$A$2:$H$1261,MATCH(I$1,'Raw-products'!$A$1:$H$1,0))</f>
        <v>XS</v>
      </c>
      <c r="J2092" t="str">
        <f>VLOOKUP($C2092,'Raw-products'!$A$2:$H$1261,MATCH(J$1,'Raw-products'!$A$1:$H$1,0))</f>
        <v>green</v>
      </c>
      <c r="K2092">
        <f>VLOOKUP($C2092,'Raw-products'!$A$2:$H$1261,MATCH(K$1,'Raw-products'!$A$1:$H$1,0))</f>
        <v>119</v>
      </c>
      <c r="L2092">
        <f>VLOOKUP($C2092,'Raw-products'!$A$2:$H$1261,MATCH(L$1,'Raw-products'!$A$1:$H$1,0))</f>
        <v>74</v>
      </c>
      <c r="M2092" s="5">
        <f t="shared" si="64"/>
        <v>8806</v>
      </c>
      <c r="N2092" cm="1">
        <f t="array" ref="N2092:Q2092">_xlfn.XLOOKUP($B2092,'Raw -orders'!$A:$A,'Raw -orders'!$B:$E)</f>
        <v>482</v>
      </c>
      <c r="O2092">
        <v>25541</v>
      </c>
      <c r="P2092" s="1">
        <v>44249</v>
      </c>
      <c r="Q2092" s="1">
        <v>44274</v>
      </c>
      <c r="R2092" t="str" cm="1">
        <f t="array" ref="R2092:Y2092">_xlfn.XLOOKUP($N2092,'Raw - customers'!$A:$A,'Raw - customers'!$B:$I)</f>
        <v>Stanley Kolakowski</v>
      </c>
      <c r="S2092" t="str">
        <v>Agender</v>
      </c>
      <c r="T2092">
        <v>63</v>
      </c>
      <c r="U2092" t="str">
        <v>7295 Champlin CrestApt. 519</v>
      </c>
      <c r="V2092">
        <v>8260</v>
      </c>
      <c r="W2092" t="str">
        <v>East Joshua</v>
      </c>
      <c r="X2092" t="str">
        <v>Queensland</v>
      </c>
      <c r="Y2092" t="str">
        <v>Australia</v>
      </c>
      <c r="Z2092">
        <v>2</v>
      </c>
      <c r="AA2092" s="3" t="str">
        <f t="shared" si="65"/>
        <v>20 to 30</v>
      </c>
      <c r="AP2092" s="6">
        <v>482</v>
      </c>
      <c r="AQ2092" s="6" t="s">
        <v>1355</v>
      </c>
    </row>
    <row r="2093" spans="1:43" x14ac:dyDescent="0.25">
      <c r="A2093">
        <v>2091</v>
      </c>
      <c r="B2093">
        <v>420</v>
      </c>
      <c r="C2093">
        <v>579</v>
      </c>
      <c r="D2093">
        <v>100</v>
      </c>
      <c r="E2093">
        <v>3</v>
      </c>
      <c r="F2093">
        <v>300</v>
      </c>
      <c r="G2093" t="str">
        <f>VLOOKUP($C2093,'Raw-products'!$A$2:$H$1261,MATCH(G$1,'Raw-products'!$A$1:$H$1,0))</f>
        <v>Jacket</v>
      </c>
      <c r="H2093" t="str">
        <f>VLOOKUP($C2093,'Raw-products'!$A$2:$H$1261,MATCH(H$1,'Raw-products'!$A$1:$H$1,0))</f>
        <v>Bomber</v>
      </c>
      <c r="I2093" t="str">
        <f>VLOOKUP($C2093,'Raw-products'!$A$2:$H$1261,MATCH(I$1,'Raw-products'!$A$1:$H$1,0))</f>
        <v>XL</v>
      </c>
      <c r="J2093" t="str">
        <f>VLOOKUP($C2093,'Raw-products'!$A$2:$H$1261,MATCH(J$1,'Raw-products'!$A$1:$H$1,0))</f>
        <v>green</v>
      </c>
      <c r="K2093">
        <f>VLOOKUP($C2093,'Raw-products'!$A$2:$H$1261,MATCH(K$1,'Raw-products'!$A$1:$H$1,0))</f>
        <v>90</v>
      </c>
      <c r="L2093">
        <f>VLOOKUP($C2093,'Raw-products'!$A$2:$H$1261,MATCH(L$1,'Raw-products'!$A$1:$H$1,0))</f>
        <v>79</v>
      </c>
      <c r="M2093" s="5">
        <f t="shared" si="64"/>
        <v>7110</v>
      </c>
      <c r="N2093" cm="1">
        <f t="array" ref="N2093:Q2093">_xlfn.XLOOKUP($B2093,'Raw -orders'!$A:$A,'Raw -orders'!$B:$E)</f>
        <v>482</v>
      </c>
      <c r="O2093">
        <v>25541</v>
      </c>
      <c r="P2093" s="1">
        <v>44249</v>
      </c>
      <c r="Q2093" s="1">
        <v>44274</v>
      </c>
      <c r="R2093" t="str" cm="1">
        <f t="array" ref="R2093:Y2093">_xlfn.XLOOKUP($N2093,'Raw - customers'!$A:$A,'Raw - customers'!$B:$I)</f>
        <v>Stanley Kolakowski</v>
      </c>
      <c r="S2093" t="str">
        <v>Agender</v>
      </c>
      <c r="T2093">
        <v>63</v>
      </c>
      <c r="U2093" t="str">
        <v>7295 Champlin CrestApt. 519</v>
      </c>
      <c r="V2093">
        <v>8260</v>
      </c>
      <c r="W2093" t="str">
        <v>East Joshua</v>
      </c>
      <c r="X2093" t="str">
        <v>Queensland</v>
      </c>
      <c r="Y2093" t="str">
        <v>Australia</v>
      </c>
      <c r="Z2093">
        <v>2</v>
      </c>
      <c r="AA2093" s="3" t="str">
        <f t="shared" si="65"/>
        <v>20 to 30</v>
      </c>
      <c r="AP2093" s="6">
        <v>482</v>
      </c>
      <c r="AQ2093" s="6" t="s">
        <v>1355</v>
      </c>
    </row>
    <row r="2094" spans="1:43" x14ac:dyDescent="0.25">
      <c r="A2094">
        <v>2092</v>
      </c>
      <c r="B2094">
        <v>421</v>
      </c>
      <c r="C2094">
        <v>767</v>
      </c>
      <c r="D2094">
        <v>109</v>
      </c>
      <c r="E2094">
        <v>2</v>
      </c>
      <c r="F2094">
        <v>218</v>
      </c>
      <c r="G2094" t="str">
        <f>VLOOKUP($C2094,'Raw-products'!$A$2:$H$1261,MATCH(G$1,'Raw-products'!$A$1:$H$1,0))</f>
        <v>Jacket</v>
      </c>
      <c r="H2094" t="str">
        <f>VLOOKUP($C2094,'Raw-products'!$A$2:$H$1261,MATCH(H$1,'Raw-products'!$A$1:$H$1,0))</f>
        <v>Peacoat</v>
      </c>
      <c r="I2094" t="str">
        <f>VLOOKUP($C2094,'Raw-products'!$A$2:$H$1261,MATCH(I$1,'Raw-products'!$A$1:$H$1,0))</f>
        <v>M</v>
      </c>
      <c r="J2094" t="str">
        <f>VLOOKUP($C2094,'Raw-products'!$A$2:$H$1261,MATCH(J$1,'Raw-products'!$A$1:$H$1,0))</f>
        <v>violet</v>
      </c>
      <c r="K2094">
        <f>VLOOKUP($C2094,'Raw-products'!$A$2:$H$1261,MATCH(K$1,'Raw-products'!$A$1:$H$1,0))</f>
        <v>102</v>
      </c>
      <c r="L2094">
        <f>VLOOKUP($C2094,'Raw-products'!$A$2:$H$1261,MATCH(L$1,'Raw-products'!$A$1:$H$1,0))</f>
        <v>77</v>
      </c>
      <c r="M2094" s="5">
        <f t="shared" si="64"/>
        <v>7854</v>
      </c>
      <c r="N2094" cm="1">
        <f t="array" ref="N2094:Q2094">_xlfn.XLOOKUP($B2094,'Raw -orders'!$A:$A,'Raw -orders'!$B:$E)</f>
        <v>691</v>
      </c>
      <c r="O2094">
        <v>24273</v>
      </c>
      <c r="P2094" s="1">
        <v>44467</v>
      </c>
      <c r="Q2094" s="1">
        <v>44478</v>
      </c>
      <c r="R2094" t="str" cm="1">
        <f t="array" ref="R2094:Y2094">_xlfn.XLOOKUP($N2094,'Raw - customers'!$A:$A,'Raw - customers'!$B:$I)</f>
        <v>Silvie Bortol</v>
      </c>
      <c r="S2094" t="str">
        <v>Genderfluid</v>
      </c>
      <c r="T2094">
        <v>73</v>
      </c>
      <c r="U2094" t="str">
        <v>90 Fisher RoadSuite 844</v>
      </c>
      <c r="V2094">
        <v>1499</v>
      </c>
      <c r="W2094" t="str">
        <v>Abigailshire</v>
      </c>
      <c r="X2094" t="str">
        <v>New South Wales</v>
      </c>
      <c r="Y2094" t="str">
        <v>Australia</v>
      </c>
      <c r="Z2094">
        <v>9</v>
      </c>
      <c r="AA2094" s="3" t="str">
        <f t="shared" si="65"/>
        <v>10 to 20</v>
      </c>
      <c r="AP2094" s="6">
        <v>691</v>
      </c>
      <c r="AQ2094" s="6" t="s">
        <v>1362</v>
      </c>
    </row>
    <row r="2095" spans="1:43" x14ac:dyDescent="0.25">
      <c r="A2095">
        <v>2093</v>
      </c>
      <c r="B2095">
        <v>421</v>
      </c>
      <c r="C2095">
        <v>755</v>
      </c>
      <c r="D2095">
        <v>109</v>
      </c>
      <c r="E2095">
        <v>3</v>
      </c>
      <c r="F2095">
        <v>327</v>
      </c>
      <c r="G2095" t="str">
        <f>VLOOKUP($C2095,'Raw-products'!$A$2:$H$1261,MATCH(G$1,'Raw-products'!$A$1:$H$1,0))</f>
        <v>Jacket</v>
      </c>
      <c r="H2095" t="str">
        <f>VLOOKUP($C2095,'Raw-products'!$A$2:$H$1261,MATCH(H$1,'Raw-products'!$A$1:$H$1,0))</f>
        <v>Peacoat</v>
      </c>
      <c r="I2095" t="str">
        <f>VLOOKUP($C2095,'Raw-products'!$A$2:$H$1261,MATCH(I$1,'Raw-products'!$A$1:$H$1,0))</f>
        <v>XS</v>
      </c>
      <c r="J2095" t="str">
        <f>VLOOKUP($C2095,'Raw-products'!$A$2:$H$1261,MATCH(J$1,'Raw-products'!$A$1:$H$1,0))</f>
        <v>blue</v>
      </c>
      <c r="K2095">
        <f>VLOOKUP($C2095,'Raw-products'!$A$2:$H$1261,MATCH(K$1,'Raw-products'!$A$1:$H$1,0))</f>
        <v>102</v>
      </c>
      <c r="L2095">
        <f>VLOOKUP($C2095,'Raw-products'!$A$2:$H$1261,MATCH(L$1,'Raw-products'!$A$1:$H$1,0))</f>
        <v>48</v>
      </c>
      <c r="M2095" s="5">
        <f t="shared" si="64"/>
        <v>4896</v>
      </c>
      <c r="N2095" cm="1">
        <f t="array" ref="N2095:Q2095">_xlfn.XLOOKUP($B2095,'Raw -orders'!$A:$A,'Raw -orders'!$B:$E)</f>
        <v>691</v>
      </c>
      <c r="O2095">
        <v>24273</v>
      </c>
      <c r="P2095" s="1">
        <v>44467</v>
      </c>
      <c r="Q2095" s="1">
        <v>44478</v>
      </c>
      <c r="R2095" t="str" cm="1">
        <f t="array" ref="R2095:Y2095">_xlfn.XLOOKUP($N2095,'Raw - customers'!$A:$A,'Raw - customers'!$B:$I)</f>
        <v>Silvie Bortol</v>
      </c>
      <c r="S2095" t="str">
        <v>Genderfluid</v>
      </c>
      <c r="T2095">
        <v>73</v>
      </c>
      <c r="U2095" t="str">
        <v>90 Fisher RoadSuite 844</v>
      </c>
      <c r="V2095">
        <v>1499</v>
      </c>
      <c r="W2095" t="str">
        <v>Abigailshire</v>
      </c>
      <c r="X2095" t="str">
        <v>New South Wales</v>
      </c>
      <c r="Y2095" t="str">
        <v>Australia</v>
      </c>
      <c r="Z2095">
        <v>9</v>
      </c>
      <c r="AA2095" s="3" t="str">
        <f t="shared" si="65"/>
        <v>10 to 20</v>
      </c>
      <c r="AP2095" s="6">
        <v>691</v>
      </c>
      <c r="AQ2095" s="6" t="s">
        <v>1362</v>
      </c>
    </row>
    <row r="2096" spans="1:43" x14ac:dyDescent="0.25">
      <c r="A2096">
        <v>2094</v>
      </c>
      <c r="B2096">
        <v>421</v>
      </c>
      <c r="C2096">
        <v>146</v>
      </c>
      <c r="D2096">
        <v>91</v>
      </c>
      <c r="E2096">
        <v>3</v>
      </c>
      <c r="F2096">
        <v>273</v>
      </c>
      <c r="G2096" t="str">
        <f>VLOOKUP($C2096,'Raw-products'!$A$2:$H$1261,MATCH(G$1,'Raw-products'!$A$1:$H$1,0))</f>
        <v>Shirt</v>
      </c>
      <c r="H2096" t="str">
        <f>VLOOKUP($C2096,'Raw-products'!$A$2:$H$1261,MATCH(H$1,'Raw-products'!$A$1:$H$1,0))</f>
        <v>Linen</v>
      </c>
      <c r="I2096" t="str">
        <f>VLOOKUP($C2096,'Raw-products'!$A$2:$H$1261,MATCH(I$1,'Raw-products'!$A$1:$H$1,0))</f>
        <v>S</v>
      </c>
      <c r="J2096" t="str">
        <f>VLOOKUP($C2096,'Raw-products'!$A$2:$H$1261,MATCH(J$1,'Raw-products'!$A$1:$H$1,0))</f>
        <v>orange</v>
      </c>
      <c r="K2096">
        <f>VLOOKUP($C2096,'Raw-products'!$A$2:$H$1261,MATCH(K$1,'Raw-products'!$A$1:$H$1,0))</f>
        <v>116</v>
      </c>
      <c r="L2096">
        <f>VLOOKUP($C2096,'Raw-products'!$A$2:$H$1261,MATCH(L$1,'Raw-products'!$A$1:$H$1,0))</f>
        <v>42</v>
      </c>
      <c r="M2096" s="5">
        <f t="shared" si="64"/>
        <v>4872</v>
      </c>
      <c r="N2096" cm="1">
        <f t="array" ref="N2096:Q2096">_xlfn.XLOOKUP($B2096,'Raw -orders'!$A:$A,'Raw -orders'!$B:$E)</f>
        <v>691</v>
      </c>
      <c r="O2096">
        <v>24273</v>
      </c>
      <c r="P2096" s="1">
        <v>44467</v>
      </c>
      <c r="Q2096" s="1">
        <v>44478</v>
      </c>
      <c r="R2096" t="str" cm="1">
        <f t="array" ref="R2096:Y2096">_xlfn.XLOOKUP($N2096,'Raw - customers'!$A:$A,'Raw - customers'!$B:$I)</f>
        <v>Silvie Bortol</v>
      </c>
      <c r="S2096" t="str">
        <v>Genderfluid</v>
      </c>
      <c r="T2096">
        <v>73</v>
      </c>
      <c r="U2096" t="str">
        <v>90 Fisher RoadSuite 844</v>
      </c>
      <c r="V2096">
        <v>1499</v>
      </c>
      <c r="W2096" t="str">
        <v>Abigailshire</v>
      </c>
      <c r="X2096" t="str">
        <v>New South Wales</v>
      </c>
      <c r="Y2096" t="str">
        <v>Australia</v>
      </c>
      <c r="Z2096">
        <v>9</v>
      </c>
      <c r="AA2096" s="3" t="str">
        <f t="shared" si="65"/>
        <v>10 to 20</v>
      </c>
      <c r="AP2096" s="6">
        <v>691</v>
      </c>
      <c r="AQ2096" s="6" t="s">
        <v>1362</v>
      </c>
    </row>
    <row r="2097" spans="1:43" x14ac:dyDescent="0.25">
      <c r="A2097">
        <v>2095</v>
      </c>
      <c r="B2097">
        <v>421</v>
      </c>
      <c r="C2097">
        <v>572</v>
      </c>
      <c r="D2097">
        <v>100</v>
      </c>
      <c r="E2097">
        <v>3</v>
      </c>
      <c r="F2097">
        <v>300</v>
      </c>
      <c r="G2097" t="str">
        <f>VLOOKUP($C2097,'Raw-products'!$A$2:$H$1261,MATCH(G$1,'Raw-products'!$A$1:$H$1,0))</f>
        <v>Jacket</v>
      </c>
      <c r="H2097" t="str">
        <f>VLOOKUP($C2097,'Raw-products'!$A$2:$H$1261,MATCH(H$1,'Raw-products'!$A$1:$H$1,0))</f>
        <v>Bomber</v>
      </c>
      <c r="I2097" t="str">
        <f>VLOOKUP($C2097,'Raw-products'!$A$2:$H$1261,MATCH(I$1,'Raw-products'!$A$1:$H$1,0))</f>
        <v>M</v>
      </c>
      <c r="J2097" t="str">
        <f>VLOOKUP($C2097,'Raw-products'!$A$2:$H$1261,MATCH(J$1,'Raw-products'!$A$1:$H$1,0))</f>
        <v>yellow</v>
      </c>
      <c r="K2097">
        <f>VLOOKUP($C2097,'Raw-products'!$A$2:$H$1261,MATCH(K$1,'Raw-products'!$A$1:$H$1,0))</f>
        <v>90</v>
      </c>
      <c r="L2097">
        <f>VLOOKUP($C2097,'Raw-products'!$A$2:$H$1261,MATCH(L$1,'Raw-products'!$A$1:$H$1,0))</f>
        <v>71</v>
      </c>
      <c r="M2097" s="5">
        <f t="shared" si="64"/>
        <v>6390</v>
      </c>
      <c r="N2097" cm="1">
        <f t="array" ref="N2097:Q2097">_xlfn.XLOOKUP($B2097,'Raw -orders'!$A:$A,'Raw -orders'!$B:$E)</f>
        <v>691</v>
      </c>
      <c r="O2097">
        <v>24273</v>
      </c>
      <c r="P2097" s="1">
        <v>44467</v>
      </c>
      <c r="Q2097" s="1">
        <v>44478</v>
      </c>
      <c r="R2097" t="str" cm="1">
        <f t="array" ref="R2097:Y2097">_xlfn.XLOOKUP($N2097,'Raw - customers'!$A:$A,'Raw - customers'!$B:$I)</f>
        <v>Silvie Bortol</v>
      </c>
      <c r="S2097" t="str">
        <v>Genderfluid</v>
      </c>
      <c r="T2097">
        <v>73</v>
      </c>
      <c r="U2097" t="str">
        <v>90 Fisher RoadSuite 844</v>
      </c>
      <c r="V2097">
        <v>1499</v>
      </c>
      <c r="W2097" t="str">
        <v>Abigailshire</v>
      </c>
      <c r="X2097" t="str">
        <v>New South Wales</v>
      </c>
      <c r="Y2097" t="str">
        <v>Australia</v>
      </c>
      <c r="Z2097">
        <v>9</v>
      </c>
      <c r="AA2097" s="3" t="str">
        <f t="shared" si="65"/>
        <v>10 to 20</v>
      </c>
      <c r="AP2097" s="6">
        <v>691</v>
      </c>
      <c r="AQ2097" s="6" t="s">
        <v>1362</v>
      </c>
    </row>
    <row r="2098" spans="1:43" x14ac:dyDescent="0.25">
      <c r="A2098">
        <v>2096</v>
      </c>
      <c r="B2098">
        <v>421</v>
      </c>
      <c r="C2098">
        <v>634</v>
      </c>
      <c r="D2098">
        <v>93</v>
      </c>
      <c r="E2098">
        <v>2</v>
      </c>
      <c r="F2098">
        <v>186</v>
      </c>
      <c r="G2098" t="str">
        <f>VLOOKUP($C2098,'Raw-products'!$A$2:$H$1261,MATCH(G$1,'Raw-products'!$A$1:$H$1,0))</f>
        <v>Jacket</v>
      </c>
      <c r="H2098" t="str">
        <f>VLOOKUP($C2098,'Raw-products'!$A$2:$H$1261,MATCH(H$1,'Raw-products'!$A$1:$H$1,0))</f>
        <v>Coach</v>
      </c>
      <c r="I2098" t="str">
        <f>VLOOKUP($C2098,'Raw-products'!$A$2:$H$1261,MATCH(I$1,'Raw-products'!$A$1:$H$1,0))</f>
        <v>XL</v>
      </c>
      <c r="J2098" t="str">
        <f>VLOOKUP($C2098,'Raw-products'!$A$2:$H$1261,MATCH(J$1,'Raw-products'!$A$1:$H$1,0))</f>
        <v>red</v>
      </c>
      <c r="K2098">
        <f>VLOOKUP($C2098,'Raw-products'!$A$2:$H$1261,MATCH(K$1,'Raw-products'!$A$1:$H$1,0))</f>
        <v>115</v>
      </c>
      <c r="L2098">
        <f>VLOOKUP($C2098,'Raw-products'!$A$2:$H$1261,MATCH(L$1,'Raw-products'!$A$1:$H$1,0))</f>
        <v>46</v>
      </c>
      <c r="M2098" s="5">
        <f t="shared" si="64"/>
        <v>5290</v>
      </c>
      <c r="N2098" cm="1">
        <f t="array" ref="N2098:Q2098">_xlfn.XLOOKUP($B2098,'Raw -orders'!$A:$A,'Raw -orders'!$B:$E)</f>
        <v>691</v>
      </c>
      <c r="O2098">
        <v>24273</v>
      </c>
      <c r="P2098" s="1">
        <v>44467</v>
      </c>
      <c r="Q2098" s="1">
        <v>44478</v>
      </c>
      <c r="R2098" t="str" cm="1">
        <f t="array" ref="R2098:Y2098">_xlfn.XLOOKUP($N2098,'Raw - customers'!$A:$A,'Raw - customers'!$B:$I)</f>
        <v>Silvie Bortol</v>
      </c>
      <c r="S2098" t="str">
        <v>Genderfluid</v>
      </c>
      <c r="T2098">
        <v>73</v>
      </c>
      <c r="U2098" t="str">
        <v>90 Fisher RoadSuite 844</v>
      </c>
      <c r="V2098">
        <v>1499</v>
      </c>
      <c r="W2098" t="str">
        <v>Abigailshire</v>
      </c>
      <c r="X2098" t="str">
        <v>New South Wales</v>
      </c>
      <c r="Y2098" t="str">
        <v>Australia</v>
      </c>
      <c r="Z2098">
        <v>9</v>
      </c>
      <c r="AA2098" s="3" t="str">
        <f t="shared" si="65"/>
        <v>10 to 20</v>
      </c>
      <c r="AP2098" s="6">
        <v>691</v>
      </c>
      <c r="AQ2098" s="6" t="s">
        <v>1362</v>
      </c>
    </row>
    <row r="2099" spans="1:43" x14ac:dyDescent="0.25">
      <c r="A2099">
        <v>2097</v>
      </c>
      <c r="B2099">
        <v>421</v>
      </c>
      <c r="C2099">
        <v>723</v>
      </c>
      <c r="D2099">
        <v>119</v>
      </c>
      <c r="E2099">
        <v>1</v>
      </c>
      <c r="F2099">
        <v>119</v>
      </c>
      <c r="G2099" t="str">
        <f>VLOOKUP($C2099,'Raw-products'!$A$2:$H$1261,MATCH(G$1,'Raw-products'!$A$1:$H$1,0))</f>
        <v>Jacket</v>
      </c>
      <c r="H2099" t="str">
        <f>VLOOKUP($C2099,'Raw-products'!$A$2:$H$1261,MATCH(H$1,'Raw-products'!$A$1:$H$1,0))</f>
        <v>Trench Coat</v>
      </c>
      <c r="I2099" t="str">
        <f>VLOOKUP($C2099,'Raw-products'!$A$2:$H$1261,MATCH(I$1,'Raw-products'!$A$1:$H$1,0))</f>
        <v>L</v>
      </c>
      <c r="J2099" t="str">
        <f>VLOOKUP($C2099,'Raw-products'!$A$2:$H$1261,MATCH(J$1,'Raw-products'!$A$1:$H$1,0))</f>
        <v>blue</v>
      </c>
      <c r="K2099">
        <f>VLOOKUP($C2099,'Raw-products'!$A$2:$H$1261,MATCH(K$1,'Raw-products'!$A$1:$H$1,0))</f>
        <v>112</v>
      </c>
      <c r="L2099">
        <f>VLOOKUP($C2099,'Raw-products'!$A$2:$H$1261,MATCH(L$1,'Raw-products'!$A$1:$H$1,0))</f>
        <v>50</v>
      </c>
      <c r="M2099" s="5">
        <f t="shared" si="64"/>
        <v>5600</v>
      </c>
      <c r="N2099" cm="1">
        <f t="array" ref="N2099:Q2099">_xlfn.XLOOKUP($B2099,'Raw -orders'!$A:$A,'Raw -orders'!$B:$E)</f>
        <v>691</v>
      </c>
      <c r="O2099">
        <v>24273</v>
      </c>
      <c r="P2099" s="1">
        <v>44467</v>
      </c>
      <c r="Q2099" s="1">
        <v>44478</v>
      </c>
      <c r="R2099" t="str" cm="1">
        <f t="array" ref="R2099:Y2099">_xlfn.XLOOKUP($N2099,'Raw - customers'!$A:$A,'Raw - customers'!$B:$I)</f>
        <v>Silvie Bortol</v>
      </c>
      <c r="S2099" t="str">
        <v>Genderfluid</v>
      </c>
      <c r="T2099">
        <v>73</v>
      </c>
      <c r="U2099" t="str">
        <v>90 Fisher RoadSuite 844</v>
      </c>
      <c r="V2099">
        <v>1499</v>
      </c>
      <c r="W2099" t="str">
        <v>Abigailshire</v>
      </c>
      <c r="X2099" t="str">
        <v>New South Wales</v>
      </c>
      <c r="Y2099" t="str">
        <v>Australia</v>
      </c>
      <c r="Z2099">
        <v>9</v>
      </c>
      <c r="AA2099" s="3" t="str">
        <f t="shared" si="65"/>
        <v>10 to 20</v>
      </c>
      <c r="AP2099" s="6">
        <v>691</v>
      </c>
      <c r="AQ2099" s="6" t="s">
        <v>1362</v>
      </c>
    </row>
    <row r="2100" spans="1:43" x14ac:dyDescent="0.25">
      <c r="A2100">
        <v>2098</v>
      </c>
      <c r="B2100">
        <v>422</v>
      </c>
      <c r="C2100">
        <v>859</v>
      </c>
      <c r="D2100">
        <v>113</v>
      </c>
      <c r="E2100">
        <v>3</v>
      </c>
      <c r="F2100">
        <v>339</v>
      </c>
      <c r="G2100" t="str">
        <f>VLOOKUP($C2100,'Raw-products'!$A$2:$H$1261,MATCH(G$1,'Raw-products'!$A$1:$H$1,0))</f>
        <v>Trousers</v>
      </c>
      <c r="H2100" t="str">
        <f>VLOOKUP($C2100,'Raw-products'!$A$2:$H$1261,MATCH(H$1,'Raw-products'!$A$1:$H$1,0))</f>
        <v>Chinos</v>
      </c>
      <c r="I2100" t="str">
        <f>VLOOKUP($C2100,'Raw-products'!$A$2:$H$1261,MATCH(I$1,'Raw-products'!$A$1:$H$1,0))</f>
        <v>XL</v>
      </c>
      <c r="J2100" t="str">
        <f>VLOOKUP($C2100,'Raw-products'!$A$2:$H$1261,MATCH(J$1,'Raw-products'!$A$1:$H$1,0))</f>
        <v>green</v>
      </c>
      <c r="K2100">
        <f>VLOOKUP($C2100,'Raw-products'!$A$2:$H$1261,MATCH(K$1,'Raw-products'!$A$1:$H$1,0))</f>
        <v>100</v>
      </c>
      <c r="L2100">
        <f>VLOOKUP($C2100,'Raw-products'!$A$2:$H$1261,MATCH(L$1,'Raw-products'!$A$1:$H$1,0))</f>
        <v>50</v>
      </c>
      <c r="M2100" s="5">
        <f t="shared" si="64"/>
        <v>5000</v>
      </c>
      <c r="N2100" cm="1">
        <f t="array" ref="N2100:Q2100">_xlfn.XLOOKUP($B2100,'Raw -orders'!$A:$A,'Raw -orders'!$B:$E)</f>
        <v>375</v>
      </c>
      <c r="O2100">
        <v>48025</v>
      </c>
      <c r="P2100" s="1">
        <v>44271</v>
      </c>
      <c r="Q2100" s="1">
        <v>44281</v>
      </c>
      <c r="R2100" t="str" cm="1">
        <f t="array" ref="R2100:Y2100">_xlfn.XLOOKUP($N2100,'Raw - customers'!$A:$A,'Raw - customers'!$B:$I)</f>
        <v>Ninetta Phizakarley</v>
      </c>
      <c r="S2100" t="str">
        <v>Agender</v>
      </c>
      <c r="T2100">
        <v>77</v>
      </c>
      <c r="U2100" t="str">
        <v>716 Max IslandSuite 824</v>
      </c>
      <c r="V2100">
        <v>9232</v>
      </c>
      <c r="W2100" t="str">
        <v>Ernserland</v>
      </c>
      <c r="X2100" t="str">
        <v>Northern Territory</v>
      </c>
      <c r="Y2100" t="str">
        <v>Australia</v>
      </c>
      <c r="Z2100">
        <v>3</v>
      </c>
      <c r="AA2100" s="3" t="str">
        <f t="shared" si="65"/>
        <v>0 to 10</v>
      </c>
      <c r="AP2100" s="6">
        <v>375</v>
      </c>
      <c r="AQ2100" s="6" t="s">
        <v>1339</v>
      </c>
    </row>
    <row r="2101" spans="1:43" x14ac:dyDescent="0.25">
      <c r="A2101">
        <v>2099</v>
      </c>
      <c r="B2101">
        <v>422</v>
      </c>
      <c r="C2101">
        <v>1214</v>
      </c>
      <c r="D2101">
        <v>105</v>
      </c>
      <c r="E2101">
        <v>1</v>
      </c>
      <c r="F2101">
        <v>105</v>
      </c>
      <c r="G2101" t="str">
        <f>VLOOKUP($C2101,'Raw-products'!$A$2:$H$1261,MATCH(G$1,'Raw-products'!$A$1:$H$1,0))</f>
        <v>Trousers</v>
      </c>
      <c r="H2101" t="str">
        <f>VLOOKUP($C2101,'Raw-products'!$A$2:$H$1261,MATCH(H$1,'Raw-products'!$A$1:$H$1,0))</f>
        <v>Pleated</v>
      </c>
      <c r="I2101" t="str">
        <f>VLOOKUP($C2101,'Raw-products'!$A$2:$H$1261,MATCH(I$1,'Raw-products'!$A$1:$H$1,0))</f>
        <v>XL</v>
      </c>
      <c r="J2101" t="str">
        <f>VLOOKUP($C2101,'Raw-products'!$A$2:$H$1261,MATCH(J$1,'Raw-products'!$A$1:$H$1,0))</f>
        <v>blue</v>
      </c>
      <c r="K2101">
        <f>VLOOKUP($C2101,'Raw-products'!$A$2:$H$1261,MATCH(K$1,'Raw-products'!$A$1:$H$1,0))</f>
        <v>90</v>
      </c>
      <c r="L2101">
        <f>VLOOKUP($C2101,'Raw-products'!$A$2:$H$1261,MATCH(L$1,'Raw-products'!$A$1:$H$1,0))</f>
        <v>55</v>
      </c>
      <c r="M2101" s="5">
        <f t="shared" si="64"/>
        <v>4950</v>
      </c>
      <c r="N2101" cm="1">
        <f t="array" ref="N2101:Q2101">_xlfn.XLOOKUP($B2101,'Raw -orders'!$A:$A,'Raw -orders'!$B:$E)</f>
        <v>375</v>
      </c>
      <c r="O2101">
        <v>48025</v>
      </c>
      <c r="P2101" s="1">
        <v>44271</v>
      </c>
      <c r="Q2101" s="1">
        <v>44281</v>
      </c>
      <c r="R2101" t="str" cm="1">
        <f t="array" ref="R2101:Y2101">_xlfn.XLOOKUP($N2101,'Raw - customers'!$A:$A,'Raw - customers'!$B:$I)</f>
        <v>Ninetta Phizakarley</v>
      </c>
      <c r="S2101" t="str">
        <v>Agender</v>
      </c>
      <c r="T2101">
        <v>77</v>
      </c>
      <c r="U2101" t="str">
        <v>716 Max IslandSuite 824</v>
      </c>
      <c r="V2101">
        <v>9232</v>
      </c>
      <c r="W2101" t="str">
        <v>Ernserland</v>
      </c>
      <c r="X2101" t="str">
        <v>Northern Territory</v>
      </c>
      <c r="Y2101" t="str">
        <v>Australia</v>
      </c>
      <c r="Z2101">
        <v>3</v>
      </c>
      <c r="AA2101" s="3" t="str">
        <f t="shared" si="65"/>
        <v>0 to 10</v>
      </c>
      <c r="AP2101" s="6">
        <v>375</v>
      </c>
      <c r="AQ2101" s="6" t="s">
        <v>1339</v>
      </c>
    </row>
    <row r="2102" spans="1:43" x14ac:dyDescent="0.25">
      <c r="A2102">
        <v>2100</v>
      </c>
      <c r="B2102">
        <v>422</v>
      </c>
      <c r="C2102">
        <v>762</v>
      </c>
      <c r="D2102">
        <v>109</v>
      </c>
      <c r="E2102">
        <v>2</v>
      </c>
      <c r="F2102">
        <v>218</v>
      </c>
      <c r="G2102" t="str">
        <f>VLOOKUP($C2102,'Raw-products'!$A$2:$H$1261,MATCH(G$1,'Raw-products'!$A$1:$H$1,0))</f>
        <v>Jacket</v>
      </c>
      <c r="H2102" t="str">
        <f>VLOOKUP($C2102,'Raw-products'!$A$2:$H$1261,MATCH(H$1,'Raw-products'!$A$1:$H$1,0))</f>
        <v>Peacoat</v>
      </c>
      <c r="I2102" t="str">
        <f>VLOOKUP($C2102,'Raw-products'!$A$2:$H$1261,MATCH(I$1,'Raw-products'!$A$1:$H$1,0))</f>
        <v>M</v>
      </c>
      <c r="J2102" t="str">
        <f>VLOOKUP($C2102,'Raw-products'!$A$2:$H$1261,MATCH(J$1,'Raw-products'!$A$1:$H$1,0))</f>
        <v>indigo</v>
      </c>
      <c r="K2102">
        <f>VLOOKUP($C2102,'Raw-products'!$A$2:$H$1261,MATCH(K$1,'Raw-products'!$A$1:$H$1,0))</f>
        <v>102</v>
      </c>
      <c r="L2102">
        <f>VLOOKUP($C2102,'Raw-products'!$A$2:$H$1261,MATCH(L$1,'Raw-products'!$A$1:$H$1,0))</f>
        <v>52</v>
      </c>
      <c r="M2102" s="5">
        <f t="shared" si="64"/>
        <v>5304</v>
      </c>
      <c r="N2102" cm="1">
        <f t="array" ref="N2102:Q2102">_xlfn.XLOOKUP($B2102,'Raw -orders'!$A:$A,'Raw -orders'!$B:$E)</f>
        <v>375</v>
      </c>
      <c r="O2102">
        <v>48025</v>
      </c>
      <c r="P2102" s="1">
        <v>44271</v>
      </c>
      <c r="Q2102" s="1">
        <v>44281</v>
      </c>
      <c r="R2102" t="str" cm="1">
        <f t="array" ref="R2102:Y2102">_xlfn.XLOOKUP($N2102,'Raw - customers'!$A:$A,'Raw - customers'!$B:$I)</f>
        <v>Ninetta Phizakarley</v>
      </c>
      <c r="S2102" t="str">
        <v>Agender</v>
      </c>
      <c r="T2102">
        <v>77</v>
      </c>
      <c r="U2102" t="str">
        <v>716 Max IslandSuite 824</v>
      </c>
      <c r="V2102">
        <v>9232</v>
      </c>
      <c r="W2102" t="str">
        <v>Ernserland</v>
      </c>
      <c r="X2102" t="str">
        <v>Northern Territory</v>
      </c>
      <c r="Y2102" t="str">
        <v>Australia</v>
      </c>
      <c r="Z2102">
        <v>3</v>
      </c>
      <c r="AA2102" s="3" t="str">
        <f t="shared" si="65"/>
        <v>0 to 10</v>
      </c>
      <c r="AP2102" s="6">
        <v>375</v>
      </c>
      <c r="AQ2102" s="6" t="s">
        <v>1339</v>
      </c>
    </row>
    <row r="2103" spans="1:43" x14ac:dyDescent="0.25">
      <c r="A2103">
        <v>2101</v>
      </c>
      <c r="B2103">
        <v>422</v>
      </c>
      <c r="C2103">
        <v>1004</v>
      </c>
      <c r="D2103">
        <v>106</v>
      </c>
      <c r="E2103">
        <v>1</v>
      </c>
      <c r="F2103">
        <v>106</v>
      </c>
      <c r="G2103" t="str">
        <f>VLOOKUP($C2103,'Raw-products'!$A$2:$H$1261,MATCH(G$1,'Raw-products'!$A$1:$H$1,0))</f>
        <v>Trousers</v>
      </c>
      <c r="H2103" t="str">
        <f>VLOOKUP($C2103,'Raw-products'!$A$2:$H$1261,MATCH(H$1,'Raw-products'!$A$1:$H$1,0))</f>
        <v>Wool</v>
      </c>
      <c r="I2103" t="str">
        <f>VLOOKUP($C2103,'Raw-products'!$A$2:$H$1261,MATCH(I$1,'Raw-products'!$A$1:$H$1,0))</f>
        <v>XL</v>
      </c>
      <c r="J2103" t="str">
        <f>VLOOKUP($C2103,'Raw-products'!$A$2:$H$1261,MATCH(J$1,'Raw-products'!$A$1:$H$1,0))</f>
        <v>blue</v>
      </c>
      <c r="K2103">
        <f>VLOOKUP($C2103,'Raw-products'!$A$2:$H$1261,MATCH(K$1,'Raw-products'!$A$1:$H$1,0))</f>
        <v>111</v>
      </c>
      <c r="L2103">
        <f>VLOOKUP($C2103,'Raw-products'!$A$2:$H$1261,MATCH(L$1,'Raw-products'!$A$1:$H$1,0))</f>
        <v>41</v>
      </c>
      <c r="M2103" s="5">
        <f t="shared" si="64"/>
        <v>4551</v>
      </c>
      <c r="N2103" cm="1">
        <f t="array" ref="N2103:Q2103">_xlfn.XLOOKUP($B2103,'Raw -orders'!$A:$A,'Raw -orders'!$B:$E)</f>
        <v>375</v>
      </c>
      <c r="O2103">
        <v>48025</v>
      </c>
      <c r="P2103" s="1">
        <v>44271</v>
      </c>
      <c r="Q2103" s="1">
        <v>44281</v>
      </c>
      <c r="R2103" t="str" cm="1">
        <f t="array" ref="R2103:Y2103">_xlfn.XLOOKUP($N2103,'Raw - customers'!$A:$A,'Raw - customers'!$B:$I)</f>
        <v>Ninetta Phizakarley</v>
      </c>
      <c r="S2103" t="str">
        <v>Agender</v>
      </c>
      <c r="T2103">
        <v>77</v>
      </c>
      <c r="U2103" t="str">
        <v>716 Max IslandSuite 824</v>
      </c>
      <c r="V2103">
        <v>9232</v>
      </c>
      <c r="W2103" t="str">
        <v>Ernserland</v>
      </c>
      <c r="X2103" t="str">
        <v>Northern Territory</v>
      </c>
      <c r="Y2103" t="str">
        <v>Australia</v>
      </c>
      <c r="Z2103">
        <v>3</v>
      </c>
      <c r="AA2103" s="3" t="str">
        <f t="shared" si="65"/>
        <v>0 to 10</v>
      </c>
      <c r="AP2103" s="6">
        <v>375</v>
      </c>
      <c r="AQ2103" s="6" t="s">
        <v>1339</v>
      </c>
    </row>
    <row r="2104" spans="1:43" x14ac:dyDescent="0.25">
      <c r="A2104">
        <v>2102</v>
      </c>
      <c r="B2104">
        <v>422</v>
      </c>
      <c r="C2104">
        <v>1156</v>
      </c>
      <c r="D2104">
        <v>99</v>
      </c>
      <c r="E2104">
        <v>2</v>
      </c>
      <c r="F2104">
        <v>198</v>
      </c>
      <c r="G2104" t="str">
        <f>VLOOKUP($C2104,'Raw-products'!$A$2:$H$1261,MATCH(G$1,'Raw-products'!$A$1:$H$1,0))</f>
        <v>Trousers</v>
      </c>
      <c r="H2104" t="str">
        <f>VLOOKUP($C2104,'Raw-products'!$A$2:$H$1261,MATCH(H$1,'Raw-products'!$A$1:$H$1,0))</f>
        <v>High-Waisted</v>
      </c>
      <c r="I2104" t="str">
        <f>VLOOKUP($C2104,'Raw-products'!$A$2:$H$1261,MATCH(I$1,'Raw-products'!$A$1:$H$1,0))</f>
        <v>S</v>
      </c>
      <c r="J2104" t="str">
        <f>VLOOKUP($C2104,'Raw-products'!$A$2:$H$1261,MATCH(J$1,'Raw-products'!$A$1:$H$1,0))</f>
        <v>red</v>
      </c>
      <c r="K2104">
        <f>VLOOKUP($C2104,'Raw-products'!$A$2:$H$1261,MATCH(K$1,'Raw-products'!$A$1:$H$1,0))</f>
        <v>98</v>
      </c>
      <c r="L2104">
        <f>VLOOKUP($C2104,'Raw-products'!$A$2:$H$1261,MATCH(L$1,'Raw-products'!$A$1:$H$1,0))</f>
        <v>80</v>
      </c>
      <c r="M2104" s="5">
        <f t="shared" si="64"/>
        <v>7840</v>
      </c>
      <c r="N2104" cm="1">
        <f t="array" ref="N2104:Q2104">_xlfn.XLOOKUP($B2104,'Raw -orders'!$A:$A,'Raw -orders'!$B:$E)</f>
        <v>375</v>
      </c>
      <c r="O2104">
        <v>48025</v>
      </c>
      <c r="P2104" s="1">
        <v>44271</v>
      </c>
      <c r="Q2104" s="1">
        <v>44281</v>
      </c>
      <c r="R2104" t="str" cm="1">
        <f t="array" ref="R2104:Y2104">_xlfn.XLOOKUP($N2104,'Raw - customers'!$A:$A,'Raw - customers'!$B:$I)</f>
        <v>Ninetta Phizakarley</v>
      </c>
      <c r="S2104" t="str">
        <v>Agender</v>
      </c>
      <c r="T2104">
        <v>77</v>
      </c>
      <c r="U2104" t="str">
        <v>716 Max IslandSuite 824</v>
      </c>
      <c r="V2104">
        <v>9232</v>
      </c>
      <c r="W2104" t="str">
        <v>Ernserland</v>
      </c>
      <c r="X2104" t="str">
        <v>Northern Territory</v>
      </c>
      <c r="Y2104" t="str">
        <v>Australia</v>
      </c>
      <c r="Z2104">
        <v>3</v>
      </c>
      <c r="AA2104" s="3" t="str">
        <f t="shared" si="65"/>
        <v>0 to 10</v>
      </c>
      <c r="AP2104" s="6">
        <v>375</v>
      </c>
      <c r="AQ2104" s="6" t="s">
        <v>1339</v>
      </c>
    </row>
    <row r="2105" spans="1:43" x14ac:dyDescent="0.25">
      <c r="A2105">
        <v>2103</v>
      </c>
      <c r="B2105">
        <v>423</v>
      </c>
      <c r="C2105">
        <v>306</v>
      </c>
      <c r="D2105">
        <v>105</v>
      </c>
      <c r="E2105">
        <v>3</v>
      </c>
      <c r="F2105">
        <v>315</v>
      </c>
      <c r="G2105" t="str">
        <f>VLOOKUP($C2105,'Raw-products'!$A$2:$H$1261,MATCH(G$1,'Raw-products'!$A$1:$H$1,0))</f>
        <v>Shirt</v>
      </c>
      <c r="H2105" t="str">
        <f>VLOOKUP($C2105,'Raw-products'!$A$2:$H$1261,MATCH(H$1,'Raw-products'!$A$1:$H$1,0))</f>
        <v>Cuban Collar</v>
      </c>
      <c r="I2105" t="str">
        <f>VLOOKUP($C2105,'Raw-products'!$A$2:$H$1261,MATCH(I$1,'Raw-products'!$A$1:$H$1,0))</f>
        <v>S</v>
      </c>
      <c r="J2105" t="str">
        <f>VLOOKUP($C2105,'Raw-products'!$A$2:$H$1261,MATCH(J$1,'Raw-products'!$A$1:$H$1,0))</f>
        <v>indigo</v>
      </c>
      <c r="K2105">
        <f>VLOOKUP($C2105,'Raw-products'!$A$2:$H$1261,MATCH(K$1,'Raw-products'!$A$1:$H$1,0))</f>
        <v>93</v>
      </c>
      <c r="L2105">
        <f>VLOOKUP($C2105,'Raw-products'!$A$2:$H$1261,MATCH(L$1,'Raw-products'!$A$1:$H$1,0))</f>
        <v>41</v>
      </c>
      <c r="M2105" s="5">
        <f t="shared" si="64"/>
        <v>3813</v>
      </c>
      <c r="N2105" cm="1">
        <f t="array" ref="N2105:Q2105">_xlfn.XLOOKUP($B2105,'Raw -orders'!$A:$A,'Raw -orders'!$B:$E)</f>
        <v>507</v>
      </c>
      <c r="O2105">
        <v>34107</v>
      </c>
      <c r="P2105" s="1">
        <v>44359</v>
      </c>
      <c r="Q2105" s="1">
        <v>44368</v>
      </c>
      <c r="R2105" t="str" cm="1">
        <f t="array" ref="R2105:Y2105">_xlfn.XLOOKUP($N2105,'Raw - customers'!$A:$A,'Raw - customers'!$B:$I)</f>
        <v>Brooks Sayers</v>
      </c>
      <c r="S2105" t="str">
        <v>Polygender</v>
      </c>
      <c r="T2105">
        <v>74</v>
      </c>
      <c r="U2105" t="str">
        <v>64 Champlin ParkwayApt. 832</v>
      </c>
      <c r="V2105">
        <v>8416</v>
      </c>
      <c r="W2105" t="str">
        <v>Jaydenside</v>
      </c>
      <c r="X2105" t="str">
        <v>Victoria</v>
      </c>
      <c r="Y2105" t="str">
        <v>Australia</v>
      </c>
      <c r="Z2105">
        <v>6</v>
      </c>
      <c r="AA2105" s="3" t="str">
        <f t="shared" si="65"/>
        <v>0 to 10</v>
      </c>
      <c r="AP2105" s="6">
        <v>507</v>
      </c>
      <c r="AQ2105" s="6" t="s">
        <v>1396</v>
      </c>
    </row>
    <row r="2106" spans="1:43" x14ac:dyDescent="0.25">
      <c r="A2106">
        <v>2104</v>
      </c>
      <c r="B2106">
        <v>423</v>
      </c>
      <c r="C2106">
        <v>1182</v>
      </c>
      <c r="D2106">
        <v>99</v>
      </c>
      <c r="E2106">
        <v>2</v>
      </c>
      <c r="F2106">
        <v>198</v>
      </c>
      <c r="G2106" t="str">
        <f>VLOOKUP($C2106,'Raw-products'!$A$2:$H$1261,MATCH(G$1,'Raw-products'!$A$1:$H$1,0))</f>
        <v>Trousers</v>
      </c>
      <c r="H2106" t="str">
        <f>VLOOKUP($C2106,'Raw-products'!$A$2:$H$1261,MATCH(H$1,'Raw-products'!$A$1:$H$1,0))</f>
        <v>High-Waisted</v>
      </c>
      <c r="I2106" t="str">
        <f>VLOOKUP($C2106,'Raw-products'!$A$2:$H$1261,MATCH(I$1,'Raw-products'!$A$1:$H$1,0))</f>
        <v>M</v>
      </c>
      <c r="J2106" t="str">
        <f>VLOOKUP($C2106,'Raw-products'!$A$2:$H$1261,MATCH(J$1,'Raw-products'!$A$1:$H$1,0))</f>
        <v>indigo</v>
      </c>
      <c r="K2106">
        <f>VLOOKUP($C2106,'Raw-products'!$A$2:$H$1261,MATCH(K$1,'Raw-products'!$A$1:$H$1,0))</f>
        <v>98</v>
      </c>
      <c r="L2106">
        <f>VLOOKUP($C2106,'Raw-products'!$A$2:$H$1261,MATCH(L$1,'Raw-products'!$A$1:$H$1,0))</f>
        <v>61</v>
      </c>
      <c r="M2106" s="5">
        <f t="shared" si="64"/>
        <v>5978</v>
      </c>
      <c r="N2106" cm="1">
        <f t="array" ref="N2106:Q2106">_xlfn.XLOOKUP($B2106,'Raw -orders'!$A:$A,'Raw -orders'!$B:$E)</f>
        <v>507</v>
      </c>
      <c r="O2106">
        <v>34107</v>
      </c>
      <c r="P2106" s="1">
        <v>44359</v>
      </c>
      <c r="Q2106" s="1">
        <v>44368</v>
      </c>
      <c r="R2106" t="str" cm="1">
        <f t="array" ref="R2106:Y2106">_xlfn.XLOOKUP($N2106,'Raw - customers'!$A:$A,'Raw - customers'!$B:$I)</f>
        <v>Brooks Sayers</v>
      </c>
      <c r="S2106" t="str">
        <v>Polygender</v>
      </c>
      <c r="T2106">
        <v>74</v>
      </c>
      <c r="U2106" t="str">
        <v>64 Champlin ParkwayApt. 832</v>
      </c>
      <c r="V2106">
        <v>8416</v>
      </c>
      <c r="W2106" t="str">
        <v>Jaydenside</v>
      </c>
      <c r="X2106" t="str">
        <v>Victoria</v>
      </c>
      <c r="Y2106" t="str">
        <v>Australia</v>
      </c>
      <c r="Z2106">
        <v>6</v>
      </c>
      <c r="AA2106" s="3" t="str">
        <f t="shared" si="65"/>
        <v>0 to 10</v>
      </c>
      <c r="AP2106" s="6">
        <v>507</v>
      </c>
      <c r="AQ2106" s="6" t="s">
        <v>1396</v>
      </c>
    </row>
    <row r="2107" spans="1:43" x14ac:dyDescent="0.25">
      <c r="A2107">
        <v>2105</v>
      </c>
      <c r="B2107">
        <v>423</v>
      </c>
      <c r="C2107">
        <v>205</v>
      </c>
      <c r="D2107">
        <v>98</v>
      </c>
      <c r="E2107">
        <v>3</v>
      </c>
      <c r="F2107">
        <v>294</v>
      </c>
      <c r="G2107" t="str">
        <f>VLOOKUP($C2107,'Raw-products'!$A$2:$H$1261,MATCH(G$1,'Raw-products'!$A$1:$H$1,0))</f>
        <v>Shirt</v>
      </c>
      <c r="H2107" t="str">
        <f>VLOOKUP($C2107,'Raw-products'!$A$2:$H$1261,MATCH(H$1,'Raw-products'!$A$1:$H$1,0))</f>
        <v>Camp Collared</v>
      </c>
      <c r="I2107" t="str">
        <f>VLOOKUP($C2107,'Raw-products'!$A$2:$H$1261,MATCH(I$1,'Raw-products'!$A$1:$H$1,0))</f>
        <v>XS</v>
      </c>
      <c r="J2107" t="str">
        <f>VLOOKUP($C2107,'Raw-products'!$A$2:$H$1261,MATCH(J$1,'Raw-products'!$A$1:$H$1,0))</f>
        <v>violet</v>
      </c>
      <c r="K2107">
        <f>VLOOKUP($C2107,'Raw-products'!$A$2:$H$1261,MATCH(K$1,'Raw-products'!$A$1:$H$1,0))</f>
        <v>112</v>
      </c>
      <c r="L2107">
        <f>VLOOKUP($C2107,'Raw-products'!$A$2:$H$1261,MATCH(L$1,'Raw-products'!$A$1:$H$1,0))</f>
        <v>72</v>
      </c>
      <c r="M2107" s="5">
        <f t="shared" si="64"/>
        <v>8064</v>
      </c>
      <c r="N2107" cm="1">
        <f t="array" ref="N2107:Q2107">_xlfn.XLOOKUP($B2107,'Raw -orders'!$A:$A,'Raw -orders'!$B:$E)</f>
        <v>507</v>
      </c>
      <c r="O2107">
        <v>34107</v>
      </c>
      <c r="P2107" s="1">
        <v>44359</v>
      </c>
      <c r="Q2107" s="1">
        <v>44368</v>
      </c>
      <c r="R2107" t="str" cm="1">
        <f t="array" ref="R2107:Y2107">_xlfn.XLOOKUP($N2107,'Raw - customers'!$A:$A,'Raw - customers'!$B:$I)</f>
        <v>Brooks Sayers</v>
      </c>
      <c r="S2107" t="str">
        <v>Polygender</v>
      </c>
      <c r="T2107">
        <v>74</v>
      </c>
      <c r="U2107" t="str">
        <v>64 Champlin ParkwayApt. 832</v>
      </c>
      <c r="V2107">
        <v>8416</v>
      </c>
      <c r="W2107" t="str">
        <v>Jaydenside</v>
      </c>
      <c r="X2107" t="str">
        <v>Victoria</v>
      </c>
      <c r="Y2107" t="str">
        <v>Australia</v>
      </c>
      <c r="Z2107">
        <v>6</v>
      </c>
      <c r="AA2107" s="3" t="str">
        <f t="shared" si="65"/>
        <v>0 to 10</v>
      </c>
      <c r="AP2107" s="6">
        <v>507</v>
      </c>
      <c r="AQ2107" s="6" t="s">
        <v>1396</v>
      </c>
    </row>
    <row r="2108" spans="1:43" x14ac:dyDescent="0.25">
      <c r="A2108">
        <v>2106</v>
      </c>
      <c r="B2108">
        <v>423</v>
      </c>
      <c r="C2108">
        <v>38</v>
      </c>
      <c r="D2108">
        <v>104</v>
      </c>
      <c r="E2108">
        <v>2</v>
      </c>
      <c r="F2108">
        <v>208</v>
      </c>
      <c r="G2108" t="str">
        <f>VLOOKUP($C2108,'Raw-products'!$A$2:$H$1261,MATCH(G$1,'Raw-products'!$A$1:$H$1,0))</f>
        <v>Shirt</v>
      </c>
      <c r="H2108" t="str">
        <f>VLOOKUP($C2108,'Raw-products'!$A$2:$H$1261,MATCH(H$1,'Raw-products'!$A$1:$H$1,0))</f>
        <v>Dress</v>
      </c>
      <c r="I2108" t="str">
        <f>VLOOKUP($C2108,'Raw-products'!$A$2:$H$1261,MATCH(I$1,'Raw-products'!$A$1:$H$1,0))</f>
        <v>L</v>
      </c>
      <c r="J2108" t="str">
        <f>VLOOKUP($C2108,'Raw-products'!$A$2:$H$1261,MATCH(J$1,'Raw-products'!$A$1:$H$1,0))</f>
        <v>red</v>
      </c>
      <c r="K2108">
        <f>VLOOKUP($C2108,'Raw-products'!$A$2:$H$1261,MATCH(K$1,'Raw-products'!$A$1:$H$1,0))</f>
        <v>119</v>
      </c>
      <c r="L2108">
        <f>VLOOKUP($C2108,'Raw-products'!$A$2:$H$1261,MATCH(L$1,'Raw-products'!$A$1:$H$1,0))</f>
        <v>79</v>
      </c>
      <c r="M2108" s="5">
        <f t="shared" si="64"/>
        <v>9401</v>
      </c>
      <c r="N2108" cm="1">
        <f t="array" ref="N2108:Q2108">_xlfn.XLOOKUP($B2108,'Raw -orders'!$A:$A,'Raw -orders'!$B:$E)</f>
        <v>507</v>
      </c>
      <c r="O2108">
        <v>34107</v>
      </c>
      <c r="P2108" s="1">
        <v>44359</v>
      </c>
      <c r="Q2108" s="1">
        <v>44368</v>
      </c>
      <c r="R2108" t="str" cm="1">
        <f t="array" ref="R2108:Y2108">_xlfn.XLOOKUP($N2108,'Raw - customers'!$A:$A,'Raw - customers'!$B:$I)</f>
        <v>Brooks Sayers</v>
      </c>
      <c r="S2108" t="str">
        <v>Polygender</v>
      </c>
      <c r="T2108">
        <v>74</v>
      </c>
      <c r="U2108" t="str">
        <v>64 Champlin ParkwayApt. 832</v>
      </c>
      <c r="V2108">
        <v>8416</v>
      </c>
      <c r="W2108" t="str">
        <v>Jaydenside</v>
      </c>
      <c r="X2108" t="str">
        <v>Victoria</v>
      </c>
      <c r="Y2108" t="str">
        <v>Australia</v>
      </c>
      <c r="Z2108">
        <v>6</v>
      </c>
      <c r="AA2108" s="3" t="str">
        <f t="shared" si="65"/>
        <v>0 to 10</v>
      </c>
      <c r="AP2108" s="6">
        <v>507</v>
      </c>
      <c r="AQ2108" s="6" t="s">
        <v>1396</v>
      </c>
    </row>
    <row r="2109" spans="1:43" x14ac:dyDescent="0.25">
      <c r="A2109">
        <v>2107</v>
      </c>
      <c r="B2109">
        <v>423</v>
      </c>
      <c r="C2109">
        <v>773</v>
      </c>
      <c r="D2109">
        <v>91</v>
      </c>
      <c r="E2109">
        <v>2</v>
      </c>
      <c r="F2109">
        <v>182</v>
      </c>
      <c r="G2109" t="str">
        <f>VLOOKUP($C2109,'Raw-products'!$A$2:$H$1261,MATCH(G$1,'Raw-products'!$A$1:$H$1,0))</f>
        <v>Jacket</v>
      </c>
      <c r="H2109" t="str">
        <f>VLOOKUP($C2109,'Raw-products'!$A$2:$H$1261,MATCH(H$1,'Raw-products'!$A$1:$H$1,0))</f>
        <v>Pullover</v>
      </c>
      <c r="I2109" t="str">
        <f>VLOOKUP($C2109,'Raw-products'!$A$2:$H$1261,MATCH(I$1,'Raw-products'!$A$1:$H$1,0))</f>
        <v>L</v>
      </c>
      <c r="J2109" t="str">
        <f>VLOOKUP($C2109,'Raw-products'!$A$2:$H$1261,MATCH(J$1,'Raw-products'!$A$1:$H$1,0))</f>
        <v>red</v>
      </c>
      <c r="K2109">
        <f>VLOOKUP($C2109,'Raw-products'!$A$2:$H$1261,MATCH(K$1,'Raw-products'!$A$1:$H$1,0))</f>
        <v>114</v>
      </c>
      <c r="L2109">
        <f>VLOOKUP($C2109,'Raw-products'!$A$2:$H$1261,MATCH(L$1,'Raw-products'!$A$1:$H$1,0))</f>
        <v>69</v>
      </c>
      <c r="M2109" s="5">
        <f t="shared" si="64"/>
        <v>7866</v>
      </c>
      <c r="N2109" cm="1">
        <f t="array" ref="N2109:Q2109">_xlfn.XLOOKUP($B2109,'Raw -orders'!$A:$A,'Raw -orders'!$B:$E)</f>
        <v>507</v>
      </c>
      <c r="O2109">
        <v>34107</v>
      </c>
      <c r="P2109" s="1">
        <v>44359</v>
      </c>
      <c r="Q2109" s="1">
        <v>44368</v>
      </c>
      <c r="R2109" t="str" cm="1">
        <f t="array" ref="R2109:Y2109">_xlfn.XLOOKUP($N2109,'Raw - customers'!$A:$A,'Raw - customers'!$B:$I)</f>
        <v>Brooks Sayers</v>
      </c>
      <c r="S2109" t="str">
        <v>Polygender</v>
      </c>
      <c r="T2109">
        <v>74</v>
      </c>
      <c r="U2109" t="str">
        <v>64 Champlin ParkwayApt. 832</v>
      </c>
      <c r="V2109">
        <v>8416</v>
      </c>
      <c r="W2109" t="str">
        <v>Jaydenside</v>
      </c>
      <c r="X2109" t="str">
        <v>Victoria</v>
      </c>
      <c r="Y2109" t="str">
        <v>Australia</v>
      </c>
      <c r="Z2109">
        <v>6</v>
      </c>
      <c r="AA2109" s="3" t="str">
        <f t="shared" si="65"/>
        <v>0 to 10</v>
      </c>
      <c r="AP2109" s="6">
        <v>507</v>
      </c>
      <c r="AQ2109" s="6" t="s">
        <v>1396</v>
      </c>
    </row>
    <row r="2110" spans="1:43" x14ac:dyDescent="0.25">
      <c r="A2110">
        <v>2108</v>
      </c>
      <c r="B2110">
        <v>423</v>
      </c>
      <c r="C2110">
        <v>544</v>
      </c>
      <c r="D2110">
        <v>98</v>
      </c>
      <c r="E2110">
        <v>2</v>
      </c>
      <c r="F2110">
        <v>196</v>
      </c>
      <c r="G2110" t="str">
        <f>VLOOKUP($C2110,'Raw-products'!$A$2:$H$1261,MATCH(G$1,'Raw-products'!$A$1:$H$1,0))</f>
        <v>Jacket</v>
      </c>
      <c r="H2110" t="str">
        <f>VLOOKUP($C2110,'Raw-products'!$A$2:$H$1261,MATCH(H$1,'Raw-products'!$A$1:$H$1,0))</f>
        <v>Leather</v>
      </c>
      <c r="I2110" t="str">
        <f>VLOOKUP($C2110,'Raw-products'!$A$2:$H$1261,MATCH(I$1,'Raw-products'!$A$1:$H$1,0))</f>
        <v>XL</v>
      </c>
      <c r="J2110" t="str">
        <f>VLOOKUP($C2110,'Raw-products'!$A$2:$H$1261,MATCH(J$1,'Raw-products'!$A$1:$H$1,0))</f>
        <v>green</v>
      </c>
      <c r="K2110">
        <f>VLOOKUP($C2110,'Raw-products'!$A$2:$H$1261,MATCH(K$1,'Raw-products'!$A$1:$H$1,0))</f>
        <v>113</v>
      </c>
      <c r="L2110">
        <f>VLOOKUP($C2110,'Raw-products'!$A$2:$H$1261,MATCH(L$1,'Raw-products'!$A$1:$H$1,0))</f>
        <v>58</v>
      </c>
      <c r="M2110" s="5">
        <f t="shared" si="64"/>
        <v>6554</v>
      </c>
      <c r="N2110" cm="1">
        <f t="array" ref="N2110:Q2110">_xlfn.XLOOKUP($B2110,'Raw -orders'!$A:$A,'Raw -orders'!$B:$E)</f>
        <v>507</v>
      </c>
      <c r="O2110">
        <v>34107</v>
      </c>
      <c r="P2110" s="1">
        <v>44359</v>
      </c>
      <c r="Q2110" s="1">
        <v>44368</v>
      </c>
      <c r="R2110" t="str" cm="1">
        <f t="array" ref="R2110:Y2110">_xlfn.XLOOKUP($N2110,'Raw - customers'!$A:$A,'Raw - customers'!$B:$I)</f>
        <v>Brooks Sayers</v>
      </c>
      <c r="S2110" t="str">
        <v>Polygender</v>
      </c>
      <c r="T2110">
        <v>74</v>
      </c>
      <c r="U2110" t="str">
        <v>64 Champlin ParkwayApt. 832</v>
      </c>
      <c r="V2110">
        <v>8416</v>
      </c>
      <c r="W2110" t="str">
        <v>Jaydenside</v>
      </c>
      <c r="X2110" t="str">
        <v>Victoria</v>
      </c>
      <c r="Y2110" t="str">
        <v>Australia</v>
      </c>
      <c r="Z2110">
        <v>6</v>
      </c>
      <c r="AA2110" s="3" t="str">
        <f t="shared" si="65"/>
        <v>0 to 10</v>
      </c>
      <c r="AP2110" s="6">
        <v>507</v>
      </c>
      <c r="AQ2110" s="6" t="s">
        <v>1396</v>
      </c>
    </row>
    <row r="2111" spans="1:43" x14ac:dyDescent="0.25">
      <c r="A2111">
        <v>2109</v>
      </c>
      <c r="B2111">
        <v>424</v>
      </c>
      <c r="C2111">
        <v>407</v>
      </c>
      <c r="D2111">
        <v>119</v>
      </c>
      <c r="E2111">
        <v>1</v>
      </c>
      <c r="F2111">
        <v>119</v>
      </c>
      <c r="G2111" t="str">
        <f>VLOOKUP($C2111,'Raw-products'!$A$2:$H$1261,MATCH(G$1,'Raw-products'!$A$1:$H$1,0))</f>
        <v>Shirt</v>
      </c>
      <c r="H2111" t="str">
        <f>VLOOKUP($C2111,'Raw-products'!$A$2:$H$1261,MATCH(H$1,'Raw-products'!$A$1:$H$1,0))</f>
        <v>Casual Slim Fit</v>
      </c>
      <c r="I2111" t="str">
        <f>VLOOKUP($C2111,'Raw-products'!$A$2:$H$1261,MATCH(I$1,'Raw-products'!$A$1:$H$1,0))</f>
        <v>M</v>
      </c>
      <c r="J2111" t="str">
        <f>VLOOKUP($C2111,'Raw-products'!$A$2:$H$1261,MATCH(J$1,'Raw-products'!$A$1:$H$1,0))</f>
        <v>blue</v>
      </c>
      <c r="K2111">
        <f>VLOOKUP($C2111,'Raw-products'!$A$2:$H$1261,MATCH(K$1,'Raw-products'!$A$1:$H$1,0))</f>
        <v>113</v>
      </c>
      <c r="L2111">
        <f>VLOOKUP($C2111,'Raw-products'!$A$2:$H$1261,MATCH(L$1,'Raw-products'!$A$1:$H$1,0))</f>
        <v>61</v>
      </c>
      <c r="M2111" s="5">
        <f t="shared" si="64"/>
        <v>6893</v>
      </c>
      <c r="N2111" cm="1">
        <f t="array" ref="N2111:Q2111">_xlfn.XLOOKUP($B2111,'Raw -orders'!$A:$A,'Raw -orders'!$B:$E)</f>
        <v>551</v>
      </c>
      <c r="O2111">
        <v>58723</v>
      </c>
      <c r="P2111" s="1">
        <v>44268</v>
      </c>
      <c r="Q2111" s="1">
        <v>44273</v>
      </c>
      <c r="R2111" t="str" cm="1">
        <f t="array" ref="R2111:Y2111">_xlfn.XLOOKUP($N2111,'Raw - customers'!$A:$A,'Raw - customers'!$B:$I)</f>
        <v>Theodor Skipton</v>
      </c>
      <c r="S2111" t="str">
        <v>Bigender</v>
      </c>
      <c r="T2111">
        <v>68</v>
      </c>
      <c r="U2111" t="str">
        <v>48 Mikayla IslandApt. 883</v>
      </c>
      <c r="V2111">
        <v>591</v>
      </c>
      <c r="W2111" t="str">
        <v>Declanton</v>
      </c>
      <c r="X2111" t="str">
        <v>South Australia</v>
      </c>
      <c r="Y2111" t="str">
        <v>Australia</v>
      </c>
      <c r="Z2111">
        <v>3</v>
      </c>
      <c r="AA2111" s="3" t="str">
        <f t="shared" si="65"/>
        <v>0 to 10</v>
      </c>
      <c r="AP2111" s="6">
        <v>551</v>
      </c>
      <c r="AQ2111" s="6" t="s">
        <v>1345</v>
      </c>
    </row>
    <row r="2112" spans="1:43" x14ac:dyDescent="0.25">
      <c r="A2112">
        <v>2110</v>
      </c>
      <c r="B2112">
        <v>424</v>
      </c>
      <c r="C2112">
        <v>759</v>
      </c>
      <c r="D2112">
        <v>109</v>
      </c>
      <c r="E2112">
        <v>1</v>
      </c>
      <c r="F2112">
        <v>109</v>
      </c>
      <c r="G2112" t="str">
        <f>VLOOKUP($C2112,'Raw-products'!$A$2:$H$1261,MATCH(G$1,'Raw-products'!$A$1:$H$1,0))</f>
        <v>Jacket</v>
      </c>
      <c r="H2112" t="str">
        <f>VLOOKUP($C2112,'Raw-products'!$A$2:$H$1261,MATCH(H$1,'Raw-products'!$A$1:$H$1,0))</f>
        <v>Peacoat</v>
      </c>
      <c r="I2112" t="str">
        <f>VLOOKUP($C2112,'Raw-products'!$A$2:$H$1261,MATCH(I$1,'Raw-products'!$A$1:$H$1,0))</f>
        <v>XL</v>
      </c>
      <c r="J2112" t="str">
        <f>VLOOKUP($C2112,'Raw-products'!$A$2:$H$1261,MATCH(J$1,'Raw-products'!$A$1:$H$1,0))</f>
        <v>blue</v>
      </c>
      <c r="K2112">
        <f>VLOOKUP($C2112,'Raw-products'!$A$2:$H$1261,MATCH(K$1,'Raw-products'!$A$1:$H$1,0))</f>
        <v>102</v>
      </c>
      <c r="L2112">
        <f>VLOOKUP($C2112,'Raw-products'!$A$2:$H$1261,MATCH(L$1,'Raw-products'!$A$1:$H$1,0))</f>
        <v>77</v>
      </c>
      <c r="M2112" s="5">
        <f t="shared" si="64"/>
        <v>7854</v>
      </c>
      <c r="N2112" cm="1">
        <f t="array" ref="N2112:Q2112">_xlfn.XLOOKUP($B2112,'Raw -orders'!$A:$A,'Raw -orders'!$B:$E)</f>
        <v>551</v>
      </c>
      <c r="O2112">
        <v>58723</v>
      </c>
      <c r="P2112" s="1">
        <v>44268</v>
      </c>
      <c r="Q2112" s="1">
        <v>44273</v>
      </c>
      <c r="R2112" t="str" cm="1">
        <f t="array" ref="R2112:Y2112">_xlfn.XLOOKUP($N2112,'Raw - customers'!$A:$A,'Raw - customers'!$B:$I)</f>
        <v>Theodor Skipton</v>
      </c>
      <c r="S2112" t="str">
        <v>Bigender</v>
      </c>
      <c r="T2112">
        <v>68</v>
      </c>
      <c r="U2112" t="str">
        <v>48 Mikayla IslandApt. 883</v>
      </c>
      <c r="V2112">
        <v>591</v>
      </c>
      <c r="W2112" t="str">
        <v>Declanton</v>
      </c>
      <c r="X2112" t="str">
        <v>South Australia</v>
      </c>
      <c r="Y2112" t="str">
        <v>Australia</v>
      </c>
      <c r="Z2112">
        <v>3</v>
      </c>
      <c r="AA2112" s="3" t="str">
        <f t="shared" si="65"/>
        <v>0 to 10</v>
      </c>
      <c r="AP2112" s="6">
        <v>551</v>
      </c>
      <c r="AQ2112" s="6" t="s">
        <v>1345</v>
      </c>
    </row>
    <row r="2113" spans="1:43" x14ac:dyDescent="0.25">
      <c r="A2113">
        <v>2111</v>
      </c>
      <c r="B2113">
        <v>424</v>
      </c>
      <c r="C2113">
        <v>1078</v>
      </c>
      <c r="D2113">
        <v>93</v>
      </c>
      <c r="E2113">
        <v>2</v>
      </c>
      <c r="F2113">
        <v>186</v>
      </c>
      <c r="G2113" t="str">
        <f>VLOOKUP($C2113,'Raw-products'!$A$2:$H$1261,MATCH(G$1,'Raw-products'!$A$1:$H$1,0))</f>
        <v>Trousers</v>
      </c>
      <c r="H2113" t="str">
        <f>VLOOKUP($C2113,'Raw-products'!$A$2:$H$1261,MATCH(H$1,'Raw-products'!$A$1:$H$1,0))</f>
        <v>Joggers</v>
      </c>
      <c r="I2113" t="str">
        <f>VLOOKUP($C2113,'Raw-products'!$A$2:$H$1261,MATCH(I$1,'Raw-products'!$A$1:$H$1,0))</f>
        <v>L</v>
      </c>
      <c r="J2113" t="str">
        <f>VLOOKUP($C2113,'Raw-products'!$A$2:$H$1261,MATCH(J$1,'Raw-products'!$A$1:$H$1,0))</f>
        <v>indigo</v>
      </c>
      <c r="K2113">
        <f>VLOOKUP($C2113,'Raw-products'!$A$2:$H$1261,MATCH(K$1,'Raw-products'!$A$1:$H$1,0))</f>
        <v>94</v>
      </c>
      <c r="L2113">
        <f>VLOOKUP($C2113,'Raw-products'!$A$2:$H$1261,MATCH(L$1,'Raw-products'!$A$1:$H$1,0))</f>
        <v>42</v>
      </c>
      <c r="M2113" s="5">
        <f t="shared" si="64"/>
        <v>3948</v>
      </c>
      <c r="N2113" cm="1">
        <f t="array" ref="N2113:Q2113">_xlfn.XLOOKUP($B2113,'Raw -orders'!$A:$A,'Raw -orders'!$B:$E)</f>
        <v>551</v>
      </c>
      <c r="O2113">
        <v>58723</v>
      </c>
      <c r="P2113" s="1">
        <v>44268</v>
      </c>
      <c r="Q2113" s="1">
        <v>44273</v>
      </c>
      <c r="R2113" t="str" cm="1">
        <f t="array" ref="R2113:Y2113">_xlfn.XLOOKUP($N2113,'Raw - customers'!$A:$A,'Raw - customers'!$B:$I)</f>
        <v>Theodor Skipton</v>
      </c>
      <c r="S2113" t="str">
        <v>Bigender</v>
      </c>
      <c r="T2113">
        <v>68</v>
      </c>
      <c r="U2113" t="str">
        <v>48 Mikayla IslandApt. 883</v>
      </c>
      <c r="V2113">
        <v>591</v>
      </c>
      <c r="W2113" t="str">
        <v>Declanton</v>
      </c>
      <c r="X2113" t="str">
        <v>South Australia</v>
      </c>
      <c r="Y2113" t="str">
        <v>Australia</v>
      </c>
      <c r="Z2113">
        <v>3</v>
      </c>
      <c r="AA2113" s="3" t="str">
        <f t="shared" si="65"/>
        <v>0 to 10</v>
      </c>
      <c r="AP2113" s="6">
        <v>551</v>
      </c>
      <c r="AQ2113" s="6" t="s">
        <v>1345</v>
      </c>
    </row>
    <row r="2114" spans="1:43" x14ac:dyDescent="0.25">
      <c r="A2114">
        <v>2112</v>
      </c>
      <c r="B2114">
        <v>424</v>
      </c>
      <c r="C2114">
        <v>182</v>
      </c>
      <c r="D2114">
        <v>98</v>
      </c>
      <c r="E2114">
        <v>1</v>
      </c>
      <c r="F2114">
        <v>98</v>
      </c>
      <c r="G2114" t="str">
        <f>VLOOKUP($C2114,'Raw-products'!$A$2:$H$1261,MATCH(G$1,'Raw-products'!$A$1:$H$1,0))</f>
        <v>Shirt</v>
      </c>
      <c r="H2114" t="str">
        <f>VLOOKUP($C2114,'Raw-products'!$A$2:$H$1261,MATCH(H$1,'Raw-products'!$A$1:$H$1,0))</f>
        <v>Camp Collared</v>
      </c>
      <c r="I2114" t="str">
        <f>VLOOKUP($C2114,'Raw-products'!$A$2:$H$1261,MATCH(I$1,'Raw-products'!$A$1:$H$1,0))</f>
        <v>M</v>
      </c>
      <c r="J2114" t="str">
        <f>VLOOKUP($C2114,'Raw-products'!$A$2:$H$1261,MATCH(J$1,'Raw-products'!$A$1:$H$1,0))</f>
        <v>orange</v>
      </c>
      <c r="K2114">
        <f>VLOOKUP($C2114,'Raw-products'!$A$2:$H$1261,MATCH(K$1,'Raw-products'!$A$1:$H$1,0))</f>
        <v>112</v>
      </c>
      <c r="L2114">
        <f>VLOOKUP($C2114,'Raw-products'!$A$2:$H$1261,MATCH(L$1,'Raw-products'!$A$1:$H$1,0))</f>
        <v>65</v>
      </c>
      <c r="M2114" s="5">
        <f t="shared" si="64"/>
        <v>7280</v>
      </c>
      <c r="N2114" cm="1">
        <f t="array" ref="N2114:Q2114">_xlfn.XLOOKUP($B2114,'Raw -orders'!$A:$A,'Raw -orders'!$B:$E)</f>
        <v>551</v>
      </c>
      <c r="O2114">
        <v>58723</v>
      </c>
      <c r="P2114" s="1">
        <v>44268</v>
      </c>
      <c r="Q2114" s="1">
        <v>44273</v>
      </c>
      <c r="R2114" t="str" cm="1">
        <f t="array" ref="R2114:Y2114">_xlfn.XLOOKUP($N2114,'Raw - customers'!$A:$A,'Raw - customers'!$B:$I)</f>
        <v>Theodor Skipton</v>
      </c>
      <c r="S2114" t="str">
        <v>Bigender</v>
      </c>
      <c r="T2114">
        <v>68</v>
      </c>
      <c r="U2114" t="str">
        <v>48 Mikayla IslandApt. 883</v>
      </c>
      <c r="V2114">
        <v>591</v>
      </c>
      <c r="W2114" t="str">
        <v>Declanton</v>
      </c>
      <c r="X2114" t="str">
        <v>South Australia</v>
      </c>
      <c r="Y2114" t="str">
        <v>Australia</v>
      </c>
      <c r="Z2114">
        <v>3</v>
      </c>
      <c r="AA2114" s="3" t="str">
        <f t="shared" si="65"/>
        <v>0 to 10</v>
      </c>
      <c r="AP2114" s="6">
        <v>551</v>
      </c>
      <c r="AQ2114" s="6" t="s">
        <v>1345</v>
      </c>
    </row>
    <row r="2115" spans="1:43" x14ac:dyDescent="0.25">
      <c r="A2115">
        <v>2113</v>
      </c>
      <c r="B2115">
        <v>424</v>
      </c>
      <c r="C2115">
        <v>833</v>
      </c>
      <c r="D2115">
        <v>117</v>
      </c>
      <c r="E2115">
        <v>1</v>
      </c>
      <c r="F2115">
        <v>117</v>
      </c>
      <c r="G2115" t="str">
        <f>VLOOKUP($C2115,'Raw-products'!$A$2:$H$1261,MATCH(G$1,'Raw-products'!$A$1:$H$1,0))</f>
        <v>Jacket</v>
      </c>
      <c r="H2115" t="str">
        <f>VLOOKUP($C2115,'Raw-products'!$A$2:$H$1261,MATCH(H$1,'Raw-products'!$A$1:$H$1,0))</f>
        <v>Shearling</v>
      </c>
      <c r="I2115" t="str">
        <f>VLOOKUP($C2115,'Raw-products'!$A$2:$H$1261,MATCH(I$1,'Raw-products'!$A$1:$H$1,0))</f>
        <v>L</v>
      </c>
      <c r="J2115" t="str">
        <f>VLOOKUP($C2115,'Raw-products'!$A$2:$H$1261,MATCH(J$1,'Raw-products'!$A$1:$H$1,0))</f>
        <v>indigo</v>
      </c>
      <c r="K2115">
        <f>VLOOKUP($C2115,'Raw-products'!$A$2:$H$1261,MATCH(K$1,'Raw-products'!$A$1:$H$1,0))</f>
        <v>95</v>
      </c>
      <c r="L2115">
        <f>VLOOKUP($C2115,'Raw-products'!$A$2:$H$1261,MATCH(L$1,'Raw-products'!$A$1:$H$1,0))</f>
        <v>66</v>
      </c>
      <c r="M2115" s="5">
        <f t="shared" ref="M2115:M2178" si="66">$K2115*$L2115</f>
        <v>6270</v>
      </c>
      <c r="N2115" cm="1">
        <f t="array" ref="N2115:Q2115">_xlfn.XLOOKUP($B2115,'Raw -orders'!$A:$A,'Raw -orders'!$B:$E)</f>
        <v>551</v>
      </c>
      <c r="O2115">
        <v>58723</v>
      </c>
      <c r="P2115" s="1">
        <v>44268</v>
      </c>
      <c r="Q2115" s="1">
        <v>44273</v>
      </c>
      <c r="R2115" t="str" cm="1">
        <f t="array" ref="R2115:Y2115">_xlfn.XLOOKUP($N2115,'Raw - customers'!$A:$A,'Raw - customers'!$B:$I)</f>
        <v>Theodor Skipton</v>
      </c>
      <c r="S2115" t="str">
        <v>Bigender</v>
      </c>
      <c r="T2115">
        <v>68</v>
      </c>
      <c r="U2115" t="str">
        <v>48 Mikayla IslandApt. 883</v>
      </c>
      <c r="V2115">
        <v>591</v>
      </c>
      <c r="W2115" t="str">
        <v>Declanton</v>
      </c>
      <c r="X2115" t="str">
        <v>South Australia</v>
      </c>
      <c r="Y2115" t="str">
        <v>Australia</v>
      </c>
      <c r="Z2115">
        <v>3</v>
      </c>
      <c r="AA2115" s="3" t="str">
        <f t="shared" ref="AA2115:AA2178" si="67">IF(AND(DATEDIF($P2115,$Q2115,"D")&gt;0,DATEDIF($P2115,$Q2115,"D")&lt;=10),"0 to 10",IF(AND(DATEDIF($P2115,$Q2115,"D")&gt;10,DATEDIF($P2115,$Q2115,"D")&lt;=20),"10 to 20",IF(AND(DATEDIF($P2115,$Q2115,"D")&gt;20,DATEDIF($P2115,$Q2115,"D")&lt;=30),"20 to 30")))</f>
        <v>0 to 10</v>
      </c>
      <c r="AP2115" s="6">
        <v>551</v>
      </c>
      <c r="AQ2115" s="6" t="s">
        <v>1345</v>
      </c>
    </row>
    <row r="2116" spans="1:43" x14ac:dyDescent="0.25">
      <c r="A2116">
        <v>2114</v>
      </c>
      <c r="B2116">
        <v>424</v>
      </c>
      <c r="C2116">
        <v>420</v>
      </c>
      <c r="D2116">
        <v>107</v>
      </c>
      <c r="E2116">
        <v>3</v>
      </c>
      <c r="F2116">
        <v>321</v>
      </c>
      <c r="G2116" t="str">
        <f>VLOOKUP($C2116,'Raw-products'!$A$2:$H$1261,MATCH(G$1,'Raw-products'!$A$1:$H$1,0))</f>
        <v>Jacket</v>
      </c>
      <c r="H2116" t="str">
        <f>VLOOKUP($C2116,'Raw-products'!$A$2:$H$1261,MATCH(H$1,'Raw-products'!$A$1:$H$1,0))</f>
        <v>Denim</v>
      </c>
      <c r="I2116" t="str">
        <f>VLOOKUP($C2116,'Raw-products'!$A$2:$H$1261,MATCH(I$1,'Raw-products'!$A$1:$H$1,0))</f>
        <v>XS</v>
      </c>
      <c r="J2116" t="str">
        <f>VLOOKUP($C2116,'Raw-products'!$A$2:$H$1261,MATCH(J$1,'Raw-products'!$A$1:$H$1,0))</f>
        <v>red</v>
      </c>
      <c r="K2116">
        <f>VLOOKUP($C2116,'Raw-products'!$A$2:$H$1261,MATCH(K$1,'Raw-products'!$A$1:$H$1,0))</f>
        <v>92</v>
      </c>
      <c r="L2116">
        <f>VLOOKUP($C2116,'Raw-products'!$A$2:$H$1261,MATCH(L$1,'Raw-products'!$A$1:$H$1,0))</f>
        <v>60</v>
      </c>
      <c r="M2116" s="5">
        <f t="shared" si="66"/>
        <v>5520</v>
      </c>
      <c r="N2116" cm="1">
        <f t="array" ref="N2116:Q2116">_xlfn.XLOOKUP($B2116,'Raw -orders'!$A:$A,'Raw -orders'!$B:$E)</f>
        <v>551</v>
      </c>
      <c r="O2116">
        <v>58723</v>
      </c>
      <c r="P2116" s="1">
        <v>44268</v>
      </c>
      <c r="Q2116" s="1">
        <v>44273</v>
      </c>
      <c r="R2116" t="str" cm="1">
        <f t="array" ref="R2116:Y2116">_xlfn.XLOOKUP($N2116,'Raw - customers'!$A:$A,'Raw - customers'!$B:$I)</f>
        <v>Theodor Skipton</v>
      </c>
      <c r="S2116" t="str">
        <v>Bigender</v>
      </c>
      <c r="T2116">
        <v>68</v>
      </c>
      <c r="U2116" t="str">
        <v>48 Mikayla IslandApt. 883</v>
      </c>
      <c r="V2116">
        <v>591</v>
      </c>
      <c r="W2116" t="str">
        <v>Declanton</v>
      </c>
      <c r="X2116" t="str">
        <v>South Australia</v>
      </c>
      <c r="Y2116" t="str">
        <v>Australia</v>
      </c>
      <c r="Z2116">
        <v>3</v>
      </c>
      <c r="AA2116" s="3" t="str">
        <f t="shared" si="67"/>
        <v>0 to 10</v>
      </c>
      <c r="AP2116" s="6">
        <v>551</v>
      </c>
      <c r="AQ2116" s="6" t="s">
        <v>1345</v>
      </c>
    </row>
    <row r="2117" spans="1:43" x14ac:dyDescent="0.25">
      <c r="A2117">
        <v>2115</v>
      </c>
      <c r="B2117">
        <v>424</v>
      </c>
      <c r="C2117">
        <v>1040</v>
      </c>
      <c r="D2117">
        <v>90</v>
      </c>
      <c r="E2117">
        <v>2</v>
      </c>
      <c r="F2117">
        <v>180</v>
      </c>
      <c r="G2117" t="str">
        <f>VLOOKUP($C2117,'Raw-products'!$A$2:$H$1261,MATCH(G$1,'Raw-products'!$A$1:$H$1,0))</f>
        <v>Trousers</v>
      </c>
      <c r="H2117" t="str">
        <f>VLOOKUP($C2117,'Raw-products'!$A$2:$H$1261,MATCH(H$1,'Raw-products'!$A$1:$H$1,0))</f>
        <v>Relaxed Leg</v>
      </c>
      <c r="I2117" t="str">
        <f>VLOOKUP($C2117,'Raw-products'!$A$2:$H$1261,MATCH(I$1,'Raw-products'!$A$1:$H$1,0))</f>
        <v>XS</v>
      </c>
      <c r="J2117" t="str">
        <f>VLOOKUP($C2117,'Raw-products'!$A$2:$H$1261,MATCH(J$1,'Raw-products'!$A$1:$H$1,0))</f>
        <v>indigo</v>
      </c>
      <c r="K2117">
        <f>VLOOKUP($C2117,'Raw-products'!$A$2:$H$1261,MATCH(K$1,'Raw-products'!$A$1:$H$1,0))</f>
        <v>95</v>
      </c>
      <c r="L2117">
        <f>VLOOKUP($C2117,'Raw-products'!$A$2:$H$1261,MATCH(L$1,'Raw-products'!$A$1:$H$1,0))</f>
        <v>60</v>
      </c>
      <c r="M2117" s="5">
        <f t="shared" si="66"/>
        <v>5700</v>
      </c>
      <c r="N2117" cm="1">
        <f t="array" ref="N2117:Q2117">_xlfn.XLOOKUP($B2117,'Raw -orders'!$A:$A,'Raw -orders'!$B:$E)</f>
        <v>551</v>
      </c>
      <c r="O2117">
        <v>58723</v>
      </c>
      <c r="P2117" s="1">
        <v>44268</v>
      </c>
      <c r="Q2117" s="1">
        <v>44273</v>
      </c>
      <c r="R2117" t="str" cm="1">
        <f t="array" ref="R2117:Y2117">_xlfn.XLOOKUP($N2117,'Raw - customers'!$A:$A,'Raw - customers'!$B:$I)</f>
        <v>Theodor Skipton</v>
      </c>
      <c r="S2117" t="str">
        <v>Bigender</v>
      </c>
      <c r="T2117">
        <v>68</v>
      </c>
      <c r="U2117" t="str">
        <v>48 Mikayla IslandApt. 883</v>
      </c>
      <c r="V2117">
        <v>591</v>
      </c>
      <c r="W2117" t="str">
        <v>Declanton</v>
      </c>
      <c r="X2117" t="str">
        <v>South Australia</v>
      </c>
      <c r="Y2117" t="str">
        <v>Australia</v>
      </c>
      <c r="Z2117">
        <v>3</v>
      </c>
      <c r="AA2117" s="3" t="str">
        <f t="shared" si="67"/>
        <v>0 to 10</v>
      </c>
      <c r="AP2117" s="6">
        <v>551</v>
      </c>
      <c r="AQ2117" s="6" t="s">
        <v>1345</v>
      </c>
    </row>
    <row r="2118" spans="1:43" x14ac:dyDescent="0.25">
      <c r="A2118">
        <v>2116</v>
      </c>
      <c r="B2118">
        <v>424</v>
      </c>
      <c r="C2118">
        <v>454</v>
      </c>
      <c r="D2118">
        <v>107</v>
      </c>
      <c r="E2118">
        <v>1</v>
      </c>
      <c r="F2118">
        <v>107</v>
      </c>
      <c r="G2118" t="str">
        <f>VLOOKUP($C2118,'Raw-products'!$A$2:$H$1261,MATCH(G$1,'Raw-products'!$A$1:$H$1,0))</f>
        <v>Jacket</v>
      </c>
      <c r="H2118" t="str">
        <f>VLOOKUP($C2118,'Raw-products'!$A$2:$H$1261,MATCH(H$1,'Raw-products'!$A$1:$H$1,0))</f>
        <v>Denim</v>
      </c>
      <c r="I2118" t="str">
        <f>VLOOKUP($C2118,'Raw-products'!$A$2:$H$1261,MATCH(I$1,'Raw-products'!$A$1:$H$1,0))</f>
        <v>XL</v>
      </c>
      <c r="J2118" t="str">
        <f>VLOOKUP($C2118,'Raw-products'!$A$2:$H$1261,MATCH(J$1,'Raw-products'!$A$1:$H$1,0))</f>
        <v>violet</v>
      </c>
      <c r="K2118">
        <f>VLOOKUP($C2118,'Raw-products'!$A$2:$H$1261,MATCH(K$1,'Raw-products'!$A$1:$H$1,0))</f>
        <v>92</v>
      </c>
      <c r="L2118">
        <f>VLOOKUP($C2118,'Raw-products'!$A$2:$H$1261,MATCH(L$1,'Raw-products'!$A$1:$H$1,0))</f>
        <v>63</v>
      </c>
      <c r="M2118" s="5">
        <f t="shared" si="66"/>
        <v>5796</v>
      </c>
      <c r="N2118" cm="1">
        <f t="array" ref="N2118:Q2118">_xlfn.XLOOKUP($B2118,'Raw -orders'!$A:$A,'Raw -orders'!$B:$E)</f>
        <v>551</v>
      </c>
      <c r="O2118">
        <v>58723</v>
      </c>
      <c r="P2118" s="1">
        <v>44268</v>
      </c>
      <c r="Q2118" s="1">
        <v>44273</v>
      </c>
      <c r="R2118" t="str" cm="1">
        <f t="array" ref="R2118:Y2118">_xlfn.XLOOKUP($N2118,'Raw - customers'!$A:$A,'Raw - customers'!$B:$I)</f>
        <v>Theodor Skipton</v>
      </c>
      <c r="S2118" t="str">
        <v>Bigender</v>
      </c>
      <c r="T2118">
        <v>68</v>
      </c>
      <c r="U2118" t="str">
        <v>48 Mikayla IslandApt. 883</v>
      </c>
      <c r="V2118">
        <v>591</v>
      </c>
      <c r="W2118" t="str">
        <v>Declanton</v>
      </c>
      <c r="X2118" t="str">
        <v>South Australia</v>
      </c>
      <c r="Y2118" t="str">
        <v>Australia</v>
      </c>
      <c r="Z2118">
        <v>3</v>
      </c>
      <c r="AA2118" s="3" t="str">
        <f t="shared" si="67"/>
        <v>0 to 10</v>
      </c>
      <c r="AP2118" s="6">
        <v>551</v>
      </c>
      <c r="AQ2118" s="6" t="s">
        <v>1345</v>
      </c>
    </row>
    <row r="2119" spans="1:43" x14ac:dyDescent="0.25">
      <c r="A2119">
        <v>2117</v>
      </c>
      <c r="B2119">
        <v>425</v>
      </c>
      <c r="C2119">
        <v>926</v>
      </c>
      <c r="D2119">
        <v>96</v>
      </c>
      <c r="E2119">
        <v>1</v>
      </c>
      <c r="F2119">
        <v>96</v>
      </c>
      <c r="G2119" t="str">
        <f>VLOOKUP($C2119,'Raw-products'!$A$2:$H$1261,MATCH(G$1,'Raw-products'!$A$1:$H$1,0))</f>
        <v>Trousers</v>
      </c>
      <c r="H2119" t="str">
        <f>VLOOKUP($C2119,'Raw-products'!$A$2:$H$1261,MATCH(H$1,'Raw-products'!$A$1:$H$1,0))</f>
        <v>Drawstring</v>
      </c>
      <c r="I2119" t="str">
        <f>VLOOKUP($C2119,'Raw-products'!$A$2:$H$1261,MATCH(I$1,'Raw-products'!$A$1:$H$1,0))</f>
        <v>S</v>
      </c>
      <c r="J2119" t="str">
        <f>VLOOKUP($C2119,'Raw-products'!$A$2:$H$1261,MATCH(J$1,'Raw-products'!$A$1:$H$1,0))</f>
        <v>green</v>
      </c>
      <c r="K2119">
        <f>VLOOKUP($C2119,'Raw-products'!$A$2:$H$1261,MATCH(K$1,'Raw-products'!$A$1:$H$1,0))</f>
        <v>104</v>
      </c>
      <c r="L2119">
        <f>VLOOKUP($C2119,'Raw-products'!$A$2:$H$1261,MATCH(L$1,'Raw-products'!$A$1:$H$1,0))</f>
        <v>73</v>
      </c>
      <c r="M2119" s="5">
        <f t="shared" si="66"/>
        <v>7592</v>
      </c>
      <c r="N2119" cm="1">
        <f t="array" ref="N2119:Q2119">_xlfn.XLOOKUP($B2119,'Raw -orders'!$A:$A,'Raw -orders'!$B:$E)</f>
        <v>606</v>
      </c>
      <c r="O2119">
        <v>12705</v>
      </c>
      <c r="P2119" s="1">
        <v>44248</v>
      </c>
      <c r="Q2119" s="1">
        <v>44272</v>
      </c>
      <c r="R2119" t="str" cm="1">
        <f t="array" ref="R2119:Y2119">_xlfn.XLOOKUP($N2119,'Raw - customers'!$A:$A,'Raw - customers'!$B:$I)</f>
        <v>Averyl Atthow</v>
      </c>
      <c r="S2119" t="str">
        <v>Polygender</v>
      </c>
      <c r="T2119">
        <v>53</v>
      </c>
      <c r="U2119" t="str">
        <v>24 Alexis BoulevardSuite 321</v>
      </c>
      <c r="V2119">
        <v>8684</v>
      </c>
      <c r="W2119" t="str">
        <v>Calebville</v>
      </c>
      <c r="X2119" t="str">
        <v>New South Wales</v>
      </c>
      <c r="Y2119" t="str">
        <v>Australia</v>
      </c>
      <c r="Z2119">
        <v>2</v>
      </c>
      <c r="AA2119" s="3" t="str">
        <f t="shared" si="67"/>
        <v>20 to 30</v>
      </c>
      <c r="AP2119" s="6">
        <v>606</v>
      </c>
      <c r="AQ2119" s="6" t="s">
        <v>1362</v>
      </c>
    </row>
    <row r="2120" spans="1:43" x14ac:dyDescent="0.25">
      <c r="A2120">
        <v>2118</v>
      </c>
      <c r="B2120">
        <v>425</v>
      </c>
      <c r="C2120">
        <v>313</v>
      </c>
      <c r="D2120">
        <v>105</v>
      </c>
      <c r="E2120">
        <v>3</v>
      </c>
      <c r="F2120">
        <v>315</v>
      </c>
      <c r="G2120" t="str">
        <f>VLOOKUP($C2120,'Raw-products'!$A$2:$H$1261,MATCH(G$1,'Raw-products'!$A$1:$H$1,0))</f>
        <v>Shirt</v>
      </c>
      <c r="H2120" t="str">
        <f>VLOOKUP($C2120,'Raw-products'!$A$2:$H$1261,MATCH(H$1,'Raw-products'!$A$1:$H$1,0))</f>
        <v>Cuban Collar</v>
      </c>
      <c r="I2120" t="str">
        <f>VLOOKUP($C2120,'Raw-products'!$A$2:$H$1261,MATCH(I$1,'Raw-products'!$A$1:$H$1,0))</f>
        <v>L</v>
      </c>
      <c r="J2120" t="str">
        <f>VLOOKUP($C2120,'Raw-products'!$A$2:$H$1261,MATCH(J$1,'Raw-products'!$A$1:$H$1,0))</f>
        <v>violet</v>
      </c>
      <c r="K2120">
        <f>VLOOKUP($C2120,'Raw-products'!$A$2:$H$1261,MATCH(K$1,'Raw-products'!$A$1:$H$1,0))</f>
        <v>93</v>
      </c>
      <c r="L2120">
        <f>VLOOKUP($C2120,'Raw-products'!$A$2:$H$1261,MATCH(L$1,'Raw-products'!$A$1:$H$1,0))</f>
        <v>78</v>
      </c>
      <c r="M2120" s="5">
        <f t="shared" si="66"/>
        <v>7254</v>
      </c>
      <c r="N2120" cm="1">
        <f t="array" ref="N2120:Q2120">_xlfn.XLOOKUP($B2120,'Raw -orders'!$A:$A,'Raw -orders'!$B:$E)</f>
        <v>606</v>
      </c>
      <c r="O2120">
        <v>12705</v>
      </c>
      <c r="P2120" s="1">
        <v>44248</v>
      </c>
      <c r="Q2120" s="1">
        <v>44272</v>
      </c>
      <c r="R2120" t="str" cm="1">
        <f t="array" ref="R2120:Y2120">_xlfn.XLOOKUP($N2120,'Raw - customers'!$A:$A,'Raw - customers'!$B:$I)</f>
        <v>Averyl Atthow</v>
      </c>
      <c r="S2120" t="str">
        <v>Polygender</v>
      </c>
      <c r="T2120">
        <v>53</v>
      </c>
      <c r="U2120" t="str">
        <v>24 Alexis BoulevardSuite 321</v>
      </c>
      <c r="V2120">
        <v>8684</v>
      </c>
      <c r="W2120" t="str">
        <v>Calebville</v>
      </c>
      <c r="X2120" t="str">
        <v>New South Wales</v>
      </c>
      <c r="Y2120" t="str">
        <v>Australia</v>
      </c>
      <c r="Z2120">
        <v>2</v>
      </c>
      <c r="AA2120" s="3" t="str">
        <f t="shared" si="67"/>
        <v>20 to 30</v>
      </c>
      <c r="AP2120" s="6">
        <v>606</v>
      </c>
      <c r="AQ2120" s="6" t="s">
        <v>1362</v>
      </c>
    </row>
    <row r="2121" spans="1:43" x14ac:dyDescent="0.25">
      <c r="A2121">
        <v>2119</v>
      </c>
      <c r="B2121">
        <v>425</v>
      </c>
      <c r="C2121">
        <v>363</v>
      </c>
      <c r="D2121">
        <v>94</v>
      </c>
      <c r="E2121">
        <v>3</v>
      </c>
      <c r="F2121">
        <v>282</v>
      </c>
      <c r="G2121" t="str">
        <f>VLOOKUP($C2121,'Raw-products'!$A$2:$H$1261,MATCH(G$1,'Raw-products'!$A$1:$H$1,0))</f>
        <v>Shirt</v>
      </c>
      <c r="H2121" t="str">
        <f>VLOOKUP($C2121,'Raw-products'!$A$2:$H$1261,MATCH(H$1,'Raw-products'!$A$1:$H$1,0))</f>
        <v>Henley</v>
      </c>
      <c r="I2121" t="str">
        <f>VLOOKUP($C2121,'Raw-products'!$A$2:$H$1261,MATCH(I$1,'Raw-products'!$A$1:$H$1,0))</f>
        <v>L</v>
      </c>
      <c r="J2121" t="str">
        <f>VLOOKUP($C2121,'Raw-products'!$A$2:$H$1261,MATCH(J$1,'Raw-products'!$A$1:$H$1,0))</f>
        <v>yellow</v>
      </c>
      <c r="K2121">
        <f>VLOOKUP($C2121,'Raw-products'!$A$2:$H$1261,MATCH(K$1,'Raw-products'!$A$1:$H$1,0))</f>
        <v>92</v>
      </c>
      <c r="L2121">
        <f>VLOOKUP($C2121,'Raw-products'!$A$2:$H$1261,MATCH(L$1,'Raw-products'!$A$1:$H$1,0))</f>
        <v>62</v>
      </c>
      <c r="M2121" s="5">
        <f t="shared" si="66"/>
        <v>5704</v>
      </c>
      <c r="N2121" cm="1">
        <f t="array" ref="N2121:Q2121">_xlfn.XLOOKUP($B2121,'Raw -orders'!$A:$A,'Raw -orders'!$B:$E)</f>
        <v>606</v>
      </c>
      <c r="O2121">
        <v>12705</v>
      </c>
      <c r="P2121" s="1">
        <v>44248</v>
      </c>
      <c r="Q2121" s="1">
        <v>44272</v>
      </c>
      <c r="R2121" t="str" cm="1">
        <f t="array" ref="R2121:Y2121">_xlfn.XLOOKUP($N2121,'Raw - customers'!$A:$A,'Raw - customers'!$B:$I)</f>
        <v>Averyl Atthow</v>
      </c>
      <c r="S2121" t="str">
        <v>Polygender</v>
      </c>
      <c r="T2121">
        <v>53</v>
      </c>
      <c r="U2121" t="str">
        <v>24 Alexis BoulevardSuite 321</v>
      </c>
      <c r="V2121">
        <v>8684</v>
      </c>
      <c r="W2121" t="str">
        <v>Calebville</v>
      </c>
      <c r="X2121" t="str">
        <v>New South Wales</v>
      </c>
      <c r="Y2121" t="str">
        <v>Australia</v>
      </c>
      <c r="Z2121">
        <v>2</v>
      </c>
      <c r="AA2121" s="3" t="str">
        <f t="shared" si="67"/>
        <v>20 to 30</v>
      </c>
      <c r="AP2121" s="6">
        <v>606</v>
      </c>
      <c r="AQ2121" s="6" t="s">
        <v>1362</v>
      </c>
    </row>
    <row r="2122" spans="1:43" x14ac:dyDescent="0.25">
      <c r="A2122">
        <v>2120</v>
      </c>
      <c r="B2122">
        <v>425</v>
      </c>
      <c r="C2122">
        <v>785</v>
      </c>
      <c r="D2122">
        <v>91</v>
      </c>
      <c r="E2122">
        <v>2</v>
      </c>
      <c r="F2122">
        <v>182</v>
      </c>
      <c r="G2122" t="str">
        <f>VLOOKUP($C2122,'Raw-products'!$A$2:$H$1261,MATCH(G$1,'Raw-products'!$A$1:$H$1,0))</f>
        <v>Jacket</v>
      </c>
      <c r="H2122" t="str">
        <f>VLOOKUP($C2122,'Raw-products'!$A$2:$H$1261,MATCH(H$1,'Raw-products'!$A$1:$H$1,0))</f>
        <v>Pullover</v>
      </c>
      <c r="I2122" t="str">
        <f>VLOOKUP($C2122,'Raw-products'!$A$2:$H$1261,MATCH(I$1,'Raw-products'!$A$1:$H$1,0))</f>
        <v>XS</v>
      </c>
      <c r="J2122" t="str">
        <f>VLOOKUP($C2122,'Raw-products'!$A$2:$H$1261,MATCH(J$1,'Raw-products'!$A$1:$H$1,0))</f>
        <v>green</v>
      </c>
      <c r="K2122">
        <f>VLOOKUP($C2122,'Raw-products'!$A$2:$H$1261,MATCH(K$1,'Raw-products'!$A$1:$H$1,0))</f>
        <v>114</v>
      </c>
      <c r="L2122">
        <f>VLOOKUP($C2122,'Raw-products'!$A$2:$H$1261,MATCH(L$1,'Raw-products'!$A$1:$H$1,0))</f>
        <v>70</v>
      </c>
      <c r="M2122" s="5">
        <f t="shared" si="66"/>
        <v>7980</v>
      </c>
      <c r="N2122" cm="1">
        <f t="array" ref="N2122:Q2122">_xlfn.XLOOKUP($B2122,'Raw -orders'!$A:$A,'Raw -orders'!$B:$E)</f>
        <v>606</v>
      </c>
      <c r="O2122">
        <v>12705</v>
      </c>
      <c r="P2122" s="1">
        <v>44248</v>
      </c>
      <c r="Q2122" s="1">
        <v>44272</v>
      </c>
      <c r="R2122" t="str" cm="1">
        <f t="array" ref="R2122:Y2122">_xlfn.XLOOKUP($N2122,'Raw - customers'!$A:$A,'Raw - customers'!$B:$I)</f>
        <v>Averyl Atthow</v>
      </c>
      <c r="S2122" t="str">
        <v>Polygender</v>
      </c>
      <c r="T2122">
        <v>53</v>
      </c>
      <c r="U2122" t="str">
        <v>24 Alexis BoulevardSuite 321</v>
      </c>
      <c r="V2122">
        <v>8684</v>
      </c>
      <c r="W2122" t="str">
        <v>Calebville</v>
      </c>
      <c r="X2122" t="str">
        <v>New South Wales</v>
      </c>
      <c r="Y2122" t="str">
        <v>Australia</v>
      </c>
      <c r="Z2122">
        <v>2</v>
      </c>
      <c r="AA2122" s="3" t="str">
        <f t="shared" si="67"/>
        <v>20 to 30</v>
      </c>
      <c r="AP2122" s="6">
        <v>606</v>
      </c>
      <c r="AQ2122" s="6" t="s">
        <v>1362</v>
      </c>
    </row>
    <row r="2123" spans="1:43" x14ac:dyDescent="0.25">
      <c r="A2123">
        <v>2121</v>
      </c>
      <c r="B2123">
        <v>425</v>
      </c>
      <c r="C2123">
        <v>1074</v>
      </c>
      <c r="D2123">
        <v>93</v>
      </c>
      <c r="E2123">
        <v>3</v>
      </c>
      <c r="F2123">
        <v>279</v>
      </c>
      <c r="G2123" t="str">
        <f>VLOOKUP($C2123,'Raw-products'!$A$2:$H$1261,MATCH(G$1,'Raw-products'!$A$1:$H$1,0))</f>
        <v>Trousers</v>
      </c>
      <c r="H2123" t="str">
        <f>VLOOKUP($C2123,'Raw-products'!$A$2:$H$1261,MATCH(H$1,'Raw-products'!$A$1:$H$1,0))</f>
        <v>Joggers</v>
      </c>
      <c r="I2123" t="str">
        <f>VLOOKUP($C2123,'Raw-products'!$A$2:$H$1261,MATCH(I$1,'Raw-products'!$A$1:$H$1,0))</f>
        <v>XL</v>
      </c>
      <c r="J2123" t="str">
        <f>VLOOKUP($C2123,'Raw-products'!$A$2:$H$1261,MATCH(J$1,'Raw-products'!$A$1:$H$1,0))</f>
        <v>blue</v>
      </c>
      <c r="K2123">
        <f>VLOOKUP($C2123,'Raw-products'!$A$2:$H$1261,MATCH(K$1,'Raw-products'!$A$1:$H$1,0))</f>
        <v>94</v>
      </c>
      <c r="L2123">
        <f>VLOOKUP($C2123,'Raw-products'!$A$2:$H$1261,MATCH(L$1,'Raw-products'!$A$1:$H$1,0))</f>
        <v>52</v>
      </c>
      <c r="M2123" s="5">
        <f t="shared" si="66"/>
        <v>4888</v>
      </c>
      <c r="N2123" cm="1">
        <f t="array" ref="N2123:Q2123">_xlfn.XLOOKUP($B2123,'Raw -orders'!$A:$A,'Raw -orders'!$B:$E)</f>
        <v>606</v>
      </c>
      <c r="O2123">
        <v>12705</v>
      </c>
      <c r="P2123" s="1">
        <v>44248</v>
      </c>
      <c r="Q2123" s="1">
        <v>44272</v>
      </c>
      <c r="R2123" t="str" cm="1">
        <f t="array" ref="R2123:Y2123">_xlfn.XLOOKUP($N2123,'Raw - customers'!$A:$A,'Raw - customers'!$B:$I)</f>
        <v>Averyl Atthow</v>
      </c>
      <c r="S2123" t="str">
        <v>Polygender</v>
      </c>
      <c r="T2123">
        <v>53</v>
      </c>
      <c r="U2123" t="str">
        <v>24 Alexis BoulevardSuite 321</v>
      </c>
      <c r="V2123">
        <v>8684</v>
      </c>
      <c r="W2123" t="str">
        <v>Calebville</v>
      </c>
      <c r="X2123" t="str">
        <v>New South Wales</v>
      </c>
      <c r="Y2123" t="str">
        <v>Australia</v>
      </c>
      <c r="Z2123">
        <v>2</v>
      </c>
      <c r="AA2123" s="3" t="str">
        <f t="shared" si="67"/>
        <v>20 to 30</v>
      </c>
      <c r="AP2123" s="6">
        <v>606</v>
      </c>
      <c r="AQ2123" s="6" t="s">
        <v>1362</v>
      </c>
    </row>
    <row r="2124" spans="1:43" x14ac:dyDescent="0.25">
      <c r="A2124">
        <v>2122</v>
      </c>
      <c r="B2124">
        <v>426</v>
      </c>
      <c r="C2124">
        <v>1031</v>
      </c>
      <c r="D2124">
        <v>90</v>
      </c>
      <c r="E2124">
        <v>2</v>
      </c>
      <c r="F2124">
        <v>180</v>
      </c>
      <c r="G2124" t="str">
        <f>VLOOKUP($C2124,'Raw-products'!$A$2:$H$1261,MATCH(G$1,'Raw-products'!$A$1:$H$1,0))</f>
        <v>Trousers</v>
      </c>
      <c r="H2124" t="str">
        <f>VLOOKUP($C2124,'Raw-products'!$A$2:$H$1261,MATCH(H$1,'Raw-products'!$A$1:$H$1,0))</f>
        <v>Relaxed Leg</v>
      </c>
      <c r="I2124" t="str">
        <f>VLOOKUP($C2124,'Raw-products'!$A$2:$H$1261,MATCH(I$1,'Raw-products'!$A$1:$H$1,0))</f>
        <v>S</v>
      </c>
      <c r="J2124" t="str">
        <f>VLOOKUP($C2124,'Raw-products'!$A$2:$H$1261,MATCH(J$1,'Raw-products'!$A$1:$H$1,0))</f>
        <v>green</v>
      </c>
      <c r="K2124">
        <f>VLOOKUP($C2124,'Raw-products'!$A$2:$H$1261,MATCH(K$1,'Raw-products'!$A$1:$H$1,0))</f>
        <v>95</v>
      </c>
      <c r="L2124">
        <f>VLOOKUP($C2124,'Raw-products'!$A$2:$H$1261,MATCH(L$1,'Raw-products'!$A$1:$H$1,0))</f>
        <v>51</v>
      </c>
      <c r="M2124" s="5">
        <f t="shared" si="66"/>
        <v>4845</v>
      </c>
      <c r="N2124" cm="1">
        <f t="array" ref="N2124:Q2124">_xlfn.XLOOKUP($B2124,'Raw -orders'!$A:$A,'Raw -orders'!$B:$E)</f>
        <v>776</v>
      </c>
      <c r="O2124">
        <v>32793</v>
      </c>
      <c r="P2124" s="1">
        <v>44465</v>
      </c>
      <c r="Q2124" s="1">
        <v>44485</v>
      </c>
      <c r="R2124" t="str" cm="1">
        <f t="array" ref="R2124:Y2124">_xlfn.XLOOKUP($N2124,'Raw - customers'!$A:$A,'Raw - customers'!$B:$I)</f>
        <v>Felice Dumbleton</v>
      </c>
      <c r="S2124" t="str">
        <v>Genderfluid</v>
      </c>
      <c r="T2124">
        <v>24</v>
      </c>
      <c r="U2124" t="str">
        <v>3744 Max PlaceApt. 109</v>
      </c>
      <c r="V2124">
        <v>8348</v>
      </c>
      <c r="W2124" t="str">
        <v>Harveyville</v>
      </c>
      <c r="X2124" t="str">
        <v>Australian Capital Territory</v>
      </c>
      <c r="Y2124" t="str">
        <v>Australia</v>
      </c>
      <c r="Z2124">
        <v>9</v>
      </c>
      <c r="AA2124" s="3" t="str">
        <f t="shared" si="67"/>
        <v>10 to 20</v>
      </c>
      <c r="AP2124" s="6">
        <v>776</v>
      </c>
      <c r="AQ2124" s="6" t="s">
        <v>1350</v>
      </c>
    </row>
    <row r="2125" spans="1:43" x14ac:dyDescent="0.25">
      <c r="A2125">
        <v>2123</v>
      </c>
      <c r="B2125">
        <v>427</v>
      </c>
      <c r="C2125">
        <v>266</v>
      </c>
      <c r="D2125">
        <v>95</v>
      </c>
      <c r="E2125">
        <v>2</v>
      </c>
      <c r="F2125">
        <v>190</v>
      </c>
      <c r="G2125" t="str">
        <f>VLOOKUP($C2125,'Raw-products'!$A$2:$H$1261,MATCH(G$1,'Raw-products'!$A$1:$H$1,0))</f>
        <v>Shirt</v>
      </c>
      <c r="H2125" t="str">
        <f>VLOOKUP($C2125,'Raw-products'!$A$2:$H$1261,MATCH(H$1,'Raw-products'!$A$1:$H$1,0))</f>
        <v>Polo</v>
      </c>
      <c r="I2125" t="str">
        <f>VLOOKUP($C2125,'Raw-products'!$A$2:$H$1261,MATCH(I$1,'Raw-products'!$A$1:$H$1,0))</f>
        <v>S</v>
      </c>
      <c r="J2125" t="str">
        <f>VLOOKUP($C2125,'Raw-products'!$A$2:$H$1261,MATCH(J$1,'Raw-products'!$A$1:$H$1,0))</f>
        <v>blue</v>
      </c>
      <c r="K2125">
        <f>VLOOKUP($C2125,'Raw-products'!$A$2:$H$1261,MATCH(K$1,'Raw-products'!$A$1:$H$1,0))</f>
        <v>117</v>
      </c>
      <c r="L2125">
        <f>VLOOKUP($C2125,'Raw-products'!$A$2:$H$1261,MATCH(L$1,'Raw-products'!$A$1:$H$1,0))</f>
        <v>76</v>
      </c>
      <c r="M2125" s="5">
        <f t="shared" si="66"/>
        <v>8892</v>
      </c>
      <c r="N2125" cm="1">
        <f t="array" ref="N2125:Q2125">_xlfn.XLOOKUP($B2125,'Raw -orders'!$A:$A,'Raw -orders'!$B:$E)</f>
        <v>282</v>
      </c>
      <c r="O2125">
        <v>20082</v>
      </c>
      <c r="P2125" s="1">
        <v>44223</v>
      </c>
      <c r="Q2125" s="1">
        <v>44237</v>
      </c>
      <c r="R2125" t="str" cm="1">
        <f t="array" ref="R2125:Y2125">_xlfn.XLOOKUP($N2125,'Raw - customers'!$A:$A,'Raw - customers'!$B:$I)</f>
        <v>Wren Helgass</v>
      </c>
      <c r="S2125" t="str">
        <v>Female</v>
      </c>
      <c r="T2125">
        <v>59</v>
      </c>
      <c r="U2125" t="str">
        <v>2634 Ward CrescentSuite 361</v>
      </c>
      <c r="V2125">
        <v>4527</v>
      </c>
      <c r="W2125" t="str">
        <v>Port Hannahburgh</v>
      </c>
      <c r="X2125" t="str">
        <v>Australian Capital Territory</v>
      </c>
      <c r="Y2125" t="str">
        <v>Australia</v>
      </c>
      <c r="Z2125">
        <v>1</v>
      </c>
      <c r="AA2125" s="3" t="str">
        <f t="shared" si="67"/>
        <v>10 to 20</v>
      </c>
      <c r="AP2125" s="6">
        <v>282</v>
      </c>
      <c r="AQ2125" s="6" t="s">
        <v>1350</v>
      </c>
    </row>
    <row r="2126" spans="1:43" x14ac:dyDescent="0.25">
      <c r="A2126">
        <v>2124</v>
      </c>
      <c r="B2126">
        <v>427</v>
      </c>
      <c r="C2126">
        <v>1231</v>
      </c>
      <c r="D2126">
        <v>112</v>
      </c>
      <c r="E2126">
        <v>3</v>
      </c>
      <c r="F2126">
        <v>336</v>
      </c>
      <c r="G2126" t="str">
        <f>VLOOKUP($C2126,'Raw-products'!$A$2:$H$1261,MATCH(G$1,'Raw-products'!$A$1:$H$1,0))</f>
        <v>Trousers</v>
      </c>
      <c r="H2126" t="str">
        <f>VLOOKUP($C2126,'Raw-products'!$A$2:$H$1261,MATCH(H$1,'Raw-products'!$A$1:$H$1,0))</f>
        <v>Tracksuit Bottoms</v>
      </c>
      <c r="I2126" t="str">
        <f>VLOOKUP($C2126,'Raw-products'!$A$2:$H$1261,MATCH(I$1,'Raw-products'!$A$1:$H$1,0))</f>
        <v>S</v>
      </c>
      <c r="J2126" t="str">
        <f>VLOOKUP($C2126,'Raw-products'!$A$2:$H$1261,MATCH(J$1,'Raw-products'!$A$1:$H$1,0))</f>
        <v>orange</v>
      </c>
      <c r="K2126">
        <f>VLOOKUP($C2126,'Raw-products'!$A$2:$H$1261,MATCH(K$1,'Raw-products'!$A$1:$H$1,0))</f>
        <v>91</v>
      </c>
      <c r="L2126">
        <f>VLOOKUP($C2126,'Raw-products'!$A$2:$H$1261,MATCH(L$1,'Raw-products'!$A$1:$H$1,0))</f>
        <v>59</v>
      </c>
      <c r="M2126" s="5">
        <f t="shared" si="66"/>
        <v>5369</v>
      </c>
      <c r="N2126" cm="1">
        <f t="array" ref="N2126:Q2126">_xlfn.XLOOKUP($B2126,'Raw -orders'!$A:$A,'Raw -orders'!$B:$E)</f>
        <v>282</v>
      </c>
      <c r="O2126">
        <v>20082</v>
      </c>
      <c r="P2126" s="1">
        <v>44223</v>
      </c>
      <c r="Q2126" s="1">
        <v>44237</v>
      </c>
      <c r="R2126" t="str" cm="1">
        <f t="array" ref="R2126:Y2126">_xlfn.XLOOKUP($N2126,'Raw - customers'!$A:$A,'Raw - customers'!$B:$I)</f>
        <v>Wren Helgass</v>
      </c>
      <c r="S2126" t="str">
        <v>Female</v>
      </c>
      <c r="T2126">
        <v>59</v>
      </c>
      <c r="U2126" t="str">
        <v>2634 Ward CrescentSuite 361</v>
      </c>
      <c r="V2126">
        <v>4527</v>
      </c>
      <c r="W2126" t="str">
        <v>Port Hannahburgh</v>
      </c>
      <c r="X2126" t="str">
        <v>Australian Capital Territory</v>
      </c>
      <c r="Y2126" t="str">
        <v>Australia</v>
      </c>
      <c r="Z2126">
        <v>1</v>
      </c>
      <c r="AA2126" s="3" t="str">
        <f t="shared" si="67"/>
        <v>10 to 20</v>
      </c>
      <c r="AP2126" s="6">
        <v>282</v>
      </c>
      <c r="AQ2126" s="6" t="s">
        <v>1350</v>
      </c>
    </row>
    <row r="2127" spans="1:43" x14ac:dyDescent="0.25">
      <c r="A2127">
        <v>2125</v>
      </c>
      <c r="B2127">
        <v>427</v>
      </c>
      <c r="C2127">
        <v>752</v>
      </c>
      <c r="D2127">
        <v>109</v>
      </c>
      <c r="E2127">
        <v>3</v>
      </c>
      <c r="F2127">
        <v>327</v>
      </c>
      <c r="G2127" t="str">
        <f>VLOOKUP($C2127,'Raw-products'!$A$2:$H$1261,MATCH(G$1,'Raw-products'!$A$1:$H$1,0))</f>
        <v>Jacket</v>
      </c>
      <c r="H2127" t="str">
        <f>VLOOKUP($C2127,'Raw-products'!$A$2:$H$1261,MATCH(H$1,'Raw-products'!$A$1:$H$1,0))</f>
        <v>Peacoat</v>
      </c>
      <c r="I2127" t="str">
        <f>VLOOKUP($C2127,'Raw-products'!$A$2:$H$1261,MATCH(I$1,'Raw-products'!$A$1:$H$1,0))</f>
        <v>M</v>
      </c>
      <c r="J2127" t="str">
        <f>VLOOKUP($C2127,'Raw-products'!$A$2:$H$1261,MATCH(J$1,'Raw-products'!$A$1:$H$1,0))</f>
        <v>green</v>
      </c>
      <c r="K2127">
        <f>VLOOKUP($C2127,'Raw-products'!$A$2:$H$1261,MATCH(K$1,'Raw-products'!$A$1:$H$1,0))</f>
        <v>102</v>
      </c>
      <c r="L2127">
        <f>VLOOKUP($C2127,'Raw-products'!$A$2:$H$1261,MATCH(L$1,'Raw-products'!$A$1:$H$1,0))</f>
        <v>49</v>
      </c>
      <c r="M2127" s="5">
        <f t="shared" si="66"/>
        <v>4998</v>
      </c>
      <c r="N2127" cm="1">
        <f t="array" ref="N2127:Q2127">_xlfn.XLOOKUP($B2127,'Raw -orders'!$A:$A,'Raw -orders'!$B:$E)</f>
        <v>282</v>
      </c>
      <c r="O2127">
        <v>20082</v>
      </c>
      <c r="P2127" s="1">
        <v>44223</v>
      </c>
      <c r="Q2127" s="1">
        <v>44237</v>
      </c>
      <c r="R2127" t="str" cm="1">
        <f t="array" ref="R2127:Y2127">_xlfn.XLOOKUP($N2127,'Raw - customers'!$A:$A,'Raw - customers'!$B:$I)</f>
        <v>Wren Helgass</v>
      </c>
      <c r="S2127" t="str">
        <v>Female</v>
      </c>
      <c r="T2127">
        <v>59</v>
      </c>
      <c r="U2127" t="str">
        <v>2634 Ward CrescentSuite 361</v>
      </c>
      <c r="V2127">
        <v>4527</v>
      </c>
      <c r="W2127" t="str">
        <v>Port Hannahburgh</v>
      </c>
      <c r="X2127" t="str">
        <v>Australian Capital Territory</v>
      </c>
      <c r="Y2127" t="str">
        <v>Australia</v>
      </c>
      <c r="Z2127">
        <v>1</v>
      </c>
      <c r="AA2127" s="3" t="str">
        <f t="shared" si="67"/>
        <v>10 to 20</v>
      </c>
      <c r="AP2127" s="6">
        <v>282</v>
      </c>
      <c r="AQ2127" s="6" t="s">
        <v>1350</v>
      </c>
    </row>
    <row r="2128" spans="1:43" x14ac:dyDescent="0.25">
      <c r="A2128">
        <v>2126</v>
      </c>
      <c r="B2128">
        <v>427</v>
      </c>
      <c r="C2128">
        <v>969</v>
      </c>
      <c r="D2128">
        <v>97</v>
      </c>
      <c r="E2128">
        <v>3</v>
      </c>
      <c r="F2128">
        <v>291</v>
      </c>
      <c r="G2128" t="str">
        <f>VLOOKUP($C2128,'Raw-products'!$A$2:$H$1261,MATCH(G$1,'Raw-products'!$A$1:$H$1,0))</f>
        <v>Trousers</v>
      </c>
      <c r="H2128" t="str">
        <f>VLOOKUP($C2128,'Raw-products'!$A$2:$H$1261,MATCH(H$1,'Raw-products'!$A$1:$H$1,0))</f>
        <v>Slim-Fit</v>
      </c>
      <c r="I2128" t="str">
        <f>VLOOKUP($C2128,'Raw-products'!$A$2:$H$1261,MATCH(I$1,'Raw-products'!$A$1:$H$1,0))</f>
        <v>XL</v>
      </c>
      <c r="J2128" t="str">
        <f>VLOOKUP($C2128,'Raw-products'!$A$2:$H$1261,MATCH(J$1,'Raw-products'!$A$1:$H$1,0))</f>
        <v>blue</v>
      </c>
      <c r="K2128">
        <f>VLOOKUP($C2128,'Raw-products'!$A$2:$H$1261,MATCH(K$1,'Raw-products'!$A$1:$H$1,0))</f>
        <v>119</v>
      </c>
      <c r="L2128">
        <f>VLOOKUP($C2128,'Raw-products'!$A$2:$H$1261,MATCH(L$1,'Raw-products'!$A$1:$H$1,0))</f>
        <v>47</v>
      </c>
      <c r="M2128" s="5">
        <f t="shared" si="66"/>
        <v>5593</v>
      </c>
      <c r="N2128" cm="1">
        <f t="array" ref="N2128:Q2128">_xlfn.XLOOKUP($B2128,'Raw -orders'!$A:$A,'Raw -orders'!$B:$E)</f>
        <v>282</v>
      </c>
      <c r="O2128">
        <v>20082</v>
      </c>
      <c r="P2128" s="1">
        <v>44223</v>
      </c>
      <c r="Q2128" s="1">
        <v>44237</v>
      </c>
      <c r="R2128" t="str" cm="1">
        <f t="array" ref="R2128:Y2128">_xlfn.XLOOKUP($N2128,'Raw - customers'!$A:$A,'Raw - customers'!$B:$I)</f>
        <v>Wren Helgass</v>
      </c>
      <c r="S2128" t="str">
        <v>Female</v>
      </c>
      <c r="T2128">
        <v>59</v>
      </c>
      <c r="U2128" t="str">
        <v>2634 Ward CrescentSuite 361</v>
      </c>
      <c r="V2128">
        <v>4527</v>
      </c>
      <c r="W2128" t="str">
        <v>Port Hannahburgh</v>
      </c>
      <c r="X2128" t="str">
        <v>Australian Capital Territory</v>
      </c>
      <c r="Y2128" t="str">
        <v>Australia</v>
      </c>
      <c r="Z2128">
        <v>1</v>
      </c>
      <c r="AA2128" s="3" t="str">
        <f t="shared" si="67"/>
        <v>10 to 20</v>
      </c>
      <c r="AP2128" s="6">
        <v>282</v>
      </c>
      <c r="AQ2128" s="6" t="s">
        <v>1350</v>
      </c>
    </row>
    <row r="2129" spans="1:43" x14ac:dyDescent="0.25">
      <c r="A2129">
        <v>2127</v>
      </c>
      <c r="B2129">
        <v>427</v>
      </c>
      <c r="C2129">
        <v>766</v>
      </c>
      <c r="D2129">
        <v>109</v>
      </c>
      <c r="E2129">
        <v>1</v>
      </c>
      <c r="F2129">
        <v>109</v>
      </c>
      <c r="G2129" t="str">
        <f>VLOOKUP($C2129,'Raw-products'!$A$2:$H$1261,MATCH(G$1,'Raw-products'!$A$1:$H$1,0))</f>
        <v>Jacket</v>
      </c>
      <c r="H2129" t="str">
        <f>VLOOKUP($C2129,'Raw-products'!$A$2:$H$1261,MATCH(H$1,'Raw-products'!$A$1:$H$1,0))</f>
        <v>Peacoat</v>
      </c>
      <c r="I2129" t="str">
        <f>VLOOKUP($C2129,'Raw-products'!$A$2:$H$1261,MATCH(I$1,'Raw-products'!$A$1:$H$1,0))</f>
        <v>S</v>
      </c>
      <c r="J2129" t="str">
        <f>VLOOKUP($C2129,'Raw-products'!$A$2:$H$1261,MATCH(J$1,'Raw-products'!$A$1:$H$1,0))</f>
        <v>violet</v>
      </c>
      <c r="K2129">
        <f>VLOOKUP($C2129,'Raw-products'!$A$2:$H$1261,MATCH(K$1,'Raw-products'!$A$1:$H$1,0))</f>
        <v>102</v>
      </c>
      <c r="L2129">
        <f>VLOOKUP($C2129,'Raw-products'!$A$2:$H$1261,MATCH(L$1,'Raw-products'!$A$1:$H$1,0))</f>
        <v>73</v>
      </c>
      <c r="M2129" s="5">
        <f t="shared" si="66"/>
        <v>7446</v>
      </c>
      <c r="N2129" cm="1">
        <f t="array" ref="N2129:Q2129">_xlfn.XLOOKUP($B2129,'Raw -orders'!$A:$A,'Raw -orders'!$B:$E)</f>
        <v>282</v>
      </c>
      <c r="O2129">
        <v>20082</v>
      </c>
      <c r="P2129" s="1">
        <v>44223</v>
      </c>
      <c r="Q2129" s="1">
        <v>44237</v>
      </c>
      <c r="R2129" t="str" cm="1">
        <f t="array" ref="R2129:Y2129">_xlfn.XLOOKUP($N2129,'Raw - customers'!$A:$A,'Raw - customers'!$B:$I)</f>
        <v>Wren Helgass</v>
      </c>
      <c r="S2129" t="str">
        <v>Female</v>
      </c>
      <c r="T2129">
        <v>59</v>
      </c>
      <c r="U2129" t="str">
        <v>2634 Ward CrescentSuite 361</v>
      </c>
      <c r="V2129">
        <v>4527</v>
      </c>
      <c r="W2129" t="str">
        <v>Port Hannahburgh</v>
      </c>
      <c r="X2129" t="str">
        <v>Australian Capital Territory</v>
      </c>
      <c r="Y2129" t="str">
        <v>Australia</v>
      </c>
      <c r="Z2129">
        <v>1</v>
      </c>
      <c r="AA2129" s="3" t="str">
        <f t="shared" si="67"/>
        <v>10 to 20</v>
      </c>
      <c r="AP2129" s="6">
        <v>282</v>
      </c>
      <c r="AQ2129" s="6" t="s">
        <v>1350</v>
      </c>
    </row>
    <row r="2130" spans="1:43" x14ac:dyDescent="0.25">
      <c r="A2130">
        <v>2128</v>
      </c>
      <c r="B2130">
        <v>427</v>
      </c>
      <c r="C2130">
        <v>586</v>
      </c>
      <c r="D2130">
        <v>100</v>
      </c>
      <c r="E2130">
        <v>2</v>
      </c>
      <c r="F2130">
        <v>200</v>
      </c>
      <c r="G2130" t="str">
        <f>VLOOKUP($C2130,'Raw-products'!$A$2:$H$1261,MATCH(G$1,'Raw-products'!$A$1:$H$1,0))</f>
        <v>Jacket</v>
      </c>
      <c r="H2130" t="str">
        <f>VLOOKUP($C2130,'Raw-products'!$A$2:$H$1261,MATCH(H$1,'Raw-products'!$A$1:$H$1,0))</f>
        <v>Bomber</v>
      </c>
      <c r="I2130" t="str">
        <f>VLOOKUP($C2130,'Raw-products'!$A$2:$H$1261,MATCH(I$1,'Raw-products'!$A$1:$H$1,0))</f>
        <v>S</v>
      </c>
      <c r="J2130" t="str">
        <f>VLOOKUP($C2130,'Raw-products'!$A$2:$H$1261,MATCH(J$1,'Raw-products'!$A$1:$H$1,0))</f>
        <v>indigo</v>
      </c>
      <c r="K2130">
        <f>VLOOKUP($C2130,'Raw-products'!$A$2:$H$1261,MATCH(K$1,'Raw-products'!$A$1:$H$1,0))</f>
        <v>90</v>
      </c>
      <c r="L2130">
        <f>VLOOKUP($C2130,'Raw-products'!$A$2:$H$1261,MATCH(L$1,'Raw-products'!$A$1:$H$1,0))</f>
        <v>41</v>
      </c>
      <c r="M2130" s="5">
        <f t="shared" si="66"/>
        <v>3690</v>
      </c>
      <c r="N2130" cm="1">
        <f t="array" ref="N2130:Q2130">_xlfn.XLOOKUP($B2130,'Raw -orders'!$A:$A,'Raw -orders'!$B:$E)</f>
        <v>282</v>
      </c>
      <c r="O2130">
        <v>20082</v>
      </c>
      <c r="P2130" s="1">
        <v>44223</v>
      </c>
      <c r="Q2130" s="1">
        <v>44237</v>
      </c>
      <c r="R2130" t="str" cm="1">
        <f t="array" ref="R2130:Y2130">_xlfn.XLOOKUP($N2130,'Raw - customers'!$A:$A,'Raw - customers'!$B:$I)</f>
        <v>Wren Helgass</v>
      </c>
      <c r="S2130" t="str">
        <v>Female</v>
      </c>
      <c r="T2130">
        <v>59</v>
      </c>
      <c r="U2130" t="str">
        <v>2634 Ward CrescentSuite 361</v>
      </c>
      <c r="V2130">
        <v>4527</v>
      </c>
      <c r="W2130" t="str">
        <v>Port Hannahburgh</v>
      </c>
      <c r="X2130" t="str">
        <v>Australian Capital Territory</v>
      </c>
      <c r="Y2130" t="str">
        <v>Australia</v>
      </c>
      <c r="Z2130">
        <v>1</v>
      </c>
      <c r="AA2130" s="3" t="str">
        <f t="shared" si="67"/>
        <v>10 to 20</v>
      </c>
      <c r="AP2130" s="6">
        <v>282</v>
      </c>
      <c r="AQ2130" s="6" t="s">
        <v>1350</v>
      </c>
    </row>
    <row r="2131" spans="1:43" x14ac:dyDescent="0.25">
      <c r="A2131">
        <v>2129</v>
      </c>
      <c r="B2131">
        <v>427</v>
      </c>
      <c r="C2131">
        <v>27</v>
      </c>
      <c r="D2131">
        <v>96</v>
      </c>
      <c r="E2131">
        <v>3</v>
      </c>
      <c r="F2131">
        <v>288</v>
      </c>
      <c r="G2131" t="str">
        <f>VLOOKUP($C2131,'Raw-products'!$A$2:$H$1261,MATCH(G$1,'Raw-products'!$A$1:$H$1,0))</f>
        <v>Shirt</v>
      </c>
      <c r="H2131" t="str">
        <f>VLOOKUP($C2131,'Raw-products'!$A$2:$H$1261,MATCH(H$1,'Raw-products'!$A$1:$H$1,0))</f>
        <v>Oxford Cloth</v>
      </c>
      <c r="I2131" t="str">
        <f>VLOOKUP($C2131,'Raw-products'!$A$2:$H$1261,MATCH(I$1,'Raw-products'!$A$1:$H$1,0))</f>
        <v>M</v>
      </c>
      <c r="J2131" t="str">
        <f>VLOOKUP($C2131,'Raw-products'!$A$2:$H$1261,MATCH(J$1,'Raw-products'!$A$1:$H$1,0))</f>
        <v>indigo</v>
      </c>
      <c r="K2131">
        <f>VLOOKUP($C2131,'Raw-products'!$A$2:$H$1261,MATCH(K$1,'Raw-products'!$A$1:$H$1,0))</f>
        <v>114</v>
      </c>
      <c r="L2131">
        <f>VLOOKUP($C2131,'Raw-products'!$A$2:$H$1261,MATCH(L$1,'Raw-products'!$A$1:$H$1,0))</f>
        <v>62</v>
      </c>
      <c r="M2131" s="5">
        <f t="shared" si="66"/>
        <v>7068</v>
      </c>
      <c r="N2131" cm="1">
        <f t="array" ref="N2131:Q2131">_xlfn.XLOOKUP($B2131,'Raw -orders'!$A:$A,'Raw -orders'!$B:$E)</f>
        <v>282</v>
      </c>
      <c r="O2131">
        <v>20082</v>
      </c>
      <c r="P2131" s="1">
        <v>44223</v>
      </c>
      <c r="Q2131" s="1">
        <v>44237</v>
      </c>
      <c r="R2131" t="str" cm="1">
        <f t="array" ref="R2131:Y2131">_xlfn.XLOOKUP($N2131,'Raw - customers'!$A:$A,'Raw - customers'!$B:$I)</f>
        <v>Wren Helgass</v>
      </c>
      <c r="S2131" t="str">
        <v>Female</v>
      </c>
      <c r="T2131">
        <v>59</v>
      </c>
      <c r="U2131" t="str">
        <v>2634 Ward CrescentSuite 361</v>
      </c>
      <c r="V2131">
        <v>4527</v>
      </c>
      <c r="W2131" t="str">
        <v>Port Hannahburgh</v>
      </c>
      <c r="X2131" t="str">
        <v>Australian Capital Territory</v>
      </c>
      <c r="Y2131" t="str">
        <v>Australia</v>
      </c>
      <c r="Z2131">
        <v>1</v>
      </c>
      <c r="AA2131" s="3" t="str">
        <f t="shared" si="67"/>
        <v>10 to 20</v>
      </c>
      <c r="AP2131" s="6">
        <v>282</v>
      </c>
      <c r="AQ2131" s="6" t="s">
        <v>1350</v>
      </c>
    </row>
    <row r="2132" spans="1:43" x14ac:dyDescent="0.25">
      <c r="A2132">
        <v>2130</v>
      </c>
      <c r="B2132">
        <v>427</v>
      </c>
      <c r="C2132">
        <v>90</v>
      </c>
      <c r="D2132">
        <v>118</v>
      </c>
      <c r="E2132">
        <v>3</v>
      </c>
      <c r="F2132">
        <v>354</v>
      </c>
      <c r="G2132" t="str">
        <f>VLOOKUP($C2132,'Raw-products'!$A$2:$H$1261,MATCH(G$1,'Raw-products'!$A$1:$H$1,0))</f>
        <v>Shirt</v>
      </c>
      <c r="H2132" t="str">
        <f>VLOOKUP($C2132,'Raw-products'!$A$2:$H$1261,MATCH(H$1,'Raw-products'!$A$1:$H$1,0))</f>
        <v>Flannel</v>
      </c>
      <c r="I2132" t="str">
        <f>VLOOKUP($C2132,'Raw-products'!$A$2:$H$1261,MATCH(I$1,'Raw-products'!$A$1:$H$1,0))</f>
        <v>XS</v>
      </c>
      <c r="J2132" t="str">
        <f>VLOOKUP($C2132,'Raw-products'!$A$2:$H$1261,MATCH(J$1,'Raw-products'!$A$1:$H$1,0))</f>
        <v>blue</v>
      </c>
      <c r="K2132">
        <f>VLOOKUP($C2132,'Raw-products'!$A$2:$H$1261,MATCH(K$1,'Raw-products'!$A$1:$H$1,0))</f>
        <v>96</v>
      </c>
      <c r="L2132">
        <f>VLOOKUP($C2132,'Raw-products'!$A$2:$H$1261,MATCH(L$1,'Raw-products'!$A$1:$H$1,0))</f>
        <v>62</v>
      </c>
      <c r="M2132" s="5">
        <f t="shared" si="66"/>
        <v>5952</v>
      </c>
      <c r="N2132" cm="1">
        <f t="array" ref="N2132:Q2132">_xlfn.XLOOKUP($B2132,'Raw -orders'!$A:$A,'Raw -orders'!$B:$E)</f>
        <v>282</v>
      </c>
      <c r="O2132">
        <v>20082</v>
      </c>
      <c r="P2132" s="1">
        <v>44223</v>
      </c>
      <c r="Q2132" s="1">
        <v>44237</v>
      </c>
      <c r="R2132" t="str" cm="1">
        <f t="array" ref="R2132:Y2132">_xlfn.XLOOKUP($N2132,'Raw - customers'!$A:$A,'Raw - customers'!$B:$I)</f>
        <v>Wren Helgass</v>
      </c>
      <c r="S2132" t="str">
        <v>Female</v>
      </c>
      <c r="T2132">
        <v>59</v>
      </c>
      <c r="U2132" t="str">
        <v>2634 Ward CrescentSuite 361</v>
      </c>
      <c r="V2132">
        <v>4527</v>
      </c>
      <c r="W2132" t="str">
        <v>Port Hannahburgh</v>
      </c>
      <c r="X2132" t="str">
        <v>Australian Capital Territory</v>
      </c>
      <c r="Y2132" t="str">
        <v>Australia</v>
      </c>
      <c r="Z2132">
        <v>1</v>
      </c>
      <c r="AA2132" s="3" t="str">
        <f t="shared" si="67"/>
        <v>10 to 20</v>
      </c>
      <c r="AP2132" s="6">
        <v>282</v>
      </c>
      <c r="AQ2132" s="6" t="s">
        <v>1350</v>
      </c>
    </row>
    <row r="2133" spans="1:43" x14ac:dyDescent="0.25">
      <c r="A2133">
        <v>2131</v>
      </c>
      <c r="B2133">
        <v>427</v>
      </c>
      <c r="C2133">
        <v>710</v>
      </c>
      <c r="D2133">
        <v>119</v>
      </c>
      <c r="E2133">
        <v>2</v>
      </c>
      <c r="F2133">
        <v>238</v>
      </c>
      <c r="G2133" t="str">
        <f>VLOOKUP($C2133,'Raw-products'!$A$2:$H$1261,MATCH(G$1,'Raw-products'!$A$1:$H$1,0))</f>
        <v>Jacket</v>
      </c>
      <c r="H2133" t="str">
        <f>VLOOKUP($C2133,'Raw-products'!$A$2:$H$1261,MATCH(H$1,'Raw-products'!$A$1:$H$1,0))</f>
        <v>Trench Coat</v>
      </c>
      <c r="I2133" t="str">
        <f>VLOOKUP($C2133,'Raw-products'!$A$2:$H$1261,MATCH(I$1,'Raw-products'!$A$1:$H$1,0))</f>
        <v>XS</v>
      </c>
      <c r="J2133" t="str">
        <f>VLOOKUP($C2133,'Raw-products'!$A$2:$H$1261,MATCH(J$1,'Raw-products'!$A$1:$H$1,0))</f>
        <v>yellow</v>
      </c>
      <c r="K2133">
        <f>VLOOKUP($C2133,'Raw-products'!$A$2:$H$1261,MATCH(K$1,'Raw-products'!$A$1:$H$1,0))</f>
        <v>112</v>
      </c>
      <c r="L2133">
        <f>VLOOKUP($C2133,'Raw-products'!$A$2:$H$1261,MATCH(L$1,'Raw-products'!$A$1:$H$1,0))</f>
        <v>78</v>
      </c>
      <c r="M2133" s="5">
        <f t="shared" si="66"/>
        <v>8736</v>
      </c>
      <c r="N2133" cm="1">
        <f t="array" ref="N2133:Q2133">_xlfn.XLOOKUP($B2133,'Raw -orders'!$A:$A,'Raw -orders'!$B:$E)</f>
        <v>282</v>
      </c>
      <c r="O2133">
        <v>20082</v>
      </c>
      <c r="P2133" s="1">
        <v>44223</v>
      </c>
      <c r="Q2133" s="1">
        <v>44237</v>
      </c>
      <c r="R2133" t="str" cm="1">
        <f t="array" ref="R2133:Y2133">_xlfn.XLOOKUP($N2133,'Raw - customers'!$A:$A,'Raw - customers'!$B:$I)</f>
        <v>Wren Helgass</v>
      </c>
      <c r="S2133" t="str">
        <v>Female</v>
      </c>
      <c r="T2133">
        <v>59</v>
      </c>
      <c r="U2133" t="str">
        <v>2634 Ward CrescentSuite 361</v>
      </c>
      <c r="V2133">
        <v>4527</v>
      </c>
      <c r="W2133" t="str">
        <v>Port Hannahburgh</v>
      </c>
      <c r="X2133" t="str">
        <v>Australian Capital Territory</v>
      </c>
      <c r="Y2133" t="str">
        <v>Australia</v>
      </c>
      <c r="Z2133">
        <v>1</v>
      </c>
      <c r="AA2133" s="3" t="str">
        <f t="shared" si="67"/>
        <v>10 to 20</v>
      </c>
      <c r="AP2133" s="6">
        <v>282</v>
      </c>
      <c r="AQ2133" s="6" t="s">
        <v>1350</v>
      </c>
    </row>
    <row r="2134" spans="1:43" x14ac:dyDescent="0.25">
      <c r="A2134">
        <v>2132</v>
      </c>
      <c r="B2134">
        <v>428</v>
      </c>
      <c r="C2134">
        <v>689</v>
      </c>
      <c r="D2134">
        <v>113</v>
      </c>
      <c r="E2134">
        <v>2</v>
      </c>
      <c r="F2134">
        <v>226</v>
      </c>
      <c r="G2134" t="str">
        <f>VLOOKUP($C2134,'Raw-products'!$A$2:$H$1261,MATCH(G$1,'Raw-products'!$A$1:$H$1,0))</f>
        <v>Jacket</v>
      </c>
      <c r="H2134" t="str">
        <f>VLOOKUP($C2134,'Raw-products'!$A$2:$H$1261,MATCH(H$1,'Raw-products'!$A$1:$H$1,0))</f>
        <v>Parka</v>
      </c>
      <c r="I2134" t="str">
        <f>VLOOKUP($C2134,'Raw-products'!$A$2:$H$1261,MATCH(I$1,'Raw-products'!$A$1:$H$1,0))</f>
        <v>XL</v>
      </c>
      <c r="J2134" t="str">
        <f>VLOOKUP($C2134,'Raw-products'!$A$2:$H$1261,MATCH(J$1,'Raw-products'!$A$1:$H$1,0))</f>
        <v>blue</v>
      </c>
      <c r="K2134">
        <f>VLOOKUP($C2134,'Raw-products'!$A$2:$H$1261,MATCH(K$1,'Raw-products'!$A$1:$H$1,0))</f>
        <v>119</v>
      </c>
      <c r="L2134">
        <f>VLOOKUP($C2134,'Raw-products'!$A$2:$H$1261,MATCH(L$1,'Raw-products'!$A$1:$H$1,0))</f>
        <v>47</v>
      </c>
      <c r="M2134" s="5">
        <f t="shared" si="66"/>
        <v>5593</v>
      </c>
      <c r="N2134" cm="1">
        <f t="array" ref="N2134:Q2134">_xlfn.XLOOKUP($B2134,'Raw -orders'!$A:$A,'Raw -orders'!$B:$E)</f>
        <v>431</v>
      </c>
      <c r="O2134">
        <v>48629</v>
      </c>
      <c r="P2134" s="1">
        <v>44251</v>
      </c>
      <c r="Q2134" s="1">
        <v>44278</v>
      </c>
      <c r="R2134" t="str" cm="1">
        <f t="array" ref="R2134:Y2134">_xlfn.XLOOKUP($N2134,'Raw - customers'!$A:$A,'Raw - customers'!$B:$I)</f>
        <v>Ronni Gruszczak</v>
      </c>
      <c r="S2134" t="str">
        <v>Agender</v>
      </c>
      <c r="T2134">
        <v>41</v>
      </c>
      <c r="U2134" t="str">
        <v>535 Angelina CourtSuite 875</v>
      </c>
      <c r="V2134">
        <v>8422</v>
      </c>
      <c r="W2134" t="str">
        <v>Jademouth</v>
      </c>
      <c r="X2134" t="str">
        <v>Victoria</v>
      </c>
      <c r="Y2134" t="str">
        <v>Australia</v>
      </c>
      <c r="Z2134">
        <v>2</v>
      </c>
      <c r="AA2134" s="3" t="str">
        <f t="shared" si="67"/>
        <v>20 to 30</v>
      </c>
      <c r="AP2134" s="6">
        <v>431</v>
      </c>
      <c r="AQ2134" s="6" t="s">
        <v>1396</v>
      </c>
    </row>
    <row r="2135" spans="1:43" x14ac:dyDescent="0.25">
      <c r="A2135">
        <v>2133</v>
      </c>
      <c r="B2135">
        <v>428</v>
      </c>
      <c r="C2135">
        <v>910</v>
      </c>
      <c r="D2135">
        <v>96</v>
      </c>
      <c r="E2135">
        <v>1</v>
      </c>
      <c r="F2135">
        <v>96</v>
      </c>
      <c r="G2135" t="str">
        <f>VLOOKUP($C2135,'Raw-products'!$A$2:$H$1261,MATCH(G$1,'Raw-products'!$A$1:$H$1,0))</f>
        <v>Trousers</v>
      </c>
      <c r="H2135" t="str">
        <f>VLOOKUP($C2135,'Raw-products'!$A$2:$H$1261,MATCH(H$1,'Raw-products'!$A$1:$H$1,0))</f>
        <v>Drawstring</v>
      </c>
      <c r="I2135" t="str">
        <f>VLOOKUP($C2135,'Raw-products'!$A$2:$H$1261,MATCH(I$1,'Raw-products'!$A$1:$H$1,0))</f>
        <v>XS</v>
      </c>
      <c r="J2135" t="str">
        <f>VLOOKUP($C2135,'Raw-products'!$A$2:$H$1261,MATCH(J$1,'Raw-products'!$A$1:$H$1,0))</f>
        <v>red</v>
      </c>
      <c r="K2135">
        <f>VLOOKUP($C2135,'Raw-products'!$A$2:$H$1261,MATCH(K$1,'Raw-products'!$A$1:$H$1,0))</f>
        <v>104</v>
      </c>
      <c r="L2135">
        <f>VLOOKUP($C2135,'Raw-products'!$A$2:$H$1261,MATCH(L$1,'Raw-products'!$A$1:$H$1,0))</f>
        <v>57</v>
      </c>
      <c r="M2135" s="5">
        <f t="shared" si="66"/>
        <v>5928</v>
      </c>
      <c r="N2135" cm="1">
        <f t="array" ref="N2135:Q2135">_xlfn.XLOOKUP($B2135,'Raw -orders'!$A:$A,'Raw -orders'!$B:$E)</f>
        <v>431</v>
      </c>
      <c r="O2135">
        <v>48629</v>
      </c>
      <c r="P2135" s="1">
        <v>44251</v>
      </c>
      <c r="Q2135" s="1">
        <v>44278</v>
      </c>
      <c r="R2135" t="str" cm="1">
        <f t="array" ref="R2135:Y2135">_xlfn.XLOOKUP($N2135,'Raw - customers'!$A:$A,'Raw - customers'!$B:$I)</f>
        <v>Ronni Gruszczak</v>
      </c>
      <c r="S2135" t="str">
        <v>Agender</v>
      </c>
      <c r="T2135">
        <v>41</v>
      </c>
      <c r="U2135" t="str">
        <v>535 Angelina CourtSuite 875</v>
      </c>
      <c r="V2135">
        <v>8422</v>
      </c>
      <c r="W2135" t="str">
        <v>Jademouth</v>
      </c>
      <c r="X2135" t="str">
        <v>Victoria</v>
      </c>
      <c r="Y2135" t="str">
        <v>Australia</v>
      </c>
      <c r="Z2135">
        <v>2</v>
      </c>
      <c r="AA2135" s="3" t="str">
        <f t="shared" si="67"/>
        <v>20 to 30</v>
      </c>
      <c r="AP2135" s="6">
        <v>431</v>
      </c>
      <c r="AQ2135" s="6" t="s">
        <v>1396</v>
      </c>
    </row>
    <row r="2136" spans="1:43" x14ac:dyDescent="0.25">
      <c r="A2136">
        <v>2134</v>
      </c>
      <c r="B2136">
        <v>428</v>
      </c>
      <c r="C2136">
        <v>328</v>
      </c>
      <c r="D2136">
        <v>109</v>
      </c>
      <c r="E2136">
        <v>2</v>
      </c>
      <c r="F2136">
        <v>218</v>
      </c>
      <c r="G2136" t="str">
        <f>VLOOKUP($C2136,'Raw-products'!$A$2:$H$1261,MATCH(G$1,'Raw-products'!$A$1:$H$1,0))</f>
        <v>Shirt</v>
      </c>
      <c r="H2136" t="str">
        <f>VLOOKUP($C2136,'Raw-products'!$A$2:$H$1261,MATCH(H$1,'Raw-products'!$A$1:$H$1,0))</f>
        <v>Mandarin Collar</v>
      </c>
      <c r="I2136" t="str">
        <f>VLOOKUP($C2136,'Raw-products'!$A$2:$H$1261,MATCH(I$1,'Raw-products'!$A$1:$H$1,0))</f>
        <v>L</v>
      </c>
      <c r="J2136" t="str">
        <f>VLOOKUP($C2136,'Raw-products'!$A$2:$H$1261,MATCH(J$1,'Raw-products'!$A$1:$H$1,0))</f>
        <v>yellow</v>
      </c>
      <c r="K2136">
        <f>VLOOKUP($C2136,'Raw-products'!$A$2:$H$1261,MATCH(K$1,'Raw-products'!$A$1:$H$1,0))</f>
        <v>108</v>
      </c>
      <c r="L2136">
        <f>VLOOKUP($C2136,'Raw-products'!$A$2:$H$1261,MATCH(L$1,'Raw-products'!$A$1:$H$1,0))</f>
        <v>78</v>
      </c>
      <c r="M2136" s="5">
        <f t="shared" si="66"/>
        <v>8424</v>
      </c>
      <c r="N2136" cm="1">
        <f t="array" ref="N2136:Q2136">_xlfn.XLOOKUP($B2136,'Raw -orders'!$A:$A,'Raw -orders'!$B:$E)</f>
        <v>431</v>
      </c>
      <c r="O2136">
        <v>48629</v>
      </c>
      <c r="P2136" s="1">
        <v>44251</v>
      </c>
      <c r="Q2136" s="1">
        <v>44278</v>
      </c>
      <c r="R2136" t="str" cm="1">
        <f t="array" ref="R2136:Y2136">_xlfn.XLOOKUP($N2136,'Raw - customers'!$A:$A,'Raw - customers'!$B:$I)</f>
        <v>Ronni Gruszczak</v>
      </c>
      <c r="S2136" t="str">
        <v>Agender</v>
      </c>
      <c r="T2136">
        <v>41</v>
      </c>
      <c r="U2136" t="str">
        <v>535 Angelina CourtSuite 875</v>
      </c>
      <c r="V2136">
        <v>8422</v>
      </c>
      <c r="W2136" t="str">
        <v>Jademouth</v>
      </c>
      <c r="X2136" t="str">
        <v>Victoria</v>
      </c>
      <c r="Y2136" t="str">
        <v>Australia</v>
      </c>
      <c r="Z2136">
        <v>2</v>
      </c>
      <c r="AA2136" s="3" t="str">
        <f t="shared" si="67"/>
        <v>20 to 30</v>
      </c>
      <c r="AP2136" s="6">
        <v>431</v>
      </c>
      <c r="AQ2136" s="6" t="s">
        <v>1396</v>
      </c>
    </row>
    <row r="2137" spans="1:43" x14ac:dyDescent="0.25">
      <c r="A2137">
        <v>2135</v>
      </c>
      <c r="B2137">
        <v>429</v>
      </c>
      <c r="C2137">
        <v>397</v>
      </c>
      <c r="D2137">
        <v>119</v>
      </c>
      <c r="E2137">
        <v>2</v>
      </c>
      <c r="F2137">
        <v>238</v>
      </c>
      <c r="G2137" t="str">
        <f>VLOOKUP($C2137,'Raw-products'!$A$2:$H$1261,MATCH(G$1,'Raw-products'!$A$1:$H$1,0))</f>
        <v>Shirt</v>
      </c>
      <c r="H2137" t="str">
        <f>VLOOKUP($C2137,'Raw-products'!$A$2:$H$1261,MATCH(H$1,'Raw-products'!$A$1:$H$1,0))</f>
        <v>Casual Slim Fit</v>
      </c>
      <c r="I2137" t="str">
        <f>VLOOKUP($C2137,'Raw-products'!$A$2:$H$1261,MATCH(I$1,'Raw-products'!$A$1:$H$1,0))</f>
        <v>M</v>
      </c>
      <c r="J2137" t="str">
        <f>VLOOKUP($C2137,'Raw-products'!$A$2:$H$1261,MATCH(J$1,'Raw-products'!$A$1:$H$1,0))</f>
        <v>yellow</v>
      </c>
      <c r="K2137">
        <f>VLOOKUP($C2137,'Raw-products'!$A$2:$H$1261,MATCH(K$1,'Raw-products'!$A$1:$H$1,0))</f>
        <v>113</v>
      </c>
      <c r="L2137">
        <f>VLOOKUP($C2137,'Raw-products'!$A$2:$H$1261,MATCH(L$1,'Raw-products'!$A$1:$H$1,0))</f>
        <v>76</v>
      </c>
      <c r="M2137" s="5">
        <f t="shared" si="66"/>
        <v>8588</v>
      </c>
      <c r="N2137" cm="1">
        <f t="array" ref="N2137:Q2137">_xlfn.XLOOKUP($B2137,'Raw -orders'!$A:$A,'Raw -orders'!$B:$E)</f>
        <v>754</v>
      </c>
      <c r="O2137">
        <v>23238</v>
      </c>
      <c r="P2137" s="1">
        <v>44235</v>
      </c>
      <c r="Q2137" s="1">
        <v>44249</v>
      </c>
      <c r="R2137" t="str" cm="1">
        <f t="array" ref="R2137:Y2137">_xlfn.XLOOKUP($N2137,'Raw - customers'!$A:$A,'Raw - customers'!$B:$I)</f>
        <v>Ninnetta Lammin</v>
      </c>
      <c r="S2137" t="str">
        <v>Bigender</v>
      </c>
      <c r="T2137">
        <v>74</v>
      </c>
      <c r="U2137" t="str">
        <v>94 Hayden LaneSuite 912</v>
      </c>
      <c r="V2137">
        <v>1488</v>
      </c>
      <c r="W2137" t="str">
        <v>Lake Jesse</v>
      </c>
      <c r="X2137" t="str">
        <v>New South Wales</v>
      </c>
      <c r="Y2137" t="str">
        <v>Australia</v>
      </c>
      <c r="Z2137">
        <v>2</v>
      </c>
      <c r="AA2137" s="3" t="str">
        <f t="shared" si="67"/>
        <v>10 to 20</v>
      </c>
      <c r="AP2137" s="6">
        <v>754</v>
      </c>
      <c r="AQ2137" s="6" t="s">
        <v>1362</v>
      </c>
    </row>
    <row r="2138" spans="1:43" x14ac:dyDescent="0.25">
      <c r="A2138">
        <v>2136</v>
      </c>
      <c r="B2138">
        <v>429</v>
      </c>
      <c r="C2138">
        <v>270</v>
      </c>
      <c r="D2138">
        <v>95</v>
      </c>
      <c r="E2138">
        <v>2</v>
      </c>
      <c r="F2138">
        <v>190</v>
      </c>
      <c r="G2138" t="str">
        <f>VLOOKUP($C2138,'Raw-products'!$A$2:$H$1261,MATCH(G$1,'Raw-products'!$A$1:$H$1,0))</f>
        <v>Shirt</v>
      </c>
      <c r="H2138" t="str">
        <f>VLOOKUP($C2138,'Raw-products'!$A$2:$H$1261,MATCH(H$1,'Raw-products'!$A$1:$H$1,0))</f>
        <v>Polo</v>
      </c>
      <c r="I2138" t="str">
        <f>VLOOKUP($C2138,'Raw-products'!$A$2:$H$1261,MATCH(I$1,'Raw-products'!$A$1:$H$1,0))</f>
        <v>XS</v>
      </c>
      <c r="J2138" t="str">
        <f>VLOOKUP($C2138,'Raw-products'!$A$2:$H$1261,MATCH(J$1,'Raw-products'!$A$1:$H$1,0))</f>
        <v>indigo</v>
      </c>
      <c r="K2138">
        <f>VLOOKUP($C2138,'Raw-products'!$A$2:$H$1261,MATCH(K$1,'Raw-products'!$A$1:$H$1,0))</f>
        <v>117</v>
      </c>
      <c r="L2138">
        <f>VLOOKUP($C2138,'Raw-products'!$A$2:$H$1261,MATCH(L$1,'Raw-products'!$A$1:$H$1,0))</f>
        <v>47</v>
      </c>
      <c r="M2138" s="5">
        <f t="shared" si="66"/>
        <v>5499</v>
      </c>
      <c r="N2138" cm="1">
        <f t="array" ref="N2138:Q2138">_xlfn.XLOOKUP($B2138,'Raw -orders'!$A:$A,'Raw -orders'!$B:$E)</f>
        <v>754</v>
      </c>
      <c r="O2138">
        <v>23238</v>
      </c>
      <c r="P2138" s="1">
        <v>44235</v>
      </c>
      <c r="Q2138" s="1">
        <v>44249</v>
      </c>
      <c r="R2138" t="str" cm="1">
        <f t="array" ref="R2138:Y2138">_xlfn.XLOOKUP($N2138,'Raw - customers'!$A:$A,'Raw - customers'!$B:$I)</f>
        <v>Ninnetta Lammin</v>
      </c>
      <c r="S2138" t="str">
        <v>Bigender</v>
      </c>
      <c r="T2138">
        <v>74</v>
      </c>
      <c r="U2138" t="str">
        <v>94 Hayden LaneSuite 912</v>
      </c>
      <c r="V2138">
        <v>1488</v>
      </c>
      <c r="W2138" t="str">
        <v>Lake Jesse</v>
      </c>
      <c r="X2138" t="str">
        <v>New South Wales</v>
      </c>
      <c r="Y2138" t="str">
        <v>Australia</v>
      </c>
      <c r="Z2138">
        <v>2</v>
      </c>
      <c r="AA2138" s="3" t="str">
        <f t="shared" si="67"/>
        <v>10 to 20</v>
      </c>
      <c r="AP2138" s="6">
        <v>754</v>
      </c>
      <c r="AQ2138" s="6" t="s">
        <v>1362</v>
      </c>
    </row>
    <row r="2139" spans="1:43" x14ac:dyDescent="0.25">
      <c r="A2139">
        <v>2137</v>
      </c>
      <c r="B2139">
        <v>430</v>
      </c>
      <c r="C2139">
        <v>989</v>
      </c>
      <c r="D2139">
        <v>106</v>
      </c>
      <c r="E2139">
        <v>1</v>
      </c>
      <c r="F2139">
        <v>106</v>
      </c>
      <c r="G2139" t="str">
        <f>VLOOKUP($C2139,'Raw-products'!$A$2:$H$1261,MATCH(G$1,'Raw-products'!$A$1:$H$1,0))</f>
        <v>Trousers</v>
      </c>
      <c r="H2139" t="str">
        <f>VLOOKUP($C2139,'Raw-products'!$A$2:$H$1261,MATCH(H$1,'Raw-products'!$A$1:$H$1,0))</f>
        <v>Wool</v>
      </c>
      <c r="I2139" t="str">
        <f>VLOOKUP($C2139,'Raw-products'!$A$2:$H$1261,MATCH(I$1,'Raw-products'!$A$1:$H$1,0))</f>
        <v>XL</v>
      </c>
      <c r="J2139" t="str">
        <f>VLOOKUP($C2139,'Raw-products'!$A$2:$H$1261,MATCH(J$1,'Raw-products'!$A$1:$H$1,0))</f>
        <v>orange</v>
      </c>
      <c r="K2139">
        <f>VLOOKUP($C2139,'Raw-products'!$A$2:$H$1261,MATCH(K$1,'Raw-products'!$A$1:$H$1,0))</f>
        <v>111</v>
      </c>
      <c r="L2139">
        <f>VLOOKUP($C2139,'Raw-products'!$A$2:$H$1261,MATCH(L$1,'Raw-products'!$A$1:$H$1,0))</f>
        <v>56</v>
      </c>
      <c r="M2139" s="5">
        <f t="shared" si="66"/>
        <v>6216</v>
      </c>
      <c r="N2139" cm="1">
        <f t="array" ref="N2139:Q2139">_xlfn.XLOOKUP($B2139,'Raw -orders'!$A:$A,'Raw -orders'!$B:$E)</f>
        <v>155</v>
      </c>
      <c r="O2139">
        <v>49272</v>
      </c>
      <c r="P2139" s="1">
        <v>44235</v>
      </c>
      <c r="Q2139" s="1">
        <v>44256</v>
      </c>
      <c r="R2139" t="str" cm="1">
        <f t="array" ref="R2139:Y2139">_xlfn.XLOOKUP($N2139,'Raw - customers'!$A:$A,'Raw - customers'!$B:$I)</f>
        <v>Myrle Kelby</v>
      </c>
      <c r="S2139" t="str">
        <v>Male</v>
      </c>
      <c r="T2139">
        <v>80</v>
      </c>
      <c r="U2139" t="str">
        <v>85 Charles MallSuite 424</v>
      </c>
      <c r="V2139">
        <v>7841</v>
      </c>
      <c r="W2139" t="str">
        <v>Port Sophia</v>
      </c>
      <c r="X2139" t="str">
        <v>New South Wales</v>
      </c>
      <c r="Y2139" t="str">
        <v>Australia</v>
      </c>
      <c r="Z2139">
        <v>2</v>
      </c>
      <c r="AA2139" s="3" t="str">
        <f t="shared" si="67"/>
        <v>20 to 30</v>
      </c>
      <c r="AP2139" s="6">
        <v>155</v>
      </c>
      <c r="AQ2139" s="6" t="s">
        <v>1362</v>
      </c>
    </row>
    <row r="2140" spans="1:43" x14ac:dyDescent="0.25">
      <c r="A2140">
        <v>2138</v>
      </c>
      <c r="B2140">
        <v>430</v>
      </c>
      <c r="C2140">
        <v>777</v>
      </c>
      <c r="D2140">
        <v>91</v>
      </c>
      <c r="E2140">
        <v>1</v>
      </c>
      <c r="F2140">
        <v>91</v>
      </c>
      <c r="G2140" t="str">
        <f>VLOOKUP($C2140,'Raw-products'!$A$2:$H$1261,MATCH(G$1,'Raw-products'!$A$1:$H$1,0))</f>
        <v>Jacket</v>
      </c>
      <c r="H2140" t="str">
        <f>VLOOKUP($C2140,'Raw-products'!$A$2:$H$1261,MATCH(H$1,'Raw-products'!$A$1:$H$1,0))</f>
        <v>Pullover</v>
      </c>
      <c r="I2140" t="str">
        <f>VLOOKUP($C2140,'Raw-products'!$A$2:$H$1261,MATCH(I$1,'Raw-products'!$A$1:$H$1,0))</f>
        <v>M</v>
      </c>
      <c r="J2140" t="str">
        <f>VLOOKUP($C2140,'Raw-products'!$A$2:$H$1261,MATCH(J$1,'Raw-products'!$A$1:$H$1,0))</f>
        <v>orange</v>
      </c>
      <c r="K2140">
        <f>VLOOKUP($C2140,'Raw-products'!$A$2:$H$1261,MATCH(K$1,'Raw-products'!$A$1:$H$1,0))</f>
        <v>114</v>
      </c>
      <c r="L2140">
        <f>VLOOKUP($C2140,'Raw-products'!$A$2:$H$1261,MATCH(L$1,'Raw-products'!$A$1:$H$1,0))</f>
        <v>60</v>
      </c>
      <c r="M2140" s="5">
        <f t="shared" si="66"/>
        <v>6840</v>
      </c>
      <c r="N2140" cm="1">
        <f t="array" ref="N2140:Q2140">_xlfn.XLOOKUP($B2140,'Raw -orders'!$A:$A,'Raw -orders'!$B:$E)</f>
        <v>155</v>
      </c>
      <c r="O2140">
        <v>49272</v>
      </c>
      <c r="P2140" s="1">
        <v>44235</v>
      </c>
      <c r="Q2140" s="1">
        <v>44256</v>
      </c>
      <c r="R2140" t="str" cm="1">
        <f t="array" ref="R2140:Y2140">_xlfn.XLOOKUP($N2140,'Raw - customers'!$A:$A,'Raw - customers'!$B:$I)</f>
        <v>Myrle Kelby</v>
      </c>
      <c r="S2140" t="str">
        <v>Male</v>
      </c>
      <c r="T2140">
        <v>80</v>
      </c>
      <c r="U2140" t="str">
        <v>85 Charles MallSuite 424</v>
      </c>
      <c r="V2140">
        <v>7841</v>
      </c>
      <c r="W2140" t="str">
        <v>Port Sophia</v>
      </c>
      <c r="X2140" t="str">
        <v>New South Wales</v>
      </c>
      <c r="Y2140" t="str">
        <v>Australia</v>
      </c>
      <c r="Z2140">
        <v>2</v>
      </c>
      <c r="AA2140" s="3" t="str">
        <f t="shared" si="67"/>
        <v>20 to 30</v>
      </c>
      <c r="AP2140" s="6">
        <v>155</v>
      </c>
      <c r="AQ2140" s="6" t="s">
        <v>1362</v>
      </c>
    </row>
    <row r="2141" spans="1:43" x14ac:dyDescent="0.25">
      <c r="A2141">
        <v>2139</v>
      </c>
      <c r="B2141">
        <v>430</v>
      </c>
      <c r="C2141">
        <v>1090</v>
      </c>
      <c r="D2141">
        <v>115</v>
      </c>
      <c r="E2141">
        <v>2</v>
      </c>
      <c r="F2141">
        <v>230</v>
      </c>
      <c r="G2141" t="str">
        <f>VLOOKUP($C2141,'Raw-products'!$A$2:$H$1261,MATCH(G$1,'Raw-products'!$A$1:$H$1,0))</f>
        <v>Trousers</v>
      </c>
      <c r="H2141" t="str">
        <f>VLOOKUP($C2141,'Raw-products'!$A$2:$H$1261,MATCH(H$1,'Raw-products'!$A$1:$H$1,0))</f>
        <v>Cropped</v>
      </c>
      <c r="I2141" t="str">
        <f>VLOOKUP($C2141,'Raw-products'!$A$2:$H$1261,MATCH(I$1,'Raw-products'!$A$1:$H$1,0))</f>
        <v>XS</v>
      </c>
      <c r="J2141" t="str">
        <f>VLOOKUP($C2141,'Raw-products'!$A$2:$H$1261,MATCH(J$1,'Raw-products'!$A$1:$H$1,0))</f>
        <v>orange</v>
      </c>
      <c r="K2141">
        <f>VLOOKUP($C2141,'Raw-products'!$A$2:$H$1261,MATCH(K$1,'Raw-products'!$A$1:$H$1,0))</f>
        <v>99</v>
      </c>
      <c r="L2141">
        <f>VLOOKUP($C2141,'Raw-products'!$A$2:$H$1261,MATCH(L$1,'Raw-products'!$A$1:$H$1,0))</f>
        <v>78</v>
      </c>
      <c r="M2141" s="5">
        <f t="shared" si="66"/>
        <v>7722</v>
      </c>
      <c r="N2141" cm="1">
        <f t="array" ref="N2141:Q2141">_xlfn.XLOOKUP($B2141,'Raw -orders'!$A:$A,'Raw -orders'!$B:$E)</f>
        <v>155</v>
      </c>
      <c r="O2141">
        <v>49272</v>
      </c>
      <c r="P2141" s="1">
        <v>44235</v>
      </c>
      <c r="Q2141" s="1">
        <v>44256</v>
      </c>
      <c r="R2141" t="str" cm="1">
        <f t="array" ref="R2141:Y2141">_xlfn.XLOOKUP($N2141,'Raw - customers'!$A:$A,'Raw - customers'!$B:$I)</f>
        <v>Myrle Kelby</v>
      </c>
      <c r="S2141" t="str">
        <v>Male</v>
      </c>
      <c r="T2141">
        <v>80</v>
      </c>
      <c r="U2141" t="str">
        <v>85 Charles MallSuite 424</v>
      </c>
      <c r="V2141">
        <v>7841</v>
      </c>
      <c r="W2141" t="str">
        <v>Port Sophia</v>
      </c>
      <c r="X2141" t="str">
        <v>New South Wales</v>
      </c>
      <c r="Y2141" t="str">
        <v>Australia</v>
      </c>
      <c r="Z2141">
        <v>2</v>
      </c>
      <c r="AA2141" s="3" t="str">
        <f t="shared" si="67"/>
        <v>20 to 30</v>
      </c>
      <c r="AP2141" s="6">
        <v>155</v>
      </c>
      <c r="AQ2141" s="6" t="s">
        <v>1362</v>
      </c>
    </row>
    <row r="2142" spans="1:43" x14ac:dyDescent="0.25">
      <c r="A2142">
        <v>2140</v>
      </c>
      <c r="B2142">
        <v>431</v>
      </c>
      <c r="C2142">
        <v>570</v>
      </c>
      <c r="D2142">
        <v>100</v>
      </c>
      <c r="E2142">
        <v>1</v>
      </c>
      <c r="F2142">
        <v>100</v>
      </c>
      <c r="G2142" t="str">
        <f>VLOOKUP($C2142,'Raw-products'!$A$2:$H$1261,MATCH(G$1,'Raw-products'!$A$1:$H$1,0))</f>
        <v>Jacket</v>
      </c>
      <c r="H2142" t="str">
        <f>VLOOKUP($C2142,'Raw-products'!$A$2:$H$1261,MATCH(H$1,'Raw-products'!$A$1:$H$1,0))</f>
        <v>Bomber</v>
      </c>
      <c r="I2142" t="str">
        <f>VLOOKUP($C2142,'Raw-products'!$A$2:$H$1261,MATCH(I$1,'Raw-products'!$A$1:$H$1,0))</f>
        <v>XS</v>
      </c>
      <c r="J2142" t="str">
        <f>VLOOKUP($C2142,'Raw-products'!$A$2:$H$1261,MATCH(J$1,'Raw-products'!$A$1:$H$1,0))</f>
        <v>yellow</v>
      </c>
      <c r="K2142">
        <f>VLOOKUP($C2142,'Raw-products'!$A$2:$H$1261,MATCH(K$1,'Raw-products'!$A$1:$H$1,0))</f>
        <v>90</v>
      </c>
      <c r="L2142">
        <f>VLOOKUP($C2142,'Raw-products'!$A$2:$H$1261,MATCH(L$1,'Raw-products'!$A$1:$H$1,0))</f>
        <v>57</v>
      </c>
      <c r="M2142" s="5">
        <f t="shared" si="66"/>
        <v>5130</v>
      </c>
      <c r="N2142" cm="1">
        <f t="array" ref="N2142:Q2142">_xlfn.XLOOKUP($B2142,'Raw -orders'!$A:$A,'Raw -orders'!$B:$E)</f>
        <v>325</v>
      </c>
      <c r="O2142">
        <v>35804</v>
      </c>
      <c r="P2142" s="1">
        <v>44311</v>
      </c>
      <c r="Q2142" s="1">
        <v>44325</v>
      </c>
      <c r="R2142" t="str" cm="1">
        <f t="array" ref="R2142:Y2142">_xlfn.XLOOKUP($N2142,'Raw - customers'!$A:$A,'Raw - customers'!$B:$I)</f>
        <v>Robinetta Deners</v>
      </c>
      <c r="S2142" t="str">
        <v>Genderqueer</v>
      </c>
      <c r="T2142">
        <v>68</v>
      </c>
      <c r="U2142" t="str">
        <v>32 Chase JunctionSuite 463</v>
      </c>
      <c r="V2142">
        <v>8304</v>
      </c>
      <c r="W2142" t="str">
        <v>West Claudia</v>
      </c>
      <c r="X2142" t="str">
        <v>South Australia</v>
      </c>
      <c r="Y2142" t="str">
        <v>Australia</v>
      </c>
      <c r="Z2142">
        <v>4</v>
      </c>
      <c r="AA2142" s="3" t="str">
        <f t="shared" si="67"/>
        <v>10 to 20</v>
      </c>
      <c r="AP2142" s="6">
        <v>325</v>
      </c>
      <c r="AQ2142" s="6" t="s">
        <v>1345</v>
      </c>
    </row>
    <row r="2143" spans="1:43" x14ac:dyDescent="0.25">
      <c r="A2143">
        <v>2141</v>
      </c>
      <c r="B2143">
        <v>431</v>
      </c>
      <c r="C2143">
        <v>1212</v>
      </c>
      <c r="D2143">
        <v>105</v>
      </c>
      <c r="E2143">
        <v>1</v>
      </c>
      <c r="F2143">
        <v>105</v>
      </c>
      <c r="G2143" t="str">
        <f>VLOOKUP($C2143,'Raw-products'!$A$2:$H$1261,MATCH(G$1,'Raw-products'!$A$1:$H$1,0))</f>
        <v>Trousers</v>
      </c>
      <c r="H2143" t="str">
        <f>VLOOKUP($C2143,'Raw-products'!$A$2:$H$1261,MATCH(H$1,'Raw-products'!$A$1:$H$1,0))</f>
        <v>Pleated</v>
      </c>
      <c r="I2143" t="str">
        <f>VLOOKUP($C2143,'Raw-products'!$A$2:$H$1261,MATCH(I$1,'Raw-products'!$A$1:$H$1,0))</f>
        <v>M</v>
      </c>
      <c r="J2143" t="str">
        <f>VLOOKUP($C2143,'Raw-products'!$A$2:$H$1261,MATCH(J$1,'Raw-products'!$A$1:$H$1,0))</f>
        <v>blue</v>
      </c>
      <c r="K2143">
        <f>VLOOKUP($C2143,'Raw-products'!$A$2:$H$1261,MATCH(K$1,'Raw-products'!$A$1:$H$1,0))</f>
        <v>90</v>
      </c>
      <c r="L2143">
        <f>VLOOKUP($C2143,'Raw-products'!$A$2:$H$1261,MATCH(L$1,'Raw-products'!$A$1:$H$1,0))</f>
        <v>66</v>
      </c>
      <c r="M2143" s="5">
        <f t="shared" si="66"/>
        <v>5940</v>
      </c>
      <c r="N2143" cm="1">
        <f t="array" ref="N2143:Q2143">_xlfn.XLOOKUP($B2143,'Raw -orders'!$A:$A,'Raw -orders'!$B:$E)</f>
        <v>325</v>
      </c>
      <c r="O2143">
        <v>35804</v>
      </c>
      <c r="P2143" s="1">
        <v>44311</v>
      </c>
      <c r="Q2143" s="1">
        <v>44325</v>
      </c>
      <c r="R2143" t="str" cm="1">
        <f t="array" ref="R2143:Y2143">_xlfn.XLOOKUP($N2143,'Raw - customers'!$A:$A,'Raw - customers'!$B:$I)</f>
        <v>Robinetta Deners</v>
      </c>
      <c r="S2143" t="str">
        <v>Genderqueer</v>
      </c>
      <c r="T2143">
        <v>68</v>
      </c>
      <c r="U2143" t="str">
        <v>32 Chase JunctionSuite 463</v>
      </c>
      <c r="V2143">
        <v>8304</v>
      </c>
      <c r="W2143" t="str">
        <v>West Claudia</v>
      </c>
      <c r="X2143" t="str">
        <v>South Australia</v>
      </c>
      <c r="Y2143" t="str">
        <v>Australia</v>
      </c>
      <c r="Z2143">
        <v>4</v>
      </c>
      <c r="AA2143" s="3" t="str">
        <f t="shared" si="67"/>
        <v>10 to 20</v>
      </c>
      <c r="AP2143" s="6">
        <v>325</v>
      </c>
      <c r="AQ2143" s="6" t="s">
        <v>1345</v>
      </c>
    </row>
    <row r="2144" spans="1:43" x14ac:dyDescent="0.25">
      <c r="A2144">
        <v>2142</v>
      </c>
      <c r="B2144">
        <v>431</v>
      </c>
      <c r="C2144">
        <v>69</v>
      </c>
      <c r="D2144">
        <v>104</v>
      </c>
      <c r="E2144">
        <v>2</v>
      </c>
      <c r="F2144">
        <v>208</v>
      </c>
      <c r="G2144" t="str">
        <f>VLOOKUP($C2144,'Raw-products'!$A$2:$H$1261,MATCH(G$1,'Raw-products'!$A$1:$H$1,0))</f>
        <v>Shirt</v>
      </c>
      <c r="H2144" t="str">
        <f>VLOOKUP($C2144,'Raw-products'!$A$2:$H$1261,MATCH(H$1,'Raw-products'!$A$1:$H$1,0))</f>
        <v>Dress</v>
      </c>
      <c r="I2144" t="str">
        <f>VLOOKUP($C2144,'Raw-products'!$A$2:$H$1261,MATCH(I$1,'Raw-products'!$A$1:$H$1,0))</f>
        <v>XL</v>
      </c>
      <c r="J2144" t="str">
        <f>VLOOKUP($C2144,'Raw-products'!$A$2:$H$1261,MATCH(J$1,'Raw-products'!$A$1:$H$1,0))</f>
        <v>violet</v>
      </c>
      <c r="K2144">
        <f>VLOOKUP($C2144,'Raw-products'!$A$2:$H$1261,MATCH(K$1,'Raw-products'!$A$1:$H$1,0))</f>
        <v>119</v>
      </c>
      <c r="L2144">
        <f>VLOOKUP($C2144,'Raw-products'!$A$2:$H$1261,MATCH(L$1,'Raw-products'!$A$1:$H$1,0))</f>
        <v>77</v>
      </c>
      <c r="M2144" s="5">
        <f t="shared" si="66"/>
        <v>9163</v>
      </c>
      <c r="N2144" cm="1">
        <f t="array" ref="N2144:Q2144">_xlfn.XLOOKUP($B2144,'Raw -orders'!$A:$A,'Raw -orders'!$B:$E)</f>
        <v>325</v>
      </c>
      <c r="O2144">
        <v>35804</v>
      </c>
      <c r="P2144" s="1">
        <v>44311</v>
      </c>
      <c r="Q2144" s="1">
        <v>44325</v>
      </c>
      <c r="R2144" t="str" cm="1">
        <f t="array" ref="R2144:Y2144">_xlfn.XLOOKUP($N2144,'Raw - customers'!$A:$A,'Raw - customers'!$B:$I)</f>
        <v>Robinetta Deners</v>
      </c>
      <c r="S2144" t="str">
        <v>Genderqueer</v>
      </c>
      <c r="T2144">
        <v>68</v>
      </c>
      <c r="U2144" t="str">
        <v>32 Chase JunctionSuite 463</v>
      </c>
      <c r="V2144">
        <v>8304</v>
      </c>
      <c r="W2144" t="str">
        <v>West Claudia</v>
      </c>
      <c r="X2144" t="str">
        <v>South Australia</v>
      </c>
      <c r="Y2144" t="str">
        <v>Australia</v>
      </c>
      <c r="Z2144">
        <v>4</v>
      </c>
      <c r="AA2144" s="3" t="str">
        <f t="shared" si="67"/>
        <v>10 to 20</v>
      </c>
      <c r="AP2144" s="6">
        <v>325</v>
      </c>
      <c r="AQ2144" s="6" t="s">
        <v>1345</v>
      </c>
    </row>
    <row r="2145" spans="1:43" x14ac:dyDescent="0.25">
      <c r="A2145">
        <v>2143</v>
      </c>
      <c r="B2145">
        <v>431</v>
      </c>
      <c r="C2145">
        <v>165</v>
      </c>
      <c r="D2145">
        <v>91</v>
      </c>
      <c r="E2145">
        <v>2</v>
      </c>
      <c r="F2145">
        <v>182</v>
      </c>
      <c r="G2145" t="str">
        <f>VLOOKUP($C2145,'Raw-products'!$A$2:$H$1261,MATCH(G$1,'Raw-products'!$A$1:$H$1,0))</f>
        <v>Shirt</v>
      </c>
      <c r="H2145" t="str">
        <f>VLOOKUP($C2145,'Raw-products'!$A$2:$H$1261,MATCH(H$1,'Raw-products'!$A$1:$H$1,0))</f>
        <v>Linen</v>
      </c>
      <c r="I2145" t="str">
        <f>VLOOKUP($C2145,'Raw-products'!$A$2:$H$1261,MATCH(I$1,'Raw-products'!$A$1:$H$1,0))</f>
        <v>XS</v>
      </c>
      <c r="J2145" t="str">
        <f>VLOOKUP($C2145,'Raw-products'!$A$2:$H$1261,MATCH(J$1,'Raw-products'!$A$1:$H$1,0))</f>
        <v>indigo</v>
      </c>
      <c r="K2145">
        <f>VLOOKUP($C2145,'Raw-products'!$A$2:$H$1261,MATCH(K$1,'Raw-products'!$A$1:$H$1,0))</f>
        <v>116</v>
      </c>
      <c r="L2145">
        <f>VLOOKUP($C2145,'Raw-products'!$A$2:$H$1261,MATCH(L$1,'Raw-products'!$A$1:$H$1,0))</f>
        <v>70</v>
      </c>
      <c r="M2145" s="5">
        <f t="shared" si="66"/>
        <v>8120</v>
      </c>
      <c r="N2145" cm="1">
        <f t="array" ref="N2145:Q2145">_xlfn.XLOOKUP($B2145,'Raw -orders'!$A:$A,'Raw -orders'!$B:$E)</f>
        <v>325</v>
      </c>
      <c r="O2145">
        <v>35804</v>
      </c>
      <c r="P2145" s="1">
        <v>44311</v>
      </c>
      <c r="Q2145" s="1">
        <v>44325</v>
      </c>
      <c r="R2145" t="str" cm="1">
        <f t="array" ref="R2145:Y2145">_xlfn.XLOOKUP($N2145,'Raw - customers'!$A:$A,'Raw - customers'!$B:$I)</f>
        <v>Robinetta Deners</v>
      </c>
      <c r="S2145" t="str">
        <v>Genderqueer</v>
      </c>
      <c r="T2145">
        <v>68</v>
      </c>
      <c r="U2145" t="str">
        <v>32 Chase JunctionSuite 463</v>
      </c>
      <c r="V2145">
        <v>8304</v>
      </c>
      <c r="W2145" t="str">
        <v>West Claudia</v>
      </c>
      <c r="X2145" t="str">
        <v>South Australia</v>
      </c>
      <c r="Y2145" t="str">
        <v>Australia</v>
      </c>
      <c r="Z2145">
        <v>4</v>
      </c>
      <c r="AA2145" s="3" t="str">
        <f t="shared" si="67"/>
        <v>10 to 20</v>
      </c>
      <c r="AP2145" s="6">
        <v>325</v>
      </c>
      <c r="AQ2145" s="6" t="s">
        <v>1345</v>
      </c>
    </row>
    <row r="2146" spans="1:43" x14ac:dyDescent="0.25">
      <c r="A2146">
        <v>2144</v>
      </c>
      <c r="B2146">
        <v>431</v>
      </c>
      <c r="C2146">
        <v>325</v>
      </c>
      <c r="D2146">
        <v>109</v>
      </c>
      <c r="E2146">
        <v>1</v>
      </c>
      <c r="F2146">
        <v>109</v>
      </c>
      <c r="G2146" t="str">
        <f>VLOOKUP($C2146,'Raw-products'!$A$2:$H$1261,MATCH(G$1,'Raw-products'!$A$1:$H$1,0))</f>
        <v>Shirt</v>
      </c>
      <c r="H2146" t="str">
        <f>VLOOKUP($C2146,'Raw-products'!$A$2:$H$1261,MATCH(H$1,'Raw-products'!$A$1:$H$1,0))</f>
        <v>Mandarin Collar</v>
      </c>
      <c r="I2146" t="str">
        <f>VLOOKUP($C2146,'Raw-products'!$A$2:$H$1261,MATCH(I$1,'Raw-products'!$A$1:$H$1,0))</f>
        <v>XS</v>
      </c>
      <c r="J2146" t="str">
        <f>VLOOKUP($C2146,'Raw-products'!$A$2:$H$1261,MATCH(J$1,'Raw-products'!$A$1:$H$1,0))</f>
        <v>yellow</v>
      </c>
      <c r="K2146">
        <f>VLOOKUP($C2146,'Raw-products'!$A$2:$H$1261,MATCH(K$1,'Raw-products'!$A$1:$H$1,0))</f>
        <v>108</v>
      </c>
      <c r="L2146">
        <f>VLOOKUP($C2146,'Raw-products'!$A$2:$H$1261,MATCH(L$1,'Raw-products'!$A$1:$H$1,0))</f>
        <v>45</v>
      </c>
      <c r="M2146" s="5">
        <f t="shared" si="66"/>
        <v>4860</v>
      </c>
      <c r="N2146" cm="1">
        <f t="array" ref="N2146:Q2146">_xlfn.XLOOKUP($B2146,'Raw -orders'!$A:$A,'Raw -orders'!$B:$E)</f>
        <v>325</v>
      </c>
      <c r="O2146">
        <v>35804</v>
      </c>
      <c r="P2146" s="1">
        <v>44311</v>
      </c>
      <c r="Q2146" s="1">
        <v>44325</v>
      </c>
      <c r="R2146" t="str" cm="1">
        <f t="array" ref="R2146:Y2146">_xlfn.XLOOKUP($N2146,'Raw - customers'!$A:$A,'Raw - customers'!$B:$I)</f>
        <v>Robinetta Deners</v>
      </c>
      <c r="S2146" t="str">
        <v>Genderqueer</v>
      </c>
      <c r="T2146">
        <v>68</v>
      </c>
      <c r="U2146" t="str">
        <v>32 Chase JunctionSuite 463</v>
      </c>
      <c r="V2146">
        <v>8304</v>
      </c>
      <c r="W2146" t="str">
        <v>West Claudia</v>
      </c>
      <c r="X2146" t="str">
        <v>South Australia</v>
      </c>
      <c r="Y2146" t="str">
        <v>Australia</v>
      </c>
      <c r="Z2146">
        <v>4</v>
      </c>
      <c r="AA2146" s="3" t="str">
        <f t="shared" si="67"/>
        <v>10 to 20</v>
      </c>
      <c r="AP2146" s="6">
        <v>325</v>
      </c>
      <c r="AQ2146" s="6" t="s">
        <v>1345</v>
      </c>
    </row>
    <row r="2147" spans="1:43" x14ac:dyDescent="0.25">
      <c r="A2147">
        <v>2145</v>
      </c>
      <c r="B2147">
        <v>432</v>
      </c>
      <c r="C2147">
        <v>191</v>
      </c>
      <c r="D2147">
        <v>98</v>
      </c>
      <c r="E2147">
        <v>3</v>
      </c>
      <c r="F2147">
        <v>294</v>
      </c>
      <c r="G2147" t="str">
        <f>VLOOKUP($C2147,'Raw-products'!$A$2:$H$1261,MATCH(G$1,'Raw-products'!$A$1:$H$1,0))</f>
        <v>Shirt</v>
      </c>
      <c r="H2147" t="str">
        <f>VLOOKUP($C2147,'Raw-products'!$A$2:$H$1261,MATCH(H$1,'Raw-products'!$A$1:$H$1,0))</f>
        <v>Camp Collared</v>
      </c>
      <c r="I2147" t="str">
        <f>VLOOKUP($C2147,'Raw-products'!$A$2:$H$1261,MATCH(I$1,'Raw-products'!$A$1:$H$1,0))</f>
        <v>S</v>
      </c>
      <c r="J2147" t="str">
        <f>VLOOKUP($C2147,'Raw-products'!$A$2:$H$1261,MATCH(J$1,'Raw-products'!$A$1:$H$1,0))</f>
        <v>green</v>
      </c>
      <c r="K2147">
        <f>VLOOKUP($C2147,'Raw-products'!$A$2:$H$1261,MATCH(K$1,'Raw-products'!$A$1:$H$1,0))</f>
        <v>112</v>
      </c>
      <c r="L2147">
        <f>VLOOKUP($C2147,'Raw-products'!$A$2:$H$1261,MATCH(L$1,'Raw-products'!$A$1:$H$1,0))</f>
        <v>60</v>
      </c>
      <c r="M2147" s="5">
        <f t="shared" si="66"/>
        <v>6720</v>
      </c>
      <c r="N2147" cm="1">
        <f t="array" ref="N2147:Q2147">_xlfn.XLOOKUP($B2147,'Raw -orders'!$A:$A,'Raw -orders'!$B:$E)</f>
        <v>20</v>
      </c>
      <c r="O2147">
        <v>37821</v>
      </c>
      <c r="P2147" s="1">
        <v>44489</v>
      </c>
      <c r="Q2147" s="1">
        <v>44503</v>
      </c>
      <c r="R2147" t="str" cm="1">
        <f t="array" ref="R2147:Y2147">_xlfn.XLOOKUP($N2147,'Raw - customers'!$A:$A,'Raw - customers'!$B:$I)</f>
        <v>Gigi Kalaher</v>
      </c>
      <c r="S2147" t="str">
        <v>Genderqueer</v>
      </c>
      <c r="T2147">
        <v>55</v>
      </c>
      <c r="U2147" t="str">
        <v>2069 Phoebe MallApt. 543</v>
      </c>
      <c r="V2147">
        <v>6318</v>
      </c>
      <c r="W2147" t="str">
        <v>East Audrey</v>
      </c>
      <c r="X2147" t="str">
        <v>South Australia</v>
      </c>
      <c r="Y2147" t="str">
        <v>Australia</v>
      </c>
      <c r="Z2147">
        <v>10</v>
      </c>
      <c r="AA2147" s="3" t="str">
        <f t="shared" si="67"/>
        <v>10 to 20</v>
      </c>
      <c r="AP2147" s="6">
        <v>20</v>
      </c>
      <c r="AQ2147" s="6" t="s">
        <v>1345</v>
      </c>
    </row>
    <row r="2148" spans="1:43" x14ac:dyDescent="0.25">
      <c r="A2148">
        <v>2146</v>
      </c>
      <c r="B2148">
        <v>432</v>
      </c>
      <c r="C2148">
        <v>652</v>
      </c>
      <c r="D2148">
        <v>93</v>
      </c>
      <c r="E2148">
        <v>1</v>
      </c>
      <c r="F2148">
        <v>93</v>
      </c>
      <c r="G2148" t="str">
        <f>VLOOKUP($C2148,'Raw-products'!$A$2:$H$1261,MATCH(G$1,'Raw-products'!$A$1:$H$1,0))</f>
        <v>Jacket</v>
      </c>
      <c r="H2148" t="str">
        <f>VLOOKUP($C2148,'Raw-products'!$A$2:$H$1261,MATCH(H$1,'Raw-products'!$A$1:$H$1,0))</f>
        <v>Coach</v>
      </c>
      <c r="I2148" t="str">
        <f>VLOOKUP($C2148,'Raw-products'!$A$2:$H$1261,MATCH(I$1,'Raw-products'!$A$1:$H$1,0))</f>
        <v>M</v>
      </c>
      <c r="J2148" t="str">
        <f>VLOOKUP($C2148,'Raw-products'!$A$2:$H$1261,MATCH(J$1,'Raw-products'!$A$1:$H$1,0))</f>
        <v>blue</v>
      </c>
      <c r="K2148">
        <f>VLOOKUP($C2148,'Raw-products'!$A$2:$H$1261,MATCH(K$1,'Raw-products'!$A$1:$H$1,0))</f>
        <v>115</v>
      </c>
      <c r="L2148">
        <f>VLOOKUP($C2148,'Raw-products'!$A$2:$H$1261,MATCH(L$1,'Raw-products'!$A$1:$H$1,0))</f>
        <v>54</v>
      </c>
      <c r="M2148" s="5">
        <f t="shared" si="66"/>
        <v>6210</v>
      </c>
      <c r="N2148" cm="1">
        <f t="array" ref="N2148:Q2148">_xlfn.XLOOKUP($B2148,'Raw -orders'!$A:$A,'Raw -orders'!$B:$E)</f>
        <v>20</v>
      </c>
      <c r="O2148">
        <v>37821</v>
      </c>
      <c r="P2148" s="1">
        <v>44489</v>
      </c>
      <c r="Q2148" s="1">
        <v>44503</v>
      </c>
      <c r="R2148" t="str" cm="1">
        <f t="array" ref="R2148:Y2148">_xlfn.XLOOKUP($N2148,'Raw - customers'!$A:$A,'Raw - customers'!$B:$I)</f>
        <v>Gigi Kalaher</v>
      </c>
      <c r="S2148" t="str">
        <v>Genderqueer</v>
      </c>
      <c r="T2148">
        <v>55</v>
      </c>
      <c r="U2148" t="str">
        <v>2069 Phoebe MallApt. 543</v>
      </c>
      <c r="V2148">
        <v>6318</v>
      </c>
      <c r="W2148" t="str">
        <v>East Audrey</v>
      </c>
      <c r="X2148" t="str">
        <v>South Australia</v>
      </c>
      <c r="Y2148" t="str">
        <v>Australia</v>
      </c>
      <c r="Z2148">
        <v>10</v>
      </c>
      <c r="AA2148" s="3" t="str">
        <f t="shared" si="67"/>
        <v>10 to 20</v>
      </c>
      <c r="AP2148" s="6">
        <v>20</v>
      </c>
      <c r="AQ2148" s="6" t="s">
        <v>1345</v>
      </c>
    </row>
    <row r="2149" spans="1:43" x14ac:dyDescent="0.25">
      <c r="A2149">
        <v>2147</v>
      </c>
      <c r="B2149">
        <v>432</v>
      </c>
      <c r="C2149">
        <v>769</v>
      </c>
      <c r="D2149">
        <v>109</v>
      </c>
      <c r="E2149">
        <v>2</v>
      </c>
      <c r="F2149">
        <v>218</v>
      </c>
      <c r="G2149" t="str">
        <f>VLOOKUP($C2149,'Raw-products'!$A$2:$H$1261,MATCH(G$1,'Raw-products'!$A$1:$H$1,0))</f>
        <v>Jacket</v>
      </c>
      <c r="H2149" t="str">
        <f>VLOOKUP($C2149,'Raw-products'!$A$2:$H$1261,MATCH(H$1,'Raw-products'!$A$1:$H$1,0))</f>
        <v>Peacoat</v>
      </c>
      <c r="I2149" t="str">
        <f>VLOOKUP($C2149,'Raw-products'!$A$2:$H$1261,MATCH(I$1,'Raw-products'!$A$1:$H$1,0))</f>
        <v>XL</v>
      </c>
      <c r="J2149" t="str">
        <f>VLOOKUP($C2149,'Raw-products'!$A$2:$H$1261,MATCH(J$1,'Raw-products'!$A$1:$H$1,0))</f>
        <v>violet</v>
      </c>
      <c r="K2149">
        <f>VLOOKUP($C2149,'Raw-products'!$A$2:$H$1261,MATCH(K$1,'Raw-products'!$A$1:$H$1,0))</f>
        <v>102</v>
      </c>
      <c r="L2149">
        <f>VLOOKUP($C2149,'Raw-products'!$A$2:$H$1261,MATCH(L$1,'Raw-products'!$A$1:$H$1,0))</f>
        <v>42</v>
      </c>
      <c r="M2149" s="5">
        <f t="shared" si="66"/>
        <v>4284</v>
      </c>
      <c r="N2149" cm="1">
        <f t="array" ref="N2149:Q2149">_xlfn.XLOOKUP($B2149,'Raw -orders'!$A:$A,'Raw -orders'!$B:$E)</f>
        <v>20</v>
      </c>
      <c r="O2149">
        <v>37821</v>
      </c>
      <c r="P2149" s="1">
        <v>44489</v>
      </c>
      <c r="Q2149" s="1">
        <v>44503</v>
      </c>
      <c r="R2149" t="str" cm="1">
        <f t="array" ref="R2149:Y2149">_xlfn.XLOOKUP($N2149,'Raw - customers'!$A:$A,'Raw - customers'!$B:$I)</f>
        <v>Gigi Kalaher</v>
      </c>
      <c r="S2149" t="str">
        <v>Genderqueer</v>
      </c>
      <c r="T2149">
        <v>55</v>
      </c>
      <c r="U2149" t="str">
        <v>2069 Phoebe MallApt. 543</v>
      </c>
      <c r="V2149">
        <v>6318</v>
      </c>
      <c r="W2149" t="str">
        <v>East Audrey</v>
      </c>
      <c r="X2149" t="str">
        <v>South Australia</v>
      </c>
      <c r="Y2149" t="str">
        <v>Australia</v>
      </c>
      <c r="Z2149">
        <v>10</v>
      </c>
      <c r="AA2149" s="3" t="str">
        <f t="shared" si="67"/>
        <v>10 to 20</v>
      </c>
      <c r="AP2149" s="6">
        <v>20</v>
      </c>
      <c r="AQ2149" s="6" t="s">
        <v>1345</v>
      </c>
    </row>
    <row r="2150" spans="1:43" x14ac:dyDescent="0.25">
      <c r="A2150">
        <v>2148</v>
      </c>
      <c r="B2150">
        <v>432</v>
      </c>
      <c r="C2150">
        <v>6</v>
      </c>
      <c r="D2150">
        <v>96</v>
      </c>
      <c r="E2150">
        <v>1</v>
      </c>
      <c r="F2150">
        <v>96</v>
      </c>
      <c r="G2150" t="str">
        <f>VLOOKUP($C2150,'Raw-products'!$A$2:$H$1261,MATCH(G$1,'Raw-products'!$A$1:$H$1,0))</f>
        <v>Shirt</v>
      </c>
      <c r="H2150" t="str">
        <f>VLOOKUP($C2150,'Raw-products'!$A$2:$H$1261,MATCH(H$1,'Raw-products'!$A$1:$H$1,0))</f>
        <v>Oxford Cloth</v>
      </c>
      <c r="I2150" t="str">
        <f>VLOOKUP($C2150,'Raw-products'!$A$2:$H$1261,MATCH(I$1,'Raw-products'!$A$1:$H$1,0))</f>
        <v>S</v>
      </c>
      <c r="J2150" t="str">
        <f>VLOOKUP($C2150,'Raw-products'!$A$2:$H$1261,MATCH(J$1,'Raw-products'!$A$1:$H$1,0))</f>
        <v>orange</v>
      </c>
      <c r="K2150">
        <f>VLOOKUP($C2150,'Raw-products'!$A$2:$H$1261,MATCH(K$1,'Raw-products'!$A$1:$H$1,0))</f>
        <v>114</v>
      </c>
      <c r="L2150">
        <f>VLOOKUP($C2150,'Raw-products'!$A$2:$H$1261,MATCH(L$1,'Raw-products'!$A$1:$H$1,0))</f>
        <v>72</v>
      </c>
      <c r="M2150" s="5">
        <f t="shared" si="66"/>
        <v>8208</v>
      </c>
      <c r="N2150" cm="1">
        <f t="array" ref="N2150:Q2150">_xlfn.XLOOKUP($B2150,'Raw -orders'!$A:$A,'Raw -orders'!$B:$E)</f>
        <v>20</v>
      </c>
      <c r="O2150">
        <v>37821</v>
      </c>
      <c r="P2150" s="1">
        <v>44489</v>
      </c>
      <c r="Q2150" s="1">
        <v>44503</v>
      </c>
      <c r="R2150" t="str" cm="1">
        <f t="array" ref="R2150:Y2150">_xlfn.XLOOKUP($N2150,'Raw - customers'!$A:$A,'Raw - customers'!$B:$I)</f>
        <v>Gigi Kalaher</v>
      </c>
      <c r="S2150" t="str">
        <v>Genderqueer</v>
      </c>
      <c r="T2150">
        <v>55</v>
      </c>
      <c r="U2150" t="str">
        <v>2069 Phoebe MallApt. 543</v>
      </c>
      <c r="V2150">
        <v>6318</v>
      </c>
      <c r="W2150" t="str">
        <v>East Audrey</v>
      </c>
      <c r="X2150" t="str">
        <v>South Australia</v>
      </c>
      <c r="Y2150" t="str">
        <v>Australia</v>
      </c>
      <c r="Z2150">
        <v>10</v>
      </c>
      <c r="AA2150" s="3" t="str">
        <f t="shared" si="67"/>
        <v>10 to 20</v>
      </c>
      <c r="AP2150" s="6">
        <v>20</v>
      </c>
      <c r="AQ2150" s="6" t="s">
        <v>1345</v>
      </c>
    </row>
    <row r="2151" spans="1:43" x14ac:dyDescent="0.25">
      <c r="A2151">
        <v>2149</v>
      </c>
      <c r="B2151">
        <v>433</v>
      </c>
      <c r="C2151">
        <v>841</v>
      </c>
      <c r="D2151">
        <v>113</v>
      </c>
      <c r="E2151">
        <v>1</v>
      </c>
      <c r="F2151">
        <v>113</v>
      </c>
      <c r="G2151" t="str">
        <f>VLOOKUP($C2151,'Raw-products'!$A$2:$H$1261,MATCH(G$1,'Raw-products'!$A$1:$H$1,0))</f>
        <v>Trousers</v>
      </c>
      <c r="H2151" t="str">
        <f>VLOOKUP($C2151,'Raw-products'!$A$2:$H$1261,MATCH(H$1,'Raw-products'!$A$1:$H$1,0))</f>
        <v>Chinos</v>
      </c>
      <c r="I2151" t="str">
        <f>VLOOKUP($C2151,'Raw-products'!$A$2:$H$1261,MATCH(I$1,'Raw-products'!$A$1:$H$1,0))</f>
        <v>S</v>
      </c>
      <c r="J2151" t="str">
        <f>VLOOKUP($C2151,'Raw-products'!$A$2:$H$1261,MATCH(J$1,'Raw-products'!$A$1:$H$1,0))</f>
        <v>red</v>
      </c>
      <c r="K2151">
        <f>VLOOKUP($C2151,'Raw-products'!$A$2:$H$1261,MATCH(K$1,'Raw-products'!$A$1:$H$1,0))</f>
        <v>100</v>
      </c>
      <c r="L2151">
        <f>VLOOKUP($C2151,'Raw-products'!$A$2:$H$1261,MATCH(L$1,'Raw-products'!$A$1:$H$1,0))</f>
        <v>62</v>
      </c>
      <c r="M2151" s="5">
        <f t="shared" si="66"/>
        <v>6200</v>
      </c>
      <c r="N2151" cm="1">
        <f t="array" ref="N2151:Q2151">_xlfn.XLOOKUP($B2151,'Raw -orders'!$A:$A,'Raw -orders'!$B:$E)</f>
        <v>419</v>
      </c>
      <c r="O2151">
        <v>32215</v>
      </c>
      <c r="P2151" s="1">
        <v>44426</v>
      </c>
      <c r="Q2151" s="1">
        <v>44441</v>
      </c>
      <c r="R2151" t="str" cm="1">
        <f t="array" ref="R2151:Y2151">_xlfn.XLOOKUP($N2151,'Raw - customers'!$A:$A,'Raw - customers'!$B:$I)</f>
        <v>Chaddie Fawlkes</v>
      </c>
      <c r="S2151" t="str">
        <v>Male</v>
      </c>
      <c r="T2151">
        <v>58</v>
      </c>
      <c r="U2151" t="str">
        <v>31 Towne SummitSuite 671</v>
      </c>
      <c r="V2151">
        <v>3887</v>
      </c>
      <c r="W2151" t="str">
        <v>West Mackenzie</v>
      </c>
      <c r="X2151" t="str">
        <v>Queensland</v>
      </c>
      <c r="Y2151" t="str">
        <v>Australia</v>
      </c>
      <c r="Z2151">
        <v>8</v>
      </c>
      <c r="AA2151" s="3" t="str">
        <f t="shared" si="67"/>
        <v>10 to 20</v>
      </c>
      <c r="AP2151" s="6">
        <v>419</v>
      </c>
      <c r="AQ2151" s="6" t="s">
        <v>1355</v>
      </c>
    </row>
    <row r="2152" spans="1:43" x14ac:dyDescent="0.25">
      <c r="A2152">
        <v>2150</v>
      </c>
      <c r="B2152">
        <v>433</v>
      </c>
      <c r="C2152">
        <v>858</v>
      </c>
      <c r="D2152">
        <v>113</v>
      </c>
      <c r="E2152">
        <v>3</v>
      </c>
      <c r="F2152">
        <v>339</v>
      </c>
      <c r="G2152" t="str">
        <f>VLOOKUP($C2152,'Raw-products'!$A$2:$H$1261,MATCH(G$1,'Raw-products'!$A$1:$H$1,0))</f>
        <v>Trousers</v>
      </c>
      <c r="H2152" t="str">
        <f>VLOOKUP($C2152,'Raw-products'!$A$2:$H$1261,MATCH(H$1,'Raw-products'!$A$1:$H$1,0))</f>
        <v>Chinos</v>
      </c>
      <c r="I2152" t="str">
        <f>VLOOKUP($C2152,'Raw-products'!$A$2:$H$1261,MATCH(I$1,'Raw-products'!$A$1:$H$1,0))</f>
        <v>L</v>
      </c>
      <c r="J2152" t="str">
        <f>VLOOKUP($C2152,'Raw-products'!$A$2:$H$1261,MATCH(J$1,'Raw-products'!$A$1:$H$1,0))</f>
        <v>green</v>
      </c>
      <c r="K2152">
        <f>VLOOKUP($C2152,'Raw-products'!$A$2:$H$1261,MATCH(K$1,'Raw-products'!$A$1:$H$1,0))</f>
        <v>100</v>
      </c>
      <c r="L2152">
        <f>VLOOKUP($C2152,'Raw-products'!$A$2:$H$1261,MATCH(L$1,'Raw-products'!$A$1:$H$1,0))</f>
        <v>77</v>
      </c>
      <c r="M2152" s="5">
        <f t="shared" si="66"/>
        <v>7700</v>
      </c>
      <c r="N2152" cm="1">
        <f t="array" ref="N2152:Q2152">_xlfn.XLOOKUP($B2152,'Raw -orders'!$A:$A,'Raw -orders'!$B:$E)</f>
        <v>419</v>
      </c>
      <c r="O2152">
        <v>32215</v>
      </c>
      <c r="P2152" s="1">
        <v>44426</v>
      </c>
      <c r="Q2152" s="1">
        <v>44441</v>
      </c>
      <c r="R2152" t="str" cm="1">
        <f t="array" ref="R2152:Y2152">_xlfn.XLOOKUP($N2152,'Raw - customers'!$A:$A,'Raw - customers'!$B:$I)</f>
        <v>Chaddie Fawlkes</v>
      </c>
      <c r="S2152" t="str">
        <v>Male</v>
      </c>
      <c r="T2152">
        <v>58</v>
      </c>
      <c r="U2152" t="str">
        <v>31 Towne SummitSuite 671</v>
      </c>
      <c r="V2152">
        <v>3887</v>
      </c>
      <c r="W2152" t="str">
        <v>West Mackenzie</v>
      </c>
      <c r="X2152" t="str">
        <v>Queensland</v>
      </c>
      <c r="Y2152" t="str">
        <v>Australia</v>
      </c>
      <c r="Z2152">
        <v>8</v>
      </c>
      <c r="AA2152" s="3" t="str">
        <f t="shared" si="67"/>
        <v>10 to 20</v>
      </c>
      <c r="AP2152" s="6">
        <v>419</v>
      </c>
      <c r="AQ2152" s="6" t="s">
        <v>1355</v>
      </c>
    </row>
    <row r="2153" spans="1:43" x14ac:dyDescent="0.25">
      <c r="A2153">
        <v>2151</v>
      </c>
      <c r="B2153">
        <v>434</v>
      </c>
      <c r="C2153">
        <v>272</v>
      </c>
      <c r="D2153">
        <v>95</v>
      </c>
      <c r="E2153">
        <v>3</v>
      </c>
      <c r="F2153">
        <v>285</v>
      </c>
      <c r="G2153" t="str">
        <f>VLOOKUP($C2153,'Raw-products'!$A$2:$H$1261,MATCH(G$1,'Raw-products'!$A$1:$H$1,0))</f>
        <v>Shirt</v>
      </c>
      <c r="H2153" t="str">
        <f>VLOOKUP($C2153,'Raw-products'!$A$2:$H$1261,MATCH(H$1,'Raw-products'!$A$1:$H$1,0))</f>
        <v>Polo</v>
      </c>
      <c r="I2153" t="str">
        <f>VLOOKUP($C2153,'Raw-products'!$A$2:$H$1261,MATCH(I$1,'Raw-products'!$A$1:$H$1,0))</f>
        <v>M</v>
      </c>
      <c r="J2153" t="str">
        <f>VLOOKUP($C2153,'Raw-products'!$A$2:$H$1261,MATCH(J$1,'Raw-products'!$A$1:$H$1,0))</f>
        <v>indigo</v>
      </c>
      <c r="K2153">
        <f>VLOOKUP($C2153,'Raw-products'!$A$2:$H$1261,MATCH(K$1,'Raw-products'!$A$1:$H$1,0))</f>
        <v>117</v>
      </c>
      <c r="L2153">
        <f>VLOOKUP($C2153,'Raw-products'!$A$2:$H$1261,MATCH(L$1,'Raw-products'!$A$1:$H$1,0))</f>
        <v>62</v>
      </c>
      <c r="M2153" s="5">
        <f t="shared" si="66"/>
        <v>7254</v>
      </c>
      <c r="N2153" cm="1">
        <f t="array" ref="N2153:Q2153">_xlfn.XLOOKUP($B2153,'Raw -orders'!$A:$A,'Raw -orders'!$B:$E)</f>
        <v>940</v>
      </c>
      <c r="O2153">
        <v>42284</v>
      </c>
      <c r="P2153" s="1">
        <v>44327</v>
      </c>
      <c r="Q2153" s="1">
        <v>44348</v>
      </c>
      <c r="R2153" t="str" cm="1">
        <f t="array" ref="R2153:Y2153">_xlfn.XLOOKUP($N2153,'Raw - customers'!$A:$A,'Raw - customers'!$B:$I)</f>
        <v>Jamesy Rennles</v>
      </c>
      <c r="S2153" t="str">
        <v>Genderqueer</v>
      </c>
      <c r="T2153">
        <v>46</v>
      </c>
      <c r="U2153" t="str">
        <v>835 Mayer ParkwaySuite 374</v>
      </c>
      <c r="V2153">
        <v>9769</v>
      </c>
      <c r="W2153" t="str">
        <v>Harberview</v>
      </c>
      <c r="X2153" t="str">
        <v>Tasmania</v>
      </c>
      <c r="Y2153" t="str">
        <v>Australia</v>
      </c>
      <c r="Z2153">
        <v>5</v>
      </c>
      <c r="AA2153" s="3" t="str">
        <f t="shared" si="67"/>
        <v>20 to 30</v>
      </c>
      <c r="AP2153" s="6">
        <v>940</v>
      </c>
      <c r="AQ2153" s="6" t="s">
        <v>1414</v>
      </c>
    </row>
    <row r="2154" spans="1:43" x14ac:dyDescent="0.25">
      <c r="A2154">
        <v>2152</v>
      </c>
      <c r="B2154">
        <v>434</v>
      </c>
      <c r="C2154">
        <v>190</v>
      </c>
      <c r="D2154">
        <v>98</v>
      </c>
      <c r="E2154">
        <v>1</v>
      </c>
      <c r="F2154">
        <v>98</v>
      </c>
      <c r="G2154" t="str">
        <f>VLOOKUP($C2154,'Raw-products'!$A$2:$H$1261,MATCH(G$1,'Raw-products'!$A$1:$H$1,0))</f>
        <v>Shirt</v>
      </c>
      <c r="H2154" t="str">
        <f>VLOOKUP($C2154,'Raw-products'!$A$2:$H$1261,MATCH(H$1,'Raw-products'!$A$1:$H$1,0))</f>
        <v>Camp Collared</v>
      </c>
      <c r="I2154" t="str">
        <f>VLOOKUP($C2154,'Raw-products'!$A$2:$H$1261,MATCH(I$1,'Raw-products'!$A$1:$H$1,0))</f>
        <v>XS</v>
      </c>
      <c r="J2154" t="str">
        <f>VLOOKUP($C2154,'Raw-products'!$A$2:$H$1261,MATCH(J$1,'Raw-products'!$A$1:$H$1,0))</f>
        <v>green</v>
      </c>
      <c r="K2154">
        <f>VLOOKUP($C2154,'Raw-products'!$A$2:$H$1261,MATCH(K$1,'Raw-products'!$A$1:$H$1,0))</f>
        <v>112</v>
      </c>
      <c r="L2154">
        <f>VLOOKUP($C2154,'Raw-products'!$A$2:$H$1261,MATCH(L$1,'Raw-products'!$A$1:$H$1,0))</f>
        <v>66</v>
      </c>
      <c r="M2154" s="5">
        <f t="shared" si="66"/>
        <v>7392</v>
      </c>
      <c r="N2154" cm="1">
        <f t="array" ref="N2154:Q2154">_xlfn.XLOOKUP($B2154,'Raw -orders'!$A:$A,'Raw -orders'!$B:$E)</f>
        <v>940</v>
      </c>
      <c r="O2154">
        <v>42284</v>
      </c>
      <c r="P2154" s="1">
        <v>44327</v>
      </c>
      <c r="Q2154" s="1">
        <v>44348</v>
      </c>
      <c r="R2154" t="str" cm="1">
        <f t="array" ref="R2154:Y2154">_xlfn.XLOOKUP($N2154,'Raw - customers'!$A:$A,'Raw - customers'!$B:$I)</f>
        <v>Jamesy Rennles</v>
      </c>
      <c r="S2154" t="str">
        <v>Genderqueer</v>
      </c>
      <c r="T2154">
        <v>46</v>
      </c>
      <c r="U2154" t="str">
        <v>835 Mayer ParkwaySuite 374</v>
      </c>
      <c r="V2154">
        <v>9769</v>
      </c>
      <c r="W2154" t="str">
        <v>Harberview</v>
      </c>
      <c r="X2154" t="str">
        <v>Tasmania</v>
      </c>
      <c r="Y2154" t="str">
        <v>Australia</v>
      </c>
      <c r="Z2154">
        <v>5</v>
      </c>
      <c r="AA2154" s="3" t="str">
        <f t="shared" si="67"/>
        <v>20 to 30</v>
      </c>
      <c r="AP2154" s="6">
        <v>940</v>
      </c>
      <c r="AQ2154" s="6" t="s">
        <v>1414</v>
      </c>
    </row>
    <row r="2155" spans="1:43" x14ac:dyDescent="0.25">
      <c r="A2155">
        <v>2153</v>
      </c>
      <c r="B2155">
        <v>434</v>
      </c>
      <c r="C2155">
        <v>465</v>
      </c>
      <c r="D2155">
        <v>118</v>
      </c>
      <c r="E2155">
        <v>2</v>
      </c>
      <c r="F2155">
        <v>236</v>
      </c>
      <c r="G2155" t="str">
        <f>VLOOKUP($C2155,'Raw-products'!$A$2:$H$1261,MATCH(G$1,'Raw-products'!$A$1:$H$1,0))</f>
        <v>Jacket</v>
      </c>
      <c r="H2155" t="str">
        <f>VLOOKUP($C2155,'Raw-products'!$A$2:$H$1261,MATCH(H$1,'Raw-products'!$A$1:$H$1,0))</f>
        <v>Puffer</v>
      </c>
      <c r="I2155" t="str">
        <f>VLOOKUP($C2155,'Raw-products'!$A$2:$H$1261,MATCH(I$1,'Raw-products'!$A$1:$H$1,0))</f>
        <v>XS</v>
      </c>
      <c r="J2155" t="str">
        <f>VLOOKUP($C2155,'Raw-products'!$A$2:$H$1261,MATCH(J$1,'Raw-products'!$A$1:$H$1,0))</f>
        <v>yellow</v>
      </c>
      <c r="K2155">
        <f>VLOOKUP($C2155,'Raw-products'!$A$2:$H$1261,MATCH(K$1,'Raw-products'!$A$1:$H$1,0))</f>
        <v>110</v>
      </c>
      <c r="L2155">
        <f>VLOOKUP($C2155,'Raw-products'!$A$2:$H$1261,MATCH(L$1,'Raw-products'!$A$1:$H$1,0))</f>
        <v>55</v>
      </c>
      <c r="M2155" s="5">
        <f t="shared" si="66"/>
        <v>6050</v>
      </c>
      <c r="N2155" cm="1">
        <f t="array" ref="N2155:Q2155">_xlfn.XLOOKUP($B2155,'Raw -orders'!$A:$A,'Raw -orders'!$B:$E)</f>
        <v>940</v>
      </c>
      <c r="O2155">
        <v>42284</v>
      </c>
      <c r="P2155" s="1">
        <v>44327</v>
      </c>
      <c r="Q2155" s="1">
        <v>44348</v>
      </c>
      <c r="R2155" t="str" cm="1">
        <f t="array" ref="R2155:Y2155">_xlfn.XLOOKUP($N2155,'Raw - customers'!$A:$A,'Raw - customers'!$B:$I)</f>
        <v>Jamesy Rennles</v>
      </c>
      <c r="S2155" t="str">
        <v>Genderqueer</v>
      </c>
      <c r="T2155">
        <v>46</v>
      </c>
      <c r="U2155" t="str">
        <v>835 Mayer ParkwaySuite 374</v>
      </c>
      <c r="V2155">
        <v>9769</v>
      </c>
      <c r="W2155" t="str">
        <v>Harberview</v>
      </c>
      <c r="X2155" t="str">
        <v>Tasmania</v>
      </c>
      <c r="Y2155" t="str">
        <v>Australia</v>
      </c>
      <c r="Z2155">
        <v>5</v>
      </c>
      <c r="AA2155" s="3" t="str">
        <f t="shared" si="67"/>
        <v>20 to 30</v>
      </c>
      <c r="AP2155" s="6">
        <v>940</v>
      </c>
      <c r="AQ2155" s="6" t="s">
        <v>1414</v>
      </c>
    </row>
    <row r="2156" spans="1:43" x14ac:dyDescent="0.25">
      <c r="A2156">
        <v>2154</v>
      </c>
      <c r="B2156">
        <v>434</v>
      </c>
      <c r="C2156">
        <v>128</v>
      </c>
      <c r="D2156">
        <v>92</v>
      </c>
      <c r="E2156">
        <v>2</v>
      </c>
      <c r="F2156">
        <v>184</v>
      </c>
      <c r="G2156" t="str">
        <f>VLOOKUP($C2156,'Raw-products'!$A$2:$H$1261,MATCH(G$1,'Raw-products'!$A$1:$H$1,0))</f>
        <v>Shirt</v>
      </c>
      <c r="H2156" t="str">
        <f>VLOOKUP($C2156,'Raw-products'!$A$2:$H$1261,MATCH(H$1,'Raw-products'!$A$1:$H$1,0))</f>
        <v>Denim</v>
      </c>
      <c r="I2156" t="str">
        <f>VLOOKUP($C2156,'Raw-products'!$A$2:$H$1261,MATCH(I$1,'Raw-products'!$A$1:$H$1,0))</f>
        <v>L</v>
      </c>
      <c r="J2156" t="str">
        <f>VLOOKUP($C2156,'Raw-products'!$A$2:$H$1261,MATCH(J$1,'Raw-products'!$A$1:$H$1,0))</f>
        <v>blue</v>
      </c>
      <c r="K2156">
        <f>VLOOKUP($C2156,'Raw-products'!$A$2:$H$1261,MATCH(K$1,'Raw-products'!$A$1:$H$1,0))</f>
        <v>115</v>
      </c>
      <c r="L2156">
        <f>VLOOKUP($C2156,'Raw-products'!$A$2:$H$1261,MATCH(L$1,'Raw-products'!$A$1:$H$1,0))</f>
        <v>45</v>
      </c>
      <c r="M2156" s="5">
        <f t="shared" si="66"/>
        <v>5175</v>
      </c>
      <c r="N2156" cm="1">
        <f t="array" ref="N2156:Q2156">_xlfn.XLOOKUP($B2156,'Raw -orders'!$A:$A,'Raw -orders'!$B:$E)</f>
        <v>940</v>
      </c>
      <c r="O2156">
        <v>42284</v>
      </c>
      <c r="P2156" s="1">
        <v>44327</v>
      </c>
      <c r="Q2156" s="1">
        <v>44348</v>
      </c>
      <c r="R2156" t="str" cm="1">
        <f t="array" ref="R2156:Y2156">_xlfn.XLOOKUP($N2156,'Raw - customers'!$A:$A,'Raw - customers'!$B:$I)</f>
        <v>Jamesy Rennles</v>
      </c>
      <c r="S2156" t="str">
        <v>Genderqueer</v>
      </c>
      <c r="T2156">
        <v>46</v>
      </c>
      <c r="U2156" t="str">
        <v>835 Mayer ParkwaySuite 374</v>
      </c>
      <c r="V2156">
        <v>9769</v>
      </c>
      <c r="W2156" t="str">
        <v>Harberview</v>
      </c>
      <c r="X2156" t="str">
        <v>Tasmania</v>
      </c>
      <c r="Y2156" t="str">
        <v>Australia</v>
      </c>
      <c r="Z2156">
        <v>5</v>
      </c>
      <c r="AA2156" s="3" t="str">
        <f t="shared" si="67"/>
        <v>20 to 30</v>
      </c>
      <c r="AP2156" s="6">
        <v>940</v>
      </c>
      <c r="AQ2156" s="6" t="s">
        <v>1414</v>
      </c>
    </row>
    <row r="2157" spans="1:43" x14ac:dyDescent="0.25">
      <c r="A2157">
        <v>2155</v>
      </c>
      <c r="B2157">
        <v>434</v>
      </c>
      <c r="C2157">
        <v>278</v>
      </c>
      <c r="D2157">
        <v>95</v>
      </c>
      <c r="E2157">
        <v>1</v>
      </c>
      <c r="F2157">
        <v>95</v>
      </c>
      <c r="G2157" t="str">
        <f>VLOOKUP($C2157,'Raw-products'!$A$2:$H$1261,MATCH(G$1,'Raw-products'!$A$1:$H$1,0))</f>
        <v>Shirt</v>
      </c>
      <c r="H2157" t="str">
        <f>VLOOKUP($C2157,'Raw-products'!$A$2:$H$1261,MATCH(H$1,'Raw-products'!$A$1:$H$1,0))</f>
        <v>Polo</v>
      </c>
      <c r="I2157" t="str">
        <f>VLOOKUP($C2157,'Raw-products'!$A$2:$H$1261,MATCH(I$1,'Raw-products'!$A$1:$H$1,0))</f>
        <v>L</v>
      </c>
      <c r="J2157" t="str">
        <f>VLOOKUP($C2157,'Raw-products'!$A$2:$H$1261,MATCH(J$1,'Raw-products'!$A$1:$H$1,0))</f>
        <v>violet</v>
      </c>
      <c r="K2157">
        <f>VLOOKUP($C2157,'Raw-products'!$A$2:$H$1261,MATCH(K$1,'Raw-products'!$A$1:$H$1,0))</f>
        <v>117</v>
      </c>
      <c r="L2157">
        <f>VLOOKUP($C2157,'Raw-products'!$A$2:$H$1261,MATCH(L$1,'Raw-products'!$A$1:$H$1,0))</f>
        <v>76</v>
      </c>
      <c r="M2157" s="5">
        <f t="shared" si="66"/>
        <v>8892</v>
      </c>
      <c r="N2157" cm="1">
        <f t="array" ref="N2157:Q2157">_xlfn.XLOOKUP($B2157,'Raw -orders'!$A:$A,'Raw -orders'!$B:$E)</f>
        <v>940</v>
      </c>
      <c r="O2157">
        <v>42284</v>
      </c>
      <c r="P2157" s="1">
        <v>44327</v>
      </c>
      <c r="Q2157" s="1">
        <v>44348</v>
      </c>
      <c r="R2157" t="str" cm="1">
        <f t="array" ref="R2157:Y2157">_xlfn.XLOOKUP($N2157,'Raw - customers'!$A:$A,'Raw - customers'!$B:$I)</f>
        <v>Jamesy Rennles</v>
      </c>
      <c r="S2157" t="str">
        <v>Genderqueer</v>
      </c>
      <c r="T2157">
        <v>46</v>
      </c>
      <c r="U2157" t="str">
        <v>835 Mayer ParkwaySuite 374</v>
      </c>
      <c r="V2157">
        <v>9769</v>
      </c>
      <c r="W2157" t="str">
        <v>Harberview</v>
      </c>
      <c r="X2157" t="str">
        <v>Tasmania</v>
      </c>
      <c r="Y2157" t="str">
        <v>Australia</v>
      </c>
      <c r="Z2157">
        <v>5</v>
      </c>
      <c r="AA2157" s="3" t="str">
        <f t="shared" si="67"/>
        <v>20 to 30</v>
      </c>
      <c r="AP2157" s="6">
        <v>940</v>
      </c>
      <c r="AQ2157" s="6" t="s">
        <v>1414</v>
      </c>
    </row>
    <row r="2158" spans="1:43" x14ac:dyDescent="0.25">
      <c r="A2158">
        <v>2156</v>
      </c>
      <c r="B2158">
        <v>434</v>
      </c>
      <c r="C2158">
        <v>310</v>
      </c>
      <c r="D2158">
        <v>105</v>
      </c>
      <c r="E2158">
        <v>3</v>
      </c>
      <c r="F2158">
        <v>315</v>
      </c>
      <c r="G2158" t="str">
        <f>VLOOKUP($C2158,'Raw-products'!$A$2:$H$1261,MATCH(G$1,'Raw-products'!$A$1:$H$1,0))</f>
        <v>Shirt</v>
      </c>
      <c r="H2158" t="str">
        <f>VLOOKUP($C2158,'Raw-products'!$A$2:$H$1261,MATCH(H$1,'Raw-products'!$A$1:$H$1,0))</f>
        <v>Cuban Collar</v>
      </c>
      <c r="I2158" t="str">
        <f>VLOOKUP($C2158,'Raw-products'!$A$2:$H$1261,MATCH(I$1,'Raw-products'!$A$1:$H$1,0))</f>
        <v>XS</v>
      </c>
      <c r="J2158" t="str">
        <f>VLOOKUP($C2158,'Raw-products'!$A$2:$H$1261,MATCH(J$1,'Raw-products'!$A$1:$H$1,0))</f>
        <v>violet</v>
      </c>
      <c r="K2158">
        <f>VLOOKUP($C2158,'Raw-products'!$A$2:$H$1261,MATCH(K$1,'Raw-products'!$A$1:$H$1,0))</f>
        <v>93</v>
      </c>
      <c r="L2158">
        <f>VLOOKUP($C2158,'Raw-products'!$A$2:$H$1261,MATCH(L$1,'Raw-products'!$A$1:$H$1,0))</f>
        <v>49</v>
      </c>
      <c r="M2158" s="5">
        <f t="shared" si="66"/>
        <v>4557</v>
      </c>
      <c r="N2158" cm="1">
        <f t="array" ref="N2158:Q2158">_xlfn.XLOOKUP($B2158,'Raw -orders'!$A:$A,'Raw -orders'!$B:$E)</f>
        <v>940</v>
      </c>
      <c r="O2158">
        <v>42284</v>
      </c>
      <c r="P2158" s="1">
        <v>44327</v>
      </c>
      <c r="Q2158" s="1">
        <v>44348</v>
      </c>
      <c r="R2158" t="str" cm="1">
        <f t="array" ref="R2158:Y2158">_xlfn.XLOOKUP($N2158,'Raw - customers'!$A:$A,'Raw - customers'!$B:$I)</f>
        <v>Jamesy Rennles</v>
      </c>
      <c r="S2158" t="str">
        <v>Genderqueer</v>
      </c>
      <c r="T2158">
        <v>46</v>
      </c>
      <c r="U2158" t="str">
        <v>835 Mayer ParkwaySuite 374</v>
      </c>
      <c r="V2158">
        <v>9769</v>
      </c>
      <c r="W2158" t="str">
        <v>Harberview</v>
      </c>
      <c r="X2158" t="str">
        <v>Tasmania</v>
      </c>
      <c r="Y2158" t="str">
        <v>Australia</v>
      </c>
      <c r="Z2158">
        <v>5</v>
      </c>
      <c r="AA2158" s="3" t="str">
        <f t="shared" si="67"/>
        <v>20 to 30</v>
      </c>
      <c r="AP2158" s="6">
        <v>940</v>
      </c>
      <c r="AQ2158" s="6" t="s">
        <v>1414</v>
      </c>
    </row>
    <row r="2159" spans="1:43" x14ac:dyDescent="0.25">
      <c r="A2159">
        <v>2157</v>
      </c>
      <c r="B2159">
        <v>434</v>
      </c>
      <c r="C2159">
        <v>172</v>
      </c>
      <c r="D2159">
        <v>91</v>
      </c>
      <c r="E2159">
        <v>3</v>
      </c>
      <c r="F2159">
        <v>273</v>
      </c>
      <c r="G2159" t="str">
        <f>VLOOKUP($C2159,'Raw-products'!$A$2:$H$1261,MATCH(G$1,'Raw-products'!$A$1:$H$1,0))</f>
        <v>Shirt</v>
      </c>
      <c r="H2159" t="str">
        <f>VLOOKUP($C2159,'Raw-products'!$A$2:$H$1261,MATCH(H$1,'Raw-products'!$A$1:$H$1,0))</f>
        <v>Linen</v>
      </c>
      <c r="I2159" t="str">
        <f>VLOOKUP($C2159,'Raw-products'!$A$2:$H$1261,MATCH(I$1,'Raw-products'!$A$1:$H$1,0))</f>
        <v>M</v>
      </c>
      <c r="J2159" t="str">
        <f>VLOOKUP($C2159,'Raw-products'!$A$2:$H$1261,MATCH(J$1,'Raw-products'!$A$1:$H$1,0))</f>
        <v>violet</v>
      </c>
      <c r="K2159">
        <f>VLOOKUP($C2159,'Raw-products'!$A$2:$H$1261,MATCH(K$1,'Raw-products'!$A$1:$H$1,0))</f>
        <v>116</v>
      </c>
      <c r="L2159">
        <f>VLOOKUP($C2159,'Raw-products'!$A$2:$H$1261,MATCH(L$1,'Raw-products'!$A$1:$H$1,0))</f>
        <v>44</v>
      </c>
      <c r="M2159" s="5">
        <f t="shared" si="66"/>
        <v>5104</v>
      </c>
      <c r="N2159" cm="1">
        <f t="array" ref="N2159:Q2159">_xlfn.XLOOKUP($B2159,'Raw -orders'!$A:$A,'Raw -orders'!$B:$E)</f>
        <v>940</v>
      </c>
      <c r="O2159">
        <v>42284</v>
      </c>
      <c r="P2159" s="1">
        <v>44327</v>
      </c>
      <c r="Q2159" s="1">
        <v>44348</v>
      </c>
      <c r="R2159" t="str" cm="1">
        <f t="array" ref="R2159:Y2159">_xlfn.XLOOKUP($N2159,'Raw - customers'!$A:$A,'Raw - customers'!$B:$I)</f>
        <v>Jamesy Rennles</v>
      </c>
      <c r="S2159" t="str">
        <v>Genderqueer</v>
      </c>
      <c r="T2159">
        <v>46</v>
      </c>
      <c r="U2159" t="str">
        <v>835 Mayer ParkwaySuite 374</v>
      </c>
      <c r="V2159">
        <v>9769</v>
      </c>
      <c r="W2159" t="str">
        <v>Harberview</v>
      </c>
      <c r="X2159" t="str">
        <v>Tasmania</v>
      </c>
      <c r="Y2159" t="str">
        <v>Australia</v>
      </c>
      <c r="Z2159">
        <v>5</v>
      </c>
      <c r="AA2159" s="3" t="str">
        <f t="shared" si="67"/>
        <v>20 to 30</v>
      </c>
      <c r="AP2159" s="6">
        <v>940</v>
      </c>
      <c r="AQ2159" s="6" t="s">
        <v>1414</v>
      </c>
    </row>
    <row r="2160" spans="1:43" x14ac:dyDescent="0.25">
      <c r="A2160">
        <v>2158</v>
      </c>
      <c r="B2160">
        <v>434</v>
      </c>
      <c r="C2160">
        <v>803</v>
      </c>
      <c r="D2160">
        <v>91</v>
      </c>
      <c r="E2160">
        <v>3</v>
      </c>
      <c r="F2160">
        <v>273</v>
      </c>
      <c r="G2160" t="str">
        <f>VLOOKUP($C2160,'Raw-products'!$A$2:$H$1261,MATCH(G$1,'Raw-products'!$A$1:$H$1,0))</f>
        <v>Jacket</v>
      </c>
      <c r="H2160" t="str">
        <f>VLOOKUP($C2160,'Raw-products'!$A$2:$H$1261,MATCH(H$1,'Raw-products'!$A$1:$H$1,0))</f>
        <v>Pullover</v>
      </c>
      <c r="I2160" t="str">
        <f>VLOOKUP($C2160,'Raw-products'!$A$2:$H$1261,MATCH(I$1,'Raw-products'!$A$1:$H$1,0))</f>
        <v>L</v>
      </c>
      <c r="J2160" t="str">
        <f>VLOOKUP($C2160,'Raw-products'!$A$2:$H$1261,MATCH(J$1,'Raw-products'!$A$1:$H$1,0))</f>
        <v>violet</v>
      </c>
      <c r="K2160">
        <f>VLOOKUP($C2160,'Raw-products'!$A$2:$H$1261,MATCH(K$1,'Raw-products'!$A$1:$H$1,0))</f>
        <v>114</v>
      </c>
      <c r="L2160">
        <f>VLOOKUP($C2160,'Raw-products'!$A$2:$H$1261,MATCH(L$1,'Raw-products'!$A$1:$H$1,0))</f>
        <v>78</v>
      </c>
      <c r="M2160" s="5">
        <f t="shared" si="66"/>
        <v>8892</v>
      </c>
      <c r="N2160" cm="1">
        <f t="array" ref="N2160:Q2160">_xlfn.XLOOKUP($B2160,'Raw -orders'!$A:$A,'Raw -orders'!$B:$E)</f>
        <v>940</v>
      </c>
      <c r="O2160">
        <v>42284</v>
      </c>
      <c r="P2160" s="1">
        <v>44327</v>
      </c>
      <c r="Q2160" s="1">
        <v>44348</v>
      </c>
      <c r="R2160" t="str" cm="1">
        <f t="array" ref="R2160:Y2160">_xlfn.XLOOKUP($N2160,'Raw - customers'!$A:$A,'Raw - customers'!$B:$I)</f>
        <v>Jamesy Rennles</v>
      </c>
      <c r="S2160" t="str">
        <v>Genderqueer</v>
      </c>
      <c r="T2160">
        <v>46</v>
      </c>
      <c r="U2160" t="str">
        <v>835 Mayer ParkwaySuite 374</v>
      </c>
      <c r="V2160">
        <v>9769</v>
      </c>
      <c r="W2160" t="str">
        <v>Harberview</v>
      </c>
      <c r="X2160" t="str">
        <v>Tasmania</v>
      </c>
      <c r="Y2160" t="str">
        <v>Australia</v>
      </c>
      <c r="Z2160">
        <v>5</v>
      </c>
      <c r="AA2160" s="3" t="str">
        <f t="shared" si="67"/>
        <v>20 to 30</v>
      </c>
      <c r="AP2160" s="6">
        <v>940</v>
      </c>
      <c r="AQ2160" s="6" t="s">
        <v>1414</v>
      </c>
    </row>
    <row r="2161" spans="1:43" x14ac:dyDescent="0.25">
      <c r="A2161">
        <v>2159</v>
      </c>
      <c r="B2161">
        <v>435</v>
      </c>
      <c r="C2161">
        <v>678</v>
      </c>
      <c r="D2161">
        <v>113</v>
      </c>
      <c r="E2161">
        <v>3</v>
      </c>
      <c r="F2161">
        <v>339</v>
      </c>
      <c r="G2161" t="str">
        <f>VLOOKUP($C2161,'Raw-products'!$A$2:$H$1261,MATCH(G$1,'Raw-products'!$A$1:$H$1,0))</f>
        <v>Jacket</v>
      </c>
      <c r="H2161" t="str">
        <f>VLOOKUP($C2161,'Raw-products'!$A$2:$H$1261,MATCH(H$1,'Raw-products'!$A$1:$H$1,0))</f>
        <v>Parka</v>
      </c>
      <c r="I2161" t="str">
        <f>VLOOKUP($C2161,'Raw-products'!$A$2:$H$1261,MATCH(I$1,'Raw-products'!$A$1:$H$1,0))</f>
        <v>L</v>
      </c>
      <c r="J2161" t="str">
        <f>VLOOKUP($C2161,'Raw-products'!$A$2:$H$1261,MATCH(J$1,'Raw-products'!$A$1:$H$1,0))</f>
        <v>yellow</v>
      </c>
      <c r="K2161">
        <f>VLOOKUP($C2161,'Raw-products'!$A$2:$H$1261,MATCH(K$1,'Raw-products'!$A$1:$H$1,0))</f>
        <v>119</v>
      </c>
      <c r="L2161">
        <f>VLOOKUP($C2161,'Raw-products'!$A$2:$H$1261,MATCH(L$1,'Raw-products'!$A$1:$H$1,0))</f>
        <v>72</v>
      </c>
      <c r="M2161" s="5">
        <f t="shared" si="66"/>
        <v>8568</v>
      </c>
      <c r="N2161" cm="1">
        <f t="array" ref="N2161:Q2161">_xlfn.XLOOKUP($B2161,'Raw -orders'!$A:$A,'Raw -orders'!$B:$E)</f>
        <v>886</v>
      </c>
      <c r="O2161">
        <v>56764</v>
      </c>
      <c r="P2161" s="1">
        <v>44244</v>
      </c>
      <c r="Q2161" s="1">
        <v>44249</v>
      </c>
      <c r="R2161" t="str" cm="1">
        <f t="array" ref="R2161:Y2161">_xlfn.XLOOKUP($N2161,'Raw - customers'!$A:$A,'Raw - customers'!$B:$I)</f>
        <v>Emylee Buscher</v>
      </c>
      <c r="S2161" t="str">
        <v>Non-binary</v>
      </c>
      <c r="T2161">
        <v>69</v>
      </c>
      <c r="U2161" t="str">
        <v>133 Doyle PassSuite 027</v>
      </c>
      <c r="V2161">
        <v>6189</v>
      </c>
      <c r="W2161" t="str">
        <v>Thompsonport</v>
      </c>
      <c r="X2161" t="str">
        <v>Northern Territory</v>
      </c>
      <c r="Y2161" t="str">
        <v>Australia</v>
      </c>
      <c r="Z2161">
        <v>2</v>
      </c>
      <c r="AA2161" s="3" t="str">
        <f t="shared" si="67"/>
        <v>0 to 10</v>
      </c>
      <c r="AP2161" s="6">
        <v>886</v>
      </c>
      <c r="AQ2161" s="6" t="s">
        <v>1339</v>
      </c>
    </row>
    <row r="2162" spans="1:43" x14ac:dyDescent="0.25">
      <c r="A2162">
        <v>2160</v>
      </c>
      <c r="B2162">
        <v>435</v>
      </c>
      <c r="C2162">
        <v>269</v>
      </c>
      <c r="D2162">
        <v>95</v>
      </c>
      <c r="E2162">
        <v>3</v>
      </c>
      <c r="F2162">
        <v>285</v>
      </c>
      <c r="G2162" t="str">
        <f>VLOOKUP($C2162,'Raw-products'!$A$2:$H$1261,MATCH(G$1,'Raw-products'!$A$1:$H$1,0))</f>
        <v>Shirt</v>
      </c>
      <c r="H2162" t="str">
        <f>VLOOKUP($C2162,'Raw-products'!$A$2:$H$1261,MATCH(H$1,'Raw-products'!$A$1:$H$1,0))</f>
        <v>Polo</v>
      </c>
      <c r="I2162" t="str">
        <f>VLOOKUP($C2162,'Raw-products'!$A$2:$H$1261,MATCH(I$1,'Raw-products'!$A$1:$H$1,0))</f>
        <v>XL</v>
      </c>
      <c r="J2162" t="str">
        <f>VLOOKUP($C2162,'Raw-products'!$A$2:$H$1261,MATCH(J$1,'Raw-products'!$A$1:$H$1,0))</f>
        <v>blue</v>
      </c>
      <c r="K2162">
        <f>VLOOKUP($C2162,'Raw-products'!$A$2:$H$1261,MATCH(K$1,'Raw-products'!$A$1:$H$1,0))</f>
        <v>117</v>
      </c>
      <c r="L2162">
        <f>VLOOKUP($C2162,'Raw-products'!$A$2:$H$1261,MATCH(L$1,'Raw-products'!$A$1:$H$1,0))</f>
        <v>70</v>
      </c>
      <c r="M2162" s="5">
        <f t="shared" si="66"/>
        <v>8190</v>
      </c>
      <c r="N2162" cm="1">
        <f t="array" ref="N2162:Q2162">_xlfn.XLOOKUP($B2162,'Raw -orders'!$A:$A,'Raw -orders'!$B:$E)</f>
        <v>886</v>
      </c>
      <c r="O2162">
        <v>56764</v>
      </c>
      <c r="P2162" s="1">
        <v>44244</v>
      </c>
      <c r="Q2162" s="1">
        <v>44249</v>
      </c>
      <c r="R2162" t="str" cm="1">
        <f t="array" ref="R2162:Y2162">_xlfn.XLOOKUP($N2162,'Raw - customers'!$A:$A,'Raw - customers'!$B:$I)</f>
        <v>Emylee Buscher</v>
      </c>
      <c r="S2162" t="str">
        <v>Non-binary</v>
      </c>
      <c r="T2162">
        <v>69</v>
      </c>
      <c r="U2162" t="str">
        <v>133 Doyle PassSuite 027</v>
      </c>
      <c r="V2162">
        <v>6189</v>
      </c>
      <c r="W2162" t="str">
        <v>Thompsonport</v>
      </c>
      <c r="X2162" t="str">
        <v>Northern Territory</v>
      </c>
      <c r="Y2162" t="str">
        <v>Australia</v>
      </c>
      <c r="Z2162">
        <v>2</v>
      </c>
      <c r="AA2162" s="3" t="str">
        <f t="shared" si="67"/>
        <v>0 to 10</v>
      </c>
      <c r="AP2162" s="6">
        <v>886</v>
      </c>
      <c r="AQ2162" s="6" t="s">
        <v>1339</v>
      </c>
    </row>
    <row r="2163" spans="1:43" x14ac:dyDescent="0.25">
      <c r="A2163">
        <v>2161</v>
      </c>
      <c r="B2163">
        <v>435</v>
      </c>
      <c r="C2163">
        <v>889</v>
      </c>
      <c r="D2163">
        <v>94</v>
      </c>
      <c r="E2163">
        <v>2</v>
      </c>
      <c r="F2163">
        <v>188</v>
      </c>
      <c r="G2163" t="str">
        <f>VLOOKUP($C2163,'Raw-products'!$A$2:$H$1261,MATCH(G$1,'Raw-products'!$A$1:$H$1,0))</f>
        <v>Trousers</v>
      </c>
      <c r="H2163" t="str">
        <f>VLOOKUP($C2163,'Raw-products'!$A$2:$H$1261,MATCH(H$1,'Raw-products'!$A$1:$H$1,0))</f>
        <v>Cords</v>
      </c>
      <c r="I2163" t="str">
        <f>VLOOKUP($C2163,'Raw-products'!$A$2:$H$1261,MATCH(I$1,'Raw-products'!$A$1:$H$1,0))</f>
        <v>XL</v>
      </c>
      <c r="J2163" t="str">
        <f>VLOOKUP($C2163,'Raw-products'!$A$2:$H$1261,MATCH(J$1,'Raw-products'!$A$1:$H$1,0))</f>
        <v>yellow</v>
      </c>
      <c r="K2163">
        <f>VLOOKUP($C2163,'Raw-products'!$A$2:$H$1261,MATCH(K$1,'Raw-products'!$A$1:$H$1,0))</f>
        <v>113</v>
      </c>
      <c r="L2163">
        <f>VLOOKUP($C2163,'Raw-products'!$A$2:$H$1261,MATCH(L$1,'Raw-products'!$A$1:$H$1,0))</f>
        <v>65</v>
      </c>
      <c r="M2163" s="5">
        <f t="shared" si="66"/>
        <v>7345</v>
      </c>
      <c r="N2163" cm="1">
        <f t="array" ref="N2163:Q2163">_xlfn.XLOOKUP($B2163,'Raw -orders'!$A:$A,'Raw -orders'!$B:$E)</f>
        <v>886</v>
      </c>
      <c r="O2163">
        <v>56764</v>
      </c>
      <c r="P2163" s="1">
        <v>44244</v>
      </c>
      <c r="Q2163" s="1">
        <v>44249</v>
      </c>
      <c r="R2163" t="str" cm="1">
        <f t="array" ref="R2163:Y2163">_xlfn.XLOOKUP($N2163,'Raw - customers'!$A:$A,'Raw - customers'!$B:$I)</f>
        <v>Emylee Buscher</v>
      </c>
      <c r="S2163" t="str">
        <v>Non-binary</v>
      </c>
      <c r="T2163">
        <v>69</v>
      </c>
      <c r="U2163" t="str">
        <v>133 Doyle PassSuite 027</v>
      </c>
      <c r="V2163">
        <v>6189</v>
      </c>
      <c r="W2163" t="str">
        <v>Thompsonport</v>
      </c>
      <c r="X2163" t="str">
        <v>Northern Territory</v>
      </c>
      <c r="Y2163" t="str">
        <v>Australia</v>
      </c>
      <c r="Z2163">
        <v>2</v>
      </c>
      <c r="AA2163" s="3" t="str">
        <f t="shared" si="67"/>
        <v>0 to 10</v>
      </c>
      <c r="AP2163" s="6">
        <v>886</v>
      </c>
      <c r="AQ2163" s="6" t="s">
        <v>1339</v>
      </c>
    </row>
    <row r="2164" spans="1:43" x14ac:dyDescent="0.25">
      <c r="A2164">
        <v>2162</v>
      </c>
      <c r="B2164">
        <v>435</v>
      </c>
      <c r="C2164">
        <v>77</v>
      </c>
      <c r="D2164">
        <v>118</v>
      </c>
      <c r="E2164">
        <v>2</v>
      </c>
      <c r="F2164">
        <v>236</v>
      </c>
      <c r="G2164" t="str">
        <f>VLOOKUP($C2164,'Raw-products'!$A$2:$H$1261,MATCH(G$1,'Raw-products'!$A$1:$H$1,0))</f>
        <v>Shirt</v>
      </c>
      <c r="H2164" t="str">
        <f>VLOOKUP($C2164,'Raw-products'!$A$2:$H$1261,MATCH(H$1,'Raw-products'!$A$1:$H$1,0))</f>
        <v>Flannel</v>
      </c>
      <c r="I2164" t="str">
        <f>VLOOKUP($C2164,'Raw-products'!$A$2:$H$1261,MATCH(I$1,'Raw-products'!$A$1:$H$1,0))</f>
        <v>M</v>
      </c>
      <c r="J2164" t="str">
        <f>VLOOKUP($C2164,'Raw-products'!$A$2:$H$1261,MATCH(J$1,'Raw-products'!$A$1:$H$1,0))</f>
        <v>orange</v>
      </c>
      <c r="K2164">
        <f>VLOOKUP($C2164,'Raw-products'!$A$2:$H$1261,MATCH(K$1,'Raw-products'!$A$1:$H$1,0))</f>
        <v>96</v>
      </c>
      <c r="L2164">
        <f>VLOOKUP($C2164,'Raw-products'!$A$2:$H$1261,MATCH(L$1,'Raw-products'!$A$1:$H$1,0))</f>
        <v>68</v>
      </c>
      <c r="M2164" s="5">
        <f t="shared" si="66"/>
        <v>6528</v>
      </c>
      <c r="N2164" cm="1">
        <f t="array" ref="N2164:Q2164">_xlfn.XLOOKUP($B2164,'Raw -orders'!$A:$A,'Raw -orders'!$B:$E)</f>
        <v>886</v>
      </c>
      <c r="O2164">
        <v>56764</v>
      </c>
      <c r="P2164" s="1">
        <v>44244</v>
      </c>
      <c r="Q2164" s="1">
        <v>44249</v>
      </c>
      <c r="R2164" t="str" cm="1">
        <f t="array" ref="R2164:Y2164">_xlfn.XLOOKUP($N2164,'Raw - customers'!$A:$A,'Raw - customers'!$B:$I)</f>
        <v>Emylee Buscher</v>
      </c>
      <c r="S2164" t="str">
        <v>Non-binary</v>
      </c>
      <c r="T2164">
        <v>69</v>
      </c>
      <c r="U2164" t="str">
        <v>133 Doyle PassSuite 027</v>
      </c>
      <c r="V2164">
        <v>6189</v>
      </c>
      <c r="W2164" t="str">
        <v>Thompsonport</v>
      </c>
      <c r="X2164" t="str">
        <v>Northern Territory</v>
      </c>
      <c r="Y2164" t="str">
        <v>Australia</v>
      </c>
      <c r="Z2164">
        <v>2</v>
      </c>
      <c r="AA2164" s="3" t="str">
        <f t="shared" si="67"/>
        <v>0 to 10</v>
      </c>
      <c r="AP2164" s="6">
        <v>886</v>
      </c>
      <c r="AQ2164" s="6" t="s">
        <v>1339</v>
      </c>
    </row>
    <row r="2165" spans="1:43" x14ac:dyDescent="0.25">
      <c r="A2165">
        <v>2163</v>
      </c>
      <c r="B2165">
        <v>435</v>
      </c>
      <c r="C2165">
        <v>754</v>
      </c>
      <c r="D2165">
        <v>109</v>
      </c>
      <c r="E2165">
        <v>2</v>
      </c>
      <c r="F2165">
        <v>218</v>
      </c>
      <c r="G2165" t="str">
        <f>VLOOKUP($C2165,'Raw-products'!$A$2:$H$1261,MATCH(G$1,'Raw-products'!$A$1:$H$1,0))</f>
        <v>Jacket</v>
      </c>
      <c r="H2165" t="str">
        <f>VLOOKUP($C2165,'Raw-products'!$A$2:$H$1261,MATCH(H$1,'Raw-products'!$A$1:$H$1,0))</f>
        <v>Peacoat</v>
      </c>
      <c r="I2165" t="str">
        <f>VLOOKUP($C2165,'Raw-products'!$A$2:$H$1261,MATCH(I$1,'Raw-products'!$A$1:$H$1,0))</f>
        <v>XL</v>
      </c>
      <c r="J2165" t="str">
        <f>VLOOKUP($C2165,'Raw-products'!$A$2:$H$1261,MATCH(J$1,'Raw-products'!$A$1:$H$1,0))</f>
        <v>green</v>
      </c>
      <c r="K2165">
        <f>VLOOKUP($C2165,'Raw-products'!$A$2:$H$1261,MATCH(K$1,'Raw-products'!$A$1:$H$1,0))</f>
        <v>102</v>
      </c>
      <c r="L2165">
        <f>VLOOKUP($C2165,'Raw-products'!$A$2:$H$1261,MATCH(L$1,'Raw-products'!$A$1:$H$1,0))</f>
        <v>68</v>
      </c>
      <c r="M2165" s="5">
        <f t="shared" si="66"/>
        <v>6936</v>
      </c>
      <c r="N2165" cm="1">
        <f t="array" ref="N2165:Q2165">_xlfn.XLOOKUP($B2165,'Raw -orders'!$A:$A,'Raw -orders'!$B:$E)</f>
        <v>886</v>
      </c>
      <c r="O2165">
        <v>56764</v>
      </c>
      <c r="P2165" s="1">
        <v>44244</v>
      </c>
      <c r="Q2165" s="1">
        <v>44249</v>
      </c>
      <c r="R2165" t="str" cm="1">
        <f t="array" ref="R2165:Y2165">_xlfn.XLOOKUP($N2165,'Raw - customers'!$A:$A,'Raw - customers'!$B:$I)</f>
        <v>Emylee Buscher</v>
      </c>
      <c r="S2165" t="str">
        <v>Non-binary</v>
      </c>
      <c r="T2165">
        <v>69</v>
      </c>
      <c r="U2165" t="str">
        <v>133 Doyle PassSuite 027</v>
      </c>
      <c r="V2165">
        <v>6189</v>
      </c>
      <c r="W2165" t="str">
        <v>Thompsonport</v>
      </c>
      <c r="X2165" t="str">
        <v>Northern Territory</v>
      </c>
      <c r="Y2165" t="str">
        <v>Australia</v>
      </c>
      <c r="Z2165">
        <v>2</v>
      </c>
      <c r="AA2165" s="3" t="str">
        <f t="shared" si="67"/>
        <v>0 to 10</v>
      </c>
      <c r="AP2165" s="6">
        <v>886</v>
      </c>
      <c r="AQ2165" s="6" t="s">
        <v>1339</v>
      </c>
    </row>
    <row r="2166" spans="1:43" x14ac:dyDescent="0.25">
      <c r="A2166">
        <v>2164</v>
      </c>
      <c r="B2166">
        <v>436</v>
      </c>
      <c r="C2166">
        <v>583</v>
      </c>
      <c r="D2166">
        <v>100</v>
      </c>
      <c r="E2166">
        <v>3</v>
      </c>
      <c r="F2166">
        <v>300</v>
      </c>
      <c r="G2166" t="str">
        <f>VLOOKUP($C2166,'Raw-products'!$A$2:$H$1261,MATCH(G$1,'Raw-products'!$A$1:$H$1,0))</f>
        <v>Jacket</v>
      </c>
      <c r="H2166" t="str">
        <f>VLOOKUP($C2166,'Raw-products'!$A$2:$H$1261,MATCH(H$1,'Raw-products'!$A$1:$H$1,0))</f>
        <v>Bomber</v>
      </c>
      <c r="I2166" t="str">
        <f>VLOOKUP($C2166,'Raw-products'!$A$2:$H$1261,MATCH(I$1,'Raw-products'!$A$1:$H$1,0))</f>
        <v>L</v>
      </c>
      <c r="J2166" t="str">
        <f>VLOOKUP($C2166,'Raw-products'!$A$2:$H$1261,MATCH(J$1,'Raw-products'!$A$1:$H$1,0))</f>
        <v>blue</v>
      </c>
      <c r="K2166">
        <f>VLOOKUP($C2166,'Raw-products'!$A$2:$H$1261,MATCH(K$1,'Raw-products'!$A$1:$H$1,0))</f>
        <v>90</v>
      </c>
      <c r="L2166">
        <f>VLOOKUP($C2166,'Raw-products'!$A$2:$H$1261,MATCH(L$1,'Raw-products'!$A$1:$H$1,0))</f>
        <v>64</v>
      </c>
      <c r="M2166" s="5">
        <f t="shared" si="66"/>
        <v>5760</v>
      </c>
      <c r="N2166" cm="1">
        <f t="array" ref="N2166:Q2166">_xlfn.XLOOKUP($B2166,'Raw -orders'!$A:$A,'Raw -orders'!$B:$E)</f>
        <v>739</v>
      </c>
      <c r="O2166">
        <v>47040</v>
      </c>
      <c r="P2166" s="1">
        <v>44425</v>
      </c>
      <c r="Q2166" s="1">
        <v>44449</v>
      </c>
      <c r="R2166" t="str" cm="1">
        <f t="array" ref="R2166:Y2166">_xlfn.XLOOKUP($N2166,'Raw - customers'!$A:$A,'Raw - customers'!$B:$I)</f>
        <v>Kristel Klaaassen</v>
      </c>
      <c r="S2166" t="str">
        <v>Female</v>
      </c>
      <c r="T2166">
        <v>57</v>
      </c>
      <c r="U2166" t="str">
        <v>09 Jesse ParadeApt. 250</v>
      </c>
      <c r="V2166">
        <v>1335</v>
      </c>
      <c r="W2166" t="str">
        <v>East Matthewville</v>
      </c>
      <c r="X2166" t="str">
        <v>New South Wales</v>
      </c>
      <c r="Y2166" t="str">
        <v>Australia</v>
      </c>
      <c r="Z2166">
        <v>8</v>
      </c>
      <c r="AA2166" s="3" t="str">
        <f t="shared" si="67"/>
        <v>20 to 30</v>
      </c>
      <c r="AP2166" s="6">
        <v>739</v>
      </c>
      <c r="AQ2166" s="6" t="s">
        <v>1362</v>
      </c>
    </row>
    <row r="2167" spans="1:43" x14ac:dyDescent="0.25">
      <c r="A2167">
        <v>2165</v>
      </c>
      <c r="B2167">
        <v>436</v>
      </c>
      <c r="C2167">
        <v>579</v>
      </c>
      <c r="D2167">
        <v>100</v>
      </c>
      <c r="E2167">
        <v>1</v>
      </c>
      <c r="F2167">
        <v>100</v>
      </c>
      <c r="G2167" t="str">
        <f>VLOOKUP($C2167,'Raw-products'!$A$2:$H$1261,MATCH(G$1,'Raw-products'!$A$1:$H$1,0))</f>
        <v>Jacket</v>
      </c>
      <c r="H2167" t="str">
        <f>VLOOKUP($C2167,'Raw-products'!$A$2:$H$1261,MATCH(H$1,'Raw-products'!$A$1:$H$1,0))</f>
        <v>Bomber</v>
      </c>
      <c r="I2167" t="str">
        <f>VLOOKUP($C2167,'Raw-products'!$A$2:$H$1261,MATCH(I$1,'Raw-products'!$A$1:$H$1,0))</f>
        <v>XL</v>
      </c>
      <c r="J2167" t="str">
        <f>VLOOKUP($C2167,'Raw-products'!$A$2:$H$1261,MATCH(J$1,'Raw-products'!$A$1:$H$1,0))</f>
        <v>green</v>
      </c>
      <c r="K2167">
        <f>VLOOKUP($C2167,'Raw-products'!$A$2:$H$1261,MATCH(K$1,'Raw-products'!$A$1:$H$1,0))</f>
        <v>90</v>
      </c>
      <c r="L2167">
        <f>VLOOKUP($C2167,'Raw-products'!$A$2:$H$1261,MATCH(L$1,'Raw-products'!$A$1:$H$1,0))</f>
        <v>79</v>
      </c>
      <c r="M2167" s="5">
        <f t="shared" si="66"/>
        <v>7110</v>
      </c>
      <c r="N2167" cm="1">
        <f t="array" ref="N2167:Q2167">_xlfn.XLOOKUP($B2167,'Raw -orders'!$A:$A,'Raw -orders'!$B:$E)</f>
        <v>739</v>
      </c>
      <c r="O2167">
        <v>47040</v>
      </c>
      <c r="P2167" s="1">
        <v>44425</v>
      </c>
      <c r="Q2167" s="1">
        <v>44449</v>
      </c>
      <c r="R2167" t="str" cm="1">
        <f t="array" ref="R2167:Y2167">_xlfn.XLOOKUP($N2167,'Raw - customers'!$A:$A,'Raw - customers'!$B:$I)</f>
        <v>Kristel Klaaassen</v>
      </c>
      <c r="S2167" t="str">
        <v>Female</v>
      </c>
      <c r="T2167">
        <v>57</v>
      </c>
      <c r="U2167" t="str">
        <v>09 Jesse ParadeApt. 250</v>
      </c>
      <c r="V2167">
        <v>1335</v>
      </c>
      <c r="W2167" t="str">
        <v>East Matthewville</v>
      </c>
      <c r="X2167" t="str">
        <v>New South Wales</v>
      </c>
      <c r="Y2167" t="str">
        <v>Australia</v>
      </c>
      <c r="Z2167">
        <v>8</v>
      </c>
      <c r="AA2167" s="3" t="str">
        <f t="shared" si="67"/>
        <v>20 to 30</v>
      </c>
      <c r="AP2167" s="6">
        <v>739</v>
      </c>
      <c r="AQ2167" s="6" t="s">
        <v>1362</v>
      </c>
    </row>
    <row r="2168" spans="1:43" x14ac:dyDescent="0.25">
      <c r="A2168">
        <v>2166</v>
      </c>
      <c r="B2168">
        <v>437</v>
      </c>
      <c r="C2168">
        <v>243</v>
      </c>
      <c r="D2168">
        <v>106</v>
      </c>
      <c r="E2168">
        <v>2</v>
      </c>
      <c r="F2168">
        <v>212</v>
      </c>
      <c r="G2168" t="str">
        <f>VLOOKUP($C2168,'Raw-products'!$A$2:$H$1261,MATCH(G$1,'Raw-products'!$A$1:$H$1,0))</f>
        <v>Shirt</v>
      </c>
      <c r="H2168" t="str">
        <f>VLOOKUP($C2168,'Raw-products'!$A$2:$H$1261,MATCH(H$1,'Raw-products'!$A$1:$H$1,0))</f>
        <v>Chambray</v>
      </c>
      <c r="I2168" t="str">
        <f>VLOOKUP($C2168,'Raw-products'!$A$2:$H$1261,MATCH(I$1,'Raw-products'!$A$1:$H$1,0))</f>
        <v>L</v>
      </c>
      <c r="J2168" t="str">
        <f>VLOOKUP($C2168,'Raw-products'!$A$2:$H$1261,MATCH(J$1,'Raw-products'!$A$1:$H$1,0))</f>
        <v>violet</v>
      </c>
      <c r="K2168">
        <f>VLOOKUP($C2168,'Raw-products'!$A$2:$H$1261,MATCH(K$1,'Raw-products'!$A$1:$H$1,0))</f>
        <v>105</v>
      </c>
      <c r="L2168">
        <f>VLOOKUP($C2168,'Raw-products'!$A$2:$H$1261,MATCH(L$1,'Raw-products'!$A$1:$H$1,0))</f>
        <v>53</v>
      </c>
      <c r="M2168" s="5">
        <f t="shared" si="66"/>
        <v>5565</v>
      </c>
      <c r="N2168" cm="1">
        <f t="array" ref="N2168:Q2168">_xlfn.XLOOKUP($B2168,'Raw -orders'!$A:$A,'Raw -orders'!$B:$E)</f>
        <v>269</v>
      </c>
      <c r="O2168">
        <v>42857</v>
      </c>
      <c r="P2168" s="1">
        <v>44433</v>
      </c>
      <c r="Q2168" s="1">
        <v>44444</v>
      </c>
      <c r="R2168" t="str" cm="1">
        <f t="array" ref="R2168:Y2168">_xlfn.XLOOKUP($N2168,'Raw - customers'!$A:$A,'Raw - customers'!$B:$I)</f>
        <v>Rutger Hugonnet</v>
      </c>
      <c r="S2168" t="str">
        <v>Bigender</v>
      </c>
      <c r="T2168">
        <v>20</v>
      </c>
      <c r="U2168" t="str">
        <v>13 Hammes CircuitApt. 503</v>
      </c>
      <c r="V2168">
        <v>2332</v>
      </c>
      <c r="W2168" t="str">
        <v>New Jadehaven</v>
      </c>
      <c r="X2168" t="str">
        <v>New South Wales</v>
      </c>
      <c r="Y2168" t="str">
        <v>Australia</v>
      </c>
      <c r="Z2168">
        <v>8</v>
      </c>
      <c r="AA2168" s="3" t="str">
        <f t="shared" si="67"/>
        <v>10 to 20</v>
      </c>
      <c r="AP2168" s="6">
        <v>269</v>
      </c>
      <c r="AQ2168" s="6" t="s">
        <v>1362</v>
      </c>
    </row>
    <row r="2169" spans="1:43" x14ac:dyDescent="0.25">
      <c r="A2169">
        <v>2167</v>
      </c>
      <c r="B2169">
        <v>437</v>
      </c>
      <c r="C2169">
        <v>363</v>
      </c>
      <c r="D2169">
        <v>94</v>
      </c>
      <c r="E2169">
        <v>1</v>
      </c>
      <c r="F2169">
        <v>94</v>
      </c>
      <c r="G2169" t="str">
        <f>VLOOKUP($C2169,'Raw-products'!$A$2:$H$1261,MATCH(G$1,'Raw-products'!$A$1:$H$1,0))</f>
        <v>Shirt</v>
      </c>
      <c r="H2169" t="str">
        <f>VLOOKUP($C2169,'Raw-products'!$A$2:$H$1261,MATCH(H$1,'Raw-products'!$A$1:$H$1,0))</f>
        <v>Henley</v>
      </c>
      <c r="I2169" t="str">
        <f>VLOOKUP($C2169,'Raw-products'!$A$2:$H$1261,MATCH(I$1,'Raw-products'!$A$1:$H$1,0))</f>
        <v>L</v>
      </c>
      <c r="J2169" t="str">
        <f>VLOOKUP($C2169,'Raw-products'!$A$2:$H$1261,MATCH(J$1,'Raw-products'!$A$1:$H$1,0))</f>
        <v>yellow</v>
      </c>
      <c r="K2169">
        <f>VLOOKUP($C2169,'Raw-products'!$A$2:$H$1261,MATCH(K$1,'Raw-products'!$A$1:$H$1,0))</f>
        <v>92</v>
      </c>
      <c r="L2169">
        <f>VLOOKUP($C2169,'Raw-products'!$A$2:$H$1261,MATCH(L$1,'Raw-products'!$A$1:$H$1,0))</f>
        <v>62</v>
      </c>
      <c r="M2169" s="5">
        <f t="shared" si="66"/>
        <v>5704</v>
      </c>
      <c r="N2169" cm="1">
        <f t="array" ref="N2169:Q2169">_xlfn.XLOOKUP($B2169,'Raw -orders'!$A:$A,'Raw -orders'!$B:$E)</f>
        <v>269</v>
      </c>
      <c r="O2169">
        <v>42857</v>
      </c>
      <c r="P2169" s="1">
        <v>44433</v>
      </c>
      <c r="Q2169" s="1">
        <v>44444</v>
      </c>
      <c r="R2169" t="str" cm="1">
        <f t="array" ref="R2169:Y2169">_xlfn.XLOOKUP($N2169,'Raw - customers'!$A:$A,'Raw - customers'!$B:$I)</f>
        <v>Rutger Hugonnet</v>
      </c>
      <c r="S2169" t="str">
        <v>Bigender</v>
      </c>
      <c r="T2169">
        <v>20</v>
      </c>
      <c r="U2169" t="str">
        <v>13 Hammes CircuitApt. 503</v>
      </c>
      <c r="V2169">
        <v>2332</v>
      </c>
      <c r="W2169" t="str">
        <v>New Jadehaven</v>
      </c>
      <c r="X2169" t="str">
        <v>New South Wales</v>
      </c>
      <c r="Y2169" t="str">
        <v>Australia</v>
      </c>
      <c r="Z2169">
        <v>8</v>
      </c>
      <c r="AA2169" s="3" t="str">
        <f t="shared" si="67"/>
        <v>10 to 20</v>
      </c>
      <c r="AP2169" s="6">
        <v>269</v>
      </c>
      <c r="AQ2169" s="6" t="s">
        <v>1362</v>
      </c>
    </row>
    <row r="2170" spans="1:43" x14ac:dyDescent="0.25">
      <c r="A2170">
        <v>2168</v>
      </c>
      <c r="B2170">
        <v>437</v>
      </c>
      <c r="C2170">
        <v>43</v>
      </c>
      <c r="D2170">
        <v>104</v>
      </c>
      <c r="E2170">
        <v>3</v>
      </c>
      <c r="F2170">
        <v>312</v>
      </c>
      <c r="G2170" t="str">
        <f>VLOOKUP($C2170,'Raw-products'!$A$2:$H$1261,MATCH(G$1,'Raw-products'!$A$1:$H$1,0))</f>
        <v>Shirt</v>
      </c>
      <c r="H2170" t="str">
        <f>VLOOKUP($C2170,'Raw-products'!$A$2:$H$1261,MATCH(H$1,'Raw-products'!$A$1:$H$1,0))</f>
        <v>Dress</v>
      </c>
      <c r="I2170" t="str">
        <f>VLOOKUP($C2170,'Raw-products'!$A$2:$H$1261,MATCH(I$1,'Raw-products'!$A$1:$H$1,0))</f>
        <v>L</v>
      </c>
      <c r="J2170" t="str">
        <f>VLOOKUP($C2170,'Raw-products'!$A$2:$H$1261,MATCH(J$1,'Raw-products'!$A$1:$H$1,0))</f>
        <v>orange</v>
      </c>
      <c r="K2170">
        <f>VLOOKUP($C2170,'Raw-products'!$A$2:$H$1261,MATCH(K$1,'Raw-products'!$A$1:$H$1,0))</f>
        <v>119</v>
      </c>
      <c r="L2170">
        <f>VLOOKUP($C2170,'Raw-products'!$A$2:$H$1261,MATCH(L$1,'Raw-products'!$A$1:$H$1,0))</f>
        <v>73</v>
      </c>
      <c r="M2170" s="5">
        <f t="shared" si="66"/>
        <v>8687</v>
      </c>
      <c r="N2170" cm="1">
        <f t="array" ref="N2170:Q2170">_xlfn.XLOOKUP($B2170,'Raw -orders'!$A:$A,'Raw -orders'!$B:$E)</f>
        <v>269</v>
      </c>
      <c r="O2170">
        <v>42857</v>
      </c>
      <c r="P2170" s="1">
        <v>44433</v>
      </c>
      <c r="Q2170" s="1">
        <v>44444</v>
      </c>
      <c r="R2170" t="str" cm="1">
        <f t="array" ref="R2170:Y2170">_xlfn.XLOOKUP($N2170,'Raw - customers'!$A:$A,'Raw - customers'!$B:$I)</f>
        <v>Rutger Hugonnet</v>
      </c>
      <c r="S2170" t="str">
        <v>Bigender</v>
      </c>
      <c r="T2170">
        <v>20</v>
      </c>
      <c r="U2170" t="str">
        <v>13 Hammes CircuitApt. 503</v>
      </c>
      <c r="V2170">
        <v>2332</v>
      </c>
      <c r="W2170" t="str">
        <v>New Jadehaven</v>
      </c>
      <c r="X2170" t="str">
        <v>New South Wales</v>
      </c>
      <c r="Y2170" t="str">
        <v>Australia</v>
      </c>
      <c r="Z2170">
        <v>8</v>
      </c>
      <c r="AA2170" s="3" t="str">
        <f t="shared" si="67"/>
        <v>10 to 20</v>
      </c>
      <c r="AP2170" s="6">
        <v>269</v>
      </c>
      <c r="AQ2170" s="6" t="s">
        <v>1362</v>
      </c>
    </row>
    <row r="2171" spans="1:43" x14ac:dyDescent="0.25">
      <c r="A2171">
        <v>2169</v>
      </c>
      <c r="B2171">
        <v>437</v>
      </c>
      <c r="C2171">
        <v>308</v>
      </c>
      <c r="D2171">
        <v>105</v>
      </c>
      <c r="E2171">
        <v>3</v>
      </c>
      <c r="F2171">
        <v>315</v>
      </c>
      <c r="G2171" t="str">
        <f>VLOOKUP($C2171,'Raw-products'!$A$2:$H$1261,MATCH(G$1,'Raw-products'!$A$1:$H$1,0))</f>
        <v>Shirt</v>
      </c>
      <c r="H2171" t="str">
        <f>VLOOKUP($C2171,'Raw-products'!$A$2:$H$1261,MATCH(H$1,'Raw-products'!$A$1:$H$1,0))</f>
        <v>Cuban Collar</v>
      </c>
      <c r="I2171" t="str">
        <f>VLOOKUP($C2171,'Raw-products'!$A$2:$H$1261,MATCH(I$1,'Raw-products'!$A$1:$H$1,0))</f>
        <v>L</v>
      </c>
      <c r="J2171" t="str">
        <f>VLOOKUP($C2171,'Raw-products'!$A$2:$H$1261,MATCH(J$1,'Raw-products'!$A$1:$H$1,0))</f>
        <v>indigo</v>
      </c>
      <c r="K2171">
        <f>VLOOKUP($C2171,'Raw-products'!$A$2:$H$1261,MATCH(K$1,'Raw-products'!$A$1:$H$1,0))</f>
        <v>93</v>
      </c>
      <c r="L2171">
        <f>VLOOKUP($C2171,'Raw-products'!$A$2:$H$1261,MATCH(L$1,'Raw-products'!$A$1:$H$1,0))</f>
        <v>65</v>
      </c>
      <c r="M2171" s="5">
        <f t="shared" si="66"/>
        <v>6045</v>
      </c>
      <c r="N2171" cm="1">
        <f t="array" ref="N2171:Q2171">_xlfn.XLOOKUP($B2171,'Raw -orders'!$A:$A,'Raw -orders'!$B:$E)</f>
        <v>269</v>
      </c>
      <c r="O2171">
        <v>42857</v>
      </c>
      <c r="P2171" s="1">
        <v>44433</v>
      </c>
      <c r="Q2171" s="1">
        <v>44444</v>
      </c>
      <c r="R2171" t="str" cm="1">
        <f t="array" ref="R2171:Y2171">_xlfn.XLOOKUP($N2171,'Raw - customers'!$A:$A,'Raw - customers'!$B:$I)</f>
        <v>Rutger Hugonnet</v>
      </c>
      <c r="S2171" t="str">
        <v>Bigender</v>
      </c>
      <c r="T2171">
        <v>20</v>
      </c>
      <c r="U2171" t="str">
        <v>13 Hammes CircuitApt. 503</v>
      </c>
      <c r="V2171">
        <v>2332</v>
      </c>
      <c r="W2171" t="str">
        <v>New Jadehaven</v>
      </c>
      <c r="X2171" t="str">
        <v>New South Wales</v>
      </c>
      <c r="Y2171" t="str">
        <v>Australia</v>
      </c>
      <c r="Z2171">
        <v>8</v>
      </c>
      <c r="AA2171" s="3" t="str">
        <f t="shared" si="67"/>
        <v>10 to 20</v>
      </c>
      <c r="AP2171" s="6">
        <v>269</v>
      </c>
      <c r="AQ2171" s="6" t="s">
        <v>1362</v>
      </c>
    </row>
    <row r="2172" spans="1:43" x14ac:dyDescent="0.25">
      <c r="A2172">
        <v>2170</v>
      </c>
      <c r="B2172">
        <v>437</v>
      </c>
      <c r="C2172">
        <v>523</v>
      </c>
      <c r="D2172">
        <v>102</v>
      </c>
      <c r="E2172">
        <v>1</v>
      </c>
      <c r="F2172">
        <v>102</v>
      </c>
      <c r="G2172" t="str">
        <f>VLOOKUP($C2172,'Raw-products'!$A$2:$H$1261,MATCH(G$1,'Raw-products'!$A$1:$H$1,0))</f>
        <v>Jacket</v>
      </c>
      <c r="H2172" t="str">
        <f>VLOOKUP($C2172,'Raw-products'!$A$2:$H$1261,MATCH(H$1,'Raw-products'!$A$1:$H$1,0))</f>
        <v>Windbreaker</v>
      </c>
      <c r="I2172" t="str">
        <f>VLOOKUP($C2172,'Raw-products'!$A$2:$H$1261,MATCH(I$1,'Raw-products'!$A$1:$H$1,0))</f>
        <v>L</v>
      </c>
      <c r="J2172" t="str">
        <f>VLOOKUP($C2172,'Raw-products'!$A$2:$H$1261,MATCH(J$1,'Raw-products'!$A$1:$H$1,0))</f>
        <v>violet</v>
      </c>
      <c r="K2172">
        <f>VLOOKUP($C2172,'Raw-products'!$A$2:$H$1261,MATCH(K$1,'Raw-products'!$A$1:$H$1,0))</f>
        <v>109</v>
      </c>
      <c r="L2172">
        <f>VLOOKUP($C2172,'Raw-products'!$A$2:$H$1261,MATCH(L$1,'Raw-products'!$A$1:$H$1,0))</f>
        <v>72</v>
      </c>
      <c r="M2172" s="5">
        <f t="shared" si="66"/>
        <v>7848</v>
      </c>
      <c r="N2172" cm="1">
        <f t="array" ref="N2172:Q2172">_xlfn.XLOOKUP($B2172,'Raw -orders'!$A:$A,'Raw -orders'!$B:$E)</f>
        <v>269</v>
      </c>
      <c r="O2172">
        <v>42857</v>
      </c>
      <c r="P2172" s="1">
        <v>44433</v>
      </c>
      <c r="Q2172" s="1">
        <v>44444</v>
      </c>
      <c r="R2172" t="str" cm="1">
        <f t="array" ref="R2172:Y2172">_xlfn.XLOOKUP($N2172,'Raw - customers'!$A:$A,'Raw - customers'!$B:$I)</f>
        <v>Rutger Hugonnet</v>
      </c>
      <c r="S2172" t="str">
        <v>Bigender</v>
      </c>
      <c r="T2172">
        <v>20</v>
      </c>
      <c r="U2172" t="str">
        <v>13 Hammes CircuitApt. 503</v>
      </c>
      <c r="V2172">
        <v>2332</v>
      </c>
      <c r="W2172" t="str">
        <v>New Jadehaven</v>
      </c>
      <c r="X2172" t="str">
        <v>New South Wales</v>
      </c>
      <c r="Y2172" t="str">
        <v>Australia</v>
      </c>
      <c r="Z2172">
        <v>8</v>
      </c>
      <c r="AA2172" s="3" t="str">
        <f t="shared" si="67"/>
        <v>10 to 20</v>
      </c>
      <c r="AP2172" s="6">
        <v>269</v>
      </c>
      <c r="AQ2172" s="6" t="s">
        <v>1362</v>
      </c>
    </row>
    <row r="2173" spans="1:43" x14ac:dyDescent="0.25">
      <c r="A2173">
        <v>2171</v>
      </c>
      <c r="B2173">
        <v>437</v>
      </c>
      <c r="C2173">
        <v>1176</v>
      </c>
      <c r="D2173">
        <v>99</v>
      </c>
      <c r="E2173">
        <v>3</v>
      </c>
      <c r="F2173">
        <v>297</v>
      </c>
      <c r="G2173" t="str">
        <f>VLOOKUP($C2173,'Raw-products'!$A$2:$H$1261,MATCH(G$1,'Raw-products'!$A$1:$H$1,0))</f>
        <v>Trousers</v>
      </c>
      <c r="H2173" t="str">
        <f>VLOOKUP($C2173,'Raw-products'!$A$2:$H$1261,MATCH(H$1,'Raw-products'!$A$1:$H$1,0))</f>
        <v>High-Waisted</v>
      </c>
      <c r="I2173" t="str">
        <f>VLOOKUP($C2173,'Raw-products'!$A$2:$H$1261,MATCH(I$1,'Raw-products'!$A$1:$H$1,0))</f>
        <v>S</v>
      </c>
      <c r="J2173" t="str">
        <f>VLOOKUP($C2173,'Raw-products'!$A$2:$H$1261,MATCH(J$1,'Raw-products'!$A$1:$H$1,0))</f>
        <v>blue</v>
      </c>
      <c r="K2173">
        <f>VLOOKUP($C2173,'Raw-products'!$A$2:$H$1261,MATCH(K$1,'Raw-products'!$A$1:$H$1,0))</f>
        <v>98</v>
      </c>
      <c r="L2173">
        <f>VLOOKUP($C2173,'Raw-products'!$A$2:$H$1261,MATCH(L$1,'Raw-products'!$A$1:$H$1,0))</f>
        <v>75</v>
      </c>
      <c r="M2173" s="5">
        <f t="shared" si="66"/>
        <v>7350</v>
      </c>
      <c r="N2173" cm="1">
        <f t="array" ref="N2173:Q2173">_xlfn.XLOOKUP($B2173,'Raw -orders'!$A:$A,'Raw -orders'!$B:$E)</f>
        <v>269</v>
      </c>
      <c r="O2173">
        <v>42857</v>
      </c>
      <c r="P2173" s="1">
        <v>44433</v>
      </c>
      <c r="Q2173" s="1">
        <v>44444</v>
      </c>
      <c r="R2173" t="str" cm="1">
        <f t="array" ref="R2173:Y2173">_xlfn.XLOOKUP($N2173,'Raw - customers'!$A:$A,'Raw - customers'!$B:$I)</f>
        <v>Rutger Hugonnet</v>
      </c>
      <c r="S2173" t="str">
        <v>Bigender</v>
      </c>
      <c r="T2173">
        <v>20</v>
      </c>
      <c r="U2173" t="str">
        <v>13 Hammes CircuitApt. 503</v>
      </c>
      <c r="V2173">
        <v>2332</v>
      </c>
      <c r="W2173" t="str">
        <v>New Jadehaven</v>
      </c>
      <c r="X2173" t="str">
        <v>New South Wales</v>
      </c>
      <c r="Y2173" t="str">
        <v>Australia</v>
      </c>
      <c r="Z2173">
        <v>8</v>
      </c>
      <c r="AA2173" s="3" t="str">
        <f t="shared" si="67"/>
        <v>10 to 20</v>
      </c>
      <c r="AP2173" s="6">
        <v>269</v>
      </c>
      <c r="AQ2173" s="6" t="s">
        <v>1362</v>
      </c>
    </row>
    <row r="2174" spans="1:43" x14ac:dyDescent="0.25">
      <c r="A2174">
        <v>2172</v>
      </c>
      <c r="B2174">
        <v>438</v>
      </c>
      <c r="C2174">
        <v>884</v>
      </c>
      <c r="D2174">
        <v>94</v>
      </c>
      <c r="E2174">
        <v>2</v>
      </c>
      <c r="F2174">
        <v>188</v>
      </c>
      <c r="G2174" t="str">
        <f>VLOOKUP($C2174,'Raw-products'!$A$2:$H$1261,MATCH(G$1,'Raw-products'!$A$1:$H$1,0))</f>
        <v>Trousers</v>
      </c>
      <c r="H2174" t="str">
        <f>VLOOKUP($C2174,'Raw-products'!$A$2:$H$1261,MATCH(H$1,'Raw-products'!$A$1:$H$1,0))</f>
        <v>Cords</v>
      </c>
      <c r="I2174" t="str">
        <f>VLOOKUP($C2174,'Raw-products'!$A$2:$H$1261,MATCH(I$1,'Raw-products'!$A$1:$H$1,0))</f>
        <v>XL</v>
      </c>
      <c r="J2174" t="str">
        <f>VLOOKUP($C2174,'Raw-products'!$A$2:$H$1261,MATCH(J$1,'Raw-products'!$A$1:$H$1,0))</f>
        <v>orange</v>
      </c>
      <c r="K2174">
        <f>VLOOKUP($C2174,'Raw-products'!$A$2:$H$1261,MATCH(K$1,'Raw-products'!$A$1:$H$1,0))</f>
        <v>113</v>
      </c>
      <c r="L2174">
        <f>VLOOKUP($C2174,'Raw-products'!$A$2:$H$1261,MATCH(L$1,'Raw-products'!$A$1:$H$1,0))</f>
        <v>72</v>
      </c>
      <c r="M2174" s="5">
        <f t="shared" si="66"/>
        <v>8136</v>
      </c>
      <c r="N2174" cm="1">
        <f t="array" ref="N2174:Q2174">_xlfn.XLOOKUP($B2174,'Raw -orders'!$A:$A,'Raw -orders'!$B:$E)</f>
        <v>989</v>
      </c>
      <c r="O2174">
        <v>51250</v>
      </c>
      <c r="P2174" s="1">
        <v>44338</v>
      </c>
      <c r="Q2174" s="1">
        <v>44347</v>
      </c>
      <c r="R2174" t="str" cm="1">
        <f t="array" ref="R2174:Y2174">_xlfn.XLOOKUP($N2174,'Raw - customers'!$A:$A,'Raw - customers'!$B:$I)</f>
        <v>Sauncho Boosey</v>
      </c>
      <c r="S2174" t="str">
        <v>Bigender</v>
      </c>
      <c r="T2174">
        <v>53</v>
      </c>
      <c r="U2174" t="str">
        <v>9003 Gemma RidgeApt. 954</v>
      </c>
      <c r="V2174">
        <v>698</v>
      </c>
      <c r="W2174" t="str">
        <v>Stewartland</v>
      </c>
      <c r="X2174" t="str">
        <v>Australian Capital Territory</v>
      </c>
      <c r="Y2174" t="str">
        <v>Australia</v>
      </c>
      <c r="Z2174">
        <v>5</v>
      </c>
      <c r="AA2174" s="3" t="str">
        <f t="shared" si="67"/>
        <v>0 to 10</v>
      </c>
      <c r="AP2174" s="6">
        <v>989</v>
      </c>
      <c r="AQ2174" s="6" t="s">
        <v>1350</v>
      </c>
    </row>
    <row r="2175" spans="1:43" x14ac:dyDescent="0.25">
      <c r="A2175">
        <v>2173</v>
      </c>
      <c r="B2175">
        <v>438</v>
      </c>
      <c r="C2175">
        <v>856</v>
      </c>
      <c r="D2175">
        <v>113</v>
      </c>
      <c r="E2175">
        <v>1</v>
      </c>
      <c r="F2175">
        <v>113</v>
      </c>
      <c r="G2175" t="str">
        <f>VLOOKUP($C2175,'Raw-products'!$A$2:$H$1261,MATCH(G$1,'Raw-products'!$A$1:$H$1,0))</f>
        <v>Trousers</v>
      </c>
      <c r="H2175" t="str">
        <f>VLOOKUP($C2175,'Raw-products'!$A$2:$H$1261,MATCH(H$1,'Raw-products'!$A$1:$H$1,0))</f>
        <v>Chinos</v>
      </c>
      <c r="I2175" t="str">
        <f>VLOOKUP($C2175,'Raw-products'!$A$2:$H$1261,MATCH(I$1,'Raw-products'!$A$1:$H$1,0))</f>
        <v>S</v>
      </c>
      <c r="J2175" t="str">
        <f>VLOOKUP($C2175,'Raw-products'!$A$2:$H$1261,MATCH(J$1,'Raw-products'!$A$1:$H$1,0))</f>
        <v>green</v>
      </c>
      <c r="K2175">
        <f>VLOOKUP($C2175,'Raw-products'!$A$2:$H$1261,MATCH(K$1,'Raw-products'!$A$1:$H$1,0))</f>
        <v>100</v>
      </c>
      <c r="L2175">
        <f>VLOOKUP($C2175,'Raw-products'!$A$2:$H$1261,MATCH(L$1,'Raw-products'!$A$1:$H$1,0))</f>
        <v>61</v>
      </c>
      <c r="M2175" s="5">
        <f t="shared" si="66"/>
        <v>6100</v>
      </c>
      <c r="N2175" cm="1">
        <f t="array" ref="N2175:Q2175">_xlfn.XLOOKUP($B2175,'Raw -orders'!$A:$A,'Raw -orders'!$B:$E)</f>
        <v>989</v>
      </c>
      <c r="O2175">
        <v>51250</v>
      </c>
      <c r="P2175" s="1">
        <v>44338</v>
      </c>
      <c r="Q2175" s="1">
        <v>44347</v>
      </c>
      <c r="R2175" t="str" cm="1">
        <f t="array" ref="R2175:Y2175">_xlfn.XLOOKUP($N2175,'Raw - customers'!$A:$A,'Raw - customers'!$B:$I)</f>
        <v>Sauncho Boosey</v>
      </c>
      <c r="S2175" t="str">
        <v>Bigender</v>
      </c>
      <c r="T2175">
        <v>53</v>
      </c>
      <c r="U2175" t="str">
        <v>9003 Gemma RidgeApt. 954</v>
      </c>
      <c r="V2175">
        <v>698</v>
      </c>
      <c r="W2175" t="str">
        <v>Stewartland</v>
      </c>
      <c r="X2175" t="str">
        <v>Australian Capital Territory</v>
      </c>
      <c r="Y2175" t="str">
        <v>Australia</v>
      </c>
      <c r="Z2175">
        <v>5</v>
      </c>
      <c r="AA2175" s="3" t="str">
        <f t="shared" si="67"/>
        <v>0 to 10</v>
      </c>
      <c r="AP2175" s="6">
        <v>989</v>
      </c>
      <c r="AQ2175" s="6" t="s">
        <v>1350</v>
      </c>
    </row>
    <row r="2176" spans="1:43" x14ac:dyDescent="0.25">
      <c r="A2176">
        <v>2174</v>
      </c>
      <c r="B2176">
        <v>438</v>
      </c>
      <c r="C2176">
        <v>491</v>
      </c>
      <c r="D2176">
        <v>102</v>
      </c>
      <c r="E2176">
        <v>2</v>
      </c>
      <c r="F2176">
        <v>204</v>
      </c>
      <c r="G2176" t="str">
        <f>VLOOKUP($C2176,'Raw-products'!$A$2:$H$1261,MATCH(G$1,'Raw-products'!$A$1:$H$1,0))</f>
        <v>Jacket</v>
      </c>
      <c r="H2176" t="str">
        <f>VLOOKUP($C2176,'Raw-products'!$A$2:$H$1261,MATCH(H$1,'Raw-products'!$A$1:$H$1,0))</f>
        <v>Windbreaker</v>
      </c>
      <c r="I2176" t="str">
        <f>VLOOKUP($C2176,'Raw-products'!$A$2:$H$1261,MATCH(I$1,'Raw-products'!$A$1:$H$1,0))</f>
        <v>S</v>
      </c>
      <c r="J2176" t="str">
        <f>VLOOKUP($C2176,'Raw-products'!$A$2:$H$1261,MATCH(J$1,'Raw-products'!$A$1:$H$1,0))</f>
        <v>red</v>
      </c>
      <c r="K2176">
        <f>VLOOKUP($C2176,'Raw-products'!$A$2:$H$1261,MATCH(K$1,'Raw-products'!$A$1:$H$1,0))</f>
        <v>109</v>
      </c>
      <c r="L2176">
        <f>VLOOKUP($C2176,'Raw-products'!$A$2:$H$1261,MATCH(L$1,'Raw-products'!$A$1:$H$1,0))</f>
        <v>54</v>
      </c>
      <c r="M2176" s="5">
        <f t="shared" si="66"/>
        <v>5886</v>
      </c>
      <c r="N2176" cm="1">
        <f t="array" ref="N2176:Q2176">_xlfn.XLOOKUP($B2176,'Raw -orders'!$A:$A,'Raw -orders'!$B:$E)</f>
        <v>989</v>
      </c>
      <c r="O2176">
        <v>51250</v>
      </c>
      <c r="P2176" s="1">
        <v>44338</v>
      </c>
      <c r="Q2176" s="1">
        <v>44347</v>
      </c>
      <c r="R2176" t="str" cm="1">
        <f t="array" ref="R2176:Y2176">_xlfn.XLOOKUP($N2176,'Raw - customers'!$A:$A,'Raw - customers'!$B:$I)</f>
        <v>Sauncho Boosey</v>
      </c>
      <c r="S2176" t="str">
        <v>Bigender</v>
      </c>
      <c r="T2176">
        <v>53</v>
      </c>
      <c r="U2176" t="str">
        <v>9003 Gemma RidgeApt. 954</v>
      </c>
      <c r="V2176">
        <v>698</v>
      </c>
      <c r="W2176" t="str">
        <v>Stewartland</v>
      </c>
      <c r="X2176" t="str">
        <v>Australian Capital Territory</v>
      </c>
      <c r="Y2176" t="str">
        <v>Australia</v>
      </c>
      <c r="Z2176">
        <v>5</v>
      </c>
      <c r="AA2176" s="3" t="str">
        <f t="shared" si="67"/>
        <v>0 to 10</v>
      </c>
      <c r="AP2176" s="6">
        <v>989</v>
      </c>
      <c r="AQ2176" s="6" t="s">
        <v>1350</v>
      </c>
    </row>
    <row r="2177" spans="1:43" x14ac:dyDescent="0.25">
      <c r="A2177">
        <v>2175</v>
      </c>
      <c r="B2177">
        <v>438</v>
      </c>
      <c r="C2177">
        <v>214</v>
      </c>
      <c r="D2177">
        <v>106</v>
      </c>
      <c r="E2177">
        <v>2</v>
      </c>
      <c r="F2177">
        <v>212</v>
      </c>
      <c r="G2177" t="str">
        <f>VLOOKUP($C2177,'Raw-products'!$A$2:$H$1261,MATCH(G$1,'Raw-products'!$A$1:$H$1,0))</f>
        <v>Shirt</v>
      </c>
      <c r="H2177" t="str">
        <f>VLOOKUP($C2177,'Raw-products'!$A$2:$H$1261,MATCH(H$1,'Raw-products'!$A$1:$H$1,0))</f>
        <v>Chambray</v>
      </c>
      <c r="I2177" t="str">
        <f>VLOOKUP($C2177,'Raw-products'!$A$2:$H$1261,MATCH(I$1,'Raw-products'!$A$1:$H$1,0))</f>
        <v>XL</v>
      </c>
      <c r="J2177" t="str">
        <f>VLOOKUP($C2177,'Raw-products'!$A$2:$H$1261,MATCH(J$1,'Raw-products'!$A$1:$H$1,0))</f>
        <v>red</v>
      </c>
      <c r="K2177">
        <f>VLOOKUP($C2177,'Raw-products'!$A$2:$H$1261,MATCH(K$1,'Raw-products'!$A$1:$H$1,0))</f>
        <v>105</v>
      </c>
      <c r="L2177">
        <f>VLOOKUP($C2177,'Raw-products'!$A$2:$H$1261,MATCH(L$1,'Raw-products'!$A$1:$H$1,0))</f>
        <v>42</v>
      </c>
      <c r="M2177" s="5">
        <f t="shared" si="66"/>
        <v>4410</v>
      </c>
      <c r="N2177" cm="1">
        <f t="array" ref="N2177:Q2177">_xlfn.XLOOKUP($B2177,'Raw -orders'!$A:$A,'Raw -orders'!$B:$E)</f>
        <v>989</v>
      </c>
      <c r="O2177">
        <v>51250</v>
      </c>
      <c r="P2177" s="1">
        <v>44338</v>
      </c>
      <c r="Q2177" s="1">
        <v>44347</v>
      </c>
      <c r="R2177" t="str" cm="1">
        <f t="array" ref="R2177:Y2177">_xlfn.XLOOKUP($N2177,'Raw - customers'!$A:$A,'Raw - customers'!$B:$I)</f>
        <v>Sauncho Boosey</v>
      </c>
      <c r="S2177" t="str">
        <v>Bigender</v>
      </c>
      <c r="T2177">
        <v>53</v>
      </c>
      <c r="U2177" t="str">
        <v>9003 Gemma RidgeApt. 954</v>
      </c>
      <c r="V2177">
        <v>698</v>
      </c>
      <c r="W2177" t="str">
        <v>Stewartland</v>
      </c>
      <c r="X2177" t="str">
        <v>Australian Capital Territory</v>
      </c>
      <c r="Y2177" t="str">
        <v>Australia</v>
      </c>
      <c r="Z2177">
        <v>5</v>
      </c>
      <c r="AA2177" s="3" t="str">
        <f t="shared" si="67"/>
        <v>0 to 10</v>
      </c>
      <c r="AP2177" s="6">
        <v>989</v>
      </c>
      <c r="AQ2177" s="6" t="s">
        <v>1350</v>
      </c>
    </row>
    <row r="2178" spans="1:43" x14ac:dyDescent="0.25">
      <c r="A2178">
        <v>2176</v>
      </c>
      <c r="B2178">
        <v>439</v>
      </c>
      <c r="C2178">
        <v>1087</v>
      </c>
      <c r="D2178">
        <v>115</v>
      </c>
      <c r="E2178">
        <v>3</v>
      </c>
      <c r="F2178">
        <v>345</v>
      </c>
      <c r="G2178" t="str">
        <f>VLOOKUP($C2178,'Raw-products'!$A$2:$H$1261,MATCH(G$1,'Raw-products'!$A$1:$H$1,0))</f>
        <v>Trousers</v>
      </c>
      <c r="H2178" t="str">
        <f>VLOOKUP($C2178,'Raw-products'!$A$2:$H$1261,MATCH(H$1,'Raw-products'!$A$1:$H$1,0))</f>
        <v>Cropped</v>
      </c>
      <c r="I2178" t="str">
        <f>VLOOKUP($C2178,'Raw-products'!$A$2:$H$1261,MATCH(I$1,'Raw-products'!$A$1:$H$1,0))</f>
        <v>M</v>
      </c>
      <c r="J2178" t="str">
        <f>VLOOKUP($C2178,'Raw-products'!$A$2:$H$1261,MATCH(J$1,'Raw-products'!$A$1:$H$1,0))</f>
        <v>red</v>
      </c>
      <c r="K2178">
        <f>VLOOKUP($C2178,'Raw-products'!$A$2:$H$1261,MATCH(K$1,'Raw-products'!$A$1:$H$1,0))</f>
        <v>99</v>
      </c>
      <c r="L2178">
        <f>VLOOKUP($C2178,'Raw-products'!$A$2:$H$1261,MATCH(L$1,'Raw-products'!$A$1:$H$1,0))</f>
        <v>50</v>
      </c>
      <c r="M2178" s="5">
        <f t="shared" si="66"/>
        <v>4950</v>
      </c>
      <c r="N2178" cm="1">
        <f t="array" ref="N2178:Q2178">_xlfn.XLOOKUP($B2178,'Raw -orders'!$A:$A,'Raw -orders'!$B:$E)</f>
        <v>286</v>
      </c>
      <c r="O2178">
        <v>15329</v>
      </c>
      <c r="P2178" s="1">
        <v>44432</v>
      </c>
      <c r="Q2178" s="1">
        <v>44445</v>
      </c>
      <c r="R2178" t="str" cm="1">
        <f t="array" ref="R2178:Y2178">_xlfn.XLOOKUP($N2178,'Raw - customers'!$A:$A,'Raw - customers'!$B:$I)</f>
        <v>Gert Brackstone</v>
      </c>
      <c r="S2178" t="str">
        <v>Polygender</v>
      </c>
      <c r="T2178">
        <v>34</v>
      </c>
      <c r="U2178" t="str">
        <v>89 Schmitt PlazaSuite 421</v>
      </c>
      <c r="V2178">
        <v>5790</v>
      </c>
      <c r="W2178" t="str">
        <v>Charlotteville</v>
      </c>
      <c r="X2178" t="str">
        <v>Queensland</v>
      </c>
      <c r="Y2178" t="str">
        <v>Australia</v>
      </c>
      <c r="Z2178">
        <v>8</v>
      </c>
      <c r="AA2178" s="3" t="str">
        <f t="shared" si="67"/>
        <v>10 to 20</v>
      </c>
      <c r="AP2178" s="6">
        <v>286</v>
      </c>
      <c r="AQ2178" s="6" t="s">
        <v>1355</v>
      </c>
    </row>
    <row r="2179" spans="1:43" x14ac:dyDescent="0.25">
      <c r="A2179">
        <v>2177</v>
      </c>
      <c r="B2179">
        <v>439</v>
      </c>
      <c r="C2179">
        <v>164</v>
      </c>
      <c r="D2179">
        <v>91</v>
      </c>
      <c r="E2179">
        <v>2</v>
      </c>
      <c r="F2179">
        <v>182</v>
      </c>
      <c r="G2179" t="str">
        <f>VLOOKUP($C2179,'Raw-products'!$A$2:$H$1261,MATCH(G$1,'Raw-products'!$A$1:$H$1,0))</f>
        <v>Shirt</v>
      </c>
      <c r="H2179" t="str">
        <f>VLOOKUP($C2179,'Raw-products'!$A$2:$H$1261,MATCH(H$1,'Raw-products'!$A$1:$H$1,0))</f>
        <v>Linen</v>
      </c>
      <c r="I2179" t="str">
        <f>VLOOKUP($C2179,'Raw-products'!$A$2:$H$1261,MATCH(I$1,'Raw-products'!$A$1:$H$1,0))</f>
        <v>XL</v>
      </c>
      <c r="J2179" t="str">
        <f>VLOOKUP($C2179,'Raw-products'!$A$2:$H$1261,MATCH(J$1,'Raw-products'!$A$1:$H$1,0))</f>
        <v>blue</v>
      </c>
      <c r="K2179">
        <f>VLOOKUP($C2179,'Raw-products'!$A$2:$H$1261,MATCH(K$1,'Raw-products'!$A$1:$H$1,0))</f>
        <v>116</v>
      </c>
      <c r="L2179">
        <f>VLOOKUP($C2179,'Raw-products'!$A$2:$H$1261,MATCH(L$1,'Raw-products'!$A$1:$H$1,0))</f>
        <v>47</v>
      </c>
      <c r="M2179" s="5">
        <f t="shared" ref="M2179:M2242" si="68">$K2179*$L2179</f>
        <v>5452</v>
      </c>
      <c r="N2179" cm="1">
        <f t="array" ref="N2179:Q2179">_xlfn.XLOOKUP($B2179,'Raw -orders'!$A:$A,'Raw -orders'!$B:$E)</f>
        <v>286</v>
      </c>
      <c r="O2179">
        <v>15329</v>
      </c>
      <c r="P2179" s="1">
        <v>44432</v>
      </c>
      <c r="Q2179" s="1">
        <v>44445</v>
      </c>
      <c r="R2179" t="str" cm="1">
        <f t="array" ref="R2179:Y2179">_xlfn.XLOOKUP($N2179,'Raw - customers'!$A:$A,'Raw - customers'!$B:$I)</f>
        <v>Gert Brackstone</v>
      </c>
      <c r="S2179" t="str">
        <v>Polygender</v>
      </c>
      <c r="T2179">
        <v>34</v>
      </c>
      <c r="U2179" t="str">
        <v>89 Schmitt PlazaSuite 421</v>
      </c>
      <c r="V2179">
        <v>5790</v>
      </c>
      <c r="W2179" t="str">
        <v>Charlotteville</v>
      </c>
      <c r="X2179" t="str">
        <v>Queensland</v>
      </c>
      <c r="Y2179" t="str">
        <v>Australia</v>
      </c>
      <c r="Z2179">
        <v>8</v>
      </c>
      <c r="AA2179" s="3" t="str">
        <f t="shared" ref="AA2179:AA2242" si="69">IF(AND(DATEDIF($P2179,$Q2179,"D")&gt;0,DATEDIF($P2179,$Q2179,"D")&lt;=10),"0 to 10",IF(AND(DATEDIF($P2179,$Q2179,"D")&gt;10,DATEDIF($P2179,$Q2179,"D")&lt;=20),"10 to 20",IF(AND(DATEDIF($P2179,$Q2179,"D")&gt;20,DATEDIF($P2179,$Q2179,"D")&lt;=30),"20 to 30")))</f>
        <v>10 to 20</v>
      </c>
      <c r="AP2179" s="6">
        <v>286</v>
      </c>
      <c r="AQ2179" s="6" t="s">
        <v>1355</v>
      </c>
    </row>
    <row r="2180" spans="1:43" x14ac:dyDescent="0.25">
      <c r="A2180">
        <v>2178</v>
      </c>
      <c r="B2180">
        <v>439</v>
      </c>
      <c r="C2180">
        <v>669</v>
      </c>
      <c r="D2180">
        <v>113</v>
      </c>
      <c r="E2180">
        <v>2</v>
      </c>
      <c r="F2180">
        <v>226</v>
      </c>
      <c r="G2180" t="str">
        <f>VLOOKUP($C2180,'Raw-products'!$A$2:$H$1261,MATCH(G$1,'Raw-products'!$A$1:$H$1,0))</f>
        <v>Jacket</v>
      </c>
      <c r="H2180" t="str">
        <f>VLOOKUP($C2180,'Raw-products'!$A$2:$H$1261,MATCH(H$1,'Raw-products'!$A$1:$H$1,0))</f>
        <v>Parka</v>
      </c>
      <c r="I2180" t="str">
        <f>VLOOKUP($C2180,'Raw-products'!$A$2:$H$1261,MATCH(I$1,'Raw-products'!$A$1:$H$1,0))</f>
        <v>XL</v>
      </c>
      <c r="J2180" t="str">
        <f>VLOOKUP($C2180,'Raw-products'!$A$2:$H$1261,MATCH(J$1,'Raw-products'!$A$1:$H$1,0))</f>
        <v>red</v>
      </c>
      <c r="K2180">
        <f>VLOOKUP($C2180,'Raw-products'!$A$2:$H$1261,MATCH(K$1,'Raw-products'!$A$1:$H$1,0))</f>
        <v>119</v>
      </c>
      <c r="L2180">
        <f>VLOOKUP($C2180,'Raw-products'!$A$2:$H$1261,MATCH(L$1,'Raw-products'!$A$1:$H$1,0))</f>
        <v>64</v>
      </c>
      <c r="M2180" s="5">
        <f t="shared" si="68"/>
        <v>7616</v>
      </c>
      <c r="N2180" cm="1">
        <f t="array" ref="N2180:Q2180">_xlfn.XLOOKUP($B2180,'Raw -orders'!$A:$A,'Raw -orders'!$B:$E)</f>
        <v>286</v>
      </c>
      <c r="O2180">
        <v>15329</v>
      </c>
      <c r="P2180" s="1">
        <v>44432</v>
      </c>
      <c r="Q2180" s="1">
        <v>44445</v>
      </c>
      <c r="R2180" t="str" cm="1">
        <f t="array" ref="R2180:Y2180">_xlfn.XLOOKUP($N2180,'Raw - customers'!$A:$A,'Raw - customers'!$B:$I)</f>
        <v>Gert Brackstone</v>
      </c>
      <c r="S2180" t="str">
        <v>Polygender</v>
      </c>
      <c r="T2180">
        <v>34</v>
      </c>
      <c r="U2180" t="str">
        <v>89 Schmitt PlazaSuite 421</v>
      </c>
      <c r="V2180">
        <v>5790</v>
      </c>
      <c r="W2180" t="str">
        <v>Charlotteville</v>
      </c>
      <c r="X2180" t="str">
        <v>Queensland</v>
      </c>
      <c r="Y2180" t="str">
        <v>Australia</v>
      </c>
      <c r="Z2180">
        <v>8</v>
      </c>
      <c r="AA2180" s="3" t="str">
        <f t="shared" si="69"/>
        <v>10 to 20</v>
      </c>
      <c r="AP2180" s="6">
        <v>286</v>
      </c>
      <c r="AQ2180" s="6" t="s">
        <v>1355</v>
      </c>
    </row>
    <row r="2181" spans="1:43" x14ac:dyDescent="0.25">
      <c r="A2181">
        <v>2179</v>
      </c>
      <c r="B2181">
        <v>439</v>
      </c>
      <c r="C2181">
        <v>1036</v>
      </c>
      <c r="D2181">
        <v>90</v>
      </c>
      <c r="E2181">
        <v>3</v>
      </c>
      <c r="F2181">
        <v>270</v>
      </c>
      <c r="G2181" t="str">
        <f>VLOOKUP($C2181,'Raw-products'!$A$2:$H$1261,MATCH(G$1,'Raw-products'!$A$1:$H$1,0))</f>
        <v>Trousers</v>
      </c>
      <c r="H2181" t="str">
        <f>VLOOKUP($C2181,'Raw-products'!$A$2:$H$1261,MATCH(H$1,'Raw-products'!$A$1:$H$1,0))</f>
        <v>Relaxed Leg</v>
      </c>
      <c r="I2181" t="str">
        <f>VLOOKUP($C2181,'Raw-products'!$A$2:$H$1261,MATCH(I$1,'Raw-products'!$A$1:$H$1,0))</f>
        <v>S</v>
      </c>
      <c r="J2181" t="str">
        <f>VLOOKUP($C2181,'Raw-products'!$A$2:$H$1261,MATCH(J$1,'Raw-products'!$A$1:$H$1,0))</f>
        <v>blue</v>
      </c>
      <c r="K2181">
        <f>VLOOKUP($C2181,'Raw-products'!$A$2:$H$1261,MATCH(K$1,'Raw-products'!$A$1:$H$1,0))</f>
        <v>95</v>
      </c>
      <c r="L2181">
        <f>VLOOKUP($C2181,'Raw-products'!$A$2:$H$1261,MATCH(L$1,'Raw-products'!$A$1:$H$1,0))</f>
        <v>57</v>
      </c>
      <c r="M2181" s="5">
        <f t="shared" si="68"/>
        <v>5415</v>
      </c>
      <c r="N2181" cm="1">
        <f t="array" ref="N2181:Q2181">_xlfn.XLOOKUP($B2181,'Raw -orders'!$A:$A,'Raw -orders'!$B:$E)</f>
        <v>286</v>
      </c>
      <c r="O2181">
        <v>15329</v>
      </c>
      <c r="P2181" s="1">
        <v>44432</v>
      </c>
      <c r="Q2181" s="1">
        <v>44445</v>
      </c>
      <c r="R2181" t="str" cm="1">
        <f t="array" ref="R2181:Y2181">_xlfn.XLOOKUP($N2181,'Raw - customers'!$A:$A,'Raw - customers'!$B:$I)</f>
        <v>Gert Brackstone</v>
      </c>
      <c r="S2181" t="str">
        <v>Polygender</v>
      </c>
      <c r="T2181">
        <v>34</v>
      </c>
      <c r="U2181" t="str">
        <v>89 Schmitt PlazaSuite 421</v>
      </c>
      <c r="V2181">
        <v>5790</v>
      </c>
      <c r="W2181" t="str">
        <v>Charlotteville</v>
      </c>
      <c r="X2181" t="str">
        <v>Queensland</v>
      </c>
      <c r="Y2181" t="str">
        <v>Australia</v>
      </c>
      <c r="Z2181">
        <v>8</v>
      </c>
      <c r="AA2181" s="3" t="str">
        <f t="shared" si="69"/>
        <v>10 to 20</v>
      </c>
      <c r="AP2181" s="6">
        <v>286</v>
      </c>
      <c r="AQ2181" s="6" t="s">
        <v>1355</v>
      </c>
    </row>
    <row r="2182" spans="1:43" x14ac:dyDescent="0.25">
      <c r="A2182">
        <v>2180</v>
      </c>
      <c r="B2182">
        <v>439</v>
      </c>
      <c r="C2182">
        <v>400</v>
      </c>
      <c r="D2182">
        <v>119</v>
      </c>
      <c r="E2182">
        <v>1</v>
      </c>
      <c r="F2182">
        <v>119</v>
      </c>
      <c r="G2182" t="str">
        <f>VLOOKUP($C2182,'Raw-products'!$A$2:$H$1261,MATCH(G$1,'Raw-products'!$A$1:$H$1,0))</f>
        <v>Shirt</v>
      </c>
      <c r="H2182" t="str">
        <f>VLOOKUP($C2182,'Raw-products'!$A$2:$H$1261,MATCH(H$1,'Raw-products'!$A$1:$H$1,0))</f>
        <v>Casual Slim Fit</v>
      </c>
      <c r="I2182" t="str">
        <f>VLOOKUP($C2182,'Raw-products'!$A$2:$H$1261,MATCH(I$1,'Raw-products'!$A$1:$H$1,0))</f>
        <v>XS</v>
      </c>
      <c r="J2182" t="str">
        <f>VLOOKUP($C2182,'Raw-products'!$A$2:$H$1261,MATCH(J$1,'Raw-products'!$A$1:$H$1,0))</f>
        <v>green</v>
      </c>
      <c r="K2182">
        <f>VLOOKUP($C2182,'Raw-products'!$A$2:$H$1261,MATCH(K$1,'Raw-products'!$A$1:$H$1,0))</f>
        <v>113</v>
      </c>
      <c r="L2182">
        <f>VLOOKUP($C2182,'Raw-products'!$A$2:$H$1261,MATCH(L$1,'Raw-products'!$A$1:$H$1,0))</f>
        <v>69</v>
      </c>
      <c r="M2182" s="5">
        <f t="shared" si="68"/>
        <v>7797</v>
      </c>
      <c r="N2182" cm="1">
        <f t="array" ref="N2182:Q2182">_xlfn.XLOOKUP($B2182,'Raw -orders'!$A:$A,'Raw -orders'!$B:$E)</f>
        <v>286</v>
      </c>
      <c r="O2182">
        <v>15329</v>
      </c>
      <c r="P2182" s="1">
        <v>44432</v>
      </c>
      <c r="Q2182" s="1">
        <v>44445</v>
      </c>
      <c r="R2182" t="str" cm="1">
        <f t="array" ref="R2182:Y2182">_xlfn.XLOOKUP($N2182,'Raw - customers'!$A:$A,'Raw - customers'!$B:$I)</f>
        <v>Gert Brackstone</v>
      </c>
      <c r="S2182" t="str">
        <v>Polygender</v>
      </c>
      <c r="T2182">
        <v>34</v>
      </c>
      <c r="U2182" t="str">
        <v>89 Schmitt PlazaSuite 421</v>
      </c>
      <c r="V2182">
        <v>5790</v>
      </c>
      <c r="W2182" t="str">
        <v>Charlotteville</v>
      </c>
      <c r="X2182" t="str">
        <v>Queensland</v>
      </c>
      <c r="Y2182" t="str">
        <v>Australia</v>
      </c>
      <c r="Z2182">
        <v>8</v>
      </c>
      <c r="AA2182" s="3" t="str">
        <f t="shared" si="69"/>
        <v>10 to 20</v>
      </c>
      <c r="AP2182" s="6">
        <v>286</v>
      </c>
      <c r="AQ2182" s="6" t="s">
        <v>1355</v>
      </c>
    </row>
    <row r="2183" spans="1:43" x14ac:dyDescent="0.25">
      <c r="A2183">
        <v>2181</v>
      </c>
      <c r="B2183">
        <v>439</v>
      </c>
      <c r="C2183">
        <v>1025</v>
      </c>
      <c r="D2183">
        <v>90</v>
      </c>
      <c r="E2183">
        <v>2</v>
      </c>
      <c r="F2183">
        <v>180</v>
      </c>
      <c r="G2183" t="str">
        <f>VLOOKUP($C2183,'Raw-products'!$A$2:$H$1261,MATCH(G$1,'Raw-products'!$A$1:$H$1,0))</f>
        <v>Trousers</v>
      </c>
      <c r="H2183" t="str">
        <f>VLOOKUP($C2183,'Raw-products'!$A$2:$H$1261,MATCH(H$1,'Raw-products'!$A$1:$H$1,0))</f>
        <v>Relaxed Leg</v>
      </c>
      <c r="I2183" t="str">
        <f>VLOOKUP($C2183,'Raw-products'!$A$2:$H$1261,MATCH(I$1,'Raw-products'!$A$1:$H$1,0))</f>
        <v>XS</v>
      </c>
      <c r="J2183" t="str">
        <f>VLOOKUP($C2183,'Raw-products'!$A$2:$H$1261,MATCH(J$1,'Raw-products'!$A$1:$H$1,0))</f>
        <v>yellow</v>
      </c>
      <c r="K2183">
        <f>VLOOKUP($C2183,'Raw-products'!$A$2:$H$1261,MATCH(K$1,'Raw-products'!$A$1:$H$1,0))</f>
        <v>95</v>
      </c>
      <c r="L2183">
        <f>VLOOKUP($C2183,'Raw-products'!$A$2:$H$1261,MATCH(L$1,'Raw-products'!$A$1:$H$1,0))</f>
        <v>44</v>
      </c>
      <c r="M2183" s="5">
        <f t="shared" si="68"/>
        <v>4180</v>
      </c>
      <c r="N2183" cm="1">
        <f t="array" ref="N2183:Q2183">_xlfn.XLOOKUP($B2183,'Raw -orders'!$A:$A,'Raw -orders'!$B:$E)</f>
        <v>286</v>
      </c>
      <c r="O2183">
        <v>15329</v>
      </c>
      <c r="P2183" s="1">
        <v>44432</v>
      </c>
      <c r="Q2183" s="1">
        <v>44445</v>
      </c>
      <c r="R2183" t="str" cm="1">
        <f t="array" ref="R2183:Y2183">_xlfn.XLOOKUP($N2183,'Raw - customers'!$A:$A,'Raw - customers'!$B:$I)</f>
        <v>Gert Brackstone</v>
      </c>
      <c r="S2183" t="str">
        <v>Polygender</v>
      </c>
      <c r="T2183">
        <v>34</v>
      </c>
      <c r="U2183" t="str">
        <v>89 Schmitt PlazaSuite 421</v>
      </c>
      <c r="V2183">
        <v>5790</v>
      </c>
      <c r="W2183" t="str">
        <v>Charlotteville</v>
      </c>
      <c r="X2183" t="str">
        <v>Queensland</v>
      </c>
      <c r="Y2183" t="str">
        <v>Australia</v>
      </c>
      <c r="Z2183">
        <v>8</v>
      </c>
      <c r="AA2183" s="3" t="str">
        <f t="shared" si="69"/>
        <v>10 to 20</v>
      </c>
      <c r="AP2183" s="6">
        <v>286</v>
      </c>
      <c r="AQ2183" s="6" t="s">
        <v>1355</v>
      </c>
    </row>
    <row r="2184" spans="1:43" x14ac:dyDescent="0.25">
      <c r="A2184">
        <v>2182</v>
      </c>
      <c r="B2184">
        <v>439</v>
      </c>
      <c r="C2184">
        <v>137</v>
      </c>
      <c r="D2184">
        <v>92</v>
      </c>
      <c r="E2184">
        <v>1</v>
      </c>
      <c r="F2184">
        <v>92</v>
      </c>
      <c r="G2184" t="str">
        <f>VLOOKUP($C2184,'Raw-products'!$A$2:$H$1261,MATCH(G$1,'Raw-products'!$A$1:$H$1,0))</f>
        <v>Shirt</v>
      </c>
      <c r="H2184" t="str">
        <f>VLOOKUP($C2184,'Raw-products'!$A$2:$H$1261,MATCH(H$1,'Raw-products'!$A$1:$H$1,0))</f>
        <v>Denim</v>
      </c>
      <c r="I2184" t="str">
        <f>VLOOKUP($C2184,'Raw-products'!$A$2:$H$1261,MATCH(I$1,'Raw-products'!$A$1:$H$1,0))</f>
        <v>M</v>
      </c>
      <c r="J2184" t="str">
        <f>VLOOKUP($C2184,'Raw-products'!$A$2:$H$1261,MATCH(J$1,'Raw-products'!$A$1:$H$1,0))</f>
        <v>violet</v>
      </c>
      <c r="K2184">
        <f>VLOOKUP($C2184,'Raw-products'!$A$2:$H$1261,MATCH(K$1,'Raw-products'!$A$1:$H$1,0))</f>
        <v>115</v>
      </c>
      <c r="L2184">
        <f>VLOOKUP($C2184,'Raw-products'!$A$2:$H$1261,MATCH(L$1,'Raw-products'!$A$1:$H$1,0))</f>
        <v>55</v>
      </c>
      <c r="M2184" s="5">
        <f t="shared" si="68"/>
        <v>6325</v>
      </c>
      <c r="N2184" cm="1">
        <f t="array" ref="N2184:Q2184">_xlfn.XLOOKUP($B2184,'Raw -orders'!$A:$A,'Raw -orders'!$B:$E)</f>
        <v>286</v>
      </c>
      <c r="O2184">
        <v>15329</v>
      </c>
      <c r="P2184" s="1">
        <v>44432</v>
      </c>
      <c r="Q2184" s="1">
        <v>44445</v>
      </c>
      <c r="R2184" t="str" cm="1">
        <f t="array" ref="R2184:Y2184">_xlfn.XLOOKUP($N2184,'Raw - customers'!$A:$A,'Raw - customers'!$B:$I)</f>
        <v>Gert Brackstone</v>
      </c>
      <c r="S2184" t="str">
        <v>Polygender</v>
      </c>
      <c r="T2184">
        <v>34</v>
      </c>
      <c r="U2184" t="str">
        <v>89 Schmitt PlazaSuite 421</v>
      </c>
      <c r="V2184">
        <v>5790</v>
      </c>
      <c r="W2184" t="str">
        <v>Charlotteville</v>
      </c>
      <c r="X2184" t="str">
        <v>Queensland</v>
      </c>
      <c r="Y2184" t="str">
        <v>Australia</v>
      </c>
      <c r="Z2184">
        <v>8</v>
      </c>
      <c r="AA2184" s="3" t="str">
        <f t="shared" si="69"/>
        <v>10 to 20</v>
      </c>
      <c r="AP2184" s="6">
        <v>286</v>
      </c>
      <c r="AQ2184" s="6" t="s">
        <v>1355</v>
      </c>
    </row>
    <row r="2185" spans="1:43" x14ac:dyDescent="0.25">
      <c r="A2185">
        <v>2183</v>
      </c>
      <c r="B2185">
        <v>439</v>
      </c>
      <c r="C2185">
        <v>942</v>
      </c>
      <c r="D2185">
        <v>96</v>
      </c>
      <c r="E2185">
        <v>2</v>
      </c>
      <c r="F2185">
        <v>192</v>
      </c>
      <c r="G2185" t="str">
        <f>VLOOKUP($C2185,'Raw-products'!$A$2:$H$1261,MATCH(G$1,'Raw-products'!$A$1:$H$1,0))</f>
        <v>Trousers</v>
      </c>
      <c r="H2185" t="str">
        <f>VLOOKUP($C2185,'Raw-products'!$A$2:$H$1261,MATCH(H$1,'Raw-products'!$A$1:$H$1,0))</f>
        <v>Drawstring</v>
      </c>
      <c r="I2185" t="str">
        <f>VLOOKUP($C2185,'Raw-products'!$A$2:$H$1261,MATCH(I$1,'Raw-products'!$A$1:$H$1,0))</f>
        <v>M</v>
      </c>
      <c r="J2185" t="str">
        <f>VLOOKUP($C2185,'Raw-products'!$A$2:$H$1261,MATCH(J$1,'Raw-products'!$A$1:$H$1,0))</f>
        <v>violet</v>
      </c>
      <c r="K2185">
        <f>VLOOKUP($C2185,'Raw-products'!$A$2:$H$1261,MATCH(K$1,'Raw-products'!$A$1:$H$1,0))</f>
        <v>104</v>
      </c>
      <c r="L2185">
        <f>VLOOKUP($C2185,'Raw-products'!$A$2:$H$1261,MATCH(L$1,'Raw-products'!$A$1:$H$1,0))</f>
        <v>73</v>
      </c>
      <c r="M2185" s="5">
        <f t="shared" si="68"/>
        <v>7592</v>
      </c>
      <c r="N2185" cm="1">
        <f t="array" ref="N2185:Q2185">_xlfn.XLOOKUP($B2185,'Raw -orders'!$A:$A,'Raw -orders'!$B:$E)</f>
        <v>286</v>
      </c>
      <c r="O2185">
        <v>15329</v>
      </c>
      <c r="P2185" s="1">
        <v>44432</v>
      </c>
      <c r="Q2185" s="1">
        <v>44445</v>
      </c>
      <c r="R2185" t="str" cm="1">
        <f t="array" ref="R2185:Y2185">_xlfn.XLOOKUP($N2185,'Raw - customers'!$A:$A,'Raw - customers'!$B:$I)</f>
        <v>Gert Brackstone</v>
      </c>
      <c r="S2185" t="str">
        <v>Polygender</v>
      </c>
      <c r="T2185">
        <v>34</v>
      </c>
      <c r="U2185" t="str">
        <v>89 Schmitt PlazaSuite 421</v>
      </c>
      <c r="V2185">
        <v>5790</v>
      </c>
      <c r="W2185" t="str">
        <v>Charlotteville</v>
      </c>
      <c r="X2185" t="str">
        <v>Queensland</v>
      </c>
      <c r="Y2185" t="str">
        <v>Australia</v>
      </c>
      <c r="Z2185">
        <v>8</v>
      </c>
      <c r="AA2185" s="3" t="str">
        <f t="shared" si="69"/>
        <v>10 to 20</v>
      </c>
      <c r="AP2185" s="6">
        <v>286</v>
      </c>
      <c r="AQ2185" s="6" t="s">
        <v>1355</v>
      </c>
    </row>
    <row r="2186" spans="1:43" x14ac:dyDescent="0.25">
      <c r="A2186">
        <v>2184</v>
      </c>
      <c r="B2186">
        <v>440</v>
      </c>
      <c r="C2186">
        <v>1158</v>
      </c>
      <c r="D2186">
        <v>99</v>
      </c>
      <c r="E2186">
        <v>3</v>
      </c>
      <c r="F2186">
        <v>297</v>
      </c>
      <c r="G2186" t="str">
        <f>VLOOKUP($C2186,'Raw-products'!$A$2:$H$1261,MATCH(G$1,'Raw-products'!$A$1:$H$1,0))</f>
        <v>Trousers</v>
      </c>
      <c r="H2186" t="str">
        <f>VLOOKUP($C2186,'Raw-products'!$A$2:$H$1261,MATCH(H$1,'Raw-products'!$A$1:$H$1,0))</f>
        <v>High-Waisted</v>
      </c>
      <c r="I2186" t="str">
        <f>VLOOKUP($C2186,'Raw-products'!$A$2:$H$1261,MATCH(I$1,'Raw-products'!$A$1:$H$1,0))</f>
        <v>L</v>
      </c>
      <c r="J2186" t="str">
        <f>VLOOKUP($C2186,'Raw-products'!$A$2:$H$1261,MATCH(J$1,'Raw-products'!$A$1:$H$1,0))</f>
        <v>red</v>
      </c>
      <c r="K2186">
        <f>VLOOKUP($C2186,'Raw-products'!$A$2:$H$1261,MATCH(K$1,'Raw-products'!$A$1:$H$1,0))</f>
        <v>98</v>
      </c>
      <c r="L2186">
        <f>VLOOKUP($C2186,'Raw-products'!$A$2:$H$1261,MATCH(L$1,'Raw-products'!$A$1:$H$1,0))</f>
        <v>52</v>
      </c>
      <c r="M2186" s="5">
        <f t="shared" si="68"/>
        <v>5096</v>
      </c>
      <c r="N2186" cm="1">
        <f t="array" ref="N2186:Q2186">_xlfn.XLOOKUP($B2186,'Raw -orders'!$A:$A,'Raw -orders'!$B:$E)</f>
        <v>553</v>
      </c>
      <c r="O2186">
        <v>14884</v>
      </c>
      <c r="P2186" s="1">
        <v>44478</v>
      </c>
      <c r="Q2186" s="1">
        <v>44499</v>
      </c>
      <c r="R2186" t="str" cm="1">
        <f t="array" ref="R2186:Y2186">_xlfn.XLOOKUP($N2186,'Raw - customers'!$A:$A,'Raw - customers'!$B:$I)</f>
        <v>Niels Loadsman</v>
      </c>
      <c r="S2186" t="str">
        <v>Genderfluid</v>
      </c>
      <c r="T2186">
        <v>30</v>
      </c>
      <c r="U2186" t="str">
        <v>0204 Andrew JunctionApt. 904</v>
      </c>
      <c r="V2186">
        <v>7146</v>
      </c>
      <c r="W2186" t="str">
        <v>Kaiview</v>
      </c>
      <c r="X2186" t="str">
        <v>New South Wales</v>
      </c>
      <c r="Y2186" t="str">
        <v>Australia</v>
      </c>
      <c r="Z2186">
        <v>10</v>
      </c>
      <c r="AA2186" s="3" t="str">
        <f t="shared" si="69"/>
        <v>20 to 30</v>
      </c>
      <c r="AP2186" s="6">
        <v>553</v>
      </c>
      <c r="AQ2186" s="6" t="s">
        <v>1362</v>
      </c>
    </row>
    <row r="2187" spans="1:43" x14ac:dyDescent="0.25">
      <c r="A2187">
        <v>2185</v>
      </c>
      <c r="B2187">
        <v>440</v>
      </c>
      <c r="C2187">
        <v>105</v>
      </c>
      <c r="D2187">
        <v>92</v>
      </c>
      <c r="E2187">
        <v>2</v>
      </c>
      <c r="F2187">
        <v>184</v>
      </c>
      <c r="G2187" t="str">
        <f>VLOOKUP($C2187,'Raw-products'!$A$2:$H$1261,MATCH(G$1,'Raw-products'!$A$1:$H$1,0))</f>
        <v>Shirt</v>
      </c>
      <c r="H2187" t="str">
        <f>VLOOKUP($C2187,'Raw-products'!$A$2:$H$1261,MATCH(H$1,'Raw-products'!$A$1:$H$1,0))</f>
        <v>Denim</v>
      </c>
      <c r="I2187" t="str">
        <f>VLOOKUP($C2187,'Raw-products'!$A$2:$H$1261,MATCH(I$1,'Raw-products'!$A$1:$H$1,0))</f>
        <v>XS</v>
      </c>
      <c r="J2187" t="str">
        <f>VLOOKUP($C2187,'Raw-products'!$A$2:$H$1261,MATCH(J$1,'Raw-products'!$A$1:$H$1,0))</f>
        <v>red</v>
      </c>
      <c r="K2187">
        <f>VLOOKUP($C2187,'Raw-products'!$A$2:$H$1261,MATCH(K$1,'Raw-products'!$A$1:$H$1,0))</f>
        <v>115</v>
      </c>
      <c r="L2187">
        <f>VLOOKUP($C2187,'Raw-products'!$A$2:$H$1261,MATCH(L$1,'Raw-products'!$A$1:$H$1,0))</f>
        <v>52</v>
      </c>
      <c r="M2187" s="5">
        <f t="shared" si="68"/>
        <v>5980</v>
      </c>
      <c r="N2187" cm="1">
        <f t="array" ref="N2187:Q2187">_xlfn.XLOOKUP($B2187,'Raw -orders'!$A:$A,'Raw -orders'!$B:$E)</f>
        <v>553</v>
      </c>
      <c r="O2187">
        <v>14884</v>
      </c>
      <c r="P2187" s="1">
        <v>44478</v>
      </c>
      <c r="Q2187" s="1">
        <v>44499</v>
      </c>
      <c r="R2187" t="str" cm="1">
        <f t="array" ref="R2187:Y2187">_xlfn.XLOOKUP($N2187,'Raw - customers'!$A:$A,'Raw - customers'!$B:$I)</f>
        <v>Niels Loadsman</v>
      </c>
      <c r="S2187" t="str">
        <v>Genderfluid</v>
      </c>
      <c r="T2187">
        <v>30</v>
      </c>
      <c r="U2187" t="str">
        <v>0204 Andrew JunctionApt. 904</v>
      </c>
      <c r="V2187">
        <v>7146</v>
      </c>
      <c r="W2187" t="str">
        <v>Kaiview</v>
      </c>
      <c r="X2187" t="str">
        <v>New South Wales</v>
      </c>
      <c r="Y2187" t="str">
        <v>Australia</v>
      </c>
      <c r="Z2187">
        <v>10</v>
      </c>
      <c r="AA2187" s="3" t="str">
        <f t="shared" si="69"/>
        <v>20 to 30</v>
      </c>
      <c r="AP2187" s="6">
        <v>553</v>
      </c>
      <c r="AQ2187" s="6" t="s">
        <v>1362</v>
      </c>
    </row>
    <row r="2188" spans="1:43" x14ac:dyDescent="0.25">
      <c r="A2188">
        <v>2186</v>
      </c>
      <c r="B2188">
        <v>440</v>
      </c>
      <c r="C2188">
        <v>762</v>
      </c>
      <c r="D2188">
        <v>109</v>
      </c>
      <c r="E2188">
        <v>2</v>
      </c>
      <c r="F2188">
        <v>218</v>
      </c>
      <c r="G2188" t="str">
        <f>VLOOKUP($C2188,'Raw-products'!$A$2:$H$1261,MATCH(G$1,'Raw-products'!$A$1:$H$1,0))</f>
        <v>Jacket</v>
      </c>
      <c r="H2188" t="str">
        <f>VLOOKUP($C2188,'Raw-products'!$A$2:$H$1261,MATCH(H$1,'Raw-products'!$A$1:$H$1,0))</f>
        <v>Peacoat</v>
      </c>
      <c r="I2188" t="str">
        <f>VLOOKUP($C2188,'Raw-products'!$A$2:$H$1261,MATCH(I$1,'Raw-products'!$A$1:$H$1,0))</f>
        <v>M</v>
      </c>
      <c r="J2188" t="str">
        <f>VLOOKUP($C2188,'Raw-products'!$A$2:$H$1261,MATCH(J$1,'Raw-products'!$A$1:$H$1,0))</f>
        <v>indigo</v>
      </c>
      <c r="K2188">
        <f>VLOOKUP($C2188,'Raw-products'!$A$2:$H$1261,MATCH(K$1,'Raw-products'!$A$1:$H$1,0))</f>
        <v>102</v>
      </c>
      <c r="L2188">
        <f>VLOOKUP($C2188,'Raw-products'!$A$2:$H$1261,MATCH(L$1,'Raw-products'!$A$1:$H$1,0))</f>
        <v>52</v>
      </c>
      <c r="M2188" s="5">
        <f t="shared" si="68"/>
        <v>5304</v>
      </c>
      <c r="N2188" cm="1">
        <f t="array" ref="N2188:Q2188">_xlfn.XLOOKUP($B2188,'Raw -orders'!$A:$A,'Raw -orders'!$B:$E)</f>
        <v>553</v>
      </c>
      <c r="O2188">
        <v>14884</v>
      </c>
      <c r="P2188" s="1">
        <v>44478</v>
      </c>
      <c r="Q2188" s="1">
        <v>44499</v>
      </c>
      <c r="R2188" t="str" cm="1">
        <f t="array" ref="R2188:Y2188">_xlfn.XLOOKUP($N2188,'Raw - customers'!$A:$A,'Raw - customers'!$B:$I)</f>
        <v>Niels Loadsman</v>
      </c>
      <c r="S2188" t="str">
        <v>Genderfluid</v>
      </c>
      <c r="T2188">
        <v>30</v>
      </c>
      <c r="U2188" t="str">
        <v>0204 Andrew JunctionApt. 904</v>
      </c>
      <c r="V2188">
        <v>7146</v>
      </c>
      <c r="W2188" t="str">
        <v>Kaiview</v>
      </c>
      <c r="X2188" t="str">
        <v>New South Wales</v>
      </c>
      <c r="Y2188" t="str">
        <v>Australia</v>
      </c>
      <c r="Z2188">
        <v>10</v>
      </c>
      <c r="AA2188" s="3" t="str">
        <f t="shared" si="69"/>
        <v>20 to 30</v>
      </c>
      <c r="AP2188" s="6">
        <v>553</v>
      </c>
      <c r="AQ2188" s="6" t="s">
        <v>1362</v>
      </c>
    </row>
    <row r="2189" spans="1:43" x14ac:dyDescent="0.25">
      <c r="A2189">
        <v>2187</v>
      </c>
      <c r="B2189">
        <v>440</v>
      </c>
      <c r="C2189">
        <v>1130</v>
      </c>
      <c r="D2189">
        <v>102</v>
      </c>
      <c r="E2189">
        <v>1</v>
      </c>
      <c r="F2189">
        <v>102</v>
      </c>
      <c r="G2189" t="str">
        <f>VLOOKUP($C2189,'Raw-products'!$A$2:$H$1261,MATCH(G$1,'Raw-products'!$A$1:$H$1,0))</f>
        <v>Trousers</v>
      </c>
      <c r="H2189" t="str">
        <f>VLOOKUP($C2189,'Raw-products'!$A$2:$H$1261,MATCH(H$1,'Raw-products'!$A$1:$H$1,0))</f>
        <v>Cargo Pants</v>
      </c>
      <c r="I2189" t="str">
        <f>VLOOKUP($C2189,'Raw-products'!$A$2:$H$1261,MATCH(I$1,'Raw-products'!$A$1:$H$1,0))</f>
        <v>XS</v>
      </c>
      <c r="J2189" t="str">
        <f>VLOOKUP($C2189,'Raw-products'!$A$2:$H$1261,MATCH(J$1,'Raw-products'!$A$1:$H$1,0))</f>
        <v>yellow</v>
      </c>
      <c r="K2189">
        <f>VLOOKUP($C2189,'Raw-products'!$A$2:$H$1261,MATCH(K$1,'Raw-products'!$A$1:$H$1,0))</f>
        <v>106</v>
      </c>
      <c r="L2189">
        <f>VLOOKUP($C2189,'Raw-products'!$A$2:$H$1261,MATCH(L$1,'Raw-products'!$A$1:$H$1,0))</f>
        <v>68</v>
      </c>
      <c r="M2189" s="5">
        <f t="shared" si="68"/>
        <v>7208</v>
      </c>
      <c r="N2189" cm="1">
        <f t="array" ref="N2189:Q2189">_xlfn.XLOOKUP($B2189,'Raw -orders'!$A:$A,'Raw -orders'!$B:$E)</f>
        <v>553</v>
      </c>
      <c r="O2189">
        <v>14884</v>
      </c>
      <c r="P2189" s="1">
        <v>44478</v>
      </c>
      <c r="Q2189" s="1">
        <v>44499</v>
      </c>
      <c r="R2189" t="str" cm="1">
        <f t="array" ref="R2189:Y2189">_xlfn.XLOOKUP($N2189,'Raw - customers'!$A:$A,'Raw - customers'!$B:$I)</f>
        <v>Niels Loadsman</v>
      </c>
      <c r="S2189" t="str">
        <v>Genderfluid</v>
      </c>
      <c r="T2189">
        <v>30</v>
      </c>
      <c r="U2189" t="str">
        <v>0204 Andrew JunctionApt. 904</v>
      </c>
      <c r="V2189">
        <v>7146</v>
      </c>
      <c r="W2189" t="str">
        <v>Kaiview</v>
      </c>
      <c r="X2189" t="str">
        <v>New South Wales</v>
      </c>
      <c r="Y2189" t="str">
        <v>Australia</v>
      </c>
      <c r="Z2189">
        <v>10</v>
      </c>
      <c r="AA2189" s="3" t="str">
        <f t="shared" si="69"/>
        <v>20 to 30</v>
      </c>
      <c r="AP2189" s="6">
        <v>553</v>
      </c>
      <c r="AQ2189" s="6" t="s">
        <v>1362</v>
      </c>
    </row>
    <row r="2190" spans="1:43" x14ac:dyDescent="0.25">
      <c r="A2190">
        <v>2188</v>
      </c>
      <c r="B2190">
        <v>440</v>
      </c>
      <c r="C2190">
        <v>882</v>
      </c>
      <c r="D2190">
        <v>94</v>
      </c>
      <c r="E2190">
        <v>1</v>
      </c>
      <c r="F2190">
        <v>94</v>
      </c>
      <c r="G2190" t="str">
        <f>VLOOKUP($C2190,'Raw-products'!$A$2:$H$1261,MATCH(G$1,'Raw-products'!$A$1:$H$1,0))</f>
        <v>Trousers</v>
      </c>
      <c r="H2190" t="str">
        <f>VLOOKUP($C2190,'Raw-products'!$A$2:$H$1261,MATCH(H$1,'Raw-products'!$A$1:$H$1,0))</f>
        <v>Cords</v>
      </c>
      <c r="I2190" t="str">
        <f>VLOOKUP($C2190,'Raw-products'!$A$2:$H$1261,MATCH(I$1,'Raw-products'!$A$1:$H$1,0))</f>
        <v>M</v>
      </c>
      <c r="J2190" t="str">
        <f>VLOOKUP($C2190,'Raw-products'!$A$2:$H$1261,MATCH(J$1,'Raw-products'!$A$1:$H$1,0))</f>
        <v>orange</v>
      </c>
      <c r="K2190">
        <f>VLOOKUP($C2190,'Raw-products'!$A$2:$H$1261,MATCH(K$1,'Raw-products'!$A$1:$H$1,0))</f>
        <v>113</v>
      </c>
      <c r="L2190">
        <f>VLOOKUP($C2190,'Raw-products'!$A$2:$H$1261,MATCH(L$1,'Raw-products'!$A$1:$H$1,0))</f>
        <v>53</v>
      </c>
      <c r="M2190" s="5">
        <f t="shared" si="68"/>
        <v>5989</v>
      </c>
      <c r="N2190" cm="1">
        <f t="array" ref="N2190:Q2190">_xlfn.XLOOKUP($B2190,'Raw -orders'!$A:$A,'Raw -orders'!$B:$E)</f>
        <v>553</v>
      </c>
      <c r="O2190">
        <v>14884</v>
      </c>
      <c r="P2190" s="1">
        <v>44478</v>
      </c>
      <c r="Q2190" s="1">
        <v>44499</v>
      </c>
      <c r="R2190" t="str" cm="1">
        <f t="array" ref="R2190:Y2190">_xlfn.XLOOKUP($N2190,'Raw - customers'!$A:$A,'Raw - customers'!$B:$I)</f>
        <v>Niels Loadsman</v>
      </c>
      <c r="S2190" t="str">
        <v>Genderfluid</v>
      </c>
      <c r="T2190">
        <v>30</v>
      </c>
      <c r="U2190" t="str">
        <v>0204 Andrew JunctionApt. 904</v>
      </c>
      <c r="V2190">
        <v>7146</v>
      </c>
      <c r="W2190" t="str">
        <v>Kaiview</v>
      </c>
      <c r="X2190" t="str">
        <v>New South Wales</v>
      </c>
      <c r="Y2190" t="str">
        <v>Australia</v>
      </c>
      <c r="Z2190">
        <v>10</v>
      </c>
      <c r="AA2190" s="3" t="str">
        <f t="shared" si="69"/>
        <v>20 to 30</v>
      </c>
      <c r="AP2190" s="6">
        <v>553</v>
      </c>
      <c r="AQ2190" s="6" t="s">
        <v>1362</v>
      </c>
    </row>
    <row r="2191" spans="1:43" x14ac:dyDescent="0.25">
      <c r="A2191">
        <v>2189</v>
      </c>
      <c r="B2191">
        <v>440</v>
      </c>
      <c r="C2191">
        <v>120</v>
      </c>
      <c r="D2191">
        <v>92</v>
      </c>
      <c r="E2191">
        <v>3</v>
      </c>
      <c r="F2191">
        <v>276</v>
      </c>
      <c r="G2191" t="str">
        <f>VLOOKUP($C2191,'Raw-products'!$A$2:$H$1261,MATCH(G$1,'Raw-products'!$A$1:$H$1,0))</f>
        <v>Shirt</v>
      </c>
      <c r="H2191" t="str">
        <f>VLOOKUP($C2191,'Raw-products'!$A$2:$H$1261,MATCH(H$1,'Raw-products'!$A$1:$H$1,0))</f>
        <v>Denim</v>
      </c>
      <c r="I2191" t="str">
        <f>VLOOKUP($C2191,'Raw-products'!$A$2:$H$1261,MATCH(I$1,'Raw-products'!$A$1:$H$1,0))</f>
        <v>XS</v>
      </c>
      <c r="J2191" t="str">
        <f>VLOOKUP($C2191,'Raw-products'!$A$2:$H$1261,MATCH(J$1,'Raw-products'!$A$1:$H$1,0))</f>
        <v>green</v>
      </c>
      <c r="K2191">
        <f>VLOOKUP($C2191,'Raw-products'!$A$2:$H$1261,MATCH(K$1,'Raw-products'!$A$1:$H$1,0))</f>
        <v>115</v>
      </c>
      <c r="L2191">
        <f>VLOOKUP($C2191,'Raw-products'!$A$2:$H$1261,MATCH(L$1,'Raw-products'!$A$1:$H$1,0))</f>
        <v>66</v>
      </c>
      <c r="M2191" s="5">
        <f t="shared" si="68"/>
        <v>7590</v>
      </c>
      <c r="N2191" cm="1">
        <f t="array" ref="N2191:Q2191">_xlfn.XLOOKUP($B2191,'Raw -orders'!$A:$A,'Raw -orders'!$B:$E)</f>
        <v>553</v>
      </c>
      <c r="O2191">
        <v>14884</v>
      </c>
      <c r="P2191" s="1">
        <v>44478</v>
      </c>
      <c r="Q2191" s="1">
        <v>44499</v>
      </c>
      <c r="R2191" t="str" cm="1">
        <f t="array" ref="R2191:Y2191">_xlfn.XLOOKUP($N2191,'Raw - customers'!$A:$A,'Raw - customers'!$B:$I)</f>
        <v>Niels Loadsman</v>
      </c>
      <c r="S2191" t="str">
        <v>Genderfluid</v>
      </c>
      <c r="T2191">
        <v>30</v>
      </c>
      <c r="U2191" t="str">
        <v>0204 Andrew JunctionApt. 904</v>
      </c>
      <c r="V2191">
        <v>7146</v>
      </c>
      <c r="W2191" t="str">
        <v>Kaiview</v>
      </c>
      <c r="X2191" t="str">
        <v>New South Wales</v>
      </c>
      <c r="Y2191" t="str">
        <v>Australia</v>
      </c>
      <c r="Z2191">
        <v>10</v>
      </c>
      <c r="AA2191" s="3" t="str">
        <f t="shared" si="69"/>
        <v>20 to 30</v>
      </c>
      <c r="AP2191" s="6">
        <v>553</v>
      </c>
      <c r="AQ2191" s="6" t="s">
        <v>1362</v>
      </c>
    </row>
    <row r="2192" spans="1:43" x14ac:dyDescent="0.25">
      <c r="A2192">
        <v>2190</v>
      </c>
      <c r="B2192">
        <v>441</v>
      </c>
      <c r="C2192">
        <v>1155</v>
      </c>
      <c r="D2192">
        <v>99</v>
      </c>
      <c r="E2192">
        <v>1</v>
      </c>
      <c r="F2192">
        <v>99</v>
      </c>
      <c r="G2192" t="str">
        <f>VLOOKUP($C2192,'Raw-products'!$A$2:$H$1261,MATCH(G$1,'Raw-products'!$A$1:$H$1,0))</f>
        <v>Trousers</v>
      </c>
      <c r="H2192" t="str">
        <f>VLOOKUP($C2192,'Raw-products'!$A$2:$H$1261,MATCH(H$1,'Raw-products'!$A$1:$H$1,0))</f>
        <v>High-Waisted</v>
      </c>
      <c r="I2192" t="str">
        <f>VLOOKUP($C2192,'Raw-products'!$A$2:$H$1261,MATCH(I$1,'Raw-products'!$A$1:$H$1,0))</f>
        <v>XS</v>
      </c>
      <c r="J2192" t="str">
        <f>VLOOKUP($C2192,'Raw-products'!$A$2:$H$1261,MATCH(J$1,'Raw-products'!$A$1:$H$1,0))</f>
        <v>red</v>
      </c>
      <c r="K2192">
        <f>VLOOKUP($C2192,'Raw-products'!$A$2:$H$1261,MATCH(K$1,'Raw-products'!$A$1:$H$1,0))</f>
        <v>98</v>
      </c>
      <c r="L2192">
        <f>VLOOKUP($C2192,'Raw-products'!$A$2:$H$1261,MATCH(L$1,'Raw-products'!$A$1:$H$1,0))</f>
        <v>74</v>
      </c>
      <c r="M2192" s="5">
        <f t="shared" si="68"/>
        <v>7252</v>
      </c>
      <c r="N2192" cm="1">
        <f t="array" ref="N2192:Q2192">_xlfn.XLOOKUP($B2192,'Raw -orders'!$A:$A,'Raw -orders'!$B:$E)</f>
        <v>726</v>
      </c>
      <c r="O2192">
        <v>13419</v>
      </c>
      <c r="P2192" s="1">
        <v>44255</v>
      </c>
      <c r="Q2192" s="1">
        <v>44257</v>
      </c>
      <c r="R2192" t="str" cm="1">
        <f t="array" ref="R2192:Y2192">_xlfn.XLOOKUP($N2192,'Raw - customers'!$A:$A,'Raw - customers'!$B:$I)</f>
        <v>Rey Grasner</v>
      </c>
      <c r="S2192" t="str">
        <v>Genderqueer</v>
      </c>
      <c r="T2192">
        <v>27</v>
      </c>
      <c r="U2192" t="str">
        <v>50 Layla RunApt. 551</v>
      </c>
      <c r="V2192">
        <v>9439</v>
      </c>
      <c r="W2192" t="str">
        <v>Cassinport</v>
      </c>
      <c r="X2192" t="str">
        <v>Western Australia</v>
      </c>
      <c r="Y2192" t="str">
        <v>Australia</v>
      </c>
      <c r="Z2192">
        <v>2</v>
      </c>
      <c r="AA2192" s="3" t="str">
        <f t="shared" si="69"/>
        <v>0 to 10</v>
      </c>
      <c r="AP2192" s="6">
        <v>726</v>
      </c>
      <c r="AQ2192" s="6" t="s">
        <v>1377</v>
      </c>
    </row>
    <row r="2193" spans="1:43" x14ac:dyDescent="0.25">
      <c r="A2193">
        <v>2191</v>
      </c>
      <c r="B2193">
        <v>441</v>
      </c>
      <c r="C2193">
        <v>974</v>
      </c>
      <c r="D2193">
        <v>97</v>
      </c>
      <c r="E2193">
        <v>1</v>
      </c>
      <c r="F2193">
        <v>97</v>
      </c>
      <c r="G2193" t="str">
        <f>VLOOKUP($C2193,'Raw-products'!$A$2:$H$1261,MATCH(G$1,'Raw-products'!$A$1:$H$1,0))</f>
        <v>Trousers</v>
      </c>
      <c r="H2193" t="str">
        <f>VLOOKUP($C2193,'Raw-products'!$A$2:$H$1261,MATCH(H$1,'Raw-products'!$A$1:$H$1,0))</f>
        <v>Slim-Fit</v>
      </c>
      <c r="I2193" t="str">
        <f>VLOOKUP($C2193,'Raw-products'!$A$2:$H$1261,MATCH(I$1,'Raw-products'!$A$1:$H$1,0))</f>
        <v>XL</v>
      </c>
      <c r="J2193" t="str">
        <f>VLOOKUP($C2193,'Raw-products'!$A$2:$H$1261,MATCH(J$1,'Raw-products'!$A$1:$H$1,0))</f>
        <v>indigo</v>
      </c>
      <c r="K2193">
        <f>VLOOKUP($C2193,'Raw-products'!$A$2:$H$1261,MATCH(K$1,'Raw-products'!$A$1:$H$1,0))</f>
        <v>119</v>
      </c>
      <c r="L2193">
        <f>VLOOKUP($C2193,'Raw-products'!$A$2:$H$1261,MATCH(L$1,'Raw-products'!$A$1:$H$1,0))</f>
        <v>66</v>
      </c>
      <c r="M2193" s="5">
        <f t="shared" si="68"/>
        <v>7854</v>
      </c>
      <c r="N2193" cm="1">
        <f t="array" ref="N2193:Q2193">_xlfn.XLOOKUP($B2193,'Raw -orders'!$A:$A,'Raw -orders'!$B:$E)</f>
        <v>726</v>
      </c>
      <c r="O2193">
        <v>13419</v>
      </c>
      <c r="P2193" s="1">
        <v>44255</v>
      </c>
      <c r="Q2193" s="1">
        <v>44257</v>
      </c>
      <c r="R2193" t="str" cm="1">
        <f t="array" ref="R2193:Y2193">_xlfn.XLOOKUP($N2193,'Raw - customers'!$A:$A,'Raw - customers'!$B:$I)</f>
        <v>Rey Grasner</v>
      </c>
      <c r="S2193" t="str">
        <v>Genderqueer</v>
      </c>
      <c r="T2193">
        <v>27</v>
      </c>
      <c r="U2193" t="str">
        <v>50 Layla RunApt. 551</v>
      </c>
      <c r="V2193">
        <v>9439</v>
      </c>
      <c r="W2193" t="str">
        <v>Cassinport</v>
      </c>
      <c r="X2193" t="str">
        <v>Western Australia</v>
      </c>
      <c r="Y2193" t="str">
        <v>Australia</v>
      </c>
      <c r="Z2193">
        <v>2</v>
      </c>
      <c r="AA2193" s="3" t="str">
        <f t="shared" si="69"/>
        <v>0 to 10</v>
      </c>
      <c r="AP2193" s="6">
        <v>726</v>
      </c>
      <c r="AQ2193" s="6" t="s">
        <v>1377</v>
      </c>
    </row>
    <row r="2194" spans="1:43" x14ac:dyDescent="0.25">
      <c r="A2194">
        <v>2192</v>
      </c>
      <c r="B2194">
        <v>441</v>
      </c>
      <c r="C2194">
        <v>611</v>
      </c>
      <c r="D2194">
        <v>112</v>
      </c>
      <c r="E2194">
        <v>3</v>
      </c>
      <c r="F2194">
        <v>336</v>
      </c>
      <c r="G2194" t="str">
        <f>VLOOKUP($C2194,'Raw-products'!$A$2:$H$1261,MATCH(G$1,'Raw-products'!$A$1:$H$1,0))</f>
        <v>Jacket</v>
      </c>
      <c r="H2194" t="str">
        <f>VLOOKUP($C2194,'Raw-products'!$A$2:$H$1261,MATCH(H$1,'Raw-products'!$A$1:$H$1,0))</f>
        <v>Cardigan</v>
      </c>
      <c r="I2194" t="str">
        <f>VLOOKUP($C2194,'Raw-products'!$A$2:$H$1261,MATCH(I$1,'Raw-products'!$A$1:$H$1,0))</f>
        <v>S</v>
      </c>
      <c r="J2194" t="str">
        <f>VLOOKUP($C2194,'Raw-products'!$A$2:$H$1261,MATCH(J$1,'Raw-products'!$A$1:$H$1,0))</f>
        <v>green</v>
      </c>
      <c r="K2194">
        <f>VLOOKUP($C2194,'Raw-products'!$A$2:$H$1261,MATCH(K$1,'Raw-products'!$A$1:$H$1,0))</f>
        <v>118</v>
      </c>
      <c r="L2194">
        <f>VLOOKUP($C2194,'Raw-products'!$A$2:$H$1261,MATCH(L$1,'Raw-products'!$A$1:$H$1,0))</f>
        <v>62</v>
      </c>
      <c r="M2194" s="5">
        <f t="shared" si="68"/>
        <v>7316</v>
      </c>
      <c r="N2194" cm="1">
        <f t="array" ref="N2194:Q2194">_xlfn.XLOOKUP($B2194,'Raw -orders'!$A:$A,'Raw -orders'!$B:$E)</f>
        <v>726</v>
      </c>
      <c r="O2194">
        <v>13419</v>
      </c>
      <c r="P2194" s="1">
        <v>44255</v>
      </c>
      <c r="Q2194" s="1">
        <v>44257</v>
      </c>
      <c r="R2194" t="str" cm="1">
        <f t="array" ref="R2194:Y2194">_xlfn.XLOOKUP($N2194,'Raw - customers'!$A:$A,'Raw - customers'!$B:$I)</f>
        <v>Rey Grasner</v>
      </c>
      <c r="S2194" t="str">
        <v>Genderqueer</v>
      </c>
      <c r="T2194">
        <v>27</v>
      </c>
      <c r="U2194" t="str">
        <v>50 Layla RunApt. 551</v>
      </c>
      <c r="V2194">
        <v>9439</v>
      </c>
      <c r="W2194" t="str">
        <v>Cassinport</v>
      </c>
      <c r="X2194" t="str">
        <v>Western Australia</v>
      </c>
      <c r="Y2194" t="str">
        <v>Australia</v>
      </c>
      <c r="Z2194">
        <v>2</v>
      </c>
      <c r="AA2194" s="3" t="str">
        <f t="shared" si="69"/>
        <v>0 to 10</v>
      </c>
      <c r="AP2194" s="6">
        <v>726</v>
      </c>
      <c r="AQ2194" s="6" t="s">
        <v>1377</v>
      </c>
    </row>
    <row r="2195" spans="1:43" x14ac:dyDescent="0.25">
      <c r="A2195">
        <v>2193</v>
      </c>
      <c r="B2195">
        <v>441</v>
      </c>
      <c r="C2195">
        <v>642</v>
      </c>
      <c r="D2195">
        <v>93</v>
      </c>
      <c r="E2195">
        <v>1</v>
      </c>
      <c r="F2195">
        <v>93</v>
      </c>
      <c r="G2195" t="str">
        <f>VLOOKUP($C2195,'Raw-products'!$A$2:$H$1261,MATCH(G$1,'Raw-products'!$A$1:$H$1,0))</f>
        <v>Jacket</v>
      </c>
      <c r="H2195" t="str">
        <f>VLOOKUP($C2195,'Raw-products'!$A$2:$H$1261,MATCH(H$1,'Raw-products'!$A$1:$H$1,0))</f>
        <v>Coach</v>
      </c>
      <c r="I2195" t="str">
        <f>VLOOKUP($C2195,'Raw-products'!$A$2:$H$1261,MATCH(I$1,'Raw-products'!$A$1:$H$1,0))</f>
        <v>M</v>
      </c>
      <c r="J2195" t="str">
        <f>VLOOKUP($C2195,'Raw-products'!$A$2:$H$1261,MATCH(J$1,'Raw-products'!$A$1:$H$1,0))</f>
        <v>yellow</v>
      </c>
      <c r="K2195">
        <f>VLOOKUP($C2195,'Raw-products'!$A$2:$H$1261,MATCH(K$1,'Raw-products'!$A$1:$H$1,0))</f>
        <v>115</v>
      </c>
      <c r="L2195">
        <f>VLOOKUP($C2195,'Raw-products'!$A$2:$H$1261,MATCH(L$1,'Raw-products'!$A$1:$H$1,0))</f>
        <v>48</v>
      </c>
      <c r="M2195" s="5">
        <f t="shared" si="68"/>
        <v>5520</v>
      </c>
      <c r="N2195" cm="1">
        <f t="array" ref="N2195:Q2195">_xlfn.XLOOKUP($B2195,'Raw -orders'!$A:$A,'Raw -orders'!$B:$E)</f>
        <v>726</v>
      </c>
      <c r="O2195">
        <v>13419</v>
      </c>
      <c r="P2195" s="1">
        <v>44255</v>
      </c>
      <c r="Q2195" s="1">
        <v>44257</v>
      </c>
      <c r="R2195" t="str" cm="1">
        <f t="array" ref="R2195:Y2195">_xlfn.XLOOKUP($N2195,'Raw - customers'!$A:$A,'Raw - customers'!$B:$I)</f>
        <v>Rey Grasner</v>
      </c>
      <c r="S2195" t="str">
        <v>Genderqueer</v>
      </c>
      <c r="T2195">
        <v>27</v>
      </c>
      <c r="U2195" t="str">
        <v>50 Layla RunApt. 551</v>
      </c>
      <c r="V2195">
        <v>9439</v>
      </c>
      <c r="W2195" t="str">
        <v>Cassinport</v>
      </c>
      <c r="X2195" t="str">
        <v>Western Australia</v>
      </c>
      <c r="Y2195" t="str">
        <v>Australia</v>
      </c>
      <c r="Z2195">
        <v>2</v>
      </c>
      <c r="AA2195" s="3" t="str">
        <f t="shared" si="69"/>
        <v>0 to 10</v>
      </c>
      <c r="AP2195" s="6">
        <v>726</v>
      </c>
      <c r="AQ2195" s="6" t="s">
        <v>1377</v>
      </c>
    </row>
    <row r="2196" spans="1:43" x14ac:dyDescent="0.25">
      <c r="A2196">
        <v>2194</v>
      </c>
      <c r="B2196">
        <v>441</v>
      </c>
      <c r="C2196">
        <v>756</v>
      </c>
      <c r="D2196">
        <v>109</v>
      </c>
      <c r="E2196">
        <v>3</v>
      </c>
      <c r="F2196">
        <v>327</v>
      </c>
      <c r="G2196" t="str">
        <f>VLOOKUP($C2196,'Raw-products'!$A$2:$H$1261,MATCH(G$1,'Raw-products'!$A$1:$H$1,0))</f>
        <v>Jacket</v>
      </c>
      <c r="H2196" t="str">
        <f>VLOOKUP($C2196,'Raw-products'!$A$2:$H$1261,MATCH(H$1,'Raw-products'!$A$1:$H$1,0))</f>
        <v>Peacoat</v>
      </c>
      <c r="I2196" t="str">
        <f>VLOOKUP($C2196,'Raw-products'!$A$2:$H$1261,MATCH(I$1,'Raw-products'!$A$1:$H$1,0))</f>
        <v>S</v>
      </c>
      <c r="J2196" t="str">
        <f>VLOOKUP($C2196,'Raw-products'!$A$2:$H$1261,MATCH(J$1,'Raw-products'!$A$1:$H$1,0))</f>
        <v>blue</v>
      </c>
      <c r="K2196">
        <f>VLOOKUP($C2196,'Raw-products'!$A$2:$H$1261,MATCH(K$1,'Raw-products'!$A$1:$H$1,0))</f>
        <v>102</v>
      </c>
      <c r="L2196">
        <f>VLOOKUP($C2196,'Raw-products'!$A$2:$H$1261,MATCH(L$1,'Raw-products'!$A$1:$H$1,0))</f>
        <v>50</v>
      </c>
      <c r="M2196" s="5">
        <f t="shared" si="68"/>
        <v>5100</v>
      </c>
      <c r="N2196" cm="1">
        <f t="array" ref="N2196:Q2196">_xlfn.XLOOKUP($B2196,'Raw -orders'!$A:$A,'Raw -orders'!$B:$E)</f>
        <v>726</v>
      </c>
      <c r="O2196">
        <v>13419</v>
      </c>
      <c r="P2196" s="1">
        <v>44255</v>
      </c>
      <c r="Q2196" s="1">
        <v>44257</v>
      </c>
      <c r="R2196" t="str" cm="1">
        <f t="array" ref="R2196:Y2196">_xlfn.XLOOKUP($N2196,'Raw - customers'!$A:$A,'Raw - customers'!$B:$I)</f>
        <v>Rey Grasner</v>
      </c>
      <c r="S2196" t="str">
        <v>Genderqueer</v>
      </c>
      <c r="T2196">
        <v>27</v>
      </c>
      <c r="U2196" t="str">
        <v>50 Layla RunApt. 551</v>
      </c>
      <c r="V2196">
        <v>9439</v>
      </c>
      <c r="W2196" t="str">
        <v>Cassinport</v>
      </c>
      <c r="X2196" t="str">
        <v>Western Australia</v>
      </c>
      <c r="Y2196" t="str">
        <v>Australia</v>
      </c>
      <c r="Z2196">
        <v>2</v>
      </c>
      <c r="AA2196" s="3" t="str">
        <f t="shared" si="69"/>
        <v>0 to 10</v>
      </c>
      <c r="AP2196" s="6">
        <v>726</v>
      </c>
      <c r="AQ2196" s="6" t="s">
        <v>1377</v>
      </c>
    </row>
    <row r="2197" spans="1:43" x14ac:dyDescent="0.25">
      <c r="A2197">
        <v>2195</v>
      </c>
      <c r="B2197">
        <v>441</v>
      </c>
      <c r="C2197">
        <v>447</v>
      </c>
      <c r="D2197">
        <v>107</v>
      </c>
      <c r="E2197">
        <v>3</v>
      </c>
      <c r="F2197">
        <v>321</v>
      </c>
      <c r="G2197" t="str">
        <f>VLOOKUP($C2197,'Raw-products'!$A$2:$H$1261,MATCH(G$1,'Raw-products'!$A$1:$H$1,0))</f>
        <v>Jacket</v>
      </c>
      <c r="H2197" t="str">
        <f>VLOOKUP($C2197,'Raw-products'!$A$2:$H$1261,MATCH(H$1,'Raw-products'!$A$1:$H$1,0))</f>
        <v>Denim</v>
      </c>
      <c r="I2197" t="str">
        <f>VLOOKUP($C2197,'Raw-products'!$A$2:$H$1261,MATCH(I$1,'Raw-products'!$A$1:$H$1,0))</f>
        <v>M</v>
      </c>
      <c r="J2197" t="str">
        <f>VLOOKUP($C2197,'Raw-products'!$A$2:$H$1261,MATCH(J$1,'Raw-products'!$A$1:$H$1,0))</f>
        <v>indigo</v>
      </c>
      <c r="K2197">
        <f>VLOOKUP($C2197,'Raw-products'!$A$2:$H$1261,MATCH(K$1,'Raw-products'!$A$1:$H$1,0))</f>
        <v>92</v>
      </c>
      <c r="L2197">
        <f>VLOOKUP($C2197,'Raw-products'!$A$2:$H$1261,MATCH(L$1,'Raw-products'!$A$1:$H$1,0))</f>
        <v>52</v>
      </c>
      <c r="M2197" s="5">
        <f t="shared" si="68"/>
        <v>4784</v>
      </c>
      <c r="N2197" cm="1">
        <f t="array" ref="N2197:Q2197">_xlfn.XLOOKUP($B2197,'Raw -orders'!$A:$A,'Raw -orders'!$B:$E)</f>
        <v>726</v>
      </c>
      <c r="O2197">
        <v>13419</v>
      </c>
      <c r="P2197" s="1">
        <v>44255</v>
      </c>
      <c r="Q2197" s="1">
        <v>44257</v>
      </c>
      <c r="R2197" t="str" cm="1">
        <f t="array" ref="R2197:Y2197">_xlfn.XLOOKUP($N2197,'Raw - customers'!$A:$A,'Raw - customers'!$B:$I)</f>
        <v>Rey Grasner</v>
      </c>
      <c r="S2197" t="str">
        <v>Genderqueer</v>
      </c>
      <c r="T2197">
        <v>27</v>
      </c>
      <c r="U2197" t="str">
        <v>50 Layla RunApt. 551</v>
      </c>
      <c r="V2197">
        <v>9439</v>
      </c>
      <c r="W2197" t="str">
        <v>Cassinport</v>
      </c>
      <c r="X2197" t="str">
        <v>Western Australia</v>
      </c>
      <c r="Y2197" t="str">
        <v>Australia</v>
      </c>
      <c r="Z2197">
        <v>2</v>
      </c>
      <c r="AA2197" s="3" t="str">
        <f t="shared" si="69"/>
        <v>0 to 10</v>
      </c>
      <c r="AP2197" s="6">
        <v>726</v>
      </c>
      <c r="AQ2197" s="6" t="s">
        <v>1377</v>
      </c>
    </row>
    <row r="2198" spans="1:43" x14ac:dyDescent="0.25">
      <c r="A2198">
        <v>2196</v>
      </c>
      <c r="B2198">
        <v>441</v>
      </c>
      <c r="C2198">
        <v>199</v>
      </c>
      <c r="D2198">
        <v>98</v>
      </c>
      <c r="E2198">
        <v>2</v>
      </c>
      <c r="F2198">
        <v>196</v>
      </c>
      <c r="G2198" t="str">
        <f>VLOOKUP($C2198,'Raw-products'!$A$2:$H$1261,MATCH(G$1,'Raw-products'!$A$1:$H$1,0))</f>
        <v>Shirt</v>
      </c>
      <c r="H2198" t="str">
        <f>VLOOKUP($C2198,'Raw-products'!$A$2:$H$1261,MATCH(H$1,'Raw-products'!$A$1:$H$1,0))</f>
        <v>Camp Collared</v>
      </c>
      <c r="I2198" t="str">
        <f>VLOOKUP($C2198,'Raw-products'!$A$2:$H$1261,MATCH(I$1,'Raw-products'!$A$1:$H$1,0))</f>
        <v>XL</v>
      </c>
      <c r="J2198" t="str">
        <f>VLOOKUP($C2198,'Raw-products'!$A$2:$H$1261,MATCH(J$1,'Raw-products'!$A$1:$H$1,0))</f>
        <v>blue</v>
      </c>
      <c r="K2198">
        <f>VLOOKUP($C2198,'Raw-products'!$A$2:$H$1261,MATCH(K$1,'Raw-products'!$A$1:$H$1,0))</f>
        <v>112</v>
      </c>
      <c r="L2198">
        <f>VLOOKUP($C2198,'Raw-products'!$A$2:$H$1261,MATCH(L$1,'Raw-products'!$A$1:$H$1,0))</f>
        <v>51</v>
      </c>
      <c r="M2198" s="5">
        <f t="shared" si="68"/>
        <v>5712</v>
      </c>
      <c r="N2198" cm="1">
        <f t="array" ref="N2198:Q2198">_xlfn.XLOOKUP($B2198,'Raw -orders'!$A:$A,'Raw -orders'!$B:$E)</f>
        <v>726</v>
      </c>
      <c r="O2198">
        <v>13419</v>
      </c>
      <c r="P2198" s="1">
        <v>44255</v>
      </c>
      <c r="Q2198" s="1">
        <v>44257</v>
      </c>
      <c r="R2198" t="str" cm="1">
        <f t="array" ref="R2198:Y2198">_xlfn.XLOOKUP($N2198,'Raw - customers'!$A:$A,'Raw - customers'!$B:$I)</f>
        <v>Rey Grasner</v>
      </c>
      <c r="S2198" t="str">
        <v>Genderqueer</v>
      </c>
      <c r="T2198">
        <v>27</v>
      </c>
      <c r="U2198" t="str">
        <v>50 Layla RunApt. 551</v>
      </c>
      <c r="V2198">
        <v>9439</v>
      </c>
      <c r="W2198" t="str">
        <v>Cassinport</v>
      </c>
      <c r="X2198" t="str">
        <v>Western Australia</v>
      </c>
      <c r="Y2198" t="str">
        <v>Australia</v>
      </c>
      <c r="Z2198">
        <v>2</v>
      </c>
      <c r="AA2198" s="3" t="str">
        <f t="shared" si="69"/>
        <v>0 to 10</v>
      </c>
      <c r="AP2198" s="6">
        <v>726</v>
      </c>
      <c r="AQ2198" s="6" t="s">
        <v>1377</v>
      </c>
    </row>
    <row r="2199" spans="1:43" x14ac:dyDescent="0.25">
      <c r="A2199">
        <v>2197</v>
      </c>
      <c r="B2199">
        <v>441</v>
      </c>
      <c r="C2199">
        <v>169</v>
      </c>
      <c r="D2199">
        <v>91</v>
      </c>
      <c r="E2199">
        <v>3</v>
      </c>
      <c r="F2199">
        <v>273</v>
      </c>
      <c r="G2199" t="str">
        <f>VLOOKUP($C2199,'Raw-products'!$A$2:$H$1261,MATCH(G$1,'Raw-products'!$A$1:$H$1,0))</f>
        <v>Shirt</v>
      </c>
      <c r="H2199" t="str">
        <f>VLOOKUP($C2199,'Raw-products'!$A$2:$H$1261,MATCH(H$1,'Raw-products'!$A$1:$H$1,0))</f>
        <v>Linen</v>
      </c>
      <c r="I2199" t="str">
        <f>VLOOKUP($C2199,'Raw-products'!$A$2:$H$1261,MATCH(I$1,'Raw-products'!$A$1:$H$1,0))</f>
        <v>XL</v>
      </c>
      <c r="J2199" t="str">
        <f>VLOOKUP($C2199,'Raw-products'!$A$2:$H$1261,MATCH(J$1,'Raw-products'!$A$1:$H$1,0))</f>
        <v>indigo</v>
      </c>
      <c r="K2199">
        <f>VLOOKUP($C2199,'Raw-products'!$A$2:$H$1261,MATCH(K$1,'Raw-products'!$A$1:$H$1,0))</f>
        <v>116</v>
      </c>
      <c r="L2199">
        <f>VLOOKUP($C2199,'Raw-products'!$A$2:$H$1261,MATCH(L$1,'Raw-products'!$A$1:$H$1,0))</f>
        <v>66</v>
      </c>
      <c r="M2199" s="5">
        <f t="shared" si="68"/>
        <v>7656</v>
      </c>
      <c r="N2199" cm="1">
        <f t="array" ref="N2199:Q2199">_xlfn.XLOOKUP($B2199,'Raw -orders'!$A:$A,'Raw -orders'!$B:$E)</f>
        <v>726</v>
      </c>
      <c r="O2199">
        <v>13419</v>
      </c>
      <c r="P2199" s="1">
        <v>44255</v>
      </c>
      <c r="Q2199" s="1">
        <v>44257</v>
      </c>
      <c r="R2199" t="str" cm="1">
        <f t="array" ref="R2199:Y2199">_xlfn.XLOOKUP($N2199,'Raw - customers'!$A:$A,'Raw - customers'!$B:$I)</f>
        <v>Rey Grasner</v>
      </c>
      <c r="S2199" t="str">
        <v>Genderqueer</v>
      </c>
      <c r="T2199">
        <v>27</v>
      </c>
      <c r="U2199" t="str">
        <v>50 Layla RunApt. 551</v>
      </c>
      <c r="V2199">
        <v>9439</v>
      </c>
      <c r="W2199" t="str">
        <v>Cassinport</v>
      </c>
      <c r="X2199" t="str">
        <v>Western Australia</v>
      </c>
      <c r="Y2199" t="str">
        <v>Australia</v>
      </c>
      <c r="Z2199">
        <v>2</v>
      </c>
      <c r="AA2199" s="3" t="str">
        <f t="shared" si="69"/>
        <v>0 to 10</v>
      </c>
      <c r="AP2199" s="6">
        <v>726</v>
      </c>
      <c r="AQ2199" s="6" t="s">
        <v>1377</v>
      </c>
    </row>
    <row r="2200" spans="1:43" x14ac:dyDescent="0.25">
      <c r="A2200">
        <v>2198</v>
      </c>
      <c r="B2200">
        <v>442</v>
      </c>
      <c r="C2200">
        <v>1242</v>
      </c>
      <c r="D2200">
        <v>112</v>
      </c>
      <c r="E2200">
        <v>2</v>
      </c>
      <c r="F2200">
        <v>224</v>
      </c>
      <c r="G2200" t="str">
        <f>VLOOKUP($C2200,'Raw-products'!$A$2:$H$1261,MATCH(G$1,'Raw-products'!$A$1:$H$1,0))</f>
        <v>Trousers</v>
      </c>
      <c r="H2200" t="str">
        <f>VLOOKUP($C2200,'Raw-products'!$A$2:$H$1261,MATCH(H$1,'Raw-products'!$A$1:$H$1,0))</f>
        <v>Tracksuit Bottoms</v>
      </c>
      <c r="I2200" t="str">
        <f>VLOOKUP($C2200,'Raw-products'!$A$2:$H$1261,MATCH(I$1,'Raw-products'!$A$1:$H$1,0))</f>
        <v>M</v>
      </c>
      <c r="J2200" t="str">
        <f>VLOOKUP($C2200,'Raw-products'!$A$2:$H$1261,MATCH(J$1,'Raw-products'!$A$1:$H$1,0))</f>
        <v>green</v>
      </c>
      <c r="K2200">
        <f>VLOOKUP($C2200,'Raw-products'!$A$2:$H$1261,MATCH(K$1,'Raw-products'!$A$1:$H$1,0))</f>
        <v>91</v>
      </c>
      <c r="L2200">
        <f>VLOOKUP($C2200,'Raw-products'!$A$2:$H$1261,MATCH(L$1,'Raw-products'!$A$1:$H$1,0))</f>
        <v>47</v>
      </c>
      <c r="M2200" s="5">
        <f t="shared" si="68"/>
        <v>4277</v>
      </c>
      <c r="N2200" cm="1">
        <f t="array" ref="N2200:Q2200">_xlfn.XLOOKUP($B2200,'Raw -orders'!$A:$A,'Raw -orders'!$B:$E)</f>
        <v>693</v>
      </c>
      <c r="O2200">
        <v>58324</v>
      </c>
      <c r="P2200" s="1">
        <v>44279</v>
      </c>
      <c r="Q2200" s="1">
        <v>44285</v>
      </c>
      <c r="R2200" t="str" cm="1">
        <f t="array" ref="R2200:Y2200">_xlfn.XLOOKUP($N2200,'Raw - customers'!$A:$A,'Raw - customers'!$B:$I)</f>
        <v>Hetti Fibbens</v>
      </c>
      <c r="S2200" t="str">
        <v>Genderqueer</v>
      </c>
      <c r="T2200">
        <v>45</v>
      </c>
      <c r="U2200" t="str">
        <v>019 Lang SquareSuite 468</v>
      </c>
      <c r="V2200">
        <v>6160</v>
      </c>
      <c r="W2200" t="str">
        <v>Beattychester</v>
      </c>
      <c r="X2200" t="str">
        <v>Queensland</v>
      </c>
      <c r="Y2200" t="str">
        <v>Australia</v>
      </c>
      <c r="Z2200">
        <v>3</v>
      </c>
      <c r="AA2200" s="3" t="str">
        <f t="shared" si="69"/>
        <v>0 to 10</v>
      </c>
      <c r="AP2200" s="6">
        <v>693</v>
      </c>
      <c r="AQ2200" s="6" t="s">
        <v>1355</v>
      </c>
    </row>
    <row r="2201" spans="1:43" x14ac:dyDescent="0.25">
      <c r="A2201">
        <v>2199</v>
      </c>
      <c r="B2201">
        <v>442</v>
      </c>
      <c r="C2201">
        <v>970</v>
      </c>
      <c r="D2201">
        <v>97</v>
      </c>
      <c r="E2201">
        <v>1</v>
      </c>
      <c r="F2201">
        <v>97</v>
      </c>
      <c r="G2201" t="str">
        <f>VLOOKUP($C2201,'Raw-products'!$A$2:$H$1261,MATCH(G$1,'Raw-products'!$A$1:$H$1,0))</f>
        <v>Trousers</v>
      </c>
      <c r="H2201" t="str">
        <f>VLOOKUP($C2201,'Raw-products'!$A$2:$H$1261,MATCH(H$1,'Raw-products'!$A$1:$H$1,0))</f>
        <v>Slim-Fit</v>
      </c>
      <c r="I2201" t="str">
        <f>VLOOKUP($C2201,'Raw-products'!$A$2:$H$1261,MATCH(I$1,'Raw-products'!$A$1:$H$1,0))</f>
        <v>XS</v>
      </c>
      <c r="J2201" t="str">
        <f>VLOOKUP($C2201,'Raw-products'!$A$2:$H$1261,MATCH(J$1,'Raw-products'!$A$1:$H$1,0))</f>
        <v>indigo</v>
      </c>
      <c r="K2201">
        <f>VLOOKUP($C2201,'Raw-products'!$A$2:$H$1261,MATCH(K$1,'Raw-products'!$A$1:$H$1,0))</f>
        <v>119</v>
      </c>
      <c r="L2201">
        <f>VLOOKUP($C2201,'Raw-products'!$A$2:$H$1261,MATCH(L$1,'Raw-products'!$A$1:$H$1,0))</f>
        <v>74</v>
      </c>
      <c r="M2201" s="5">
        <f t="shared" si="68"/>
        <v>8806</v>
      </c>
      <c r="N2201" cm="1">
        <f t="array" ref="N2201:Q2201">_xlfn.XLOOKUP($B2201,'Raw -orders'!$A:$A,'Raw -orders'!$B:$E)</f>
        <v>693</v>
      </c>
      <c r="O2201">
        <v>58324</v>
      </c>
      <c r="P2201" s="1">
        <v>44279</v>
      </c>
      <c r="Q2201" s="1">
        <v>44285</v>
      </c>
      <c r="R2201" t="str" cm="1">
        <f t="array" ref="R2201:Y2201">_xlfn.XLOOKUP($N2201,'Raw - customers'!$A:$A,'Raw - customers'!$B:$I)</f>
        <v>Hetti Fibbens</v>
      </c>
      <c r="S2201" t="str">
        <v>Genderqueer</v>
      </c>
      <c r="T2201">
        <v>45</v>
      </c>
      <c r="U2201" t="str">
        <v>019 Lang SquareSuite 468</v>
      </c>
      <c r="V2201">
        <v>6160</v>
      </c>
      <c r="W2201" t="str">
        <v>Beattychester</v>
      </c>
      <c r="X2201" t="str">
        <v>Queensland</v>
      </c>
      <c r="Y2201" t="str">
        <v>Australia</v>
      </c>
      <c r="Z2201">
        <v>3</v>
      </c>
      <c r="AA2201" s="3" t="str">
        <f t="shared" si="69"/>
        <v>0 to 10</v>
      </c>
      <c r="AP2201" s="6">
        <v>693</v>
      </c>
      <c r="AQ2201" s="6" t="s">
        <v>1355</v>
      </c>
    </row>
    <row r="2202" spans="1:43" x14ac:dyDescent="0.25">
      <c r="A2202">
        <v>2200</v>
      </c>
      <c r="B2202">
        <v>442</v>
      </c>
      <c r="C2202">
        <v>873</v>
      </c>
      <c r="D2202">
        <v>113</v>
      </c>
      <c r="E2202">
        <v>1</v>
      </c>
      <c r="F2202">
        <v>113</v>
      </c>
      <c r="G2202" t="str">
        <f>VLOOKUP($C2202,'Raw-products'!$A$2:$H$1261,MATCH(G$1,'Raw-products'!$A$1:$H$1,0))</f>
        <v>Trousers</v>
      </c>
      <c r="H2202" t="str">
        <f>VLOOKUP($C2202,'Raw-products'!$A$2:$H$1261,MATCH(H$1,'Raw-products'!$A$1:$H$1,0))</f>
        <v>Chinos</v>
      </c>
      <c r="I2202" t="str">
        <f>VLOOKUP($C2202,'Raw-products'!$A$2:$H$1261,MATCH(I$1,'Raw-products'!$A$1:$H$1,0))</f>
        <v>L</v>
      </c>
      <c r="J2202" t="str">
        <f>VLOOKUP($C2202,'Raw-products'!$A$2:$H$1261,MATCH(J$1,'Raw-products'!$A$1:$H$1,0))</f>
        <v>violet</v>
      </c>
      <c r="K2202">
        <f>VLOOKUP($C2202,'Raw-products'!$A$2:$H$1261,MATCH(K$1,'Raw-products'!$A$1:$H$1,0))</f>
        <v>100</v>
      </c>
      <c r="L2202">
        <f>VLOOKUP($C2202,'Raw-products'!$A$2:$H$1261,MATCH(L$1,'Raw-products'!$A$1:$H$1,0))</f>
        <v>62</v>
      </c>
      <c r="M2202" s="5">
        <f t="shared" si="68"/>
        <v>6200</v>
      </c>
      <c r="N2202" cm="1">
        <f t="array" ref="N2202:Q2202">_xlfn.XLOOKUP($B2202,'Raw -orders'!$A:$A,'Raw -orders'!$B:$E)</f>
        <v>693</v>
      </c>
      <c r="O2202">
        <v>58324</v>
      </c>
      <c r="P2202" s="1">
        <v>44279</v>
      </c>
      <c r="Q2202" s="1">
        <v>44285</v>
      </c>
      <c r="R2202" t="str" cm="1">
        <f t="array" ref="R2202:Y2202">_xlfn.XLOOKUP($N2202,'Raw - customers'!$A:$A,'Raw - customers'!$B:$I)</f>
        <v>Hetti Fibbens</v>
      </c>
      <c r="S2202" t="str">
        <v>Genderqueer</v>
      </c>
      <c r="T2202">
        <v>45</v>
      </c>
      <c r="U2202" t="str">
        <v>019 Lang SquareSuite 468</v>
      </c>
      <c r="V2202">
        <v>6160</v>
      </c>
      <c r="W2202" t="str">
        <v>Beattychester</v>
      </c>
      <c r="X2202" t="str">
        <v>Queensland</v>
      </c>
      <c r="Y2202" t="str">
        <v>Australia</v>
      </c>
      <c r="Z2202">
        <v>3</v>
      </c>
      <c r="AA2202" s="3" t="str">
        <f t="shared" si="69"/>
        <v>0 to 10</v>
      </c>
      <c r="AP2202" s="6">
        <v>693</v>
      </c>
      <c r="AQ2202" s="6" t="s">
        <v>1355</v>
      </c>
    </row>
    <row r="2203" spans="1:43" x14ac:dyDescent="0.25">
      <c r="A2203">
        <v>2201</v>
      </c>
      <c r="B2203">
        <v>443</v>
      </c>
      <c r="C2203">
        <v>513</v>
      </c>
      <c r="D2203">
        <v>102</v>
      </c>
      <c r="E2203">
        <v>2</v>
      </c>
      <c r="F2203">
        <v>204</v>
      </c>
      <c r="G2203" t="str">
        <f>VLOOKUP($C2203,'Raw-products'!$A$2:$H$1261,MATCH(G$1,'Raw-products'!$A$1:$H$1,0))</f>
        <v>Jacket</v>
      </c>
      <c r="H2203" t="str">
        <f>VLOOKUP($C2203,'Raw-products'!$A$2:$H$1261,MATCH(H$1,'Raw-products'!$A$1:$H$1,0))</f>
        <v>Windbreaker</v>
      </c>
      <c r="I2203" t="str">
        <f>VLOOKUP($C2203,'Raw-products'!$A$2:$H$1261,MATCH(I$1,'Raw-products'!$A$1:$H$1,0))</f>
        <v>L</v>
      </c>
      <c r="J2203" t="str">
        <f>VLOOKUP($C2203,'Raw-products'!$A$2:$H$1261,MATCH(J$1,'Raw-products'!$A$1:$H$1,0))</f>
        <v>blue</v>
      </c>
      <c r="K2203">
        <f>VLOOKUP($C2203,'Raw-products'!$A$2:$H$1261,MATCH(K$1,'Raw-products'!$A$1:$H$1,0))</f>
        <v>109</v>
      </c>
      <c r="L2203">
        <f>VLOOKUP($C2203,'Raw-products'!$A$2:$H$1261,MATCH(L$1,'Raw-products'!$A$1:$H$1,0))</f>
        <v>41</v>
      </c>
      <c r="M2203" s="5">
        <f t="shared" si="68"/>
        <v>4469</v>
      </c>
      <c r="N2203" cm="1">
        <f t="array" ref="N2203:Q2203">_xlfn.XLOOKUP($B2203,'Raw -orders'!$A:$A,'Raw -orders'!$B:$E)</f>
        <v>966</v>
      </c>
      <c r="O2203">
        <v>10043</v>
      </c>
      <c r="P2203" s="1">
        <v>44264</v>
      </c>
      <c r="Q2203" s="1">
        <v>44282</v>
      </c>
      <c r="R2203" t="str" cm="1">
        <f t="array" ref="R2203:Y2203">_xlfn.XLOOKUP($N2203,'Raw - customers'!$A:$A,'Raw - customers'!$B:$I)</f>
        <v>Bunni Poundsford</v>
      </c>
      <c r="S2203" t="str">
        <v>Female</v>
      </c>
      <c r="T2203">
        <v>63</v>
      </c>
      <c r="U2203" t="str">
        <v>419 Logan CircuitApt. 206</v>
      </c>
      <c r="V2203">
        <v>2732</v>
      </c>
      <c r="W2203" t="str">
        <v>South Heidi</v>
      </c>
      <c r="X2203" t="str">
        <v>Western Australia</v>
      </c>
      <c r="Y2203" t="str">
        <v>Australia</v>
      </c>
      <c r="Z2203">
        <v>3</v>
      </c>
      <c r="AA2203" s="3" t="str">
        <f t="shared" si="69"/>
        <v>10 to 20</v>
      </c>
      <c r="AP2203" s="6">
        <v>966</v>
      </c>
      <c r="AQ2203" s="6" t="s">
        <v>1377</v>
      </c>
    </row>
    <row r="2204" spans="1:43" x14ac:dyDescent="0.25">
      <c r="A2204">
        <v>2202</v>
      </c>
      <c r="B2204">
        <v>443</v>
      </c>
      <c r="C2204">
        <v>380</v>
      </c>
      <c r="D2204">
        <v>94</v>
      </c>
      <c r="E2204">
        <v>2</v>
      </c>
      <c r="F2204">
        <v>188</v>
      </c>
      <c r="G2204" t="str">
        <f>VLOOKUP($C2204,'Raw-products'!$A$2:$H$1261,MATCH(G$1,'Raw-products'!$A$1:$H$1,0))</f>
        <v>Shirt</v>
      </c>
      <c r="H2204" t="str">
        <f>VLOOKUP($C2204,'Raw-products'!$A$2:$H$1261,MATCH(H$1,'Raw-products'!$A$1:$H$1,0))</f>
        <v>Henley</v>
      </c>
      <c r="I2204" t="str">
        <f>VLOOKUP($C2204,'Raw-products'!$A$2:$H$1261,MATCH(I$1,'Raw-products'!$A$1:$H$1,0))</f>
        <v>XS</v>
      </c>
      <c r="J2204" t="str">
        <f>VLOOKUP($C2204,'Raw-products'!$A$2:$H$1261,MATCH(J$1,'Raw-products'!$A$1:$H$1,0))</f>
        <v>violet</v>
      </c>
      <c r="K2204">
        <f>VLOOKUP($C2204,'Raw-products'!$A$2:$H$1261,MATCH(K$1,'Raw-products'!$A$1:$H$1,0))</f>
        <v>92</v>
      </c>
      <c r="L2204">
        <f>VLOOKUP($C2204,'Raw-products'!$A$2:$H$1261,MATCH(L$1,'Raw-products'!$A$1:$H$1,0))</f>
        <v>50</v>
      </c>
      <c r="M2204" s="5">
        <f t="shared" si="68"/>
        <v>4600</v>
      </c>
      <c r="N2204" cm="1">
        <f t="array" ref="N2204:Q2204">_xlfn.XLOOKUP($B2204,'Raw -orders'!$A:$A,'Raw -orders'!$B:$E)</f>
        <v>966</v>
      </c>
      <c r="O2204">
        <v>10043</v>
      </c>
      <c r="P2204" s="1">
        <v>44264</v>
      </c>
      <c r="Q2204" s="1">
        <v>44282</v>
      </c>
      <c r="R2204" t="str" cm="1">
        <f t="array" ref="R2204:Y2204">_xlfn.XLOOKUP($N2204,'Raw - customers'!$A:$A,'Raw - customers'!$B:$I)</f>
        <v>Bunni Poundsford</v>
      </c>
      <c r="S2204" t="str">
        <v>Female</v>
      </c>
      <c r="T2204">
        <v>63</v>
      </c>
      <c r="U2204" t="str">
        <v>419 Logan CircuitApt. 206</v>
      </c>
      <c r="V2204">
        <v>2732</v>
      </c>
      <c r="W2204" t="str">
        <v>South Heidi</v>
      </c>
      <c r="X2204" t="str">
        <v>Western Australia</v>
      </c>
      <c r="Y2204" t="str">
        <v>Australia</v>
      </c>
      <c r="Z2204">
        <v>3</v>
      </c>
      <c r="AA2204" s="3" t="str">
        <f t="shared" si="69"/>
        <v>10 to 20</v>
      </c>
      <c r="AP2204" s="6">
        <v>966</v>
      </c>
      <c r="AQ2204" s="6" t="s">
        <v>1377</v>
      </c>
    </row>
    <row r="2205" spans="1:43" x14ac:dyDescent="0.25">
      <c r="A2205">
        <v>2203</v>
      </c>
      <c r="B2205">
        <v>443</v>
      </c>
      <c r="C2205">
        <v>46</v>
      </c>
      <c r="D2205">
        <v>104</v>
      </c>
      <c r="E2205">
        <v>2</v>
      </c>
      <c r="F2205">
        <v>208</v>
      </c>
      <c r="G2205" t="str">
        <f>VLOOKUP($C2205,'Raw-products'!$A$2:$H$1261,MATCH(G$1,'Raw-products'!$A$1:$H$1,0))</f>
        <v>Shirt</v>
      </c>
      <c r="H2205" t="str">
        <f>VLOOKUP($C2205,'Raw-products'!$A$2:$H$1261,MATCH(H$1,'Raw-products'!$A$1:$H$1,0))</f>
        <v>Dress</v>
      </c>
      <c r="I2205" t="str">
        <f>VLOOKUP($C2205,'Raw-products'!$A$2:$H$1261,MATCH(I$1,'Raw-products'!$A$1:$H$1,0))</f>
        <v>S</v>
      </c>
      <c r="J2205" t="str">
        <f>VLOOKUP($C2205,'Raw-products'!$A$2:$H$1261,MATCH(J$1,'Raw-products'!$A$1:$H$1,0))</f>
        <v>yellow</v>
      </c>
      <c r="K2205">
        <f>VLOOKUP($C2205,'Raw-products'!$A$2:$H$1261,MATCH(K$1,'Raw-products'!$A$1:$H$1,0))</f>
        <v>119</v>
      </c>
      <c r="L2205">
        <f>VLOOKUP($C2205,'Raw-products'!$A$2:$H$1261,MATCH(L$1,'Raw-products'!$A$1:$H$1,0))</f>
        <v>56</v>
      </c>
      <c r="M2205" s="5">
        <f t="shared" si="68"/>
        <v>6664</v>
      </c>
      <c r="N2205" cm="1">
        <f t="array" ref="N2205:Q2205">_xlfn.XLOOKUP($B2205,'Raw -orders'!$A:$A,'Raw -orders'!$B:$E)</f>
        <v>966</v>
      </c>
      <c r="O2205">
        <v>10043</v>
      </c>
      <c r="P2205" s="1">
        <v>44264</v>
      </c>
      <c r="Q2205" s="1">
        <v>44282</v>
      </c>
      <c r="R2205" t="str" cm="1">
        <f t="array" ref="R2205:Y2205">_xlfn.XLOOKUP($N2205,'Raw - customers'!$A:$A,'Raw - customers'!$B:$I)</f>
        <v>Bunni Poundsford</v>
      </c>
      <c r="S2205" t="str">
        <v>Female</v>
      </c>
      <c r="T2205">
        <v>63</v>
      </c>
      <c r="U2205" t="str">
        <v>419 Logan CircuitApt. 206</v>
      </c>
      <c r="V2205">
        <v>2732</v>
      </c>
      <c r="W2205" t="str">
        <v>South Heidi</v>
      </c>
      <c r="X2205" t="str">
        <v>Western Australia</v>
      </c>
      <c r="Y2205" t="str">
        <v>Australia</v>
      </c>
      <c r="Z2205">
        <v>3</v>
      </c>
      <c r="AA2205" s="3" t="str">
        <f t="shared" si="69"/>
        <v>10 to 20</v>
      </c>
      <c r="AP2205" s="6">
        <v>966</v>
      </c>
      <c r="AQ2205" s="6" t="s">
        <v>1377</v>
      </c>
    </row>
    <row r="2206" spans="1:43" x14ac:dyDescent="0.25">
      <c r="A2206">
        <v>2204</v>
      </c>
      <c r="B2206">
        <v>444</v>
      </c>
      <c r="C2206">
        <v>39</v>
      </c>
      <c r="D2206">
        <v>104</v>
      </c>
      <c r="E2206">
        <v>3</v>
      </c>
      <c r="F2206">
        <v>312</v>
      </c>
      <c r="G2206" t="str">
        <f>VLOOKUP($C2206,'Raw-products'!$A$2:$H$1261,MATCH(G$1,'Raw-products'!$A$1:$H$1,0))</f>
        <v>Shirt</v>
      </c>
      <c r="H2206" t="str">
        <f>VLOOKUP($C2206,'Raw-products'!$A$2:$H$1261,MATCH(H$1,'Raw-products'!$A$1:$H$1,0))</f>
        <v>Dress</v>
      </c>
      <c r="I2206" t="str">
        <f>VLOOKUP($C2206,'Raw-products'!$A$2:$H$1261,MATCH(I$1,'Raw-products'!$A$1:$H$1,0))</f>
        <v>XL</v>
      </c>
      <c r="J2206" t="str">
        <f>VLOOKUP($C2206,'Raw-products'!$A$2:$H$1261,MATCH(J$1,'Raw-products'!$A$1:$H$1,0))</f>
        <v>red</v>
      </c>
      <c r="K2206">
        <f>VLOOKUP($C2206,'Raw-products'!$A$2:$H$1261,MATCH(K$1,'Raw-products'!$A$1:$H$1,0))</f>
        <v>119</v>
      </c>
      <c r="L2206">
        <f>VLOOKUP($C2206,'Raw-products'!$A$2:$H$1261,MATCH(L$1,'Raw-products'!$A$1:$H$1,0))</f>
        <v>47</v>
      </c>
      <c r="M2206" s="5">
        <f t="shared" si="68"/>
        <v>5593</v>
      </c>
      <c r="N2206" cm="1">
        <f t="array" ref="N2206:Q2206">_xlfn.XLOOKUP($B2206,'Raw -orders'!$A:$A,'Raw -orders'!$B:$E)</f>
        <v>383</v>
      </c>
      <c r="O2206">
        <v>33452</v>
      </c>
      <c r="P2206" s="1">
        <v>44262</v>
      </c>
      <c r="Q2206" s="1">
        <v>44281</v>
      </c>
      <c r="R2206" t="str" cm="1">
        <f t="array" ref="R2206:Y2206">_xlfn.XLOOKUP($N2206,'Raw - customers'!$A:$A,'Raw - customers'!$B:$I)</f>
        <v>Nathanil Runchman</v>
      </c>
      <c r="S2206" t="str">
        <v>Non-binary</v>
      </c>
      <c r="T2206">
        <v>23</v>
      </c>
      <c r="U2206" t="str">
        <v>831 Ava SquareApt. 776</v>
      </c>
      <c r="V2206">
        <v>2310</v>
      </c>
      <c r="W2206" t="str">
        <v>South Hannahstad</v>
      </c>
      <c r="X2206" t="str">
        <v>Victoria</v>
      </c>
      <c r="Y2206" t="str">
        <v>Australia</v>
      </c>
      <c r="Z2206">
        <v>3</v>
      </c>
      <c r="AA2206" s="3" t="str">
        <f t="shared" si="69"/>
        <v>10 to 20</v>
      </c>
      <c r="AP2206" s="6">
        <v>383</v>
      </c>
      <c r="AQ2206" s="6" t="s">
        <v>1396</v>
      </c>
    </row>
    <row r="2207" spans="1:43" x14ac:dyDescent="0.25">
      <c r="A2207">
        <v>2205</v>
      </c>
      <c r="B2207">
        <v>444</v>
      </c>
      <c r="C2207">
        <v>263</v>
      </c>
      <c r="D2207">
        <v>95</v>
      </c>
      <c r="E2207">
        <v>1</v>
      </c>
      <c r="F2207">
        <v>95</v>
      </c>
      <c r="G2207" t="str">
        <f>VLOOKUP($C2207,'Raw-products'!$A$2:$H$1261,MATCH(G$1,'Raw-products'!$A$1:$H$1,0))</f>
        <v>Shirt</v>
      </c>
      <c r="H2207" t="str">
        <f>VLOOKUP($C2207,'Raw-products'!$A$2:$H$1261,MATCH(H$1,'Raw-products'!$A$1:$H$1,0))</f>
        <v>Polo</v>
      </c>
      <c r="I2207" t="str">
        <f>VLOOKUP($C2207,'Raw-products'!$A$2:$H$1261,MATCH(I$1,'Raw-products'!$A$1:$H$1,0))</f>
        <v>L</v>
      </c>
      <c r="J2207" t="str">
        <f>VLOOKUP($C2207,'Raw-products'!$A$2:$H$1261,MATCH(J$1,'Raw-products'!$A$1:$H$1,0))</f>
        <v>green</v>
      </c>
      <c r="K2207">
        <f>VLOOKUP($C2207,'Raw-products'!$A$2:$H$1261,MATCH(K$1,'Raw-products'!$A$1:$H$1,0))</f>
        <v>117</v>
      </c>
      <c r="L2207">
        <f>VLOOKUP($C2207,'Raw-products'!$A$2:$H$1261,MATCH(L$1,'Raw-products'!$A$1:$H$1,0))</f>
        <v>68</v>
      </c>
      <c r="M2207" s="5">
        <f t="shared" si="68"/>
        <v>7956</v>
      </c>
      <c r="N2207" cm="1">
        <f t="array" ref="N2207:Q2207">_xlfn.XLOOKUP($B2207,'Raw -orders'!$A:$A,'Raw -orders'!$B:$E)</f>
        <v>383</v>
      </c>
      <c r="O2207">
        <v>33452</v>
      </c>
      <c r="P2207" s="1">
        <v>44262</v>
      </c>
      <c r="Q2207" s="1">
        <v>44281</v>
      </c>
      <c r="R2207" t="str" cm="1">
        <f t="array" ref="R2207:Y2207">_xlfn.XLOOKUP($N2207,'Raw - customers'!$A:$A,'Raw - customers'!$B:$I)</f>
        <v>Nathanil Runchman</v>
      </c>
      <c r="S2207" t="str">
        <v>Non-binary</v>
      </c>
      <c r="T2207">
        <v>23</v>
      </c>
      <c r="U2207" t="str">
        <v>831 Ava SquareApt. 776</v>
      </c>
      <c r="V2207">
        <v>2310</v>
      </c>
      <c r="W2207" t="str">
        <v>South Hannahstad</v>
      </c>
      <c r="X2207" t="str">
        <v>Victoria</v>
      </c>
      <c r="Y2207" t="str">
        <v>Australia</v>
      </c>
      <c r="Z2207">
        <v>3</v>
      </c>
      <c r="AA2207" s="3" t="str">
        <f t="shared" si="69"/>
        <v>10 to 20</v>
      </c>
      <c r="AP2207" s="6">
        <v>383</v>
      </c>
      <c r="AQ2207" s="6" t="s">
        <v>1396</v>
      </c>
    </row>
    <row r="2208" spans="1:43" x14ac:dyDescent="0.25">
      <c r="A2208">
        <v>2206</v>
      </c>
      <c r="B2208">
        <v>444</v>
      </c>
      <c r="C2208">
        <v>178</v>
      </c>
      <c r="D2208">
        <v>98</v>
      </c>
      <c r="E2208">
        <v>1</v>
      </c>
      <c r="F2208">
        <v>98</v>
      </c>
      <c r="G2208" t="str">
        <f>VLOOKUP($C2208,'Raw-products'!$A$2:$H$1261,MATCH(G$1,'Raw-products'!$A$1:$H$1,0))</f>
        <v>Shirt</v>
      </c>
      <c r="H2208" t="str">
        <f>VLOOKUP($C2208,'Raw-products'!$A$2:$H$1261,MATCH(H$1,'Raw-products'!$A$1:$H$1,0))</f>
        <v>Camp Collared</v>
      </c>
      <c r="I2208" t="str">
        <f>VLOOKUP($C2208,'Raw-products'!$A$2:$H$1261,MATCH(I$1,'Raw-products'!$A$1:$H$1,0))</f>
        <v>L</v>
      </c>
      <c r="J2208" t="str">
        <f>VLOOKUP($C2208,'Raw-products'!$A$2:$H$1261,MATCH(J$1,'Raw-products'!$A$1:$H$1,0))</f>
        <v>red</v>
      </c>
      <c r="K2208">
        <f>VLOOKUP($C2208,'Raw-products'!$A$2:$H$1261,MATCH(K$1,'Raw-products'!$A$1:$H$1,0))</f>
        <v>112</v>
      </c>
      <c r="L2208">
        <f>VLOOKUP($C2208,'Raw-products'!$A$2:$H$1261,MATCH(L$1,'Raw-products'!$A$1:$H$1,0))</f>
        <v>52</v>
      </c>
      <c r="M2208" s="5">
        <f t="shared" si="68"/>
        <v>5824</v>
      </c>
      <c r="N2208" cm="1">
        <f t="array" ref="N2208:Q2208">_xlfn.XLOOKUP($B2208,'Raw -orders'!$A:$A,'Raw -orders'!$B:$E)</f>
        <v>383</v>
      </c>
      <c r="O2208">
        <v>33452</v>
      </c>
      <c r="P2208" s="1">
        <v>44262</v>
      </c>
      <c r="Q2208" s="1">
        <v>44281</v>
      </c>
      <c r="R2208" t="str" cm="1">
        <f t="array" ref="R2208:Y2208">_xlfn.XLOOKUP($N2208,'Raw - customers'!$A:$A,'Raw - customers'!$B:$I)</f>
        <v>Nathanil Runchman</v>
      </c>
      <c r="S2208" t="str">
        <v>Non-binary</v>
      </c>
      <c r="T2208">
        <v>23</v>
      </c>
      <c r="U2208" t="str">
        <v>831 Ava SquareApt. 776</v>
      </c>
      <c r="V2208">
        <v>2310</v>
      </c>
      <c r="W2208" t="str">
        <v>South Hannahstad</v>
      </c>
      <c r="X2208" t="str">
        <v>Victoria</v>
      </c>
      <c r="Y2208" t="str">
        <v>Australia</v>
      </c>
      <c r="Z2208">
        <v>3</v>
      </c>
      <c r="AA2208" s="3" t="str">
        <f t="shared" si="69"/>
        <v>10 to 20</v>
      </c>
      <c r="AP2208" s="6">
        <v>383</v>
      </c>
      <c r="AQ2208" s="6" t="s">
        <v>1396</v>
      </c>
    </row>
    <row r="2209" spans="1:43" x14ac:dyDescent="0.25">
      <c r="A2209">
        <v>2207</v>
      </c>
      <c r="B2209">
        <v>445</v>
      </c>
      <c r="C2209">
        <v>561</v>
      </c>
      <c r="D2209">
        <v>100</v>
      </c>
      <c r="E2209">
        <v>3</v>
      </c>
      <c r="F2209">
        <v>300</v>
      </c>
      <c r="G2209" t="str">
        <f>VLOOKUP($C2209,'Raw-products'!$A$2:$H$1261,MATCH(G$1,'Raw-products'!$A$1:$H$1,0))</f>
        <v>Jacket</v>
      </c>
      <c r="H2209" t="str">
        <f>VLOOKUP($C2209,'Raw-products'!$A$2:$H$1261,MATCH(H$1,'Raw-products'!$A$1:$H$1,0))</f>
        <v>Bomber</v>
      </c>
      <c r="I2209" t="str">
        <f>VLOOKUP($C2209,'Raw-products'!$A$2:$H$1261,MATCH(I$1,'Raw-products'!$A$1:$H$1,0))</f>
        <v>S</v>
      </c>
      <c r="J2209" t="str">
        <f>VLOOKUP($C2209,'Raw-products'!$A$2:$H$1261,MATCH(J$1,'Raw-products'!$A$1:$H$1,0))</f>
        <v>red</v>
      </c>
      <c r="K2209">
        <f>VLOOKUP($C2209,'Raw-products'!$A$2:$H$1261,MATCH(K$1,'Raw-products'!$A$1:$H$1,0))</f>
        <v>90</v>
      </c>
      <c r="L2209">
        <f>VLOOKUP($C2209,'Raw-products'!$A$2:$H$1261,MATCH(L$1,'Raw-products'!$A$1:$H$1,0))</f>
        <v>74</v>
      </c>
      <c r="M2209" s="5">
        <f t="shared" si="68"/>
        <v>6660</v>
      </c>
      <c r="N2209" cm="1">
        <f t="array" ref="N2209:Q2209">_xlfn.XLOOKUP($B2209,'Raw -orders'!$A:$A,'Raw -orders'!$B:$E)</f>
        <v>893</v>
      </c>
      <c r="O2209">
        <v>27329</v>
      </c>
      <c r="P2209" s="1">
        <v>44384</v>
      </c>
      <c r="Q2209" s="1">
        <v>44404</v>
      </c>
      <c r="R2209" t="str" cm="1">
        <f t="array" ref="R2209:Y2209">_xlfn.XLOOKUP($N2209,'Raw - customers'!$A:$A,'Raw - customers'!$B:$I)</f>
        <v>Angelle Huby</v>
      </c>
      <c r="S2209" t="str">
        <v>Genderfluid</v>
      </c>
      <c r="T2209">
        <v>57</v>
      </c>
      <c r="U2209" t="str">
        <v>9838 Madison GroveApt. 181</v>
      </c>
      <c r="V2209">
        <v>9608</v>
      </c>
      <c r="W2209" t="str">
        <v>Port Jettshire</v>
      </c>
      <c r="X2209" t="str">
        <v>Western Australia</v>
      </c>
      <c r="Y2209" t="str">
        <v>Australia</v>
      </c>
      <c r="Z2209">
        <v>7</v>
      </c>
      <c r="AA2209" s="3" t="str">
        <f t="shared" si="69"/>
        <v>10 to 20</v>
      </c>
      <c r="AP2209" s="6">
        <v>893</v>
      </c>
      <c r="AQ2209" s="6" t="s">
        <v>1377</v>
      </c>
    </row>
    <row r="2210" spans="1:43" x14ac:dyDescent="0.25">
      <c r="A2210">
        <v>2208</v>
      </c>
      <c r="B2210">
        <v>445</v>
      </c>
      <c r="C2210">
        <v>1096</v>
      </c>
      <c r="D2210">
        <v>115</v>
      </c>
      <c r="E2210">
        <v>2</v>
      </c>
      <c r="F2210">
        <v>230</v>
      </c>
      <c r="G2210" t="str">
        <f>VLOOKUP($C2210,'Raw-products'!$A$2:$H$1261,MATCH(G$1,'Raw-products'!$A$1:$H$1,0))</f>
        <v>Trousers</v>
      </c>
      <c r="H2210" t="str">
        <f>VLOOKUP($C2210,'Raw-products'!$A$2:$H$1261,MATCH(H$1,'Raw-products'!$A$1:$H$1,0))</f>
        <v>Cropped</v>
      </c>
      <c r="I2210" t="str">
        <f>VLOOKUP($C2210,'Raw-products'!$A$2:$H$1261,MATCH(I$1,'Raw-products'!$A$1:$H$1,0))</f>
        <v>S</v>
      </c>
      <c r="J2210" t="str">
        <f>VLOOKUP($C2210,'Raw-products'!$A$2:$H$1261,MATCH(J$1,'Raw-products'!$A$1:$H$1,0))</f>
        <v>yellow</v>
      </c>
      <c r="K2210">
        <f>VLOOKUP($C2210,'Raw-products'!$A$2:$H$1261,MATCH(K$1,'Raw-products'!$A$1:$H$1,0))</f>
        <v>99</v>
      </c>
      <c r="L2210">
        <f>VLOOKUP($C2210,'Raw-products'!$A$2:$H$1261,MATCH(L$1,'Raw-products'!$A$1:$H$1,0))</f>
        <v>65</v>
      </c>
      <c r="M2210" s="5">
        <f t="shared" si="68"/>
        <v>6435</v>
      </c>
      <c r="N2210" cm="1">
        <f t="array" ref="N2210:Q2210">_xlfn.XLOOKUP($B2210,'Raw -orders'!$A:$A,'Raw -orders'!$B:$E)</f>
        <v>893</v>
      </c>
      <c r="O2210">
        <v>27329</v>
      </c>
      <c r="P2210" s="1">
        <v>44384</v>
      </c>
      <c r="Q2210" s="1">
        <v>44404</v>
      </c>
      <c r="R2210" t="str" cm="1">
        <f t="array" ref="R2210:Y2210">_xlfn.XLOOKUP($N2210,'Raw - customers'!$A:$A,'Raw - customers'!$B:$I)</f>
        <v>Angelle Huby</v>
      </c>
      <c r="S2210" t="str">
        <v>Genderfluid</v>
      </c>
      <c r="T2210">
        <v>57</v>
      </c>
      <c r="U2210" t="str">
        <v>9838 Madison GroveApt. 181</v>
      </c>
      <c r="V2210">
        <v>9608</v>
      </c>
      <c r="W2210" t="str">
        <v>Port Jettshire</v>
      </c>
      <c r="X2210" t="str">
        <v>Western Australia</v>
      </c>
      <c r="Y2210" t="str">
        <v>Australia</v>
      </c>
      <c r="Z2210">
        <v>7</v>
      </c>
      <c r="AA2210" s="3" t="str">
        <f t="shared" si="69"/>
        <v>10 to 20</v>
      </c>
      <c r="AP2210" s="6">
        <v>893</v>
      </c>
      <c r="AQ2210" s="6" t="s">
        <v>1377</v>
      </c>
    </row>
    <row r="2211" spans="1:43" x14ac:dyDescent="0.25">
      <c r="A2211">
        <v>2209</v>
      </c>
      <c r="B2211">
        <v>446</v>
      </c>
      <c r="C2211">
        <v>201</v>
      </c>
      <c r="D2211">
        <v>98</v>
      </c>
      <c r="E2211">
        <v>3</v>
      </c>
      <c r="F2211">
        <v>294</v>
      </c>
      <c r="G2211" t="str">
        <f>VLOOKUP($C2211,'Raw-products'!$A$2:$H$1261,MATCH(G$1,'Raw-products'!$A$1:$H$1,0))</f>
        <v>Shirt</v>
      </c>
      <c r="H2211" t="str">
        <f>VLOOKUP($C2211,'Raw-products'!$A$2:$H$1261,MATCH(H$1,'Raw-products'!$A$1:$H$1,0))</f>
        <v>Camp Collared</v>
      </c>
      <c r="I2211" t="str">
        <f>VLOOKUP($C2211,'Raw-products'!$A$2:$H$1261,MATCH(I$1,'Raw-products'!$A$1:$H$1,0))</f>
        <v>S</v>
      </c>
      <c r="J2211" t="str">
        <f>VLOOKUP($C2211,'Raw-products'!$A$2:$H$1261,MATCH(J$1,'Raw-products'!$A$1:$H$1,0))</f>
        <v>indigo</v>
      </c>
      <c r="K2211">
        <f>VLOOKUP($C2211,'Raw-products'!$A$2:$H$1261,MATCH(K$1,'Raw-products'!$A$1:$H$1,0))</f>
        <v>112</v>
      </c>
      <c r="L2211">
        <f>VLOOKUP($C2211,'Raw-products'!$A$2:$H$1261,MATCH(L$1,'Raw-products'!$A$1:$H$1,0))</f>
        <v>50</v>
      </c>
      <c r="M2211" s="5">
        <f t="shared" si="68"/>
        <v>5600</v>
      </c>
      <c r="N2211" cm="1">
        <f t="array" ref="N2211:Q2211">_xlfn.XLOOKUP($B2211,'Raw -orders'!$A:$A,'Raw -orders'!$B:$E)</f>
        <v>283</v>
      </c>
      <c r="O2211">
        <v>19398</v>
      </c>
      <c r="P2211" s="1">
        <v>44281</v>
      </c>
      <c r="Q2211" s="1">
        <v>44285</v>
      </c>
      <c r="R2211" t="str" cm="1">
        <f t="array" ref="R2211:Y2211">_xlfn.XLOOKUP($N2211,'Raw - customers'!$A:$A,'Raw - customers'!$B:$I)</f>
        <v>Jaymee Dalrymple</v>
      </c>
      <c r="S2211" t="str">
        <v>Male</v>
      </c>
      <c r="T2211">
        <v>23</v>
      </c>
      <c r="U2211" t="str">
        <v>812 Corwin Estate DrSuite 687</v>
      </c>
      <c r="V2211">
        <v>1336</v>
      </c>
      <c r="W2211" t="str">
        <v>New George</v>
      </c>
      <c r="X2211" t="str">
        <v>New South Wales</v>
      </c>
      <c r="Y2211" t="str">
        <v>Australia</v>
      </c>
      <c r="Z2211">
        <v>3</v>
      </c>
      <c r="AA2211" s="3" t="str">
        <f t="shared" si="69"/>
        <v>0 to 10</v>
      </c>
      <c r="AP2211" s="6">
        <v>283</v>
      </c>
      <c r="AQ2211" s="6" t="s">
        <v>1362</v>
      </c>
    </row>
    <row r="2212" spans="1:43" x14ac:dyDescent="0.25">
      <c r="A2212">
        <v>2210</v>
      </c>
      <c r="B2212">
        <v>446</v>
      </c>
      <c r="C2212">
        <v>932</v>
      </c>
      <c r="D2212">
        <v>96</v>
      </c>
      <c r="E2212">
        <v>3</v>
      </c>
      <c r="F2212">
        <v>288</v>
      </c>
      <c r="G2212" t="str">
        <f>VLOOKUP($C2212,'Raw-products'!$A$2:$H$1261,MATCH(G$1,'Raw-products'!$A$1:$H$1,0))</f>
        <v>Trousers</v>
      </c>
      <c r="H2212" t="str">
        <f>VLOOKUP($C2212,'Raw-products'!$A$2:$H$1261,MATCH(H$1,'Raw-products'!$A$1:$H$1,0))</f>
        <v>Drawstring</v>
      </c>
      <c r="I2212" t="str">
        <f>VLOOKUP($C2212,'Raw-products'!$A$2:$H$1261,MATCH(I$1,'Raw-products'!$A$1:$H$1,0))</f>
        <v>M</v>
      </c>
      <c r="J2212" t="str">
        <f>VLOOKUP($C2212,'Raw-products'!$A$2:$H$1261,MATCH(J$1,'Raw-products'!$A$1:$H$1,0))</f>
        <v>blue</v>
      </c>
      <c r="K2212">
        <f>VLOOKUP($C2212,'Raw-products'!$A$2:$H$1261,MATCH(K$1,'Raw-products'!$A$1:$H$1,0))</f>
        <v>104</v>
      </c>
      <c r="L2212">
        <f>VLOOKUP($C2212,'Raw-products'!$A$2:$H$1261,MATCH(L$1,'Raw-products'!$A$1:$H$1,0))</f>
        <v>41</v>
      </c>
      <c r="M2212" s="5">
        <f t="shared" si="68"/>
        <v>4264</v>
      </c>
      <c r="N2212" cm="1">
        <f t="array" ref="N2212:Q2212">_xlfn.XLOOKUP($B2212,'Raw -orders'!$A:$A,'Raw -orders'!$B:$E)</f>
        <v>283</v>
      </c>
      <c r="O2212">
        <v>19398</v>
      </c>
      <c r="P2212" s="1">
        <v>44281</v>
      </c>
      <c r="Q2212" s="1">
        <v>44285</v>
      </c>
      <c r="R2212" t="str" cm="1">
        <f t="array" ref="R2212:Y2212">_xlfn.XLOOKUP($N2212,'Raw - customers'!$A:$A,'Raw - customers'!$B:$I)</f>
        <v>Jaymee Dalrymple</v>
      </c>
      <c r="S2212" t="str">
        <v>Male</v>
      </c>
      <c r="T2212">
        <v>23</v>
      </c>
      <c r="U2212" t="str">
        <v>812 Corwin Estate DrSuite 687</v>
      </c>
      <c r="V2212">
        <v>1336</v>
      </c>
      <c r="W2212" t="str">
        <v>New George</v>
      </c>
      <c r="X2212" t="str">
        <v>New South Wales</v>
      </c>
      <c r="Y2212" t="str">
        <v>Australia</v>
      </c>
      <c r="Z2212">
        <v>3</v>
      </c>
      <c r="AA2212" s="3" t="str">
        <f t="shared" si="69"/>
        <v>0 to 10</v>
      </c>
      <c r="AP2212" s="6">
        <v>283</v>
      </c>
      <c r="AQ2212" s="6" t="s">
        <v>1362</v>
      </c>
    </row>
    <row r="2213" spans="1:43" x14ac:dyDescent="0.25">
      <c r="A2213">
        <v>2211</v>
      </c>
      <c r="B2213">
        <v>446</v>
      </c>
      <c r="C2213">
        <v>33</v>
      </c>
      <c r="D2213">
        <v>96</v>
      </c>
      <c r="E2213">
        <v>2</v>
      </c>
      <c r="F2213">
        <v>192</v>
      </c>
      <c r="G2213" t="str">
        <f>VLOOKUP($C2213,'Raw-products'!$A$2:$H$1261,MATCH(G$1,'Raw-products'!$A$1:$H$1,0))</f>
        <v>Shirt</v>
      </c>
      <c r="H2213" t="str">
        <f>VLOOKUP($C2213,'Raw-products'!$A$2:$H$1261,MATCH(H$1,'Raw-products'!$A$1:$H$1,0))</f>
        <v>Oxford Cloth</v>
      </c>
      <c r="I2213" t="str">
        <f>VLOOKUP($C2213,'Raw-products'!$A$2:$H$1261,MATCH(I$1,'Raw-products'!$A$1:$H$1,0))</f>
        <v>L</v>
      </c>
      <c r="J2213" t="str">
        <f>VLOOKUP($C2213,'Raw-products'!$A$2:$H$1261,MATCH(J$1,'Raw-products'!$A$1:$H$1,0))</f>
        <v>violet</v>
      </c>
      <c r="K2213">
        <f>VLOOKUP($C2213,'Raw-products'!$A$2:$H$1261,MATCH(K$1,'Raw-products'!$A$1:$H$1,0))</f>
        <v>114</v>
      </c>
      <c r="L2213">
        <f>VLOOKUP($C2213,'Raw-products'!$A$2:$H$1261,MATCH(L$1,'Raw-products'!$A$1:$H$1,0))</f>
        <v>73</v>
      </c>
      <c r="M2213" s="5">
        <f t="shared" si="68"/>
        <v>8322</v>
      </c>
      <c r="N2213" cm="1">
        <f t="array" ref="N2213:Q2213">_xlfn.XLOOKUP($B2213,'Raw -orders'!$A:$A,'Raw -orders'!$B:$E)</f>
        <v>283</v>
      </c>
      <c r="O2213">
        <v>19398</v>
      </c>
      <c r="P2213" s="1">
        <v>44281</v>
      </c>
      <c r="Q2213" s="1">
        <v>44285</v>
      </c>
      <c r="R2213" t="str" cm="1">
        <f t="array" ref="R2213:Y2213">_xlfn.XLOOKUP($N2213,'Raw - customers'!$A:$A,'Raw - customers'!$B:$I)</f>
        <v>Jaymee Dalrymple</v>
      </c>
      <c r="S2213" t="str">
        <v>Male</v>
      </c>
      <c r="T2213">
        <v>23</v>
      </c>
      <c r="U2213" t="str">
        <v>812 Corwin Estate DrSuite 687</v>
      </c>
      <c r="V2213">
        <v>1336</v>
      </c>
      <c r="W2213" t="str">
        <v>New George</v>
      </c>
      <c r="X2213" t="str">
        <v>New South Wales</v>
      </c>
      <c r="Y2213" t="str">
        <v>Australia</v>
      </c>
      <c r="Z2213">
        <v>3</v>
      </c>
      <c r="AA2213" s="3" t="str">
        <f t="shared" si="69"/>
        <v>0 to 10</v>
      </c>
      <c r="AP2213" s="6">
        <v>283</v>
      </c>
      <c r="AQ2213" s="6" t="s">
        <v>1362</v>
      </c>
    </row>
    <row r="2214" spans="1:43" x14ac:dyDescent="0.25">
      <c r="A2214">
        <v>2212</v>
      </c>
      <c r="B2214">
        <v>446</v>
      </c>
      <c r="C2214">
        <v>541</v>
      </c>
      <c r="D2214">
        <v>98</v>
      </c>
      <c r="E2214">
        <v>3</v>
      </c>
      <c r="F2214">
        <v>294</v>
      </c>
      <c r="G2214" t="str">
        <f>VLOOKUP($C2214,'Raw-products'!$A$2:$H$1261,MATCH(G$1,'Raw-products'!$A$1:$H$1,0))</f>
        <v>Jacket</v>
      </c>
      <c r="H2214" t="str">
        <f>VLOOKUP($C2214,'Raw-products'!$A$2:$H$1261,MATCH(H$1,'Raw-products'!$A$1:$H$1,0))</f>
        <v>Leather</v>
      </c>
      <c r="I2214" t="str">
        <f>VLOOKUP($C2214,'Raw-products'!$A$2:$H$1261,MATCH(I$1,'Raw-products'!$A$1:$H$1,0))</f>
        <v>S</v>
      </c>
      <c r="J2214" t="str">
        <f>VLOOKUP($C2214,'Raw-products'!$A$2:$H$1261,MATCH(J$1,'Raw-products'!$A$1:$H$1,0))</f>
        <v>green</v>
      </c>
      <c r="K2214">
        <f>VLOOKUP($C2214,'Raw-products'!$A$2:$H$1261,MATCH(K$1,'Raw-products'!$A$1:$H$1,0))</f>
        <v>113</v>
      </c>
      <c r="L2214">
        <f>VLOOKUP($C2214,'Raw-products'!$A$2:$H$1261,MATCH(L$1,'Raw-products'!$A$1:$H$1,0))</f>
        <v>77</v>
      </c>
      <c r="M2214" s="5">
        <f t="shared" si="68"/>
        <v>8701</v>
      </c>
      <c r="N2214" cm="1">
        <f t="array" ref="N2214:Q2214">_xlfn.XLOOKUP($B2214,'Raw -orders'!$A:$A,'Raw -orders'!$B:$E)</f>
        <v>283</v>
      </c>
      <c r="O2214">
        <v>19398</v>
      </c>
      <c r="P2214" s="1">
        <v>44281</v>
      </c>
      <c r="Q2214" s="1">
        <v>44285</v>
      </c>
      <c r="R2214" t="str" cm="1">
        <f t="array" ref="R2214:Y2214">_xlfn.XLOOKUP($N2214,'Raw - customers'!$A:$A,'Raw - customers'!$B:$I)</f>
        <v>Jaymee Dalrymple</v>
      </c>
      <c r="S2214" t="str">
        <v>Male</v>
      </c>
      <c r="T2214">
        <v>23</v>
      </c>
      <c r="U2214" t="str">
        <v>812 Corwin Estate DrSuite 687</v>
      </c>
      <c r="V2214">
        <v>1336</v>
      </c>
      <c r="W2214" t="str">
        <v>New George</v>
      </c>
      <c r="X2214" t="str">
        <v>New South Wales</v>
      </c>
      <c r="Y2214" t="str">
        <v>Australia</v>
      </c>
      <c r="Z2214">
        <v>3</v>
      </c>
      <c r="AA2214" s="3" t="str">
        <f t="shared" si="69"/>
        <v>0 to 10</v>
      </c>
      <c r="AP2214" s="6">
        <v>283</v>
      </c>
      <c r="AQ2214" s="6" t="s">
        <v>1362</v>
      </c>
    </row>
    <row r="2215" spans="1:43" x14ac:dyDescent="0.25">
      <c r="A2215">
        <v>2213</v>
      </c>
      <c r="B2215">
        <v>446</v>
      </c>
      <c r="C2215">
        <v>725</v>
      </c>
      <c r="D2215">
        <v>119</v>
      </c>
      <c r="E2215">
        <v>1</v>
      </c>
      <c r="F2215">
        <v>119</v>
      </c>
      <c r="G2215" t="str">
        <f>VLOOKUP($C2215,'Raw-products'!$A$2:$H$1261,MATCH(G$1,'Raw-products'!$A$1:$H$1,0))</f>
        <v>Jacket</v>
      </c>
      <c r="H2215" t="str">
        <f>VLOOKUP($C2215,'Raw-products'!$A$2:$H$1261,MATCH(H$1,'Raw-products'!$A$1:$H$1,0))</f>
        <v>Trench Coat</v>
      </c>
      <c r="I2215" t="str">
        <f>VLOOKUP($C2215,'Raw-products'!$A$2:$H$1261,MATCH(I$1,'Raw-products'!$A$1:$H$1,0))</f>
        <v>XS</v>
      </c>
      <c r="J2215" t="str">
        <f>VLOOKUP($C2215,'Raw-products'!$A$2:$H$1261,MATCH(J$1,'Raw-products'!$A$1:$H$1,0))</f>
        <v>indigo</v>
      </c>
      <c r="K2215">
        <f>VLOOKUP($C2215,'Raw-products'!$A$2:$H$1261,MATCH(K$1,'Raw-products'!$A$1:$H$1,0))</f>
        <v>112</v>
      </c>
      <c r="L2215">
        <f>VLOOKUP($C2215,'Raw-products'!$A$2:$H$1261,MATCH(L$1,'Raw-products'!$A$1:$H$1,0))</f>
        <v>56</v>
      </c>
      <c r="M2215" s="5">
        <f t="shared" si="68"/>
        <v>6272</v>
      </c>
      <c r="N2215" cm="1">
        <f t="array" ref="N2215:Q2215">_xlfn.XLOOKUP($B2215,'Raw -orders'!$A:$A,'Raw -orders'!$B:$E)</f>
        <v>283</v>
      </c>
      <c r="O2215">
        <v>19398</v>
      </c>
      <c r="P2215" s="1">
        <v>44281</v>
      </c>
      <c r="Q2215" s="1">
        <v>44285</v>
      </c>
      <c r="R2215" t="str" cm="1">
        <f t="array" ref="R2215:Y2215">_xlfn.XLOOKUP($N2215,'Raw - customers'!$A:$A,'Raw - customers'!$B:$I)</f>
        <v>Jaymee Dalrymple</v>
      </c>
      <c r="S2215" t="str">
        <v>Male</v>
      </c>
      <c r="T2215">
        <v>23</v>
      </c>
      <c r="U2215" t="str">
        <v>812 Corwin Estate DrSuite 687</v>
      </c>
      <c r="V2215">
        <v>1336</v>
      </c>
      <c r="W2215" t="str">
        <v>New George</v>
      </c>
      <c r="X2215" t="str">
        <v>New South Wales</v>
      </c>
      <c r="Y2215" t="str">
        <v>Australia</v>
      </c>
      <c r="Z2215">
        <v>3</v>
      </c>
      <c r="AA2215" s="3" t="str">
        <f t="shared" si="69"/>
        <v>0 to 10</v>
      </c>
      <c r="AP2215" s="6">
        <v>283</v>
      </c>
      <c r="AQ2215" s="6" t="s">
        <v>1362</v>
      </c>
    </row>
    <row r="2216" spans="1:43" x14ac:dyDescent="0.25">
      <c r="A2216">
        <v>2214</v>
      </c>
      <c r="B2216">
        <v>447</v>
      </c>
      <c r="C2216">
        <v>1095</v>
      </c>
      <c r="D2216">
        <v>115</v>
      </c>
      <c r="E2216">
        <v>1</v>
      </c>
      <c r="F2216">
        <v>115</v>
      </c>
      <c r="G2216" t="str">
        <f>VLOOKUP($C2216,'Raw-products'!$A$2:$H$1261,MATCH(G$1,'Raw-products'!$A$1:$H$1,0))</f>
        <v>Trousers</v>
      </c>
      <c r="H2216" t="str">
        <f>VLOOKUP($C2216,'Raw-products'!$A$2:$H$1261,MATCH(H$1,'Raw-products'!$A$1:$H$1,0))</f>
        <v>Cropped</v>
      </c>
      <c r="I2216" t="str">
        <f>VLOOKUP($C2216,'Raw-products'!$A$2:$H$1261,MATCH(I$1,'Raw-products'!$A$1:$H$1,0))</f>
        <v>XS</v>
      </c>
      <c r="J2216" t="str">
        <f>VLOOKUP($C2216,'Raw-products'!$A$2:$H$1261,MATCH(J$1,'Raw-products'!$A$1:$H$1,0))</f>
        <v>yellow</v>
      </c>
      <c r="K2216">
        <f>VLOOKUP($C2216,'Raw-products'!$A$2:$H$1261,MATCH(K$1,'Raw-products'!$A$1:$H$1,0))</f>
        <v>99</v>
      </c>
      <c r="L2216">
        <f>VLOOKUP($C2216,'Raw-products'!$A$2:$H$1261,MATCH(L$1,'Raw-products'!$A$1:$H$1,0))</f>
        <v>41</v>
      </c>
      <c r="M2216" s="5">
        <f t="shared" si="68"/>
        <v>4059</v>
      </c>
      <c r="N2216" cm="1">
        <f t="array" ref="N2216:Q2216">_xlfn.XLOOKUP($B2216,'Raw -orders'!$A:$A,'Raw -orders'!$B:$E)</f>
        <v>100</v>
      </c>
      <c r="O2216">
        <v>59708</v>
      </c>
      <c r="P2216" s="1">
        <v>44206</v>
      </c>
      <c r="Q2216" s="1">
        <v>44219</v>
      </c>
      <c r="R2216" t="str" cm="1">
        <f t="array" ref="R2216:Y2216">_xlfn.XLOOKUP($N2216,'Raw - customers'!$A:$A,'Raw - customers'!$B:$I)</f>
        <v>Wilhelm Blaber</v>
      </c>
      <c r="S2216" t="str">
        <v>Genderfluid</v>
      </c>
      <c r="T2216">
        <v>69</v>
      </c>
      <c r="U2216" t="str">
        <v>093 Jessica AvenueSuite 154</v>
      </c>
      <c r="V2216">
        <v>768</v>
      </c>
      <c r="W2216" t="str">
        <v>Lake Callumville</v>
      </c>
      <c r="X2216" t="str">
        <v>Queensland</v>
      </c>
      <c r="Y2216" t="str">
        <v>Australia</v>
      </c>
      <c r="Z2216">
        <v>1</v>
      </c>
      <c r="AA2216" s="3" t="str">
        <f t="shared" si="69"/>
        <v>10 to 20</v>
      </c>
      <c r="AP2216" s="6">
        <v>100</v>
      </c>
      <c r="AQ2216" s="6" t="s">
        <v>1355</v>
      </c>
    </row>
    <row r="2217" spans="1:43" x14ac:dyDescent="0.25">
      <c r="A2217">
        <v>2215</v>
      </c>
      <c r="B2217">
        <v>447</v>
      </c>
      <c r="C2217">
        <v>1124</v>
      </c>
      <c r="D2217">
        <v>102</v>
      </c>
      <c r="E2217">
        <v>2</v>
      </c>
      <c r="F2217">
        <v>204</v>
      </c>
      <c r="G2217" t="str">
        <f>VLOOKUP($C2217,'Raw-products'!$A$2:$H$1261,MATCH(G$1,'Raw-products'!$A$1:$H$1,0))</f>
        <v>Trousers</v>
      </c>
      <c r="H2217" t="str">
        <f>VLOOKUP($C2217,'Raw-products'!$A$2:$H$1261,MATCH(H$1,'Raw-products'!$A$1:$H$1,0))</f>
        <v>Cargo Pants</v>
      </c>
      <c r="I2217" t="str">
        <f>VLOOKUP($C2217,'Raw-products'!$A$2:$H$1261,MATCH(I$1,'Raw-products'!$A$1:$H$1,0))</f>
        <v>XL</v>
      </c>
      <c r="J2217" t="str">
        <f>VLOOKUP($C2217,'Raw-products'!$A$2:$H$1261,MATCH(J$1,'Raw-products'!$A$1:$H$1,0))</f>
        <v>red</v>
      </c>
      <c r="K2217">
        <f>VLOOKUP($C2217,'Raw-products'!$A$2:$H$1261,MATCH(K$1,'Raw-products'!$A$1:$H$1,0))</f>
        <v>106</v>
      </c>
      <c r="L2217">
        <f>VLOOKUP($C2217,'Raw-products'!$A$2:$H$1261,MATCH(L$1,'Raw-products'!$A$1:$H$1,0))</f>
        <v>45</v>
      </c>
      <c r="M2217" s="5">
        <f t="shared" si="68"/>
        <v>4770</v>
      </c>
      <c r="N2217" cm="1">
        <f t="array" ref="N2217:Q2217">_xlfn.XLOOKUP($B2217,'Raw -orders'!$A:$A,'Raw -orders'!$B:$E)</f>
        <v>100</v>
      </c>
      <c r="O2217">
        <v>59708</v>
      </c>
      <c r="P2217" s="1">
        <v>44206</v>
      </c>
      <c r="Q2217" s="1">
        <v>44219</v>
      </c>
      <c r="R2217" t="str" cm="1">
        <f t="array" ref="R2217:Y2217">_xlfn.XLOOKUP($N2217,'Raw - customers'!$A:$A,'Raw - customers'!$B:$I)</f>
        <v>Wilhelm Blaber</v>
      </c>
      <c r="S2217" t="str">
        <v>Genderfluid</v>
      </c>
      <c r="T2217">
        <v>69</v>
      </c>
      <c r="U2217" t="str">
        <v>093 Jessica AvenueSuite 154</v>
      </c>
      <c r="V2217">
        <v>768</v>
      </c>
      <c r="W2217" t="str">
        <v>Lake Callumville</v>
      </c>
      <c r="X2217" t="str">
        <v>Queensland</v>
      </c>
      <c r="Y2217" t="str">
        <v>Australia</v>
      </c>
      <c r="Z2217">
        <v>1</v>
      </c>
      <c r="AA2217" s="3" t="str">
        <f t="shared" si="69"/>
        <v>10 to 20</v>
      </c>
      <c r="AP2217" s="6">
        <v>100</v>
      </c>
      <c r="AQ2217" s="6" t="s">
        <v>1355</v>
      </c>
    </row>
    <row r="2218" spans="1:43" x14ac:dyDescent="0.25">
      <c r="A2218">
        <v>2216</v>
      </c>
      <c r="B2218">
        <v>447</v>
      </c>
      <c r="C2218">
        <v>14</v>
      </c>
      <c r="D2218">
        <v>96</v>
      </c>
      <c r="E2218">
        <v>2</v>
      </c>
      <c r="F2218">
        <v>192</v>
      </c>
      <c r="G2218" t="str">
        <f>VLOOKUP($C2218,'Raw-products'!$A$2:$H$1261,MATCH(G$1,'Raw-products'!$A$1:$H$1,0))</f>
        <v>Shirt</v>
      </c>
      <c r="H2218" t="str">
        <f>VLOOKUP($C2218,'Raw-products'!$A$2:$H$1261,MATCH(H$1,'Raw-products'!$A$1:$H$1,0))</f>
        <v>Oxford Cloth</v>
      </c>
      <c r="I2218" t="str">
        <f>VLOOKUP($C2218,'Raw-products'!$A$2:$H$1261,MATCH(I$1,'Raw-products'!$A$1:$H$1,0))</f>
        <v>XL</v>
      </c>
      <c r="J2218" t="str">
        <f>VLOOKUP($C2218,'Raw-products'!$A$2:$H$1261,MATCH(J$1,'Raw-products'!$A$1:$H$1,0))</f>
        <v>yellow</v>
      </c>
      <c r="K2218">
        <f>VLOOKUP($C2218,'Raw-products'!$A$2:$H$1261,MATCH(K$1,'Raw-products'!$A$1:$H$1,0))</f>
        <v>114</v>
      </c>
      <c r="L2218">
        <f>VLOOKUP($C2218,'Raw-products'!$A$2:$H$1261,MATCH(L$1,'Raw-products'!$A$1:$H$1,0))</f>
        <v>50</v>
      </c>
      <c r="M2218" s="5">
        <f t="shared" si="68"/>
        <v>5700</v>
      </c>
      <c r="N2218" cm="1">
        <f t="array" ref="N2218:Q2218">_xlfn.XLOOKUP($B2218,'Raw -orders'!$A:$A,'Raw -orders'!$B:$E)</f>
        <v>100</v>
      </c>
      <c r="O2218">
        <v>59708</v>
      </c>
      <c r="P2218" s="1">
        <v>44206</v>
      </c>
      <c r="Q2218" s="1">
        <v>44219</v>
      </c>
      <c r="R2218" t="str" cm="1">
        <f t="array" ref="R2218:Y2218">_xlfn.XLOOKUP($N2218,'Raw - customers'!$A:$A,'Raw - customers'!$B:$I)</f>
        <v>Wilhelm Blaber</v>
      </c>
      <c r="S2218" t="str">
        <v>Genderfluid</v>
      </c>
      <c r="T2218">
        <v>69</v>
      </c>
      <c r="U2218" t="str">
        <v>093 Jessica AvenueSuite 154</v>
      </c>
      <c r="V2218">
        <v>768</v>
      </c>
      <c r="W2218" t="str">
        <v>Lake Callumville</v>
      </c>
      <c r="X2218" t="str">
        <v>Queensland</v>
      </c>
      <c r="Y2218" t="str">
        <v>Australia</v>
      </c>
      <c r="Z2218">
        <v>1</v>
      </c>
      <c r="AA2218" s="3" t="str">
        <f t="shared" si="69"/>
        <v>10 to 20</v>
      </c>
      <c r="AP2218" s="6">
        <v>100</v>
      </c>
      <c r="AQ2218" s="6" t="s">
        <v>1355</v>
      </c>
    </row>
    <row r="2219" spans="1:43" x14ac:dyDescent="0.25">
      <c r="A2219">
        <v>2217</v>
      </c>
      <c r="B2219">
        <v>447</v>
      </c>
      <c r="C2219">
        <v>701</v>
      </c>
      <c r="D2219">
        <v>119</v>
      </c>
      <c r="E2219">
        <v>3</v>
      </c>
      <c r="F2219">
        <v>357</v>
      </c>
      <c r="G2219" t="str">
        <f>VLOOKUP($C2219,'Raw-products'!$A$2:$H$1261,MATCH(G$1,'Raw-products'!$A$1:$H$1,0))</f>
        <v>Jacket</v>
      </c>
      <c r="H2219" t="str">
        <f>VLOOKUP($C2219,'Raw-products'!$A$2:$H$1261,MATCH(H$1,'Raw-products'!$A$1:$H$1,0))</f>
        <v>Trench Coat</v>
      </c>
      <c r="I2219" t="str">
        <f>VLOOKUP($C2219,'Raw-products'!$A$2:$H$1261,MATCH(I$1,'Raw-products'!$A$1:$H$1,0))</f>
        <v>S</v>
      </c>
      <c r="J2219" t="str">
        <f>VLOOKUP($C2219,'Raw-products'!$A$2:$H$1261,MATCH(J$1,'Raw-products'!$A$1:$H$1,0))</f>
        <v>red</v>
      </c>
      <c r="K2219">
        <f>VLOOKUP($C2219,'Raw-products'!$A$2:$H$1261,MATCH(K$1,'Raw-products'!$A$1:$H$1,0))</f>
        <v>112</v>
      </c>
      <c r="L2219">
        <f>VLOOKUP($C2219,'Raw-products'!$A$2:$H$1261,MATCH(L$1,'Raw-products'!$A$1:$H$1,0))</f>
        <v>54</v>
      </c>
      <c r="M2219" s="5">
        <f t="shared" si="68"/>
        <v>6048</v>
      </c>
      <c r="N2219" cm="1">
        <f t="array" ref="N2219:Q2219">_xlfn.XLOOKUP($B2219,'Raw -orders'!$A:$A,'Raw -orders'!$B:$E)</f>
        <v>100</v>
      </c>
      <c r="O2219">
        <v>59708</v>
      </c>
      <c r="P2219" s="1">
        <v>44206</v>
      </c>
      <c r="Q2219" s="1">
        <v>44219</v>
      </c>
      <c r="R2219" t="str" cm="1">
        <f t="array" ref="R2219:Y2219">_xlfn.XLOOKUP($N2219,'Raw - customers'!$A:$A,'Raw - customers'!$B:$I)</f>
        <v>Wilhelm Blaber</v>
      </c>
      <c r="S2219" t="str">
        <v>Genderfluid</v>
      </c>
      <c r="T2219">
        <v>69</v>
      </c>
      <c r="U2219" t="str">
        <v>093 Jessica AvenueSuite 154</v>
      </c>
      <c r="V2219">
        <v>768</v>
      </c>
      <c r="W2219" t="str">
        <v>Lake Callumville</v>
      </c>
      <c r="X2219" t="str">
        <v>Queensland</v>
      </c>
      <c r="Y2219" t="str">
        <v>Australia</v>
      </c>
      <c r="Z2219">
        <v>1</v>
      </c>
      <c r="AA2219" s="3" t="str">
        <f t="shared" si="69"/>
        <v>10 to 20</v>
      </c>
      <c r="AP2219" s="6">
        <v>100</v>
      </c>
      <c r="AQ2219" s="6" t="s">
        <v>1355</v>
      </c>
    </row>
    <row r="2220" spans="1:43" x14ac:dyDescent="0.25">
      <c r="A2220">
        <v>2218</v>
      </c>
      <c r="B2220">
        <v>447</v>
      </c>
      <c r="C2220">
        <v>427</v>
      </c>
      <c r="D2220">
        <v>107</v>
      </c>
      <c r="E2220">
        <v>3</v>
      </c>
      <c r="F2220">
        <v>321</v>
      </c>
      <c r="G2220" t="str">
        <f>VLOOKUP($C2220,'Raw-products'!$A$2:$H$1261,MATCH(G$1,'Raw-products'!$A$1:$H$1,0))</f>
        <v>Jacket</v>
      </c>
      <c r="H2220" t="str">
        <f>VLOOKUP($C2220,'Raw-products'!$A$2:$H$1261,MATCH(H$1,'Raw-products'!$A$1:$H$1,0))</f>
        <v>Denim</v>
      </c>
      <c r="I2220" t="str">
        <f>VLOOKUP($C2220,'Raw-products'!$A$2:$H$1261,MATCH(I$1,'Raw-products'!$A$1:$H$1,0))</f>
        <v>M</v>
      </c>
      <c r="J2220" t="str">
        <f>VLOOKUP($C2220,'Raw-products'!$A$2:$H$1261,MATCH(J$1,'Raw-products'!$A$1:$H$1,0))</f>
        <v>orange</v>
      </c>
      <c r="K2220">
        <f>VLOOKUP($C2220,'Raw-products'!$A$2:$H$1261,MATCH(K$1,'Raw-products'!$A$1:$H$1,0))</f>
        <v>92</v>
      </c>
      <c r="L2220">
        <f>VLOOKUP($C2220,'Raw-products'!$A$2:$H$1261,MATCH(L$1,'Raw-products'!$A$1:$H$1,0))</f>
        <v>48</v>
      </c>
      <c r="M2220" s="5">
        <f t="shared" si="68"/>
        <v>4416</v>
      </c>
      <c r="N2220" cm="1">
        <f t="array" ref="N2220:Q2220">_xlfn.XLOOKUP($B2220,'Raw -orders'!$A:$A,'Raw -orders'!$B:$E)</f>
        <v>100</v>
      </c>
      <c r="O2220">
        <v>59708</v>
      </c>
      <c r="P2220" s="1">
        <v>44206</v>
      </c>
      <c r="Q2220" s="1">
        <v>44219</v>
      </c>
      <c r="R2220" t="str" cm="1">
        <f t="array" ref="R2220:Y2220">_xlfn.XLOOKUP($N2220,'Raw - customers'!$A:$A,'Raw - customers'!$B:$I)</f>
        <v>Wilhelm Blaber</v>
      </c>
      <c r="S2220" t="str">
        <v>Genderfluid</v>
      </c>
      <c r="T2220">
        <v>69</v>
      </c>
      <c r="U2220" t="str">
        <v>093 Jessica AvenueSuite 154</v>
      </c>
      <c r="V2220">
        <v>768</v>
      </c>
      <c r="W2220" t="str">
        <v>Lake Callumville</v>
      </c>
      <c r="X2220" t="str">
        <v>Queensland</v>
      </c>
      <c r="Y2220" t="str">
        <v>Australia</v>
      </c>
      <c r="Z2220">
        <v>1</v>
      </c>
      <c r="AA2220" s="3" t="str">
        <f t="shared" si="69"/>
        <v>10 to 20</v>
      </c>
      <c r="AP2220" s="6">
        <v>100</v>
      </c>
      <c r="AQ2220" s="6" t="s">
        <v>1355</v>
      </c>
    </row>
    <row r="2221" spans="1:43" x14ac:dyDescent="0.25">
      <c r="A2221">
        <v>2219</v>
      </c>
      <c r="B2221">
        <v>447</v>
      </c>
      <c r="C2221">
        <v>719</v>
      </c>
      <c r="D2221">
        <v>119</v>
      </c>
      <c r="E2221">
        <v>1</v>
      </c>
      <c r="F2221">
        <v>119</v>
      </c>
      <c r="G2221" t="str">
        <f>VLOOKUP($C2221,'Raw-products'!$A$2:$H$1261,MATCH(G$1,'Raw-products'!$A$1:$H$1,0))</f>
        <v>Jacket</v>
      </c>
      <c r="H2221" t="str">
        <f>VLOOKUP($C2221,'Raw-products'!$A$2:$H$1261,MATCH(H$1,'Raw-products'!$A$1:$H$1,0))</f>
        <v>Trench Coat</v>
      </c>
      <c r="I2221" t="str">
        <f>VLOOKUP($C2221,'Raw-products'!$A$2:$H$1261,MATCH(I$1,'Raw-products'!$A$1:$H$1,0))</f>
        <v>XL</v>
      </c>
      <c r="J2221" t="str">
        <f>VLOOKUP($C2221,'Raw-products'!$A$2:$H$1261,MATCH(J$1,'Raw-products'!$A$1:$H$1,0))</f>
        <v>green</v>
      </c>
      <c r="K2221">
        <f>VLOOKUP($C2221,'Raw-products'!$A$2:$H$1261,MATCH(K$1,'Raw-products'!$A$1:$H$1,0))</f>
        <v>112</v>
      </c>
      <c r="L2221">
        <f>VLOOKUP($C2221,'Raw-products'!$A$2:$H$1261,MATCH(L$1,'Raw-products'!$A$1:$H$1,0))</f>
        <v>53</v>
      </c>
      <c r="M2221" s="5">
        <f t="shared" si="68"/>
        <v>5936</v>
      </c>
      <c r="N2221" cm="1">
        <f t="array" ref="N2221:Q2221">_xlfn.XLOOKUP($B2221,'Raw -orders'!$A:$A,'Raw -orders'!$B:$E)</f>
        <v>100</v>
      </c>
      <c r="O2221">
        <v>59708</v>
      </c>
      <c r="P2221" s="1">
        <v>44206</v>
      </c>
      <c r="Q2221" s="1">
        <v>44219</v>
      </c>
      <c r="R2221" t="str" cm="1">
        <f t="array" ref="R2221:Y2221">_xlfn.XLOOKUP($N2221,'Raw - customers'!$A:$A,'Raw - customers'!$B:$I)</f>
        <v>Wilhelm Blaber</v>
      </c>
      <c r="S2221" t="str">
        <v>Genderfluid</v>
      </c>
      <c r="T2221">
        <v>69</v>
      </c>
      <c r="U2221" t="str">
        <v>093 Jessica AvenueSuite 154</v>
      </c>
      <c r="V2221">
        <v>768</v>
      </c>
      <c r="W2221" t="str">
        <v>Lake Callumville</v>
      </c>
      <c r="X2221" t="str">
        <v>Queensland</v>
      </c>
      <c r="Y2221" t="str">
        <v>Australia</v>
      </c>
      <c r="Z2221">
        <v>1</v>
      </c>
      <c r="AA2221" s="3" t="str">
        <f t="shared" si="69"/>
        <v>10 to 20</v>
      </c>
      <c r="AP2221" s="6">
        <v>100</v>
      </c>
      <c r="AQ2221" s="6" t="s">
        <v>1355</v>
      </c>
    </row>
    <row r="2222" spans="1:43" x14ac:dyDescent="0.25">
      <c r="A2222">
        <v>2220</v>
      </c>
      <c r="B2222">
        <v>448</v>
      </c>
      <c r="C2222">
        <v>1030</v>
      </c>
      <c r="D2222">
        <v>90</v>
      </c>
      <c r="E2222">
        <v>2</v>
      </c>
      <c r="F2222">
        <v>180</v>
      </c>
      <c r="G2222" t="str">
        <f>VLOOKUP($C2222,'Raw-products'!$A$2:$H$1261,MATCH(G$1,'Raw-products'!$A$1:$H$1,0))</f>
        <v>Trousers</v>
      </c>
      <c r="H2222" t="str">
        <f>VLOOKUP($C2222,'Raw-products'!$A$2:$H$1261,MATCH(H$1,'Raw-products'!$A$1:$H$1,0))</f>
        <v>Relaxed Leg</v>
      </c>
      <c r="I2222" t="str">
        <f>VLOOKUP($C2222,'Raw-products'!$A$2:$H$1261,MATCH(I$1,'Raw-products'!$A$1:$H$1,0))</f>
        <v>XS</v>
      </c>
      <c r="J2222" t="str">
        <f>VLOOKUP($C2222,'Raw-products'!$A$2:$H$1261,MATCH(J$1,'Raw-products'!$A$1:$H$1,0))</f>
        <v>green</v>
      </c>
      <c r="K2222">
        <f>VLOOKUP($C2222,'Raw-products'!$A$2:$H$1261,MATCH(K$1,'Raw-products'!$A$1:$H$1,0))</f>
        <v>95</v>
      </c>
      <c r="L2222">
        <f>VLOOKUP($C2222,'Raw-products'!$A$2:$H$1261,MATCH(L$1,'Raw-products'!$A$1:$H$1,0))</f>
        <v>80</v>
      </c>
      <c r="M2222" s="5">
        <f t="shared" si="68"/>
        <v>7600</v>
      </c>
      <c r="N2222" cm="1">
        <f t="array" ref="N2222:Q2222">_xlfn.XLOOKUP($B2222,'Raw -orders'!$A:$A,'Raw -orders'!$B:$E)</f>
        <v>185</v>
      </c>
      <c r="O2222">
        <v>16486</v>
      </c>
      <c r="P2222" s="1">
        <v>44428</v>
      </c>
      <c r="Q2222" s="1">
        <v>44439</v>
      </c>
      <c r="R2222" t="str" cm="1">
        <f t="array" ref="R2222:Y2222">_xlfn.XLOOKUP($N2222,'Raw - customers'!$A:$A,'Raw - customers'!$B:$I)</f>
        <v>Darrelle Padson</v>
      </c>
      <c r="S2222" t="str">
        <v>Polygender</v>
      </c>
      <c r="T2222">
        <v>67</v>
      </c>
      <c r="U2222" t="str">
        <v>22 Aaron LoopApt. 324</v>
      </c>
      <c r="V2222">
        <v>4337</v>
      </c>
      <c r="W2222" t="str">
        <v>Violetborough</v>
      </c>
      <c r="X2222" t="str">
        <v>Victoria</v>
      </c>
      <c r="Y2222" t="str">
        <v>Australia</v>
      </c>
      <c r="Z2222">
        <v>8</v>
      </c>
      <c r="AA2222" s="3" t="str">
        <f t="shared" si="69"/>
        <v>10 to 20</v>
      </c>
      <c r="AP2222" s="6">
        <v>185</v>
      </c>
      <c r="AQ2222" s="6" t="s">
        <v>1396</v>
      </c>
    </row>
    <row r="2223" spans="1:43" x14ac:dyDescent="0.25">
      <c r="A2223">
        <v>2221</v>
      </c>
      <c r="B2223">
        <v>448</v>
      </c>
      <c r="C2223">
        <v>136</v>
      </c>
      <c r="D2223">
        <v>92</v>
      </c>
      <c r="E2223">
        <v>2</v>
      </c>
      <c r="F2223">
        <v>184</v>
      </c>
      <c r="G2223" t="str">
        <f>VLOOKUP($C2223,'Raw-products'!$A$2:$H$1261,MATCH(G$1,'Raw-products'!$A$1:$H$1,0))</f>
        <v>Shirt</v>
      </c>
      <c r="H2223" t="str">
        <f>VLOOKUP($C2223,'Raw-products'!$A$2:$H$1261,MATCH(H$1,'Raw-products'!$A$1:$H$1,0))</f>
        <v>Denim</v>
      </c>
      <c r="I2223" t="str">
        <f>VLOOKUP($C2223,'Raw-products'!$A$2:$H$1261,MATCH(I$1,'Raw-products'!$A$1:$H$1,0))</f>
        <v>S</v>
      </c>
      <c r="J2223" t="str">
        <f>VLOOKUP($C2223,'Raw-products'!$A$2:$H$1261,MATCH(J$1,'Raw-products'!$A$1:$H$1,0))</f>
        <v>violet</v>
      </c>
      <c r="K2223">
        <f>VLOOKUP($C2223,'Raw-products'!$A$2:$H$1261,MATCH(K$1,'Raw-products'!$A$1:$H$1,0))</f>
        <v>115</v>
      </c>
      <c r="L2223">
        <f>VLOOKUP($C2223,'Raw-products'!$A$2:$H$1261,MATCH(L$1,'Raw-products'!$A$1:$H$1,0))</f>
        <v>54</v>
      </c>
      <c r="M2223" s="5">
        <f t="shared" si="68"/>
        <v>6210</v>
      </c>
      <c r="N2223" cm="1">
        <f t="array" ref="N2223:Q2223">_xlfn.XLOOKUP($B2223,'Raw -orders'!$A:$A,'Raw -orders'!$B:$E)</f>
        <v>185</v>
      </c>
      <c r="O2223">
        <v>16486</v>
      </c>
      <c r="P2223" s="1">
        <v>44428</v>
      </c>
      <c r="Q2223" s="1">
        <v>44439</v>
      </c>
      <c r="R2223" t="str" cm="1">
        <f t="array" ref="R2223:Y2223">_xlfn.XLOOKUP($N2223,'Raw - customers'!$A:$A,'Raw - customers'!$B:$I)</f>
        <v>Darrelle Padson</v>
      </c>
      <c r="S2223" t="str">
        <v>Polygender</v>
      </c>
      <c r="T2223">
        <v>67</v>
      </c>
      <c r="U2223" t="str">
        <v>22 Aaron LoopApt. 324</v>
      </c>
      <c r="V2223">
        <v>4337</v>
      </c>
      <c r="W2223" t="str">
        <v>Violetborough</v>
      </c>
      <c r="X2223" t="str">
        <v>Victoria</v>
      </c>
      <c r="Y2223" t="str">
        <v>Australia</v>
      </c>
      <c r="Z2223">
        <v>8</v>
      </c>
      <c r="AA2223" s="3" t="str">
        <f t="shared" si="69"/>
        <v>10 to 20</v>
      </c>
      <c r="AP2223" s="6">
        <v>185</v>
      </c>
      <c r="AQ2223" s="6" t="s">
        <v>1396</v>
      </c>
    </row>
    <row r="2224" spans="1:43" x14ac:dyDescent="0.25">
      <c r="A2224">
        <v>2222</v>
      </c>
      <c r="B2224">
        <v>448</v>
      </c>
      <c r="C2224">
        <v>95</v>
      </c>
      <c r="D2224">
        <v>118</v>
      </c>
      <c r="E2224">
        <v>2</v>
      </c>
      <c r="F2224">
        <v>236</v>
      </c>
      <c r="G2224" t="str">
        <f>VLOOKUP($C2224,'Raw-products'!$A$2:$H$1261,MATCH(G$1,'Raw-products'!$A$1:$H$1,0))</f>
        <v>Shirt</v>
      </c>
      <c r="H2224" t="str">
        <f>VLOOKUP($C2224,'Raw-products'!$A$2:$H$1261,MATCH(H$1,'Raw-products'!$A$1:$H$1,0))</f>
        <v>Flannel</v>
      </c>
      <c r="I2224" t="str">
        <f>VLOOKUP($C2224,'Raw-products'!$A$2:$H$1261,MATCH(I$1,'Raw-products'!$A$1:$H$1,0))</f>
        <v>XS</v>
      </c>
      <c r="J2224" t="str">
        <f>VLOOKUP($C2224,'Raw-products'!$A$2:$H$1261,MATCH(J$1,'Raw-products'!$A$1:$H$1,0))</f>
        <v>indigo</v>
      </c>
      <c r="K2224">
        <f>VLOOKUP($C2224,'Raw-products'!$A$2:$H$1261,MATCH(K$1,'Raw-products'!$A$1:$H$1,0))</f>
        <v>96</v>
      </c>
      <c r="L2224">
        <f>VLOOKUP($C2224,'Raw-products'!$A$2:$H$1261,MATCH(L$1,'Raw-products'!$A$1:$H$1,0))</f>
        <v>46</v>
      </c>
      <c r="M2224" s="5">
        <f t="shared" si="68"/>
        <v>4416</v>
      </c>
      <c r="N2224" cm="1">
        <f t="array" ref="N2224:Q2224">_xlfn.XLOOKUP($B2224,'Raw -orders'!$A:$A,'Raw -orders'!$B:$E)</f>
        <v>185</v>
      </c>
      <c r="O2224">
        <v>16486</v>
      </c>
      <c r="P2224" s="1">
        <v>44428</v>
      </c>
      <c r="Q2224" s="1">
        <v>44439</v>
      </c>
      <c r="R2224" t="str" cm="1">
        <f t="array" ref="R2224:Y2224">_xlfn.XLOOKUP($N2224,'Raw - customers'!$A:$A,'Raw - customers'!$B:$I)</f>
        <v>Darrelle Padson</v>
      </c>
      <c r="S2224" t="str">
        <v>Polygender</v>
      </c>
      <c r="T2224">
        <v>67</v>
      </c>
      <c r="U2224" t="str">
        <v>22 Aaron LoopApt. 324</v>
      </c>
      <c r="V2224">
        <v>4337</v>
      </c>
      <c r="W2224" t="str">
        <v>Violetborough</v>
      </c>
      <c r="X2224" t="str">
        <v>Victoria</v>
      </c>
      <c r="Y2224" t="str">
        <v>Australia</v>
      </c>
      <c r="Z2224">
        <v>8</v>
      </c>
      <c r="AA2224" s="3" t="str">
        <f t="shared" si="69"/>
        <v>10 to 20</v>
      </c>
      <c r="AP2224" s="6">
        <v>185</v>
      </c>
      <c r="AQ2224" s="6" t="s">
        <v>1396</v>
      </c>
    </row>
    <row r="2225" spans="1:43" x14ac:dyDescent="0.25">
      <c r="A2225">
        <v>2223</v>
      </c>
      <c r="B2225">
        <v>449</v>
      </c>
      <c r="C2225">
        <v>923</v>
      </c>
      <c r="D2225">
        <v>96</v>
      </c>
      <c r="E2225">
        <v>3</v>
      </c>
      <c r="F2225">
        <v>288</v>
      </c>
      <c r="G2225" t="str">
        <f>VLOOKUP($C2225,'Raw-products'!$A$2:$H$1261,MATCH(G$1,'Raw-products'!$A$1:$H$1,0))</f>
        <v>Trousers</v>
      </c>
      <c r="H2225" t="str">
        <f>VLOOKUP($C2225,'Raw-products'!$A$2:$H$1261,MATCH(H$1,'Raw-products'!$A$1:$H$1,0))</f>
        <v>Drawstring</v>
      </c>
      <c r="I2225" t="str">
        <f>VLOOKUP($C2225,'Raw-products'!$A$2:$H$1261,MATCH(I$1,'Raw-products'!$A$1:$H$1,0))</f>
        <v>L</v>
      </c>
      <c r="J2225" t="str">
        <f>VLOOKUP($C2225,'Raw-products'!$A$2:$H$1261,MATCH(J$1,'Raw-products'!$A$1:$H$1,0))</f>
        <v>yellow</v>
      </c>
      <c r="K2225">
        <f>VLOOKUP($C2225,'Raw-products'!$A$2:$H$1261,MATCH(K$1,'Raw-products'!$A$1:$H$1,0))</f>
        <v>104</v>
      </c>
      <c r="L2225">
        <f>VLOOKUP($C2225,'Raw-products'!$A$2:$H$1261,MATCH(L$1,'Raw-products'!$A$1:$H$1,0))</f>
        <v>68</v>
      </c>
      <c r="M2225" s="5">
        <f t="shared" si="68"/>
        <v>7072</v>
      </c>
      <c r="N2225" cm="1">
        <f t="array" ref="N2225:Q2225">_xlfn.XLOOKUP($B2225,'Raw -orders'!$A:$A,'Raw -orders'!$B:$E)</f>
        <v>163</v>
      </c>
      <c r="O2225">
        <v>56294</v>
      </c>
      <c r="P2225" s="1">
        <v>44492</v>
      </c>
      <c r="Q2225" s="1">
        <v>44509</v>
      </c>
      <c r="R2225" t="str" cm="1">
        <f t="array" ref="R2225:Y2225">_xlfn.XLOOKUP($N2225,'Raw - customers'!$A:$A,'Raw - customers'!$B:$I)</f>
        <v>Harrietta Burchatt</v>
      </c>
      <c r="S2225" t="str">
        <v>Genderfluid</v>
      </c>
      <c r="T2225">
        <v>20</v>
      </c>
      <c r="U2225" t="str">
        <v>8125 Durgan BoulevardSuite 068</v>
      </c>
      <c r="V2225">
        <v>9458</v>
      </c>
      <c r="W2225" t="str">
        <v>Port Elliechester</v>
      </c>
      <c r="X2225" t="str">
        <v>Australian Capital Territory</v>
      </c>
      <c r="Y2225" t="str">
        <v>Australia</v>
      </c>
      <c r="Z2225">
        <v>10</v>
      </c>
      <c r="AA2225" s="3" t="str">
        <f t="shared" si="69"/>
        <v>10 to 20</v>
      </c>
      <c r="AP2225" s="6">
        <v>163</v>
      </c>
      <c r="AQ2225" s="6" t="s">
        <v>1350</v>
      </c>
    </row>
    <row r="2226" spans="1:43" x14ac:dyDescent="0.25">
      <c r="A2226">
        <v>2224</v>
      </c>
      <c r="B2226">
        <v>449</v>
      </c>
      <c r="C2226">
        <v>1094</v>
      </c>
      <c r="D2226">
        <v>115</v>
      </c>
      <c r="E2226">
        <v>2</v>
      </c>
      <c r="F2226">
        <v>230</v>
      </c>
      <c r="G2226" t="str">
        <f>VLOOKUP($C2226,'Raw-products'!$A$2:$H$1261,MATCH(G$1,'Raw-products'!$A$1:$H$1,0))</f>
        <v>Trousers</v>
      </c>
      <c r="H2226" t="str">
        <f>VLOOKUP($C2226,'Raw-products'!$A$2:$H$1261,MATCH(H$1,'Raw-products'!$A$1:$H$1,0))</f>
        <v>Cropped</v>
      </c>
      <c r="I2226" t="str">
        <f>VLOOKUP($C2226,'Raw-products'!$A$2:$H$1261,MATCH(I$1,'Raw-products'!$A$1:$H$1,0))</f>
        <v>XL</v>
      </c>
      <c r="J2226" t="str">
        <f>VLOOKUP($C2226,'Raw-products'!$A$2:$H$1261,MATCH(J$1,'Raw-products'!$A$1:$H$1,0))</f>
        <v>orange</v>
      </c>
      <c r="K2226">
        <f>VLOOKUP($C2226,'Raw-products'!$A$2:$H$1261,MATCH(K$1,'Raw-products'!$A$1:$H$1,0))</f>
        <v>99</v>
      </c>
      <c r="L2226">
        <f>VLOOKUP($C2226,'Raw-products'!$A$2:$H$1261,MATCH(L$1,'Raw-products'!$A$1:$H$1,0))</f>
        <v>61</v>
      </c>
      <c r="M2226" s="5">
        <f t="shared" si="68"/>
        <v>6039</v>
      </c>
      <c r="N2226" cm="1">
        <f t="array" ref="N2226:Q2226">_xlfn.XLOOKUP($B2226,'Raw -orders'!$A:$A,'Raw -orders'!$B:$E)</f>
        <v>163</v>
      </c>
      <c r="O2226">
        <v>56294</v>
      </c>
      <c r="P2226" s="1">
        <v>44492</v>
      </c>
      <c r="Q2226" s="1">
        <v>44509</v>
      </c>
      <c r="R2226" t="str" cm="1">
        <f t="array" ref="R2226:Y2226">_xlfn.XLOOKUP($N2226,'Raw - customers'!$A:$A,'Raw - customers'!$B:$I)</f>
        <v>Harrietta Burchatt</v>
      </c>
      <c r="S2226" t="str">
        <v>Genderfluid</v>
      </c>
      <c r="T2226">
        <v>20</v>
      </c>
      <c r="U2226" t="str">
        <v>8125 Durgan BoulevardSuite 068</v>
      </c>
      <c r="V2226">
        <v>9458</v>
      </c>
      <c r="W2226" t="str">
        <v>Port Elliechester</v>
      </c>
      <c r="X2226" t="str">
        <v>Australian Capital Territory</v>
      </c>
      <c r="Y2226" t="str">
        <v>Australia</v>
      </c>
      <c r="Z2226">
        <v>10</v>
      </c>
      <c r="AA2226" s="3" t="str">
        <f t="shared" si="69"/>
        <v>10 to 20</v>
      </c>
      <c r="AP2226" s="6">
        <v>163</v>
      </c>
      <c r="AQ2226" s="6" t="s">
        <v>1350</v>
      </c>
    </row>
    <row r="2227" spans="1:43" x14ac:dyDescent="0.25">
      <c r="A2227">
        <v>2225</v>
      </c>
      <c r="B2227">
        <v>449</v>
      </c>
      <c r="C2227">
        <v>425</v>
      </c>
      <c r="D2227">
        <v>107</v>
      </c>
      <c r="E2227">
        <v>1</v>
      </c>
      <c r="F2227">
        <v>107</v>
      </c>
      <c r="G2227" t="str">
        <f>VLOOKUP($C2227,'Raw-products'!$A$2:$H$1261,MATCH(G$1,'Raw-products'!$A$1:$H$1,0))</f>
        <v>Jacket</v>
      </c>
      <c r="H2227" t="str">
        <f>VLOOKUP($C2227,'Raw-products'!$A$2:$H$1261,MATCH(H$1,'Raw-products'!$A$1:$H$1,0))</f>
        <v>Denim</v>
      </c>
      <c r="I2227" t="str">
        <f>VLOOKUP($C2227,'Raw-products'!$A$2:$H$1261,MATCH(I$1,'Raw-products'!$A$1:$H$1,0))</f>
        <v>XS</v>
      </c>
      <c r="J2227" t="str">
        <f>VLOOKUP($C2227,'Raw-products'!$A$2:$H$1261,MATCH(J$1,'Raw-products'!$A$1:$H$1,0))</f>
        <v>orange</v>
      </c>
      <c r="K2227">
        <f>VLOOKUP($C2227,'Raw-products'!$A$2:$H$1261,MATCH(K$1,'Raw-products'!$A$1:$H$1,0))</f>
        <v>92</v>
      </c>
      <c r="L2227">
        <f>VLOOKUP($C2227,'Raw-products'!$A$2:$H$1261,MATCH(L$1,'Raw-products'!$A$1:$H$1,0))</f>
        <v>60</v>
      </c>
      <c r="M2227" s="5">
        <f t="shared" si="68"/>
        <v>5520</v>
      </c>
      <c r="N2227" cm="1">
        <f t="array" ref="N2227:Q2227">_xlfn.XLOOKUP($B2227,'Raw -orders'!$A:$A,'Raw -orders'!$B:$E)</f>
        <v>163</v>
      </c>
      <c r="O2227">
        <v>56294</v>
      </c>
      <c r="P2227" s="1">
        <v>44492</v>
      </c>
      <c r="Q2227" s="1">
        <v>44509</v>
      </c>
      <c r="R2227" t="str" cm="1">
        <f t="array" ref="R2227:Y2227">_xlfn.XLOOKUP($N2227,'Raw - customers'!$A:$A,'Raw - customers'!$B:$I)</f>
        <v>Harrietta Burchatt</v>
      </c>
      <c r="S2227" t="str">
        <v>Genderfluid</v>
      </c>
      <c r="T2227">
        <v>20</v>
      </c>
      <c r="U2227" t="str">
        <v>8125 Durgan BoulevardSuite 068</v>
      </c>
      <c r="V2227">
        <v>9458</v>
      </c>
      <c r="W2227" t="str">
        <v>Port Elliechester</v>
      </c>
      <c r="X2227" t="str">
        <v>Australian Capital Territory</v>
      </c>
      <c r="Y2227" t="str">
        <v>Australia</v>
      </c>
      <c r="Z2227">
        <v>10</v>
      </c>
      <c r="AA2227" s="3" t="str">
        <f t="shared" si="69"/>
        <v>10 to 20</v>
      </c>
      <c r="AP2227" s="6">
        <v>163</v>
      </c>
      <c r="AQ2227" s="6" t="s">
        <v>1350</v>
      </c>
    </row>
    <row r="2228" spans="1:43" x14ac:dyDescent="0.25">
      <c r="A2228">
        <v>2226</v>
      </c>
      <c r="B2228">
        <v>449</v>
      </c>
      <c r="C2228">
        <v>1177</v>
      </c>
      <c r="D2228">
        <v>99</v>
      </c>
      <c r="E2228">
        <v>1</v>
      </c>
      <c r="F2228">
        <v>99</v>
      </c>
      <c r="G2228" t="str">
        <f>VLOOKUP($C2228,'Raw-products'!$A$2:$H$1261,MATCH(G$1,'Raw-products'!$A$1:$H$1,0))</f>
        <v>Trousers</v>
      </c>
      <c r="H2228" t="str">
        <f>VLOOKUP($C2228,'Raw-products'!$A$2:$H$1261,MATCH(H$1,'Raw-products'!$A$1:$H$1,0))</f>
        <v>High-Waisted</v>
      </c>
      <c r="I2228" t="str">
        <f>VLOOKUP($C2228,'Raw-products'!$A$2:$H$1261,MATCH(I$1,'Raw-products'!$A$1:$H$1,0))</f>
        <v>M</v>
      </c>
      <c r="J2228" t="str">
        <f>VLOOKUP($C2228,'Raw-products'!$A$2:$H$1261,MATCH(J$1,'Raw-products'!$A$1:$H$1,0))</f>
        <v>blue</v>
      </c>
      <c r="K2228">
        <f>VLOOKUP($C2228,'Raw-products'!$A$2:$H$1261,MATCH(K$1,'Raw-products'!$A$1:$H$1,0))</f>
        <v>98</v>
      </c>
      <c r="L2228">
        <f>VLOOKUP($C2228,'Raw-products'!$A$2:$H$1261,MATCH(L$1,'Raw-products'!$A$1:$H$1,0))</f>
        <v>52</v>
      </c>
      <c r="M2228" s="5">
        <f t="shared" si="68"/>
        <v>5096</v>
      </c>
      <c r="N2228" cm="1">
        <f t="array" ref="N2228:Q2228">_xlfn.XLOOKUP($B2228,'Raw -orders'!$A:$A,'Raw -orders'!$B:$E)</f>
        <v>163</v>
      </c>
      <c r="O2228">
        <v>56294</v>
      </c>
      <c r="P2228" s="1">
        <v>44492</v>
      </c>
      <c r="Q2228" s="1">
        <v>44509</v>
      </c>
      <c r="R2228" t="str" cm="1">
        <f t="array" ref="R2228:Y2228">_xlfn.XLOOKUP($N2228,'Raw - customers'!$A:$A,'Raw - customers'!$B:$I)</f>
        <v>Harrietta Burchatt</v>
      </c>
      <c r="S2228" t="str">
        <v>Genderfluid</v>
      </c>
      <c r="T2228">
        <v>20</v>
      </c>
      <c r="U2228" t="str">
        <v>8125 Durgan BoulevardSuite 068</v>
      </c>
      <c r="V2228">
        <v>9458</v>
      </c>
      <c r="W2228" t="str">
        <v>Port Elliechester</v>
      </c>
      <c r="X2228" t="str">
        <v>Australian Capital Territory</v>
      </c>
      <c r="Y2228" t="str">
        <v>Australia</v>
      </c>
      <c r="Z2228">
        <v>10</v>
      </c>
      <c r="AA2228" s="3" t="str">
        <f t="shared" si="69"/>
        <v>10 to 20</v>
      </c>
      <c r="AP2228" s="6">
        <v>163</v>
      </c>
      <c r="AQ2228" s="6" t="s">
        <v>1350</v>
      </c>
    </row>
    <row r="2229" spans="1:43" x14ac:dyDescent="0.25">
      <c r="A2229">
        <v>2227</v>
      </c>
      <c r="B2229">
        <v>450</v>
      </c>
      <c r="C2229">
        <v>277</v>
      </c>
      <c r="D2229">
        <v>95</v>
      </c>
      <c r="E2229">
        <v>3</v>
      </c>
      <c r="F2229">
        <v>285</v>
      </c>
      <c r="G2229" t="str">
        <f>VLOOKUP($C2229,'Raw-products'!$A$2:$H$1261,MATCH(G$1,'Raw-products'!$A$1:$H$1,0))</f>
        <v>Shirt</v>
      </c>
      <c r="H2229" t="str">
        <f>VLOOKUP($C2229,'Raw-products'!$A$2:$H$1261,MATCH(H$1,'Raw-products'!$A$1:$H$1,0))</f>
        <v>Polo</v>
      </c>
      <c r="I2229" t="str">
        <f>VLOOKUP($C2229,'Raw-products'!$A$2:$H$1261,MATCH(I$1,'Raw-products'!$A$1:$H$1,0))</f>
        <v>M</v>
      </c>
      <c r="J2229" t="str">
        <f>VLOOKUP($C2229,'Raw-products'!$A$2:$H$1261,MATCH(J$1,'Raw-products'!$A$1:$H$1,0))</f>
        <v>violet</v>
      </c>
      <c r="K2229">
        <f>VLOOKUP($C2229,'Raw-products'!$A$2:$H$1261,MATCH(K$1,'Raw-products'!$A$1:$H$1,0))</f>
        <v>117</v>
      </c>
      <c r="L2229">
        <f>VLOOKUP($C2229,'Raw-products'!$A$2:$H$1261,MATCH(L$1,'Raw-products'!$A$1:$H$1,0))</f>
        <v>77</v>
      </c>
      <c r="M2229" s="5">
        <f t="shared" si="68"/>
        <v>9009</v>
      </c>
      <c r="N2229" cm="1">
        <f t="array" ref="N2229:Q2229">_xlfn.XLOOKUP($B2229,'Raw -orders'!$A:$A,'Raw -orders'!$B:$E)</f>
        <v>648</v>
      </c>
      <c r="O2229">
        <v>12078</v>
      </c>
      <c r="P2229" s="1">
        <v>44316</v>
      </c>
      <c r="Q2229" s="1">
        <v>44321</v>
      </c>
      <c r="R2229" t="str" cm="1">
        <f t="array" ref="R2229:Y2229">_xlfn.XLOOKUP($N2229,'Raw - customers'!$A:$A,'Raw - customers'!$B:$I)</f>
        <v>Jaquelyn Dow</v>
      </c>
      <c r="S2229" t="str">
        <v>Genderfluid</v>
      </c>
      <c r="T2229">
        <v>38</v>
      </c>
      <c r="U2229" t="str">
        <v>854 John GroveApt. 925</v>
      </c>
      <c r="V2229">
        <v>1230</v>
      </c>
      <c r="W2229" t="str">
        <v>New Emmastad</v>
      </c>
      <c r="X2229" t="str">
        <v>South Australia</v>
      </c>
      <c r="Y2229" t="str">
        <v>Australia</v>
      </c>
      <c r="Z2229">
        <v>4</v>
      </c>
      <c r="AA2229" s="3" t="str">
        <f t="shared" si="69"/>
        <v>0 to 10</v>
      </c>
      <c r="AP2229" s="6">
        <v>648</v>
      </c>
      <c r="AQ2229" s="6" t="s">
        <v>1345</v>
      </c>
    </row>
    <row r="2230" spans="1:43" x14ac:dyDescent="0.25">
      <c r="A2230">
        <v>2228</v>
      </c>
      <c r="B2230">
        <v>450</v>
      </c>
      <c r="C2230">
        <v>955</v>
      </c>
      <c r="D2230">
        <v>97</v>
      </c>
      <c r="E2230">
        <v>1</v>
      </c>
      <c r="F2230">
        <v>97</v>
      </c>
      <c r="G2230" t="str">
        <f>VLOOKUP($C2230,'Raw-products'!$A$2:$H$1261,MATCH(G$1,'Raw-products'!$A$1:$H$1,0))</f>
        <v>Trousers</v>
      </c>
      <c r="H2230" t="str">
        <f>VLOOKUP($C2230,'Raw-products'!$A$2:$H$1261,MATCH(H$1,'Raw-products'!$A$1:$H$1,0))</f>
        <v>Slim-Fit</v>
      </c>
      <c r="I2230" t="str">
        <f>VLOOKUP($C2230,'Raw-products'!$A$2:$H$1261,MATCH(I$1,'Raw-products'!$A$1:$H$1,0))</f>
        <v>XS</v>
      </c>
      <c r="J2230" t="str">
        <f>VLOOKUP($C2230,'Raw-products'!$A$2:$H$1261,MATCH(J$1,'Raw-products'!$A$1:$H$1,0))</f>
        <v>yellow</v>
      </c>
      <c r="K2230">
        <f>VLOOKUP($C2230,'Raw-products'!$A$2:$H$1261,MATCH(K$1,'Raw-products'!$A$1:$H$1,0))</f>
        <v>119</v>
      </c>
      <c r="L2230">
        <f>VLOOKUP($C2230,'Raw-products'!$A$2:$H$1261,MATCH(L$1,'Raw-products'!$A$1:$H$1,0))</f>
        <v>59</v>
      </c>
      <c r="M2230" s="5">
        <f t="shared" si="68"/>
        <v>7021</v>
      </c>
      <c r="N2230" cm="1">
        <f t="array" ref="N2230:Q2230">_xlfn.XLOOKUP($B2230,'Raw -orders'!$A:$A,'Raw -orders'!$B:$E)</f>
        <v>648</v>
      </c>
      <c r="O2230">
        <v>12078</v>
      </c>
      <c r="P2230" s="1">
        <v>44316</v>
      </c>
      <c r="Q2230" s="1">
        <v>44321</v>
      </c>
      <c r="R2230" t="str" cm="1">
        <f t="array" ref="R2230:Y2230">_xlfn.XLOOKUP($N2230,'Raw - customers'!$A:$A,'Raw - customers'!$B:$I)</f>
        <v>Jaquelyn Dow</v>
      </c>
      <c r="S2230" t="str">
        <v>Genderfluid</v>
      </c>
      <c r="T2230">
        <v>38</v>
      </c>
      <c r="U2230" t="str">
        <v>854 John GroveApt. 925</v>
      </c>
      <c r="V2230">
        <v>1230</v>
      </c>
      <c r="W2230" t="str">
        <v>New Emmastad</v>
      </c>
      <c r="X2230" t="str">
        <v>South Australia</v>
      </c>
      <c r="Y2230" t="str">
        <v>Australia</v>
      </c>
      <c r="Z2230">
        <v>4</v>
      </c>
      <c r="AA2230" s="3" t="str">
        <f t="shared" si="69"/>
        <v>0 to 10</v>
      </c>
      <c r="AP2230" s="6">
        <v>648</v>
      </c>
      <c r="AQ2230" s="6" t="s">
        <v>1345</v>
      </c>
    </row>
    <row r="2231" spans="1:43" x14ac:dyDescent="0.25">
      <c r="A2231">
        <v>2229</v>
      </c>
      <c r="B2231">
        <v>450</v>
      </c>
      <c r="C2231">
        <v>306</v>
      </c>
      <c r="D2231">
        <v>105</v>
      </c>
      <c r="E2231">
        <v>3</v>
      </c>
      <c r="F2231">
        <v>315</v>
      </c>
      <c r="G2231" t="str">
        <f>VLOOKUP($C2231,'Raw-products'!$A$2:$H$1261,MATCH(G$1,'Raw-products'!$A$1:$H$1,0))</f>
        <v>Shirt</v>
      </c>
      <c r="H2231" t="str">
        <f>VLOOKUP($C2231,'Raw-products'!$A$2:$H$1261,MATCH(H$1,'Raw-products'!$A$1:$H$1,0))</f>
        <v>Cuban Collar</v>
      </c>
      <c r="I2231" t="str">
        <f>VLOOKUP($C2231,'Raw-products'!$A$2:$H$1261,MATCH(I$1,'Raw-products'!$A$1:$H$1,0))</f>
        <v>S</v>
      </c>
      <c r="J2231" t="str">
        <f>VLOOKUP($C2231,'Raw-products'!$A$2:$H$1261,MATCH(J$1,'Raw-products'!$A$1:$H$1,0))</f>
        <v>indigo</v>
      </c>
      <c r="K2231">
        <f>VLOOKUP($C2231,'Raw-products'!$A$2:$H$1261,MATCH(K$1,'Raw-products'!$A$1:$H$1,0))</f>
        <v>93</v>
      </c>
      <c r="L2231">
        <f>VLOOKUP($C2231,'Raw-products'!$A$2:$H$1261,MATCH(L$1,'Raw-products'!$A$1:$H$1,0))</f>
        <v>41</v>
      </c>
      <c r="M2231" s="5">
        <f t="shared" si="68"/>
        <v>3813</v>
      </c>
      <c r="N2231" cm="1">
        <f t="array" ref="N2231:Q2231">_xlfn.XLOOKUP($B2231,'Raw -orders'!$A:$A,'Raw -orders'!$B:$E)</f>
        <v>648</v>
      </c>
      <c r="O2231">
        <v>12078</v>
      </c>
      <c r="P2231" s="1">
        <v>44316</v>
      </c>
      <c r="Q2231" s="1">
        <v>44321</v>
      </c>
      <c r="R2231" t="str" cm="1">
        <f t="array" ref="R2231:Y2231">_xlfn.XLOOKUP($N2231,'Raw - customers'!$A:$A,'Raw - customers'!$B:$I)</f>
        <v>Jaquelyn Dow</v>
      </c>
      <c r="S2231" t="str">
        <v>Genderfluid</v>
      </c>
      <c r="T2231">
        <v>38</v>
      </c>
      <c r="U2231" t="str">
        <v>854 John GroveApt. 925</v>
      </c>
      <c r="V2231">
        <v>1230</v>
      </c>
      <c r="W2231" t="str">
        <v>New Emmastad</v>
      </c>
      <c r="X2231" t="str">
        <v>South Australia</v>
      </c>
      <c r="Y2231" t="str">
        <v>Australia</v>
      </c>
      <c r="Z2231">
        <v>4</v>
      </c>
      <c r="AA2231" s="3" t="str">
        <f t="shared" si="69"/>
        <v>0 to 10</v>
      </c>
      <c r="AP2231" s="6">
        <v>648</v>
      </c>
      <c r="AQ2231" s="6" t="s">
        <v>1345</v>
      </c>
    </row>
    <row r="2232" spans="1:43" x14ac:dyDescent="0.25">
      <c r="A2232">
        <v>2230</v>
      </c>
      <c r="B2232">
        <v>450</v>
      </c>
      <c r="C2232">
        <v>837</v>
      </c>
      <c r="D2232">
        <v>117</v>
      </c>
      <c r="E2232">
        <v>1</v>
      </c>
      <c r="F2232">
        <v>117</v>
      </c>
      <c r="G2232" t="str">
        <f>VLOOKUP($C2232,'Raw-products'!$A$2:$H$1261,MATCH(G$1,'Raw-products'!$A$1:$H$1,0))</f>
        <v>Jacket</v>
      </c>
      <c r="H2232" t="str">
        <f>VLOOKUP($C2232,'Raw-products'!$A$2:$H$1261,MATCH(H$1,'Raw-products'!$A$1:$H$1,0))</f>
        <v>Shearling</v>
      </c>
      <c r="I2232" t="str">
        <f>VLOOKUP($C2232,'Raw-products'!$A$2:$H$1261,MATCH(I$1,'Raw-products'!$A$1:$H$1,0))</f>
        <v>M</v>
      </c>
      <c r="J2232" t="str">
        <f>VLOOKUP($C2232,'Raw-products'!$A$2:$H$1261,MATCH(J$1,'Raw-products'!$A$1:$H$1,0))</f>
        <v>violet</v>
      </c>
      <c r="K2232">
        <f>VLOOKUP($C2232,'Raw-products'!$A$2:$H$1261,MATCH(K$1,'Raw-products'!$A$1:$H$1,0))</f>
        <v>95</v>
      </c>
      <c r="L2232">
        <f>VLOOKUP($C2232,'Raw-products'!$A$2:$H$1261,MATCH(L$1,'Raw-products'!$A$1:$H$1,0))</f>
        <v>74</v>
      </c>
      <c r="M2232" s="5">
        <f t="shared" si="68"/>
        <v>7030</v>
      </c>
      <c r="N2232" cm="1">
        <f t="array" ref="N2232:Q2232">_xlfn.XLOOKUP($B2232,'Raw -orders'!$A:$A,'Raw -orders'!$B:$E)</f>
        <v>648</v>
      </c>
      <c r="O2232">
        <v>12078</v>
      </c>
      <c r="P2232" s="1">
        <v>44316</v>
      </c>
      <c r="Q2232" s="1">
        <v>44321</v>
      </c>
      <c r="R2232" t="str" cm="1">
        <f t="array" ref="R2232:Y2232">_xlfn.XLOOKUP($N2232,'Raw - customers'!$A:$A,'Raw - customers'!$B:$I)</f>
        <v>Jaquelyn Dow</v>
      </c>
      <c r="S2232" t="str">
        <v>Genderfluid</v>
      </c>
      <c r="T2232">
        <v>38</v>
      </c>
      <c r="U2232" t="str">
        <v>854 John GroveApt. 925</v>
      </c>
      <c r="V2232">
        <v>1230</v>
      </c>
      <c r="W2232" t="str">
        <v>New Emmastad</v>
      </c>
      <c r="X2232" t="str">
        <v>South Australia</v>
      </c>
      <c r="Y2232" t="str">
        <v>Australia</v>
      </c>
      <c r="Z2232">
        <v>4</v>
      </c>
      <c r="AA2232" s="3" t="str">
        <f t="shared" si="69"/>
        <v>0 to 10</v>
      </c>
      <c r="AP2232" s="6">
        <v>648</v>
      </c>
      <c r="AQ2232" s="6" t="s">
        <v>1345</v>
      </c>
    </row>
    <row r="2233" spans="1:43" x14ac:dyDescent="0.25">
      <c r="A2233">
        <v>2231</v>
      </c>
      <c r="B2233">
        <v>450</v>
      </c>
      <c r="C2233">
        <v>517</v>
      </c>
      <c r="D2233">
        <v>102</v>
      </c>
      <c r="E2233">
        <v>1</v>
      </c>
      <c r="F2233">
        <v>102</v>
      </c>
      <c r="G2233" t="str">
        <f>VLOOKUP($C2233,'Raw-products'!$A$2:$H$1261,MATCH(G$1,'Raw-products'!$A$1:$H$1,0))</f>
        <v>Jacket</v>
      </c>
      <c r="H2233" t="str">
        <f>VLOOKUP($C2233,'Raw-products'!$A$2:$H$1261,MATCH(H$1,'Raw-products'!$A$1:$H$1,0))</f>
        <v>Windbreaker</v>
      </c>
      <c r="I2233" t="str">
        <f>VLOOKUP($C2233,'Raw-products'!$A$2:$H$1261,MATCH(I$1,'Raw-products'!$A$1:$H$1,0))</f>
        <v>M</v>
      </c>
      <c r="J2233" t="str">
        <f>VLOOKUP($C2233,'Raw-products'!$A$2:$H$1261,MATCH(J$1,'Raw-products'!$A$1:$H$1,0))</f>
        <v>indigo</v>
      </c>
      <c r="K2233">
        <f>VLOOKUP($C2233,'Raw-products'!$A$2:$H$1261,MATCH(K$1,'Raw-products'!$A$1:$H$1,0))</f>
        <v>109</v>
      </c>
      <c r="L2233">
        <f>VLOOKUP($C2233,'Raw-products'!$A$2:$H$1261,MATCH(L$1,'Raw-products'!$A$1:$H$1,0))</f>
        <v>56</v>
      </c>
      <c r="M2233" s="5">
        <f t="shared" si="68"/>
        <v>6104</v>
      </c>
      <c r="N2233" cm="1">
        <f t="array" ref="N2233:Q2233">_xlfn.XLOOKUP($B2233,'Raw -orders'!$A:$A,'Raw -orders'!$B:$E)</f>
        <v>648</v>
      </c>
      <c r="O2233">
        <v>12078</v>
      </c>
      <c r="P2233" s="1">
        <v>44316</v>
      </c>
      <c r="Q2233" s="1">
        <v>44321</v>
      </c>
      <c r="R2233" t="str" cm="1">
        <f t="array" ref="R2233:Y2233">_xlfn.XLOOKUP($N2233,'Raw - customers'!$A:$A,'Raw - customers'!$B:$I)</f>
        <v>Jaquelyn Dow</v>
      </c>
      <c r="S2233" t="str">
        <v>Genderfluid</v>
      </c>
      <c r="T2233">
        <v>38</v>
      </c>
      <c r="U2233" t="str">
        <v>854 John GroveApt. 925</v>
      </c>
      <c r="V2233">
        <v>1230</v>
      </c>
      <c r="W2233" t="str">
        <v>New Emmastad</v>
      </c>
      <c r="X2233" t="str">
        <v>South Australia</v>
      </c>
      <c r="Y2233" t="str">
        <v>Australia</v>
      </c>
      <c r="Z2233">
        <v>4</v>
      </c>
      <c r="AA2233" s="3" t="str">
        <f t="shared" si="69"/>
        <v>0 to 10</v>
      </c>
      <c r="AP2233" s="6">
        <v>648</v>
      </c>
      <c r="AQ2233" s="6" t="s">
        <v>1345</v>
      </c>
    </row>
    <row r="2234" spans="1:43" x14ac:dyDescent="0.25">
      <c r="A2234">
        <v>2232</v>
      </c>
      <c r="B2234">
        <v>450</v>
      </c>
      <c r="C2234">
        <v>216</v>
      </c>
      <c r="D2234">
        <v>106</v>
      </c>
      <c r="E2234">
        <v>3</v>
      </c>
      <c r="F2234">
        <v>318</v>
      </c>
      <c r="G2234" t="str">
        <f>VLOOKUP($C2234,'Raw-products'!$A$2:$H$1261,MATCH(G$1,'Raw-products'!$A$1:$H$1,0))</f>
        <v>Shirt</v>
      </c>
      <c r="H2234" t="str">
        <f>VLOOKUP($C2234,'Raw-products'!$A$2:$H$1261,MATCH(H$1,'Raw-products'!$A$1:$H$1,0))</f>
        <v>Chambray</v>
      </c>
      <c r="I2234" t="str">
        <f>VLOOKUP($C2234,'Raw-products'!$A$2:$H$1261,MATCH(I$1,'Raw-products'!$A$1:$H$1,0))</f>
        <v>S</v>
      </c>
      <c r="J2234" t="str">
        <f>VLOOKUP($C2234,'Raw-products'!$A$2:$H$1261,MATCH(J$1,'Raw-products'!$A$1:$H$1,0))</f>
        <v>orange</v>
      </c>
      <c r="K2234">
        <f>VLOOKUP($C2234,'Raw-products'!$A$2:$H$1261,MATCH(K$1,'Raw-products'!$A$1:$H$1,0))</f>
        <v>105</v>
      </c>
      <c r="L2234">
        <f>VLOOKUP($C2234,'Raw-products'!$A$2:$H$1261,MATCH(L$1,'Raw-products'!$A$1:$H$1,0))</f>
        <v>69</v>
      </c>
      <c r="M2234" s="5">
        <f t="shared" si="68"/>
        <v>7245</v>
      </c>
      <c r="N2234" cm="1">
        <f t="array" ref="N2234:Q2234">_xlfn.XLOOKUP($B2234,'Raw -orders'!$A:$A,'Raw -orders'!$B:$E)</f>
        <v>648</v>
      </c>
      <c r="O2234">
        <v>12078</v>
      </c>
      <c r="P2234" s="1">
        <v>44316</v>
      </c>
      <c r="Q2234" s="1">
        <v>44321</v>
      </c>
      <c r="R2234" t="str" cm="1">
        <f t="array" ref="R2234:Y2234">_xlfn.XLOOKUP($N2234,'Raw - customers'!$A:$A,'Raw - customers'!$B:$I)</f>
        <v>Jaquelyn Dow</v>
      </c>
      <c r="S2234" t="str">
        <v>Genderfluid</v>
      </c>
      <c r="T2234">
        <v>38</v>
      </c>
      <c r="U2234" t="str">
        <v>854 John GroveApt. 925</v>
      </c>
      <c r="V2234">
        <v>1230</v>
      </c>
      <c r="W2234" t="str">
        <v>New Emmastad</v>
      </c>
      <c r="X2234" t="str">
        <v>South Australia</v>
      </c>
      <c r="Y2234" t="str">
        <v>Australia</v>
      </c>
      <c r="Z2234">
        <v>4</v>
      </c>
      <c r="AA2234" s="3" t="str">
        <f t="shared" si="69"/>
        <v>0 to 10</v>
      </c>
      <c r="AP2234" s="6">
        <v>648</v>
      </c>
      <c r="AQ2234" s="6" t="s">
        <v>1345</v>
      </c>
    </row>
    <row r="2235" spans="1:43" x14ac:dyDescent="0.25">
      <c r="A2235">
        <v>2233</v>
      </c>
      <c r="B2235">
        <v>451</v>
      </c>
      <c r="C2235">
        <v>688</v>
      </c>
      <c r="D2235">
        <v>113</v>
      </c>
      <c r="E2235">
        <v>1</v>
      </c>
      <c r="F2235">
        <v>113</v>
      </c>
      <c r="G2235" t="str">
        <f>VLOOKUP($C2235,'Raw-products'!$A$2:$H$1261,MATCH(G$1,'Raw-products'!$A$1:$H$1,0))</f>
        <v>Jacket</v>
      </c>
      <c r="H2235" t="str">
        <f>VLOOKUP($C2235,'Raw-products'!$A$2:$H$1261,MATCH(H$1,'Raw-products'!$A$1:$H$1,0))</f>
        <v>Parka</v>
      </c>
      <c r="I2235" t="str">
        <f>VLOOKUP($C2235,'Raw-products'!$A$2:$H$1261,MATCH(I$1,'Raw-products'!$A$1:$H$1,0))</f>
        <v>L</v>
      </c>
      <c r="J2235" t="str">
        <f>VLOOKUP($C2235,'Raw-products'!$A$2:$H$1261,MATCH(J$1,'Raw-products'!$A$1:$H$1,0))</f>
        <v>blue</v>
      </c>
      <c r="K2235">
        <f>VLOOKUP($C2235,'Raw-products'!$A$2:$H$1261,MATCH(K$1,'Raw-products'!$A$1:$H$1,0))</f>
        <v>119</v>
      </c>
      <c r="L2235">
        <f>VLOOKUP($C2235,'Raw-products'!$A$2:$H$1261,MATCH(L$1,'Raw-products'!$A$1:$H$1,0))</f>
        <v>61</v>
      </c>
      <c r="M2235" s="5">
        <f t="shared" si="68"/>
        <v>7259</v>
      </c>
      <c r="N2235" cm="1">
        <f t="array" ref="N2235:Q2235">_xlfn.XLOOKUP($B2235,'Raw -orders'!$A:$A,'Raw -orders'!$B:$E)</f>
        <v>566</v>
      </c>
      <c r="O2235">
        <v>29859</v>
      </c>
      <c r="P2235" s="1">
        <v>44433</v>
      </c>
      <c r="Q2235" s="1">
        <v>44445</v>
      </c>
      <c r="R2235" t="str" cm="1">
        <f t="array" ref="R2235:Y2235">_xlfn.XLOOKUP($N2235,'Raw - customers'!$A:$A,'Raw - customers'!$B:$I)</f>
        <v>Melissa Partkya</v>
      </c>
      <c r="S2235" t="str">
        <v>Male</v>
      </c>
      <c r="T2235">
        <v>23</v>
      </c>
      <c r="U2235" t="str">
        <v>95 Rice Station StSuite 985</v>
      </c>
      <c r="V2235">
        <v>2919</v>
      </c>
      <c r="W2235" t="str">
        <v>O'keefeton</v>
      </c>
      <c r="X2235" t="str">
        <v>Tasmania</v>
      </c>
      <c r="Y2235" t="str">
        <v>Australia</v>
      </c>
      <c r="Z2235">
        <v>8</v>
      </c>
      <c r="AA2235" s="3" t="str">
        <f t="shared" si="69"/>
        <v>10 to 20</v>
      </c>
      <c r="AP2235" s="6">
        <v>566</v>
      </c>
      <c r="AQ2235" s="6" t="s">
        <v>1414</v>
      </c>
    </row>
    <row r="2236" spans="1:43" x14ac:dyDescent="0.25">
      <c r="A2236">
        <v>2234</v>
      </c>
      <c r="B2236">
        <v>451</v>
      </c>
      <c r="C2236">
        <v>234</v>
      </c>
      <c r="D2236">
        <v>106</v>
      </c>
      <c r="E2236">
        <v>2</v>
      </c>
      <c r="F2236">
        <v>212</v>
      </c>
      <c r="G2236" t="str">
        <f>VLOOKUP($C2236,'Raw-products'!$A$2:$H$1261,MATCH(G$1,'Raw-products'!$A$1:$H$1,0))</f>
        <v>Shirt</v>
      </c>
      <c r="H2236" t="str">
        <f>VLOOKUP($C2236,'Raw-products'!$A$2:$H$1261,MATCH(H$1,'Raw-products'!$A$1:$H$1,0))</f>
        <v>Chambray</v>
      </c>
      <c r="I2236" t="str">
        <f>VLOOKUP($C2236,'Raw-products'!$A$2:$H$1261,MATCH(I$1,'Raw-products'!$A$1:$H$1,0))</f>
        <v>XL</v>
      </c>
      <c r="J2236" t="str">
        <f>VLOOKUP($C2236,'Raw-products'!$A$2:$H$1261,MATCH(J$1,'Raw-products'!$A$1:$H$1,0))</f>
        <v>blue</v>
      </c>
      <c r="K2236">
        <f>VLOOKUP($C2236,'Raw-products'!$A$2:$H$1261,MATCH(K$1,'Raw-products'!$A$1:$H$1,0))</f>
        <v>105</v>
      </c>
      <c r="L2236">
        <f>VLOOKUP($C2236,'Raw-products'!$A$2:$H$1261,MATCH(L$1,'Raw-products'!$A$1:$H$1,0))</f>
        <v>43</v>
      </c>
      <c r="M2236" s="5">
        <f t="shared" si="68"/>
        <v>4515</v>
      </c>
      <c r="N2236" cm="1">
        <f t="array" ref="N2236:Q2236">_xlfn.XLOOKUP($B2236,'Raw -orders'!$A:$A,'Raw -orders'!$B:$E)</f>
        <v>566</v>
      </c>
      <c r="O2236">
        <v>29859</v>
      </c>
      <c r="P2236" s="1">
        <v>44433</v>
      </c>
      <c r="Q2236" s="1">
        <v>44445</v>
      </c>
      <c r="R2236" t="str" cm="1">
        <f t="array" ref="R2236:Y2236">_xlfn.XLOOKUP($N2236,'Raw - customers'!$A:$A,'Raw - customers'!$B:$I)</f>
        <v>Melissa Partkya</v>
      </c>
      <c r="S2236" t="str">
        <v>Male</v>
      </c>
      <c r="T2236">
        <v>23</v>
      </c>
      <c r="U2236" t="str">
        <v>95 Rice Station StSuite 985</v>
      </c>
      <c r="V2236">
        <v>2919</v>
      </c>
      <c r="W2236" t="str">
        <v>O'keefeton</v>
      </c>
      <c r="X2236" t="str">
        <v>Tasmania</v>
      </c>
      <c r="Y2236" t="str">
        <v>Australia</v>
      </c>
      <c r="Z2236">
        <v>8</v>
      </c>
      <c r="AA2236" s="3" t="str">
        <f t="shared" si="69"/>
        <v>10 to 20</v>
      </c>
      <c r="AP2236" s="6">
        <v>566</v>
      </c>
      <c r="AQ2236" s="6" t="s">
        <v>1414</v>
      </c>
    </row>
    <row r="2237" spans="1:43" x14ac:dyDescent="0.25">
      <c r="A2237">
        <v>2235</v>
      </c>
      <c r="B2237">
        <v>451</v>
      </c>
      <c r="C2237">
        <v>778</v>
      </c>
      <c r="D2237">
        <v>91</v>
      </c>
      <c r="E2237">
        <v>1</v>
      </c>
      <c r="F2237">
        <v>91</v>
      </c>
      <c r="G2237" t="str">
        <f>VLOOKUP($C2237,'Raw-products'!$A$2:$H$1261,MATCH(G$1,'Raw-products'!$A$1:$H$1,0))</f>
        <v>Jacket</v>
      </c>
      <c r="H2237" t="str">
        <f>VLOOKUP($C2237,'Raw-products'!$A$2:$H$1261,MATCH(H$1,'Raw-products'!$A$1:$H$1,0))</f>
        <v>Pullover</v>
      </c>
      <c r="I2237" t="str">
        <f>VLOOKUP($C2237,'Raw-products'!$A$2:$H$1261,MATCH(I$1,'Raw-products'!$A$1:$H$1,0))</f>
        <v>L</v>
      </c>
      <c r="J2237" t="str">
        <f>VLOOKUP($C2237,'Raw-products'!$A$2:$H$1261,MATCH(J$1,'Raw-products'!$A$1:$H$1,0))</f>
        <v>orange</v>
      </c>
      <c r="K2237">
        <f>VLOOKUP($C2237,'Raw-products'!$A$2:$H$1261,MATCH(K$1,'Raw-products'!$A$1:$H$1,0))</f>
        <v>114</v>
      </c>
      <c r="L2237">
        <f>VLOOKUP($C2237,'Raw-products'!$A$2:$H$1261,MATCH(L$1,'Raw-products'!$A$1:$H$1,0))</f>
        <v>56</v>
      </c>
      <c r="M2237" s="5">
        <f t="shared" si="68"/>
        <v>6384</v>
      </c>
      <c r="N2237" cm="1">
        <f t="array" ref="N2237:Q2237">_xlfn.XLOOKUP($B2237,'Raw -orders'!$A:$A,'Raw -orders'!$B:$E)</f>
        <v>566</v>
      </c>
      <c r="O2237">
        <v>29859</v>
      </c>
      <c r="P2237" s="1">
        <v>44433</v>
      </c>
      <c r="Q2237" s="1">
        <v>44445</v>
      </c>
      <c r="R2237" t="str" cm="1">
        <f t="array" ref="R2237:Y2237">_xlfn.XLOOKUP($N2237,'Raw - customers'!$A:$A,'Raw - customers'!$B:$I)</f>
        <v>Melissa Partkya</v>
      </c>
      <c r="S2237" t="str">
        <v>Male</v>
      </c>
      <c r="T2237">
        <v>23</v>
      </c>
      <c r="U2237" t="str">
        <v>95 Rice Station StSuite 985</v>
      </c>
      <c r="V2237">
        <v>2919</v>
      </c>
      <c r="W2237" t="str">
        <v>O'keefeton</v>
      </c>
      <c r="X2237" t="str">
        <v>Tasmania</v>
      </c>
      <c r="Y2237" t="str">
        <v>Australia</v>
      </c>
      <c r="Z2237">
        <v>8</v>
      </c>
      <c r="AA2237" s="3" t="str">
        <f t="shared" si="69"/>
        <v>10 to 20</v>
      </c>
      <c r="AP2237" s="6">
        <v>566</v>
      </c>
      <c r="AQ2237" s="6" t="s">
        <v>1414</v>
      </c>
    </row>
    <row r="2238" spans="1:43" x14ac:dyDescent="0.25">
      <c r="A2238">
        <v>2236</v>
      </c>
      <c r="B2238">
        <v>451</v>
      </c>
      <c r="C2238">
        <v>183</v>
      </c>
      <c r="D2238">
        <v>98</v>
      </c>
      <c r="E2238">
        <v>2</v>
      </c>
      <c r="F2238">
        <v>196</v>
      </c>
      <c r="G2238" t="str">
        <f>VLOOKUP($C2238,'Raw-products'!$A$2:$H$1261,MATCH(G$1,'Raw-products'!$A$1:$H$1,0))</f>
        <v>Shirt</v>
      </c>
      <c r="H2238" t="str">
        <f>VLOOKUP($C2238,'Raw-products'!$A$2:$H$1261,MATCH(H$1,'Raw-products'!$A$1:$H$1,0))</f>
        <v>Camp Collared</v>
      </c>
      <c r="I2238" t="str">
        <f>VLOOKUP($C2238,'Raw-products'!$A$2:$H$1261,MATCH(I$1,'Raw-products'!$A$1:$H$1,0))</f>
        <v>L</v>
      </c>
      <c r="J2238" t="str">
        <f>VLOOKUP($C2238,'Raw-products'!$A$2:$H$1261,MATCH(J$1,'Raw-products'!$A$1:$H$1,0))</f>
        <v>orange</v>
      </c>
      <c r="K2238">
        <f>VLOOKUP($C2238,'Raw-products'!$A$2:$H$1261,MATCH(K$1,'Raw-products'!$A$1:$H$1,0))</f>
        <v>112</v>
      </c>
      <c r="L2238">
        <f>VLOOKUP($C2238,'Raw-products'!$A$2:$H$1261,MATCH(L$1,'Raw-products'!$A$1:$H$1,0))</f>
        <v>63</v>
      </c>
      <c r="M2238" s="5">
        <f t="shared" si="68"/>
        <v>7056</v>
      </c>
      <c r="N2238" cm="1">
        <f t="array" ref="N2238:Q2238">_xlfn.XLOOKUP($B2238,'Raw -orders'!$A:$A,'Raw -orders'!$B:$E)</f>
        <v>566</v>
      </c>
      <c r="O2238">
        <v>29859</v>
      </c>
      <c r="P2238" s="1">
        <v>44433</v>
      </c>
      <c r="Q2238" s="1">
        <v>44445</v>
      </c>
      <c r="R2238" t="str" cm="1">
        <f t="array" ref="R2238:Y2238">_xlfn.XLOOKUP($N2238,'Raw - customers'!$A:$A,'Raw - customers'!$B:$I)</f>
        <v>Melissa Partkya</v>
      </c>
      <c r="S2238" t="str">
        <v>Male</v>
      </c>
      <c r="T2238">
        <v>23</v>
      </c>
      <c r="U2238" t="str">
        <v>95 Rice Station StSuite 985</v>
      </c>
      <c r="V2238">
        <v>2919</v>
      </c>
      <c r="W2238" t="str">
        <v>O'keefeton</v>
      </c>
      <c r="X2238" t="str">
        <v>Tasmania</v>
      </c>
      <c r="Y2238" t="str">
        <v>Australia</v>
      </c>
      <c r="Z2238">
        <v>8</v>
      </c>
      <c r="AA2238" s="3" t="str">
        <f t="shared" si="69"/>
        <v>10 to 20</v>
      </c>
      <c r="AP2238" s="6">
        <v>566</v>
      </c>
      <c r="AQ2238" s="6" t="s">
        <v>1414</v>
      </c>
    </row>
    <row r="2239" spans="1:43" x14ac:dyDescent="0.25">
      <c r="A2239">
        <v>2237</v>
      </c>
      <c r="B2239">
        <v>452</v>
      </c>
      <c r="C2239">
        <v>797</v>
      </c>
      <c r="D2239">
        <v>91</v>
      </c>
      <c r="E2239">
        <v>1</v>
      </c>
      <c r="F2239">
        <v>91</v>
      </c>
      <c r="G2239" t="str">
        <f>VLOOKUP($C2239,'Raw-products'!$A$2:$H$1261,MATCH(G$1,'Raw-products'!$A$1:$H$1,0))</f>
        <v>Jacket</v>
      </c>
      <c r="H2239" t="str">
        <f>VLOOKUP($C2239,'Raw-products'!$A$2:$H$1261,MATCH(H$1,'Raw-products'!$A$1:$H$1,0))</f>
        <v>Pullover</v>
      </c>
      <c r="I2239" t="str">
        <f>VLOOKUP($C2239,'Raw-products'!$A$2:$H$1261,MATCH(I$1,'Raw-products'!$A$1:$H$1,0))</f>
        <v>M</v>
      </c>
      <c r="J2239" t="str">
        <f>VLOOKUP($C2239,'Raw-products'!$A$2:$H$1261,MATCH(J$1,'Raw-products'!$A$1:$H$1,0))</f>
        <v>indigo</v>
      </c>
      <c r="K2239">
        <f>VLOOKUP($C2239,'Raw-products'!$A$2:$H$1261,MATCH(K$1,'Raw-products'!$A$1:$H$1,0))</f>
        <v>114</v>
      </c>
      <c r="L2239">
        <f>VLOOKUP($C2239,'Raw-products'!$A$2:$H$1261,MATCH(L$1,'Raw-products'!$A$1:$H$1,0))</f>
        <v>72</v>
      </c>
      <c r="M2239" s="5">
        <f t="shared" si="68"/>
        <v>8208</v>
      </c>
      <c r="N2239" cm="1">
        <f t="array" ref="N2239:Q2239">_xlfn.XLOOKUP($B2239,'Raw -orders'!$A:$A,'Raw -orders'!$B:$E)</f>
        <v>123</v>
      </c>
      <c r="O2239">
        <v>50557</v>
      </c>
      <c r="P2239" s="1">
        <v>44478</v>
      </c>
      <c r="Q2239" s="1">
        <v>44491</v>
      </c>
      <c r="R2239" t="str" cm="1">
        <f t="array" ref="R2239:Y2239">_xlfn.XLOOKUP($N2239,'Raw - customers'!$A:$A,'Raw - customers'!$B:$I)</f>
        <v>Yardley Dreamer</v>
      </c>
      <c r="S2239" t="str">
        <v>Female</v>
      </c>
      <c r="T2239">
        <v>22</v>
      </c>
      <c r="U2239" t="str">
        <v>8083 Paterson RoadApt. 211</v>
      </c>
      <c r="V2239">
        <v>1149</v>
      </c>
      <c r="W2239" t="str">
        <v>Jordanborough</v>
      </c>
      <c r="X2239" t="str">
        <v>Tasmania</v>
      </c>
      <c r="Y2239" t="str">
        <v>Australia</v>
      </c>
      <c r="Z2239">
        <v>10</v>
      </c>
      <c r="AA2239" s="3" t="str">
        <f t="shared" si="69"/>
        <v>10 to 20</v>
      </c>
      <c r="AP2239" s="6">
        <v>123</v>
      </c>
      <c r="AQ2239" s="6" t="s">
        <v>1414</v>
      </c>
    </row>
    <row r="2240" spans="1:43" x14ac:dyDescent="0.25">
      <c r="A2240">
        <v>2238</v>
      </c>
      <c r="B2240">
        <v>452</v>
      </c>
      <c r="C2240">
        <v>526</v>
      </c>
      <c r="D2240">
        <v>98</v>
      </c>
      <c r="E2240">
        <v>1</v>
      </c>
      <c r="F2240">
        <v>98</v>
      </c>
      <c r="G2240" t="str">
        <f>VLOOKUP($C2240,'Raw-products'!$A$2:$H$1261,MATCH(G$1,'Raw-products'!$A$1:$H$1,0))</f>
        <v>Jacket</v>
      </c>
      <c r="H2240" t="str">
        <f>VLOOKUP($C2240,'Raw-products'!$A$2:$H$1261,MATCH(H$1,'Raw-products'!$A$1:$H$1,0))</f>
        <v>Leather</v>
      </c>
      <c r="I2240" t="str">
        <f>VLOOKUP($C2240,'Raw-products'!$A$2:$H$1261,MATCH(I$1,'Raw-products'!$A$1:$H$1,0))</f>
        <v>S</v>
      </c>
      <c r="J2240" t="str">
        <f>VLOOKUP($C2240,'Raw-products'!$A$2:$H$1261,MATCH(J$1,'Raw-products'!$A$1:$H$1,0))</f>
        <v>red</v>
      </c>
      <c r="K2240">
        <f>VLOOKUP($C2240,'Raw-products'!$A$2:$H$1261,MATCH(K$1,'Raw-products'!$A$1:$H$1,0))</f>
        <v>113</v>
      </c>
      <c r="L2240">
        <f>VLOOKUP($C2240,'Raw-products'!$A$2:$H$1261,MATCH(L$1,'Raw-products'!$A$1:$H$1,0))</f>
        <v>80</v>
      </c>
      <c r="M2240" s="5">
        <f t="shared" si="68"/>
        <v>9040</v>
      </c>
      <c r="N2240" cm="1">
        <f t="array" ref="N2240:Q2240">_xlfn.XLOOKUP($B2240,'Raw -orders'!$A:$A,'Raw -orders'!$B:$E)</f>
        <v>123</v>
      </c>
      <c r="O2240">
        <v>50557</v>
      </c>
      <c r="P2240" s="1">
        <v>44478</v>
      </c>
      <c r="Q2240" s="1">
        <v>44491</v>
      </c>
      <c r="R2240" t="str" cm="1">
        <f t="array" ref="R2240:Y2240">_xlfn.XLOOKUP($N2240,'Raw - customers'!$A:$A,'Raw - customers'!$B:$I)</f>
        <v>Yardley Dreamer</v>
      </c>
      <c r="S2240" t="str">
        <v>Female</v>
      </c>
      <c r="T2240">
        <v>22</v>
      </c>
      <c r="U2240" t="str">
        <v>8083 Paterson RoadApt. 211</v>
      </c>
      <c r="V2240">
        <v>1149</v>
      </c>
      <c r="W2240" t="str">
        <v>Jordanborough</v>
      </c>
      <c r="X2240" t="str">
        <v>Tasmania</v>
      </c>
      <c r="Y2240" t="str">
        <v>Australia</v>
      </c>
      <c r="Z2240">
        <v>10</v>
      </c>
      <c r="AA2240" s="3" t="str">
        <f t="shared" si="69"/>
        <v>10 to 20</v>
      </c>
      <c r="AP2240" s="6">
        <v>123</v>
      </c>
      <c r="AQ2240" s="6" t="s">
        <v>1414</v>
      </c>
    </row>
    <row r="2241" spans="1:43" x14ac:dyDescent="0.25">
      <c r="A2241">
        <v>2239</v>
      </c>
      <c r="B2241">
        <v>453</v>
      </c>
      <c r="C2241">
        <v>728</v>
      </c>
      <c r="D2241">
        <v>119</v>
      </c>
      <c r="E2241">
        <v>1</v>
      </c>
      <c r="F2241">
        <v>119</v>
      </c>
      <c r="G2241" t="str">
        <f>VLOOKUP($C2241,'Raw-products'!$A$2:$H$1261,MATCH(G$1,'Raw-products'!$A$1:$H$1,0))</f>
        <v>Jacket</v>
      </c>
      <c r="H2241" t="str">
        <f>VLOOKUP($C2241,'Raw-products'!$A$2:$H$1261,MATCH(H$1,'Raw-products'!$A$1:$H$1,0))</f>
        <v>Trench Coat</v>
      </c>
      <c r="I2241" t="str">
        <f>VLOOKUP($C2241,'Raw-products'!$A$2:$H$1261,MATCH(I$1,'Raw-products'!$A$1:$H$1,0))</f>
        <v>L</v>
      </c>
      <c r="J2241" t="str">
        <f>VLOOKUP($C2241,'Raw-products'!$A$2:$H$1261,MATCH(J$1,'Raw-products'!$A$1:$H$1,0))</f>
        <v>indigo</v>
      </c>
      <c r="K2241">
        <f>VLOOKUP($C2241,'Raw-products'!$A$2:$H$1261,MATCH(K$1,'Raw-products'!$A$1:$H$1,0))</f>
        <v>112</v>
      </c>
      <c r="L2241">
        <f>VLOOKUP($C2241,'Raw-products'!$A$2:$H$1261,MATCH(L$1,'Raw-products'!$A$1:$H$1,0))</f>
        <v>71</v>
      </c>
      <c r="M2241" s="5">
        <f t="shared" si="68"/>
        <v>7952</v>
      </c>
      <c r="N2241" cm="1">
        <f t="array" ref="N2241:Q2241">_xlfn.XLOOKUP($B2241,'Raw -orders'!$A:$A,'Raw -orders'!$B:$E)</f>
        <v>371</v>
      </c>
      <c r="O2241">
        <v>53761</v>
      </c>
      <c r="P2241" s="1">
        <v>44421</v>
      </c>
      <c r="Q2241" s="1">
        <v>44430</v>
      </c>
      <c r="R2241" t="str" cm="1">
        <f t="array" ref="R2241:Y2241">_xlfn.XLOOKUP($N2241,'Raw - customers'!$A:$A,'Raw - customers'!$B:$I)</f>
        <v>Etan Peirazzi</v>
      </c>
      <c r="S2241" t="str">
        <v>Genderqueer</v>
      </c>
      <c r="T2241">
        <v>63</v>
      </c>
      <c r="U2241" t="str">
        <v>8162 James TrackApt. 724</v>
      </c>
      <c r="V2241">
        <v>6128</v>
      </c>
      <c r="W2241" t="str">
        <v>West Jessica</v>
      </c>
      <c r="X2241" t="str">
        <v>Queensland</v>
      </c>
      <c r="Y2241" t="str">
        <v>Australia</v>
      </c>
      <c r="Z2241">
        <v>8</v>
      </c>
      <c r="AA2241" s="3" t="str">
        <f t="shared" si="69"/>
        <v>0 to 10</v>
      </c>
      <c r="AP2241" s="6">
        <v>371</v>
      </c>
      <c r="AQ2241" s="6" t="s">
        <v>1355</v>
      </c>
    </row>
    <row r="2242" spans="1:43" x14ac:dyDescent="0.25">
      <c r="A2242">
        <v>2240</v>
      </c>
      <c r="B2242">
        <v>453</v>
      </c>
      <c r="C2242">
        <v>305</v>
      </c>
      <c r="D2242">
        <v>105</v>
      </c>
      <c r="E2242">
        <v>1</v>
      </c>
      <c r="F2242">
        <v>105</v>
      </c>
      <c r="G2242" t="str">
        <f>VLOOKUP($C2242,'Raw-products'!$A$2:$H$1261,MATCH(G$1,'Raw-products'!$A$1:$H$1,0))</f>
        <v>Shirt</v>
      </c>
      <c r="H2242" t="str">
        <f>VLOOKUP($C2242,'Raw-products'!$A$2:$H$1261,MATCH(H$1,'Raw-products'!$A$1:$H$1,0))</f>
        <v>Cuban Collar</v>
      </c>
      <c r="I2242" t="str">
        <f>VLOOKUP($C2242,'Raw-products'!$A$2:$H$1261,MATCH(I$1,'Raw-products'!$A$1:$H$1,0))</f>
        <v>XS</v>
      </c>
      <c r="J2242" t="str">
        <f>VLOOKUP($C2242,'Raw-products'!$A$2:$H$1261,MATCH(J$1,'Raw-products'!$A$1:$H$1,0))</f>
        <v>indigo</v>
      </c>
      <c r="K2242">
        <f>VLOOKUP($C2242,'Raw-products'!$A$2:$H$1261,MATCH(K$1,'Raw-products'!$A$1:$H$1,0))</f>
        <v>93</v>
      </c>
      <c r="L2242">
        <f>VLOOKUP($C2242,'Raw-products'!$A$2:$H$1261,MATCH(L$1,'Raw-products'!$A$1:$H$1,0))</f>
        <v>50</v>
      </c>
      <c r="M2242" s="5">
        <f t="shared" si="68"/>
        <v>4650</v>
      </c>
      <c r="N2242" cm="1">
        <f t="array" ref="N2242:Q2242">_xlfn.XLOOKUP($B2242,'Raw -orders'!$A:$A,'Raw -orders'!$B:$E)</f>
        <v>371</v>
      </c>
      <c r="O2242">
        <v>53761</v>
      </c>
      <c r="P2242" s="1">
        <v>44421</v>
      </c>
      <c r="Q2242" s="1">
        <v>44430</v>
      </c>
      <c r="R2242" t="str" cm="1">
        <f t="array" ref="R2242:Y2242">_xlfn.XLOOKUP($N2242,'Raw - customers'!$A:$A,'Raw - customers'!$B:$I)</f>
        <v>Etan Peirazzi</v>
      </c>
      <c r="S2242" t="str">
        <v>Genderqueer</v>
      </c>
      <c r="T2242">
        <v>63</v>
      </c>
      <c r="U2242" t="str">
        <v>8162 James TrackApt. 724</v>
      </c>
      <c r="V2242">
        <v>6128</v>
      </c>
      <c r="W2242" t="str">
        <v>West Jessica</v>
      </c>
      <c r="X2242" t="str">
        <v>Queensland</v>
      </c>
      <c r="Y2242" t="str">
        <v>Australia</v>
      </c>
      <c r="Z2242">
        <v>8</v>
      </c>
      <c r="AA2242" s="3" t="str">
        <f t="shared" si="69"/>
        <v>0 to 10</v>
      </c>
      <c r="AP2242" s="6">
        <v>371</v>
      </c>
      <c r="AQ2242" s="6" t="s">
        <v>1355</v>
      </c>
    </row>
    <row r="2243" spans="1:43" x14ac:dyDescent="0.25">
      <c r="A2243">
        <v>2241</v>
      </c>
      <c r="B2243">
        <v>454</v>
      </c>
      <c r="C2243">
        <v>669</v>
      </c>
      <c r="D2243">
        <v>113</v>
      </c>
      <c r="E2243">
        <v>3</v>
      </c>
      <c r="F2243">
        <v>339</v>
      </c>
      <c r="G2243" t="str">
        <f>VLOOKUP($C2243,'Raw-products'!$A$2:$H$1261,MATCH(G$1,'Raw-products'!$A$1:$H$1,0))</f>
        <v>Jacket</v>
      </c>
      <c r="H2243" t="str">
        <f>VLOOKUP($C2243,'Raw-products'!$A$2:$H$1261,MATCH(H$1,'Raw-products'!$A$1:$H$1,0))</f>
        <v>Parka</v>
      </c>
      <c r="I2243" t="str">
        <f>VLOOKUP($C2243,'Raw-products'!$A$2:$H$1261,MATCH(I$1,'Raw-products'!$A$1:$H$1,0))</f>
        <v>XL</v>
      </c>
      <c r="J2243" t="str">
        <f>VLOOKUP($C2243,'Raw-products'!$A$2:$H$1261,MATCH(J$1,'Raw-products'!$A$1:$H$1,0))</f>
        <v>red</v>
      </c>
      <c r="K2243">
        <f>VLOOKUP($C2243,'Raw-products'!$A$2:$H$1261,MATCH(K$1,'Raw-products'!$A$1:$H$1,0))</f>
        <v>119</v>
      </c>
      <c r="L2243">
        <f>VLOOKUP($C2243,'Raw-products'!$A$2:$H$1261,MATCH(L$1,'Raw-products'!$A$1:$H$1,0))</f>
        <v>64</v>
      </c>
      <c r="M2243" s="5">
        <f t="shared" ref="M2243:M2306" si="70">$K2243*$L2243</f>
        <v>7616</v>
      </c>
      <c r="N2243" cm="1">
        <f t="array" ref="N2243:Q2243">_xlfn.XLOOKUP($B2243,'Raw -orders'!$A:$A,'Raw -orders'!$B:$E)</f>
        <v>441</v>
      </c>
      <c r="O2243">
        <v>40423</v>
      </c>
      <c r="P2243" s="1">
        <v>44284</v>
      </c>
      <c r="Q2243" s="1">
        <v>44298</v>
      </c>
      <c r="R2243" t="str" cm="1">
        <f t="array" ref="R2243:Y2243">_xlfn.XLOOKUP($N2243,'Raw - customers'!$A:$A,'Raw - customers'!$B:$I)</f>
        <v>Artemas Vasilischev</v>
      </c>
      <c r="S2243" t="str">
        <v>Bigender</v>
      </c>
      <c r="T2243">
        <v>53</v>
      </c>
      <c r="U2243" t="str">
        <v>33 Richards JunctionApt. 478</v>
      </c>
      <c r="V2243">
        <v>7650</v>
      </c>
      <c r="W2243" t="str">
        <v>South Rileyview</v>
      </c>
      <c r="X2243" t="str">
        <v>Western Australia</v>
      </c>
      <c r="Y2243" t="str">
        <v>Australia</v>
      </c>
      <c r="Z2243">
        <v>3</v>
      </c>
      <c r="AA2243" s="3" t="str">
        <f t="shared" ref="AA2243:AA2306" si="71">IF(AND(DATEDIF($P2243,$Q2243,"D")&gt;0,DATEDIF($P2243,$Q2243,"D")&lt;=10),"0 to 10",IF(AND(DATEDIF($P2243,$Q2243,"D")&gt;10,DATEDIF($P2243,$Q2243,"D")&lt;=20),"10 to 20",IF(AND(DATEDIF($P2243,$Q2243,"D")&gt;20,DATEDIF($P2243,$Q2243,"D")&lt;=30),"20 to 30")))</f>
        <v>10 to 20</v>
      </c>
      <c r="AP2243" s="6">
        <v>441</v>
      </c>
      <c r="AQ2243" s="6" t="s">
        <v>1377</v>
      </c>
    </row>
    <row r="2244" spans="1:43" x14ac:dyDescent="0.25">
      <c r="A2244">
        <v>2242</v>
      </c>
      <c r="B2244">
        <v>454</v>
      </c>
      <c r="C2244">
        <v>693</v>
      </c>
      <c r="D2244">
        <v>113</v>
      </c>
      <c r="E2244">
        <v>1</v>
      </c>
      <c r="F2244">
        <v>113</v>
      </c>
      <c r="G2244" t="str">
        <f>VLOOKUP($C2244,'Raw-products'!$A$2:$H$1261,MATCH(G$1,'Raw-products'!$A$1:$H$1,0))</f>
        <v>Jacket</v>
      </c>
      <c r="H2244" t="str">
        <f>VLOOKUP($C2244,'Raw-products'!$A$2:$H$1261,MATCH(H$1,'Raw-products'!$A$1:$H$1,0))</f>
        <v>Parka</v>
      </c>
      <c r="I2244" t="str">
        <f>VLOOKUP($C2244,'Raw-products'!$A$2:$H$1261,MATCH(I$1,'Raw-products'!$A$1:$H$1,0))</f>
        <v>L</v>
      </c>
      <c r="J2244" t="str">
        <f>VLOOKUP($C2244,'Raw-products'!$A$2:$H$1261,MATCH(J$1,'Raw-products'!$A$1:$H$1,0))</f>
        <v>indigo</v>
      </c>
      <c r="K2244">
        <f>VLOOKUP($C2244,'Raw-products'!$A$2:$H$1261,MATCH(K$1,'Raw-products'!$A$1:$H$1,0))</f>
        <v>119</v>
      </c>
      <c r="L2244">
        <f>VLOOKUP($C2244,'Raw-products'!$A$2:$H$1261,MATCH(L$1,'Raw-products'!$A$1:$H$1,0))</f>
        <v>44</v>
      </c>
      <c r="M2244" s="5">
        <f t="shared" si="70"/>
        <v>5236</v>
      </c>
      <c r="N2244" cm="1">
        <f t="array" ref="N2244:Q2244">_xlfn.XLOOKUP($B2244,'Raw -orders'!$A:$A,'Raw -orders'!$B:$E)</f>
        <v>441</v>
      </c>
      <c r="O2244">
        <v>40423</v>
      </c>
      <c r="P2244" s="1">
        <v>44284</v>
      </c>
      <c r="Q2244" s="1">
        <v>44298</v>
      </c>
      <c r="R2244" t="str" cm="1">
        <f t="array" ref="R2244:Y2244">_xlfn.XLOOKUP($N2244,'Raw - customers'!$A:$A,'Raw - customers'!$B:$I)</f>
        <v>Artemas Vasilischev</v>
      </c>
      <c r="S2244" t="str">
        <v>Bigender</v>
      </c>
      <c r="T2244">
        <v>53</v>
      </c>
      <c r="U2244" t="str">
        <v>33 Richards JunctionApt. 478</v>
      </c>
      <c r="V2244">
        <v>7650</v>
      </c>
      <c r="W2244" t="str">
        <v>South Rileyview</v>
      </c>
      <c r="X2244" t="str">
        <v>Western Australia</v>
      </c>
      <c r="Y2244" t="str">
        <v>Australia</v>
      </c>
      <c r="Z2244">
        <v>3</v>
      </c>
      <c r="AA2244" s="3" t="str">
        <f t="shared" si="71"/>
        <v>10 to 20</v>
      </c>
      <c r="AP2244" s="6">
        <v>441</v>
      </c>
      <c r="AQ2244" s="6" t="s">
        <v>1377</v>
      </c>
    </row>
    <row r="2245" spans="1:43" x14ac:dyDescent="0.25">
      <c r="A2245">
        <v>2243</v>
      </c>
      <c r="B2245">
        <v>454</v>
      </c>
      <c r="C2245">
        <v>286</v>
      </c>
      <c r="D2245">
        <v>105</v>
      </c>
      <c r="E2245">
        <v>2</v>
      </c>
      <c r="F2245">
        <v>210</v>
      </c>
      <c r="G2245" t="str">
        <f>VLOOKUP($C2245,'Raw-products'!$A$2:$H$1261,MATCH(G$1,'Raw-products'!$A$1:$H$1,0))</f>
        <v>Shirt</v>
      </c>
      <c r="H2245" t="str">
        <f>VLOOKUP($C2245,'Raw-products'!$A$2:$H$1261,MATCH(H$1,'Raw-products'!$A$1:$H$1,0))</f>
        <v>Cuban Collar</v>
      </c>
      <c r="I2245" t="str">
        <f>VLOOKUP($C2245,'Raw-products'!$A$2:$H$1261,MATCH(I$1,'Raw-products'!$A$1:$H$1,0))</f>
        <v>S</v>
      </c>
      <c r="J2245" t="str">
        <f>VLOOKUP($C2245,'Raw-products'!$A$2:$H$1261,MATCH(J$1,'Raw-products'!$A$1:$H$1,0))</f>
        <v>orange</v>
      </c>
      <c r="K2245">
        <f>VLOOKUP($C2245,'Raw-products'!$A$2:$H$1261,MATCH(K$1,'Raw-products'!$A$1:$H$1,0))</f>
        <v>93</v>
      </c>
      <c r="L2245">
        <f>VLOOKUP($C2245,'Raw-products'!$A$2:$H$1261,MATCH(L$1,'Raw-products'!$A$1:$H$1,0))</f>
        <v>50</v>
      </c>
      <c r="M2245" s="5">
        <f t="shared" si="70"/>
        <v>4650</v>
      </c>
      <c r="N2245" cm="1">
        <f t="array" ref="N2245:Q2245">_xlfn.XLOOKUP($B2245,'Raw -orders'!$A:$A,'Raw -orders'!$B:$E)</f>
        <v>441</v>
      </c>
      <c r="O2245">
        <v>40423</v>
      </c>
      <c r="P2245" s="1">
        <v>44284</v>
      </c>
      <c r="Q2245" s="1">
        <v>44298</v>
      </c>
      <c r="R2245" t="str" cm="1">
        <f t="array" ref="R2245:Y2245">_xlfn.XLOOKUP($N2245,'Raw - customers'!$A:$A,'Raw - customers'!$B:$I)</f>
        <v>Artemas Vasilischev</v>
      </c>
      <c r="S2245" t="str">
        <v>Bigender</v>
      </c>
      <c r="T2245">
        <v>53</v>
      </c>
      <c r="U2245" t="str">
        <v>33 Richards JunctionApt. 478</v>
      </c>
      <c r="V2245">
        <v>7650</v>
      </c>
      <c r="W2245" t="str">
        <v>South Rileyview</v>
      </c>
      <c r="X2245" t="str">
        <v>Western Australia</v>
      </c>
      <c r="Y2245" t="str">
        <v>Australia</v>
      </c>
      <c r="Z2245">
        <v>3</v>
      </c>
      <c r="AA2245" s="3" t="str">
        <f t="shared" si="71"/>
        <v>10 to 20</v>
      </c>
      <c r="AP2245" s="6">
        <v>441</v>
      </c>
      <c r="AQ2245" s="6" t="s">
        <v>1377</v>
      </c>
    </row>
    <row r="2246" spans="1:43" x14ac:dyDescent="0.25">
      <c r="A2246">
        <v>2244</v>
      </c>
      <c r="B2246">
        <v>454</v>
      </c>
      <c r="C2246">
        <v>382</v>
      </c>
      <c r="D2246">
        <v>94</v>
      </c>
      <c r="E2246">
        <v>2</v>
      </c>
      <c r="F2246">
        <v>188</v>
      </c>
      <c r="G2246" t="str">
        <f>VLOOKUP($C2246,'Raw-products'!$A$2:$H$1261,MATCH(G$1,'Raw-products'!$A$1:$H$1,0))</f>
        <v>Shirt</v>
      </c>
      <c r="H2246" t="str">
        <f>VLOOKUP($C2246,'Raw-products'!$A$2:$H$1261,MATCH(H$1,'Raw-products'!$A$1:$H$1,0))</f>
        <v>Henley</v>
      </c>
      <c r="I2246" t="str">
        <f>VLOOKUP($C2246,'Raw-products'!$A$2:$H$1261,MATCH(I$1,'Raw-products'!$A$1:$H$1,0))</f>
        <v>M</v>
      </c>
      <c r="J2246" t="str">
        <f>VLOOKUP($C2246,'Raw-products'!$A$2:$H$1261,MATCH(J$1,'Raw-products'!$A$1:$H$1,0))</f>
        <v>violet</v>
      </c>
      <c r="K2246">
        <f>VLOOKUP($C2246,'Raw-products'!$A$2:$H$1261,MATCH(K$1,'Raw-products'!$A$1:$H$1,0))</f>
        <v>92</v>
      </c>
      <c r="L2246">
        <f>VLOOKUP($C2246,'Raw-products'!$A$2:$H$1261,MATCH(L$1,'Raw-products'!$A$1:$H$1,0))</f>
        <v>44</v>
      </c>
      <c r="M2246" s="5">
        <f t="shared" si="70"/>
        <v>4048</v>
      </c>
      <c r="N2246" cm="1">
        <f t="array" ref="N2246:Q2246">_xlfn.XLOOKUP($B2246,'Raw -orders'!$A:$A,'Raw -orders'!$B:$E)</f>
        <v>441</v>
      </c>
      <c r="O2246">
        <v>40423</v>
      </c>
      <c r="P2246" s="1">
        <v>44284</v>
      </c>
      <c r="Q2246" s="1">
        <v>44298</v>
      </c>
      <c r="R2246" t="str" cm="1">
        <f t="array" ref="R2246:Y2246">_xlfn.XLOOKUP($N2246,'Raw - customers'!$A:$A,'Raw - customers'!$B:$I)</f>
        <v>Artemas Vasilischev</v>
      </c>
      <c r="S2246" t="str">
        <v>Bigender</v>
      </c>
      <c r="T2246">
        <v>53</v>
      </c>
      <c r="U2246" t="str">
        <v>33 Richards JunctionApt. 478</v>
      </c>
      <c r="V2246">
        <v>7650</v>
      </c>
      <c r="W2246" t="str">
        <v>South Rileyview</v>
      </c>
      <c r="X2246" t="str">
        <v>Western Australia</v>
      </c>
      <c r="Y2246" t="str">
        <v>Australia</v>
      </c>
      <c r="Z2246">
        <v>3</v>
      </c>
      <c r="AA2246" s="3" t="str">
        <f t="shared" si="71"/>
        <v>10 to 20</v>
      </c>
      <c r="AP2246" s="6">
        <v>441</v>
      </c>
      <c r="AQ2246" s="6" t="s">
        <v>1377</v>
      </c>
    </row>
    <row r="2247" spans="1:43" x14ac:dyDescent="0.25">
      <c r="A2247">
        <v>2245</v>
      </c>
      <c r="B2247">
        <v>455</v>
      </c>
      <c r="C2247">
        <v>211</v>
      </c>
      <c r="D2247">
        <v>106</v>
      </c>
      <c r="E2247">
        <v>3</v>
      </c>
      <c r="F2247">
        <v>318</v>
      </c>
      <c r="G2247" t="str">
        <f>VLOOKUP($C2247,'Raw-products'!$A$2:$H$1261,MATCH(G$1,'Raw-products'!$A$1:$H$1,0))</f>
        <v>Shirt</v>
      </c>
      <c r="H2247" t="str">
        <f>VLOOKUP($C2247,'Raw-products'!$A$2:$H$1261,MATCH(H$1,'Raw-products'!$A$1:$H$1,0))</f>
        <v>Chambray</v>
      </c>
      <c r="I2247" t="str">
        <f>VLOOKUP($C2247,'Raw-products'!$A$2:$H$1261,MATCH(I$1,'Raw-products'!$A$1:$H$1,0))</f>
        <v>S</v>
      </c>
      <c r="J2247" t="str">
        <f>VLOOKUP($C2247,'Raw-products'!$A$2:$H$1261,MATCH(J$1,'Raw-products'!$A$1:$H$1,0))</f>
        <v>red</v>
      </c>
      <c r="K2247">
        <f>VLOOKUP($C2247,'Raw-products'!$A$2:$H$1261,MATCH(K$1,'Raw-products'!$A$1:$H$1,0))</f>
        <v>105</v>
      </c>
      <c r="L2247">
        <f>VLOOKUP($C2247,'Raw-products'!$A$2:$H$1261,MATCH(L$1,'Raw-products'!$A$1:$H$1,0))</f>
        <v>72</v>
      </c>
      <c r="M2247" s="5">
        <f t="shared" si="70"/>
        <v>7560</v>
      </c>
      <c r="N2247" cm="1">
        <f t="array" ref="N2247:Q2247">_xlfn.XLOOKUP($B2247,'Raw -orders'!$A:$A,'Raw -orders'!$B:$E)</f>
        <v>1</v>
      </c>
      <c r="O2247">
        <v>24550</v>
      </c>
      <c r="P2247" s="1">
        <v>44290</v>
      </c>
      <c r="Q2247" s="1">
        <v>44292</v>
      </c>
      <c r="R2247" t="str" cm="1">
        <f t="array" ref="R2247:Y2247">_xlfn.XLOOKUP($N2247,'Raw - customers'!$A:$A,'Raw - customers'!$B:$I)</f>
        <v>Leanna Busson</v>
      </c>
      <c r="S2247" t="str">
        <v>Female</v>
      </c>
      <c r="T2247">
        <v>30</v>
      </c>
      <c r="U2247" t="str">
        <v>8606 Victoria TerraceSuite 560</v>
      </c>
      <c r="V2247">
        <v>5464</v>
      </c>
      <c r="W2247" t="str">
        <v>Johnstonhaven</v>
      </c>
      <c r="X2247" t="str">
        <v>Northern Territory</v>
      </c>
      <c r="Y2247" t="str">
        <v>Australia</v>
      </c>
      <c r="Z2247">
        <v>4</v>
      </c>
      <c r="AA2247" s="3" t="str">
        <f t="shared" si="71"/>
        <v>0 to 10</v>
      </c>
      <c r="AP2247" s="6">
        <v>1</v>
      </c>
      <c r="AQ2247" s="6" t="s">
        <v>1339</v>
      </c>
    </row>
    <row r="2248" spans="1:43" x14ac:dyDescent="0.25">
      <c r="A2248">
        <v>2246</v>
      </c>
      <c r="B2248">
        <v>455</v>
      </c>
      <c r="C2248">
        <v>783</v>
      </c>
      <c r="D2248">
        <v>91</v>
      </c>
      <c r="E2248">
        <v>2</v>
      </c>
      <c r="F2248">
        <v>182</v>
      </c>
      <c r="G2248" t="str">
        <f>VLOOKUP($C2248,'Raw-products'!$A$2:$H$1261,MATCH(G$1,'Raw-products'!$A$1:$H$1,0))</f>
        <v>Jacket</v>
      </c>
      <c r="H2248" t="str">
        <f>VLOOKUP($C2248,'Raw-products'!$A$2:$H$1261,MATCH(H$1,'Raw-products'!$A$1:$H$1,0))</f>
        <v>Pullover</v>
      </c>
      <c r="I2248" t="str">
        <f>VLOOKUP($C2248,'Raw-products'!$A$2:$H$1261,MATCH(I$1,'Raw-products'!$A$1:$H$1,0))</f>
        <v>L</v>
      </c>
      <c r="J2248" t="str">
        <f>VLOOKUP($C2248,'Raw-products'!$A$2:$H$1261,MATCH(J$1,'Raw-products'!$A$1:$H$1,0))</f>
        <v>yellow</v>
      </c>
      <c r="K2248">
        <f>VLOOKUP($C2248,'Raw-products'!$A$2:$H$1261,MATCH(K$1,'Raw-products'!$A$1:$H$1,0))</f>
        <v>114</v>
      </c>
      <c r="L2248">
        <f>VLOOKUP($C2248,'Raw-products'!$A$2:$H$1261,MATCH(L$1,'Raw-products'!$A$1:$H$1,0))</f>
        <v>43</v>
      </c>
      <c r="M2248" s="5">
        <f t="shared" si="70"/>
        <v>4902</v>
      </c>
      <c r="N2248" cm="1">
        <f t="array" ref="N2248:Q2248">_xlfn.XLOOKUP($B2248,'Raw -orders'!$A:$A,'Raw -orders'!$B:$E)</f>
        <v>1</v>
      </c>
      <c r="O2248">
        <v>24550</v>
      </c>
      <c r="P2248" s="1">
        <v>44290</v>
      </c>
      <c r="Q2248" s="1">
        <v>44292</v>
      </c>
      <c r="R2248" t="str" cm="1">
        <f t="array" ref="R2248:Y2248">_xlfn.XLOOKUP($N2248,'Raw - customers'!$A:$A,'Raw - customers'!$B:$I)</f>
        <v>Leanna Busson</v>
      </c>
      <c r="S2248" t="str">
        <v>Female</v>
      </c>
      <c r="T2248">
        <v>30</v>
      </c>
      <c r="U2248" t="str">
        <v>8606 Victoria TerraceSuite 560</v>
      </c>
      <c r="V2248">
        <v>5464</v>
      </c>
      <c r="W2248" t="str">
        <v>Johnstonhaven</v>
      </c>
      <c r="X2248" t="str">
        <v>Northern Territory</v>
      </c>
      <c r="Y2248" t="str">
        <v>Australia</v>
      </c>
      <c r="Z2248">
        <v>4</v>
      </c>
      <c r="AA2248" s="3" t="str">
        <f t="shared" si="71"/>
        <v>0 to 10</v>
      </c>
      <c r="AP2248" s="6">
        <v>1</v>
      </c>
      <c r="AQ2248" s="6" t="s">
        <v>1339</v>
      </c>
    </row>
    <row r="2249" spans="1:43" x14ac:dyDescent="0.25">
      <c r="A2249">
        <v>2247</v>
      </c>
      <c r="B2249">
        <v>456</v>
      </c>
      <c r="C2249">
        <v>15</v>
      </c>
      <c r="D2249">
        <v>96</v>
      </c>
      <c r="E2249">
        <v>3</v>
      </c>
      <c r="F2249">
        <v>288</v>
      </c>
      <c r="G2249" t="str">
        <f>VLOOKUP($C2249,'Raw-products'!$A$2:$H$1261,MATCH(G$1,'Raw-products'!$A$1:$H$1,0))</f>
        <v>Shirt</v>
      </c>
      <c r="H2249" t="str">
        <f>VLOOKUP($C2249,'Raw-products'!$A$2:$H$1261,MATCH(H$1,'Raw-products'!$A$1:$H$1,0))</f>
        <v>Oxford Cloth</v>
      </c>
      <c r="I2249" t="str">
        <f>VLOOKUP($C2249,'Raw-products'!$A$2:$H$1261,MATCH(I$1,'Raw-products'!$A$1:$H$1,0))</f>
        <v>XS</v>
      </c>
      <c r="J2249" t="str">
        <f>VLOOKUP($C2249,'Raw-products'!$A$2:$H$1261,MATCH(J$1,'Raw-products'!$A$1:$H$1,0))</f>
        <v>green</v>
      </c>
      <c r="K2249">
        <f>VLOOKUP($C2249,'Raw-products'!$A$2:$H$1261,MATCH(K$1,'Raw-products'!$A$1:$H$1,0))</f>
        <v>114</v>
      </c>
      <c r="L2249">
        <f>VLOOKUP($C2249,'Raw-products'!$A$2:$H$1261,MATCH(L$1,'Raw-products'!$A$1:$H$1,0))</f>
        <v>68</v>
      </c>
      <c r="M2249" s="5">
        <f t="shared" si="70"/>
        <v>7752</v>
      </c>
      <c r="N2249" cm="1">
        <f t="array" ref="N2249:Q2249">_xlfn.XLOOKUP($B2249,'Raw -orders'!$A:$A,'Raw -orders'!$B:$E)</f>
        <v>450</v>
      </c>
      <c r="O2249">
        <v>53893</v>
      </c>
      <c r="P2249" s="1">
        <v>44375</v>
      </c>
      <c r="Q2249" s="1">
        <v>44397</v>
      </c>
      <c r="R2249" t="str" cm="1">
        <f t="array" ref="R2249:Y2249">_xlfn.XLOOKUP($N2249,'Raw - customers'!$A:$A,'Raw - customers'!$B:$I)</f>
        <v>Devonne Martinetto</v>
      </c>
      <c r="S2249" t="str">
        <v>Genderfluid</v>
      </c>
      <c r="T2249">
        <v>59</v>
      </c>
      <c r="U2249" t="str">
        <v>655 Max TrailSuite 049</v>
      </c>
      <c r="V2249">
        <v>5146</v>
      </c>
      <c r="W2249" t="str">
        <v>West Lucy</v>
      </c>
      <c r="X2249" t="str">
        <v>New South Wales</v>
      </c>
      <c r="Y2249" t="str">
        <v>Australia</v>
      </c>
      <c r="Z2249">
        <v>6</v>
      </c>
      <c r="AA2249" s="3" t="str">
        <f t="shared" si="71"/>
        <v>20 to 30</v>
      </c>
      <c r="AP2249" s="6">
        <v>450</v>
      </c>
      <c r="AQ2249" s="6" t="s">
        <v>1362</v>
      </c>
    </row>
    <row r="2250" spans="1:43" x14ac:dyDescent="0.25">
      <c r="A2250">
        <v>2248</v>
      </c>
      <c r="B2250">
        <v>456</v>
      </c>
      <c r="C2250">
        <v>15</v>
      </c>
      <c r="D2250">
        <v>96</v>
      </c>
      <c r="E2250">
        <v>2</v>
      </c>
      <c r="F2250">
        <v>192</v>
      </c>
      <c r="G2250" t="str">
        <f>VLOOKUP($C2250,'Raw-products'!$A$2:$H$1261,MATCH(G$1,'Raw-products'!$A$1:$H$1,0))</f>
        <v>Shirt</v>
      </c>
      <c r="H2250" t="str">
        <f>VLOOKUP($C2250,'Raw-products'!$A$2:$H$1261,MATCH(H$1,'Raw-products'!$A$1:$H$1,0))</f>
        <v>Oxford Cloth</v>
      </c>
      <c r="I2250" t="str">
        <f>VLOOKUP($C2250,'Raw-products'!$A$2:$H$1261,MATCH(I$1,'Raw-products'!$A$1:$H$1,0))</f>
        <v>XS</v>
      </c>
      <c r="J2250" t="str">
        <f>VLOOKUP($C2250,'Raw-products'!$A$2:$H$1261,MATCH(J$1,'Raw-products'!$A$1:$H$1,0))</f>
        <v>green</v>
      </c>
      <c r="K2250">
        <f>VLOOKUP($C2250,'Raw-products'!$A$2:$H$1261,MATCH(K$1,'Raw-products'!$A$1:$H$1,0))</f>
        <v>114</v>
      </c>
      <c r="L2250">
        <f>VLOOKUP($C2250,'Raw-products'!$A$2:$H$1261,MATCH(L$1,'Raw-products'!$A$1:$H$1,0))</f>
        <v>68</v>
      </c>
      <c r="M2250" s="5">
        <f t="shared" si="70"/>
        <v>7752</v>
      </c>
      <c r="N2250" cm="1">
        <f t="array" ref="N2250:Q2250">_xlfn.XLOOKUP($B2250,'Raw -orders'!$A:$A,'Raw -orders'!$B:$E)</f>
        <v>450</v>
      </c>
      <c r="O2250">
        <v>53893</v>
      </c>
      <c r="P2250" s="1">
        <v>44375</v>
      </c>
      <c r="Q2250" s="1">
        <v>44397</v>
      </c>
      <c r="R2250" t="str" cm="1">
        <f t="array" ref="R2250:Y2250">_xlfn.XLOOKUP($N2250,'Raw - customers'!$A:$A,'Raw - customers'!$B:$I)</f>
        <v>Devonne Martinetto</v>
      </c>
      <c r="S2250" t="str">
        <v>Genderfluid</v>
      </c>
      <c r="T2250">
        <v>59</v>
      </c>
      <c r="U2250" t="str">
        <v>655 Max TrailSuite 049</v>
      </c>
      <c r="V2250">
        <v>5146</v>
      </c>
      <c r="W2250" t="str">
        <v>West Lucy</v>
      </c>
      <c r="X2250" t="str">
        <v>New South Wales</v>
      </c>
      <c r="Y2250" t="str">
        <v>Australia</v>
      </c>
      <c r="Z2250">
        <v>6</v>
      </c>
      <c r="AA2250" s="3" t="str">
        <f t="shared" si="71"/>
        <v>20 to 30</v>
      </c>
      <c r="AP2250" s="6">
        <v>450</v>
      </c>
      <c r="AQ2250" s="6" t="s">
        <v>1362</v>
      </c>
    </row>
    <row r="2251" spans="1:43" x14ac:dyDescent="0.25">
      <c r="A2251">
        <v>2249</v>
      </c>
      <c r="B2251">
        <v>457</v>
      </c>
      <c r="C2251">
        <v>771</v>
      </c>
      <c r="D2251">
        <v>91</v>
      </c>
      <c r="E2251">
        <v>3</v>
      </c>
      <c r="F2251">
        <v>273</v>
      </c>
      <c r="G2251" t="str">
        <f>VLOOKUP($C2251,'Raw-products'!$A$2:$H$1261,MATCH(G$1,'Raw-products'!$A$1:$H$1,0))</f>
        <v>Jacket</v>
      </c>
      <c r="H2251" t="str">
        <f>VLOOKUP($C2251,'Raw-products'!$A$2:$H$1261,MATCH(H$1,'Raw-products'!$A$1:$H$1,0))</f>
        <v>Pullover</v>
      </c>
      <c r="I2251" t="str">
        <f>VLOOKUP($C2251,'Raw-products'!$A$2:$H$1261,MATCH(I$1,'Raw-products'!$A$1:$H$1,0))</f>
        <v>S</v>
      </c>
      <c r="J2251" t="str">
        <f>VLOOKUP($C2251,'Raw-products'!$A$2:$H$1261,MATCH(J$1,'Raw-products'!$A$1:$H$1,0))</f>
        <v>red</v>
      </c>
      <c r="K2251">
        <f>VLOOKUP($C2251,'Raw-products'!$A$2:$H$1261,MATCH(K$1,'Raw-products'!$A$1:$H$1,0))</f>
        <v>114</v>
      </c>
      <c r="L2251">
        <f>VLOOKUP($C2251,'Raw-products'!$A$2:$H$1261,MATCH(L$1,'Raw-products'!$A$1:$H$1,0))</f>
        <v>46</v>
      </c>
      <c r="M2251" s="5">
        <f t="shared" si="70"/>
        <v>5244</v>
      </c>
      <c r="N2251" cm="1">
        <f t="array" ref="N2251:Q2251">_xlfn.XLOOKUP($B2251,'Raw -orders'!$A:$A,'Raw -orders'!$B:$E)</f>
        <v>490</v>
      </c>
      <c r="O2251">
        <v>52472</v>
      </c>
      <c r="P2251" s="1">
        <v>44259</v>
      </c>
      <c r="Q2251" s="1">
        <v>44267</v>
      </c>
      <c r="R2251" t="str" cm="1">
        <f t="array" ref="R2251:Y2251">_xlfn.XLOOKUP($N2251,'Raw - customers'!$A:$A,'Raw - customers'!$B:$I)</f>
        <v>Bank Sargeaunt</v>
      </c>
      <c r="S2251" t="str">
        <v>Male</v>
      </c>
      <c r="T2251">
        <v>57</v>
      </c>
      <c r="U2251" t="str">
        <v>74 King SummitSuite 021</v>
      </c>
      <c r="V2251">
        <v>7633</v>
      </c>
      <c r="W2251" t="str">
        <v>Mollyland</v>
      </c>
      <c r="X2251" t="str">
        <v>New South Wales</v>
      </c>
      <c r="Y2251" t="str">
        <v>Australia</v>
      </c>
      <c r="Z2251">
        <v>3</v>
      </c>
      <c r="AA2251" s="3" t="str">
        <f t="shared" si="71"/>
        <v>0 to 10</v>
      </c>
      <c r="AP2251" s="6">
        <v>490</v>
      </c>
      <c r="AQ2251" s="6" t="s">
        <v>1362</v>
      </c>
    </row>
    <row r="2252" spans="1:43" x14ac:dyDescent="0.25">
      <c r="A2252">
        <v>2250</v>
      </c>
      <c r="B2252">
        <v>457</v>
      </c>
      <c r="C2252">
        <v>1119</v>
      </c>
      <c r="D2252">
        <v>115</v>
      </c>
      <c r="E2252">
        <v>3</v>
      </c>
      <c r="F2252">
        <v>345</v>
      </c>
      <c r="G2252" t="str">
        <f>VLOOKUP($C2252,'Raw-products'!$A$2:$H$1261,MATCH(G$1,'Raw-products'!$A$1:$H$1,0))</f>
        <v>Trousers</v>
      </c>
      <c r="H2252" t="str">
        <f>VLOOKUP($C2252,'Raw-products'!$A$2:$H$1261,MATCH(H$1,'Raw-products'!$A$1:$H$1,0))</f>
        <v>Cropped</v>
      </c>
      <c r="I2252" t="str">
        <f>VLOOKUP($C2252,'Raw-products'!$A$2:$H$1261,MATCH(I$1,'Raw-products'!$A$1:$H$1,0))</f>
        <v>XL</v>
      </c>
      <c r="J2252" t="str">
        <f>VLOOKUP($C2252,'Raw-products'!$A$2:$H$1261,MATCH(J$1,'Raw-products'!$A$1:$H$1,0))</f>
        <v>violet</v>
      </c>
      <c r="K2252">
        <f>VLOOKUP($C2252,'Raw-products'!$A$2:$H$1261,MATCH(K$1,'Raw-products'!$A$1:$H$1,0))</f>
        <v>99</v>
      </c>
      <c r="L2252">
        <f>VLOOKUP($C2252,'Raw-products'!$A$2:$H$1261,MATCH(L$1,'Raw-products'!$A$1:$H$1,0))</f>
        <v>64</v>
      </c>
      <c r="M2252" s="5">
        <f t="shared" si="70"/>
        <v>6336</v>
      </c>
      <c r="N2252" cm="1">
        <f t="array" ref="N2252:Q2252">_xlfn.XLOOKUP($B2252,'Raw -orders'!$A:$A,'Raw -orders'!$B:$E)</f>
        <v>490</v>
      </c>
      <c r="O2252">
        <v>52472</v>
      </c>
      <c r="P2252" s="1">
        <v>44259</v>
      </c>
      <c r="Q2252" s="1">
        <v>44267</v>
      </c>
      <c r="R2252" t="str" cm="1">
        <f t="array" ref="R2252:Y2252">_xlfn.XLOOKUP($N2252,'Raw - customers'!$A:$A,'Raw - customers'!$B:$I)</f>
        <v>Bank Sargeaunt</v>
      </c>
      <c r="S2252" t="str">
        <v>Male</v>
      </c>
      <c r="T2252">
        <v>57</v>
      </c>
      <c r="U2252" t="str">
        <v>74 King SummitSuite 021</v>
      </c>
      <c r="V2252">
        <v>7633</v>
      </c>
      <c r="W2252" t="str">
        <v>Mollyland</v>
      </c>
      <c r="X2252" t="str">
        <v>New South Wales</v>
      </c>
      <c r="Y2252" t="str">
        <v>Australia</v>
      </c>
      <c r="Z2252">
        <v>3</v>
      </c>
      <c r="AA2252" s="3" t="str">
        <f t="shared" si="71"/>
        <v>0 to 10</v>
      </c>
      <c r="AP2252" s="6">
        <v>490</v>
      </c>
      <c r="AQ2252" s="6" t="s">
        <v>1362</v>
      </c>
    </row>
    <row r="2253" spans="1:43" x14ac:dyDescent="0.25">
      <c r="A2253">
        <v>2251</v>
      </c>
      <c r="B2253">
        <v>457</v>
      </c>
      <c r="C2253">
        <v>543</v>
      </c>
      <c r="D2253">
        <v>98</v>
      </c>
      <c r="E2253">
        <v>3</v>
      </c>
      <c r="F2253">
        <v>294</v>
      </c>
      <c r="G2253" t="str">
        <f>VLOOKUP($C2253,'Raw-products'!$A$2:$H$1261,MATCH(G$1,'Raw-products'!$A$1:$H$1,0))</f>
        <v>Jacket</v>
      </c>
      <c r="H2253" t="str">
        <f>VLOOKUP($C2253,'Raw-products'!$A$2:$H$1261,MATCH(H$1,'Raw-products'!$A$1:$H$1,0))</f>
        <v>Leather</v>
      </c>
      <c r="I2253" t="str">
        <f>VLOOKUP($C2253,'Raw-products'!$A$2:$H$1261,MATCH(I$1,'Raw-products'!$A$1:$H$1,0))</f>
        <v>L</v>
      </c>
      <c r="J2253" t="str">
        <f>VLOOKUP($C2253,'Raw-products'!$A$2:$H$1261,MATCH(J$1,'Raw-products'!$A$1:$H$1,0))</f>
        <v>green</v>
      </c>
      <c r="K2253">
        <f>VLOOKUP($C2253,'Raw-products'!$A$2:$H$1261,MATCH(K$1,'Raw-products'!$A$1:$H$1,0))</f>
        <v>113</v>
      </c>
      <c r="L2253">
        <f>VLOOKUP($C2253,'Raw-products'!$A$2:$H$1261,MATCH(L$1,'Raw-products'!$A$1:$H$1,0))</f>
        <v>71</v>
      </c>
      <c r="M2253" s="5">
        <f t="shared" si="70"/>
        <v>8023</v>
      </c>
      <c r="N2253" cm="1">
        <f t="array" ref="N2253:Q2253">_xlfn.XLOOKUP($B2253,'Raw -orders'!$A:$A,'Raw -orders'!$B:$E)</f>
        <v>490</v>
      </c>
      <c r="O2253">
        <v>52472</v>
      </c>
      <c r="P2253" s="1">
        <v>44259</v>
      </c>
      <c r="Q2253" s="1">
        <v>44267</v>
      </c>
      <c r="R2253" t="str" cm="1">
        <f t="array" ref="R2253:Y2253">_xlfn.XLOOKUP($N2253,'Raw - customers'!$A:$A,'Raw - customers'!$B:$I)</f>
        <v>Bank Sargeaunt</v>
      </c>
      <c r="S2253" t="str">
        <v>Male</v>
      </c>
      <c r="T2253">
        <v>57</v>
      </c>
      <c r="U2253" t="str">
        <v>74 King SummitSuite 021</v>
      </c>
      <c r="V2253">
        <v>7633</v>
      </c>
      <c r="W2253" t="str">
        <v>Mollyland</v>
      </c>
      <c r="X2253" t="str">
        <v>New South Wales</v>
      </c>
      <c r="Y2253" t="str">
        <v>Australia</v>
      </c>
      <c r="Z2253">
        <v>3</v>
      </c>
      <c r="AA2253" s="3" t="str">
        <f t="shared" si="71"/>
        <v>0 to 10</v>
      </c>
      <c r="AP2253" s="6">
        <v>490</v>
      </c>
      <c r="AQ2253" s="6" t="s">
        <v>1362</v>
      </c>
    </row>
    <row r="2254" spans="1:43" x14ac:dyDescent="0.25">
      <c r="A2254">
        <v>2252</v>
      </c>
      <c r="B2254">
        <v>457</v>
      </c>
      <c r="C2254">
        <v>741</v>
      </c>
      <c r="D2254">
        <v>109</v>
      </c>
      <c r="E2254">
        <v>1</v>
      </c>
      <c r="F2254">
        <v>109</v>
      </c>
      <c r="G2254" t="str">
        <f>VLOOKUP($C2254,'Raw-products'!$A$2:$H$1261,MATCH(G$1,'Raw-products'!$A$1:$H$1,0))</f>
        <v>Jacket</v>
      </c>
      <c r="H2254" t="str">
        <f>VLOOKUP($C2254,'Raw-products'!$A$2:$H$1261,MATCH(H$1,'Raw-products'!$A$1:$H$1,0))</f>
        <v>Peacoat</v>
      </c>
      <c r="I2254" t="str">
        <f>VLOOKUP($C2254,'Raw-products'!$A$2:$H$1261,MATCH(I$1,'Raw-products'!$A$1:$H$1,0))</f>
        <v>S</v>
      </c>
      <c r="J2254" t="str">
        <f>VLOOKUP($C2254,'Raw-products'!$A$2:$H$1261,MATCH(J$1,'Raw-products'!$A$1:$H$1,0))</f>
        <v>orange</v>
      </c>
      <c r="K2254">
        <f>VLOOKUP($C2254,'Raw-products'!$A$2:$H$1261,MATCH(K$1,'Raw-products'!$A$1:$H$1,0))</f>
        <v>102</v>
      </c>
      <c r="L2254">
        <f>VLOOKUP($C2254,'Raw-products'!$A$2:$H$1261,MATCH(L$1,'Raw-products'!$A$1:$H$1,0))</f>
        <v>73</v>
      </c>
      <c r="M2254" s="5">
        <f t="shared" si="70"/>
        <v>7446</v>
      </c>
      <c r="N2254" cm="1">
        <f t="array" ref="N2254:Q2254">_xlfn.XLOOKUP($B2254,'Raw -orders'!$A:$A,'Raw -orders'!$B:$E)</f>
        <v>490</v>
      </c>
      <c r="O2254">
        <v>52472</v>
      </c>
      <c r="P2254" s="1">
        <v>44259</v>
      </c>
      <c r="Q2254" s="1">
        <v>44267</v>
      </c>
      <c r="R2254" t="str" cm="1">
        <f t="array" ref="R2254:Y2254">_xlfn.XLOOKUP($N2254,'Raw - customers'!$A:$A,'Raw - customers'!$B:$I)</f>
        <v>Bank Sargeaunt</v>
      </c>
      <c r="S2254" t="str">
        <v>Male</v>
      </c>
      <c r="T2254">
        <v>57</v>
      </c>
      <c r="U2254" t="str">
        <v>74 King SummitSuite 021</v>
      </c>
      <c r="V2254">
        <v>7633</v>
      </c>
      <c r="W2254" t="str">
        <v>Mollyland</v>
      </c>
      <c r="X2254" t="str">
        <v>New South Wales</v>
      </c>
      <c r="Y2254" t="str">
        <v>Australia</v>
      </c>
      <c r="Z2254">
        <v>3</v>
      </c>
      <c r="AA2254" s="3" t="str">
        <f t="shared" si="71"/>
        <v>0 to 10</v>
      </c>
      <c r="AP2254" s="6">
        <v>490</v>
      </c>
      <c r="AQ2254" s="6" t="s">
        <v>1362</v>
      </c>
    </row>
    <row r="2255" spans="1:43" x14ac:dyDescent="0.25">
      <c r="A2255">
        <v>2253</v>
      </c>
      <c r="B2255">
        <v>457</v>
      </c>
      <c r="C2255">
        <v>853</v>
      </c>
      <c r="D2255">
        <v>113</v>
      </c>
      <c r="E2255">
        <v>3</v>
      </c>
      <c r="F2255">
        <v>339</v>
      </c>
      <c r="G2255" t="str">
        <f>VLOOKUP($C2255,'Raw-products'!$A$2:$H$1261,MATCH(G$1,'Raw-products'!$A$1:$H$1,0))</f>
        <v>Trousers</v>
      </c>
      <c r="H2255" t="str">
        <f>VLOOKUP($C2255,'Raw-products'!$A$2:$H$1261,MATCH(H$1,'Raw-products'!$A$1:$H$1,0))</f>
        <v>Chinos</v>
      </c>
      <c r="I2255" t="str">
        <f>VLOOKUP($C2255,'Raw-products'!$A$2:$H$1261,MATCH(I$1,'Raw-products'!$A$1:$H$1,0))</f>
        <v>L</v>
      </c>
      <c r="J2255" t="str">
        <f>VLOOKUP($C2255,'Raw-products'!$A$2:$H$1261,MATCH(J$1,'Raw-products'!$A$1:$H$1,0))</f>
        <v>yellow</v>
      </c>
      <c r="K2255">
        <f>VLOOKUP($C2255,'Raw-products'!$A$2:$H$1261,MATCH(K$1,'Raw-products'!$A$1:$H$1,0))</f>
        <v>100</v>
      </c>
      <c r="L2255">
        <f>VLOOKUP($C2255,'Raw-products'!$A$2:$H$1261,MATCH(L$1,'Raw-products'!$A$1:$H$1,0))</f>
        <v>65</v>
      </c>
      <c r="M2255" s="5">
        <f t="shared" si="70"/>
        <v>6500</v>
      </c>
      <c r="N2255" cm="1">
        <f t="array" ref="N2255:Q2255">_xlfn.XLOOKUP($B2255,'Raw -orders'!$A:$A,'Raw -orders'!$B:$E)</f>
        <v>490</v>
      </c>
      <c r="O2255">
        <v>52472</v>
      </c>
      <c r="P2255" s="1">
        <v>44259</v>
      </c>
      <c r="Q2255" s="1">
        <v>44267</v>
      </c>
      <c r="R2255" t="str" cm="1">
        <f t="array" ref="R2255:Y2255">_xlfn.XLOOKUP($N2255,'Raw - customers'!$A:$A,'Raw - customers'!$B:$I)</f>
        <v>Bank Sargeaunt</v>
      </c>
      <c r="S2255" t="str">
        <v>Male</v>
      </c>
      <c r="T2255">
        <v>57</v>
      </c>
      <c r="U2255" t="str">
        <v>74 King SummitSuite 021</v>
      </c>
      <c r="V2255">
        <v>7633</v>
      </c>
      <c r="W2255" t="str">
        <v>Mollyland</v>
      </c>
      <c r="X2255" t="str">
        <v>New South Wales</v>
      </c>
      <c r="Y2255" t="str">
        <v>Australia</v>
      </c>
      <c r="Z2255">
        <v>3</v>
      </c>
      <c r="AA2255" s="3" t="str">
        <f t="shared" si="71"/>
        <v>0 to 10</v>
      </c>
      <c r="AP2255" s="6">
        <v>490</v>
      </c>
      <c r="AQ2255" s="6" t="s">
        <v>1362</v>
      </c>
    </row>
    <row r="2256" spans="1:43" x14ac:dyDescent="0.25">
      <c r="A2256">
        <v>2254</v>
      </c>
      <c r="B2256">
        <v>458</v>
      </c>
      <c r="C2256">
        <v>927</v>
      </c>
      <c r="D2256">
        <v>96</v>
      </c>
      <c r="E2256">
        <v>3</v>
      </c>
      <c r="F2256">
        <v>288</v>
      </c>
      <c r="G2256" t="str">
        <f>VLOOKUP($C2256,'Raw-products'!$A$2:$H$1261,MATCH(G$1,'Raw-products'!$A$1:$H$1,0))</f>
        <v>Trousers</v>
      </c>
      <c r="H2256" t="str">
        <f>VLOOKUP($C2256,'Raw-products'!$A$2:$H$1261,MATCH(H$1,'Raw-products'!$A$1:$H$1,0))</f>
        <v>Drawstring</v>
      </c>
      <c r="I2256" t="str">
        <f>VLOOKUP($C2256,'Raw-products'!$A$2:$H$1261,MATCH(I$1,'Raw-products'!$A$1:$H$1,0))</f>
        <v>M</v>
      </c>
      <c r="J2256" t="str">
        <f>VLOOKUP($C2256,'Raw-products'!$A$2:$H$1261,MATCH(J$1,'Raw-products'!$A$1:$H$1,0))</f>
        <v>green</v>
      </c>
      <c r="K2256">
        <f>VLOOKUP($C2256,'Raw-products'!$A$2:$H$1261,MATCH(K$1,'Raw-products'!$A$1:$H$1,0))</f>
        <v>104</v>
      </c>
      <c r="L2256">
        <f>VLOOKUP($C2256,'Raw-products'!$A$2:$H$1261,MATCH(L$1,'Raw-products'!$A$1:$H$1,0))</f>
        <v>52</v>
      </c>
      <c r="M2256" s="5">
        <f t="shared" si="70"/>
        <v>5408</v>
      </c>
      <c r="N2256" cm="1">
        <f t="array" ref="N2256:Q2256">_xlfn.XLOOKUP($B2256,'Raw -orders'!$A:$A,'Raw -orders'!$B:$E)</f>
        <v>757</v>
      </c>
      <c r="O2256">
        <v>13142</v>
      </c>
      <c r="P2256" s="1">
        <v>44490</v>
      </c>
      <c r="Q2256" s="1">
        <v>44510</v>
      </c>
      <c r="R2256" t="str" cm="1">
        <f t="array" ref="R2256:Y2256">_xlfn.XLOOKUP($N2256,'Raw - customers'!$A:$A,'Raw - customers'!$B:$I)</f>
        <v>Taffy Quimby</v>
      </c>
      <c r="S2256" t="str">
        <v>Non-binary</v>
      </c>
      <c r="T2256">
        <v>31</v>
      </c>
      <c r="U2256" t="str">
        <v>1033 Botsford Estate DrSuite 236</v>
      </c>
      <c r="V2256">
        <v>4773</v>
      </c>
      <c r="W2256" t="str">
        <v>East Xavier</v>
      </c>
      <c r="X2256" t="str">
        <v>New South Wales</v>
      </c>
      <c r="Y2256" t="str">
        <v>Australia</v>
      </c>
      <c r="Z2256">
        <v>10</v>
      </c>
      <c r="AA2256" s="3" t="str">
        <f t="shared" si="71"/>
        <v>10 to 20</v>
      </c>
      <c r="AP2256" s="6">
        <v>757</v>
      </c>
      <c r="AQ2256" s="6" t="s">
        <v>1362</v>
      </c>
    </row>
    <row r="2257" spans="1:43" x14ac:dyDescent="0.25">
      <c r="A2257">
        <v>2255</v>
      </c>
      <c r="B2257">
        <v>458</v>
      </c>
      <c r="C2257">
        <v>119</v>
      </c>
      <c r="D2257">
        <v>92</v>
      </c>
      <c r="E2257">
        <v>3</v>
      </c>
      <c r="F2257">
        <v>276</v>
      </c>
      <c r="G2257" t="str">
        <f>VLOOKUP($C2257,'Raw-products'!$A$2:$H$1261,MATCH(G$1,'Raw-products'!$A$1:$H$1,0))</f>
        <v>Shirt</v>
      </c>
      <c r="H2257" t="str">
        <f>VLOOKUP($C2257,'Raw-products'!$A$2:$H$1261,MATCH(H$1,'Raw-products'!$A$1:$H$1,0))</f>
        <v>Denim</v>
      </c>
      <c r="I2257" t="str">
        <f>VLOOKUP($C2257,'Raw-products'!$A$2:$H$1261,MATCH(I$1,'Raw-products'!$A$1:$H$1,0))</f>
        <v>XL</v>
      </c>
      <c r="J2257" t="str">
        <f>VLOOKUP($C2257,'Raw-products'!$A$2:$H$1261,MATCH(J$1,'Raw-products'!$A$1:$H$1,0))</f>
        <v>yellow</v>
      </c>
      <c r="K2257">
        <f>VLOOKUP($C2257,'Raw-products'!$A$2:$H$1261,MATCH(K$1,'Raw-products'!$A$1:$H$1,0))</f>
        <v>115</v>
      </c>
      <c r="L2257">
        <f>VLOOKUP($C2257,'Raw-products'!$A$2:$H$1261,MATCH(L$1,'Raw-products'!$A$1:$H$1,0))</f>
        <v>74</v>
      </c>
      <c r="M2257" s="5">
        <f t="shared" si="70"/>
        <v>8510</v>
      </c>
      <c r="N2257" cm="1">
        <f t="array" ref="N2257:Q2257">_xlfn.XLOOKUP($B2257,'Raw -orders'!$A:$A,'Raw -orders'!$B:$E)</f>
        <v>757</v>
      </c>
      <c r="O2257">
        <v>13142</v>
      </c>
      <c r="P2257" s="1">
        <v>44490</v>
      </c>
      <c r="Q2257" s="1">
        <v>44510</v>
      </c>
      <c r="R2257" t="str" cm="1">
        <f t="array" ref="R2257:Y2257">_xlfn.XLOOKUP($N2257,'Raw - customers'!$A:$A,'Raw - customers'!$B:$I)</f>
        <v>Taffy Quimby</v>
      </c>
      <c r="S2257" t="str">
        <v>Non-binary</v>
      </c>
      <c r="T2257">
        <v>31</v>
      </c>
      <c r="U2257" t="str">
        <v>1033 Botsford Estate DrSuite 236</v>
      </c>
      <c r="V2257">
        <v>4773</v>
      </c>
      <c r="W2257" t="str">
        <v>East Xavier</v>
      </c>
      <c r="X2257" t="str">
        <v>New South Wales</v>
      </c>
      <c r="Y2257" t="str">
        <v>Australia</v>
      </c>
      <c r="Z2257">
        <v>10</v>
      </c>
      <c r="AA2257" s="3" t="str">
        <f t="shared" si="71"/>
        <v>10 to 20</v>
      </c>
      <c r="AP2257" s="6">
        <v>757</v>
      </c>
      <c r="AQ2257" s="6" t="s">
        <v>1362</v>
      </c>
    </row>
    <row r="2258" spans="1:43" x14ac:dyDescent="0.25">
      <c r="A2258">
        <v>2256</v>
      </c>
      <c r="B2258">
        <v>458</v>
      </c>
      <c r="C2258">
        <v>459</v>
      </c>
      <c r="D2258">
        <v>118</v>
      </c>
      <c r="E2258">
        <v>3</v>
      </c>
      <c r="F2258">
        <v>354</v>
      </c>
      <c r="G2258" t="str">
        <f>VLOOKUP($C2258,'Raw-products'!$A$2:$H$1261,MATCH(G$1,'Raw-products'!$A$1:$H$1,0))</f>
        <v>Jacket</v>
      </c>
      <c r="H2258" t="str">
        <f>VLOOKUP($C2258,'Raw-products'!$A$2:$H$1261,MATCH(H$1,'Raw-products'!$A$1:$H$1,0))</f>
        <v>Puffer</v>
      </c>
      <c r="I2258" t="str">
        <f>VLOOKUP($C2258,'Raw-products'!$A$2:$H$1261,MATCH(I$1,'Raw-products'!$A$1:$H$1,0))</f>
        <v>XL</v>
      </c>
      <c r="J2258" t="str">
        <f>VLOOKUP($C2258,'Raw-products'!$A$2:$H$1261,MATCH(J$1,'Raw-products'!$A$1:$H$1,0))</f>
        <v>red</v>
      </c>
      <c r="K2258">
        <f>VLOOKUP($C2258,'Raw-products'!$A$2:$H$1261,MATCH(K$1,'Raw-products'!$A$1:$H$1,0))</f>
        <v>110</v>
      </c>
      <c r="L2258">
        <f>VLOOKUP($C2258,'Raw-products'!$A$2:$H$1261,MATCH(L$1,'Raw-products'!$A$1:$H$1,0))</f>
        <v>41</v>
      </c>
      <c r="M2258" s="5">
        <f t="shared" si="70"/>
        <v>4510</v>
      </c>
      <c r="N2258" cm="1">
        <f t="array" ref="N2258:Q2258">_xlfn.XLOOKUP($B2258,'Raw -orders'!$A:$A,'Raw -orders'!$B:$E)</f>
        <v>757</v>
      </c>
      <c r="O2258">
        <v>13142</v>
      </c>
      <c r="P2258" s="1">
        <v>44490</v>
      </c>
      <c r="Q2258" s="1">
        <v>44510</v>
      </c>
      <c r="R2258" t="str" cm="1">
        <f t="array" ref="R2258:Y2258">_xlfn.XLOOKUP($N2258,'Raw - customers'!$A:$A,'Raw - customers'!$B:$I)</f>
        <v>Taffy Quimby</v>
      </c>
      <c r="S2258" t="str">
        <v>Non-binary</v>
      </c>
      <c r="T2258">
        <v>31</v>
      </c>
      <c r="U2258" t="str">
        <v>1033 Botsford Estate DrSuite 236</v>
      </c>
      <c r="V2258">
        <v>4773</v>
      </c>
      <c r="W2258" t="str">
        <v>East Xavier</v>
      </c>
      <c r="X2258" t="str">
        <v>New South Wales</v>
      </c>
      <c r="Y2258" t="str">
        <v>Australia</v>
      </c>
      <c r="Z2258">
        <v>10</v>
      </c>
      <c r="AA2258" s="3" t="str">
        <f t="shared" si="71"/>
        <v>10 to 20</v>
      </c>
      <c r="AP2258" s="6">
        <v>757</v>
      </c>
      <c r="AQ2258" s="6" t="s">
        <v>1362</v>
      </c>
    </row>
    <row r="2259" spans="1:43" x14ac:dyDescent="0.25">
      <c r="A2259">
        <v>2257</v>
      </c>
      <c r="B2259">
        <v>458</v>
      </c>
      <c r="C2259">
        <v>369</v>
      </c>
      <c r="D2259">
        <v>94</v>
      </c>
      <c r="E2259">
        <v>2</v>
      </c>
      <c r="F2259">
        <v>188</v>
      </c>
      <c r="G2259" t="str">
        <f>VLOOKUP($C2259,'Raw-products'!$A$2:$H$1261,MATCH(G$1,'Raw-products'!$A$1:$H$1,0))</f>
        <v>Shirt</v>
      </c>
      <c r="H2259" t="str">
        <f>VLOOKUP($C2259,'Raw-products'!$A$2:$H$1261,MATCH(H$1,'Raw-products'!$A$1:$H$1,0))</f>
        <v>Henley</v>
      </c>
      <c r="I2259" t="str">
        <f>VLOOKUP($C2259,'Raw-products'!$A$2:$H$1261,MATCH(I$1,'Raw-products'!$A$1:$H$1,0))</f>
        <v>XL</v>
      </c>
      <c r="J2259" t="str">
        <f>VLOOKUP($C2259,'Raw-products'!$A$2:$H$1261,MATCH(J$1,'Raw-products'!$A$1:$H$1,0))</f>
        <v>green</v>
      </c>
      <c r="K2259">
        <f>VLOOKUP($C2259,'Raw-products'!$A$2:$H$1261,MATCH(K$1,'Raw-products'!$A$1:$H$1,0))</f>
        <v>92</v>
      </c>
      <c r="L2259">
        <f>VLOOKUP($C2259,'Raw-products'!$A$2:$H$1261,MATCH(L$1,'Raw-products'!$A$1:$H$1,0))</f>
        <v>64</v>
      </c>
      <c r="M2259" s="5">
        <f t="shared" si="70"/>
        <v>5888</v>
      </c>
      <c r="N2259" cm="1">
        <f t="array" ref="N2259:Q2259">_xlfn.XLOOKUP($B2259,'Raw -orders'!$A:$A,'Raw -orders'!$B:$E)</f>
        <v>757</v>
      </c>
      <c r="O2259">
        <v>13142</v>
      </c>
      <c r="P2259" s="1">
        <v>44490</v>
      </c>
      <c r="Q2259" s="1">
        <v>44510</v>
      </c>
      <c r="R2259" t="str" cm="1">
        <f t="array" ref="R2259:Y2259">_xlfn.XLOOKUP($N2259,'Raw - customers'!$A:$A,'Raw - customers'!$B:$I)</f>
        <v>Taffy Quimby</v>
      </c>
      <c r="S2259" t="str">
        <v>Non-binary</v>
      </c>
      <c r="T2259">
        <v>31</v>
      </c>
      <c r="U2259" t="str">
        <v>1033 Botsford Estate DrSuite 236</v>
      </c>
      <c r="V2259">
        <v>4773</v>
      </c>
      <c r="W2259" t="str">
        <v>East Xavier</v>
      </c>
      <c r="X2259" t="str">
        <v>New South Wales</v>
      </c>
      <c r="Y2259" t="str">
        <v>Australia</v>
      </c>
      <c r="Z2259">
        <v>10</v>
      </c>
      <c r="AA2259" s="3" t="str">
        <f t="shared" si="71"/>
        <v>10 to 20</v>
      </c>
      <c r="AP2259" s="6">
        <v>757</v>
      </c>
      <c r="AQ2259" s="6" t="s">
        <v>1362</v>
      </c>
    </row>
    <row r="2260" spans="1:43" x14ac:dyDescent="0.25">
      <c r="A2260">
        <v>2258</v>
      </c>
      <c r="B2260">
        <v>458</v>
      </c>
      <c r="C2260">
        <v>901</v>
      </c>
      <c r="D2260">
        <v>94</v>
      </c>
      <c r="E2260">
        <v>1</v>
      </c>
      <c r="F2260">
        <v>94</v>
      </c>
      <c r="G2260" t="str">
        <f>VLOOKUP($C2260,'Raw-products'!$A$2:$H$1261,MATCH(G$1,'Raw-products'!$A$1:$H$1,0))</f>
        <v>Trousers</v>
      </c>
      <c r="H2260" t="str">
        <f>VLOOKUP($C2260,'Raw-products'!$A$2:$H$1261,MATCH(H$1,'Raw-products'!$A$1:$H$1,0))</f>
        <v>Cords</v>
      </c>
      <c r="I2260" t="str">
        <f>VLOOKUP($C2260,'Raw-products'!$A$2:$H$1261,MATCH(I$1,'Raw-products'!$A$1:$H$1,0))</f>
        <v>S</v>
      </c>
      <c r="J2260" t="str">
        <f>VLOOKUP($C2260,'Raw-products'!$A$2:$H$1261,MATCH(J$1,'Raw-products'!$A$1:$H$1,0))</f>
        <v>indigo</v>
      </c>
      <c r="K2260">
        <f>VLOOKUP($C2260,'Raw-products'!$A$2:$H$1261,MATCH(K$1,'Raw-products'!$A$1:$H$1,0))</f>
        <v>113</v>
      </c>
      <c r="L2260">
        <f>VLOOKUP($C2260,'Raw-products'!$A$2:$H$1261,MATCH(L$1,'Raw-products'!$A$1:$H$1,0))</f>
        <v>60</v>
      </c>
      <c r="M2260" s="5">
        <f t="shared" si="70"/>
        <v>6780</v>
      </c>
      <c r="N2260" cm="1">
        <f t="array" ref="N2260:Q2260">_xlfn.XLOOKUP($B2260,'Raw -orders'!$A:$A,'Raw -orders'!$B:$E)</f>
        <v>757</v>
      </c>
      <c r="O2260">
        <v>13142</v>
      </c>
      <c r="P2260" s="1">
        <v>44490</v>
      </c>
      <c r="Q2260" s="1">
        <v>44510</v>
      </c>
      <c r="R2260" t="str" cm="1">
        <f t="array" ref="R2260:Y2260">_xlfn.XLOOKUP($N2260,'Raw - customers'!$A:$A,'Raw - customers'!$B:$I)</f>
        <v>Taffy Quimby</v>
      </c>
      <c r="S2260" t="str">
        <v>Non-binary</v>
      </c>
      <c r="T2260">
        <v>31</v>
      </c>
      <c r="U2260" t="str">
        <v>1033 Botsford Estate DrSuite 236</v>
      </c>
      <c r="V2260">
        <v>4773</v>
      </c>
      <c r="W2260" t="str">
        <v>East Xavier</v>
      </c>
      <c r="X2260" t="str">
        <v>New South Wales</v>
      </c>
      <c r="Y2260" t="str">
        <v>Australia</v>
      </c>
      <c r="Z2260">
        <v>10</v>
      </c>
      <c r="AA2260" s="3" t="str">
        <f t="shared" si="71"/>
        <v>10 to 20</v>
      </c>
      <c r="AP2260" s="6">
        <v>757</v>
      </c>
      <c r="AQ2260" s="6" t="s">
        <v>1362</v>
      </c>
    </row>
    <row r="2261" spans="1:43" x14ac:dyDescent="0.25">
      <c r="A2261">
        <v>2259</v>
      </c>
      <c r="B2261">
        <v>458</v>
      </c>
      <c r="C2261">
        <v>319</v>
      </c>
      <c r="D2261">
        <v>109</v>
      </c>
      <c r="E2261">
        <v>3</v>
      </c>
      <c r="F2261">
        <v>327</v>
      </c>
      <c r="G2261" t="str">
        <f>VLOOKUP($C2261,'Raw-products'!$A$2:$H$1261,MATCH(G$1,'Raw-products'!$A$1:$H$1,0))</f>
        <v>Shirt</v>
      </c>
      <c r="H2261" t="str">
        <f>VLOOKUP($C2261,'Raw-products'!$A$2:$H$1261,MATCH(H$1,'Raw-products'!$A$1:$H$1,0))</f>
        <v>Mandarin Collar</v>
      </c>
      <c r="I2261" t="str">
        <f>VLOOKUP($C2261,'Raw-products'!$A$2:$H$1261,MATCH(I$1,'Raw-products'!$A$1:$H$1,0))</f>
        <v>XL</v>
      </c>
      <c r="J2261" t="str">
        <f>VLOOKUP($C2261,'Raw-products'!$A$2:$H$1261,MATCH(J$1,'Raw-products'!$A$1:$H$1,0))</f>
        <v>red</v>
      </c>
      <c r="K2261">
        <f>VLOOKUP($C2261,'Raw-products'!$A$2:$H$1261,MATCH(K$1,'Raw-products'!$A$1:$H$1,0))</f>
        <v>108</v>
      </c>
      <c r="L2261">
        <f>VLOOKUP($C2261,'Raw-products'!$A$2:$H$1261,MATCH(L$1,'Raw-products'!$A$1:$H$1,0))</f>
        <v>64</v>
      </c>
      <c r="M2261" s="5">
        <f t="shared" si="70"/>
        <v>6912</v>
      </c>
      <c r="N2261" cm="1">
        <f t="array" ref="N2261:Q2261">_xlfn.XLOOKUP($B2261,'Raw -orders'!$A:$A,'Raw -orders'!$B:$E)</f>
        <v>757</v>
      </c>
      <c r="O2261">
        <v>13142</v>
      </c>
      <c r="P2261" s="1">
        <v>44490</v>
      </c>
      <c r="Q2261" s="1">
        <v>44510</v>
      </c>
      <c r="R2261" t="str" cm="1">
        <f t="array" ref="R2261:Y2261">_xlfn.XLOOKUP($N2261,'Raw - customers'!$A:$A,'Raw - customers'!$B:$I)</f>
        <v>Taffy Quimby</v>
      </c>
      <c r="S2261" t="str">
        <v>Non-binary</v>
      </c>
      <c r="T2261">
        <v>31</v>
      </c>
      <c r="U2261" t="str">
        <v>1033 Botsford Estate DrSuite 236</v>
      </c>
      <c r="V2261">
        <v>4773</v>
      </c>
      <c r="W2261" t="str">
        <v>East Xavier</v>
      </c>
      <c r="X2261" t="str">
        <v>New South Wales</v>
      </c>
      <c r="Y2261" t="str">
        <v>Australia</v>
      </c>
      <c r="Z2261">
        <v>10</v>
      </c>
      <c r="AA2261" s="3" t="str">
        <f t="shared" si="71"/>
        <v>10 to 20</v>
      </c>
      <c r="AP2261" s="6">
        <v>757</v>
      </c>
      <c r="AQ2261" s="6" t="s">
        <v>1362</v>
      </c>
    </row>
    <row r="2262" spans="1:43" x14ac:dyDescent="0.25">
      <c r="A2262">
        <v>2260</v>
      </c>
      <c r="B2262">
        <v>459</v>
      </c>
      <c r="C2262">
        <v>595</v>
      </c>
      <c r="D2262">
        <v>112</v>
      </c>
      <c r="E2262">
        <v>2</v>
      </c>
      <c r="F2262">
        <v>224</v>
      </c>
      <c r="G2262" t="str">
        <f>VLOOKUP($C2262,'Raw-products'!$A$2:$H$1261,MATCH(G$1,'Raw-products'!$A$1:$H$1,0))</f>
        <v>Jacket</v>
      </c>
      <c r="H2262" t="str">
        <f>VLOOKUP($C2262,'Raw-products'!$A$2:$H$1261,MATCH(H$1,'Raw-products'!$A$1:$H$1,0))</f>
        <v>Cardigan</v>
      </c>
      <c r="I2262" t="str">
        <f>VLOOKUP($C2262,'Raw-products'!$A$2:$H$1261,MATCH(I$1,'Raw-products'!$A$1:$H$1,0))</f>
        <v>XS</v>
      </c>
      <c r="J2262" t="str">
        <f>VLOOKUP($C2262,'Raw-products'!$A$2:$H$1261,MATCH(J$1,'Raw-products'!$A$1:$H$1,0))</f>
        <v>red</v>
      </c>
      <c r="K2262">
        <f>VLOOKUP($C2262,'Raw-products'!$A$2:$H$1261,MATCH(K$1,'Raw-products'!$A$1:$H$1,0))</f>
        <v>118</v>
      </c>
      <c r="L2262">
        <f>VLOOKUP($C2262,'Raw-products'!$A$2:$H$1261,MATCH(L$1,'Raw-products'!$A$1:$H$1,0))</f>
        <v>51</v>
      </c>
      <c r="M2262" s="5">
        <f t="shared" si="70"/>
        <v>6018</v>
      </c>
      <c r="N2262" cm="1">
        <f t="array" ref="N2262:Q2262">_xlfn.XLOOKUP($B2262,'Raw -orders'!$A:$A,'Raw -orders'!$B:$E)</f>
        <v>853</v>
      </c>
      <c r="O2262">
        <v>24079</v>
      </c>
      <c r="P2262" s="1">
        <v>44365</v>
      </c>
      <c r="Q2262" s="1">
        <v>44383</v>
      </c>
      <c r="R2262" t="str" cm="1">
        <f t="array" ref="R2262:Y2262">_xlfn.XLOOKUP($N2262,'Raw - customers'!$A:$A,'Raw - customers'!$B:$I)</f>
        <v>Brenden Roast</v>
      </c>
      <c r="S2262" t="str">
        <v>Genderfluid</v>
      </c>
      <c r="T2262">
        <v>54</v>
      </c>
      <c r="U2262" t="str">
        <v>614 Cooper RunSuite 917</v>
      </c>
      <c r="V2262">
        <v>8343</v>
      </c>
      <c r="W2262" t="str">
        <v>Siennabury</v>
      </c>
      <c r="X2262" t="str">
        <v>New South Wales</v>
      </c>
      <c r="Y2262" t="str">
        <v>Australia</v>
      </c>
      <c r="Z2262">
        <v>6</v>
      </c>
      <c r="AA2262" s="3" t="str">
        <f t="shared" si="71"/>
        <v>10 to 20</v>
      </c>
      <c r="AP2262" s="6">
        <v>853</v>
      </c>
      <c r="AQ2262" s="6" t="s">
        <v>1362</v>
      </c>
    </row>
    <row r="2263" spans="1:43" x14ac:dyDescent="0.25">
      <c r="A2263">
        <v>2261</v>
      </c>
      <c r="B2263">
        <v>459</v>
      </c>
      <c r="C2263">
        <v>752</v>
      </c>
      <c r="D2263">
        <v>109</v>
      </c>
      <c r="E2263">
        <v>2</v>
      </c>
      <c r="F2263">
        <v>218</v>
      </c>
      <c r="G2263" t="str">
        <f>VLOOKUP($C2263,'Raw-products'!$A$2:$H$1261,MATCH(G$1,'Raw-products'!$A$1:$H$1,0))</f>
        <v>Jacket</v>
      </c>
      <c r="H2263" t="str">
        <f>VLOOKUP($C2263,'Raw-products'!$A$2:$H$1261,MATCH(H$1,'Raw-products'!$A$1:$H$1,0))</f>
        <v>Peacoat</v>
      </c>
      <c r="I2263" t="str">
        <f>VLOOKUP($C2263,'Raw-products'!$A$2:$H$1261,MATCH(I$1,'Raw-products'!$A$1:$H$1,0))</f>
        <v>M</v>
      </c>
      <c r="J2263" t="str">
        <f>VLOOKUP($C2263,'Raw-products'!$A$2:$H$1261,MATCH(J$1,'Raw-products'!$A$1:$H$1,0))</f>
        <v>green</v>
      </c>
      <c r="K2263">
        <f>VLOOKUP($C2263,'Raw-products'!$A$2:$H$1261,MATCH(K$1,'Raw-products'!$A$1:$H$1,0))</f>
        <v>102</v>
      </c>
      <c r="L2263">
        <f>VLOOKUP($C2263,'Raw-products'!$A$2:$H$1261,MATCH(L$1,'Raw-products'!$A$1:$H$1,0))</f>
        <v>49</v>
      </c>
      <c r="M2263" s="5">
        <f t="shared" si="70"/>
        <v>4998</v>
      </c>
      <c r="N2263" cm="1">
        <f t="array" ref="N2263:Q2263">_xlfn.XLOOKUP($B2263,'Raw -orders'!$A:$A,'Raw -orders'!$B:$E)</f>
        <v>853</v>
      </c>
      <c r="O2263">
        <v>24079</v>
      </c>
      <c r="P2263" s="1">
        <v>44365</v>
      </c>
      <c r="Q2263" s="1">
        <v>44383</v>
      </c>
      <c r="R2263" t="str" cm="1">
        <f t="array" ref="R2263:Y2263">_xlfn.XLOOKUP($N2263,'Raw - customers'!$A:$A,'Raw - customers'!$B:$I)</f>
        <v>Brenden Roast</v>
      </c>
      <c r="S2263" t="str">
        <v>Genderfluid</v>
      </c>
      <c r="T2263">
        <v>54</v>
      </c>
      <c r="U2263" t="str">
        <v>614 Cooper RunSuite 917</v>
      </c>
      <c r="V2263">
        <v>8343</v>
      </c>
      <c r="W2263" t="str">
        <v>Siennabury</v>
      </c>
      <c r="X2263" t="str">
        <v>New South Wales</v>
      </c>
      <c r="Y2263" t="str">
        <v>Australia</v>
      </c>
      <c r="Z2263">
        <v>6</v>
      </c>
      <c r="AA2263" s="3" t="str">
        <f t="shared" si="71"/>
        <v>10 to 20</v>
      </c>
      <c r="AP2263" s="6">
        <v>853</v>
      </c>
      <c r="AQ2263" s="6" t="s">
        <v>1362</v>
      </c>
    </row>
    <row r="2264" spans="1:43" x14ac:dyDescent="0.25">
      <c r="A2264">
        <v>2262</v>
      </c>
      <c r="B2264">
        <v>459</v>
      </c>
      <c r="C2264">
        <v>35</v>
      </c>
      <c r="D2264">
        <v>104</v>
      </c>
      <c r="E2264">
        <v>1</v>
      </c>
      <c r="F2264">
        <v>104</v>
      </c>
      <c r="G2264" t="str">
        <f>VLOOKUP($C2264,'Raw-products'!$A$2:$H$1261,MATCH(G$1,'Raw-products'!$A$1:$H$1,0))</f>
        <v>Shirt</v>
      </c>
      <c r="H2264" t="str">
        <f>VLOOKUP($C2264,'Raw-products'!$A$2:$H$1261,MATCH(H$1,'Raw-products'!$A$1:$H$1,0))</f>
        <v>Dress</v>
      </c>
      <c r="I2264" t="str">
        <f>VLOOKUP($C2264,'Raw-products'!$A$2:$H$1261,MATCH(I$1,'Raw-products'!$A$1:$H$1,0))</f>
        <v>XS</v>
      </c>
      <c r="J2264" t="str">
        <f>VLOOKUP($C2264,'Raw-products'!$A$2:$H$1261,MATCH(J$1,'Raw-products'!$A$1:$H$1,0))</f>
        <v>red</v>
      </c>
      <c r="K2264">
        <f>VLOOKUP($C2264,'Raw-products'!$A$2:$H$1261,MATCH(K$1,'Raw-products'!$A$1:$H$1,0))</f>
        <v>119</v>
      </c>
      <c r="L2264">
        <f>VLOOKUP($C2264,'Raw-products'!$A$2:$H$1261,MATCH(L$1,'Raw-products'!$A$1:$H$1,0))</f>
        <v>63</v>
      </c>
      <c r="M2264" s="5">
        <f t="shared" si="70"/>
        <v>7497</v>
      </c>
      <c r="N2264" cm="1">
        <f t="array" ref="N2264:Q2264">_xlfn.XLOOKUP($B2264,'Raw -orders'!$A:$A,'Raw -orders'!$B:$E)</f>
        <v>853</v>
      </c>
      <c r="O2264">
        <v>24079</v>
      </c>
      <c r="P2264" s="1">
        <v>44365</v>
      </c>
      <c r="Q2264" s="1">
        <v>44383</v>
      </c>
      <c r="R2264" t="str" cm="1">
        <f t="array" ref="R2264:Y2264">_xlfn.XLOOKUP($N2264,'Raw - customers'!$A:$A,'Raw - customers'!$B:$I)</f>
        <v>Brenden Roast</v>
      </c>
      <c r="S2264" t="str">
        <v>Genderfluid</v>
      </c>
      <c r="T2264">
        <v>54</v>
      </c>
      <c r="U2264" t="str">
        <v>614 Cooper RunSuite 917</v>
      </c>
      <c r="V2264">
        <v>8343</v>
      </c>
      <c r="W2264" t="str">
        <v>Siennabury</v>
      </c>
      <c r="X2264" t="str">
        <v>New South Wales</v>
      </c>
      <c r="Y2264" t="str">
        <v>Australia</v>
      </c>
      <c r="Z2264">
        <v>6</v>
      </c>
      <c r="AA2264" s="3" t="str">
        <f t="shared" si="71"/>
        <v>10 to 20</v>
      </c>
      <c r="AP2264" s="6">
        <v>853</v>
      </c>
      <c r="AQ2264" s="6" t="s">
        <v>1362</v>
      </c>
    </row>
    <row r="2265" spans="1:43" x14ac:dyDescent="0.25">
      <c r="A2265">
        <v>2263</v>
      </c>
      <c r="B2265">
        <v>459</v>
      </c>
      <c r="C2265">
        <v>613</v>
      </c>
      <c r="D2265">
        <v>112</v>
      </c>
      <c r="E2265">
        <v>2</v>
      </c>
      <c r="F2265">
        <v>224</v>
      </c>
      <c r="G2265" t="str">
        <f>VLOOKUP($C2265,'Raw-products'!$A$2:$H$1261,MATCH(G$1,'Raw-products'!$A$1:$H$1,0))</f>
        <v>Jacket</v>
      </c>
      <c r="H2265" t="str">
        <f>VLOOKUP($C2265,'Raw-products'!$A$2:$H$1261,MATCH(H$1,'Raw-products'!$A$1:$H$1,0))</f>
        <v>Cardigan</v>
      </c>
      <c r="I2265" t="str">
        <f>VLOOKUP($C2265,'Raw-products'!$A$2:$H$1261,MATCH(I$1,'Raw-products'!$A$1:$H$1,0))</f>
        <v>L</v>
      </c>
      <c r="J2265" t="str">
        <f>VLOOKUP($C2265,'Raw-products'!$A$2:$H$1261,MATCH(J$1,'Raw-products'!$A$1:$H$1,0))</f>
        <v>green</v>
      </c>
      <c r="K2265">
        <f>VLOOKUP($C2265,'Raw-products'!$A$2:$H$1261,MATCH(K$1,'Raw-products'!$A$1:$H$1,0))</f>
        <v>118</v>
      </c>
      <c r="L2265">
        <f>VLOOKUP($C2265,'Raw-products'!$A$2:$H$1261,MATCH(L$1,'Raw-products'!$A$1:$H$1,0))</f>
        <v>63</v>
      </c>
      <c r="M2265" s="5">
        <f t="shared" si="70"/>
        <v>7434</v>
      </c>
      <c r="N2265" cm="1">
        <f t="array" ref="N2265:Q2265">_xlfn.XLOOKUP($B2265,'Raw -orders'!$A:$A,'Raw -orders'!$B:$E)</f>
        <v>853</v>
      </c>
      <c r="O2265">
        <v>24079</v>
      </c>
      <c r="P2265" s="1">
        <v>44365</v>
      </c>
      <c r="Q2265" s="1">
        <v>44383</v>
      </c>
      <c r="R2265" t="str" cm="1">
        <f t="array" ref="R2265:Y2265">_xlfn.XLOOKUP($N2265,'Raw - customers'!$A:$A,'Raw - customers'!$B:$I)</f>
        <v>Brenden Roast</v>
      </c>
      <c r="S2265" t="str">
        <v>Genderfluid</v>
      </c>
      <c r="T2265">
        <v>54</v>
      </c>
      <c r="U2265" t="str">
        <v>614 Cooper RunSuite 917</v>
      </c>
      <c r="V2265">
        <v>8343</v>
      </c>
      <c r="W2265" t="str">
        <v>Siennabury</v>
      </c>
      <c r="X2265" t="str">
        <v>New South Wales</v>
      </c>
      <c r="Y2265" t="str">
        <v>Australia</v>
      </c>
      <c r="Z2265">
        <v>6</v>
      </c>
      <c r="AA2265" s="3" t="str">
        <f t="shared" si="71"/>
        <v>10 to 20</v>
      </c>
      <c r="AP2265" s="6">
        <v>853</v>
      </c>
      <c r="AQ2265" s="6" t="s">
        <v>1362</v>
      </c>
    </row>
    <row r="2266" spans="1:43" x14ac:dyDescent="0.25">
      <c r="A2266">
        <v>2264</v>
      </c>
      <c r="B2266">
        <v>459</v>
      </c>
      <c r="C2266">
        <v>535</v>
      </c>
      <c r="D2266">
        <v>98</v>
      </c>
      <c r="E2266">
        <v>1</v>
      </c>
      <c r="F2266">
        <v>98</v>
      </c>
      <c r="G2266" t="str">
        <f>VLOOKUP($C2266,'Raw-products'!$A$2:$H$1261,MATCH(G$1,'Raw-products'!$A$1:$H$1,0))</f>
        <v>Jacket</v>
      </c>
      <c r="H2266" t="str">
        <f>VLOOKUP($C2266,'Raw-products'!$A$2:$H$1261,MATCH(H$1,'Raw-products'!$A$1:$H$1,0))</f>
        <v>Leather</v>
      </c>
      <c r="I2266" t="str">
        <f>VLOOKUP($C2266,'Raw-products'!$A$2:$H$1261,MATCH(I$1,'Raw-products'!$A$1:$H$1,0))</f>
        <v>XS</v>
      </c>
      <c r="J2266" t="str">
        <f>VLOOKUP($C2266,'Raw-products'!$A$2:$H$1261,MATCH(J$1,'Raw-products'!$A$1:$H$1,0))</f>
        <v>yellow</v>
      </c>
      <c r="K2266">
        <f>VLOOKUP($C2266,'Raw-products'!$A$2:$H$1261,MATCH(K$1,'Raw-products'!$A$1:$H$1,0))</f>
        <v>113</v>
      </c>
      <c r="L2266">
        <f>VLOOKUP($C2266,'Raw-products'!$A$2:$H$1261,MATCH(L$1,'Raw-products'!$A$1:$H$1,0))</f>
        <v>73</v>
      </c>
      <c r="M2266" s="5">
        <f t="shared" si="70"/>
        <v>8249</v>
      </c>
      <c r="N2266" cm="1">
        <f t="array" ref="N2266:Q2266">_xlfn.XLOOKUP($B2266,'Raw -orders'!$A:$A,'Raw -orders'!$B:$E)</f>
        <v>853</v>
      </c>
      <c r="O2266">
        <v>24079</v>
      </c>
      <c r="P2266" s="1">
        <v>44365</v>
      </c>
      <c r="Q2266" s="1">
        <v>44383</v>
      </c>
      <c r="R2266" t="str" cm="1">
        <f t="array" ref="R2266:Y2266">_xlfn.XLOOKUP($N2266,'Raw - customers'!$A:$A,'Raw - customers'!$B:$I)</f>
        <v>Brenden Roast</v>
      </c>
      <c r="S2266" t="str">
        <v>Genderfluid</v>
      </c>
      <c r="T2266">
        <v>54</v>
      </c>
      <c r="U2266" t="str">
        <v>614 Cooper RunSuite 917</v>
      </c>
      <c r="V2266">
        <v>8343</v>
      </c>
      <c r="W2266" t="str">
        <v>Siennabury</v>
      </c>
      <c r="X2266" t="str">
        <v>New South Wales</v>
      </c>
      <c r="Y2266" t="str">
        <v>Australia</v>
      </c>
      <c r="Z2266">
        <v>6</v>
      </c>
      <c r="AA2266" s="3" t="str">
        <f t="shared" si="71"/>
        <v>10 to 20</v>
      </c>
      <c r="AP2266" s="6">
        <v>853</v>
      </c>
      <c r="AQ2266" s="6" t="s">
        <v>1362</v>
      </c>
    </row>
    <row r="2267" spans="1:43" x14ac:dyDescent="0.25">
      <c r="A2267">
        <v>2265</v>
      </c>
      <c r="B2267">
        <v>460</v>
      </c>
      <c r="C2267">
        <v>447</v>
      </c>
      <c r="D2267">
        <v>107</v>
      </c>
      <c r="E2267">
        <v>2</v>
      </c>
      <c r="F2267">
        <v>214</v>
      </c>
      <c r="G2267" t="str">
        <f>VLOOKUP($C2267,'Raw-products'!$A$2:$H$1261,MATCH(G$1,'Raw-products'!$A$1:$H$1,0))</f>
        <v>Jacket</v>
      </c>
      <c r="H2267" t="str">
        <f>VLOOKUP($C2267,'Raw-products'!$A$2:$H$1261,MATCH(H$1,'Raw-products'!$A$1:$H$1,0))</f>
        <v>Denim</v>
      </c>
      <c r="I2267" t="str">
        <f>VLOOKUP($C2267,'Raw-products'!$A$2:$H$1261,MATCH(I$1,'Raw-products'!$A$1:$H$1,0))</f>
        <v>M</v>
      </c>
      <c r="J2267" t="str">
        <f>VLOOKUP($C2267,'Raw-products'!$A$2:$H$1261,MATCH(J$1,'Raw-products'!$A$1:$H$1,0))</f>
        <v>indigo</v>
      </c>
      <c r="K2267">
        <f>VLOOKUP($C2267,'Raw-products'!$A$2:$H$1261,MATCH(K$1,'Raw-products'!$A$1:$H$1,0))</f>
        <v>92</v>
      </c>
      <c r="L2267">
        <f>VLOOKUP($C2267,'Raw-products'!$A$2:$H$1261,MATCH(L$1,'Raw-products'!$A$1:$H$1,0))</f>
        <v>52</v>
      </c>
      <c r="M2267" s="5">
        <f t="shared" si="70"/>
        <v>4784</v>
      </c>
      <c r="N2267" cm="1">
        <f t="array" ref="N2267:Q2267">_xlfn.XLOOKUP($B2267,'Raw -orders'!$A:$A,'Raw -orders'!$B:$E)</f>
        <v>250</v>
      </c>
      <c r="O2267">
        <v>29924</v>
      </c>
      <c r="P2267" s="1">
        <v>44354</v>
      </c>
      <c r="Q2267" s="1">
        <v>44364</v>
      </c>
      <c r="R2267" t="str" cm="1">
        <f t="array" ref="R2267:Y2267">_xlfn.XLOOKUP($N2267,'Raw - customers'!$A:$A,'Raw - customers'!$B:$I)</f>
        <v>Lavina Dartnell</v>
      </c>
      <c r="S2267" t="str">
        <v>Polygender</v>
      </c>
      <c r="T2267">
        <v>23</v>
      </c>
      <c r="U2267" t="str">
        <v>0380 Bartell StreetSuite 585</v>
      </c>
      <c r="V2267">
        <v>9549</v>
      </c>
      <c r="W2267" t="str">
        <v>Boyleberg</v>
      </c>
      <c r="X2267" t="str">
        <v>Queensland</v>
      </c>
      <c r="Y2267" t="str">
        <v>Australia</v>
      </c>
      <c r="Z2267">
        <v>6</v>
      </c>
      <c r="AA2267" s="3" t="str">
        <f t="shared" si="71"/>
        <v>0 to 10</v>
      </c>
      <c r="AP2267" s="6">
        <v>250</v>
      </c>
      <c r="AQ2267" s="6" t="s">
        <v>1355</v>
      </c>
    </row>
    <row r="2268" spans="1:43" x14ac:dyDescent="0.25">
      <c r="A2268">
        <v>2266</v>
      </c>
      <c r="B2268">
        <v>460</v>
      </c>
      <c r="C2268">
        <v>967</v>
      </c>
      <c r="D2268">
        <v>97</v>
      </c>
      <c r="E2268">
        <v>1</v>
      </c>
      <c r="F2268">
        <v>97</v>
      </c>
      <c r="G2268" t="str">
        <f>VLOOKUP($C2268,'Raw-products'!$A$2:$H$1261,MATCH(G$1,'Raw-products'!$A$1:$H$1,0))</f>
        <v>Trousers</v>
      </c>
      <c r="H2268" t="str">
        <f>VLOOKUP($C2268,'Raw-products'!$A$2:$H$1261,MATCH(H$1,'Raw-products'!$A$1:$H$1,0))</f>
        <v>Slim-Fit</v>
      </c>
      <c r="I2268" t="str">
        <f>VLOOKUP($C2268,'Raw-products'!$A$2:$H$1261,MATCH(I$1,'Raw-products'!$A$1:$H$1,0))</f>
        <v>M</v>
      </c>
      <c r="J2268" t="str">
        <f>VLOOKUP($C2268,'Raw-products'!$A$2:$H$1261,MATCH(J$1,'Raw-products'!$A$1:$H$1,0))</f>
        <v>blue</v>
      </c>
      <c r="K2268">
        <f>VLOOKUP($C2268,'Raw-products'!$A$2:$H$1261,MATCH(K$1,'Raw-products'!$A$1:$H$1,0))</f>
        <v>119</v>
      </c>
      <c r="L2268">
        <f>VLOOKUP($C2268,'Raw-products'!$A$2:$H$1261,MATCH(L$1,'Raw-products'!$A$1:$H$1,0))</f>
        <v>75</v>
      </c>
      <c r="M2268" s="5">
        <f t="shared" si="70"/>
        <v>8925</v>
      </c>
      <c r="N2268" cm="1">
        <f t="array" ref="N2268:Q2268">_xlfn.XLOOKUP($B2268,'Raw -orders'!$A:$A,'Raw -orders'!$B:$E)</f>
        <v>250</v>
      </c>
      <c r="O2268">
        <v>29924</v>
      </c>
      <c r="P2268" s="1">
        <v>44354</v>
      </c>
      <c r="Q2268" s="1">
        <v>44364</v>
      </c>
      <c r="R2268" t="str" cm="1">
        <f t="array" ref="R2268:Y2268">_xlfn.XLOOKUP($N2268,'Raw - customers'!$A:$A,'Raw - customers'!$B:$I)</f>
        <v>Lavina Dartnell</v>
      </c>
      <c r="S2268" t="str">
        <v>Polygender</v>
      </c>
      <c r="T2268">
        <v>23</v>
      </c>
      <c r="U2268" t="str">
        <v>0380 Bartell StreetSuite 585</v>
      </c>
      <c r="V2268">
        <v>9549</v>
      </c>
      <c r="W2268" t="str">
        <v>Boyleberg</v>
      </c>
      <c r="X2268" t="str">
        <v>Queensland</v>
      </c>
      <c r="Y2268" t="str">
        <v>Australia</v>
      </c>
      <c r="Z2268">
        <v>6</v>
      </c>
      <c r="AA2268" s="3" t="str">
        <f t="shared" si="71"/>
        <v>0 to 10</v>
      </c>
      <c r="AP2268" s="6">
        <v>250</v>
      </c>
      <c r="AQ2268" s="6" t="s">
        <v>1355</v>
      </c>
    </row>
    <row r="2269" spans="1:43" x14ac:dyDescent="0.25">
      <c r="A2269">
        <v>2267</v>
      </c>
      <c r="B2269">
        <v>460</v>
      </c>
      <c r="C2269">
        <v>422</v>
      </c>
      <c r="D2269">
        <v>107</v>
      </c>
      <c r="E2269">
        <v>2</v>
      </c>
      <c r="F2269">
        <v>214</v>
      </c>
      <c r="G2269" t="str">
        <f>VLOOKUP($C2269,'Raw-products'!$A$2:$H$1261,MATCH(G$1,'Raw-products'!$A$1:$H$1,0))</f>
        <v>Jacket</v>
      </c>
      <c r="H2269" t="str">
        <f>VLOOKUP($C2269,'Raw-products'!$A$2:$H$1261,MATCH(H$1,'Raw-products'!$A$1:$H$1,0))</f>
        <v>Denim</v>
      </c>
      <c r="I2269" t="str">
        <f>VLOOKUP($C2269,'Raw-products'!$A$2:$H$1261,MATCH(I$1,'Raw-products'!$A$1:$H$1,0))</f>
        <v>M</v>
      </c>
      <c r="J2269" t="str">
        <f>VLOOKUP($C2269,'Raw-products'!$A$2:$H$1261,MATCH(J$1,'Raw-products'!$A$1:$H$1,0))</f>
        <v>red</v>
      </c>
      <c r="K2269">
        <f>VLOOKUP($C2269,'Raw-products'!$A$2:$H$1261,MATCH(K$1,'Raw-products'!$A$1:$H$1,0))</f>
        <v>92</v>
      </c>
      <c r="L2269">
        <f>VLOOKUP($C2269,'Raw-products'!$A$2:$H$1261,MATCH(L$1,'Raw-products'!$A$1:$H$1,0))</f>
        <v>43</v>
      </c>
      <c r="M2269" s="5">
        <f t="shared" si="70"/>
        <v>3956</v>
      </c>
      <c r="N2269" cm="1">
        <f t="array" ref="N2269:Q2269">_xlfn.XLOOKUP($B2269,'Raw -orders'!$A:$A,'Raw -orders'!$B:$E)</f>
        <v>250</v>
      </c>
      <c r="O2269">
        <v>29924</v>
      </c>
      <c r="P2269" s="1">
        <v>44354</v>
      </c>
      <c r="Q2269" s="1">
        <v>44364</v>
      </c>
      <c r="R2269" t="str" cm="1">
        <f t="array" ref="R2269:Y2269">_xlfn.XLOOKUP($N2269,'Raw - customers'!$A:$A,'Raw - customers'!$B:$I)</f>
        <v>Lavina Dartnell</v>
      </c>
      <c r="S2269" t="str">
        <v>Polygender</v>
      </c>
      <c r="T2269">
        <v>23</v>
      </c>
      <c r="U2269" t="str">
        <v>0380 Bartell StreetSuite 585</v>
      </c>
      <c r="V2269">
        <v>9549</v>
      </c>
      <c r="W2269" t="str">
        <v>Boyleberg</v>
      </c>
      <c r="X2269" t="str">
        <v>Queensland</v>
      </c>
      <c r="Y2269" t="str">
        <v>Australia</v>
      </c>
      <c r="Z2269">
        <v>6</v>
      </c>
      <c r="AA2269" s="3" t="str">
        <f t="shared" si="71"/>
        <v>0 to 10</v>
      </c>
      <c r="AP2269" s="6">
        <v>250</v>
      </c>
      <c r="AQ2269" s="6" t="s">
        <v>1355</v>
      </c>
    </row>
    <row r="2270" spans="1:43" x14ac:dyDescent="0.25">
      <c r="A2270">
        <v>2268</v>
      </c>
      <c r="B2270">
        <v>461</v>
      </c>
      <c r="C2270">
        <v>13</v>
      </c>
      <c r="D2270">
        <v>96</v>
      </c>
      <c r="E2270">
        <v>1</v>
      </c>
      <c r="F2270">
        <v>96</v>
      </c>
      <c r="G2270" t="str">
        <f>VLOOKUP($C2270,'Raw-products'!$A$2:$H$1261,MATCH(G$1,'Raw-products'!$A$1:$H$1,0))</f>
        <v>Shirt</v>
      </c>
      <c r="H2270" t="str">
        <f>VLOOKUP($C2270,'Raw-products'!$A$2:$H$1261,MATCH(H$1,'Raw-products'!$A$1:$H$1,0))</f>
        <v>Oxford Cloth</v>
      </c>
      <c r="I2270" t="str">
        <f>VLOOKUP($C2270,'Raw-products'!$A$2:$H$1261,MATCH(I$1,'Raw-products'!$A$1:$H$1,0))</f>
        <v>L</v>
      </c>
      <c r="J2270" t="str">
        <f>VLOOKUP($C2270,'Raw-products'!$A$2:$H$1261,MATCH(J$1,'Raw-products'!$A$1:$H$1,0))</f>
        <v>yellow</v>
      </c>
      <c r="K2270">
        <f>VLOOKUP($C2270,'Raw-products'!$A$2:$H$1261,MATCH(K$1,'Raw-products'!$A$1:$H$1,0))</f>
        <v>114</v>
      </c>
      <c r="L2270">
        <f>VLOOKUP($C2270,'Raw-products'!$A$2:$H$1261,MATCH(L$1,'Raw-products'!$A$1:$H$1,0))</f>
        <v>75</v>
      </c>
      <c r="M2270" s="5">
        <f t="shared" si="70"/>
        <v>8550</v>
      </c>
      <c r="N2270" cm="1">
        <f t="array" ref="N2270:Q2270">_xlfn.XLOOKUP($B2270,'Raw -orders'!$A:$A,'Raw -orders'!$B:$E)</f>
        <v>244</v>
      </c>
      <c r="O2270">
        <v>53553</v>
      </c>
      <c r="P2270" s="1">
        <v>44241</v>
      </c>
      <c r="Q2270" s="1">
        <v>44246</v>
      </c>
      <c r="R2270" t="str" cm="1">
        <f t="array" ref="R2270:Y2270">_xlfn.XLOOKUP($N2270,'Raw - customers'!$A:$A,'Raw - customers'!$B:$I)</f>
        <v>Faunie Cooney</v>
      </c>
      <c r="S2270" t="str">
        <v>Male</v>
      </c>
      <c r="T2270">
        <v>38</v>
      </c>
      <c r="U2270" t="str">
        <v>36 Christian PlaceApt. 409</v>
      </c>
      <c r="V2270">
        <v>6354</v>
      </c>
      <c r="W2270" t="str">
        <v>Port Chelseaport</v>
      </c>
      <c r="X2270" t="str">
        <v>Victoria</v>
      </c>
      <c r="Y2270" t="str">
        <v>Australia</v>
      </c>
      <c r="Z2270">
        <v>2</v>
      </c>
      <c r="AA2270" s="3" t="str">
        <f t="shared" si="71"/>
        <v>0 to 10</v>
      </c>
      <c r="AP2270" s="6">
        <v>244</v>
      </c>
      <c r="AQ2270" s="6" t="s">
        <v>1396</v>
      </c>
    </row>
    <row r="2271" spans="1:43" x14ac:dyDescent="0.25">
      <c r="A2271">
        <v>2269</v>
      </c>
      <c r="B2271">
        <v>461</v>
      </c>
      <c r="C2271">
        <v>1072</v>
      </c>
      <c r="D2271">
        <v>93</v>
      </c>
      <c r="E2271">
        <v>1</v>
      </c>
      <c r="F2271">
        <v>93</v>
      </c>
      <c r="G2271" t="str">
        <f>VLOOKUP($C2271,'Raw-products'!$A$2:$H$1261,MATCH(G$1,'Raw-products'!$A$1:$H$1,0))</f>
        <v>Trousers</v>
      </c>
      <c r="H2271" t="str">
        <f>VLOOKUP($C2271,'Raw-products'!$A$2:$H$1261,MATCH(H$1,'Raw-products'!$A$1:$H$1,0))</f>
        <v>Joggers</v>
      </c>
      <c r="I2271" t="str">
        <f>VLOOKUP($C2271,'Raw-products'!$A$2:$H$1261,MATCH(I$1,'Raw-products'!$A$1:$H$1,0))</f>
        <v>M</v>
      </c>
      <c r="J2271" t="str">
        <f>VLOOKUP($C2271,'Raw-products'!$A$2:$H$1261,MATCH(J$1,'Raw-products'!$A$1:$H$1,0))</f>
        <v>blue</v>
      </c>
      <c r="K2271">
        <f>VLOOKUP($C2271,'Raw-products'!$A$2:$H$1261,MATCH(K$1,'Raw-products'!$A$1:$H$1,0))</f>
        <v>94</v>
      </c>
      <c r="L2271">
        <f>VLOOKUP($C2271,'Raw-products'!$A$2:$H$1261,MATCH(L$1,'Raw-products'!$A$1:$H$1,0))</f>
        <v>78</v>
      </c>
      <c r="M2271" s="5">
        <f t="shared" si="70"/>
        <v>7332</v>
      </c>
      <c r="N2271" cm="1">
        <f t="array" ref="N2271:Q2271">_xlfn.XLOOKUP($B2271,'Raw -orders'!$A:$A,'Raw -orders'!$B:$E)</f>
        <v>244</v>
      </c>
      <c r="O2271">
        <v>53553</v>
      </c>
      <c r="P2271" s="1">
        <v>44241</v>
      </c>
      <c r="Q2271" s="1">
        <v>44246</v>
      </c>
      <c r="R2271" t="str" cm="1">
        <f t="array" ref="R2271:Y2271">_xlfn.XLOOKUP($N2271,'Raw - customers'!$A:$A,'Raw - customers'!$B:$I)</f>
        <v>Faunie Cooney</v>
      </c>
      <c r="S2271" t="str">
        <v>Male</v>
      </c>
      <c r="T2271">
        <v>38</v>
      </c>
      <c r="U2271" t="str">
        <v>36 Christian PlaceApt. 409</v>
      </c>
      <c r="V2271">
        <v>6354</v>
      </c>
      <c r="W2271" t="str">
        <v>Port Chelseaport</v>
      </c>
      <c r="X2271" t="str">
        <v>Victoria</v>
      </c>
      <c r="Y2271" t="str">
        <v>Australia</v>
      </c>
      <c r="Z2271">
        <v>2</v>
      </c>
      <c r="AA2271" s="3" t="str">
        <f t="shared" si="71"/>
        <v>0 to 10</v>
      </c>
      <c r="AP2271" s="6">
        <v>244</v>
      </c>
      <c r="AQ2271" s="6" t="s">
        <v>1396</v>
      </c>
    </row>
    <row r="2272" spans="1:43" x14ac:dyDescent="0.25">
      <c r="A2272">
        <v>2270</v>
      </c>
      <c r="B2272">
        <v>461</v>
      </c>
      <c r="C2272">
        <v>835</v>
      </c>
      <c r="D2272">
        <v>117</v>
      </c>
      <c r="E2272">
        <v>3</v>
      </c>
      <c r="F2272">
        <v>351</v>
      </c>
      <c r="G2272" t="str">
        <f>VLOOKUP($C2272,'Raw-products'!$A$2:$H$1261,MATCH(G$1,'Raw-products'!$A$1:$H$1,0))</f>
        <v>Jacket</v>
      </c>
      <c r="H2272" t="str">
        <f>VLOOKUP($C2272,'Raw-products'!$A$2:$H$1261,MATCH(H$1,'Raw-products'!$A$1:$H$1,0))</f>
        <v>Shearling</v>
      </c>
      <c r="I2272" t="str">
        <f>VLOOKUP($C2272,'Raw-products'!$A$2:$H$1261,MATCH(I$1,'Raw-products'!$A$1:$H$1,0))</f>
        <v>XS</v>
      </c>
      <c r="J2272" t="str">
        <f>VLOOKUP($C2272,'Raw-products'!$A$2:$H$1261,MATCH(J$1,'Raw-products'!$A$1:$H$1,0))</f>
        <v>violet</v>
      </c>
      <c r="K2272">
        <f>VLOOKUP($C2272,'Raw-products'!$A$2:$H$1261,MATCH(K$1,'Raw-products'!$A$1:$H$1,0))</f>
        <v>95</v>
      </c>
      <c r="L2272">
        <f>VLOOKUP($C2272,'Raw-products'!$A$2:$H$1261,MATCH(L$1,'Raw-products'!$A$1:$H$1,0))</f>
        <v>75</v>
      </c>
      <c r="M2272" s="5">
        <f t="shared" si="70"/>
        <v>7125</v>
      </c>
      <c r="N2272" cm="1">
        <f t="array" ref="N2272:Q2272">_xlfn.XLOOKUP($B2272,'Raw -orders'!$A:$A,'Raw -orders'!$B:$E)</f>
        <v>244</v>
      </c>
      <c r="O2272">
        <v>53553</v>
      </c>
      <c r="P2272" s="1">
        <v>44241</v>
      </c>
      <c r="Q2272" s="1">
        <v>44246</v>
      </c>
      <c r="R2272" t="str" cm="1">
        <f t="array" ref="R2272:Y2272">_xlfn.XLOOKUP($N2272,'Raw - customers'!$A:$A,'Raw - customers'!$B:$I)</f>
        <v>Faunie Cooney</v>
      </c>
      <c r="S2272" t="str">
        <v>Male</v>
      </c>
      <c r="T2272">
        <v>38</v>
      </c>
      <c r="U2272" t="str">
        <v>36 Christian PlaceApt. 409</v>
      </c>
      <c r="V2272">
        <v>6354</v>
      </c>
      <c r="W2272" t="str">
        <v>Port Chelseaport</v>
      </c>
      <c r="X2272" t="str">
        <v>Victoria</v>
      </c>
      <c r="Y2272" t="str">
        <v>Australia</v>
      </c>
      <c r="Z2272">
        <v>2</v>
      </c>
      <c r="AA2272" s="3" t="str">
        <f t="shared" si="71"/>
        <v>0 to 10</v>
      </c>
      <c r="AP2272" s="6">
        <v>244</v>
      </c>
      <c r="AQ2272" s="6" t="s">
        <v>1396</v>
      </c>
    </row>
    <row r="2273" spans="1:43" x14ac:dyDescent="0.25">
      <c r="A2273">
        <v>2271</v>
      </c>
      <c r="B2273">
        <v>461</v>
      </c>
      <c r="C2273">
        <v>688</v>
      </c>
      <c r="D2273">
        <v>113</v>
      </c>
      <c r="E2273">
        <v>2</v>
      </c>
      <c r="F2273">
        <v>226</v>
      </c>
      <c r="G2273" t="str">
        <f>VLOOKUP($C2273,'Raw-products'!$A$2:$H$1261,MATCH(G$1,'Raw-products'!$A$1:$H$1,0))</f>
        <v>Jacket</v>
      </c>
      <c r="H2273" t="str">
        <f>VLOOKUP($C2273,'Raw-products'!$A$2:$H$1261,MATCH(H$1,'Raw-products'!$A$1:$H$1,0))</f>
        <v>Parka</v>
      </c>
      <c r="I2273" t="str">
        <f>VLOOKUP($C2273,'Raw-products'!$A$2:$H$1261,MATCH(I$1,'Raw-products'!$A$1:$H$1,0))</f>
        <v>L</v>
      </c>
      <c r="J2273" t="str">
        <f>VLOOKUP($C2273,'Raw-products'!$A$2:$H$1261,MATCH(J$1,'Raw-products'!$A$1:$H$1,0))</f>
        <v>blue</v>
      </c>
      <c r="K2273">
        <f>VLOOKUP($C2273,'Raw-products'!$A$2:$H$1261,MATCH(K$1,'Raw-products'!$A$1:$H$1,0))</f>
        <v>119</v>
      </c>
      <c r="L2273">
        <f>VLOOKUP($C2273,'Raw-products'!$A$2:$H$1261,MATCH(L$1,'Raw-products'!$A$1:$H$1,0))</f>
        <v>61</v>
      </c>
      <c r="M2273" s="5">
        <f t="shared" si="70"/>
        <v>7259</v>
      </c>
      <c r="N2273" cm="1">
        <f t="array" ref="N2273:Q2273">_xlfn.XLOOKUP($B2273,'Raw -orders'!$A:$A,'Raw -orders'!$B:$E)</f>
        <v>244</v>
      </c>
      <c r="O2273">
        <v>53553</v>
      </c>
      <c r="P2273" s="1">
        <v>44241</v>
      </c>
      <c r="Q2273" s="1">
        <v>44246</v>
      </c>
      <c r="R2273" t="str" cm="1">
        <f t="array" ref="R2273:Y2273">_xlfn.XLOOKUP($N2273,'Raw - customers'!$A:$A,'Raw - customers'!$B:$I)</f>
        <v>Faunie Cooney</v>
      </c>
      <c r="S2273" t="str">
        <v>Male</v>
      </c>
      <c r="T2273">
        <v>38</v>
      </c>
      <c r="U2273" t="str">
        <v>36 Christian PlaceApt. 409</v>
      </c>
      <c r="V2273">
        <v>6354</v>
      </c>
      <c r="W2273" t="str">
        <v>Port Chelseaport</v>
      </c>
      <c r="X2273" t="str">
        <v>Victoria</v>
      </c>
      <c r="Y2273" t="str">
        <v>Australia</v>
      </c>
      <c r="Z2273">
        <v>2</v>
      </c>
      <c r="AA2273" s="3" t="str">
        <f t="shared" si="71"/>
        <v>0 to 10</v>
      </c>
      <c r="AP2273" s="6">
        <v>244</v>
      </c>
      <c r="AQ2273" s="6" t="s">
        <v>1396</v>
      </c>
    </row>
    <row r="2274" spans="1:43" x14ac:dyDescent="0.25">
      <c r="A2274">
        <v>2272</v>
      </c>
      <c r="B2274">
        <v>461</v>
      </c>
      <c r="C2274">
        <v>1096</v>
      </c>
      <c r="D2274">
        <v>115</v>
      </c>
      <c r="E2274">
        <v>2</v>
      </c>
      <c r="F2274">
        <v>230</v>
      </c>
      <c r="G2274" t="str">
        <f>VLOOKUP($C2274,'Raw-products'!$A$2:$H$1261,MATCH(G$1,'Raw-products'!$A$1:$H$1,0))</f>
        <v>Trousers</v>
      </c>
      <c r="H2274" t="str">
        <f>VLOOKUP($C2274,'Raw-products'!$A$2:$H$1261,MATCH(H$1,'Raw-products'!$A$1:$H$1,0))</f>
        <v>Cropped</v>
      </c>
      <c r="I2274" t="str">
        <f>VLOOKUP($C2274,'Raw-products'!$A$2:$H$1261,MATCH(I$1,'Raw-products'!$A$1:$H$1,0))</f>
        <v>S</v>
      </c>
      <c r="J2274" t="str">
        <f>VLOOKUP($C2274,'Raw-products'!$A$2:$H$1261,MATCH(J$1,'Raw-products'!$A$1:$H$1,0))</f>
        <v>yellow</v>
      </c>
      <c r="K2274">
        <f>VLOOKUP($C2274,'Raw-products'!$A$2:$H$1261,MATCH(K$1,'Raw-products'!$A$1:$H$1,0))</f>
        <v>99</v>
      </c>
      <c r="L2274">
        <f>VLOOKUP($C2274,'Raw-products'!$A$2:$H$1261,MATCH(L$1,'Raw-products'!$A$1:$H$1,0))</f>
        <v>65</v>
      </c>
      <c r="M2274" s="5">
        <f t="shared" si="70"/>
        <v>6435</v>
      </c>
      <c r="N2274" cm="1">
        <f t="array" ref="N2274:Q2274">_xlfn.XLOOKUP($B2274,'Raw -orders'!$A:$A,'Raw -orders'!$B:$E)</f>
        <v>244</v>
      </c>
      <c r="O2274">
        <v>53553</v>
      </c>
      <c r="P2274" s="1">
        <v>44241</v>
      </c>
      <c r="Q2274" s="1">
        <v>44246</v>
      </c>
      <c r="R2274" t="str" cm="1">
        <f t="array" ref="R2274:Y2274">_xlfn.XLOOKUP($N2274,'Raw - customers'!$A:$A,'Raw - customers'!$B:$I)</f>
        <v>Faunie Cooney</v>
      </c>
      <c r="S2274" t="str">
        <v>Male</v>
      </c>
      <c r="T2274">
        <v>38</v>
      </c>
      <c r="U2274" t="str">
        <v>36 Christian PlaceApt. 409</v>
      </c>
      <c r="V2274">
        <v>6354</v>
      </c>
      <c r="W2274" t="str">
        <v>Port Chelseaport</v>
      </c>
      <c r="X2274" t="str">
        <v>Victoria</v>
      </c>
      <c r="Y2274" t="str">
        <v>Australia</v>
      </c>
      <c r="Z2274">
        <v>2</v>
      </c>
      <c r="AA2274" s="3" t="str">
        <f t="shared" si="71"/>
        <v>0 to 10</v>
      </c>
      <c r="AP2274" s="6">
        <v>244</v>
      </c>
      <c r="AQ2274" s="6" t="s">
        <v>1396</v>
      </c>
    </row>
    <row r="2275" spans="1:43" x14ac:dyDescent="0.25">
      <c r="A2275">
        <v>2273</v>
      </c>
      <c r="B2275">
        <v>461</v>
      </c>
      <c r="C2275">
        <v>944</v>
      </c>
      <c r="D2275">
        <v>96</v>
      </c>
      <c r="E2275">
        <v>2</v>
      </c>
      <c r="F2275">
        <v>192</v>
      </c>
      <c r="G2275" t="str">
        <f>VLOOKUP($C2275,'Raw-products'!$A$2:$H$1261,MATCH(G$1,'Raw-products'!$A$1:$H$1,0))</f>
        <v>Trousers</v>
      </c>
      <c r="H2275" t="str">
        <f>VLOOKUP($C2275,'Raw-products'!$A$2:$H$1261,MATCH(H$1,'Raw-products'!$A$1:$H$1,0))</f>
        <v>Drawstring</v>
      </c>
      <c r="I2275" t="str">
        <f>VLOOKUP($C2275,'Raw-products'!$A$2:$H$1261,MATCH(I$1,'Raw-products'!$A$1:$H$1,0))</f>
        <v>XL</v>
      </c>
      <c r="J2275" t="str">
        <f>VLOOKUP($C2275,'Raw-products'!$A$2:$H$1261,MATCH(J$1,'Raw-products'!$A$1:$H$1,0))</f>
        <v>violet</v>
      </c>
      <c r="K2275">
        <f>VLOOKUP($C2275,'Raw-products'!$A$2:$H$1261,MATCH(K$1,'Raw-products'!$A$1:$H$1,0))</f>
        <v>104</v>
      </c>
      <c r="L2275">
        <f>VLOOKUP($C2275,'Raw-products'!$A$2:$H$1261,MATCH(L$1,'Raw-products'!$A$1:$H$1,0))</f>
        <v>80</v>
      </c>
      <c r="M2275" s="5">
        <f t="shared" si="70"/>
        <v>8320</v>
      </c>
      <c r="N2275" cm="1">
        <f t="array" ref="N2275:Q2275">_xlfn.XLOOKUP($B2275,'Raw -orders'!$A:$A,'Raw -orders'!$B:$E)</f>
        <v>244</v>
      </c>
      <c r="O2275">
        <v>53553</v>
      </c>
      <c r="P2275" s="1">
        <v>44241</v>
      </c>
      <c r="Q2275" s="1">
        <v>44246</v>
      </c>
      <c r="R2275" t="str" cm="1">
        <f t="array" ref="R2275:Y2275">_xlfn.XLOOKUP($N2275,'Raw - customers'!$A:$A,'Raw - customers'!$B:$I)</f>
        <v>Faunie Cooney</v>
      </c>
      <c r="S2275" t="str">
        <v>Male</v>
      </c>
      <c r="T2275">
        <v>38</v>
      </c>
      <c r="U2275" t="str">
        <v>36 Christian PlaceApt. 409</v>
      </c>
      <c r="V2275">
        <v>6354</v>
      </c>
      <c r="W2275" t="str">
        <v>Port Chelseaport</v>
      </c>
      <c r="X2275" t="str">
        <v>Victoria</v>
      </c>
      <c r="Y2275" t="str">
        <v>Australia</v>
      </c>
      <c r="Z2275">
        <v>2</v>
      </c>
      <c r="AA2275" s="3" t="str">
        <f t="shared" si="71"/>
        <v>0 to 10</v>
      </c>
      <c r="AP2275" s="6">
        <v>244</v>
      </c>
      <c r="AQ2275" s="6" t="s">
        <v>1396</v>
      </c>
    </row>
    <row r="2276" spans="1:43" x14ac:dyDescent="0.25">
      <c r="A2276">
        <v>2274</v>
      </c>
      <c r="B2276">
        <v>462</v>
      </c>
      <c r="C2276">
        <v>778</v>
      </c>
      <c r="D2276">
        <v>91</v>
      </c>
      <c r="E2276">
        <v>2</v>
      </c>
      <c r="F2276">
        <v>182</v>
      </c>
      <c r="G2276" t="str">
        <f>VLOOKUP($C2276,'Raw-products'!$A$2:$H$1261,MATCH(G$1,'Raw-products'!$A$1:$H$1,0))</f>
        <v>Jacket</v>
      </c>
      <c r="H2276" t="str">
        <f>VLOOKUP($C2276,'Raw-products'!$A$2:$H$1261,MATCH(H$1,'Raw-products'!$A$1:$H$1,0))</f>
        <v>Pullover</v>
      </c>
      <c r="I2276" t="str">
        <f>VLOOKUP($C2276,'Raw-products'!$A$2:$H$1261,MATCH(I$1,'Raw-products'!$A$1:$H$1,0))</f>
        <v>L</v>
      </c>
      <c r="J2276" t="str">
        <f>VLOOKUP($C2276,'Raw-products'!$A$2:$H$1261,MATCH(J$1,'Raw-products'!$A$1:$H$1,0))</f>
        <v>orange</v>
      </c>
      <c r="K2276">
        <f>VLOOKUP($C2276,'Raw-products'!$A$2:$H$1261,MATCH(K$1,'Raw-products'!$A$1:$H$1,0))</f>
        <v>114</v>
      </c>
      <c r="L2276">
        <f>VLOOKUP($C2276,'Raw-products'!$A$2:$H$1261,MATCH(L$1,'Raw-products'!$A$1:$H$1,0))</f>
        <v>56</v>
      </c>
      <c r="M2276" s="5">
        <f t="shared" si="70"/>
        <v>6384</v>
      </c>
      <c r="N2276" cm="1">
        <f t="array" ref="N2276:Q2276">_xlfn.XLOOKUP($B2276,'Raw -orders'!$A:$A,'Raw -orders'!$B:$E)</f>
        <v>769</v>
      </c>
      <c r="O2276">
        <v>44429</v>
      </c>
      <c r="P2276" s="1">
        <v>44227</v>
      </c>
      <c r="Q2276" s="1">
        <v>44247</v>
      </c>
      <c r="R2276" t="str" cm="1">
        <f t="array" ref="R2276:Y2276">_xlfn.XLOOKUP($N2276,'Raw - customers'!$A:$A,'Raw - customers'!$B:$I)</f>
        <v>Sigmund Bothen</v>
      </c>
      <c r="S2276" t="str">
        <v>Male</v>
      </c>
      <c r="T2276">
        <v>21</v>
      </c>
      <c r="U2276" t="str">
        <v>1621 Marcus MeadowApt. 603</v>
      </c>
      <c r="V2276">
        <v>8190</v>
      </c>
      <c r="W2276" t="str">
        <v>West Grace</v>
      </c>
      <c r="X2276" t="str">
        <v>Australian Capital Territory</v>
      </c>
      <c r="Y2276" t="str">
        <v>Australia</v>
      </c>
      <c r="Z2276">
        <v>1</v>
      </c>
      <c r="AA2276" s="3" t="str">
        <f t="shared" si="71"/>
        <v>10 to 20</v>
      </c>
      <c r="AP2276" s="6">
        <v>769</v>
      </c>
      <c r="AQ2276" s="6" t="s">
        <v>1350</v>
      </c>
    </row>
    <row r="2277" spans="1:43" x14ac:dyDescent="0.25">
      <c r="A2277">
        <v>2275</v>
      </c>
      <c r="B2277">
        <v>462</v>
      </c>
      <c r="C2277">
        <v>493</v>
      </c>
      <c r="D2277">
        <v>102</v>
      </c>
      <c r="E2277">
        <v>3</v>
      </c>
      <c r="F2277">
        <v>306</v>
      </c>
      <c r="G2277" t="str">
        <f>VLOOKUP($C2277,'Raw-products'!$A$2:$H$1261,MATCH(G$1,'Raw-products'!$A$1:$H$1,0))</f>
        <v>Jacket</v>
      </c>
      <c r="H2277" t="str">
        <f>VLOOKUP($C2277,'Raw-products'!$A$2:$H$1261,MATCH(H$1,'Raw-products'!$A$1:$H$1,0))</f>
        <v>Windbreaker</v>
      </c>
      <c r="I2277" t="str">
        <f>VLOOKUP($C2277,'Raw-products'!$A$2:$H$1261,MATCH(I$1,'Raw-products'!$A$1:$H$1,0))</f>
        <v>L</v>
      </c>
      <c r="J2277" t="str">
        <f>VLOOKUP($C2277,'Raw-products'!$A$2:$H$1261,MATCH(J$1,'Raw-products'!$A$1:$H$1,0))</f>
        <v>red</v>
      </c>
      <c r="K2277">
        <f>VLOOKUP($C2277,'Raw-products'!$A$2:$H$1261,MATCH(K$1,'Raw-products'!$A$1:$H$1,0))</f>
        <v>109</v>
      </c>
      <c r="L2277">
        <f>VLOOKUP($C2277,'Raw-products'!$A$2:$H$1261,MATCH(L$1,'Raw-products'!$A$1:$H$1,0))</f>
        <v>40</v>
      </c>
      <c r="M2277" s="5">
        <f t="shared" si="70"/>
        <v>4360</v>
      </c>
      <c r="N2277" cm="1">
        <f t="array" ref="N2277:Q2277">_xlfn.XLOOKUP($B2277,'Raw -orders'!$A:$A,'Raw -orders'!$B:$E)</f>
        <v>769</v>
      </c>
      <c r="O2277">
        <v>44429</v>
      </c>
      <c r="P2277" s="1">
        <v>44227</v>
      </c>
      <c r="Q2277" s="1">
        <v>44247</v>
      </c>
      <c r="R2277" t="str" cm="1">
        <f t="array" ref="R2277:Y2277">_xlfn.XLOOKUP($N2277,'Raw - customers'!$A:$A,'Raw - customers'!$B:$I)</f>
        <v>Sigmund Bothen</v>
      </c>
      <c r="S2277" t="str">
        <v>Male</v>
      </c>
      <c r="T2277">
        <v>21</v>
      </c>
      <c r="U2277" t="str">
        <v>1621 Marcus MeadowApt. 603</v>
      </c>
      <c r="V2277">
        <v>8190</v>
      </c>
      <c r="W2277" t="str">
        <v>West Grace</v>
      </c>
      <c r="X2277" t="str">
        <v>Australian Capital Territory</v>
      </c>
      <c r="Y2277" t="str">
        <v>Australia</v>
      </c>
      <c r="Z2277">
        <v>1</v>
      </c>
      <c r="AA2277" s="3" t="str">
        <f t="shared" si="71"/>
        <v>10 to 20</v>
      </c>
      <c r="AP2277" s="6">
        <v>769</v>
      </c>
      <c r="AQ2277" s="6" t="s">
        <v>1350</v>
      </c>
    </row>
    <row r="2278" spans="1:43" x14ac:dyDescent="0.25">
      <c r="A2278">
        <v>2276</v>
      </c>
      <c r="B2278">
        <v>462</v>
      </c>
      <c r="C2278">
        <v>1083</v>
      </c>
      <c r="D2278">
        <v>93</v>
      </c>
      <c r="E2278">
        <v>3</v>
      </c>
      <c r="F2278">
        <v>279</v>
      </c>
      <c r="G2278" t="str">
        <f>VLOOKUP($C2278,'Raw-products'!$A$2:$H$1261,MATCH(G$1,'Raw-products'!$A$1:$H$1,0))</f>
        <v>Trousers</v>
      </c>
      <c r="H2278" t="str">
        <f>VLOOKUP($C2278,'Raw-products'!$A$2:$H$1261,MATCH(H$1,'Raw-products'!$A$1:$H$1,0))</f>
        <v>Joggers</v>
      </c>
      <c r="I2278" t="str">
        <f>VLOOKUP($C2278,'Raw-products'!$A$2:$H$1261,MATCH(I$1,'Raw-products'!$A$1:$H$1,0))</f>
        <v>L</v>
      </c>
      <c r="J2278" t="str">
        <f>VLOOKUP($C2278,'Raw-products'!$A$2:$H$1261,MATCH(J$1,'Raw-products'!$A$1:$H$1,0))</f>
        <v>violet</v>
      </c>
      <c r="K2278">
        <f>VLOOKUP($C2278,'Raw-products'!$A$2:$H$1261,MATCH(K$1,'Raw-products'!$A$1:$H$1,0))</f>
        <v>94</v>
      </c>
      <c r="L2278">
        <f>VLOOKUP($C2278,'Raw-products'!$A$2:$H$1261,MATCH(L$1,'Raw-products'!$A$1:$H$1,0))</f>
        <v>60</v>
      </c>
      <c r="M2278" s="5">
        <f t="shared" si="70"/>
        <v>5640</v>
      </c>
      <c r="N2278" cm="1">
        <f t="array" ref="N2278:Q2278">_xlfn.XLOOKUP($B2278,'Raw -orders'!$A:$A,'Raw -orders'!$B:$E)</f>
        <v>769</v>
      </c>
      <c r="O2278">
        <v>44429</v>
      </c>
      <c r="P2278" s="1">
        <v>44227</v>
      </c>
      <c r="Q2278" s="1">
        <v>44247</v>
      </c>
      <c r="R2278" t="str" cm="1">
        <f t="array" ref="R2278:Y2278">_xlfn.XLOOKUP($N2278,'Raw - customers'!$A:$A,'Raw - customers'!$B:$I)</f>
        <v>Sigmund Bothen</v>
      </c>
      <c r="S2278" t="str">
        <v>Male</v>
      </c>
      <c r="T2278">
        <v>21</v>
      </c>
      <c r="U2278" t="str">
        <v>1621 Marcus MeadowApt. 603</v>
      </c>
      <c r="V2278">
        <v>8190</v>
      </c>
      <c r="W2278" t="str">
        <v>West Grace</v>
      </c>
      <c r="X2278" t="str">
        <v>Australian Capital Territory</v>
      </c>
      <c r="Y2278" t="str">
        <v>Australia</v>
      </c>
      <c r="Z2278">
        <v>1</v>
      </c>
      <c r="AA2278" s="3" t="str">
        <f t="shared" si="71"/>
        <v>10 to 20</v>
      </c>
      <c r="AP2278" s="6">
        <v>769</v>
      </c>
      <c r="AQ2278" s="6" t="s">
        <v>1350</v>
      </c>
    </row>
    <row r="2279" spans="1:43" x14ac:dyDescent="0.25">
      <c r="A2279">
        <v>2277</v>
      </c>
      <c r="B2279">
        <v>462</v>
      </c>
      <c r="C2279">
        <v>262</v>
      </c>
      <c r="D2279">
        <v>95</v>
      </c>
      <c r="E2279">
        <v>3</v>
      </c>
      <c r="F2279">
        <v>285</v>
      </c>
      <c r="G2279" t="str">
        <f>VLOOKUP($C2279,'Raw-products'!$A$2:$H$1261,MATCH(G$1,'Raw-products'!$A$1:$H$1,0))</f>
        <v>Shirt</v>
      </c>
      <c r="H2279" t="str">
        <f>VLOOKUP($C2279,'Raw-products'!$A$2:$H$1261,MATCH(H$1,'Raw-products'!$A$1:$H$1,0))</f>
        <v>Polo</v>
      </c>
      <c r="I2279" t="str">
        <f>VLOOKUP($C2279,'Raw-products'!$A$2:$H$1261,MATCH(I$1,'Raw-products'!$A$1:$H$1,0))</f>
        <v>M</v>
      </c>
      <c r="J2279" t="str">
        <f>VLOOKUP($C2279,'Raw-products'!$A$2:$H$1261,MATCH(J$1,'Raw-products'!$A$1:$H$1,0))</f>
        <v>green</v>
      </c>
      <c r="K2279">
        <f>VLOOKUP($C2279,'Raw-products'!$A$2:$H$1261,MATCH(K$1,'Raw-products'!$A$1:$H$1,0))</f>
        <v>117</v>
      </c>
      <c r="L2279">
        <f>VLOOKUP($C2279,'Raw-products'!$A$2:$H$1261,MATCH(L$1,'Raw-products'!$A$1:$H$1,0))</f>
        <v>62</v>
      </c>
      <c r="M2279" s="5">
        <f t="shared" si="70"/>
        <v>7254</v>
      </c>
      <c r="N2279" cm="1">
        <f t="array" ref="N2279:Q2279">_xlfn.XLOOKUP($B2279,'Raw -orders'!$A:$A,'Raw -orders'!$B:$E)</f>
        <v>769</v>
      </c>
      <c r="O2279">
        <v>44429</v>
      </c>
      <c r="P2279" s="1">
        <v>44227</v>
      </c>
      <c r="Q2279" s="1">
        <v>44247</v>
      </c>
      <c r="R2279" t="str" cm="1">
        <f t="array" ref="R2279:Y2279">_xlfn.XLOOKUP($N2279,'Raw - customers'!$A:$A,'Raw - customers'!$B:$I)</f>
        <v>Sigmund Bothen</v>
      </c>
      <c r="S2279" t="str">
        <v>Male</v>
      </c>
      <c r="T2279">
        <v>21</v>
      </c>
      <c r="U2279" t="str">
        <v>1621 Marcus MeadowApt. 603</v>
      </c>
      <c r="V2279">
        <v>8190</v>
      </c>
      <c r="W2279" t="str">
        <v>West Grace</v>
      </c>
      <c r="X2279" t="str">
        <v>Australian Capital Territory</v>
      </c>
      <c r="Y2279" t="str">
        <v>Australia</v>
      </c>
      <c r="Z2279">
        <v>1</v>
      </c>
      <c r="AA2279" s="3" t="str">
        <f t="shared" si="71"/>
        <v>10 to 20</v>
      </c>
      <c r="AP2279" s="6">
        <v>769</v>
      </c>
      <c r="AQ2279" s="6" t="s">
        <v>1350</v>
      </c>
    </row>
    <row r="2280" spans="1:43" x14ac:dyDescent="0.25">
      <c r="A2280">
        <v>2278</v>
      </c>
      <c r="B2280">
        <v>462</v>
      </c>
      <c r="C2280">
        <v>1203</v>
      </c>
      <c r="D2280">
        <v>105</v>
      </c>
      <c r="E2280">
        <v>1</v>
      </c>
      <c r="F2280">
        <v>105</v>
      </c>
      <c r="G2280" t="str">
        <f>VLOOKUP($C2280,'Raw-products'!$A$2:$H$1261,MATCH(G$1,'Raw-products'!$A$1:$H$1,0))</f>
        <v>Trousers</v>
      </c>
      <c r="H2280" t="str">
        <f>VLOOKUP($C2280,'Raw-products'!$A$2:$H$1261,MATCH(H$1,'Raw-products'!$A$1:$H$1,0))</f>
        <v>Pleated</v>
      </c>
      <c r="I2280" t="str">
        <f>VLOOKUP($C2280,'Raw-products'!$A$2:$H$1261,MATCH(I$1,'Raw-products'!$A$1:$H$1,0))</f>
        <v>L</v>
      </c>
      <c r="J2280" t="str">
        <f>VLOOKUP($C2280,'Raw-products'!$A$2:$H$1261,MATCH(J$1,'Raw-products'!$A$1:$H$1,0))</f>
        <v>yellow</v>
      </c>
      <c r="K2280">
        <f>VLOOKUP($C2280,'Raw-products'!$A$2:$H$1261,MATCH(K$1,'Raw-products'!$A$1:$H$1,0))</f>
        <v>90</v>
      </c>
      <c r="L2280">
        <f>VLOOKUP($C2280,'Raw-products'!$A$2:$H$1261,MATCH(L$1,'Raw-products'!$A$1:$H$1,0))</f>
        <v>62</v>
      </c>
      <c r="M2280" s="5">
        <f t="shared" si="70"/>
        <v>5580</v>
      </c>
      <c r="N2280" cm="1">
        <f t="array" ref="N2280:Q2280">_xlfn.XLOOKUP($B2280,'Raw -orders'!$A:$A,'Raw -orders'!$B:$E)</f>
        <v>769</v>
      </c>
      <c r="O2280">
        <v>44429</v>
      </c>
      <c r="P2280" s="1">
        <v>44227</v>
      </c>
      <c r="Q2280" s="1">
        <v>44247</v>
      </c>
      <c r="R2280" t="str" cm="1">
        <f t="array" ref="R2280:Y2280">_xlfn.XLOOKUP($N2280,'Raw - customers'!$A:$A,'Raw - customers'!$B:$I)</f>
        <v>Sigmund Bothen</v>
      </c>
      <c r="S2280" t="str">
        <v>Male</v>
      </c>
      <c r="T2280">
        <v>21</v>
      </c>
      <c r="U2280" t="str">
        <v>1621 Marcus MeadowApt. 603</v>
      </c>
      <c r="V2280">
        <v>8190</v>
      </c>
      <c r="W2280" t="str">
        <v>West Grace</v>
      </c>
      <c r="X2280" t="str">
        <v>Australian Capital Territory</v>
      </c>
      <c r="Y2280" t="str">
        <v>Australia</v>
      </c>
      <c r="Z2280">
        <v>1</v>
      </c>
      <c r="AA2280" s="3" t="str">
        <f t="shared" si="71"/>
        <v>10 to 20</v>
      </c>
      <c r="AP2280" s="6">
        <v>769</v>
      </c>
      <c r="AQ2280" s="6" t="s">
        <v>1350</v>
      </c>
    </row>
    <row r="2281" spans="1:43" x14ac:dyDescent="0.25">
      <c r="A2281">
        <v>2279</v>
      </c>
      <c r="B2281">
        <v>462</v>
      </c>
      <c r="C2281">
        <v>205</v>
      </c>
      <c r="D2281">
        <v>98</v>
      </c>
      <c r="E2281">
        <v>1</v>
      </c>
      <c r="F2281">
        <v>98</v>
      </c>
      <c r="G2281" t="str">
        <f>VLOOKUP($C2281,'Raw-products'!$A$2:$H$1261,MATCH(G$1,'Raw-products'!$A$1:$H$1,0))</f>
        <v>Shirt</v>
      </c>
      <c r="H2281" t="str">
        <f>VLOOKUP($C2281,'Raw-products'!$A$2:$H$1261,MATCH(H$1,'Raw-products'!$A$1:$H$1,0))</f>
        <v>Camp Collared</v>
      </c>
      <c r="I2281" t="str">
        <f>VLOOKUP($C2281,'Raw-products'!$A$2:$H$1261,MATCH(I$1,'Raw-products'!$A$1:$H$1,0))</f>
        <v>XS</v>
      </c>
      <c r="J2281" t="str">
        <f>VLOOKUP($C2281,'Raw-products'!$A$2:$H$1261,MATCH(J$1,'Raw-products'!$A$1:$H$1,0))</f>
        <v>violet</v>
      </c>
      <c r="K2281">
        <f>VLOOKUP($C2281,'Raw-products'!$A$2:$H$1261,MATCH(K$1,'Raw-products'!$A$1:$H$1,0))</f>
        <v>112</v>
      </c>
      <c r="L2281">
        <f>VLOOKUP($C2281,'Raw-products'!$A$2:$H$1261,MATCH(L$1,'Raw-products'!$A$1:$H$1,0))</f>
        <v>72</v>
      </c>
      <c r="M2281" s="5">
        <f t="shared" si="70"/>
        <v>8064</v>
      </c>
      <c r="N2281" cm="1">
        <f t="array" ref="N2281:Q2281">_xlfn.XLOOKUP($B2281,'Raw -orders'!$A:$A,'Raw -orders'!$B:$E)</f>
        <v>769</v>
      </c>
      <c r="O2281">
        <v>44429</v>
      </c>
      <c r="P2281" s="1">
        <v>44227</v>
      </c>
      <c r="Q2281" s="1">
        <v>44247</v>
      </c>
      <c r="R2281" t="str" cm="1">
        <f t="array" ref="R2281:Y2281">_xlfn.XLOOKUP($N2281,'Raw - customers'!$A:$A,'Raw - customers'!$B:$I)</f>
        <v>Sigmund Bothen</v>
      </c>
      <c r="S2281" t="str">
        <v>Male</v>
      </c>
      <c r="T2281">
        <v>21</v>
      </c>
      <c r="U2281" t="str">
        <v>1621 Marcus MeadowApt. 603</v>
      </c>
      <c r="V2281">
        <v>8190</v>
      </c>
      <c r="W2281" t="str">
        <v>West Grace</v>
      </c>
      <c r="X2281" t="str">
        <v>Australian Capital Territory</v>
      </c>
      <c r="Y2281" t="str">
        <v>Australia</v>
      </c>
      <c r="Z2281">
        <v>1</v>
      </c>
      <c r="AA2281" s="3" t="str">
        <f t="shared" si="71"/>
        <v>10 to 20</v>
      </c>
      <c r="AP2281" s="6">
        <v>769</v>
      </c>
      <c r="AQ2281" s="6" t="s">
        <v>1350</v>
      </c>
    </row>
    <row r="2282" spans="1:43" x14ac:dyDescent="0.25">
      <c r="A2282">
        <v>2280</v>
      </c>
      <c r="B2282">
        <v>463</v>
      </c>
      <c r="C2282">
        <v>92</v>
      </c>
      <c r="D2282">
        <v>118</v>
      </c>
      <c r="E2282">
        <v>2</v>
      </c>
      <c r="F2282">
        <v>236</v>
      </c>
      <c r="G2282" t="str">
        <f>VLOOKUP($C2282,'Raw-products'!$A$2:$H$1261,MATCH(G$1,'Raw-products'!$A$1:$H$1,0))</f>
        <v>Shirt</v>
      </c>
      <c r="H2282" t="str">
        <f>VLOOKUP($C2282,'Raw-products'!$A$2:$H$1261,MATCH(H$1,'Raw-products'!$A$1:$H$1,0))</f>
        <v>Flannel</v>
      </c>
      <c r="I2282" t="str">
        <f>VLOOKUP($C2282,'Raw-products'!$A$2:$H$1261,MATCH(I$1,'Raw-products'!$A$1:$H$1,0))</f>
        <v>M</v>
      </c>
      <c r="J2282" t="str">
        <f>VLOOKUP($C2282,'Raw-products'!$A$2:$H$1261,MATCH(J$1,'Raw-products'!$A$1:$H$1,0))</f>
        <v>blue</v>
      </c>
      <c r="K2282">
        <f>VLOOKUP($C2282,'Raw-products'!$A$2:$H$1261,MATCH(K$1,'Raw-products'!$A$1:$H$1,0))</f>
        <v>96</v>
      </c>
      <c r="L2282">
        <f>VLOOKUP($C2282,'Raw-products'!$A$2:$H$1261,MATCH(L$1,'Raw-products'!$A$1:$H$1,0))</f>
        <v>73</v>
      </c>
      <c r="M2282" s="5">
        <f t="shared" si="70"/>
        <v>7008</v>
      </c>
      <c r="N2282" cm="1">
        <f t="array" ref="N2282:Q2282">_xlfn.XLOOKUP($B2282,'Raw -orders'!$A:$A,'Raw -orders'!$B:$E)</f>
        <v>641</v>
      </c>
      <c r="O2282">
        <v>19206</v>
      </c>
      <c r="P2282" s="1">
        <v>44271</v>
      </c>
      <c r="Q2282" s="1">
        <v>44295</v>
      </c>
      <c r="R2282" t="str" cm="1">
        <f t="array" ref="R2282:Y2282">_xlfn.XLOOKUP($N2282,'Raw - customers'!$A:$A,'Raw - customers'!$B:$I)</f>
        <v>Zebulon Rousel</v>
      </c>
      <c r="S2282" t="str">
        <v>Agender</v>
      </c>
      <c r="T2282">
        <v>62</v>
      </c>
      <c r="U2282" t="str">
        <v>87 Cruickshank Estate DrApt. 374</v>
      </c>
      <c r="V2282">
        <v>5934</v>
      </c>
      <c r="W2282" t="str">
        <v>Hamishview</v>
      </c>
      <c r="X2282" t="str">
        <v>New South Wales</v>
      </c>
      <c r="Y2282" t="str">
        <v>Australia</v>
      </c>
      <c r="Z2282">
        <v>3</v>
      </c>
      <c r="AA2282" s="3" t="str">
        <f t="shared" si="71"/>
        <v>20 to 30</v>
      </c>
      <c r="AP2282" s="6">
        <v>641</v>
      </c>
      <c r="AQ2282" s="6" t="s">
        <v>1362</v>
      </c>
    </row>
    <row r="2283" spans="1:43" x14ac:dyDescent="0.25">
      <c r="A2283">
        <v>2281</v>
      </c>
      <c r="B2283">
        <v>463</v>
      </c>
      <c r="C2283">
        <v>986</v>
      </c>
      <c r="D2283">
        <v>106</v>
      </c>
      <c r="E2283">
        <v>3</v>
      </c>
      <c r="F2283">
        <v>318</v>
      </c>
      <c r="G2283" t="str">
        <f>VLOOKUP($C2283,'Raw-products'!$A$2:$H$1261,MATCH(G$1,'Raw-products'!$A$1:$H$1,0))</f>
        <v>Trousers</v>
      </c>
      <c r="H2283" t="str">
        <f>VLOOKUP($C2283,'Raw-products'!$A$2:$H$1261,MATCH(H$1,'Raw-products'!$A$1:$H$1,0))</f>
        <v>Wool</v>
      </c>
      <c r="I2283" t="str">
        <f>VLOOKUP($C2283,'Raw-products'!$A$2:$H$1261,MATCH(I$1,'Raw-products'!$A$1:$H$1,0))</f>
        <v>S</v>
      </c>
      <c r="J2283" t="str">
        <f>VLOOKUP($C2283,'Raw-products'!$A$2:$H$1261,MATCH(J$1,'Raw-products'!$A$1:$H$1,0))</f>
        <v>orange</v>
      </c>
      <c r="K2283">
        <f>VLOOKUP($C2283,'Raw-products'!$A$2:$H$1261,MATCH(K$1,'Raw-products'!$A$1:$H$1,0))</f>
        <v>111</v>
      </c>
      <c r="L2283">
        <f>VLOOKUP($C2283,'Raw-products'!$A$2:$H$1261,MATCH(L$1,'Raw-products'!$A$1:$H$1,0))</f>
        <v>59</v>
      </c>
      <c r="M2283" s="5">
        <f t="shared" si="70"/>
        <v>6549</v>
      </c>
      <c r="N2283" cm="1">
        <f t="array" ref="N2283:Q2283">_xlfn.XLOOKUP($B2283,'Raw -orders'!$A:$A,'Raw -orders'!$B:$E)</f>
        <v>641</v>
      </c>
      <c r="O2283">
        <v>19206</v>
      </c>
      <c r="P2283" s="1">
        <v>44271</v>
      </c>
      <c r="Q2283" s="1">
        <v>44295</v>
      </c>
      <c r="R2283" t="str" cm="1">
        <f t="array" ref="R2283:Y2283">_xlfn.XLOOKUP($N2283,'Raw - customers'!$A:$A,'Raw - customers'!$B:$I)</f>
        <v>Zebulon Rousel</v>
      </c>
      <c r="S2283" t="str">
        <v>Agender</v>
      </c>
      <c r="T2283">
        <v>62</v>
      </c>
      <c r="U2283" t="str">
        <v>87 Cruickshank Estate DrApt. 374</v>
      </c>
      <c r="V2283">
        <v>5934</v>
      </c>
      <c r="W2283" t="str">
        <v>Hamishview</v>
      </c>
      <c r="X2283" t="str">
        <v>New South Wales</v>
      </c>
      <c r="Y2283" t="str">
        <v>Australia</v>
      </c>
      <c r="Z2283">
        <v>3</v>
      </c>
      <c r="AA2283" s="3" t="str">
        <f t="shared" si="71"/>
        <v>20 to 30</v>
      </c>
      <c r="AP2283" s="6">
        <v>641</v>
      </c>
      <c r="AQ2283" s="6" t="s">
        <v>1362</v>
      </c>
    </row>
    <row r="2284" spans="1:43" x14ac:dyDescent="0.25">
      <c r="A2284">
        <v>2282</v>
      </c>
      <c r="B2284">
        <v>463</v>
      </c>
      <c r="C2284">
        <v>729</v>
      </c>
      <c r="D2284">
        <v>119</v>
      </c>
      <c r="E2284">
        <v>1</v>
      </c>
      <c r="F2284">
        <v>119</v>
      </c>
      <c r="G2284" t="str">
        <f>VLOOKUP($C2284,'Raw-products'!$A$2:$H$1261,MATCH(G$1,'Raw-products'!$A$1:$H$1,0))</f>
        <v>Jacket</v>
      </c>
      <c r="H2284" t="str">
        <f>VLOOKUP($C2284,'Raw-products'!$A$2:$H$1261,MATCH(H$1,'Raw-products'!$A$1:$H$1,0))</f>
        <v>Trench Coat</v>
      </c>
      <c r="I2284" t="str">
        <f>VLOOKUP($C2284,'Raw-products'!$A$2:$H$1261,MATCH(I$1,'Raw-products'!$A$1:$H$1,0))</f>
        <v>XL</v>
      </c>
      <c r="J2284" t="str">
        <f>VLOOKUP($C2284,'Raw-products'!$A$2:$H$1261,MATCH(J$1,'Raw-products'!$A$1:$H$1,0))</f>
        <v>indigo</v>
      </c>
      <c r="K2284">
        <f>VLOOKUP($C2284,'Raw-products'!$A$2:$H$1261,MATCH(K$1,'Raw-products'!$A$1:$H$1,0))</f>
        <v>112</v>
      </c>
      <c r="L2284">
        <f>VLOOKUP($C2284,'Raw-products'!$A$2:$H$1261,MATCH(L$1,'Raw-products'!$A$1:$H$1,0))</f>
        <v>64</v>
      </c>
      <c r="M2284" s="5">
        <f t="shared" si="70"/>
        <v>7168</v>
      </c>
      <c r="N2284" cm="1">
        <f t="array" ref="N2284:Q2284">_xlfn.XLOOKUP($B2284,'Raw -orders'!$A:$A,'Raw -orders'!$B:$E)</f>
        <v>641</v>
      </c>
      <c r="O2284">
        <v>19206</v>
      </c>
      <c r="P2284" s="1">
        <v>44271</v>
      </c>
      <c r="Q2284" s="1">
        <v>44295</v>
      </c>
      <c r="R2284" t="str" cm="1">
        <f t="array" ref="R2284:Y2284">_xlfn.XLOOKUP($N2284,'Raw - customers'!$A:$A,'Raw - customers'!$B:$I)</f>
        <v>Zebulon Rousel</v>
      </c>
      <c r="S2284" t="str">
        <v>Agender</v>
      </c>
      <c r="T2284">
        <v>62</v>
      </c>
      <c r="U2284" t="str">
        <v>87 Cruickshank Estate DrApt. 374</v>
      </c>
      <c r="V2284">
        <v>5934</v>
      </c>
      <c r="W2284" t="str">
        <v>Hamishview</v>
      </c>
      <c r="X2284" t="str">
        <v>New South Wales</v>
      </c>
      <c r="Y2284" t="str">
        <v>Australia</v>
      </c>
      <c r="Z2284">
        <v>3</v>
      </c>
      <c r="AA2284" s="3" t="str">
        <f t="shared" si="71"/>
        <v>20 to 30</v>
      </c>
      <c r="AP2284" s="6">
        <v>641</v>
      </c>
      <c r="AQ2284" s="6" t="s">
        <v>1362</v>
      </c>
    </row>
    <row r="2285" spans="1:43" x14ac:dyDescent="0.25">
      <c r="A2285">
        <v>2283</v>
      </c>
      <c r="B2285">
        <v>463</v>
      </c>
      <c r="C2285">
        <v>456</v>
      </c>
      <c r="D2285">
        <v>118</v>
      </c>
      <c r="E2285">
        <v>3</v>
      </c>
      <c r="F2285">
        <v>354</v>
      </c>
      <c r="G2285" t="str">
        <f>VLOOKUP($C2285,'Raw-products'!$A$2:$H$1261,MATCH(G$1,'Raw-products'!$A$1:$H$1,0))</f>
        <v>Jacket</v>
      </c>
      <c r="H2285" t="str">
        <f>VLOOKUP($C2285,'Raw-products'!$A$2:$H$1261,MATCH(H$1,'Raw-products'!$A$1:$H$1,0))</f>
        <v>Puffer</v>
      </c>
      <c r="I2285" t="str">
        <f>VLOOKUP($C2285,'Raw-products'!$A$2:$H$1261,MATCH(I$1,'Raw-products'!$A$1:$H$1,0))</f>
        <v>S</v>
      </c>
      <c r="J2285" t="str">
        <f>VLOOKUP($C2285,'Raw-products'!$A$2:$H$1261,MATCH(J$1,'Raw-products'!$A$1:$H$1,0))</f>
        <v>red</v>
      </c>
      <c r="K2285">
        <f>VLOOKUP($C2285,'Raw-products'!$A$2:$H$1261,MATCH(K$1,'Raw-products'!$A$1:$H$1,0))</f>
        <v>110</v>
      </c>
      <c r="L2285">
        <f>VLOOKUP($C2285,'Raw-products'!$A$2:$H$1261,MATCH(L$1,'Raw-products'!$A$1:$H$1,0))</f>
        <v>62</v>
      </c>
      <c r="M2285" s="5">
        <f t="shared" si="70"/>
        <v>6820</v>
      </c>
      <c r="N2285" cm="1">
        <f t="array" ref="N2285:Q2285">_xlfn.XLOOKUP($B2285,'Raw -orders'!$A:$A,'Raw -orders'!$B:$E)</f>
        <v>641</v>
      </c>
      <c r="O2285">
        <v>19206</v>
      </c>
      <c r="P2285" s="1">
        <v>44271</v>
      </c>
      <c r="Q2285" s="1">
        <v>44295</v>
      </c>
      <c r="R2285" t="str" cm="1">
        <f t="array" ref="R2285:Y2285">_xlfn.XLOOKUP($N2285,'Raw - customers'!$A:$A,'Raw - customers'!$B:$I)</f>
        <v>Zebulon Rousel</v>
      </c>
      <c r="S2285" t="str">
        <v>Agender</v>
      </c>
      <c r="T2285">
        <v>62</v>
      </c>
      <c r="U2285" t="str">
        <v>87 Cruickshank Estate DrApt. 374</v>
      </c>
      <c r="V2285">
        <v>5934</v>
      </c>
      <c r="W2285" t="str">
        <v>Hamishview</v>
      </c>
      <c r="X2285" t="str">
        <v>New South Wales</v>
      </c>
      <c r="Y2285" t="str">
        <v>Australia</v>
      </c>
      <c r="Z2285">
        <v>3</v>
      </c>
      <c r="AA2285" s="3" t="str">
        <f t="shared" si="71"/>
        <v>20 to 30</v>
      </c>
      <c r="AP2285" s="6">
        <v>641</v>
      </c>
      <c r="AQ2285" s="6" t="s">
        <v>1362</v>
      </c>
    </row>
    <row r="2286" spans="1:43" x14ac:dyDescent="0.25">
      <c r="A2286">
        <v>2284</v>
      </c>
      <c r="B2286">
        <v>463</v>
      </c>
      <c r="C2286">
        <v>864</v>
      </c>
      <c r="D2286">
        <v>113</v>
      </c>
      <c r="E2286">
        <v>3</v>
      </c>
      <c r="F2286">
        <v>339</v>
      </c>
      <c r="G2286" t="str">
        <f>VLOOKUP($C2286,'Raw-products'!$A$2:$H$1261,MATCH(G$1,'Raw-products'!$A$1:$H$1,0))</f>
        <v>Trousers</v>
      </c>
      <c r="H2286" t="str">
        <f>VLOOKUP($C2286,'Raw-products'!$A$2:$H$1261,MATCH(H$1,'Raw-products'!$A$1:$H$1,0))</f>
        <v>Chinos</v>
      </c>
      <c r="I2286" t="str">
        <f>VLOOKUP($C2286,'Raw-products'!$A$2:$H$1261,MATCH(I$1,'Raw-products'!$A$1:$H$1,0))</f>
        <v>XL</v>
      </c>
      <c r="J2286" t="str">
        <f>VLOOKUP($C2286,'Raw-products'!$A$2:$H$1261,MATCH(J$1,'Raw-products'!$A$1:$H$1,0))</f>
        <v>blue</v>
      </c>
      <c r="K2286">
        <f>VLOOKUP($C2286,'Raw-products'!$A$2:$H$1261,MATCH(K$1,'Raw-products'!$A$1:$H$1,0))</f>
        <v>100</v>
      </c>
      <c r="L2286">
        <f>VLOOKUP($C2286,'Raw-products'!$A$2:$H$1261,MATCH(L$1,'Raw-products'!$A$1:$H$1,0))</f>
        <v>48</v>
      </c>
      <c r="M2286" s="5">
        <f t="shared" si="70"/>
        <v>4800</v>
      </c>
      <c r="N2286" cm="1">
        <f t="array" ref="N2286:Q2286">_xlfn.XLOOKUP($B2286,'Raw -orders'!$A:$A,'Raw -orders'!$B:$E)</f>
        <v>641</v>
      </c>
      <c r="O2286">
        <v>19206</v>
      </c>
      <c r="P2286" s="1">
        <v>44271</v>
      </c>
      <c r="Q2286" s="1">
        <v>44295</v>
      </c>
      <c r="R2286" t="str" cm="1">
        <f t="array" ref="R2286:Y2286">_xlfn.XLOOKUP($N2286,'Raw - customers'!$A:$A,'Raw - customers'!$B:$I)</f>
        <v>Zebulon Rousel</v>
      </c>
      <c r="S2286" t="str">
        <v>Agender</v>
      </c>
      <c r="T2286">
        <v>62</v>
      </c>
      <c r="U2286" t="str">
        <v>87 Cruickshank Estate DrApt. 374</v>
      </c>
      <c r="V2286">
        <v>5934</v>
      </c>
      <c r="W2286" t="str">
        <v>Hamishview</v>
      </c>
      <c r="X2286" t="str">
        <v>New South Wales</v>
      </c>
      <c r="Y2286" t="str">
        <v>Australia</v>
      </c>
      <c r="Z2286">
        <v>3</v>
      </c>
      <c r="AA2286" s="3" t="str">
        <f t="shared" si="71"/>
        <v>20 to 30</v>
      </c>
      <c r="AP2286" s="6">
        <v>641</v>
      </c>
      <c r="AQ2286" s="6" t="s">
        <v>1362</v>
      </c>
    </row>
    <row r="2287" spans="1:43" x14ac:dyDescent="0.25">
      <c r="A2287">
        <v>2285</v>
      </c>
      <c r="B2287">
        <v>464</v>
      </c>
      <c r="C2287">
        <v>1235</v>
      </c>
      <c r="D2287">
        <v>112</v>
      </c>
      <c r="E2287">
        <v>1</v>
      </c>
      <c r="F2287">
        <v>112</v>
      </c>
      <c r="G2287" t="str">
        <f>VLOOKUP($C2287,'Raw-products'!$A$2:$H$1261,MATCH(G$1,'Raw-products'!$A$1:$H$1,0))</f>
        <v>Trousers</v>
      </c>
      <c r="H2287" t="str">
        <f>VLOOKUP($C2287,'Raw-products'!$A$2:$H$1261,MATCH(H$1,'Raw-products'!$A$1:$H$1,0))</f>
        <v>Tracksuit Bottoms</v>
      </c>
      <c r="I2287" t="str">
        <f>VLOOKUP($C2287,'Raw-products'!$A$2:$H$1261,MATCH(I$1,'Raw-products'!$A$1:$H$1,0))</f>
        <v>XS</v>
      </c>
      <c r="J2287" t="str">
        <f>VLOOKUP($C2287,'Raw-products'!$A$2:$H$1261,MATCH(J$1,'Raw-products'!$A$1:$H$1,0))</f>
        <v>yellow</v>
      </c>
      <c r="K2287">
        <f>VLOOKUP($C2287,'Raw-products'!$A$2:$H$1261,MATCH(K$1,'Raw-products'!$A$1:$H$1,0))</f>
        <v>91</v>
      </c>
      <c r="L2287">
        <f>VLOOKUP($C2287,'Raw-products'!$A$2:$H$1261,MATCH(L$1,'Raw-products'!$A$1:$H$1,0))</f>
        <v>76</v>
      </c>
      <c r="M2287" s="5">
        <f t="shared" si="70"/>
        <v>6916</v>
      </c>
      <c r="N2287" cm="1">
        <f t="array" ref="N2287:Q2287">_xlfn.XLOOKUP($B2287,'Raw -orders'!$A:$A,'Raw -orders'!$B:$E)</f>
        <v>103</v>
      </c>
      <c r="O2287">
        <v>26925</v>
      </c>
      <c r="P2287" s="1">
        <v>44376</v>
      </c>
      <c r="Q2287" s="1">
        <v>44402</v>
      </c>
      <c r="R2287" t="str" cm="1">
        <f t="array" ref="R2287:Y2287">_xlfn.XLOOKUP($N2287,'Raw - customers'!$A:$A,'Raw - customers'!$B:$I)</f>
        <v>Monica Teodorski</v>
      </c>
      <c r="S2287" t="str">
        <v>Bigender</v>
      </c>
      <c r="T2287">
        <v>77</v>
      </c>
      <c r="U2287" t="str">
        <v>100 Stokes ParkwayApt. 307</v>
      </c>
      <c r="V2287">
        <v>2603</v>
      </c>
      <c r="W2287" t="str">
        <v>South Nathan</v>
      </c>
      <c r="X2287" t="str">
        <v>South Australia</v>
      </c>
      <c r="Y2287" t="str">
        <v>Australia</v>
      </c>
      <c r="Z2287">
        <v>6</v>
      </c>
      <c r="AA2287" s="3" t="str">
        <f t="shared" si="71"/>
        <v>20 to 30</v>
      </c>
      <c r="AP2287" s="6">
        <v>103</v>
      </c>
      <c r="AQ2287" s="6" t="s">
        <v>1345</v>
      </c>
    </row>
    <row r="2288" spans="1:43" x14ac:dyDescent="0.25">
      <c r="A2288">
        <v>2286</v>
      </c>
      <c r="B2288">
        <v>464</v>
      </c>
      <c r="C2288">
        <v>498</v>
      </c>
      <c r="D2288">
        <v>102</v>
      </c>
      <c r="E2288">
        <v>2</v>
      </c>
      <c r="F2288">
        <v>204</v>
      </c>
      <c r="G2288" t="str">
        <f>VLOOKUP($C2288,'Raw-products'!$A$2:$H$1261,MATCH(G$1,'Raw-products'!$A$1:$H$1,0))</f>
        <v>Jacket</v>
      </c>
      <c r="H2288" t="str">
        <f>VLOOKUP($C2288,'Raw-products'!$A$2:$H$1261,MATCH(H$1,'Raw-products'!$A$1:$H$1,0))</f>
        <v>Windbreaker</v>
      </c>
      <c r="I2288" t="str">
        <f>VLOOKUP($C2288,'Raw-products'!$A$2:$H$1261,MATCH(I$1,'Raw-products'!$A$1:$H$1,0))</f>
        <v>L</v>
      </c>
      <c r="J2288" t="str">
        <f>VLOOKUP($C2288,'Raw-products'!$A$2:$H$1261,MATCH(J$1,'Raw-products'!$A$1:$H$1,0))</f>
        <v>orange</v>
      </c>
      <c r="K2288">
        <f>VLOOKUP($C2288,'Raw-products'!$A$2:$H$1261,MATCH(K$1,'Raw-products'!$A$1:$H$1,0))</f>
        <v>109</v>
      </c>
      <c r="L2288">
        <f>VLOOKUP($C2288,'Raw-products'!$A$2:$H$1261,MATCH(L$1,'Raw-products'!$A$1:$H$1,0))</f>
        <v>68</v>
      </c>
      <c r="M2288" s="5">
        <f t="shared" si="70"/>
        <v>7412</v>
      </c>
      <c r="N2288" cm="1">
        <f t="array" ref="N2288:Q2288">_xlfn.XLOOKUP($B2288,'Raw -orders'!$A:$A,'Raw -orders'!$B:$E)</f>
        <v>103</v>
      </c>
      <c r="O2288">
        <v>26925</v>
      </c>
      <c r="P2288" s="1">
        <v>44376</v>
      </c>
      <c r="Q2288" s="1">
        <v>44402</v>
      </c>
      <c r="R2288" t="str" cm="1">
        <f t="array" ref="R2288:Y2288">_xlfn.XLOOKUP($N2288,'Raw - customers'!$A:$A,'Raw - customers'!$B:$I)</f>
        <v>Monica Teodorski</v>
      </c>
      <c r="S2288" t="str">
        <v>Bigender</v>
      </c>
      <c r="T2288">
        <v>77</v>
      </c>
      <c r="U2288" t="str">
        <v>100 Stokes ParkwayApt. 307</v>
      </c>
      <c r="V2288">
        <v>2603</v>
      </c>
      <c r="W2288" t="str">
        <v>South Nathan</v>
      </c>
      <c r="X2288" t="str">
        <v>South Australia</v>
      </c>
      <c r="Y2288" t="str">
        <v>Australia</v>
      </c>
      <c r="Z2288">
        <v>6</v>
      </c>
      <c r="AA2288" s="3" t="str">
        <f t="shared" si="71"/>
        <v>20 to 30</v>
      </c>
      <c r="AP2288" s="6">
        <v>103</v>
      </c>
      <c r="AQ2288" s="6" t="s">
        <v>1345</v>
      </c>
    </row>
    <row r="2289" spans="1:43" x14ac:dyDescent="0.25">
      <c r="A2289">
        <v>2287</v>
      </c>
      <c r="B2289">
        <v>464</v>
      </c>
      <c r="C2289">
        <v>495</v>
      </c>
      <c r="D2289">
        <v>102</v>
      </c>
      <c r="E2289">
        <v>3</v>
      </c>
      <c r="F2289">
        <v>306</v>
      </c>
      <c r="G2289" t="str">
        <f>VLOOKUP($C2289,'Raw-products'!$A$2:$H$1261,MATCH(G$1,'Raw-products'!$A$1:$H$1,0))</f>
        <v>Jacket</v>
      </c>
      <c r="H2289" t="str">
        <f>VLOOKUP($C2289,'Raw-products'!$A$2:$H$1261,MATCH(H$1,'Raw-products'!$A$1:$H$1,0))</f>
        <v>Windbreaker</v>
      </c>
      <c r="I2289" t="str">
        <f>VLOOKUP($C2289,'Raw-products'!$A$2:$H$1261,MATCH(I$1,'Raw-products'!$A$1:$H$1,0))</f>
        <v>XS</v>
      </c>
      <c r="J2289" t="str">
        <f>VLOOKUP($C2289,'Raw-products'!$A$2:$H$1261,MATCH(J$1,'Raw-products'!$A$1:$H$1,0))</f>
        <v>orange</v>
      </c>
      <c r="K2289">
        <f>VLOOKUP($C2289,'Raw-products'!$A$2:$H$1261,MATCH(K$1,'Raw-products'!$A$1:$H$1,0))</f>
        <v>109</v>
      </c>
      <c r="L2289">
        <f>VLOOKUP($C2289,'Raw-products'!$A$2:$H$1261,MATCH(L$1,'Raw-products'!$A$1:$H$1,0))</f>
        <v>70</v>
      </c>
      <c r="M2289" s="5">
        <f t="shared" si="70"/>
        <v>7630</v>
      </c>
      <c r="N2289" cm="1">
        <f t="array" ref="N2289:Q2289">_xlfn.XLOOKUP($B2289,'Raw -orders'!$A:$A,'Raw -orders'!$B:$E)</f>
        <v>103</v>
      </c>
      <c r="O2289">
        <v>26925</v>
      </c>
      <c r="P2289" s="1">
        <v>44376</v>
      </c>
      <c r="Q2289" s="1">
        <v>44402</v>
      </c>
      <c r="R2289" t="str" cm="1">
        <f t="array" ref="R2289:Y2289">_xlfn.XLOOKUP($N2289,'Raw - customers'!$A:$A,'Raw - customers'!$B:$I)</f>
        <v>Monica Teodorski</v>
      </c>
      <c r="S2289" t="str">
        <v>Bigender</v>
      </c>
      <c r="T2289">
        <v>77</v>
      </c>
      <c r="U2289" t="str">
        <v>100 Stokes ParkwayApt. 307</v>
      </c>
      <c r="V2289">
        <v>2603</v>
      </c>
      <c r="W2289" t="str">
        <v>South Nathan</v>
      </c>
      <c r="X2289" t="str">
        <v>South Australia</v>
      </c>
      <c r="Y2289" t="str">
        <v>Australia</v>
      </c>
      <c r="Z2289">
        <v>6</v>
      </c>
      <c r="AA2289" s="3" t="str">
        <f t="shared" si="71"/>
        <v>20 to 30</v>
      </c>
      <c r="AP2289" s="6">
        <v>103</v>
      </c>
      <c r="AQ2289" s="6" t="s">
        <v>1345</v>
      </c>
    </row>
    <row r="2290" spans="1:43" x14ac:dyDescent="0.25">
      <c r="A2290">
        <v>2288</v>
      </c>
      <c r="B2290">
        <v>464</v>
      </c>
      <c r="C2290">
        <v>18</v>
      </c>
      <c r="D2290">
        <v>96</v>
      </c>
      <c r="E2290">
        <v>3</v>
      </c>
      <c r="F2290">
        <v>288</v>
      </c>
      <c r="G2290" t="str">
        <f>VLOOKUP($C2290,'Raw-products'!$A$2:$H$1261,MATCH(G$1,'Raw-products'!$A$1:$H$1,0))</f>
        <v>Shirt</v>
      </c>
      <c r="H2290" t="str">
        <f>VLOOKUP($C2290,'Raw-products'!$A$2:$H$1261,MATCH(H$1,'Raw-products'!$A$1:$H$1,0))</f>
        <v>Oxford Cloth</v>
      </c>
      <c r="I2290" t="str">
        <f>VLOOKUP($C2290,'Raw-products'!$A$2:$H$1261,MATCH(I$1,'Raw-products'!$A$1:$H$1,0))</f>
        <v>L</v>
      </c>
      <c r="J2290" t="str">
        <f>VLOOKUP($C2290,'Raw-products'!$A$2:$H$1261,MATCH(J$1,'Raw-products'!$A$1:$H$1,0))</f>
        <v>green</v>
      </c>
      <c r="K2290">
        <f>VLOOKUP($C2290,'Raw-products'!$A$2:$H$1261,MATCH(K$1,'Raw-products'!$A$1:$H$1,0))</f>
        <v>114</v>
      </c>
      <c r="L2290">
        <f>VLOOKUP($C2290,'Raw-products'!$A$2:$H$1261,MATCH(L$1,'Raw-products'!$A$1:$H$1,0))</f>
        <v>52</v>
      </c>
      <c r="M2290" s="5">
        <f t="shared" si="70"/>
        <v>5928</v>
      </c>
      <c r="N2290" cm="1">
        <f t="array" ref="N2290:Q2290">_xlfn.XLOOKUP($B2290,'Raw -orders'!$A:$A,'Raw -orders'!$B:$E)</f>
        <v>103</v>
      </c>
      <c r="O2290">
        <v>26925</v>
      </c>
      <c r="P2290" s="1">
        <v>44376</v>
      </c>
      <c r="Q2290" s="1">
        <v>44402</v>
      </c>
      <c r="R2290" t="str" cm="1">
        <f t="array" ref="R2290:Y2290">_xlfn.XLOOKUP($N2290,'Raw - customers'!$A:$A,'Raw - customers'!$B:$I)</f>
        <v>Monica Teodorski</v>
      </c>
      <c r="S2290" t="str">
        <v>Bigender</v>
      </c>
      <c r="T2290">
        <v>77</v>
      </c>
      <c r="U2290" t="str">
        <v>100 Stokes ParkwayApt. 307</v>
      </c>
      <c r="V2290">
        <v>2603</v>
      </c>
      <c r="W2290" t="str">
        <v>South Nathan</v>
      </c>
      <c r="X2290" t="str">
        <v>South Australia</v>
      </c>
      <c r="Y2290" t="str">
        <v>Australia</v>
      </c>
      <c r="Z2290">
        <v>6</v>
      </c>
      <c r="AA2290" s="3" t="str">
        <f t="shared" si="71"/>
        <v>20 to 30</v>
      </c>
      <c r="AP2290" s="6">
        <v>103</v>
      </c>
      <c r="AQ2290" s="6" t="s">
        <v>1345</v>
      </c>
    </row>
    <row r="2291" spans="1:43" x14ac:dyDescent="0.25">
      <c r="A2291">
        <v>2289</v>
      </c>
      <c r="B2291">
        <v>464</v>
      </c>
      <c r="C2291">
        <v>263</v>
      </c>
      <c r="D2291">
        <v>95</v>
      </c>
      <c r="E2291">
        <v>2</v>
      </c>
      <c r="F2291">
        <v>190</v>
      </c>
      <c r="G2291" t="str">
        <f>VLOOKUP($C2291,'Raw-products'!$A$2:$H$1261,MATCH(G$1,'Raw-products'!$A$1:$H$1,0))</f>
        <v>Shirt</v>
      </c>
      <c r="H2291" t="str">
        <f>VLOOKUP($C2291,'Raw-products'!$A$2:$H$1261,MATCH(H$1,'Raw-products'!$A$1:$H$1,0))</f>
        <v>Polo</v>
      </c>
      <c r="I2291" t="str">
        <f>VLOOKUP($C2291,'Raw-products'!$A$2:$H$1261,MATCH(I$1,'Raw-products'!$A$1:$H$1,0))</f>
        <v>L</v>
      </c>
      <c r="J2291" t="str">
        <f>VLOOKUP($C2291,'Raw-products'!$A$2:$H$1261,MATCH(J$1,'Raw-products'!$A$1:$H$1,0))</f>
        <v>green</v>
      </c>
      <c r="K2291">
        <f>VLOOKUP($C2291,'Raw-products'!$A$2:$H$1261,MATCH(K$1,'Raw-products'!$A$1:$H$1,0))</f>
        <v>117</v>
      </c>
      <c r="L2291">
        <f>VLOOKUP($C2291,'Raw-products'!$A$2:$H$1261,MATCH(L$1,'Raw-products'!$A$1:$H$1,0))</f>
        <v>68</v>
      </c>
      <c r="M2291" s="5">
        <f t="shared" si="70"/>
        <v>7956</v>
      </c>
      <c r="N2291" cm="1">
        <f t="array" ref="N2291:Q2291">_xlfn.XLOOKUP($B2291,'Raw -orders'!$A:$A,'Raw -orders'!$B:$E)</f>
        <v>103</v>
      </c>
      <c r="O2291">
        <v>26925</v>
      </c>
      <c r="P2291" s="1">
        <v>44376</v>
      </c>
      <c r="Q2291" s="1">
        <v>44402</v>
      </c>
      <c r="R2291" t="str" cm="1">
        <f t="array" ref="R2291:Y2291">_xlfn.XLOOKUP($N2291,'Raw - customers'!$A:$A,'Raw - customers'!$B:$I)</f>
        <v>Monica Teodorski</v>
      </c>
      <c r="S2291" t="str">
        <v>Bigender</v>
      </c>
      <c r="T2291">
        <v>77</v>
      </c>
      <c r="U2291" t="str">
        <v>100 Stokes ParkwayApt. 307</v>
      </c>
      <c r="V2291">
        <v>2603</v>
      </c>
      <c r="W2291" t="str">
        <v>South Nathan</v>
      </c>
      <c r="X2291" t="str">
        <v>South Australia</v>
      </c>
      <c r="Y2291" t="str">
        <v>Australia</v>
      </c>
      <c r="Z2291">
        <v>6</v>
      </c>
      <c r="AA2291" s="3" t="str">
        <f t="shared" si="71"/>
        <v>20 to 30</v>
      </c>
      <c r="AP2291" s="6">
        <v>103</v>
      </c>
      <c r="AQ2291" s="6" t="s">
        <v>1345</v>
      </c>
    </row>
    <row r="2292" spans="1:43" x14ac:dyDescent="0.25">
      <c r="A2292">
        <v>2290</v>
      </c>
      <c r="B2292">
        <v>464</v>
      </c>
      <c r="C2292">
        <v>205</v>
      </c>
      <c r="D2292">
        <v>98</v>
      </c>
      <c r="E2292">
        <v>3</v>
      </c>
      <c r="F2292">
        <v>294</v>
      </c>
      <c r="G2292" t="str">
        <f>VLOOKUP($C2292,'Raw-products'!$A$2:$H$1261,MATCH(G$1,'Raw-products'!$A$1:$H$1,0))</f>
        <v>Shirt</v>
      </c>
      <c r="H2292" t="str">
        <f>VLOOKUP($C2292,'Raw-products'!$A$2:$H$1261,MATCH(H$1,'Raw-products'!$A$1:$H$1,0))</f>
        <v>Camp Collared</v>
      </c>
      <c r="I2292" t="str">
        <f>VLOOKUP($C2292,'Raw-products'!$A$2:$H$1261,MATCH(I$1,'Raw-products'!$A$1:$H$1,0))</f>
        <v>XS</v>
      </c>
      <c r="J2292" t="str">
        <f>VLOOKUP($C2292,'Raw-products'!$A$2:$H$1261,MATCH(J$1,'Raw-products'!$A$1:$H$1,0))</f>
        <v>violet</v>
      </c>
      <c r="K2292">
        <f>VLOOKUP($C2292,'Raw-products'!$A$2:$H$1261,MATCH(K$1,'Raw-products'!$A$1:$H$1,0))</f>
        <v>112</v>
      </c>
      <c r="L2292">
        <f>VLOOKUP($C2292,'Raw-products'!$A$2:$H$1261,MATCH(L$1,'Raw-products'!$A$1:$H$1,0))</f>
        <v>72</v>
      </c>
      <c r="M2292" s="5">
        <f t="shared" si="70"/>
        <v>8064</v>
      </c>
      <c r="N2292" cm="1">
        <f t="array" ref="N2292:Q2292">_xlfn.XLOOKUP($B2292,'Raw -orders'!$A:$A,'Raw -orders'!$B:$E)</f>
        <v>103</v>
      </c>
      <c r="O2292">
        <v>26925</v>
      </c>
      <c r="P2292" s="1">
        <v>44376</v>
      </c>
      <c r="Q2292" s="1">
        <v>44402</v>
      </c>
      <c r="R2292" t="str" cm="1">
        <f t="array" ref="R2292:Y2292">_xlfn.XLOOKUP($N2292,'Raw - customers'!$A:$A,'Raw - customers'!$B:$I)</f>
        <v>Monica Teodorski</v>
      </c>
      <c r="S2292" t="str">
        <v>Bigender</v>
      </c>
      <c r="T2292">
        <v>77</v>
      </c>
      <c r="U2292" t="str">
        <v>100 Stokes ParkwayApt. 307</v>
      </c>
      <c r="V2292">
        <v>2603</v>
      </c>
      <c r="W2292" t="str">
        <v>South Nathan</v>
      </c>
      <c r="X2292" t="str">
        <v>South Australia</v>
      </c>
      <c r="Y2292" t="str">
        <v>Australia</v>
      </c>
      <c r="Z2292">
        <v>6</v>
      </c>
      <c r="AA2292" s="3" t="str">
        <f t="shared" si="71"/>
        <v>20 to 30</v>
      </c>
      <c r="AP2292" s="6">
        <v>103</v>
      </c>
      <c r="AQ2292" s="6" t="s">
        <v>1345</v>
      </c>
    </row>
    <row r="2293" spans="1:43" x14ac:dyDescent="0.25">
      <c r="A2293">
        <v>2291</v>
      </c>
      <c r="B2293">
        <v>464</v>
      </c>
      <c r="C2293">
        <v>691</v>
      </c>
      <c r="D2293">
        <v>113</v>
      </c>
      <c r="E2293">
        <v>3</v>
      </c>
      <c r="F2293">
        <v>339</v>
      </c>
      <c r="G2293" t="str">
        <f>VLOOKUP($C2293,'Raw-products'!$A$2:$H$1261,MATCH(G$1,'Raw-products'!$A$1:$H$1,0))</f>
        <v>Jacket</v>
      </c>
      <c r="H2293" t="str">
        <f>VLOOKUP($C2293,'Raw-products'!$A$2:$H$1261,MATCH(H$1,'Raw-products'!$A$1:$H$1,0))</f>
        <v>Parka</v>
      </c>
      <c r="I2293" t="str">
        <f>VLOOKUP($C2293,'Raw-products'!$A$2:$H$1261,MATCH(I$1,'Raw-products'!$A$1:$H$1,0))</f>
        <v>S</v>
      </c>
      <c r="J2293" t="str">
        <f>VLOOKUP($C2293,'Raw-products'!$A$2:$H$1261,MATCH(J$1,'Raw-products'!$A$1:$H$1,0))</f>
        <v>indigo</v>
      </c>
      <c r="K2293">
        <f>VLOOKUP($C2293,'Raw-products'!$A$2:$H$1261,MATCH(K$1,'Raw-products'!$A$1:$H$1,0))</f>
        <v>119</v>
      </c>
      <c r="L2293">
        <f>VLOOKUP($C2293,'Raw-products'!$A$2:$H$1261,MATCH(L$1,'Raw-products'!$A$1:$H$1,0))</f>
        <v>53</v>
      </c>
      <c r="M2293" s="5">
        <f t="shared" si="70"/>
        <v>6307</v>
      </c>
      <c r="N2293" cm="1">
        <f t="array" ref="N2293:Q2293">_xlfn.XLOOKUP($B2293,'Raw -orders'!$A:$A,'Raw -orders'!$B:$E)</f>
        <v>103</v>
      </c>
      <c r="O2293">
        <v>26925</v>
      </c>
      <c r="P2293" s="1">
        <v>44376</v>
      </c>
      <c r="Q2293" s="1">
        <v>44402</v>
      </c>
      <c r="R2293" t="str" cm="1">
        <f t="array" ref="R2293:Y2293">_xlfn.XLOOKUP($N2293,'Raw - customers'!$A:$A,'Raw - customers'!$B:$I)</f>
        <v>Monica Teodorski</v>
      </c>
      <c r="S2293" t="str">
        <v>Bigender</v>
      </c>
      <c r="T2293">
        <v>77</v>
      </c>
      <c r="U2293" t="str">
        <v>100 Stokes ParkwayApt. 307</v>
      </c>
      <c r="V2293">
        <v>2603</v>
      </c>
      <c r="W2293" t="str">
        <v>South Nathan</v>
      </c>
      <c r="X2293" t="str">
        <v>South Australia</v>
      </c>
      <c r="Y2293" t="str">
        <v>Australia</v>
      </c>
      <c r="Z2293">
        <v>6</v>
      </c>
      <c r="AA2293" s="3" t="str">
        <f t="shared" si="71"/>
        <v>20 to 30</v>
      </c>
      <c r="AP2293" s="6">
        <v>103</v>
      </c>
      <c r="AQ2293" s="6" t="s">
        <v>1345</v>
      </c>
    </row>
    <row r="2294" spans="1:43" x14ac:dyDescent="0.25">
      <c r="A2294">
        <v>2292</v>
      </c>
      <c r="B2294">
        <v>465</v>
      </c>
      <c r="C2294">
        <v>1118</v>
      </c>
      <c r="D2294">
        <v>115</v>
      </c>
      <c r="E2294">
        <v>3</v>
      </c>
      <c r="F2294">
        <v>345</v>
      </c>
      <c r="G2294" t="str">
        <f>VLOOKUP($C2294,'Raw-products'!$A$2:$H$1261,MATCH(G$1,'Raw-products'!$A$1:$H$1,0))</f>
        <v>Trousers</v>
      </c>
      <c r="H2294" t="str">
        <f>VLOOKUP($C2294,'Raw-products'!$A$2:$H$1261,MATCH(H$1,'Raw-products'!$A$1:$H$1,0))</f>
        <v>Cropped</v>
      </c>
      <c r="I2294" t="str">
        <f>VLOOKUP($C2294,'Raw-products'!$A$2:$H$1261,MATCH(I$1,'Raw-products'!$A$1:$H$1,0))</f>
        <v>L</v>
      </c>
      <c r="J2294" t="str">
        <f>VLOOKUP($C2294,'Raw-products'!$A$2:$H$1261,MATCH(J$1,'Raw-products'!$A$1:$H$1,0))</f>
        <v>violet</v>
      </c>
      <c r="K2294">
        <f>VLOOKUP($C2294,'Raw-products'!$A$2:$H$1261,MATCH(K$1,'Raw-products'!$A$1:$H$1,0))</f>
        <v>99</v>
      </c>
      <c r="L2294">
        <f>VLOOKUP($C2294,'Raw-products'!$A$2:$H$1261,MATCH(L$1,'Raw-products'!$A$1:$H$1,0))</f>
        <v>40</v>
      </c>
      <c r="M2294" s="5">
        <f t="shared" si="70"/>
        <v>3960</v>
      </c>
      <c r="N2294" cm="1">
        <f t="array" ref="N2294:Q2294">_xlfn.XLOOKUP($B2294,'Raw -orders'!$A:$A,'Raw -orders'!$B:$E)</f>
        <v>7</v>
      </c>
      <c r="O2294">
        <v>48935</v>
      </c>
      <c r="P2294" s="1">
        <v>44337</v>
      </c>
      <c r="Q2294" s="1">
        <v>44339</v>
      </c>
      <c r="R2294" t="str" cm="1">
        <f t="array" ref="R2294:Y2294">_xlfn.XLOOKUP($N2294,'Raw - customers'!$A:$A,'Raw - customers'!$B:$I)</f>
        <v>Winslow Ewbanck</v>
      </c>
      <c r="S2294" t="str">
        <v>Bigender</v>
      </c>
      <c r="T2294">
        <v>76</v>
      </c>
      <c r="U2294" t="str">
        <v>92 Hills Station StApt. 683</v>
      </c>
      <c r="V2294">
        <v>793</v>
      </c>
      <c r="W2294" t="str">
        <v>Masonfurt</v>
      </c>
      <c r="X2294" t="str">
        <v>Queensland</v>
      </c>
      <c r="Y2294" t="str">
        <v>Australia</v>
      </c>
      <c r="Z2294">
        <v>5</v>
      </c>
      <c r="AA2294" s="3" t="str">
        <f t="shared" si="71"/>
        <v>0 to 10</v>
      </c>
      <c r="AP2294" s="6">
        <v>7</v>
      </c>
      <c r="AQ2294" s="6" t="s">
        <v>1355</v>
      </c>
    </row>
    <row r="2295" spans="1:43" x14ac:dyDescent="0.25">
      <c r="A2295">
        <v>2293</v>
      </c>
      <c r="B2295">
        <v>465</v>
      </c>
      <c r="C2295">
        <v>1259</v>
      </c>
      <c r="D2295">
        <v>112</v>
      </c>
      <c r="E2295">
        <v>2</v>
      </c>
      <c r="F2295">
        <v>224</v>
      </c>
      <c r="G2295" t="str">
        <f>VLOOKUP($C2295,'Raw-products'!$A$2:$H$1261,MATCH(G$1,'Raw-products'!$A$1:$H$1,0))</f>
        <v>Trousers</v>
      </c>
      <c r="H2295" t="str">
        <f>VLOOKUP($C2295,'Raw-products'!$A$2:$H$1261,MATCH(H$1,'Raw-products'!$A$1:$H$1,0))</f>
        <v>Tracksuit Bottoms</v>
      </c>
      <c r="I2295" t="str">
        <f>VLOOKUP($C2295,'Raw-products'!$A$2:$H$1261,MATCH(I$1,'Raw-products'!$A$1:$H$1,0))</f>
        <v>XL</v>
      </c>
      <c r="J2295" t="str">
        <f>VLOOKUP($C2295,'Raw-products'!$A$2:$H$1261,MATCH(J$1,'Raw-products'!$A$1:$H$1,0))</f>
        <v>violet</v>
      </c>
      <c r="K2295">
        <f>VLOOKUP($C2295,'Raw-products'!$A$2:$H$1261,MATCH(K$1,'Raw-products'!$A$1:$H$1,0))</f>
        <v>91</v>
      </c>
      <c r="L2295">
        <f>VLOOKUP($C2295,'Raw-products'!$A$2:$H$1261,MATCH(L$1,'Raw-products'!$A$1:$H$1,0))</f>
        <v>60</v>
      </c>
      <c r="M2295" s="5">
        <f t="shared" si="70"/>
        <v>5460</v>
      </c>
      <c r="N2295" cm="1">
        <f t="array" ref="N2295:Q2295">_xlfn.XLOOKUP($B2295,'Raw -orders'!$A:$A,'Raw -orders'!$B:$E)</f>
        <v>7</v>
      </c>
      <c r="O2295">
        <v>48935</v>
      </c>
      <c r="P2295" s="1">
        <v>44337</v>
      </c>
      <c r="Q2295" s="1">
        <v>44339</v>
      </c>
      <c r="R2295" t="str" cm="1">
        <f t="array" ref="R2295:Y2295">_xlfn.XLOOKUP($N2295,'Raw - customers'!$A:$A,'Raw - customers'!$B:$I)</f>
        <v>Winslow Ewbanck</v>
      </c>
      <c r="S2295" t="str">
        <v>Bigender</v>
      </c>
      <c r="T2295">
        <v>76</v>
      </c>
      <c r="U2295" t="str">
        <v>92 Hills Station StApt. 683</v>
      </c>
      <c r="V2295">
        <v>793</v>
      </c>
      <c r="W2295" t="str">
        <v>Masonfurt</v>
      </c>
      <c r="X2295" t="str">
        <v>Queensland</v>
      </c>
      <c r="Y2295" t="str">
        <v>Australia</v>
      </c>
      <c r="Z2295">
        <v>5</v>
      </c>
      <c r="AA2295" s="3" t="str">
        <f t="shared" si="71"/>
        <v>0 to 10</v>
      </c>
      <c r="AP2295" s="6">
        <v>7</v>
      </c>
      <c r="AQ2295" s="6" t="s">
        <v>1355</v>
      </c>
    </row>
    <row r="2296" spans="1:43" x14ac:dyDescent="0.25">
      <c r="A2296">
        <v>2294</v>
      </c>
      <c r="B2296">
        <v>465</v>
      </c>
      <c r="C2296">
        <v>811</v>
      </c>
      <c r="D2296">
        <v>117</v>
      </c>
      <c r="E2296">
        <v>1</v>
      </c>
      <c r="F2296">
        <v>117</v>
      </c>
      <c r="G2296" t="str">
        <f>VLOOKUP($C2296,'Raw-products'!$A$2:$H$1261,MATCH(G$1,'Raw-products'!$A$1:$H$1,0))</f>
        <v>Jacket</v>
      </c>
      <c r="H2296" t="str">
        <f>VLOOKUP($C2296,'Raw-products'!$A$2:$H$1261,MATCH(H$1,'Raw-products'!$A$1:$H$1,0))</f>
        <v>Shearling</v>
      </c>
      <c r="I2296" t="str">
        <f>VLOOKUP($C2296,'Raw-products'!$A$2:$H$1261,MATCH(I$1,'Raw-products'!$A$1:$H$1,0))</f>
        <v>S</v>
      </c>
      <c r="J2296" t="str">
        <f>VLOOKUP($C2296,'Raw-products'!$A$2:$H$1261,MATCH(J$1,'Raw-products'!$A$1:$H$1,0))</f>
        <v>orange</v>
      </c>
      <c r="K2296">
        <f>VLOOKUP($C2296,'Raw-products'!$A$2:$H$1261,MATCH(K$1,'Raw-products'!$A$1:$H$1,0))</f>
        <v>95</v>
      </c>
      <c r="L2296">
        <f>VLOOKUP($C2296,'Raw-products'!$A$2:$H$1261,MATCH(L$1,'Raw-products'!$A$1:$H$1,0))</f>
        <v>53</v>
      </c>
      <c r="M2296" s="5">
        <f t="shared" si="70"/>
        <v>5035</v>
      </c>
      <c r="N2296" cm="1">
        <f t="array" ref="N2296:Q2296">_xlfn.XLOOKUP($B2296,'Raw -orders'!$A:$A,'Raw -orders'!$B:$E)</f>
        <v>7</v>
      </c>
      <c r="O2296">
        <v>48935</v>
      </c>
      <c r="P2296" s="1">
        <v>44337</v>
      </c>
      <c r="Q2296" s="1">
        <v>44339</v>
      </c>
      <c r="R2296" t="str" cm="1">
        <f t="array" ref="R2296:Y2296">_xlfn.XLOOKUP($N2296,'Raw - customers'!$A:$A,'Raw - customers'!$B:$I)</f>
        <v>Winslow Ewbanck</v>
      </c>
      <c r="S2296" t="str">
        <v>Bigender</v>
      </c>
      <c r="T2296">
        <v>76</v>
      </c>
      <c r="U2296" t="str">
        <v>92 Hills Station StApt. 683</v>
      </c>
      <c r="V2296">
        <v>793</v>
      </c>
      <c r="W2296" t="str">
        <v>Masonfurt</v>
      </c>
      <c r="X2296" t="str">
        <v>Queensland</v>
      </c>
      <c r="Y2296" t="str">
        <v>Australia</v>
      </c>
      <c r="Z2296">
        <v>5</v>
      </c>
      <c r="AA2296" s="3" t="str">
        <f t="shared" si="71"/>
        <v>0 to 10</v>
      </c>
      <c r="AP2296" s="6">
        <v>7</v>
      </c>
      <c r="AQ2296" s="6" t="s">
        <v>1355</v>
      </c>
    </row>
    <row r="2297" spans="1:43" x14ac:dyDescent="0.25">
      <c r="A2297">
        <v>2295</v>
      </c>
      <c r="B2297">
        <v>465</v>
      </c>
      <c r="C2297">
        <v>408</v>
      </c>
      <c r="D2297">
        <v>119</v>
      </c>
      <c r="E2297">
        <v>1</v>
      </c>
      <c r="F2297">
        <v>119</v>
      </c>
      <c r="G2297" t="str">
        <f>VLOOKUP($C2297,'Raw-products'!$A$2:$H$1261,MATCH(G$1,'Raw-products'!$A$1:$H$1,0))</f>
        <v>Shirt</v>
      </c>
      <c r="H2297" t="str">
        <f>VLOOKUP($C2297,'Raw-products'!$A$2:$H$1261,MATCH(H$1,'Raw-products'!$A$1:$H$1,0))</f>
        <v>Casual Slim Fit</v>
      </c>
      <c r="I2297" t="str">
        <f>VLOOKUP($C2297,'Raw-products'!$A$2:$H$1261,MATCH(I$1,'Raw-products'!$A$1:$H$1,0))</f>
        <v>L</v>
      </c>
      <c r="J2297" t="str">
        <f>VLOOKUP($C2297,'Raw-products'!$A$2:$H$1261,MATCH(J$1,'Raw-products'!$A$1:$H$1,0))</f>
        <v>blue</v>
      </c>
      <c r="K2297">
        <f>VLOOKUP($C2297,'Raw-products'!$A$2:$H$1261,MATCH(K$1,'Raw-products'!$A$1:$H$1,0))</f>
        <v>113</v>
      </c>
      <c r="L2297">
        <f>VLOOKUP($C2297,'Raw-products'!$A$2:$H$1261,MATCH(L$1,'Raw-products'!$A$1:$H$1,0))</f>
        <v>75</v>
      </c>
      <c r="M2297" s="5">
        <f t="shared" si="70"/>
        <v>8475</v>
      </c>
      <c r="N2297" cm="1">
        <f t="array" ref="N2297:Q2297">_xlfn.XLOOKUP($B2297,'Raw -orders'!$A:$A,'Raw -orders'!$B:$E)</f>
        <v>7</v>
      </c>
      <c r="O2297">
        <v>48935</v>
      </c>
      <c r="P2297" s="1">
        <v>44337</v>
      </c>
      <c r="Q2297" s="1">
        <v>44339</v>
      </c>
      <c r="R2297" t="str" cm="1">
        <f t="array" ref="R2297:Y2297">_xlfn.XLOOKUP($N2297,'Raw - customers'!$A:$A,'Raw - customers'!$B:$I)</f>
        <v>Winslow Ewbanck</v>
      </c>
      <c r="S2297" t="str">
        <v>Bigender</v>
      </c>
      <c r="T2297">
        <v>76</v>
      </c>
      <c r="U2297" t="str">
        <v>92 Hills Station StApt. 683</v>
      </c>
      <c r="V2297">
        <v>793</v>
      </c>
      <c r="W2297" t="str">
        <v>Masonfurt</v>
      </c>
      <c r="X2297" t="str">
        <v>Queensland</v>
      </c>
      <c r="Y2297" t="str">
        <v>Australia</v>
      </c>
      <c r="Z2297">
        <v>5</v>
      </c>
      <c r="AA2297" s="3" t="str">
        <f t="shared" si="71"/>
        <v>0 to 10</v>
      </c>
      <c r="AP2297" s="6">
        <v>7</v>
      </c>
      <c r="AQ2297" s="6" t="s">
        <v>1355</v>
      </c>
    </row>
    <row r="2298" spans="1:43" x14ac:dyDescent="0.25">
      <c r="A2298">
        <v>2296</v>
      </c>
      <c r="B2298">
        <v>465</v>
      </c>
      <c r="C2298">
        <v>1010</v>
      </c>
      <c r="D2298">
        <v>106</v>
      </c>
      <c r="E2298">
        <v>2</v>
      </c>
      <c r="F2298">
        <v>212</v>
      </c>
      <c r="G2298" t="str">
        <f>VLOOKUP($C2298,'Raw-products'!$A$2:$H$1261,MATCH(G$1,'Raw-products'!$A$1:$H$1,0))</f>
        <v>Trousers</v>
      </c>
      <c r="H2298" t="str">
        <f>VLOOKUP($C2298,'Raw-products'!$A$2:$H$1261,MATCH(H$1,'Raw-products'!$A$1:$H$1,0))</f>
        <v>Wool</v>
      </c>
      <c r="I2298" t="str">
        <f>VLOOKUP($C2298,'Raw-products'!$A$2:$H$1261,MATCH(I$1,'Raw-products'!$A$1:$H$1,0))</f>
        <v>XS</v>
      </c>
      <c r="J2298" t="str">
        <f>VLOOKUP($C2298,'Raw-products'!$A$2:$H$1261,MATCH(J$1,'Raw-products'!$A$1:$H$1,0))</f>
        <v>violet</v>
      </c>
      <c r="K2298">
        <f>VLOOKUP($C2298,'Raw-products'!$A$2:$H$1261,MATCH(K$1,'Raw-products'!$A$1:$H$1,0))</f>
        <v>111</v>
      </c>
      <c r="L2298">
        <f>VLOOKUP($C2298,'Raw-products'!$A$2:$H$1261,MATCH(L$1,'Raw-products'!$A$1:$H$1,0))</f>
        <v>80</v>
      </c>
      <c r="M2298" s="5">
        <f t="shared" si="70"/>
        <v>8880</v>
      </c>
      <c r="N2298" cm="1">
        <f t="array" ref="N2298:Q2298">_xlfn.XLOOKUP($B2298,'Raw -orders'!$A:$A,'Raw -orders'!$B:$E)</f>
        <v>7</v>
      </c>
      <c r="O2298">
        <v>48935</v>
      </c>
      <c r="P2298" s="1">
        <v>44337</v>
      </c>
      <c r="Q2298" s="1">
        <v>44339</v>
      </c>
      <c r="R2298" t="str" cm="1">
        <f t="array" ref="R2298:Y2298">_xlfn.XLOOKUP($N2298,'Raw - customers'!$A:$A,'Raw - customers'!$B:$I)</f>
        <v>Winslow Ewbanck</v>
      </c>
      <c r="S2298" t="str">
        <v>Bigender</v>
      </c>
      <c r="T2298">
        <v>76</v>
      </c>
      <c r="U2298" t="str">
        <v>92 Hills Station StApt. 683</v>
      </c>
      <c r="V2298">
        <v>793</v>
      </c>
      <c r="W2298" t="str">
        <v>Masonfurt</v>
      </c>
      <c r="X2298" t="str">
        <v>Queensland</v>
      </c>
      <c r="Y2298" t="str">
        <v>Australia</v>
      </c>
      <c r="Z2298">
        <v>5</v>
      </c>
      <c r="AA2298" s="3" t="str">
        <f t="shared" si="71"/>
        <v>0 to 10</v>
      </c>
      <c r="AP2298" s="6">
        <v>7</v>
      </c>
      <c r="AQ2298" s="6" t="s">
        <v>1355</v>
      </c>
    </row>
    <row r="2299" spans="1:43" x14ac:dyDescent="0.25">
      <c r="A2299">
        <v>2297</v>
      </c>
      <c r="B2299">
        <v>466</v>
      </c>
      <c r="C2299">
        <v>1188</v>
      </c>
      <c r="D2299">
        <v>99</v>
      </c>
      <c r="E2299">
        <v>1</v>
      </c>
      <c r="F2299">
        <v>99</v>
      </c>
      <c r="G2299" t="str">
        <f>VLOOKUP($C2299,'Raw-products'!$A$2:$H$1261,MATCH(G$1,'Raw-products'!$A$1:$H$1,0))</f>
        <v>Trousers</v>
      </c>
      <c r="H2299" t="str">
        <f>VLOOKUP($C2299,'Raw-products'!$A$2:$H$1261,MATCH(H$1,'Raw-products'!$A$1:$H$1,0))</f>
        <v>High-Waisted</v>
      </c>
      <c r="I2299" t="str">
        <f>VLOOKUP($C2299,'Raw-products'!$A$2:$H$1261,MATCH(I$1,'Raw-products'!$A$1:$H$1,0))</f>
        <v>L</v>
      </c>
      <c r="J2299" t="str">
        <f>VLOOKUP($C2299,'Raw-products'!$A$2:$H$1261,MATCH(J$1,'Raw-products'!$A$1:$H$1,0))</f>
        <v>violet</v>
      </c>
      <c r="K2299">
        <f>VLOOKUP($C2299,'Raw-products'!$A$2:$H$1261,MATCH(K$1,'Raw-products'!$A$1:$H$1,0))</f>
        <v>98</v>
      </c>
      <c r="L2299">
        <f>VLOOKUP($C2299,'Raw-products'!$A$2:$H$1261,MATCH(L$1,'Raw-products'!$A$1:$H$1,0))</f>
        <v>68</v>
      </c>
      <c r="M2299" s="5">
        <f t="shared" si="70"/>
        <v>6664</v>
      </c>
      <c r="N2299" cm="1">
        <f t="array" ref="N2299:Q2299">_xlfn.XLOOKUP($B2299,'Raw -orders'!$A:$A,'Raw -orders'!$B:$E)</f>
        <v>628</v>
      </c>
      <c r="O2299">
        <v>11363</v>
      </c>
      <c r="P2299" s="1">
        <v>44357</v>
      </c>
      <c r="Q2299" s="1">
        <v>44382</v>
      </c>
      <c r="R2299" t="str" cm="1">
        <f t="array" ref="R2299:Y2299">_xlfn.XLOOKUP($N2299,'Raw - customers'!$A:$A,'Raw - customers'!$B:$I)</f>
        <v>Frayda Simonini</v>
      </c>
      <c r="S2299" t="str">
        <v>Non-binary</v>
      </c>
      <c r="T2299">
        <v>75</v>
      </c>
      <c r="U2299" t="str">
        <v>774 Christiansen StreetSuite 261</v>
      </c>
      <c r="V2299">
        <v>2197</v>
      </c>
      <c r="W2299" t="str">
        <v>West Sophie</v>
      </c>
      <c r="X2299" t="str">
        <v>Northern Territory</v>
      </c>
      <c r="Y2299" t="str">
        <v>Australia</v>
      </c>
      <c r="Z2299">
        <v>6</v>
      </c>
      <c r="AA2299" s="3" t="str">
        <f t="shared" si="71"/>
        <v>20 to 30</v>
      </c>
      <c r="AP2299" s="6">
        <v>628</v>
      </c>
      <c r="AQ2299" s="6" t="s">
        <v>1339</v>
      </c>
    </row>
    <row r="2300" spans="1:43" x14ac:dyDescent="0.25">
      <c r="A2300">
        <v>2298</v>
      </c>
      <c r="B2300">
        <v>466</v>
      </c>
      <c r="C2300">
        <v>733</v>
      </c>
      <c r="D2300">
        <v>119</v>
      </c>
      <c r="E2300">
        <v>3</v>
      </c>
      <c r="F2300">
        <v>357</v>
      </c>
      <c r="G2300" t="str">
        <f>VLOOKUP($C2300,'Raw-products'!$A$2:$H$1261,MATCH(G$1,'Raw-products'!$A$1:$H$1,0))</f>
        <v>Jacket</v>
      </c>
      <c r="H2300" t="str">
        <f>VLOOKUP($C2300,'Raw-products'!$A$2:$H$1261,MATCH(H$1,'Raw-products'!$A$1:$H$1,0))</f>
        <v>Trench Coat</v>
      </c>
      <c r="I2300" t="str">
        <f>VLOOKUP($C2300,'Raw-products'!$A$2:$H$1261,MATCH(I$1,'Raw-products'!$A$1:$H$1,0))</f>
        <v>L</v>
      </c>
      <c r="J2300" t="str">
        <f>VLOOKUP($C2300,'Raw-products'!$A$2:$H$1261,MATCH(J$1,'Raw-products'!$A$1:$H$1,0))</f>
        <v>violet</v>
      </c>
      <c r="K2300">
        <f>VLOOKUP($C2300,'Raw-products'!$A$2:$H$1261,MATCH(K$1,'Raw-products'!$A$1:$H$1,0))</f>
        <v>112</v>
      </c>
      <c r="L2300">
        <f>VLOOKUP($C2300,'Raw-products'!$A$2:$H$1261,MATCH(L$1,'Raw-products'!$A$1:$H$1,0))</f>
        <v>76</v>
      </c>
      <c r="M2300" s="5">
        <f t="shared" si="70"/>
        <v>8512</v>
      </c>
      <c r="N2300" cm="1">
        <f t="array" ref="N2300:Q2300">_xlfn.XLOOKUP($B2300,'Raw -orders'!$A:$A,'Raw -orders'!$B:$E)</f>
        <v>628</v>
      </c>
      <c r="O2300">
        <v>11363</v>
      </c>
      <c r="P2300" s="1">
        <v>44357</v>
      </c>
      <c r="Q2300" s="1">
        <v>44382</v>
      </c>
      <c r="R2300" t="str" cm="1">
        <f t="array" ref="R2300:Y2300">_xlfn.XLOOKUP($N2300,'Raw - customers'!$A:$A,'Raw - customers'!$B:$I)</f>
        <v>Frayda Simonini</v>
      </c>
      <c r="S2300" t="str">
        <v>Non-binary</v>
      </c>
      <c r="T2300">
        <v>75</v>
      </c>
      <c r="U2300" t="str">
        <v>774 Christiansen StreetSuite 261</v>
      </c>
      <c r="V2300">
        <v>2197</v>
      </c>
      <c r="W2300" t="str">
        <v>West Sophie</v>
      </c>
      <c r="X2300" t="str">
        <v>Northern Territory</v>
      </c>
      <c r="Y2300" t="str">
        <v>Australia</v>
      </c>
      <c r="Z2300">
        <v>6</v>
      </c>
      <c r="AA2300" s="3" t="str">
        <f t="shared" si="71"/>
        <v>20 to 30</v>
      </c>
      <c r="AP2300" s="6">
        <v>628</v>
      </c>
      <c r="AQ2300" s="6" t="s">
        <v>1339</v>
      </c>
    </row>
    <row r="2301" spans="1:43" x14ac:dyDescent="0.25">
      <c r="A2301">
        <v>2299</v>
      </c>
      <c r="B2301">
        <v>466</v>
      </c>
      <c r="C2301">
        <v>718</v>
      </c>
      <c r="D2301">
        <v>119</v>
      </c>
      <c r="E2301">
        <v>1</v>
      </c>
      <c r="F2301">
        <v>119</v>
      </c>
      <c r="G2301" t="str">
        <f>VLOOKUP($C2301,'Raw-products'!$A$2:$H$1261,MATCH(G$1,'Raw-products'!$A$1:$H$1,0))</f>
        <v>Jacket</v>
      </c>
      <c r="H2301" t="str">
        <f>VLOOKUP($C2301,'Raw-products'!$A$2:$H$1261,MATCH(H$1,'Raw-products'!$A$1:$H$1,0))</f>
        <v>Trench Coat</v>
      </c>
      <c r="I2301" t="str">
        <f>VLOOKUP($C2301,'Raw-products'!$A$2:$H$1261,MATCH(I$1,'Raw-products'!$A$1:$H$1,0))</f>
        <v>L</v>
      </c>
      <c r="J2301" t="str">
        <f>VLOOKUP($C2301,'Raw-products'!$A$2:$H$1261,MATCH(J$1,'Raw-products'!$A$1:$H$1,0))</f>
        <v>green</v>
      </c>
      <c r="K2301">
        <f>VLOOKUP($C2301,'Raw-products'!$A$2:$H$1261,MATCH(K$1,'Raw-products'!$A$1:$H$1,0))</f>
        <v>112</v>
      </c>
      <c r="L2301">
        <f>VLOOKUP($C2301,'Raw-products'!$A$2:$H$1261,MATCH(L$1,'Raw-products'!$A$1:$H$1,0))</f>
        <v>73</v>
      </c>
      <c r="M2301" s="5">
        <f t="shared" si="70"/>
        <v>8176</v>
      </c>
      <c r="N2301" cm="1">
        <f t="array" ref="N2301:Q2301">_xlfn.XLOOKUP($B2301,'Raw -orders'!$A:$A,'Raw -orders'!$B:$E)</f>
        <v>628</v>
      </c>
      <c r="O2301">
        <v>11363</v>
      </c>
      <c r="P2301" s="1">
        <v>44357</v>
      </c>
      <c r="Q2301" s="1">
        <v>44382</v>
      </c>
      <c r="R2301" t="str" cm="1">
        <f t="array" ref="R2301:Y2301">_xlfn.XLOOKUP($N2301,'Raw - customers'!$A:$A,'Raw - customers'!$B:$I)</f>
        <v>Frayda Simonini</v>
      </c>
      <c r="S2301" t="str">
        <v>Non-binary</v>
      </c>
      <c r="T2301">
        <v>75</v>
      </c>
      <c r="U2301" t="str">
        <v>774 Christiansen StreetSuite 261</v>
      </c>
      <c r="V2301">
        <v>2197</v>
      </c>
      <c r="W2301" t="str">
        <v>West Sophie</v>
      </c>
      <c r="X2301" t="str">
        <v>Northern Territory</v>
      </c>
      <c r="Y2301" t="str">
        <v>Australia</v>
      </c>
      <c r="Z2301">
        <v>6</v>
      </c>
      <c r="AA2301" s="3" t="str">
        <f t="shared" si="71"/>
        <v>20 to 30</v>
      </c>
      <c r="AP2301" s="6">
        <v>628</v>
      </c>
      <c r="AQ2301" s="6" t="s">
        <v>1339</v>
      </c>
    </row>
    <row r="2302" spans="1:43" x14ac:dyDescent="0.25">
      <c r="A2302">
        <v>2300</v>
      </c>
      <c r="B2302">
        <v>466</v>
      </c>
      <c r="C2302">
        <v>1157</v>
      </c>
      <c r="D2302">
        <v>99</v>
      </c>
      <c r="E2302">
        <v>1</v>
      </c>
      <c r="F2302">
        <v>99</v>
      </c>
      <c r="G2302" t="str">
        <f>VLOOKUP($C2302,'Raw-products'!$A$2:$H$1261,MATCH(G$1,'Raw-products'!$A$1:$H$1,0))</f>
        <v>Trousers</v>
      </c>
      <c r="H2302" t="str">
        <f>VLOOKUP($C2302,'Raw-products'!$A$2:$H$1261,MATCH(H$1,'Raw-products'!$A$1:$H$1,0))</f>
        <v>High-Waisted</v>
      </c>
      <c r="I2302" t="str">
        <f>VLOOKUP($C2302,'Raw-products'!$A$2:$H$1261,MATCH(I$1,'Raw-products'!$A$1:$H$1,0))</f>
        <v>M</v>
      </c>
      <c r="J2302" t="str">
        <f>VLOOKUP($C2302,'Raw-products'!$A$2:$H$1261,MATCH(J$1,'Raw-products'!$A$1:$H$1,0))</f>
        <v>red</v>
      </c>
      <c r="K2302">
        <f>VLOOKUP($C2302,'Raw-products'!$A$2:$H$1261,MATCH(K$1,'Raw-products'!$A$1:$H$1,0))</f>
        <v>98</v>
      </c>
      <c r="L2302">
        <f>VLOOKUP($C2302,'Raw-products'!$A$2:$H$1261,MATCH(L$1,'Raw-products'!$A$1:$H$1,0))</f>
        <v>59</v>
      </c>
      <c r="M2302" s="5">
        <f t="shared" si="70"/>
        <v>5782</v>
      </c>
      <c r="N2302" cm="1">
        <f t="array" ref="N2302:Q2302">_xlfn.XLOOKUP($B2302,'Raw -orders'!$A:$A,'Raw -orders'!$B:$E)</f>
        <v>628</v>
      </c>
      <c r="O2302">
        <v>11363</v>
      </c>
      <c r="P2302" s="1">
        <v>44357</v>
      </c>
      <c r="Q2302" s="1">
        <v>44382</v>
      </c>
      <c r="R2302" t="str" cm="1">
        <f t="array" ref="R2302:Y2302">_xlfn.XLOOKUP($N2302,'Raw - customers'!$A:$A,'Raw - customers'!$B:$I)</f>
        <v>Frayda Simonini</v>
      </c>
      <c r="S2302" t="str">
        <v>Non-binary</v>
      </c>
      <c r="T2302">
        <v>75</v>
      </c>
      <c r="U2302" t="str">
        <v>774 Christiansen StreetSuite 261</v>
      </c>
      <c r="V2302">
        <v>2197</v>
      </c>
      <c r="W2302" t="str">
        <v>West Sophie</v>
      </c>
      <c r="X2302" t="str">
        <v>Northern Territory</v>
      </c>
      <c r="Y2302" t="str">
        <v>Australia</v>
      </c>
      <c r="Z2302">
        <v>6</v>
      </c>
      <c r="AA2302" s="3" t="str">
        <f t="shared" si="71"/>
        <v>20 to 30</v>
      </c>
      <c r="AP2302" s="6">
        <v>628</v>
      </c>
      <c r="AQ2302" s="6" t="s">
        <v>1339</v>
      </c>
    </row>
    <row r="2303" spans="1:43" x14ac:dyDescent="0.25">
      <c r="A2303">
        <v>2301</v>
      </c>
      <c r="B2303">
        <v>467</v>
      </c>
      <c r="C2303">
        <v>356</v>
      </c>
      <c r="D2303">
        <v>94</v>
      </c>
      <c r="E2303">
        <v>1</v>
      </c>
      <c r="F2303">
        <v>94</v>
      </c>
      <c r="G2303" t="str">
        <f>VLOOKUP($C2303,'Raw-products'!$A$2:$H$1261,MATCH(G$1,'Raw-products'!$A$1:$H$1,0))</f>
        <v>Shirt</v>
      </c>
      <c r="H2303" t="str">
        <f>VLOOKUP($C2303,'Raw-products'!$A$2:$H$1261,MATCH(H$1,'Raw-products'!$A$1:$H$1,0))</f>
        <v>Henley</v>
      </c>
      <c r="I2303" t="str">
        <f>VLOOKUP($C2303,'Raw-products'!$A$2:$H$1261,MATCH(I$1,'Raw-products'!$A$1:$H$1,0))</f>
        <v>S</v>
      </c>
      <c r="J2303" t="str">
        <f>VLOOKUP($C2303,'Raw-products'!$A$2:$H$1261,MATCH(J$1,'Raw-products'!$A$1:$H$1,0))</f>
        <v>orange</v>
      </c>
      <c r="K2303">
        <f>VLOOKUP($C2303,'Raw-products'!$A$2:$H$1261,MATCH(K$1,'Raw-products'!$A$1:$H$1,0))</f>
        <v>92</v>
      </c>
      <c r="L2303">
        <f>VLOOKUP($C2303,'Raw-products'!$A$2:$H$1261,MATCH(L$1,'Raw-products'!$A$1:$H$1,0))</f>
        <v>46</v>
      </c>
      <c r="M2303" s="5">
        <f t="shared" si="70"/>
        <v>4232</v>
      </c>
      <c r="N2303" cm="1">
        <f t="array" ref="N2303:Q2303">_xlfn.XLOOKUP($B2303,'Raw -orders'!$A:$A,'Raw -orders'!$B:$E)</f>
        <v>102</v>
      </c>
      <c r="O2303">
        <v>23636</v>
      </c>
      <c r="P2303" s="1">
        <v>44251</v>
      </c>
      <c r="Q2303" s="1">
        <v>44265</v>
      </c>
      <c r="R2303" t="str" cm="1">
        <f t="array" ref="R2303:Y2303">_xlfn.XLOOKUP($N2303,'Raw - customers'!$A:$A,'Raw - customers'!$B:$I)</f>
        <v>Hurleigh Sieb</v>
      </c>
      <c r="S2303" t="str">
        <v>Genderfluid</v>
      </c>
      <c r="T2303">
        <v>32</v>
      </c>
      <c r="U2303" t="str">
        <v>1737 Schroeder LoopSuite 349</v>
      </c>
      <c r="V2303">
        <v>6848</v>
      </c>
      <c r="W2303" t="str">
        <v>Port Sarah</v>
      </c>
      <c r="X2303" t="str">
        <v>Queensland</v>
      </c>
      <c r="Y2303" t="str">
        <v>Australia</v>
      </c>
      <c r="Z2303">
        <v>2</v>
      </c>
      <c r="AA2303" s="3" t="str">
        <f t="shared" si="71"/>
        <v>10 to 20</v>
      </c>
      <c r="AP2303" s="6">
        <v>102</v>
      </c>
      <c r="AQ2303" s="6" t="s">
        <v>1355</v>
      </c>
    </row>
    <row r="2304" spans="1:43" x14ac:dyDescent="0.25">
      <c r="A2304">
        <v>2302</v>
      </c>
      <c r="B2304">
        <v>467</v>
      </c>
      <c r="C2304">
        <v>1152</v>
      </c>
      <c r="D2304">
        <v>102</v>
      </c>
      <c r="E2304">
        <v>1</v>
      </c>
      <c r="F2304">
        <v>102</v>
      </c>
      <c r="G2304" t="str">
        <f>VLOOKUP($C2304,'Raw-products'!$A$2:$H$1261,MATCH(G$1,'Raw-products'!$A$1:$H$1,0))</f>
        <v>Trousers</v>
      </c>
      <c r="H2304" t="str">
        <f>VLOOKUP($C2304,'Raw-products'!$A$2:$H$1261,MATCH(H$1,'Raw-products'!$A$1:$H$1,0))</f>
        <v>Cargo Pants</v>
      </c>
      <c r="I2304" t="str">
        <f>VLOOKUP($C2304,'Raw-products'!$A$2:$H$1261,MATCH(I$1,'Raw-products'!$A$1:$H$1,0))</f>
        <v>M</v>
      </c>
      <c r="J2304" t="str">
        <f>VLOOKUP($C2304,'Raw-products'!$A$2:$H$1261,MATCH(J$1,'Raw-products'!$A$1:$H$1,0))</f>
        <v>violet</v>
      </c>
      <c r="K2304">
        <f>VLOOKUP($C2304,'Raw-products'!$A$2:$H$1261,MATCH(K$1,'Raw-products'!$A$1:$H$1,0))</f>
        <v>106</v>
      </c>
      <c r="L2304">
        <f>VLOOKUP($C2304,'Raw-products'!$A$2:$H$1261,MATCH(L$1,'Raw-products'!$A$1:$H$1,0))</f>
        <v>58</v>
      </c>
      <c r="M2304" s="5">
        <f t="shared" si="70"/>
        <v>6148</v>
      </c>
      <c r="N2304" cm="1">
        <f t="array" ref="N2304:Q2304">_xlfn.XLOOKUP($B2304,'Raw -orders'!$A:$A,'Raw -orders'!$B:$E)</f>
        <v>102</v>
      </c>
      <c r="O2304">
        <v>23636</v>
      </c>
      <c r="P2304" s="1">
        <v>44251</v>
      </c>
      <c r="Q2304" s="1">
        <v>44265</v>
      </c>
      <c r="R2304" t="str" cm="1">
        <f t="array" ref="R2304:Y2304">_xlfn.XLOOKUP($N2304,'Raw - customers'!$A:$A,'Raw - customers'!$B:$I)</f>
        <v>Hurleigh Sieb</v>
      </c>
      <c r="S2304" t="str">
        <v>Genderfluid</v>
      </c>
      <c r="T2304">
        <v>32</v>
      </c>
      <c r="U2304" t="str">
        <v>1737 Schroeder LoopSuite 349</v>
      </c>
      <c r="V2304">
        <v>6848</v>
      </c>
      <c r="W2304" t="str">
        <v>Port Sarah</v>
      </c>
      <c r="X2304" t="str">
        <v>Queensland</v>
      </c>
      <c r="Y2304" t="str">
        <v>Australia</v>
      </c>
      <c r="Z2304">
        <v>2</v>
      </c>
      <c r="AA2304" s="3" t="str">
        <f t="shared" si="71"/>
        <v>10 to 20</v>
      </c>
      <c r="AP2304" s="6">
        <v>102</v>
      </c>
      <c r="AQ2304" s="6" t="s">
        <v>1355</v>
      </c>
    </row>
    <row r="2305" spans="1:43" x14ac:dyDescent="0.25">
      <c r="A2305">
        <v>2303</v>
      </c>
      <c r="B2305">
        <v>467</v>
      </c>
      <c r="C2305">
        <v>1210</v>
      </c>
      <c r="D2305">
        <v>105</v>
      </c>
      <c r="E2305">
        <v>3</v>
      </c>
      <c r="F2305">
        <v>315</v>
      </c>
      <c r="G2305" t="str">
        <f>VLOOKUP($C2305,'Raw-products'!$A$2:$H$1261,MATCH(G$1,'Raw-products'!$A$1:$H$1,0))</f>
        <v>Trousers</v>
      </c>
      <c r="H2305" t="str">
        <f>VLOOKUP($C2305,'Raw-products'!$A$2:$H$1261,MATCH(H$1,'Raw-products'!$A$1:$H$1,0))</f>
        <v>Pleated</v>
      </c>
      <c r="I2305" t="str">
        <f>VLOOKUP($C2305,'Raw-products'!$A$2:$H$1261,MATCH(I$1,'Raw-products'!$A$1:$H$1,0))</f>
        <v>XS</v>
      </c>
      <c r="J2305" t="str">
        <f>VLOOKUP($C2305,'Raw-products'!$A$2:$H$1261,MATCH(J$1,'Raw-products'!$A$1:$H$1,0))</f>
        <v>blue</v>
      </c>
      <c r="K2305">
        <f>VLOOKUP($C2305,'Raw-products'!$A$2:$H$1261,MATCH(K$1,'Raw-products'!$A$1:$H$1,0))</f>
        <v>90</v>
      </c>
      <c r="L2305">
        <f>VLOOKUP($C2305,'Raw-products'!$A$2:$H$1261,MATCH(L$1,'Raw-products'!$A$1:$H$1,0))</f>
        <v>62</v>
      </c>
      <c r="M2305" s="5">
        <f t="shared" si="70"/>
        <v>5580</v>
      </c>
      <c r="N2305" cm="1">
        <f t="array" ref="N2305:Q2305">_xlfn.XLOOKUP($B2305,'Raw -orders'!$A:$A,'Raw -orders'!$B:$E)</f>
        <v>102</v>
      </c>
      <c r="O2305">
        <v>23636</v>
      </c>
      <c r="P2305" s="1">
        <v>44251</v>
      </c>
      <c r="Q2305" s="1">
        <v>44265</v>
      </c>
      <c r="R2305" t="str" cm="1">
        <f t="array" ref="R2305:Y2305">_xlfn.XLOOKUP($N2305,'Raw - customers'!$A:$A,'Raw - customers'!$B:$I)</f>
        <v>Hurleigh Sieb</v>
      </c>
      <c r="S2305" t="str">
        <v>Genderfluid</v>
      </c>
      <c r="T2305">
        <v>32</v>
      </c>
      <c r="U2305" t="str">
        <v>1737 Schroeder LoopSuite 349</v>
      </c>
      <c r="V2305">
        <v>6848</v>
      </c>
      <c r="W2305" t="str">
        <v>Port Sarah</v>
      </c>
      <c r="X2305" t="str">
        <v>Queensland</v>
      </c>
      <c r="Y2305" t="str">
        <v>Australia</v>
      </c>
      <c r="Z2305">
        <v>2</v>
      </c>
      <c r="AA2305" s="3" t="str">
        <f t="shared" si="71"/>
        <v>10 to 20</v>
      </c>
      <c r="AP2305" s="6">
        <v>102</v>
      </c>
      <c r="AQ2305" s="6" t="s">
        <v>1355</v>
      </c>
    </row>
    <row r="2306" spans="1:43" x14ac:dyDescent="0.25">
      <c r="A2306">
        <v>2304</v>
      </c>
      <c r="B2306">
        <v>467</v>
      </c>
      <c r="C2306">
        <v>694</v>
      </c>
      <c r="D2306">
        <v>113</v>
      </c>
      <c r="E2306">
        <v>1</v>
      </c>
      <c r="F2306">
        <v>113</v>
      </c>
      <c r="G2306" t="str">
        <f>VLOOKUP($C2306,'Raw-products'!$A$2:$H$1261,MATCH(G$1,'Raw-products'!$A$1:$H$1,0))</f>
        <v>Jacket</v>
      </c>
      <c r="H2306" t="str">
        <f>VLOOKUP($C2306,'Raw-products'!$A$2:$H$1261,MATCH(H$1,'Raw-products'!$A$1:$H$1,0))</f>
        <v>Parka</v>
      </c>
      <c r="I2306" t="str">
        <f>VLOOKUP($C2306,'Raw-products'!$A$2:$H$1261,MATCH(I$1,'Raw-products'!$A$1:$H$1,0))</f>
        <v>XL</v>
      </c>
      <c r="J2306" t="str">
        <f>VLOOKUP($C2306,'Raw-products'!$A$2:$H$1261,MATCH(J$1,'Raw-products'!$A$1:$H$1,0))</f>
        <v>indigo</v>
      </c>
      <c r="K2306">
        <f>VLOOKUP($C2306,'Raw-products'!$A$2:$H$1261,MATCH(K$1,'Raw-products'!$A$1:$H$1,0))</f>
        <v>119</v>
      </c>
      <c r="L2306">
        <f>VLOOKUP($C2306,'Raw-products'!$A$2:$H$1261,MATCH(L$1,'Raw-products'!$A$1:$H$1,0))</f>
        <v>78</v>
      </c>
      <c r="M2306" s="5">
        <f t="shared" si="70"/>
        <v>9282</v>
      </c>
      <c r="N2306" cm="1">
        <f t="array" ref="N2306:Q2306">_xlfn.XLOOKUP($B2306,'Raw -orders'!$A:$A,'Raw -orders'!$B:$E)</f>
        <v>102</v>
      </c>
      <c r="O2306">
        <v>23636</v>
      </c>
      <c r="P2306" s="1">
        <v>44251</v>
      </c>
      <c r="Q2306" s="1">
        <v>44265</v>
      </c>
      <c r="R2306" t="str" cm="1">
        <f t="array" ref="R2306:Y2306">_xlfn.XLOOKUP($N2306,'Raw - customers'!$A:$A,'Raw - customers'!$B:$I)</f>
        <v>Hurleigh Sieb</v>
      </c>
      <c r="S2306" t="str">
        <v>Genderfluid</v>
      </c>
      <c r="T2306">
        <v>32</v>
      </c>
      <c r="U2306" t="str">
        <v>1737 Schroeder LoopSuite 349</v>
      </c>
      <c r="V2306">
        <v>6848</v>
      </c>
      <c r="W2306" t="str">
        <v>Port Sarah</v>
      </c>
      <c r="X2306" t="str">
        <v>Queensland</v>
      </c>
      <c r="Y2306" t="str">
        <v>Australia</v>
      </c>
      <c r="Z2306">
        <v>2</v>
      </c>
      <c r="AA2306" s="3" t="str">
        <f t="shared" si="71"/>
        <v>10 to 20</v>
      </c>
      <c r="AP2306" s="6">
        <v>102</v>
      </c>
      <c r="AQ2306" s="6" t="s">
        <v>1355</v>
      </c>
    </row>
    <row r="2307" spans="1:43" x14ac:dyDescent="0.25">
      <c r="A2307">
        <v>2305</v>
      </c>
      <c r="B2307">
        <v>467</v>
      </c>
      <c r="C2307">
        <v>979</v>
      </c>
      <c r="D2307">
        <v>97</v>
      </c>
      <c r="E2307">
        <v>1</v>
      </c>
      <c r="F2307">
        <v>97</v>
      </c>
      <c r="G2307" t="str">
        <f>VLOOKUP($C2307,'Raw-products'!$A$2:$H$1261,MATCH(G$1,'Raw-products'!$A$1:$H$1,0))</f>
        <v>Trousers</v>
      </c>
      <c r="H2307" t="str">
        <f>VLOOKUP($C2307,'Raw-products'!$A$2:$H$1261,MATCH(H$1,'Raw-products'!$A$1:$H$1,0))</f>
        <v>Slim-Fit</v>
      </c>
      <c r="I2307" t="str">
        <f>VLOOKUP($C2307,'Raw-products'!$A$2:$H$1261,MATCH(I$1,'Raw-products'!$A$1:$H$1,0))</f>
        <v>XL</v>
      </c>
      <c r="J2307" t="str">
        <f>VLOOKUP($C2307,'Raw-products'!$A$2:$H$1261,MATCH(J$1,'Raw-products'!$A$1:$H$1,0))</f>
        <v>violet</v>
      </c>
      <c r="K2307">
        <f>VLOOKUP($C2307,'Raw-products'!$A$2:$H$1261,MATCH(K$1,'Raw-products'!$A$1:$H$1,0))</f>
        <v>119</v>
      </c>
      <c r="L2307">
        <f>VLOOKUP($C2307,'Raw-products'!$A$2:$H$1261,MATCH(L$1,'Raw-products'!$A$1:$H$1,0))</f>
        <v>48</v>
      </c>
      <c r="M2307" s="5">
        <f t="shared" ref="M2307:M2370" si="72">$K2307*$L2307</f>
        <v>5712</v>
      </c>
      <c r="N2307" cm="1">
        <f t="array" ref="N2307:Q2307">_xlfn.XLOOKUP($B2307,'Raw -orders'!$A:$A,'Raw -orders'!$B:$E)</f>
        <v>102</v>
      </c>
      <c r="O2307">
        <v>23636</v>
      </c>
      <c r="P2307" s="1">
        <v>44251</v>
      </c>
      <c r="Q2307" s="1">
        <v>44265</v>
      </c>
      <c r="R2307" t="str" cm="1">
        <f t="array" ref="R2307:Y2307">_xlfn.XLOOKUP($N2307,'Raw - customers'!$A:$A,'Raw - customers'!$B:$I)</f>
        <v>Hurleigh Sieb</v>
      </c>
      <c r="S2307" t="str">
        <v>Genderfluid</v>
      </c>
      <c r="T2307">
        <v>32</v>
      </c>
      <c r="U2307" t="str">
        <v>1737 Schroeder LoopSuite 349</v>
      </c>
      <c r="V2307">
        <v>6848</v>
      </c>
      <c r="W2307" t="str">
        <v>Port Sarah</v>
      </c>
      <c r="X2307" t="str">
        <v>Queensland</v>
      </c>
      <c r="Y2307" t="str">
        <v>Australia</v>
      </c>
      <c r="Z2307">
        <v>2</v>
      </c>
      <c r="AA2307" s="3" t="str">
        <f t="shared" ref="AA2307:AA2370" si="73">IF(AND(DATEDIF($P2307,$Q2307,"D")&gt;0,DATEDIF($P2307,$Q2307,"D")&lt;=10),"0 to 10",IF(AND(DATEDIF($P2307,$Q2307,"D")&gt;10,DATEDIF($P2307,$Q2307,"D")&lt;=20),"10 to 20",IF(AND(DATEDIF($P2307,$Q2307,"D")&gt;20,DATEDIF($P2307,$Q2307,"D")&lt;=30),"20 to 30")))</f>
        <v>10 to 20</v>
      </c>
      <c r="AP2307" s="6">
        <v>102</v>
      </c>
      <c r="AQ2307" s="6" t="s">
        <v>1355</v>
      </c>
    </row>
    <row r="2308" spans="1:43" x14ac:dyDescent="0.25">
      <c r="A2308">
        <v>2306</v>
      </c>
      <c r="B2308">
        <v>467</v>
      </c>
      <c r="C2308">
        <v>625</v>
      </c>
      <c r="D2308">
        <v>112</v>
      </c>
      <c r="E2308">
        <v>3</v>
      </c>
      <c r="F2308">
        <v>336</v>
      </c>
      <c r="G2308" t="str">
        <f>VLOOKUP($C2308,'Raw-products'!$A$2:$H$1261,MATCH(G$1,'Raw-products'!$A$1:$H$1,0))</f>
        <v>Jacket</v>
      </c>
      <c r="H2308" t="str">
        <f>VLOOKUP($C2308,'Raw-products'!$A$2:$H$1261,MATCH(H$1,'Raw-products'!$A$1:$H$1,0))</f>
        <v>Cardigan</v>
      </c>
      <c r="I2308" t="str">
        <f>VLOOKUP($C2308,'Raw-products'!$A$2:$H$1261,MATCH(I$1,'Raw-products'!$A$1:$H$1,0))</f>
        <v>XS</v>
      </c>
      <c r="J2308" t="str">
        <f>VLOOKUP($C2308,'Raw-products'!$A$2:$H$1261,MATCH(J$1,'Raw-products'!$A$1:$H$1,0))</f>
        <v>violet</v>
      </c>
      <c r="K2308">
        <f>VLOOKUP($C2308,'Raw-products'!$A$2:$H$1261,MATCH(K$1,'Raw-products'!$A$1:$H$1,0))</f>
        <v>118</v>
      </c>
      <c r="L2308">
        <f>VLOOKUP($C2308,'Raw-products'!$A$2:$H$1261,MATCH(L$1,'Raw-products'!$A$1:$H$1,0))</f>
        <v>40</v>
      </c>
      <c r="M2308" s="5">
        <f t="shared" si="72"/>
        <v>4720</v>
      </c>
      <c r="N2308" cm="1">
        <f t="array" ref="N2308:Q2308">_xlfn.XLOOKUP($B2308,'Raw -orders'!$A:$A,'Raw -orders'!$B:$E)</f>
        <v>102</v>
      </c>
      <c r="O2308">
        <v>23636</v>
      </c>
      <c r="P2308" s="1">
        <v>44251</v>
      </c>
      <c r="Q2308" s="1">
        <v>44265</v>
      </c>
      <c r="R2308" t="str" cm="1">
        <f t="array" ref="R2308:Y2308">_xlfn.XLOOKUP($N2308,'Raw - customers'!$A:$A,'Raw - customers'!$B:$I)</f>
        <v>Hurleigh Sieb</v>
      </c>
      <c r="S2308" t="str">
        <v>Genderfluid</v>
      </c>
      <c r="T2308">
        <v>32</v>
      </c>
      <c r="U2308" t="str">
        <v>1737 Schroeder LoopSuite 349</v>
      </c>
      <c r="V2308">
        <v>6848</v>
      </c>
      <c r="W2308" t="str">
        <v>Port Sarah</v>
      </c>
      <c r="X2308" t="str">
        <v>Queensland</v>
      </c>
      <c r="Y2308" t="str">
        <v>Australia</v>
      </c>
      <c r="Z2308">
        <v>2</v>
      </c>
      <c r="AA2308" s="3" t="str">
        <f t="shared" si="73"/>
        <v>10 to 20</v>
      </c>
      <c r="AP2308" s="6">
        <v>102</v>
      </c>
      <c r="AQ2308" s="6" t="s">
        <v>1355</v>
      </c>
    </row>
    <row r="2309" spans="1:43" x14ac:dyDescent="0.25">
      <c r="A2309">
        <v>2307</v>
      </c>
      <c r="B2309">
        <v>468</v>
      </c>
      <c r="C2309">
        <v>287</v>
      </c>
      <c r="D2309">
        <v>105</v>
      </c>
      <c r="E2309">
        <v>1</v>
      </c>
      <c r="F2309">
        <v>105</v>
      </c>
      <c r="G2309" t="str">
        <f>VLOOKUP($C2309,'Raw-products'!$A$2:$H$1261,MATCH(G$1,'Raw-products'!$A$1:$H$1,0))</f>
        <v>Shirt</v>
      </c>
      <c r="H2309" t="str">
        <f>VLOOKUP($C2309,'Raw-products'!$A$2:$H$1261,MATCH(H$1,'Raw-products'!$A$1:$H$1,0))</f>
        <v>Cuban Collar</v>
      </c>
      <c r="I2309" t="str">
        <f>VLOOKUP($C2309,'Raw-products'!$A$2:$H$1261,MATCH(I$1,'Raw-products'!$A$1:$H$1,0))</f>
        <v>M</v>
      </c>
      <c r="J2309" t="str">
        <f>VLOOKUP($C2309,'Raw-products'!$A$2:$H$1261,MATCH(J$1,'Raw-products'!$A$1:$H$1,0))</f>
        <v>orange</v>
      </c>
      <c r="K2309">
        <f>VLOOKUP($C2309,'Raw-products'!$A$2:$H$1261,MATCH(K$1,'Raw-products'!$A$1:$H$1,0))</f>
        <v>93</v>
      </c>
      <c r="L2309">
        <f>VLOOKUP($C2309,'Raw-products'!$A$2:$H$1261,MATCH(L$1,'Raw-products'!$A$1:$H$1,0))</f>
        <v>49</v>
      </c>
      <c r="M2309" s="5">
        <f t="shared" si="72"/>
        <v>4557</v>
      </c>
      <c r="N2309" cm="1">
        <f t="array" ref="N2309:Q2309">_xlfn.XLOOKUP($B2309,'Raw -orders'!$A:$A,'Raw -orders'!$B:$E)</f>
        <v>238</v>
      </c>
      <c r="O2309">
        <v>56092</v>
      </c>
      <c r="P2309" s="1">
        <v>44301</v>
      </c>
      <c r="Q2309" s="1">
        <v>44303</v>
      </c>
      <c r="R2309" t="str" cm="1">
        <f t="array" ref="R2309:Y2309">_xlfn.XLOOKUP($N2309,'Raw - customers'!$A:$A,'Raw - customers'!$B:$I)</f>
        <v>Hilda Peter</v>
      </c>
      <c r="S2309" t="str">
        <v>Non-binary</v>
      </c>
      <c r="T2309">
        <v>30</v>
      </c>
      <c r="U2309" t="str">
        <v>4435 O'hara TerraceSuite 232</v>
      </c>
      <c r="V2309">
        <v>5289</v>
      </c>
      <c r="W2309" t="str">
        <v>New Sophie</v>
      </c>
      <c r="X2309" t="str">
        <v>Tasmania</v>
      </c>
      <c r="Y2309" t="str">
        <v>Australia</v>
      </c>
      <c r="Z2309">
        <v>4</v>
      </c>
      <c r="AA2309" s="3" t="str">
        <f t="shared" si="73"/>
        <v>0 to 10</v>
      </c>
      <c r="AP2309" s="6">
        <v>238</v>
      </c>
      <c r="AQ2309" s="6" t="s">
        <v>1414</v>
      </c>
    </row>
    <row r="2310" spans="1:43" x14ac:dyDescent="0.25">
      <c r="A2310">
        <v>2308</v>
      </c>
      <c r="B2310">
        <v>468</v>
      </c>
      <c r="C2310">
        <v>365</v>
      </c>
      <c r="D2310">
        <v>94</v>
      </c>
      <c r="E2310">
        <v>1</v>
      </c>
      <c r="F2310">
        <v>94</v>
      </c>
      <c r="G2310" t="str">
        <f>VLOOKUP($C2310,'Raw-products'!$A$2:$H$1261,MATCH(G$1,'Raw-products'!$A$1:$H$1,0))</f>
        <v>Shirt</v>
      </c>
      <c r="H2310" t="str">
        <f>VLOOKUP($C2310,'Raw-products'!$A$2:$H$1261,MATCH(H$1,'Raw-products'!$A$1:$H$1,0))</f>
        <v>Henley</v>
      </c>
      <c r="I2310" t="str">
        <f>VLOOKUP($C2310,'Raw-products'!$A$2:$H$1261,MATCH(I$1,'Raw-products'!$A$1:$H$1,0))</f>
        <v>XS</v>
      </c>
      <c r="J2310" t="str">
        <f>VLOOKUP($C2310,'Raw-products'!$A$2:$H$1261,MATCH(J$1,'Raw-products'!$A$1:$H$1,0))</f>
        <v>green</v>
      </c>
      <c r="K2310">
        <f>VLOOKUP($C2310,'Raw-products'!$A$2:$H$1261,MATCH(K$1,'Raw-products'!$A$1:$H$1,0))</f>
        <v>92</v>
      </c>
      <c r="L2310">
        <f>VLOOKUP($C2310,'Raw-products'!$A$2:$H$1261,MATCH(L$1,'Raw-products'!$A$1:$H$1,0))</f>
        <v>61</v>
      </c>
      <c r="M2310" s="5">
        <f t="shared" si="72"/>
        <v>5612</v>
      </c>
      <c r="N2310" cm="1">
        <f t="array" ref="N2310:Q2310">_xlfn.XLOOKUP($B2310,'Raw -orders'!$A:$A,'Raw -orders'!$B:$E)</f>
        <v>238</v>
      </c>
      <c r="O2310">
        <v>56092</v>
      </c>
      <c r="P2310" s="1">
        <v>44301</v>
      </c>
      <c r="Q2310" s="1">
        <v>44303</v>
      </c>
      <c r="R2310" t="str" cm="1">
        <f t="array" ref="R2310:Y2310">_xlfn.XLOOKUP($N2310,'Raw - customers'!$A:$A,'Raw - customers'!$B:$I)</f>
        <v>Hilda Peter</v>
      </c>
      <c r="S2310" t="str">
        <v>Non-binary</v>
      </c>
      <c r="T2310">
        <v>30</v>
      </c>
      <c r="U2310" t="str">
        <v>4435 O'hara TerraceSuite 232</v>
      </c>
      <c r="V2310">
        <v>5289</v>
      </c>
      <c r="W2310" t="str">
        <v>New Sophie</v>
      </c>
      <c r="X2310" t="str">
        <v>Tasmania</v>
      </c>
      <c r="Y2310" t="str">
        <v>Australia</v>
      </c>
      <c r="Z2310">
        <v>4</v>
      </c>
      <c r="AA2310" s="3" t="str">
        <f t="shared" si="73"/>
        <v>0 to 10</v>
      </c>
      <c r="AP2310" s="6">
        <v>238</v>
      </c>
      <c r="AQ2310" s="6" t="s">
        <v>1414</v>
      </c>
    </row>
    <row r="2311" spans="1:43" x14ac:dyDescent="0.25">
      <c r="A2311">
        <v>2309</v>
      </c>
      <c r="B2311">
        <v>468</v>
      </c>
      <c r="C2311">
        <v>242</v>
      </c>
      <c r="D2311">
        <v>106</v>
      </c>
      <c r="E2311">
        <v>2</v>
      </c>
      <c r="F2311">
        <v>212</v>
      </c>
      <c r="G2311" t="str">
        <f>VLOOKUP($C2311,'Raw-products'!$A$2:$H$1261,MATCH(G$1,'Raw-products'!$A$1:$H$1,0))</f>
        <v>Shirt</v>
      </c>
      <c r="H2311" t="str">
        <f>VLOOKUP($C2311,'Raw-products'!$A$2:$H$1261,MATCH(H$1,'Raw-products'!$A$1:$H$1,0))</f>
        <v>Chambray</v>
      </c>
      <c r="I2311" t="str">
        <f>VLOOKUP($C2311,'Raw-products'!$A$2:$H$1261,MATCH(I$1,'Raw-products'!$A$1:$H$1,0))</f>
        <v>M</v>
      </c>
      <c r="J2311" t="str">
        <f>VLOOKUP($C2311,'Raw-products'!$A$2:$H$1261,MATCH(J$1,'Raw-products'!$A$1:$H$1,0))</f>
        <v>violet</v>
      </c>
      <c r="K2311">
        <f>VLOOKUP($C2311,'Raw-products'!$A$2:$H$1261,MATCH(K$1,'Raw-products'!$A$1:$H$1,0))</f>
        <v>105</v>
      </c>
      <c r="L2311">
        <f>VLOOKUP($C2311,'Raw-products'!$A$2:$H$1261,MATCH(L$1,'Raw-products'!$A$1:$H$1,0))</f>
        <v>72</v>
      </c>
      <c r="M2311" s="5">
        <f t="shared" si="72"/>
        <v>7560</v>
      </c>
      <c r="N2311" cm="1">
        <f t="array" ref="N2311:Q2311">_xlfn.XLOOKUP($B2311,'Raw -orders'!$A:$A,'Raw -orders'!$B:$E)</f>
        <v>238</v>
      </c>
      <c r="O2311">
        <v>56092</v>
      </c>
      <c r="P2311" s="1">
        <v>44301</v>
      </c>
      <c r="Q2311" s="1">
        <v>44303</v>
      </c>
      <c r="R2311" t="str" cm="1">
        <f t="array" ref="R2311:Y2311">_xlfn.XLOOKUP($N2311,'Raw - customers'!$A:$A,'Raw - customers'!$B:$I)</f>
        <v>Hilda Peter</v>
      </c>
      <c r="S2311" t="str">
        <v>Non-binary</v>
      </c>
      <c r="T2311">
        <v>30</v>
      </c>
      <c r="U2311" t="str">
        <v>4435 O'hara TerraceSuite 232</v>
      </c>
      <c r="V2311">
        <v>5289</v>
      </c>
      <c r="W2311" t="str">
        <v>New Sophie</v>
      </c>
      <c r="X2311" t="str">
        <v>Tasmania</v>
      </c>
      <c r="Y2311" t="str">
        <v>Australia</v>
      </c>
      <c r="Z2311">
        <v>4</v>
      </c>
      <c r="AA2311" s="3" t="str">
        <f t="shared" si="73"/>
        <v>0 to 10</v>
      </c>
      <c r="AP2311" s="6">
        <v>238</v>
      </c>
      <c r="AQ2311" s="6" t="s">
        <v>1414</v>
      </c>
    </row>
    <row r="2312" spans="1:43" x14ac:dyDescent="0.25">
      <c r="A2312">
        <v>2310</v>
      </c>
      <c r="B2312">
        <v>468</v>
      </c>
      <c r="C2312">
        <v>331</v>
      </c>
      <c r="D2312">
        <v>109</v>
      </c>
      <c r="E2312">
        <v>3</v>
      </c>
      <c r="F2312">
        <v>327</v>
      </c>
      <c r="G2312" t="str">
        <f>VLOOKUP($C2312,'Raw-products'!$A$2:$H$1261,MATCH(G$1,'Raw-products'!$A$1:$H$1,0))</f>
        <v>Shirt</v>
      </c>
      <c r="H2312" t="str">
        <f>VLOOKUP($C2312,'Raw-products'!$A$2:$H$1261,MATCH(H$1,'Raw-products'!$A$1:$H$1,0))</f>
        <v>Mandarin Collar</v>
      </c>
      <c r="I2312" t="str">
        <f>VLOOKUP($C2312,'Raw-products'!$A$2:$H$1261,MATCH(I$1,'Raw-products'!$A$1:$H$1,0))</f>
        <v>S</v>
      </c>
      <c r="J2312" t="str">
        <f>VLOOKUP($C2312,'Raw-products'!$A$2:$H$1261,MATCH(J$1,'Raw-products'!$A$1:$H$1,0))</f>
        <v>green</v>
      </c>
      <c r="K2312">
        <f>VLOOKUP($C2312,'Raw-products'!$A$2:$H$1261,MATCH(K$1,'Raw-products'!$A$1:$H$1,0))</f>
        <v>108</v>
      </c>
      <c r="L2312">
        <f>VLOOKUP($C2312,'Raw-products'!$A$2:$H$1261,MATCH(L$1,'Raw-products'!$A$1:$H$1,0))</f>
        <v>74</v>
      </c>
      <c r="M2312" s="5">
        <f t="shared" si="72"/>
        <v>7992</v>
      </c>
      <c r="N2312" cm="1">
        <f t="array" ref="N2312:Q2312">_xlfn.XLOOKUP($B2312,'Raw -orders'!$A:$A,'Raw -orders'!$B:$E)</f>
        <v>238</v>
      </c>
      <c r="O2312">
        <v>56092</v>
      </c>
      <c r="P2312" s="1">
        <v>44301</v>
      </c>
      <c r="Q2312" s="1">
        <v>44303</v>
      </c>
      <c r="R2312" t="str" cm="1">
        <f t="array" ref="R2312:Y2312">_xlfn.XLOOKUP($N2312,'Raw - customers'!$A:$A,'Raw - customers'!$B:$I)</f>
        <v>Hilda Peter</v>
      </c>
      <c r="S2312" t="str">
        <v>Non-binary</v>
      </c>
      <c r="T2312">
        <v>30</v>
      </c>
      <c r="U2312" t="str">
        <v>4435 O'hara TerraceSuite 232</v>
      </c>
      <c r="V2312">
        <v>5289</v>
      </c>
      <c r="W2312" t="str">
        <v>New Sophie</v>
      </c>
      <c r="X2312" t="str">
        <v>Tasmania</v>
      </c>
      <c r="Y2312" t="str">
        <v>Australia</v>
      </c>
      <c r="Z2312">
        <v>4</v>
      </c>
      <c r="AA2312" s="3" t="str">
        <f t="shared" si="73"/>
        <v>0 to 10</v>
      </c>
      <c r="AP2312" s="6">
        <v>238</v>
      </c>
      <c r="AQ2312" s="6" t="s">
        <v>1414</v>
      </c>
    </row>
    <row r="2313" spans="1:43" x14ac:dyDescent="0.25">
      <c r="A2313">
        <v>2311</v>
      </c>
      <c r="B2313">
        <v>468</v>
      </c>
      <c r="C2313">
        <v>171</v>
      </c>
      <c r="D2313">
        <v>91</v>
      </c>
      <c r="E2313">
        <v>1</v>
      </c>
      <c r="F2313">
        <v>91</v>
      </c>
      <c r="G2313" t="str">
        <f>VLOOKUP($C2313,'Raw-products'!$A$2:$H$1261,MATCH(G$1,'Raw-products'!$A$1:$H$1,0))</f>
        <v>Shirt</v>
      </c>
      <c r="H2313" t="str">
        <f>VLOOKUP($C2313,'Raw-products'!$A$2:$H$1261,MATCH(H$1,'Raw-products'!$A$1:$H$1,0))</f>
        <v>Linen</v>
      </c>
      <c r="I2313" t="str">
        <f>VLOOKUP($C2313,'Raw-products'!$A$2:$H$1261,MATCH(I$1,'Raw-products'!$A$1:$H$1,0))</f>
        <v>S</v>
      </c>
      <c r="J2313" t="str">
        <f>VLOOKUP($C2313,'Raw-products'!$A$2:$H$1261,MATCH(J$1,'Raw-products'!$A$1:$H$1,0))</f>
        <v>violet</v>
      </c>
      <c r="K2313">
        <f>VLOOKUP($C2313,'Raw-products'!$A$2:$H$1261,MATCH(K$1,'Raw-products'!$A$1:$H$1,0))</f>
        <v>116</v>
      </c>
      <c r="L2313">
        <f>VLOOKUP($C2313,'Raw-products'!$A$2:$H$1261,MATCH(L$1,'Raw-products'!$A$1:$H$1,0))</f>
        <v>44</v>
      </c>
      <c r="M2313" s="5">
        <f t="shared" si="72"/>
        <v>5104</v>
      </c>
      <c r="N2313" cm="1">
        <f t="array" ref="N2313:Q2313">_xlfn.XLOOKUP($B2313,'Raw -orders'!$A:$A,'Raw -orders'!$B:$E)</f>
        <v>238</v>
      </c>
      <c r="O2313">
        <v>56092</v>
      </c>
      <c r="P2313" s="1">
        <v>44301</v>
      </c>
      <c r="Q2313" s="1">
        <v>44303</v>
      </c>
      <c r="R2313" t="str" cm="1">
        <f t="array" ref="R2313:Y2313">_xlfn.XLOOKUP($N2313,'Raw - customers'!$A:$A,'Raw - customers'!$B:$I)</f>
        <v>Hilda Peter</v>
      </c>
      <c r="S2313" t="str">
        <v>Non-binary</v>
      </c>
      <c r="T2313">
        <v>30</v>
      </c>
      <c r="U2313" t="str">
        <v>4435 O'hara TerraceSuite 232</v>
      </c>
      <c r="V2313">
        <v>5289</v>
      </c>
      <c r="W2313" t="str">
        <v>New Sophie</v>
      </c>
      <c r="X2313" t="str">
        <v>Tasmania</v>
      </c>
      <c r="Y2313" t="str">
        <v>Australia</v>
      </c>
      <c r="Z2313">
        <v>4</v>
      </c>
      <c r="AA2313" s="3" t="str">
        <f t="shared" si="73"/>
        <v>0 to 10</v>
      </c>
      <c r="AP2313" s="6">
        <v>238</v>
      </c>
      <c r="AQ2313" s="6" t="s">
        <v>1414</v>
      </c>
    </row>
    <row r="2314" spans="1:43" x14ac:dyDescent="0.25">
      <c r="A2314">
        <v>2312</v>
      </c>
      <c r="B2314">
        <v>468</v>
      </c>
      <c r="C2314">
        <v>940</v>
      </c>
      <c r="D2314">
        <v>96</v>
      </c>
      <c r="E2314">
        <v>1</v>
      </c>
      <c r="F2314">
        <v>96</v>
      </c>
      <c r="G2314" t="str">
        <f>VLOOKUP($C2314,'Raw-products'!$A$2:$H$1261,MATCH(G$1,'Raw-products'!$A$1:$H$1,0))</f>
        <v>Trousers</v>
      </c>
      <c r="H2314" t="str">
        <f>VLOOKUP($C2314,'Raw-products'!$A$2:$H$1261,MATCH(H$1,'Raw-products'!$A$1:$H$1,0))</f>
        <v>Drawstring</v>
      </c>
      <c r="I2314" t="str">
        <f>VLOOKUP($C2314,'Raw-products'!$A$2:$H$1261,MATCH(I$1,'Raw-products'!$A$1:$H$1,0))</f>
        <v>XS</v>
      </c>
      <c r="J2314" t="str">
        <f>VLOOKUP($C2314,'Raw-products'!$A$2:$H$1261,MATCH(J$1,'Raw-products'!$A$1:$H$1,0))</f>
        <v>violet</v>
      </c>
      <c r="K2314">
        <f>VLOOKUP($C2314,'Raw-products'!$A$2:$H$1261,MATCH(K$1,'Raw-products'!$A$1:$H$1,0))</f>
        <v>104</v>
      </c>
      <c r="L2314">
        <f>VLOOKUP($C2314,'Raw-products'!$A$2:$H$1261,MATCH(L$1,'Raw-products'!$A$1:$H$1,0))</f>
        <v>62</v>
      </c>
      <c r="M2314" s="5">
        <f t="shared" si="72"/>
        <v>6448</v>
      </c>
      <c r="N2314" cm="1">
        <f t="array" ref="N2314:Q2314">_xlfn.XLOOKUP($B2314,'Raw -orders'!$A:$A,'Raw -orders'!$B:$E)</f>
        <v>238</v>
      </c>
      <c r="O2314">
        <v>56092</v>
      </c>
      <c r="P2314" s="1">
        <v>44301</v>
      </c>
      <c r="Q2314" s="1">
        <v>44303</v>
      </c>
      <c r="R2314" t="str" cm="1">
        <f t="array" ref="R2314:Y2314">_xlfn.XLOOKUP($N2314,'Raw - customers'!$A:$A,'Raw - customers'!$B:$I)</f>
        <v>Hilda Peter</v>
      </c>
      <c r="S2314" t="str">
        <v>Non-binary</v>
      </c>
      <c r="T2314">
        <v>30</v>
      </c>
      <c r="U2314" t="str">
        <v>4435 O'hara TerraceSuite 232</v>
      </c>
      <c r="V2314">
        <v>5289</v>
      </c>
      <c r="W2314" t="str">
        <v>New Sophie</v>
      </c>
      <c r="X2314" t="str">
        <v>Tasmania</v>
      </c>
      <c r="Y2314" t="str">
        <v>Australia</v>
      </c>
      <c r="Z2314">
        <v>4</v>
      </c>
      <c r="AA2314" s="3" t="str">
        <f t="shared" si="73"/>
        <v>0 to 10</v>
      </c>
      <c r="AP2314" s="6">
        <v>238</v>
      </c>
      <c r="AQ2314" s="6" t="s">
        <v>1414</v>
      </c>
    </row>
    <row r="2315" spans="1:43" x14ac:dyDescent="0.25">
      <c r="A2315">
        <v>2313</v>
      </c>
      <c r="B2315">
        <v>469</v>
      </c>
      <c r="C2315">
        <v>312</v>
      </c>
      <c r="D2315">
        <v>105</v>
      </c>
      <c r="E2315">
        <v>2</v>
      </c>
      <c r="F2315">
        <v>210</v>
      </c>
      <c r="G2315" t="str">
        <f>VLOOKUP($C2315,'Raw-products'!$A$2:$H$1261,MATCH(G$1,'Raw-products'!$A$1:$H$1,0))</f>
        <v>Shirt</v>
      </c>
      <c r="H2315" t="str">
        <f>VLOOKUP($C2315,'Raw-products'!$A$2:$H$1261,MATCH(H$1,'Raw-products'!$A$1:$H$1,0))</f>
        <v>Cuban Collar</v>
      </c>
      <c r="I2315" t="str">
        <f>VLOOKUP($C2315,'Raw-products'!$A$2:$H$1261,MATCH(I$1,'Raw-products'!$A$1:$H$1,0))</f>
        <v>M</v>
      </c>
      <c r="J2315" t="str">
        <f>VLOOKUP($C2315,'Raw-products'!$A$2:$H$1261,MATCH(J$1,'Raw-products'!$A$1:$H$1,0))</f>
        <v>violet</v>
      </c>
      <c r="K2315">
        <f>VLOOKUP($C2315,'Raw-products'!$A$2:$H$1261,MATCH(K$1,'Raw-products'!$A$1:$H$1,0))</f>
        <v>93</v>
      </c>
      <c r="L2315">
        <f>VLOOKUP($C2315,'Raw-products'!$A$2:$H$1261,MATCH(L$1,'Raw-products'!$A$1:$H$1,0))</f>
        <v>67</v>
      </c>
      <c r="M2315" s="5">
        <f t="shared" si="72"/>
        <v>6231</v>
      </c>
      <c r="N2315" cm="1">
        <f t="array" ref="N2315:Q2315">_xlfn.XLOOKUP($B2315,'Raw -orders'!$A:$A,'Raw -orders'!$B:$E)</f>
        <v>907</v>
      </c>
      <c r="O2315">
        <v>25333</v>
      </c>
      <c r="P2315" s="1">
        <v>44313</v>
      </c>
      <c r="Q2315" s="1">
        <v>44320</v>
      </c>
      <c r="R2315" t="str" cm="1">
        <f t="array" ref="R2315:Y2315">_xlfn.XLOOKUP($N2315,'Raw - customers'!$A:$A,'Raw - customers'!$B:$I)</f>
        <v>Aindrea Franzetti</v>
      </c>
      <c r="S2315" t="str">
        <v>Female</v>
      </c>
      <c r="T2315">
        <v>43</v>
      </c>
      <c r="U2315" t="str">
        <v>13 Ivy TerraceSuite 494</v>
      </c>
      <c r="V2315">
        <v>628</v>
      </c>
      <c r="W2315" t="str">
        <v>North Caitlin</v>
      </c>
      <c r="X2315" t="str">
        <v>South Australia</v>
      </c>
      <c r="Y2315" t="str">
        <v>Australia</v>
      </c>
      <c r="Z2315">
        <v>4</v>
      </c>
      <c r="AA2315" s="3" t="str">
        <f t="shared" si="73"/>
        <v>0 to 10</v>
      </c>
      <c r="AP2315" s="6">
        <v>907</v>
      </c>
      <c r="AQ2315" s="6" t="s">
        <v>1345</v>
      </c>
    </row>
    <row r="2316" spans="1:43" x14ac:dyDescent="0.25">
      <c r="A2316">
        <v>2314</v>
      </c>
      <c r="B2316">
        <v>470</v>
      </c>
      <c r="C2316">
        <v>918</v>
      </c>
      <c r="D2316">
        <v>96</v>
      </c>
      <c r="E2316">
        <v>3</v>
      </c>
      <c r="F2316">
        <v>288</v>
      </c>
      <c r="G2316" t="str">
        <f>VLOOKUP($C2316,'Raw-products'!$A$2:$H$1261,MATCH(G$1,'Raw-products'!$A$1:$H$1,0))</f>
        <v>Trousers</v>
      </c>
      <c r="H2316" t="str">
        <f>VLOOKUP($C2316,'Raw-products'!$A$2:$H$1261,MATCH(H$1,'Raw-products'!$A$1:$H$1,0))</f>
        <v>Drawstring</v>
      </c>
      <c r="I2316" t="str">
        <f>VLOOKUP($C2316,'Raw-products'!$A$2:$H$1261,MATCH(I$1,'Raw-products'!$A$1:$H$1,0))</f>
        <v>L</v>
      </c>
      <c r="J2316" t="str">
        <f>VLOOKUP($C2316,'Raw-products'!$A$2:$H$1261,MATCH(J$1,'Raw-products'!$A$1:$H$1,0))</f>
        <v>orange</v>
      </c>
      <c r="K2316">
        <f>VLOOKUP($C2316,'Raw-products'!$A$2:$H$1261,MATCH(K$1,'Raw-products'!$A$1:$H$1,0))</f>
        <v>104</v>
      </c>
      <c r="L2316">
        <f>VLOOKUP($C2316,'Raw-products'!$A$2:$H$1261,MATCH(L$1,'Raw-products'!$A$1:$H$1,0))</f>
        <v>54</v>
      </c>
      <c r="M2316" s="5">
        <f t="shared" si="72"/>
        <v>5616</v>
      </c>
      <c r="N2316" cm="1">
        <f t="array" ref="N2316:Q2316">_xlfn.XLOOKUP($B2316,'Raw -orders'!$A:$A,'Raw -orders'!$B:$E)</f>
        <v>810</v>
      </c>
      <c r="O2316">
        <v>18707</v>
      </c>
      <c r="P2316" s="1">
        <v>44450</v>
      </c>
      <c r="Q2316" s="1">
        <v>44473</v>
      </c>
      <c r="R2316" t="str" cm="1">
        <f t="array" ref="R2316:Y2316">_xlfn.XLOOKUP($N2316,'Raw - customers'!$A:$A,'Raw - customers'!$B:$I)</f>
        <v>Charles Duffitt</v>
      </c>
      <c r="S2316" t="str">
        <v>Non-binary</v>
      </c>
      <c r="T2316">
        <v>21</v>
      </c>
      <c r="U2316" t="str">
        <v>93 Anna TerraceSuite 700</v>
      </c>
      <c r="V2316">
        <v>2355</v>
      </c>
      <c r="W2316" t="str">
        <v>South Maxland</v>
      </c>
      <c r="X2316" t="str">
        <v>Australian Capital Territory</v>
      </c>
      <c r="Y2316" t="str">
        <v>Australia</v>
      </c>
      <c r="Z2316">
        <v>9</v>
      </c>
      <c r="AA2316" s="3" t="str">
        <f t="shared" si="73"/>
        <v>20 to 30</v>
      </c>
      <c r="AP2316" s="6">
        <v>810</v>
      </c>
      <c r="AQ2316" s="6" t="s">
        <v>1350</v>
      </c>
    </row>
    <row r="2317" spans="1:43" x14ac:dyDescent="0.25">
      <c r="A2317">
        <v>2315</v>
      </c>
      <c r="B2317">
        <v>470</v>
      </c>
      <c r="C2317">
        <v>1095</v>
      </c>
      <c r="D2317">
        <v>115</v>
      </c>
      <c r="E2317">
        <v>2</v>
      </c>
      <c r="F2317">
        <v>230</v>
      </c>
      <c r="G2317" t="str">
        <f>VLOOKUP($C2317,'Raw-products'!$A$2:$H$1261,MATCH(G$1,'Raw-products'!$A$1:$H$1,0))</f>
        <v>Trousers</v>
      </c>
      <c r="H2317" t="str">
        <f>VLOOKUP($C2317,'Raw-products'!$A$2:$H$1261,MATCH(H$1,'Raw-products'!$A$1:$H$1,0))</f>
        <v>Cropped</v>
      </c>
      <c r="I2317" t="str">
        <f>VLOOKUP($C2317,'Raw-products'!$A$2:$H$1261,MATCH(I$1,'Raw-products'!$A$1:$H$1,0))</f>
        <v>XS</v>
      </c>
      <c r="J2317" t="str">
        <f>VLOOKUP($C2317,'Raw-products'!$A$2:$H$1261,MATCH(J$1,'Raw-products'!$A$1:$H$1,0))</f>
        <v>yellow</v>
      </c>
      <c r="K2317">
        <f>VLOOKUP($C2317,'Raw-products'!$A$2:$H$1261,MATCH(K$1,'Raw-products'!$A$1:$H$1,0))</f>
        <v>99</v>
      </c>
      <c r="L2317">
        <f>VLOOKUP($C2317,'Raw-products'!$A$2:$H$1261,MATCH(L$1,'Raw-products'!$A$1:$H$1,0))</f>
        <v>41</v>
      </c>
      <c r="M2317" s="5">
        <f t="shared" si="72"/>
        <v>4059</v>
      </c>
      <c r="N2317" cm="1">
        <f t="array" ref="N2317:Q2317">_xlfn.XLOOKUP($B2317,'Raw -orders'!$A:$A,'Raw -orders'!$B:$E)</f>
        <v>810</v>
      </c>
      <c r="O2317">
        <v>18707</v>
      </c>
      <c r="P2317" s="1">
        <v>44450</v>
      </c>
      <c r="Q2317" s="1">
        <v>44473</v>
      </c>
      <c r="R2317" t="str" cm="1">
        <f t="array" ref="R2317:Y2317">_xlfn.XLOOKUP($N2317,'Raw - customers'!$A:$A,'Raw - customers'!$B:$I)</f>
        <v>Charles Duffitt</v>
      </c>
      <c r="S2317" t="str">
        <v>Non-binary</v>
      </c>
      <c r="T2317">
        <v>21</v>
      </c>
      <c r="U2317" t="str">
        <v>93 Anna TerraceSuite 700</v>
      </c>
      <c r="V2317">
        <v>2355</v>
      </c>
      <c r="W2317" t="str">
        <v>South Maxland</v>
      </c>
      <c r="X2317" t="str">
        <v>Australian Capital Territory</v>
      </c>
      <c r="Y2317" t="str">
        <v>Australia</v>
      </c>
      <c r="Z2317">
        <v>9</v>
      </c>
      <c r="AA2317" s="3" t="str">
        <f t="shared" si="73"/>
        <v>20 to 30</v>
      </c>
      <c r="AP2317" s="6">
        <v>810</v>
      </c>
      <c r="AQ2317" s="6" t="s">
        <v>1350</v>
      </c>
    </row>
    <row r="2318" spans="1:43" x14ac:dyDescent="0.25">
      <c r="A2318">
        <v>2316</v>
      </c>
      <c r="B2318">
        <v>471</v>
      </c>
      <c r="C2318">
        <v>775</v>
      </c>
      <c r="D2318">
        <v>91</v>
      </c>
      <c r="E2318">
        <v>3</v>
      </c>
      <c r="F2318">
        <v>273</v>
      </c>
      <c r="G2318" t="str">
        <f>VLOOKUP($C2318,'Raw-products'!$A$2:$H$1261,MATCH(G$1,'Raw-products'!$A$1:$H$1,0))</f>
        <v>Jacket</v>
      </c>
      <c r="H2318" t="str">
        <f>VLOOKUP($C2318,'Raw-products'!$A$2:$H$1261,MATCH(H$1,'Raw-products'!$A$1:$H$1,0))</f>
        <v>Pullover</v>
      </c>
      <c r="I2318" t="str">
        <f>VLOOKUP($C2318,'Raw-products'!$A$2:$H$1261,MATCH(I$1,'Raw-products'!$A$1:$H$1,0))</f>
        <v>XS</v>
      </c>
      <c r="J2318" t="str">
        <f>VLOOKUP($C2318,'Raw-products'!$A$2:$H$1261,MATCH(J$1,'Raw-products'!$A$1:$H$1,0))</f>
        <v>orange</v>
      </c>
      <c r="K2318">
        <f>VLOOKUP($C2318,'Raw-products'!$A$2:$H$1261,MATCH(K$1,'Raw-products'!$A$1:$H$1,0))</f>
        <v>114</v>
      </c>
      <c r="L2318">
        <f>VLOOKUP($C2318,'Raw-products'!$A$2:$H$1261,MATCH(L$1,'Raw-products'!$A$1:$H$1,0))</f>
        <v>79</v>
      </c>
      <c r="M2318" s="5">
        <f t="shared" si="72"/>
        <v>9006</v>
      </c>
      <c r="N2318" cm="1">
        <f t="array" ref="N2318:Q2318">_xlfn.XLOOKUP($B2318,'Raw -orders'!$A:$A,'Raw -orders'!$B:$E)</f>
        <v>282</v>
      </c>
      <c r="O2318">
        <v>56849</v>
      </c>
      <c r="P2318" s="1">
        <v>44385</v>
      </c>
      <c r="Q2318" s="1">
        <v>44387</v>
      </c>
      <c r="R2318" t="str" cm="1">
        <f t="array" ref="R2318:Y2318">_xlfn.XLOOKUP($N2318,'Raw - customers'!$A:$A,'Raw - customers'!$B:$I)</f>
        <v>Wren Helgass</v>
      </c>
      <c r="S2318" t="str">
        <v>Female</v>
      </c>
      <c r="T2318">
        <v>59</v>
      </c>
      <c r="U2318" t="str">
        <v>2634 Ward CrescentSuite 361</v>
      </c>
      <c r="V2318">
        <v>4527</v>
      </c>
      <c r="W2318" t="str">
        <v>Port Hannahburgh</v>
      </c>
      <c r="X2318" t="str">
        <v>Australian Capital Territory</v>
      </c>
      <c r="Y2318" t="str">
        <v>Australia</v>
      </c>
      <c r="Z2318">
        <v>7</v>
      </c>
      <c r="AA2318" s="3" t="str">
        <f t="shared" si="73"/>
        <v>0 to 10</v>
      </c>
      <c r="AP2318" s="6">
        <v>282</v>
      </c>
      <c r="AQ2318" s="6" t="s">
        <v>1350</v>
      </c>
    </row>
    <row r="2319" spans="1:43" x14ac:dyDescent="0.25">
      <c r="A2319">
        <v>2317</v>
      </c>
      <c r="B2319">
        <v>471</v>
      </c>
      <c r="C2319">
        <v>689</v>
      </c>
      <c r="D2319">
        <v>113</v>
      </c>
      <c r="E2319">
        <v>2</v>
      </c>
      <c r="F2319">
        <v>226</v>
      </c>
      <c r="G2319" t="str">
        <f>VLOOKUP($C2319,'Raw-products'!$A$2:$H$1261,MATCH(G$1,'Raw-products'!$A$1:$H$1,0))</f>
        <v>Jacket</v>
      </c>
      <c r="H2319" t="str">
        <f>VLOOKUP($C2319,'Raw-products'!$A$2:$H$1261,MATCH(H$1,'Raw-products'!$A$1:$H$1,0))</f>
        <v>Parka</v>
      </c>
      <c r="I2319" t="str">
        <f>VLOOKUP($C2319,'Raw-products'!$A$2:$H$1261,MATCH(I$1,'Raw-products'!$A$1:$H$1,0))</f>
        <v>XL</v>
      </c>
      <c r="J2319" t="str">
        <f>VLOOKUP($C2319,'Raw-products'!$A$2:$H$1261,MATCH(J$1,'Raw-products'!$A$1:$H$1,0))</f>
        <v>blue</v>
      </c>
      <c r="K2319">
        <f>VLOOKUP($C2319,'Raw-products'!$A$2:$H$1261,MATCH(K$1,'Raw-products'!$A$1:$H$1,0))</f>
        <v>119</v>
      </c>
      <c r="L2319">
        <f>VLOOKUP($C2319,'Raw-products'!$A$2:$H$1261,MATCH(L$1,'Raw-products'!$A$1:$H$1,0))</f>
        <v>47</v>
      </c>
      <c r="M2319" s="5">
        <f t="shared" si="72"/>
        <v>5593</v>
      </c>
      <c r="N2319" cm="1">
        <f t="array" ref="N2319:Q2319">_xlfn.XLOOKUP($B2319,'Raw -orders'!$A:$A,'Raw -orders'!$B:$E)</f>
        <v>282</v>
      </c>
      <c r="O2319">
        <v>56849</v>
      </c>
      <c r="P2319" s="1">
        <v>44385</v>
      </c>
      <c r="Q2319" s="1">
        <v>44387</v>
      </c>
      <c r="R2319" t="str" cm="1">
        <f t="array" ref="R2319:Y2319">_xlfn.XLOOKUP($N2319,'Raw - customers'!$A:$A,'Raw - customers'!$B:$I)</f>
        <v>Wren Helgass</v>
      </c>
      <c r="S2319" t="str">
        <v>Female</v>
      </c>
      <c r="T2319">
        <v>59</v>
      </c>
      <c r="U2319" t="str">
        <v>2634 Ward CrescentSuite 361</v>
      </c>
      <c r="V2319">
        <v>4527</v>
      </c>
      <c r="W2319" t="str">
        <v>Port Hannahburgh</v>
      </c>
      <c r="X2319" t="str">
        <v>Australian Capital Territory</v>
      </c>
      <c r="Y2319" t="str">
        <v>Australia</v>
      </c>
      <c r="Z2319">
        <v>7</v>
      </c>
      <c r="AA2319" s="3" t="str">
        <f t="shared" si="73"/>
        <v>0 to 10</v>
      </c>
      <c r="AP2319" s="6">
        <v>282</v>
      </c>
      <c r="AQ2319" s="6" t="s">
        <v>1350</v>
      </c>
    </row>
    <row r="2320" spans="1:43" x14ac:dyDescent="0.25">
      <c r="A2320">
        <v>2318</v>
      </c>
      <c r="B2320">
        <v>471</v>
      </c>
      <c r="C2320">
        <v>589</v>
      </c>
      <c r="D2320">
        <v>100</v>
      </c>
      <c r="E2320">
        <v>3</v>
      </c>
      <c r="F2320">
        <v>300</v>
      </c>
      <c r="G2320" t="str">
        <f>VLOOKUP($C2320,'Raw-products'!$A$2:$H$1261,MATCH(G$1,'Raw-products'!$A$1:$H$1,0))</f>
        <v>Jacket</v>
      </c>
      <c r="H2320" t="str">
        <f>VLOOKUP($C2320,'Raw-products'!$A$2:$H$1261,MATCH(H$1,'Raw-products'!$A$1:$H$1,0))</f>
        <v>Bomber</v>
      </c>
      <c r="I2320" t="str">
        <f>VLOOKUP($C2320,'Raw-products'!$A$2:$H$1261,MATCH(I$1,'Raw-products'!$A$1:$H$1,0))</f>
        <v>XL</v>
      </c>
      <c r="J2320" t="str">
        <f>VLOOKUP($C2320,'Raw-products'!$A$2:$H$1261,MATCH(J$1,'Raw-products'!$A$1:$H$1,0))</f>
        <v>indigo</v>
      </c>
      <c r="K2320">
        <f>VLOOKUP($C2320,'Raw-products'!$A$2:$H$1261,MATCH(K$1,'Raw-products'!$A$1:$H$1,0))</f>
        <v>90</v>
      </c>
      <c r="L2320">
        <f>VLOOKUP($C2320,'Raw-products'!$A$2:$H$1261,MATCH(L$1,'Raw-products'!$A$1:$H$1,0))</f>
        <v>50</v>
      </c>
      <c r="M2320" s="5">
        <f t="shared" si="72"/>
        <v>4500</v>
      </c>
      <c r="N2320" cm="1">
        <f t="array" ref="N2320:Q2320">_xlfn.XLOOKUP($B2320,'Raw -orders'!$A:$A,'Raw -orders'!$B:$E)</f>
        <v>282</v>
      </c>
      <c r="O2320">
        <v>56849</v>
      </c>
      <c r="P2320" s="1">
        <v>44385</v>
      </c>
      <c r="Q2320" s="1">
        <v>44387</v>
      </c>
      <c r="R2320" t="str" cm="1">
        <f t="array" ref="R2320:Y2320">_xlfn.XLOOKUP($N2320,'Raw - customers'!$A:$A,'Raw - customers'!$B:$I)</f>
        <v>Wren Helgass</v>
      </c>
      <c r="S2320" t="str">
        <v>Female</v>
      </c>
      <c r="T2320">
        <v>59</v>
      </c>
      <c r="U2320" t="str">
        <v>2634 Ward CrescentSuite 361</v>
      </c>
      <c r="V2320">
        <v>4527</v>
      </c>
      <c r="W2320" t="str">
        <v>Port Hannahburgh</v>
      </c>
      <c r="X2320" t="str">
        <v>Australian Capital Territory</v>
      </c>
      <c r="Y2320" t="str">
        <v>Australia</v>
      </c>
      <c r="Z2320">
        <v>7</v>
      </c>
      <c r="AA2320" s="3" t="str">
        <f t="shared" si="73"/>
        <v>0 to 10</v>
      </c>
      <c r="AP2320" s="6">
        <v>282</v>
      </c>
      <c r="AQ2320" s="6" t="s">
        <v>1350</v>
      </c>
    </row>
    <row r="2321" spans="1:43" x14ac:dyDescent="0.25">
      <c r="A2321">
        <v>2319</v>
      </c>
      <c r="B2321">
        <v>471</v>
      </c>
      <c r="C2321">
        <v>376</v>
      </c>
      <c r="D2321">
        <v>94</v>
      </c>
      <c r="E2321">
        <v>3</v>
      </c>
      <c r="F2321">
        <v>282</v>
      </c>
      <c r="G2321" t="str">
        <f>VLOOKUP($C2321,'Raw-products'!$A$2:$H$1261,MATCH(G$1,'Raw-products'!$A$1:$H$1,0))</f>
        <v>Shirt</v>
      </c>
      <c r="H2321" t="str">
        <f>VLOOKUP($C2321,'Raw-products'!$A$2:$H$1261,MATCH(H$1,'Raw-products'!$A$1:$H$1,0))</f>
        <v>Henley</v>
      </c>
      <c r="I2321" t="str">
        <f>VLOOKUP($C2321,'Raw-products'!$A$2:$H$1261,MATCH(I$1,'Raw-products'!$A$1:$H$1,0))</f>
        <v>S</v>
      </c>
      <c r="J2321" t="str">
        <f>VLOOKUP($C2321,'Raw-products'!$A$2:$H$1261,MATCH(J$1,'Raw-products'!$A$1:$H$1,0))</f>
        <v>indigo</v>
      </c>
      <c r="K2321">
        <f>VLOOKUP($C2321,'Raw-products'!$A$2:$H$1261,MATCH(K$1,'Raw-products'!$A$1:$H$1,0))</f>
        <v>92</v>
      </c>
      <c r="L2321">
        <f>VLOOKUP($C2321,'Raw-products'!$A$2:$H$1261,MATCH(L$1,'Raw-products'!$A$1:$H$1,0))</f>
        <v>45</v>
      </c>
      <c r="M2321" s="5">
        <f t="shared" si="72"/>
        <v>4140</v>
      </c>
      <c r="N2321" cm="1">
        <f t="array" ref="N2321:Q2321">_xlfn.XLOOKUP($B2321,'Raw -orders'!$A:$A,'Raw -orders'!$B:$E)</f>
        <v>282</v>
      </c>
      <c r="O2321">
        <v>56849</v>
      </c>
      <c r="P2321" s="1">
        <v>44385</v>
      </c>
      <c r="Q2321" s="1">
        <v>44387</v>
      </c>
      <c r="R2321" t="str" cm="1">
        <f t="array" ref="R2321:Y2321">_xlfn.XLOOKUP($N2321,'Raw - customers'!$A:$A,'Raw - customers'!$B:$I)</f>
        <v>Wren Helgass</v>
      </c>
      <c r="S2321" t="str">
        <v>Female</v>
      </c>
      <c r="T2321">
        <v>59</v>
      </c>
      <c r="U2321" t="str">
        <v>2634 Ward CrescentSuite 361</v>
      </c>
      <c r="V2321">
        <v>4527</v>
      </c>
      <c r="W2321" t="str">
        <v>Port Hannahburgh</v>
      </c>
      <c r="X2321" t="str">
        <v>Australian Capital Territory</v>
      </c>
      <c r="Y2321" t="str">
        <v>Australia</v>
      </c>
      <c r="Z2321">
        <v>7</v>
      </c>
      <c r="AA2321" s="3" t="str">
        <f t="shared" si="73"/>
        <v>0 to 10</v>
      </c>
      <c r="AP2321" s="6">
        <v>282</v>
      </c>
      <c r="AQ2321" s="6" t="s">
        <v>1350</v>
      </c>
    </row>
    <row r="2322" spans="1:43" x14ac:dyDescent="0.25">
      <c r="A2322">
        <v>2320</v>
      </c>
      <c r="B2322">
        <v>472</v>
      </c>
      <c r="C2322">
        <v>34</v>
      </c>
      <c r="D2322">
        <v>96</v>
      </c>
      <c r="E2322">
        <v>3</v>
      </c>
      <c r="F2322">
        <v>288</v>
      </c>
      <c r="G2322" t="str">
        <f>VLOOKUP($C2322,'Raw-products'!$A$2:$H$1261,MATCH(G$1,'Raw-products'!$A$1:$H$1,0))</f>
        <v>Shirt</v>
      </c>
      <c r="H2322" t="str">
        <f>VLOOKUP($C2322,'Raw-products'!$A$2:$H$1261,MATCH(H$1,'Raw-products'!$A$1:$H$1,0))</f>
        <v>Oxford Cloth</v>
      </c>
      <c r="I2322" t="str">
        <f>VLOOKUP($C2322,'Raw-products'!$A$2:$H$1261,MATCH(I$1,'Raw-products'!$A$1:$H$1,0))</f>
        <v>XL</v>
      </c>
      <c r="J2322" t="str">
        <f>VLOOKUP($C2322,'Raw-products'!$A$2:$H$1261,MATCH(J$1,'Raw-products'!$A$1:$H$1,0))</f>
        <v>violet</v>
      </c>
      <c r="K2322">
        <f>VLOOKUP($C2322,'Raw-products'!$A$2:$H$1261,MATCH(K$1,'Raw-products'!$A$1:$H$1,0))</f>
        <v>114</v>
      </c>
      <c r="L2322">
        <f>VLOOKUP($C2322,'Raw-products'!$A$2:$H$1261,MATCH(L$1,'Raw-products'!$A$1:$H$1,0))</f>
        <v>54</v>
      </c>
      <c r="M2322" s="5">
        <f t="shared" si="72"/>
        <v>6156</v>
      </c>
      <c r="N2322" cm="1">
        <f t="array" ref="N2322:Q2322">_xlfn.XLOOKUP($B2322,'Raw -orders'!$A:$A,'Raw -orders'!$B:$E)</f>
        <v>85</v>
      </c>
      <c r="O2322">
        <v>44735</v>
      </c>
      <c r="P2322" s="1">
        <v>44392</v>
      </c>
      <c r="Q2322" s="1">
        <v>44406</v>
      </c>
      <c r="R2322" t="str" cm="1">
        <f t="array" ref="R2322:Y2322">_xlfn.XLOOKUP($N2322,'Raw - customers'!$A:$A,'Raw - customers'!$B:$I)</f>
        <v>Cornie Virr</v>
      </c>
      <c r="S2322" t="str">
        <v>Genderqueer</v>
      </c>
      <c r="T2322">
        <v>27</v>
      </c>
      <c r="U2322" t="str">
        <v>41 Feeney ParkwaySuite 074</v>
      </c>
      <c r="V2322">
        <v>4401</v>
      </c>
      <c r="W2322" t="str">
        <v>East Chelsea</v>
      </c>
      <c r="X2322" t="str">
        <v>Northern Territory</v>
      </c>
      <c r="Y2322" t="str">
        <v>Australia</v>
      </c>
      <c r="Z2322">
        <v>7</v>
      </c>
      <c r="AA2322" s="3" t="str">
        <f t="shared" si="73"/>
        <v>10 to 20</v>
      </c>
      <c r="AP2322" s="6">
        <v>85</v>
      </c>
      <c r="AQ2322" s="6" t="s">
        <v>1339</v>
      </c>
    </row>
    <row r="2323" spans="1:43" x14ac:dyDescent="0.25">
      <c r="A2323">
        <v>2321</v>
      </c>
      <c r="B2323">
        <v>472</v>
      </c>
      <c r="C2323">
        <v>716</v>
      </c>
      <c r="D2323">
        <v>119</v>
      </c>
      <c r="E2323">
        <v>3</v>
      </c>
      <c r="F2323">
        <v>357</v>
      </c>
      <c r="G2323" t="str">
        <f>VLOOKUP($C2323,'Raw-products'!$A$2:$H$1261,MATCH(G$1,'Raw-products'!$A$1:$H$1,0))</f>
        <v>Jacket</v>
      </c>
      <c r="H2323" t="str">
        <f>VLOOKUP($C2323,'Raw-products'!$A$2:$H$1261,MATCH(H$1,'Raw-products'!$A$1:$H$1,0))</f>
        <v>Trench Coat</v>
      </c>
      <c r="I2323" t="str">
        <f>VLOOKUP($C2323,'Raw-products'!$A$2:$H$1261,MATCH(I$1,'Raw-products'!$A$1:$H$1,0))</f>
        <v>S</v>
      </c>
      <c r="J2323" t="str">
        <f>VLOOKUP($C2323,'Raw-products'!$A$2:$H$1261,MATCH(J$1,'Raw-products'!$A$1:$H$1,0))</f>
        <v>green</v>
      </c>
      <c r="K2323">
        <f>VLOOKUP($C2323,'Raw-products'!$A$2:$H$1261,MATCH(K$1,'Raw-products'!$A$1:$H$1,0))</f>
        <v>112</v>
      </c>
      <c r="L2323">
        <f>VLOOKUP($C2323,'Raw-products'!$A$2:$H$1261,MATCH(L$1,'Raw-products'!$A$1:$H$1,0))</f>
        <v>53</v>
      </c>
      <c r="M2323" s="5">
        <f t="shared" si="72"/>
        <v>5936</v>
      </c>
      <c r="N2323" cm="1">
        <f t="array" ref="N2323:Q2323">_xlfn.XLOOKUP($B2323,'Raw -orders'!$A:$A,'Raw -orders'!$B:$E)</f>
        <v>85</v>
      </c>
      <c r="O2323">
        <v>44735</v>
      </c>
      <c r="P2323" s="1">
        <v>44392</v>
      </c>
      <c r="Q2323" s="1">
        <v>44406</v>
      </c>
      <c r="R2323" t="str" cm="1">
        <f t="array" ref="R2323:Y2323">_xlfn.XLOOKUP($N2323,'Raw - customers'!$A:$A,'Raw - customers'!$B:$I)</f>
        <v>Cornie Virr</v>
      </c>
      <c r="S2323" t="str">
        <v>Genderqueer</v>
      </c>
      <c r="T2323">
        <v>27</v>
      </c>
      <c r="U2323" t="str">
        <v>41 Feeney ParkwaySuite 074</v>
      </c>
      <c r="V2323">
        <v>4401</v>
      </c>
      <c r="W2323" t="str">
        <v>East Chelsea</v>
      </c>
      <c r="X2323" t="str">
        <v>Northern Territory</v>
      </c>
      <c r="Y2323" t="str">
        <v>Australia</v>
      </c>
      <c r="Z2323">
        <v>7</v>
      </c>
      <c r="AA2323" s="3" t="str">
        <f t="shared" si="73"/>
        <v>10 to 20</v>
      </c>
      <c r="AP2323" s="6">
        <v>85</v>
      </c>
      <c r="AQ2323" s="6" t="s">
        <v>1339</v>
      </c>
    </row>
    <row r="2324" spans="1:43" x14ac:dyDescent="0.25">
      <c r="A2324">
        <v>2322</v>
      </c>
      <c r="B2324">
        <v>472</v>
      </c>
      <c r="C2324">
        <v>1207</v>
      </c>
      <c r="D2324">
        <v>105</v>
      </c>
      <c r="E2324">
        <v>3</v>
      </c>
      <c r="F2324">
        <v>315</v>
      </c>
      <c r="G2324" t="str">
        <f>VLOOKUP($C2324,'Raw-products'!$A$2:$H$1261,MATCH(G$1,'Raw-products'!$A$1:$H$1,0))</f>
        <v>Trousers</v>
      </c>
      <c r="H2324" t="str">
        <f>VLOOKUP($C2324,'Raw-products'!$A$2:$H$1261,MATCH(H$1,'Raw-products'!$A$1:$H$1,0))</f>
        <v>Pleated</v>
      </c>
      <c r="I2324" t="str">
        <f>VLOOKUP($C2324,'Raw-products'!$A$2:$H$1261,MATCH(I$1,'Raw-products'!$A$1:$H$1,0))</f>
        <v>M</v>
      </c>
      <c r="J2324" t="str">
        <f>VLOOKUP($C2324,'Raw-products'!$A$2:$H$1261,MATCH(J$1,'Raw-products'!$A$1:$H$1,0))</f>
        <v>green</v>
      </c>
      <c r="K2324">
        <f>VLOOKUP($C2324,'Raw-products'!$A$2:$H$1261,MATCH(K$1,'Raw-products'!$A$1:$H$1,0))</f>
        <v>90</v>
      </c>
      <c r="L2324">
        <f>VLOOKUP($C2324,'Raw-products'!$A$2:$H$1261,MATCH(L$1,'Raw-products'!$A$1:$H$1,0))</f>
        <v>41</v>
      </c>
      <c r="M2324" s="5">
        <f t="shared" si="72"/>
        <v>3690</v>
      </c>
      <c r="N2324" cm="1">
        <f t="array" ref="N2324:Q2324">_xlfn.XLOOKUP($B2324,'Raw -orders'!$A:$A,'Raw -orders'!$B:$E)</f>
        <v>85</v>
      </c>
      <c r="O2324">
        <v>44735</v>
      </c>
      <c r="P2324" s="1">
        <v>44392</v>
      </c>
      <c r="Q2324" s="1">
        <v>44406</v>
      </c>
      <c r="R2324" t="str" cm="1">
        <f t="array" ref="R2324:Y2324">_xlfn.XLOOKUP($N2324,'Raw - customers'!$A:$A,'Raw - customers'!$B:$I)</f>
        <v>Cornie Virr</v>
      </c>
      <c r="S2324" t="str">
        <v>Genderqueer</v>
      </c>
      <c r="T2324">
        <v>27</v>
      </c>
      <c r="U2324" t="str">
        <v>41 Feeney ParkwaySuite 074</v>
      </c>
      <c r="V2324">
        <v>4401</v>
      </c>
      <c r="W2324" t="str">
        <v>East Chelsea</v>
      </c>
      <c r="X2324" t="str">
        <v>Northern Territory</v>
      </c>
      <c r="Y2324" t="str">
        <v>Australia</v>
      </c>
      <c r="Z2324">
        <v>7</v>
      </c>
      <c r="AA2324" s="3" t="str">
        <f t="shared" si="73"/>
        <v>10 to 20</v>
      </c>
      <c r="AP2324" s="6">
        <v>85</v>
      </c>
      <c r="AQ2324" s="6" t="s">
        <v>1339</v>
      </c>
    </row>
    <row r="2325" spans="1:43" x14ac:dyDescent="0.25">
      <c r="A2325">
        <v>2323</v>
      </c>
      <c r="B2325">
        <v>472</v>
      </c>
      <c r="C2325">
        <v>886</v>
      </c>
      <c r="D2325">
        <v>94</v>
      </c>
      <c r="E2325">
        <v>2</v>
      </c>
      <c r="F2325">
        <v>188</v>
      </c>
      <c r="G2325" t="str">
        <f>VLOOKUP($C2325,'Raw-products'!$A$2:$H$1261,MATCH(G$1,'Raw-products'!$A$1:$H$1,0))</f>
        <v>Trousers</v>
      </c>
      <c r="H2325" t="str">
        <f>VLOOKUP($C2325,'Raw-products'!$A$2:$H$1261,MATCH(H$1,'Raw-products'!$A$1:$H$1,0))</f>
        <v>Cords</v>
      </c>
      <c r="I2325" t="str">
        <f>VLOOKUP($C2325,'Raw-products'!$A$2:$H$1261,MATCH(I$1,'Raw-products'!$A$1:$H$1,0))</f>
        <v>S</v>
      </c>
      <c r="J2325" t="str">
        <f>VLOOKUP($C2325,'Raw-products'!$A$2:$H$1261,MATCH(J$1,'Raw-products'!$A$1:$H$1,0))</f>
        <v>yellow</v>
      </c>
      <c r="K2325">
        <f>VLOOKUP($C2325,'Raw-products'!$A$2:$H$1261,MATCH(K$1,'Raw-products'!$A$1:$H$1,0))</f>
        <v>113</v>
      </c>
      <c r="L2325">
        <f>VLOOKUP($C2325,'Raw-products'!$A$2:$H$1261,MATCH(L$1,'Raw-products'!$A$1:$H$1,0))</f>
        <v>68</v>
      </c>
      <c r="M2325" s="5">
        <f t="shared" si="72"/>
        <v>7684</v>
      </c>
      <c r="N2325" cm="1">
        <f t="array" ref="N2325:Q2325">_xlfn.XLOOKUP($B2325,'Raw -orders'!$A:$A,'Raw -orders'!$B:$E)</f>
        <v>85</v>
      </c>
      <c r="O2325">
        <v>44735</v>
      </c>
      <c r="P2325" s="1">
        <v>44392</v>
      </c>
      <c r="Q2325" s="1">
        <v>44406</v>
      </c>
      <c r="R2325" t="str" cm="1">
        <f t="array" ref="R2325:Y2325">_xlfn.XLOOKUP($N2325,'Raw - customers'!$A:$A,'Raw - customers'!$B:$I)</f>
        <v>Cornie Virr</v>
      </c>
      <c r="S2325" t="str">
        <v>Genderqueer</v>
      </c>
      <c r="T2325">
        <v>27</v>
      </c>
      <c r="U2325" t="str">
        <v>41 Feeney ParkwaySuite 074</v>
      </c>
      <c r="V2325">
        <v>4401</v>
      </c>
      <c r="W2325" t="str">
        <v>East Chelsea</v>
      </c>
      <c r="X2325" t="str">
        <v>Northern Territory</v>
      </c>
      <c r="Y2325" t="str">
        <v>Australia</v>
      </c>
      <c r="Z2325">
        <v>7</v>
      </c>
      <c r="AA2325" s="3" t="str">
        <f t="shared" si="73"/>
        <v>10 to 20</v>
      </c>
      <c r="AP2325" s="6">
        <v>85</v>
      </c>
      <c r="AQ2325" s="6" t="s">
        <v>1339</v>
      </c>
    </row>
    <row r="2326" spans="1:43" x14ac:dyDescent="0.25">
      <c r="A2326">
        <v>2324</v>
      </c>
      <c r="B2326">
        <v>472</v>
      </c>
      <c r="C2326">
        <v>511</v>
      </c>
      <c r="D2326">
        <v>102</v>
      </c>
      <c r="E2326">
        <v>2</v>
      </c>
      <c r="F2326">
        <v>204</v>
      </c>
      <c r="G2326" t="str">
        <f>VLOOKUP($C2326,'Raw-products'!$A$2:$H$1261,MATCH(G$1,'Raw-products'!$A$1:$H$1,0))</f>
        <v>Jacket</v>
      </c>
      <c r="H2326" t="str">
        <f>VLOOKUP($C2326,'Raw-products'!$A$2:$H$1261,MATCH(H$1,'Raw-products'!$A$1:$H$1,0))</f>
        <v>Windbreaker</v>
      </c>
      <c r="I2326" t="str">
        <f>VLOOKUP($C2326,'Raw-products'!$A$2:$H$1261,MATCH(I$1,'Raw-products'!$A$1:$H$1,0))</f>
        <v>S</v>
      </c>
      <c r="J2326" t="str">
        <f>VLOOKUP($C2326,'Raw-products'!$A$2:$H$1261,MATCH(J$1,'Raw-products'!$A$1:$H$1,0))</f>
        <v>blue</v>
      </c>
      <c r="K2326">
        <f>VLOOKUP($C2326,'Raw-products'!$A$2:$H$1261,MATCH(K$1,'Raw-products'!$A$1:$H$1,0))</f>
        <v>109</v>
      </c>
      <c r="L2326">
        <f>VLOOKUP($C2326,'Raw-products'!$A$2:$H$1261,MATCH(L$1,'Raw-products'!$A$1:$H$1,0))</f>
        <v>41</v>
      </c>
      <c r="M2326" s="5">
        <f t="shared" si="72"/>
        <v>4469</v>
      </c>
      <c r="N2326" cm="1">
        <f t="array" ref="N2326:Q2326">_xlfn.XLOOKUP($B2326,'Raw -orders'!$A:$A,'Raw -orders'!$B:$E)</f>
        <v>85</v>
      </c>
      <c r="O2326">
        <v>44735</v>
      </c>
      <c r="P2326" s="1">
        <v>44392</v>
      </c>
      <c r="Q2326" s="1">
        <v>44406</v>
      </c>
      <c r="R2326" t="str" cm="1">
        <f t="array" ref="R2326:Y2326">_xlfn.XLOOKUP($N2326,'Raw - customers'!$A:$A,'Raw - customers'!$B:$I)</f>
        <v>Cornie Virr</v>
      </c>
      <c r="S2326" t="str">
        <v>Genderqueer</v>
      </c>
      <c r="T2326">
        <v>27</v>
      </c>
      <c r="U2326" t="str">
        <v>41 Feeney ParkwaySuite 074</v>
      </c>
      <c r="V2326">
        <v>4401</v>
      </c>
      <c r="W2326" t="str">
        <v>East Chelsea</v>
      </c>
      <c r="X2326" t="str">
        <v>Northern Territory</v>
      </c>
      <c r="Y2326" t="str">
        <v>Australia</v>
      </c>
      <c r="Z2326">
        <v>7</v>
      </c>
      <c r="AA2326" s="3" t="str">
        <f t="shared" si="73"/>
        <v>10 to 20</v>
      </c>
      <c r="AP2326" s="6">
        <v>85</v>
      </c>
      <c r="AQ2326" s="6" t="s">
        <v>1339</v>
      </c>
    </row>
    <row r="2327" spans="1:43" x14ac:dyDescent="0.25">
      <c r="A2327">
        <v>2325</v>
      </c>
      <c r="B2327">
        <v>472</v>
      </c>
      <c r="C2327">
        <v>46</v>
      </c>
      <c r="D2327">
        <v>104</v>
      </c>
      <c r="E2327">
        <v>3</v>
      </c>
      <c r="F2327">
        <v>312</v>
      </c>
      <c r="G2327" t="str">
        <f>VLOOKUP($C2327,'Raw-products'!$A$2:$H$1261,MATCH(G$1,'Raw-products'!$A$1:$H$1,0))</f>
        <v>Shirt</v>
      </c>
      <c r="H2327" t="str">
        <f>VLOOKUP($C2327,'Raw-products'!$A$2:$H$1261,MATCH(H$1,'Raw-products'!$A$1:$H$1,0))</f>
        <v>Dress</v>
      </c>
      <c r="I2327" t="str">
        <f>VLOOKUP($C2327,'Raw-products'!$A$2:$H$1261,MATCH(I$1,'Raw-products'!$A$1:$H$1,0))</f>
        <v>S</v>
      </c>
      <c r="J2327" t="str">
        <f>VLOOKUP($C2327,'Raw-products'!$A$2:$H$1261,MATCH(J$1,'Raw-products'!$A$1:$H$1,0))</f>
        <v>yellow</v>
      </c>
      <c r="K2327">
        <f>VLOOKUP($C2327,'Raw-products'!$A$2:$H$1261,MATCH(K$1,'Raw-products'!$A$1:$H$1,0))</f>
        <v>119</v>
      </c>
      <c r="L2327">
        <f>VLOOKUP($C2327,'Raw-products'!$A$2:$H$1261,MATCH(L$1,'Raw-products'!$A$1:$H$1,0))</f>
        <v>56</v>
      </c>
      <c r="M2327" s="5">
        <f t="shared" si="72"/>
        <v>6664</v>
      </c>
      <c r="N2327" cm="1">
        <f t="array" ref="N2327:Q2327">_xlfn.XLOOKUP($B2327,'Raw -orders'!$A:$A,'Raw -orders'!$B:$E)</f>
        <v>85</v>
      </c>
      <c r="O2327">
        <v>44735</v>
      </c>
      <c r="P2327" s="1">
        <v>44392</v>
      </c>
      <c r="Q2327" s="1">
        <v>44406</v>
      </c>
      <c r="R2327" t="str" cm="1">
        <f t="array" ref="R2327:Y2327">_xlfn.XLOOKUP($N2327,'Raw - customers'!$A:$A,'Raw - customers'!$B:$I)</f>
        <v>Cornie Virr</v>
      </c>
      <c r="S2327" t="str">
        <v>Genderqueer</v>
      </c>
      <c r="T2327">
        <v>27</v>
      </c>
      <c r="U2327" t="str">
        <v>41 Feeney ParkwaySuite 074</v>
      </c>
      <c r="V2327">
        <v>4401</v>
      </c>
      <c r="W2327" t="str">
        <v>East Chelsea</v>
      </c>
      <c r="X2327" t="str">
        <v>Northern Territory</v>
      </c>
      <c r="Y2327" t="str">
        <v>Australia</v>
      </c>
      <c r="Z2327">
        <v>7</v>
      </c>
      <c r="AA2327" s="3" t="str">
        <f t="shared" si="73"/>
        <v>10 to 20</v>
      </c>
      <c r="AP2327" s="6">
        <v>85</v>
      </c>
      <c r="AQ2327" s="6" t="s">
        <v>1339</v>
      </c>
    </row>
    <row r="2328" spans="1:43" x14ac:dyDescent="0.25">
      <c r="A2328">
        <v>2326</v>
      </c>
      <c r="B2328">
        <v>473</v>
      </c>
      <c r="C2328">
        <v>104</v>
      </c>
      <c r="D2328">
        <v>118</v>
      </c>
      <c r="E2328">
        <v>2</v>
      </c>
      <c r="F2328">
        <v>236</v>
      </c>
      <c r="G2328" t="str">
        <f>VLOOKUP($C2328,'Raw-products'!$A$2:$H$1261,MATCH(G$1,'Raw-products'!$A$1:$H$1,0))</f>
        <v>Shirt</v>
      </c>
      <c r="H2328" t="str">
        <f>VLOOKUP($C2328,'Raw-products'!$A$2:$H$1261,MATCH(H$1,'Raw-products'!$A$1:$H$1,0))</f>
        <v>Flannel</v>
      </c>
      <c r="I2328" t="str">
        <f>VLOOKUP($C2328,'Raw-products'!$A$2:$H$1261,MATCH(I$1,'Raw-products'!$A$1:$H$1,0))</f>
        <v>XL</v>
      </c>
      <c r="J2328" t="str">
        <f>VLOOKUP($C2328,'Raw-products'!$A$2:$H$1261,MATCH(J$1,'Raw-products'!$A$1:$H$1,0))</f>
        <v>violet</v>
      </c>
      <c r="K2328">
        <f>VLOOKUP($C2328,'Raw-products'!$A$2:$H$1261,MATCH(K$1,'Raw-products'!$A$1:$H$1,0))</f>
        <v>96</v>
      </c>
      <c r="L2328">
        <f>VLOOKUP($C2328,'Raw-products'!$A$2:$H$1261,MATCH(L$1,'Raw-products'!$A$1:$H$1,0))</f>
        <v>43</v>
      </c>
      <c r="M2328" s="5">
        <f t="shared" si="72"/>
        <v>4128</v>
      </c>
      <c r="N2328" cm="1">
        <f t="array" ref="N2328:Q2328">_xlfn.XLOOKUP($B2328,'Raw -orders'!$A:$A,'Raw -orders'!$B:$E)</f>
        <v>61</v>
      </c>
      <c r="O2328">
        <v>36137</v>
      </c>
      <c r="P2328" s="1">
        <v>44335</v>
      </c>
      <c r="Q2328" s="1">
        <v>44359</v>
      </c>
      <c r="R2328" t="str" cm="1">
        <f t="array" ref="R2328:Y2328">_xlfn.XLOOKUP($N2328,'Raw - customers'!$A:$A,'Raw - customers'!$B:$I)</f>
        <v>Lin Avraam</v>
      </c>
      <c r="S2328" t="str">
        <v>Genderqueer</v>
      </c>
      <c r="T2328">
        <v>65</v>
      </c>
      <c r="U2328" t="str">
        <v>00 Zachary AvenueApt. 781</v>
      </c>
      <c r="V2328">
        <v>4358</v>
      </c>
      <c r="W2328" t="str">
        <v>Samuelland</v>
      </c>
      <c r="X2328" t="str">
        <v>South Australia</v>
      </c>
      <c r="Y2328" t="str">
        <v>Australia</v>
      </c>
      <c r="Z2328">
        <v>5</v>
      </c>
      <c r="AA2328" s="3" t="str">
        <f t="shared" si="73"/>
        <v>20 to 30</v>
      </c>
      <c r="AP2328" s="6">
        <v>61</v>
      </c>
      <c r="AQ2328" s="6" t="s">
        <v>1345</v>
      </c>
    </row>
    <row r="2329" spans="1:43" x14ac:dyDescent="0.25">
      <c r="A2329">
        <v>2327</v>
      </c>
      <c r="B2329">
        <v>474</v>
      </c>
      <c r="C2329">
        <v>114</v>
      </c>
      <c r="D2329">
        <v>92</v>
      </c>
      <c r="E2329">
        <v>1</v>
      </c>
      <c r="F2329">
        <v>92</v>
      </c>
      <c r="G2329" t="str">
        <f>VLOOKUP($C2329,'Raw-products'!$A$2:$H$1261,MATCH(G$1,'Raw-products'!$A$1:$H$1,0))</f>
        <v>Shirt</v>
      </c>
      <c r="H2329" t="str">
        <f>VLOOKUP($C2329,'Raw-products'!$A$2:$H$1261,MATCH(H$1,'Raw-products'!$A$1:$H$1,0))</f>
        <v>Denim</v>
      </c>
      <c r="I2329" t="str">
        <f>VLOOKUP($C2329,'Raw-products'!$A$2:$H$1261,MATCH(I$1,'Raw-products'!$A$1:$H$1,0))</f>
        <v>XL</v>
      </c>
      <c r="J2329" t="str">
        <f>VLOOKUP($C2329,'Raw-products'!$A$2:$H$1261,MATCH(J$1,'Raw-products'!$A$1:$H$1,0))</f>
        <v>orange</v>
      </c>
      <c r="K2329">
        <f>VLOOKUP($C2329,'Raw-products'!$A$2:$H$1261,MATCH(K$1,'Raw-products'!$A$1:$H$1,0))</f>
        <v>115</v>
      </c>
      <c r="L2329">
        <f>VLOOKUP($C2329,'Raw-products'!$A$2:$H$1261,MATCH(L$1,'Raw-products'!$A$1:$H$1,0))</f>
        <v>67</v>
      </c>
      <c r="M2329" s="5">
        <f t="shared" si="72"/>
        <v>7705</v>
      </c>
      <c r="N2329" cm="1">
        <f t="array" ref="N2329:Q2329">_xlfn.XLOOKUP($B2329,'Raw -orders'!$A:$A,'Raw -orders'!$B:$E)</f>
        <v>571</v>
      </c>
      <c r="O2329">
        <v>17401</v>
      </c>
      <c r="P2329" s="1">
        <v>44427</v>
      </c>
      <c r="Q2329" s="1">
        <v>44448</v>
      </c>
      <c r="R2329" t="str" cm="1">
        <f t="array" ref="R2329:Y2329">_xlfn.XLOOKUP($N2329,'Raw - customers'!$A:$A,'Raw - customers'!$B:$I)</f>
        <v>Kristofor Roos</v>
      </c>
      <c r="S2329" t="str">
        <v>Agender</v>
      </c>
      <c r="T2329">
        <v>22</v>
      </c>
      <c r="U2329" t="str">
        <v>5567 Clarke MallApt. 756</v>
      </c>
      <c r="V2329">
        <v>4043</v>
      </c>
      <c r="W2329" t="str">
        <v>Jordanside</v>
      </c>
      <c r="X2329" t="str">
        <v>Australian Capital Territory</v>
      </c>
      <c r="Y2329" t="str">
        <v>Australia</v>
      </c>
      <c r="Z2329">
        <v>8</v>
      </c>
      <c r="AA2329" s="3" t="str">
        <f t="shared" si="73"/>
        <v>20 to 30</v>
      </c>
      <c r="AP2329" s="6">
        <v>571</v>
      </c>
      <c r="AQ2329" s="6" t="s">
        <v>1350</v>
      </c>
    </row>
    <row r="2330" spans="1:43" x14ac:dyDescent="0.25">
      <c r="A2330">
        <v>2328</v>
      </c>
      <c r="B2330">
        <v>474</v>
      </c>
      <c r="C2330">
        <v>728</v>
      </c>
      <c r="D2330">
        <v>119</v>
      </c>
      <c r="E2330">
        <v>3</v>
      </c>
      <c r="F2330">
        <v>357</v>
      </c>
      <c r="G2330" t="str">
        <f>VLOOKUP($C2330,'Raw-products'!$A$2:$H$1261,MATCH(G$1,'Raw-products'!$A$1:$H$1,0))</f>
        <v>Jacket</v>
      </c>
      <c r="H2330" t="str">
        <f>VLOOKUP($C2330,'Raw-products'!$A$2:$H$1261,MATCH(H$1,'Raw-products'!$A$1:$H$1,0))</f>
        <v>Trench Coat</v>
      </c>
      <c r="I2330" t="str">
        <f>VLOOKUP($C2330,'Raw-products'!$A$2:$H$1261,MATCH(I$1,'Raw-products'!$A$1:$H$1,0))</f>
        <v>L</v>
      </c>
      <c r="J2330" t="str">
        <f>VLOOKUP($C2330,'Raw-products'!$A$2:$H$1261,MATCH(J$1,'Raw-products'!$A$1:$H$1,0))</f>
        <v>indigo</v>
      </c>
      <c r="K2330">
        <f>VLOOKUP($C2330,'Raw-products'!$A$2:$H$1261,MATCH(K$1,'Raw-products'!$A$1:$H$1,0))</f>
        <v>112</v>
      </c>
      <c r="L2330">
        <f>VLOOKUP($C2330,'Raw-products'!$A$2:$H$1261,MATCH(L$1,'Raw-products'!$A$1:$H$1,0))</f>
        <v>71</v>
      </c>
      <c r="M2330" s="5">
        <f t="shared" si="72"/>
        <v>7952</v>
      </c>
      <c r="N2330" cm="1">
        <f t="array" ref="N2330:Q2330">_xlfn.XLOOKUP($B2330,'Raw -orders'!$A:$A,'Raw -orders'!$B:$E)</f>
        <v>571</v>
      </c>
      <c r="O2330">
        <v>17401</v>
      </c>
      <c r="P2330" s="1">
        <v>44427</v>
      </c>
      <c r="Q2330" s="1">
        <v>44448</v>
      </c>
      <c r="R2330" t="str" cm="1">
        <f t="array" ref="R2330:Y2330">_xlfn.XLOOKUP($N2330,'Raw - customers'!$A:$A,'Raw - customers'!$B:$I)</f>
        <v>Kristofor Roos</v>
      </c>
      <c r="S2330" t="str">
        <v>Agender</v>
      </c>
      <c r="T2330">
        <v>22</v>
      </c>
      <c r="U2330" t="str">
        <v>5567 Clarke MallApt. 756</v>
      </c>
      <c r="V2330">
        <v>4043</v>
      </c>
      <c r="W2330" t="str">
        <v>Jordanside</v>
      </c>
      <c r="X2330" t="str">
        <v>Australian Capital Territory</v>
      </c>
      <c r="Y2330" t="str">
        <v>Australia</v>
      </c>
      <c r="Z2330">
        <v>8</v>
      </c>
      <c r="AA2330" s="3" t="str">
        <f t="shared" si="73"/>
        <v>20 to 30</v>
      </c>
      <c r="AP2330" s="6">
        <v>571</v>
      </c>
      <c r="AQ2330" s="6" t="s">
        <v>1350</v>
      </c>
    </row>
    <row r="2331" spans="1:43" x14ac:dyDescent="0.25">
      <c r="A2331">
        <v>2329</v>
      </c>
      <c r="B2331">
        <v>474</v>
      </c>
      <c r="C2331">
        <v>89</v>
      </c>
      <c r="D2331">
        <v>118</v>
      </c>
      <c r="E2331">
        <v>1</v>
      </c>
      <c r="F2331">
        <v>118</v>
      </c>
      <c r="G2331" t="str">
        <f>VLOOKUP($C2331,'Raw-products'!$A$2:$H$1261,MATCH(G$1,'Raw-products'!$A$1:$H$1,0))</f>
        <v>Shirt</v>
      </c>
      <c r="H2331" t="str">
        <f>VLOOKUP($C2331,'Raw-products'!$A$2:$H$1261,MATCH(H$1,'Raw-products'!$A$1:$H$1,0))</f>
        <v>Flannel</v>
      </c>
      <c r="I2331" t="str">
        <f>VLOOKUP($C2331,'Raw-products'!$A$2:$H$1261,MATCH(I$1,'Raw-products'!$A$1:$H$1,0))</f>
        <v>XL</v>
      </c>
      <c r="J2331" t="str">
        <f>VLOOKUP($C2331,'Raw-products'!$A$2:$H$1261,MATCH(J$1,'Raw-products'!$A$1:$H$1,0))</f>
        <v>green</v>
      </c>
      <c r="K2331">
        <f>VLOOKUP($C2331,'Raw-products'!$A$2:$H$1261,MATCH(K$1,'Raw-products'!$A$1:$H$1,0))</f>
        <v>96</v>
      </c>
      <c r="L2331">
        <f>VLOOKUP($C2331,'Raw-products'!$A$2:$H$1261,MATCH(L$1,'Raw-products'!$A$1:$H$1,0))</f>
        <v>77</v>
      </c>
      <c r="M2331" s="5">
        <f t="shared" si="72"/>
        <v>7392</v>
      </c>
      <c r="N2331" cm="1">
        <f t="array" ref="N2331:Q2331">_xlfn.XLOOKUP($B2331,'Raw -orders'!$A:$A,'Raw -orders'!$B:$E)</f>
        <v>571</v>
      </c>
      <c r="O2331">
        <v>17401</v>
      </c>
      <c r="P2331" s="1">
        <v>44427</v>
      </c>
      <c r="Q2331" s="1">
        <v>44448</v>
      </c>
      <c r="R2331" t="str" cm="1">
        <f t="array" ref="R2331:Y2331">_xlfn.XLOOKUP($N2331,'Raw - customers'!$A:$A,'Raw - customers'!$B:$I)</f>
        <v>Kristofor Roos</v>
      </c>
      <c r="S2331" t="str">
        <v>Agender</v>
      </c>
      <c r="T2331">
        <v>22</v>
      </c>
      <c r="U2331" t="str">
        <v>5567 Clarke MallApt. 756</v>
      </c>
      <c r="V2331">
        <v>4043</v>
      </c>
      <c r="W2331" t="str">
        <v>Jordanside</v>
      </c>
      <c r="X2331" t="str">
        <v>Australian Capital Territory</v>
      </c>
      <c r="Y2331" t="str">
        <v>Australia</v>
      </c>
      <c r="Z2331">
        <v>8</v>
      </c>
      <c r="AA2331" s="3" t="str">
        <f t="shared" si="73"/>
        <v>20 to 30</v>
      </c>
      <c r="AP2331" s="6">
        <v>571</v>
      </c>
      <c r="AQ2331" s="6" t="s">
        <v>1350</v>
      </c>
    </row>
    <row r="2332" spans="1:43" x14ac:dyDescent="0.25">
      <c r="A2332">
        <v>2330</v>
      </c>
      <c r="B2332">
        <v>474</v>
      </c>
      <c r="C2332">
        <v>1069</v>
      </c>
      <c r="D2332">
        <v>93</v>
      </c>
      <c r="E2332">
        <v>1</v>
      </c>
      <c r="F2332">
        <v>93</v>
      </c>
      <c r="G2332" t="str">
        <f>VLOOKUP($C2332,'Raw-products'!$A$2:$H$1261,MATCH(G$1,'Raw-products'!$A$1:$H$1,0))</f>
        <v>Trousers</v>
      </c>
      <c r="H2332" t="str">
        <f>VLOOKUP($C2332,'Raw-products'!$A$2:$H$1261,MATCH(H$1,'Raw-products'!$A$1:$H$1,0))</f>
        <v>Joggers</v>
      </c>
      <c r="I2332" t="str">
        <f>VLOOKUP($C2332,'Raw-products'!$A$2:$H$1261,MATCH(I$1,'Raw-products'!$A$1:$H$1,0))</f>
        <v>XL</v>
      </c>
      <c r="J2332" t="str">
        <f>VLOOKUP($C2332,'Raw-products'!$A$2:$H$1261,MATCH(J$1,'Raw-products'!$A$1:$H$1,0))</f>
        <v>green</v>
      </c>
      <c r="K2332">
        <f>VLOOKUP($C2332,'Raw-products'!$A$2:$H$1261,MATCH(K$1,'Raw-products'!$A$1:$H$1,0))</f>
        <v>94</v>
      </c>
      <c r="L2332">
        <f>VLOOKUP($C2332,'Raw-products'!$A$2:$H$1261,MATCH(L$1,'Raw-products'!$A$1:$H$1,0))</f>
        <v>56</v>
      </c>
      <c r="M2332" s="5">
        <f t="shared" si="72"/>
        <v>5264</v>
      </c>
      <c r="N2332" cm="1">
        <f t="array" ref="N2332:Q2332">_xlfn.XLOOKUP($B2332,'Raw -orders'!$A:$A,'Raw -orders'!$B:$E)</f>
        <v>571</v>
      </c>
      <c r="O2332">
        <v>17401</v>
      </c>
      <c r="P2332" s="1">
        <v>44427</v>
      </c>
      <c r="Q2332" s="1">
        <v>44448</v>
      </c>
      <c r="R2332" t="str" cm="1">
        <f t="array" ref="R2332:Y2332">_xlfn.XLOOKUP($N2332,'Raw - customers'!$A:$A,'Raw - customers'!$B:$I)</f>
        <v>Kristofor Roos</v>
      </c>
      <c r="S2332" t="str">
        <v>Agender</v>
      </c>
      <c r="T2332">
        <v>22</v>
      </c>
      <c r="U2332" t="str">
        <v>5567 Clarke MallApt. 756</v>
      </c>
      <c r="V2332">
        <v>4043</v>
      </c>
      <c r="W2332" t="str">
        <v>Jordanside</v>
      </c>
      <c r="X2332" t="str">
        <v>Australian Capital Territory</v>
      </c>
      <c r="Y2332" t="str">
        <v>Australia</v>
      </c>
      <c r="Z2332">
        <v>8</v>
      </c>
      <c r="AA2332" s="3" t="str">
        <f t="shared" si="73"/>
        <v>20 to 30</v>
      </c>
      <c r="AP2332" s="6">
        <v>571</v>
      </c>
      <c r="AQ2332" s="6" t="s">
        <v>1350</v>
      </c>
    </row>
    <row r="2333" spans="1:43" x14ac:dyDescent="0.25">
      <c r="A2333">
        <v>2331</v>
      </c>
      <c r="B2333">
        <v>474</v>
      </c>
      <c r="C2333">
        <v>229</v>
      </c>
      <c r="D2333">
        <v>106</v>
      </c>
      <c r="E2333">
        <v>1</v>
      </c>
      <c r="F2333">
        <v>106</v>
      </c>
      <c r="G2333" t="str">
        <f>VLOOKUP($C2333,'Raw-products'!$A$2:$H$1261,MATCH(G$1,'Raw-products'!$A$1:$H$1,0))</f>
        <v>Shirt</v>
      </c>
      <c r="H2333" t="str">
        <f>VLOOKUP($C2333,'Raw-products'!$A$2:$H$1261,MATCH(H$1,'Raw-products'!$A$1:$H$1,0))</f>
        <v>Chambray</v>
      </c>
      <c r="I2333" t="str">
        <f>VLOOKUP($C2333,'Raw-products'!$A$2:$H$1261,MATCH(I$1,'Raw-products'!$A$1:$H$1,0))</f>
        <v>XL</v>
      </c>
      <c r="J2333" t="str">
        <f>VLOOKUP($C2333,'Raw-products'!$A$2:$H$1261,MATCH(J$1,'Raw-products'!$A$1:$H$1,0))</f>
        <v>green</v>
      </c>
      <c r="K2333">
        <f>VLOOKUP($C2333,'Raw-products'!$A$2:$H$1261,MATCH(K$1,'Raw-products'!$A$1:$H$1,0))</f>
        <v>105</v>
      </c>
      <c r="L2333">
        <f>VLOOKUP($C2333,'Raw-products'!$A$2:$H$1261,MATCH(L$1,'Raw-products'!$A$1:$H$1,0))</f>
        <v>58</v>
      </c>
      <c r="M2333" s="5">
        <f t="shared" si="72"/>
        <v>6090</v>
      </c>
      <c r="N2333" cm="1">
        <f t="array" ref="N2333:Q2333">_xlfn.XLOOKUP($B2333,'Raw -orders'!$A:$A,'Raw -orders'!$B:$E)</f>
        <v>571</v>
      </c>
      <c r="O2333">
        <v>17401</v>
      </c>
      <c r="P2333" s="1">
        <v>44427</v>
      </c>
      <c r="Q2333" s="1">
        <v>44448</v>
      </c>
      <c r="R2333" t="str" cm="1">
        <f t="array" ref="R2333:Y2333">_xlfn.XLOOKUP($N2333,'Raw - customers'!$A:$A,'Raw - customers'!$B:$I)</f>
        <v>Kristofor Roos</v>
      </c>
      <c r="S2333" t="str">
        <v>Agender</v>
      </c>
      <c r="T2333">
        <v>22</v>
      </c>
      <c r="U2333" t="str">
        <v>5567 Clarke MallApt. 756</v>
      </c>
      <c r="V2333">
        <v>4043</v>
      </c>
      <c r="W2333" t="str">
        <v>Jordanside</v>
      </c>
      <c r="X2333" t="str">
        <v>Australian Capital Territory</v>
      </c>
      <c r="Y2333" t="str">
        <v>Australia</v>
      </c>
      <c r="Z2333">
        <v>8</v>
      </c>
      <c r="AA2333" s="3" t="str">
        <f t="shared" si="73"/>
        <v>20 to 30</v>
      </c>
      <c r="AP2333" s="6">
        <v>571</v>
      </c>
      <c r="AQ2333" s="6" t="s">
        <v>1350</v>
      </c>
    </row>
    <row r="2334" spans="1:43" x14ac:dyDescent="0.25">
      <c r="A2334">
        <v>2332</v>
      </c>
      <c r="B2334">
        <v>474</v>
      </c>
      <c r="C2334">
        <v>988</v>
      </c>
      <c r="D2334">
        <v>106</v>
      </c>
      <c r="E2334">
        <v>1</v>
      </c>
      <c r="F2334">
        <v>106</v>
      </c>
      <c r="G2334" t="str">
        <f>VLOOKUP($C2334,'Raw-products'!$A$2:$H$1261,MATCH(G$1,'Raw-products'!$A$1:$H$1,0))</f>
        <v>Trousers</v>
      </c>
      <c r="H2334" t="str">
        <f>VLOOKUP($C2334,'Raw-products'!$A$2:$H$1261,MATCH(H$1,'Raw-products'!$A$1:$H$1,0))</f>
        <v>Wool</v>
      </c>
      <c r="I2334" t="str">
        <f>VLOOKUP($C2334,'Raw-products'!$A$2:$H$1261,MATCH(I$1,'Raw-products'!$A$1:$H$1,0))</f>
        <v>L</v>
      </c>
      <c r="J2334" t="str">
        <f>VLOOKUP($C2334,'Raw-products'!$A$2:$H$1261,MATCH(J$1,'Raw-products'!$A$1:$H$1,0))</f>
        <v>orange</v>
      </c>
      <c r="K2334">
        <f>VLOOKUP($C2334,'Raw-products'!$A$2:$H$1261,MATCH(K$1,'Raw-products'!$A$1:$H$1,0))</f>
        <v>111</v>
      </c>
      <c r="L2334">
        <f>VLOOKUP($C2334,'Raw-products'!$A$2:$H$1261,MATCH(L$1,'Raw-products'!$A$1:$H$1,0))</f>
        <v>56</v>
      </c>
      <c r="M2334" s="5">
        <f t="shared" si="72"/>
        <v>6216</v>
      </c>
      <c r="N2334" cm="1">
        <f t="array" ref="N2334:Q2334">_xlfn.XLOOKUP($B2334,'Raw -orders'!$A:$A,'Raw -orders'!$B:$E)</f>
        <v>571</v>
      </c>
      <c r="O2334">
        <v>17401</v>
      </c>
      <c r="P2334" s="1">
        <v>44427</v>
      </c>
      <c r="Q2334" s="1">
        <v>44448</v>
      </c>
      <c r="R2334" t="str" cm="1">
        <f t="array" ref="R2334:Y2334">_xlfn.XLOOKUP($N2334,'Raw - customers'!$A:$A,'Raw - customers'!$B:$I)</f>
        <v>Kristofor Roos</v>
      </c>
      <c r="S2334" t="str">
        <v>Agender</v>
      </c>
      <c r="T2334">
        <v>22</v>
      </c>
      <c r="U2334" t="str">
        <v>5567 Clarke MallApt. 756</v>
      </c>
      <c r="V2334">
        <v>4043</v>
      </c>
      <c r="W2334" t="str">
        <v>Jordanside</v>
      </c>
      <c r="X2334" t="str">
        <v>Australian Capital Territory</v>
      </c>
      <c r="Y2334" t="str">
        <v>Australia</v>
      </c>
      <c r="Z2334">
        <v>8</v>
      </c>
      <c r="AA2334" s="3" t="str">
        <f t="shared" si="73"/>
        <v>20 to 30</v>
      </c>
      <c r="AP2334" s="6">
        <v>571</v>
      </c>
      <c r="AQ2334" s="6" t="s">
        <v>1350</v>
      </c>
    </row>
    <row r="2335" spans="1:43" x14ac:dyDescent="0.25">
      <c r="A2335">
        <v>2333</v>
      </c>
      <c r="B2335">
        <v>474</v>
      </c>
      <c r="C2335">
        <v>724</v>
      </c>
      <c r="D2335">
        <v>119</v>
      </c>
      <c r="E2335">
        <v>2</v>
      </c>
      <c r="F2335">
        <v>238</v>
      </c>
      <c r="G2335" t="str">
        <f>VLOOKUP($C2335,'Raw-products'!$A$2:$H$1261,MATCH(G$1,'Raw-products'!$A$1:$H$1,0))</f>
        <v>Jacket</v>
      </c>
      <c r="H2335" t="str">
        <f>VLOOKUP($C2335,'Raw-products'!$A$2:$H$1261,MATCH(H$1,'Raw-products'!$A$1:$H$1,0))</f>
        <v>Trench Coat</v>
      </c>
      <c r="I2335" t="str">
        <f>VLOOKUP($C2335,'Raw-products'!$A$2:$H$1261,MATCH(I$1,'Raw-products'!$A$1:$H$1,0))</f>
        <v>XL</v>
      </c>
      <c r="J2335" t="str">
        <f>VLOOKUP($C2335,'Raw-products'!$A$2:$H$1261,MATCH(J$1,'Raw-products'!$A$1:$H$1,0))</f>
        <v>blue</v>
      </c>
      <c r="K2335">
        <f>VLOOKUP($C2335,'Raw-products'!$A$2:$H$1261,MATCH(K$1,'Raw-products'!$A$1:$H$1,0))</f>
        <v>112</v>
      </c>
      <c r="L2335">
        <f>VLOOKUP($C2335,'Raw-products'!$A$2:$H$1261,MATCH(L$1,'Raw-products'!$A$1:$H$1,0))</f>
        <v>69</v>
      </c>
      <c r="M2335" s="5">
        <f t="shared" si="72"/>
        <v>7728</v>
      </c>
      <c r="N2335" cm="1">
        <f t="array" ref="N2335:Q2335">_xlfn.XLOOKUP($B2335,'Raw -orders'!$A:$A,'Raw -orders'!$B:$E)</f>
        <v>571</v>
      </c>
      <c r="O2335">
        <v>17401</v>
      </c>
      <c r="P2335" s="1">
        <v>44427</v>
      </c>
      <c r="Q2335" s="1">
        <v>44448</v>
      </c>
      <c r="R2335" t="str" cm="1">
        <f t="array" ref="R2335:Y2335">_xlfn.XLOOKUP($N2335,'Raw - customers'!$A:$A,'Raw - customers'!$B:$I)</f>
        <v>Kristofor Roos</v>
      </c>
      <c r="S2335" t="str">
        <v>Agender</v>
      </c>
      <c r="T2335">
        <v>22</v>
      </c>
      <c r="U2335" t="str">
        <v>5567 Clarke MallApt. 756</v>
      </c>
      <c r="V2335">
        <v>4043</v>
      </c>
      <c r="W2335" t="str">
        <v>Jordanside</v>
      </c>
      <c r="X2335" t="str">
        <v>Australian Capital Territory</v>
      </c>
      <c r="Y2335" t="str">
        <v>Australia</v>
      </c>
      <c r="Z2335">
        <v>8</v>
      </c>
      <c r="AA2335" s="3" t="str">
        <f t="shared" si="73"/>
        <v>20 to 30</v>
      </c>
      <c r="AP2335" s="6">
        <v>571</v>
      </c>
      <c r="AQ2335" s="6" t="s">
        <v>1350</v>
      </c>
    </row>
    <row r="2336" spans="1:43" x14ac:dyDescent="0.25">
      <c r="A2336">
        <v>2334</v>
      </c>
      <c r="B2336">
        <v>474</v>
      </c>
      <c r="C2336">
        <v>184</v>
      </c>
      <c r="D2336">
        <v>98</v>
      </c>
      <c r="E2336">
        <v>1</v>
      </c>
      <c r="F2336">
        <v>98</v>
      </c>
      <c r="G2336" t="str">
        <f>VLOOKUP($C2336,'Raw-products'!$A$2:$H$1261,MATCH(G$1,'Raw-products'!$A$1:$H$1,0))</f>
        <v>Shirt</v>
      </c>
      <c r="H2336" t="str">
        <f>VLOOKUP($C2336,'Raw-products'!$A$2:$H$1261,MATCH(H$1,'Raw-products'!$A$1:$H$1,0))</f>
        <v>Camp Collared</v>
      </c>
      <c r="I2336" t="str">
        <f>VLOOKUP($C2336,'Raw-products'!$A$2:$H$1261,MATCH(I$1,'Raw-products'!$A$1:$H$1,0))</f>
        <v>XL</v>
      </c>
      <c r="J2336" t="str">
        <f>VLOOKUP($C2336,'Raw-products'!$A$2:$H$1261,MATCH(J$1,'Raw-products'!$A$1:$H$1,0))</f>
        <v>orange</v>
      </c>
      <c r="K2336">
        <f>VLOOKUP($C2336,'Raw-products'!$A$2:$H$1261,MATCH(K$1,'Raw-products'!$A$1:$H$1,0))</f>
        <v>112</v>
      </c>
      <c r="L2336">
        <f>VLOOKUP($C2336,'Raw-products'!$A$2:$H$1261,MATCH(L$1,'Raw-products'!$A$1:$H$1,0))</f>
        <v>48</v>
      </c>
      <c r="M2336" s="5">
        <f t="shared" si="72"/>
        <v>5376</v>
      </c>
      <c r="N2336" cm="1">
        <f t="array" ref="N2336:Q2336">_xlfn.XLOOKUP($B2336,'Raw -orders'!$A:$A,'Raw -orders'!$B:$E)</f>
        <v>571</v>
      </c>
      <c r="O2336">
        <v>17401</v>
      </c>
      <c r="P2336" s="1">
        <v>44427</v>
      </c>
      <c r="Q2336" s="1">
        <v>44448</v>
      </c>
      <c r="R2336" t="str" cm="1">
        <f t="array" ref="R2336:Y2336">_xlfn.XLOOKUP($N2336,'Raw - customers'!$A:$A,'Raw - customers'!$B:$I)</f>
        <v>Kristofor Roos</v>
      </c>
      <c r="S2336" t="str">
        <v>Agender</v>
      </c>
      <c r="T2336">
        <v>22</v>
      </c>
      <c r="U2336" t="str">
        <v>5567 Clarke MallApt. 756</v>
      </c>
      <c r="V2336">
        <v>4043</v>
      </c>
      <c r="W2336" t="str">
        <v>Jordanside</v>
      </c>
      <c r="X2336" t="str">
        <v>Australian Capital Territory</v>
      </c>
      <c r="Y2336" t="str">
        <v>Australia</v>
      </c>
      <c r="Z2336">
        <v>8</v>
      </c>
      <c r="AA2336" s="3" t="str">
        <f t="shared" si="73"/>
        <v>20 to 30</v>
      </c>
      <c r="AP2336" s="6">
        <v>571</v>
      </c>
      <c r="AQ2336" s="6" t="s">
        <v>1350</v>
      </c>
    </row>
    <row r="2337" spans="1:43" x14ac:dyDescent="0.25">
      <c r="A2337">
        <v>2335</v>
      </c>
      <c r="B2337">
        <v>474</v>
      </c>
      <c r="C2337">
        <v>1154</v>
      </c>
      <c r="D2337">
        <v>102</v>
      </c>
      <c r="E2337">
        <v>2</v>
      </c>
      <c r="F2337">
        <v>204</v>
      </c>
      <c r="G2337" t="str">
        <f>VLOOKUP($C2337,'Raw-products'!$A$2:$H$1261,MATCH(G$1,'Raw-products'!$A$1:$H$1,0))</f>
        <v>Trousers</v>
      </c>
      <c r="H2337" t="str">
        <f>VLOOKUP($C2337,'Raw-products'!$A$2:$H$1261,MATCH(H$1,'Raw-products'!$A$1:$H$1,0))</f>
        <v>Cargo Pants</v>
      </c>
      <c r="I2337" t="str">
        <f>VLOOKUP($C2337,'Raw-products'!$A$2:$H$1261,MATCH(I$1,'Raw-products'!$A$1:$H$1,0))</f>
        <v>XL</v>
      </c>
      <c r="J2337" t="str">
        <f>VLOOKUP($C2337,'Raw-products'!$A$2:$H$1261,MATCH(J$1,'Raw-products'!$A$1:$H$1,0))</f>
        <v>violet</v>
      </c>
      <c r="K2337">
        <f>VLOOKUP($C2337,'Raw-products'!$A$2:$H$1261,MATCH(K$1,'Raw-products'!$A$1:$H$1,0))</f>
        <v>106</v>
      </c>
      <c r="L2337">
        <f>VLOOKUP($C2337,'Raw-products'!$A$2:$H$1261,MATCH(L$1,'Raw-products'!$A$1:$H$1,0))</f>
        <v>77</v>
      </c>
      <c r="M2337" s="5">
        <f t="shared" si="72"/>
        <v>8162</v>
      </c>
      <c r="N2337" cm="1">
        <f t="array" ref="N2337:Q2337">_xlfn.XLOOKUP($B2337,'Raw -orders'!$A:$A,'Raw -orders'!$B:$E)</f>
        <v>571</v>
      </c>
      <c r="O2337">
        <v>17401</v>
      </c>
      <c r="P2337" s="1">
        <v>44427</v>
      </c>
      <c r="Q2337" s="1">
        <v>44448</v>
      </c>
      <c r="R2337" t="str" cm="1">
        <f t="array" ref="R2337:Y2337">_xlfn.XLOOKUP($N2337,'Raw - customers'!$A:$A,'Raw - customers'!$B:$I)</f>
        <v>Kristofor Roos</v>
      </c>
      <c r="S2337" t="str">
        <v>Agender</v>
      </c>
      <c r="T2337">
        <v>22</v>
      </c>
      <c r="U2337" t="str">
        <v>5567 Clarke MallApt. 756</v>
      </c>
      <c r="V2337">
        <v>4043</v>
      </c>
      <c r="W2337" t="str">
        <v>Jordanside</v>
      </c>
      <c r="X2337" t="str">
        <v>Australian Capital Territory</v>
      </c>
      <c r="Y2337" t="str">
        <v>Australia</v>
      </c>
      <c r="Z2337">
        <v>8</v>
      </c>
      <c r="AA2337" s="3" t="str">
        <f t="shared" si="73"/>
        <v>20 to 30</v>
      </c>
      <c r="AP2337" s="6">
        <v>571</v>
      </c>
      <c r="AQ2337" s="6" t="s">
        <v>1350</v>
      </c>
    </row>
    <row r="2338" spans="1:43" x14ac:dyDescent="0.25">
      <c r="A2338">
        <v>2336</v>
      </c>
      <c r="B2338">
        <v>475</v>
      </c>
      <c r="C2338">
        <v>1204</v>
      </c>
      <c r="D2338">
        <v>105</v>
      </c>
      <c r="E2338">
        <v>2</v>
      </c>
      <c r="F2338">
        <v>210</v>
      </c>
      <c r="G2338" t="str">
        <f>VLOOKUP($C2338,'Raw-products'!$A$2:$H$1261,MATCH(G$1,'Raw-products'!$A$1:$H$1,0))</f>
        <v>Trousers</v>
      </c>
      <c r="H2338" t="str">
        <f>VLOOKUP($C2338,'Raw-products'!$A$2:$H$1261,MATCH(H$1,'Raw-products'!$A$1:$H$1,0))</f>
        <v>Pleated</v>
      </c>
      <c r="I2338" t="str">
        <f>VLOOKUP($C2338,'Raw-products'!$A$2:$H$1261,MATCH(I$1,'Raw-products'!$A$1:$H$1,0))</f>
        <v>XL</v>
      </c>
      <c r="J2338" t="str">
        <f>VLOOKUP($C2338,'Raw-products'!$A$2:$H$1261,MATCH(J$1,'Raw-products'!$A$1:$H$1,0))</f>
        <v>yellow</v>
      </c>
      <c r="K2338">
        <f>VLOOKUP($C2338,'Raw-products'!$A$2:$H$1261,MATCH(K$1,'Raw-products'!$A$1:$H$1,0))</f>
        <v>90</v>
      </c>
      <c r="L2338">
        <f>VLOOKUP($C2338,'Raw-products'!$A$2:$H$1261,MATCH(L$1,'Raw-products'!$A$1:$H$1,0))</f>
        <v>52</v>
      </c>
      <c r="M2338" s="5">
        <f t="shared" si="72"/>
        <v>4680</v>
      </c>
      <c r="N2338" cm="1">
        <f t="array" ref="N2338:Q2338">_xlfn.XLOOKUP($B2338,'Raw -orders'!$A:$A,'Raw -orders'!$B:$E)</f>
        <v>696</v>
      </c>
      <c r="O2338">
        <v>36229</v>
      </c>
      <c r="P2338" s="1">
        <v>44343</v>
      </c>
      <c r="Q2338" s="1">
        <v>44348</v>
      </c>
      <c r="R2338" t="str" cm="1">
        <f t="array" ref="R2338:Y2338">_xlfn.XLOOKUP($N2338,'Raw - customers'!$A:$A,'Raw - customers'!$B:$I)</f>
        <v>Miner Craddock</v>
      </c>
      <c r="S2338" t="str">
        <v>Non-binary</v>
      </c>
      <c r="T2338">
        <v>38</v>
      </c>
      <c r="U2338" t="str">
        <v>8353 Bruen ParkwayApt. 455</v>
      </c>
      <c r="V2338">
        <v>5325</v>
      </c>
      <c r="W2338" t="str">
        <v>Callummouth</v>
      </c>
      <c r="X2338" t="str">
        <v>Australian Capital Territory</v>
      </c>
      <c r="Y2338" t="str">
        <v>Australia</v>
      </c>
      <c r="Z2338">
        <v>5</v>
      </c>
      <c r="AA2338" s="3" t="str">
        <f t="shared" si="73"/>
        <v>0 to 10</v>
      </c>
      <c r="AP2338" s="6">
        <v>696</v>
      </c>
      <c r="AQ2338" s="6" t="s">
        <v>1350</v>
      </c>
    </row>
    <row r="2339" spans="1:43" x14ac:dyDescent="0.25">
      <c r="A2339">
        <v>2337</v>
      </c>
      <c r="B2339">
        <v>475</v>
      </c>
      <c r="C2339">
        <v>1149</v>
      </c>
      <c r="D2339">
        <v>102</v>
      </c>
      <c r="E2339">
        <v>1</v>
      </c>
      <c r="F2339">
        <v>102</v>
      </c>
      <c r="G2339" t="str">
        <f>VLOOKUP($C2339,'Raw-products'!$A$2:$H$1261,MATCH(G$1,'Raw-products'!$A$1:$H$1,0))</f>
        <v>Trousers</v>
      </c>
      <c r="H2339" t="str">
        <f>VLOOKUP($C2339,'Raw-products'!$A$2:$H$1261,MATCH(H$1,'Raw-products'!$A$1:$H$1,0))</f>
        <v>Cargo Pants</v>
      </c>
      <c r="I2339" t="str">
        <f>VLOOKUP($C2339,'Raw-products'!$A$2:$H$1261,MATCH(I$1,'Raw-products'!$A$1:$H$1,0))</f>
        <v>XL</v>
      </c>
      <c r="J2339" t="str">
        <f>VLOOKUP($C2339,'Raw-products'!$A$2:$H$1261,MATCH(J$1,'Raw-products'!$A$1:$H$1,0))</f>
        <v>indigo</v>
      </c>
      <c r="K2339">
        <f>VLOOKUP($C2339,'Raw-products'!$A$2:$H$1261,MATCH(K$1,'Raw-products'!$A$1:$H$1,0))</f>
        <v>106</v>
      </c>
      <c r="L2339">
        <f>VLOOKUP($C2339,'Raw-products'!$A$2:$H$1261,MATCH(L$1,'Raw-products'!$A$1:$H$1,0))</f>
        <v>64</v>
      </c>
      <c r="M2339" s="5">
        <f t="shared" si="72"/>
        <v>6784</v>
      </c>
      <c r="N2339" cm="1">
        <f t="array" ref="N2339:Q2339">_xlfn.XLOOKUP($B2339,'Raw -orders'!$A:$A,'Raw -orders'!$B:$E)</f>
        <v>696</v>
      </c>
      <c r="O2339">
        <v>36229</v>
      </c>
      <c r="P2339" s="1">
        <v>44343</v>
      </c>
      <c r="Q2339" s="1">
        <v>44348</v>
      </c>
      <c r="R2339" t="str" cm="1">
        <f t="array" ref="R2339:Y2339">_xlfn.XLOOKUP($N2339,'Raw - customers'!$A:$A,'Raw - customers'!$B:$I)</f>
        <v>Miner Craddock</v>
      </c>
      <c r="S2339" t="str">
        <v>Non-binary</v>
      </c>
      <c r="T2339">
        <v>38</v>
      </c>
      <c r="U2339" t="str">
        <v>8353 Bruen ParkwayApt. 455</v>
      </c>
      <c r="V2339">
        <v>5325</v>
      </c>
      <c r="W2339" t="str">
        <v>Callummouth</v>
      </c>
      <c r="X2339" t="str">
        <v>Australian Capital Territory</v>
      </c>
      <c r="Y2339" t="str">
        <v>Australia</v>
      </c>
      <c r="Z2339">
        <v>5</v>
      </c>
      <c r="AA2339" s="3" t="str">
        <f t="shared" si="73"/>
        <v>0 to 10</v>
      </c>
      <c r="AP2339" s="6">
        <v>696</v>
      </c>
      <c r="AQ2339" s="6" t="s">
        <v>1350</v>
      </c>
    </row>
    <row r="2340" spans="1:43" x14ac:dyDescent="0.25">
      <c r="A2340">
        <v>2338</v>
      </c>
      <c r="B2340">
        <v>475</v>
      </c>
      <c r="C2340">
        <v>1250</v>
      </c>
      <c r="D2340">
        <v>112</v>
      </c>
      <c r="E2340">
        <v>1</v>
      </c>
      <c r="F2340">
        <v>112</v>
      </c>
      <c r="G2340" t="str">
        <f>VLOOKUP($C2340,'Raw-products'!$A$2:$H$1261,MATCH(G$1,'Raw-products'!$A$1:$H$1,0))</f>
        <v>Trousers</v>
      </c>
      <c r="H2340" t="str">
        <f>VLOOKUP($C2340,'Raw-products'!$A$2:$H$1261,MATCH(H$1,'Raw-products'!$A$1:$H$1,0))</f>
        <v>Tracksuit Bottoms</v>
      </c>
      <c r="I2340" t="str">
        <f>VLOOKUP($C2340,'Raw-products'!$A$2:$H$1261,MATCH(I$1,'Raw-products'!$A$1:$H$1,0))</f>
        <v>XS</v>
      </c>
      <c r="J2340" t="str">
        <f>VLOOKUP($C2340,'Raw-products'!$A$2:$H$1261,MATCH(J$1,'Raw-products'!$A$1:$H$1,0))</f>
        <v>indigo</v>
      </c>
      <c r="K2340">
        <f>VLOOKUP($C2340,'Raw-products'!$A$2:$H$1261,MATCH(K$1,'Raw-products'!$A$1:$H$1,0))</f>
        <v>91</v>
      </c>
      <c r="L2340">
        <f>VLOOKUP($C2340,'Raw-products'!$A$2:$H$1261,MATCH(L$1,'Raw-products'!$A$1:$H$1,0))</f>
        <v>63</v>
      </c>
      <c r="M2340" s="5">
        <f t="shared" si="72"/>
        <v>5733</v>
      </c>
      <c r="N2340" cm="1">
        <f t="array" ref="N2340:Q2340">_xlfn.XLOOKUP($B2340,'Raw -orders'!$A:$A,'Raw -orders'!$B:$E)</f>
        <v>696</v>
      </c>
      <c r="O2340">
        <v>36229</v>
      </c>
      <c r="P2340" s="1">
        <v>44343</v>
      </c>
      <c r="Q2340" s="1">
        <v>44348</v>
      </c>
      <c r="R2340" t="str" cm="1">
        <f t="array" ref="R2340:Y2340">_xlfn.XLOOKUP($N2340,'Raw - customers'!$A:$A,'Raw - customers'!$B:$I)</f>
        <v>Miner Craddock</v>
      </c>
      <c r="S2340" t="str">
        <v>Non-binary</v>
      </c>
      <c r="T2340">
        <v>38</v>
      </c>
      <c r="U2340" t="str">
        <v>8353 Bruen ParkwayApt. 455</v>
      </c>
      <c r="V2340">
        <v>5325</v>
      </c>
      <c r="W2340" t="str">
        <v>Callummouth</v>
      </c>
      <c r="X2340" t="str">
        <v>Australian Capital Territory</v>
      </c>
      <c r="Y2340" t="str">
        <v>Australia</v>
      </c>
      <c r="Z2340">
        <v>5</v>
      </c>
      <c r="AA2340" s="3" t="str">
        <f t="shared" si="73"/>
        <v>0 to 10</v>
      </c>
      <c r="AP2340" s="6">
        <v>696</v>
      </c>
      <c r="AQ2340" s="6" t="s">
        <v>1350</v>
      </c>
    </row>
    <row r="2341" spans="1:43" x14ac:dyDescent="0.25">
      <c r="A2341">
        <v>2339</v>
      </c>
      <c r="B2341">
        <v>475</v>
      </c>
      <c r="C2341">
        <v>630</v>
      </c>
      <c r="D2341">
        <v>93</v>
      </c>
      <c r="E2341">
        <v>2</v>
      </c>
      <c r="F2341">
        <v>186</v>
      </c>
      <c r="G2341" t="str">
        <f>VLOOKUP($C2341,'Raw-products'!$A$2:$H$1261,MATCH(G$1,'Raw-products'!$A$1:$H$1,0))</f>
        <v>Jacket</v>
      </c>
      <c r="H2341" t="str">
        <f>VLOOKUP($C2341,'Raw-products'!$A$2:$H$1261,MATCH(H$1,'Raw-products'!$A$1:$H$1,0))</f>
        <v>Coach</v>
      </c>
      <c r="I2341" t="str">
        <f>VLOOKUP($C2341,'Raw-products'!$A$2:$H$1261,MATCH(I$1,'Raw-products'!$A$1:$H$1,0))</f>
        <v>XS</v>
      </c>
      <c r="J2341" t="str">
        <f>VLOOKUP($C2341,'Raw-products'!$A$2:$H$1261,MATCH(J$1,'Raw-products'!$A$1:$H$1,0))</f>
        <v>red</v>
      </c>
      <c r="K2341">
        <f>VLOOKUP($C2341,'Raw-products'!$A$2:$H$1261,MATCH(K$1,'Raw-products'!$A$1:$H$1,0))</f>
        <v>115</v>
      </c>
      <c r="L2341">
        <f>VLOOKUP($C2341,'Raw-products'!$A$2:$H$1261,MATCH(L$1,'Raw-products'!$A$1:$H$1,0))</f>
        <v>71</v>
      </c>
      <c r="M2341" s="5">
        <f t="shared" si="72"/>
        <v>8165</v>
      </c>
      <c r="N2341" cm="1">
        <f t="array" ref="N2341:Q2341">_xlfn.XLOOKUP($B2341,'Raw -orders'!$A:$A,'Raw -orders'!$B:$E)</f>
        <v>696</v>
      </c>
      <c r="O2341">
        <v>36229</v>
      </c>
      <c r="P2341" s="1">
        <v>44343</v>
      </c>
      <c r="Q2341" s="1">
        <v>44348</v>
      </c>
      <c r="R2341" t="str" cm="1">
        <f t="array" ref="R2341:Y2341">_xlfn.XLOOKUP($N2341,'Raw - customers'!$A:$A,'Raw - customers'!$B:$I)</f>
        <v>Miner Craddock</v>
      </c>
      <c r="S2341" t="str">
        <v>Non-binary</v>
      </c>
      <c r="T2341">
        <v>38</v>
      </c>
      <c r="U2341" t="str">
        <v>8353 Bruen ParkwayApt. 455</v>
      </c>
      <c r="V2341">
        <v>5325</v>
      </c>
      <c r="W2341" t="str">
        <v>Callummouth</v>
      </c>
      <c r="X2341" t="str">
        <v>Australian Capital Territory</v>
      </c>
      <c r="Y2341" t="str">
        <v>Australia</v>
      </c>
      <c r="Z2341">
        <v>5</v>
      </c>
      <c r="AA2341" s="3" t="str">
        <f t="shared" si="73"/>
        <v>0 to 10</v>
      </c>
      <c r="AP2341" s="6">
        <v>696</v>
      </c>
      <c r="AQ2341" s="6" t="s">
        <v>1350</v>
      </c>
    </row>
    <row r="2342" spans="1:43" x14ac:dyDescent="0.25">
      <c r="A2342">
        <v>2340</v>
      </c>
      <c r="B2342">
        <v>475</v>
      </c>
      <c r="C2342">
        <v>722</v>
      </c>
      <c r="D2342">
        <v>119</v>
      </c>
      <c r="E2342">
        <v>1</v>
      </c>
      <c r="F2342">
        <v>119</v>
      </c>
      <c r="G2342" t="str">
        <f>VLOOKUP($C2342,'Raw-products'!$A$2:$H$1261,MATCH(G$1,'Raw-products'!$A$1:$H$1,0))</f>
        <v>Jacket</v>
      </c>
      <c r="H2342" t="str">
        <f>VLOOKUP($C2342,'Raw-products'!$A$2:$H$1261,MATCH(H$1,'Raw-products'!$A$1:$H$1,0))</f>
        <v>Trench Coat</v>
      </c>
      <c r="I2342" t="str">
        <f>VLOOKUP($C2342,'Raw-products'!$A$2:$H$1261,MATCH(I$1,'Raw-products'!$A$1:$H$1,0))</f>
        <v>M</v>
      </c>
      <c r="J2342" t="str">
        <f>VLOOKUP($C2342,'Raw-products'!$A$2:$H$1261,MATCH(J$1,'Raw-products'!$A$1:$H$1,0))</f>
        <v>blue</v>
      </c>
      <c r="K2342">
        <f>VLOOKUP($C2342,'Raw-products'!$A$2:$H$1261,MATCH(K$1,'Raw-products'!$A$1:$H$1,0))</f>
        <v>112</v>
      </c>
      <c r="L2342">
        <f>VLOOKUP($C2342,'Raw-products'!$A$2:$H$1261,MATCH(L$1,'Raw-products'!$A$1:$H$1,0))</f>
        <v>46</v>
      </c>
      <c r="M2342" s="5">
        <f t="shared" si="72"/>
        <v>5152</v>
      </c>
      <c r="N2342" cm="1">
        <f t="array" ref="N2342:Q2342">_xlfn.XLOOKUP($B2342,'Raw -orders'!$A:$A,'Raw -orders'!$B:$E)</f>
        <v>696</v>
      </c>
      <c r="O2342">
        <v>36229</v>
      </c>
      <c r="P2342" s="1">
        <v>44343</v>
      </c>
      <c r="Q2342" s="1">
        <v>44348</v>
      </c>
      <c r="R2342" t="str" cm="1">
        <f t="array" ref="R2342:Y2342">_xlfn.XLOOKUP($N2342,'Raw - customers'!$A:$A,'Raw - customers'!$B:$I)</f>
        <v>Miner Craddock</v>
      </c>
      <c r="S2342" t="str">
        <v>Non-binary</v>
      </c>
      <c r="T2342">
        <v>38</v>
      </c>
      <c r="U2342" t="str">
        <v>8353 Bruen ParkwayApt. 455</v>
      </c>
      <c r="V2342">
        <v>5325</v>
      </c>
      <c r="W2342" t="str">
        <v>Callummouth</v>
      </c>
      <c r="X2342" t="str">
        <v>Australian Capital Territory</v>
      </c>
      <c r="Y2342" t="str">
        <v>Australia</v>
      </c>
      <c r="Z2342">
        <v>5</v>
      </c>
      <c r="AA2342" s="3" t="str">
        <f t="shared" si="73"/>
        <v>0 to 10</v>
      </c>
      <c r="AP2342" s="6">
        <v>696</v>
      </c>
      <c r="AQ2342" s="6" t="s">
        <v>1350</v>
      </c>
    </row>
    <row r="2343" spans="1:43" x14ac:dyDescent="0.25">
      <c r="A2343">
        <v>2341</v>
      </c>
      <c r="B2343">
        <v>475</v>
      </c>
      <c r="C2343">
        <v>1035</v>
      </c>
      <c r="D2343">
        <v>90</v>
      </c>
      <c r="E2343">
        <v>2</v>
      </c>
      <c r="F2343">
        <v>180</v>
      </c>
      <c r="G2343" t="str">
        <f>VLOOKUP($C2343,'Raw-products'!$A$2:$H$1261,MATCH(G$1,'Raw-products'!$A$1:$H$1,0))</f>
        <v>Trousers</v>
      </c>
      <c r="H2343" t="str">
        <f>VLOOKUP($C2343,'Raw-products'!$A$2:$H$1261,MATCH(H$1,'Raw-products'!$A$1:$H$1,0))</f>
        <v>Relaxed Leg</v>
      </c>
      <c r="I2343" t="str">
        <f>VLOOKUP($C2343,'Raw-products'!$A$2:$H$1261,MATCH(I$1,'Raw-products'!$A$1:$H$1,0))</f>
        <v>XS</v>
      </c>
      <c r="J2343" t="str">
        <f>VLOOKUP($C2343,'Raw-products'!$A$2:$H$1261,MATCH(J$1,'Raw-products'!$A$1:$H$1,0))</f>
        <v>blue</v>
      </c>
      <c r="K2343">
        <f>VLOOKUP($C2343,'Raw-products'!$A$2:$H$1261,MATCH(K$1,'Raw-products'!$A$1:$H$1,0))</f>
        <v>95</v>
      </c>
      <c r="L2343">
        <f>VLOOKUP($C2343,'Raw-products'!$A$2:$H$1261,MATCH(L$1,'Raw-products'!$A$1:$H$1,0))</f>
        <v>54</v>
      </c>
      <c r="M2343" s="5">
        <f t="shared" si="72"/>
        <v>5130</v>
      </c>
      <c r="N2343" cm="1">
        <f t="array" ref="N2343:Q2343">_xlfn.XLOOKUP($B2343,'Raw -orders'!$A:$A,'Raw -orders'!$B:$E)</f>
        <v>696</v>
      </c>
      <c r="O2343">
        <v>36229</v>
      </c>
      <c r="P2343" s="1">
        <v>44343</v>
      </c>
      <c r="Q2343" s="1">
        <v>44348</v>
      </c>
      <c r="R2343" t="str" cm="1">
        <f t="array" ref="R2343:Y2343">_xlfn.XLOOKUP($N2343,'Raw - customers'!$A:$A,'Raw - customers'!$B:$I)</f>
        <v>Miner Craddock</v>
      </c>
      <c r="S2343" t="str">
        <v>Non-binary</v>
      </c>
      <c r="T2343">
        <v>38</v>
      </c>
      <c r="U2343" t="str">
        <v>8353 Bruen ParkwayApt. 455</v>
      </c>
      <c r="V2343">
        <v>5325</v>
      </c>
      <c r="W2343" t="str">
        <v>Callummouth</v>
      </c>
      <c r="X2343" t="str">
        <v>Australian Capital Territory</v>
      </c>
      <c r="Y2343" t="str">
        <v>Australia</v>
      </c>
      <c r="Z2343">
        <v>5</v>
      </c>
      <c r="AA2343" s="3" t="str">
        <f t="shared" si="73"/>
        <v>0 to 10</v>
      </c>
      <c r="AP2343" s="6">
        <v>696</v>
      </c>
      <c r="AQ2343" s="6" t="s">
        <v>1350</v>
      </c>
    </row>
    <row r="2344" spans="1:43" x14ac:dyDescent="0.25">
      <c r="A2344">
        <v>2342</v>
      </c>
      <c r="B2344">
        <v>475</v>
      </c>
      <c r="C2344">
        <v>113</v>
      </c>
      <c r="D2344">
        <v>92</v>
      </c>
      <c r="E2344">
        <v>2</v>
      </c>
      <c r="F2344">
        <v>184</v>
      </c>
      <c r="G2344" t="str">
        <f>VLOOKUP($C2344,'Raw-products'!$A$2:$H$1261,MATCH(G$1,'Raw-products'!$A$1:$H$1,0))</f>
        <v>Shirt</v>
      </c>
      <c r="H2344" t="str">
        <f>VLOOKUP($C2344,'Raw-products'!$A$2:$H$1261,MATCH(H$1,'Raw-products'!$A$1:$H$1,0))</f>
        <v>Denim</v>
      </c>
      <c r="I2344" t="str">
        <f>VLOOKUP($C2344,'Raw-products'!$A$2:$H$1261,MATCH(I$1,'Raw-products'!$A$1:$H$1,0))</f>
        <v>L</v>
      </c>
      <c r="J2344" t="str">
        <f>VLOOKUP($C2344,'Raw-products'!$A$2:$H$1261,MATCH(J$1,'Raw-products'!$A$1:$H$1,0))</f>
        <v>orange</v>
      </c>
      <c r="K2344">
        <f>VLOOKUP($C2344,'Raw-products'!$A$2:$H$1261,MATCH(K$1,'Raw-products'!$A$1:$H$1,0))</f>
        <v>115</v>
      </c>
      <c r="L2344">
        <f>VLOOKUP($C2344,'Raw-products'!$A$2:$H$1261,MATCH(L$1,'Raw-products'!$A$1:$H$1,0))</f>
        <v>45</v>
      </c>
      <c r="M2344" s="5">
        <f t="shared" si="72"/>
        <v>5175</v>
      </c>
      <c r="N2344" cm="1">
        <f t="array" ref="N2344:Q2344">_xlfn.XLOOKUP($B2344,'Raw -orders'!$A:$A,'Raw -orders'!$B:$E)</f>
        <v>696</v>
      </c>
      <c r="O2344">
        <v>36229</v>
      </c>
      <c r="P2344" s="1">
        <v>44343</v>
      </c>
      <c r="Q2344" s="1">
        <v>44348</v>
      </c>
      <c r="R2344" t="str" cm="1">
        <f t="array" ref="R2344:Y2344">_xlfn.XLOOKUP($N2344,'Raw - customers'!$A:$A,'Raw - customers'!$B:$I)</f>
        <v>Miner Craddock</v>
      </c>
      <c r="S2344" t="str">
        <v>Non-binary</v>
      </c>
      <c r="T2344">
        <v>38</v>
      </c>
      <c r="U2344" t="str">
        <v>8353 Bruen ParkwayApt. 455</v>
      </c>
      <c r="V2344">
        <v>5325</v>
      </c>
      <c r="W2344" t="str">
        <v>Callummouth</v>
      </c>
      <c r="X2344" t="str">
        <v>Australian Capital Territory</v>
      </c>
      <c r="Y2344" t="str">
        <v>Australia</v>
      </c>
      <c r="Z2344">
        <v>5</v>
      </c>
      <c r="AA2344" s="3" t="str">
        <f t="shared" si="73"/>
        <v>0 to 10</v>
      </c>
      <c r="AP2344" s="6">
        <v>696</v>
      </c>
      <c r="AQ2344" s="6" t="s">
        <v>1350</v>
      </c>
    </row>
    <row r="2345" spans="1:43" x14ac:dyDescent="0.25">
      <c r="A2345">
        <v>2343</v>
      </c>
      <c r="B2345">
        <v>475</v>
      </c>
      <c r="C2345">
        <v>97</v>
      </c>
      <c r="D2345">
        <v>118</v>
      </c>
      <c r="E2345">
        <v>2</v>
      </c>
      <c r="F2345">
        <v>236</v>
      </c>
      <c r="G2345" t="str">
        <f>VLOOKUP($C2345,'Raw-products'!$A$2:$H$1261,MATCH(G$1,'Raw-products'!$A$1:$H$1,0))</f>
        <v>Shirt</v>
      </c>
      <c r="H2345" t="str">
        <f>VLOOKUP($C2345,'Raw-products'!$A$2:$H$1261,MATCH(H$1,'Raw-products'!$A$1:$H$1,0))</f>
        <v>Flannel</v>
      </c>
      <c r="I2345" t="str">
        <f>VLOOKUP($C2345,'Raw-products'!$A$2:$H$1261,MATCH(I$1,'Raw-products'!$A$1:$H$1,0))</f>
        <v>M</v>
      </c>
      <c r="J2345" t="str">
        <f>VLOOKUP($C2345,'Raw-products'!$A$2:$H$1261,MATCH(J$1,'Raw-products'!$A$1:$H$1,0))</f>
        <v>indigo</v>
      </c>
      <c r="K2345">
        <f>VLOOKUP($C2345,'Raw-products'!$A$2:$H$1261,MATCH(K$1,'Raw-products'!$A$1:$H$1,0))</f>
        <v>96</v>
      </c>
      <c r="L2345">
        <f>VLOOKUP($C2345,'Raw-products'!$A$2:$H$1261,MATCH(L$1,'Raw-products'!$A$1:$H$1,0))</f>
        <v>69</v>
      </c>
      <c r="M2345" s="5">
        <f t="shared" si="72"/>
        <v>6624</v>
      </c>
      <c r="N2345" cm="1">
        <f t="array" ref="N2345:Q2345">_xlfn.XLOOKUP($B2345,'Raw -orders'!$A:$A,'Raw -orders'!$B:$E)</f>
        <v>696</v>
      </c>
      <c r="O2345">
        <v>36229</v>
      </c>
      <c r="P2345" s="1">
        <v>44343</v>
      </c>
      <c r="Q2345" s="1">
        <v>44348</v>
      </c>
      <c r="R2345" t="str" cm="1">
        <f t="array" ref="R2345:Y2345">_xlfn.XLOOKUP($N2345,'Raw - customers'!$A:$A,'Raw - customers'!$B:$I)</f>
        <v>Miner Craddock</v>
      </c>
      <c r="S2345" t="str">
        <v>Non-binary</v>
      </c>
      <c r="T2345">
        <v>38</v>
      </c>
      <c r="U2345" t="str">
        <v>8353 Bruen ParkwayApt. 455</v>
      </c>
      <c r="V2345">
        <v>5325</v>
      </c>
      <c r="W2345" t="str">
        <v>Callummouth</v>
      </c>
      <c r="X2345" t="str">
        <v>Australian Capital Territory</v>
      </c>
      <c r="Y2345" t="str">
        <v>Australia</v>
      </c>
      <c r="Z2345">
        <v>5</v>
      </c>
      <c r="AA2345" s="3" t="str">
        <f t="shared" si="73"/>
        <v>0 to 10</v>
      </c>
      <c r="AP2345" s="6">
        <v>696</v>
      </c>
      <c r="AQ2345" s="6" t="s">
        <v>1350</v>
      </c>
    </row>
    <row r="2346" spans="1:43" x14ac:dyDescent="0.25">
      <c r="A2346">
        <v>2344</v>
      </c>
      <c r="B2346">
        <v>476</v>
      </c>
      <c r="C2346">
        <v>368</v>
      </c>
      <c r="D2346">
        <v>94</v>
      </c>
      <c r="E2346">
        <v>2</v>
      </c>
      <c r="F2346">
        <v>188</v>
      </c>
      <c r="G2346" t="str">
        <f>VLOOKUP($C2346,'Raw-products'!$A$2:$H$1261,MATCH(G$1,'Raw-products'!$A$1:$H$1,0))</f>
        <v>Shirt</v>
      </c>
      <c r="H2346" t="str">
        <f>VLOOKUP($C2346,'Raw-products'!$A$2:$H$1261,MATCH(H$1,'Raw-products'!$A$1:$H$1,0))</f>
        <v>Henley</v>
      </c>
      <c r="I2346" t="str">
        <f>VLOOKUP($C2346,'Raw-products'!$A$2:$H$1261,MATCH(I$1,'Raw-products'!$A$1:$H$1,0))</f>
        <v>L</v>
      </c>
      <c r="J2346" t="str">
        <f>VLOOKUP($C2346,'Raw-products'!$A$2:$H$1261,MATCH(J$1,'Raw-products'!$A$1:$H$1,0))</f>
        <v>green</v>
      </c>
      <c r="K2346">
        <f>VLOOKUP($C2346,'Raw-products'!$A$2:$H$1261,MATCH(K$1,'Raw-products'!$A$1:$H$1,0))</f>
        <v>92</v>
      </c>
      <c r="L2346">
        <f>VLOOKUP($C2346,'Raw-products'!$A$2:$H$1261,MATCH(L$1,'Raw-products'!$A$1:$H$1,0))</f>
        <v>41</v>
      </c>
      <c r="M2346" s="5">
        <f t="shared" si="72"/>
        <v>3772</v>
      </c>
      <c r="N2346" cm="1">
        <f t="array" ref="N2346:Q2346">_xlfn.XLOOKUP($B2346,'Raw -orders'!$A:$A,'Raw -orders'!$B:$E)</f>
        <v>757</v>
      </c>
      <c r="O2346">
        <v>42157</v>
      </c>
      <c r="P2346" s="1">
        <v>44476</v>
      </c>
      <c r="Q2346" s="1">
        <v>44502</v>
      </c>
      <c r="R2346" t="str" cm="1">
        <f t="array" ref="R2346:Y2346">_xlfn.XLOOKUP($N2346,'Raw - customers'!$A:$A,'Raw - customers'!$B:$I)</f>
        <v>Taffy Quimby</v>
      </c>
      <c r="S2346" t="str">
        <v>Non-binary</v>
      </c>
      <c r="T2346">
        <v>31</v>
      </c>
      <c r="U2346" t="str">
        <v>1033 Botsford Estate DrSuite 236</v>
      </c>
      <c r="V2346">
        <v>4773</v>
      </c>
      <c r="W2346" t="str">
        <v>East Xavier</v>
      </c>
      <c r="X2346" t="str">
        <v>New South Wales</v>
      </c>
      <c r="Y2346" t="str">
        <v>Australia</v>
      </c>
      <c r="Z2346">
        <v>10</v>
      </c>
      <c r="AA2346" s="3" t="str">
        <f t="shared" si="73"/>
        <v>20 to 30</v>
      </c>
      <c r="AP2346" s="6">
        <v>757</v>
      </c>
      <c r="AQ2346" s="6" t="s">
        <v>1362</v>
      </c>
    </row>
    <row r="2347" spans="1:43" x14ac:dyDescent="0.25">
      <c r="A2347">
        <v>2345</v>
      </c>
      <c r="B2347">
        <v>476</v>
      </c>
      <c r="C2347">
        <v>253</v>
      </c>
      <c r="D2347">
        <v>95</v>
      </c>
      <c r="E2347">
        <v>1</v>
      </c>
      <c r="F2347">
        <v>95</v>
      </c>
      <c r="G2347" t="str">
        <f>VLOOKUP($C2347,'Raw-products'!$A$2:$H$1261,MATCH(G$1,'Raw-products'!$A$1:$H$1,0))</f>
        <v>Shirt</v>
      </c>
      <c r="H2347" t="str">
        <f>VLOOKUP($C2347,'Raw-products'!$A$2:$H$1261,MATCH(H$1,'Raw-products'!$A$1:$H$1,0))</f>
        <v>Polo</v>
      </c>
      <c r="I2347" t="str">
        <f>VLOOKUP($C2347,'Raw-products'!$A$2:$H$1261,MATCH(I$1,'Raw-products'!$A$1:$H$1,0))</f>
        <v>L</v>
      </c>
      <c r="J2347" t="str">
        <f>VLOOKUP($C2347,'Raw-products'!$A$2:$H$1261,MATCH(J$1,'Raw-products'!$A$1:$H$1,0))</f>
        <v>orange</v>
      </c>
      <c r="K2347">
        <f>VLOOKUP($C2347,'Raw-products'!$A$2:$H$1261,MATCH(K$1,'Raw-products'!$A$1:$H$1,0))</f>
        <v>117</v>
      </c>
      <c r="L2347">
        <f>VLOOKUP($C2347,'Raw-products'!$A$2:$H$1261,MATCH(L$1,'Raw-products'!$A$1:$H$1,0))</f>
        <v>63</v>
      </c>
      <c r="M2347" s="5">
        <f t="shared" si="72"/>
        <v>7371</v>
      </c>
      <c r="N2347" cm="1">
        <f t="array" ref="N2347:Q2347">_xlfn.XLOOKUP($B2347,'Raw -orders'!$A:$A,'Raw -orders'!$B:$E)</f>
        <v>757</v>
      </c>
      <c r="O2347">
        <v>42157</v>
      </c>
      <c r="P2347" s="1">
        <v>44476</v>
      </c>
      <c r="Q2347" s="1">
        <v>44502</v>
      </c>
      <c r="R2347" t="str" cm="1">
        <f t="array" ref="R2347:Y2347">_xlfn.XLOOKUP($N2347,'Raw - customers'!$A:$A,'Raw - customers'!$B:$I)</f>
        <v>Taffy Quimby</v>
      </c>
      <c r="S2347" t="str">
        <v>Non-binary</v>
      </c>
      <c r="T2347">
        <v>31</v>
      </c>
      <c r="U2347" t="str">
        <v>1033 Botsford Estate DrSuite 236</v>
      </c>
      <c r="V2347">
        <v>4773</v>
      </c>
      <c r="W2347" t="str">
        <v>East Xavier</v>
      </c>
      <c r="X2347" t="str">
        <v>New South Wales</v>
      </c>
      <c r="Y2347" t="str">
        <v>Australia</v>
      </c>
      <c r="Z2347">
        <v>10</v>
      </c>
      <c r="AA2347" s="3" t="str">
        <f t="shared" si="73"/>
        <v>20 to 30</v>
      </c>
      <c r="AP2347" s="6">
        <v>757</v>
      </c>
      <c r="AQ2347" s="6" t="s">
        <v>1362</v>
      </c>
    </row>
    <row r="2348" spans="1:43" x14ac:dyDescent="0.25">
      <c r="A2348">
        <v>2346</v>
      </c>
      <c r="B2348">
        <v>476</v>
      </c>
      <c r="C2348">
        <v>651</v>
      </c>
      <c r="D2348">
        <v>93</v>
      </c>
      <c r="E2348">
        <v>3</v>
      </c>
      <c r="F2348">
        <v>279</v>
      </c>
      <c r="G2348" t="str">
        <f>VLOOKUP($C2348,'Raw-products'!$A$2:$H$1261,MATCH(G$1,'Raw-products'!$A$1:$H$1,0))</f>
        <v>Jacket</v>
      </c>
      <c r="H2348" t="str">
        <f>VLOOKUP($C2348,'Raw-products'!$A$2:$H$1261,MATCH(H$1,'Raw-products'!$A$1:$H$1,0))</f>
        <v>Coach</v>
      </c>
      <c r="I2348" t="str">
        <f>VLOOKUP($C2348,'Raw-products'!$A$2:$H$1261,MATCH(I$1,'Raw-products'!$A$1:$H$1,0))</f>
        <v>S</v>
      </c>
      <c r="J2348" t="str">
        <f>VLOOKUP($C2348,'Raw-products'!$A$2:$H$1261,MATCH(J$1,'Raw-products'!$A$1:$H$1,0))</f>
        <v>blue</v>
      </c>
      <c r="K2348">
        <f>VLOOKUP($C2348,'Raw-products'!$A$2:$H$1261,MATCH(K$1,'Raw-products'!$A$1:$H$1,0))</f>
        <v>115</v>
      </c>
      <c r="L2348">
        <f>VLOOKUP($C2348,'Raw-products'!$A$2:$H$1261,MATCH(L$1,'Raw-products'!$A$1:$H$1,0))</f>
        <v>47</v>
      </c>
      <c r="M2348" s="5">
        <f t="shared" si="72"/>
        <v>5405</v>
      </c>
      <c r="N2348" cm="1">
        <f t="array" ref="N2348:Q2348">_xlfn.XLOOKUP($B2348,'Raw -orders'!$A:$A,'Raw -orders'!$B:$E)</f>
        <v>757</v>
      </c>
      <c r="O2348">
        <v>42157</v>
      </c>
      <c r="P2348" s="1">
        <v>44476</v>
      </c>
      <c r="Q2348" s="1">
        <v>44502</v>
      </c>
      <c r="R2348" t="str" cm="1">
        <f t="array" ref="R2348:Y2348">_xlfn.XLOOKUP($N2348,'Raw - customers'!$A:$A,'Raw - customers'!$B:$I)</f>
        <v>Taffy Quimby</v>
      </c>
      <c r="S2348" t="str">
        <v>Non-binary</v>
      </c>
      <c r="T2348">
        <v>31</v>
      </c>
      <c r="U2348" t="str">
        <v>1033 Botsford Estate DrSuite 236</v>
      </c>
      <c r="V2348">
        <v>4773</v>
      </c>
      <c r="W2348" t="str">
        <v>East Xavier</v>
      </c>
      <c r="X2348" t="str">
        <v>New South Wales</v>
      </c>
      <c r="Y2348" t="str">
        <v>Australia</v>
      </c>
      <c r="Z2348">
        <v>10</v>
      </c>
      <c r="AA2348" s="3" t="str">
        <f t="shared" si="73"/>
        <v>20 to 30</v>
      </c>
      <c r="AP2348" s="6">
        <v>757</v>
      </c>
      <c r="AQ2348" s="6" t="s">
        <v>1362</v>
      </c>
    </row>
    <row r="2349" spans="1:43" x14ac:dyDescent="0.25">
      <c r="A2349">
        <v>2347</v>
      </c>
      <c r="B2349">
        <v>476</v>
      </c>
      <c r="C2349">
        <v>696</v>
      </c>
      <c r="D2349">
        <v>113</v>
      </c>
      <c r="E2349">
        <v>2</v>
      </c>
      <c r="F2349">
        <v>226</v>
      </c>
      <c r="G2349" t="str">
        <f>VLOOKUP($C2349,'Raw-products'!$A$2:$H$1261,MATCH(G$1,'Raw-products'!$A$1:$H$1,0))</f>
        <v>Jacket</v>
      </c>
      <c r="H2349" t="str">
        <f>VLOOKUP($C2349,'Raw-products'!$A$2:$H$1261,MATCH(H$1,'Raw-products'!$A$1:$H$1,0))</f>
        <v>Parka</v>
      </c>
      <c r="I2349" t="str">
        <f>VLOOKUP($C2349,'Raw-products'!$A$2:$H$1261,MATCH(I$1,'Raw-products'!$A$1:$H$1,0))</f>
        <v>S</v>
      </c>
      <c r="J2349" t="str">
        <f>VLOOKUP($C2349,'Raw-products'!$A$2:$H$1261,MATCH(J$1,'Raw-products'!$A$1:$H$1,0))</f>
        <v>violet</v>
      </c>
      <c r="K2349">
        <f>VLOOKUP($C2349,'Raw-products'!$A$2:$H$1261,MATCH(K$1,'Raw-products'!$A$1:$H$1,0))</f>
        <v>119</v>
      </c>
      <c r="L2349">
        <f>VLOOKUP($C2349,'Raw-products'!$A$2:$H$1261,MATCH(L$1,'Raw-products'!$A$1:$H$1,0))</f>
        <v>67</v>
      </c>
      <c r="M2349" s="5">
        <f t="shared" si="72"/>
        <v>7973</v>
      </c>
      <c r="N2349" cm="1">
        <f t="array" ref="N2349:Q2349">_xlfn.XLOOKUP($B2349,'Raw -orders'!$A:$A,'Raw -orders'!$B:$E)</f>
        <v>757</v>
      </c>
      <c r="O2349">
        <v>42157</v>
      </c>
      <c r="P2349" s="1">
        <v>44476</v>
      </c>
      <c r="Q2349" s="1">
        <v>44502</v>
      </c>
      <c r="R2349" t="str" cm="1">
        <f t="array" ref="R2349:Y2349">_xlfn.XLOOKUP($N2349,'Raw - customers'!$A:$A,'Raw - customers'!$B:$I)</f>
        <v>Taffy Quimby</v>
      </c>
      <c r="S2349" t="str">
        <v>Non-binary</v>
      </c>
      <c r="T2349">
        <v>31</v>
      </c>
      <c r="U2349" t="str">
        <v>1033 Botsford Estate DrSuite 236</v>
      </c>
      <c r="V2349">
        <v>4773</v>
      </c>
      <c r="W2349" t="str">
        <v>East Xavier</v>
      </c>
      <c r="X2349" t="str">
        <v>New South Wales</v>
      </c>
      <c r="Y2349" t="str">
        <v>Australia</v>
      </c>
      <c r="Z2349">
        <v>10</v>
      </c>
      <c r="AA2349" s="3" t="str">
        <f t="shared" si="73"/>
        <v>20 to 30</v>
      </c>
      <c r="AP2349" s="6">
        <v>757</v>
      </c>
      <c r="AQ2349" s="6" t="s">
        <v>1362</v>
      </c>
    </row>
    <row r="2350" spans="1:43" x14ac:dyDescent="0.25">
      <c r="A2350">
        <v>2348</v>
      </c>
      <c r="B2350">
        <v>476</v>
      </c>
      <c r="C2350">
        <v>400</v>
      </c>
      <c r="D2350">
        <v>119</v>
      </c>
      <c r="E2350">
        <v>2</v>
      </c>
      <c r="F2350">
        <v>238</v>
      </c>
      <c r="G2350" t="str">
        <f>VLOOKUP($C2350,'Raw-products'!$A$2:$H$1261,MATCH(G$1,'Raw-products'!$A$1:$H$1,0))</f>
        <v>Shirt</v>
      </c>
      <c r="H2350" t="str">
        <f>VLOOKUP($C2350,'Raw-products'!$A$2:$H$1261,MATCH(H$1,'Raw-products'!$A$1:$H$1,0))</f>
        <v>Casual Slim Fit</v>
      </c>
      <c r="I2350" t="str">
        <f>VLOOKUP($C2350,'Raw-products'!$A$2:$H$1261,MATCH(I$1,'Raw-products'!$A$1:$H$1,0))</f>
        <v>XS</v>
      </c>
      <c r="J2350" t="str">
        <f>VLOOKUP($C2350,'Raw-products'!$A$2:$H$1261,MATCH(J$1,'Raw-products'!$A$1:$H$1,0))</f>
        <v>green</v>
      </c>
      <c r="K2350">
        <f>VLOOKUP($C2350,'Raw-products'!$A$2:$H$1261,MATCH(K$1,'Raw-products'!$A$1:$H$1,0))</f>
        <v>113</v>
      </c>
      <c r="L2350">
        <f>VLOOKUP($C2350,'Raw-products'!$A$2:$H$1261,MATCH(L$1,'Raw-products'!$A$1:$H$1,0))</f>
        <v>69</v>
      </c>
      <c r="M2350" s="5">
        <f t="shared" si="72"/>
        <v>7797</v>
      </c>
      <c r="N2350" cm="1">
        <f t="array" ref="N2350:Q2350">_xlfn.XLOOKUP($B2350,'Raw -orders'!$A:$A,'Raw -orders'!$B:$E)</f>
        <v>757</v>
      </c>
      <c r="O2350">
        <v>42157</v>
      </c>
      <c r="P2350" s="1">
        <v>44476</v>
      </c>
      <c r="Q2350" s="1">
        <v>44502</v>
      </c>
      <c r="R2350" t="str" cm="1">
        <f t="array" ref="R2350:Y2350">_xlfn.XLOOKUP($N2350,'Raw - customers'!$A:$A,'Raw - customers'!$B:$I)</f>
        <v>Taffy Quimby</v>
      </c>
      <c r="S2350" t="str">
        <v>Non-binary</v>
      </c>
      <c r="T2350">
        <v>31</v>
      </c>
      <c r="U2350" t="str">
        <v>1033 Botsford Estate DrSuite 236</v>
      </c>
      <c r="V2350">
        <v>4773</v>
      </c>
      <c r="W2350" t="str">
        <v>East Xavier</v>
      </c>
      <c r="X2350" t="str">
        <v>New South Wales</v>
      </c>
      <c r="Y2350" t="str">
        <v>Australia</v>
      </c>
      <c r="Z2350">
        <v>10</v>
      </c>
      <c r="AA2350" s="3" t="str">
        <f t="shared" si="73"/>
        <v>20 to 30</v>
      </c>
      <c r="AP2350" s="6">
        <v>757</v>
      </c>
      <c r="AQ2350" s="6" t="s">
        <v>1362</v>
      </c>
    </row>
    <row r="2351" spans="1:43" x14ac:dyDescent="0.25">
      <c r="A2351">
        <v>2349</v>
      </c>
      <c r="B2351">
        <v>476</v>
      </c>
      <c r="C2351">
        <v>982</v>
      </c>
      <c r="D2351">
        <v>106</v>
      </c>
      <c r="E2351">
        <v>3</v>
      </c>
      <c r="F2351">
        <v>318</v>
      </c>
      <c r="G2351" t="str">
        <f>VLOOKUP($C2351,'Raw-products'!$A$2:$H$1261,MATCH(G$1,'Raw-products'!$A$1:$H$1,0))</f>
        <v>Trousers</v>
      </c>
      <c r="H2351" t="str">
        <f>VLOOKUP($C2351,'Raw-products'!$A$2:$H$1261,MATCH(H$1,'Raw-products'!$A$1:$H$1,0))</f>
        <v>Wool</v>
      </c>
      <c r="I2351" t="str">
        <f>VLOOKUP($C2351,'Raw-products'!$A$2:$H$1261,MATCH(I$1,'Raw-products'!$A$1:$H$1,0))</f>
        <v>M</v>
      </c>
      <c r="J2351" t="str">
        <f>VLOOKUP($C2351,'Raw-products'!$A$2:$H$1261,MATCH(J$1,'Raw-products'!$A$1:$H$1,0))</f>
        <v>red</v>
      </c>
      <c r="K2351">
        <f>VLOOKUP($C2351,'Raw-products'!$A$2:$H$1261,MATCH(K$1,'Raw-products'!$A$1:$H$1,0))</f>
        <v>111</v>
      </c>
      <c r="L2351">
        <f>VLOOKUP($C2351,'Raw-products'!$A$2:$H$1261,MATCH(L$1,'Raw-products'!$A$1:$H$1,0))</f>
        <v>58</v>
      </c>
      <c r="M2351" s="5">
        <f t="shared" si="72"/>
        <v>6438</v>
      </c>
      <c r="N2351" cm="1">
        <f t="array" ref="N2351:Q2351">_xlfn.XLOOKUP($B2351,'Raw -orders'!$A:$A,'Raw -orders'!$B:$E)</f>
        <v>757</v>
      </c>
      <c r="O2351">
        <v>42157</v>
      </c>
      <c r="P2351" s="1">
        <v>44476</v>
      </c>
      <c r="Q2351" s="1">
        <v>44502</v>
      </c>
      <c r="R2351" t="str" cm="1">
        <f t="array" ref="R2351:Y2351">_xlfn.XLOOKUP($N2351,'Raw - customers'!$A:$A,'Raw - customers'!$B:$I)</f>
        <v>Taffy Quimby</v>
      </c>
      <c r="S2351" t="str">
        <v>Non-binary</v>
      </c>
      <c r="T2351">
        <v>31</v>
      </c>
      <c r="U2351" t="str">
        <v>1033 Botsford Estate DrSuite 236</v>
      </c>
      <c r="V2351">
        <v>4773</v>
      </c>
      <c r="W2351" t="str">
        <v>East Xavier</v>
      </c>
      <c r="X2351" t="str">
        <v>New South Wales</v>
      </c>
      <c r="Y2351" t="str">
        <v>Australia</v>
      </c>
      <c r="Z2351">
        <v>10</v>
      </c>
      <c r="AA2351" s="3" t="str">
        <f t="shared" si="73"/>
        <v>20 to 30</v>
      </c>
      <c r="AP2351" s="6">
        <v>757</v>
      </c>
      <c r="AQ2351" s="6" t="s">
        <v>1362</v>
      </c>
    </row>
    <row r="2352" spans="1:43" x14ac:dyDescent="0.25">
      <c r="A2352">
        <v>2350</v>
      </c>
      <c r="B2352">
        <v>477</v>
      </c>
      <c r="C2352">
        <v>1023</v>
      </c>
      <c r="D2352">
        <v>90</v>
      </c>
      <c r="E2352">
        <v>2</v>
      </c>
      <c r="F2352">
        <v>180</v>
      </c>
      <c r="G2352" t="str">
        <f>VLOOKUP($C2352,'Raw-products'!$A$2:$H$1261,MATCH(G$1,'Raw-products'!$A$1:$H$1,0))</f>
        <v>Trousers</v>
      </c>
      <c r="H2352" t="str">
        <f>VLOOKUP($C2352,'Raw-products'!$A$2:$H$1261,MATCH(H$1,'Raw-products'!$A$1:$H$1,0))</f>
        <v>Relaxed Leg</v>
      </c>
      <c r="I2352" t="str">
        <f>VLOOKUP($C2352,'Raw-products'!$A$2:$H$1261,MATCH(I$1,'Raw-products'!$A$1:$H$1,0))</f>
        <v>L</v>
      </c>
      <c r="J2352" t="str">
        <f>VLOOKUP($C2352,'Raw-products'!$A$2:$H$1261,MATCH(J$1,'Raw-products'!$A$1:$H$1,0))</f>
        <v>orange</v>
      </c>
      <c r="K2352">
        <f>VLOOKUP($C2352,'Raw-products'!$A$2:$H$1261,MATCH(K$1,'Raw-products'!$A$1:$H$1,0))</f>
        <v>95</v>
      </c>
      <c r="L2352">
        <f>VLOOKUP($C2352,'Raw-products'!$A$2:$H$1261,MATCH(L$1,'Raw-products'!$A$1:$H$1,0))</f>
        <v>78</v>
      </c>
      <c r="M2352" s="5">
        <f t="shared" si="72"/>
        <v>7410</v>
      </c>
      <c r="N2352" cm="1">
        <f t="array" ref="N2352:Q2352">_xlfn.XLOOKUP($B2352,'Raw -orders'!$A:$A,'Raw -orders'!$B:$E)</f>
        <v>97</v>
      </c>
      <c r="O2352">
        <v>37504</v>
      </c>
      <c r="P2352" s="1">
        <v>44367</v>
      </c>
      <c r="Q2352" s="1">
        <v>44373</v>
      </c>
      <c r="R2352" t="str" cm="1">
        <f t="array" ref="R2352:Y2352">_xlfn.XLOOKUP($N2352,'Raw - customers'!$A:$A,'Raw - customers'!$B:$I)</f>
        <v>Dean Mclarty</v>
      </c>
      <c r="S2352" t="str">
        <v>Female</v>
      </c>
      <c r="T2352">
        <v>39</v>
      </c>
      <c r="U2352" t="str">
        <v>6303 Nate BoulevardSuite 368</v>
      </c>
      <c r="V2352">
        <v>2815</v>
      </c>
      <c r="W2352" t="str">
        <v>North Ellabury</v>
      </c>
      <c r="X2352" t="str">
        <v>Northern Territory</v>
      </c>
      <c r="Y2352" t="str">
        <v>Australia</v>
      </c>
      <c r="Z2352">
        <v>6</v>
      </c>
      <c r="AA2352" s="3" t="str">
        <f t="shared" si="73"/>
        <v>0 to 10</v>
      </c>
      <c r="AP2352" s="6">
        <v>97</v>
      </c>
      <c r="AQ2352" s="6" t="s">
        <v>1339</v>
      </c>
    </row>
    <row r="2353" spans="1:43" x14ac:dyDescent="0.25">
      <c r="A2353">
        <v>2351</v>
      </c>
      <c r="B2353">
        <v>477</v>
      </c>
      <c r="C2353">
        <v>826</v>
      </c>
      <c r="D2353">
        <v>117</v>
      </c>
      <c r="E2353">
        <v>1</v>
      </c>
      <c r="F2353">
        <v>117</v>
      </c>
      <c r="G2353" t="str">
        <f>VLOOKUP($C2353,'Raw-products'!$A$2:$H$1261,MATCH(G$1,'Raw-products'!$A$1:$H$1,0))</f>
        <v>Jacket</v>
      </c>
      <c r="H2353" t="str">
        <f>VLOOKUP($C2353,'Raw-products'!$A$2:$H$1261,MATCH(H$1,'Raw-products'!$A$1:$H$1,0))</f>
        <v>Shearling</v>
      </c>
      <c r="I2353" t="str">
        <f>VLOOKUP($C2353,'Raw-products'!$A$2:$H$1261,MATCH(I$1,'Raw-products'!$A$1:$H$1,0))</f>
        <v>S</v>
      </c>
      <c r="J2353" t="str">
        <f>VLOOKUP($C2353,'Raw-products'!$A$2:$H$1261,MATCH(J$1,'Raw-products'!$A$1:$H$1,0))</f>
        <v>blue</v>
      </c>
      <c r="K2353">
        <f>VLOOKUP($C2353,'Raw-products'!$A$2:$H$1261,MATCH(K$1,'Raw-products'!$A$1:$H$1,0))</f>
        <v>95</v>
      </c>
      <c r="L2353">
        <f>VLOOKUP($C2353,'Raw-products'!$A$2:$H$1261,MATCH(L$1,'Raw-products'!$A$1:$H$1,0))</f>
        <v>72</v>
      </c>
      <c r="M2353" s="5">
        <f t="shared" si="72"/>
        <v>6840</v>
      </c>
      <c r="N2353" cm="1">
        <f t="array" ref="N2353:Q2353">_xlfn.XLOOKUP($B2353,'Raw -orders'!$A:$A,'Raw -orders'!$B:$E)</f>
        <v>97</v>
      </c>
      <c r="O2353">
        <v>37504</v>
      </c>
      <c r="P2353" s="1">
        <v>44367</v>
      </c>
      <c r="Q2353" s="1">
        <v>44373</v>
      </c>
      <c r="R2353" t="str" cm="1">
        <f t="array" ref="R2353:Y2353">_xlfn.XLOOKUP($N2353,'Raw - customers'!$A:$A,'Raw - customers'!$B:$I)</f>
        <v>Dean Mclarty</v>
      </c>
      <c r="S2353" t="str">
        <v>Female</v>
      </c>
      <c r="T2353">
        <v>39</v>
      </c>
      <c r="U2353" t="str">
        <v>6303 Nate BoulevardSuite 368</v>
      </c>
      <c r="V2353">
        <v>2815</v>
      </c>
      <c r="W2353" t="str">
        <v>North Ellabury</v>
      </c>
      <c r="X2353" t="str">
        <v>Northern Territory</v>
      </c>
      <c r="Y2353" t="str">
        <v>Australia</v>
      </c>
      <c r="Z2353">
        <v>6</v>
      </c>
      <c r="AA2353" s="3" t="str">
        <f t="shared" si="73"/>
        <v>0 to 10</v>
      </c>
      <c r="AP2353" s="6">
        <v>97</v>
      </c>
      <c r="AQ2353" s="6" t="s">
        <v>1339</v>
      </c>
    </row>
    <row r="2354" spans="1:43" x14ac:dyDescent="0.25">
      <c r="A2354">
        <v>2352</v>
      </c>
      <c r="B2354">
        <v>477</v>
      </c>
      <c r="C2354">
        <v>208</v>
      </c>
      <c r="D2354">
        <v>98</v>
      </c>
      <c r="E2354">
        <v>2</v>
      </c>
      <c r="F2354">
        <v>196</v>
      </c>
      <c r="G2354" t="str">
        <f>VLOOKUP($C2354,'Raw-products'!$A$2:$H$1261,MATCH(G$1,'Raw-products'!$A$1:$H$1,0))</f>
        <v>Shirt</v>
      </c>
      <c r="H2354" t="str">
        <f>VLOOKUP($C2354,'Raw-products'!$A$2:$H$1261,MATCH(H$1,'Raw-products'!$A$1:$H$1,0))</f>
        <v>Camp Collared</v>
      </c>
      <c r="I2354" t="str">
        <f>VLOOKUP($C2354,'Raw-products'!$A$2:$H$1261,MATCH(I$1,'Raw-products'!$A$1:$H$1,0))</f>
        <v>L</v>
      </c>
      <c r="J2354" t="str">
        <f>VLOOKUP($C2354,'Raw-products'!$A$2:$H$1261,MATCH(J$1,'Raw-products'!$A$1:$H$1,0))</f>
        <v>violet</v>
      </c>
      <c r="K2354">
        <f>VLOOKUP($C2354,'Raw-products'!$A$2:$H$1261,MATCH(K$1,'Raw-products'!$A$1:$H$1,0))</f>
        <v>112</v>
      </c>
      <c r="L2354">
        <f>VLOOKUP($C2354,'Raw-products'!$A$2:$H$1261,MATCH(L$1,'Raw-products'!$A$1:$H$1,0))</f>
        <v>42</v>
      </c>
      <c r="M2354" s="5">
        <f t="shared" si="72"/>
        <v>4704</v>
      </c>
      <c r="N2354" cm="1">
        <f t="array" ref="N2354:Q2354">_xlfn.XLOOKUP($B2354,'Raw -orders'!$A:$A,'Raw -orders'!$B:$E)</f>
        <v>97</v>
      </c>
      <c r="O2354">
        <v>37504</v>
      </c>
      <c r="P2354" s="1">
        <v>44367</v>
      </c>
      <c r="Q2354" s="1">
        <v>44373</v>
      </c>
      <c r="R2354" t="str" cm="1">
        <f t="array" ref="R2354:Y2354">_xlfn.XLOOKUP($N2354,'Raw - customers'!$A:$A,'Raw - customers'!$B:$I)</f>
        <v>Dean Mclarty</v>
      </c>
      <c r="S2354" t="str">
        <v>Female</v>
      </c>
      <c r="T2354">
        <v>39</v>
      </c>
      <c r="U2354" t="str">
        <v>6303 Nate BoulevardSuite 368</v>
      </c>
      <c r="V2354">
        <v>2815</v>
      </c>
      <c r="W2354" t="str">
        <v>North Ellabury</v>
      </c>
      <c r="X2354" t="str">
        <v>Northern Territory</v>
      </c>
      <c r="Y2354" t="str">
        <v>Australia</v>
      </c>
      <c r="Z2354">
        <v>6</v>
      </c>
      <c r="AA2354" s="3" t="str">
        <f t="shared" si="73"/>
        <v>0 to 10</v>
      </c>
      <c r="AP2354" s="6">
        <v>97</v>
      </c>
      <c r="AQ2354" s="6" t="s">
        <v>1339</v>
      </c>
    </row>
    <row r="2355" spans="1:43" x14ac:dyDescent="0.25">
      <c r="A2355">
        <v>2353</v>
      </c>
      <c r="B2355">
        <v>477</v>
      </c>
      <c r="C2355">
        <v>680</v>
      </c>
      <c r="D2355">
        <v>113</v>
      </c>
      <c r="E2355">
        <v>1</v>
      </c>
      <c r="F2355">
        <v>113</v>
      </c>
      <c r="G2355" t="str">
        <f>VLOOKUP($C2355,'Raw-products'!$A$2:$H$1261,MATCH(G$1,'Raw-products'!$A$1:$H$1,0))</f>
        <v>Jacket</v>
      </c>
      <c r="H2355" t="str">
        <f>VLOOKUP($C2355,'Raw-products'!$A$2:$H$1261,MATCH(H$1,'Raw-products'!$A$1:$H$1,0))</f>
        <v>Parka</v>
      </c>
      <c r="I2355" t="str">
        <f>VLOOKUP($C2355,'Raw-products'!$A$2:$H$1261,MATCH(I$1,'Raw-products'!$A$1:$H$1,0))</f>
        <v>XS</v>
      </c>
      <c r="J2355" t="str">
        <f>VLOOKUP($C2355,'Raw-products'!$A$2:$H$1261,MATCH(J$1,'Raw-products'!$A$1:$H$1,0))</f>
        <v>green</v>
      </c>
      <c r="K2355">
        <f>VLOOKUP($C2355,'Raw-products'!$A$2:$H$1261,MATCH(K$1,'Raw-products'!$A$1:$H$1,0))</f>
        <v>119</v>
      </c>
      <c r="L2355">
        <f>VLOOKUP($C2355,'Raw-products'!$A$2:$H$1261,MATCH(L$1,'Raw-products'!$A$1:$H$1,0))</f>
        <v>75</v>
      </c>
      <c r="M2355" s="5">
        <f t="shared" si="72"/>
        <v>8925</v>
      </c>
      <c r="N2355" cm="1">
        <f t="array" ref="N2355:Q2355">_xlfn.XLOOKUP($B2355,'Raw -orders'!$A:$A,'Raw -orders'!$B:$E)</f>
        <v>97</v>
      </c>
      <c r="O2355">
        <v>37504</v>
      </c>
      <c r="P2355" s="1">
        <v>44367</v>
      </c>
      <c r="Q2355" s="1">
        <v>44373</v>
      </c>
      <c r="R2355" t="str" cm="1">
        <f t="array" ref="R2355:Y2355">_xlfn.XLOOKUP($N2355,'Raw - customers'!$A:$A,'Raw - customers'!$B:$I)</f>
        <v>Dean Mclarty</v>
      </c>
      <c r="S2355" t="str">
        <v>Female</v>
      </c>
      <c r="T2355">
        <v>39</v>
      </c>
      <c r="U2355" t="str">
        <v>6303 Nate BoulevardSuite 368</v>
      </c>
      <c r="V2355">
        <v>2815</v>
      </c>
      <c r="W2355" t="str">
        <v>North Ellabury</v>
      </c>
      <c r="X2355" t="str">
        <v>Northern Territory</v>
      </c>
      <c r="Y2355" t="str">
        <v>Australia</v>
      </c>
      <c r="Z2355">
        <v>6</v>
      </c>
      <c r="AA2355" s="3" t="str">
        <f t="shared" si="73"/>
        <v>0 to 10</v>
      </c>
      <c r="AP2355" s="6">
        <v>97</v>
      </c>
      <c r="AQ2355" s="6" t="s">
        <v>1339</v>
      </c>
    </row>
    <row r="2356" spans="1:43" x14ac:dyDescent="0.25">
      <c r="A2356">
        <v>2354</v>
      </c>
      <c r="B2356">
        <v>477</v>
      </c>
      <c r="C2356">
        <v>95</v>
      </c>
      <c r="D2356">
        <v>118</v>
      </c>
      <c r="E2356">
        <v>2</v>
      </c>
      <c r="F2356">
        <v>236</v>
      </c>
      <c r="G2356" t="str">
        <f>VLOOKUP($C2356,'Raw-products'!$A$2:$H$1261,MATCH(G$1,'Raw-products'!$A$1:$H$1,0))</f>
        <v>Shirt</v>
      </c>
      <c r="H2356" t="str">
        <f>VLOOKUP($C2356,'Raw-products'!$A$2:$H$1261,MATCH(H$1,'Raw-products'!$A$1:$H$1,0))</f>
        <v>Flannel</v>
      </c>
      <c r="I2356" t="str">
        <f>VLOOKUP($C2356,'Raw-products'!$A$2:$H$1261,MATCH(I$1,'Raw-products'!$A$1:$H$1,0))</f>
        <v>XS</v>
      </c>
      <c r="J2356" t="str">
        <f>VLOOKUP($C2356,'Raw-products'!$A$2:$H$1261,MATCH(J$1,'Raw-products'!$A$1:$H$1,0))</f>
        <v>indigo</v>
      </c>
      <c r="K2356">
        <f>VLOOKUP($C2356,'Raw-products'!$A$2:$H$1261,MATCH(K$1,'Raw-products'!$A$1:$H$1,0))</f>
        <v>96</v>
      </c>
      <c r="L2356">
        <f>VLOOKUP($C2356,'Raw-products'!$A$2:$H$1261,MATCH(L$1,'Raw-products'!$A$1:$H$1,0))</f>
        <v>46</v>
      </c>
      <c r="M2356" s="5">
        <f t="shared" si="72"/>
        <v>4416</v>
      </c>
      <c r="N2356" cm="1">
        <f t="array" ref="N2356:Q2356">_xlfn.XLOOKUP($B2356,'Raw -orders'!$A:$A,'Raw -orders'!$B:$E)</f>
        <v>97</v>
      </c>
      <c r="O2356">
        <v>37504</v>
      </c>
      <c r="P2356" s="1">
        <v>44367</v>
      </c>
      <c r="Q2356" s="1">
        <v>44373</v>
      </c>
      <c r="R2356" t="str" cm="1">
        <f t="array" ref="R2356:Y2356">_xlfn.XLOOKUP($N2356,'Raw - customers'!$A:$A,'Raw - customers'!$B:$I)</f>
        <v>Dean Mclarty</v>
      </c>
      <c r="S2356" t="str">
        <v>Female</v>
      </c>
      <c r="T2356">
        <v>39</v>
      </c>
      <c r="U2356" t="str">
        <v>6303 Nate BoulevardSuite 368</v>
      </c>
      <c r="V2356">
        <v>2815</v>
      </c>
      <c r="W2356" t="str">
        <v>North Ellabury</v>
      </c>
      <c r="X2356" t="str">
        <v>Northern Territory</v>
      </c>
      <c r="Y2356" t="str">
        <v>Australia</v>
      </c>
      <c r="Z2356">
        <v>6</v>
      </c>
      <c r="AA2356" s="3" t="str">
        <f t="shared" si="73"/>
        <v>0 to 10</v>
      </c>
      <c r="AP2356" s="6">
        <v>97</v>
      </c>
      <c r="AQ2356" s="6" t="s">
        <v>1339</v>
      </c>
    </row>
    <row r="2357" spans="1:43" x14ac:dyDescent="0.25">
      <c r="A2357">
        <v>2355</v>
      </c>
      <c r="B2357">
        <v>478</v>
      </c>
      <c r="C2357">
        <v>74</v>
      </c>
      <c r="D2357">
        <v>118</v>
      </c>
      <c r="E2357">
        <v>2</v>
      </c>
      <c r="F2357">
        <v>236</v>
      </c>
      <c r="G2357" t="str">
        <f>VLOOKUP($C2357,'Raw-products'!$A$2:$H$1261,MATCH(G$1,'Raw-products'!$A$1:$H$1,0))</f>
        <v>Shirt</v>
      </c>
      <c r="H2357" t="str">
        <f>VLOOKUP($C2357,'Raw-products'!$A$2:$H$1261,MATCH(H$1,'Raw-products'!$A$1:$H$1,0))</f>
        <v>Flannel</v>
      </c>
      <c r="I2357" t="str">
        <f>VLOOKUP($C2357,'Raw-products'!$A$2:$H$1261,MATCH(I$1,'Raw-products'!$A$1:$H$1,0))</f>
        <v>XL</v>
      </c>
      <c r="J2357" t="str">
        <f>VLOOKUP($C2357,'Raw-products'!$A$2:$H$1261,MATCH(J$1,'Raw-products'!$A$1:$H$1,0))</f>
        <v>red</v>
      </c>
      <c r="K2357">
        <f>VLOOKUP($C2357,'Raw-products'!$A$2:$H$1261,MATCH(K$1,'Raw-products'!$A$1:$H$1,0))</f>
        <v>96</v>
      </c>
      <c r="L2357">
        <f>VLOOKUP($C2357,'Raw-products'!$A$2:$H$1261,MATCH(L$1,'Raw-products'!$A$1:$H$1,0))</f>
        <v>72</v>
      </c>
      <c r="M2357" s="5">
        <f t="shared" si="72"/>
        <v>6912</v>
      </c>
      <c r="N2357" cm="1">
        <f t="array" ref="N2357:Q2357">_xlfn.XLOOKUP($B2357,'Raw -orders'!$A:$A,'Raw -orders'!$B:$E)</f>
        <v>452</v>
      </c>
      <c r="O2357">
        <v>17279</v>
      </c>
      <c r="P2357" s="1">
        <v>44484</v>
      </c>
      <c r="Q2357" s="1">
        <v>44492</v>
      </c>
      <c r="R2357" t="str" cm="1">
        <f t="array" ref="R2357:Y2357">_xlfn.XLOOKUP($N2357,'Raw - customers'!$A:$A,'Raw - customers'!$B:$I)</f>
        <v>Toddie Snow</v>
      </c>
      <c r="S2357" t="str">
        <v>Genderqueer</v>
      </c>
      <c r="T2357">
        <v>27</v>
      </c>
      <c r="U2357" t="str">
        <v>19 Young IslandSuite 543</v>
      </c>
      <c r="V2357">
        <v>3680</v>
      </c>
      <c r="W2357" t="str">
        <v>Scottview</v>
      </c>
      <c r="X2357" t="str">
        <v>New South Wales</v>
      </c>
      <c r="Y2357" t="str">
        <v>Australia</v>
      </c>
      <c r="Z2357">
        <v>10</v>
      </c>
      <c r="AA2357" s="3" t="str">
        <f t="shared" si="73"/>
        <v>0 to 10</v>
      </c>
      <c r="AP2357" s="6">
        <v>452</v>
      </c>
      <c r="AQ2357" s="6" t="s">
        <v>1362</v>
      </c>
    </row>
    <row r="2358" spans="1:43" x14ac:dyDescent="0.25">
      <c r="A2358">
        <v>2356</v>
      </c>
      <c r="B2358">
        <v>478</v>
      </c>
      <c r="C2358">
        <v>641</v>
      </c>
      <c r="D2358">
        <v>93</v>
      </c>
      <c r="E2358">
        <v>1</v>
      </c>
      <c r="F2358">
        <v>93</v>
      </c>
      <c r="G2358" t="str">
        <f>VLOOKUP($C2358,'Raw-products'!$A$2:$H$1261,MATCH(G$1,'Raw-products'!$A$1:$H$1,0))</f>
        <v>Jacket</v>
      </c>
      <c r="H2358" t="str">
        <f>VLOOKUP($C2358,'Raw-products'!$A$2:$H$1261,MATCH(H$1,'Raw-products'!$A$1:$H$1,0))</f>
        <v>Coach</v>
      </c>
      <c r="I2358" t="str">
        <f>VLOOKUP($C2358,'Raw-products'!$A$2:$H$1261,MATCH(I$1,'Raw-products'!$A$1:$H$1,0))</f>
        <v>S</v>
      </c>
      <c r="J2358" t="str">
        <f>VLOOKUP($C2358,'Raw-products'!$A$2:$H$1261,MATCH(J$1,'Raw-products'!$A$1:$H$1,0))</f>
        <v>yellow</v>
      </c>
      <c r="K2358">
        <f>VLOOKUP($C2358,'Raw-products'!$A$2:$H$1261,MATCH(K$1,'Raw-products'!$A$1:$H$1,0))</f>
        <v>115</v>
      </c>
      <c r="L2358">
        <f>VLOOKUP($C2358,'Raw-products'!$A$2:$H$1261,MATCH(L$1,'Raw-products'!$A$1:$H$1,0))</f>
        <v>67</v>
      </c>
      <c r="M2358" s="5">
        <f t="shared" si="72"/>
        <v>7705</v>
      </c>
      <c r="N2358" cm="1">
        <f t="array" ref="N2358:Q2358">_xlfn.XLOOKUP($B2358,'Raw -orders'!$A:$A,'Raw -orders'!$B:$E)</f>
        <v>452</v>
      </c>
      <c r="O2358">
        <v>17279</v>
      </c>
      <c r="P2358" s="1">
        <v>44484</v>
      </c>
      <c r="Q2358" s="1">
        <v>44492</v>
      </c>
      <c r="R2358" t="str" cm="1">
        <f t="array" ref="R2358:Y2358">_xlfn.XLOOKUP($N2358,'Raw - customers'!$A:$A,'Raw - customers'!$B:$I)</f>
        <v>Toddie Snow</v>
      </c>
      <c r="S2358" t="str">
        <v>Genderqueer</v>
      </c>
      <c r="T2358">
        <v>27</v>
      </c>
      <c r="U2358" t="str">
        <v>19 Young IslandSuite 543</v>
      </c>
      <c r="V2358">
        <v>3680</v>
      </c>
      <c r="W2358" t="str">
        <v>Scottview</v>
      </c>
      <c r="X2358" t="str">
        <v>New South Wales</v>
      </c>
      <c r="Y2358" t="str">
        <v>Australia</v>
      </c>
      <c r="Z2358">
        <v>10</v>
      </c>
      <c r="AA2358" s="3" t="str">
        <f t="shared" si="73"/>
        <v>0 to 10</v>
      </c>
      <c r="AP2358" s="6">
        <v>452</v>
      </c>
      <c r="AQ2358" s="6" t="s">
        <v>1362</v>
      </c>
    </row>
    <row r="2359" spans="1:43" x14ac:dyDescent="0.25">
      <c r="A2359">
        <v>2357</v>
      </c>
      <c r="B2359">
        <v>478</v>
      </c>
      <c r="C2359">
        <v>1193</v>
      </c>
      <c r="D2359">
        <v>105</v>
      </c>
      <c r="E2359">
        <v>2</v>
      </c>
      <c r="F2359">
        <v>210</v>
      </c>
      <c r="G2359" t="str">
        <f>VLOOKUP($C2359,'Raw-products'!$A$2:$H$1261,MATCH(G$1,'Raw-products'!$A$1:$H$1,0))</f>
        <v>Trousers</v>
      </c>
      <c r="H2359" t="str">
        <f>VLOOKUP($C2359,'Raw-products'!$A$2:$H$1261,MATCH(H$1,'Raw-products'!$A$1:$H$1,0))</f>
        <v>Pleated</v>
      </c>
      <c r="I2359" t="str">
        <f>VLOOKUP($C2359,'Raw-products'!$A$2:$H$1261,MATCH(I$1,'Raw-products'!$A$1:$H$1,0))</f>
        <v>L</v>
      </c>
      <c r="J2359" t="str">
        <f>VLOOKUP($C2359,'Raw-products'!$A$2:$H$1261,MATCH(J$1,'Raw-products'!$A$1:$H$1,0))</f>
        <v>red</v>
      </c>
      <c r="K2359">
        <f>VLOOKUP($C2359,'Raw-products'!$A$2:$H$1261,MATCH(K$1,'Raw-products'!$A$1:$H$1,0))</f>
        <v>90</v>
      </c>
      <c r="L2359">
        <f>VLOOKUP($C2359,'Raw-products'!$A$2:$H$1261,MATCH(L$1,'Raw-products'!$A$1:$H$1,0))</f>
        <v>70</v>
      </c>
      <c r="M2359" s="5">
        <f t="shared" si="72"/>
        <v>6300</v>
      </c>
      <c r="N2359" cm="1">
        <f t="array" ref="N2359:Q2359">_xlfn.XLOOKUP($B2359,'Raw -orders'!$A:$A,'Raw -orders'!$B:$E)</f>
        <v>452</v>
      </c>
      <c r="O2359">
        <v>17279</v>
      </c>
      <c r="P2359" s="1">
        <v>44484</v>
      </c>
      <c r="Q2359" s="1">
        <v>44492</v>
      </c>
      <c r="R2359" t="str" cm="1">
        <f t="array" ref="R2359:Y2359">_xlfn.XLOOKUP($N2359,'Raw - customers'!$A:$A,'Raw - customers'!$B:$I)</f>
        <v>Toddie Snow</v>
      </c>
      <c r="S2359" t="str">
        <v>Genderqueer</v>
      </c>
      <c r="T2359">
        <v>27</v>
      </c>
      <c r="U2359" t="str">
        <v>19 Young IslandSuite 543</v>
      </c>
      <c r="V2359">
        <v>3680</v>
      </c>
      <c r="W2359" t="str">
        <v>Scottview</v>
      </c>
      <c r="X2359" t="str">
        <v>New South Wales</v>
      </c>
      <c r="Y2359" t="str">
        <v>Australia</v>
      </c>
      <c r="Z2359">
        <v>10</v>
      </c>
      <c r="AA2359" s="3" t="str">
        <f t="shared" si="73"/>
        <v>0 to 10</v>
      </c>
      <c r="AP2359" s="6">
        <v>452</v>
      </c>
      <c r="AQ2359" s="6" t="s">
        <v>1362</v>
      </c>
    </row>
    <row r="2360" spans="1:43" x14ac:dyDescent="0.25">
      <c r="A2360">
        <v>2358</v>
      </c>
      <c r="B2360">
        <v>478</v>
      </c>
      <c r="C2360">
        <v>1056</v>
      </c>
      <c r="D2360">
        <v>93</v>
      </c>
      <c r="E2360">
        <v>3</v>
      </c>
      <c r="F2360">
        <v>279</v>
      </c>
      <c r="G2360" t="str">
        <f>VLOOKUP($C2360,'Raw-products'!$A$2:$H$1261,MATCH(G$1,'Raw-products'!$A$1:$H$1,0))</f>
        <v>Trousers</v>
      </c>
      <c r="H2360" t="str">
        <f>VLOOKUP($C2360,'Raw-products'!$A$2:$H$1261,MATCH(H$1,'Raw-products'!$A$1:$H$1,0))</f>
        <v>Joggers</v>
      </c>
      <c r="I2360" t="str">
        <f>VLOOKUP($C2360,'Raw-products'!$A$2:$H$1261,MATCH(I$1,'Raw-products'!$A$1:$H$1,0))</f>
        <v>S</v>
      </c>
      <c r="J2360" t="str">
        <f>VLOOKUP($C2360,'Raw-products'!$A$2:$H$1261,MATCH(J$1,'Raw-products'!$A$1:$H$1,0))</f>
        <v>orange</v>
      </c>
      <c r="K2360">
        <f>VLOOKUP($C2360,'Raw-products'!$A$2:$H$1261,MATCH(K$1,'Raw-products'!$A$1:$H$1,0))</f>
        <v>94</v>
      </c>
      <c r="L2360">
        <f>VLOOKUP($C2360,'Raw-products'!$A$2:$H$1261,MATCH(L$1,'Raw-products'!$A$1:$H$1,0))</f>
        <v>43</v>
      </c>
      <c r="M2360" s="5">
        <f t="shared" si="72"/>
        <v>4042</v>
      </c>
      <c r="N2360" cm="1">
        <f t="array" ref="N2360:Q2360">_xlfn.XLOOKUP($B2360,'Raw -orders'!$A:$A,'Raw -orders'!$B:$E)</f>
        <v>452</v>
      </c>
      <c r="O2360">
        <v>17279</v>
      </c>
      <c r="P2360" s="1">
        <v>44484</v>
      </c>
      <c r="Q2360" s="1">
        <v>44492</v>
      </c>
      <c r="R2360" t="str" cm="1">
        <f t="array" ref="R2360:Y2360">_xlfn.XLOOKUP($N2360,'Raw - customers'!$A:$A,'Raw - customers'!$B:$I)</f>
        <v>Toddie Snow</v>
      </c>
      <c r="S2360" t="str">
        <v>Genderqueer</v>
      </c>
      <c r="T2360">
        <v>27</v>
      </c>
      <c r="U2360" t="str">
        <v>19 Young IslandSuite 543</v>
      </c>
      <c r="V2360">
        <v>3680</v>
      </c>
      <c r="W2360" t="str">
        <v>Scottview</v>
      </c>
      <c r="X2360" t="str">
        <v>New South Wales</v>
      </c>
      <c r="Y2360" t="str">
        <v>Australia</v>
      </c>
      <c r="Z2360">
        <v>10</v>
      </c>
      <c r="AA2360" s="3" t="str">
        <f t="shared" si="73"/>
        <v>0 to 10</v>
      </c>
      <c r="AP2360" s="6">
        <v>452</v>
      </c>
      <c r="AQ2360" s="6" t="s">
        <v>1362</v>
      </c>
    </row>
    <row r="2361" spans="1:43" x14ac:dyDescent="0.25">
      <c r="A2361">
        <v>2359</v>
      </c>
      <c r="B2361">
        <v>478</v>
      </c>
      <c r="C2361">
        <v>1076</v>
      </c>
      <c r="D2361">
        <v>93</v>
      </c>
      <c r="E2361">
        <v>2</v>
      </c>
      <c r="F2361">
        <v>186</v>
      </c>
      <c r="G2361" t="str">
        <f>VLOOKUP($C2361,'Raw-products'!$A$2:$H$1261,MATCH(G$1,'Raw-products'!$A$1:$H$1,0))</f>
        <v>Trousers</v>
      </c>
      <c r="H2361" t="str">
        <f>VLOOKUP($C2361,'Raw-products'!$A$2:$H$1261,MATCH(H$1,'Raw-products'!$A$1:$H$1,0))</f>
        <v>Joggers</v>
      </c>
      <c r="I2361" t="str">
        <f>VLOOKUP($C2361,'Raw-products'!$A$2:$H$1261,MATCH(I$1,'Raw-products'!$A$1:$H$1,0))</f>
        <v>S</v>
      </c>
      <c r="J2361" t="str">
        <f>VLOOKUP($C2361,'Raw-products'!$A$2:$H$1261,MATCH(J$1,'Raw-products'!$A$1:$H$1,0))</f>
        <v>indigo</v>
      </c>
      <c r="K2361">
        <f>VLOOKUP($C2361,'Raw-products'!$A$2:$H$1261,MATCH(K$1,'Raw-products'!$A$1:$H$1,0))</f>
        <v>94</v>
      </c>
      <c r="L2361">
        <f>VLOOKUP($C2361,'Raw-products'!$A$2:$H$1261,MATCH(L$1,'Raw-products'!$A$1:$H$1,0))</f>
        <v>56</v>
      </c>
      <c r="M2361" s="5">
        <f t="shared" si="72"/>
        <v>5264</v>
      </c>
      <c r="N2361" cm="1">
        <f t="array" ref="N2361:Q2361">_xlfn.XLOOKUP($B2361,'Raw -orders'!$A:$A,'Raw -orders'!$B:$E)</f>
        <v>452</v>
      </c>
      <c r="O2361">
        <v>17279</v>
      </c>
      <c r="P2361" s="1">
        <v>44484</v>
      </c>
      <c r="Q2361" s="1">
        <v>44492</v>
      </c>
      <c r="R2361" t="str" cm="1">
        <f t="array" ref="R2361:Y2361">_xlfn.XLOOKUP($N2361,'Raw - customers'!$A:$A,'Raw - customers'!$B:$I)</f>
        <v>Toddie Snow</v>
      </c>
      <c r="S2361" t="str">
        <v>Genderqueer</v>
      </c>
      <c r="T2361">
        <v>27</v>
      </c>
      <c r="U2361" t="str">
        <v>19 Young IslandSuite 543</v>
      </c>
      <c r="V2361">
        <v>3680</v>
      </c>
      <c r="W2361" t="str">
        <v>Scottview</v>
      </c>
      <c r="X2361" t="str">
        <v>New South Wales</v>
      </c>
      <c r="Y2361" t="str">
        <v>Australia</v>
      </c>
      <c r="Z2361">
        <v>10</v>
      </c>
      <c r="AA2361" s="3" t="str">
        <f t="shared" si="73"/>
        <v>0 to 10</v>
      </c>
      <c r="AP2361" s="6">
        <v>452</v>
      </c>
      <c r="AQ2361" s="6" t="s">
        <v>1362</v>
      </c>
    </row>
    <row r="2362" spans="1:43" x14ac:dyDescent="0.25">
      <c r="A2362">
        <v>2360</v>
      </c>
      <c r="B2362">
        <v>478</v>
      </c>
      <c r="C2362">
        <v>214</v>
      </c>
      <c r="D2362">
        <v>106</v>
      </c>
      <c r="E2362">
        <v>2</v>
      </c>
      <c r="F2362">
        <v>212</v>
      </c>
      <c r="G2362" t="str">
        <f>VLOOKUP($C2362,'Raw-products'!$A$2:$H$1261,MATCH(G$1,'Raw-products'!$A$1:$H$1,0))</f>
        <v>Shirt</v>
      </c>
      <c r="H2362" t="str">
        <f>VLOOKUP($C2362,'Raw-products'!$A$2:$H$1261,MATCH(H$1,'Raw-products'!$A$1:$H$1,0))</f>
        <v>Chambray</v>
      </c>
      <c r="I2362" t="str">
        <f>VLOOKUP($C2362,'Raw-products'!$A$2:$H$1261,MATCH(I$1,'Raw-products'!$A$1:$H$1,0))</f>
        <v>XL</v>
      </c>
      <c r="J2362" t="str">
        <f>VLOOKUP($C2362,'Raw-products'!$A$2:$H$1261,MATCH(J$1,'Raw-products'!$A$1:$H$1,0))</f>
        <v>red</v>
      </c>
      <c r="K2362">
        <f>VLOOKUP($C2362,'Raw-products'!$A$2:$H$1261,MATCH(K$1,'Raw-products'!$A$1:$H$1,0))</f>
        <v>105</v>
      </c>
      <c r="L2362">
        <f>VLOOKUP($C2362,'Raw-products'!$A$2:$H$1261,MATCH(L$1,'Raw-products'!$A$1:$H$1,0))</f>
        <v>42</v>
      </c>
      <c r="M2362" s="5">
        <f t="shared" si="72"/>
        <v>4410</v>
      </c>
      <c r="N2362" cm="1">
        <f t="array" ref="N2362:Q2362">_xlfn.XLOOKUP($B2362,'Raw -orders'!$A:$A,'Raw -orders'!$B:$E)</f>
        <v>452</v>
      </c>
      <c r="O2362">
        <v>17279</v>
      </c>
      <c r="P2362" s="1">
        <v>44484</v>
      </c>
      <c r="Q2362" s="1">
        <v>44492</v>
      </c>
      <c r="R2362" t="str" cm="1">
        <f t="array" ref="R2362:Y2362">_xlfn.XLOOKUP($N2362,'Raw - customers'!$A:$A,'Raw - customers'!$B:$I)</f>
        <v>Toddie Snow</v>
      </c>
      <c r="S2362" t="str">
        <v>Genderqueer</v>
      </c>
      <c r="T2362">
        <v>27</v>
      </c>
      <c r="U2362" t="str">
        <v>19 Young IslandSuite 543</v>
      </c>
      <c r="V2362">
        <v>3680</v>
      </c>
      <c r="W2362" t="str">
        <v>Scottview</v>
      </c>
      <c r="X2362" t="str">
        <v>New South Wales</v>
      </c>
      <c r="Y2362" t="str">
        <v>Australia</v>
      </c>
      <c r="Z2362">
        <v>10</v>
      </c>
      <c r="AA2362" s="3" t="str">
        <f t="shared" si="73"/>
        <v>0 to 10</v>
      </c>
      <c r="AP2362" s="6">
        <v>452</v>
      </c>
      <c r="AQ2362" s="6" t="s">
        <v>1362</v>
      </c>
    </row>
    <row r="2363" spans="1:43" x14ac:dyDescent="0.25">
      <c r="A2363">
        <v>2361</v>
      </c>
      <c r="B2363">
        <v>478</v>
      </c>
      <c r="C2363">
        <v>816</v>
      </c>
      <c r="D2363">
        <v>117</v>
      </c>
      <c r="E2363">
        <v>2</v>
      </c>
      <c r="F2363">
        <v>234</v>
      </c>
      <c r="G2363" t="str">
        <f>VLOOKUP($C2363,'Raw-products'!$A$2:$H$1261,MATCH(G$1,'Raw-products'!$A$1:$H$1,0))</f>
        <v>Jacket</v>
      </c>
      <c r="H2363" t="str">
        <f>VLOOKUP($C2363,'Raw-products'!$A$2:$H$1261,MATCH(H$1,'Raw-products'!$A$1:$H$1,0))</f>
        <v>Shearling</v>
      </c>
      <c r="I2363" t="str">
        <f>VLOOKUP($C2363,'Raw-products'!$A$2:$H$1261,MATCH(I$1,'Raw-products'!$A$1:$H$1,0))</f>
        <v>S</v>
      </c>
      <c r="J2363" t="str">
        <f>VLOOKUP($C2363,'Raw-products'!$A$2:$H$1261,MATCH(J$1,'Raw-products'!$A$1:$H$1,0))</f>
        <v>yellow</v>
      </c>
      <c r="K2363">
        <f>VLOOKUP($C2363,'Raw-products'!$A$2:$H$1261,MATCH(K$1,'Raw-products'!$A$1:$H$1,0))</f>
        <v>95</v>
      </c>
      <c r="L2363">
        <f>VLOOKUP($C2363,'Raw-products'!$A$2:$H$1261,MATCH(L$1,'Raw-products'!$A$1:$H$1,0))</f>
        <v>48</v>
      </c>
      <c r="M2363" s="5">
        <f t="shared" si="72"/>
        <v>4560</v>
      </c>
      <c r="N2363" cm="1">
        <f t="array" ref="N2363:Q2363">_xlfn.XLOOKUP($B2363,'Raw -orders'!$A:$A,'Raw -orders'!$B:$E)</f>
        <v>452</v>
      </c>
      <c r="O2363">
        <v>17279</v>
      </c>
      <c r="P2363" s="1">
        <v>44484</v>
      </c>
      <c r="Q2363" s="1">
        <v>44492</v>
      </c>
      <c r="R2363" t="str" cm="1">
        <f t="array" ref="R2363:Y2363">_xlfn.XLOOKUP($N2363,'Raw - customers'!$A:$A,'Raw - customers'!$B:$I)</f>
        <v>Toddie Snow</v>
      </c>
      <c r="S2363" t="str">
        <v>Genderqueer</v>
      </c>
      <c r="T2363">
        <v>27</v>
      </c>
      <c r="U2363" t="str">
        <v>19 Young IslandSuite 543</v>
      </c>
      <c r="V2363">
        <v>3680</v>
      </c>
      <c r="W2363" t="str">
        <v>Scottview</v>
      </c>
      <c r="X2363" t="str">
        <v>New South Wales</v>
      </c>
      <c r="Y2363" t="str">
        <v>Australia</v>
      </c>
      <c r="Z2363">
        <v>10</v>
      </c>
      <c r="AA2363" s="3" t="str">
        <f t="shared" si="73"/>
        <v>0 to 10</v>
      </c>
      <c r="AP2363" s="6">
        <v>452</v>
      </c>
      <c r="AQ2363" s="6" t="s">
        <v>1362</v>
      </c>
    </row>
    <row r="2364" spans="1:43" x14ac:dyDescent="0.25">
      <c r="A2364">
        <v>2362</v>
      </c>
      <c r="B2364">
        <v>479</v>
      </c>
      <c r="C2364">
        <v>518</v>
      </c>
      <c r="D2364">
        <v>102</v>
      </c>
      <c r="E2364">
        <v>2</v>
      </c>
      <c r="F2364">
        <v>204</v>
      </c>
      <c r="G2364" t="str">
        <f>VLOOKUP($C2364,'Raw-products'!$A$2:$H$1261,MATCH(G$1,'Raw-products'!$A$1:$H$1,0))</f>
        <v>Jacket</v>
      </c>
      <c r="H2364" t="str">
        <f>VLOOKUP($C2364,'Raw-products'!$A$2:$H$1261,MATCH(H$1,'Raw-products'!$A$1:$H$1,0))</f>
        <v>Windbreaker</v>
      </c>
      <c r="I2364" t="str">
        <f>VLOOKUP($C2364,'Raw-products'!$A$2:$H$1261,MATCH(I$1,'Raw-products'!$A$1:$H$1,0))</f>
        <v>L</v>
      </c>
      <c r="J2364" t="str">
        <f>VLOOKUP($C2364,'Raw-products'!$A$2:$H$1261,MATCH(J$1,'Raw-products'!$A$1:$H$1,0))</f>
        <v>indigo</v>
      </c>
      <c r="K2364">
        <f>VLOOKUP($C2364,'Raw-products'!$A$2:$H$1261,MATCH(K$1,'Raw-products'!$A$1:$H$1,0))</f>
        <v>109</v>
      </c>
      <c r="L2364">
        <f>VLOOKUP($C2364,'Raw-products'!$A$2:$H$1261,MATCH(L$1,'Raw-products'!$A$1:$H$1,0))</f>
        <v>67</v>
      </c>
      <c r="M2364" s="5">
        <f t="shared" si="72"/>
        <v>7303</v>
      </c>
      <c r="N2364" cm="1">
        <f t="array" ref="N2364:Q2364">_xlfn.XLOOKUP($B2364,'Raw -orders'!$A:$A,'Raw -orders'!$B:$E)</f>
        <v>51</v>
      </c>
      <c r="O2364">
        <v>18796</v>
      </c>
      <c r="P2364" s="1">
        <v>44374</v>
      </c>
      <c r="Q2364" s="1">
        <v>44393</v>
      </c>
      <c r="R2364" t="str" cm="1">
        <f t="array" ref="R2364:Y2364">_xlfn.XLOOKUP($N2364,'Raw - customers'!$A:$A,'Raw - customers'!$B:$I)</f>
        <v>Kayley Brosoli</v>
      </c>
      <c r="S2364" t="str">
        <v>Non-binary</v>
      </c>
      <c r="T2364">
        <v>52</v>
      </c>
      <c r="U2364" t="str">
        <v>59 Hand ManorApt. 544</v>
      </c>
      <c r="V2364">
        <v>6322</v>
      </c>
      <c r="W2364" t="str">
        <v>South Evaport</v>
      </c>
      <c r="X2364" t="str">
        <v>Northern Territory</v>
      </c>
      <c r="Y2364" t="str">
        <v>Australia</v>
      </c>
      <c r="Z2364">
        <v>6</v>
      </c>
      <c r="AA2364" s="3" t="str">
        <f t="shared" si="73"/>
        <v>10 to 20</v>
      </c>
      <c r="AP2364" s="6">
        <v>51</v>
      </c>
      <c r="AQ2364" s="6" t="s">
        <v>1339</v>
      </c>
    </row>
    <row r="2365" spans="1:43" x14ac:dyDescent="0.25">
      <c r="A2365">
        <v>2363</v>
      </c>
      <c r="B2365">
        <v>479</v>
      </c>
      <c r="C2365">
        <v>646</v>
      </c>
      <c r="D2365">
        <v>93</v>
      </c>
      <c r="E2365">
        <v>2</v>
      </c>
      <c r="F2365">
        <v>186</v>
      </c>
      <c r="G2365" t="str">
        <f>VLOOKUP($C2365,'Raw-products'!$A$2:$H$1261,MATCH(G$1,'Raw-products'!$A$1:$H$1,0))</f>
        <v>Jacket</v>
      </c>
      <c r="H2365" t="str">
        <f>VLOOKUP($C2365,'Raw-products'!$A$2:$H$1261,MATCH(H$1,'Raw-products'!$A$1:$H$1,0))</f>
        <v>Coach</v>
      </c>
      <c r="I2365" t="str">
        <f>VLOOKUP($C2365,'Raw-products'!$A$2:$H$1261,MATCH(I$1,'Raw-products'!$A$1:$H$1,0))</f>
        <v>S</v>
      </c>
      <c r="J2365" t="str">
        <f>VLOOKUP($C2365,'Raw-products'!$A$2:$H$1261,MATCH(J$1,'Raw-products'!$A$1:$H$1,0))</f>
        <v>green</v>
      </c>
      <c r="K2365">
        <f>VLOOKUP($C2365,'Raw-products'!$A$2:$H$1261,MATCH(K$1,'Raw-products'!$A$1:$H$1,0))</f>
        <v>115</v>
      </c>
      <c r="L2365">
        <f>VLOOKUP($C2365,'Raw-products'!$A$2:$H$1261,MATCH(L$1,'Raw-products'!$A$1:$H$1,0))</f>
        <v>60</v>
      </c>
      <c r="M2365" s="5">
        <f t="shared" si="72"/>
        <v>6900</v>
      </c>
      <c r="N2365" cm="1">
        <f t="array" ref="N2365:Q2365">_xlfn.XLOOKUP($B2365,'Raw -orders'!$A:$A,'Raw -orders'!$B:$E)</f>
        <v>51</v>
      </c>
      <c r="O2365">
        <v>18796</v>
      </c>
      <c r="P2365" s="1">
        <v>44374</v>
      </c>
      <c r="Q2365" s="1">
        <v>44393</v>
      </c>
      <c r="R2365" t="str" cm="1">
        <f t="array" ref="R2365:Y2365">_xlfn.XLOOKUP($N2365,'Raw - customers'!$A:$A,'Raw - customers'!$B:$I)</f>
        <v>Kayley Brosoli</v>
      </c>
      <c r="S2365" t="str">
        <v>Non-binary</v>
      </c>
      <c r="T2365">
        <v>52</v>
      </c>
      <c r="U2365" t="str">
        <v>59 Hand ManorApt. 544</v>
      </c>
      <c r="V2365">
        <v>6322</v>
      </c>
      <c r="W2365" t="str">
        <v>South Evaport</v>
      </c>
      <c r="X2365" t="str">
        <v>Northern Territory</v>
      </c>
      <c r="Y2365" t="str">
        <v>Australia</v>
      </c>
      <c r="Z2365">
        <v>6</v>
      </c>
      <c r="AA2365" s="3" t="str">
        <f t="shared" si="73"/>
        <v>10 to 20</v>
      </c>
      <c r="AP2365" s="6">
        <v>51</v>
      </c>
      <c r="AQ2365" s="6" t="s">
        <v>1339</v>
      </c>
    </row>
    <row r="2366" spans="1:43" x14ac:dyDescent="0.25">
      <c r="A2366">
        <v>2364</v>
      </c>
      <c r="B2366">
        <v>479</v>
      </c>
      <c r="C2366">
        <v>1161</v>
      </c>
      <c r="D2366">
        <v>99</v>
      </c>
      <c r="E2366">
        <v>3</v>
      </c>
      <c r="F2366">
        <v>297</v>
      </c>
      <c r="G2366" t="str">
        <f>VLOOKUP($C2366,'Raw-products'!$A$2:$H$1261,MATCH(G$1,'Raw-products'!$A$1:$H$1,0))</f>
        <v>Trousers</v>
      </c>
      <c r="H2366" t="str">
        <f>VLOOKUP($C2366,'Raw-products'!$A$2:$H$1261,MATCH(H$1,'Raw-products'!$A$1:$H$1,0))</f>
        <v>High-Waisted</v>
      </c>
      <c r="I2366" t="str">
        <f>VLOOKUP($C2366,'Raw-products'!$A$2:$H$1261,MATCH(I$1,'Raw-products'!$A$1:$H$1,0))</f>
        <v>S</v>
      </c>
      <c r="J2366" t="str">
        <f>VLOOKUP($C2366,'Raw-products'!$A$2:$H$1261,MATCH(J$1,'Raw-products'!$A$1:$H$1,0))</f>
        <v>orange</v>
      </c>
      <c r="K2366">
        <f>VLOOKUP($C2366,'Raw-products'!$A$2:$H$1261,MATCH(K$1,'Raw-products'!$A$1:$H$1,0))</f>
        <v>98</v>
      </c>
      <c r="L2366">
        <f>VLOOKUP($C2366,'Raw-products'!$A$2:$H$1261,MATCH(L$1,'Raw-products'!$A$1:$H$1,0))</f>
        <v>42</v>
      </c>
      <c r="M2366" s="5">
        <f t="shared" si="72"/>
        <v>4116</v>
      </c>
      <c r="N2366" cm="1">
        <f t="array" ref="N2366:Q2366">_xlfn.XLOOKUP($B2366,'Raw -orders'!$A:$A,'Raw -orders'!$B:$E)</f>
        <v>51</v>
      </c>
      <c r="O2366">
        <v>18796</v>
      </c>
      <c r="P2366" s="1">
        <v>44374</v>
      </c>
      <c r="Q2366" s="1">
        <v>44393</v>
      </c>
      <c r="R2366" t="str" cm="1">
        <f t="array" ref="R2366:Y2366">_xlfn.XLOOKUP($N2366,'Raw - customers'!$A:$A,'Raw - customers'!$B:$I)</f>
        <v>Kayley Brosoli</v>
      </c>
      <c r="S2366" t="str">
        <v>Non-binary</v>
      </c>
      <c r="T2366">
        <v>52</v>
      </c>
      <c r="U2366" t="str">
        <v>59 Hand ManorApt. 544</v>
      </c>
      <c r="V2366">
        <v>6322</v>
      </c>
      <c r="W2366" t="str">
        <v>South Evaport</v>
      </c>
      <c r="X2366" t="str">
        <v>Northern Territory</v>
      </c>
      <c r="Y2366" t="str">
        <v>Australia</v>
      </c>
      <c r="Z2366">
        <v>6</v>
      </c>
      <c r="AA2366" s="3" t="str">
        <f t="shared" si="73"/>
        <v>10 to 20</v>
      </c>
      <c r="AP2366" s="6">
        <v>51</v>
      </c>
      <c r="AQ2366" s="6" t="s">
        <v>1339</v>
      </c>
    </row>
    <row r="2367" spans="1:43" x14ac:dyDescent="0.25">
      <c r="A2367">
        <v>2365</v>
      </c>
      <c r="B2367">
        <v>479</v>
      </c>
      <c r="C2367">
        <v>477</v>
      </c>
      <c r="D2367">
        <v>118</v>
      </c>
      <c r="E2367">
        <v>2</v>
      </c>
      <c r="F2367">
        <v>236</v>
      </c>
      <c r="G2367" t="str">
        <f>VLOOKUP($C2367,'Raw-products'!$A$2:$H$1261,MATCH(G$1,'Raw-products'!$A$1:$H$1,0))</f>
        <v>Jacket</v>
      </c>
      <c r="H2367" t="str">
        <f>VLOOKUP($C2367,'Raw-products'!$A$2:$H$1261,MATCH(H$1,'Raw-products'!$A$1:$H$1,0))</f>
        <v>Puffer</v>
      </c>
      <c r="I2367" t="str">
        <f>VLOOKUP($C2367,'Raw-products'!$A$2:$H$1261,MATCH(I$1,'Raw-products'!$A$1:$H$1,0))</f>
        <v>M</v>
      </c>
      <c r="J2367" t="str">
        <f>VLOOKUP($C2367,'Raw-products'!$A$2:$H$1261,MATCH(J$1,'Raw-products'!$A$1:$H$1,0))</f>
        <v>blue</v>
      </c>
      <c r="K2367">
        <f>VLOOKUP($C2367,'Raw-products'!$A$2:$H$1261,MATCH(K$1,'Raw-products'!$A$1:$H$1,0))</f>
        <v>110</v>
      </c>
      <c r="L2367">
        <f>VLOOKUP($C2367,'Raw-products'!$A$2:$H$1261,MATCH(L$1,'Raw-products'!$A$1:$H$1,0))</f>
        <v>60</v>
      </c>
      <c r="M2367" s="5">
        <f t="shared" si="72"/>
        <v>6600</v>
      </c>
      <c r="N2367" cm="1">
        <f t="array" ref="N2367:Q2367">_xlfn.XLOOKUP($B2367,'Raw -orders'!$A:$A,'Raw -orders'!$B:$E)</f>
        <v>51</v>
      </c>
      <c r="O2367">
        <v>18796</v>
      </c>
      <c r="P2367" s="1">
        <v>44374</v>
      </c>
      <c r="Q2367" s="1">
        <v>44393</v>
      </c>
      <c r="R2367" t="str" cm="1">
        <f t="array" ref="R2367:Y2367">_xlfn.XLOOKUP($N2367,'Raw - customers'!$A:$A,'Raw - customers'!$B:$I)</f>
        <v>Kayley Brosoli</v>
      </c>
      <c r="S2367" t="str">
        <v>Non-binary</v>
      </c>
      <c r="T2367">
        <v>52</v>
      </c>
      <c r="U2367" t="str">
        <v>59 Hand ManorApt. 544</v>
      </c>
      <c r="V2367">
        <v>6322</v>
      </c>
      <c r="W2367" t="str">
        <v>South Evaport</v>
      </c>
      <c r="X2367" t="str">
        <v>Northern Territory</v>
      </c>
      <c r="Y2367" t="str">
        <v>Australia</v>
      </c>
      <c r="Z2367">
        <v>6</v>
      </c>
      <c r="AA2367" s="3" t="str">
        <f t="shared" si="73"/>
        <v>10 to 20</v>
      </c>
      <c r="AP2367" s="6">
        <v>51</v>
      </c>
      <c r="AQ2367" s="6" t="s">
        <v>1339</v>
      </c>
    </row>
    <row r="2368" spans="1:43" x14ac:dyDescent="0.25">
      <c r="A2368">
        <v>2366</v>
      </c>
      <c r="B2368">
        <v>479</v>
      </c>
      <c r="C2368">
        <v>434</v>
      </c>
      <c r="D2368">
        <v>107</v>
      </c>
      <c r="E2368">
        <v>1</v>
      </c>
      <c r="F2368">
        <v>107</v>
      </c>
      <c r="G2368" t="str">
        <f>VLOOKUP($C2368,'Raw-products'!$A$2:$H$1261,MATCH(G$1,'Raw-products'!$A$1:$H$1,0))</f>
        <v>Jacket</v>
      </c>
      <c r="H2368" t="str">
        <f>VLOOKUP($C2368,'Raw-products'!$A$2:$H$1261,MATCH(H$1,'Raw-products'!$A$1:$H$1,0))</f>
        <v>Denim</v>
      </c>
      <c r="I2368" t="str">
        <f>VLOOKUP($C2368,'Raw-products'!$A$2:$H$1261,MATCH(I$1,'Raw-products'!$A$1:$H$1,0))</f>
        <v>XL</v>
      </c>
      <c r="J2368" t="str">
        <f>VLOOKUP($C2368,'Raw-products'!$A$2:$H$1261,MATCH(J$1,'Raw-products'!$A$1:$H$1,0))</f>
        <v>yellow</v>
      </c>
      <c r="K2368">
        <f>VLOOKUP($C2368,'Raw-products'!$A$2:$H$1261,MATCH(K$1,'Raw-products'!$A$1:$H$1,0))</f>
        <v>92</v>
      </c>
      <c r="L2368">
        <f>VLOOKUP($C2368,'Raw-products'!$A$2:$H$1261,MATCH(L$1,'Raw-products'!$A$1:$H$1,0))</f>
        <v>56</v>
      </c>
      <c r="M2368" s="5">
        <f t="shared" si="72"/>
        <v>5152</v>
      </c>
      <c r="N2368" cm="1">
        <f t="array" ref="N2368:Q2368">_xlfn.XLOOKUP($B2368,'Raw -orders'!$A:$A,'Raw -orders'!$B:$E)</f>
        <v>51</v>
      </c>
      <c r="O2368">
        <v>18796</v>
      </c>
      <c r="P2368" s="1">
        <v>44374</v>
      </c>
      <c r="Q2368" s="1">
        <v>44393</v>
      </c>
      <c r="R2368" t="str" cm="1">
        <f t="array" ref="R2368:Y2368">_xlfn.XLOOKUP($N2368,'Raw - customers'!$A:$A,'Raw - customers'!$B:$I)</f>
        <v>Kayley Brosoli</v>
      </c>
      <c r="S2368" t="str">
        <v>Non-binary</v>
      </c>
      <c r="T2368">
        <v>52</v>
      </c>
      <c r="U2368" t="str">
        <v>59 Hand ManorApt. 544</v>
      </c>
      <c r="V2368">
        <v>6322</v>
      </c>
      <c r="W2368" t="str">
        <v>South Evaport</v>
      </c>
      <c r="X2368" t="str">
        <v>Northern Territory</v>
      </c>
      <c r="Y2368" t="str">
        <v>Australia</v>
      </c>
      <c r="Z2368">
        <v>6</v>
      </c>
      <c r="AA2368" s="3" t="str">
        <f t="shared" si="73"/>
        <v>10 to 20</v>
      </c>
      <c r="AP2368" s="6">
        <v>51</v>
      </c>
      <c r="AQ2368" s="6" t="s">
        <v>1339</v>
      </c>
    </row>
    <row r="2369" spans="1:43" x14ac:dyDescent="0.25">
      <c r="A2369">
        <v>2367</v>
      </c>
      <c r="B2369">
        <v>480</v>
      </c>
      <c r="C2369">
        <v>1079</v>
      </c>
      <c r="D2369">
        <v>93</v>
      </c>
      <c r="E2369">
        <v>2</v>
      </c>
      <c r="F2369">
        <v>186</v>
      </c>
      <c r="G2369" t="str">
        <f>VLOOKUP($C2369,'Raw-products'!$A$2:$H$1261,MATCH(G$1,'Raw-products'!$A$1:$H$1,0))</f>
        <v>Trousers</v>
      </c>
      <c r="H2369" t="str">
        <f>VLOOKUP($C2369,'Raw-products'!$A$2:$H$1261,MATCH(H$1,'Raw-products'!$A$1:$H$1,0))</f>
        <v>Joggers</v>
      </c>
      <c r="I2369" t="str">
        <f>VLOOKUP($C2369,'Raw-products'!$A$2:$H$1261,MATCH(I$1,'Raw-products'!$A$1:$H$1,0))</f>
        <v>XL</v>
      </c>
      <c r="J2369" t="str">
        <f>VLOOKUP($C2369,'Raw-products'!$A$2:$H$1261,MATCH(J$1,'Raw-products'!$A$1:$H$1,0))</f>
        <v>indigo</v>
      </c>
      <c r="K2369">
        <f>VLOOKUP($C2369,'Raw-products'!$A$2:$H$1261,MATCH(K$1,'Raw-products'!$A$1:$H$1,0))</f>
        <v>94</v>
      </c>
      <c r="L2369">
        <f>VLOOKUP($C2369,'Raw-products'!$A$2:$H$1261,MATCH(L$1,'Raw-products'!$A$1:$H$1,0))</f>
        <v>66</v>
      </c>
      <c r="M2369" s="5">
        <f t="shared" si="72"/>
        <v>6204</v>
      </c>
      <c r="N2369" cm="1">
        <f t="array" ref="N2369:Q2369">_xlfn.XLOOKUP($B2369,'Raw -orders'!$A:$A,'Raw -orders'!$B:$E)</f>
        <v>180</v>
      </c>
      <c r="O2369">
        <v>38248</v>
      </c>
      <c r="P2369" s="1">
        <v>44392</v>
      </c>
      <c r="Q2369" s="1">
        <v>44413</v>
      </c>
      <c r="R2369" t="str" cm="1">
        <f t="array" ref="R2369:Y2369">_xlfn.XLOOKUP($N2369,'Raw - customers'!$A:$A,'Raw - customers'!$B:$I)</f>
        <v>Nelli Engall</v>
      </c>
      <c r="S2369" t="str">
        <v>Genderfluid</v>
      </c>
      <c r="T2369">
        <v>21</v>
      </c>
      <c r="U2369" t="str">
        <v>58 Jett RoadApt. 448</v>
      </c>
      <c r="V2369">
        <v>932</v>
      </c>
      <c r="W2369" t="str">
        <v>Chasemouth</v>
      </c>
      <c r="X2369" t="str">
        <v>Western Australia</v>
      </c>
      <c r="Y2369" t="str">
        <v>Australia</v>
      </c>
      <c r="Z2369">
        <v>7</v>
      </c>
      <c r="AA2369" s="3" t="str">
        <f t="shared" si="73"/>
        <v>20 to 30</v>
      </c>
      <c r="AP2369" s="6">
        <v>180</v>
      </c>
      <c r="AQ2369" s="6" t="s">
        <v>1377</v>
      </c>
    </row>
    <row r="2370" spans="1:43" x14ac:dyDescent="0.25">
      <c r="A2370">
        <v>2368</v>
      </c>
      <c r="B2370">
        <v>480</v>
      </c>
      <c r="C2370">
        <v>1113</v>
      </c>
      <c r="D2370">
        <v>115</v>
      </c>
      <c r="E2370">
        <v>3</v>
      </c>
      <c r="F2370">
        <v>345</v>
      </c>
      <c r="G2370" t="str">
        <f>VLOOKUP($C2370,'Raw-products'!$A$2:$H$1261,MATCH(G$1,'Raw-products'!$A$1:$H$1,0))</f>
        <v>Trousers</v>
      </c>
      <c r="H2370" t="str">
        <f>VLOOKUP($C2370,'Raw-products'!$A$2:$H$1261,MATCH(H$1,'Raw-products'!$A$1:$H$1,0))</f>
        <v>Cropped</v>
      </c>
      <c r="I2370" t="str">
        <f>VLOOKUP($C2370,'Raw-products'!$A$2:$H$1261,MATCH(I$1,'Raw-products'!$A$1:$H$1,0))</f>
        <v>L</v>
      </c>
      <c r="J2370" t="str">
        <f>VLOOKUP($C2370,'Raw-products'!$A$2:$H$1261,MATCH(J$1,'Raw-products'!$A$1:$H$1,0))</f>
        <v>indigo</v>
      </c>
      <c r="K2370">
        <f>VLOOKUP($C2370,'Raw-products'!$A$2:$H$1261,MATCH(K$1,'Raw-products'!$A$1:$H$1,0))</f>
        <v>99</v>
      </c>
      <c r="L2370">
        <f>VLOOKUP($C2370,'Raw-products'!$A$2:$H$1261,MATCH(L$1,'Raw-products'!$A$1:$H$1,0))</f>
        <v>63</v>
      </c>
      <c r="M2370" s="5">
        <f t="shared" si="72"/>
        <v>6237</v>
      </c>
      <c r="N2370" cm="1">
        <f t="array" ref="N2370:Q2370">_xlfn.XLOOKUP($B2370,'Raw -orders'!$A:$A,'Raw -orders'!$B:$E)</f>
        <v>180</v>
      </c>
      <c r="O2370">
        <v>38248</v>
      </c>
      <c r="P2370" s="1">
        <v>44392</v>
      </c>
      <c r="Q2370" s="1">
        <v>44413</v>
      </c>
      <c r="R2370" t="str" cm="1">
        <f t="array" ref="R2370:Y2370">_xlfn.XLOOKUP($N2370,'Raw - customers'!$A:$A,'Raw - customers'!$B:$I)</f>
        <v>Nelli Engall</v>
      </c>
      <c r="S2370" t="str">
        <v>Genderfluid</v>
      </c>
      <c r="T2370">
        <v>21</v>
      </c>
      <c r="U2370" t="str">
        <v>58 Jett RoadApt. 448</v>
      </c>
      <c r="V2370">
        <v>932</v>
      </c>
      <c r="W2370" t="str">
        <v>Chasemouth</v>
      </c>
      <c r="X2370" t="str">
        <v>Western Australia</v>
      </c>
      <c r="Y2370" t="str">
        <v>Australia</v>
      </c>
      <c r="Z2370">
        <v>7</v>
      </c>
      <c r="AA2370" s="3" t="str">
        <f t="shared" si="73"/>
        <v>20 to 30</v>
      </c>
      <c r="AP2370" s="6">
        <v>180</v>
      </c>
      <c r="AQ2370" s="6" t="s">
        <v>1377</v>
      </c>
    </row>
    <row r="2371" spans="1:43" x14ac:dyDescent="0.25">
      <c r="A2371">
        <v>2369</v>
      </c>
      <c r="B2371">
        <v>480</v>
      </c>
      <c r="C2371">
        <v>1044</v>
      </c>
      <c r="D2371">
        <v>90</v>
      </c>
      <c r="E2371">
        <v>2</v>
      </c>
      <c r="F2371">
        <v>180</v>
      </c>
      <c r="G2371" t="str">
        <f>VLOOKUP($C2371,'Raw-products'!$A$2:$H$1261,MATCH(G$1,'Raw-products'!$A$1:$H$1,0))</f>
        <v>Trousers</v>
      </c>
      <c r="H2371" t="str">
        <f>VLOOKUP($C2371,'Raw-products'!$A$2:$H$1261,MATCH(H$1,'Raw-products'!$A$1:$H$1,0))</f>
        <v>Relaxed Leg</v>
      </c>
      <c r="I2371" t="str">
        <f>VLOOKUP($C2371,'Raw-products'!$A$2:$H$1261,MATCH(I$1,'Raw-products'!$A$1:$H$1,0))</f>
        <v>XL</v>
      </c>
      <c r="J2371" t="str">
        <f>VLOOKUP($C2371,'Raw-products'!$A$2:$H$1261,MATCH(J$1,'Raw-products'!$A$1:$H$1,0))</f>
        <v>indigo</v>
      </c>
      <c r="K2371">
        <f>VLOOKUP($C2371,'Raw-products'!$A$2:$H$1261,MATCH(K$1,'Raw-products'!$A$1:$H$1,0))</f>
        <v>95</v>
      </c>
      <c r="L2371">
        <f>VLOOKUP($C2371,'Raw-products'!$A$2:$H$1261,MATCH(L$1,'Raw-products'!$A$1:$H$1,0))</f>
        <v>58</v>
      </c>
      <c r="M2371" s="5">
        <f t="shared" ref="M2371:M2434" si="74">$K2371*$L2371</f>
        <v>5510</v>
      </c>
      <c r="N2371" cm="1">
        <f t="array" ref="N2371:Q2371">_xlfn.XLOOKUP($B2371,'Raw -orders'!$A:$A,'Raw -orders'!$B:$E)</f>
        <v>180</v>
      </c>
      <c r="O2371">
        <v>38248</v>
      </c>
      <c r="P2371" s="1">
        <v>44392</v>
      </c>
      <c r="Q2371" s="1">
        <v>44413</v>
      </c>
      <c r="R2371" t="str" cm="1">
        <f t="array" ref="R2371:Y2371">_xlfn.XLOOKUP($N2371,'Raw - customers'!$A:$A,'Raw - customers'!$B:$I)</f>
        <v>Nelli Engall</v>
      </c>
      <c r="S2371" t="str">
        <v>Genderfluid</v>
      </c>
      <c r="T2371">
        <v>21</v>
      </c>
      <c r="U2371" t="str">
        <v>58 Jett RoadApt. 448</v>
      </c>
      <c r="V2371">
        <v>932</v>
      </c>
      <c r="W2371" t="str">
        <v>Chasemouth</v>
      </c>
      <c r="X2371" t="str">
        <v>Western Australia</v>
      </c>
      <c r="Y2371" t="str">
        <v>Australia</v>
      </c>
      <c r="Z2371">
        <v>7</v>
      </c>
      <c r="AA2371" s="3" t="str">
        <f t="shared" ref="AA2371:AA2434" si="75">IF(AND(DATEDIF($P2371,$Q2371,"D")&gt;0,DATEDIF($P2371,$Q2371,"D")&lt;=10),"0 to 10",IF(AND(DATEDIF($P2371,$Q2371,"D")&gt;10,DATEDIF($P2371,$Q2371,"D")&lt;=20),"10 to 20",IF(AND(DATEDIF($P2371,$Q2371,"D")&gt;20,DATEDIF($P2371,$Q2371,"D")&lt;=30),"20 to 30")))</f>
        <v>20 to 30</v>
      </c>
      <c r="AP2371" s="6">
        <v>180</v>
      </c>
      <c r="AQ2371" s="6" t="s">
        <v>1377</v>
      </c>
    </row>
    <row r="2372" spans="1:43" x14ac:dyDescent="0.25">
      <c r="A2372">
        <v>2370</v>
      </c>
      <c r="B2372">
        <v>480</v>
      </c>
      <c r="C2372">
        <v>1049</v>
      </c>
      <c r="D2372">
        <v>90</v>
      </c>
      <c r="E2372">
        <v>1</v>
      </c>
      <c r="F2372">
        <v>90</v>
      </c>
      <c r="G2372" t="str">
        <f>VLOOKUP($C2372,'Raw-products'!$A$2:$H$1261,MATCH(G$1,'Raw-products'!$A$1:$H$1,0))</f>
        <v>Trousers</v>
      </c>
      <c r="H2372" t="str">
        <f>VLOOKUP($C2372,'Raw-products'!$A$2:$H$1261,MATCH(H$1,'Raw-products'!$A$1:$H$1,0))</f>
        <v>Relaxed Leg</v>
      </c>
      <c r="I2372" t="str">
        <f>VLOOKUP($C2372,'Raw-products'!$A$2:$H$1261,MATCH(I$1,'Raw-products'!$A$1:$H$1,0))</f>
        <v>XL</v>
      </c>
      <c r="J2372" t="str">
        <f>VLOOKUP($C2372,'Raw-products'!$A$2:$H$1261,MATCH(J$1,'Raw-products'!$A$1:$H$1,0))</f>
        <v>violet</v>
      </c>
      <c r="K2372">
        <f>VLOOKUP($C2372,'Raw-products'!$A$2:$H$1261,MATCH(K$1,'Raw-products'!$A$1:$H$1,0))</f>
        <v>95</v>
      </c>
      <c r="L2372">
        <f>VLOOKUP($C2372,'Raw-products'!$A$2:$H$1261,MATCH(L$1,'Raw-products'!$A$1:$H$1,0))</f>
        <v>42</v>
      </c>
      <c r="M2372" s="5">
        <f t="shared" si="74"/>
        <v>3990</v>
      </c>
      <c r="N2372" cm="1">
        <f t="array" ref="N2372:Q2372">_xlfn.XLOOKUP($B2372,'Raw -orders'!$A:$A,'Raw -orders'!$B:$E)</f>
        <v>180</v>
      </c>
      <c r="O2372">
        <v>38248</v>
      </c>
      <c r="P2372" s="1">
        <v>44392</v>
      </c>
      <c r="Q2372" s="1">
        <v>44413</v>
      </c>
      <c r="R2372" t="str" cm="1">
        <f t="array" ref="R2372:Y2372">_xlfn.XLOOKUP($N2372,'Raw - customers'!$A:$A,'Raw - customers'!$B:$I)</f>
        <v>Nelli Engall</v>
      </c>
      <c r="S2372" t="str">
        <v>Genderfluid</v>
      </c>
      <c r="T2372">
        <v>21</v>
      </c>
      <c r="U2372" t="str">
        <v>58 Jett RoadApt. 448</v>
      </c>
      <c r="V2372">
        <v>932</v>
      </c>
      <c r="W2372" t="str">
        <v>Chasemouth</v>
      </c>
      <c r="X2372" t="str">
        <v>Western Australia</v>
      </c>
      <c r="Y2372" t="str">
        <v>Australia</v>
      </c>
      <c r="Z2372">
        <v>7</v>
      </c>
      <c r="AA2372" s="3" t="str">
        <f t="shared" si="75"/>
        <v>20 to 30</v>
      </c>
      <c r="AP2372" s="6">
        <v>180</v>
      </c>
      <c r="AQ2372" s="6" t="s">
        <v>1377</v>
      </c>
    </row>
    <row r="2373" spans="1:43" x14ac:dyDescent="0.25">
      <c r="A2373">
        <v>2371</v>
      </c>
      <c r="B2373">
        <v>481</v>
      </c>
      <c r="C2373">
        <v>1000</v>
      </c>
      <c r="D2373">
        <v>106</v>
      </c>
      <c r="E2373">
        <v>2</v>
      </c>
      <c r="F2373">
        <v>212</v>
      </c>
      <c r="G2373" t="str">
        <f>VLOOKUP($C2373,'Raw-products'!$A$2:$H$1261,MATCH(G$1,'Raw-products'!$A$1:$H$1,0))</f>
        <v>Trousers</v>
      </c>
      <c r="H2373" t="str">
        <f>VLOOKUP($C2373,'Raw-products'!$A$2:$H$1261,MATCH(H$1,'Raw-products'!$A$1:$H$1,0))</f>
        <v>Wool</v>
      </c>
      <c r="I2373" t="str">
        <f>VLOOKUP($C2373,'Raw-products'!$A$2:$H$1261,MATCH(I$1,'Raw-products'!$A$1:$H$1,0))</f>
        <v>XS</v>
      </c>
      <c r="J2373" t="str">
        <f>VLOOKUP($C2373,'Raw-products'!$A$2:$H$1261,MATCH(J$1,'Raw-products'!$A$1:$H$1,0))</f>
        <v>blue</v>
      </c>
      <c r="K2373">
        <f>VLOOKUP($C2373,'Raw-products'!$A$2:$H$1261,MATCH(K$1,'Raw-products'!$A$1:$H$1,0))</f>
        <v>111</v>
      </c>
      <c r="L2373">
        <f>VLOOKUP($C2373,'Raw-products'!$A$2:$H$1261,MATCH(L$1,'Raw-products'!$A$1:$H$1,0))</f>
        <v>58</v>
      </c>
      <c r="M2373" s="5">
        <f t="shared" si="74"/>
        <v>6438</v>
      </c>
      <c r="N2373" cm="1">
        <f t="array" ref="N2373:Q2373">_xlfn.XLOOKUP($B2373,'Raw -orders'!$A:$A,'Raw -orders'!$B:$E)</f>
        <v>227</v>
      </c>
      <c r="O2373">
        <v>17525</v>
      </c>
      <c r="P2373" s="1">
        <v>44428</v>
      </c>
      <c r="Q2373" s="1">
        <v>44451</v>
      </c>
      <c r="R2373" t="str" cm="1">
        <f t="array" ref="R2373:Y2373">_xlfn.XLOOKUP($N2373,'Raw - customers'!$A:$A,'Raw - customers'!$B:$I)</f>
        <v>Isaak Ferrarone</v>
      </c>
      <c r="S2373" t="str">
        <v>Non-binary</v>
      </c>
      <c r="T2373">
        <v>26</v>
      </c>
      <c r="U2373" t="str">
        <v>074 Hackett ParadeApt. 191</v>
      </c>
      <c r="V2373">
        <v>3857</v>
      </c>
      <c r="W2373" t="str">
        <v>South Holly</v>
      </c>
      <c r="X2373" t="str">
        <v>Tasmania</v>
      </c>
      <c r="Y2373" t="str">
        <v>Australia</v>
      </c>
      <c r="Z2373">
        <v>8</v>
      </c>
      <c r="AA2373" s="3" t="str">
        <f t="shared" si="75"/>
        <v>20 to 30</v>
      </c>
      <c r="AP2373" s="6">
        <v>227</v>
      </c>
      <c r="AQ2373" s="6" t="s">
        <v>1414</v>
      </c>
    </row>
    <row r="2374" spans="1:43" x14ac:dyDescent="0.25">
      <c r="A2374">
        <v>2372</v>
      </c>
      <c r="B2374">
        <v>481</v>
      </c>
      <c r="C2374">
        <v>329</v>
      </c>
      <c r="D2374">
        <v>109</v>
      </c>
      <c r="E2374">
        <v>1</v>
      </c>
      <c r="F2374">
        <v>109</v>
      </c>
      <c r="G2374" t="str">
        <f>VLOOKUP($C2374,'Raw-products'!$A$2:$H$1261,MATCH(G$1,'Raw-products'!$A$1:$H$1,0))</f>
        <v>Shirt</v>
      </c>
      <c r="H2374" t="str">
        <f>VLOOKUP($C2374,'Raw-products'!$A$2:$H$1261,MATCH(H$1,'Raw-products'!$A$1:$H$1,0))</f>
        <v>Mandarin Collar</v>
      </c>
      <c r="I2374" t="str">
        <f>VLOOKUP($C2374,'Raw-products'!$A$2:$H$1261,MATCH(I$1,'Raw-products'!$A$1:$H$1,0))</f>
        <v>XL</v>
      </c>
      <c r="J2374" t="str">
        <f>VLOOKUP($C2374,'Raw-products'!$A$2:$H$1261,MATCH(J$1,'Raw-products'!$A$1:$H$1,0))</f>
        <v>yellow</v>
      </c>
      <c r="K2374">
        <f>VLOOKUP($C2374,'Raw-products'!$A$2:$H$1261,MATCH(K$1,'Raw-products'!$A$1:$H$1,0))</f>
        <v>108</v>
      </c>
      <c r="L2374">
        <f>VLOOKUP($C2374,'Raw-products'!$A$2:$H$1261,MATCH(L$1,'Raw-products'!$A$1:$H$1,0))</f>
        <v>43</v>
      </c>
      <c r="M2374" s="5">
        <f t="shared" si="74"/>
        <v>4644</v>
      </c>
      <c r="N2374" cm="1">
        <f t="array" ref="N2374:Q2374">_xlfn.XLOOKUP($B2374,'Raw -orders'!$A:$A,'Raw -orders'!$B:$E)</f>
        <v>227</v>
      </c>
      <c r="O2374">
        <v>17525</v>
      </c>
      <c r="P2374" s="1">
        <v>44428</v>
      </c>
      <c r="Q2374" s="1">
        <v>44451</v>
      </c>
      <c r="R2374" t="str" cm="1">
        <f t="array" ref="R2374:Y2374">_xlfn.XLOOKUP($N2374,'Raw - customers'!$A:$A,'Raw - customers'!$B:$I)</f>
        <v>Isaak Ferrarone</v>
      </c>
      <c r="S2374" t="str">
        <v>Non-binary</v>
      </c>
      <c r="T2374">
        <v>26</v>
      </c>
      <c r="U2374" t="str">
        <v>074 Hackett ParadeApt. 191</v>
      </c>
      <c r="V2374">
        <v>3857</v>
      </c>
      <c r="W2374" t="str">
        <v>South Holly</v>
      </c>
      <c r="X2374" t="str">
        <v>Tasmania</v>
      </c>
      <c r="Y2374" t="str">
        <v>Australia</v>
      </c>
      <c r="Z2374">
        <v>8</v>
      </c>
      <c r="AA2374" s="3" t="str">
        <f t="shared" si="75"/>
        <v>20 to 30</v>
      </c>
      <c r="AP2374" s="6">
        <v>227</v>
      </c>
      <c r="AQ2374" s="6" t="s">
        <v>1414</v>
      </c>
    </row>
    <row r="2375" spans="1:43" x14ac:dyDescent="0.25">
      <c r="A2375">
        <v>2373</v>
      </c>
      <c r="B2375">
        <v>481</v>
      </c>
      <c r="C2375">
        <v>1197</v>
      </c>
      <c r="D2375">
        <v>105</v>
      </c>
      <c r="E2375">
        <v>3</v>
      </c>
      <c r="F2375">
        <v>315</v>
      </c>
      <c r="G2375" t="str">
        <f>VLOOKUP($C2375,'Raw-products'!$A$2:$H$1261,MATCH(G$1,'Raw-products'!$A$1:$H$1,0))</f>
        <v>Trousers</v>
      </c>
      <c r="H2375" t="str">
        <f>VLOOKUP($C2375,'Raw-products'!$A$2:$H$1261,MATCH(H$1,'Raw-products'!$A$1:$H$1,0))</f>
        <v>Pleated</v>
      </c>
      <c r="I2375" t="str">
        <f>VLOOKUP($C2375,'Raw-products'!$A$2:$H$1261,MATCH(I$1,'Raw-products'!$A$1:$H$1,0))</f>
        <v>M</v>
      </c>
      <c r="J2375" t="str">
        <f>VLOOKUP($C2375,'Raw-products'!$A$2:$H$1261,MATCH(J$1,'Raw-products'!$A$1:$H$1,0))</f>
        <v>orange</v>
      </c>
      <c r="K2375">
        <f>VLOOKUP($C2375,'Raw-products'!$A$2:$H$1261,MATCH(K$1,'Raw-products'!$A$1:$H$1,0))</f>
        <v>90</v>
      </c>
      <c r="L2375">
        <f>VLOOKUP($C2375,'Raw-products'!$A$2:$H$1261,MATCH(L$1,'Raw-products'!$A$1:$H$1,0))</f>
        <v>57</v>
      </c>
      <c r="M2375" s="5">
        <f t="shared" si="74"/>
        <v>5130</v>
      </c>
      <c r="N2375" cm="1">
        <f t="array" ref="N2375:Q2375">_xlfn.XLOOKUP($B2375,'Raw -orders'!$A:$A,'Raw -orders'!$B:$E)</f>
        <v>227</v>
      </c>
      <c r="O2375">
        <v>17525</v>
      </c>
      <c r="P2375" s="1">
        <v>44428</v>
      </c>
      <c r="Q2375" s="1">
        <v>44451</v>
      </c>
      <c r="R2375" t="str" cm="1">
        <f t="array" ref="R2375:Y2375">_xlfn.XLOOKUP($N2375,'Raw - customers'!$A:$A,'Raw - customers'!$B:$I)</f>
        <v>Isaak Ferrarone</v>
      </c>
      <c r="S2375" t="str">
        <v>Non-binary</v>
      </c>
      <c r="T2375">
        <v>26</v>
      </c>
      <c r="U2375" t="str">
        <v>074 Hackett ParadeApt. 191</v>
      </c>
      <c r="V2375">
        <v>3857</v>
      </c>
      <c r="W2375" t="str">
        <v>South Holly</v>
      </c>
      <c r="X2375" t="str">
        <v>Tasmania</v>
      </c>
      <c r="Y2375" t="str">
        <v>Australia</v>
      </c>
      <c r="Z2375">
        <v>8</v>
      </c>
      <c r="AA2375" s="3" t="str">
        <f t="shared" si="75"/>
        <v>20 to 30</v>
      </c>
      <c r="AP2375" s="6">
        <v>227</v>
      </c>
      <c r="AQ2375" s="6" t="s">
        <v>1414</v>
      </c>
    </row>
    <row r="2376" spans="1:43" x14ac:dyDescent="0.25">
      <c r="A2376">
        <v>2374</v>
      </c>
      <c r="B2376">
        <v>481</v>
      </c>
      <c r="C2376">
        <v>395</v>
      </c>
      <c r="D2376">
        <v>119</v>
      </c>
      <c r="E2376">
        <v>2</v>
      </c>
      <c r="F2376">
        <v>238</v>
      </c>
      <c r="G2376" t="str">
        <f>VLOOKUP($C2376,'Raw-products'!$A$2:$H$1261,MATCH(G$1,'Raw-products'!$A$1:$H$1,0))</f>
        <v>Shirt</v>
      </c>
      <c r="H2376" t="str">
        <f>VLOOKUP($C2376,'Raw-products'!$A$2:$H$1261,MATCH(H$1,'Raw-products'!$A$1:$H$1,0))</f>
        <v>Casual Slim Fit</v>
      </c>
      <c r="I2376" t="str">
        <f>VLOOKUP($C2376,'Raw-products'!$A$2:$H$1261,MATCH(I$1,'Raw-products'!$A$1:$H$1,0))</f>
        <v>XS</v>
      </c>
      <c r="J2376" t="str">
        <f>VLOOKUP($C2376,'Raw-products'!$A$2:$H$1261,MATCH(J$1,'Raw-products'!$A$1:$H$1,0))</f>
        <v>yellow</v>
      </c>
      <c r="K2376">
        <f>VLOOKUP($C2376,'Raw-products'!$A$2:$H$1261,MATCH(K$1,'Raw-products'!$A$1:$H$1,0))</f>
        <v>113</v>
      </c>
      <c r="L2376">
        <f>VLOOKUP($C2376,'Raw-products'!$A$2:$H$1261,MATCH(L$1,'Raw-products'!$A$1:$H$1,0))</f>
        <v>63</v>
      </c>
      <c r="M2376" s="5">
        <f t="shared" si="74"/>
        <v>7119</v>
      </c>
      <c r="N2376" cm="1">
        <f t="array" ref="N2376:Q2376">_xlfn.XLOOKUP($B2376,'Raw -orders'!$A:$A,'Raw -orders'!$B:$E)</f>
        <v>227</v>
      </c>
      <c r="O2376">
        <v>17525</v>
      </c>
      <c r="P2376" s="1">
        <v>44428</v>
      </c>
      <c r="Q2376" s="1">
        <v>44451</v>
      </c>
      <c r="R2376" t="str" cm="1">
        <f t="array" ref="R2376:Y2376">_xlfn.XLOOKUP($N2376,'Raw - customers'!$A:$A,'Raw - customers'!$B:$I)</f>
        <v>Isaak Ferrarone</v>
      </c>
      <c r="S2376" t="str">
        <v>Non-binary</v>
      </c>
      <c r="T2376">
        <v>26</v>
      </c>
      <c r="U2376" t="str">
        <v>074 Hackett ParadeApt. 191</v>
      </c>
      <c r="V2376">
        <v>3857</v>
      </c>
      <c r="W2376" t="str">
        <v>South Holly</v>
      </c>
      <c r="X2376" t="str">
        <v>Tasmania</v>
      </c>
      <c r="Y2376" t="str">
        <v>Australia</v>
      </c>
      <c r="Z2376">
        <v>8</v>
      </c>
      <c r="AA2376" s="3" t="str">
        <f t="shared" si="75"/>
        <v>20 to 30</v>
      </c>
      <c r="AP2376" s="6">
        <v>227</v>
      </c>
      <c r="AQ2376" s="6" t="s">
        <v>1414</v>
      </c>
    </row>
    <row r="2377" spans="1:43" x14ac:dyDescent="0.25">
      <c r="A2377">
        <v>2375</v>
      </c>
      <c r="B2377">
        <v>481</v>
      </c>
      <c r="C2377">
        <v>1038</v>
      </c>
      <c r="D2377">
        <v>90</v>
      </c>
      <c r="E2377">
        <v>3</v>
      </c>
      <c r="F2377">
        <v>270</v>
      </c>
      <c r="G2377" t="str">
        <f>VLOOKUP($C2377,'Raw-products'!$A$2:$H$1261,MATCH(G$1,'Raw-products'!$A$1:$H$1,0))</f>
        <v>Trousers</v>
      </c>
      <c r="H2377" t="str">
        <f>VLOOKUP($C2377,'Raw-products'!$A$2:$H$1261,MATCH(H$1,'Raw-products'!$A$1:$H$1,0))</f>
        <v>Relaxed Leg</v>
      </c>
      <c r="I2377" t="str">
        <f>VLOOKUP($C2377,'Raw-products'!$A$2:$H$1261,MATCH(I$1,'Raw-products'!$A$1:$H$1,0))</f>
        <v>L</v>
      </c>
      <c r="J2377" t="str">
        <f>VLOOKUP($C2377,'Raw-products'!$A$2:$H$1261,MATCH(J$1,'Raw-products'!$A$1:$H$1,0))</f>
        <v>blue</v>
      </c>
      <c r="K2377">
        <f>VLOOKUP($C2377,'Raw-products'!$A$2:$H$1261,MATCH(K$1,'Raw-products'!$A$1:$H$1,0))</f>
        <v>95</v>
      </c>
      <c r="L2377">
        <f>VLOOKUP($C2377,'Raw-products'!$A$2:$H$1261,MATCH(L$1,'Raw-products'!$A$1:$H$1,0))</f>
        <v>61</v>
      </c>
      <c r="M2377" s="5">
        <f t="shared" si="74"/>
        <v>5795</v>
      </c>
      <c r="N2377" cm="1">
        <f t="array" ref="N2377:Q2377">_xlfn.XLOOKUP($B2377,'Raw -orders'!$A:$A,'Raw -orders'!$B:$E)</f>
        <v>227</v>
      </c>
      <c r="O2377">
        <v>17525</v>
      </c>
      <c r="P2377" s="1">
        <v>44428</v>
      </c>
      <c r="Q2377" s="1">
        <v>44451</v>
      </c>
      <c r="R2377" t="str" cm="1">
        <f t="array" ref="R2377:Y2377">_xlfn.XLOOKUP($N2377,'Raw - customers'!$A:$A,'Raw - customers'!$B:$I)</f>
        <v>Isaak Ferrarone</v>
      </c>
      <c r="S2377" t="str">
        <v>Non-binary</v>
      </c>
      <c r="T2377">
        <v>26</v>
      </c>
      <c r="U2377" t="str">
        <v>074 Hackett ParadeApt. 191</v>
      </c>
      <c r="V2377">
        <v>3857</v>
      </c>
      <c r="W2377" t="str">
        <v>South Holly</v>
      </c>
      <c r="X2377" t="str">
        <v>Tasmania</v>
      </c>
      <c r="Y2377" t="str">
        <v>Australia</v>
      </c>
      <c r="Z2377">
        <v>8</v>
      </c>
      <c r="AA2377" s="3" t="str">
        <f t="shared" si="75"/>
        <v>20 to 30</v>
      </c>
      <c r="AP2377" s="6">
        <v>227</v>
      </c>
      <c r="AQ2377" s="6" t="s">
        <v>1414</v>
      </c>
    </row>
    <row r="2378" spans="1:43" x14ac:dyDescent="0.25">
      <c r="A2378">
        <v>2376</v>
      </c>
      <c r="B2378">
        <v>481</v>
      </c>
      <c r="C2378">
        <v>339</v>
      </c>
      <c r="D2378">
        <v>109</v>
      </c>
      <c r="E2378">
        <v>3</v>
      </c>
      <c r="F2378">
        <v>327</v>
      </c>
      <c r="G2378" t="str">
        <f>VLOOKUP($C2378,'Raw-products'!$A$2:$H$1261,MATCH(G$1,'Raw-products'!$A$1:$H$1,0))</f>
        <v>Shirt</v>
      </c>
      <c r="H2378" t="str">
        <f>VLOOKUP($C2378,'Raw-products'!$A$2:$H$1261,MATCH(H$1,'Raw-products'!$A$1:$H$1,0))</f>
        <v>Mandarin Collar</v>
      </c>
      <c r="I2378" t="str">
        <f>VLOOKUP($C2378,'Raw-products'!$A$2:$H$1261,MATCH(I$1,'Raw-products'!$A$1:$H$1,0))</f>
        <v>XL</v>
      </c>
      <c r="J2378" t="str">
        <f>VLOOKUP($C2378,'Raw-products'!$A$2:$H$1261,MATCH(J$1,'Raw-products'!$A$1:$H$1,0))</f>
        <v>blue</v>
      </c>
      <c r="K2378">
        <f>VLOOKUP($C2378,'Raw-products'!$A$2:$H$1261,MATCH(K$1,'Raw-products'!$A$1:$H$1,0))</f>
        <v>108</v>
      </c>
      <c r="L2378">
        <f>VLOOKUP($C2378,'Raw-products'!$A$2:$H$1261,MATCH(L$1,'Raw-products'!$A$1:$H$1,0))</f>
        <v>71</v>
      </c>
      <c r="M2378" s="5">
        <f t="shared" si="74"/>
        <v>7668</v>
      </c>
      <c r="N2378" cm="1">
        <f t="array" ref="N2378:Q2378">_xlfn.XLOOKUP($B2378,'Raw -orders'!$A:$A,'Raw -orders'!$B:$E)</f>
        <v>227</v>
      </c>
      <c r="O2378">
        <v>17525</v>
      </c>
      <c r="P2378" s="1">
        <v>44428</v>
      </c>
      <c r="Q2378" s="1">
        <v>44451</v>
      </c>
      <c r="R2378" t="str" cm="1">
        <f t="array" ref="R2378:Y2378">_xlfn.XLOOKUP($N2378,'Raw - customers'!$A:$A,'Raw - customers'!$B:$I)</f>
        <v>Isaak Ferrarone</v>
      </c>
      <c r="S2378" t="str">
        <v>Non-binary</v>
      </c>
      <c r="T2378">
        <v>26</v>
      </c>
      <c r="U2378" t="str">
        <v>074 Hackett ParadeApt. 191</v>
      </c>
      <c r="V2378">
        <v>3857</v>
      </c>
      <c r="W2378" t="str">
        <v>South Holly</v>
      </c>
      <c r="X2378" t="str">
        <v>Tasmania</v>
      </c>
      <c r="Y2378" t="str">
        <v>Australia</v>
      </c>
      <c r="Z2378">
        <v>8</v>
      </c>
      <c r="AA2378" s="3" t="str">
        <f t="shared" si="75"/>
        <v>20 to 30</v>
      </c>
      <c r="AP2378" s="6">
        <v>227</v>
      </c>
      <c r="AQ2378" s="6" t="s">
        <v>1414</v>
      </c>
    </row>
    <row r="2379" spans="1:43" x14ac:dyDescent="0.25">
      <c r="A2379">
        <v>2377</v>
      </c>
      <c r="B2379">
        <v>481</v>
      </c>
      <c r="C2379">
        <v>201</v>
      </c>
      <c r="D2379">
        <v>98</v>
      </c>
      <c r="E2379">
        <v>3</v>
      </c>
      <c r="F2379">
        <v>294</v>
      </c>
      <c r="G2379" t="str">
        <f>VLOOKUP($C2379,'Raw-products'!$A$2:$H$1261,MATCH(G$1,'Raw-products'!$A$1:$H$1,0))</f>
        <v>Shirt</v>
      </c>
      <c r="H2379" t="str">
        <f>VLOOKUP($C2379,'Raw-products'!$A$2:$H$1261,MATCH(H$1,'Raw-products'!$A$1:$H$1,0))</f>
        <v>Camp Collared</v>
      </c>
      <c r="I2379" t="str">
        <f>VLOOKUP($C2379,'Raw-products'!$A$2:$H$1261,MATCH(I$1,'Raw-products'!$A$1:$H$1,0))</f>
        <v>S</v>
      </c>
      <c r="J2379" t="str">
        <f>VLOOKUP($C2379,'Raw-products'!$A$2:$H$1261,MATCH(J$1,'Raw-products'!$A$1:$H$1,0))</f>
        <v>indigo</v>
      </c>
      <c r="K2379">
        <f>VLOOKUP($C2379,'Raw-products'!$A$2:$H$1261,MATCH(K$1,'Raw-products'!$A$1:$H$1,0))</f>
        <v>112</v>
      </c>
      <c r="L2379">
        <f>VLOOKUP($C2379,'Raw-products'!$A$2:$H$1261,MATCH(L$1,'Raw-products'!$A$1:$H$1,0))</f>
        <v>50</v>
      </c>
      <c r="M2379" s="5">
        <f t="shared" si="74"/>
        <v>5600</v>
      </c>
      <c r="N2379" cm="1">
        <f t="array" ref="N2379:Q2379">_xlfn.XLOOKUP($B2379,'Raw -orders'!$A:$A,'Raw -orders'!$B:$E)</f>
        <v>227</v>
      </c>
      <c r="O2379">
        <v>17525</v>
      </c>
      <c r="P2379" s="1">
        <v>44428</v>
      </c>
      <c r="Q2379" s="1">
        <v>44451</v>
      </c>
      <c r="R2379" t="str" cm="1">
        <f t="array" ref="R2379:Y2379">_xlfn.XLOOKUP($N2379,'Raw - customers'!$A:$A,'Raw - customers'!$B:$I)</f>
        <v>Isaak Ferrarone</v>
      </c>
      <c r="S2379" t="str">
        <v>Non-binary</v>
      </c>
      <c r="T2379">
        <v>26</v>
      </c>
      <c r="U2379" t="str">
        <v>074 Hackett ParadeApt. 191</v>
      </c>
      <c r="V2379">
        <v>3857</v>
      </c>
      <c r="W2379" t="str">
        <v>South Holly</v>
      </c>
      <c r="X2379" t="str">
        <v>Tasmania</v>
      </c>
      <c r="Y2379" t="str">
        <v>Australia</v>
      </c>
      <c r="Z2379">
        <v>8</v>
      </c>
      <c r="AA2379" s="3" t="str">
        <f t="shared" si="75"/>
        <v>20 to 30</v>
      </c>
      <c r="AP2379" s="6">
        <v>227</v>
      </c>
      <c r="AQ2379" s="6" t="s">
        <v>1414</v>
      </c>
    </row>
    <row r="2380" spans="1:43" x14ac:dyDescent="0.25">
      <c r="A2380">
        <v>2378</v>
      </c>
      <c r="B2380">
        <v>482</v>
      </c>
      <c r="C2380">
        <v>630</v>
      </c>
      <c r="D2380">
        <v>93</v>
      </c>
      <c r="E2380">
        <v>3</v>
      </c>
      <c r="F2380">
        <v>279</v>
      </c>
      <c r="G2380" t="str">
        <f>VLOOKUP($C2380,'Raw-products'!$A$2:$H$1261,MATCH(G$1,'Raw-products'!$A$1:$H$1,0))</f>
        <v>Jacket</v>
      </c>
      <c r="H2380" t="str">
        <f>VLOOKUP($C2380,'Raw-products'!$A$2:$H$1261,MATCH(H$1,'Raw-products'!$A$1:$H$1,0))</f>
        <v>Coach</v>
      </c>
      <c r="I2380" t="str">
        <f>VLOOKUP($C2380,'Raw-products'!$A$2:$H$1261,MATCH(I$1,'Raw-products'!$A$1:$H$1,0))</f>
        <v>XS</v>
      </c>
      <c r="J2380" t="str">
        <f>VLOOKUP($C2380,'Raw-products'!$A$2:$H$1261,MATCH(J$1,'Raw-products'!$A$1:$H$1,0))</f>
        <v>red</v>
      </c>
      <c r="K2380">
        <f>VLOOKUP($C2380,'Raw-products'!$A$2:$H$1261,MATCH(K$1,'Raw-products'!$A$1:$H$1,0))</f>
        <v>115</v>
      </c>
      <c r="L2380">
        <f>VLOOKUP($C2380,'Raw-products'!$A$2:$H$1261,MATCH(L$1,'Raw-products'!$A$1:$H$1,0))</f>
        <v>71</v>
      </c>
      <c r="M2380" s="5">
        <f t="shared" si="74"/>
        <v>8165</v>
      </c>
      <c r="N2380" cm="1">
        <f t="array" ref="N2380:Q2380">_xlfn.XLOOKUP($B2380,'Raw -orders'!$A:$A,'Raw -orders'!$B:$E)</f>
        <v>111</v>
      </c>
      <c r="O2380">
        <v>59910</v>
      </c>
      <c r="P2380" s="1">
        <v>44411</v>
      </c>
      <c r="Q2380" s="1">
        <v>44417</v>
      </c>
      <c r="R2380" t="str" cm="1">
        <f t="array" ref="R2380:Y2380">_xlfn.XLOOKUP($N2380,'Raw - customers'!$A:$A,'Raw - customers'!$B:$I)</f>
        <v>Eada Viccary</v>
      </c>
      <c r="S2380" t="str">
        <v>Female</v>
      </c>
      <c r="T2380">
        <v>52</v>
      </c>
      <c r="U2380" t="str">
        <v>72 George CourtApt. 482</v>
      </c>
      <c r="V2380">
        <v>1091</v>
      </c>
      <c r="W2380" t="str">
        <v>North Edwardshire</v>
      </c>
      <c r="X2380" t="str">
        <v>Northern Territory</v>
      </c>
      <c r="Y2380" t="str">
        <v>Australia</v>
      </c>
      <c r="Z2380">
        <v>8</v>
      </c>
      <c r="AA2380" s="3" t="str">
        <f t="shared" si="75"/>
        <v>0 to 10</v>
      </c>
      <c r="AP2380" s="6">
        <v>111</v>
      </c>
      <c r="AQ2380" s="6" t="s">
        <v>1339</v>
      </c>
    </row>
    <row r="2381" spans="1:43" x14ac:dyDescent="0.25">
      <c r="A2381">
        <v>2379</v>
      </c>
      <c r="B2381">
        <v>482</v>
      </c>
      <c r="C2381">
        <v>877</v>
      </c>
      <c r="D2381">
        <v>94</v>
      </c>
      <c r="E2381">
        <v>1</v>
      </c>
      <c r="F2381">
        <v>94</v>
      </c>
      <c r="G2381" t="str">
        <f>VLOOKUP($C2381,'Raw-products'!$A$2:$H$1261,MATCH(G$1,'Raw-products'!$A$1:$H$1,0))</f>
        <v>Trousers</v>
      </c>
      <c r="H2381" t="str">
        <f>VLOOKUP($C2381,'Raw-products'!$A$2:$H$1261,MATCH(H$1,'Raw-products'!$A$1:$H$1,0))</f>
        <v>Cords</v>
      </c>
      <c r="I2381" t="str">
        <f>VLOOKUP($C2381,'Raw-products'!$A$2:$H$1261,MATCH(I$1,'Raw-products'!$A$1:$H$1,0))</f>
        <v>M</v>
      </c>
      <c r="J2381" t="str">
        <f>VLOOKUP($C2381,'Raw-products'!$A$2:$H$1261,MATCH(J$1,'Raw-products'!$A$1:$H$1,0))</f>
        <v>red</v>
      </c>
      <c r="K2381">
        <f>VLOOKUP($C2381,'Raw-products'!$A$2:$H$1261,MATCH(K$1,'Raw-products'!$A$1:$H$1,0))</f>
        <v>113</v>
      </c>
      <c r="L2381">
        <f>VLOOKUP($C2381,'Raw-products'!$A$2:$H$1261,MATCH(L$1,'Raw-products'!$A$1:$H$1,0))</f>
        <v>68</v>
      </c>
      <c r="M2381" s="5">
        <f t="shared" si="74"/>
        <v>7684</v>
      </c>
      <c r="N2381" cm="1">
        <f t="array" ref="N2381:Q2381">_xlfn.XLOOKUP($B2381,'Raw -orders'!$A:$A,'Raw -orders'!$B:$E)</f>
        <v>111</v>
      </c>
      <c r="O2381">
        <v>59910</v>
      </c>
      <c r="P2381" s="1">
        <v>44411</v>
      </c>
      <c r="Q2381" s="1">
        <v>44417</v>
      </c>
      <c r="R2381" t="str" cm="1">
        <f t="array" ref="R2381:Y2381">_xlfn.XLOOKUP($N2381,'Raw - customers'!$A:$A,'Raw - customers'!$B:$I)</f>
        <v>Eada Viccary</v>
      </c>
      <c r="S2381" t="str">
        <v>Female</v>
      </c>
      <c r="T2381">
        <v>52</v>
      </c>
      <c r="U2381" t="str">
        <v>72 George CourtApt. 482</v>
      </c>
      <c r="V2381">
        <v>1091</v>
      </c>
      <c r="W2381" t="str">
        <v>North Edwardshire</v>
      </c>
      <c r="X2381" t="str">
        <v>Northern Territory</v>
      </c>
      <c r="Y2381" t="str">
        <v>Australia</v>
      </c>
      <c r="Z2381">
        <v>8</v>
      </c>
      <c r="AA2381" s="3" t="str">
        <f t="shared" si="75"/>
        <v>0 to 10</v>
      </c>
      <c r="AP2381" s="6">
        <v>111</v>
      </c>
      <c r="AQ2381" s="6" t="s">
        <v>1339</v>
      </c>
    </row>
    <row r="2382" spans="1:43" x14ac:dyDescent="0.25">
      <c r="A2382">
        <v>2380</v>
      </c>
      <c r="B2382">
        <v>482</v>
      </c>
      <c r="C2382">
        <v>724</v>
      </c>
      <c r="D2382">
        <v>119</v>
      </c>
      <c r="E2382">
        <v>2</v>
      </c>
      <c r="F2382">
        <v>238</v>
      </c>
      <c r="G2382" t="str">
        <f>VLOOKUP($C2382,'Raw-products'!$A$2:$H$1261,MATCH(G$1,'Raw-products'!$A$1:$H$1,0))</f>
        <v>Jacket</v>
      </c>
      <c r="H2382" t="str">
        <f>VLOOKUP($C2382,'Raw-products'!$A$2:$H$1261,MATCH(H$1,'Raw-products'!$A$1:$H$1,0))</f>
        <v>Trench Coat</v>
      </c>
      <c r="I2382" t="str">
        <f>VLOOKUP($C2382,'Raw-products'!$A$2:$H$1261,MATCH(I$1,'Raw-products'!$A$1:$H$1,0))</f>
        <v>XL</v>
      </c>
      <c r="J2382" t="str">
        <f>VLOOKUP($C2382,'Raw-products'!$A$2:$H$1261,MATCH(J$1,'Raw-products'!$A$1:$H$1,0))</f>
        <v>blue</v>
      </c>
      <c r="K2382">
        <f>VLOOKUP($C2382,'Raw-products'!$A$2:$H$1261,MATCH(K$1,'Raw-products'!$A$1:$H$1,0))</f>
        <v>112</v>
      </c>
      <c r="L2382">
        <f>VLOOKUP($C2382,'Raw-products'!$A$2:$H$1261,MATCH(L$1,'Raw-products'!$A$1:$H$1,0))</f>
        <v>69</v>
      </c>
      <c r="M2382" s="5">
        <f t="shared" si="74"/>
        <v>7728</v>
      </c>
      <c r="N2382" cm="1">
        <f t="array" ref="N2382:Q2382">_xlfn.XLOOKUP($B2382,'Raw -orders'!$A:$A,'Raw -orders'!$B:$E)</f>
        <v>111</v>
      </c>
      <c r="O2382">
        <v>59910</v>
      </c>
      <c r="P2382" s="1">
        <v>44411</v>
      </c>
      <c r="Q2382" s="1">
        <v>44417</v>
      </c>
      <c r="R2382" t="str" cm="1">
        <f t="array" ref="R2382:Y2382">_xlfn.XLOOKUP($N2382,'Raw - customers'!$A:$A,'Raw - customers'!$B:$I)</f>
        <v>Eada Viccary</v>
      </c>
      <c r="S2382" t="str">
        <v>Female</v>
      </c>
      <c r="T2382">
        <v>52</v>
      </c>
      <c r="U2382" t="str">
        <v>72 George CourtApt. 482</v>
      </c>
      <c r="V2382">
        <v>1091</v>
      </c>
      <c r="W2382" t="str">
        <v>North Edwardshire</v>
      </c>
      <c r="X2382" t="str">
        <v>Northern Territory</v>
      </c>
      <c r="Y2382" t="str">
        <v>Australia</v>
      </c>
      <c r="Z2382">
        <v>8</v>
      </c>
      <c r="AA2382" s="3" t="str">
        <f t="shared" si="75"/>
        <v>0 to 10</v>
      </c>
      <c r="AP2382" s="6">
        <v>111</v>
      </c>
      <c r="AQ2382" s="6" t="s">
        <v>1339</v>
      </c>
    </row>
    <row r="2383" spans="1:43" x14ac:dyDescent="0.25">
      <c r="A2383">
        <v>2381</v>
      </c>
      <c r="B2383">
        <v>482</v>
      </c>
      <c r="C2383">
        <v>1133</v>
      </c>
      <c r="D2383">
        <v>102</v>
      </c>
      <c r="E2383">
        <v>3</v>
      </c>
      <c r="F2383">
        <v>306</v>
      </c>
      <c r="G2383" t="str">
        <f>VLOOKUP($C2383,'Raw-products'!$A$2:$H$1261,MATCH(G$1,'Raw-products'!$A$1:$H$1,0))</f>
        <v>Trousers</v>
      </c>
      <c r="H2383" t="str">
        <f>VLOOKUP($C2383,'Raw-products'!$A$2:$H$1261,MATCH(H$1,'Raw-products'!$A$1:$H$1,0))</f>
        <v>Cargo Pants</v>
      </c>
      <c r="I2383" t="str">
        <f>VLOOKUP($C2383,'Raw-products'!$A$2:$H$1261,MATCH(I$1,'Raw-products'!$A$1:$H$1,0))</f>
        <v>L</v>
      </c>
      <c r="J2383" t="str">
        <f>VLOOKUP($C2383,'Raw-products'!$A$2:$H$1261,MATCH(J$1,'Raw-products'!$A$1:$H$1,0))</f>
        <v>yellow</v>
      </c>
      <c r="K2383">
        <f>VLOOKUP($C2383,'Raw-products'!$A$2:$H$1261,MATCH(K$1,'Raw-products'!$A$1:$H$1,0))</f>
        <v>106</v>
      </c>
      <c r="L2383">
        <f>VLOOKUP($C2383,'Raw-products'!$A$2:$H$1261,MATCH(L$1,'Raw-products'!$A$1:$H$1,0))</f>
        <v>71</v>
      </c>
      <c r="M2383" s="5">
        <f t="shared" si="74"/>
        <v>7526</v>
      </c>
      <c r="N2383" cm="1">
        <f t="array" ref="N2383:Q2383">_xlfn.XLOOKUP($B2383,'Raw -orders'!$A:$A,'Raw -orders'!$B:$E)</f>
        <v>111</v>
      </c>
      <c r="O2383">
        <v>59910</v>
      </c>
      <c r="P2383" s="1">
        <v>44411</v>
      </c>
      <c r="Q2383" s="1">
        <v>44417</v>
      </c>
      <c r="R2383" t="str" cm="1">
        <f t="array" ref="R2383:Y2383">_xlfn.XLOOKUP($N2383,'Raw - customers'!$A:$A,'Raw - customers'!$B:$I)</f>
        <v>Eada Viccary</v>
      </c>
      <c r="S2383" t="str">
        <v>Female</v>
      </c>
      <c r="T2383">
        <v>52</v>
      </c>
      <c r="U2383" t="str">
        <v>72 George CourtApt. 482</v>
      </c>
      <c r="V2383">
        <v>1091</v>
      </c>
      <c r="W2383" t="str">
        <v>North Edwardshire</v>
      </c>
      <c r="X2383" t="str">
        <v>Northern Territory</v>
      </c>
      <c r="Y2383" t="str">
        <v>Australia</v>
      </c>
      <c r="Z2383">
        <v>8</v>
      </c>
      <c r="AA2383" s="3" t="str">
        <f t="shared" si="75"/>
        <v>0 to 10</v>
      </c>
      <c r="AP2383" s="6">
        <v>111</v>
      </c>
      <c r="AQ2383" s="6" t="s">
        <v>1339</v>
      </c>
    </row>
    <row r="2384" spans="1:43" x14ac:dyDescent="0.25">
      <c r="A2384">
        <v>2382</v>
      </c>
      <c r="B2384">
        <v>483</v>
      </c>
      <c r="C2384">
        <v>537</v>
      </c>
      <c r="D2384">
        <v>98</v>
      </c>
      <c r="E2384">
        <v>1</v>
      </c>
      <c r="F2384">
        <v>98</v>
      </c>
      <c r="G2384" t="str">
        <f>VLOOKUP($C2384,'Raw-products'!$A$2:$H$1261,MATCH(G$1,'Raw-products'!$A$1:$H$1,0))</f>
        <v>Jacket</v>
      </c>
      <c r="H2384" t="str">
        <f>VLOOKUP($C2384,'Raw-products'!$A$2:$H$1261,MATCH(H$1,'Raw-products'!$A$1:$H$1,0))</f>
        <v>Leather</v>
      </c>
      <c r="I2384" t="str">
        <f>VLOOKUP($C2384,'Raw-products'!$A$2:$H$1261,MATCH(I$1,'Raw-products'!$A$1:$H$1,0))</f>
        <v>M</v>
      </c>
      <c r="J2384" t="str">
        <f>VLOOKUP($C2384,'Raw-products'!$A$2:$H$1261,MATCH(J$1,'Raw-products'!$A$1:$H$1,0))</f>
        <v>yellow</v>
      </c>
      <c r="K2384">
        <f>VLOOKUP($C2384,'Raw-products'!$A$2:$H$1261,MATCH(K$1,'Raw-products'!$A$1:$H$1,0))</f>
        <v>113</v>
      </c>
      <c r="L2384">
        <f>VLOOKUP($C2384,'Raw-products'!$A$2:$H$1261,MATCH(L$1,'Raw-products'!$A$1:$H$1,0))</f>
        <v>77</v>
      </c>
      <c r="M2384" s="5">
        <f t="shared" si="74"/>
        <v>8701</v>
      </c>
      <c r="N2384" cm="1">
        <f t="array" ref="N2384:Q2384">_xlfn.XLOOKUP($B2384,'Raw -orders'!$A:$A,'Raw -orders'!$B:$E)</f>
        <v>742</v>
      </c>
      <c r="O2384">
        <v>26333</v>
      </c>
      <c r="P2384" s="1">
        <v>44270</v>
      </c>
      <c r="Q2384" s="1">
        <v>44275</v>
      </c>
      <c r="R2384" t="str" cm="1">
        <f t="array" ref="R2384:Y2384">_xlfn.XLOOKUP($N2384,'Raw - customers'!$A:$A,'Raw - customers'!$B:$I)</f>
        <v>Selestina Dauber</v>
      </c>
      <c r="S2384" t="str">
        <v>Polygender</v>
      </c>
      <c r="T2384">
        <v>44</v>
      </c>
      <c r="U2384" t="str">
        <v>275 Maddison Estate DrApt. 642</v>
      </c>
      <c r="V2384">
        <v>8642</v>
      </c>
      <c r="W2384" t="str">
        <v>Port Aliview</v>
      </c>
      <c r="X2384" t="str">
        <v>Western Australia</v>
      </c>
      <c r="Y2384" t="str">
        <v>Australia</v>
      </c>
      <c r="Z2384">
        <v>3</v>
      </c>
      <c r="AA2384" s="3" t="str">
        <f t="shared" si="75"/>
        <v>0 to 10</v>
      </c>
      <c r="AP2384" s="6">
        <v>742</v>
      </c>
      <c r="AQ2384" s="6" t="s">
        <v>1377</v>
      </c>
    </row>
    <row r="2385" spans="1:43" x14ac:dyDescent="0.25">
      <c r="A2385">
        <v>2383</v>
      </c>
      <c r="B2385">
        <v>483</v>
      </c>
      <c r="C2385">
        <v>1209</v>
      </c>
      <c r="D2385">
        <v>105</v>
      </c>
      <c r="E2385">
        <v>1</v>
      </c>
      <c r="F2385">
        <v>105</v>
      </c>
      <c r="G2385" t="str">
        <f>VLOOKUP($C2385,'Raw-products'!$A$2:$H$1261,MATCH(G$1,'Raw-products'!$A$1:$H$1,0))</f>
        <v>Trousers</v>
      </c>
      <c r="H2385" t="str">
        <f>VLOOKUP($C2385,'Raw-products'!$A$2:$H$1261,MATCH(H$1,'Raw-products'!$A$1:$H$1,0))</f>
        <v>Pleated</v>
      </c>
      <c r="I2385" t="str">
        <f>VLOOKUP($C2385,'Raw-products'!$A$2:$H$1261,MATCH(I$1,'Raw-products'!$A$1:$H$1,0))</f>
        <v>XL</v>
      </c>
      <c r="J2385" t="str">
        <f>VLOOKUP($C2385,'Raw-products'!$A$2:$H$1261,MATCH(J$1,'Raw-products'!$A$1:$H$1,0))</f>
        <v>green</v>
      </c>
      <c r="K2385">
        <f>VLOOKUP($C2385,'Raw-products'!$A$2:$H$1261,MATCH(K$1,'Raw-products'!$A$1:$H$1,0))</f>
        <v>90</v>
      </c>
      <c r="L2385">
        <f>VLOOKUP($C2385,'Raw-products'!$A$2:$H$1261,MATCH(L$1,'Raw-products'!$A$1:$H$1,0))</f>
        <v>55</v>
      </c>
      <c r="M2385" s="5">
        <f t="shared" si="74"/>
        <v>4950</v>
      </c>
      <c r="N2385" cm="1">
        <f t="array" ref="N2385:Q2385">_xlfn.XLOOKUP($B2385,'Raw -orders'!$A:$A,'Raw -orders'!$B:$E)</f>
        <v>742</v>
      </c>
      <c r="O2385">
        <v>26333</v>
      </c>
      <c r="P2385" s="1">
        <v>44270</v>
      </c>
      <c r="Q2385" s="1">
        <v>44275</v>
      </c>
      <c r="R2385" t="str" cm="1">
        <f t="array" ref="R2385:Y2385">_xlfn.XLOOKUP($N2385,'Raw - customers'!$A:$A,'Raw - customers'!$B:$I)</f>
        <v>Selestina Dauber</v>
      </c>
      <c r="S2385" t="str">
        <v>Polygender</v>
      </c>
      <c r="T2385">
        <v>44</v>
      </c>
      <c r="U2385" t="str">
        <v>275 Maddison Estate DrApt. 642</v>
      </c>
      <c r="V2385">
        <v>8642</v>
      </c>
      <c r="W2385" t="str">
        <v>Port Aliview</v>
      </c>
      <c r="X2385" t="str">
        <v>Western Australia</v>
      </c>
      <c r="Y2385" t="str">
        <v>Australia</v>
      </c>
      <c r="Z2385">
        <v>3</v>
      </c>
      <c r="AA2385" s="3" t="str">
        <f t="shared" si="75"/>
        <v>0 to 10</v>
      </c>
      <c r="AP2385" s="6">
        <v>742</v>
      </c>
      <c r="AQ2385" s="6" t="s">
        <v>1377</v>
      </c>
    </row>
    <row r="2386" spans="1:43" x14ac:dyDescent="0.25">
      <c r="A2386">
        <v>2384</v>
      </c>
      <c r="B2386">
        <v>483</v>
      </c>
      <c r="C2386">
        <v>779</v>
      </c>
      <c r="D2386">
        <v>91</v>
      </c>
      <c r="E2386">
        <v>3</v>
      </c>
      <c r="F2386">
        <v>273</v>
      </c>
      <c r="G2386" t="str">
        <f>VLOOKUP($C2386,'Raw-products'!$A$2:$H$1261,MATCH(G$1,'Raw-products'!$A$1:$H$1,0))</f>
        <v>Jacket</v>
      </c>
      <c r="H2386" t="str">
        <f>VLOOKUP($C2386,'Raw-products'!$A$2:$H$1261,MATCH(H$1,'Raw-products'!$A$1:$H$1,0))</f>
        <v>Pullover</v>
      </c>
      <c r="I2386" t="str">
        <f>VLOOKUP($C2386,'Raw-products'!$A$2:$H$1261,MATCH(I$1,'Raw-products'!$A$1:$H$1,0))</f>
        <v>XL</v>
      </c>
      <c r="J2386" t="str">
        <f>VLOOKUP($C2386,'Raw-products'!$A$2:$H$1261,MATCH(J$1,'Raw-products'!$A$1:$H$1,0))</f>
        <v>orange</v>
      </c>
      <c r="K2386">
        <f>VLOOKUP($C2386,'Raw-products'!$A$2:$H$1261,MATCH(K$1,'Raw-products'!$A$1:$H$1,0))</f>
        <v>114</v>
      </c>
      <c r="L2386">
        <f>VLOOKUP($C2386,'Raw-products'!$A$2:$H$1261,MATCH(L$1,'Raw-products'!$A$1:$H$1,0))</f>
        <v>69</v>
      </c>
      <c r="M2386" s="5">
        <f t="shared" si="74"/>
        <v>7866</v>
      </c>
      <c r="N2386" cm="1">
        <f t="array" ref="N2386:Q2386">_xlfn.XLOOKUP($B2386,'Raw -orders'!$A:$A,'Raw -orders'!$B:$E)</f>
        <v>742</v>
      </c>
      <c r="O2386">
        <v>26333</v>
      </c>
      <c r="P2386" s="1">
        <v>44270</v>
      </c>
      <c r="Q2386" s="1">
        <v>44275</v>
      </c>
      <c r="R2386" t="str" cm="1">
        <f t="array" ref="R2386:Y2386">_xlfn.XLOOKUP($N2386,'Raw - customers'!$A:$A,'Raw - customers'!$B:$I)</f>
        <v>Selestina Dauber</v>
      </c>
      <c r="S2386" t="str">
        <v>Polygender</v>
      </c>
      <c r="T2386">
        <v>44</v>
      </c>
      <c r="U2386" t="str">
        <v>275 Maddison Estate DrApt. 642</v>
      </c>
      <c r="V2386">
        <v>8642</v>
      </c>
      <c r="W2386" t="str">
        <v>Port Aliview</v>
      </c>
      <c r="X2386" t="str">
        <v>Western Australia</v>
      </c>
      <c r="Y2386" t="str">
        <v>Australia</v>
      </c>
      <c r="Z2386">
        <v>3</v>
      </c>
      <c r="AA2386" s="3" t="str">
        <f t="shared" si="75"/>
        <v>0 to 10</v>
      </c>
      <c r="AP2386" s="6">
        <v>742</v>
      </c>
      <c r="AQ2386" s="6" t="s">
        <v>1377</v>
      </c>
    </row>
    <row r="2387" spans="1:43" x14ac:dyDescent="0.25">
      <c r="A2387">
        <v>2385</v>
      </c>
      <c r="B2387">
        <v>483</v>
      </c>
      <c r="C2387">
        <v>812</v>
      </c>
      <c r="D2387">
        <v>117</v>
      </c>
      <c r="E2387">
        <v>1</v>
      </c>
      <c r="F2387">
        <v>117</v>
      </c>
      <c r="G2387" t="str">
        <f>VLOOKUP($C2387,'Raw-products'!$A$2:$H$1261,MATCH(G$1,'Raw-products'!$A$1:$H$1,0))</f>
        <v>Jacket</v>
      </c>
      <c r="H2387" t="str">
        <f>VLOOKUP($C2387,'Raw-products'!$A$2:$H$1261,MATCH(H$1,'Raw-products'!$A$1:$H$1,0))</f>
        <v>Shearling</v>
      </c>
      <c r="I2387" t="str">
        <f>VLOOKUP($C2387,'Raw-products'!$A$2:$H$1261,MATCH(I$1,'Raw-products'!$A$1:$H$1,0))</f>
        <v>M</v>
      </c>
      <c r="J2387" t="str">
        <f>VLOOKUP($C2387,'Raw-products'!$A$2:$H$1261,MATCH(J$1,'Raw-products'!$A$1:$H$1,0))</f>
        <v>orange</v>
      </c>
      <c r="K2387">
        <f>VLOOKUP($C2387,'Raw-products'!$A$2:$H$1261,MATCH(K$1,'Raw-products'!$A$1:$H$1,0))</f>
        <v>95</v>
      </c>
      <c r="L2387">
        <f>VLOOKUP($C2387,'Raw-products'!$A$2:$H$1261,MATCH(L$1,'Raw-products'!$A$1:$H$1,0))</f>
        <v>45</v>
      </c>
      <c r="M2387" s="5">
        <f t="shared" si="74"/>
        <v>4275</v>
      </c>
      <c r="N2387" cm="1">
        <f t="array" ref="N2387:Q2387">_xlfn.XLOOKUP($B2387,'Raw -orders'!$A:$A,'Raw -orders'!$B:$E)</f>
        <v>742</v>
      </c>
      <c r="O2387">
        <v>26333</v>
      </c>
      <c r="P2387" s="1">
        <v>44270</v>
      </c>
      <c r="Q2387" s="1">
        <v>44275</v>
      </c>
      <c r="R2387" t="str" cm="1">
        <f t="array" ref="R2387:Y2387">_xlfn.XLOOKUP($N2387,'Raw - customers'!$A:$A,'Raw - customers'!$B:$I)</f>
        <v>Selestina Dauber</v>
      </c>
      <c r="S2387" t="str">
        <v>Polygender</v>
      </c>
      <c r="T2387">
        <v>44</v>
      </c>
      <c r="U2387" t="str">
        <v>275 Maddison Estate DrApt. 642</v>
      </c>
      <c r="V2387">
        <v>8642</v>
      </c>
      <c r="W2387" t="str">
        <v>Port Aliview</v>
      </c>
      <c r="X2387" t="str">
        <v>Western Australia</v>
      </c>
      <c r="Y2387" t="str">
        <v>Australia</v>
      </c>
      <c r="Z2387">
        <v>3</v>
      </c>
      <c r="AA2387" s="3" t="str">
        <f t="shared" si="75"/>
        <v>0 to 10</v>
      </c>
      <c r="AP2387" s="6">
        <v>742</v>
      </c>
      <c r="AQ2387" s="6" t="s">
        <v>1377</v>
      </c>
    </row>
    <row r="2388" spans="1:43" x14ac:dyDescent="0.25">
      <c r="A2388">
        <v>2386</v>
      </c>
      <c r="B2388">
        <v>483</v>
      </c>
      <c r="C2388">
        <v>1188</v>
      </c>
      <c r="D2388">
        <v>99</v>
      </c>
      <c r="E2388">
        <v>1</v>
      </c>
      <c r="F2388">
        <v>99</v>
      </c>
      <c r="G2388" t="str">
        <f>VLOOKUP($C2388,'Raw-products'!$A$2:$H$1261,MATCH(G$1,'Raw-products'!$A$1:$H$1,0))</f>
        <v>Trousers</v>
      </c>
      <c r="H2388" t="str">
        <f>VLOOKUP($C2388,'Raw-products'!$A$2:$H$1261,MATCH(H$1,'Raw-products'!$A$1:$H$1,0))</f>
        <v>High-Waisted</v>
      </c>
      <c r="I2388" t="str">
        <f>VLOOKUP($C2388,'Raw-products'!$A$2:$H$1261,MATCH(I$1,'Raw-products'!$A$1:$H$1,0))</f>
        <v>L</v>
      </c>
      <c r="J2388" t="str">
        <f>VLOOKUP($C2388,'Raw-products'!$A$2:$H$1261,MATCH(J$1,'Raw-products'!$A$1:$H$1,0))</f>
        <v>violet</v>
      </c>
      <c r="K2388">
        <f>VLOOKUP($C2388,'Raw-products'!$A$2:$H$1261,MATCH(K$1,'Raw-products'!$A$1:$H$1,0))</f>
        <v>98</v>
      </c>
      <c r="L2388">
        <f>VLOOKUP($C2388,'Raw-products'!$A$2:$H$1261,MATCH(L$1,'Raw-products'!$A$1:$H$1,0))</f>
        <v>68</v>
      </c>
      <c r="M2388" s="5">
        <f t="shared" si="74"/>
        <v>6664</v>
      </c>
      <c r="N2388" cm="1">
        <f t="array" ref="N2388:Q2388">_xlfn.XLOOKUP($B2388,'Raw -orders'!$A:$A,'Raw -orders'!$B:$E)</f>
        <v>742</v>
      </c>
      <c r="O2388">
        <v>26333</v>
      </c>
      <c r="P2388" s="1">
        <v>44270</v>
      </c>
      <c r="Q2388" s="1">
        <v>44275</v>
      </c>
      <c r="R2388" t="str" cm="1">
        <f t="array" ref="R2388:Y2388">_xlfn.XLOOKUP($N2388,'Raw - customers'!$A:$A,'Raw - customers'!$B:$I)</f>
        <v>Selestina Dauber</v>
      </c>
      <c r="S2388" t="str">
        <v>Polygender</v>
      </c>
      <c r="T2388">
        <v>44</v>
      </c>
      <c r="U2388" t="str">
        <v>275 Maddison Estate DrApt. 642</v>
      </c>
      <c r="V2388">
        <v>8642</v>
      </c>
      <c r="W2388" t="str">
        <v>Port Aliview</v>
      </c>
      <c r="X2388" t="str">
        <v>Western Australia</v>
      </c>
      <c r="Y2388" t="str">
        <v>Australia</v>
      </c>
      <c r="Z2388">
        <v>3</v>
      </c>
      <c r="AA2388" s="3" t="str">
        <f t="shared" si="75"/>
        <v>0 to 10</v>
      </c>
      <c r="AP2388" s="6">
        <v>742</v>
      </c>
      <c r="AQ2388" s="6" t="s">
        <v>1377</v>
      </c>
    </row>
    <row r="2389" spans="1:43" x14ac:dyDescent="0.25">
      <c r="A2389">
        <v>2387</v>
      </c>
      <c r="B2389">
        <v>483</v>
      </c>
      <c r="C2389">
        <v>415</v>
      </c>
      <c r="D2389">
        <v>119</v>
      </c>
      <c r="E2389">
        <v>1</v>
      </c>
      <c r="F2389">
        <v>119</v>
      </c>
      <c r="G2389" t="str">
        <f>VLOOKUP($C2389,'Raw-products'!$A$2:$H$1261,MATCH(G$1,'Raw-products'!$A$1:$H$1,0))</f>
        <v>Shirt</v>
      </c>
      <c r="H2389" t="str">
        <f>VLOOKUP($C2389,'Raw-products'!$A$2:$H$1261,MATCH(H$1,'Raw-products'!$A$1:$H$1,0))</f>
        <v>Casual Slim Fit</v>
      </c>
      <c r="I2389" t="str">
        <f>VLOOKUP($C2389,'Raw-products'!$A$2:$H$1261,MATCH(I$1,'Raw-products'!$A$1:$H$1,0))</f>
        <v>XS</v>
      </c>
      <c r="J2389" t="str">
        <f>VLOOKUP($C2389,'Raw-products'!$A$2:$H$1261,MATCH(J$1,'Raw-products'!$A$1:$H$1,0))</f>
        <v>violet</v>
      </c>
      <c r="K2389">
        <f>VLOOKUP($C2389,'Raw-products'!$A$2:$H$1261,MATCH(K$1,'Raw-products'!$A$1:$H$1,0))</f>
        <v>113</v>
      </c>
      <c r="L2389">
        <f>VLOOKUP($C2389,'Raw-products'!$A$2:$H$1261,MATCH(L$1,'Raw-products'!$A$1:$H$1,0))</f>
        <v>55</v>
      </c>
      <c r="M2389" s="5">
        <f t="shared" si="74"/>
        <v>6215</v>
      </c>
      <c r="N2389" cm="1">
        <f t="array" ref="N2389:Q2389">_xlfn.XLOOKUP($B2389,'Raw -orders'!$A:$A,'Raw -orders'!$B:$E)</f>
        <v>742</v>
      </c>
      <c r="O2389">
        <v>26333</v>
      </c>
      <c r="P2389" s="1">
        <v>44270</v>
      </c>
      <c r="Q2389" s="1">
        <v>44275</v>
      </c>
      <c r="R2389" t="str" cm="1">
        <f t="array" ref="R2389:Y2389">_xlfn.XLOOKUP($N2389,'Raw - customers'!$A:$A,'Raw - customers'!$B:$I)</f>
        <v>Selestina Dauber</v>
      </c>
      <c r="S2389" t="str">
        <v>Polygender</v>
      </c>
      <c r="T2389">
        <v>44</v>
      </c>
      <c r="U2389" t="str">
        <v>275 Maddison Estate DrApt. 642</v>
      </c>
      <c r="V2389">
        <v>8642</v>
      </c>
      <c r="W2389" t="str">
        <v>Port Aliview</v>
      </c>
      <c r="X2389" t="str">
        <v>Western Australia</v>
      </c>
      <c r="Y2389" t="str">
        <v>Australia</v>
      </c>
      <c r="Z2389">
        <v>3</v>
      </c>
      <c r="AA2389" s="3" t="str">
        <f t="shared" si="75"/>
        <v>0 to 10</v>
      </c>
      <c r="AP2389" s="6">
        <v>742</v>
      </c>
      <c r="AQ2389" s="6" t="s">
        <v>1377</v>
      </c>
    </row>
    <row r="2390" spans="1:43" x14ac:dyDescent="0.25">
      <c r="A2390">
        <v>2388</v>
      </c>
      <c r="B2390">
        <v>483</v>
      </c>
      <c r="C2390">
        <v>505</v>
      </c>
      <c r="D2390">
        <v>102</v>
      </c>
      <c r="E2390">
        <v>2</v>
      </c>
      <c r="F2390">
        <v>204</v>
      </c>
      <c r="G2390" t="str">
        <f>VLOOKUP($C2390,'Raw-products'!$A$2:$H$1261,MATCH(G$1,'Raw-products'!$A$1:$H$1,0))</f>
        <v>Jacket</v>
      </c>
      <c r="H2390" t="str">
        <f>VLOOKUP($C2390,'Raw-products'!$A$2:$H$1261,MATCH(H$1,'Raw-products'!$A$1:$H$1,0))</f>
        <v>Windbreaker</v>
      </c>
      <c r="I2390" t="str">
        <f>VLOOKUP($C2390,'Raw-products'!$A$2:$H$1261,MATCH(I$1,'Raw-products'!$A$1:$H$1,0))</f>
        <v>XS</v>
      </c>
      <c r="J2390" t="str">
        <f>VLOOKUP($C2390,'Raw-products'!$A$2:$H$1261,MATCH(J$1,'Raw-products'!$A$1:$H$1,0))</f>
        <v>green</v>
      </c>
      <c r="K2390">
        <f>VLOOKUP($C2390,'Raw-products'!$A$2:$H$1261,MATCH(K$1,'Raw-products'!$A$1:$H$1,0))</f>
        <v>109</v>
      </c>
      <c r="L2390">
        <f>VLOOKUP($C2390,'Raw-products'!$A$2:$H$1261,MATCH(L$1,'Raw-products'!$A$1:$H$1,0))</f>
        <v>57</v>
      </c>
      <c r="M2390" s="5">
        <f t="shared" si="74"/>
        <v>6213</v>
      </c>
      <c r="N2390" cm="1">
        <f t="array" ref="N2390:Q2390">_xlfn.XLOOKUP($B2390,'Raw -orders'!$A:$A,'Raw -orders'!$B:$E)</f>
        <v>742</v>
      </c>
      <c r="O2390">
        <v>26333</v>
      </c>
      <c r="P2390" s="1">
        <v>44270</v>
      </c>
      <c r="Q2390" s="1">
        <v>44275</v>
      </c>
      <c r="R2390" t="str" cm="1">
        <f t="array" ref="R2390:Y2390">_xlfn.XLOOKUP($N2390,'Raw - customers'!$A:$A,'Raw - customers'!$B:$I)</f>
        <v>Selestina Dauber</v>
      </c>
      <c r="S2390" t="str">
        <v>Polygender</v>
      </c>
      <c r="T2390">
        <v>44</v>
      </c>
      <c r="U2390" t="str">
        <v>275 Maddison Estate DrApt. 642</v>
      </c>
      <c r="V2390">
        <v>8642</v>
      </c>
      <c r="W2390" t="str">
        <v>Port Aliview</v>
      </c>
      <c r="X2390" t="str">
        <v>Western Australia</v>
      </c>
      <c r="Y2390" t="str">
        <v>Australia</v>
      </c>
      <c r="Z2390">
        <v>3</v>
      </c>
      <c r="AA2390" s="3" t="str">
        <f t="shared" si="75"/>
        <v>0 to 10</v>
      </c>
      <c r="AP2390" s="6">
        <v>742</v>
      </c>
      <c r="AQ2390" s="6" t="s">
        <v>1377</v>
      </c>
    </row>
    <row r="2391" spans="1:43" x14ac:dyDescent="0.25">
      <c r="A2391">
        <v>2389</v>
      </c>
      <c r="B2391">
        <v>484</v>
      </c>
      <c r="C2391">
        <v>981</v>
      </c>
      <c r="D2391">
        <v>106</v>
      </c>
      <c r="E2391">
        <v>3</v>
      </c>
      <c r="F2391">
        <v>318</v>
      </c>
      <c r="G2391" t="str">
        <f>VLOOKUP($C2391,'Raw-products'!$A$2:$H$1261,MATCH(G$1,'Raw-products'!$A$1:$H$1,0))</f>
        <v>Trousers</v>
      </c>
      <c r="H2391" t="str">
        <f>VLOOKUP($C2391,'Raw-products'!$A$2:$H$1261,MATCH(H$1,'Raw-products'!$A$1:$H$1,0))</f>
        <v>Wool</v>
      </c>
      <c r="I2391" t="str">
        <f>VLOOKUP($C2391,'Raw-products'!$A$2:$H$1261,MATCH(I$1,'Raw-products'!$A$1:$H$1,0))</f>
        <v>S</v>
      </c>
      <c r="J2391" t="str">
        <f>VLOOKUP($C2391,'Raw-products'!$A$2:$H$1261,MATCH(J$1,'Raw-products'!$A$1:$H$1,0))</f>
        <v>red</v>
      </c>
      <c r="K2391">
        <f>VLOOKUP($C2391,'Raw-products'!$A$2:$H$1261,MATCH(K$1,'Raw-products'!$A$1:$H$1,0))</f>
        <v>111</v>
      </c>
      <c r="L2391">
        <f>VLOOKUP($C2391,'Raw-products'!$A$2:$H$1261,MATCH(L$1,'Raw-products'!$A$1:$H$1,0))</f>
        <v>65</v>
      </c>
      <c r="M2391" s="5">
        <f t="shared" si="74"/>
        <v>7215</v>
      </c>
      <c r="N2391" cm="1">
        <f t="array" ref="N2391:Q2391">_xlfn.XLOOKUP($B2391,'Raw -orders'!$A:$A,'Raw -orders'!$B:$E)</f>
        <v>926</v>
      </c>
      <c r="O2391">
        <v>26887</v>
      </c>
      <c r="P2391" s="1">
        <v>44321</v>
      </c>
      <c r="Q2391" s="1">
        <v>44347</v>
      </c>
      <c r="R2391" t="str" cm="1">
        <f t="array" ref="R2391:Y2391">_xlfn.XLOOKUP($N2391,'Raw - customers'!$A:$A,'Raw - customers'!$B:$I)</f>
        <v>Vittorio Rosenstengel</v>
      </c>
      <c r="S2391" t="str">
        <v>Genderqueer</v>
      </c>
      <c r="T2391">
        <v>68</v>
      </c>
      <c r="U2391" t="str">
        <v>5855 Isaac RunApt. 434</v>
      </c>
      <c r="V2391">
        <v>3662</v>
      </c>
      <c r="W2391" t="str">
        <v>East Jasper</v>
      </c>
      <c r="X2391" t="str">
        <v>Northern Territory</v>
      </c>
      <c r="Y2391" t="str">
        <v>Australia</v>
      </c>
      <c r="Z2391">
        <v>5</v>
      </c>
      <c r="AA2391" s="3" t="str">
        <f t="shared" si="75"/>
        <v>20 to 30</v>
      </c>
      <c r="AP2391" s="6">
        <v>926</v>
      </c>
      <c r="AQ2391" s="6" t="s">
        <v>1339</v>
      </c>
    </row>
    <row r="2392" spans="1:43" x14ac:dyDescent="0.25">
      <c r="A2392">
        <v>2390</v>
      </c>
      <c r="B2392">
        <v>485</v>
      </c>
      <c r="C2392">
        <v>1065</v>
      </c>
      <c r="D2392">
        <v>93</v>
      </c>
      <c r="E2392">
        <v>2</v>
      </c>
      <c r="F2392">
        <v>186</v>
      </c>
      <c r="G2392" t="str">
        <f>VLOOKUP($C2392,'Raw-products'!$A$2:$H$1261,MATCH(G$1,'Raw-products'!$A$1:$H$1,0))</f>
        <v>Trousers</v>
      </c>
      <c r="H2392" t="str">
        <f>VLOOKUP($C2392,'Raw-products'!$A$2:$H$1261,MATCH(H$1,'Raw-products'!$A$1:$H$1,0))</f>
        <v>Joggers</v>
      </c>
      <c r="I2392" t="str">
        <f>VLOOKUP($C2392,'Raw-products'!$A$2:$H$1261,MATCH(I$1,'Raw-products'!$A$1:$H$1,0))</f>
        <v>XS</v>
      </c>
      <c r="J2392" t="str">
        <f>VLOOKUP($C2392,'Raw-products'!$A$2:$H$1261,MATCH(J$1,'Raw-products'!$A$1:$H$1,0))</f>
        <v>green</v>
      </c>
      <c r="K2392">
        <f>VLOOKUP($C2392,'Raw-products'!$A$2:$H$1261,MATCH(K$1,'Raw-products'!$A$1:$H$1,0))</f>
        <v>94</v>
      </c>
      <c r="L2392">
        <f>VLOOKUP($C2392,'Raw-products'!$A$2:$H$1261,MATCH(L$1,'Raw-products'!$A$1:$H$1,0))</f>
        <v>77</v>
      </c>
      <c r="M2392" s="5">
        <f t="shared" si="74"/>
        <v>7238</v>
      </c>
      <c r="N2392" cm="1">
        <f t="array" ref="N2392:Q2392">_xlfn.XLOOKUP($B2392,'Raw -orders'!$A:$A,'Raw -orders'!$B:$E)</f>
        <v>969</v>
      </c>
      <c r="O2392">
        <v>49699</v>
      </c>
      <c r="P2392" s="1">
        <v>44204</v>
      </c>
      <c r="Q2392" s="1">
        <v>44224</v>
      </c>
      <c r="R2392" t="str" cm="1">
        <f t="array" ref="R2392:Y2392">_xlfn.XLOOKUP($N2392,'Raw - customers'!$A:$A,'Raw - customers'!$B:$I)</f>
        <v>Ginnie Glasheen</v>
      </c>
      <c r="S2392" t="str">
        <v>Polygender</v>
      </c>
      <c r="T2392">
        <v>77</v>
      </c>
      <c r="U2392" t="str">
        <v>08 Howe BoulevardApt. 286</v>
      </c>
      <c r="V2392">
        <v>9561</v>
      </c>
      <c r="W2392" t="str">
        <v>West Stella</v>
      </c>
      <c r="X2392" t="str">
        <v>South Australia</v>
      </c>
      <c r="Y2392" t="str">
        <v>Australia</v>
      </c>
      <c r="Z2392">
        <v>1</v>
      </c>
      <c r="AA2392" s="3" t="str">
        <f t="shared" si="75"/>
        <v>10 to 20</v>
      </c>
      <c r="AP2392" s="6">
        <v>969</v>
      </c>
      <c r="AQ2392" s="6" t="s">
        <v>1345</v>
      </c>
    </row>
    <row r="2393" spans="1:43" x14ac:dyDescent="0.25">
      <c r="A2393">
        <v>2391</v>
      </c>
      <c r="B2393">
        <v>486</v>
      </c>
      <c r="C2393">
        <v>358</v>
      </c>
      <c r="D2393">
        <v>94</v>
      </c>
      <c r="E2393">
        <v>3</v>
      </c>
      <c r="F2393">
        <v>282</v>
      </c>
      <c r="G2393" t="str">
        <f>VLOOKUP($C2393,'Raw-products'!$A$2:$H$1261,MATCH(G$1,'Raw-products'!$A$1:$H$1,0))</f>
        <v>Shirt</v>
      </c>
      <c r="H2393" t="str">
        <f>VLOOKUP($C2393,'Raw-products'!$A$2:$H$1261,MATCH(H$1,'Raw-products'!$A$1:$H$1,0))</f>
        <v>Henley</v>
      </c>
      <c r="I2393" t="str">
        <f>VLOOKUP($C2393,'Raw-products'!$A$2:$H$1261,MATCH(I$1,'Raw-products'!$A$1:$H$1,0))</f>
        <v>L</v>
      </c>
      <c r="J2393" t="str">
        <f>VLOOKUP($C2393,'Raw-products'!$A$2:$H$1261,MATCH(J$1,'Raw-products'!$A$1:$H$1,0))</f>
        <v>orange</v>
      </c>
      <c r="K2393">
        <f>VLOOKUP($C2393,'Raw-products'!$A$2:$H$1261,MATCH(K$1,'Raw-products'!$A$1:$H$1,0))</f>
        <v>92</v>
      </c>
      <c r="L2393">
        <f>VLOOKUP($C2393,'Raw-products'!$A$2:$H$1261,MATCH(L$1,'Raw-products'!$A$1:$H$1,0))</f>
        <v>77</v>
      </c>
      <c r="M2393" s="5">
        <f t="shared" si="74"/>
        <v>7084</v>
      </c>
      <c r="N2393" cm="1">
        <f t="array" ref="N2393:Q2393">_xlfn.XLOOKUP($B2393,'Raw -orders'!$A:$A,'Raw -orders'!$B:$E)</f>
        <v>643</v>
      </c>
      <c r="O2393">
        <v>10132</v>
      </c>
      <c r="P2393" s="1">
        <v>44313</v>
      </c>
      <c r="Q2393" s="1">
        <v>44324</v>
      </c>
      <c r="R2393" t="str" cm="1">
        <f t="array" ref="R2393:Y2393">_xlfn.XLOOKUP($N2393,'Raw - customers'!$A:$A,'Raw - customers'!$B:$I)</f>
        <v>Pietro Duling</v>
      </c>
      <c r="S2393" t="str">
        <v>Female</v>
      </c>
      <c r="T2393">
        <v>36</v>
      </c>
      <c r="U2393" t="str">
        <v>575 Olson MallApt. 344</v>
      </c>
      <c r="V2393">
        <v>3478</v>
      </c>
      <c r="W2393" t="str">
        <v>Shieldschester</v>
      </c>
      <c r="X2393" t="str">
        <v>Tasmania</v>
      </c>
      <c r="Y2393" t="str">
        <v>Australia</v>
      </c>
      <c r="Z2393">
        <v>4</v>
      </c>
      <c r="AA2393" s="3" t="str">
        <f t="shared" si="75"/>
        <v>10 to 20</v>
      </c>
      <c r="AP2393" s="6">
        <v>643</v>
      </c>
      <c r="AQ2393" s="6" t="s">
        <v>1414</v>
      </c>
    </row>
    <row r="2394" spans="1:43" x14ac:dyDescent="0.25">
      <c r="A2394">
        <v>2392</v>
      </c>
      <c r="B2394">
        <v>486</v>
      </c>
      <c r="C2394">
        <v>1184</v>
      </c>
      <c r="D2394">
        <v>99</v>
      </c>
      <c r="E2394">
        <v>1</v>
      </c>
      <c r="F2394">
        <v>99</v>
      </c>
      <c r="G2394" t="str">
        <f>VLOOKUP($C2394,'Raw-products'!$A$2:$H$1261,MATCH(G$1,'Raw-products'!$A$1:$H$1,0))</f>
        <v>Trousers</v>
      </c>
      <c r="H2394" t="str">
        <f>VLOOKUP($C2394,'Raw-products'!$A$2:$H$1261,MATCH(H$1,'Raw-products'!$A$1:$H$1,0))</f>
        <v>High-Waisted</v>
      </c>
      <c r="I2394" t="str">
        <f>VLOOKUP($C2394,'Raw-products'!$A$2:$H$1261,MATCH(I$1,'Raw-products'!$A$1:$H$1,0))</f>
        <v>XL</v>
      </c>
      <c r="J2394" t="str">
        <f>VLOOKUP($C2394,'Raw-products'!$A$2:$H$1261,MATCH(J$1,'Raw-products'!$A$1:$H$1,0))</f>
        <v>indigo</v>
      </c>
      <c r="K2394">
        <f>VLOOKUP($C2394,'Raw-products'!$A$2:$H$1261,MATCH(K$1,'Raw-products'!$A$1:$H$1,0))</f>
        <v>98</v>
      </c>
      <c r="L2394">
        <f>VLOOKUP($C2394,'Raw-products'!$A$2:$H$1261,MATCH(L$1,'Raw-products'!$A$1:$H$1,0))</f>
        <v>57</v>
      </c>
      <c r="M2394" s="5">
        <f t="shared" si="74"/>
        <v>5586</v>
      </c>
      <c r="N2394" cm="1">
        <f t="array" ref="N2394:Q2394">_xlfn.XLOOKUP($B2394,'Raw -orders'!$A:$A,'Raw -orders'!$B:$E)</f>
        <v>643</v>
      </c>
      <c r="O2394">
        <v>10132</v>
      </c>
      <c r="P2394" s="1">
        <v>44313</v>
      </c>
      <c r="Q2394" s="1">
        <v>44324</v>
      </c>
      <c r="R2394" t="str" cm="1">
        <f t="array" ref="R2394:Y2394">_xlfn.XLOOKUP($N2394,'Raw - customers'!$A:$A,'Raw - customers'!$B:$I)</f>
        <v>Pietro Duling</v>
      </c>
      <c r="S2394" t="str">
        <v>Female</v>
      </c>
      <c r="T2394">
        <v>36</v>
      </c>
      <c r="U2394" t="str">
        <v>575 Olson MallApt. 344</v>
      </c>
      <c r="V2394">
        <v>3478</v>
      </c>
      <c r="W2394" t="str">
        <v>Shieldschester</v>
      </c>
      <c r="X2394" t="str">
        <v>Tasmania</v>
      </c>
      <c r="Y2394" t="str">
        <v>Australia</v>
      </c>
      <c r="Z2394">
        <v>4</v>
      </c>
      <c r="AA2394" s="3" t="str">
        <f t="shared" si="75"/>
        <v>10 to 20</v>
      </c>
      <c r="AP2394" s="6">
        <v>643</v>
      </c>
      <c r="AQ2394" s="6" t="s">
        <v>1414</v>
      </c>
    </row>
    <row r="2395" spans="1:43" x14ac:dyDescent="0.25">
      <c r="A2395">
        <v>2393</v>
      </c>
      <c r="B2395">
        <v>486</v>
      </c>
      <c r="C2395">
        <v>1052</v>
      </c>
      <c r="D2395">
        <v>93</v>
      </c>
      <c r="E2395">
        <v>3</v>
      </c>
      <c r="F2395">
        <v>279</v>
      </c>
      <c r="G2395" t="str">
        <f>VLOOKUP($C2395,'Raw-products'!$A$2:$H$1261,MATCH(G$1,'Raw-products'!$A$1:$H$1,0))</f>
        <v>Trousers</v>
      </c>
      <c r="H2395" t="str">
        <f>VLOOKUP($C2395,'Raw-products'!$A$2:$H$1261,MATCH(H$1,'Raw-products'!$A$1:$H$1,0))</f>
        <v>Joggers</v>
      </c>
      <c r="I2395" t="str">
        <f>VLOOKUP($C2395,'Raw-products'!$A$2:$H$1261,MATCH(I$1,'Raw-products'!$A$1:$H$1,0))</f>
        <v>M</v>
      </c>
      <c r="J2395" t="str">
        <f>VLOOKUP($C2395,'Raw-products'!$A$2:$H$1261,MATCH(J$1,'Raw-products'!$A$1:$H$1,0))</f>
        <v>red</v>
      </c>
      <c r="K2395">
        <f>VLOOKUP($C2395,'Raw-products'!$A$2:$H$1261,MATCH(K$1,'Raw-products'!$A$1:$H$1,0))</f>
        <v>94</v>
      </c>
      <c r="L2395">
        <f>VLOOKUP($C2395,'Raw-products'!$A$2:$H$1261,MATCH(L$1,'Raw-products'!$A$1:$H$1,0))</f>
        <v>43</v>
      </c>
      <c r="M2395" s="5">
        <f t="shared" si="74"/>
        <v>4042</v>
      </c>
      <c r="N2395" cm="1">
        <f t="array" ref="N2395:Q2395">_xlfn.XLOOKUP($B2395,'Raw -orders'!$A:$A,'Raw -orders'!$B:$E)</f>
        <v>643</v>
      </c>
      <c r="O2395">
        <v>10132</v>
      </c>
      <c r="P2395" s="1">
        <v>44313</v>
      </c>
      <c r="Q2395" s="1">
        <v>44324</v>
      </c>
      <c r="R2395" t="str" cm="1">
        <f t="array" ref="R2395:Y2395">_xlfn.XLOOKUP($N2395,'Raw - customers'!$A:$A,'Raw - customers'!$B:$I)</f>
        <v>Pietro Duling</v>
      </c>
      <c r="S2395" t="str">
        <v>Female</v>
      </c>
      <c r="T2395">
        <v>36</v>
      </c>
      <c r="U2395" t="str">
        <v>575 Olson MallApt. 344</v>
      </c>
      <c r="V2395">
        <v>3478</v>
      </c>
      <c r="W2395" t="str">
        <v>Shieldschester</v>
      </c>
      <c r="X2395" t="str">
        <v>Tasmania</v>
      </c>
      <c r="Y2395" t="str">
        <v>Australia</v>
      </c>
      <c r="Z2395">
        <v>4</v>
      </c>
      <c r="AA2395" s="3" t="str">
        <f t="shared" si="75"/>
        <v>10 to 20</v>
      </c>
      <c r="AP2395" s="6">
        <v>643</v>
      </c>
      <c r="AQ2395" s="6" t="s">
        <v>1414</v>
      </c>
    </row>
    <row r="2396" spans="1:43" x14ac:dyDescent="0.25">
      <c r="A2396">
        <v>2394</v>
      </c>
      <c r="B2396">
        <v>486</v>
      </c>
      <c r="C2396">
        <v>359</v>
      </c>
      <c r="D2396">
        <v>94</v>
      </c>
      <c r="E2396">
        <v>1</v>
      </c>
      <c r="F2396">
        <v>94</v>
      </c>
      <c r="G2396" t="str">
        <f>VLOOKUP($C2396,'Raw-products'!$A$2:$H$1261,MATCH(G$1,'Raw-products'!$A$1:$H$1,0))</f>
        <v>Shirt</v>
      </c>
      <c r="H2396" t="str">
        <f>VLOOKUP($C2396,'Raw-products'!$A$2:$H$1261,MATCH(H$1,'Raw-products'!$A$1:$H$1,0))</f>
        <v>Henley</v>
      </c>
      <c r="I2396" t="str">
        <f>VLOOKUP($C2396,'Raw-products'!$A$2:$H$1261,MATCH(I$1,'Raw-products'!$A$1:$H$1,0))</f>
        <v>XL</v>
      </c>
      <c r="J2396" t="str">
        <f>VLOOKUP($C2396,'Raw-products'!$A$2:$H$1261,MATCH(J$1,'Raw-products'!$A$1:$H$1,0))</f>
        <v>orange</v>
      </c>
      <c r="K2396">
        <f>VLOOKUP($C2396,'Raw-products'!$A$2:$H$1261,MATCH(K$1,'Raw-products'!$A$1:$H$1,0))</f>
        <v>92</v>
      </c>
      <c r="L2396">
        <f>VLOOKUP($C2396,'Raw-products'!$A$2:$H$1261,MATCH(L$1,'Raw-products'!$A$1:$H$1,0))</f>
        <v>52</v>
      </c>
      <c r="M2396" s="5">
        <f t="shared" si="74"/>
        <v>4784</v>
      </c>
      <c r="N2396" cm="1">
        <f t="array" ref="N2396:Q2396">_xlfn.XLOOKUP($B2396,'Raw -orders'!$A:$A,'Raw -orders'!$B:$E)</f>
        <v>643</v>
      </c>
      <c r="O2396">
        <v>10132</v>
      </c>
      <c r="P2396" s="1">
        <v>44313</v>
      </c>
      <c r="Q2396" s="1">
        <v>44324</v>
      </c>
      <c r="R2396" t="str" cm="1">
        <f t="array" ref="R2396:Y2396">_xlfn.XLOOKUP($N2396,'Raw - customers'!$A:$A,'Raw - customers'!$B:$I)</f>
        <v>Pietro Duling</v>
      </c>
      <c r="S2396" t="str">
        <v>Female</v>
      </c>
      <c r="T2396">
        <v>36</v>
      </c>
      <c r="U2396" t="str">
        <v>575 Olson MallApt. 344</v>
      </c>
      <c r="V2396">
        <v>3478</v>
      </c>
      <c r="W2396" t="str">
        <v>Shieldschester</v>
      </c>
      <c r="X2396" t="str">
        <v>Tasmania</v>
      </c>
      <c r="Y2396" t="str">
        <v>Australia</v>
      </c>
      <c r="Z2396">
        <v>4</v>
      </c>
      <c r="AA2396" s="3" t="str">
        <f t="shared" si="75"/>
        <v>10 to 20</v>
      </c>
      <c r="AP2396" s="6">
        <v>643</v>
      </c>
      <c r="AQ2396" s="6" t="s">
        <v>1414</v>
      </c>
    </row>
    <row r="2397" spans="1:43" x14ac:dyDescent="0.25">
      <c r="A2397">
        <v>2395</v>
      </c>
      <c r="B2397">
        <v>487</v>
      </c>
      <c r="C2397">
        <v>758</v>
      </c>
      <c r="D2397">
        <v>109</v>
      </c>
      <c r="E2397">
        <v>2</v>
      </c>
      <c r="F2397">
        <v>218</v>
      </c>
      <c r="G2397" t="str">
        <f>VLOOKUP($C2397,'Raw-products'!$A$2:$H$1261,MATCH(G$1,'Raw-products'!$A$1:$H$1,0))</f>
        <v>Jacket</v>
      </c>
      <c r="H2397" t="str">
        <f>VLOOKUP($C2397,'Raw-products'!$A$2:$H$1261,MATCH(H$1,'Raw-products'!$A$1:$H$1,0))</f>
        <v>Peacoat</v>
      </c>
      <c r="I2397" t="str">
        <f>VLOOKUP($C2397,'Raw-products'!$A$2:$H$1261,MATCH(I$1,'Raw-products'!$A$1:$H$1,0))</f>
        <v>L</v>
      </c>
      <c r="J2397" t="str">
        <f>VLOOKUP($C2397,'Raw-products'!$A$2:$H$1261,MATCH(J$1,'Raw-products'!$A$1:$H$1,0))</f>
        <v>blue</v>
      </c>
      <c r="K2397">
        <f>VLOOKUP($C2397,'Raw-products'!$A$2:$H$1261,MATCH(K$1,'Raw-products'!$A$1:$H$1,0))</f>
        <v>102</v>
      </c>
      <c r="L2397">
        <f>VLOOKUP($C2397,'Raw-products'!$A$2:$H$1261,MATCH(L$1,'Raw-products'!$A$1:$H$1,0))</f>
        <v>64</v>
      </c>
      <c r="M2397" s="5">
        <f t="shared" si="74"/>
        <v>6528</v>
      </c>
      <c r="N2397" cm="1">
        <f t="array" ref="N2397:Q2397">_xlfn.XLOOKUP($B2397,'Raw -orders'!$A:$A,'Raw -orders'!$B:$E)</f>
        <v>926</v>
      </c>
      <c r="O2397">
        <v>21220</v>
      </c>
      <c r="P2397" s="1">
        <v>44205</v>
      </c>
      <c r="Q2397" s="1">
        <v>44232</v>
      </c>
      <c r="R2397" t="str" cm="1">
        <f t="array" ref="R2397:Y2397">_xlfn.XLOOKUP($N2397,'Raw - customers'!$A:$A,'Raw - customers'!$B:$I)</f>
        <v>Vittorio Rosenstengel</v>
      </c>
      <c r="S2397" t="str">
        <v>Genderqueer</v>
      </c>
      <c r="T2397">
        <v>68</v>
      </c>
      <c r="U2397" t="str">
        <v>5855 Isaac RunApt. 434</v>
      </c>
      <c r="V2397">
        <v>3662</v>
      </c>
      <c r="W2397" t="str">
        <v>East Jasper</v>
      </c>
      <c r="X2397" t="str">
        <v>Northern Territory</v>
      </c>
      <c r="Y2397" t="str">
        <v>Australia</v>
      </c>
      <c r="Z2397">
        <v>1</v>
      </c>
      <c r="AA2397" s="3" t="str">
        <f t="shared" si="75"/>
        <v>20 to 30</v>
      </c>
      <c r="AP2397" s="6">
        <v>926</v>
      </c>
      <c r="AQ2397" s="6" t="s">
        <v>1339</v>
      </c>
    </row>
    <row r="2398" spans="1:43" x14ac:dyDescent="0.25">
      <c r="A2398">
        <v>2396</v>
      </c>
      <c r="B2398">
        <v>487</v>
      </c>
      <c r="C2398">
        <v>851</v>
      </c>
      <c r="D2398">
        <v>113</v>
      </c>
      <c r="E2398">
        <v>2</v>
      </c>
      <c r="F2398">
        <v>226</v>
      </c>
      <c r="G2398" t="str">
        <f>VLOOKUP($C2398,'Raw-products'!$A$2:$H$1261,MATCH(G$1,'Raw-products'!$A$1:$H$1,0))</f>
        <v>Trousers</v>
      </c>
      <c r="H2398" t="str">
        <f>VLOOKUP($C2398,'Raw-products'!$A$2:$H$1261,MATCH(H$1,'Raw-products'!$A$1:$H$1,0))</f>
        <v>Chinos</v>
      </c>
      <c r="I2398" t="str">
        <f>VLOOKUP($C2398,'Raw-products'!$A$2:$H$1261,MATCH(I$1,'Raw-products'!$A$1:$H$1,0))</f>
        <v>S</v>
      </c>
      <c r="J2398" t="str">
        <f>VLOOKUP($C2398,'Raw-products'!$A$2:$H$1261,MATCH(J$1,'Raw-products'!$A$1:$H$1,0))</f>
        <v>yellow</v>
      </c>
      <c r="K2398">
        <f>VLOOKUP($C2398,'Raw-products'!$A$2:$H$1261,MATCH(K$1,'Raw-products'!$A$1:$H$1,0))</f>
        <v>100</v>
      </c>
      <c r="L2398">
        <f>VLOOKUP($C2398,'Raw-products'!$A$2:$H$1261,MATCH(L$1,'Raw-products'!$A$1:$H$1,0))</f>
        <v>40</v>
      </c>
      <c r="M2398" s="5">
        <f t="shared" si="74"/>
        <v>4000</v>
      </c>
      <c r="N2398" cm="1">
        <f t="array" ref="N2398:Q2398">_xlfn.XLOOKUP($B2398,'Raw -orders'!$A:$A,'Raw -orders'!$B:$E)</f>
        <v>926</v>
      </c>
      <c r="O2398">
        <v>21220</v>
      </c>
      <c r="P2398" s="1">
        <v>44205</v>
      </c>
      <c r="Q2398" s="1">
        <v>44232</v>
      </c>
      <c r="R2398" t="str" cm="1">
        <f t="array" ref="R2398:Y2398">_xlfn.XLOOKUP($N2398,'Raw - customers'!$A:$A,'Raw - customers'!$B:$I)</f>
        <v>Vittorio Rosenstengel</v>
      </c>
      <c r="S2398" t="str">
        <v>Genderqueer</v>
      </c>
      <c r="T2398">
        <v>68</v>
      </c>
      <c r="U2398" t="str">
        <v>5855 Isaac RunApt. 434</v>
      </c>
      <c r="V2398">
        <v>3662</v>
      </c>
      <c r="W2398" t="str">
        <v>East Jasper</v>
      </c>
      <c r="X2398" t="str">
        <v>Northern Territory</v>
      </c>
      <c r="Y2398" t="str">
        <v>Australia</v>
      </c>
      <c r="Z2398">
        <v>1</v>
      </c>
      <c r="AA2398" s="3" t="str">
        <f t="shared" si="75"/>
        <v>20 to 30</v>
      </c>
      <c r="AP2398" s="6">
        <v>926</v>
      </c>
      <c r="AQ2398" s="6" t="s">
        <v>1339</v>
      </c>
    </row>
    <row r="2399" spans="1:43" x14ac:dyDescent="0.25">
      <c r="A2399">
        <v>2397</v>
      </c>
      <c r="B2399">
        <v>487</v>
      </c>
      <c r="C2399">
        <v>906</v>
      </c>
      <c r="D2399">
        <v>94</v>
      </c>
      <c r="E2399">
        <v>2</v>
      </c>
      <c r="F2399">
        <v>188</v>
      </c>
      <c r="G2399" t="str">
        <f>VLOOKUP($C2399,'Raw-products'!$A$2:$H$1261,MATCH(G$1,'Raw-products'!$A$1:$H$1,0))</f>
        <v>Trousers</v>
      </c>
      <c r="H2399" t="str">
        <f>VLOOKUP($C2399,'Raw-products'!$A$2:$H$1261,MATCH(H$1,'Raw-products'!$A$1:$H$1,0))</f>
        <v>Cords</v>
      </c>
      <c r="I2399" t="str">
        <f>VLOOKUP($C2399,'Raw-products'!$A$2:$H$1261,MATCH(I$1,'Raw-products'!$A$1:$H$1,0))</f>
        <v>S</v>
      </c>
      <c r="J2399" t="str">
        <f>VLOOKUP($C2399,'Raw-products'!$A$2:$H$1261,MATCH(J$1,'Raw-products'!$A$1:$H$1,0))</f>
        <v>violet</v>
      </c>
      <c r="K2399">
        <f>VLOOKUP($C2399,'Raw-products'!$A$2:$H$1261,MATCH(K$1,'Raw-products'!$A$1:$H$1,0))</f>
        <v>113</v>
      </c>
      <c r="L2399">
        <f>VLOOKUP($C2399,'Raw-products'!$A$2:$H$1261,MATCH(L$1,'Raw-products'!$A$1:$H$1,0))</f>
        <v>65</v>
      </c>
      <c r="M2399" s="5">
        <f t="shared" si="74"/>
        <v>7345</v>
      </c>
      <c r="N2399" cm="1">
        <f t="array" ref="N2399:Q2399">_xlfn.XLOOKUP($B2399,'Raw -orders'!$A:$A,'Raw -orders'!$B:$E)</f>
        <v>926</v>
      </c>
      <c r="O2399">
        <v>21220</v>
      </c>
      <c r="P2399" s="1">
        <v>44205</v>
      </c>
      <c r="Q2399" s="1">
        <v>44232</v>
      </c>
      <c r="R2399" t="str" cm="1">
        <f t="array" ref="R2399:Y2399">_xlfn.XLOOKUP($N2399,'Raw - customers'!$A:$A,'Raw - customers'!$B:$I)</f>
        <v>Vittorio Rosenstengel</v>
      </c>
      <c r="S2399" t="str">
        <v>Genderqueer</v>
      </c>
      <c r="T2399">
        <v>68</v>
      </c>
      <c r="U2399" t="str">
        <v>5855 Isaac RunApt. 434</v>
      </c>
      <c r="V2399">
        <v>3662</v>
      </c>
      <c r="W2399" t="str">
        <v>East Jasper</v>
      </c>
      <c r="X2399" t="str">
        <v>Northern Territory</v>
      </c>
      <c r="Y2399" t="str">
        <v>Australia</v>
      </c>
      <c r="Z2399">
        <v>1</v>
      </c>
      <c r="AA2399" s="3" t="str">
        <f t="shared" si="75"/>
        <v>20 to 30</v>
      </c>
      <c r="AP2399" s="6">
        <v>926</v>
      </c>
      <c r="AQ2399" s="6" t="s">
        <v>1339</v>
      </c>
    </row>
    <row r="2400" spans="1:43" x14ac:dyDescent="0.25">
      <c r="A2400">
        <v>2398</v>
      </c>
      <c r="B2400">
        <v>487</v>
      </c>
      <c r="C2400">
        <v>1103</v>
      </c>
      <c r="D2400">
        <v>115</v>
      </c>
      <c r="E2400">
        <v>1</v>
      </c>
      <c r="F2400">
        <v>115</v>
      </c>
      <c r="G2400" t="str">
        <f>VLOOKUP($C2400,'Raw-products'!$A$2:$H$1261,MATCH(G$1,'Raw-products'!$A$1:$H$1,0))</f>
        <v>Trousers</v>
      </c>
      <c r="H2400" t="str">
        <f>VLOOKUP($C2400,'Raw-products'!$A$2:$H$1261,MATCH(H$1,'Raw-products'!$A$1:$H$1,0))</f>
        <v>Cropped</v>
      </c>
      <c r="I2400" t="str">
        <f>VLOOKUP($C2400,'Raw-products'!$A$2:$H$1261,MATCH(I$1,'Raw-products'!$A$1:$H$1,0))</f>
        <v>L</v>
      </c>
      <c r="J2400" t="str">
        <f>VLOOKUP($C2400,'Raw-products'!$A$2:$H$1261,MATCH(J$1,'Raw-products'!$A$1:$H$1,0))</f>
        <v>green</v>
      </c>
      <c r="K2400">
        <f>VLOOKUP($C2400,'Raw-products'!$A$2:$H$1261,MATCH(K$1,'Raw-products'!$A$1:$H$1,0))</f>
        <v>99</v>
      </c>
      <c r="L2400">
        <f>VLOOKUP($C2400,'Raw-products'!$A$2:$H$1261,MATCH(L$1,'Raw-products'!$A$1:$H$1,0))</f>
        <v>55</v>
      </c>
      <c r="M2400" s="5">
        <f t="shared" si="74"/>
        <v>5445</v>
      </c>
      <c r="N2400" cm="1">
        <f t="array" ref="N2400:Q2400">_xlfn.XLOOKUP($B2400,'Raw -orders'!$A:$A,'Raw -orders'!$B:$E)</f>
        <v>926</v>
      </c>
      <c r="O2400">
        <v>21220</v>
      </c>
      <c r="P2400" s="1">
        <v>44205</v>
      </c>
      <c r="Q2400" s="1">
        <v>44232</v>
      </c>
      <c r="R2400" t="str" cm="1">
        <f t="array" ref="R2400:Y2400">_xlfn.XLOOKUP($N2400,'Raw - customers'!$A:$A,'Raw - customers'!$B:$I)</f>
        <v>Vittorio Rosenstengel</v>
      </c>
      <c r="S2400" t="str">
        <v>Genderqueer</v>
      </c>
      <c r="T2400">
        <v>68</v>
      </c>
      <c r="U2400" t="str">
        <v>5855 Isaac RunApt. 434</v>
      </c>
      <c r="V2400">
        <v>3662</v>
      </c>
      <c r="W2400" t="str">
        <v>East Jasper</v>
      </c>
      <c r="X2400" t="str">
        <v>Northern Territory</v>
      </c>
      <c r="Y2400" t="str">
        <v>Australia</v>
      </c>
      <c r="Z2400">
        <v>1</v>
      </c>
      <c r="AA2400" s="3" t="str">
        <f t="shared" si="75"/>
        <v>20 to 30</v>
      </c>
      <c r="AP2400" s="6">
        <v>926</v>
      </c>
      <c r="AQ2400" s="6" t="s">
        <v>1339</v>
      </c>
    </row>
    <row r="2401" spans="1:43" x14ac:dyDescent="0.25">
      <c r="A2401">
        <v>2399</v>
      </c>
      <c r="B2401">
        <v>487</v>
      </c>
      <c r="C2401">
        <v>676</v>
      </c>
      <c r="D2401">
        <v>113</v>
      </c>
      <c r="E2401">
        <v>1</v>
      </c>
      <c r="F2401">
        <v>113</v>
      </c>
      <c r="G2401" t="str">
        <f>VLOOKUP($C2401,'Raw-products'!$A$2:$H$1261,MATCH(G$1,'Raw-products'!$A$1:$H$1,0))</f>
        <v>Jacket</v>
      </c>
      <c r="H2401" t="str">
        <f>VLOOKUP($C2401,'Raw-products'!$A$2:$H$1261,MATCH(H$1,'Raw-products'!$A$1:$H$1,0))</f>
        <v>Parka</v>
      </c>
      <c r="I2401" t="str">
        <f>VLOOKUP($C2401,'Raw-products'!$A$2:$H$1261,MATCH(I$1,'Raw-products'!$A$1:$H$1,0))</f>
        <v>S</v>
      </c>
      <c r="J2401" t="str">
        <f>VLOOKUP($C2401,'Raw-products'!$A$2:$H$1261,MATCH(J$1,'Raw-products'!$A$1:$H$1,0))</f>
        <v>yellow</v>
      </c>
      <c r="K2401">
        <f>VLOOKUP($C2401,'Raw-products'!$A$2:$H$1261,MATCH(K$1,'Raw-products'!$A$1:$H$1,0))</f>
        <v>119</v>
      </c>
      <c r="L2401">
        <f>VLOOKUP($C2401,'Raw-products'!$A$2:$H$1261,MATCH(L$1,'Raw-products'!$A$1:$H$1,0))</f>
        <v>80</v>
      </c>
      <c r="M2401" s="5">
        <f t="shared" si="74"/>
        <v>9520</v>
      </c>
      <c r="N2401" cm="1">
        <f t="array" ref="N2401:Q2401">_xlfn.XLOOKUP($B2401,'Raw -orders'!$A:$A,'Raw -orders'!$B:$E)</f>
        <v>926</v>
      </c>
      <c r="O2401">
        <v>21220</v>
      </c>
      <c r="P2401" s="1">
        <v>44205</v>
      </c>
      <c r="Q2401" s="1">
        <v>44232</v>
      </c>
      <c r="R2401" t="str" cm="1">
        <f t="array" ref="R2401:Y2401">_xlfn.XLOOKUP($N2401,'Raw - customers'!$A:$A,'Raw - customers'!$B:$I)</f>
        <v>Vittorio Rosenstengel</v>
      </c>
      <c r="S2401" t="str">
        <v>Genderqueer</v>
      </c>
      <c r="T2401">
        <v>68</v>
      </c>
      <c r="U2401" t="str">
        <v>5855 Isaac RunApt. 434</v>
      </c>
      <c r="V2401">
        <v>3662</v>
      </c>
      <c r="W2401" t="str">
        <v>East Jasper</v>
      </c>
      <c r="X2401" t="str">
        <v>Northern Territory</v>
      </c>
      <c r="Y2401" t="str">
        <v>Australia</v>
      </c>
      <c r="Z2401">
        <v>1</v>
      </c>
      <c r="AA2401" s="3" t="str">
        <f t="shared" si="75"/>
        <v>20 to 30</v>
      </c>
      <c r="AP2401" s="6">
        <v>926</v>
      </c>
      <c r="AQ2401" s="6" t="s">
        <v>1339</v>
      </c>
    </row>
    <row r="2402" spans="1:43" x14ac:dyDescent="0.25">
      <c r="A2402">
        <v>2400</v>
      </c>
      <c r="B2402">
        <v>487</v>
      </c>
      <c r="C2402">
        <v>329</v>
      </c>
      <c r="D2402">
        <v>109</v>
      </c>
      <c r="E2402">
        <v>1</v>
      </c>
      <c r="F2402">
        <v>109</v>
      </c>
      <c r="G2402" t="str">
        <f>VLOOKUP($C2402,'Raw-products'!$A$2:$H$1261,MATCH(G$1,'Raw-products'!$A$1:$H$1,0))</f>
        <v>Shirt</v>
      </c>
      <c r="H2402" t="str">
        <f>VLOOKUP($C2402,'Raw-products'!$A$2:$H$1261,MATCH(H$1,'Raw-products'!$A$1:$H$1,0))</f>
        <v>Mandarin Collar</v>
      </c>
      <c r="I2402" t="str">
        <f>VLOOKUP($C2402,'Raw-products'!$A$2:$H$1261,MATCH(I$1,'Raw-products'!$A$1:$H$1,0))</f>
        <v>XL</v>
      </c>
      <c r="J2402" t="str">
        <f>VLOOKUP($C2402,'Raw-products'!$A$2:$H$1261,MATCH(J$1,'Raw-products'!$A$1:$H$1,0))</f>
        <v>yellow</v>
      </c>
      <c r="K2402">
        <f>VLOOKUP($C2402,'Raw-products'!$A$2:$H$1261,MATCH(K$1,'Raw-products'!$A$1:$H$1,0))</f>
        <v>108</v>
      </c>
      <c r="L2402">
        <f>VLOOKUP($C2402,'Raw-products'!$A$2:$H$1261,MATCH(L$1,'Raw-products'!$A$1:$H$1,0))</f>
        <v>43</v>
      </c>
      <c r="M2402" s="5">
        <f t="shared" si="74"/>
        <v>4644</v>
      </c>
      <c r="N2402" cm="1">
        <f t="array" ref="N2402:Q2402">_xlfn.XLOOKUP($B2402,'Raw -orders'!$A:$A,'Raw -orders'!$B:$E)</f>
        <v>926</v>
      </c>
      <c r="O2402">
        <v>21220</v>
      </c>
      <c r="P2402" s="1">
        <v>44205</v>
      </c>
      <c r="Q2402" s="1">
        <v>44232</v>
      </c>
      <c r="R2402" t="str" cm="1">
        <f t="array" ref="R2402:Y2402">_xlfn.XLOOKUP($N2402,'Raw - customers'!$A:$A,'Raw - customers'!$B:$I)</f>
        <v>Vittorio Rosenstengel</v>
      </c>
      <c r="S2402" t="str">
        <v>Genderqueer</v>
      </c>
      <c r="T2402">
        <v>68</v>
      </c>
      <c r="U2402" t="str">
        <v>5855 Isaac RunApt. 434</v>
      </c>
      <c r="V2402">
        <v>3662</v>
      </c>
      <c r="W2402" t="str">
        <v>East Jasper</v>
      </c>
      <c r="X2402" t="str">
        <v>Northern Territory</v>
      </c>
      <c r="Y2402" t="str">
        <v>Australia</v>
      </c>
      <c r="Z2402">
        <v>1</v>
      </c>
      <c r="AA2402" s="3" t="str">
        <f t="shared" si="75"/>
        <v>20 to 30</v>
      </c>
      <c r="AP2402" s="6">
        <v>926</v>
      </c>
      <c r="AQ2402" s="6" t="s">
        <v>1339</v>
      </c>
    </row>
    <row r="2403" spans="1:43" x14ac:dyDescent="0.25">
      <c r="A2403">
        <v>2401</v>
      </c>
      <c r="B2403">
        <v>487</v>
      </c>
      <c r="C2403">
        <v>814</v>
      </c>
      <c r="D2403">
        <v>117</v>
      </c>
      <c r="E2403">
        <v>2</v>
      </c>
      <c r="F2403">
        <v>234</v>
      </c>
      <c r="G2403" t="str">
        <f>VLOOKUP($C2403,'Raw-products'!$A$2:$H$1261,MATCH(G$1,'Raw-products'!$A$1:$H$1,0))</f>
        <v>Jacket</v>
      </c>
      <c r="H2403" t="str">
        <f>VLOOKUP($C2403,'Raw-products'!$A$2:$H$1261,MATCH(H$1,'Raw-products'!$A$1:$H$1,0))</f>
        <v>Shearling</v>
      </c>
      <c r="I2403" t="str">
        <f>VLOOKUP($C2403,'Raw-products'!$A$2:$H$1261,MATCH(I$1,'Raw-products'!$A$1:$H$1,0))</f>
        <v>XL</v>
      </c>
      <c r="J2403" t="str">
        <f>VLOOKUP($C2403,'Raw-products'!$A$2:$H$1261,MATCH(J$1,'Raw-products'!$A$1:$H$1,0))</f>
        <v>orange</v>
      </c>
      <c r="K2403">
        <f>VLOOKUP($C2403,'Raw-products'!$A$2:$H$1261,MATCH(K$1,'Raw-products'!$A$1:$H$1,0))</f>
        <v>95</v>
      </c>
      <c r="L2403">
        <f>VLOOKUP($C2403,'Raw-products'!$A$2:$H$1261,MATCH(L$1,'Raw-products'!$A$1:$H$1,0))</f>
        <v>60</v>
      </c>
      <c r="M2403" s="5">
        <f t="shared" si="74"/>
        <v>5700</v>
      </c>
      <c r="N2403" cm="1">
        <f t="array" ref="N2403:Q2403">_xlfn.XLOOKUP($B2403,'Raw -orders'!$A:$A,'Raw -orders'!$B:$E)</f>
        <v>926</v>
      </c>
      <c r="O2403">
        <v>21220</v>
      </c>
      <c r="P2403" s="1">
        <v>44205</v>
      </c>
      <c r="Q2403" s="1">
        <v>44232</v>
      </c>
      <c r="R2403" t="str" cm="1">
        <f t="array" ref="R2403:Y2403">_xlfn.XLOOKUP($N2403,'Raw - customers'!$A:$A,'Raw - customers'!$B:$I)</f>
        <v>Vittorio Rosenstengel</v>
      </c>
      <c r="S2403" t="str">
        <v>Genderqueer</v>
      </c>
      <c r="T2403">
        <v>68</v>
      </c>
      <c r="U2403" t="str">
        <v>5855 Isaac RunApt. 434</v>
      </c>
      <c r="V2403">
        <v>3662</v>
      </c>
      <c r="W2403" t="str">
        <v>East Jasper</v>
      </c>
      <c r="X2403" t="str">
        <v>Northern Territory</v>
      </c>
      <c r="Y2403" t="str">
        <v>Australia</v>
      </c>
      <c r="Z2403">
        <v>1</v>
      </c>
      <c r="AA2403" s="3" t="str">
        <f t="shared" si="75"/>
        <v>20 to 30</v>
      </c>
      <c r="AP2403" s="6">
        <v>926</v>
      </c>
      <c r="AQ2403" s="6" t="s">
        <v>1339</v>
      </c>
    </row>
    <row r="2404" spans="1:43" x14ac:dyDescent="0.25">
      <c r="A2404">
        <v>2402</v>
      </c>
      <c r="B2404">
        <v>488</v>
      </c>
      <c r="C2404">
        <v>529</v>
      </c>
      <c r="D2404">
        <v>98</v>
      </c>
      <c r="E2404">
        <v>3</v>
      </c>
      <c r="F2404">
        <v>294</v>
      </c>
      <c r="G2404" t="str">
        <f>VLOOKUP($C2404,'Raw-products'!$A$2:$H$1261,MATCH(G$1,'Raw-products'!$A$1:$H$1,0))</f>
        <v>Jacket</v>
      </c>
      <c r="H2404" t="str">
        <f>VLOOKUP($C2404,'Raw-products'!$A$2:$H$1261,MATCH(H$1,'Raw-products'!$A$1:$H$1,0))</f>
        <v>Leather</v>
      </c>
      <c r="I2404" t="str">
        <f>VLOOKUP($C2404,'Raw-products'!$A$2:$H$1261,MATCH(I$1,'Raw-products'!$A$1:$H$1,0))</f>
        <v>XL</v>
      </c>
      <c r="J2404" t="str">
        <f>VLOOKUP($C2404,'Raw-products'!$A$2:$H$1261,MATCH(J$1,'Raw-products'!$A$1:$H$1,0))</f>
        <v>red</v>
      </c>
      <c r="K2404">
        <f>VLOOKUP($C2404,'Raw-products'!$A$2:$H$1261,MATCH(K$1,'Raw-products'!$A$1:$H$1,0))</f>
        <v>113</v>
      </c>
      <c r="L2404">
        <f>VLOOKUP($C2404,'Raw-products'!$A$2:$H$1261,MATCH(L$1,'Raw-products'!$A$1:$H$1,0))</f>
        <v>52</v>
      </c>
      <c r="M2404" s="5">
        <f t="shared" si="74"/>
        <v>5876</v>
      </c>
      <c r="N2404" cm="1">
        <f t="array" ref="N2404:Q2404">_xlfn.XLOOKUP($B2404,'Raw -orders'!$A:$A,'Raw -orders'!$B:$E)</f>
        <v>638</v>
      </c>
      <c r="O2404">
        <v>52570</v>
      </c>
      <c r="P2404" s="1">
        <v>44470</v>
      </c>
      <c r="Q2404" s="1">
        <v>44495</v>
      </c>
      <c r="R2404" t="str" cm="1">
        <f t="array" ref="R2404:Y2404">_xlfn.XLOOKUP($N2404,'Raw - customers'!$A:$A,'Raw - customers'!$B:$I)</f>
        <v>Olympia Stobbs</v>
      </c>
      <c r="S2404" t="str">
        <v>Female</v>
      </c>
      <c r="T2404">
        <v>23</v>
      </c>
      <c r="U2404" t="str">
        <v>91 William IslandSuite 740</v>
      </c>
      <c r="V2404">
        <v>2973</v>
      </c>
      <c r="W2404" t="str">
        <v>Reillyborough</v>
      </c>
      <c r="X2404" t="str">
        <v>Victoria</v>
      </c>
      <c r="Y2404" t="str">
        <v>Australia</v>
      </c>
      <c r="Z2404">
        <v>10</v>
      </c>
      <c r="AA2404" s="3" t="str">
        <f t="shared" si="75"/>
        <v>20 to 30</v>
      </c>
      <c r="AP2404" s="6">
        <v>638</v>
      </c>
      <c r="AQ2404" s="6" t="s">
        <v>1396</v>
      </c>
    </row>
    <row r="2405" spans="1:43" x14ac:dyDescent="0.25">
      <c r="A2405">
        <v>2403</v>
      </c>
      <c r="B2405">
        <v>488</v>
      </c>
      <c r="C2405">
        <v>42</v>
      </c>
      <c r="D2405">
        <v>104</v>
      </c>
      <c r="E2405">
        <v>1</v>
      </c>
      <c r="F2405">
        <v>104</v>
      </c>
      <c r="G2405" t="str">
        <f>VLOOKUP($C2405,'Raw-products'!$A$2:$H$1261,MATCH(G$1,'Raw-products'!$A$1:$H$1,0))</f>
        <v>Shirt</v>
      </c>
      <c r="H2405" t="str">
        <f>VLOOKUP($C2405,'Raw-products'!$A$2:$H$1261,MATCH(H$1,'Raw-products'!$A$1:$H$1,0))</f>
        <v>Dress</v>
      </c>
      <c r="I2405" t="str">
        <f>VLOOKUP($C2405,'Raw-products'!$A$2:$H$1261,MATCH(I$1,'Raw-products'!$A$1:$H$1,0))</f>
        <v>M</v>
      </c>
      <c r="J2405" t="str">
        <f>VLOOKUP($C2405,'Raw-products'!$A$2:$H$1261,MATCH(J$1,'Raw-products'!$A$1:$H$1,0))</f>
        <v>orange</v>
      </c>
      <c r="K2405">
        <f>VLOOKUP($C2405,'Raw-products'!$A$2:$H$1261,MATCH(K$1,'Raw-products'!$A$1:$H$1,0))</f>
        <v>119</v>
      </c>
      <c r="L2405">
        <f>VLOOKUP($C2405,'Raw-products'!$A$2:$H$1261,MATCH(L$1,'Raw-products'!$A$1:$H$1,0))</f>
        <v>53</v>
      </c>
      <c r="M2405" s="5">
        <f t="shared" si="74"/>
        <v>6307</v>
      </c>
      <c r="N2405" cm="1">
        <f t="array" ref="N2405:Q2405">_xlfn.XLOOKUP($B2405,'Raw -orders'!$A:$A,'Raw -orders'!$B:$E)</f>
        <v>638</v>
      </c>
      <c r="O2405">
        <v>52570</v>
      </c>
      <c r="P2405" s="1">
        <v>44470</v>
      </c>
      <c r="Q2405" s="1">
        <v>44495</v>
      </c>
      <c r="R2405" t="str" cm="1">
        <f t="array" ref="R2405:Y2405">_xlfn.XLOOKUP($N2405,'Raw - customers'!$A:$A,'Raw - customers'!$B:$I)</f>
        <v>Olympia Stobbs</v>
      </c>
      <c r="S2405" t="str">
        <v>Female</v>
      </c>
      <c r="T2405">
        <v>23</v>
      </c>
      <c r="U2405" t="str">
        <v>91 William IslandSuite 740</v>
      </c>
      <c r="V2405">
        <v>2973</v>
      </c>
      <c r="W2405" t="str">
        <v>Reillyborough</v>
      </c>
      <c r="X2405" t="str">
        <v>Victoria</v>
      </c>
      <c r="Y2405" t="str">
        <v>Australia</v>
      </c>
      <c r="Z2405">
        <v>10</v>
      </c>
      <c r="AA2405" s="3" t="str">
        <f t="shared" si="75"/>
        <v>20 to 30</v>
      </c>
      <c r="AP2405" s="6">
        <v>638</v>
      </c>
      <c r="AQ2405" s="6" t="s">
        <v>1396</v>
      </c>
    </row>
    <row r="2406" spans="1:43" x14ac:dyDescent="0.25">
      <c r="A2406">
        <v>2404</v>
      </c>
      <c r="B2406">
        <v>488</v>
      </c>
      <c r="C2406">
        <v>1077</v>
      </c>
      <c r="D2406">
        <v>93</v>
      </c>
      <c r="E2406">
        <v>3</v>
      </c>
      <c r="F2406">
        <v>279</v>
      </c>
      <c r="G2406" t="str">
        <f>VLOOKUP($C2406,'Raw-products'!$A$2:$H$1261,MATCH(G$1,'Raw-products'!$A$1:$H$1,0))</f>
        <v>Trousers</v>
      </c>
      <c r="H2406" t="str">
        <f>VLOOKUP($C2406,'Raw-products'!$A$2:$H$1261,MATCH(H$1,'Raw-products'!$A$1:$H$1,0))</f>
        <v>Joggers</v>
      </c>
      <c r="I2406" t="str">
        <f>VLOOKUP($C2406,'Raw-products'!$A$2:$H$1261,MATCH(I$1,'Raw-products'!$A$1:$H$1,0))</f>
        <v>M</v>
      </c>
      <c r="J2406" t="str">
        <f>VLOOKUP($C2406,'Raw-products'!$A$2:$H$1261,MATCH(J$1,'Raw-products'!$A$1:$H$1,0))</f>
        <v>indigo</v>
      </c>
      <c r="K2406">
        <f>VLOOKUP($C2406,'Raw-products'!$A$2:$H$1261,MATCH(K$1,'Raw-products'!$A$1:$H$1,0))</f>
        <v>94</v>
      </c>
      <c r="L2406">
        <f>VLOOKUP($C2406,'Raw-products'!$A$2:$H$1261,MATCH(L$1,'Raw-products'!$A$1:$H$1,0))</f>
        <v>66</v>
      </c>
      <c r="M2406" s="5">
        <f t="shared" si="74"/>
        <v>6204</v>
      </c>
      <c r="N2406" cm="1">
        <f t="array" ref="N2406:Q2406">_xlfn.XLOOKUP($B2406,'Raw -orders'!$A:$A,'Raw -orders'!$B:$E)</f>
        <v>638</v>
      </c>
      <c r="O2406">
        <v>52570</v>
      </c>
      <c r="P2406" s="1">
        <v>44470</v>
      </c>
      <c r="Q2406" s="1">
        <v>44495</v>
      </c>
      <c r="R2406" t="str" cm="1">
        <f t="array" ref="R2406:Y2406">_xlfn.XLOOKUP($N2406,'Raw - customers'!$A:$A,'Raw - customers'!$B:$I)</f>
        <v>Olympia Stobbs</v>
      </c>
      <c r="S2406" t="str">
        <v>Female</v>
      </c>
      <c r="T2406">
        <v>23</v>
      </c>
      <c r="U2406" t="str">
        <v>91 William IslandSuite 740</v>
      </c>
      <c r="V2406">
        <v>2973</v>
      </c>
      <c r="W2406" t="str">
        <v>Reillyborough</v>
      </c>
      <c r="X2406" t="str">
        <v>Victoria</v>
      </c>
      <c r="Y2406" t="str">
        <v>Australia</v>
      </c>
      <c r="Z2406">
        <v>10</v>
      </c>
      <c r="AA2406" s="3" t="str">
        <f t="shared" si="75"/>
        <v>20 to 30</v>
      </c>
      <c r="AP2406" s="6">
        <v>638</v>
      </c>
      <c r="AQ2406" s="6" t="s">
        <v>1396</v>
      </c>
    </row>
    <row r="2407" spans="1:43" x14ac:dyDescent="0.25">
      <c r="A2407">
        <v>2405</v>
      </c>
      <c r="B2407">
        <v>488</v>
      </c>
      <c r="C2407">
        <v>853</v>
      </c>
      <c r="D2407">
        <v>113</v>
      </c>
      <c r="E2407">
        <v>2</v>
      </c>
      <c r="F2407">
        <v>226</v>
      </c>
      <c r="G2407" t="str">
        <f>VLOOKUP($C2407,'Raw-products'!$A$2:$H$1261,MATCH(G$1,'Raw-products'!$A$1:$H$1,0))</f>
        <v>Trousers</v>
      </c>
      <c r="H2407" t="str">
        <f>VLOOKUP($C2407,'Raw-products'!$A$2:$H$1261,MATCH(H$1,'Raw-products'!$A$1:$H$1,0))</f>
        <v>Chinos</v>
      </c>
      <c r="I2407" t="str">
        <f>VLOOKUP($C2407,'Raw-products'!$A$2:$H$1261,MATCH(I$1,'Raw-products'!$A$1:$H$1,0))</f>
        <v>L</v>
      </c>
      <c r="J2407" t="str">
        <f>VLOOKUP($C2407,'Raw-products'!$A$2:$H$1261,MATCH(J$1,'Raw-products'!$A$1:$H$1,0))</f>
        <v>yellow</v>
      </c>
      <c r="K2407">
        <f>VLOOKUP($C2407,'Raw-products'!$A$2:$H$1261,MATCH(K$1,'Raw-products'!$A$1:$H$1,0))</f>
        <v>100</v>
      </c>
      <c r="L2407">
        <f>VLOOKUP($C2407,'Raw-products'!$A$2:$H$1261,MATCH(L$1,'Raw-products'!$A$1:$H$1,0))</f>
        <v>65</v>
      </c>
      <c r="M2407" s="5">
        <f t="shared" si="74"/>
        <v>6500</v>
      </c>
      <c r="N2407" cm="1">
        <f t="array" ref="N2407:Q2407">_xlfn.XLOOKUP($B2407,'Raw -orders'!$A:$A,'Raw -orders'!$B:$E)</f>
        <v>638</v>
      </c>
      <c r="O2407">
        <v>52570</v>
      </c>
      <c r="P2407" s="1">
        <v>44470</v>
      </c>
      <c r="Q2407" s="1">
        <v>44495</v>
      </c>
      <c r="R2407" t="str" cm="1">
        <f t="array" ref="R2407:Y2407">_xlfn.XLOOKUP($N2407,'Raw - customers'!$A:$A,'Raw - customers'!$B:$I)</f>
        <v>Olympia Stobbs</v>
      </c>
      <c r="S2407" t="str">
        <v>Female</v>
      </c>
      <c r="T2407">
        <v>23</v>
      </c>
      <c r="U2407" t="str">
        <v>91 William IslandSuite 740</v>
      </c>
      <c r="V2407">
        <v>2973</v>
      </c>
      <c r="W2407" t="str">
        <v>Reillyborough</v>
      </c>
      <c r="X2407" t="str">
        <v>Victoria</v>
      </c>
      <c r="Y2407" t="str">
        <v>Australia</v>
      </c>
      <c r="Z2407">
        <v>10</v>
      </c>
      <c r="AA2407" s="3" t="str">
        <f t="shared" si="75"/>
        <v>20 to 30</v>
      </c>
      <c r="AP2407" s="6">
        <v>638</v>
      </c>
      <c r="AQ2407" s="6" t="s">
        <v>1396</v>
      </c>
    </row>
    <row r="2408" spans="1:43" x14ac:dyDescent="0.25">
      <c r="A2408">
        <v>2406</v>
      </c>
      <c r="B2408">
        <v>488</v>
      </c>
      <c r="C2408">
        <v>1157</v>
      </c>
      <c r="D2408">
        <v>99</v>
      </c>
      <c r="E2408">
        <v>2</v>
      </c>
      <c r="F2408">
        <v>198</v>
      </c>
      <c r="G2408" t="str">
        <f>VLOOKUP($C2408,'Raw-products'!$A$2:$H$1261,MATCH(G$1,'Raw-products'!$A$1:$H$1,0))</f>
        <v>Trousers</v>
      </c>
      <c r="H2408" t="str">
        <f>VLOOKUP($C2408,'Raw-products'!$A$2:$H$1261,MATCH(H$1,'Raw-products'!$A$1:$H$1,0))</f>
        <v>High-Waisted</v>
      </c>
      <c r="I2408" t="str">
        <f>VLOOKUP($C2408,'Raw-products'!$A$2:$H$1261,MATCH(I$1,'Raw-products'!$A$1:$H$1,0))</f>
        <v>M</v>
      </c>
      <c r="J2408" t="str">
        <f>VLOOKUP($C2408,'Raw-products'!$A$2:$H$1261,MATCH(J$1,'Raw-products'!$A$1:$H$1,0))</f>
        <v>red</v>
      </c>
      <c r="K2408">
        <f>VLOOKUP($C2408,'Raw-products'!$A$2:$H$1261,MATCH(K$1,'Raw-products'!$A$1:$H$1,0))</f>
        <v>98</v>
      </c>
      <c r="L2408">
        <f>VLOOKUP($C2408,'Raw-products'!$A$2:$H$1261,MATCH(L$1,'Raw-products'!$A$1:$H$1,0))</f>
        <v>59</v>
      </c>
      <c r="M2408" s="5">
        <f t="shared" si="74"/>
        <v>5782</v>
      </c>
      <c r="N2408" cm="1">
        <f t="array" ref="N2408:Q2408">_xlfn.XLOOKUP($B2408,'Raw -orders'!$A:$A,'Raw -orders'!$B:$E)</f>
        <v>638</v>
      </c>
      <c r="O2408">
        <v>52570</v>
      </c>
      <c r="P2408" s="1">
        <v>44470</v>
      </c>
      <c r="Q2408" s="1">
        <v>44495</v>
      </c>
      <c r="R2408" t="str" cm="1">
        <f t="array" ref="R2408:Y2408">_xlfn.XLOOKUP($N2408,'Raw - customers'!$A:$A,'Raw - customers'!$B:$I)</f>
        <v>Olympia Stobbs</v>
      </c>
      <c r="S2408" t="str">
        <v>Female</v>
      </c>
      <c r="T2408">
        <v>23</v>
      </c>
      <c r="U2408" t="str">
        <v>91 William IslandSuite 740</v>
      </c>
      <c r="V2408">
        <v>2973</v>
      </c>
      <c r="W2408" t="str">
        <v>Reillyborough</v>
      </c>
      <c r="X2408" t="str">
        <v>Victoria</v>
      </c>
      <c r="Y2408" t="str">
        <v>Australia</v>
      </c>
      <c r="Z2408">
        <v>10</v>
      </c>
      <c r="AA2408" s="3" t="str">
        <f t="shared" si="75"/>
        <v>20 to 30</v>
      </c>
      <c r="AP2408" s="6">
        <v>638</v>
      </c>
      <c r="AQ2408" s="6" t="s">
        <v>1396</v>
      </c>
    </row>
    <row r="2409" spans="1:43" x14ac:dyDescent="0.25">
      <c r="A2409">
        <v>2407</v>
      </c>
      <c r="B2409">
        <v>489</v>
      </c>
      <c r="C2409">
        <v>74</v>
      </c>
      <c r="D2409">
        <v>118</v>
      </c>
      <c r="E2409">
        <v>3</v>
      </c>
      <c r="F2409">
        <v>354</v>
      </c>
      <c r="G2409" t="str">
        <f>VLOOKUP($C2409,'Raw-products'!$A$2:$H$1261,MATCH(G$1,'Raw-products'!$A$1:$H$1,0))</f>
        <v>Shirt</v>
      </c>
      <c r="H2409" t="str">
        <f>VLOOKUP($C2409,'Raw-products'!$A$2:$H$1261,MATCH(H$1,'Raw-products'!$A$1:$H$1,0))</f>
        <v>Flannel</v>
      </c>
      <c r="I2409" t="str">
        <f>VLOOKUP($C2409,'Raw-products'!$A$2:$H$1261,MATCH(I$1,'Raw-products'!$A$1:$H$1,0))</f>
        <v>XL</v>
      </c>
      <c r="J2409" t="str">
        <f>VLOOKUP($C2409,'Raw-products'!$A$2:$H$1261,MATCH(J$1,'Raw-products'!$A$1:$H$1,0))</f>
        <v>red</v>
      </c>
      <c r="K2409">
        <f>VLOOKUP($C2409,'Raw-products'!$A$2:$H$1261,MATCH(K$1,'Raw-products'!$A$1:$H$1,0))</f>
        <v>96</v>
      </c>
      <c r="L2409">
        <f>VLOOKUP($C2409,'Raw-products'!$A$2:$H$1261,MATCH(L$1,'Raw-products'!$A$1:$H$1,0))</f>
        <v>72</v>
      </c>
      <c r="M2409" s="5">
        <f t="shared" si="74"/>
        <v>6912</v>
      </c>
      <c r="N2409" cm="1">
        <f t="array" ref="N2409:Q2409">_xlfn.XLOOKUP($B2409,'Raw -orders'!$A:$A,'Raw -orders'!$B:$E)</f>
        <v>77</v>
      </c>
      <c r="O2409">
        <v>28578</v>
      </c>
      <c r="P2409" s="1">
        <v>44438</v>
      </c>
      <c r="Q2409" s="1">
        <v>44460</v>
      </c>
      <c r="R2409" t="str" cm="1">
        <f t="array" ref="R2409:Y2409">_xlfn.XLOOKUP($N2409,'Raw - customers'!$A:$A,'Raw - customers'!$B:$I)</f>
        <v>Angela Kester</v>
      </c>
      <c r="S2409" t="str">
        <v>Male</v>
      </c>
      <c r="T2409">
        <v>62</v>
      </c>
      <c r="U2409" t="str">
        <v>63 Tremblay BoulevardApt. 688</v>
      </c>
      <c r="V2409">
        <v>1102</v>
      </c>
      <c r="W2409" t="str">
        <v>Chloeville</v>
      </c>
      <c r="X2409" t="str">
        <v>South Australia</v>
      </c>
      <c r="Y2409" t="str">
        <v>Australia</v>
      </c>
      <c r="Z2409">
        <v>8</v>
      </c>
      <c r="AA2409" s="3" t="str">
        <f t="shared" si="75"/>
        <v>20 to 30</v>
      </c>
      <c r="AP2409" s="6">
        <v>77</v>
      </c>
      <c r="AQ2409" s="6" t="s">
        <v>1345</v>
      </c>
    </row>
    <row r="2410" spans="1:43" x14ac:dyDescent="0.25">
      <c r="A2410">
        <v>2408</v>
      </c>
      <c r="B2410">
        <v>489</v>
      </c>
      <c r="C2410">
        <v>954</v>
      </c>
      <c r="D2410">
        <v>97</v>
      </c>
      <c r="E2410">
        <v>1</v>
      </c>
      <c r="F2410">
        <v>97</v>
      </c>
      <c r="G2410" t="str">
        <f>VLOOKUP($C2410,'Raw-products'!$A$2:$H$1261,MATCH(G$1,'Raw-products'!$A$1:$H$1,0))</f>
        <v>Trousers</v>
      </c>
      <c r="H2410" t="str">
        <f>VLOOKUP($C2410,'Raw-products'!$A$2:$H$1261,MATCH(H$1,'Raw-products'!$A$1:$H$1,0))</f>
        <v>Slim-Fit</v>
      </c>
      <c r="I2410" t="str">
        <f>VLOOKUP($C2410,'Raw-products'!$A$2:$H$1261,MATCH(I$1,'Raw-products'!$A$1:$H$1,0))</f>
        <v>XL</v>
      </c>
      <c r="J2410" t="str">
        <f>VLOOKUP($C2410,'Raw-products'!$A$2:$H$1261,MATCH(J$1,'Raw-products'!$A$1:$H$1,0))</f>
        <v>orange</v>
      </c>
      <c r="K2410">
        <f>VLOOKUP($C2410,'Raw-products'!$A$2:$H$1261,MATCH(K$1,'Raw-products'!$A$1:$H$1,0))</f>
        <v>119</v>
      </c>
      <c r="L2410">
        <f>VLOOKUP($C2410,'Raw-products'!$A$2:$H$1261,MATCH(L$1,'Raw-products'!$A$1:$H$1,0))</f>
        <v>78</v>
      </c>
      <c r="M2410" s="5">
        <f t="shared" si="74"/>
        <v>9282</v>
      </c>
      <c r="N2410" cm="1">
        <f t="array" ref="N2410:Q2410">_xlfn.XLOOKUP($B2410,'Raw -orders'!$A:$A,'Raw -orders'!$B:$E)</f>
        <v>77</v>
      </c>
      <c r="O2410">
        <v>28578</v>
      </c>
      <c r="P2410" s="1">
        <v>44438</v>
      </c>
      <c r="Q2410" s="1">
        <v>44460</v>
      </c>
      <c r="R2410" t="str" cm="1">
        <f t="array" ref="R2410:Y2410">_xlfn.XLOOKUP($N2410,'Raw - customers'!$A:$A,'Raw - customers'!$B:$I)</f>
        <v>Angela Kester</v>
      </c>
      <c r="S2410" t="str">
        <v>Male</v>
      </c>
      <c r="T2410">
        <v>62</v>
      </c>
      <c r="U2410" t="str">
        <v>63 Tremblay BoulevardApt. 688</v>
      </c>
      <c r="V2410">
        <v>1102</v>
      </c>
      <c r="W2410" t="str">
        <v>Chloeville</v>
      </c>
      <c r="X2410" t="str">
        <v>South Australia</v>
      </c>
      <c r="Y2410" t="str">
        <v>Australia</v>
      </c>
      <c r="Z2410">
        <v>8</v>
      </c>
      <c r="AA2410" s="3" t="str">
        <f t="shared" si="75"/>
        <v>20 to 30</v>
      </c>
      <c r="AP2410" s="6">
        <v>77</v>
      </c>
      <c r="AQ2410" s="6" t="s">
        <v>1345</v>
      </c>
    </row>
    <row r="2411" spans="1:43" x14ac:dyDescent="0.25">
      <c r="A2411">
        <v>2409</v>
      </c>
      <c r="B2411">
        <v>489</v>
      </c>
      <c r="C2411">
        <v>798</v>
      </c>
      <c r="D2411">
        <v>91</v>
      </c>
      <c r="E2411">
        <v>3</v>
      </c>
      <c r="F2411">
        <v>273</v>
      </c>
      <c r="G2411" t="str">
        <f>VLOOKUP($C2411,'Raw-products'!$A$2:$H$1261,MATCH(G$1,'Raw-products'!$A$1:$H$1,0))</f>
        <v>Jacket</v>
      </c>
      <c r="H2411" t="str">
        <f>VLOOKUP($C2411,'Raw-products'!$A$2:$H$1261,MATCH(H$1,'Raw-products'!$A$1:$H$1,0))</f>
        <v>Pullover</v>
      </c>
      <c r="I2411" t="str">
        <f>VLOOKUP($C2411,'Raw-products'!$A$2:$H$1261,MATCH(I$1,'Raw-products'!$A$1:$H$1,0))</f>
        <v>L</v>
      </c>
      <c r="J2411" t="str">
        <f>VLOOKUP($C2411,'Raw-products'!$A$2:$H$1261,MATCH(J$1,'Raw-products'!$A$1:$H$1,0))</f>
        <v>indigo</v>
      </c>
      <c r="K2411">
        <f>VLOOKUP($C2411,'Raw-products'!$A$2:$H$1261,MATCH(K$1,'Raw-products'!$A$1:$H$1,0))</f>
        <v>114</v>
      </c>
      <c r="L2411">
        <f>VLOOKUP($C2411,'Raw-products'!$A$2:$H$1261,MATCH(L$1,'Raw-products'!$A$1:$H$1,0))</f>
        <v>50</v>
      </c>
      <c r="M2411" s="5">
        <f t="shared" si="74"/>
        <v>5700</v>
      </c>
      <c r="N2411" cm="1">
        <f t="array" ref="N2411:Q2411">_xlfn.XLOOKUP($B2411,'Raw -orders'!$A:$A,'Raw -orders'!$B:$E)</f>
        <v>77</v>
      </c>
      <c r="O2411">
        <v>28578</v>
      </c>
      <c r="P2411" s="1">
        <v>44438</v>
      </c>
      <c r="Q2411" s="1">
        <v>44460</v>
      </c>
      <c r="R2411" t="str" cm="1">
        <f t="array" ref="R2411:Y2411">_xlfn.XLOOKUP($N2411,'Raw - customers'!$A:$A,'Raw - customers'!$B:$I)</f>
        <v>Angela Kester</v>
      </c>
      <c r="S2411" t="str">
        <v>Male</v>
      </c>
      <c r="T2411">
        <v>62</v>
      </c>
      <c r="U2411" t="str">
        <v>63 Tremblay BoulevardApt. 688</v>
      </c>
      <c r="V2411">
        <v>1102</v>
      </c>
      <c r="W2411" t="str">
        <v>Chloeville</v>
      </c>
      <c r="X2411" t="str">
        <v>South Australia</v>
      </c>
      <c r="Y2411" t="str">
        <v>Australia</v>
      </c>
      <c r="Z2411">
        <v>8</v>
      </c>
      <c r="AA2411" s="3" t="str">
        <f t="shared" si="75"/>
        <v>20 to 30</v>
      </c>
      <c r="AP2411" s="6">
        <v>77</v>
      </c>
      <c r="AQ2411" s="6" t="s">
        <v>1345</v>
      </c>
    </row>
    <row r="2412" spans="1:43" x14ac:dyDescent="0.25">
      <c r="A2412">
        <v>2410</v>
      </c>
      <c r="B2412">
        <v>489</v>
      </c>
      <c r="C2412">
        <v>770</v>
      </c>
      <c r="D2412">
        <v>91</v>
      </c>
      <c r="E2412">
        <v>2</v>
      </c>
      <c r="F2412">
        <v>182</v>
      </c>
      <c r="G2412" t="str">
        <f>VLOOKUP($C2412,'Raw-products'!$A$2:$H$1261,MATCH(G$1,'Raw-products'!$A$1:$H$1,0))</f>
        <v>Jacket</v>
      </c>
      <c r="H2412" t="str">
        <f>VLOOKUP($C2412,'Raw-products'!$A$2:$H$1261,MATCH(H$1,'Raw-products'!$A$1:$H$1,0))</f>
        <v>Pullover</v>
      </c>
      <c r="I2412" t="str">
        <f>VLOOKUP($C2412,'Raw-products'!$A$2:$H$1261,MATCH(I$1,'Raw-products'!$A$1:$H$1,0))</f>
        <v>XS</v>
      </c>
      <c r="J2412" t="str">
        <f>VLOOKUP($C2412,'Raw-products'!$A$2:$H$1261,MATCH(J$1,'Raw-products'!$A$1:$H$1,0))</f>
        <v>red</v>
      </c>
      <c r="K2412">
        <f>VLOOKUP($C2412,'Raw-products'!$A$2:$H$1261,MATCH(K$1,'Raw-products'!$A$1:$H$1,0))</f>
        <v>114</v>
      </c>
      <c r="L2412">
        <f>VLOOKUP($C2412,'Raw-products'!$A$2:$H$1261,MATCH(L$1,'Raw-products'!$A$1:$H$1,0))</f>
        <v>54</v>
      </c>
      <c r="M2412" s="5">
        <f t="shared" si="74"/>
        <v>6156</v>
      </c>
      <c r="N2412" cm="1">
        <f t="array" ref="N2412:Q2412">_xlfn.XLOOKUP($B2412,'Raw -orders'!$A:$A,'Raw -orders'!$B:$E)</f>
        <v>77</v>
      </c>
      <c r="O2412">
        <v>28578</v>
      </c>
      <c r="P2412" s="1">
        <v>44438</v>
      </c>
      <c r="Q2412" s="1">
        <v>44460</v>
      </c>
      <c r="R2412" t="str" cm="1">
        <f t="array" ref="R2412:Y2412">_xlfn.XLOOKUP($N2412,'Raw - customers'!$A:$A,'Raw - customers'!$B:$I)</f>
        <v>Angela Kester</v>
      </c>
      <c r="S2412" t="str">
        <v>Male</v>
      </c>
      <c r="T2412">
        <v>62</v>
      </c>
      <c r="U2412" t="str">
        <v>63 Tremblay BoulevardApt. 688</v>
      </c>
      <c r="V2412">
        <v>1102</v>
      </c>
      <c r="W2412" t="str">
        <v>Chloeville</v>
      </c>
      <c r="X2412" t="str">
        <v>South Australia</v>
      </c>
      <c r="Y2412" t="str">
        <v>Australia</v>
      </c>
      <c r="Z2412">
        <v>8</v>
      </c>
      <c r="AA2412" s="3" t="str">
        <f t="shared" si="75"/>
        <v>20 to 30</v>
      </c>
      <c r="AP2412" s="6">
        <v>77</v>
      </c>
      <c r="AQ2412" s="6" t="s">
        <v>1345</v>
      </c>
    </row>
    <row r="2413" spans="1:43" x14ac:dyDescent="0.25">
      <c r="A2413">
        <v>2411</v>
      </c>
      <c r="B2413">
        <v>489</v>
      </c>
      <c r="C2413">
        <v>1062</v>
      </c>
      <c r="D2413">
        <v>93</v>
      </c>
      <c r="E2413">
        <v>2</v>
      </c>
      <c r="F2413">
        <v>186</v>
      </c>
      <c r="G2413" t="str">
        <f>VLOOKUP($C2413,'Raw-products'!$A$2:$H$1261,MATCH(G$1,'Raw-products'!$A$1:$H$1,0))</f>
        <v>Trousers</v>
      </c>
      <c r="H2413" t="str">
        <f>VLOOKUP($C2413,'Raw-products'!$A$2:$H$1261,MATCH(H$1,'Raw-products'!$A$1:$H$1,0))</f>
        <v>Joggers</v>
      </c>
      <c r="I2413" t="str">
        <f>VLOOKUP($C2413,'Raw-products'!$A$2:$H$1261,MATCH(I$1,'Raw-products'!$A$1:$H$1,0))</f>
        <v>M</v>
      </c>
      <c r="J2413" t="str">
        <f>VLOOKUP($C2413,'Raw-products'!$A$2:$H$1261,MATCH(J$1,'Raw-products'!$A$1:$H$1,0))</f>
        <v>yellow</v>
      </c>
      <c r="K2413">
        <f>VLOOKUP($C2413,'Raw-products'!$A$2:$H$1261,MATCH(K$1,'Raw-products'!$A$1:$H$1,0))</f>
        <v>94</v>
      </c>
      <c r="L2413">
        <f>VLOOKUP($C2413,'Raw-products'!$A$2:$H$1261,MATCH(L$1,'Raw-products'!$A$1:$H$1,0))</f>
        <v>72</v>
      </c>
      <c r="M2413" s="5">
        <f t="shared" si="74"/>
        <v>6768</v>
      </c>
      <c r="N2413" cm="1">
        <f t="array" ref="N2413:Q2413">_xlfn.XLOOKUP($B2413,'Raw -orders'!$A:$A,'Raw -orders'!$B:$E)</f>
        <v>77</v>
      </c>
      <c r="O2413">
        <v>28578</v>
      </c>
      <c r="P2413" s="1">
        <v>44438</v>
      </c>
      <c r="Q2413" s="1">
        <v>44460</v>
      </c>
      <c r="R2413" t="str" cm="1">
        <f t="array" ref="R2413:Y2413">_xlfn.XLOOKUP($N2413,'Raw - customers'!$A:$A,'Raw - customers'!$B:$I)</f>
        <v>Angela Kester</v>
      </c>
      <c r="S2413" t="str">
        <v>Male</v>
      </c>
      <c r="T2413">
        <v>62</v>
      </c>
      <c r="U2413" t="str">
        <v>63 Tremblay BoulevardApt. 688</v>
      </c>
      <c r="V2413">
        <v>1102</v>
      </c>
      <c r="W2413" t="str">
        <v>Chloeville</v>
      </c>
      <c r="X2413" t="str">
        <v>South Australia</v>
      </c>
      <c r="Y2413" t="str">
        <v>Australia</v>
      </c>
      <c r="Z2413">
        <v>8</v>
      </c>
      <c r="AA2413" s="3" t="str">
        <f t="shared" si="75"/>
        <v>20 to 30</v>
      </c>
      <c r="AP2413" s="6">
        <v>77</v>
      </c>
      <c r="AQ2413" s="6" t="s">
        <v>1345</v>
      </c>
    </row>
    <row r="2414" spans="1:43" x14ac:dyDescent="0.25">
      <c r="A2414">
        <v>2412</v>
      </c>
      <c r="B2414">
        <v>489</v>
      </c>
      <c r="C2414">
        <v>339</v>
      </c>
      <c r="D2414">
        <v>109</v>
      </c>
      <c r="E2414">
        <v>1</v>
      </c>
      <c r="F2414">
        <v>109</v>
      </c>
      <c r="G2414" t="str">
        <f>VLOOKUP($C2414,'Raw-products'!$A$2:$H$1261,MATCH(G$1,'Raw-products'!$A$1:$H$1,0))</f>
        <v>Shirt</v>
      </c>
      <c r="H2414" t="str">
        <f>VLOOKUP($C2414,'Raw-products'!$A$2:$H$1261,MATCH(H$1,'Raw-products'!$A$1:$H$1,0))</f>
        <v>Mandarin Collar</v>
      </c>
      <c r="I2414" t="str">
        <f>VLOOKUP($C2414,'Raw-products'!$A$2:$H$1261,MATCH(I$1,'Raw-products'!$A$1:$H$1,0))</f>
        <v>XL</v>
      </c>
      <c r="J2414" t="str">
        <f>VLOOKUP($C2414,'Raw-products'!$A$2:$H$1261,MATCH(J$1,'Raw-products'!$A$1:$H$1,0))</f>
        <v>blue</v>
      </c>
      <c r="K2414">
        <f>VLOOKUP($C2414,'Raw-products'!$A$2:$H$1261,MATCH(K$1,'Raw-products'!$A$1:$H$1,0))</f>
        <v>108</v>
      </c>
      <c r="L2414">
        <f>VLOOKUP($C2414,'Raw-products'!$A$2:$H$1261,MATCH(L$1,'Raw-products'!$A$1:$H$1,0))</f>
        <v>71</v>
      </c>
      <c r="M2414" s="5">
        <f t="shared" si="74"/>
        <v>7668</v>
      </c>
      <c r="N2414" cm="1">
        <f t="array" ref="N2414:Q2414">_xlfn.XLOOKUP($B2414,'Raw -orders'!$A:$A,'Raw -orders'!$B:$E)</f>
        <v>77</v>
      </c>
      <c r="O2414">
        <v>28578</v>
      </c>
      <c r="P2414" s="1">
        <v>44438</v>
      </c>
      <c r="Q2414" s="1">
        <v>44460</v>
      </c>
      <c r="R2414" t="str" cm="1">
        <f t="array" ref="R2414:Y2414">_xlfn.XLOOKUP($N2414,'Raw - customers'!$A:$A,'Raw - customers'!$B:$I)</f>
        <v>Angela Kester</v>
      </c>
      <c r="S2414" t="str">
        <v>Male</v>
      </c>
      <c r="T2414">
        <v>62</v>
      </c>
      <c r="U2414" t="str">
        <v>63 Tremblay BoulevardApt. 688</v>
      </c>
      <c r="V2414">
        <v>1102</v>
      </c>
      <c r="W2414" t="str">
        <v>Chloeville</v>
      </c>
      <c r="X2414" t="str">
        <v>South Australia</v>
      </c>
      <c r="Y2414" t="str">
        <v>Australia</v>
      </c>
      <c r="Z2414">
        <v>8</v>
      </c>
      <c r="AA2414" s="3" t="str">
        <f t="shared" si="75"/>
        <v>20 to 30</v>
      </c>
      <c r="AP2414" s="6">
        <v>77</v>
      </c>
      <c r="AQ2414" s="6" t="s">
        <v>1345</v>
      </c>
    </row>
    <row r="2415" spans="1:43" x14ac:dyDescent="0.25">
      <c r="A2415">
        <v>2413</v>
      </c>
      <c r="B2415">
        <v>490</v>
      </c>
      <c r="C2415">
        <v>246</v>
      </c>
      <c r="D2415">
        <v>95</v>
      </c>
      <c r="E2415">
        <v>3</v>
      </c>
      <c r="F2415">
        <v>285</v>
      </c>
      <c r="G2415" t="str">
        <f>VLOOKUP($C2415,'Raw-products'!$A$2:$H$1261,MATCH(G$1,'Raw-products'!$A$1:$H$1,0))</f>
        <v>Shirt</v>
      </c>
      <c r="H2415" t="str">
        <f>VLOOKUP($C2415,'Raw-products'!$A$2:$H$1261,MATCH(H$1,'Raw-products'!$A$1:$H$1,0))</f>
        <v>Polo</v>
      </c>
      <c r="I2415" t="str">
        <f>VLOOKUP($C2415,'Raw-products'!$A$2:$H$1261,MATCH(I$1,'Raw-products'!$A$1:$H$1,0))</f>
        <v>S</v>
      </c>
      <c r="J2415" t="str">
        <f>VLOOKUP($C2415,'Raw-products'!$A$2:$H$1261,MATCH(J$1,'Raw-products'!$A$1:$H$1,0))</f>
        <v>red</v>
      </c>
      <c r="K2415">
        <f>VLOOKUP($C2415,'Raw-products'!$A$2:$H$1261,MATCH(K$1,'Raw-products'!$A$1:$H$1,0))</f>
        <v>117</v>
      </c>
      <c r="L2415">
        <f>VLOOKUP($C2415,'Raw-products'!$A$2:$H$1261,MATCH(L$1,'Raw-products'!$A$1:$H$1,0))</f>
        <v>60</v>
      </c>
      <c r="M2415" s="5">
        <f t="shared" si="74"/>
        <v>7020</v>
      </c>
      <c r="N2415" cm="1">
        <f t="array" ref="N2415:Q2415">_xlfn.XLOOKUP($B2415,'Raw -orders'!$A:$A,'Raw -orders'!$B:$E)</f>
        <v>816</v>
      </c>
      <c r="O2415">
        <v>11291</v>
      </c>
      <c r="P2415" s="1">
        <v>44454</v>
      </c>
      <c r="Q2415" s="1">
        <v>44468</v>
      </c>
      <c r="R2415" t="str" cm="1">
        <f t="array" ref="R2415:Y2415">_xlfn.XLOOKUP($N2415,'Raw - customers'!$A:$A,'Raw - customers'!$B:$I)</f>
        <v>Edithe Yitshak</v>
      </c>
      <c r="S2415" t="str">
        <v>Genderfluid</v>
      </c>
      <c r="T2415">
        <v>23</v>
      </c>
      <c r="U2415" t="str">
        <v>74 Justin SummitSuite 427</v>
      </c>
      <c r="V2415">
        <v>7131</v>
      </c>
      <c r="W2415" t="str">
        <v>Kaifort</v>
      </c>
      <c r="X2415" t="str">
        <v>Victoria</v>
      </c>
      <c r="Y2415" t="str">
        <v>Australia</v>
      </c>
      <c r="Z2415">
        <v>9</v>
      </c>
      <c r="AA2415" s="3" t="str">
        <f t="shared" si="75"/>
        <v>10 to 20</v>
      </c>
      <c r="AP2415" s="6">
        <v>816</v>
      </c>
      <c r="AQ2415" s="6" t="s">
        <v>1396</v>
      </c>
    </row>
    <row r="2416" spans="1:43" x14ac:dyDescent="0.25">
      <c r="A2416">
        <v>2414</v>
      </c>
      <c r="B2416">
        <v>490</v>
      </c>
      <c r="C2416">
        <v>1016</v>
      </c>
      <c r="D2416">
        <v>90</v>
      </c>
      <c r="E2416">
        <v>2</v>
      </c>
      <c r="F2416">
        <v>180</v>
      </c>
      <c r="G2416" t="str">
        <f>VLOOKUP($C2416,'Raw-products'!$A$2:$H$1261,MATCH(G$1,'Raw-products'!$A$1:$H$1,0))</f>
        <v>Trousers</v>
      </c>
      <c r="H2416" t="str">
        <f>VLOOKUP($C2416,'Raw-products'!$A$2:$H$1261,MATCH(H$1,'Raw-products'!$A$1:$H$1,0))</f>
        <v>Relaxed Leg</v>
      </c>
      <c r="I2416" t="str">
        <f>VLOOKUP($C2416,'Raw-products'!$A$2:$H$1261,MATCH(I$1,'Raw-products'!$A$1:$H$1,0))</f>
        <v>S</v>
      </c>
      <c r="J2416" t="str">
        <f>VLOOKUP($C2416,'Raw-products'!$A$2:$H$1261,MATCH(J$1,'Raw-products'!$A$1:$H$1,0))</f>
        <v>red</v>
      </c>
      <c r="K2416">
        <f>VLOOKUP($C2416,'Raw-products'!$A$2:$H$1261,MATCH(K$1,'Raw-products'!$A$1:$H$1,0))</f>
        <v>95</v>
      </c>
      <c r="L2416">
        <f>VLOOKUP($C2416,'Raw-products'!$A$2:$H$1261,MATCH(L$1,'Raw-products'!$A$1:$H$1,0))</f>
        <v>70</v>
      </c>
      <c r="M2416" s="5">
        <f t="shared" si="74"/>
        <v>6650</v>
      </c>
      <c r="N2416" cm="1">
        <f t="array" ref="N2416:Q2416">_xlfn.XLOOKUP($B2416,'Raw -orders'!$A:$A,'Raw -orders'!$B:$E)</f>
        <v>816</v>
      </c>
      <c r="O2416">
        <v>11291</v>
      </c>
      <c r="P2416" s="1">
        <v>44454</v>
      </c>
      <c r="Q2416" s="1">
        <v>44468</v>
      </c>
      <c r="R2416" t="str" cm="1">
        <f t="array" ref="R2416:Y2416">_xlfn.XLOOKUP($N2416,'Raw - customers'!$A:$A,'Raw - customers'!$B:$I)</f>
        <v>Edithe Yitshak</v>
      </c>
      <c r="S2416" t="str">
        <v>Genderfluid</v>
      </c>
      <c r="T2416">
        <v>23</v>
      </c>
      <c r="U2416" t="str">
        <v>74 Justin SummitSuite 427</v>
      </c>
      <c r="V2416">
        <v>7131</v>
      </c>
      <c r="W2416" t="str">
        <v>Kaifort</v>
      </c>
      <c r="X2416" t="str">
        <v>Victoria</v>
      </c>
      <c r="Y2416" t="str">
        <v>Australia</v>
      </c>
      <c r="Z2416">
        <v>9</v>
      </c>
      <c r="AA2416" s="3" t="str">
        <f t="shared" si="75"/>
        <v>10 to 20</v>
      </c>
      <c r="AP2416" s="6">
        <v>816</v>
      </c>
      <c r="AQ2416" s="6" t="s">
        <v>1396</v>
      </c>
    </row>
    <row r="2417" spans="1:43" x14ac:dyDescent="0.25">
      <c r="A2417">
        <v>2415</v>
      </c>
      <c r="B2417">
        <v>490</v>
      </c>
      <c r="C2417">
        <v>1206</v>
      </c>
      <c r="D2417">
        <v>105</v>
      </c>
      <c r="E2417">
        <v>2</v>
      </c>
      <c r="F2417">
        <v>210</v>
      </c>
      <c r="G2417" t="str">
        <f>VLOOKUP($C2417,'Raw-products'!$A$2:$H$1261,MATCH(G$1,'Raw-products'!$A$1:$H$1,0))</f>
        <v>Trousers</v>
      </c>
      <c r="H2417" t="str">
        <f>VLOOKUP($C2417,'Raw-products'!$A$2:$H$1261,MATCH(H$1,'Raw-products'!$A$1:$H$1,0))</f>
        <v>Pleated</v>
      </c>
      <c r="I2417" t="str">
        <f>VLOOKUP($C2417,'Raw-products'!$A$2:$H$1261,MATCH(I$1,'Raw-products'!$A$1:$H$1,0))</f>
        <v>S</v>
      </c>
      <c r="J2417" t="str">
        <f>VLOOKUP($C2417,'Raw-products'!$A$2:$H$1261,MATCH(J$1,'Raw-products'!$A$1:$H$1,0))</f>
        <v>green</v>
      </c>
      <c r="K2417">
        <f>VLOOKUP($C2417,'Raw-products'!$A$2:$H$1261,MATCH(K$1,'Raw-products'!$A$1:$H$1,0))</f>
        <v>90</v>
      </c>
      <c r="L2417">
        <f>VLOOKUP($C2417,'Raw-products'!$A$2:$H$1261,MATCH(L$1,'Raw-products'!$A$1:$H$1,0))</f>
        <v>55</v>
      </c>
      <c r="M2417" s="5">
        <f t="shared" si="74"/>
        <v>4950</v>
      </c>
      <c r="N2417" cm="1">
        <f t="array" ref="N2417:Q2417">_xlfn.XLOOKUP($B2417,'Raw -orders'!$A:$A,'Raw -orders'!$B:$E)</f>
        <v>816</v>
      </c>
      <c r="O2417">
        <v>11291</v>
      </c>
      <c r="P2417" s="1">
        <v>44454</v>
      </c>
      <c r="Q2417" s="1">
        <v>44468</v>
      </c>
      <c r="R2417" t="str" cm="1">
        <f t="array" ref="R2417:Y2417">_xlfn.XLOOKUP($N2417,'Raw - customers'!$A:$A,'Raw - customers'!$B:$I)</f>
        <v>Edithe Yitshak</v>
      </c>
      <c r="S2417" t="str">
        <v>Genderfluid</v>
      </c>
      <c r="T2417">
        <v>23</v>
      </c>
      <c r="U2417" t="str">
        <v>74 Justin SummitSuite 427</v>
      </c>
      <c r="V2417">
        <v>7131</v>
      </c>
      <c r="W2417" t="str">
        <v>Kaifort</v>
      </c>
      <c r="X2417" t="str">
        <v>Victoria</v>
      </c>
      <c r="Y2417" t="str">
        <v>Australia</v>
      </c>
      <c r="Z2417">
        <v>9</v>
      </c>
      <c r="AA2417" s="3" t="str">
        <f t="shared" si="75"/>
        <v>10 to 20</v>
      </c>
      <c r="AP2417" s="6">
        <v>816</v>
      </c>
      <c r="AQ2417" s="6" t="s">
        <v>1396</v>
      </c>
    </row>
    <row r="2418" spans="1:43" x14ac:dyDescent="0.25">
      <c r="A2418">
        <v>2416</v>
      </c>
      <c r="B2418">
        <v>491</v>
      </c>
      <c r="C2418">
        <v>923</v>
      </c>
      <c r="D2418">
        <v>96</v>
      </c>
      <c r="E2418">
        <v>1</v>
      </c>
      <c r="F2418">
        <v>96</v>
      </c>
      <c r="G2418" t="str">
        <f>VLOOKUP($C2418,'Raw-products'!$A$2:$H$1261,MATCH(G$1,'Raw-products'!$A$1:$H$1,0))</f>
        <v>Trousers</v>
      </c>
      <c r="H2418" t="str">
        <f>VLOOKUP($C2418,'Raw-products'!$A$2:$H$1261,MATCH(H$1,'Raw-products'!$A$1:$H$1,0))</f>
        <v>Drawstring</v>
      </c>
      <c r="I2418" t="str">
        <f>VLOOKUP($C2418,'Raw-products'!$A$2:$H$1261,MATCH(I$1,'Raw-products'!$A$1:$H$1,0))</f>
        <v>L</v>
      </c>
      <c r="J2418" t="str">
        <f>VLOOKUP($C2418,'Raw-products'!$A$2:$H$1261,MATCH(J$1,'Raw-products'!$A$1:$H$1,0))</f>
        <v>yellow</v>
      </c>
      <c r="K2418">
        <f>VLOOKUP($C2418,'Raw-products'!$A$2:$H$1261,MATCH(K$1,'Raw-products'!$A$1:$H$1,0))</f>
        <v>104</v>
      </c>
      <c r="L2418">
        <f>VLOOKUP($C2418,'Raw-products'!$A$2:$H$1261,MATCH(L$1,'Raw-products'!$A$1:$H$1,0))</f>
        <v>68</v>
      </c>
      <c r="M2418" s="5">
        <f t="shared" si="74"/>
        <v>7072</v>
      </c>
      <c r="N2418" cm="1">
        <f t="array" ref="N2418:Q2418">_xlfn.XLOOKUP($B2418,'Raw -orders'!$A:$A,'Raw -orders'!$B:$E)</f>
        <v>783</v>
      </c>
      <c r="O2418">
        <v>10074</v>
      </c>
      <c r="P2418" s="1">
        <v>44251</v>
      </c>
      <c r="Q2418" s="1">
        <v>44273</v>
      </c>
      <c r="R2418" t="str" cm="1">
        <f t="array" ref="R2418:Y2418">_xlfn.XLOOKUP($N2418,'Raw - customers'!$A:$A,'Raw - customers'!$B:$I)</f>
        <v>Gusty Smallacombe</v>
      </c>
      <c r="S2418" t="str">
        <v>Female</v>
      </c>
      <c r="T2418">
        <v>49</v>
      </c>
      <c r="U2418" t="str">
        <v>49 Lily RidgeSuite 143</v>
      </c>
      <c r="V2418">
        <v>4250</v>
      </c>
      <c r="W2418" t="str">
        <v>North Avabury</v>
      </c>
      <c r="X2418" t="str">
        <v>South Australia</v>
      </c>
      <c r="Y2418" t="str">
        <v>Australia</v>
      </c>
      <c r="Z2418">
        <v>2</v>
      </c>
      <c r="AA2418" s="3" t="str">
        <f t="shared" si="75"/>
        <v>20 to 30</v>
      </c>
      <c r="AP2418" s="6">
        <v>783</v>
      </c>
      <c r="AQ2418" s="6" t="s">
        <v>1345</v>
      </c>
    </row>
    <row r="2419" spans="1:43" x14ac:dyDescent="0.25">
      <c r="A2419">
        <v>2417</v>
      </c>
      <c r="B2419">
        <v>491</v>
      </c>
      <c r="C2419">
        <v>663</v>
      </c>
      <c r="D2419">
        <v>93</v>
      </c>
      <c r="E2419">
        <v>2</v>
      </c>
      <c r="F2419">
        <v>186</v>
      </c>
      <c r="G2419" t="str">
        <f>VLOOKUP($C2419,'Raw-products'!$A$2:$H$1261,MATCH(G$1,'Raw-products'!$A$1:$H$1,0))</f>
        <v>Jacket</v>
      </c>
      <c r="H2419" t="str">
        <f>VLOOKUP($C2419,'Raw-products'!$A$2:$H$1261,MATCH(H$1,'Raw-products'!$A$1:$H$1,0))</f>
        <v>Coach</v>
      </c>
      <c r="I2419" t="str">
        <f>VLOOKUP($C2419,'Raw-products'!$A$2:$H$1261,MATCH(I$1,'Raw-products'!$A$1:$H$1,0))</f>
        <v>L</v>
      </c>
      <c r="J2419" t="str">
        <f>VLOOKUP($C2419,'Raw-products'!$A$2:$H$1261,MATCH(J$1,'Raw-products'!$A$1:$H$1,0))</f>
        <v>violet</v>
      </c>
      <c r="K2419">
        <f>VLOOKUP($C2419,'Raw-products'!$A$2:$H$1261,MATCH(K$1,'Raw-products'!$A$1:$H$1,0))</f>
        <v>115</v>
      </c>
      <c r="L2419">
        <f>VLOOKUP($C2419,'Raw-products'!$A$2:$H$1261,MATCH(L$1,'Raw-products'!$A$1:$H$1,0))</f>
        <v>80</v>
      </c>
      <c r="M2419" s="5">
        <f t="shared" si="74"/>
        <v>9200</v>
      </c>
      <c r="N2419" cm="1">
        <f t="array" ref="N2419:Q2419">_xlfn.XLOOKUP($B2419,'Raw -orders'!$A:$A,'Raw -orders'!$B:$E)</f>
        <v>783</v>
      </c>
      <c r="O2419">
        <v>10074</v>
      </c>
      <c r="P2419" s="1">
        <v>44251</v>
      </c>
      <c r="Q2419" s="1">
        <v>44273</v>
      </c>
      <c r="R2419" t="str" cm="1">
        <f t="array" ref="R2419:Y2419">_xlfn.XLOOKUP($N2419,'Raw - customers'!$A:$A,'Raw - customers'!$B:$I)</f>
        <v>Gusty Smallacombe</v>
      </c>
      <c r="S2419" t="str">
        <v>Female</v>
      </c>
      <c r="T2419">
        <v>49</v>
      </c>
      <c r="U2419" t="str">
        <v>49 Lily RidgeSuite 143</v>
      </c>
      <c r="V2419">
        <v>4250</v>
      </c>
      <c r="W2419" t="str">
        <v>North Avabury</v>
      </c>
      <c r="X2419" t="str">
        <v>South Australia</v>
      </c>
      <c r="Y2419" t="str">
        <v>Australia</v>
      </c>
      <c r="Z2419">
        <v>2</v>
      </c>
      <c r="AA2419" s="3" t="str">
        <f t="shared" si="75"/>
        <v>20 to 30</v>
      </c>
      <c r="AP2419" s="6">
        <v>783</v>
      </c>
      <c r="AQ2419" s="6" t="s">
        <v>1345</v>
      </c>
    </row>
    <row r="2420" spans="1:43" x14ac:dyDescent="0.25">
      <c r="A2420">
        <v>2418</v>
      </c>
      <c r="B2420">
        <v>491</v>
      </c>
      <c r="C2420">
        <v>843</v>
      </c>
      <c r="D2420">
        <v>113</v>
      </c>
      <c r="E2420">
        <v>1</v>
      </c>
      <c r="F2420">
        <v>113</v>
      </c>
      <c r="G2420" t="str">
        <f>VLOOKUP($C2420,'Raw-products'!$A$2:$H$1261,MATCH(G$1,'Raw-products'!$A$1:$H$1,0))</f>
        <v>Trousers</v>
      </c>
      <c r="H2420" t="str">
        <f>VLOOKUP($C2420,'Raw-products'!$A$2:$H$1261,MATCH(H$1,'Raw-products'!$A$1:$H$1,0))</f>
        <v>Chinos</v>
      </c>
      <c r="I2420" t="str">
        <f>VLOOKUP($C2420,'Raw-products'!$A$2:$H$1261,MATCH(I$1,'Raw-products'!$A$1:$H$1,0))</f>
        <v>L</v>
      </c>
      <c r="J2420" t="str">
        <f>VLOOKUP($C2420,'Raw-products'!$A$2:$H$1261,MATCH(J$1,'Raw-products'!$A$1:$H$1,0))</f>
        <v>red</v>
      </c>
      <c r="K2420">
        <f>VLOOKUP($C2420,'Raw-products'!$A$2:$H$1261,MATCH(K$1,'Raw-products'!$A$1:$H$1,0))</f>
        <v>100</v>
      </c>
      <c r="L2420">
        <f>VLOOKUP($C2420,'Raw-products'!$A$2:$H$1261,MATCH(L$1,'Raw-products'!$A$1:$H$1,0))</f>
        <v>44</v>
      </c>
      <c r="M2420" s="5">
        <f t="shared" si="74"/>
        <v>4400</v>
      </c>
      <c r="N2420" cm="1">
        <f t="array" ref="N2420:Q2420">_xlfn.XLOOKUP($B2420,'Raw -orders'!$A:$A,'Raw -orders'!$B:$E)</f>
        <v>783</v>
      </c>
      <c r="O2420">
        <v>10074</v>
      </c>
      <c r="P2420" s="1">
        <v>44251</v>
      </c>
      <c r="Q2420" s="1">
        <v>44273</v>
      </c>
      <c r="R2420" t="str" cm="1">
        <f t="array" ref="R2420:Y2420">_xlfn.XLOOKUP($N2420,'Raw - customers'!$A:$A,'Raw - customers'!$B:$I)</f>
        <v>Gusty Smallacombe</v>
      </c>
      <c r="S2420" t="str">
        <v>Female</v>
      </c>
      <c r="T2420">
        <v>49</v>
      </c>
      <c r="U2420" t="str">
        <v>49 Lily RidgeSuite 143</v>
      </c>
      <c r="V2420">
        <v>4250</v>
      </c>
      <c r="W2420" t="str">
        <v>North Avabury</v>
      </c>
      <c r="X2420" t="str">
        <v>South Australia</v>
      </c>
      <c r="Y2420" t="str">
        <v>Australia</v>
      </c>
      <c r="Z2420">
        <v>2</v>
      </c>
      <c r="AA2420" s="3" t="str">
        <f t="shared" si="75"/>
        <v>20 to 30</v>
      </c>
      <c r="AP2420" s="6">
        <v>783</v>
      </c>
      <c r="AQ2420" s="6" t="s">
        <v>1345</v>
      </c>
    </row>
    <row r="2421" spans="1:43" x14ac:dyDescent="0.25">
      <c r="A2421">
        <v>2419</v>
      </c>
      <c r="B2421">
        <v>491</v>
      </c>
      <c r="C2421">
        <v>816</v>
      </c>
      <c r="D2421">
        <v>117</v>
      </c>
      <c r="E2421">
        <v>3</v>
      </c>
      <c r="F2421">
        <v>351</v>
      </c>
      <c r="G2421" t="str">
        <f>VLOOKUP($C2421,'Raw-products'!$A$2:$H$1261,MATCH(G$1,'Raw-products'!$A$1:$H$1,0))</f>
        <v>Jacket</v>
      </c>
      <c r="H2421" t="str">
        <f>VLOOKUP($C2421,'Raw-products'!$A$2:$H$1261,MATCH(H$1,'Raw-products'!$A$1:$H$1,0))</f>
        <v>Shearling</v>
      </c>
      <c r="I2421" t="str">
        <f>VLOOKUP($C2421,'Raw-products'!$A$2:$H$1261,MATCH(I$1,'Raw-products'!$A$1:$H$1,0))</f>
        <v>S</v>
      </c>
      <c r="J2421" t="str">
        <f>VLOOKUP($C2421,'Raw-products'!$A$2:$H$1261,MATCH(J$1,'Raw-products'!$A$1:$H$1,0))</f>
        <v>yellow</v>
      </c>
      <c r="K2421">
        <f>VLOOKUP($C2421,'Raw-products'!$A$2:$H$1261,MATCH(K$1,'Raw-products'!$A$1:$H$1,0))</f>
        <v>95</v>
      </c>
      <c r="L2421">
        <f>VLOOKUP($C2421,'Raw-products'!$A$2:$H$1261,MATCH(L$1,'Raw-products'!$A$1:$H$1,0))</f>
        <v>48</v>
      </c>
      <c r="M2421" s="5">
        <f t="shared" si="74"/>
        <v>4560</v>
      </c>
      <c r="N2421" cm="1">
        <f t="array" ref="N2421:Q2421">_xlfn.XLOOKUP($B2421,'Raw -orders'!$A:$A,'Raw -orders'!$B:$E)</f>
        <v>783</v>
      </c>
      <c r="O2421">
        <v>10074</v>
      </c>
      <c r="P2421" s="1">
        <v>44251</v>
      </c>
      <c r="Q2421" s="1">
        <v>44273</v>
      </c>
      <c r="R2421" t="str" cm="1">
        <f t="array" ref="R2421:Y2421">_xlfn.XLOOKUP($N2421,'Raw - customers'!$A:$A,'Raw - customers'!$B:$I)</f>
        <v>Gusty Smallacombe</v>
      </c>
      <c r="S2421" t="str">
        <v>Female</v>
      </c>
      <c r="T2421">
        <v>49</v>
      </c>
      <c r="U2421" t="str">
        <v>49 Lily RidgeSuite 143</v>
      </c>
      <c r="V2421">
        <v>4250</v>
      </c>
      <c r="W2421" t="str">
        <v>North Avabury</v>
      </c>
      <c r="X2421" t="str">
        <v>South Australia</v>
      </c>
      <c r="Y2421" t="str">
        <v>Australia</v>
      </c>
      <c r="Z2421">
        <v>2</v>
      </c>
      <c r="AA2421" s="3" t="str">
        <f t="shared" si="75"/>
        <v>20 to 30</v>
      </c>
      <c r="AP2421" s="6">
        <v>783</v>
      </c>
      <c r="AQ2421" s="6" t="s">
        <v>1345</v>
      </c>
    </row>
    <row r="2422" spans="1:43" x14ac:dyDescent="0.25">
      <c r="A2422">
        <v>2420</v>
      </c>
      <c r="B2422">
        <v>491</v>
      </c>
      <c r="C2422">
        <v>1256</v>
      </c>
      <c r="D2422">
        <v>112</v>
      </c>
      <c r="E2422">
        <v>2</v>
      </c>
      <c r="F2422">
        <v>224</v>
      </c>
      <c r="G2422" t="str">
        <f>VLOOKUP($C2422,'Raw-products'!$A$2:$H$1261,MATCH(G$1,'Raw-products'!$A$1:$H$1,0))</f>
        <v>Trousers</v>
      </c>
      <c r="H2422" t="str">
        <f>VLOOKUP($C2422,'Raw-products'!$A$2:$H$1261,MATCH(H$1,'Raw-products'!$A$1:$H$1,0))</f>
        <v>Tracksuit Bottoms</v>
      </c>
      <c r="I2422" t="str">
        <f>VLOOKUP($C2422,'Raw-products'!$A$2:$H$1261,MATCH(I$1,'Raw-products'!$A$1:$H$1,0))</f>
        <v>S</v>
      </c>
      <c r="J2422" t="str">
        <f>VLOOKUP($C2422,'Raw-products'!$A$2:$H$1261,MATCH(J$1,'Raw-products'!$A$1:$H$1,0))</f>
        <v>violet</v>
      </c>
      <c r="K2422">
        <f>VLOOKUP($C2422,'Raw-products'!$A$2:$H$1261,MATCH(K$1,'Raw-products'!$A$1:$H$1,0))</f>
        <v>91</v>
      </c>
      <c r="L2422">
        <f>VLOOKUP($C2422,'Raw-products'!$A$2:$H$1261,MATCH(L$1,'Raw-products'!$A$1:$H$1,0))</f>
        <v>48</v>
      </c>
      <c r="M2422" s="5">
        <f t="shared" si="74"/>
        <v>4368</v>
      </c>
      <c r="N2422" cm="1">
        <f t="array" ref="N2422:Q2422">_xlfn.XLOOKUP($B2422,'Raw -orders'!$A:$A,'Raw -orders'!$B:$E)</f>
        <v>783</v>
      </c>
      <c r="O2422">
        <v>10074</v>
      </c>
      <c r="P2422" s="1">
        <v>44251</v>
      </c>
      <c r="Q2422" s="1">
        <v>44273</v>
      </c>
      <c r="R2422" t="str" cm="1">
        <f t="array" ref="R2422:Y2422">_xlfn.XLOOKUP($N2422,'Raw - customers'!$A:$A,'Raw - customers'!$B:$I)</f>
        <v>Gusty Smallacombe</v>
      </c>
      <c r="S2422" t="str">
        <v>Female</v>
      </c>
      <c r="T2422">
        <v>49</v>
      </c>
      <c r="U2422" t="str">
        <v>49 Lily RidgeSuite 143</v>
      </c>
      <c r="V2422">
        <v>4250</v>
      </c>
      <c r="W2422" t="str">
        <v>North Avabury</v>
      </c>
      <c r="X2422" t="str">
        <v>South Australia</v>
      </c>
      <c r="Y2422" t="str">
        <v>Australia</v>
      </c>
      <c r="Z2422">
        <v>2</v>
      </c>
      <c r="AA2422" s="3" t="str">
        <f t="shared" si="75"/>
        <v>20 to 30</v>
      </c>
      <c r="AP2422" s="6">
        <v>783</v>
      </c>
      <c r="AQ2422" s="6" t="s">
        <v>1345</v>
      </c>
    </row>
    <row r="2423" spans="1:43" x14ac:dyDescent="0.25">
      <c r="A2423">
        <v>2421</v>
      </c>
      <c r="B2423">
        <v>492</v>
      </c>
      <c r="C2423">
        <v>1043</v>
      </c>
      <c r="D2423">
        <v>90</v>
      </c>
      <c r="E2423">
        <v>3</v>
      </c>
      <c r="F2423">
        <v>270</v>
      </c>
      <c r="G2423" t="str">
        <f>VLOOKUP($C2423,'Raw-products'!$A$2:$H$1261,MATCH(G$1,'Raw-products'!$A$1:$H$1,0))</f>
        <v>Trousers</v>
      </c>
      <c r="H2423" t="str">
        <f>VLOOKUP($C2423,'Raw-products'!$A$2:$H$1261,MATCH(H$1,'Raw-products'!$A$1:$H$1,0))</f>
        <v>Relaxed Leg</v>
      </c>
      <c r="I2423" t="str">
        <f>VLOOKUP($C2423,'Raw-products'!$A$2:$H$1261,MATCH(I$1,'Raw-products'!$A$1:$H$1,0))</f>
        <v>L</v>
      </c>
      <c r="J2423" t="str">
        <f>VLOOKUP($C2423,'Raw-products'!$A$2:$H$1261,MATCH(J$1,'Raw-products'!$A$1:$H$1,0))</f>
        <v>indigo</v>
      </c>
      <c r="K2423">
        <f>VLOOKUP($C2423,'Raw-products'!$A$2:$H$1261,MATCH(K$1,'Raw-products'!$A$1:$H$1,0))</f>
        <v>95</v>
      </c>
      <c r="L2423">
        <f>VLOOKUP($C2423,'Raw-products'!$A$2:$H$1261,MATCH(L$1,'Raw-products'!$A$1:$H$1,0))</f>
        <v>48</v>
      </c>
      <c r="M2423" s="5">
        <f t="shared" si="74"/>
        <v>4560</v>
      </c>
      <c r="N2423" cm="1">
        <f t="array" ref="N2423:Q2423">_xlfn.XLOOKUP($B2423,'Raw -orders'!$A:$A,'Raw -orders'!$B:$E)</f>
        <v>568</v>
      </c>
      <c r="O2423">
        <v>49046</v>
      </c>
      <c r="P2423" s="1">
        <v>44401</v>
      </c>
      <c r="Q2423" s="1">
        <v>44415</v>
      </c>
      <c r="R2423" t="str" cm="1">
        <f t="array" ref="R2423:Y2423">_xlfn.XLOOKUP($N2423,'Raw - customers'!$A:$A,'Raw - customers'!$B:$I)</f>
        <v>Gallard Mangan</v>
      </c>
      <c r="S2423" t="str">
        <v>Bigender</v>
      </c>
      <c r="T2423">
        <v>64</v>
      </c>
      <c r="U2423" t="str">
        <v>24 Jake MeadowApt. 433</v>
      </c>
      <c r="V2423">
        <v>9416</v>
      </c>
      <c r="W2423" t="str">
        <v>Chloeville</v>
      </c>
      <c r="X2423" t="str">
        <v>Tasmania</v>
      </c>
      <c r="Y2423" t="str">
        <v>Australia</v>
      </c>
      <c r="Z2423">
        <v>7</v>
      </c>
      <c r="AA2423" s="3" t="str">
        <f t="shared" si="75"/>
        <v>10 to 20</v>
      </c>
      <c r="AP2423" s="6">
        <v>568</v>
      </c>
      <c r="AQ2423" s="6" t="s">
        <v>1414</v>
      </c>
    </row>
    <row r="2424" spans="1:43" x14ac:dyDescent="0.25">
      <c r="A2424">
        <v>2422</v>
      </c>
      <c r="B2424">
        <v>492</v>
      </c>
      <c r="C2424">
        <v>379</v>
      </c>
      <c r="D2424">
        <v>94</v>
      </c>
      <c r="E2424">
        <v>3</v>
      </c>
      <c r="F2424">
        <v>282</v>
      </c>
      <c r="G2424" t="str">
        <f>VLOOKUP($C2424,'Raw-products'!$A$2:$H$1261,MATCH(G$1,'Raw-products'!$A$1:$H$1,0))</f>
        <v>Shirt</v>
      </c>
      <c r="H2424" t="str">
        <f>VLOOKUP($C2424,'Raw-products'!$A$2:$H$1261,MATCH(H$1,'Raw-products'!$A$1:$H$1,0))</f>
        <v>Henley</v>
      </c>
      <c r="I2424" t="str">
        <f>VLOOKUP($C2424,'Raw-products'!$A$2:$H$1261,MATCH(I$1,'Raw-products'!$A$1:$H$1,0))</f>
        <v>XL</v>
      </c>
      <c r="J2424" t="str">
        <f>VLOOKUP($C2424,'Raw-products'!$A$2:$H$1261,MATCH(J$1,'Raw-products'!$A$1:$H$1,0))</f>
        <v>indigo</v>
      </c>
      <c r="K2424">
        <f>VLOOKUP($C2424,'Raw-products'!$A$2:$H$1261,MATCH(K$1,'Raw-products'!$A$1:$H$1,0))</f>
        <v>92</v>
      </c>
      <c r="L2424">
        <f>VLOOKUP($C2424,'Raw-products'!$A$2:$H$1261,MATCH(L$1,'Raw-products'!$A$1:$H$1,0))</f>
        <v>52</v>
      </c>
      <c r="M2424" s="5">
        <f t="shared" si="74"/>
        <v>4784</v>
      </c>
      <c r="N2424" cm="1">
        <f t="array" ref="N2424:Q2424">_xlfn.XLOOKUP($B2424,'Raw -orders'!$A:$A,'Raw -orders'!$B:$E)</f>
        <v>568</v>
      </c>
      <c r="O2424">
        <v>49046</v>
      </c>
      <c r="P2424" s="1">
        <v>44401</v>
      </c>
      <c r="Q2424" s="1">
        <v>44415</v>
      </c>
      <c r="R2424" t="str" cm="1">
        <f t="array" ref="R2424:Y2424">_xlfn.XLOOKUP($N2424,'Raw - customers'!$A:$A,'Raw - customers'!$B:$I)</f>
        <v>Gallard Mangan</v>
      </c>
      <c r="S2424" t="str">
        <v>Bigender</v>
      </c>
      <c r="T2424">
        <v>64</v>
      </c>
      <c r="U2424" t="str">
        <v>24 Jake MeadowApt. 433</v>
      </c>
      <c r="V2424">
        <v>9416</v>
      </c>
      <c r="W2424" t="str">
        <v>Chloeville</v>
      </c>
      <c r="X2424" t="str">
        <v>Tasmania</v>
      </c>
      <c r="Y2424" t="str">
        <v>Australia</v>
      </c>
      <c r="Z2424">
        <v>7</v>
      </c>
      <c r="AA2424" s="3" t="str">
        <f t="shared" si="75"/>
        <v>10 to 20</v>
      </c>
      <c r="AP2424" s="6">
        <v>568</v>
      </c>
      <c r="AQ2424" s="6" t="s">
        <v>1414</v>
      </c>
    </row>
    <row r="2425" spans="1:43" x14ac:dyDescent="0.25">
      <c r="A2425">
        <v>2423</v>
      </c>
      <c r="B2425">
        <v>492</v>
      </c>
      <c r="C2425">
        <v>1205</v>
      </c>
      <c r="D2425">
        <v>105</v>
      </c>
      <c r="E2425">
        <v>2</v>
      </c>
      <c r="F2425">
        <v>210</v>
      </c>
      <c r="G2425" t="str">
        <f>VLOOKUP($C2425,'Raw-products'!$A$2:$H$1261,MATCH(G$1,'Raw-products'!$A$1:$H$1,0))</f>
        <v>Trousers</v>
      </c>
      <c r="H2425" t="str">
        <f>VLOOKUP($C2425,'Raw-products'!$A$2:$H$1261,MATCH(H$1,'Raw-products'!$A$1:$H$1,0))</f>
        <v>Pleated</v>
      </c>
      <c r="I2425" t="str">
        <f>VLOOKUP($C2425,'Raw-products'!$A$2:$H$1261,MATCH(I$1,'Raw-products'!$A$1:$H$1,0))</f>
        <v>XS</v>
      </c>
      <c r="J2425" t="str">
        <f>VLOOKUP($C2425,'Raw-products'!$A$2:$H$1261,MATCH(J$1,'Raw-products'!$A$1:$H$1,0))</f>
        <v>green</v>
      </c>
      <c r="K2425">
        <f>VLOOKUP($C2425,'Raw-products'!$A$2:$H$1261,MATCH(K$1,'Raw-products'!$A$1:$H$1,0))</f>
        <v>90</v>
      </c>
      <c r="L2425">
        <f>VLOOKUP($C2425,'Raw-products'!$A$2:$H$1261,MATCH(L$1,'Raw-products'!$A$1:$H$1,0))</f>
        <v>58</v>
      </c>
      <c r="M2425" s="5">
        <f t="shared" si="74"/>
        <v>5220</v>
      </c>
      <c r="N2425" cm="1">
        <f t="array" ref="N2425:Q2425">_xlfn.XLOOKUP($B2425,'Raw -orders'!$A:$A,'Raw -orders'!$B:$E)</f>
        <v>568</v>
      </c>
      <c r="O2425">
        <v>49046</v>
      </c>
      <c r="P2425" s="1">
        <v>44401</v>
      </c>
      <c r="Q2425" s="1">
        <v>44415</v>
      </c>
      <c r="R2425" t="str" cm="1">
        <f t="array" ref="R2425:Y2425">_xlfn.XLOOKUP($N2425,'Raw - customers'!$A:$A,'Raw - customers'!$B:$I)</f>
        <v>Gallard Mangan</v>
      </c>
      <c r="S2425" t="str">
        <v>Bigender</v>
      </c>
      <c r="T2425">
        <v>64</v>
      </c>
      <c r="U2425" t="str">
        <v>24 Jake MeadowApt. 433</v>
      </c>
      <c r="V2425">
        <v>9416</v>
      </c>
      <c r="W2425" t="str">
        <v>Chloeville</v>
      </c>
      <c r="X2425" t="str">
        <v>Tasmania</v>
      </c>
      <c r="Y2425" t="str">
        <v>Australia</v>
      </c>
      <c r="Z2425">
        <v>7</v>
      </c>
      <c r="AA2425" s="3" t="str">
        <f t="shared" si="75"/>
        <v>10 to 20</v>
      </c>
      <c r="AP2425" s="6">
        <v>568</v>
      </c>
      <c r="AQ2425" s="6" t="s">
        <v>1414</v>
      </c>
    </row>
    <row r="2426" spans="1:43" x14ac:dyDescent="0.25">
      <c r="A2426">
        <v>2424</v>
      </c>
      <c r="B2426">
        <v>492</v>
      </c>
      <c r="C2426">
        <v>837</v>
      </c>
      <c r="D2426">
        <v>117</v>
      </c>
      <c r="E2426">
        <v>1</v>
      </c>
      <c r="F2426">
        <v>117</v>
      </c>
      <c r="G2426" t="str">
        <f>VLOOKUP($C2426,'Raw-products'!$A$2:$H$1261,MATCH(G$1,'Raw-products'!$A$1:$H$1,0))</f>
        <v>Jacket</v>
      </c>
      <c r="H2426" t="str">
        <f>VLOOKUP($C2426,'Raw-products'!$A$2:$H$1261,MATCH(H$1,'Raw-products'!$A$1:$H$1,0))</f>
        <v>Shearling</v>
      </c>
      <c r="I2426" t="str">
        <f>VLOOKUP($C2426,'Raw-products'!$A$2:$H$1261,MATCH(I$1,'Raw-products'!$A$1:$H$1,0))</f>
        <v>M</v>
      </c>
      <c r="J2426" t="str">
        <f>VLOOKUP($C2426,'Raw-products'!$A$2:$H$1261,MATCH(J$1,'Raw-products'!$A$1:$H$1,0))</f>
        <v>violet</v>
      </c>
      <c r="K2426">
        <f>VLOOKUP($C2426,'Raw-products'!$A$2:$H$1261,MATCH(K$1,'Raw-products'!$A$1:$H$1,0))</f>
        <v>95</v>
      </c>
      <c r="L2426">
        <f>VLOOKUP($C2426,'Raw-products'!$A$2:$H$1261,MATCH(L$1,'Raw-products'!$A$1:$H$1,0))</f>
        <v>74</v>
      </c>
      <c r="M2426" s="5">
        <f t="shared" si="74"/>
        <v>7030</v>
      </c>
      <c r="N2426" cm="1">
        <f t="array" ref="N2426:Q2426">_xlfn.XLOOKUP($B2426,'Raw -orders'!$A:$A,'Raw -orders'!$B:$E)</f>
        <v>568</v>
      </c>
      <c r="O2426">
        <v>49046</v>
      </c>
      <c r="P2426" s="1">
        <v>44401</v>
      </c>
      <c r="Q2426" s="1">
        <v>44415</v>
      </c>
      <c r="R2426" t="str" cm="1">
        <f t="array" ref="R2426:Y2426">_xlfn.XLOOKUP($N2426,'Raw - customers'!$A:$A,'Raw - customers'!$B:$I)</f>
        <v>Gallard Mangan</v>
      </c>
      <c r="S2426" t="str">
        <v>Bigender</v>
      </c>
      <c r="T2426">
        <v>64</v>
      </c>
      <c r="U2426" t="str">
        <v>24 Jake MeadowApt. 433</v>
      </c>
      <c r="V2426">
        <v>9416</v>
      </c>
      <c r="W2426" t="str">
        <v>Chloeville</v>
      </c>
      <c r="X2426" t="str">
        <v>Tasmania</v>
      </c>
      <c r="Y2426" t="str">
        <v>Australia</v>
      </c>
      <c r="Z2426">
        <v>7</v>
      </c>
      <c r="AA2426" s="3" t="str">
        <f t="shared" si="75"/>
        <v>10 to 20</v>
      </c>
      <c r="AP2426" s="6">
        <v>568</v>
      </c>
      <c r="AQ2426" s="6" t="s">
        <v>1414</v>
      </c>
    </row>
    <row r="2427" spans="1:43" x14ac:dyDescent="0.25">
      <c r="A2427">
        <v>2425</v>
      </c>
      <c r="B2427">
        <v>492</v>
      </c>
      <c r="C2427">
        <v>1023</v>
      </c>
      <c r="D2427">
        <v>90</v>
      </c>
      <c r="E2427">
        <v>1</v>
      </c>
      <c r="F2427">
        <v>90</v>
      </c>
      <c r="G2427" t="str">
        <f>VLOOKUP($C2427,'Raw-products'!$A$2:$H$1261,MATCH(G$1,'Raw-products'!$A$1:$H$1,0))</f>
        <v>Trousers</v>
      </c>
      <c r="H2427" t="str">
        <f>VLOOKUP($C2427,'Raw-products'!$A$2:$H$1261,MATCH(H$1,'Raw-products'!$A$1:$H$1,0))</f>
        <v>Relaxed Leg</v>
      </c>
      <c r="I2427" t="str">
        <f>VLOOKUP($C2427,'Raw-products'!$A$2:$H$1261,MATCH(I$1,'Raw-products'!$A$1:$H$1,0))</f>
        <v>L</v>
      </c>
      <c r="J2427" t="str">
        <f>VLOOKUP($C2427,'Raw-products'!$A$2:$H$1261,MATCH(J$1,'Raw-products'!$A$1:$H$1,0))</f>
        <v>orange</v>
      </c>
      <c r="K2427">
        <f>VLOOKUP($C2427,'Raw-products'!$A$2:$H$1261,MATCH(K$1,'Raw-products'!$A$1:$H$1,0))</f>
        <v>95</v>
      </c>
      <c r="L2427">
        <f>VLOOKUP($C2427,'Raw-products'!$A$2:$H$1261,MATCH(L$1,'Raw-products'!$A$1:$H$1,0))</f>
        <v>78</v>
      </c>
      <c r="M2427" s="5">
        <f t="shared" si="74"/>
        <v>7410</v>
      </c>
      <c r="N2427" cm="1">
        <f t="array" ref="N2427:Q2427">_xlfn.XLOOKUP($B2427,'Raw -orders'!$A:$A,'Raw -orders'!$B:$E)</f>
        <v>568</v>
      </c>
      <c r="O2427">
        <v>49046</v>
      </c>
      <c r="P2427" s="1">
        <v>44401</v>
      </c>
      <c r="Q2427" s="1">
        <v>44415</v>
      </c>
      <c r="R2427" t="str" cm="1">
        <f t="array" ref="R2427:Y2427">_xlfn.XLOOKUP($N2427,'Raw - customers'!$A:$A,'Raw - customers'!$B:$I)</f>
        <v>Gallard Mangan</v>
      </c>
      <c r="S2427" t="str">
        <v>Bigender</v>
      </c>
      <c r="T2427">
        <v>64</v>
      </c>
      <c r="U2427" t="str">
        <v>24 Jake MeadowApt. 433</v>
      </c>
      <c r="V2427">
        <v>9416</v>
      </c>
      <c r="W2427" t="str">
        <v>Chloeville</v>
      </c>
      <c r="X2427" t="str">
        <v>Tasmania</v>
      </c>
      <c r="Y2427" t="str">
        <v>Australia</v>
      </c>
      <c r="Z2427">
        <v>7</v>
      </c>
      <c r="AA2427" s="3" t="str">
        <f t="shared" si="75"/>
        <v>10 to 20</v>
      </c>
      <c r="AP2427" s="6">
        <v>568</v>
      </c>
      <c r="AQ2427" s="6" t="s">
        <v>1414</v>
      </c>
    </row>
    <row r="2428" spans="1:43" x14ac:dyDescent="0.25">
      <c r="A2428">
        <v>2426</v>
      </c>
      <c r="B2428">
        <v>492</v>
      </c>
      <c r="C2428">
        <v>630</v>
      </c>
      <c r="D2428">
        <v>93</v>
      </c>
      <c r="E2428">
        <v>2</v>
      </c>
      <c r="F2428">
        <v>186</v>
      </c>
      <c r="G2428" t="str">
        <f>VLOOKUP($C2428,'Raw-products'!$A$2:$H$1261,MATCH(G$1,'Raw-products'!$A$1:$H$1,0))</f>
        <v>Jacket</v>
      </c>
      <c r="H2428" t="str">
        <f>VLOOKUP($C2428,'Raw-products'!$A$2:$H$1261,MATCH(H$1,'Raw-products'!$A$1:$H$1,0))</f>
        <v>Coach</v>
      </c>
      <c r="I2428" t="str">
        <f>VLOOKUP($C2428,'Raw-products'!$A$2:$H$1261,MATCH(I$1,'Raw-products'!$A$1:$H$1,0))</f>
        <v>XS</v>
      </c>
      <c r="J2428" t="str">
        <f>VLOOKUP($C2428,'Raw-products'!$A$2:$H$1261,MATCH(J$1,'Raw-products'!$A$1:$H$1,0))</f>
        <v>red</v>
      </c>
      <c r="K2428">
        <f>VLOOKUP($C2428,'Raw-products'!$A$2:$H$1261,MATCH(K$1,'Raw-products'!$A$1:$H$1,0))</f>
        <v>115</v>
      </c>
      <c r="L2428">
        <f>VLOOKUP($C2428,'Raw-products'!$A$2:$H$1261,MATCH(L$1,'Raw-products'!$A$1:$H$1,0))</f>
        <v>71</v>
      </c>
      <c r="M2428" s="5">
        <f t="shared" si="74"/>
        <v>8165</v>
      </c>
      <c r="N2428" cm="1">
        <f t="array" ref="N2428:Q2428">_xlfn.XLOOKUP($B2428,'Raw -orders'!$A:$A,'Raw -orders'!$B:$E)</f>
        <v>568</v>
      </c>
      <c r="O2428">
        <v>49046</v>
      </c>
      <c r="P2428" s="1">
        <v>44401</v>
      </c>
      <c r="Q2428" s="1">
        <v>44415</v>
      </c>
      <c r="R2428" t="str" cm="1">
        <f t="array" ref="R2428:Y2428">_xlfn.XLOOKUP($N2428,'Raw - customers'!$A:$A,'Raw - customers'!$B:$I)</f>
        <v>Gallard Mangan</v>
      </c>
      <c r="S2428" t="str">
        <v>Bigender</v>
      </c>
      <c r="T2428">
        <v>64</v>
      </c>
      <c r="U2428" t="str">
        <v>24 Jake MeadowApt. 433</v>
      </c>
      <c r="V2428">
        <v>9416</v>
      </c>
      <c r="W2428" t="str">
        <v>Chloeville</v>
      </c>
      <c r="X2428" t="str">
        <v>Tasmania</v>
      </c>
      <c r="Y2428" t="str">
        <v>Australia</v>
      </c>
      <c r="Z2428">
        <v>7</v>
      </c>
      <c r="AA2428" s="3" t="str">
        <f t="shared" si="75"/>
        <v>10 to 20</v>
      </c>
      <c r="AP2428" s="6">
        <v>568</v>
      </c>
      <c r="AQ2428" s="6" t="s">
        <v>1414</v>
      </c>
    </row>
    <row r="2429" spans="1:43" x14ac:dyDescent="0.25">
      <c r="A2429">
        <v>2427</v>
      </c>
      <c r="B2429">
        <v>492</v>
      </c>
      <c r="C2429">
        <v>31</v>
      </c>
      <c r="D2429">
        <v>96</v>
      </c>
      <c r="E2429">
        <v>3</v>
      </c>
      <c r="F2429">
        <v>288</v>
      </c>
      <c r="G2429" t="str">
        <f>VLOOKUP($C2429,'Raw-products'!$A$2:$H$1261,MATCH(G$1,'Raw-products'!$A$1:$H$1,0))</f>
        <v>Shirt</v>
      </c>
      <c r="H2429" t="str">
        <f>VLOOKUP($C2429,'Raw-products'!$A$2:$H$1261,MATCH(H$1,'Raw-products'!$A$1:$H$1,0))</f>
        <v>Oxford Cloth</v>
      </c>
      <c r="I2429" t="str">
        <f>VLOOKUP($C2429,'Raw-products'!$A$2:$H$1261,MATCH(I$1,'Raw-products'!$A$1:$H$1,0))</f>
        <v>S</v>
      </c>
      <c r="J2429" t="str">
        <f>VLOOKUP($C2429,'Raw-products'!$A$2:$H$1261,MATCH(J$1,'Raw-products'!$A$1:$H$1,0))</f>
        <v>violet</v>
      </c>
      <c r="K2429">
        <f>VLOOKUP($C2429,'Raw-products'!$A$2:$H$1261,MATCH(K$1,'Raw-products'!$A$1:$H$1,0))</f>
        <v>114</v>
      </c>
      <c r="L2429">
        <f>VLOOKUP($C2429,'Raw-products'!$A$2:$H$1261,MATCH(L$1,'Raw-products'!$A$1:$H$1,0))</f>
        <v>41</v>
      </c>
      <c r="M2429" s="5">
        <f t="shared" si="74"/>
        <v>4674</v>
      </c>
      <c r="N2429" cm="1">
        <f t="array" ref="N2429:Q2429">_xlfn.XLOOKUP($B2429,'Raw -orders'!$A:$A,'Raw -orders'!$B:$E)</f>
        <v>568</v>
      </c>
      <c r="O2429">
        <v>49046</v>
      </c>
      <c r="P2429" s="1">
        <v>44401</v>
      </c>
      <c r="Q2429" s="1">
        <v>44415</v>
      </c>
      <c r="R2429" t="str" cm="1">
        <f t="array" ref="R2429:Y2429">_xlfn.XLOOKUP($N2429,'Raw - customers'!$A:$A,'Raw - customers'!$B:$I)</f>
        <v>Gallard Mangan</v>
      </c>
      <c r="S2429" t="str">
        <v>Bigender</v>
      </c>
      <c r="T2429">
        <v>64</v>
      </c>
      <c r="U2429" t="str">
        <v>24 Jake MeadowApt. 433</v>
      </c>
      <c r="V2429">
        <v>9416</v>
      </c>
      <c r="W2429" t="str">
        <v>Chloeville</v>
      </c>
      <c r="X2429" t="str">
        <v>Tasmania</v>
      </c>
      <c r="Y2429" t="str">
        <v>Australia</v>
      </c>
      <c r="Z2429">
        <v>7</v>
      </c>
      <c r="AA2429" s="3" t="str">
        <f t="shared" si="75"/>
        <v>10 to 20</v>
      </c>
      <c r="AP2429" s="6">
        <v>568</v>
      </c>
      <c r="AQ2429" s="6" t="s">
        <v>1414</v>
      </c>
    </row>
    <row r="2430" spans="1:43" x14ac:dyDescent="0.25">
      <c r="A2430">
        <v>2428</v>
      </c>
      <c r="B2430">
        <v>493</v>
      </c>
      <c r="C2430">
        <v>578</v>
      </c>
      <c r="D2430">
        <v>100</v>
      </c>
      <c r="E2430">
        <v>3</v>
      </c>
      <c r="F2430">
        <v>300</v>
      </c>
      <c r="G2430" t="str">
        <f>VLOOKUP($C2430,'Raw-products'!$A$2:$H$1261,MATCH(G$1,'Raw-products'!$A$1:$H$1,0))</f>
        <v>Jacket</v>
      </c>
      <c r="H2430" t="str">
        <f>VLOOKUP($C2430,'Raw-products'!$A$2:$H$1261,MATCH(H$1,'Raw-products'!$A$1:$H$1,0))</f>
        <v>Bomber</v>
      </c>
      <c r="I2430" t="str">
        <f>VLOOKUP($C2430,'Raw-products'!$A$2:$H$1261,MATCH(I$1,'Raw-products'!$A$1:$H$1,0))</f>
        <v>L</v>
      </c>
      <c r="J2430" t="str">
        <f>VLOOKUP($C2430,'Raw-products'!$A$2:$H$1261,MATCH(J$1,'Raw-products'!$A$1:$H$1,0))</f>
        <v>green</v>
      </c>
      <c r="K2430">
        <f>VLOOKUP($C2430,'Raw-products'!$A$2:$H$1261,MATCH(K$1,'Raw-products'!$A$1:$H$1,0))</f>
        <v>90</v>
      </c>
      <c r="L2430">
        <f>VLOOKUP($C2430,'Raw-products'!$A$2:$H$1261,MATCH(L$1,'Raw-products'!$A$1:$H$1,0))</f>
        <v>78</v>
      </c>
      <c r="M2430" s="5">
        <f t="shared" si="74"/>
        <v>7020</v>
      </c>
      <c r="N2430" cm="1">
        <f t="array" ref="N2430:Q2430">_xlfn.XLOOKUP($B2430,'Raw -orders'!$A:$A,'Raw -orders'!$B:$E)</f>
        <v>895</v>
      </c>
      <c r="O2430">
        <v>42647</v>
      </c>
      <c r="P2430" s="1">
        <v>44310</v>
      </c>
      <c r="Q2430" s="1">
        <v>44319</v>
      </c>
      <c r="R2430" t="str" cm="1">
        <f t="array" ref="R2430:Y2430">_xlfn.XLOOKUP($N2430,'Raw - customers'!$A:$A,'Raw - customers'!$B:$I)</f>
        <v>Robena Gilbert</v>
      </c>
      <c r="S2430" t="str">
        <v>Genderfluid</v>
      </c>
      <c r="T2430">
        <v>37</v>
      </c>
      <c r="U2430" t="str">
        <v>6873 Berge StreetApt. 755</v>
      </c>
      <c r="V2430">
        <v>6795</v>
      </c>
      <c r="W2430" t="str">
        <v>Lake Bellahaven</v>
      </c>
      <c r="X2430" t="str">
        <v>Queensland</v>
      </c>
      <c r="Y2430" t="str">
        <v>Australia</v>
      </c>
      <c r="Z2430">
        <v>4</v>
      </c>
      <c r="AA2430" s="3" t="str">
        <f t="shared" si="75"/>
        <v>0 to 10</v>
      </c>
      <c r="AP2430" s="6">
        <v>895</v>
      </c>
      <c r="AQ2430" s="6" t="s">
        <v>1355</v>
      </c>
    </row>
    <row r="2431" spans="1:43" x14ac:dyDescent="0.25">
      <c r="A2431">
        <v>2429</v>
      </c>
      <c r="B2431">
        <v>493</v>
      </c>
      <c r="C2431">
        <v>466</v>
      </c>
      <c r="D2431">
        <v>118</v>
      </c>
      <c r="E2431">
        <v>3</v>
      </c>
      <c r="F2431">
        <v>354</v>
      </c>
      <c r="G2431" t="str">
        <f>VLOOKUP($C2431,'Raw-products'!$A$2:$H$1261,MATCH(G$1,'Raw-products'!$A$1:$H$1,0))</f>
        <v>Jacket</v>
      </c>
      <c r="H2431" t="str">
        <f>VLOOKUP($C2431,'Raw-products'!$A$2:$H$1261,MATCH(H$1,'Raw-products'!$A$1:$H$1,0))</f>
        <v>Puffer</v>
      </c>
      <c r="I2431" t="str">
        <f>VLOOKUP($C2431,'Raw-products'!$A$2:$H$1261,MATCH(I$1,'Raw-products'!$A$1:$H$1,0))</f>
        <v>S</v>
      </c>
      <c r="J2431" t="str">
        <f>VLOOKUP($C2431,'Raw-products'!$A$2:$H$1261,MATCH(J$1,'Raw-products'!$A$1:$H$1,0))</f>
        <v>yellow</v>
      </c>
      <c r="K2431">
        <f>VLOOKUP($C2431,'Raw-products'!$A$2:$H$1261,MATCH(K$1,'Raw-products'!$A$1:$H$1,0))</f>
        <v>110</v>
      </c>
      <c r="L2431">
        <f>VLOOKUP($C2431,'Raw-products'!$A$2:$H$1261,MATCH(L$1,'Raw-products'!$A$1:$H$1,0))</f>
        <v>48</v>
      </c>
      <c r="M2431" s="5">
        <f t="shared" si="74"/>
        <v>5280</v>
      </c>
      <c r="N2431" cm="1">
        <f t="array" ref="N2431:Q2431">_xlfn.XLOOKUP($B2431,'Raw -orders'!$A:$A,'Raw -orders'!$B:$E)</f>
        <v>895</v>
      </c>
      <c r="O2431">
        <v>42647</v>
      </c>
      <c r="P2431" s="1">
        <v>44310</v>
      </c>
      <c r="Q2431" s="1">
        <v>44319</v>
      </c>
      <c r="R2431" t="str" cm="1">
        <f t="array" ref="R2431:Y2431">_xlfn.XLOOKUP($N2431,'Raw - customers'!$A:$A,'Raw - customers'!$B:$I)</f>
        <v>Robena Gilbert</v>
      </c>
      <c r="S2431" t="str">
        <v>Genderfluid</v>
      </c>
      <c r="T2431">
        <v>37</v>
      </c>
      <c r="U2431" t="str">
        <v>6873 Berge StreetApt. 755</v>
      </c>
      <c r="V2431">
        <v>6795</v>
      </c>
      <c r="W2431" t="str">
        <v>Lake Bellahaven</v>
      </c>
      <c r="X2431" t="str">
        <v>Queensland</v>
      </c>
      <c r="Y2431" t="str">
        <v>Australia</v>
      </c>
      <c r="Z2431">
        <v>4</v>
      </c>
      <c r="AA2431" s="3" t="str">
        <f t="shared" si="75"/>
        <v>0 to 10</v>
      </c>
      <c r="AP2431" s="6">
        <v>895</v>
      </c>
      <c r="AQ2431" s="6" t="s">
        <v>1355</v>
      </c>
    </row>
    <row r="2432" spans="1:43" x14ac:dyDescent="0.25">
      <c r="A2432">
        <v>2430</v>
      </c>
      <c r="B2432">
        <v>493</v>
      </c>
      <c r="C2432">
        <v>1129</v>
      </c>
      <c r="D2432">
        <v>102</v>
      </c>
      <c r="E2432">
        <v>3</v>
      </c>
      <c r="F2432">
        <v>306</v>
      </c>
      <c r="G2432" t="str">
        <f>VLOOKUP($C2432,'Raw-products'!$A$2:$H$1261,MATCH(G$1,'Raw-products'!$A$1:$H$1,0))</f>
        <v>Trousers</v>
      </c>
      <c r="H2432" t="str">
        <f>VLOOKUP($C2432,'Raw-products'!$A$2:$H$1261,MATCH(H$1,'Raw-products'!$A$1:$H$1,0))</f>
        <v>Cargo Pants</v>
      </c>
      <c r="I2432" t="str">
        <f>VLOOKUP($C2432,'Raw-products'!$A$2:$H$1261,MATCH(I$1,'Raw-products'!$A$1:$H$1,0))</f>
        <v>XL</v>
      </c>
      <c r="J2432" t="str">
        <f>VLOOKUP($C2432,'Raw-products'!$A$2:$H$1261,MATCH(J$1,'Raw-products'!$A$1:$H$1,0))</f>
        <v>orange</v>
      </c>
      <c r="K2432">
        <f>VLOOKUP($C2432,'Raw-products'!$A$2:$H$1261,MATCH(K$1,'Raw-products'!$A$1:$H$1,0))</f>
        <v>106</v>
      </c>
      <c r="L2432">
        <f>VLOOKUP($C2432,'Raw-products'!$A$2:$H$1261,MATCH(L$1,'Raw-products'!$A$1:$H$1,0))</f>
        <v>61</v>
      </c>
      <c r="M2432" s="5">
        <f t="shared" si="74"/>
        <v>6466</v>
      </c>
      <c r="N2432" cm="1">
        <f t="array" ref="N2432:Q2432">_xlfn.XLOOKUP($B2432,'Raw -orders'!$A:$A,'Raw -orders'!$B:$E)</f>
        <v>895</v>
      </c>
      <c r="O2432">
        <v>42647</v>
      </c>
      <c r="P2432" s="1">
        <v>44310</v>
      </c>
      <c r="Q2432" s="1">
        <v>44319</v>
      </c>
      <c r="R2432" t="str" cm="1">
        <f t="array" ref="R2432:Y2432">_xlfn.XLOOKUP($N2432,'Raw - customers'!$A:$A,'Raw - customers'!$B:$I)</f>
        <v>Robena Gilbert</v>
      </c>
      <c r="S2432" t="str">
        <v>Genderfluid</v>
      </c>
      <c r="T2432">
        <v>37</v>
      </c>
      <c r="U2432" t="str">
        <v>6873 Berge StreetApt. 755</v>
      </c>
      <c r="V2432">
        <v>6795</v>
      </c>
      <c r="W2432" t="str">
        <v>Lake Bellahaven</v>
      </c>
      <c r="X2432" t="str">
        <v>Queensland</v>
      </c>
      <c r="Y2432" t="str">
        <v>Australia</v>
      </c>
      <c r="Z2432">
        <v>4</v>
      </c>
      <c r="AA2432" s="3" t="str">
        <f t="shared" si="75"/>
        <v>0 to 10</v>
      </c>
      <c r="AP2432" s="6">
        <v>895</v>
      </c>
      <c r="AQ2432" s="6" t="s">
        <v>1355</v>
      </c>
    </row>
    <row r="2433" spans="1:43" x14ac:dyDescent="0.25">
      <c r="A2433">
        <v>2431</v>
      </c>
      <c r="B2433">
        <v>493</v>
      </c>
      <c r="C2433">
        <v>274</v>
      </c>
      <c r="D2433">
        <v>95</v>
      </c>
      <c r="E2433">
        <v>1</v>
      </c>
      <c r="F2433">
        <v>95</v>
      </c>
      <c r="G2433" t="str">
        <f>VLOOKUP($C2433,'Raw-products'!$A$2:$H$1261,MATCH(G$1,'Raw-products'!$A$1:$H$1,0))</f>
        <v>Shirt</v>
      </c>
      <c r="H2433" t="str">
        <f>VLOOKUP($C2433,'Raw-products'!$A$2:$H$1261,MATCH(H$1,'Raw-products'!$A$1:$H$1,0))</f>
        <v>Polo</v>
      </c>
      <c r="I2433" t="str">
        <f>VLOOKUP($C2433,'Raw-products'!$A$2:$H$1261,MATCH(I$1,'Raw-products'!$A$1:$H$1,0))</f>
        <v>XL</v>
      </c>
      <c r="J2433" t="str">
        <f>VLOOKUP($C2433,'Raw-products'!$A$2:$H$1261,MATCH(J$1,'Raw-products'!$A$1:$H$1,0))</f>
        <v>indigo</v>
      </c>
      <c r="K2433">
        <f>VLOOKUP($C2433,'Raw-products'!$A$2:$H$1261,MATCH(K$1,'Raw-products'!$A$1:$H$1,0))</f>
        <v>117</v>
      </c>
      <c r="L2433">
        <f>VLOOKUP($C2433,'Raw-products'!$A$2:$H$1261,MATCH(L$1,'Raw-products'!$A$1:$H$1,0))</f>
        <v>56</v>
      </c>
      <c r="M2433" s="5">
        <f t="shared" si="74"/>
        <v>6552</v>
      </c>
      <c r="N2433" cm="1">
        <f t="array" ref="N2433:Q2433">_xlfn.XLOOKUP($B2433,'Raw -orders'!$A:$A,'Raw -orders'!$B:$E)</f>
        <v>895</v>
      </c>
      <c r="O2433">
        <v>42647</v>
      </c>
      <c r="P2433" s="1">
        <v>44310</v>
      </c>
      <c r="Q2433" s="1">
        <v>44319</v>
      </c>
      <c r="R2433" t="str" cm="1">
        <f t="array" ref="R2433:Y2433">_xlfn.XLOOKUP($N2433,'Raw - customers'!$A:$A,'Raw - customers'!$B:$I)</f>
        <v>Robena Gilbert</v>
      </c>
      <c r="S2433" t="str">
        <v>Genderfluid</v>
      </c>
      <c r="T2433">
        <v>37</v>
      </c>
      <c r="U2433" t="str">
        <v>6873 Berge StreetApt. 755</v>
      </c>
      <c r="V2433">
        <v>6795</v>
      </c>
      <c r="W2433" t="str">
        <v>Lake Bellahaven</v>
      </c>
      <c r="X2433" t="str">
        <v>Queensland</v>
      </c>
      <c r="Y2433" t="str">
        <v>Australia</v>
      </c>
      <c r="Z2433">
        <v>4</v>
      </c>
      <c r="AA2433" s="3" t="str">
        <f t="shared" si="75"/>
        <v>0 to 10</v>
      </c>
      <c r="AP2433" s="6">
        <v>895</v>
      </c>
      <c r="AQ2433" s="6" t="s">
        <v>1355</v>
      </c>
    </row>
    <row r="2434" spans="1:43" x14ac:dyDescent="0.25">
      <c r="A2434">
        <v>2432</v>
      </c>
      <c r="B2434">
        <v>493</v>
      </c>
      <c r="C2434">
        <v>148</v>
      </c>
      <c r="D2434">
        <v>91</v>
      </c>
      <c r="E2434">
        <v>3</v>
      </c>
      <c r="F2434">
        <v>273</v>
      </c>
      <c r="G2434" t="str">
        <f>VLOOKUP($C2434,'Raw-products'!$A$2:$H$1261,MATCH(G$1,'Raw-products'!$A$1:$H$1,0))</f>
        <v>Shirt</v>
      </c>
      <c r="H2434" t="str">
        <f>VLOOKUP($C2434,'Raw-products'!$A$2:$H$1261,MATCH(H$1,'Raw-products'!$A$1:$H$1,0))</f>
        <v>Linen</v>
      </c>
      <c r="I2434" t="str">
        <f>VLOOKUP($C2434,'Raw-products'!$A$2:$H$1261,MATCH(I$1,'Raw-products'!$A$1:$H$1,0))</f>
        <v>L</v>
      </c>
      <c r="J2434" t="str">
        <f>VLOOKUP($C2434,'Raw-products'!$A$2:$H$1261,MATCH(J$1,'Raw-products'!$A$1:$H$1,0))</f>
        <v>orange</v>
      </c>
      <c r="K2434">
        <f>VLOOKUP($C2434,'Raw-products'!$A$2:$H$1261,MATCH(K$1,'Raw-products'!$A$1:$H$1,0))</f>
        <v>116</v>
      </c>
      <c r="L2434">
        <f>VLOOKUP($C2434,'Raw-products'!$A$2:$H$1261,MATCH(L$1,'Raw-products'!$A$1:$H$1,0))</f>
        <v>73</v>
      </c>
      <c r="M2434" s="5">
        <f t="shared" si="74"/>
        <v>8468</v>
      </c>
      <c r="N2434" cm="1">
        <f t="array" ref="N2434:Q2434">_xlfn.XLOOKUP($B2434,'Raw -orders'!$A:$A,'Raw -orders'!$B:$E)</f>
        <v>895</v>
      </c>
      <c r="O2434">
        <v>42647</v>
      </c>
      <c r="P2434" s="1">
        <v>44310</v>
      </c>
      <c r="Q2434" s="1">
        <v>44319</v>
      </c>
      <c r="R2434" t="str" cm="1">
        <f t="array" ref="R2434:Y2434">_xlfn.XLOOKUP($N2434,'Raw - customers'!$A:$A,'Raw - customers'!$B:$I)</f>
        <v>Robena Gilbert</v>
      </c>
      <c r="S2434" t="str">
        <v>Genderfluid</v>
      </c>
      <c r="T2434">
        <v>37</v>
      </c>
      <c r="U2434" t="str">
        <v>6873 Berge StreetApt. 755</v>
      </c>
      <c r="V2434">
        <v>6795</v>
      </c>
      <c r="W2434" t="str">
        <v>Lake Bellahaven</v>
      </c>
      <c r="X2434" t="str">
        <v>Queensland</v>
      </c>
      <c r="Y2434" t="str">
        <v>Australia</v>
      </c>
      <c r="Z2434">
        <v>4</v>
      </c>
      <c r="AA2434" s="3" t="str">
        <f t="shared" si="75"/>
        <v>0 to 10</v>
      </c>
      <c r="AP2434" s="6">
        <v>895</v>
      </c>
      <c r="AQ2434" s="6" t="s">
        <v>1355</v>
      </c>
    </row>
    <row r="2435" spans="1:43" x14ac:dyDescent="0.25">
      <c r="A2435">
        <v>2433</v>
      </c>
      <c r="B2435">
        <v>493</v>
      </c>
      <c r="C2435">
        <v>756</v>
      </c>
      <c r="D2435">
        <v>109</v>
      </c>
      <c r="E2435">
        <v>1</v>
      </c>
      <c r="F2435">
        <v>109</v>
      </c>
      <c r="G2435" t="str">
        <f>VLOOKUP($C2435,'Raw-products'!$A$2:$H$1261,MATCH(G$1,'Raw-products'!$A$1:$H$1,0))</f>
        <v>Jacket</v>
      </c>
      <c r="H2435" t="str">
        <f>VLOOKUP($C2435,'Raw-products'!$A$2:$H$1261,MATCH(H$1,'Raw-products'!$A$1:$H$1,0))</f>
        <v>Peacoat</v>
      </c>
      <c r="I2435" t="str">
        <f>VLOOKUP($C2435,'Raw-products'!$A$2:$H$1261,MATCH(I$1,'Raw-products'!$A$1:$H$1,0))</f>
        <v>S</v>
      </c>
      <c r="J2435" t="str">
        <f>VLOOKUP($C2435,'Raw-products'!$A$2:$H$1261,MATCH(J$1,'Raw-products'!$A$1:$H$1,0))</f>
        <v>blue</v>
      </c>
      <c r="K2435">
        <f>VLOOKUP($C2435,'Raw-products'!$A$2:$H$1261,MATCH(K$1,'Raw-products'!$A$1:$H$1,0))</f>
        <v>102</v>
      </c>
      <c r="L2435">
        <f>VLOOKUP($C2435,'Raw-products'!$A$2:$H$1261,MATCH(L$1,'Raw-products'!$A$1:$H$1,0))</f>
        <v>50</v>
      </c>
      <c r="M2435" s="5">
        <f t="shared" ref="M2435:M2498" si="76">$K2435*$L2435</f>
        <v>5100</v>
      </c>
      <c r="N2435" cm="1">
        <f t="array" ref="N2435:Q2435">_xlfn.XLOOKUP($B2435,'Raw -orders'!$A:$A,'Raw -orders'!$B:$E)</f>
        <v>895</v>
      </c>
      <c r="O2435">
        <v>42647</v>
      </c>
      <c r="P2435" s="1">
        <v>44310</v>
      </c>
      <c r="Q2435" s="1">
        <v>44319</v>
      </c>
      <c r="R2435" t="str" cm="1">
        <f t="array" ref="R2435:Y2435">_xlfn.XLOOKUP($N2435,'Raw - customers'!$A:$A,'Raw - customers'!$B:$I)</f>
        <v>Robena Gilbert</v>
      </c>
      <c r="S2435" t="str">
        <v>Genderfluid</v>
      </c>
      <c r="T2435">
        <v>37</v>
      </c>
      <c r="U2435" t="str">
        <v>6873 Berge StreetApt. 755</v>
      </c>
      <c r="V2435">
        <v>6795</v>
      </c>
      <c r="W2435" t="str">
        <v>Lake Bellahaven</v>
      </c>
      <c r="X2435" t="str">
        <v>Queensland</v>
      </c>
      <c r="Y2435" t="str">
        <v>Australia</v>
      </c>
      <c r="Z2435">
        <v>4</v>
      </c>
      <c r="AA2435" s="3" t="str">
        <f t="shared" ref="AA2435:AA2498" si="77">IF(AND(DATEDIF($P2435,$Q2435,"D")&gt;0,DATEDIF($P2435,$Q2435,"D")&lt;=10),"0 to 10",IF(AND(DATEDIF($P2435,$Q2435,"D")&gt;10,DATEDIF($P2435,$Q2435,"D")&lt;=20),"10 to 20",IF(AND(DATEDIF($P2435,$Q2435,"D")&gt;20,DATEDIF($P2435,$Q2435,"D")&lt;=30),"20 to 30")))</f>
        <v>0 to 10</v>
      </c>
      <c r="AP2435" s="6">
        <v>895</v>
      </c>
      <c r="AQ2435" s="6" t="s">
        <v>1355</v>
      </c>
    </row>
    <row r="2436" spans="1:43" x14ac:dyDescent="0.25">
      <c r="A2436">
        <v>2434</v>
      </c>
      <c r="B2436">
        <v>494</v>
      </c>
      <c r="C2436">
        <v>409</v>
      </c>
      <c r="D2436">
        <v>119</v>
      </c>
      <c r="E2436">
        <v>3</v>
      </c>
      <c r="F2436">
        <v>357</v>
      </c>
      <c r="G2436" t="str">
        <f>VLOOKUP($C2436,'Raw-products'!$A$2:$H$1261,MATCH(G$1,'Raw-products'!$A$1:$H$1,0))</f>
        <v>Shirt</v>
      </c>
      <c r="H2436" t="str">
        <f>VLOOKUP($C2436,'Raw-products'!$A$2:$H$1261,MATCH(H$1,'Raw-products'!$A$1:$H$1,0))</f>
        <v>Casual Slim Fit</v>
      </c>
      <c r="I2436" t="str">
        <f>VLOOKUP($C2436,'Raw-products'!$A$2:$H$1261,MATCH(I$1,'Raw-products'!$A$1:$H$1,0))</f>
        <v>XL</v>
      </c>
      <c r="J2436" t="str">
        <f>VLOOKUP($C2436,'Raw-products'!$A$2:$H$1261,MATCH(J$1,'Raw-products'!$A$1:$H$1,0))</f>
        <v>blue</v>
      </c>
      <c r="K2436">
        <f>VLOOKUP($C2436,'Raw-products'!$A$2:$H$1261,MATCH(K$1,'Raw-products'!$A$1:$H$1,0))</f>
        <v>113</v>
      </c>
      <c r="L2436">
        <f>VLOOKUP($C2436,'Raw-products'!$A$2:$H$1261,MATCH(L$1,'Raw-products'!$A$1:$H$1,0))</f>
        <v>68</v>
      </c>
      <c r="M2436" s="5">
        <f t="shared" si="76"/>
        <v>7684</v>
      </c>
      <c r="N2436" cm="1">
        <f t="array" ref="N2436:Q2436">_xlfn.XLOOKUP($B2436,'Raw -orders'!$A:$A,'Raw -orders'!$B:$E)</f>
        <v>740</v>
      </c>
      <c r="O2436">
        <v>37675</v>
      </c>
      <c r="P2436" s="1">
        <v>44408</v>
      </c>
      <c r="Q2436" s="1">
        <v>44423</v>
      </c>
      <c r="R2436" t="str" cm="1">
        <f t="array" ref="R2436:Y2436">_xlfn.XLOOKUP($N2436,'Raw - customers'!$A:$A,'Raw - customers'!$B:$I)</f>
        <v>Meryl Neeson</v>
      </c>
      <c r="S2436" t="str">
        <v>Non-binary</v>
      </c>
      <c r="T2436">
        <v>73</v>
      </c>
      <c r="U2436" t="str">
        <v>7490 Lily WaySuite 419</v>
      </c>
      <c r="V2436">
        <v>531</v>
      </c>
      <c r="W2436" t="str">
        <v>Port Molly</v>
      </c>
      <c r="X2436" t="str">
        <v>Tasmania</v>
      </c>
      <c r="Y2436" t="str">
        <v>Australia</v>
      </c>
      <c r="Z2436">
        <v>7</v>
      </c>
      <c r="AA2436" s="3" t="str">
        <f t="shared" si="77"/>
        <v>10 to 20</v>
      </c>
      <c r="AP2436" s="6">
        <v>740</v>
      </c>
      <c r="AQ2436" s="6" t="s">
        <v>1414</v>
      </c>
    </row>
    <row r="2437" spans="1:43" x14ac:dyDescent="0.25">
      <c r="A2437">
        <v>2435</v>
      </c>
      <c r="B2437">
        <v>494</v>
      </c>
      <c r="C2437">
        <v>475</v>
      </c>
      <c r="D2437">
        <v>118</v>
      </c>
      <c r="E2437">
        <v>3</v>
      </c>
      <c r="F2437">
        <v>354</v>
      </c>
      <c r="G2437" t="str">
        <f>VLOOKUP($C2437,'Raw-products'!$A$2:$H$1261,MATCH(G$1,'Raw-products'!$A$1:$H$1,0))</f>
        <v>Jacket</v>
      </c>
      <c r="H2437" t="str">
        <f>VLOOKUP($C2437,'Raw-products'!$A$2:$H$1261,MATCH(H$1,'Raw-products'!$A$1:$H$1,0))</f>
        <v>Puffer</v>
      </c>
      <c r="I2437" t="str">
        <f>VLOOKUP($C2437,'Raw-products'!$A$2:$H$1261,MATCH(I$1,'Raw-products'!$A$1:$H$1,0))</f>
        <v>XS</v>
      </c>
      <c r="J2437" t="str">
        <f>VLOOKUP($C2437,'Raw-products'!$A$2:$H$1261,MATCH(J$1,'Raw-products'!$A$1:$H$1,0))</f>
        <v>blue</v>
      </c>
      <c r="K2437">
        <f>VLOOKUP($C2437,'Raw-products'!$A$2:$H$1261,MATCH(K$1,'Raw-products'!$A$1:$H$1,0))</f>
        <v>110</v>
      </c>
      <c r="L2437">
        <f>VLOOKUP($C2437,'Raw-products'!$A$2:$H$1261,MATCH(L$1,'Raw-products'!$A$1:$H$1,0))</f>
        <v>57</v>
      </c>
      <c r="M2437" s="5">
        <f t="shared" si="76"/>
        <v>6270</v>
      </c>
      <c r="N2437" cm="1">
        <f t="array" ref="N2437:Q2437">_xlfn.XLOOKUP($B2437,'Raw -orders'!$A:$A,'Raw -orders'!$B:$E)</f>
        <v>740</v>
      </c>
      <c r="O2437">
        <v>37675</v>
      </c>
      <c r="P2437" s="1">
        <v>44408</v>
      </c>
      <c r="Q2437" s="1">
        <v>44423</v>
      </c>
      <c r="R2437" t="str" cm="1">
        <f t="array" ref="R2437:Y2437">_xlfn.XLOOKUP($N2437,'Raw - customers'!$A:$A,'Raw - customers'!$B:$I)</f>
        <v>Meryl Neeson</v>
      </c>
      <c r="S2437" t="str">
        <v>Non-binary</v>
      </c>
      <c r="T2437">
        <v>73</v>
      </c>
      <c r="U2437" t="str">
        <v>7490 Lily WaySuite 419</v>
      </c>
      <c r="V2437">
        <v>531</v>
      </c>
      <c r="W2437" t="str">
        <v>Port Molly</v>
      </c>
      <c r="X2437" t="str">
        <v>Tasmania</v>
      </c>
      <c r="Y2437" t="str">
        <v>Australia</v>
      </c>
      <c r="Z2437">
        <v>7</v>
      </c>
      <c r="AA2437" s="3" t="str">
        <f t="shared" si="77"/>
        <v>10 to 20</v>
      </c>
      <c r="AP2437" s="6">
        <v>740</v>
      </c>
      <c r="AQ2437" s="6" t="s">
        <v>1414</v>
      </c>
    </row>
    <row r="2438" spans="1:43" x14ac:dyDescent="0.25">
      <c r="A2438">
        <v>2436</v>
      </c>
      <c r="B2438">
        <v>494</v>
      </c>
      <c r="C2438">
        <v>469</v>
      </c>
      <c r="D2438">
        <v>118</v>
      </c>
      <c r="E2438">
        <v>3</v>
      </c>
      <c r="F2438">
        <v>354</v>
      </c>
      <c r="G2438" t="str">
        <f>VLOOKUP($C2438,'Raw-products'!$A$2:$H$1261,MATCH(G$1,'Raw-products'!$A$1:$H$1,0))</f>
        <v>Jacket</v>
      </c>
      <c r="H2438" t="str">
        <f>VLOOKUP($C2438,'Raw-products'!$A$2:$H$1261,MATCH(H$1,'Raw-products'!$A$1:$H$1,0))</f>
        <v>Puffer</v>
      </c>
      <c r="I2438" t="str">
        <f>VLOOKUP($C2438,'Raw-products'!$A$2:$H$1261,MATCH(I$1,'Raw-products'!$A$1:$H$1,0))</f>
        <v>XL</v>
      </c>
      <c r="J2438" t="str">
        <f>VLOOKUP($C2438,'Raw-products'!$A$2:$H$1261,MATCH(J$1,'Raw-products'!$A$1:$H$1,0))</f>
        <v>yellow</v>
      </c>
      <c r="K2438">
        <f>VLOOKUP($C2438,'Raw-products'!$A$2:$H$1261,MATCH(K$1,'Raw-products'!$A$1:$H$1,0))</f>
        <v>110</v>
      </c>
      <c r="L2438">
        <f>VLOOKUP($C2438,'Raw-products'!$A$2:$H$1261,MATCH(L$1,'Raw-products'!$A$1:$H$1,0))</f>
        <v>65</v>
      </c>
      <c r="M2438" s="5">
        <f t="shared" si="76"/>
        <v>7150</v>
      </c>
      <c r="N2438" cm="1">
        <f t="array" ref="N2438:Q2438">_xlfn.XLOOKUP($B2438,'Raw -orders'!$A:$A,'Raw -orders'!$B:$E)</f>
        <v>740</v>
      </c>
      <c r="O2438">
        <v>37675</v>
      </c>
      <c r="P2438" s="1">
        <v>44408</v>
      </c>
      <c r="Q2438" s="1">
        <v>44423</v>
      </c>
      <c r="R2438" t="str" cm="1">
        <f t="array" ref="R2438:Y2438">_xlfn.XLOOKUP($N2438,'Raw - customers'!$A:$A,'Raw - customers'!$B:$I)</f>
        <v>Meryl Neeson</v>
      </c>
      <c r="S2438" t="str">
        <v>Non-binary</v>
      </c>
      <c r="T2438">
        <v>73</v>
      </c>
      <c r="U2438" t="str">
        <v>7490 Lily WaySuite 419</v>
      </c>
      <c r="V2438">
        <v>531</v>
      </c>
      <c r="W2438" t="str">
        <v>Port Molly</v>
      </c>
      <c r="X2438" t="str">
        <v>Tasmania</v>
      </c>
      <c r="Y2438" t="str">
        <v>Australia</v>
      </c>
      <c r="Z2438">
        <v>7</v>
      </c>
      <c r="AA2438" s="3" t="str">
        <f t="shared" si="77"/>
        <v>10 to 20</v>
      </c>
      <c r="AP2438" s="6">
        <v>740</v>
      </c>
      <c r="AQ2438" s="6" t="s">
        <v>1414</v>
      </c>
    </row>
    <row r="2439" spans="1:43" x14ac:dyDescent="0.25">
      <c r="A2439">
        <v>2437</v>
      </c>
      <c r="B2439">
        <v>494</v>
      </c>
      <c r="C2439">
        <v>608</v>
      </c>
      <c r="D2439">
        <v>112</v>
      </c>
      <c r="E2439">
        <v>2</v>
      </c>
      <c r="F2439">
        <v>224</v>
      </c>
      <c r="G2439" t="str">
        <f>VLOOKUP($C2439,'Raw-products'!$A$2:$H$1261,MATCH(G$1,'Raw-products'!$A$1:$H$1,0))</f>
        <v>Jacket</v>
      </c>
      <c r="H2439" t="str">
        <f>VLOOKUP($C2439,'Raw-products'!$A$2:$H$1261,MATCH(H$1,'Raw-products'!$A$1:$H$1,0))</f>
        <v>Cardigan</v>
      </c>
      <c r="I2439" t="str">
        <f>VLOOKUP($C2439,'Raw-products'!$A$2:$H$1261,MATCH(I$1,'Raw-products'!$A$1:$H$1,0))</f>
        <v>L</v>
      </c>
      <c r="J2439" t="str">
        <f>VLOOKUP($C2439,'Raw-products'!$A$2:$H$1261,MATCH(J$1,'Raw-products'!$A$1:$H$1,0))</f>
        <v>yellow</v>
      </c>
      <c r="K2439">
        <f>VLOOKUP($C2439,'Raw-products'!$A$2:$H$1261,MATCH(K$1,'Raw-products'!$A$1:$H$1,0))</f>
        <v>118</v>
      </c>
      <c r="L2439">
        <f>VLOOKUP($C2439,'Raw-products'!$A$2:$H$1261,MATCH(L$1,'Raw-products'!$A$1:$H$1,0))</f>
        <v>50</v>
      </c>
      <c r="M2439" s="5">
        <f t="shared" si="76"/>
        <v>5900</v>
      </c>
      <c r="N2439" cm="1">
        <f t="array" ref="N2439:Q2439">_xlfn.XLOOKUP($B2439,'Raw -orders'!$A:$A,'Raw -orders'!$B:$E)</f>
        <v>740</v>
      </c>
      <c r="O2439">
        <v>37675</v>
      </c>
      <c r="P2439" s="1">
        <v>44408</v>
      </c>
      <c r="Q2439" s="1">
        <v>44423</v>
      </c>
      <c r="R2439" t="str" cm="1">
        <f t="array" ref="R2439:Y2439">_xlfn.XLOOKUP($N2439,'Raw - customers'!$A:$A,'Raw - customers'!$B:$I)</f>
        <v>Meryl Neeson</v>
      </c>
      <c r="S2439" t="str">
        <v>Non-binary</v>
      </c>
      <c r="T2439">
        <v>73</v>
      </c>
      <c r="U2439" t="str">
        <v>7490 Lily WaySuite 419</v>
      </c>
      <c r="V2439">
        <v>531</v>
      </c>
      <c r="W2439" t="str">
        <v>Port Molly</v>
      </c>
      <c r="X2439" t="str">
        <v>Tasmania</v>
      </c>
      <c r="Y2439" t="str">
        <v>Australia</v>
      </c>
      <c r="Z2439">
        <v>7</v>
      </c>
      <c r="AA2439" s="3" t="str">
        <f t="shared" si="77"/>
        <v>10 to 20</v>
      </c>
      <c r="AP2439" s="6">
        <v>740</v>
      </c>
      <c r="AQ2439" s="6" t="s">
        <v>1414</v>
      </c>
    </row>
    <row r="2440" spans="1:43" x14ac:dyDescent="0.25">
      <c r="A2440">
        <v>2438</v>
      </c>
      <c r="B2440">
        <v>494</v>
      </c>
      <c r="C2440">
        <v>491</v>
      </c>
      <c r="D2440">
        <v>102</v>
      </c>
      <c r="E2440">
        <v>1</v>
      </c>
      <c r="F2440">
        <v>102</v>
      </c>
      <c r="G2440" t="str">
        <f>VLOOKUP($C2440,'Raw-products'!$A$2:$H$1261,MATCH(G$1,'Raw-products'!$A$1:$H$1,0))</f>
        <v>Jacket</v>
      </c>
      <c r="H2440" t="str">
        <f>VLOOKUP($C2440,'Raw-products'!$A$2:$H$1261,MATCH(H$1,'Raw-products'!$A$1:$H$1,0))</f>
        <v>Windbreaker</v>
      </c>
      <c r="I2440" t="str">
        <f>VLOOKUP($C2440,'Raw-products'!$A$2:$H$1261,MATCH(I$1,'Raw-products'!$A$1:$H$1,0))</f>
        <v>S</v>
      </c>
      <c r="J2440" t="str">
        <f>VLOOKUP($C2440,'Raw-products'!$A$2:$H$1261,MATCH(J$1,'Raw-products'!$A$1:$H$1,0))</f>
        <v>red</v>
      </c>
      <c r="K2440">
        <f>VLOOKUP($C2440,'Raw-products'!$A$2:$H$1261,MATCH(K$1,'Raw-products'!$A$1:$H$1,0))</f>
        <v>109</v>
      </c>
      <c r="L2440">
        <f>VLOOKUP($C2440,'Raw-products'!$A$2:$H$1261,MATCH(L$1,'Raw-products'!$A$1:$H$1,0))</f>
        <v>54</v>
      </c>
      <c r="M2440" s="5">
        <f t="shared" si="76"/>
        <v>5886</v>
      </c>
      <c r="N2440" cm="1">
        <f t="array" ref="N2440:Q2440">_xlfn.XLOOKUP($B2440,'Raw -orders'!$A:$A,'Raw -orders'!$B:$E)</f>
        <v>740</v>
      </c>
      <c r="O2440">
        <v>37675</v>
      </c>
      <c r="P2440" s="1">
        <v>44408</v>
      </c>
      <c r="Q2440" s="1">
        <v>44423</v>
      </c>
      <c r="R2440" t="str" cm="1">
        <f t="array" ref="R2440:Y2440">_xlfn.XLOOKUP($N2440,'Raw - customers'!$A:$A,'Raw - customers'!$B:$I)</f>
        <v>Meryl Neeson</v>
      </c>
      <c r="S2440" t="str">
        <v>Non-binary</v>
      </c>
      <c r="T2440">
        <v>73</v>
      </c>
      <c r="U2440" t="str">
        <v>7490 Lily WaySuite 419</v>
      </c>
      <c r="V2440">
        <v>531</v>
      </c>
      <c r="W2440" t="str">
        <v>Port Molly</v>
      </c>
      <c r="X2440" t="str">
        <v>Tasmania</v>
      </c>
      <c r="Y2440" t="str">
        <v>Australia</v>
      </c>
      <c r="Z2440">
        <v>7</v>
      </c>
      <c r="AA2440" s="3" t="str">
        <f t="shared" si="77"/>
        <v>10 to 20</v>
      </c>
      <c r="AP2440" s="6">
        <v>740</v>
      </c>
      <c r="AQ2440" s="6" t="s">
        <v>1414</v>
      </c>
    </row>
    <row r="2441" spans="1:43" x14ac:dyDescent="0.25">
      <c r="A2441">
        <v>2439</v>
      </c>
      <c r="B2441">
        <v>494</v>
      </c>
      <c r="C2441">
        <v>502</v>
      </c>
      <c r="D2441">
        <v>102</v>
      </c>
      <c r="E2441">
        <v>3</v>
      </c>
      <c r="F2441">
        <v>306</v>
      </c>
      <c r="G2441" t="str">
        <f>VLOOKUP($C2441,'Raw-products'!$A$2:$H$1261,MATCH(G$1,'Raw-products'!$A$1:$H$1,0))</f>
        <v>Jacket</v>
      </c>
      <c r="H2441" t="str">
        <f>VLOOKUP($C2441,'Raw-products'!$A$2:$H$1261,MATCH(H$1,'Raw-products'!$A$1:$H$1,0))</f>
        <v>Windbreaker</v>
      </c>
      <c r="I2441" t="str">
        <f>VLOOKUP($C2441,'Raw-products'!$A$2:$H$1261,MATCH(I$1,'Raw-products'!$A$1:$H$1,0))</f>
        <v>M</v>
      </c>
      <c r="J2441" t="str">
        <f>VLOOKUP($C2441,'Raw-products'!$A$2:$H$1261,MATCH(J$1,'Raw-products'!$A$1:$H$1,0))</f>
        <v>yellow</v>
      </c>
      <c r="K2441">
        <f>VLOOKUP($C2441,'Raw-products'!$A$2:$H$1261,MATCH(K$1,'Raw-products'!$A$1:$H$1,0))</f>
        <v>109</v>
      </c>
      <c r="L2441">
        <f>VLOOKUP($C2441,'Raw-products'!$A$2:$H$1261,MATCH(L$1,'Raw-products'!$A$1:$H$1,0))</f>
        <v>52</v>
      </c>
      <c r="M2441" s="5">
        <f t="shared" si="76"/>
        <v>5668</v>
      </c>
      <c r="N2441" cm="1">
        <f t="array" ref="N2441:Q2441">_xlfn.XLOOKUP($B2441,'Raw -orders'!$A:$A,'Raw -orders'!$B:$E)</f>
        <v>740</v>
      </c>
      <c r="O2441">
        <v>37675</v>
      </c>
      <c r="P2441" s="1">
        <v>44408</v>
      </c>
      <c r="Q2441" s="1">
        <v>44423</v>
      </c>
      <c r="R2441" t="str" cm="1">
        <f t="array" ref="R2441:Y2441">_xlfn.XLOOKUP($N2441,'Raw - customers'!$A:$A,'Raw - customers'!$B:$I)</f>
        <v>Meryl Neeson</v>
      </c>
      <c r="S2441" t="str">
        <v>Non-binary</v>
      </c>
      <c r="T2441">
        <v>73</v>
      </c>
      <c r="U2441" t="str">
        <v>7490 Lily WaySuite 419</v>
      </c>
      <c r="V2441">
        <v>531</v>
      </c>
      <c r="W2441" t="str">
        <v>Port Molly</v>
      </c>
      <c r="X2441" t="str">
        <v>Tasmania</v>
      </c>
      <c r="Y2441" t="str">
        <v>Australia</v>
      </c>
      <c r="Z2441">
        <v>7</v>
      </c>
      <c r="AA2441" s="3" t="str">
        <f t="shared" si="77"/>
        <v>10 to 20</v>
      </c>
      <c r="AP2441" s="6">
        <v>740</v>
      </c>
      <c r="AQ2441" s="6" t="s">
        <v>1414</v>
      </c>
    </row>
    <row r="2442" spans="1:43" x14ac:dyDescent="0.25">
      <c r="A2442">
        <v>2440</v>
      </c>
      <c r="B2442">
        <v>494</v>
      </c>
      <c r="C2442">
        <v>450</v>
      </c>
      <c r="D2442">
        <v>107</v>
      </c>
      <c r="E2442">
        <v>2</v>
      </c>
      <c r="F2442">
        <v>214</v>
      </c>
      <c r="G2442" t="str">
        <f>VLOOKUP($C2442,'Raw-products'!$A$2:$H$1261,MATCH(G$1,'Raw-products'!$A$1:$H$1,0))</f>
        <v>Jacket</v>
      </c>
      <c r="H2442" t="str">
        <f>VLOOKUP($C2442,'Raw-products'!$A$2:$H$1261,MATCH(H$1,'Raw-products'!$A$1:$H$1,0))</f>
        <v>Denim</v>
      </c>
      <c r="I2442" t="str">
        <f>VLOOKUP($C2442,'Raw-products'!$A$2:$H$1261,MATCH(I$1,'Raw-products'!$A$1:$H$1,0))</f>
        <v>XS</v>
      </c>
      <c r="J2442" t="str">
        <f>VLOOKUP($C2442,'Raw-products'!$A$2:$H$1261,MATCH(J$1,'Raw-products'!$A$1:$H$1,0))</f>
        <v>violet</v>
      </c>
      <c r="K2442">
        <f>VLOOKUP($C2442,'Raw-products'!$A$2:$H$1261,MATCH(K$1,'Raw-products'!$A$1:$H$1,0))</f>
        <v>92</v>
      </c>
      <c r="L2442">
        <f>VLOOKUP($C2442,'Raw-products'!$A$2:$H$1261,MATCH(L$1,'Raw-products'!$A$1:$H$1,0))</f>
        <v>65</v>
      </c>
      <c r="M2442" s="5">
        <f t="shared" si="76"/>
        <v>5980</v>
      </c>
      <c r="N2442" cm="1">
        <f t="array" ref="N2442:Q2442">_xlfn.XLOOKUP($B2442,'Raw -orders'!$A:$A,'Raw -orders'!$B:$E)</f>
        <v>740</v>
      </c>
      <c r="O2442">
        <v>37675</v>
      </c>
      <c r="P2442" s="1">
        <v>44408</v>
      </c>
      <c r="Q2442" s="1">
        <v>44423</v>
      </c>
      <c r="R2442" t="str" cm="1">
        <f t="array" ref="R2442:Y2442">_xlfn.XLOOKUP($N2442,'Raw - customers'!$A:$A,'Raw - customers'!$B:$I)</f>
        <v>Meryl Neeson</v>
      </c>
      <c r="S2442" t="str">
        <v>Non-binary</v>
      </c>
      <c r="T2442">
        <v>73</v>
      </c>
      <c r="U2442" t="str">
        <v>7490 Lily WaySuite 419</v>
      </c>
      <c r="V2442">
        <v>531</v>
      </c>
      <c r="W2442" t="str">
        <v>Port Molly</v>
      </c>
      <c r="X2442" t="str">
        <v>Tasmania</v>
      </c>
      <c r="Y2442" t="str">
        <v>Australia</v>
      </c>
      <c r="Z2442">
        <v>7</v>
      </c>
      <c r="AA2442" s="3" t="str">
        <f t="shared" si="77"/>
        <v>10 to 20</v>
      </c>
      <c r="AP2442" s="6">
        <v>740</v>
      </c>
      <c r="AQ2442" s="6" t="s">
        <v>1414</v>
      </c>
    </row>
    <row r="2443" spans="1:43" x14ac:dyDescent="0.25">
      <c r="A2443">
        <v>2441</v>
      </c>
      <c r="B2443">
        <v>494</v>
      </c>
      <c r="C2443">
        <v>389</v>
      </c>
      <c r="D2443">
        <v>119</v>
      </c>
      <c r="E2443">
        <v>3</v>
      </c>
      <c r="F2443">
        <v>357</v>
      </c>
      <c r="G2443" t="str">
        <f>VLOOKUP($C2443,'Raw-products'!$A$2:$H$1261,MATCH(G$1,'Raw-products'!$A$1:$H$1,0))</f>
        <v>Shirt</v>
      </c>
      <c r="H2443" t="str">
        <f>VLOOKUP($C2443,'Raw-products'!$A$2:$H$1261,MATCH(H$1,'Raw-products'!$A$1:$H$1,0))</f>
        <v>Casual Slim Fit</v>
      </c>
      <c r="I2443" t="str">
        <f>VLOOKUP($C2443,'Raw-products'!$A$2:$H$1261,MATCH(I$1,'Raw-products'!$A$1:$H$1,0))</f>
        <v>XL</v>
      </c>
      <c r="J2443" t="str">
        <f>VLOOKUP($C2443,'Raw-products'!$A$2:$H$1261,MATCH(J$1,'Raw-products'!$A$1:$H$1,0))</f>
        <v>red</v>
      </c>
      <c r="K2443">
        <f>VLOOKUP($C2443,'Raw-products'!$A$2:$H$1261,MATCH(K$1,'Raw-products'!$A$1:$H$1,0))</f>
        <v>113</v>
      </c>
      <c r="L2443">
        <f>VLOOKUP($C2443,'Raw-products'!$A$2:$H$1261,MATCH(L$1,'Raw-products'!$A$1:$H$1,0))</f>
        <v>47</v>
      </c>
      <c r="M2443" s="5">
        <f t="shared" si="76"/>
        <v>5311</v>
      </c>
      <c r="N2443" cm="1">
        <f t="array" ref="N2443:Q2443">_xlfn.XLOOKUP($B2443,'Raw -orders'!$A:$A,'Raw -orders'!$B:$E)</f>
        <v>740</v>
      </c>
      <c r="O2443">
        <v>37675</v>
      </c>
      <c r="P2443" s="1">
        <v>44408</v>
      </c>
      <c r="Q2443" s="1">
        <v>44423</v>
      </c>
      <c r="R2443" t="str" cm="1">
        <f t="array" ref="R2443:Y2443">_xlfn.XLOOKUP($N2443,'Raw - customers'!$A:$A,'Raw - customers'!$B:$I)</f>
        <v>Meryl Neeson</v>
      </c>
      <c r="S2443" t="str">
        <v>Non-binary</v>
      </c>
      <c r="T2443">
        <v>73</v>
      </c>
      <c r="U2443" t="str">
        <v>7490 Lily WaySuite 419</v>
      </c>
      <c r="V2443">
        <v>531</v>
      </c>
      <c r="W2443" t="str">
        <v>Port Molly</v>
      </c>
      <c r="X2443" t="str">
        <v>Tasmania</v>
      </c>
      <c r="Y2443" t="str">
        <v>Australia</v>
      </c>
      <c r="Z2443">
        <v>7</v>
      </c>
      <c r="AA2443" s="3" t="str">
        <f t="shared" si="77"/>
        <v>10 to 20</v>
      </c>
      <c r="AP2443" s="6">
        <v>740</v>
      </c>
      <c r="AQ2443" s="6" t="s">
        <v>1414</v>
      </c>
    </row>
    <row r="2444" spans="1:43" x14ac:dyDescent="0.25">
      <c r="A2444">
        <v>2442</v>
      </c>
      <c r="B2444">
        <v>495</v>
      </c>
      <c r="C2444">
        <v>779</v>
      </c>
      <c r="D2444">
        <v>91</v>
      </c>
      <c r="E2444">
        <v>3</v>
      </c>
      <c r="F2444">
        <v>273</v>
      </c>
      <c r="G2444" t="str">
        <f>VLOOKUP($C2444,'Raw-products'!$A$2:$H$1261,MATCH(G$1,'Raw-products'!$A$1:$H$1,0))</f>
        <v>Jacket</v>
      </c>
      <c r="H2444" t="str">
        <f>VLOOKUP($C2444,'Raw-products'!$A$2:$H$1261,MATCH(H$1,'Raw-products'!$A$1:$H$1,0))</f>
        <v>Pullover</v>
      </c>
      <c r="I2444" t="str">
        <f>VLOOKUP($C2444,'Raw-products'!$A$2:$H$1261,MATCH(I$1,'Raw-products'!$A$1:$H$1,0))</f>
        <v>XL</v>
      </c>
      <c r="J2444" t="str">
        <f>VLOOKUP($C2444,'Raw-products'!$A$2:$H$1261,MATCH(J$1,'Raw-products'!$A$1:$H$1,0))</f>
        <v>orange</v>
      </c>
      <c r="K2444">
        <f>VLOOKUP($C2444,'Raw-products'!$A$2:$H$1261,MATCH(K$1,'Raw-products'!$A$1:$H$1,0))</f>
        <v>114</v>
      </c>
      <c r="L2444">
        <f>VLOOKUP($C2444,'Raw-products'!$A$2:$H$1261,MATCH(L$1,'Raw-products'!$A$1:$H$1,0))</f>
        <v>69</v>
      </c>
      <c r="M2444" s="5">
        <f t="shared" si="76"/>
        <v>7866</v>
      </c>
      <c r="N2444" cm="1">
        <f t="array" ref="N2444:Q2444">_xlfn.XLOOKUP($B2444,'Raw -orders'!$A:$A,'Raw -orders'!$B:$E)</f>
        <v>352</v>
      </c>
      <c r="O2444">
        <v>41706</v>
      </c>
      <c r="P2444" s="1">
        <v>44418</v>
      </c>
      <c r="Q2444" s="1">
        <v>44427</v>
      </c>
      <c r="R2444" t="str" cm="1">
        <f t="array" ref="R2444:Y2444">_xlfn.XLOOKUP($N2444,'Raw - customers'!$A:$A,'Raw - customers'!$B:$I)</f>
        <v>Justin Marden</v>
      </c>
      <c r="S2444" t="str">
        <v>Bigender</v>
      </c>
      <c r="T2444">
        <v>31</v>
      </c>
      <c r="U2444" t="str">
        <v>813 O'reilly View RdSuite 466</v>
      </c>
      <c r="V2444">
        <v>4432</v>
      </c>
      <c r="W2444" t="str">
        <v>Port Ashtonhaven</v>
      </c>
      <c r="X2444" t="str">
        <v>Queensland</v>
      </c>
      <c r="Y2444" t="str">
        <v>Australia</v>
      </c>
      <c r="Z2444">
        <v>8</v>
      </c>
      <c r="AA2444" s="3" t="str">
        <f t="shared" si="77"/>
        <v>0 to 10</v>
      </c>
      <c r="AP2444" s="6">
        <v>352</v>
      </c>
      <c r="AQ2444" s="6" t="s">
        <v>1355</v>
      </c>
    </row>
    <row r="2445" spans="1:43" x14ac:dyDescent="0.25">
      <c r="A2445">
        <v>2443</v>
      </c>
      <c r="B2445">
        <v>495</v>
      </c>
      <c r="C2445">
        <v>363</v>
      </c>
      <c r="D2445">
        <v>94</v>
      </c>
      <c r="E2445">
        <v>2</v>
      </c>
      <c r="F2445">
        <v>188</v>
      </c>
      <c r="G2445" t="str">
        <f>VLOOKUP($C2445,'Raw-products'!$A$2:$H$1261,MATCH(G$1,'Raw-products'!$A$1:$H$1,0))</f>
        <v>Shirt</v>
      </c>
      <c r="H2445" t="str">
        <f>VLOOKUP($C2445,'Raw-products'!$A$2:$H$1261,MATCH(H$1,'Raw-products'!$A$1:$H$1,0))</f>
        <v>Henley</v>
      </c>
      <c r="I2445" t="str">
        <f>VLOOKUP($C2445,'Raw-products'!$A$2:$H$1261,MATCH(I$1,'Raw-products'!$A$1:$H$1,0))</f>
        <v>L</v>
      </c>
      <c r="J2445" t="str">
        <f>VLOOKUP($C2445,'Raw-products'!$A$2:$H$1261,MATCH(J$1,'Raw-products'!$A$1:$H$1,0))</f>
        <v>yellow</v>
      </c>
      <c r="K2445">
        <f>VLOOKUP($C2445,'Raw-products'!$A$2:$H$1261,MATCH(K$1,'Raw-products'!$A$1:$H$1,0))</f>
        <v>92</v>
      </c>
      <c r="L2445">
        <f>VLOOKUP($C2445,'Raw-products'!$A$2:$H$1261,MATCH(L$1,'Raw-products'!$A$1:$H$1,0))</f>
        <v>62</v>
      </c>
      <c r="M2445" s="5">
        <f t="shared" si="76"/>
        <v>5704</v>
      </c>
      <c r="N2445" cm="1">
        <f t="array" ref="N2445:Q2445">_xlfn.XLOOKUP($B2445,'Raw -orders'!$A:$A,'Raw -orders'!$B:$E)</f>
        <v>352</v>
      </c>
      <c r="O2445">
        <v>41706</v>
      </c>
      <c r="P2445" s="1">
        <v>44418</v>
      </c>
      <c r="Q2445" s="1">
        <v>44427</v>
      </c>
      <c r="R2445" t="str" cm="1">
        <f t="array" ref="R2445:Y2445">_xlfn.XLOOKUP($N2445,'Raw - customers'!$A:$A,'Raw - customers'!$B:$I)</f>
        <v>Justin Marden</v>
      </c>
      <c r="S2445" t="str">
        <v>Bigender</v>
      </c>
      <c r="T2445">
        <v>31</v>
      </c>
      <c r="U2445" t="str">
        <v>813 O'reilly View RdSuite 466</v>
      </c>
      <c r="V2445">
        <v>4432</v>
      </c>
      <c r="W2445" t="str">
        <v>Port Ashtonhaven</v>
      </c>
      <c r="X2445" t="str">
        <v>Queensland</v>
      </c>
      <c r="Y2445" t="str">
        <v>Australia</v>
      </c>
      <c r="Z2445">
        <v>8</v>
      </c>
      <c r="AA2445" s="3" t="str">
        <f t="shared" si="77"/>
        <v>0 to 10</v>
      </c>
      <c r="AP2445" s="6">
        <v>352</v>
      </c>
      <c r="AQ2445" s="6" t="s">
        <v>1355</v>
      </c>
    </row>
    <row r="2446" spans="1:43" x14ac:dyDescent="0.25">
      <c r="A2446">
        <v>2444</v>
      </c>
      <c r="B2446">
        <v>495</v>
      </c>
      <c r="C2446">
        <v>819</v>
      </c>
      <c r="D2446">
        <v>117</v>
      </c>
      <c r="E2446">
        <v>1</v>
      </c>
      <c r="F2446">
        <v>117</v>
      </c>
      <c r="G2446" t="str">
        <f>VLOOKUP($C2446,'Raw-products'!$A$2:$H$1261,MATCH(G$1,'Raw-products'!$A$1:$H$1,0))</f>
        <v>Jacket</v>
      </c>
      <c r="H2446" t="str">
        <f>VLOOKUP($C2446,'Raw-products'!$A$2:$H$1261,MATCH(H$1,'Raw-products'!$A$1:$H$1,0))</f>
        <v>Shearling</v>
      </c>
      <c r="I2446" t="str">
        <f>VLOOKUP($C2446,'Raw-products'!$A$2:$H$1261,MATCH(I$1,'Raw-products'!$A$1:$H$1,0))</f>
        <v>XL</v>
      </c>
      <c r="J2446" t="str">
        <f>VLOOKUP($C2446,'Raw-products'!$A$2:$H$1261,MATCH(J$1,'Raw-products'!$A$1:$H$1,0))</f>
        <v>yellow</v>
      </c>
      <c r="K2446">
        <f>VLOOKUP($C2446,'Raw-products'!$A$2:$H$1261,MATCH(K$1,'Raw-products'!$A$1:$H$1,0))</f>
        <v>95</v>
      </c>
      <c r="L2446">
        <f>VLOOKUP($C2446,'Raw-products'!$A$2:$H$1261,MATCH(L$1,'Raw-products'!$A$1:$H$1,0))</f>
        <v>63</v>
      </c>
      <c r="M2446" s="5">
        <f t="shared" si="76"/>
        <v>5985</v>
      </c>
      <c r="N2446" cm="1">
        <f t="array" ref="N2446:Q2446">_xlfn.XLOOKUP($B2446,'Raw -orders'!$A:$A,'Raw -orders'!$B:$E)</f>
        <v>352</v>
      </c>
      <c r="O2446">
        <v>41706</v>
      </c>
      <c r="P2446" s="1">
        <v>44418</v>
      </c>
      <c r="Q2446" s="1">
        <v>44427</v>
      </c>
      <c r="R2446" t="str" cm="1">
        <f t="array" ref="R2446:Y2446">_xlfn.XLOOKUP($N2446,'Raw - customers'!$A:$A,'Raw - customers'!$B:$I)</f>
        <v>Justin Marden</v>
      </c>
      <c r="S2446" t="str">
        <v>Bigender</v>
      </c>
      <c r="T2446">
        <v>31</v>
      </c>
      <c r="U2446" t="str">
        <v>813 O'reilly View RdSuite 466</v>
      </c>
      <c r="V2446">
        <v>4432</v>
      </c>
      <c r="W2446" t="str">
        <v>Port Ashtonhaven</v>
      </c>
      <c r="X2446" t="str">
        <v>Queensland</v>
      </c>
      <c r="Y2446" t="str">
        <v>Australia</v>
      </c>
      <c r="Z2446">
        <v>8</v>
      </c>
      <c r="AA2446" s="3" t="str">
        <f t="shared" si="77"/>
        <v>0 to 10</v>
      </c>
      <c r="AP2446" s="6">
        <v>352</v>
      </c>
      <c r="AQ2446" s="6" t="s">
        <v>1355</v>
      </c>
    </row>
    <row r="2447" spans="1:43" x14ac:dyDescent="0.25">
      <c r="A2447">
        <v>2445</v>
      </c>
      <c r="B2447">
        <v>496</v>
      </c>
      <c r="C2447">
        <v>437</v>
      </c>
      <c r="D2447">
        <v>107</v>
      </c>
      <c r="E2447">
        <v>1</v>
      </c>
      <c r="F2447">
        <v>107</v>
      </c>
      <c r="G2447" t="str">
        <f>VLOOKUP($C2447,'Raw-products'!$A$2:$H$1261,MATCH(G$1,'Raw-products'!$A$1:$H$1,0))</f>
        <v>Jacket</v>
      </c>
      <c r="H2447" t="str">
        <f>VLOOKUP($C2447,'Raw-products'!$A$2:$H$1261,MATCH(H$1,'Raw-products'!$A$1:$H$1,0))</f>
        <v>Denim</v>
      </c>
      <c r="I2447" t="str">
        <f>VLOOKUP($C2447,'Raw-products'!$A$2:$H$1261,MATCH(I$1,'Raw-products'!$A$1:$H$1,0))</f>
        <v>M</v>
      </c>
      <c r="J2447" t="str">
        <f>VLOOKUP($C2447,'Raw-products'!$A$2:$H$1261,MATCH(J$1,'Raw-products'!$A$1:$H$1,0))</f>
        <v>green</v>
      </c>
      <c r="K2447">
        <f>VLOOKUP($C2447,'Raw-products'!$A$2:$H$1261,MATCH(K$1,'Raw-products'!$A$1:$H$1,0))</f>
        <v>92</v>
      </c>
      <c r="L2447">
        <f>VLOOKUP($C2447,'Raw-products'!$A$2:$H$1261,MATCH(L$1,'Raw-products'!$A$1:$H$1,0))</f>
        <v>79</v>
      </c>
      <c r="M2447" s="5">
        <f t="shared" si="76"/>
        <v>7268</v>
      </c>
      <c r="N2447" cm="1">
        <f t="array" ref="N2447:Q2447">_xlfn.XLOOKUP($B2447,'Raw -orders'!$A:$A,'Raw -orders'!$B:$E)</f>
        <v>574</v>
      </c>
      <c r="O2447">
        <v>32782</v>
      </c>
      <c r="P2447" s="1">
        <v>44364</v>
      </c>
      <c r="Q2447" s="1">
        <v>44374</v>
      </c>
      <c r="R2447" t="str" cm="1">
        <f t="array" ref="R2447:Y2447">_xlfn.XLOOKUP($N2447,'Raw - customers'!$A:$A,'Raw - customers'!$B:$I)</f>
        <v>Ranna Paolillo</v>
      </c>
      <c r="S2447" t="str">
        <v>Polygender</v>
      </c>
      <c r="T2447">
        <v>53</v>
      </c>
      <c r="U2447" t="str">
        <v>1804 Ella HillSuite 318</v>
      </c>
      <c r="V2447">
        <v>9400</v>
      </c>
      <c r="W2447" t="str">
        <v>Zacharybury</v>
      </c>
      <c r="X2447" t="str">
        <v>Northern Territory</v>
      </c>
      <c r="Y2447" t="str">
        <v>Australia</v>
      </c>
      <c r="Z2447">
        <v>6</v>
      </c>
      <c r="AA2447" s="3" t="str">
        <f t="shared" si="77"/>
        <v>0 to 10</v>
      </c>
      <c r="AP2447" s="6">
        <v>574</v>
      </c>
      <c r="AQ2447" s="6" t="s">
        <v>1339</v>
      </c>
    </row>
    <row r="2448" spans="1:43" x14ac:dyDescent="0.25">
      <c r="A2448">
        <v>2446</v>
      </c>
      <c r="B2448">
        <v>496</v>
      </c>
      <c r="C2448">
        <v>1254</v>
      </c>
      <c r="D2448">
        <v>112</v>
      </c>
      <c r="E2448">
        <v>2</v>
      </c>
      <c r="F2448">
        <v>224</v>
      </c>
      <c r="G2448" t="str">
        <f>VLOOKUP($C2448,'Raw-products'!$A$2:$H$1261,MATCH(G$1,'Raw-products'!$A$1:$H$1,0))</f>
        <v>Trousers</v>
      </c>
      <c r="H2448" t="str">
        <f>VLOOKUP($C2448,'Raw-products'!$A$2:$H$1261,MATCH(H$1,'Raw-products'!$A$1:$H$1,0))</f>
        <v>Tracksuit Bottoms</v>
      </c>
      <c r="I2448" t="str">
        <f>VLOOKUP($C2448,'Raw-products'!$A$2:$H$1261,MATCH(I$1,'Raw-products'!$A$1:$H$1,0))</f>
        <v>XL</v>
      </c>
      <c r="J2448" t="str">
        <f>VLOOKUP($C2448,'Raw-products'!$A$2:$H$1261,MATCH(J$1,'Raw-products'!$A$1:$H$1,0))</f>
        <v>indigo</v>
      </c>
      <c r="K2448">
        <f>VLOOKUP($C2448,'Raw-products'!$A$2:$H$1261,MATCH(K$1,'Raw-products'!$A$1:$H$1,0))</f>
        <v>91</v>
      </c>
      <c r="L2448">
        <f>VLOOKUP($C2448,'Raw-products'!$A$2:$H$1261,MATCH(L$1,'Raw-products'!$A$1:$H$1,0))</f>
        <v>54</v>
      </c>
      <c r="M2448" s="5">
        <f t="shared" si="76"/>
        <v>4914</v>
      </c>
      <c r="N2448" cm="1">
        <f t="array" ref="N2448:Q2448">_xlfn.XLOOKUP($B2448,'Raw -orders'!$A:$A,'Raw -orders'!$B:$E)</f>
        <v>574</v>
      </c>
      <c r="O2448">
        <v>32782</v>
      </c>
      <c r="P2448" s="1">
        <v>44364</v>
      </c>
      <c r="Q2448" s="1">
        <v>44374</v>
      </c>
      <c r="R2448" t="str" cm="1">
        <f t="array" ref="R2448:Y2448">_xlfn.XLOOKUP($N2448,'Raw - customers'!$A:$A,'Raw - customers'!$B:$I)</f>
        <v>Ranna Paolillo</v>
      </c>
      <c r="S2448" t="str">
        <v>Polygender</v>
      </c>
      <c r="T2448">
        <v>53</v>
      </c>
      <c r="U2448" t="str">
        <v>1804 Ella HillSuite 318</v>
      </c>
      <c r="V2448">
        <v>9400</v>
      </c>
      <c r="W2448" t="str">
        <v>Zacharybury</v>
      </c>
      <c r="X2448" t="str">
        <v>Northern Territory</v>
      </c>
      <c r="Y2448" t="str">
        <v>Australia</v>
      </c>
      <c r="Z2448">
        <v>6</v>
      </c>
      <c r="AA2448" s="3" t="str">
        <f t="shared" si="77"/>
        <v>0 to 10</v>
      </c>
      <c r="AP2448" s="6">
        <v>574</v>
      </c>
      <c r="AQ2448" s="6" t="s">
        <v>1339</v>
      </c>
    </row>
    <row r="2449" spans="1:43" x14ac:dyDescent="0.25">
      <c r="A2449">
        <v>2447</v>
      </c>
      <c r="B2449">
        <v>496</v>
      </c>
      <c r="C2449">
        <v>411</v>
      </c>
      <c r="D2449">
        <v>119</v>
      </c>
      <c r="E2449">
        <v>3</v>
      </c>
      <c r="F2449">
        <v>357</v>
      </c>
      <c r="G2449" t="str">
        <f>VLOOKUP($C2449,'Raw-products'!$A$2:$H$1261,MATCH(G$1,'Raw-products'!$A$1:$H$1,0))</f>
        <v>Shirt</v>
      </c>
      <c r="H2449" t="str">
        <f>VLOOKUP($C2449,'Raw-products'!$A$2:$H$1261,MATCH(H$1,'Raw-products'!$A$1:$H$1,0))</f>
        <v>Casual Slim Fit</v>
      </c>
      <c r="I2449" t="str">
        <f>VLOOKUP($C2449,'Raw-products'!$A$2:$H$1261,MATCH(I$1,'Raw-products'!$A$1:$H$1,0))</f>
        <v>S</v>
      </c>
      <c r="J2449" t="str">
        <f>VLOOKUP($C2449,'Raw-products'!$A$2:$H$1261,MATCH(J$1,'Raw-products'!$A$1:$H$1,0))</f>
        <v>indigo</v>
      </c>
      <c r="K2449">
        <f>VLOOKUP($C2449,'Raw-products'!$A$2:$H$1261,MATCH(K$1,'Raw-products'!$A$1:$H$1,0))</f>
        <v>113</v>
      </c>
      <c r="L2449">
        <f>VLOOKUP($C2449,'Raw-products'!$A$2:$H$1261,MATCH(L$1,'Raw-products'!$A$1:$H$1,0))</f>
        <v>65</v>
      </c>
      <c r="M2449" s="5">
        <f t="shared" si="76"/>
        <v>7345</v>
      </c>
      <c r="N2449" cm="1">
        <f t="array" ref="N2449:Q2449">_xlfn.XLOOKUP($B2449,'Raw -orders'!$A:$A,'Raw -orders'!$B:$E)</f>
        <v>574</v>
      </c>
      <c r="O2449">
        <v>32782</v>
      </c>
      <c r="P2449" s="1">
        <v>44364</v>
      </c>
      <c r="Q2449" s="1">
        <v>44374</v>
      </c>
      <c r="R2449" t="str" cm="1">
        <f t="array" ref="R2449:Y2449">_xlfn.XLOOKUP($N2449,'Raw - customers'!$A:$A,'Raw - customers'!$B:$I)</f>
        <v>Ranna Paolillo</v>
      </c>
      <c r="S2449" t="str">
        <v>Polygender</v>
      </c>
      <c r="T2449">
        <v>53</v>
      </c>
      <c r="U2449" t="str">
        <v>1804 Ella HillSuite 318</v>
      </c>
      <c r="V2449">
        <v>9400</v>
      </c>
      <c r="W2449" t="str">
        <v>Zacharybury</v>
      </c>
      <c r="X2449" t="str">
        <v>Northern Territory</v>
      </c>
      <c r="Y2449" t="str">
        <v>Australia</v>
      </c>
      <c r="Z2449">
        <v>6</v>
      </c>
      <c r="AA2449" s="3" t="str">
        <f t="shared" si="77"/>
        <v>0 to 10</v>
      </c>
      <c r="AP2449" s="6">
        <v>574</v>
      </c>
      <c r="AQ2449" s="6" t="s">
        <v>1339</v>
      </c>
    </row>
    <row r="2450" spans="1:43" x14ac:dyDescent="0.25">
      <c r="A2450">
        <v>2448</v>
      </c>
      <c r="B2450">
        <v>496</v>
      </c>
      <c r="C2450">
        <v>843</v>
      </c>
      <c r="D2450">
        <v>113</v>
      </c>
      <c r="E2450">
        <v>2</v>
      </c>
      <c r="F2450">
        <v>226</v>
      </c>
      <c r="G2450" t="str">
        <f>VLOOKUP($C2450,'Raw-products'!$A$2:$H$1261,MATCH(G$1,'Raw-products'!$A$1:$H$1,0))</f>
        <v>Trousers</v>
      </c>
      <c r="H2450" t="str">
        <f>VLOOKUP($C2450,'Raw-products'!$A$2:$H$1261,MATCH(H$1,'Raw-products'!$A$1:$H$1,0))</f>
        <v>Chinos</v>
      </c>
      <c r="I2450" t="str">
        <f>VLOOKUP($C2450,'Raw-products'!$A$2:$H$1261,MATCH(I$1,'Raw-products'!$A$1:$H$1,0))</f>
        <v>L</v>
      </c>
      <c r="J2450" t="str">
        <f>VLOOKUP($C2450,'Raw-products'!$A$2:$H$1261,MATCH(J$1,'Raw-products'!$A$1:$H$1,0))</f>
        <v>red</v>
      </c>
      <c r="K2450">
        <f>VLOOKUP($C2450,'Raw-products'!$A$2:$H$1261,MATCH(K$1,'Raw-products'!$A$1:$H$1,0))</f>
        <v>100</v>
      </c>
      <c r="L2450">
        <f>VLOOKUP($C2450,'Raw-products'!$A$2:$H$1261,MATCH(L$1,'Raw-products'!$A$1:$H$1,0))</f>
        <v>44</v>
      </c>
      <c r="M2450" s="5">
        <f t="shared" si="76"/>
        <v>4400</v>
      </c>
      <c r="N2450" cm="1">
        <f t="array" ref="N2450:Q2450">_xlfn.XLOOKUP($B2450,'Raw -orders'!$A:$A,'Raw -orders'!$B:$E)</f>
        <v>574</v>
      </c>
      <c r="O2450">
        <v>32782</v>
      </c>
      <c r="P2450" s="1">
        <v>44364</v>
      </c>
      <c r="Q2450" s="1">
        <v>44374</v>
      </c>
      <c r="R2450" t="str" cm="1">
        <f t="array" ref="R2450:Y2450">_xlfn.XLOOKUP($N2450,'Raw - customers'!$A:$A,'Raw - customers'!$B:$I)</f>
        <v>Ranna Paolillo</v>
      </c>
      <c r="S2450" t="str">
        <v>Polygender</v>
      </c>
      <c r="T2450">
        <v>53</v>
      </c>
      <c r="U2450" t="str">
        <v>1804 Ella HillSuite 318</v>
      </c>
      <c r="V2450">
        <v>9400</v>
      </c>
      <c r="W2450" t="str">
        <v>Zacharybury</v>
      </c>
      <c r="X2450" t="str">
        <v>Northern Territory</v>
      </c>
      <c r="Y2450" t="str">
        <v>Australia</v>
      </c>
      <c r="Z2450">
        <v>6</v>
      </c>
      <c r="AA2450" s="3" t="str">
        <f t="shared" si="77"/>
        <v>0 to 10</v>
      </c>
      <c r="AP2450" s="6">
        <v>574</v>
      </c>
      <c r="AQ2450" s="6" t="s">
        <v>1339</v>
      </c>
    </row>
    <row r="2451" spans="1:43" x14ac:dyDescent="0.25">
      <c r="A2451">
        <v>2449</v>
      </c>
      <c r="B2451">
        <v>496</v>
      </c>
      <c r="C2451">
        <v>1222</v>
      </c>
      <c r="D2451">
        <v>105</v>
      </c>
      <c r="E2451">
        <v>3</v>
      </c>
      <c r="F2451">
        <v>315</v>
      </c>
      <c r="G2451" t="str">
        <f>VLOOKUP($C2451,'Raw-products'!$A$2:$H$1261,MATCH(G$1,'Raw-products'!$A$1:$H$1,0))</f>
        <v>Trousers</v>
      </c>
      <c r="H2451" t="str">
        <f>VLOOKUP($C2451,'Raw-products'!$A$2:$H$1261,MATCH(H$1,'Raw-products'!$A$1:$H$1,0))</f>
        <v>Pleated</v>
      </c>
      <c r="I2451" t="str">
        <f>VLOOKUP($C2451,'Raw-products'!$A$2:$H$1261,MATCH(I$1,'Raw-products'!$A$1:$H$1,0))</f>
        <v>M</v>
      </c>
      <c r="J2451" t="str">
        <f>VLOOKUP($C2451,'Raw-products'!$A$2:$H$1261,MATCH(J$1,'Raw-products'!$A$1:$H$1,0))</f>
        <v>violet</v>
      </c>
      <c r="K2451">
        <f>VLOOKUP($C2451,'Raw-products'!$A$2:$H$1261,MATCH(K$1,'Raw-products'!$A$1:$H$1,0))</f>
        <v>90</v>
      </c>
      <c r="L2451">
        <f>VLOOKUP($C2451,'Raw-products'!$A$2:$H$1261,MATCH(L$1,'Raw-products'!$A$1:$H$1,0))</f>
        <v>45</v>
      </c>
      <c r="M2451" s="5">
        <f t="shared" si="76"/>
        <v>4050</v>
      </c>
      <c r="N2451" cm="1">
        <f t="array" ref="N2451:Q2451">_xlfn.XLOOKUP($B2451,'Raw -orders'!$A:$A,'Raw -orders'!$B:$E)</f>
        <v>574</v>
      </c>
      <c r="O2451">
        <v>32782</v>
      </c>
      <c r="P2451" s="1">
        <v>44364</v>
      </c>
      <c r="Q2451" s="1">
        <v>44374</v>
      </c>
      <c r="R2451" t="str" cm="1">
        <f t="array" ref="R2451:Y2451">_xlfn.XLOOKUP($N2451,'Raw - customers'!$A:$A,'Raw - customers'!$B:$I)</f>
        <v>Ranna Paolillo</v>
      </c>
      <c r="S2451" t="str">
        <v>Polygender</v>
      </c>
      <c r="T2451">
        <v>53</v>
      </c>
      <c r="U2451" t="str">
        <v>1804 Ella HillSuite 318</v>
      </c>
      <c r="V2451">
        <v>9400</v>
      </c>
      <c r="W2451" t="str">
        <v>Zacharybury</v>
      </c>
      <c r="X2451" t="str">
        <v>Northern Territory</v>
      </c>
      <c r="Y2451" t="str">
        <v>Australia</v>
      </c>
      <c r="Z2451">
        <v>6</v>
      </c>
      <c r="AA2451" s="3" t="str">
        <f t="shared" si="77"/>
        <v>0 to 10</v>
      </c>
      <c r="AP2451" s="6">
        <v>574</v>
      </c>
      <c r="AQ2451" s="6" t="s">
        <v>1339</v>
      </c>
    </row>
    <row r="2452" spans="1:43" x14ac:dyDescent="0.25">
      <c r="A2452">
        <v>2450</v>
      </c>
      <c r="B2452">
        <v>496</v>
      </c>
      <c r="C2452">
        <v>1173</v>
      </c>
      <c r="D2452">
        <v>99</v>
      </c>
      <c r="E2452">
        <v>1</v>
      </c>
      <c r="F2452">
        <v>99</v>
      </c>
      <c r="G2452" t="str">
        <f>VLOOKUP($C2452,'Raw-products'!$A$2:$H$1261,MATCH(G$1,'Raw-products'!$A$1:$H$1,0))</f>
        <v>Trousers</v>
      </c>
      <c r="H2452" t="str">
        <f>VLOOKUP($C2452,'Raw-products'!$A$2:$H$1261,MATCH(H$1,'Raw-products'!$A$1:$H$1,0))</f>
        <v>High-Waisted</v>
      </c>
      <c r="I2452" t="str">
        <f>VLOOKUP($C2452,'Raw-products'!$A$2:$H$1261,MATCH(I$1,'Raw-products'!$A$1:$H$1,0))</f>
        <v>L</v>
      </c>
      <c r="J2452" t="str">
        <f>VLOOKUP($C2452,'Raw-products'!$A$2:$H$1261,MATCH(J$1,'Raw-products'!$A$1:$H$1,0))</f>
        <v>green</v>
      </c>
      <c r="K2452">
        <f>VLOOKUP($C2452,'Raw-products'!$A$2:$H$1261,MATCH(K$1,'Raw-products'!$A$1:$H$1,0))</f>
        <v>98</v>
      </c>
      <c r="L2452">
        <f>VLOOKUP($C2452,'Raw-products'!$A$2:$H$1261,MATCH(L$1,'Raw-products'!$A$1:$H$1,0))</f>
        <v>75</v>
      </c>
      <c r="M2452" s="5">
        <f t="shared" si="76"/>
        <v>7350</v>
      </c>
      <c r="N2452" cm="1">
        <f t="array" ref="N2452:Q2452">_xlfn.XLOOKUP($B2452,'Raw -orders'!$A:$A,'Raw -orders'!$B:$E)</f>
        <v>574</v>
      </c>
      <c r="O2452">
        <v>32782</v>
      </c>
      <c r="P2452" s="1">
        <v>44364</v>
      </c>
      <c r="Q2452" s="1">
        <v>44374</v>
      </c>
      <c r="R2452" t="str" cm="1">
        <f t="array" ref="R2452:Y2452">_xlfn.XLOOKUP($N2452,'Raw - customers'!$A:$A,'Raw - customers'!$B:$I)</f>
        <v>Ranna Paolillo</v>
      </c>
      <c r="S2452" t="str">
        <v>Polygender</v>
      </c>
      <c r="T2452">
        <v>53</v>
      </c>
      <c r="U2452" t="str">
        <v>1804 Ella HillSuite 318</v>
      </c>
      <c r="V2452">
        <v>9400</v>
      </c>
      <c r="W2452" t="str">
        <v>Zacharybury</v>
      </c>
      <c r="X2452" t="str">
        <v>Northern Territory</v>
      </c>
      <c r="Y2452" t="str">
        <v>Australia</v>
      </c>
      <c r="Z2452">
        <v>6</v>
      </c>
      <c r="AA2452" s="3" t="str">
        <f t="shared" si="77"/>
        <v>0 to 10</v>
      </c>
      <c r="AP2452" s="6">
        <v>574</v>
      </c>
      <c r="AQ2452" s="6" t="s">
        <v>1339</v>
      </c>
    </row>
    <row r="2453" spans="1:43" x14ac:dyDescent="0.25">
      <c r="A2453">
        <v>2451</v>
      </c>
      <c r="B2453">
        <v>497</v>
      </c>
      <c r="C2453">
        <v>968</v>
      </c>
      <c r="D2453">
        <v>97</v>
      </c>
      <c r="E2453">
        <v>1</v>
      </c>
      <c r="F2453">
        <v>97</v>
      </c>
      <c r="G2453" t="str">
        <f>VLOOKUP($C2453,'Raw-products'!$A$2:$H$1261,MATCH(G$1,'Raw-products'!$A$1:$H$1,0))</f>
        <v>Trousers</v>
      </c>
      <c r="H2453" t="str">
        <f>VLOOKUP($C2453,'Raw-products'!$A$2:$H$1261,MATCH(H$1,'Raw-products'!$A$1:$H$1,0))</f>
        <v>Slim-Fit</v>
      </c>
      <c r="I2453" t="str">
        <f>VLOOKUP($C2453,'Raw-products'!$A$2:$H$1261,MATCH(I$1,'Raw-products'!$A$1:$H$1,0))</f>
        <v>L</v>
      </c>
      <c r="J2453" t="str">
        <f>VLOOKUP($C2453,'Raw-products'!$A$2:$H$1261,MATCH(J$1,'Raw-products'!$A$1:$H$1,0))</f>
        <v>blue</v>
      </c>
      <c r="K2453">
        <f>VLOOKUP($C2453,'Raw-products'!$A$2:$H$1261,MATCH(K$1,'Raw-products'!$A$1:$H$1,0))</f>
        <v>119</v>
      </c>
      <c r="L2453">
        <f>VLOOKUP($C2453,'Raw-products'!$A$2:$H$1261,MATCH(L$1,'Raw-products'!$A$1:$H$1,0))</f>
        <v>49</v>
      </c>
      <c r="M2453" s="5">
        <f t="shared" si="76"/>
        <v>5831</v>
      </c>
      <c r="N2453" cm="1">
        <f t="array" ref="N2453:Q2453">_xlfn.XLOOKUP($B2453,'Raw -orders'!$A:$A,'Raw -orders'!$B:$E)</f>
        <v>900</v>
      </c>
      <c r="O2453">
        <v>29655</v>
      </c>
      <c r="P2453" s="1">
        <v>44384</v>
      </c>
      <c r="Q2453" s="1">
        <v>44386</v>
      </c>
      <c r="R2453" t="str" cm="1">
        <f t="array" ref="R2453:Y2453">_xlfn.XLOOKUP($N2453,'Raw - customers'!$A:$A,'Raw - customers'!$B:$I)</f>
        <v>Shelden Tinline</v>
      </c>
      <c r="S2453" t="str">
        <v>Agender</v>
      </c>
      <c r="T2453">
        <v>22</v>
      </c>
      <c r="U2453" t="str">
        <v>93 Amy GroveApt. 822</v>
      </c>
      <c r="V2453">
        <v>9455</v>
      </c>
      <c r="W2453" t="str">
        <v>East Emily</v>
      </c>
      <c r="X2453" t="str">
        <v>Tasmania</v>
      </c>
      <c r="Y2453" t="str">
        <v>Australia</v>
      </c>
      <c r="Z2453">
        <v>7</v>
      </c>
      <c r="AA2453" s="3" t="str">
        <f t="shared" si="77"/>
        <v>0 to 10</v>
      </c>
      <c r="AP2453" s="6">
        <v>900</v>
      </c>
      <c r="AQ2453" s="6" t="s">
        <v>1414</v>
      </c>
    </row>
    <row r="2454" spans="1:43" x14ac:dyDescent="0.25">
      <c r="A2454">
        <v>2452</v>
      </c>
      <c r="B2454">
        <v>497</v>
      </c>
      <c r="C2454">
        <v>332</v>
      </c>
      <c r="D2454">
        <v>109</v>
      </c>
      <c r="E2454">
        <v>3</v>
      </c>
      <c r="F2454">
        <v>327</v>
      </c>
      <c r="G2454" t="str">
        <f>VLOOKUP($C2454,'Raw-products'!$A$2:$H$1261,MATCH(G$1,'Raw-products'!$A$1:$H$1,0))</f>
        <v>Shirt</v>
      </c>
      <c r="H2454" t="str">
        <f>VLOOKUP($C2454,'Raw-products'!$A$2:$H$1261,MATCH(H$1,'Raw-products'!$A$1:$H$1,0))</f>
        <v>Mandarin Collar</v>
      </c>
      <c r="I2454" t="str">
        <f>VLOOKUP($C2454,'Raw-products'!$A$2:$H$1261,MATCH(I$1,'Raw-products'!$A$1:$H$1,0))</f>
        <v>M</v>
      </c>
      <c r="J2454" t="str">
        <f>VLOOKUP($C2454,'Raw-products'!$A$2:$H$1261,MATCH(J$1,'Raw-products'!$A$1:$H$1,0))</f>
        <v>green</v>
      </c>
      <c r="K2454">
        <f>VLOOKUP($C2454,'Raw-products'!$A$2:$H$1261,MATCH(K$1,'Raw-products'!$A$1:$H$1,0))</f>
        <v>108</v>
      </c>
      <c r="L2454">
        <f>VLOOKUP($C2454,'Raw-products'!$A$2:$H$1261,MATCH(L$1,'Raw-products'!$A$1:$H$1,0))</f>
        <v>57</v>
      </c>
      <c r="M2454" s="5">
        <f t="shared" si="76"/>
        <v>6156</v>
      </c>
      <c r="N2454" cm="1">
        <f t="array" ref="N2454:Q2454">_xlfn.XLOOKUP($B2454,'Raw -orders'!$A:$A,'Raw -orders'!$B:$E)</f>
        <v>900</v>
      </c>
      <c r="O2454">
        <v>29655</v>
      </c>
      <c r="P2454" s="1">
        <v>44384</v>
      </c>
      <c r="Q2454" s="1">
        <v>44386</v>
      </c>
      <c r="R2454" t="str" cm="1">
        <f t="array" ref="R2454:Y2454">_xlfn.XLOOKUP($N2454,'Raw - customers'!$A:$A,'Raw - customers'!$B:$I)</f>
        <v>Shelden Tinline</v>
      </c>
      <c r="S2454" t="str">
        <v>Agender</v>
      </c>
      <c r="T2454">
        <v>22</v>
      </c>
      <c r="U2454" t="str">
        <v>93 Amy GroveApt. 822</v>
      </c>
      <c r="V2454">
        <v>9455</v>
      </c>
      <c r="W2454" t="str">
        <v>East Emily</v>
      </c>
      <c r="X2454" t="str">
        <v>Tasmania</v>
      </c>
      <c r="Y2454" t="str">
        <v>Australia</v>
      </c>
      <c r="Z2454">
        <v>7</v>
      </c>
      <c r="AA2454" s="3" t="str">
        <f t="shared" si="77"/>
        <v>0 to 10</v>
      </c>
      <c r="AP2454" s="6">
        <v>900</v>
      </c>
      <c r="AQ2454" s="6" t="s">
        <v>1414</v>
      </c>
    </row>
    <row r="2455" spans="1:43" x14ac:dyDescent="0.25">
      <c r="A2455">
        <v>2453</v>
      </c>
      <c r="B2455">
        <v>498</v>
      </c>
      <c r="C2455">
        <v>323</v>
      </c>
      <c r="D2455">
        <v>109</v>
      </c>
      <c r="E2455">
        <v>2</v>
      </c>
      <c r="F2455">
        <v>218</v>
      </c>
      <c r="G2455" t="str">
        <f>VLOOKUP($C2455,'Raw-products'!$A$2:$H$1261,MATCH(G$1,'Raw-products'!$A$1:$H$1,0))</f>
        <v>Shirt</v>
      </c>
      <c r="H2455" t="str">
        <f>VLOOKUP($C2455,'Raw-products'!$A$2:$H$1261,MATCH(H$1,'Raw-products'!$A$1:$H$1,0))</f>
        <v>Mandarin Collar</v>
      </c>
      <c r="I2455" t="str">
        <f>VLOOKUP($C2455,'Raw-products'!$A$2:$H$1261,MATCH(I$1,'Raw-products'!$A$1:$H$1,0))</f>
        <v>L</v>
      </c>
      <c r="J2455" t="str">
        <f>VLOOKUP($C2455,'Raw-products'!$A$2:$H$1261,MATCH(J$1,'Raw-products'!$A$1:$H$1,0))</f>
        <v>orange</v>
      </c>
      <c r="K2455">
        <f>VLOOKUP($C2455,'Raw-products'!$A$2:$H$1261,MATCH(K$1,'Raw-products'!$A$1:$H$1,0))</f>
        <v>108</v>
      </c>
      <c r="L2455">
        <f>VLOOKUP($C2455,'Raw-products'!$A$2:$H$1261,MATCH(L$1,'Raw-products'!$A$1:$H$1,0))</f>
        <v>56</v>
      </c>
      <c r="M2455" s="5">
        <f t="shared" si="76"/>
        <v>6048</v>
      </c>
      <c r="N2455" cm="1">
        <f t="array" ref="N2455:Q2455">_xlfn.XLOOKUP($B2455,'Raw -orders'!$A:$A,'Raw -orders'!$B:$E)</f>
        <v>647</v>
      </c>
      <c r="O2455">
        <v>23201</v>
      </c>
      <c r="P2455" s="1">
        <v>44392</v>
      </c>
      <c r="Q2455" s="1">
        <v>44400</v>
      </c>
      <c r="R2455" t="str" cm="1">
        <f t="array" ref="R2455:Y2455">_xlfn.XLOOKUP($N2455,'Raw - customers'!$A:$A,'Raw - customers'!$B:$I)</f>
        <v>Malory Emmison</v>
      </c>
      <c r="S2455" t="str">
        <v>Male</v>
      </c>
      <c r="T2455">
        <v>51</v>
      </c>
      <c r="U2455" t="str">
        <v>118 Levi CrestApt. 495</v>
      </c>
      <c r="V2455">
        <v>137</v>
      </c>
      <c r="W2455" t="str">
        <v>Lake Nicholasfort</v>
      </c>
      <c r="X2455" t="str">
        <v>Australian Capital Territory</v>
      </c>
      <c r="Y2455" t="str">
        <v>Australia</v>
      </c>
      <c r="Z2455">
        <v>7</v>
      </c>
      <c r="AA2455" s="3" t="str">
        <f t="shared" si="77"/>
        <v>0 to 10</v>
      </c>
      <c r="AP2455" s="6">
        <v>647</v>
      </c>
      <c r="AQ2455" s="6" t="s">
        <v>1350</v>
      </c>
    </row>
    <row r="2456" spans="1:43" x14ac:dyDescent="0.25">
      <c r="A2456">
        <v>2454</v>
      </c>
      <c r="B2456">
        <v>498</v>
      </c>
      <c r="C2456">
        <v>1042</v>
      </c>
      <c r="D2456">
        <v>90</v>
      </c>
      <c r="E2456">
        <v>1</v>
      </c>
      <c r="F2456">
        <v>90</v>
      </c>
      <c r="G2456" t="str">
        <f>VLOOKUP($C2456,'Raw-products'!$A$2:$H$1261,MATCH(G$1,'Raw-products'!$A$1:$H$1,0))</f>
        <v>Trousers</v>
      </c>
      <c r="H2456" t="str">
        <f>VLOOKUP($C2456,'Raw-products'!$A$2:$H$1261,MATCH(H$1,'Raw-products'!$A$1:$H$1,0))</f>
        <v>Relaxed Leg</v>
      </c>
      <c r="I2456" t="str">
        <f>VLOOKUP($C2456,'Raw-products'!$A$2:$H$1261,MATCH(I$1,'Raw-products'!$A$1:$H$1,0))</f>
        <v>M</v>
      </c>
      <c r="J2456" t="str">
        <f>VLOOKUP($C2456,'Raw-products'!$A$2:$H$1261,MATCH(J$1,'Raw-products'!$A$1:$H$1,0))</f>
        <v>indigo</v>
      </c>
      <c r="K2456">
        <f>VLOOKUP($C2456,'Raw-products'!$A$2:$H$1261,MATCH(K$1,'Raw-products'!$A$1:$H$1,0))</f>
        <v>95</v>
      </c>
      <c r="L2456">
        <f>VLOOKUP($C2456,'Raw-products'!$A$2:$H$1261,MATCH(L$1,'Raw-products'!$A$1:$H$1,0))</f>
        <v>45</v>
      </c>
      <c r="M2456" s="5">
        <f t="shared" si="76"/>
        <v>4275</v>
      </c>
      <c r="N2456" cm="1">
        <f t="array" ref="N2456:Q2456">_xlfn.XLOOKUP($B2456,'Raw -orders'!$A:$A,'Raw -orders'!$B:$E)</f>
        <v>647</v>
      </c>
      <c r="O2456">
        <v>23201</v>
      </c>
      <c r="P2456" s="1">
        <v>44392</v>
      </c>
      <c r="Q2456" s="1">
        <v>44400</v>
      </c>
      <c r="R2456" t="str" cm="1">
        <f t="array" ref="R2456:Y2456">_xlfn.XLOOKUP($N2456,'Raw - customers'!$A:$A,'Raw - customers'!$B:$I)</f>
        <v>Malory Emmison</v>
      </c>
      <c r="S2456" t="str">
        <v>Male</v>
      </c>
      <c r="T2456">
        <v>51</v>
      </c>
      <c r="U2456" t="str">
        <v>118 Levi CrestApt. 495</v>
      </c>
      <c r="V2456">
        <v>137</v>
      </c>
      <c r="W2456" t="str">
        <v>Lake Nicholasfort</v>
      </c>
      <c r="X2456" t="str">
        <v>Australian Capital Territory</v>
      </c>
      <c r="Y2456" t="str">
        <v>Australia</v>
      </c>
      <c r="Z2456">
        <v>7</v>
      </c>
      <c r="AA2456" s="3" t="str">
        <f t="shared" si="77"/>
        <v>0 to 10</v>
      </c>
      <c r="AP2456" s="6">
        <v>647</v>
      </c>
      <c r="AQ2456" s="6" t="s">
        <v>1350</v>
      </c>
    </row>
    <row r="2457" spans="1:43" x14ac:dyDescent="0.25">
      <c r="A2457">
        <v>2455</v>
      </c>
      <c r="B2457">
        <v>498</v>
      </c>
      <c r="C2457">
        <v>132</v>
      </c>
      <c r="D2457">
        <v>92</v>
      </c>
      <c r="E2457">
        <v>2</v>
      </c>
      <c r="F2457">
        <v>184</v>
      </c>
      <c r="G2457" t="str">
        <f>VLOOKUP($C2457,'Raw-products'!$A$2:$H$1261,MATCH(G$1,'Raw-products'!$A$1:$H$1,0))</f>
        <v>Shirt</v>
      </c>
      <c r="H2457" t="str">
        <f>VLOOKUP($C2457,'Raw-products'!$A$2:$H$1261,MATCH(H$1,'Raw-products'!$A$1:$H$1,0))</f>
        <v>Denim</v>
      </c>
      <c r="I2457" t="str">
        <f>VLOOKUP($C2457,'Raw-products'!$A$2:$H$1261,MATCH(I$1,'Raw-products'!$A$1:$H$1,0))</f>
        <v>M</v>
      </c>
      <c r="J2457" t="str">
        <f>VLOOKUP($C2457,'Raw-products'!$A$2:$H$1261,MATCH(J$1,'Raw-products'!$A$1:$H$1,0))</f>
        <v>indigo</v>
      </c>
      <c r="K2457">
        <f>VLOOKUP($C2457,'Raw-products'!$A$2:$H$1261,MATCH(K$1,'Raw-products'!$A$1:$H$1,0))</f>
        <v>115</v>
      </c>
      <c r="L2457">
        <f>VLOOKUP($C2457,'Raw-products'!$A$2:$H$1261,MATCH(L$1,'Raw-products'!$A$1:$H$1,0))</f>
        <v>56</v>
      </c>
      <c r="M2457" s="5">
        <f t="shared" si="76"/>
        <v>6440</v>
      </c>
      <c r="N2457" cm="1">
        <f t="array" ref="N2457:Q2457">_xlfn.XLOOKUP($B2457,'Raw -orders'!$A:$A,'Raw -orders'!$B:$E)</f>
        <v>647</v>
      </c>
      <c r="O2457">
        <v>23201</v>
      </c>
      <c r="P2457" s="1">
        <v>44392</v>
      </c>
      <c r="Q2457" s="1">
        <v>44400</v>
      </c>
      <c r="R2457" t="str" cm="1">
        <f t="array" ref="R2457:Y2457">_xlfn.XLOOKUP($N2457,'Raw - customers'!$A:$A,'Raw - customers'!$B:$I)</f>
        <v>Malory Emmison</v>
      </c>
      <c r="S2457" t="str">
        <v>Male</v>
      </c>
      <c r="T2457">
        <v>51</v>
      </c>
      <c r="U2457" t="str">
        <v>118 Levi CrestApt. 495</v>
      </c>
      <c r="V2457">
        <v>137</v>
      </c>
      <c r="W2457" t="str">
        <v>Lake Nicholasfort</v>
      </c>
      <c r="X2457" t="str">
        <v>Australian Capital Territory</v>
      </c>
      <c r="Y2457" t="str">
        <v>Australia</v>
      </c>
      <c r="Z2457">
        <v>7</v>
      </c>
      <c r="AA2457" s="3" t="str">
        <f t="shared" si="77"/>
        <v>0 to 10</v>
      </c>
      <c r="AP2457" s="6">
        <v>647</v>
      </c>
      <c r="AQ2457" s="6" t="s">
        <v>1350</v>
      </c>
    </row>
    <row r="2458" spans="1:43" x14ac:dyDescent="0.25">
      <c r="A2458">
        <v>2456</v>
      </c>
      <c r="B2458">
        <v>498</v>
      </c>
      <c r="C2458">
        <v>1116</v>
      </c>
      <c r="D2458">
        <v>115</v>
      </c>
      <c r="E2458">
        <v>1</v>
      </c>
      <c r="F2458">
        <v>115</v>
      </c>
      <c r="G2458" t="str">
        <f>VLOOKUP($C2458,'Raw-products'!$A$2:$H$1261,MATCH(G$1,'Raw-products'!$A$1:$H$1,0))</f>
        <v>Trousers</v>
      </c>
      <c r="H2458" t="str">
        <f>VLOOKUP($C2458,'Raw-products'!$A$2:$H$1261,MATCH(H$1,'Raw-products'!$A$1:$H$1,0))</f>
        <v>Cropped</v>
      </c>
      <c r="I2458" t="str">
        <f>VLOOKUP($C2458,'Raw-products'!$A$2:$H$1261,MATCH(I$1,'Raw-products'!$A$1:$H$1,0))</f>
        <v>S</v>
      </c>
      <c r="J2458" t="str">
        <f>VLOOKUP($C2458,'Raw-products'!$A$2:$H$1261,MATCH(J$1,'Raw-products'!$A$1:$H$1,0))</f>
        <v>violet</v>
      </c>
      <c r="K2458">
        <f>VLOOKUP($C2458,'Raw-products'!$A$2:$H$1261,MATCH(K$1,'Raw-products'!$A$1:$H$1,0))</f>
        <v>99</v>
      </c>
      <c r="L2458">
        <f>VLOOKUP($C2458,'Raw-products'!$A$2:$H$1261,MATCH(L$1,'Raw-products'!$A$1:$H$1,0))</f>
        <v>66</v>
      </c>
      <c r="M2458" s="5">
        <f t="shared" si="76"/>
        <v>6534</v>
      </c>
      <c r="N2458" cm="1">
        <f t="array" ref="N2458:Q2458">_xlfn.XLOOKUP($B2458,'Raw -orders'!$A:$A,'Raw -orders'!$B:$E)</f>
        <v>647</v>
      </c>
      <c r="O2458">
        <v>23201</v>
      </c>
      <c r="P2458" s="1">
        <v>44392</v>
      </c>
      <c r="Q2458" s="1">
        <v>44400</v>
      </c>
      <c r="R2458" t="str" cm="1">
        <f t="array" ref="R2458:Y2458">_xlfn.XLOOKUP($N2458,'Raw - customers'!$A:$A,'Raw - customers'!$B:$I)</f>
        <v>Malory Emmison</v>
      </c>
      <c r="S2458" t="str">
        <v>Male</v>
      </c>
      <c r="T2458">
        <v>51</v>
      </c>
      <c r="U2458" t="str">
        <v>118 Levi CrestApt. 495</v>
      </c>
      <c r="V2458">
        <v>137</v>
      </c>
      <c r="W2458" t="str">
        <v>Lake Nicholasfort</v>
      </c>
      <c r="X2458" t="str">
        <v>Australian Capital Territory</v>
      </c>
      <c r="Y2458" t="str">
        <v>Australia</v>
      </c>
      <c r="Z2458">
        <v>7</v>
      </c>
      <c r="AA2458" s="3" t="str">
        <f t="shared" si="77"/>
        <v>0 to 10</v>
      </c>
      <c r="AP2458" s="6">
        <v>647</v>
      </c>
      <c r="AQ2458" s="6" t="s">
        <v>1350</v>
      </c>
    </row>
    <row r="2459" spans="1:43" x14ac:dyDescent="0.25">
      <c r="A2459">
        <v>2457</v>
      </c>
      <c r="B2459">
        <v>499</v>
      </c>
      <c r="C2459">
        <v>180</v>
      </c>
      <c r="D2459">
        <v>98</v>
      </c>
      <c r="E2459">
        <v>1</v>
      </c>
      <c r="F2459">
        <v>98</v>
      </c>
      <c r="G2459" t="str">
        <f>VLOOKUP($C2459,'Raw-products'!$A$2:$H$1261,MATCH(G$1,'Raw-products'!$A$1:$H$1,0))</f>
        <v>Shirt</v>
      </c>
      <c r="H2459" t="str">
        <f>VLOOKUP($C2459,'Raw-products'!$A$2:$H$1261,MATCH(H$1,'Raw-products'!$A$1:$H$1,0))</f>
        <v>Camp Collared</v>
      </c>
      <c r="I2459" t="str">
        <f>VLOOKUP($C2459,'Raw-products'!$A$2:$H$1261,MATCH(I$1,'Raw-products'!$A$1:$H$1,0))</f>
        <v>XS</v>
      </c>
      <c r="J2459" t="str">
        <f>VLOOKUP($C2459,'Raw-products'!$A$2:$H$1261,MATCH(J$1,'Raw-products'!$A$1:$H$1,0))</f>
        <v>orange</v>
      </c>
      <c r="K2459">
        <f>VLOOKUP($C2459,'Raw-products'!$A$2:$H$1261,MATCH(K$1,'Raw-products'!$A$1:$H$1,0))</f>
        <v>112</v>
      </c>
      <c r="L2459">
        <f>VLOOKUP($C2459,'Raw-products'!$A$2:$H$1261,MATCH(L$1,'Raw-products'!$A$1:$H$1,0))</f>
        <v>52</v>
      </c>
      <c r="M2459" s="5">
        <f t="shared" si="76"/>
        <v>5824</v>
      </c>
      <c r="N2459" cm="1">
        <f t="array" ref="N2459:Q2459">_xlfn.XLOOKUP($B2459,'Raw -orders'!$A:$A,'Raw -orders'!$B:$E)</f>
        <v>690</v>
      </c>
      <c r="O2459">
        <v>52749</v>
      </c>
      <c r="P2459" s="1">
        <v>44493</v>
      </c>
      <c r="Q2459" s="1">
        <v>44495</v>
      </c>
      <c r="R2459" t="str" cm="1">
        <f t="array" ref="R2459:Y2459">_xlfn.XLOOKUP($N2459,'Raw - customers'!$A:$A,'Raw - customers'!$B:$I)</f>
        <v>Arlie Bowman</v>
      </c>
      <c r="S2459" t="str">
        <v>Genderqueer</v>
      </c>
      <c r="T2459">
        <v>34</v>
      </c>
      <c r="U2459" t="str">
        <v>04 Christian RidgeApt. 329</v>
      </c>
      <c r="V2459">
        <v>6697</v>
      </c>
      <c r="W2459" t="str">
        <v>Port Annabelle</v>
      </c>
      <c r="X2459" t="str">
        <v>Northern Territory</v>
      </c>
      <c r="Y2459" t="str">
        <v>Australia</v>
      </c>
      <c r="Z2459">
        <v>10</v>
      </c>
      <c r="AA2459" s="3" t="str">
        <f t="shared" si="77"/>
        <v>0 to 10</v>
      </c>
      <c r="AP2459" s="6">
        <v>690</v>
      </c>
      <c r="AQ2459" s="6" t="s">
        <v>1339</v>
      </c>
    </row>
    <row r="2460" spans="1:43" x14ac:dyDescent="0.25">
      <c r="A2460">
        <v>2458</v>
      </c>
      <c r="B2460">
        <v>499</v>
      </c>
      <c r="C2460">
        <v>1022</v>
      </c>
      <c r="D2460">
        <v>90</v>
      </c>
      <c r="E2460">
        <v>1</v>
      </c>
      <c r="F2460">
        <v>90</v>
      </c>
      <c r="G2460" t="str">
        <f>VLOOKUP($C2460,'Raw-products'!$A$2:$H$1261,MATCH(G$1,'Raw-products'!$A$1:$H$1,0))</f>
        <v>Trousers</v>
      </c>
      <c r="H2460" t="str">
        <f>VLOOKUP($C2460,'Raw-products'!$A$2:$H$1261,MATCH(H$1,'Raw-products'!$A$1:$H$1,0))</f>
        <v>Relaxed Leg</v>
      </c>
      <c r="I2460" t="str">
        <f>VLOOKUP($C2460,'Raw-products'!$A$2:$H$1261,MATCH(I$1,'Raw-products'!$A$1:$H$1,0))</f>
        <v>M</v>
      </c>
      <c r="J2460" t="str">
        <f>VLOOKUP($C2460,'Raw-products'!$A$2:$H$1261,MATCH(J$1,'Raw-products'!$A$1:$H$1,0))</f>
        <v>orange</v>
      </c>
      <c r="K2460">
        <f>VLOOKUP($C2460,'Raw-products'!$A$2:$H$1261,MATCH(K$1,'Raw-products'!$A$1:$H$1,0))</f>
        <v>95</v>
      </c>
      <c r="L2460">
        <f>VLOOKUP($C2460,'Raw-products'!$A$2:$H$1261,MATCH(L$1,'Raw-products'!$A$1:$H$1,0))</f>
        <v>74</v>
      </c>
      <c r="M2460" s="5">
        <f t="shared" si="76"/>
        <v>7030</v>
      </c>
      <c r="N2460" cm="1">
        <f t="array" ref="N2460:Q2460">_xlfn.XLOOKUP($B2460,'Raw -orders'!$A:$A,'Raw -orders'!$B:$E)</f>
        <v>690</v>
      </c>
      <c r="O2460">
        <v>52749</v>
      </c>
      <c r="P2460" s="1">
        <v>44493</v>
      </c>
      <c r="Q2460" s="1">
        <v>44495</v>
      </c>
      <c r="R2460" t="str" cm="1">
        <f t="array" ref="R2460:Y2460">_xlfn.XLOOKUP($N2460,'Raw - customers'!$A:$A,'Raw - customers'!$B:$I)</f>
        <v>Arlie Bowman</v>
      </c>
      <c r="S2460" t="str">
        <v>Genderqueer</v>
      </c>
      <c r="T2460">
        <v>34</v>
      </c>
      <c r="U2460" t="str">
        <v>04 Christian RidgeApt. 329</v>
      </c>
      <c r="V2460">
        <v>6697</v>
      </c>
      <c r="W2460" t="str">
        <v>Port Annabelle</v>
      </c>
      <c r="X2460" t="str">
        <v>Northern Territory</v>
      </c>
      <c r="Y2460" t="str">
        <v>Australia</v>
      </c>
      <c r="Z2460">
        <v>10</v>
      </c>
      <c r="AA2460" s="3" t="str">
        <f t="shared" si="77"/>
        <v>0 to 10</v>
      </c>
      <c r="AP2460" s="6">
        <v>690</v>
      </c>
      <c r="AQ2460" s="6" t="s">
        <v>1339</v>
      </c>
    </row>
    <row r="2461" spans="1:43" x14ac:dyDescent="0.25">
      <c r="A2461">
        <v>2459</v>
      </c>
      <c r="B2461">
        <v>499</v>
      </c>
      <c r="C2461">
        <v>17</v>
      </c>
      <c r="D2461">
        <v>96</v>
      </c>
      <c r="E2461">
        <v>2</v>
      </c>
      <c r="F2461">
        <v>192</v>
      </c>
      <c r="G2461" t="str">
        <f>VLOOKUP($C2461,'Raw-products'!$A$2:$H$1261,MATCH(G$1,'Raw-products'!$A$1:$H$1,0))</f>
        <v>Shirt</v>
      </c>
      <c r="H2461" t="str">
        <f>VLOOKUP($C2461,'Raw-products'!$A$2:$H$1261,MATCH(H$1,'Raw-products'!$A$1:$H$1,0))</f>
        <v>Oxford Cloth</v>
      </c>
      <c r="I2461" t="str">
        <f>VLOOKUP($C2461,'Raw-products'!$A$2:$H$1261,MATCH(I$1,'Raw-products'!$A$1:$H$1,0))</f>
        <v>M</v>
      </c>
      <c r="J2461" t="str">
        <f>VLOOKUP($C2461,'Raw-products'!$A$2:$H$1261,MATCH(J$1,'Raw-products'!$A$1:$H$1,0))</f>
        <v>green</v>
      </c>
      <c r="K2461">
        <f>VLOOKUP($C2461,'Raw-products'!$A$2:$H$1261,MATCH(K$1,'Raw-products'!$A$1:$H$1,0))</f>
        <v>114</v>
      </c>
      <c r="L2461">
        <f>VLOOKUP($C2461,'Raw-products'!$A$2:$H$1261,MATCH(L$1,'Raw-products'!$A$1:$H$1,0))</f>
        <v>60</v>
      </c>
      <c r="M2461" s="5">
        <f t="shared" si="76"/>
        <v>6840</v>
      </c>
      <c r="N2461" cm="1">
        <f t="array" ref="N2461:Q2461">_xlfn.XLOOKUP($B2461,'Raw -orders'!$A:$A,'Raw -orders'!$B:$E)</f>
        <v>690</v>
      </c>
      <c r="O2461">
        <v>52749</v>
      </c>
      <c r="P2461" s="1">
        <v>44493</v>
      </c>
      <c r="Q2461" s="1">
        <v>44495</v>
      </c>
      <c r="R2461" t="str" cm="1">
        <f t="array" ref="R2461:Y2461">_xlfn.XLOOKUP($N2461,'Raw - customers'!$A:$A,'Raw - customers'!$B:$I)</f>
        <v>Arlie Bowman</v>
      </c>
      <c r="S2461" t="str">
        <v>Genderqueer</v>
      </c>
      <c r="T2461">
        <v>34</v>
      </c>
      <c r="U2461" t="str">
        <v>04 Christian RidgeApt. 329</v>
      </c>
      <c r="V2461">
        <v>6697</v>
      </c>
      <c r="W2461" t="str">
        <v>Port Annabelle</v>
      </c>
      <c r="X2461" t="str">
        <v>Northern Territory</v>
      </c>
      <c r="Y2461" t="str">
        <v>Australia</v>
      </c>
      <c r="Z2461">
        <v>10</v>
      </c>
      <c r="AA2461" s="3" t="str">
        <f t="shared" si="77"/>
        <v>0 to 10</v>
      </c>
      <c r="AP2461" s="6">
        <v>690</v>
      </c>
      <c r="AQ2461" s="6" t="s">
        <v>1339</v>
      </c>
    </row>
    <row r="2462" spans="1:43" x14ac:dyDescent="0.25">
      <c r="A2462">
        <v>2460</v>
      </c>
      <c r="B2462">
        <v>499</v>
      </c>
      <c r="C2462">
        <v>1217</v>
      </c>
      <c r="D2462">
        <v>105</v>
      </c>
      <c r="E2462">
        <v>3</v>
      </c>
      <c r="F2462">
        <v>315</v>
      </c>
      <c r="G2462" t="str">
        <f>VLOOKUP($C2462,'Raw-products'!$A$2:$H$1261,MATCH(G$1,'Raw-products'!$A$1:$H$1,0))</f>
        <v>Trousers</v>
      </c>
      <c r="H2462" t="str">
        <f>VLOOKUP($C2462,'Raw-products'!$A$2:$H$1261,MATCH(H$1,'Raw-products'!$A$1:$H$1,0))</f>
        <v>Pleated</v>
      </c>
      <c r="I2462" t="str">
        <f>VLOOKUP($C2462,'Raw-products'!$A$2:$H$1261,MATCH(I$1,'Raw-products'!$A$1:$H$1,0))</f>
        <v>M</v>
      </c>
      <c r="J2462" t="str">
        <f>VLOOKUP($C2462,'Raw-products'!$A$2:$H$1261,MATCH(J$1,'Raw-products'!$A$1:$H$1,0))</f>
        <v>indigo</v>
      </c>
      <c r="K2462">
        <f>VLOOKUP($C2462,'Raw-products'!$A$2:$H$1261,MATCH(K$1,'Raw-products'!$A$1:$H$1,0))</f>
        <v>90</v>
      </c>
      <c r="L2462">
        <f>VLOOKUP($C2462,'Raw-products'!$A$2:$H$1261,MATCH(L$1,'Raw-products'!$A$1:$H$1,0))</f>
        <v>48</v>
      </c>
      <c r="M2462" s="5">
        <f t="shared" si="76"/>
        <v>4320</v>
      </c>
      <c r="N2462" cm="1">
        <f t="array" ref="N2462:Q2462">_xlfn.XLOOKUP($B2462,'Raw -orders'!$A:$A,'Raw -orders'!$B:$E)</f>
        <v>690</v>
      </c>
      <c r="O2462">
        <v>52749</v>
      </c>
      <c r="P2462" s="1">
        <v>44493</v>
      </c>
      <c r="Q2462" s="1">
        <v>44495</v>
      </c>
      <c r="R2462" t="str" cm="1">
        <f t="array" ref="R2462:Y2462">_xlfn.XLOOKUP($N2462,'Raw - customers'!$A:$A,'Raw - customers'!$B:$I)</f>
        <v>Arlie Bowman</v>
      </c>
      <c r="S2462" t="str">
        <v>Genderqueer</v>
      </c>
      <c r="T2462">
        <v>34</v>
      </c>
      <c r="U2462" t="str">
        <v>04 Christian RidgeApt. 329</v>
      </c>
      <c r="V2462">
        <v>6697</v>
      </c>
      <c r="W2462" t="str">
        <v>Port Annabelle</v>
      </c>
      <c r="X2462" t="str">
        <v>Northern Territory</v>
      </c>
      <c r="Y2462" t="str">
        <v>Australia</v>
      </c>
      <c r="Z2462">
        <v>10</v>
      </c>
      <c r="AA2462" s="3" t="str">
        <f t="shared" si="77"/>
        <v>0 to 10</v>
      </c>
      <c r="AP2462" s="6">
        <v>690</v>
      </c>
      <c r="AQ2462" s="6" t="s">
        <v>1339</v>
      </c>
    </row>
    <row r="2463" spans="1:43" x14ac:dyDescent="0.25">
      <c r="A2463">
        <v>2461</v>
      </c>
      <c r="B2463">
        <v>499</v>
      </c>
      <c r="C2463">
        <v>96</v>
      </c>
      <c r="D2463">
        <v>118</v>
      </c>
      <c r="E2463">
        <v>3</v>
      </c>
      <c r="F2463">
        <v>354</v>
      </c>
      <c r="G2463" t="str">
        <f>VLOOKUP($C2463,'Raw-products'!$A$2:$H$1261,MATCH(G$1,'Raw-products'!$A$1:$H$1,0))</f>
        <v>Shirt</v>
      </c>
      <c r="H2463" t="str">
        <f>VLOOKUP($C2463,'Raw-products'!$A$2:$H$1261,MATCH(H$1,'Raw-products'!$A$1:$H$1,0))</f>
        <v>Flannel</v>
      </c>
      <c r="I2463" t="str">
        <f>VLOOKUP($C2463,'Raw-products'!$A$2:$H$1261,MATCH(I$1,'Raw-products'!$A$1:$H$1,0))</f>
        <v>S</v>
      </c>
      <c r="J2463" t="str">
        <f>VLOOKUP($C2463,'Raw-products'!$A$2:$H$1261,MATCH(J$1,'Raw-products'!$A$1:$H$1,0))</f>
        <v>indigo</v>
      </c>
      <c r="K2463">
        <f>VLOOKUP($C2463,'Raw-products'!$A$2:$H$1261,MATCH(K$1,'Raw-products'!$A$1:$H$1,0))</f>
        <v>96</v>
      </c>
      <c r="L2463">
        <f>VLOOKUP($C2463,'Raw-products'!$A$2:$H$1261,MATCH(L$1,'Raw-products'!$A$1:$H$1,0))</f>
        <v>74</v>
      </c>
      <c r="M2463" s="5">
        <f t="shared" si="76"/>
        <v>7104</v>
      </c>
      <c r="N2463" cm="1">
        <f t="array" ref="N2463:Q2463">_xlfn.XLOOKUP($B2463,'Raw -orders'!$A:$A,'Raw -orders'!$B:$E)</f>
        <v>690</v>
      </c>
      <c r="O2463">
        <v>52749</v>
      </c>
      <c r="P2463" s="1">
        <v>44493</v>
      </c>
      <c r="Q2463" s="1">
        <v>44495</v>
      </c>
      <c r="R2463" t="str" cm="1">
        <f t="array" ref="R2463:Y2463">_xlfn.XLOOKUP($N2463,'Raw - customers'!$A:$A,'Raw - customers'!$B:$I)</f>
        <v>Arlie Bowman</v>
      </c>
      <c r="S2463" t="str">
        <v>Genderqueer</v>
      </c>
      <c r="T2463">
        <v>34</v>
      </c>
      <c r="U2463" t="str">
        <v>04 Christian RidgeApt. 329</v>
      </c>
      <c r="V2463">
        <v>6697</v>
      </c>
      <c r="W2463" t="str">
        <v>Port Annabelle</v>
      </c>
      <c r="X2463" t="str">
        <v>Northern Territory</v>
      </c>
      <c r="Y2463" t="str">
        <v>Australia</v>
      </c>
      <c r="Z2463">
        <v>10</v>
      </c>
      <c r="AA2463" s="3" t="str">
        <f t="shared" si="77"/>
        <v>0 to 10</v>
      </c>
      <c r="AP2463" s="6">
        <v>690</v>
      </c>
      <c r="AQ2463" s="6" t="s">
        <v>1339</v>
      </c>
    </row>
    <row r="2464" spans="1:43" x14ac:dyDescent="0.25">
      <c r="A2464">
        <v>2462</v>
      </c>
      <c r="B2464">
        <v>499</v>
      </c>
      <c r="C2464">
        <v>1104</v>
      </c>
      <c r="D2464">
        <v>115</v>
      </c>
      <c r="E2464">
        <v>3</v>
      </c>
      <c r="F2464">
        <v>345</v>
      </c>
      <c r="G2464" t="str">
        <f>VLOOKUP($C2464,'Raw-products'!$A$2:$H$1261,MATCH(G$1,'Raw-products'!$A$1:$H$1,0))</f>
        <v>Trousers</v>
      </c>
      <c r="H2464" t="str">
        <f>VLOOKUP($C2464,'Raw-products'!$A$2:$H$1261,MATCH(H$1,'Raw-products'!$A$1:$H$1,0))</f>
        <v>Cropped</v>
      </c>
      <c r="I2464" t="str">
        <f>VLOOKUP($C2464,'Raw-products'!$A$2:$H$1261,MATCH(I$1,'Raw-products'!$A$1:$H$1,0))</f>
        <v>XL</v>
      </c>
      <c r="J2464" t="str">
        <f>VLOOKUP($C2464,'Raw-products'!$A$2:$H$1261,MATCH(J$1,'Raw-products'!$A$1:$H$1,0))</f>
        <v>green</v>
      </c>
      <c r="K2464">
        <f>VLOOKUP($C2464,'Raw-products'!$A$2:$H$1261,MATCH(K$1,'Raw-products'!$A$1:$H$1,0))</f>
        <v>99</v>
      </c>
      <c r="L2464">
        <f>VLOOKUP($C2464,'Raw-products'!$A$2:$H$1261,MATCH(L$1,'Raw-products'!$A$1:$H$1,0))</f>
        <v>49</v>
      </c>
      <c r="M2464" s="5">
        <f t="shared" si="76"/>
        <v>4851</v>
      </c>
      <c r="N2464" cm="1">
        <f t="array" ref="N2464:Q2464">_xlfn.XLOOKUP($B2464,'Raw -orders'!$A:$A,'Raw -orders'!$B:$E)</f>
        <v>690</v>
      </c>
      <c r="O2464">
        <v>52749</v>
      </c>
      <c r="P2464" s="1">
        <v>44493</v>
      </c>
      <c r="Q2464" s="1">
        <v>44495</v>
      </c>
      <c r="R2464" t="str" cm="1">
        <f t="array" ref="R2464:Y2464">_xlfn.XLOOKUP($N2464,'Raw - customers'!$A:$A,'Raw - customers'!$B:$I)</f>
        <v>Arlie Bowman</v>
      </c>
      <c r="S2464" t="str">
        <v>Genderqueer</v>
      </c>
      <c r="T2464">
        <v>34</v>
      </c>
      <c r="U2464" t="str">
        <v>04 Christian RidgeApt. 329</v>
      </c>
      <c r="V2464">
        <v>6697</v>
      </c>
      <c r="W2464" t="str">
        <v>Port Annabelle</v>
      </c>
      <c r="X2464" t="str">
        <v>Northern Territory</v>
      </c>
      <c r="Y2464" t="str">
        <v>Australia</v>
      </c>
      <c r="Z2464">
        <v>10</v>
      </c>
      <c r="AA2464" s="3" t="str">
        <f t="shared" si="77"/>
        <v>0 to 10</v>
      </c>
      <c r="AP2464" s="6">
        <v>690</v>
      </c>
      <c r="AQ2464" s="6" t="s">
        <v>1339</v>
      </c>
    </row>
    <row r="2465" spans="1:43" x14ac:dyDescent="0.25">
      <c r="A2465">
        <v>2463</v>
      </c>
      <c r="B2465">
        <v>499</v>
      </c>
      <c r="C2465">
        <v>889</v>
      </c>
      <c r="D2465">
        <v>94</v>
      </c>
      <c r="E2465">
        <v>3</v>
      </c>
      <c r="F2465">
        <v>282</v>
      </c>
      <c r="G2465" t="str">
        <f>VLOOKUP($C2465,'Raw-products'!$A$2:$H$1261,MATCH(G$1,'Raw-products'!$A$1:$H$1,0))</f>
        <v>Trousers</v>
      </c>
      <c r="H2465" t="str">
        <f>VLOOKUP($C2465,'Raw-products'!$A$2:$H$1261,MATCH(H$1,'Raw-products'!$A$1:$H$1,0))</f>
        <v>Cords</v>
      </c>
      <c r="I2465" t="str">
        <f>VLOOKUP($C2465,'Raw-products'!$A$2:$H$1261,MATCH(I$1,'Raw-products'!$A$1:$H$1,0))</f>
        <v>XL</v>
      </c>
      <c r="J2465" t="str">
        <f>VLOOKUP($C2465,'Raw-products'!$A$2:$H$1261,MATCH(J$1,'Raw-products'!$A$1:$H$1,0))</f>
        <v>yellow</v>
      </c>
      <c r="K2465">
        <f>VLOOKUP($C2465,'Raw-products'!$A$2:$H$1261,MATCH(K$1,'Raw-products'!$A$1:$H$1,0))</f>
        <v>113</v>
      </c>
      <c r="L2465">
        <f>VLOOKUP($C2465,'Raw-products'!$A$2:$H$1261,MATCH(L$1,'Raw-products'!$A$1:$H$1,0))</f>
        <v>65</v>
      </c>
      <c r="M2465" s="5">
        <f t="shared" si="76"/>
        <v>7345</v>
      </c>
      <c r="N2465" cm="1">
        <f t="array" ref="N2465:Q2465">_xlfn.XLOOKUP($B2465,'Raw -orders'!$A:$A,'Raw -orders'!$B:$E)</f>
        <v>690</v>
      </c>
      <c r="O2465">
        <v>52749</v>
      </c>
      <c r="P2465" s="1">
        <v>44493</v>
      </c>
      <c r="Q2465" s="1">
        <v>44495</v>
      </c>
      <c r="R2465" t="str" cm="1">
        <f t="array" ref="R2465:Y2465">_xlfn.XLOOKUP($N2465,'Raw - customers'!$A:$A,'Raw - customers'!$B:$I)</f>
        <v>Arlie Bowman</v>
      </c>
      <c r="S2465" t="str">
        <v>Genderqueer</v>
      </c>
      <c r="T2465">
        <v>34</v>
      </c>
      <c r="U2465" t="str">
        <v>04 Christian RidgeApt. 329</v>
      </c>
      <c r="V2465">
        <v>6697</v>
      </c>
      <c r="W2465" t="str">
        <v>Port Annabelle</v>
      </c>
      <c r="X2465" t="str">
        <v>Northern Territory</v>
      </c>
      <c r="Y2465" t="str">
        <v>Australia</v>
      </c>
      <c r="Z2465">
        <v>10</v>
      </c>
      <c r="AA2465" s="3" t="str">
        <f t="shared" si="77"/>
        <v>0 to 10</v>
      </c>
      <c r="AP2465" s="6">
        <v>690</v>
      </c>
      <c r="AQ2465" s="6" t="s">
        <v>1339</v>
      </c>
    </row>
    <row r="2466" spans="1:43" x14ac:dyDescent="0.25">
      <c r="A2466">
        <v>2464</v>
      </c>
      <c r="B2466">
        <v>499</v>
      </c>
      <c r="C2466">
        <v>132</v>
      </c>
      <c r="D2466">
        <v>92</v>
      </c>
      <c r="E2466">
        <v>3</v>
      </c>
      <c r="F2466">
        <v>276</v>
      </c>
      <c r="G2466" t="str">
        <f>VLOOKUP($C2466,'Raw-products'!$A$2:$H$1261,MATCH(G$1,'Raw-products'!$A$1:$H$1,0))</f>
        <v>Shirt</v>
      </c>
      <c r="H2466" t="str">
        <f>VLOOKUP($C2466,'Raw-products'!$A$2:$H$1261,MATCH(H$1,'Raw-products'!$A$1:$H$1,0))</f>
        <v>Denim</v>
      </c>
      <c r="I2466" t="str">
        <f>VLOOKUP($C2466,'Raw-products'!$A$2:$H$1261,MATCH(I$1,'Raw-products'!$A$1:$H$1,0))</f>
        <v>M</v>
      </c>
      <c r="J2466" t="str">
        <f>VLOOKUP($C2466,'Raw-products'!$A$2:$H$1261,MATCH(J$1,'Raw-products'!$A$1:$H$1,0))</f>
        <v>indigo</v>
      </c>
      <c r="K2466">
        <f>VLOOKUP($C2466,'Raw-products'!$A$2:$H$1261,MATCH(K$1,'Raw-products'!$A$1:$H$1,0))</f>
        <v>115</v>
      </c>
      <c r="L2466">
        <f>VLOOKUP($C2466,'Raw-products'!$A$2:$H$1261,MATCH(L$1,'Raw-products'!$A$1:$H$1,0))</f>
        <v>56</v>
      </c>
      <c r="M2466" s="5">
        <f t="shared" si="76"/>
        <v>6440</v>
      </c>
      <c r="N2466" cm="1">
        <f t="array" ref="N2466:Q2466">_xlfn.XLOOKUP($B2466,'Raw -orders'!$A:$A,'Raw -orders'!$B:$E)</f>
        <v>690</v>
      </c>
      <c r="O2466">
        <v>52749</v>
      </c>
      <c r="P2466" s="1">
        <v>44493</v>
      </c>
      <c r="Q2466" s="1">
        <v>44495</v>
      </c>
      <c r="R2466" t="str" cm="1">
        <f t="array" ref="R2466:Y2466">_xlfn.XLOOKUP($N2466,'Raw - customers'!$A:$A,'Raw - customers'!$B:$I)</f>
        <v>Arlie Bowman</v>
      </c>
      <c r="S2466" t="str">
        <v>Genderqueer</v>
      </c>
      <c r="T2466">
        <v>34</v>
      </c>
      <c r="U2466" t="str">
        <v>04 Christian RidgeApt. 329</v>
      </c>
      <c r="V2466">
        <v>6697</v>
      </c>
      <c r="W2466" t="str">
        <v>Port Annabelle</v>
      </c>
      <c r="X2466" t="str">
        <v>Northern Territory</v>
      </c>
      <c r="Y2466" t="str">
        <v>Australia</v>
      </c>
      <c r="Z2466">
        <v>10</v>
      </c>
      <c r="AA2466" s="3" t="str">
        <f t="shared" si="77"/>
        <v>0 to 10</v>
      </c>
      <c r="AP2466" s="6">
        <v>690</v>
      </c>
      <c r="AQ2466" s="6" t="s">
        <v>1339</v>
      </c>
    </row>
    <row r="2467" spans="1:43" x14ac:dyDescent="0.25">
      <c r="A2467">
        <v>2465</v>
      </c>
      <c r="B2467">
        <v>500</v>
      </c>
      <c r="C2467">
        <v>1169</v>
      </c>
      <c r="D2467">
        <v>99</v>
      </c>
      <c r="E2467">
        <v>1</v>
      </c>
      <c r="F2467">
        <v>99</v>
      </c>
      <c r="G2467" t="str">
        <f>VLOOKUP($C2467,'Raw-products'!$A$2:$H$1261,MATCH(G$1,'Raw-products'!$A$1:$H$1,0))</f>
        <v>Trousers</v>
      </c>
      <c r="H2467" t="str">
        <f>VLOOKUP($C2467,'Raw-products'!$A$2:$H$1261,MATCH(H$1,'Raw-products'!$A$1:$H$1,0))</f>
        <v>High-Waisted</v>
      </c>
      <c r="I2467" t="str">
        <f>VLOOKUP($C2467,'Raw-products'!$A$2:$H$1261,MATCH(I$1,'Raw-products'!$A$1:$H$1,0))</f>
        <v>XL</v>
      </c>
      <c r="J2467" t="str">
        <f>VLOOKUP($C2467,'Raw-products'!$A$2:$H$1261,MATCH(J$1,'Raw-products'!$A$1:$H$1,0))</f>
        <v>yellow</v>
      </c>
      <c r="K2467">
        <f>VLOOKUP($C2467,'Raw-products'!$A$2:$H$1261,MATCH(K$1,'Raw-products'!$A$1:$H$1,0))</f>
        <v>98</v>
      </c>
      <c r="L2467">
        <f>VLOOKUP($C2467,'Raw-products'!$A$2:$H$1261,MATCH(L$1,'Raw-products'!$A$1:$H$1,0))</f>
        <v>78</v>
      </c>
      <c r="M2467" s="5">
        <f t="shared" si="76"/>
        <v>7644</v>
      </c>
      <c r="N2467" cm="1">
        <f t="array" ref="N2467:Q2467">_xlfn.XLOOKUP($B2467,'Raw -orders'!$A:$A,'Raw -orders'!$B:$E)</f>
        <v>571</v>
      </c>
      <c r="O2467">
        <v>41037</v>
      </c>
      <c r="P2467" s="1">
        <v>44211</v>
      </c>
      <c r="Q2467" s="1">
        <v>44220</v>
      </c>
      <c r="R2467" t="str" cm="1">
        <f t="array" ref="R2467:Y2467">_xlfn.XLOOKUP($N2467,'Raw - customers'!$A:$A,'Raw - customers'!$B:$I)</f>
        <v>Kristofor Roos</v>
      </c>
      <c r="S2467" t="str">
        <v>Agender</v>
      </c>
      <c r="T2467">
        <v>22</v>
      </c>
      <c r="U2467" t="str">
        <v>5567 Clarke MallApt. 756</v>
      </c>
      <c r="V2467">
        <v>4043</v>
      </c>
      <c r="W2467" t="str">
        <v>Jordanside</v>
      </c>
      <c r="X2467" t="str">
        <v>Australian Capital Territory</v>
      </c>
      <c r="Y2467" t="str">
        <v>Australia</v>
      </c>
      <c r="Z2467">
        <v>1</v>
      </c>
      <c r="AA2467" s="3" t="str">
        <f t="shared" si="77"/>
        <v>0 to 10</v>
      </c>
      <c r="AP2467" s="6">
        <v>571</v>
      </c>
      <c r="AQ2467" s="6" t="s">
        <v>1350</v>
      </c>
    </row>
    <row r="2468" spans="1:43" x14ac:dyDescent="0.25">
      <c r="A2468">
        <v>2466</v>
      </c>
      <c r="B2468">
        <v>500</v>
      </c>
      <c r="C2468">
        <v>112</v>
      </c>
      <c r="D2468">
        <v>92</v>
      </c>
      <c r="E2468">
        <v>2</v>
      </c>
      <c r="F2468">
        <v>184</v>
      </c>
      <c r="G2468" t="str">
        <f>VLOOKUP($C2468,'Raw-products'!$A$2:$H$1261,MATCH(G$1,'Raw-products'!$A$1:$H$1,0))</f>
        <v>Shirt</v>
      </c>
      <c r="H2468" t="str">
        <f>VLOOKUP($C2468,'Raw-products'!$A$2:$H$1261,MATCH(H$1,'Raw-products'!$A$1:$H$1,0))</f>
        <v>Denim</v>
      </c>
      <c r="I2468" t="str">
        <f>VLOOKUP($C2468,'Raw-products'!$A$2:$H$1261,MATCH(I$1,'Raw-products'!$A$1:$H$1,0))</f>
        <v>M</v>
      </c>
      <c r="J2468" t="str">
        <f>VLOOKUP($C2468,'Raw-products'!$A$2:$H$1261,MATCH(J$1,'Raw-products'!$A$1:$H$1,0))</f>
        <v>orange</v>
      </c>
      <c r="K2468">
        <f>VLOOKUP($C2468,'Raw-products'!$A$2:$H$1261,MATCH(K$1,'Raw-products'!$A$1:$H$1,0))</f>
        <v>115</v>
      </c>
      <c r="L2468">
        <f>VLOOKUP($C2468,'Raw-products'!$A$2:$H$1261,MATCH(L$1,'Raw-products'!$A$1:$H$1,0))</f>
        <v>50</v>
      </c>
      <c r="M2468" s="5">
        <f t="shared" si="76"/>
        <v>5750</v>
      </c>
      <c r="N2468" cm="1">
        <f t="array" ref="N2468:Q2468">_xlfn.XLOOKUP($B2468,'Raw -orders'!$A:$A,'Raw -orders'!$B:$E)</f>
        <v>571</v>
      </c>
      <c r="O2468">
        <v>41037</v>
      </c>
      <c r="P2468" s="1">
        <v>44211</v>
      </c>
      <c r="Q2468" s="1">
        <v>44220</v>
      </c>
      <c r="R2468" t="str" cm="1">
        <f t="array" ref="R2468:Y2468">_xlfn.XLOOKUP($N2468,'Raw - customers'!$A:$A,'Raw - customers'!$B:$I)</f>
        <v>Kristofor Roos</v>
      </c>
      <c r="S2468" t="str">
        <v>Agender</v>
      </c>
      <c r="T2468">
        <v>22</v>
      </c>
      <c r="U2468" t="str">
        <v>5567 Clarke MallApt. 756</v>
      </c>
      <c r="V2468">
        <v>4043</v>
      </c>
      <c r="W2468" t="str">
        <v>Jordanside</v>
      </c>
      <c r="X2468" t="str">
        <v>Australian Capital Territory</v>
      </c>
      <c r="Y2468" t="str">
        <v>Australia</v>
      </c>
      <c r="Z2468">
        <v>1</v>
      </c>
      <c r="AA2468" s="3" t="str">
        <f t="shared" si="77"/>
        <v>0 to 10</v>
      </c>
      <c r="AP2468" s="6">
        <v>571</v>
      </c>
      <c r="AQ2468" s="6" t="s">
        <v>1350</v>
      </c>
    </row>
    <row r="2469" spans="1:43" x14ac:dyDescent="0.25">
      <c r="A2469">
        <v>2467</v>
      </c>
      <c r="B2469">
        <v>500</v>
      </c>
      <c r="C2469">
        <v>100</v>
      </c>
      <c r="D2469">
        <v>118</v>
      </c>
      <c r="E2469">
        <v>2</v>
      </c>
      <c r="F2469">
        <v>236</v>
      </c>
      <c r="G2469" t="str">
        <f>VLOOKUP($C2469,'Raw-products'!$A$2:$H$1261,MATCH(G$1,'Raw-products'!$A$1:$H$1,0))</f>
        <v>Shirt</v>
      </c>
      <c r="H2469" t="str">
        <f>VLOOKUP($C2469,'Raw-products'!$A$2:$H$1261,MATCH(H$1,'Raw-products'!$A$1:$H$1,0))</f>
        <v>Flannel</v>
      </c>
      <c r="I2469" t="str">
        <f>VLOOKUP($C2469,'Raw-products'!$A$2:$H$1261,MATCH(I$1,'Raw-products'!$A$1:$H$1,0))</f>
        <v>XS</v>
      </c>
      <c r="J2469" t="str">
        <f>VLOOKUP($C2469,'Raw-products'!$A$2:$H$1261,MATCH(J$1,'Raw-products'!$A$1:$H$1,0))</f>
        <v>violet</v>
      </c>
      <c r="K2469">
        <f>VLOOKUP($C2469,'Raw-products'!$A$2:$H$1261,MATCH(K$1,'Raw-products'!$A$1:$H$1,0))</f>
        <v>96</v>
      </c>
      <c r="L2469">
        <f>VLOOKUP($C2469,'Raw-products'!$A$2:$H$1261,MATCH(L$1,'Raw-products'!$A$1:$H$1,0))</f>
        <v>72</v>
      </c>
      <c r="M2469" s="5">
        <f t="shared" si="76"/>
        <v>6912</v>
      </c>
      <c r="N2469" cm="1">
        <f t="array" ref="N2469:Q2469">_xlfn.XLOOKUP($B2469,'Raw -orders'!$A:$A,'Raw -orders'!$B:$E)</f>
        <v>571</v>
      </c>
      <c r="O2469">
        <v>41037</v>
      </c>
      <c r="P2469" s="1">
        <v>44211</v>
      </c>
      <c r="Q2469" s="1">
        <v>44220</v>
      </c>
      <c r="R2469" t="str" cm="1">
        <f t="array" ref="R2469:Y2469">_xlfn.XLOOKUP($N2469,'Raw - customers'!$A:$A,'Raw - customers'!$B:$I)</f>
        <v>Kristofor Roos</v>
      </c>
      <c r="S2469" t="str">
        <v>Agender</v>
      </c>
      <c r="T2469">
        <v>22</v>
      </c>
      <c r="U2469" t="str">
        <v>5567 Clarke MallApt. 756</v>
      </c>
      <c r="V2469">
        <v>4043</v>
      </c>
      <c r="W2469" t="str">
        <v>Jordanside</v>
      </c>
      <c r="X2469" t="str">
        <v>Australian Capital Territory</v>
      </c>
      <c r="Y2469" t="str">
        <v>Australia</v>
      </c>
      <c r="Z2469">
        <v>1</v>
      </c>
      <c r="AA2469" s="3" t="str">
        <f t="shared" si="77"/>
        <v>0 to 10</v>
      </c>
      <c r="AP2469" s="6">
        <v>571</v>
      </c>
      <c r="AQ2469" s="6" t="s">
        <v>1350</v>
      </c>
    </row>
    <row r="2470" spans="1:43" x14ac:dyDescent="0.25">
      <c r="A2470">
        <v>2468</v>
      </c>
      <c r="B2470">
        <v>500</v>
      </c>
      <c r="C2470">
        <v>284</v>
      </c>
      <c r="D2470">
        <v>105</v>
      </c>
      <c r="E2470">
        <v>2</v>
      </c>
      <c r="F2470">
        <v>210</v>
      </c>
      <c r="G2470" t="str">
        <f>VLOOKUP($C2470,'Raw-products'!$A$2:$H$1261,MATCH(G$1,'Raw-products'!$A$1:$H$1,0))</f>
        <v>Shirt</v>
      </c>
      <c r="H2470" t="str">
        <f>VLOOKUP($C2470,'Raw-products'!$A$2:$H$1261,MATCH(H$1,'Raw-products'!$A$1:$H$1,0))</f>
        <v>Cuban Collar</v>
      </c>
      <c r="I2470" t="str">
        <f>VLOOKUP($C2470,'Raw-products'!$A$2:$H$1261,MATCH(I$1,'Raw-products'!$A$1:$H$1,0))</f>
        <v>XL</v>
      </c>
      <c r="J2470" t="str">
        <f>VLOOKUP($C2470,'Raw-products'!$A$2:$H$1261,MATCH(J$1,'Raw-products'!$A$1:$H$1,0))</f>
        <v>red</v>
      </c>
      <c r="K2470">
        <f>VLOOKUP($C2470,'Raw-products'!$A$2:$H$1261,MATCH(K$1,'Raw-products'!$A$1:$H$1,0))</f>
        <v>93</v>
      </c>
      <c r="L2470">
        <f>VLOOKUP($C2470,'Raw-products'!$A$2:$H$1261,MATCH(L$1,'Raw-products'!$A$1:$H$1,0))</f>
        <v>65</v>
      </c>
      <c r="M2470" s="5">
        <f t="shared" si="76"/>
        <v>6045</v>
      </c>
      <c r="N2470" cm="1">
        <f t="array" ref="N2470:Q2470">_xlfn.XLOOKUP($B2470,'Raw -orders'!$A:$A,'Raw -orders'!$B:$E)</f>
        <v>571</v>
      </c>
      <c r="O2470">
        <v>41037</v>
      </c>
      <c r="P2470" s="1">
        <v>44211</v>
      </c>
      <c r="Q2470" s="1">
        <v>44220</v>
      </c>
      <c r="R2470" t="str" cm="1">
        <f t="array" ref="R2470:Y2470">_xlfn.XLOOKUP($N2470,'Raw - customers'!$A:$A,'Raw - customers'!$B:$I)</f>
        <v>Kristofor Roos</v>
      </c>
      <c r="S2470" t="str">
        <v>Agender</v>
      </c>
      <c r="T2470">
        <v>22</v>
      </c>
      <c r="U2470" t="str">
        <v>5567 Clarke MallApt. 756</v>
      </c>
      <c r="V2470">
        <v>4043</v>
      </c>
      <c r="W2470" t="str">
        <v>Jordanside</v>
      </c>
      <c r="X2470" t="str">
        <v>Australian Capital Territory</v>
      </c>
      <c r="Y2470" t="str">
        <v>Australia</v>
      </c>
      <c r="Z2470">
        <v>1</v>
      </c>
      <c r="AA2470" s="3" t="str">
        <f t="shared" si="77"/>
        <v>0 to 10</v>
      </c>
      <c r="AP2470" s="6">
        <v>571</v>
      </c>
      <c r="AQ2470" s="6" t="s">
        <v>1350</v>
      </c>
    </row>
    <row r="2471" spans="1:43" x14ac:dyDescent="0.25">
      <c r="A2471">
        <v>2469</v>
      </c>
      <c r="B2471">
        <v>500</v>
      </c>
      <c r="C2471">
        <v>1012</v>
      </c>
      <c r="D2471">
        <v>106</v>
      </c>
      <c r="E2471">
        <v>2</v>
      </c>
      <c r="F2471">
        <v>212</v>
      </c>
      <c r="G2471" t="str">
        <f>VLOOKUP($C2471,'Raw-products'!$A$2:$H$1261,MATCH(G$1,'Raw-products'!$A$1:$H$1,0))</f>
        <v>Trousers</v>
      </c>
      <c r="H2471" t="str">
        <f>VLOOKUP($C2471,'Raw-products'!$A$2:$H$1261,MATCH(H$1,'Raw-products'!$A$1:$H$1,0))</f>
        <v>Wool</v>
      </c>
      <c r="I2471" t="str">
        <f>VLOOKUP($C2471,'Raw-products'!$A$2:$H$1261,MATCH(I$1,'Raw-products'!$A$1:$H$1,0))</f>
        <v>M</v>
      </c>
      <c r="J2471" t="str">
        <f>VLOOKUP($C2471,'Raw-products'!$A$2:$H$1261,MATCH(J$1,'Raw-products'!$A$1:$H$1,0))</f>
        <v>violet</v>
      </c>
      <c r="K2471">
        <f>VLOOKUP($C2471,'Raw-products'!$A$2:$H$1261,MATCH(K$1,'Raw-products'!$A$1:$H$1,0))</f>
        <v>111</v>
      </c>
      <c r="L2471">
        <f>VLOOKUP($C2471,'Raw-products'!$A$2:$H$1261,MATCH(L$1,'Raw-products'!$A$1:$H$1,0))</f>
        <v>51</v>
      </c>
      <c r="M2471" s="5">
        <f t="shared" si="76"/>
        <v>5661</v>
      </c>
      <c r="N2471" cm="1">
        <f t="array" ref="N2471:Q2471">_xlfn.XLOOKUP($B2471,'Raw -orders'!$A:$A,'Raw -orders'!$B:$E)</f>
        <v>571</v>
      </c>
      <c r="O2471">
        <v>41037</v>
      </c>
      <c r="P2471" s="1">
        <v>44211</v>
      </c>
      <c r="Q2471" s="1">
        <v>44220</v>
      </c>
      <c r="R2471" t="str" cm="1">
        <f t="array" ref="R2471:Y2471">_xlfn.XLOOKUP($N2471,'Raw - customers'!$A:$A,'Raw - customers'!$B:$I)</f>
        <v>Kristofor Roos</v>
      </c>
      <c r="S2471" t="str">
        <v>Agender</v>
      </c>
      <c r="T2471">
        <v>22</v>
      </c>
      <c r="U2471" t="str">
        <v>5567 Clarke MallApt. 756</v>
      </c>
      <c r="V2471">
        <v>4043</v>
      </c>
      <c r="W2471" t="str">
        <v>Jordanside</v>
      </c>
      <c r="X2471" t="str">
        <v>Australian Capital Territory</v>
      </c>
      <c r="Y2471" t="str">
        <v>Australia</v>
      </c>
      <c r="Z2471">
        <v>1</v>
      </c>
      <c r="AA2471" s="3" t="str">
        <f t="shared" si="77"/>
        <v>0 to 10</v>
      </c>
      <c r="AP2471" s="6">
        <v>571</v>
      </c>
      <c r="AQ2471" s="6" t="s">
        <v>1350</v>
      </c>
    </row>
    <row r="2472" spans="1:43" x14ac:dyDescent="0.25">
      <c r="A2472">
        <v>2470</v>
      </c>
      <c r="B2472">
        <v>500</v>
      </c>
      <c r="C2472">
        <v>965</v>
      </c>
      <c r="D2472">
        <v>97</v>
      </c>
      <c r="E2472">
        <v>1</v>
      </c>
      <c r="F2472">
        <v>97</v>
      </c>
      <c r="G2472" t="str">
        <f>VLOOKUP($C2472,'Raw-products'!$A$2:$H$1261,MATCH(G$1,'Raw-products'!$A$1:$H$1,0))</f>
        <v>Trousers</v>
      </c>
      <c r="H2472" t="str">
        <f>VLOOKUP($C2472,'Raw-products'!$A$2:$H$1261,MATCH(H$1,'Raw-products'!$A$1:$H$1,0))</f>
        <v>Slim-Fit</v>
      </c>
      <c r="I2472" t="str">
        <f>VLOOKUP($C2472,'Raw-products'!$A$2:$H$1261,MATCH(I$1,'Raw-products'!$A$1:$H$1,0))</f>
        <v>XS</v>
      </c>
      <c r="J2472" t="str">
        <f>VLOOKUP($C2472,'Raw-products'!$A$2:$H$1261,MATCH(J$1,'Raw-products'!$A$1:$H$1,0))</f>
        <v>blue</v>
      </c>
      <c r="K2472">
        <f>VLOOKUP($C2472,'Raw-products'!$A$2:$H$1261,MATCH(K$1,'Raw-products'!$A$1:$H$1,0))</f>
        <v>119</v>
      </c>
      <c r="L2472">
        <f>VLOOKUP($C2472,'Raw-products'!$A$2:$H$1261,MATCH(L$1,'Raw-products'!$A$1:$H$1,0))</f>
        <v>55</v>
      </c>
      <c r="M2472" s="5">
        <f t="shared" si="76"/>
        <v>6545</v>
      </c>
      <c r="N2472" cm="1">
        <f t="array" ref="N2472:Q2472">_xlfn.XLOOKUP($B2472,'Raw -orders'!$A:$A,'Raw -orders'!$B:$E)</f>
        <v>571</v>
      </c>
      <c r="O2472">
        <v>41037</v>
      </c>
      <c r="P2472" s="1">
        <v>44211</v>
      </c>
      <c r="Q2472" s="1">
        <v>44220</v>
      </c>
      <c r="R2472" t="str" cm="1">
        <f t="array" ref="R2472:Y2472">_xlfn.XLOOKUP($N2472,'Raw - customers'!$A:$A,'Raw - customers'!$B:$I)</f>
        <v>Kristofor Roos</v>
      </c>
      <c r="S2472" t="str">
        <v>Agender</v>
      </c>
      <c r="T2472">
        <v>22</v>
      </c>
      <c r="U2472" t="str">
        <v>5567 Clarke MallApt. 756</v>
      </c>
      <c r="V2472">
        <v>4043</v>
      </c>
      <c r="W2472" t="str">
        <v>Jordanside</v>
      </c>
      <c r="X2472" t="str">
        <v>Australian Capital Territory</v>
      </c>
      <c r="Y2472" t="str">
        <v>Australia</v>
      </c>
      <c r="Z2472">
        <v>1</v>
      </c>
      <c r="AA2472" s="3" t="str">
        <f t="shared" si="77"/>
        <v>0 to 10</v>
      </c>
      <c r="AP2472" s="6">
        <v>571</v>
      </c>
      <c r="AQ2472" s="6" t="s">
        <v>1350</v>
      </c>
    </row>
    <row r="2473" spans="1:43" x14ac:dyDescent="0.25">
      <c r="A2473">
        <v>2471</v>
      </c>
      <c r="B2473">
        <v>500</v>
      </c>
      <c r="C2473">
        <v>943</v>
      </c>
      <c r="D2473">
        <v>96</v>
      </c>
      <c r="E2473">
        <v>1</v>
      </c>
      <c r="F2473">
        <v>96</v>
      </c>
      <c r="G2473" t="str">
        <f>VLOOKUP($C2473,'Raw-products'!$A$2:$H$1261,MATCH(G$1,'Raw-products'!$A$1:$H$1,0))</f>
        <v>Trousers</v>
      </c>
      <c r="H2473" t="str">
        <f>VLOOKUP($C2473,'Raw-products'!$A$2:$H$1261,MATCH(H$1,'Raw-products'!$A$1:$H$1,0))</f>
        <v>Drawstring</v>
      </c>
      <c r="I2473" t="str">
        <f>VLOOKUP($C2473,'Raw-products'!$A$2:$H$1261,MATCH(I$1,'Raw-products'!$A$1:$H$1,0))</f>
        <v>L</v>
      </c>
      <c r="J2473" t="str">
        <f>VLOOKUP($C2473,'Raw-products'!$A$2:$H$1261,MATCH(J$1,'Raw-products'!$A$1:$H$1,0))</f>
        <v>violet</v>
      </c>
      <c r="K2473">
        <f>VLOOKUP($C2473,'Raw-products'!$A$2:$H$1261,MATCH(K$1,'Raw-products'!$A$1:$H$1,0))</f>
        <v>104</v>
      </c>
      <c r="L2473">
        <f>VLOOKUP($C2473,'Raw-products'!$A$2:$H$1261,MATCH(L$1,'Raw-products'!$A$1:$H$1,0))</f>
        <v>62</v>
      </c>
      <c r="M2473" s="5">
        <f t="shared" si="76"/>
        <v>6448</v>
      </c>
      <c r="N2473" cm="1">
        <f t="array" ref="N2473:Q2473">_xlfn.XLOOKUP($B2473,'Raw -orders'!$A:$A,'Raw -orders'!$B:$E)</f>
        <v>571</v>
      </c>
      <c r="O2473">
        <v>41037</v>
      </c>
      <c r="P2473" s="1">
        <v>44211</v>
      </c>
      <c r="Q2473" s="1">
        <v>44220</v>
      </c>
      <c r="R2473" t="str" cm="1">
        <f t="array" ref="R2473:Y2473">_xlfn.XLOOKUP($N2473,'Raw - customers'!$A:$A,'Raw - customers'!$B:$I)</f>
        <v>Kristofor Roos</v>
      </c>
      <c r="S2473" t="str">
        <v>Agender</v>
      </c>
      <c r="T2473">
        <v>22</v>
      </c>
      <c r="U2473" t="str">
        <v>5567 Clarke MallApt. 756</v>
      </c>
      <c r="V2473">
        <v>4043</v>
      </c>
      <c r="W2473" t="str">
        <v>Jordanside</v>
      </c>
      <c r="X2473" t="str">
        <v>Australian Capital Territory</v>
      </c>
      <c r="Y2473" t="str">
        <v>Australia</v>
      </c>
      <c r="Z2473">
        <v>1</v>
      </c>
      <c r="AA2473" s="3" t="str">
        <f t="shared" si="77"/>
        <v>0 to 10</v>
      </c>
      <c r="AP2473" s="6">
        <v>571</v>
      </c>
      <c r="AQ2473" s="6" t="s">
        <v>1350</v>
      </c>
    </row>
    <row r="2474" spans="1:43" x14ac:dyDescent="0.25">
      <c r="A2474">
        <v>2472</v>
      </c>
      <c r="B2474">
        <v>501</v>
      </c>
      <c r="C2474">
        <v>227</v>
      </c>
      <c r="D2474">
        <v>106</v>
      </c>
      <c r="E2474">
        <v>1</v>
      </c>
      <c r="F2474">
        <v>106</v>
      </c>
      <c r="G2474" t="str">
        <f>VLOOKUP($C2474,'Raw-products'!$A$2:$H$1261,MATCH(G$1,'Raw-products'!$A$1:$H$1,0))</f>
        <v>Shirt</v>
      </c>
      <c r="H2474" t="str">
        <f>VLOOKUP($C2474,'Raw-products'!$A$2:$H$1261,MATCH(H$1,'Raw-products'!$A$1:$H$1,0))</f>
        <v>Chambray</v>
      </c>
      <c r="I2474" t="str">
        <f>VLOOKUP($C2474,'Raw-products'!$A$2:$H$1261,MATCH(I$1,'Raw-products'!$A$1:$H$1,0))</f>
        <v>M</v>
      </c>
      <c r="J2474" t="str">
        <f>VLOOKUP($C2474,'Raw-products'!$A$2:$H$1261,MATCH(J$1,'Raw-products'!$A$1:$H$1,0))</f>
        <v>green</v>
      </c>
      <c r="K2474">
        <f>VLOOKUP($C2474,'Raw-products'!$A$2:$H$1261,MATCH(K$1,'Raw-products'!$A$1:$H$1,0))</f>
        <v>105</v>
      </c>
      <c r="L2474">
        <f>VLOOKUP($C2474,'Raw-products'!$A$2:$H$1261,MATCH(L$1,'Raw-products'!$A$1:$H$1,0))</f>
        <v>56</v>
      </c>
      <c r="M2474" s="5">
        <f t="shared" si="76"/>
        <v>5880</v>
      </c>
      <c r="N2474" cm="1">
        <f t="array" ref="N2474:Q2474">_xlfn.XLOOKUP($B2474,'Raw -orders'!$A:$A,'Raw -orders'!$B:$E)</f>
        <v>706</v>
      </c>
      <c r="O2474">
        <v>41180</v>
      </c>
      <c r="P2474" s="1">
        <v>44243</v>
      </c>
      <c r="Q2474" s="1">
        <v>44252</v>
      </c>
      <c r="R2474" t="str" cm="1">
        <f t="array" ref="R2474:Y2474">_xlfn.XLOOKUP($N2474,'Raw - customers'!$A:$A,'Raw - customers'!$B:$I)</f>
        <v>Stephen Macaleese</v>
      </c>
      <c r="S2474" t="str">
        <v>Agender</v>
      </c>
      <c r="T2474">
        <v>43</v>
      </c>
      <c r="U2474" t="str">
        <v>72 Edward ParkwaySuite 980</v>
      </c>
      <c r="V2474">
        <v>7201</v>
      </c>
      <c r="W2474" t="str">
        <v>Lake Aiden</v>
      </c>
      <c r="X2474" t="str">
        <v>Northern Territory</v>
      </c>
      <c r="Y2474" t="str">
        <v>Australia</v>
      </c>
      <c r="Z2474">
        <v>2</v>
      </c>
      <c r="AA2474" s="3" t="str">
        <f t="shared" si="77"/>
        <v>0 to 10</v>
      </c>
      <c r="AP2474" s="6">
        <v>706</v>
      </c>
      <c r="AQ2474" s="6" t="s">
        <v>1339</v>
      </c>
    </row>
    <row r="2475" spans="1:43" x14ac:dyDescent="0.25">
      <c r="A2475">
        <v>2473</v>
      </c>
      <c r="B2475">
        <v>501</v>
      </c>
      <c r="C2475">
        <v>1082</v>
      </c>
      <c r="D2475">
        <v>93</v>
      </c>
      <c r="E2475">
        <v>2</v>
      </c>
      <c r="F2475">
        <v>186</v>
      </c>
      <c r="G2475" t="str">
        <f>VLOOKUP($C2475,'Raw-products'!$A$2:$H$1261,MATCH(G$1,'Raw-products'!$A$1:$H$1,0))</f>
        <v>Trousers</v>
      </c>
      <c r="H2475" t="str">
        <f>VLOOKUP($C2475,'Raw-products'!$A$2:$H$1261,MATCH(H$1,'Raw-products'!$A$1:$H$1,0))</f>
        <v>Joggers</v>
      </c>
      <c r="I2475" t="str">
        <f>VLOOKUP($C2475,'Raw-products'!$A$2:$H$1261,MATCH(I$1,'Raw-products'!$A$1:$H$1,0))</f>
        <v>M</v>
      </c>
      <c r="J2475" t="str">
        <f>VLOOKUP($C2475,'Raw-products'!$A$2:$H$1261,MATCH(J$1,'Raw-products'!$A$1:$H$1,0))</f>
        <v>violet</v>
      </c>
      <c r="K2475">
        <f>VLOOKUP($C2475,'Raw-products'!$A$2:$H$1261,MATCH(K$1,'Raw-products'!$A$1:$H$1,0))</f>
        <v>94</v>
      </c>
      <c r="L2475">
        <f>VLOOKUP($C2475,'Raw-products'!$A$2:$H$1261,MATCH(L$1,'Raw-products'!$A$1:$H$1,0))</f>
        <v>72</v>
      </c>
      <c r="M2475" s="5">
        <f t="shared" si="76"/>
        <v>6768</v>
      </c>
      <c r="N2475" cm="1">
        <f t="array" ref="N2475:Q2475">_xlfn.XLOOKUP($B2475,'Raw -orders'!$A:$A,'Raw -orders'!$B:$E)</f>
        <v>706</v>
      </c>
      <c r="O2475">
        <v>41180</v>
      </c>
      <c r="P2475" s="1">
        <v>44243</v>
      </c>
      <c r="Q2475" s="1">
        <v>44252</v>
      </c>
      <c r="R2475" t="str" cm="1">
        <f t="array" ref="R2475:Y2475">_xlfn.XLOOKUP($N2475,'Raw - customers'!$A:$A,'Raw - customers'!$B:$I)</f>
        <v>Stephen Macaleese</v>
      </c>
      <c r="S2475" t="str">
        <v>Agender</v>
      </c>
      <c r="T2475">
        <v>43</v>
      </c>
      <c r="U2475" t="str">
        <v>72 Edward ParkwaySuite 980</v>
      </c>
      <c r="V2475">
        <v>7201</v>
      </c>
      <c r="W2475" t="str">
        <v>Lake Aiden</v>
      </c>
      <c r="X2475" t="str">
        <v>Northern Territory</v>
      </c>
      <c r="Y2475" t="str">
        <v>Australia</v>
      </c>
      <c r="Z2475">
        <v>2</v>
      </c>
      <c r="AA2475" s="3" t="str">
        <f t="shared" si="77"/>
        <v>0 to 10</v>
      </c>
      <c r="AP2475" s="6">
        <v>706</v>
      </c>
      <c r="AQ2475" s="6" t="s">
        <v>1339</v>
      </c>
    </row>
    <row r="2476" spans="1:43" x14ac:dyDescent="0.25">
      <c r="A2476">
        <v>2474</v>
      </c>
      <c r="B2476">
        <v>501</v>
      </c>
      <c r="C2476">
        <v>1029</v>
      </c>
      <c r="D2476">
        <v>90</v>
      </c>
      <c r="E2476">
        <v>2</v>
      </c>
      <c r="F2476">
        <v>180</v>
      </c>
      <c r="G2476" t="str">
        <f>VLOOKUP($C2476,'Raw-products'!$A$2:$H$1261,MATCH(G$1,'Raw-products'!$A$1:$H$1,0))</f>
        <v>Trousers</v>
      </c>
      <c r="H2476" t="str">
        <f>VLOOKUP($C2476,'Raw-products'!$A$2:$H$1261,MATCH(H$1,'Raw-products'!$A$1:$H$1,0))</f>
        <v>Relaxed Leg</v>
      </c>
      <c r="I2476" t="str">
        <f>VLOOKUP($C2476,'Raw-products'!$A$2:$H$1261,MATCH(I$1,'Raw-products'!$A$1:$H$1,0))</f>
        <v>XL</v>
      </c>
      <c r="J2476" t="str">
        <f>VLOOKUP($C2476,'Raw-products'!$A$2:$H$1261,MATCH(J$1,'Raw-products'!$A$1:$H$1,0))</f>
        <v>yellow</v>
      </c>
      <c r="K2476">
        <f>VLOOKUP($C2476,'Raw-products'!$A$2:$H$1261,MATCH(K$1,'Raw-products'!$A$1:$H$1,0))</f>
        <v>95</v>
      </c>
      <c r="L2476">
        <f>VLOOKUP($C2476,'Raw-products'!$A$2:$H$1261,MATCH(L$1,'Raw-products'!$A$1:$H$1,0))</f>
        <v>54</v>
      </c>
      <c r="M2476" s="5">
        <f t="shared" si="76"/>
        <v>5130</v>
      </c>
      <c r="N2476" cm="1">
        <f t="array" ref="N2476:Q2476">_xlfn.XLOOKUP($B2476,'Raw -orders'!$A:$A,'Raw -orders'!$B:$E)</f>
        <v>706</v>
      </c>
      <c r="O2476">
        <v>41180</v>
      </c>
      <c r="P2476" s="1">
        <v>44243</v>
      </c>
      <c r="Q2476" s="1">
        <v>44252</v>
      </c>
      <c r="R2476" t="str" cm="1">
        <f t="array" ref="R2476:Y2476">_xlfn.XLOOKUP($N2476,'Raw - customers'!$A:$A,'Raw - customers'!$B:$I)</f>
        <v>Stephen Macaleese</v>
      </c>
      <c r="S2476" t="str">
        <v>Agender</v>
      </c>
      <c r="T2476">
        <v>43</v>
      </c>
      <c r="U2476" t="str">
        <v>72 Edward ParkwaySuite 980</v>
      </c>
      <c r="V2476">
        <v>7201</v>
      </c>
      <c r="W2476" t="str">
        <v>Lake Aiden</v>
      </c>
      <c r="X2476" t="str">
        <v>Northern Territory</v>
      </c>
      <c r="Y2476" t="str">
        <v>Australia</v>
      </c>
      <c r="Z2476">
        <v>2</v>
      </c>
      <c r="AA2476" s="3" t="str">
        <f t="shared" si="77"/>
        <v>0 to 10</v>
      </c>
      <c r="AP2476" s="6">
        <v>706</v>
      </c>
      <c r="AQ2476" s="6" t="s">
        <v>1339</v>
      </c>
    </row>
    <row r="2477" spans="1:43" x14ac:dyDescent="0.25">
      <c r="A2477">
        <v>2475</v>
      </c>
      <c r="B2477">
        <v>501</v>
      </c>
      <c r="C2477">
        <v>193</v>
      </c>
      <c r="D2477">
        <v>98</v>
      </c>
      <c r="E2477">
        <v>1</v>
      </c>
      <c r="F2477">
        <v>98</v>
      </c>
      <c r="G2477" t="str">
        <f>VLOOKUP($C2477,'Raw-products'!$A$2:$H$1261,MATCH(G$1,'Raw-products'!$A$1:$H$1,0))</f>
        <v>Shirt</v>
      </c>
      <c r="H2477" t="str">
        <f>VLOOKUP($C2477,'Raw-products'!$A$2:$H$1261,MATCH(H$1,'Raw-products'!$A$1:$H$1,0))</f>
        <v>Camp Collared</v>
      </c>
      <c r="I2477" t="str">
        <f>VLOOKUP($C2477,'Raw-products'!$A$2:$H$1261,MATCH(I$1,'Raw-products'!$A$1:$H$1,0))</f>
        <v>L</v>
      </c>
      <c r="J2477" t="str">
        <f>VLOOKUP($C2477,'Raw-products'!$A$2:$H$1261,MATCH(J$1,'Raw-products'!$A$1:$H$1,0))</f>
        <v>green</v>
      </c>
      <c r="K2477">
        <f>VLOOKUP($C2477,'Raw-products'!$A$2:$H$1261,MATCH(K$1,'Raw-products'!$A$1:$H$1,0))</f>
        <v>112</v>
      </c>
      <c r="L2477">
        <f>VLOOKUP($C2477,'Raw-products'!$A$2:$H$1261,MATCH(L$1,'Raw-products'!$A$1:$H$1,0))</f>
        <v>80</v>
      </c>
      <c r="M2477" s="5">
        <f t="shared" si="76"/>
        <v>8960</v>
      </c>
      <c r="N2477" cm="1">
        <f t="array" ref="N2477:Q2477">_xlfn.XLOOKUP($B2477,'Raw -orders'!$A:$A,'Raw -orders'!$B:$E)</f>
        <v>706</v>
      </c>
      <c r="O2477">
        <v>41180</v>
      </c>
      <c r="P2477" s="1">
        <v>44243</v>
      </c>
      <c r="Q2477" s="1">
        <v>44252</v>
      </c>
      <c r="R2477" t="str" cm="1">
        <f t="array" ref="R2477:Y2477">_xlfn.XLOOKUP($N2477,'Raw - customers'!$A:$A,'Raw - customers'!$B:$I)</f>
        <v>Stephen Macaleese</v>
      </c>
      <c r="S2477" t="str">
        <v>Agender</v>
      </c>
      <c r="T2477">
        <v>43</v>
      </c>
      <c r="U2477" t="str">
        <v>72 Edward ParkwaySuite 980</v>
      </c>
      <c r="V2477">
        <v>7201</v>
      </c>
      <c r="W2477" t="str">
        <v>Lake Aiden</v>
      </c>
      <c r="X2477" t="str">
        <v>Northern Territory</v>
      </c>
      <c r="Y2477" t="str">
        <v>Australia</v>
      </c>
      <c r="Z2477">
        <v>2</v>
      </c>
      <c r="AA2477" s="3" t="str">
        <f t="shared" si="77"/>
        <v>0 to 10</v>
      </c>
      <c r="AP2477" s="6">
        <v>706</v>
      </c>
      <c r="AQ2477" s="6" t="s">
        <v>1339</v>
      </c>
    </row>
    <row r="2478" spans="1:43" x14ac:dyDescent="0.25">
      <c r="A2478">
        <v>2476</v>
      </c>
      <c r="B2478">
        <v>501</v>
      </c>
      <c r="C2478">
        <v>409</v>
      </c>
      <c r="D2478">
        <v>119</v>
      </c>
      <c r="E2478">
        <v>3</v>
      </c>
      <c r="F2478">
        <v>357</v>
      </c>
      <c r="G2478" t="str">
        <f>VLOOKUP($C2478,'Raw-products'!$A$2:$H$1261,MATCH(G$1,'Raw-products'!$A$1:$H$1,0))</f>
        <v>Shirt</v>
      </c>
      <c r="H2478" t="str">
        <f>VLOOKUP($C2478,'Raw-products'!$A$2:$H$1261,MATCH(H$1,'Raw-products'!$A$1:$H$1,0))</f>
        <v>Casual Slim Fit</v>
      </c>
      <c r="I2478" t="str">
        <f>VLOOKUP($C2478,'Raw-products'!$A$2:$H$1261,MATCH(I$1,'Raw-products'!$A$1:$H$1,0))</f>
        <v>XL</v>
      </c>
      <c r="J2478" t="str">
        <f>VLOOKUP($C2478,'Raw-products'!$A$2:$H$1261,MATCH(J$1,'Raw-products'!$A$1:$H$1,0))</f>
        <v>blue</v>
      </c>
      <c r="K2478">
        <f>VLOOKUP($C2478,'Raw-products'!$A$2:$H$1261,MATCH(K$1,'Raw-products'!$A$1:$H$1,0))</f>
        <v>113</v>
      </c>
      <c r="L2478">
        <f>VLOOKUP($C2478,'Raw-products'!$A$2:$H$1261,MATCH(L$1,'Raw-products'!$A$1:$H$1,0))</f>
        <v>68</v>
      </c>
      <c r="M2478" s="5">
        <f t="shared" si="76"/>
        <v>7684</v>
      </c>
      <c r="N2478" cm="1">
        <f t="array" ref="N2478:Q2478">_xlfn.XLOOKUP($B2478,'Raw -orders'!$A:$A,'Raw -orders'!$B:$E)</f>
        <v>706</v>
      </c>
      <c r="O2478">
        <v>41180</v>
      </c>
      <c r="P2478" s="1">
        <v>44243</v>
      </c>
      <c r="Q2478" s="1">
        <v>44252</v>
      </c>
      <c r="R2478" t="str" cm="1">
        <f t="array" ref="R2478:Y2478">_xlfn.XLOOKUP($N2478,'Raw - customers'!$A:$A,'Raw - customers'!$B:$I)</f>
        <v>Stephen Macaleese</v>
      </c>
      <c r="S2478" t="str">
        <v>Agender</v>
      </c>
      <c r="T2478">
        <v>43</v>
      </c>
      <c r="U2478" t="str">
        <v>72 Edward ParkwaySuite 980</v>
      </c>
      <c r="V2478">
        <v>7201</v>
      </c>
      <c r="W2478" t="str">
        <v>Lake Aiden</v>
      </c>
      <c r="X2478" t="str">
        <v>Northern Territory</v>
      </c>
      <c r="Y2478" t="str">
        <v>Australia</v>
      </c>
      <c r="Z2478">
        <v>2</v>
      </c>
      <c r="AA2478" s="3" t="str">
        <f t="shared" si="77"/>
        <v>0 to 10</v>
      </c>
      <c r="AP2478" s="6">
        <v>706</v>
      </c>
      <c r="AQ2478" s="6" t="s">
        <v>1339</v>
      </c>
    </row>
    <row r="2479" spans="1:43" x14ac:dyDescent="0.25">
      <c r="A2479">
        <v>2477</v>
      </c>
      <c r="B2479">
        <v>501</v>
      </c>
      <c r="C2479">
        <v>737</v>
      </c>
      <c r="D2479">
        <v>109</v>
      </c>
      <c r="E2479">
        <v>2</v>
      </c>
      <c r="F2479">
        <v>218</v>
      </c>
      <c r="G2479" t="str">
        <f>VLOOKUP($C2479,'Raw-products'!$A$2:$H$1261,MATCH(G$1,'Raw-products'!$A$1:$H$1,0))</f>
        <v>Jacket</v>
      </c>
      <c r="H2479" t="str">
        <f>VLOOKUP($C2479,'Raw-products'!$A$2:$H$1261,MATCH(H$1,'Raw-products'!$A$1:$H$1,0))</f>
        <v>Peacoat</v>
      </c>
      <c r="I2479" t="str">
        <f>VLOOKUP($C2479,'Raw-products'!$A$2:$H$1261,MATCH(I$1,'Raw-products'!$A$1:$H$1,0))</f>
        <v>M</v>
      </c>
      <c r="J2479" t="str">
        <f>VLOOKUP($C2479,'Raw-products'!$A$2:$H$1261,MATCH(J$1,'Raw-products'!$A$1:$H$1,0))</f>
        <v>red</v>
      </c>
      <c r="K2479">
        <f>VLOOKUP($C2479,'Raw-products'!$A$2:$H$1261,MATCH(K$1,'Raw-products'!$A$1:$H$1,0))</f>
        <v>102</v>
      </c>
      <c r="L2479">
        <f>VLOOKUP($C2479,'Raw-products'!$A$2:$H$1261,MATCH(L$1,'Raw-products'!$A$1:$H$1,0))</f>
        <v>59</v>
      </c>
      <c r="M2479" s="5">
        <f t="shared" si="76"/>
        <v>6018</v>
      </c>
      <c r="N2479" cm="1">
        <f t="array" ref="N2479:Q2479">_xlfn.XLOOKUP($B2479,'Raw -orders'!$A:$A,'Raw -orders'!$B:$E)</f>
        <v>706</v>
      </c>
      <c r="O2479">
        <v>41180</v>
      </c>
      <c r="P2479" s="1">
        <v>44243</v>
      </c>
      <c r="Q2479" s="1">
        <v>44252</v>
      </c>
      <c r="R2479" t="str" cm="1">
        <f t="array" ref="R2479:Y2479">_xlfn.XLOOKUP($N2479,'Raw - customers'!$A:$A,'Raw - customers'!$B:$I)</f>
        <v>Stephen Macaleese</v>
      </c>
      <c r="S2479" t="str">
        <v>Agender</v>
      </c>
      <c r="T2479">
        <v>43</v>
      </c>
      <c r="U2479" t="str">
        <v>72 Edward ParkwaySuite 980</v>
      </c>
      <c r="V2479">
        <v>7201</v>
      </c>
      <c r="W2479" t="str">
        <v>Lake Aiden</v>
      </c>
      <c r="X2479" t="str">
        <v>Northern Territory</v>
      </c>
      <c r="Y2479" t="str">
        <v>Australia</v>
      </c>
      <c r="Z2479">
        <v>2</v>
      </c>
      <c r="AA2479" s="3" t="str">
        <f t="shared" si="77"/>
        <v>0 to 10</v>
      </c>
      <c r="AP2479" s="6">
        <v>706</v>
      </c>
      <c r="AQ2479" s="6" t="s">
        <v>1339</v>
      </c>
    </row>
    <row r="2480" spans="1:43" x14ac:dyDescent="0.25">
      <c r="A2480">
        <v>2478</v>
      </c>
      <c r="B2480">
        <v>501</v>
      </c>
      <c r="C2480">
        <v>808</v>
      </c>
      <c r="D2480">
        <v>117</v>
      </c>
      <c r="E2480">
        <v>1</v>
      </c>
      <c r="F2480">
        <v>117</v>
      </c>
      <c r="G2480" t="str">
        <f>VLOOKUP($C2480,'Raw-products'!$A$2:$H$1261,MATCH(G$1,'Raw-products'!$A$1:$H$1,0))</f>
        <v>Jacket</v>
      </c>
      <c r="H2480" t="str">
        <f>VLOOKUP($C2480,'Raw-products'!$A$2:$H$1261,MATCH(H$1,'Raw-products'!$A$1:$H$1,0))</f>
        <v>Shearling</v>
      </c>
      <c r="I2480" t="str">
        <f>VLOOKUP($C2480,'Raw-products'!$A$2:$H$1261,MATCH(I$1,'Raw-products'!$A$1:$H$1,0))</f>
        <v>L</v>
      </c>
      <c r="J2480" t="str">
        <f>VLOOKUP($C2480,'Raw-products'!$A$2:$H$1261,MATCH(J$1,'Raw-products'!$A$1:$H$1,0))</f>
        <v>red</v>
      </c>
      <c r="K2480">
        <f>VLOOKUP($C2480,'Raw-products'!$A$2:$H$1261,MATCH(K$1,'Raw-products'!$A$1:$H$1,0))</f>
        <v>95</v>
      </c>
      <c r="L2480">
        <f>VLOOKUP($C2480,'Raw-products'!$A$2:$H$1261,MATCH(L$1,'Raw-products'!$A$1:$H$1,0))</f>
        <v>40</v>
      </c>
      <c r="M2480" s="5">
        <f t="shared" si="76"/>
        <v>3800</v>
      </c>
      <c r="N2480" cm="1">
        <f t="array" ref="N2480:Q2480">_xlfn.XLOOKUP($B2480,'Raw -orders'!$A:$A,'Raw -orders'!$B:$E)</f>
        <v>706</v>
      </c>
      <c r="O2480">
        <v>41180</v>
      </c>
      <c r="P2480" s="1">
        <v>44243</v>
      </c>
      <c r="Q2480" s="1">
        <v>44252</v>
      </c>
      <c r="R2480" t="str" cm="1">
        <f t="array" ref="R2480:Y2480">_xlfn.XLOOKUP($N2480,'Raw - customers'!$A:$A,'Raw - customers'!$B:$I)</f>
        <v>Stephen Macaleese</v>
      </c>
      <c r="S2480" t="str">
        <v>Agender</v>
      </c>
      <c r="T2480">
        <v>43</v>
      </c>
      <c r="U2480" t="str">
        <v>72 Edward ParkwaySuite 980</v>
      </c>
      <c r="V2480">
        <v>7201</v>
      </c>
      <c r="W2480" t="str">
        <v>Lake Aiden</v>
      </c>
      <c r="X2480" t="str">
        <v>Northern Territory</v>
      </c>
      <c r="Y2480" t="str">
        <v>Australia</v>
      </c>
      <c r="Z2480">
        <v>2</v>
      </c>
      <c r="AA2480" s="3" t="str">
        <f t="shared" si="77"/>
        <v>0 to 10</v>
      </c>
      <c r="AP2480" s="6">
        <v>706</v>
      </c>
      <c r="AQ2480" s="6" t="s">
        <v>1339</v>
      </c>
    </row>
    <row r="2481" spans="1:43" x14ac:dyDescent="0.25">
      <c r="A2481">
        <v>2479</v>
      </c>
      <c r="B2481">
        <v>501</v>
      </c>
      <c r="C2481">
        <v>667</v>
      </c>
      <c r="D2481">
        <v>113</v>
      </c>
      <c r="E2481">
        <v>1</v>
      </c>
      <c r="F2481">
        <v>113</v>
      </c>
      <c r="G2481" t="str">
        <f>VLOOKUP($C2481,'Raw-products'!$A$2:$H$1261,MATCH(G$1,'Raw-products'!$A$1:$H$1,0))</f>
        <v>Jacket</v>
      </c>
      <c r="H2481" t="str">
        <f>VLOOKUP($C2481,'Raw-products'!$A$2:$H$1261,MATCH(H$1,'Raw-products'!$A$1:$H$1,0))</f>
        <v>Parka</v>
      </c>
      <c r="I2481" t="str">
        <f>VLOOKUP($C2481,'Raw-products'!$A$2:$H$1261,MATCH(I$1,'Raw-products'!$A$1:$H$1,0))</f>
        <v>M</v>
      </c>
      <c r="J2481" t="str">
        <f>VLOOKUP($C2481,'Raw-products'!$A$2:$H$1261,MATCH(J$1,'Raw-products'!$A$1:$H$1,0))</f>
        <v>red</v>
      </c>
      <c r="K2481">
        <f>VLOOKUP($C2481,'Raw-products'!$A$2:$H$1261,MATCH(K$1,'Raw-products'!$A$1:$H$1,0))</f>
        <v>119</v>
      </c>
      <c r="L2481">
        <f>VLOOKUP($C2481,'Raw-products'!$A$2:$H$1261,MATCH(L$1,'Raw-products'!$A$1:$H$1,0))</f>
        <v>56</v>
      </c>
      <c r="M2481" s="5">
        <f t="shared" si="76"/>
        <v>6664</v>
      </c>
      <c r="N2481" cm="1">
        <f t="array" ref="N2481:Q2481">_xlfn.XLOOKUP($B2481,'Raw -orders'!$A:$A,'Raw -orders'!$B:$E)</f>
        <v>706</v>
      </c>
      <c r="O2481">
        <v>41180</v>
      </c>
      <c r="P2481" s="1">
        <v>44243</v>
      </c>
      <c r="Q2481" s="1">
        <v>44252</v>
      </c>
      <c r="R2481" t="str" cm="1">
        <f t="array" ref="R2481:Y2481">_xlfn.XLOOKUP($N2481,'Raw - customers'!$A:$A,'Raw - customers'!$B:$I)</f>
        <v>Stephen Macaleese</v>
      </c>
      <c r="S2481" t="str">
        <v>Agender</v>
      </c>
      <c r="T2481">
        <v>43</v>
      </c>
      <c r="U2481" t="str">
        <v>72 Edward ParkwaySuite 980</v>
      </c>
      <c r="V2481">
        <v>7201</v>
      </c>
      <c r="W2481" t="str">
        <v>Lake Aiden</v>
      </c>
      <c r="X2481" t="str">
        <v>Northern Territory</v>
      </c>
      <c r="Y2481" t="str">
        <v>Australia</v>
      </c>
      <c r="Z2481">
        <v>2</v>
      </c>
      <c r="AA2481" s="3" t="str">
        <f t="shared" si="77"/>
        <v>0 to 10</v>
      </c>
      <c r="AP2481" s="6">
        <v>706</v>
      </c>
      <c r="AQ2481" s="6" t="s">
        <v>1339</v>
      </c>
    </row>
    <row r="2482" spans="1:43" x14ac:dyDescent="0.25">
      <c r="A2482">
        <v>2480</v>
      </c>
      <c r="B2482">
        <v>502</v>
      </c>
      <c r="C2482">
        <v>254</v>
      </c>
      <c r="D2482">
        <v>95</v>
      </c>
      <c r="E2482">
        <v>3</v>
      </c>
      <c r="F2482">
        <v>285</v>
      </c>
      <c r="G2482" t="str">
        <f>VLOOKUP($C2482,'Raw-products'!$A$2:$H$1261,MATCH(G$1,'Raw-products'!$A$1:$H$1,0))</f>
        <v>Shirt</v>
      </c>
      <c r="H2482" t="str">
        <f>VLOOKUP($C2482,'Raw-products'!$A$2:$H$1261,MATCH(H$1,'Raw-products'!$A$1:$H$1,0))</f>
        <v>Polo</v>
      </c>
      <c r="I2482" t="str">
        <f>VLOOKUP($C2482,'Raw-products'!$A$2:$H$1261,MATCH(I$1,'Raw-products'!$A$1:$H$1,0))</f>
        <v>XL</v>
      </c>
      <c r="J2482" t="str">
        <f>VLOOKUP($C2482,'Raw-products'!$A$2:$H$1261,MATCH(J$1,'Raw-products'!$A$1:$H$1,0))</f>
        <v>orange</v>
      </c>
      <c r="K2482">
        <f>VLOOKUP($C2482,'Raw-products'!$A$2:$H$1261,MATCH(K$1,'Raw-products'!$A$1:$H$1,0))</f>
        <v>117</v>
      </c>
      <c r="L2482">
        <f>VLOOKUP($C2482,'Raw-products'!$A$2:$H$1261,MATCH(L$1,'Raw-products'!$A$1:$H$1,0))</f>
        <v>43</v>
      </c>
      <c r="M2482" s="5">
        <f t="shared" si="76"/>
        <v>5031</v>
      </c>
      <c r="N2482" cm="1">
        <f t="array" ref="N2482:Q2482">_xlfn.XLOOKUP($B2482,'Raw -orders'!$A:$A,'Raw -orders'!$B:$E)</f>
        <v>485</v>
      </c>
      <c r="O2482">
        <v>57115</v>
      </c>
      <c r="P2482" s="1">
        <v>44245</v>
      </c>
      <c r="Q2482" s="1">
        <v>44262</v>
      </c>
      <c r="R2482" t="str" cm="1">
        <f t="array" ref="R2482:Y2482">_xlfn.XLOOKUP($N2482,'Raw - customers'!$A:$A,'Raw - customers'!$B:$I)</f>
        <v>Gayleen Brookes</v>
      </c>
      <c r="S2482" t="str">
        <v>Male</v>
      </c>
      <c r="T2482">
        <v>46</v>
      </c>
      <c r="U2482" t="str">
        <v>18 Lachlan CourtApt. 781</v>
      </c>
      <c r="V2482">
        <v>6977</v>
      </c>
      <c r="W2482" t="str">
        <v>Port Lily</v>
      </c>
      <c r="X2482" t="str">
        <v>Australian Capital Territory</v>
      </c>
      <c r="Y2482" t="str">
        <v>Australia</v>
      </c>
      <c r="Z2482">
        <v>2</v>
      </c>
      <c r="AA2482" s="3" t="str">
        <f t="shared" si="77"/>
        <v>10 to 20</v>
      </c>
      <c r="AP2482" s="6">
        <v>485</v>
      </c>
      <c r="AQ2482" s="6" t="s">
        <v>1350</v>
      </c>
    </row>
    <row r="2483" spans="1:43" x14ac:dyDescent="0.25">
      <c r="A2483">
        <v>2481</v>
      </c>
      <c r="B2483">
        <v>502</v>
      </c>
      <c r="C2483">
        <v>978</v>
      </c>
      <c r="D2483">
        <v>97</v>
      </c>
      <c r="E2483">
        <v>2</v>
      </c>
      <c r="F2483">
        <v>194</v>
      </c>
      <c r="G2483" t="str">
        <f>VLOOKUP($C2483,'Raw-products'!$A$2:$H$1261,MATCH(G$1,'Raw-products'!$A$1:$H$1,0))</f>
        <v>Trousers</v>
      </c>
      <c r="H2483" t="str">
        <f>VLOOKUP($C2483,'Raw-products'!$A$2:$H$1261,MATCH(H$1,'Raw-products'!$A$1:$H$1,0))</f>
        <v>Slim-Fit</v>
      </c>
      <c r="I2483" t="str">
        <f>VLOOKUP($C2483,'Raw-products'!$A$2:$H$1261,MATCH(I$1,'Raw-products'!$A$1:$H$1,0))</f>
        <v>L</v>
      </c>
      <c r="J2483" t="str">
        <f>VLOOKUP($C2483,'Raw-products'!$A$2:$H$1261,MATCH(J$1,'Raw-products'!$A$1:$H$1,0))</f>
        <v>violet</v>
      </c>
      <c r="K2483">
        <f>VLOOKUP($C2483,'Raw-products'!$A$2:$H$1261,MATCH(K$1,'Raw-products'!$A$1:$H$1,0))</f>
        <v>119</v>
      </c>
      <c r="L2483">
        <f>VLOOKUP($C2483,'Raw-products'!$A$2:$H$1261,MATCH(L$1,'Raw-products'!$A$1:$H$1,0))</f>
        <v>58</v>
      </c>
      <c r="M2483" s="5">
        <f t="shared" si="76"/>
        <v>6902</v>
      </c>
      <c r="N2483" cm="1">
        <f t="array" ref="N2483:Q2483">_xlfn.XLOOKUP($B2483,'Raw -orders'!$A:$A,'Raw -orders'!$B:$E)</f>
        <v>485</v>
      </c>
      <c r="O2483">
        <v>57115</v>
      </c>
      <c r="P2483" s="1">
        <v>44245</v>
      </c>
      <c r="Q2483" s="1">
        <v>44262</v>
      </c>
      <c r="R2483" t="str" cm="1">
        <f t="array" ref="R2483:Y2483">_xlfn.XLOOKUP($N2483,'Raw - customers'!$A:$A,'Raw - customers'!$B:$I)</f>
        <v>Gayleen Brookes</v>
      </c>
      <c r="S2483" t="str">
        <v>Male</v>
      </c>
      <c r="T2483">
        <v>46</v>
      </c>
      <c r="U2483" t="str">
        <v>18 Lachlan CourtApt. 781</v>
      </c>
      <c r="V2483">
        <v>6977</v>
      </c>
      <c r="W2483" t="str">
        <v>Port Lily</v>
      </c>
      <c r="X2483" t="str">
        <v>Australian Capital Territory</v>
      </c>
      <c r="Y2483" t="str">
        <v>Australia</v>
      </c>
      <c r="Z2483">
        <v>2</v>
      </c>
      <c r="AA2483" s="3" t="str">
        <f t="shared" si="77"/>
        <v>10 to 20</v>
      </c>
      <c r="AP2483" s="6">
        <v>485</v>
      </c>
      <c r="AQ2483" s="6" t="s">
        <v>1350</v>
      </c>
    </row>
    <row r="2484" spans="1:43" x14ac:dyDescent="0.25">
      <c r="A2484">
        <v>2482</v>
      </c>
      <c r="B2484">
        <v>502</v>
      </c>
      <c r="C2484">
        <v>1199</v>
      </c>
      <c r="D2484">
        <v>105</v>
      </c>
      <c r="E2484">
        <v>3</v>
      </c>
      <c r="F2484">
        <v>315</v>
      </c>
      <c r="G2484" t="str">
        <f>VLOOKUP($C2484,'Raw-products'!$A$2:$H$1261,MATCH(G$1,'Raw-products'!$A$1:$H$1,0))</f>
        <v>Trousers</v>
      </c>
      <c r="H2484" t="str">
        <f>VLOOKUP($C2484,'Raw-products'!$A$2:$H$1261,MATCH(H$1,'Raw-products'!$A$1:$H$1,0))</f>
        <v>Pleated</v>
      </c>
      <c r="I2484" t="str">
        <f>VLOOKUP($C2484,'Raw-products'!$A$2:$H$1261,MATCH(I$1,'Raw-products'!$A$1:$H$1,0))</f>
        <v>XL</v>
      </c>
      <c r="J2484" t="str">
        <f>VLOOKUP($C2484,'Raw-products'!$A$2:$H$1261,MATCH(J$1,'Raw-products'!$A$1:$H$1,0))</f>
        <v>orange</v>
      </c>
      <c r="K2484">
        <f>VLOOKUP($C2484,'Raw-products'!$A$2:$H$1261,MATCH(K$1,'Raw-products'!$A$1:$H$1,0))</f>
        <v>90</v>
      </c>
      <c r="L2484">
        <f>VLOOKUP($C2484,'Raw-products'!$A$2:$H$1261,MATCH(L$1,'Raw-products'!$A$1:$H$1,0))</f>
        <v>69</v>
      </c>
      <c r="M2484" s="5">
        <f t="shared" si="76"/>
        <v>6210</v>
      </c>
      <c r="N2484" cm="1">
        <f t="array" ref="N2484:Q2484">_xlfn.XLOOKUP($B2484,'Raw -orders'!$A:$A,'Raw -orders'!$B:$E)</f>
        <v>485</v>
      </c>
      <c r="O2484">
        <v>57115</v>
      </c>
      <c r="P2484" s="1">
        <v>44245</v>
      </c>
      <c r="Q2484" s="1">
        <v>44262</v>
      </c>
      <c r="R2484" t="str" cm="1">
        <f t="array" ref="R2484:Y2484">_xlfn.XLOOKUP($N2484,'Raw - customers'!$A:$A,'Raw - customers'!$B:$I)</f>
        <v>Gayleen Brookes</v>
      </c>
      <c r="S2484" t="str">
        <v>Male</v>
      </c>
      <c r="T2484">
        <v>46</v>
      </c>
      <c r="U2484" t="str">
        <v>18 Lachlan CourtApt. 781</v>
      </c>
      <c r="V2484">
        <v>6977</v>
      </c>
      <c r="W2484" t="str">
        <v>Port Lily</v>
      </c>
      <c r="X2484" t="str">
        <v>Australian Capital Territory</v>
      </c>
      <c r="Y2484" t="str">
        <v>Australia</v>
      </c>
      <c r="Z2484">
        <v>2</v>
      </c>
      <c r="AA2484" s="3" t="str">
        <f t="shared" si="77"/>
        <v>10 to 20</v>
      </c>
      <c r="AP2484" s="6">
        <v>485</v>
      </c>
      <c r="AQ2484" s="6" t="s">
        <v>1350</v>
      </c>
    </row>
    <row r="2485" spans="1:43" x14ac:dyDescent="0.25">
      <c r="A2485">
        <v>2483</v>
      </c>
      <c r="B2485">
        <v>502</v>
      </c>
      <c r="C2485">
        <v>1107</v>
      </c>
      <c r="D2485">
        <v>115</v>
      </c>
      <c r="E2485">
        <v>3</v>
      </c>
      <c r="F2485">
        <v>345</v>
      </c>
      <c r="G2485" t="str">
        <f>VLOOKUP($C2485,'Raw-products'!$A$2:$H$1261,MATCH(G$1,'Raw-products'!$A$1:$H$1,0))</f>
        <v>Trousers</v>
      </c>
      <c r="H2485" t="str">
        <f>VLOOKUP($C2485,'Raw-products'!$A$2:$H$1261,MATCH(H$1,'Raw-products'!$A$1:$H$1,0))</f>
        <v>Cropped</v>
      </c>
      <c r="I2485" t="str">
        <f>VLOOKUP($C2485,'Raw-products'!$A$2:$H$1261,MATCH(I$1,'Raw-products'!$A$1:$H$1,0))</f>
        <v>M</v>
      </c>
      <c r="J2485" t="str">
        <f>VLOOKUP($C2485,'Raw-products'!$A$2:$H$1261,MATCH(J$1,'Raw-products'!$A$1:$H$1,0))</f>
        <v>blue</v>
      </c>
      <c r="K2485">
        <f>VLOOKUP($C2485,'Raw-products'!$A$2:$H$1261,MATCH(K$1,'Raw-products'!$A$1:$H$1,0))</f>
        <v>99</v>
      </c>
      <c r="L2485">
        <f>VLOOKUP($C2485,'Raw-products'!$A$2:$H$1261,MATCH(L$1,'Raw-products'!$A$1:$H$1,0))</f>
        <v>56</v>
      </c>
      <c r="M2485" s="5">
        <f t="shared" si="76"/>
        <v>5544</v>
      </c>
      <c r="N2485" cm="1">
        <f t="array" ref="N2485:Q2485">_xlfn.XLOOKUP($B2485,'Raw -orders'!$A:$A,'Raw -orders'!$B:$E)</f>
        <v>485</v>
      </c>
      <c r="O2485">
        <v>57115</v>
      </c>
      <c r="P2485" s="1">
        <v>44245</v>
      </c>
      <c r="Q2485" s="1">
        <v>44262</v>
      </c>
      <c r="R2485" t="str" cm="1">
        <f t="array" ref="R2485:Y2485">_xlfn.XLOOKUP($N2485,'Raw - customers'!$A:$A,'Raw - customers'!$B:$I)</f>
        <v>Gayleen Brookes</v>
      </c>
      <c r="S2485" t="str">
        <v>Male</v>
      </c>
      <c r="T2485">
        <v>46</v>
      </c>
      <c r="U2485" t="str">
        <v>18 Lachlan CourtApt. 781</v>
      </c>
      <c r="V2485">
        <v>6977</v>
      </c>
      <c r="W2485" t="str">
        <v>Port Lily</v>
      </c>
      <c r="X2485" t="str">
        <v>Australian Capital Territory</v>
      </c>
      <c r="Y2485" t="str">
        <v>Australia</v>
      </c>
      <c r="Z2485">
        <v>2</v>
      </c>
      <c r="AA2485" s="3" t="str">
        <f t="shared" si="77"/>
        <v>10 to 20</v>
      </c>
      <c r="AP2485" s="6">
        <v>485</v>
      </c>
      <c r="AQ2485" s="6" t="s">
        <v>1350</v>
      </c>
    </row>
    <row r="2486" spans="1:43" x14ac:dyDescent="0.25">
      <c r="A2486">
        <v>2484</v>
      </c>
      <c r="B2486">
        <v>502</v>
      </c>
      <c r="C2486">
        <v>7</v>
      </c>
      <c r="D2486">
        <v>96</v>
      </c>
      <c r="E2486">
        <v>2</v>
      </c>
      <c r="F2486">
        <v>192</v>
      </c>
      <c r="G2486" t="str">
        <f>VLOOKUP($C2486,'Raw-products'!$A$2:$H$1261,MATCH(G$1,'Raw-products'!$A$1:$H$1,0))</f>
        <v>Shirt</v>
      </c>
      <c r="H2486" t="str">
        <f>VLOOKUP($C2486,'Raw-products'!$A$2:$H$1261,MATCH(H$1,'Raw-products'!$A$1:$H$1,0))</f>
        <v>Oxford Cloth</v>
      </c>
      <c r="I2486" t="str">
        <f>VLOOKUP($C2486,'Raw-products'!$A$2:$H$1261,MATCH(I$1,'Raw-products'!$A$1:$H$1,0))</f>
        <v>M</v>
      </c>
      <c r="J2486" t="str">
        <f>VLOOKUP($C2486,'Raw-products'!$A$2:$H$1261,MATCH(J$1,'Raw-products'!$A$1:$H$1,0))</f>
        <v>orange</v>
      </c>
      <c r="K2486">
        <f>VLOOKUP($C2486,'Raw-products'!$A$2:$H$1261,MATCH(K$1,'Raw-products'!$A$1:$H$1,0))</f>
        <v>114</v>
      </c>
      <c r="L2486">
        <f>VLOOKUP($C2486,'Raw-products'!$A$2:$H$1261,MATCH(L$1,'Raw-products'!$A$1:$H$1,0))</f>
        <v>77</v>
      </c>
      <c r="M2486" s="5">
        <f t="shared" si="76"/>
        <v>8778</v>
      </c>
      <c r="N2486" cm="1">
        <f t="array" ref="N2486:Q2486">_xlfn.XLOOKUP($B2486,'Raw -orders'!$A:$A,'Raw -orders'!$B:$E)</f>
        <v>485</v>
      </c>
      <c r="O2486">
        <v>57115</v>
      </c>
      <c r="P2486" s="1">
        <v>44245</v>
      </c>
      <c r="Q2486" s="1">
        <v>44262</v>
      </c>
      <c r="R2486" t="str" cm="1">
        <f t="array" ref="R2486:Y2486">_xlfn.XLOOKUP($N2486,'Raw - customers'!$A:$A,'Raw - customers'!$B:$I)</f>
        <v>Gayleen Brookes</v>
      </c>
      <c r="S2486" t="str">
        <v>Male</v>
      </c>
      <c r="T2486">
        <v>46</v>
      </c>
      <c r="U2486" t="str">
        <v>18 Lachlan CourtApt. 781</v>
      </c>
      <c r="V2486">
        <v>6977</v>
      </c>
      <c r="W2486" t="str">
        <v>Port Lily</v>
      </c>
      <c r="X2486" t="str">
        <v>Australian Capital Territory</v>
      </c>
      <c r="Y2486" t="str">
        <v>Australia</v>
      </c>
      <c r="Z2486">
        <v>2</v>
      </c>
      <c r="AA2486" s="3" t="str">
        <f t="shared" si="77"/>
        <v>10 to 20</v>
      </c>
      <c r="AP2486" s="6">
        <v>485</v>
      </c>
      <c r="AQ2486" s="6" t="s">
        <v>1350</v>
      </c>
    </row>
    <row r="2487" spans="1:43" x14ac:dyDescent="0.25">
      <c r="A2487">
        <v>2485</v>
      </c>
      <c r="B2487">
        <v>502</v>
      </c>
      <c r="C2487">
        <v>720</v>
      </c>
      <c r="D2487">
        <v>119</v>
      </c>
      <c r="E2487">
        <v>1</v>
      </c>
      <c r="F2487">
        <v>119</v>
      </c>
      <c r="G2487" t="str">
        <f>VLOOKUP($C2487,'Raw-products'!$A$2:$H$1261,MATCH(G$1,'Raw-products'!$A$1:$H$1,0))</f>
        <v>Jacket</v>
      </c>
      <c r="H2487" t="str">
        <f>VLOOKUP($C2487,'Raw-products'!$A$2:$H$1261,MATCH(H$1,'Raw-products'!$A$1:$H$1,0))</f>
        <v>Trench Coat</v>
      </c>
      <c r="I2487" t="str">
        <f>VLOOKUP($C2487,'Raw-products'!$A$2:$H$1261,MATCH(I$1,'Raw-products'!$A$1:$H$1,0))</f>
        <v>XS</v>
      </c>
      <c r="J2487" t="str">
        <f>VLOOKUP($C2487,'Raw-products'!$A$2:$H$1261,MATCH(J$1,'Raw-products'!$A$1:$H$1,0))</f>
        <v>blue</v>
      </c>
      <c r="K2487">
        <f>VLOOKUP($C2487,'Raw-products'!$A$2:$H$1261,MATCH(K$1,'Raw-products'!$A$1:$H$1,0))</f>
        <v>112</v>
      </c>
      <c r="L2487">
        <f>VLOOKUP($C2487,'Raw-products'!$A$2:$H$1261,MATCH(L$1,'Raw-products'!$A$1:$H$1,0))</f>
        <v>59</v>
      </c>
      <c r="M2487" s="5">
        <f t="shared" si="76"/>
        <v>6608</v>
      </c>
      <c r="N2487" cm="1">
        <f t="array" ref="N2487:Q2487">_xlfn.XLOOKUP($B2487,'Raw -orders'!$A:$A,'Raw -orders'!$B:$E)</f>
        <v>485</v>
      </c>
      <c r="O2487">
        <v>57115</v>
      </c>
      <c r="P2487" s="1">
        <v>44245</v>
      </c>
      <c r="Q2487" s="1">
        <v>44262</v>
      </c>
      <c r="R2487" t="str" cm="1">
        <f t="array" ref="R2487:Y2487">_xlfn.XLOOKUP($N2487,'Raw - customers'!$A:$A,'Raw - customers'!$B:$I)</f>
        <v>Gayleen Brookes</v>
      </c>
      <c r="S2487" t="str">
        <v>Male</v>
      </c>
      <c r="T2487">
        <v>46</v>
      </c>
      <c r="U2487" t="str">
        <v>18 Lachlan CourtApt. 781</v>
      </c>
      <c r="V2487">
        <v>6977</v>
      </c>
      <c r="W2487" t="str">
        <v>Port Lily</v>
      </c>
      <c r="X2487" t="str">
        <v>Australian Capital Territory</v>
      </c>
      <c r="Y2487" t="str">
        <v>Australia</v>
      </c>
      <c r="Z2487">
        <v>2</v>
      </c>
      <c r="AA2487" s="3" t="str">
        <f t="shared" si="77"/>
        <v>10 to 20</v>
      </c>
      <c r="AP2487" s="6">
        <v>485</v>
      </c>
      <c r="AQ2487" s="6" t="s">
        <v>1350</v>
      </c>
    </row>
    <row r="2488" spans="1:43" x14ac:dyDescent="0.25">
      <c r="A2488">
        <v>2486</v>
      </c>
      <c r="B2488">
        <v>502</v>
      </c>
      <c r="C2488">
        <v>396</v>
      </c>
      <c r="D2488">
        <v>119</v>
      </c>
      <c r="E2488">
        <v>3</v>
      </c>
      <c r="F2488">
        <v>357</v>
      </c>
      <c r="G2488" t="str">
        <f>VLOOKUP($C2488,'Raw-products'!$A$2:$H$1261,MATCH(G$1,'Raw-products'!$A$1:$H$1,0))</f>
        <v>Shirt</v>
      </c>
      <c r="H2488" t="str">
        <f>VLOOKUP($C2488,'Raw-products'!$A$2:$H$1261,MATCH(H$1,'Raw-products'!$A$1:$H$1,0))</f>
        <v>Casual Slim Fit</v>
      </c>
      <c r="I2488" t="str">
        <f>VLOOKUP($C2488,'Raw-products'!$A$2:$H$1261,MATCH(I$1,'Raw-products'!$A$1:$H$1,0))</f>
        <v>S</v>
      </c>
      <c r="J2488" t="str">
        <f>VLOOKUP($C2488,'Raw-products'!$A$2:$H$1261,MATCH(J$1,'Raw-products'!$A$1:$H$1,0))</f>
        <v>yellow</v>
      </c>
      <c r="K2488">
        <f>VLOOKUP($C2488,'Raw-products'!$A$2:$H$1261,MATCH(K$1,'Raw-products'!$A$1:$H$1,0))</f>
        <v>113</v>
      </c>
      <c r="L2488">
        <f>VLOOKUP($C2488,'Raw-products'!$A$2:$H$1261,MATCH(L$1,'Raw-products'!$A$1:$H$1,0))</f>
        <v>45</v>
      </c>
      <c r="M2488" s="5">
        <f t="shared" si="76"/>
        <v>5085</v>
      </c>
      <c r="N2488" cm="1">
        <f t="array" ref="N2488:Q2488">_xlfn.XLOOKUP($B2488,'Raw -orders'!$A:$A,'Raw -orders'!$B:$E)</f>
        <v>485</v>
      </c>
      <c r="O2488">
        <v>57115</v>
      </c>
      <c r="P2488" s="1">
        <v>44245</v>
      </c>
      <c r="Q2488" s="1">
        <v>44262</v>
      </c>
      <c r="R2488" t="str" cm="1">
        <f t="array" ref="R2488:Y2488">_xlfn.XLOOKUP($N2488,'Raw - customers'!$A:$A,'Raw - customers'!$B:$I)</f>
        <v>Gayleen Brookes</v>
      </c>
      <c r="S2488" t="str">
        <v>Male</v>
      </c>
      <c r="T2488">
        <v>46</v>
      </c>
      <c r="U2488" t="str">
        <v>18 Lachlan CourtApt. 781</v>
      </c>
      <c r="V2488">
        <v>6977</v>
      </c>
      <c r="W2488" t="str">
        <v>Port Lily</v>
      </c>
      <c r="X2488" t="str">
        <v>Australian Capital Territory</v>
      </c>
      <c r="Y2488" t="str">
        <v>Australia</v>
      </c>
      <c r="Z2488">
        <v>2</v>
      </c>
      <c r="AA2488" s="3" t="str">
        <f t="shared" si="77"/>
        <v>10 to 20</v>
      </c>
      <c r="AP2488" s="6">
        <v>485</v>
      </c>
      <c r="AQ2488" s="6" t="s">
        <v>1350</v>
      </c>
    </row>
    <row r="2489" spans="1:43" x14ac:dyDescent="0.25">
      <c r="A2489">
        <v>2487</v>
      </c>
      <c r="B2489">
        <v>503</v>
      </c>
      <c r="C2489">
        <v>1073</v>
      </c>
      <c r="D2489">
        <v>93</v>
      </c>
      <c r="E2489">
        <v>2</v>
      </c>
      <c r="F2489">
        <v>186</v>
      </c>
      <c r="G2489" t="str">
        <f>VLOOKUP($C2489,'Raw-products'!$A$2:$H$1261,MATCH(G$1,'Raw-products'!$A$1:$H$1,0))</f>
        <v>Trousers</v>
      </c>
      <c r="H2489" t="str">
        <f>VLOOKUP($C2489,'Raw-products'!$A$2:$H$1261,MATCH(H$1,'Raw-products'!$A$1:$H$1,0))</f>
        <v>Joggers</v>
      </c>
      <c r="I2489" t="str">
        <f>VLOOKUP($C2489,'Raw-products'!$A$2:$H$1261,MATCH(I$1,'Raw-products'!$A$1:$H$1,0))</f>
        <v>L</v>
      </c>
      <c r="J2489" t="str">
        <f>VLOOKUP($C2489,'Raw-products'!$A$2:$H$1261,MATCH(J$1,'Raw-products'!$A$1:$H$1,0))</f>
        <v>blue</v>
      </c>
      <c r="K2489">
        <f>VLOOKUP($C2489,'Raw-products'!$A$2:$H$1261,MATCH(K$1,'Raw-products'!$A$1:$H$1,0))</f>
        <v>94</v>
      </c>
      <c r="L2489">
        <f>VLOOKUP($C2489,'Raw-products'!$A$2:$H$1261,MATCH(L$1,'Raw-products'!$A$1:$H$1,0))</f>
        <v>75</v>
      </c>
      <c r="M2489" s="5">
        <f t="shared" si="76"/>
        <v>7050</v>
      </c>
      <c r="N2489" cm="1">
        <f t="array" ref="N2489:Q2489">_xlfn.XLOOKUP($B2489,'Raw -orders'!$A:$A,'Raw -orders'!$B:$E)</f>
        <v>937</v>
      </c>
      <c r="O2489">
        <v>43249</v>
      </c>
      <c r="P2489" s="1">
        <v>44427</v>
      </c>
      <c r="Q2489" s="1">
        <v>44444</v>
      </c>
      <c r="R2489" t="str" cm="1">
        <f t="array" ref="R2489:Y2489">_xlfn.XLOOKUP($N2489,'Raw - customers'!$A:$A,'Raw - customers'!$B:$I)</f>
        <v>Judy Mesias</v>
      </c>
      <c r="S2489" t="str">
        <v>Male</v>
      </c>
      <c r="T2489">
        <v>70</v>
      </c>
      <c r="U2489" t="str">
        <v>933 Jake CrestSuite 613</v>
      </c>
      <c r="V2489">
        <v>1824</v>
      </c>
      <c r="W2489" t="str">
        <v>Schneiderstad</v>
      </c>
      <c r="X2489" t="str">
        <v>New South Wales</v>
      </c>
      <c r="Y2489" t="str">
        <v>Australia</v>
      </c>
      <c r="Z2489">
        <v>8</v>
      </c>
      <c r="AA2489" s="3" t="str">
        <f t="shared" si="77"/>
        <v>10 to 20</v>
      </c>
      <c r="AP2489" s="6">
        <v>937</v>
      </c>
      <c r="AQ2489" s="6" t="s">
        <v>1362</v>
      </c>
    </row>
    <row r="2490" spans="1:43" x14ac:dyDescent="0.25">
      <c r="A2490">
        <v>2488</v>
      </c>
      <c r="B2490">
        <v>503</v>
      </c>
      <c r="C2490">
        <v>974</v>
      </c>
      <c r="D2490">
        <v>97</v>
      </c>
      <c r="E2490">
        <v>1</v>
      </c>
      <c r="F2490">
        <v>97</v>
      </c>
      <c r="G2490" t="str">
        <f>VLOOKUP($C2490,'Raw-products'!$A$2:$H$1261,MATCH(G$1,'Raw-products'!$A$1:$H$1,0))</f>
        <v>Trousers</v>
      </c>
      <c r="H2490" t="str">
        <f>VLOOKUP($C2490,'Raw-products'!$A$2:$H$1261,MATCH(H$1,'Raw-products'!$A$1:$H$1,0))</f>
        <v>Slim-Fit</v>
      </c>
      <c r="I2490" t="str">
        <f>VLOOKUP($C2490,'Raw-products'!$A$2:$H$1261,MATCH(I$1,'Raw-products'!$A$1:$H$1,0))</f>
        <v>XL</v>
      </c>
      <c r="J2490" t="str">
        <f>VLOOKUP($C2490,'Raw-products'!$A$2:$H$1261,MATCH(J$1,'Raw-products'!$A$1:$H$1,0))</f>
        <v>indigo</v>
      </c>
      <c r="K2490">
        <f>VLOOKUP($C2490,'Raw-products'!$A$2:$H$1261,MATCH(K$1,'Raw-products'!$A$1:$H$1,0))</f>
        <v>119</v>
      </c>
      <c r="L2490">
        <f>VLOOKUP($C2490,'Raw-products'!$A$2:$H$1261,MATCH(L$1,'Raw-products'!$A$1:$H$1,0))</f>
        <v>66</v>
      </c>
      <c r="M2490" s="5">
        <f t="shared" si="76"/>
        <v>7854</v>
      </c>
      <c r="N2490" cm="1">
        <f t="array" ref="N2490:Q2490">_xlfn.XLOOKUP($B2490,'Raw -orders'!$A:$A,'Raw -orders'!$B:$E)</f>
        <v>937</v>
      </c>
      <c r="O2490">
        <v>43249</v>
      </c>
      <c r="P2490" s="1">
        <v>44427</v>
      </c>
      <c r="Q2490" s="1">
        <v>44444</v>
      </c>
      <c r="R2490" t="str" cm="1">
        <f t="array" ref="R2490:Y2490">_xlfn.XLOOKUP($N2490,'Raw - customers'!$A:$A,'Raw - customers'!$B:$I)</f>
        <v>Judy Mesias</v>
      </c>
      <c r="S2490" t="str">
        <v>Male</v>
      </c>
      <c r="T2490">
        <v>70</v>
      </c>
      <c r="U2490" t="str">
        <v>933 Jake CrestSuite 613</v>
      </c>
      <c r="V2490">
        <v>1824</v>
      </c>
      <c r="W2490" t="str">
        <v>Schneiderstad</v>
      </c>
      <c r="X2490" t="str">
        <v>New South Wales</v>
      </c>
      <c r="Y2490" t="str">
        <v>Australia</v>
      </c>
      <c r="Z2490">
        <v>8</v>
      </c>
      <c r="AA2490" s="3" t="str">
        <f t="shared" si="77"/>
        <v>10 to 20</v>
      </c>
      <c r="AP2490" s="6">
        <v>937</v>
      </c>
      <c r="AQ2490" s="6" t="s">
        <v>1362</v>
      </c>
    </row>
    <row r="2491" spans="1:43" x14ac:dyDescent="0.25">
      <c r="A2491">
        <v>2489</v>
      </c>
      <c r="B2491">
        <v>503</v>
      </c>
      <c r="C2491">
        <v>526</v>
      </c>
      <c r="D2491">
        <v>98</v>
      </c>
      <c r="E2491">
        <v>3</v>
      </c>
      <c r="F2491">
        <v>294</v>
      </c>
      <c r="G2491" t="str">
        <f>VLOOKUP($C2491,'Raw-products'!$A$2:$H$1261,MATCH(G$1,'Raw-products'!$A$1:$H$1,0))</f>
        <v>Jacket</v>
      </c>
      <c r="H2491" t="str">
        <f>VLOOKUP($C2491,'Raw-products'!$A$2:$H$1261,MATCH(H$1,'Raw-products'!$A$1:$H$1,0))</f>
        <v>Leather</v>
      </c>
      <c r="I2491" t="str">
        <f>VLOOKUP($C2491,'Raw-products'!$A$2:$H$1261,MATCH(I$1,'Raw-products'!$A$1:$H$1,0))</f>
        <v>S</v>
      </c>
      <c r="J2491" t="str">
        <f>VLOOKUP($C2491,'Raw-products'!$A$2:$H$1261,MATCH(J$1,'Raw-products'!$A$1:$H$1,0))</f>
        <v>red</v>
      </c>
      <c r="K2491">
        <f>VLOOKUP($C2491,'Raw-products'!$A$2:$H$1261,MATCH(K$1,'Raw-products'!$A$1:$H$1,0))</f>
        <v>113</v>
      </c>
      <c r="L2491">
        <f>VLOOKUP($C2491,'Raw-products'!$A$2:$H$1261,MATCH(L$1,'Raw-products'!$A$1:$H$1,0))</f>
        <v>80</v>
      </c>
      <c r="M2491" s="5">
        <f t="shared" si="76"/>
        <v>9040</v>
      </c>
      <c r="N2491" cm="1">
        <f t="array" ref="N2491:Q2491">_xlfn.XLOOKUP($B2491,'Raw -orders'!$A:$A,'Raw -orders'!$B:$E)</f>
        <v>937</v>
      </c>
      <c r="O2491">
        <v>43249</v>
      </c>
      <c r="P2491" s="1">
        <v>44427</v>
      </c>
      <c r="Q2491" s="1">
        <v>44444</v>
      </c>
      <c r="R2491" t="str" cm="1">
        <f t="array" ref="R2491:Y2491">_xlfn.XLOOKUP($N2491,'Raw - customers'!$A:$A,'Raw - customers'!$B:$I)</f>
        <v>Judy Mesias</v>
      </c>
      <c r="S2491" t="str">
        <v>Male</v>
      </c>
      <c r="T2491">
        <v>70</v>
      </c>
      <c r="U2491" t="str">
        <v>933 Jake CrestSuite 613</v>
      </c>
      <c r="V2491">
        <v>1824</v>
      </c>
      <c r="W2491" t="str">
        <v>Schneiderstad</v>
      </c>
      <c r="X2491" t="str">
        <v>New South Wales</v>
      </c>
      <c r="Y2491" t="str">
        <v>Australia</v>
      </c>
      <c r="Z2491">
        <v>8</v>
      </c>
      <c r="AA2491" s="3" t="str">
        <f t="shared" si="77"/>
        <v>10 to 20</v>
      </c>
      <c r="AP2491" s="6">
        <v>937</v>
      </c>
      <c r="AQ2491" s="6" t="s">
        <v>1362</v>
      </c>
    </row>
    <row r="2492" spans="1:43" x14ac:dyDescent="0.25">
      <c r="A2492">
        <v>2490</v>
      </c>
      <c r="B2492">
        <v>503</v>
      </c>
      <c r="C2492">
        <v>606</v>
      </c>
      <c r="D2492">
        <v>112</v>
      </c>
      <c r="E2492">
        <v>2</v>
      </c>
      <c r="F2492">
        <v>224</v>
      </c>
      <c r="G2492" t="str">
        <f>VLOOKUP($C2492,'Raw-products'!$A$2:$H$1261,MATCH(G$1,'Raw-products'!$A$1:$H$1,0))</f>
        <v>Jacket</v>
      </c>
      <c r="H2492" t="str">
        <f>VLOOKUP($C2492,'Raw-products'!$A$2:$H$1261,MATCH(H$1,'Raw-products'!$A$1:$H$1,0))</f>
        <v>Cardigan</v>
      </c>
      <c r="I2492" t="str">
        <f>VLOOKUP($C2492,'Raw-products'!$A$2:$H$1261,MATCH(I$1,'Raw-products'!$A$1:$H$1,0))</f>
        <v>S</v>
      </c>
      <c r="J2492" t="str">
        <f>VLOOKUP($C2492,'Raw-products'!$A$2:$H$1261,MATCH(J$1,'Raw-products'!$A$1:$H$1,0))</f>
        <v>yellow</v>
      </c>
      <c r="K2492">
        <f>VLOOKUP($C2492,'Raw-products'!$A$2:$H$1261,MATCH(K$1,'Raw-products'!$A$1:$H$1,0))</f>
        <v>118</v>
      </c>
      <c r="L2492">
        <f>VLOOKUP($C2492,'Raw-products'!$A$2:$H$1261,MATCH(L$1,'Raw-products'!$A$1:$H$1,0))</f>
        <v>79</v>
      </c>
      <c r="M2492" s="5">
        <f t="shared" si="76"/>
        <v>9322</v>
      </c>
      <c r="N2492" cm="1">
        <f t="array" ref="N2492:Q2492">_xlfn.XLOOKUP($B2492,'Raw -orders'!$A:$A,'Raw -orders'!$B:$E)</f>
        <v>937</v>
      </c>
      <c r="O2492">
        <v>43249</v>
      </c>
      <c r="P2492" s="1">
        <v>44427</v>
      </c>
      <c r="Q2492" s="1">
        <v>44444</v>
      </c>
      <c r="R2492" t="str" cm="1">
        <f t="array" ref="R2492:Y2492">_xlfn.XLOOKUP($N2492,'Raw - customers'!$A:$A,'Raw - customers'!$B:$I)</f>
        <v>Judy Mesias</v>
      </c>
      <c r="S2492" t="str">
        <v>Male</v>
      </c>
      <c r="T2492">
        <v>70</v>
      </c>
      <c r="U2492" t="str">
        <v>933 Jake CrestSuite 613</v>
      </c>
      <c r="V2492">
        <v>1824</v>
      </c>
      <c r="W2492" t="str">
        <v>Schneiderstad</v>
      </c>
      <c r="X2492" t="str">
        <v>New South Wales</v>
      </c>
      <c r="Y2492" t="str">
        <v>Australia</v>
      </c>
      <c r="Z2492">
        <v>8</v>
      </c>
      <c r="AA2492" s="3" t="str">
        <f t="shared" si="77"/>
        <v>10 to 20</v>
      </c>
      <c r="AP2492" s="6">
        <v>937</v>
      </c>
      <c r="AQ2492" s="6" t="s">
        <v>1362</v>
      </c>
    </row>
    <row r="2493" spans="1:43" x14ac:dyDescent="0.25">
      <c r="A2493">
        <v>2491</v>
      </c>
      <c r="B2493">
        <v>503</v>
      </c>
      <c r="C2493">
        <v>336</v>
      </c>
      <c r="D2493">
        <v>109</v>
      </c>
      <c r="E2493">
        <v>2</v>
      </c>
      <c r="F2493">
        <v>218</v>
      </c>
      <c r="G2493" t="str">
        <f>VLOOKUP($C2493,'Raw-products'!$A$2:$H$1261,MATCH(G$1,'Raw-products'!$A$1:$H$1,0))</f>
        <v>Shirt</v>
      </c>
      <c r="H2493" t="str">
        <f>VLOOKUP($C2493,'Raw-products'!$A$2:$H$1261,MATCH(H$1,'Raw-products'!$A$1:$H$1,0))</f>
        <v>Mandarin Collar</v>
      </c>
      <c r="I2493" t="str">
        <f>VLOOKUP($C2493,'Raw-products'!$A$2:$H$1261,MATCH(I$1,'Raw-products'!$A$1:$H$1,0))</f>
        <v>S</v>
      </c>
      <c r="J2493" t="str">
        <f>VLOOKUP($C2493,'Raw-products'!$A$2:$H$1261,MATCH(J$1,'Raw-products'!$A$1:$H$1,0))</f>
        <v>blue</v>
      </c>
      <c r="K2493">
        <f>VLOOKUP($C2493,'Raw-products'!$A$2:$H$1261,MATCH(K$1,'Raw-products'!$A$1:$H$1,0))</f>
        <v>108</v>
      </c>
      <c r="L2493">
        <f>VLOOKUP($C2493,'Raw-products'!$A$2:$H$1261,MATCH(L$1,'Raw-products'!$A$1:$H$1,0))</f>
        <v>44</v>
      </c>
      <c r="M2493" s="5">
        <f t="shared" si="76"/>
        <v>4752</v>
      </c>
      <c r="N2493" cm="1">
        <f t="array" ref="N2493:Q2493">_xlfn.XLOOKUP($B2493,'Raw -orders'!$A:$A,'Raw -orders'!$B:$E)</f>
        <v>937</v>
      </c>
      <c r="O2493">
        <v>43249</v>
      </c>
      <c r="P2493" s="1">
        <v>44427</v>
      </c>
      <c r="Q2493" s="1">
        <v>44444</v>
      </c>
      <c r="R2493" t="str" cm="1">
        <f t="array" ref="R2493:Y2493">_xlfn.XLOOKUP($N2493,'Raw - customers'!$A:$A,'Raw - customers'!$B:$I)</f>
        <v>Judy Mesias</v>
      </c>
      <c r="S2493" t="str">
        <v>Male</v>
      </c>
      <c r="T2493">
        <v>70</v>
      </c>
      <c r="U2493" t="str">
        <v>933 Jake CrestSuite 613</v>
      </c>
      <c r="V2493">
        <v>1824</v>
      </c>
      <c r="W2493" t="str">
        <v>Schneiderstad</v>
      </c>
      <c r="X2493" t="str">
        <v>New South Wales</v>
      </c>
      <c r="Y2493" t="str">
        <v>Australia</v>
      </c>
      <c r="Z2493">
        <v>8</v>
      </c>
      <c r="AA2493" s="3" t="str">
        <f t="shared" si="77"/>
        <v>10 to 20</v>
      </c>
      <c r="AP2493" s="6">
        <v>937</v>
      </c>
      <c r="AQ2493" s="6" t="s">
        <v>1362</v>
      </c>
    </row>
    <row r="2494" spans="1:43" x14ac:dyDescent="0.25">
      <c r="A2494">
        <v>2492</v>
      </c>
      <c r="B2494">
        <v>503</v>
      </c>
      <c r="C2494">
        <v>722</v>
      </c>
      <c r="D2494">
        <v>119</v>
      </c>
      <c r="E2494">
        <v>2</v>
      </c>
      <c r="F2494">
        <v>238</v>
      </c>
      <c r="G2494" t="str">
        <f>VLOOKUP($C2494,'Raw-products'!$A$2:$H$1261,MATCH(G$1,'Raw-products'!$A$1:$H$1,0))</f>
        <v>Jacket</v>
      </c>
      <c r="H2494" t="str">
        <f>VLOOKUP($C2494,'Raw-products'!$A$2:$H$1261,MATCH(H$1,'Raw-products'!$A$1:$H$1,0))</f>
        <v>Trench Coat</v>
      </c>
      <c r="I2494" t="str">
        <f>VLOOKUP($C2494,'Raw-products'!$A$2:$H$1261,MATCH(I$1,'Raw-products'!$A$1:$H$1,0))</f>
        <v>M</v>
      </c>
      <c r="J2494" t="str">
        <f>VLOOKUP($C2494,'Raw-products'!$A$2:$H$1261,MATCH(J$1,'Raw-products'!$A$1:$H$1,0))</f>
        <v>blue</v>
      </c>
      <c r="K2494">
        <f>VLOOKUP($C2494,'Raw-products'!$A$2:$H$1261,MATCH(K$1,'Raw-products'!$A$1:$H$1,0))</f>
        <v>112</v>
      </c>
      <c r="L2494">
        <f>VLOOKUP($C2494,'Raw-products'!$A$2:$H$1261,MATCH(L$1,'Raw-products'!$A$1:$H$1,0))</f>
        <v>46</v>
      </c>
      <c r="M2494" s="5">
        <f t="shared" si="76"/>
        <v>5152</v>
      </c>
      <c r="N2494" cm="1">
        <f t="array" ref="N2494:Q2494">_xlfn.XLOOKUP($B2494,'Raw -orders'!$A:$A,'Raw -orders'!$B:$E)</f>
        <v>937</v>
      </c>
      <c r="O2494">
        <v>43249</v>
      </c>
      <c r="P2494" s="1">
        <v>44427</v>
      </c>
      <c r="Q2494" s="1">
        <v>44444</v>
      </c>
      <c r="R2494" t="str" cm="1">
        <f t="array" ref="R2494:Y2494">_xlfn.XLOOKUP($N2494,'Raw - customers'!$A:$A,'Raw - customers'!$B:$I)</f>
        <v>Judy Mesias</v>
      </c>
      <c r="S2494" t="str">
        <v>Male</v>
      </c>
      <c r="T2494">
        <v>70</v>
      </c>
      <c r="U2494" t="str">
        <v>933 Jake CrestSuite 613</v>
      </c>
      <c r="V2494">
        <v>1824</v>
      </c>
      <c r="W2494" t="str">
        <v>Schneiderstad</v>
      </c>
      <c r="X2494" t="str">
        <v>New South Wales</v>
      </c>
      <c r="Y2494" t="str">
        <v>Australia</v>
      </c>
      <c r="Z2494">
        <v>8</v>
      </c>
      <c r="AA2494" s="3" t="str">
        <f t="shared" si="77"/>
        <v>10 to 20</v>
      </c>
      <c r="AP2494" s="6">
        <v>937</v>
      </c>
      <c r="AQ2494" s="6" t="s">
        <v>1362</v>
      </c>
    </row>
    <row r="2495" spans="1:43" x14ac:dyDescent="0.25">
      <c r="A2495">
        <v>2493</v>
      </c>
      <c r="B2495">
        <v>504</v>
      </c>
      <c r="C2495">
        <v>754</v>
      </c>
      <c r="D2495">
        <v>109</v>
      </c>
      <c r="E2495">
        <v>3</v>
      </c>
      <c r="F2495">
        <v>327</v>
      </c>
      <c r="G2495" t="str">
        <f>VLOOKUP($C2495,'Raw-products'!$A$2:$H$1261,MATCH(G$1,'Raw-products'!$A$1:$H$1,0))</f>
        <v>Jacket</v>
      </c>
      <c r="H2495" t="str">
        <f>VLOOKUP($C2495,'Raw-products'!$A$2:$H$1261,MATCH(H$1,'Raw-products'!$A$1:$H$1,0))</f>
        <v>Peacoat</v>
      </c>
      <c r="I2495" t="str">
        <f>VLOOKUP($C2495,'Raw-products'!$A$2:$H$1261,MATCH(I$1,'Raw-products'!$A$1:$H$1,0))</f>
        <v>XL</v>
      </c>
      <c r="J2495" t="str">
        <f>VLOOKUP($C2495,'Raw-products'!$A$2:$H$1261,MATCH(J$1,'Raw-products'!$A$1:$H$1,0))</f>
        <v>green</v>
      </c>
      <c r="K2495">
        <f>VLOOKUP($C2495,'Raw-products'!$A$2:$H$1261,MATCH(K$1,'Raw-products'!$A$1:$H$1,0))</f>
        <v>102</v>
      </c>
      <c r="L2495">
        <f>VLOOKUP($C2495,'Raw-products'!$A$2:$H$1261,MATCH(L$1,'Raw-products'!$A$1:$H$1,0))</f>
        <v>68</v>
      </c>
      <c r="M2495" s="5">
        <f t="shared" si="76"/>
        <v>6936</v>
      </c>
      <c r="N2495" cm="1">
        <f t="array" ref="N2495:Q2495">_xlfn.XLOOKUP($B2495,'Raw -orders'!$A:$A,'Raw -orders'!$B:$E)</f>
        <v>192</v>
      </c>
      <c r="O2495">
        <v>57782</v>
      </c>
      <c r="P2495" s="1">
        <v>44209</v>
      </c>
      <c r="Q2495" s="1">
        <v>44235</v>
      </c>
      <c r="R2495" t="str" cm="1">
        <f t="array" ref="R2495:Y2495">_xlfn.XLOOKUP($N2495,'Raw - customers'!$A:$A,'Raw - customers'!$B:$I)</f>
        <v>Tommy Ebunoluwa</v>
      </c>
      <c r="S2495" t="str">
        <v>Female</v>
      </c>
      <c r="T2495">
        <v>63</v>
      </c>
      <c r="U2495" t="str">
        <v>56 Wolf TerraceSuite 373</v>
      </c>
      <c r="V2495">
        <v>4239</v>
      </c>
      <c r="W2495" t="str">
        <v>East Mason</v>
      </c>
      <c r="X2495" t="str">
        <v>Tasmania</v>
      </c>
      <c r="Y2495" t="str">
        <v>Australia</v>
      </c>
      <c r="Z2495">
        <v>1</v>
      </c>
      <c r="AA2495" s="3" t="str">
        <f t="shared" si="77"/>
        <v>20 to 30</v>
      </c>
      <c r="AP2495" s="6">
        <v>192</v>
      </c>
      <c r="AQ2495" s="6" t="s">
        <v>1414</v>
      </c>
    </row>
    <row r="2496" spans="1:43" x14ac:dyDescent="0.25">
      <c r="A2496">
        <v>2494</v>
      </c>
      <c r="B2496">
        <v>504</v>
      </c>
      <c r="C2496">
        <v>425</v>
      </c>
      <c r="D2496">
        <v>107</v>
      </c>
      <c r="E2496">
        <v>1</v>
      </c>
      <c r="F2496">
        <v>107</v>
      </c>
      <c r="G2496" t="str">
        <f>VLOOKUP($C2496,'Raw-products'!$A$2:$H$1261,MATCH(G$1,'Raw-products'!$A$1:$H$1,0))</f>
        <v>Jacket</v>
      </c>
      <c r="H2496" t="str">
        <f>VLOOKUP($C2496,'Raw-products'!$A$2:$H$1261,MATCH(H$1,'Raw-products'!$A$1:$H$1,0))</f>
        <v>Denim</v>
      </c>
      <c r="I2496" t="str">
        <f>VLOOKUP($C2496,'Raw-products'!$A$2:$H$1261,MATCH(I$1,'Raw-products'!$A$1:$H$1,0))</f>
        <v>XS</v>
      </c>
      <c r="J2496" t="str">
        <f>VLOOKUP($C2496,'Raw-products'!$A$2:$H$1261,MATCH(J$1,'Raw-products'!$A$1:$H$1,0))</f>
        <v>orange</v>
      </c>
      <c r="K2496">
        <f>VLOOKUP($C2496,'Raw-products'!$A$2:$H$1261,MATCH(K$1,'Raw-products'!$A$1:$H$1,0))</f>
        <v>92</v>
      </c>
      <c r="L2496">
        <f>VLOOKUP($C2496,'Raw-products'!$A$2:$H$1261,MATCH(L$1,'Raw-products'!$A$1:$H$1,0))</f>
        <v>60</v>
      </c>
      <c r="M2496" s="5">
        <f t="shared" si="76"/>
        <v>5520</v>
      </c>
      <c r="N2496" cm="1">
        <f t="array" ref="N2496:Q2496">_xlfn.XLOOKUP($B2496,'Raw -orders'!$A:$A,'Raw -orders'!$B:$E)</f>
        <v>192</v>
      </c>
      <c r="O2496">
        <v>57782</v>
      </c>
      <c r="P2496" s="1">
        <v>44209</v>
      </c>
      <c r="Q2496" s="1">
        <v>44235</v>
      </c>
      <c r="R2496" t="str" cm="1">
        <f t="array" ref="R2496:Y2496">_xlfn.XLOOKUP($N2496,'Raw - customers'!$A:$A,'Raw - customers'!$B:$I)</f>
        <v>Tommy Ebunoluwa</v>
      </c>
      <c r="S2496" t="str">
        <v>Female</v>
      </c>
      <c r="T2496">
        <v>63</v>
      </c>
      <c r="U2496" t="str">
        <v>56 Wolf TerraceSuite 373</v>
      </c>
      <c r="V2496">
        <v>4239</v>
      </c>
      <c r="W2496" t="str">
        <v>East Mason</v>
      </c>
      <c r="X2496" t="str">
        <v>Tasmania</v>
      </c>
      <c r="Y2496" t="str">
        <v>Australia</v>
      </c>
      <c r="Z2496">
        <v>1</v>
      </c>
      <c r="AA2496" s="3" t="str">
        <f t="shared" si="77"/>
        <v>20 to 30</v>
      </c>
      <c r="AP2496" s="6">
        <v>192</v>
      </c>
      <c r="AQ2496" s="6" t="s">
        <v>1414</v>
      </c>
    </row>
    <row r="2497" spans="1:43" x14ac:dyDescent="0.25">
      <c r="A2497">
        <v>2495</v>
      </c>
      <c r="B2497">
        <v>504</v>
      </c>
      <c r="C2497">
        <v>1068</v>
      </c>
      <c r="D2497">
        <v>93</v>
      </c>
      <c r="E2497">
        <v>2</v>
      </c>
      <c r="F2497">
        <v>186</v>
      </c>
      <c r="G2497" t="str">
        <f>VLOOKUP($C2497,'Raw-products'!$A$2:$H$1261,MATCH(G$1,'Raw-products'!$A$1:$H$1,0))</f>
        <v>Trousers</v>
      </c>
      <c r="H2497" t="str">
        <f>VLOOKUP($C2497,'Raw-products'!$A$2:$H$1261,MATCH(H$1,'Raw-products'!$A$1:$H$1,0))</f>
        <v>Joggers</v>
      </c>
      <c r="I2497" t="str">
        <f>VLOOKUP($C2497,'Raw-products'!$A$2:$H$1261,MATCH(I$1,'Raw-products'!$A$1:$H$1,0))</f>
        <v>L</v>
      </c>
      <c r="J2497" t="str">
        <f>VLOOKUP($C2497,'Raw-products'!$A$2:$H$1261,MATCH(J$1,'Raw-products'!$A$1:$H$1,0))</f>
        <v>green</v>
      </c>
      <c r="K2497">
        <f>VLOOKUP($C2497,'Raw-products'!$A$2:$H$1261,MATCH(K$1,'Raw-products'!$A$1:$H$1,0))</f>
        <v>94</v>
      </c>
      <c r="L2497">
        <f>VLOOKUP($C2497,'Raw-products'!$A$2:$H$1261,MATCH(L$1,'Raw-products'!$A$1:$H$1,0))</f>
        <v>43</v>
      </c>
      <c r="M2497" s="5">
        <f t="shared" si="76"/>
        <v>4042</v>
      </c>
      <c r="N2497" cm="1">
        <f t="array" ref="N2497:Q2497">_xlfn.XLOOKUP($B2497,'Raw -orders'!$A:$A,'Raw -orders'!$B:$E)</f>
        <v>192</v>
      </c>
      <c r="O2497">
        <v>57782</v>
      </c>
      <c r="P2497" s="1">
        <v>44209</v>
      </c>
      <c r="Q2497" s="1">
        <v>44235</v>
      </c>
      <c r="R2497" t="str" cm="1">
        <f t="array" ref="R2497:Y2497">_xlfn.XLOOKUP($N2497,'Raw - customers'!$A:$A,'Raw - customers'!$B:$I)</f>
        <v>Tommy Ebunoluwa</v>
      </c>
      <c r="S2497" t="str">
        <v>Female</v>
      </c>
      <c r="T2497">
        <v>63</v>
      </c>
      <c r="U2497" t="str">
        <v>56 Wolf TerraceSuite 373</v>
      </c>
      <c r="V2497">
        <v>4239</v>
      </c>
      <c r="W2497" t="str">
        <v>East Mason</v>
      </c>
      <c r="X2497" t="str">
        <v>Tasmania</v>
      </c>
      <c r="Y2497" t="str">
        <v>Australia</v>
      </c>
      <c r="Z2497">
        <v>1</v>
      </c>
      <c r="AA2497" s="3" t="str">
        <f t="shared" si="77"/>
        <v>20 to 30</v>
      </c>
      <c r="AP2497" s="6">
        <v>192</v>
      </c>
      <c r="AQ2497" s="6" t="s">
        <v>1414</v>
      </c>
    </row>
    <row r="2498" spans="1:43" x14ac:dyDescent="0.25">
      <c r="A2498">
        <v>2496</v>
      </c>
      <c r="B2498">
        <v>504</v>
      </c>
      <c r="C2498">
        <v>618</v>
      </c>
      <c r="D2498">
        <v>112</v>
      </c>
      <c r="E2498">
        <v>3</v>
      </c>
      <c r="F2498">
        <v>336</v>
      </c>
      <c r="G2498" t="str">
        <f>VLOOKUP($C2498,'Raw-products'!$A$2:$H$1261,MATCH(G$1,'Raw-products'!$A$1:$H$1,0))</f>
        <v>Jacket</v>
      </c>
      <c r="H2498" t="str">
        <f>VLOOKUP($C2498,'Raw-products'!$A$2:$H$1261,MATCH(H$1,'Raw-products'!$A$1:$H$1,0))</f>
        <v>Cardigan</v>
      </c>
      <c r="I2498" t="str">
        <f>VLOOKUP($C2498,'Raw-products'!$A$2:$H$1261,MATCH(I$1,'Raw-products'!$A$1:$H$1,0))</f>
        <v>L</v>
      </c>
      <c r="J2498" t="str">
        <f>VLOOKUP($C2498,'Raw-products'!$A$2:$H$1261,MATCH(J$1,'Raw-products'!$A$1:$H$1,0))</f>
        <v>blue</v>
      </c>
      <c r="K2498">
        <f>VLOOKUP($C2498,'Raw-products'!$A$2:$H$1261,MATCH(K$1,'Raw-products'!$A$1:$H$1,0))</f>
        <v>118</v>
      </c>
      <c r="L2498">
        <f>VLOOKUP($C2498,'Raw-products'!$A$2:$H$1261,MATCH(L$1,'Raw-products'!$A$1:$H$1,0))</f>
        <v>68</v>
      </c>
      <c r="M2498" s="5">
        <f t="shared" si="76"/>
        <v>8024</v>
      </c>
      <c r="N2498" cm="1">
        <f t="array" ref="N2498:Q2498">_xlfn.XLOOKUP($B2498,'Raw -orders'!$A:$A,'Raw -orders'!$B:$E)</f>
        <v>192</v>
      </c>
      <c r="O2498">
        <v>57782</v>
      </c>
      <c r="P2498" s="1">
        <v>44209</v>
      </c>
      <c r="Q2498" s="1">
        <v>44235</v>
      </c>
      <c r="R2498" t="str" cm="1">
        <f t="array" ref="R2498:Y2498">_xlfn.XLOOKUP($N2498,'Raw - customers'!$A:$A,'Raw - customers'!$B:$I)</f>
        <v>Tommy Ebunoluwa</v>
      </c>
      <c r="S2498" t="str">
        <v>Female</v>
      </c>
      <c r="T2498">
        <v>63</v>
      </c>
      <c r="U2498" t="str">
        <v>56 Wolf TerraceSuite 373</v>
      </c>
      <c r="V2498">
        <v>4239</v>
      </c>
      <c r="W2498" t="str">
        <v>East Mason</v>
      </c>
      <c r="X2498" t="str">
        <v>Tasmania</v>
      </c>
      <c r="Y2498" t="str">
        <v>Australia</v>
      </c>
      <c r="Z2498">
        <v>1</v>
      </c>
      <c r="AA2498" s="3" t="str">
        <f t="shared" si="77"/>
        <v>20 to 30</v>
      </c>
      <c r="AP2498" s="6">
        <v>192</v>
      </c>
      <c r="AQ2498" s="6" t="s">
        <v>1414</v>
      </c>
    </row>
    <row r="2499" spans="1:43" x14ac:dyDescent="0.25">
      <c r="A2499">
        <v>2497</v>
      </c>
      <c r="B2499">
        <v>504</v>
      </c>
      <c r="C2499">
        <v>350</v>
      </c>
      <c r="D2499">
        <v>94</v>
      </c>
      <c r="E2499">
        <v>1</v>
      </c>
      <c r="F2499">
        <v>94</v>
      </c>
      <c r="G2499" t="str">
        <f>VLOOKUP($C2499,'Raw-products'!$A$2:$H$1261,MATCH(G$1,'Raw-products'!$A$1:$H$1,0))</f>
        <v>Shirt</v>
      </c>
      <c r="H2499" t="str">
        <f>VLOOKUP($C2499,'Raw-products'!$A$2:$H$1261,MATCH(H$1,'Raw-products'!$A$1:$H$1,0))</f>
        <v>Henley</v>
      </c>
      <c r="I2499" t="str">
        <f>VLOOKUP($C2499,'Raw-products'!$A$2:$H$1261,MATCH(I$1,'Raw-products'!$A$1:$H$1,0))</f>
        <v>XS</v>
      </c>
      <c r="J2499" t="str">
        <f>VLOOKUP($C2499,'Raw-products'!$A$2:$H$1261,MATCH(J$1,'Raw-products'!$A$1:$H$1,0))</f>
        <v>red</v>
      </c>
      <c r="K2499">
        <f>VLOOKUP($C2499,'Raw-products'!$A$2:$H$1261,MATCH(K$1,'Raw-products'!$A$1:$H$1,0))</f>
        <v>92</v>
      </c>
      <c r="L2499">
        <f>VLOOKUP($C2499,'Raw-products'!$A$2:$H$1261,MATCH(L$1,'Raw-products'!$A$1:$H$1,0))</f>
        <v>62</v>
      </c>
      <c r="M2499" s="5">
        <f t="shared" ref="M2499:M2562" si="78">$K2499*$L2499</f>
        <v>5704</v>
      </c>
      <c r="N2499" cm="1">
        <f t="array" ref="N2499:Q2499">_xlfn.XLOOKUP($B2499,'Raw -orders'!$A:$A,'Raw -orders'!$B:$E)</f>
        <v>192</v>
      </c>
      <c r="O2499">
        <v>57782</v>
      </c>
      <c r="P2499" s="1">
        <v>44209</v>
      </c>
      <c r="Q2499" s="1">
        <v>44235</v>
      </c>
      <c r="R2499" t="str" cm="1">
        <f t="array" ref="R2499:Y2499">_xlfn.XLOOKUP($N2499,'Raw - customers'!$A:$A,'Raw - customers'!$B:$I)</f>
        <v>Tommy Ebunoluwa</v>
      </c>
      <c r="S2499" t="str">
        <v>Female</v>
      </c>
      <c r="T2499">
        <v>63</v>
      </c>
      <c r="U2499" t="str">
        <v>56 Wolf TerraceSuite 373</v>
      </c>
      <c r="V2499">
        <v>4239</v>
      </c>
      <c r="W2499" t="str">
        <v>East Mason</v>
      </c>
      <c r="X2499" t="str">
        <v>Tasmania</v>
      </c>
      <c r="Y2499" t="str">
        <v>Australia</v>
      </c>
      <c r="Z2499">
        <v>1</v>
      </c>
      <c r="AA2499" s="3" t="str">
        <f t="shared" ref="AA2499:AA2562" si="79">IF(AND(DATEDIF($P2499,$Q2499,"D")&gt;0,DATEDIF($P2499,$Q2499,"D")&lt;=10),"0 to 10",IF(AND(DATEDIF($P2499,$Q2499,"D")&gt;10,DATEDIF($P2499,$Q2499,"D")&lt;=20),"10 to 20",IF(AND(DATEDIF($P2499,$Q2499,"D")&gt;20,DATEDIF($P2499,$Q2499,"D")&lt;=30),"20 to 30")))</f>
        <v>20 to 30</v>
      </c>
      <c r="AP2499" s="6">
        <v>192</v>
      </c>
      <c r="AQ2499" s="6" t="s">
        <v>1414</v>
      </c>
    </row>
    <row r="2500" spans="1:43" x14ac:dyDescent="0.25">
      <c r="A2500">
        <v>2498</v>
      </c>
      <c r="B2500">
        <v>504</v>
      </c>
      <c r="C2500">
        <v>554</v>
      </c>
      <c r="D2500">
        <v>98</v>
      </c>
      <c r="E2500">
        <v>1</v>
      </c>
      <c r="F2500">
        <v>98</v>
      </c>
      <c r="G2500" t="str">
        <f>VLOOKUP($C2500,'Raw-products'!$A$2:$H$1261,MATCH(G$1,'Raw-products'!$A$1:$H$1,0))</f>
        <v>Jacket</v>
      </c>
      <c r="H2500" t="str">
        <f>VLOOKUP($C2500,'Raw-products'!$A$2:$H$1261,MATCH(H$1,'Raw-products'!$A$1:$H$1,0))</f>
        <v>Leather</v>
      </c>
      <c r="I2500" t="str">
        <f>VLOOKUP($C2500,'Raw-products'!$A$2:$H$1261,MATCH(I$1,'Raw-products'!$A$1:$H$1,0))</f>
        <v>XL</v>
      </c>
      <c r="J2500" t="str">
        <f>VLOOKUP($C2500,'Raw-products'!$A$2:$H$1261,MATCH(J$1,'Raw-products'!$A$1:$H$1,0))</f>
        <v>indigo</v>
      </c>
      <c r="K2500">
        <f>VLOOKUP($C2500,'Raw-products'!$A$2:$H$1261,MATCH(K$1,'Raw-products'!$A$1:$H$1,0))</f>
        <v>113</v>
      </c>
      <c r="L2500">
        <f>VLOOKUP($C2500,'Raw-products'!$A$2:$H$1261,MATCH(L$1,'Raw-products'!$A$1:$H$1,0))</f>
        <v>52</v>
      </c>
      <c r="M2500" s="5">
        <f t="shared" si="78"/>
        <v>5876</v>
      </c>
      <c r="N2500" cm="1">
        <f t="array" ref="N2500:Q2500">_xlfn.XLOOKUP($B2500,'Raw -orders'!$A:$A,'Raw -orders'!$B:$E)</f>
        <v>192</v>
      </c>
      <c r="O2500">
        <v>57782</v>
      </c>
      <c r="P2500" s="1">
        <v>44209</v>
      </c>
      <c r="Q2500" s="1">
        <v>44235</v>
      </c>
      <c r="R2500" t="str" cm="1">
        <f t="array" ref="R2500:Y2500">_xlfn.XLOOKUP($N2500,'Raw - customers'!$A:$A,'Raw - customers'!$B:$I)</f>
        <v>Tommy Ebunoluwa</v>
      </c>
      <c r="S2500" t="str">
        <v>Female</v>
      </c>
      <c r="T2500">
        <v>63</v>
      </c>
      <c r="U2500" t="str">
        <v>56 Wolf TerraceSuite 373</v>
      </c>
      <c r="V2500">
        <v>4239</v>
      </c>
      <c r="W2500" t="str">
        <v>East Mason</v>
      </c>
      <c r="X2500" t="str">
        <v>Tasmania</v>
      </c>
      <c r="Y2500" t="str">
        <v>Australia</v>
      </c>
      <c r="Z2500">
        <v>1</v>
      </c>
      <c r="AA2500" s="3" t="str">
        <f t="shared" si="79"/>
        <v>20 to 30</v>
      </c>
      <c r="AP2500" s="6">
        <v>192</v>
      </c>
      <c r="AQ2500" s="6" t="s">
        <v>1414</v>
      </c>
    </row>
    <row r="2501" spans="1:43" x14ac:dyDescent="0.25">
      <c r="A2501">
        <v>2499</v>
      </c>
      <c r="B2501">
        <v>504</v>
      </c>
      <c r="C2501">
        <v>1086</v>
      </c>
      <c r="D2501">
        <v>115</v>
      </c>
      <c r="E2501">
        <v>3</v>
      </c>
      <c r="F2501">
        <v>345</v>
      </c>
      <c r="G2501" t="str">
        <f>VLOOKUP($C2501,'Raw-products'!$A$2:$H$1261,MATCH(G$1,'Raw-products'!$A$1:$H$1,0))</f>
        <v>Trousers</v>
      </c>
      <c r="H2501" t="str">
        <f>VLOOKUP($C2501,'Raw-products'!$A$2:$H$1261,MATCH(H$1,'Raw-products'!$A$1:$H$1,0))</f>
        <v>Cropped</v>
      </c>
      <c r="I2501" t="str">
        <f>VLOOKUP($C2501,'Raw-products'!$A$2:$H$1261,MATCH(I$1,'Raw-products'!$A$1:$H$1,0))</f>
        <v>S</v>
      </c>
      <c r="J2501" t="str">
        <f>VLOOKUP($C2501,'Raw-products'!$A$2:$H$1261,MATCH(J$1,'Raw-products'!$A$1:$H$1,0))</f>
        <v>red</v>
      </c>
      <c r="K2501">
        <f>VLOOKUP($C2501,'Raw-products'!$A$2:$H$1261,MATCH(K$1,'Raw-products'!$A$1:$H$1,0))</f>
        <v>99</v>
      </c>
      <c r="L2501">
        <f>VLOOKUP($C2501,'Raw-products'!$A$2:$H$1261,MATCH(L$1,'Raw-products'!$A$1:$H$1,0))</f>
        <v>47</v>
      </c>
      <c r="M2501" s="5">
        <f t="shared" si="78"/>
        <v>4653</v>
      </c>
      <c r="N2501" cm="1">
        <f t="array" ref="N2501:Q2501">_xlfn.XLOOKUP($B2501,'Raw -orders'!$A:$A,'Raw -orders'!$B:$E)</f>
        <v>192</v>
      </c>
      <c r="O2501">
        <v>57782</v>
      </c>
      <c r="P2501" s="1">
        <v>44209</v>
      </c>
      <c r="Q2501" s="1">
        <v>44235</v>
      </c>
      <c r="R2501" t="str" cm="1">
        <f t="array" ref="R2501:Y2501">_xlfn.XLOOKUP($N2501,'Raw - customers'!$A:$A,'Raw - customers'!$B:$I)</f>
        <v>Tommy Ebunoluwa</v>
      </c>
      <c r="S2501" t="str">
        <v>Female</v>
      </c>
      <c r="T2501">
        <v>63</v>
      </c>
      <c r="U2501" t="str">
        <v>56 Wolf TerraceSuite 373</v>
      </c>
      <c r="V2501">
        <v>4239</v>
      </c>
      <c r="W2501" t="str">
        <v>East Mason</v>
      </c>
      <c r="X2501" t="str">
        <v>Tasmania</v>
      </c>
      <c r="Y2501" t="str">
        <v>Australia</v>
      </c>
      <c r="Z2501">
        <v>1</v>
      </c>
      <c r="AA2501" s="3" t="str">
        <f t="shared" si="79"/>
        <v>20 to 30</v>
      </c>
      <c r="AP2501" s="6">
        <v>192</v>
      </c>
      <c r="AQ2501" s="6" t="s">
        <v>1414</v>
      </c>
    </row>
    <row r="2502" spans="1:43" x14ac:dyDescent="0.25">
      <c r="A2502">
        <v>2500</v>
      </c>
      <c r="B2502">
        <v>505</v>
      </c>
      <c r="C2502">
        <v>1024</v>
      </c>
      <c r="D2502">
        <v>90</v>
      </c>
      <c r="E2502">
        <v>3</v>
      </c>
      <c r="F2502">
        <v>270</v>
      </c>
      <c r="G2502" t="str">
        <f>VLOOKUP($C2502,'Raw-products'!$A$2:$H$1261,MATCH(G$1,'Raw-products'!$A$1:$H$1,0))</f>
        <v>Trousers</v>
      </c>
      <c r="H2502" t="str">
        <f>VLOOKUP($C2502,'Raw-products'!$A$2:$H$1261,MATCH(H$1,'Raw-products'!$A$1:$H$1,0))</f>
        <v>Relaxed Leg</v>
      </c>
      <c r="I2502" t="str">
        <f>VLOOKUP($C2502,'Raw-products'!$A$2:$H$1261,MATCH(I$1,'Raw-products'!$A$1:$H$1,0))</f>
        <v>XL</v>
      </c>
      <c r="J2502" t="str">
        <f>VLOOKUP($C2502,'Raw-products'!$A$2:$H$1261,MATCH(J$1,'Raw-products'!$A$1:$H$1,0))</f>
        <v>orange</v>
      </c>
      <c r="K2502">
        <f>VLOOKUP($C2502,'Raw-products'!$A$2:$H$1261,MATCH(K$1,'Raw-products'!$A$1:$H$1,0))</f>
        <v>95</v>
      </c>
      <c r="L2502">
        <f>VLOOKUP($C2502,'Raw-products'!$A$2:$H$1261,MATCH(L$1,'Raw-products'!$A$1:$H$1,0))</f>
        <v>80</v>
      </c>
      <c r="M2502" s="5">
        <f t="shared" si="78"/>
        <v>7600</v>
      </c>
      <c r="N2502" cm="1">
        <f t="array" ref="N2502:Q2502">_xlfn.XLOOKUP($B2502,'Raw -orders'!$A:$A,'Raw -orders'!$B:$E)</f>
        <v>737</v>
      </c>
      <c r="O2502">
        <v>37947</v>
      </c>
      <c r="P2502" s="1">
        <v>44425</v>
      </c>
      <c r="Q2502" s="1">
        <v>44435</v>
      </c>
      <c r="R2502" t="str" cm="1">
        <f t="array" ref="R2502:Y2502">_xlfn.XLOOKUP($N2502,'Raw - customers'!$A:$A,'Raw - customers'!$B:$I)</f>
        <v>Zebulen Zannotti</v>
      </c>
      <c r="S2502" t="str">
        <v>Genderqueer</v>
      </c>
      <c r="T2502">
        <v>60</v>
      </c>
      <c r="U2502" t="str">
        <v>868 Skye MeadowSuite 990</v>
      </c>
      <c r="V2502">
        <v>1762</v>
      </c>
      <c r="W2502" t="str">
        <v>Harveyside</v>
      </c>
      <c r="X2502" t="str">
        <v>Tasmania</v>
      </c>
      <c r="Y2502" t="str">
        <v>Australia</v>
      </c>
      <c r="Z2502">
        <v>8</v>
      </c>
      <c r="AA2502" s="3" t="str">
        <f t="shared" si="79"/>
        <v>0 to 10</v>
      </c>
      <c r="AP2502" s="6">
        <v>737</v>
      </c>
      <c r="AQ2502" s="6" t="s">
        <v>1414</v>
      </c>
    </row>
    <row r="2503" spans="1:43" x14ac:dyDescent="0.25">
      <c r="A2503">
        <v>2501</v>
      </c>
      <c r="B2503">
        <v>505</v>
      </c>
      <c r="C2503">
        <v>210</v>
      </c>
      <c r="D2503">
        <v>106</v>
      </c>
      <c r="E2503">
        <v>3</v>
      </c>
      <c r="F2503">
        <v>318</v>
      </c>
      <c r="G2503" t="str">
        <f>VLOOKUP($C2503,'Raw-products'!$A$2:$H$1261,MATCH(G$1,'Raw-products'!$A$1:$H$1,0))</f>
        <v>Shirt</v>
      </c>
      <c r="H2503" t="str">
        <f>VLOOKUP($C2503,'Raw-products'!$A$2:$H$1261,MATCH(H$1,'Raw-products'!$A$1:$H$1,0))</f>
        <v>Chambray</v>
      </c>
      <c r="I2503" t="str">
        <f>VLOOKUP($C2503,'Raw-products'!$A$2:$H$1261,MATCH(I$1,'Raw-products'!$A$1:$H$1,0))</f>
        <v>XS</v>
      </c>
      <c r="J2503" t="str">
        <f>VLOOKUP($C2503,'Raw-products'!$A$2:$H$1261,MATCH(J$1,'Raw-products'!$A$1:$H$1,0))</f>
        <v>red</v>
      </c>
      <c r="K2503">
        <f>VLOOKUP($C2503,'Raw-products'!$A$2:$H$1261,MATCH(K$1,'Raw-products'!$A$1:$H$1,0))</f>
        <v>105</v>
      </c>
      <c r="L2503">
        <f>VLOOKUP($C2503,'Raw-products'!$A$2:$H$1261,MATCH(L$1,'Raw-products'!$A$1:$H$1,0))</f>
        <v>48</v>
      </c>
      <c r="M2503" s="5">
        <f t="shared" si="78"/>
        <v>5040</v>
      </c>
      <c r="N2503" cm="1">
        <f t="array" ref="N2503:Q2503">_xlfn.XLOOKUP($B2503,'Raw -orders'!$A:$A,'Raw -orders'!$B:$E)</f>
        <v>737</v>
      </c>
      <c r="O2503">
        <v>37947</v>
      </c>
      <c r="P2503" s="1">
        <v>44425</v>
      </c>
      <c r="Q2503" s="1">
        <v>44435</v>
      </c>
      <c r="R2503" t="str" cm="1">
        <f t="array" ref="R2503:Y2503">_xlfn.XLOOKUP($N2503,'Raw - customers'!$A:$A,'Raw - customers'!$B:$I)</f>
        <v>Zebulen Zannotti</v>
      </c>
      <c r="S2503" t="str">
        <v>Genderqueer</v>
      </c>
      <c r="T2503">
        <v>60</v>
      </c>
      <c r="U2503" t="str">
        <v>868 Skye MeadowSuite 990</v>
      </c>
      <c r="V2503">
        <v>1762</v>
      </c>
      <c r="W2503" t="str">
        <v>Harveyside</v>
      </c>
      <c r="X2503" t="str">
        <v>Tasmania</v>
      </c>
      <c r="Y2503" t="str">
        <v>Australia</v>
      </c>
      <c r="Z2503">
        <v>8</v>
      </c>
      <c r="AA2503" s="3" t="str">
        <f t="shared" si="79"/>
        <v>0 to 10</v>
      </c>
      <c r="AP2503" s="6">
        <v>737</v>
      </c>
      <c r="AQ2503" s="6" t="s">
        <v>1414</v>
      </c>
    </row>
    <row r="2504" spans="1:43" x14ac:dyDescent="0.25">
      <c r="A2504">
        <v>2502</v>
      </c>
      <c r="B2504">
        <v>505</v>
      </c>
      <c r="C2504">
        <v>1009</v>
      </c>
      <c r="D2504">
        <v>106</v>
      </c>
      <c r="E2504">
        <v>2</v>
      </c>
      <c r="F2504">
        <v>212</v>
      </c>
      <c r="G2504" t="str">
        <f>VLOOKUP($C2504,'Raw-products'!$A$2:$H$1261,MATCH(G$1,'Raw-products'!$A$1:$H$1,0))</f>
        <v>Trousers</v>
      </c>
      <c r="H2504" t="str">
        <f>VLOOKUP($C2504,'Raw-products'!$A$2:$H$1261,MATCH(H$1,'Raw-products'!$A$1:$H$1,0))</f>
        <v>Wool</v>
      </c>
      <c r="I2504" t="str">
        <f>VLOOKUP($C2504,'Raw-products'!$A$2:$H$1261,MATCH(I$1,'Raw-products'!$A$1:$H$1,0))</f>
        <v>XL</v>
      </c>
      <c r="J2504" t="str">
        <f>VLOOKUP($C2504,'Raw-products'!$A$2:$H$1261,MATCH(J$1,'Raw-products'!$A$1:$H$1,0))</f>
        <v>indigo</v>
      </c>
      <c r="K2504">
        <f>VLOOKUP($C2504,'Raw-products'!$A$2:$H$1261,MATCH(K$1,'Raw-products'!$A$1:$H$1,0))</f>
        <v>111</v>
      </c>
      <c r="L2504">
        <f>VLOOKUP($C2504,'Raw-products'!$A$2:$H$1261,MATCH(L$1,'Raw-products'!$A$1:$H$1,0))</f>
        <v>51</v>
      </c>
      <c r="M2504" s="5">
        <f t="shared" si="78"/>
        <v>5661</v>
      </c>
      <c r="N2504" cm="1">
        <f t="array" ref="N2504:Q2504">_xlfn.XLOOKUP($B2504,'Raw -orders'!$A:$A,'Raw -orders'!$B:$E)</f>
        <v>737</v>
      </c>
      <c r="O2504">
        <v>37947</v>
      </c>
      <c r="P2504" s="1">
        <v>44425</v>
      </c>
      <c r="Q2504" s="1">
        <v>44435</v>
      </c>
      <c r="R2504" t="str" cm="1">
        <f t="array" ref="R2504:Y2504">_xlfn.XLOOKUP($N2504,'Raw - customers'!$A:$A,'Raw - customers'!$B:$I)</f>
        <v>Zebulen Zannotti</v>
      </c>
      <c r="S2504" t="str">
        <v>Genderqueer</v>
      </c>
      <c r="T2504">
        <v>60</v>
      </c>
      <c r="U2504" t="str">
        <v>868 Skye MeadowSuite 990</v>
      </c>
      <c r="V2504">
        <v>1762</v>
      </c>
      <c r="W2504" t="str">
        <v>Harveyside</v>
      </c>
      <c r="X2504" t="str">
        <v>Tasmania</v>
      </c>
      <c r="Y2504" t="str">
        <v>Australia</v>
      </c>
      <c r="Z2504">
        <v>8</v>
      </c>
      <c r="AA2504" s="3" t="str">
        <f t="shared" si="79"/>
        <v>0 to 10</v>
      </c>
      <c r="AP2504" s="6">
        <v>737</v>
      </c>
      <c r="AQ2504" s="6" t="s">
        <v>1414</v>
      </c>
    </row>
    <row r="2505" spans="1:43" x14ac:dyDescent="0.25">
      <c r="A2505">
        <v>2503</v>
      </c>
      <c r="B2505">
        <v>505</v>
      </c>
      <c r="C2505">
        <v>485</v>
      </c>
      <c r="D2505">
        <v>118</v>
      </c>
      <c r="E2505">
        <v>2</v>
      </c>
      <c r="F2505">
        <v>236</v>
      </c>
      <c r="G2505" t="str">
        <f>VLOOKUP($C2505,'Raw-products'!$A$2:$H$1261,MATCH(G$1,'Raw-products'!$A$1:$H$1,0))</f>
        <v>Jacket</v>
      </c>
      <c r="H2505" t="str">
        <f>VLOOKUP($C2505,'Raw-products'!$A$2:$H$1261,MATCH(H$1,'Raw-products'!$A$1:$H$1,0))</f>
        <v>Puffer</v>
      </c>
      <c r="I2505" t="str">
        <f>VLOOKUP($C2505,'Raw-products'!$A$2:$H$1261,MATCH(I$1,'Raw-products'!$A$1:$H$1,0))</f>
        <v>XS</v>
      </c>
      <c r="J2505" t="str">
        <f>VLOOKUP($C2505,'Raw-products'!$A$2:$H$1261,MATCH(J$1,'Raw-products'!$A$1:$H$1,0))</f>
        <v>violet</v>
      </c>
      <c r="K2505">
        <f>VLOOKUP($C2505,'Raw-products'!$A$2:$H$1261,MATCH(K$1,'Raw-products'!$A$1:$H$1,0))</f>
        <v>110</v>
      </c>
      <c r="L2505">
        <f>VLOOKUP($C2505,'Raw-products'!$A$2:$H$1261,MATCH(L$1,'Raw-products'!$A$1:$H$1,0))</f>
        <v>74</v>
      </c>
      <c r="M2505" s="5">
        <f t="shared" si="78"/>
        <v>8140</v>
      </c>
      <c r="N2505" cm="1">
        <f t="array" ref="N2505:Q2505">_xlfn.XLOOKUP($B2505,'Raw -orders'!$A:$A,'Raw -orders'!$B:$E)</f>
        <v>737</v>
      </c>
      <c r="O2505">
        <v>37947</v>
      </c>
      <c r="P2505" s="1">
        <v>44425</v>
      </c>
      <c r="Q2505" s="1">
        <v>44435</v>
      </c>
      <c r="R2505" t="str" cm="1">
        <f t="array" ref="R2505:Y2505">_xlfn.XLOOKUP($N2505,'Raw - customers'!$A:$A,'Raw - customers'!$B:$I)</f>
        <v>Zebulen Zannotti</v>
      </c>
      <c r="S2505" t="str">
        <v>Genderqueer</v>
      </c>
      <c r="T2505">
        <v>60</v>
      </c>
      <c r="U2505" t="str">
        <v>868 Skye MeadowSuite 990</v>
      </c>
      <c r="V2505">
        <v>1762</v>
      </c>
      <c r="W2505" t="str">
        <v>Harveyside</v>
      </c>
      <c r="X2505" t="str">
        <v>Tasmania</v>
      </c>
      <c r="Y2505" t="str">
        <v>Australia</v>
      </c>
      <c r="Z2505">
        <v>8</v>
      </c>
      <c r="AA2505" s="3" t="str">
        <f t="shared" si="79"/>
        <v>0 to 10</v>
      </c>
      <c r="AP2505" s="6">
        <v>737</v>
      </c>
      <c r="AQ2505" s="6" t="s">
        <v>1414</v>
      </c>
    </row>
    <row r="2506" spans="1:43" x14ac:dyDescent="0.25">
      <c r="A2506">
        <v>2504</v>
      </c>
      <c r="B2506">
        <v>505</v>
      </c>
      <c r="C2506">
        <v>736</v>
      </c>
      <c r="D2506">
        <v>109</v>
      </c>
      <c r="E2506">
        <v>1</v>
      </c>
      <c r="F2506">
        <v>109</v>
      </c>
      <c r="G2506" t="str">
        <f>VLOOKUP($C2506,'Raw-products'!$A$2:$H$1261,MATCH(G$1,'Raw-products'!$A$1:$H$1,0))</f>
        <v>Jacket</v>
      </c>
      <c r="H2506" t="str">
        <f>VLOOKUP($C2506,'Raw-products'!$A$2:$H$1261,MATCH(H$1,'Raw-products'!$A$1:$H$1,0))</f>
        <v>Peacoat</v>
      </c>
      <c r="I2506" t="str">
        <f>VLOOKUP($C2506,'Raw-products'!$A$2:$H$1261,MATCH(I$1,'Raw-products'!$A$1:$H$1,0))</f>
        <v>S</v>
      </c>
      <c r="J2506" t="str">
        <f>VLOOKUP($C2506,'Raw-products'!$A$2:$H$1261,MATCH(J$1,'Raw-products'!$A$1:$H$1,0))</f>
        <v>red</v>
      </c>
      <c r="K2506">
        <f>VLOOKUP($C2506,'Raw-products'!$A$2:$H$1261,MATCH(K$1,'Raw-products'!$A$1:$H$1,0))</f>
        <v>102</v>
      </c>
      <c r="L2506">
        <f>VLOOKUP($C2506,'Raw-products'!$A$2:$H$1261,MATCH(L$1,'Raw-products'!$A$1:$H$1,0))</f>
        <v>67</v>
      </c>
      <c r="M2506" s="5">
        <f t="shared" si="78"/>
        <v>6834</v>
      </c>
      <c r="N2506" cm="1">
        <f t="array" ref="N2506:Q2506">_xlfn.XLOOKUP($B2506,'Raw -orders'!$A:$A,'Raw -orders'!$B:$E)</f>
        <v>737</v>
      </c>
      <c r="O2506">
        <v>37947</v>
      </c>
      <c r="P2506" s="1">
        <v>44425</v>
      </c>
      <c r="Q2506" s="1">
        <v>44435</v>
      </c>
      <c r="R2506" t="str" cm="1">
        <f t="array" ref="R2506:Y2506">_xlfn.XLOOKUP($N2506,'Raw - customers'!$A:$A,'Raw - customers'!$B:$I)</f>
        <v>Zebulen Zannotti</v>
      </c>
      <c r="S2506" t="str">
        <v>Genderqueer</v>
      </c>
      <c r="T2506">
        <v>60</v>
      </c>
      <c r="U2506" t="str">
        <v>868 Skye MeadowSuite 990</v>
      </c>
      <c r="V2506">
        <v>1762</v>
      </c>
      <c r="W2506" t="str">
        <v>Harveyside</v>
      </c>
      <c r="X2506" t="str">
        <v>Tasmania</v>
      </c>
      <c r="Y2506" t="str">
        <v>Australia</v>
      </c>
      <c r="Z2506">
        <v>8</v>
      </c>
      <c r="AA2506" s="3" t="str">
        <f t="shared" si="79"/>
        <v>0 to 10</v>
      </c>
      <c r="AP2506" s="6">
        <v>737</v>
      </c>
      <c r="AQ2506" s="6" t="s">
        <v>1414</v>
      </c>
    </row>
    <row r="2507" spans="1:43" x14ac:dyDescent="0.25">
      <c r="A2507">
        <v>2505</v>
      </c>
      <c r="B2507">
        <v>505</v>
      </c>
      <c r="C2507">
        <v>413</v>
      </c>
      <c r="D2507">
        <v>119</v>
      </c>
      <c r="E2507">
        <v>2</v>
      </c>
      <c r="F2507">
        <v>238</v>
      </c>
      <c r="G2507" t="str">
        <f>VLOOKUP($C2507,'Raw-products'!$A$2:$H$1261,MATCH(G$1,'Raw-products'!$A$1:$H$1,0))</f>
        <v>Shirt</v>
      </c>
      <c r="H2507" t="str">
        <f>VLOOKUP($C2507,'Raw-products'!$A$2:$H$1261,MATCH(H$1,'Raw-products'!$A$1:$H$1,0))</f>
        <v>Casual Slim Fit</v>
      </c>
      <c r="I2507" t="str">
        <f>VLOOKUP($C2507,'Raw-products'!$A$2:$H$1261,MATCH(I$1,'Raw-products'!$A$1:$H$1,0))</f>
        <v>L</v>
      </c>
      <c r="J2507" t="str">
        <f>VLOOKUP($C2507,'Raw-products'!$A$2:$H$1261,MATCH(J$1,'Raw-products'!$A$1:$H$1,0))</f>
        <v>indigo</v>
      </c>
      <c r="K2507">
        <f>VLOOKUP($C2507,'Raw-products'!$A$2:$H$1261,MATCH(K$1,'Raw-products'!$A$1:$H$1,0))</f>
        <v>113</v>
      </c>
      <c r="L2507">
        <f>VLOOKUP($C2507,'Raw-products'!$A$2:$H$1261,MATCH(L$1,'Raw-products'!$A$1:$H$1,0))</f>
        <v>60</v>
      </c>
      <c r="M2507" s="5">
        <f t="shared" si="78"/>
        <v>6780</v>
      </c>
      <c r="N2507" cm="1">
        <f t="array" ref="N2507:Q2507">_xlfn.XLOOKUP($B2507,'Raw -orders'!$A:$A,'Raw -orders'!$B:$E)</f>
        <v>737</v>
      </c>
      <c r="O2507">
        <v>37947</v>
      </c>
      <c r="P2507" s="1">
        <v>44425</v>
      </c>
      <c r="Q2507" s="1">
        <v>44435</v>
      </c>
      <c r="R2507" t="str" cm="1">
        <f t="array" ref="R2507:Y2507">_xlfn.XLOOKUP($N2507,'Raw - customers'!$A:$A,'Raw - customers'!$B:$I)</f>
        <v>Zebulen Zannotti</v>
      </c>
      <c r="S2507" t="str">
        <v>Genderqueer</v>
      </c>
      <c r="T2507">
        <v>60</v>
      </c>
      <c r="U2507" t="str">
        <v>868 Skye MeadowSuite 990</v>
      </c>
      <c r="V2507">
        <v>1762</v>
      </c>
      <c r="W2507" t="str">
        <v>Harveyside</v>
      </c>
      <c r="X2507" t="str">
        <v>Tasmania</v>
      </c>
      <c r="Y2507" t="str">
        <v>Australia</v>
      </c>
      <c r="Z2507">
        <v>8</v>
      </c>
      <c r="AA2507" s="3" t="str">
        <f t="shared" si="79"/>
        <v>0 to 10</v>
      </c>
      <c r="AP2507" s="6">
        <v>737</v>
      </c>
      <c r="AQ2507" s="6" t="s">
        <v>1414</v>
      </c>
    </row>
    <row r="2508" spans="1:43" x14ac:dyDescent="0.25">
      <c r="A2508">
        <v>2506</v>
      </c>
      <c r="B2508">
        <v>506</v>
      </c>
      <c r="C2508">
        <v>822</v>
      </c>
      <c r="D2508">
        <v>117</v>
      </c>
      <c r="E2508">
        <v>2</v>
      </c>
      <c r="F2508">
        <v>234</v>
      </c>
      <c r="G2508" t="str">
        <f>VLOOKUP($C2508,'Raw-products'!$A$2:$H$1261,MATCH(G$1,'Raw-products'!$A$1:$H$1,0))</f>
        <v>Jacket</v>
      </c>
      <c r="H2508" t="str">
        <f>VLOOKUP($C2508,'Raw-products'!$A$2:$H$1261,MATCH(H$1,'Raw-products'!$A$1:$H$1,0))</f>
        <v>Shearling</v>
      </c>
      <c r="I2508" t="str">
        <f>VLOOKUP($C2508,'Raw-products'!$A$2:$H$1261,MATCH(I$1,'Raw-products'!$A$1:$H$1,0))</f>
        <v>M</v>
      </c>
      <c r="J2508" t="str">
        <f>VLOOKUP($C2508,'Raw-products'!$A$2:$H$1261,MATCH(J$1,'Raw-products'!$A$1:$H$1,0))</f>
        <v>green</v>
      </c>
      <c r="K2508">
        <f>VLOOKUP($C2508,'Raw-products'!$A$2:$H$1261,MATCH(K$1,'Raw-products'!$A$1:$H$1,0))</f>
        <v>95</v>
      </c>
      <c r="L2508">
        <f>VLOOKUP($C2508,'Raw-products'!$A$2:$H$1261,MATCH(L$1,'Raw-products'!$A$1:$H$1,0))</f>
        <v>59</v>
      </c>
      <c r="M2508" s="5">
        <f t="shared" si="78"/>
        <v>5605</v>
      </c>
      <c r="N2508" cm="1">
        <f t="array" ref="N2508:Q2508">_xlfn.XLOOKUP($B2508,'Raw -orders'!$A:$A,'Raw -orders'!$B:$E)</f>
        <v>648</v>
      </c>
      <c r="O2508">
        <v>18355</v>
      </c>
      <c r="P2508" s="1">
        <v>44450</v>
      </c>
      <c r="Q2508" s="1">
        <v>44466</v>
      </c>
      <c r="R2508" t="str" cm="1">
        <f t="array" ref="R2508:Y2508">_xlfn.XLOOKUP($N2508,'Raw - customers'!$A:$A,'Raw - customers'!$B:$I)</f>
        <v>Jaquelyn Dow</v>
      </c>
      <c r="S2508" t="str">
        <v>Genderfluid</v>
      </c>
      <c r="T2508">
        <v>38</v>
      </c>
      <c r="U2508" t="str">
        <v>854 John GroveApt. 925</v>
      </c>
      <c r="V2508">
        <v>1230</v>
      </c>
      <c r="W2508" t="str">
        <v>New Emmastad</v>
      </c>
      <c r="X2508" t="str">
        <v>South Australia</v>
      </c>
      <c r="Y2508" t="str">
        <v>Australia</v>
      </c>
      <c r="Z2508">
        <v>9</v>
      </c>
      <c r="AA2508" s="3" t="str">
        <f t="shared" si="79"/>
        <v>10 to 20</v>
      </c>
      <c r="AP2508" s="6">
        <v>648</v>
      </c>
      <c r="AQ2508" s="6" t="s">
        <v>1345</v>
      </c>
    </row>
    <row r="2509" spans="1:43" x14ac:dyDescent="0.25">
      <c r="A2509">
        <v>2507</v>
      </c>
      <c r="B2509">
        <v>506</v>
      </c>
      <c r="C2509">
        <v>839</v>
      </c>
      <c r="D2509">
        <v>117</v>
      </c>
      <c r="E2509">
        <v>2</v>
      </c>
      <c r="F2509">
        <v>234</v>
      </c>
      <c r="G2509" t="str">
        <f>VLOOKUP($C2509,'Raw-products'!$A$2:$H$1261,MATCH(G$1,'Raw-products'!$A$1:$H$1,0))</f>
        <v>Jacket</v>
      </c>
      <c r="H2509" t="str">
        <f>VLOOKUP($C2509,'Raw-products'!$A$2:$H$1261,MATCH(H$1,'Raw-products'!$A$1:$H$1,0))</f>
        <v>Shearling</v>
      </c>
      <c r="I2509" t="str">
        <f>VLOOKUP($C2509,'Raw-products'!$A$2:$H$1261,MATCH(I$1,'Raw-products'!$A$1:$H$1,0))</f>
        <v>XL</v>
      </c>
      <c r="J2509" t="str">
        <f>VLOOKUP($C2509,'Raw-products'!$A$2:$H$1261,MATCH(J$1,'Raw-products'!$A$1:$H$1,0))</f>
        <v>violet</v>
      </c>
      <c r="K2509">
        <f>VLOOKUP($C2509,'Raw-products'!$A$2:$H$1261,MATCH(K$1,'Raw-products'!$A$1:$H$1,0))</f>
        <v>95</v>
      </c>
      <c r="L2509">
        <f>VLOOKUP($C2509,'Raw-products'!$A$2:$H$1261,MATCH(L$1,'Raw-products'!$A$1:$H$1,0))</f>
        <v>70</v>
      </c>
      <c r="M2509" s="5">
        <f t="shared" si="78"/>
        <v>6650</v>
      </c>
      <c r="N2509" cm="1">
        <f t="array" ref="N2509:Q2509">_xlfn.XLOOKUP($B2509,'Raw -orders'!$A:$A,'Raw -orders'!$B:$E)</f>
        <v>648</v>
      </c>
      <c r="O2509">
        <v>18355</v>
      </c>
      <c r="P2509" s="1">
        <v>44450</v>
      </c>
      <c r="Q2509" s="1">
        <v>44466</v>
      </c>
      <c r="R2509" t="str" cm="1">
        <f t="array" ref="R2509:Y2509">_xlfn.XLOOKUP($N2509,'Raw - customers'!$A:$A,'Raw - customers'!$B:$I)</f>
        <v>Jaquelyn Dow</v>
      </c>
      <c r="S2509" t="str">
        <v>Genderfluid</v>
      </c>
      <c r="T2509">
        <v>38</v>
      </c>
      <c r="U2509" t="str">
        <v>854 John GroveApt. 925</v>
      </c>
      <c r="V2509">
        <v>1230</v>
      </c>
      <c r="W2509" t="str">
        <v>New Emmastad</v>
      </c>
      <c r="X2509" t="str">
        <v>South Australia</v>
      </c>
      <c r="Y2509" t="str">
        <v>Australia</v>
      </c>
      <c r="Z2509">
        <v>9</v>
      </c>
      <c r="AA2509" s="3" t="str">
        <f t="shared" si="79"/>
        <v>10 to 20</v>
      </c>
      <c r="AP2509" s="6">
        <v>648</v>
      </c>
      <c r="AQ2509" s="6" t="s">
        <v>1345</v>
      </c>
    </row>
    <row r="2510" spans="1:43" x14ac:dyDescent="0.25">
      <c r="A2510">
        <v>2508</v>
      </c>
      <c r="B2510">
        <v>506</v>
      </c>
      <c r="C2510">
        <v>1029</v>
      </c>
      <c r="D2510">
        <v>90</v>
      </c>
      <c r="E2510">
        <v>2</v>
      </c>
      <c r="F2510">
        <v>180</v>
      </c>
      <c r="G2510" t="str">
        <f>VLOOKUP($C2510,'Raw-products'!$A$2:$H$1261,MATCH(G$1,'Raw-products'!$A$1:$H$1,0))</f>
        <v>Trousers</v>
      </c>
      <c r="H2510" t="str">
        <f>VLOOKUP($C2510,'Raw-products'!$A$2:$H$1261,MATCH(H$1,'Raw-products'!$A$1:$H$1,0))</f>
        <v>Relaxed Leg</v>
      </c>
      <c r="I2510" t="str">
        <f>VLOOKUP($C2510,'Raw-products'!$A$2:$H$1261,MATCH(I$1,'Raw-products'!$A$1:$H$1,0))</f>
        <v>XL</v>
      </c>
      <c r="J2510" t="str">
        <f>VLOOKUP($C2510,'Raw-products'!$A$2:$H$1261,MATCH(J$1,'Raw-products'!$A$1:$H$1,0))</f>
        <v>yellow</v>
      </c>
      <c r="K2510">
        <f>VLOOKUP($C2510,'Raw-products'!$A$2:$H$1261,MATCH(K$1,'Raw-products'!$A$1:$H$1,0))</f>
        <v>95</v>
      </c>
      <c r="L2510">
        <f>VLOOKUP($C2510,'Raw-products'!$A$2:$H$1261,MATCH(L$1,'Raw-products'!$A$1:$H$1,0))</f>
        <v>54</v>
      </c>
      <c r="M2510" s="5">
        <f t="shared" si="78"/>
        <v>5130</v>
      </c>
      <c r="N2510" cm="1">
        <f t="array" ref="N2510:Q2510">_xlfn.XLOOKUP($B2510,'Raw -orders'!$A:$A,'Raw -orders'!$B:$E)</f>
        <v>648</v>
      </c>
      <c r="O2510">
        <v>18355</v>
      </c>
      <c r="P2510" s="1">
        <v>44450</v>
      </c>
      <c r="Q2510" s="1">
        <v>44466</v>
      </c>
      <c r="R2510" t="str" cm="1">
        <f t="array" ref="R2510:Y2510">_xlfn.XLOOKUP($N2510,'Raw - customers'!$A:$A,'Raw - customers'!$B:$I)</f>
        <v>Jaquelyn Dow</v>
      </c>
      <c r="S2510" t="str">
        <v>Genderfluid</v>
      </c>
      <c r="T2510">
        <v>38</v>
      </c>
      <c r="U2510" t="str">
        <v>854 John GroveApt. 925</v>
      </c>
      <c r="V2510">
        <v>1230</v>
      </c>
      <c r="W2510" t="str">
        <v>New Emmastad</v>
      </c>
      <c r="X2510" t="str">
        <v>South Australia</v>
      </c>
      <c r="Y2510" t="str">
        <v>Australia</v>
      </c>
      <c r="Z2510">
        <v>9</v>
      </c>
      <c r="AA2510" s="3" t="str">
        <f t="shared" si="79"/>
        <v>10 to 20</v>
      </c>
      <c r="AP2510" s="6">
        <v>648</v>
      </c>
      <c r="AQ2510" s="6" t="s">
        <v>1345</v>
      </c>
    </row>
    <row r="2511" spans="1:43" x14ac:dyDescent="0.25">
      <c r="A2511">
        <v>2509</v>
      </c>
      <c r="B2511">
        <v>506</v>
      </c>
      <c r="C2511">
        <v>757</v>
      </c>
      <c r="D2511">
        <v>109</v>
      </c>
      <c r="E2511">
        <v>2</v>
      </c>
      <c r="F2511">
        <v>218</v>
      </c>
      <c r="G2511" t="str">
        <f>VLOOKUP($C2511,'Raw-products'!$A$2:$H$1261,MATCH(G$1,'Raw-products'!$A$1:$H$1,0))</f>
        <v>Jacket</v>
      </c>
      <c r="H2511" t="str">
        <f>VLOOKUP($C2511,'Raw-products'!$A$2:$H$1261,MATCH(H$1,'Raw-products'!$A$1:$H$1,0))</f>
        <v>Peacoat</v>
      </c>
      <c r="I2511" t="str">
        <f>VLOOKUP($C2511,'Raw-products'!$A$2:$H$1261,MATCH(I$1,'Raw-products'!$A$1:$H$1,0))</f>
        <v>M</v>
      </c>
      <c r="J2511" t="str">
        <f>VLOOKUP($C2511,'Raw-products'!$A$2:$H$1261,MATCH(J$1,'Raw-products'!$A$1:$H$1,0))</f>
        <v>blue</v>
      </c>
      <c r="K2511">
        <f>VLOOKUP($C2511,'Raw-products'!$A$2:$H$1261,MATCH(K$1,'Raw-products'!$A$1:$H$1,0))</f>
        <v>102</v>
      </c>
      <c r="L2511">
        <f>VLOOKUP($C2511,'Raw-products'!$A$2:$H$1261,MATCH(L$1,'Raw-products'!$A$1:$H$1,0))</f>
        <v>71</v>
      </c>
      <c r="M2511" s="5">
        <f t="shared" si="78"/>
        <v>7242</v>
      </c>
      <c r="N2511" cm="1">
        <f t="array" ref="N2511:Q2511">_xlfn.XLOOKUP($B2511,'Raw -orders'!$A:$A,'Raw -orders'!$B:$E)</f>
        <v>648</v>
      </c>
      <c r="O2511">
        <v>18355</v>
      </c>
      <c r="P2511" s="1">
        <v>44450</v>
      </c>
      <c r="Q2511" s="1">
        <v>44466</v>
      </c>
      <c r="R2511" t="str" cm="1">
        <f t="array" ref="R2511:Y2511">_xlfn.XLOOKUP($N2511,'Raw - customers'!$A:$A,'Raw - customers'!$B:$I)</f>
        <v>Jaquelyn Dow</v>
      </c>
      <c r="S2511" t="str">
        <v>Genderfluid</v>
      </c>
      <c r="T2511">
        <v>38</v>
      </c>
      <c r="U2511" t="str">
        <v>854 John GroveApt. 925</v>
      </c>
      <c r="V2511">
        <v>1230</v>
      </c>
      <c r="W2511" t="str">
        <v>New Emmastad</v>
      </c>
      <c r="X2511" t="str">
        <v>South Australia</v>
      </c>
      <c r="Y2511" t="str">
        <v>Australia</v>
      </c>
      <c r="Z2511">
        <v>9</v>
      </c>
      <c r="AA2511" s="3" t="str">
        <f t="shared" si="79"/>
        <v>10 to 20</v>
      </c>
      <c r="AP2511" s="6">
        <v>648</v>
      </c>
      <c r="AQ2511" s="6" t="s">
        <v>1345</v>
      </c>
    </row>
    <row r="2512" spans="1:43" x14ac:dyDescent="0.25">
      <c r="A2512">
        <v>2510</v>
      </c>
      <c r="B2512">
        <v>506</v>
      </c>
      <c r="C2512">
        <v>1078</v>
      </c>
      <c r="D2512">
        <v>93</v>
      </c>
      <c r="E2512">
        <v>3</v>
      </c>
      <c r="F2512">
        <v>279</v>
      </c>
      <c r="G2512" t="str">
        <f>VLOOKUP($C2512,'Raw-products'!$A$2:$H$1261,MATCH(G$1,'Raw-products'!$A$1:$H$1,0))</f>
        <v>Trousers</v>
      </c>
      <c r="H2512" t="str">
        <f>VLOOKUP($C2512,'Raw-products'!$A$2:$H$1261,MATCH(H$1,'Raw-products'!$A$1:$H$1,0))</f>
        <v>Joggers</v>
      </c>
      <c r="I2512" t="str">
        <f>VLOOKUP($C2512,'Raw-products'!$A$2:$H$1261,MATCH(I$1,'Raw-products'!$A$1:$H$1,0))</f>
        <v>L</v>
      </c>
      <c r="J2512" t="str">
        <f>VLOOKUP($C2512,'Raw-products'!$A$2:$H$1261,MATCH(J$1,'Raw-products'!$A$1:$H$1,0))</f>
        <v>indigo</v>
      </c>
      <c r="K2512">
        <f>VLOOKUP($C2512,'Raw-products'!$A$2:$H$1261,MATCH(K$1,'Raw-products'!$A$1:$H$1,0))</f>
        <v>94</v>
      </c>
      <c r="L2512">
        <f>VLOOKUP($C2512,'Raw-products'!$A$2:$H$1261,MATCH(L$1,'Raw-products'!$A$1:$H$1,0))</f>
        <v>42</v>
      </c>
      <c r="M2512" s="5">
        <f t="shared" si="78"/>
        <v>3948</v>
      </c>
      <c r="N2512" cm="1">
        <f t="array" ref="N2512:Q2512">_xlfn.XLOOKUP($B2512,'Raw -orders'!$A:$A,'Raw -orders'!$B:$E)</f>
        <v>648</v>
      </c>
      <c r="O2512">
        <v>18355</v>
      </c>
      <c r="P2512" s="1">
        <v>44450</v>
      </c>
      <c r="Q2512" s="1">
        <v>44466</v>
      </c>
      <c r="R2512" t="str" cm="1">
        <f t="array" ref="R2512:Y2512">_xlfn.XLOOKUP($N2512,'Raw - customers'!$A:$A,'Raw - customers'!$B:$I)</f>
        <v>Jaquelyn Dow</v>
      </c>
      <c r="S2512" t="str">
        <v>Genderfluid</v>
      </c>
      <c r="T2512">
        <v>38</v>
      </c>
      <c r="U2512" t="str">
        <v>854 John GroveApt. 925</v>
      </c>
      <c r="V2512">
        <v>1230</v>
      </c>
      <c r="W2512" t="str">
        <v>New Emmastad</v>
      </c>
      <c r="X2512" t="str">
        <v>South Australia</v>
      </c>
      <c r="Y2512" t="str">
        <v>Australia</v>
      </c>
      <c r="Z2512">
        <v>9</v>
      </c>
      <c r="AA2512" s="3" t="str">
        <f t="shared" si="79"/>
        <v>10 to 20</v>
      </c>
      <c r="AP2512" s="6">
        <v>648</v>
      </c>
      <c r="AQ2512" s="6" t="s">
        <v>1345</v>
      </c>
    </row>
    <row r="2513" spans="1:43" x14ac:dyDescent="0.25">
      <c r="A2513">
        <v>2511</v>
      </c>
      <c r="B2513">
        <v>507</v>
      </c>
      <c r="C2513">
        <v>1145</v>
      </c>
      <c r="D2513">
        <v>102</v>
      </c>
      <c r="E2513">
        <v>1</v>
      </c>
      <c r="F2513">
        <v>102</v>
      </c>
      <c r="G2513" t="str">
        <f>VLOOKUP($C2513,'Raw-products'!$A$2:$H$1261,MATCH(G$1,'Raw-products'!$A$1:$H$1,0))</f>
        <v>Trousers</v>
      </c>
      <c r="H2513" t="str">
        <f>VLOOKUP($C2513,'Raw-products'!$A$2:$H$1261,MATCH(H$1,'Raw-products'!$A$1:$H$1,0))</f>
        <v>Cargo Pants</v>
      </c>
      <c r="I2513" t="str">
        <f>VLOOKUP($C2513,'Raw-products'!$A$2:$H$1261,MATCH(I$1,'Raw-products'!$A$1:$H$1,0))</f>
        <v>XS</v>
      </c>
      <c r="J2513" t="str">
        <f>VLOOKUP($C2513,'Raw-products'!$A$2:$H$1261,MATCH(J$1,'Raw-products'!$A$1:$H$1,0))</f>
        <v>indigo</v>
      </c>
      <c r="K2513">
        <f>VLOOKUP($C2513,'Raw-products'!$A$2:$H$1261,MATCH(K$1,'Raw-products'!$A$1:$H$1,0))</f>
        <v>106</v>
      </c>
      <c r="L2513">
        <f>VLOOKUP($C2513,'Raw-products'!$A$2:$H$1261,MATCH(L$1,'Raw-products'!$A$1:$H$1,0))</f>
        <v>51</v>
      </c>
      <c r="M2513" s="5">
        <f t="shared" si="78"/>
        <v>5406</v>
      </c>
      <c r="N2513" cm="1">
        <f t="array" ref="N2513:Q2513">_xlfn.XLOOKUP($B2513,'Raw -orders'!$A:$A,'Raw -orders'!$B:$E)</f>
        <v>58</v>
      </c>
      <c r="O2513">
        <v>29761</v>
      </c>
      <c r="P2513" s="1">
        <v>44367</v>
      </c>
      <c r="Q2513" s="1">
        <v>44388</v>
      </c>
      <c r="R2513" t="str" cm="1">
        <f t="array" ref="R2513:Y2513">_xlfn.XLOOKUP($N2513,'Raw - customers'!$A:$A,'Raw - customers'!$B:$I)</f>
        <v>Aurie Margett</v>
      </c>
      <c r="S2513" t="str">
        <v>Agender</v>
      </c>
      <c r="T2513">
        <v>39</v>
      </c>
      <c r="U2513" t="str">
        <v>260 Lily PassSuite 549</v>
      </c>
      <c r="V2513">
        <v>2783</v>
      </c>
      <c r="W2513" t="str">
        <v>Amelieburgh</v>
      </c>
      <c r="X2513" t="str">
        <v>New South Wales</v>
      </c>
      <c r="Y2513" t="str">
        <v>Australia</v>
      </c>
      <c r="Z2513">
        <v>6</v>
      </c>
      <c r="AA2513" s="3" t="str">
        <f t="shared" si="79"/>
        <v>20 to 30</v>
      </c>
      <c r="AP2513" s="6">
        <v>58</v>
      </c>
      <c r="AQ2513" s="6" t="s">
        <v>1362</v>
      </c>
    </row>
    <row r="2514" spans="1:43" x14ac:dyDescent="0.25">
      <c r="A2514">
        <v>2512</v>
      </c>
      <c r="B2514">
        <v>507</v>
      </c>
      <c r="C2514">
        <v>310</v>
      </c>
      <c r="D2514">
        <v>105</v>
      </c>
      <c r="E2514">
        <v>3</v>
      </c>
      <c r="F2514">
        <v>315</v>
      </c>
      <c r="G2514" t="str">
        <f>VLOOKUP($C2514,'Raw-products'!$A$2:$H$1261,MATCH(G$1,'Raw-products'!$A$1:$H$1,0))</f>
        <v>Shirt</v>
      </c>
      <c r="H2514" t="str">
        <f>VLOOKUP($C2514,'Raw-products'!$A$2:$H$1261,MATCH(H$1,'Raw-products'!$A$1:$H$1,0))</f>
        <v>Cuban Collar</v>
      </c>
      <c r="I2514" t="str">
        <f>VLOOKUP($C2514,'Raw-products'!$A$2:$H$1261,MATCH(I$1,'Raw-products'!$A$1:$H$1,0))</f>
        <v>XS</v>
      </c>
      <c r="J2514" t="str">
        <f>VLOOKUP($C2514,'Raw-products'!$A$2:$H$1261,MATCH(J$1,'Raw-products'!$A$1:$H$1,0))</f>
        <v>violet</v>
      </c>
      <c r="K2514">
        <f>VLOOKUP($C2514,'Raw-products'!$A$2:$H$1261,MATCH(K$1,'Raw-products'!$A$1:$H$1,0))</f>
        <v>93</v>
      </c>
      <c r="L2514">
        <f>VLOOKUP($C2514,'Raw-products'!$A$2:$H$1261,MATCH(L$1,'Raw-products'!$A$1:$H$1,0))</f>
        <v>49</v>
      </c>
      <c r="M2514" s="5">
        <f t="shared" si="78"/>
        <v>4557</v>
      </c>
      <c r="N2514" cm="1">
        <f t="array" ref="N2514:Q2514">_xlfn.XLOOKUP($B2514,'Raw -orders'!$A:$A,'Raw -orders'!$B:$E)</f>
        <v>58</v>
      </c>
      <c r="O2514">
        <v>29761</v>
      </c>
      <c r="P2514" s="1">
        <v>44367</v>
      </c>
      <c r="Q2514" s="1">
        <v>44388</v>
      </c>
      <c r="R2514" t="str" cm="1">
        <f t="array" ref="R2514:Y2514">_xlfn.XLOOKUP($N2514,'Raw - customers'!$A:$A,'Raw - customers'!$B:$I)</f>
        <v>Aurie Margett</v>
      </c>
      <c r="S2514" t="str">
        <v>Agender</v>
      </c>
      <c r="T2514">
        <v>39</v>
      </c>
      <c r="U2514" t="str">
        <v>260 Lily PassSuite 549</v>
      </c>
      <c r="V2514">
        <v>2783</v>
      </c>
      <c r="W2514" t="str">
        <v>Amelieburgh</v>
      </c>
      <c r="X2514" t="str">
        <v>New South Wales</v>
      </c>
      <c r="Y2514" t="str">
        <v>Australia</v>
      </c>
      <c r="Z2514">
        <v>6</v>
      </c>
      <c r="AA2514" s="3" t="str">
        <f t="shared" si="79"/>
        <v>20 to 30</v>
      </c>
      <c r="AP2514" s="6">
        <v>58</v>
      </c>
      <c r="AQ2514" s="6" t="s">
        <v>1362</v>
      </c>
    </row>
    <row r="2515" spans="1:43" x14ac:dyDescent="0.25">
      <c r="A2515">
        <v>2513</v>
      </c>
      <c r="B2515">
        <v>507</v>
      </c>
      <c r="C2515">
        <v>860</v>
      </c>
      <c r="D2515">
        <v>113</v>
      </c>
      <c r="E2515">
        <v>2</v>
      </c>
      <c r="F2515">
        <v>226</v>
      </c>
      <c r="G2515" t="str">
        <f>VLOOKUP($C2515,'Raw-products'!$A$2:$H$1261,MATCH(G$1,'Raw-products'!$A$1:$H$1,0))</f>
        <v>Trousers</v>
      </c>
      <c r="H2515" t="str">
        <f>VLOOKUP($C2515,'Raw-products'!$A$2:$H$1261,MATCH(H$1,'Raw-products'!$A$1:$H$1,0))</f>
        <v>Chinos</v>
      </c>
      <c r="I2515" t="str">
        <f>VLOOKUP($C2515,'Raw-products'!$A$2:$H$1261,MATCH(I$1,'Raw-products'!$A$1:$H$1,0))</f>
        <v>XS</v>
      </c>
      <c r="J2515" t="str">
        <f>VLOOKUP($C2515,'Raw-products'!$A$2:$H$1261,MATCH(J$1,'Raw-products'!$A$1:$H$1,0))</f>
        <v>blue</v>
      </c>
      <c r="K2515">
        <f>VLOOKUP($C2515,'Raw-products'!$A$2:$H$1261,MATCH(K$1,'Raw-products'!$A$1:$H$1,0))</f>
        <v>100</v>
      </c>
      <c r="L2515">
        <f>VLOOKUP($C2515,'Raw-products'!$A$2:$H$1261,MATCH(L$1,'Raw-products'!$A$1:$H$1,0))</f>
        <v>69</v>
      </c>
      <c r="M2515" s="5">
        <f t="shared" si="78"/>
        <v>6900</v>
      </c>
      <c r="N2515" cm="1">
        <f t="array" ref="N2515:Q2515">_xlfn.XLOOKUP($B2515,'Raw -orders'!$A:$A,'Raw -orders'!$B:$E)</f>
        <v>58</v>
      </c>
      <c r="O2515">
        <v>29761</v>
      </c>
      <c r="P2515" s="1">
        <v>44367</v>
      </c>
      <c r="Q2515" s="1">
        <v>44388</v>
      </c>
      <c r="R2515" t="str" cm="1">
        <f t="array" ref="R2515:Y2515">_xlfn.XLOOKUP($N2515,'Raw - customers'!$A:$A,'Raw - customers'!$B:$I)</f>
        <v>Aurie Margett</v>
      </c>
      <c r="S2515" t="str">
        <v>Agender</v>
      </c>
      <c r="T2515">
        <v>39</v>
      </c>
      <c r="U2515" t="str">
        <v>260 Lily PassSuite 549</v>
      </c>
      <c r="V2515">
        <v>2783</v>
      </c>
      <c r="W2515" t="str">
        <v>Amelieburgh</v>
      </c>
      <c r="X2515" t="str">
        <v>New South Wales</v>
      </c>
      <c r="Y2515" t="str">
        <v>Australia</v>
      </c>
      <c r="Z2515">
        <v>6</v>
      </c>
      <c r="AA2515" s="3" t="str">
        <f t="shared" si="79"/>
        <v>20 to 30</v>
      </c>
      <c r="AP2515" s="6">
        <v>58</v>
      </c>
      <c r="AQ2515" s="6" t="s">
        <v>1362</v>
      </c>
    </row>
    <row r="2516" spans="1:43" x14ac:dyDescent="0.25">
      <c r="A2516">
        <v>2514</v>
      </c>
      <c r="B2516">
        <v>507</v>
      </c>
      <c r="C2516">
        <v>814</v>
      </c>
      <c r="D2516">
        <v>117</v>
      </c>
      <c r="E2516">
        <v>1</v>
      </c>
      <c r="F2516">
        <v>117</v>
      </c>
      <c r="G2516" t="str">
        <f>VLOOKUP($C2516,'Raw-products'!$A$2:$H$1261,MATCH(G$1,'Raw-products'!$A$1:$H$1,0))</f>
        <v>Jacket</v>
      </c>
      <c r="H2516" t="str">
        <f>VLOOKUP($C2516,'Raw-products'!$A$2:$H$1261,MATCH(H$1,'Raw-products'!$A$1:$H$1,0))</f>
        <v>Shearling</v>
      </c>
      <c r="I2516" t="str">
        <f>VLOOKUP($C2516,'Raw-products'!$A$2:$H$1261,MATCH(I$1,'Raw-products'!$A$1:$H$1,0))</f>
        <v>XL</v>
      </c>
      <c r="J2516" t="str">
        <f>VLOOKUP($C2516,'Raw-products'!$A$2:$H$1261,MATCH(J$1,'Raw-products'!$A$1:$H$1,0))</f>
        <v>orange</v>
      </c>
      <c r="K2516">
        <f>VLOOKUP($C2516,'Raw-products'!$A$2:$H$1261,MATCH(K$1,'Raw-products'!$A$1:$H$1,0))</f>
        <v>95</v>
      </c>
      <c r="L2516">
        <f>VLOOKUP($C2516,'Raw-products'!$A$2:$H$1261,MATCH(L$1,'Raw-products'!$A$1:$H$1,0))</f>
        <v>60</v>
      </c>
      <c r="M2516" s="5">
        <f t="shared" si="78"/>
        <v>5700</v>
      </c>
      <c r="N2516" cm="1">
        <f t="array" ref="N2516:Q2516">_xlfn.XLOOKUP($B2516,'Raw -orders'!$A:$A,'Raw -orders'!$B:$E)</f>
        <v>58</v>
      </c>
      <c r="O2516">
        <v>29761</v>
      </c>
      <c r="P2516" s="1">
        <v>44367</v>
      </c>
      <c r="Q2516" s="1">
        <v>44388</v>
      </c>
      <c r="R2516" t="str" cm="1">
        <f t="array" ref="R2516:Y2516">_xlfn.XLOOKUP($N2516,'Raw - customers'!$A:$A,'Raw - customers'!$B:$I)</f>
        <v>Aurie Margett</v>
      </c>
      <c r="S2516" t="str">
        <v>Agender</v>
      </c>
      <c r="T2516">
        <v>39</v>
      </c>
      <c r="U2516" t="str">
        <v>260 Lily PassSuite 549</v>
      </c>
      <c r="V2516">
        <v>2783</v>
      </c>
      <c r="W2516" t="str">
        <v>Amelieburgh</v>
      </c>
      <c r="X2516" t="str">
        <v>New South Wales</v>
      </c>
      <c r="Y2516" t="str">
        <v>Australia</v>
      </c>
      <c r="Z2516">
        <v>6</v>
      </c>
      <c r="AA2516" s="3" t="str">
        <f t="shared" si="79"/>
        <v>20 to 30</v>
      </c>
      <c r="AP2516" s="6">
        <v>58</v>
      </c>
      <c r="AQ2516" s="6" t="s">
        <v>1362</v>
      </c>
    </row>
    <row r="2517" spans="1:43" x14ac:dyDescent="0.25">
      <c r="A2517">
        <v>2515</v>
      </c>
      <c r="B2517">
        <v>507</v>
      </c>
      <c r="C2517">
        <v>504</v>
      </c>
      <c r="D2517">
        <v>102</v>
      </c>
      <c r="E2517">
        <v>1</v>
      </c>
      <c r="F2517">
        <v>102</v>
      </c>
      <c r="G2517" t="str">
        <f>VLOOKUP($C2517,'Raw-products'!$A$2:$H$1261,MATCH(G$1,'Raw-products'!$A$1:$H$1,0))</f>
        <v>Jacket</v>
      </c>
      <c r="H2517" t="str">
        <f>VLOOKUP($C2517,'Raw-products'!$A$2:$H$1261,MATCH(H$1,'Raw-products'!$A$1:$H$1,0))</f>
        <v>Windbreaker</v>
      </c>
      <c r="I2517" t="str">
        <f>VLOOKUP($C2517,'Raw-products'!$A$2:$H$1261,MATCH(I$1,'Raw-products'!$A$1:$H$1,0))</f>
        <v>XL</v>
      </c>
      <c r="J2517" t="str">
        <f>VLOOKUP($C2517,'Raw-products'!$A$2:$H$1261,MATCH(J$1,'Raw-products'!$A$1:$H$1,0))</f>
        <v>yellow</v>
      </c>
      <c r="K2517">
        <f>VLOOKUP($C2517,'Raw-products'!$A$2:$H$1261,MATCH(K$1,'Raw-products'!$A$1:$H$1,0))</f>
        <v>109</v>
      </c>
      <c r="L2517">
        <f>VLOOKUP($C2517,'Raw-products'!$A$2:$H$1261,MATCH(L$1,'Raw-products'!$A$1:$H$1,0))</f>
        <v>58</v>
      </c>
      <c r="M2517" s="5">
        <f t="shared" si="78"/>
        <v>6322</v>
      </c>
      <c r="N2517" cm="1">
        <f t="array" ref="N2517:Q2517">_xlfn.XLOOKUP($B2517,'Raw -orders'!$A:$A,'Raw -orders'!$B:$E)</f>
        <v>58</v>
      </c>
      <c r="O2517">
        <v>29761</v>
      </c>
      <c r="P2517" s="1">
        <v>44367</v>
      </c>
      <c r="Q2517" s="1">
        <v>44388</v>
      </c>
      <c r="R2517" t="str" cm="1">
        <f t="array" ref="R2517:Y2517">_xlfn.XLOOKUP($N2517,'Raw - customers'!$A:$A,'Raw - customers'!$B:$I)</f>
        <v>Aurie Margett</v>
      </c>
      <c r="S2517" t="str">
        <v>Agender</v>
      </c>
      <c r="T2517">
        <v>39</v>
      </c>
      <c r="U2517" t="str">
        <v>260 Lily PassSuite 549</v>
      </c>
      <c r="V2517">
        <v>2783</v>
      </c>
      <c r="W2517" t="str">
        <v>Amelieburgh</v>
      </c>
      <c r="X2517" t="str">
        <v>New South Wales</v>
      </c>
      <c r="Y2517" t="str">
        <v>Australia</v>
      </c>
      <c r="Z2517">
        <v>6</v>
      </c>
      <c r="AA2517" s="3" t="str">
        <f t="shared" si="79"/>
        <v>20 to 30</v>
      </c>
      <c r="AP2517" s="6">
        <v>58</v>
      </c>
      <c r="AQ2517" s="6" t="s">
        <v>1362</v>
      </c>
    </row>
    <row r="2518" spans="1:43" x14ac:dyDescent="0.25">
      <c r="A2518">
        <v>2516</v>
      </c>
      <c r="B2518">
        <v>508</v>
      </c>
      <c r="C2518">
        <v>1047</v>
      </c>
      <c r="D2518">
        <v>90</v>
      </c>
      <c r="E2518">
        <v>1</v>
      </c>
      <c r="F2518">
        <v>90</v>
      </c>
      <c r="G2518" t="str">
        <f>VLOOKUP($C2518,'Raw-products'!$A$2:$H$1261,MATCH(G$1,'Raw-products'!$A$1:$H$1,0))</f>
        <v>Trousers</v>
      </c>
      <c r="H2518" t="str">
        <f>VLOOKUP($C2518,'Raw-products'!$A$2:$H$1261,MATCH(H$1,'Raw-products'!$A$1:$H$1,0))</f>
        <v>Relaxed Leg</v>
      </c>
      <c r="I2518" t="str">
        <f>VLOOKUP($C2518,'Raw-products'!$A$2:$H$1261,MATCH(I$1,'Raw-products'!$A$1:$H$1,0))</f>
        <v>M</v>
      </c>
      <c r="J2518" t="str">
        <f>VLOOKUP($C2518,'Raw-products'!$A$2:$H$1261,MATCH(J$1,'Raw-products'!$A$1:$H$1,0))</f>
        <v>violet</v>
      </c>
      <c r="K2518">
        <f>VLOOKUP($C2518,'Raw-products'!$A$2:$H$1261,MATCH(K$1,'Raw-products'!$A$1:$H$1,0))</f>
        <v>95</v>
      </c>
      <c r="L2518">
        <f>VLOOKUP($C2518,'Raw-products'!$A$2:$H$1261,MATCH(L$1,'Raw-products'!$A$1:$H$1,0))</f>
        <v>46</v>
      </c>
      <c r="M2518" s="5">
        <f t="shared" si="78"/>
        <v>4370</v>
      </c>
      <c r="N2518" cm="1">
        <f t="array" ref="N2518:Q2518">_xlfn.XLOOKUP($B2518,'Raw -orders'!$A:$A,'Raw -orders'!$B:$E)</f>
        <v>834</v>
      </c>
      <c r="O2518">
        <v>42640</v>
      </c>
      <c r="P2518" s="1">
        <v>44394</v>
      </c>
      <c r="Q2518" s="1">
        <v>44409</v>
      </c>
      <c r="R2518" t="str" cm="1">
        <f t="array" ref="R2518:Y2518">_xlfn.XLOOKUP($N2518,'Raw - customers'!$A:$A,'Raw - customers'!$B:$I)</f>
        <v>Glenn Keri</v>
      </c>
      <c r="S2518" t="str">
        <v>Non-binary</v>
      </c>
      <c r="T2518">
        <v>61</v>
      </c>
      <c r="U2518" t="str">
        <v>4838 Jacobi HillApt. 825</v>
      </c>
      <c r="V2518">
        <v>2848</v>
      </c>
      <c r="W2518" t="str">
        <v>Port Ellaside</v>
      </c>
      <c r="X2518" t="str">
        <v>New South Wales</v>
      </c>
      <c r="Y2518" t="str">
        <v>Australia</v>
      </c>
      <c r="Z2518">
        <v>7</v>
      </c>
      <c r="AA2518" s="3" t="str">
        <f t="shared" si="79"/>
        <v>10 to 20</v>
      </c>
      <c r="AP2518" s="6">
        <v>834</v>
      </c>
      <c r="AQ2518" s="6" t="s">
        <v>1362</v>
      </c>
    </row>
    <row r="2519" spans="1:43" x14ac:dyDescent="0.25">
      <c r="A2519">
        <v>2517</v>
      </c>
      <c r="B2519">
        <v>508</v>
      </c>
      <c r="C2519">
        <v>773</v>
      </c>
      <c r="D2519">
        <v>91</v>
      </c>
      <c r="E2519">
        <v>2</v>
      </c>
      <c r="F2519">
        <v>182</v>
      </c>
      <c r="G2519" t="str">
        <f>VLOOKUP($C2519,'Raw-products'!$A$2:$H$1261,MATCH(G$1,'Raw-products'!$A$1:$H$1,0))</f>
        <v>Jacket</v>
      </c>
      <c r="H2519" t="str">
        <f>VLOOKUP($C2519,'Raw-products'!$A$2:$H$1261,MATCH(H$1,'Raw-products'!$A$1:$H$1,0))</f>
        <v>Pullover</v>
      </c>
      <c r="I2519" t="str">
        <f>VLOOKUP($C2519,'Raw-products'!$A$2:$H$1261,MATCH(I$1,'Raw-products'!$A$1:$H$1,0))</f>
        <v>L</v>
      </c>
      <c r="J2519" t="str">
        <f>VLOOKUP($C2519,'Raw-products'!$A$2:$H$1261,MATCH(J$1,'Raw-products'!$A$1:$H$1,0))</f>
        <v>red</v>
      </c>
      <c r="K2519">
        <f>VLOOKUP($C2519,'Raw-products'!$A$2:$H$1261,MATCH(K$1,'Raw-products'!$A$1:$H$1,0))</f>
        <v>114</v>
      </c>
      <c r="L2519">
        <f>VLOOKUP($C2519,'Raw-products'!$A$2:$H$1261,MATCH(L$1,'Raw-products'!$A$1:$H$1,0))</f>
        <v>69</v>
      </c>
      <c r="M2519" s="5">
        <f t="shared" si="78"/>
        <v>7866</v>
      </c>
      <c r="N2519" cm="1">
        <f t="array" ref="N2519:Q2519">_xlfn.XLOOKUP($B2519,'Raw -orders'!$A:$A,'Raw -orders'!$B:$E)</f>
        <v>834</v>
      </c>
      <c r="O2519">
        <v>42640</v>
      </c>
      <c r="P2519" s="1">
        <v>44394</v>
      </c>
      <c r="Q2519" s="1">
        <v>44409</v>
      </c>
      <c r="R2519" t="str" cm="1">
        <f t="array" ref="R2519:Y2519">_xlfn.XLOOKUP($N2519,'Raw - customers'!$A:$A,'Raw - customers'!$B:$I)</f>
        <v>Glenn Keri</v>
      </c>
      <c r="S2519" t="str">
        <v>Non-binary</v>
      </c>
      <c r="T2519">
        <v>61</v>
      </c>
      <c r="U2519" t="str">
        <v>4838 Jacobi HillApt. 825</v>
      </c>
      <c r="V2519">
        <v>2848</v>
      </c>
      <c r="W2519" t="str">
        <v>Port Ellaside</v>
      </c>
      <c r="X2519" t="str">
        <v>New South Wales</v>
      </c>
      <c r="Y2519" t="str">
        <v>Australia</v>
      </c>
      <c r="Z2519">
        <v>7</v>
      </c>
      <c r="AA2519" s="3" t="str">
        <f t="shared" si="79"/>
        <v>10 to 20</v>
      </c>
      <c r="AP2519" s="6">
        <v>834</v>
      </c>
      <c r="AQ2519" s="6" t="s">
        <v>1362</v>
      </c>
    </row>
    <row r="2520" spans="1:43" x14ac:dyDescent="0.25">
      <c r="A2520">
        <v>2518</v>
      </c>
      <c r="B2520">
        <v>508</v>
      </c>
      <c r="C2520">
        <v>400</v>
      </c>
      <c r="D2520">
        <v>119</v>
      </c>
      <c r="E2520">
        <v>3</v>
      </c>
      <c r="F2520">
        <v>357</v>
      </c>
      <c r="G2520" t="str">
        <f>VLOOKUP($C2520,'Raw-products'!$A$2:$H$1261,MATCH(G$1,'Raw-products'!$A$1:$H$1,0))</f>
        <v>Shirt</v>
      </c>
      <c r="H2520" t="str">
        <f>VLOOKUP($C2520,'Raw-products'!$A$2:$H$1261,MATCH(H$1,'Raw-products'!$A$1:$H$1,0))</f>
        <v>Casual Slim Fit</v>
      </c>
      <c r="I2520" t="str">
        <f>VLOOKUP($C2520,'Raw-products'!$A$2:$H$1261,MATCH(I$1,'Raw-products'!$A$1:$H$1,0))</f>
        <v>XS</v>
      </c>
      <c r="J2520" t="str">
        <f>VLOOKUP($C2520,'Raw-products'!$A$2:$H$1261,MATCH(J$1,'Raw-products'!$A$1:$H$1,0))</f>
        <v>green</v>
      </c>
      <c r="K2520">
        <f>VLOOKUP($C2520,'Raw-products'!$A$2:$H$1261,MATCH(K$1,'Raw-products'!$A$1:$H$1,0))</f>
        <v>113</v>
      </c>
      <c r="L2520">
        <f>VLOOKUP($C2520,'Raw-products'!$A$2:$H$1261,MATCH(L$1,'Raw-products'!$A$1:$H$1,0))</f>
        <v>69</v>
      </c>
      <c r="M2520" s="5">
        <f t="shared" si="78"/>
        <v>7797</v>
      </c>
      <c r="N2520" cm="1">
        <f t="array" ref="N2520:Q2520">_xlfn.XLOOKUP($B2520,'Raw -orders'!$A:$A,'Raw -orders'!$B:$E)</f>
        <v>834</v>
      </c>
      <c r="O2520">
        <v>42640</v>
      </c>
      <c r="P2520" s="1">
        <v>44394</v>
      </c>
      <c r="Q2520" s="1">
        <v>44409</v>
      </c>
      <c r="R2520" t="str" cm="1">
        <f t="array" ref="R2520:Y2520">_xlfn.XLOOKUP($N2520,'Raw - customers'!$A:$A,'Raw - customers'!$B:$I)</f>
        <v>Glenn Keri</v>
      </c>
      <c r="S2520" t="str">
        <v>Non-binary</v>
      </c>
      <c r="T2520">
        <v>61</v>
      </c>
      <c r="U2520" t="str">
        <v>4838 Jacobi HillApt. 825</v>
      </c>
      <c r="V2520">
        <v>2848</v>
      </c>
      <c r="W2520" t="str">
        <v>Port Ellaside</v>
      </c>
      <c r="X2520" t="str">
        <v>New South Wales</v>
      </c>
      <c r="Y2520" t="str">
        <v>Australia</v>
      </c>
      <c r="Z2520">
        <v>7</v>
      </c>
      <c r="AA2520" s="3" t="str">
        <f t="shared" si="79"/>
        <v>10 to 20</v>
      </c>
      <c r="AP2520" s="6">
        <v>834</v>
      </c>
      <c r="AQ2520" s="6" t="s">
        <v>1362</v>
      </c>
    </row>
    <row r="2521" spans="1:43" x14ac:dyDescent="0.25">
      <c r="A2521">
        <v>2519</v>
      </c>
      <c r="B2521">
        <v>508</v>
      </c>
      <c r="C2521">
        <v>632</v>
      </c>
      <c r="D2521">
        <v>93</v>
      </c>
      <c r="E2521">
        <v>2</v>
      </c>
      <c r="F2521">
        <v>186</v>
      </c>
      <c r="G2521" t="str">
        <f>VLOOKUP($C2521,'Raw-products'!$A$2:$H$1261,MATCH(G$1,'Raw-products'!$A$1:$H$1,0))</f>
        <v>Jacket</v>
      </c>
      <c r="H2521" t="str">
        <f>VLOOKUP($C2521,'Raw-products'!$A$2:$H$1261,MATCH(H$1,'Raw-products'!$A$1:$H$1,0))</f>
        <v>Coach</v>
      </c>
      <c r="I2521" t="str">
        <f>VLOOKUP($C2521,'Raw-products'!$A$2:$H$1261,MATCH(I$1,'Raw-products'!$A$1:$H$1,0))</f>
        <v>M</v>
      </c>
      <c r="J2521" t="str">
        <f>VLOOKUP($C2521,'Raw-products'!$A$2:$H$1261,MATCH(J$1,'Raw-products'!$A$1:$H$1,0))</f>
        <v>red</v>
      </c>
      <c r="K2521">
        <f>VLOOKUP($C2521,'Raw-products'!$A$2:$H$1261,MATCH(K$1,'Raw-products'!$A$1:$H$1,0))</f>
        <v>115</v>
      </c>
      <c r="L2521">
        <f>VLOOKUP($C2521,'Raw-products'!$A$2:$H$1261,MATCH(L$1,'Raw-products'!$A$1:$H$1,0))</f>
        <v>76</v>
      </c>
      <c r="M2521" s="5">
        <f t="shared" si="78"/>
        <v>8740</v>
      </c>
      <c r="N2521" cm="1">
        <f t="array" ref="N2521:Q2521">_xlfn.XLOOKUP($B2521,'Raw -orders'!$A:$A,'Raw -orders'!$B:$E)</f>
        <v>834</v>
      </c>
      <c r="O2521">
        <v>42640</v>
      </c>
      <c r="P2521" s="1">
        <v>44394</v>
      </c>
      <c r="Q2521" s="1">
        <v>44409</v>
      </c>
      <c r="R2521" t="str" cm="1">
        <f t="array" ref="R2521:Y2521">_xlfn.XLOOKUP($N2521,'Raw - customers'!$A:$A,'Raw - customers'!$B:$I)</f>
        <v>Glenn Keri</v>
      </c>
      <c r="S2521" t="str">
        <v>Non-binary</v>
      </c>
      <c r="T2521">
        <v>61</v>
      </c>
      <c r="U2521" t="str">
        <v>4838 Jacobi HillApt. 825</v>
      </c>
      <c r="V2521">
        <v>2848</v>
      </c>
      <c r="W2521" t="str">
        <v>Port Ellaside</v>
      </c>
      <c r="X2521" t="str">
        <v>New South Wales</v>
      </c>
      <c r="Y2521" t="str">
        <v>Australia</v>
      </c>
      <c r="Z2521">
        <v>7</v>
      </c>
      <c r="AA2521" s="3" t="str">
        <f t="shared" si="79"/>
        <v>10 to 20</v>
      </c>
      <c r="AP2521" s="6">
        <v>834</v>
      </c>
      <c r="AQ2521" s="6" t="s">
        <v>1362</v>
      </c>
    </row>
    <row r="2522" spans="1:43" x14ac:dyDescent="0.25">
      <c r="A2522">
        <v>2520</v>
      </c>
      <c r="B2522">
        <v>508</v>
      </c>
      <c r="C2522">
        <v>1017</v>
      </c>
      <c r="D2522">
        <v>90</v>
      </c>
      <c r="E2522">
        <v>2</v>
      </c>
      <c r="F2522">
        <v>180</v>
      </c>
      <c r="G2522" t="str">
        <f>VLOOKUP($C2522,'Raw-products'!$A$2:$H$1261,MATCH(G$1,'Raw-products'!$A$1:$H$1,0))</f>
        <v>Trousers</v>
      </c>
      <c r="H2522" t="str">
        <f>VLOOKUP($C2522,'Raw-products'!$A$2:$H$1261,MATCH(H$1,'Raw-products'!$A$1:$H$1,0))</f>
        <v>Relaxed Leg</v>
      </c>
      <c r="I2522" t="str">
        <f>VLOOKUP($C2522,'Raw-products'!$A$2:$H$1261,MATCH(I$1,'Raw-products'!$A$1:$H$1,0))</f>
        <v>M</v>
      </c>
      <c r="J2522" t="str">
        <f>VLOOKUP($C2522,'Raw-products'!$A$2:$H$1261,MATCH(J$1,'Raw-products'!$A$1:$H$1,0))</f>
        <v>red</v>
      </c>
      <c r="K2522">
        <f>VLOOKUP($C2522,'Raw-products'!$A$2:$H$1261,MATCH(K$1,'Raw-products'!$A$1:$H$1,0))</f>
        <v>95</v>
      </c>
      <c r="L2522">
        <f>VLOOKUP($C2522,'Raw-products'!$A$2:$H$1261,MATCH(L$1,'Raw-products'!$A$1:$H$1,0))</f>
        <v>56</v>
      </c>
      <c r="M2522" s="5">
        <f t="shared" si="78"/>
        <v>5320</v>
      </c>
      <c r="N2522" cm="1">
        <f t="array" ref="N2522:Q2522">_xlfn.XLOOKUP($B2522,'Raw -orders'!$A:$A,'Raw -orders'!$B:$E)</f>
        <v>834</v>
      </c>
      <c r="O2522">
        <v>42640</v>
      </c>
      <c r="P2522" s="1">
        <v>44394</v>
      </c>
      <c r="Q2522" s="1">
        <v>44409</v>
      </c>
      <c r="R2522" t="str" cm="1">
        <f t="array" ref="R2522:Y2522">_xlfn.XLOOKUP($N2522,'Raw - customers'!$A:$A,'Raw - customers'!$B:$I)</f>
        <v>Glenn Keri</v>
      </c>
      <c r="S2522" t="str">
        <v>Non-binary</v>
      </c>
      <c r="T2522">
        <v>61</v>
      </c>
      <c r="U2522" t="str">
        <v>4838 Jacobi HillApt. 825</v>
      </c>
      <c r="V2522">
        <v>2848</v>
      </c>
      <c r="W2522" t="str">
        <v>Port Ellaside</v>
      </c>
      <c r="X2522" t="str">
        <v>New South Wales</v>
      </c>
      <c r="Y2522" t="str">
        <v>Australia</v>
      </c>
      <c r="Z2522">
        <v>7</v>
      </c>
      <c r="AA2522" s="3" t="str">
        <f t="shared" si="79"/>
        <v>10 to 20</v>
      </c>
      <c r="AP2522" s="6">
        <v>834</v>
      </c>
      <c r="AQ2522" s="6" t="s">
        <v>1362</v>
      </c>
    </row>
    <row r="2523" spans="1:43" x14ac:dyDescent="0.25">
      <c r="A2523">
        <v>2521</v>
      </c>
      <c r="B2523">
        <v>508</v>
      </c>
      <c r="C2523">
        <v>16</v>
      </c>
      <c r="D2523">
        <v>96</v>
      </c>
      <c r="E2523">
        <v>2</v>
      </c>
      <c r="F2523">
        <v>192</v>
      </c>
      <c r="G2523" t="str">
        <f>VLOOKUP($C2523,'Raw-products'!$A$2:$H$1261,MATCH(G$1,'Raw-products'!$A$1:$H$1,0))</f>
        <v>Shirt</v>
      </c>
      <c r="H2523" t="str">
        <f>VLOOKUP($C2523,'Raw-products'!$A$2:$H$1261,MATCH(H$1,'Raw-products'!$A$1:$H$1,0))</f>
        <v>Oxford Cloth</v>
      </c>
      <c r="I2523" t="str">
        <f>VLOOKUP($C2523,'Raw-products'!$A$2:$H$1261,MATCH(I$1,'Raw-products'!$A$1:$H$1,0))</f>
        <v>S</v>
      </c>
      <c r="J2523" t="str">
        <f>VLOOKUP($C2523,'Raw-products'!$A$2:$H$1261,MATCH(J$1,'Raw-products'!$A$1:$H$1,0))</f>
        <v>green</v>
      </c>
      <c r="K2523">
        <f>VLOOKUP($C2523,'Raw-products'!$A$2:$H$1261,MATCH(K$1,'Raw-products'!$A$1:$H$1,0))</f>
        <v>114</v>
      </c>
      <c r="L2523">
        <f>VLOOKUP($C2523,'Raw-products'!$A$2:$H$1261,MATCH(L$1,'Raw-products'!$A$1:$H$1,0))</f>
        <v>56</v>
      </c>
      <c r="M2523" s="5">
        <f t="shared" si="78"/>
        <v>6384</v>
      </c>
      <c r="N2523" cm="1">
        <f t="array" ref="N2523:Q2523">_xlfn.XLOOKUP($B2523,'Raw -orders'!$A:$A,'Raw -orders'!$B:$E)</f>
        <v>834</v>
      </c>
      <c r="O2523">
        <v>42640</v>
      </c>
      <c r="P2523" s="1">
        <v>44394</v>
      </c>
      <c r="Q2523" s="1">
        <v>44409</v>
      </c>
      <c r="R2523" t="str" cm="1">
        <f t="array" ref="R2523:Y2523">_xlfn.XLOOKUP($N2523,'Raw - customers'!$A:$A,'Raw - customers'!$B:$I)</f>
        <v>Glenn Keri</v>
      </c>
      <c r="S2523" t="str">
        <v>Non-binary</v>
      </c>
      <c r="T2523">
        <v>61</v>
      </c>
      <c r="U2523" t="str">
        <v>4838 Jacobi HillApt. 825</v>
      </c>
      <c r="V2523">
        <v>2848</v>
      </c>
      <c r="W2523" t="str">
        <v>Port Ellaside</v>
      </c>
      <c r="X2523" t="str">
        <v>New South Wales</v>
      </c>
      <c r="Y2523" t="str">
        <v>Australia</v>
      </c>
      <c r="Z2523">
        <v>7</v>
      </c>
      <c r="AA2523" s="3" t="str">
        <f t="shared" si="79"/>
        <v>10 to 20</v>
      </c>
      <c r="AP2523" s="6">
        <v>834</v>
      </c>
      <c r="AQ2523" s="6" t="s">
        <v>1362</v>
      </c>
    </row>
    <row r="2524" spans="1:43" x14ac:dyDescent="0.25">
      <c r="A2524">
        <v>2522</v>
      </c>
      <c r="B2524">
        <v>508</v>
      </c>
      <c r="C2524">
        <v>718</v>
      </c>
      <c r="D2524">
        <v>119</v>
      </c>
      <c r="E2524">
        <v>1</v>
      </c>
      <c r="F2524">
        <v>119</v>
      </c>
      <c r="G2524" t="str">
        <f>VLOOKUP($C2524,'Raw-products'!$A$2:$H$1261,MATCH(G$1,'Raw-products'!$A$1:$H$1,0))</f>
        <v>Jacket</v>
      </c>
      <c r="H2524" t="str">
        <f>VLOOKUP($C2524,'Raw-products'!$A$2:$H$1261,MATCH(H$1,'Raw-products'!$A$1:$H$1,0))</f>
        <v>Trench Coat</v>
      </c>
      <c r="I2524" t="str">
        <f>VLOOKUP($C2524,'Raw-products'!$A$2:$H$1261,MATCH(I$1,'Raw-products'!$A$1:$H$1,0))</f>
        <v>L</v>
      </c>
      <c r="J2524" t="str">
        <f>VLOOKUP($C2524,'Raw-products'!$A$2:$H$1261,MATCH(J$1,'Raw-products'!$A$1:$H$1,0))</f>
        <v>green</v>
      </c>
      <c r="K2524">
        <f>VLOOKUP($C2524,'Raw-products'!$A$2:$H$1261,MATCH(K$1,'Raw-products'!$A$1:$H$1,0))</f>
        <v>112</v>
      </c>
      <c r="L2524">
        <f>VLOOKUP($C2524,'Raw-products'!$A$2:$H$1261,MATCH(L$1,'Raw-products'!$A$1:$H$1,0))</f>
        <v>73</v>
      </c>
      <c r="M2524" s="5">
        <f t="shared" si="78"/>
        <v>8176</v>
      </c>
      <c r="N2524" cm="1">
        <f t="array" ref="N2524:Q2524">_xlfn.XLOOKUP($B2524,'Raw -orders'!$A:$A,'Raw -orders'!$B:$E)</f>
        <v>834</v>
      </c>
      <c r="O2524">
        <v>42640</v>
      </c>
      <c r="P2524" s="1">
        <v>44394</v>
      </c>
      <c r="Q2524" s="1">
        <v>44409</v>
      </c>
      <c r="R2524" t="str" cm="1">
        <f t="array" ref="R2524:Y2524">_xlfn.XLOOKUP($N2524,'Raw - customers'!$A:$A,'Raw - customers'!$B:$I)</f>
        <v>Glenn Keri</v>
      </c>
      <c r="S2524" t="str">
        <v>Non-binary</v>
      </c>
      <c r="T2524">
        <v>61</v>
      </c>
      <c r="U2524" t="str">
        <v>4838 Jacobi HillApt. 825</v>
      </c>
      <c r="V2524">
        <v>2848</v>
      </c>
      <c r="W2524" t="str">
        <v>Port Ellaside</v>
      </c>
      <c r="X2524" t="str">
        <v>New South Wales</v>
      </c>
      <c r="Y2524" t="str">
        <v>Australia</v>
      </c>
      <c r="Z2524">
        <v>7</v>
      </c>
      <c r="AA2524" s="3" t="str">
        <f t="shared" si="79"/>
        <v>10 to 20</v>
      </c>
      <c r="AP2524" s="6">
        <v>834</v>
      </c>
      <c r="AQ2524" s="6" t="s">
        <v>1362</v>
      </c>
    </row>
    <row r="2525" spans="1:43" x14ac:dyDescent="0.25">
      <c r="A2525">
        <v>2523</v>
      </c>
      <c r="B2525">
        <v>508</v>
      </c>
      <c r="C2525">
        <v>24</v>
      </c>
      <c r="D2525">
        <v>96</v>
      </c>
      <c r="E2525">
        <v>1</v>
      </c>
      <c r="F2525">
        <v>96</v>
      </c>
      <c r="G2525" t="str">
        <f>VLOOKUP($C2525,'Raw-products'!$A$2:$H$1261,MATCH(G$1,'Raw-products'!$A$1:$H$1,0))</f>
        <v>Shirt</v>
      </c>
      <c r="H2525" t="str">
        <f>VLOOKUP($C2525,'Raw-products'!$A$2:$H$1261,MATCH(H$1,'Raw-products'!$A$1:$H$1,0))</f>
        <v>Oxford Cloth</v>
      </c>
      <c r="I2525" t="str">
        <f>VLOOKUP($C2525,'Raw-products'!$A$2:$H$1261,MATCH(I$1,'Raw-products'!$A$1:$H$1,0))</f>
        <v>XL</v>
      </c>
      <c r="J2525" t="str">
        <f>VLOOKUP($C2525,'Raw-products'!$A$2:$H$1261,MATCH(J$1,'Raw-products'!$A$1:$H$1,0))</f>
        <v>blue</v>
      </c>
      <c r="K2525">
        <f>VLOOKUP($C2525,'Raw-products'!$A$2:$H$1261,MATCH(K$1,'Raw-products'!$A$1:$H$1,0))</f>
        <v>114</v>
      </c>
      <c r="L2525">
        <f>VLOOKUP($C2525,'Raw-products'!$A$2:$H$1261,MATCH(L$1,'Raw-products'!$A$1:$H$1,0))</f>
        <v>60</v>
      </c>
      <c r="M2525" s="5">
        <f t="shared" si="78"/>
        <v>6840</v>
      </c>
      <c r="N2525" cm="1">
        <f t="array" ref="N2525:Q2525">_xlfn.XLOOKUP($B2525,'Raw -orders'!$A:$A,'Raw -orders'!$B:$E)</f>
        <v>834</v>
      </c>
      <c r="O2525">
        <v>42640</v>
      </c>
      <c r="P2525" s="1">
        <v>44394</v>
      </c>
      <c r="Q2525" s="1">
        <v>44409</v>
      </c>
      <c r="R2525" t="str" cm="1">
        <f t="array" ref="R2525:Y2525">_xlfn.XLOOKUP($N2525,'Raw - customers'!$A:$A,'Raw - customers'!$B:$I)</f>
        <v>Glenn Keri</v>
      </c>
      <c r="S2525" t="str">
        <v>Non-binary</v>
      </c>
      <c r="T2525">
        <v>61</v>
      </c>
      <c r="U2525" t="str">
        <v>4838 Jacobi HillApt. 825</v>
      </c>
      <c r="V2525">
        <v>2848</v>
      </c>
      <c r="W2525" t="str">
        <v>Port Ellaside</v>
      </c>
      <c r="X2525" t="str">
        <v>New South Wales</v>
      </c>
      <c r="Y2525" t="str">
        <v>Australia</v>
      </c>
      <c r="Z2525">
        <v>7</v>
      </c>
      <c r="AA2525" s="3" t="str">
        <f t="shared" si="79"/>
        <v>10 to 20</v>
      </c>
      <c r="AP2525" s="6">
        <v>834</v>
      </c>
      <c r="AQ2525" s="6" t="s">
        <v>1362</v>
      </c>
    </row>
    <row r="2526" spans="1:43" x14ac:dyDescent="0.25">
      <c r="A2526">
        <v>2524</v>
      </c>
      <c r="B2526">
        <v>508</v>
      </c>
      <c r="C2526">
        <v>506</v>
      </c>
      <c r="D2526">
        <v>102</v>
      </c>
      <c r="E2526">
        <v>1</v>
      </c>
      <c r="F2526">
        <v>102</v>
      </c>
      <c r="G2526" t="str">
        <f>VLOOKUP($C2526,'Raw-products'!$A$2:$H$1261,MATCH(G$1,'Raw-products'!$A$1:$H$1,0))</f>
        <v>Jacket</v>
      </c>
      <c r="H2526" t="str">
        <f>VLOOKUP($C2526,'Raw-products'!$A$2:$H$1261,MATCH(H$1,'Raw-products'!$A$1:$H$1,0))</f>
        <v>Windbreaker</v>
      </c>
      <c r="I2526" t="str">
        <f>VLOOKUP($C2526,'Raw-products'!$A$2:$H$1261,MATCH(I$1,'Raw-products'!$A$1:$H$1,0))</f>
        <v>S</v>
      </c>
      <c r="J2526" t="str">
        <f>VLOOKUP($C2526,'Raw-products'!$A$2:$H$1261,MATCH(J$1,'Raw-products'!$A$1:$H$1,0))</f>
        <v>green</v>
      </c>
      <c r="K2526">
        <f>VLOOKUP($C2526,'Raw-products'!$A$2:$H$1261,MATCH(K$1,'Raw-products'!$A$1:$H$1,0))</f>
        <v>109</v>
      </c>
      <c r="L2526">
        <f>VLOOKUP($C2526,'Raw-products'!$A$2:$H$1261,MATCH(L$1,'Raw-products'!$A$1:$H$1,0))</f>
        <v>65</v>
      </c>
      <c r="M2526" s="5">
        <f t="shared" si="78"/>
        <v>7085</v>
      </c>
      <c r="N2526" cm="1">
        <f t="array" ref="N2526:Q2526">_xlfn.XLOOKUP($B2526,'Raw -orders'!$A:$A,'Raw -orders'!$B:$E)</f>
        <v>834</v>
      </c>
      <c r="O2526">
        <v>42640</v>
      </c>
      <c r="P2526" s="1">
        <v>44394</v>
      </c>
      <c r="Q2526" s="1">
        <v>44409</v>
      </c>
      <c r="R2526" t="str" cm="1">
        <f t="array" ref="R2526:Y2526">_xlfn.XLOOKUP($N2526,'Raw - customers'!$A:$A,'Raw - customers'!$B:$I)</f>
        <v>Glenn Keri</v>
      </c>
      <c r="S2526" t="str">
        <v>Non-binary</v>
      </c>
      <c r="T2526">
        <v>61</v>
      </c>
      <c r="U2526" t="str">
        <v>4838 Jacobi HillApt. 825</v>
      </c>
      <c r="V2526">
        <v>2848</v>
      </c>
      <c r="W2526" t="str">
        <v>Port Ellaside</v>
      </c>
      <c r="X2526" t="str">
        <v>New South Wales</v>
      </c>
      <c r="Y2526" t="str">
        <v>Australia</v>
      </c>
      <c r="Z2526">
        <v>7</v>
      </c>
      <c r="AA2526" s="3" t="str">
        <f t="shared" si="79"/>
        <v>10 to 20</v>
      </c>
      <c r="AP2526" s="6">
        <v>834</v>
      </c>
      <c r="AQ2526" s="6" t="s">
        <v>1362</v>
      </c>
    </row>
    <row r="2527" spans="1:43" x14ac:dyDescent="0.25">
      <c r="A2527">
        <v>2525</v>
      </c>
      <c r="B2527">
        <v>509</v>
      </c>
      <c r="C2527">
        <v>457</v>
      </c>
      <c r="D2527">
        <v>118</v>
      </c>
      <c r="E2527">
        <v>2</v>
      </c>
      <c r="F2527">
        <v>236</v>
      </c>
      <c r="G2527" t="str">
        <f>VLOOKUP($C2527,'Raw-products'!$A$2:$H$1261,MATCH(G$1,'Raw-products'!$A$1:$H$1,0))</f>
        <v>Jacket</v>
      </c>
      <c r="H2527" t="str">
        <f>VLOOKUP($C2527,'Raw-products'!$A$2:$H$1261,MATCH(H$1,'Raw-products'!$A$1:$H$1,0))</f>
        <v>Puffer</v>
      </c>
      <c r="I2527" t="str">
        <f>VLOOKUP($C2527,'Raw-products'!$A$2:$H$1261,MATCH(I$1,'Raw-products'!$A$1:$H$1,0))</f>
        <v>M</v>
      </c>
      <c r="J2527" t="str">
        <f>VLOOKUP($C2527,'Raw-products'!$A$2:$H$1261,MATCH(J$1,'Raw-products'!$A$1:$H$1,0))</f>
        <v>red</v>
      </c>
      <c r="K2527">
        <f>VLOOKUP($C2527,'Raw-products'!$A$2:$H$1261,MATCH(K$1,'Raw-products'!$A$1:$H$1,0))</f>
        <v>110</v>
      </c>
      <c r="L2527">
        <f>VLOOKUP($C2527,'Raw-products'!$A$2:$H$1261,MATCH(L$1,'Raw-products'!$A$1:$H$1,0))</f>
        <v>62</v>
      </c>
      <c r="M2527" s="5">
        <f t="shared" si="78"/>
        <v>6820</v>
      </c>
      <c r="N2527" cm="1">
        <f t="array" ref="N2527:Q2527">_xlfn.XLOOKUP($B2527,'Raw -orders'!$A:$A,'Raw -orders'!$B:$E)</f>
        <v>676</v>
      </c>
      <c r="O2527">
        <v>20368</v>
      </c>
      <c r="P2527" s="1">
        <v>44198</v>
      </c>
      <c r="Q2527" s="1">
        <v>44221</v>
      </c>
      <c r="R2527" t="str" cm="1">
        <f t="array" ref="R2527:Y2527">_xlfn.XLOOKUP($N2527,'Raw - customers'!$A:$A,'Raw - customers'!$B:$I)</f>
        <v>Haslett Edwins</v>
      </c>
      <c r="S2527" t="str">
        <v>Bigender</v>
      </c>
      <c r="T2527">
        <v>59</v>
      </c>
      <c r="U2527" t="str">
        <v>140 Jessica BoulevardApt. 214</v>
      </c>
      <c r="V2527">
        <v>1938</v>
      </c>
      <c r="W2527" t="str">
        <v>Kaylafurt</v>
      </c>
      <c r="X2527" t="str">
        <v>Northern Territory</v>
      </c>
      <c r="Y2527" t="str">
        <v>Australia</v>
      </c>
      <c r="Z2527">
        <v>1</v>
      </c>
      <c r="AA2527" s="3" t="str">
        <f t="shared" si="79"/>
        <v>20 to 30</v>
      </c>
      <c r="AP2527" s="6">
        <v>676</v>
      </c>
      <c r="AQ2527" s="6" t="s">
        <v>1339</v>
      </c>
    </row>
    <row r="2528" spans="1:43" x14ac:dyDescent="0.25">
      <c r="A2528">
        <v>2526</v>
      </c>
      <c r="B2528">
        <v>509</v>
      </c>
      <c r="C2528">
        <v>126</v>
      </c>
      <c r="D2528">
        <v>92</v>
      </c>
      <c r="E2528">
        <v>2</v>
      </c>
      <c r="F2528">
        <v>184</v>
      </c>
      <c r="G2528" t="str">
        <f>VLOOKUP($C2528,'Raw-products'!$A$2:$H$1261,MATCH(G$1,'Raw-products'!$A$1:$H$1,0))</f>
        <v>Shirt</v>
      </c>
      <c r="H2528" t="str">
        <f>VLOOKUP($C2528,'Raw-products'!$A$2:$H$1261,MATCH(H$1,'Raw-products'!$A$1:$H$1,0))</f>
        <v>Denim</v>
      </c>
      <c r="I2528" t="str">
        <f>VLOOKUP($C2528,'Raw-products'!$A$2:$H$1261,MATCH(I$1,'Raw-products'!$A$1:$H$1,0))</f>
        <v>S</v>
      </c>
      <c r="J2528" t="str">
        <f>VLOOKUP($C2528,'Raw-products'!$A$2:$H$1261,MATCH(J$1,'Raw-products'!$A$1:$H$1,0))</f>
        <v>blue</v>
      </c>
      <c r="K2528">
        <f>VLOOKUP($C2528,'Raw-products'!$A$2:$H$1261,MATCH(K$1,'Raw-products'!$A$1:$H$1,0))</f>
        <v>115</v>
      </c>
      <c r="L2528">
        <f>VLOOKUP($C2528,'Raw-products'!$A$2:$H$1261,MATCH(L$1,'Raw-products'!$A$1:$H$1,0))</f>
        <v>47</v>
      </c>
      <c r="M2528" s="5">
        <f t="shared" si="78"/>
        <v>5405</v>
      </c>
      <c r="N2528" cm="1">
        <f t="array" ref="N2528:Q2528">_xlfn.XLOOKUP($B2528,'Raw -orders'!$A:$A,'Raw -orders'!$B:$E)</f>
        <v>676</v>
      </c>
      <c r="O2528">
        <v>20368</v>
      </c>
      <c r="P2528" s="1">
        <v>44198</v>
      </c>
      <c r="Q2528" s="1">
        <v>44221</v>
      </c>
      <c r="R2528" t="str" cm="1">
        <f t="array" ref="R2528:Y2528">_xlfn.XLOOKUP($N2528,'Raw - customers'!$A:$A,'Raw - customers'!$B:$I)</f>
        <v>Haslett Edwins</v>
      </c>
      <c r="S2528" t="str">
        <v>Bigender</v>
      </c>
      <c r="T2528">
        <v>59</v>
      </c>
      <c r="U2528" t="str">
        <v>140 Jessica BoulevardApt. 214</v>
      </c>
      <c r="V2528">
        <v>1938</v>
      </c>
      <c r="W2528" t="str">
        <v>Kaylafurt</v>
      </c>
      <c r="X2528" t="str">
        <v>Northern Territory</v>
      </c>
      <c r="Y2528" t="str">
        <v>Australia</v>
      </c>
      <c r="Z2528">
        <v>1</v>
      </c>
      <c r="AA2528" s="3" t="str">
        <f t="shared" si="79"/>
        <v>20 to 30</v>
      </c>
      <c r="AP2528" s="6">
        <v>676</v>
      </c>
      <c r="AQ2528" s="6" t="s">
        <v>1339</v>
      </c>
    </row>
    <row r="2529" spans="1:43" x14ac:dyDescent="0.25">
      <c r="A2529">
        <v>2527</v>
      </c>
      <c r="B2529">
        <v>509</v>
      </c>
      <c r="C2529">
        <v>841</v>
      </c>
      <c r="D2529">
        <v>113</v>
      </c>
      <c r="E2529">
        <v>3</v>
      </c>
      <c r="F2529">
        <v>339</v>
      </c>
      <c r="G2529" t="str">
        <f>VLOOKUP($C2529,'Raw-products'!$A$2:$H$1261,MATCH(G$1,'Raw-products'!$A$1:$H$1,0))</f>
        <v>Trousers</v>
      </c>
      <c r="H2529" t="str">
        <f>VLOOKUP($C2529,'Raw-products'!$A$2:$H$1261,MATCH(H$1,'Raw-products'!$A$1:$H$1,0))</f>
        <v>Chinos</v>
      </c>
      <c r="I2529" t="str">
        <f>VLOOKUP($C2529,'Raw-products'!$A$2:$H$1261,MATCH(I$1,'Raw-products'!$A$1:$H$1,0))</f>
        <v>S</v>
      </c>
      <c r="J2529" t="str">
        <f>VLOOKUP($C2529,'Raw-products'!$A$2:$H$1261,MATCH(J$1,'Raw-products'!$A$1:$H$1,0))</f>
        <v>red</v>
      </c>
      <c r="K2529">
        <f>VLOOKUP($C2529,'Raw-products'!$A$2:$H$1261,MATCH(K$1,'Raw-products'!$A$1:$H$1,0))</f>
        <v>100</v>
      </c>
      <c r="L2529">
        <f>VLOOKUP($C2529,'Raw-products'!$A$2:$H$1261,MATCH(L$1,'Raw-products'!$A$1:$H$1,0))</f>
        <v>62</v>
      </c>
      <c r="M2529" s="5">
        <f t="shared" si="78"/>
        <v>6200</v>
      </c>
      <c r="N2529" cm="1">
        <f t="array" ref="N2529:Q2529">_xlfn.XLOOKUP($B2529,'Raw -orders'!$A:$A,'Raw -orders'!$B:$E)</f>
        <v>676</v>
      </c>
      <c r="O2529">
        <v>20368</v>
      </c>
      <c r="P2529" s="1">
        <v>44198</v>
      </c>
      <c r="Q2529" s="1">
        <v>44221</v>
      </c>
      <c r="R2529" t="str" cm="1">
        <f t="array" ref="R2529:Y2529">_xlfn.XLOOKUP($N2529,'Raw - customers'!$A:$A,'Raw - customers'!$B:$I)</f>
        <v>Haslett Edwins</v>
      </c>
      <c r="S2529" t="str">
        <v>Bigender</v>
      </c>
      <c r="T2529">
        <v>59</v>
      </c>
      <c r="U2529" t="str">
        <v>140 Jessica BoulevardApt. 214</v>
      </c>
      <c r="V2529">
        <v>1938</v>
      </c>
      <c r="W2529" t="str">
        <v>Kaylafurt</v>
      </c>
      <c r="X2529" t="str">
        <v>Northern Territory</v>
      </c>
      <c r="Y2529" t="str">
        <v>Australia</v>
      </c>
      <c r="Z2529">
        <v>1</v>
      </c>
      <c r="AA2529" s="3" t="str">
        <f t="shared" si="79"/>
        <v>20 to 30</v>
      </c>
      <c r="AP2529" s="6">
        <v>676</v>
      </c>
      <c r="AQ2529" s="6" t="s">
        <v>1339</v>
      </c>
    </row>
    <row r="2530" spans="1:43" x14ac:dyDescent="0.25">
      <c r="A2530">
        <v>2528</v>
      </c>
      <c r="B2530">
        <v>509</v>
      </c>
      <c r="C2530">
        <v>513</v>
      </c>
      <c r="D2530">
        <v>102</v>
      </c>
      <c r="E2530">
        <v>3</v>
      </c>
      <c r="F2530">
        <v>306</v>
      </c>
      <c r="G2530" t="str">
        <f>VLOOKUP($C2530,'Raw-products'!$A$2:$H$1261,MATCH(G$1,'Raw-products'!$A$1:$H$1,0))</f>
        <v>Jacket</v>
      </c>
      <c r="H2530" t="str">
        <f>VLOOKUP($C2530,'Raw-products'!$A$2:$H$1261,MATCH(H$1,'Raw-products'!$A$1:$H$1,0))</f>
        <v>Windbreaker</v>
      </c>
      <c r="I2530" t="str">
        <f>VLOOKUP($C2530,'Raw-products'!$A$2:$H$1261,MATCH(I$1,'Raw-products'!$A$1:$H$1,0))</f>
        <v>L</v>
      </c>
      <c r="J2530" t="str">
        <f>VLOOKUP($C2530,'Raw-products'!$A$2:$H$1261,MATCH(J$1,'Raw-products'!$A$1:$H$1,0))</f>
        <v>blue</v>
      </c>
      <c r="K2530">
        <f>VLOOKUP($C2530,'Raw-products'!$A$2:$H$1261,MATCH(K$1,'Raw-products'!$A$1:$H$1,0))</f>
        <v>109</v>
      </c>
      <c r="L2530">
        <f>VLOOKUP($C2530,'Raw-products'!$A$2:$H$1261,MATCH(L$1,'Raw-products'!$A$1:$H$1,0))</f>
        <v>41</v>
      </c>
      <c r="M2530" s="5">
        <f t="shared" si="78"/>
        <v>4469</v>
      </c>
      <c r="N2530" cm="1">
        <f t="array" ref="N2530:Q2530">_xlfn.XLOOKUP($B2530,'Raw -orders'!$A:$A,'Raw -orders'!$B:$E)</f>
        <v>676</v>
      </c>
      <c r="O2530">
        <v>20368</v>
      </c>
      <c r="P2530" s="1">
        <v>44198</v>
      </c>
      <c r="Q2530" s="1">
        <v>44221</v>
      </c>
      <c r="R2530" t="str" cm="1">
        <f t="array" ref="R2530:Y2530">_xlfn.XLOOKUP($N2530,'Raw - customers'!$A:$A,'Raw - customers'!$B:$I)</f>
        <v>Haslett Edwins</v>
      </c>
      <c r="S2530" t="str">
        <v>Bigender</v>
      </c>
      <c r="T2530">
        <v>59</v>
      </c>
      <c r="U2530" t="str">
        <v>140 Jessica BoulevardApt. 214</v>
      </c>
      <c r="V2530">
        <v>1938</v>
      </c>
      <c r="W2530" t="str">
        <v>Kaylafurt</v>
      </c>
      <c r="X2530" t="str">
        <v>Northern Territory</v>
      </c>
      <c r="Y2530" t="str">
        <v>Australia</v>
      </c>
      <c r="Z2530">
        <v>1</v>
      </c>
      <c r="AA2530" s="3" t="str">
        <f t="shared" si="79"/>
        <v>20 to 30</v>
      </c>
      <c r="AP2530" s="6">
        <v>676</v>
      </c>
      <c r="AQ2530" s="6" t="s">
        <v>1339</v>
      </c>
    </row>
    <row r="2531" spans="1:43" x14ac:dyDescent="0.25">
      <c r="A2531">
        <v>2529</v>
      </c>
      <c r="B2531">
        <v>509</v>
      </c>
      <c r="C2531">
        <v>624</v>
      </c>
      <c r="D2531">
        <v>112</v>
      </c>
      <c r="E2531">
        <v>2</v>
      </c>
      <c r="F2531">
        <v>224</v>
      </c>
      <c r="G2531" t="str">
        <f>VLOOKUP($C2531,'Raw-products'!$A$2:$H$1261,MATCH(G$1,'Raw-products'!$A$1:$H$1,0))</f>
        <v>Jacket</v>
      </c>
      <c r="H2531" t="str">
        <f>VLOOKUP($C2531,'Raw-products'!$A$2:$H$1261,MATCH(H$1,'Raw-products'!$A$1:$H$1,0))</f>
        <v>Cardigan</v>
      </c>
      <c r="I2531" t="str">
        <f>VLOOKUP($C2531,'Raw-products'!$A$2:$H$1261,MATCH(I$1,'Raw-products'!$A$1:$H$1,0))</f>
        <v>XL</v>
      </c>
      <c r="J2531" t="str">
        <f>VLOOKUP($C2531,'Raw-products'!$A$2:$H$1261,MATCH(J$1,'Raw-products'!$A$1:$H$1,0))</f>
        <v>indigo</v>
      </c>
      <c r="K2531">
        <f>VLOOKUP($C2531,'Raw-products'!$A$2:$H$1261,MATCH(K$1,'Raw-products'!$A$1:$H$1,0))</f>
        <v>118</v>
      </c>
      <c r="L2531">
        <f>VLOOKUP($C2531,'Raw-products'!$A$2:$H$1261,MATCH(L$1,'Raw-products'!$A$1:$H$1,0))</f>
        <v>78</v>
      </c>
      <c r="M2531" s="5">
        <f t="shared" si="78"/>
        <v>9204</v>
      </c>
      <c r="N2531" cm="1">
        <f t="array" ref="N2531:Q2531">_xlfn.XLOOKUP($B2531,'Raw -orders'!$A:$A,'Raw -orders'!$B:$E)</f>
        <v>676</v>
      </c>
      <c r="O2531">
        <v>20368</v>
      </c>
      <c r="P2531" s="1">
        <v>44198</v>
      </c>
      <c r="Q2531" s="1">
        <v>44221</v>
      </c>
      <c r="R2531" t="str" cm="1">
        <f t="array" ref="R2531:Y2531">_xlfn.XLOOKUP($N2531,'Raw - customers'!$A:$A,'Raw - customers'!$B:$I)</f>
        <v>Haslett Edwins</v>
      </c>
      <c r="S2531" t="str">
        <v>Bigender</v>
      </c>
      <c r="T2531">
        <v>59</v>
      </c>
      <c r="U2531" t="str">
        <v>140 Jessica BoulevardApt. 214</v>
      </c>
      <c r="V2531">
        <v>1938</v>
      </c>
      <c r="W2531" t="str">
        <v>Kaylafurt</v>
      </c>
      <c r="X2531" t="str">
        <v>Northern Territory</v>
      </c>
      <c r="Y2531" t="str">
        <v>Australia</v>
      </c>
      <c r="Z2531">
        <v>1</v>
      </c>
      <c r="AA2531" s="3" t="str">
        <f t="shared" si="79"/>
        <v>20 to 30</v>
      </c>
      <c r="AP2531" s="6">
        <v>676</v>
      </c>
      <c r="AQ2531" s="6" t="s">
        <v>1339</v>
      </c>
    </row>
    <row r="2532" spans="1:43" x14ac:dyDescent="0.25">
      <c r="A2532">
        <v>2530</v>
      </c>
      <c r="B2532">
        <v>510</v>
      </c>
      <c r="C2532">
        <v>643</v>
      </c>
      <c r="D2532">
        <v>93</v>
      </c>
      <c r="E2532">
        <v>1</v>
      </c>
      <c r="F2532">
        <v>93</v>
      </c>
      <c r="G2532" t="str">
        <f>VLOOKUP($C2532,'Raw-products'!$A$2:$H$1261,MATCH(G$1,'Raw-products'!$A$1:$H$1,0))</f>
        <v>Jacket</v>
      </c>
      <c r="H2532" t="str">
        <f>VLOOKUP($C2532,'Raw-products'!$A$2:$H$1261,MATCH(H$1,'Raw-products'!$A$1:$H$1,0))</f>
        <v>Coach</v>
      </c>
      <c r="I2532" t="str">
        <f>VLOOKUP($C2532,'Raw-products'!$A$2:$H$1261,MATCH(I$1,'Raw-products'!$A$1:$H$1,0))</f>
        <v>L</v>
      </c>
      <c r="J2532" t="str">
        <f>VLOOKUP($C2532,'Raw-products'!$A$2:$H$1261,MATCH(J$1,'Raw-products'!$A$1:$H$1,0))</f>
        <v>yellow</v>
      </c>
      <c r="K2532">
        <f>VLOOKUP($C2532,'Raw-products'!$A$2:$H$1261,MATCH(K$1,'Raw-products'!$A$1:$H$1,0))</f>
        <v>115</v>
      </c>
      <c r="L2532">
        <f>VLOOKUP($C2532,'Raw-products'!$A$2:$H$1261,MATCH(L$1,'Raw-products'!$A$1:$H$1,0))</f>
        <v>53</v>
      </c>
      <c r="M2532" s="5">
        <f t="shared" si="78"/>
        <v>6095</v>
      </c>
      <c r="N2532" cm="1">
        <f t="array" ref="N2532:Q2532">_xlfn.XLOOKUP($B2532,'Raw -orders'!$A:$A,'Raw -orders'!$B:$E)</f>
        <v>125</v>
      </c>
      <c r="O2532">
        <v>47242</v>
      </c>
      <c r="P2532" s="1">
        <v>44468</v>
      </c>
      <c r="Q2532" s="1">
        <v>44470</v>
      </c>
      <c r="R2532" t="str" cm="1">
        <f t="array" ref="R2532:Y2532">_xlfn.XLOOKUP($N2532,'Raw - customers'!$A:$A,'Raw - customers'!$B:$I)</f>
        <v>Lesli Pitfield</v>
      </c>
      <c r="S2532" t="str">
        <v>Bigender</v>
      </c>
      <c r="T2532">
        <v>77</v>
      </c>
      <c r="U2532" t="str">
        <v>617 Scarlett BoulevardApt. 858</v>
      </c>
      <c r="V2532">
        <v>8870</v>
      </c>
      <c r="W2532" t="str">
        <v>Angelinaville</v>
      </c>
      <c r="X2532" t="str">
        <v>Tasmania</v>
      </c>
      <c r="Y2532" t="str">
        <v>Australia</v>
      </c>
      <c r="Z2532">
        <v>9</v>
      </c>
      <c r="AA2532" s="3" t="str">
        <f t="shared" si="79"/>
        <v>0 to 10</v>
      </c>
      <c r="AP2532" s="6">
        <v>125</v>
      </c>
      <c r="AQ2532" s="6" t="s">
        <v>1414</v>
      </c>
    </row>
    <row r="2533" spans="1:43" x14ac:dyDescent="0.25">
      <c r="A2533">
        <v>2531</v>
      </c>
      <c r="B2533">
        <v>510</v>
      </c>
      <c r="C2533">
        <v>1241</v>
      </c>
      <c r="D2533">
        <v>112</v>
      </c>
      <c r="E2533">
        <v>3</v>
      </c>
      <c r="F2533">
        <v>336</v>
      </c>
      <c r="G2533" t="str">
        <f>VLOOKUP($C2533,'Raw-products'!$A$2:$H$1261,MATCH(G$1,'Raw-products'!$A$1:$H$1,0))</f>
        <v>Trousers</v>
      </c>
      <c r="H2533" t="str">
        <f>VLOOKUP($C2533,'Raw-products'!$A$2:$H$1261,MATCH(H$1,'Raw-products'!$A$1:$H$1,0))</f>
        <v>Tracksuit Bottoms</v>
      </c>
      <c r="I2533" t="str">
        <f>VLOOKUP($C2533,'Raw-products'!$A$2:$H$1261,MATCH(I$1,'Raw-products'!$A$1:$H$1,0))</f>
        <v>S</v>
      </c>
      <c r="J2533" t="str">
        <f>VLOOKUP($C2533,'Raw-products'!$A$2:$H$1261,MATCH(J$1,'Raw-products'!$A$1:$H$1,0))</f>
        <v>green</v>
      </c>
      <c r="K2533">
        <f>VLOOKUP($C2533,'Raw-products'!$A$2:$H$1261,MATCH(K$1,'Raw-products'!$A$1:$H$1,0))</f>
        <v>91</v>
      </c>
      <c r="L2533">
        <f>VLOOKUP($C2533,'Raw-products'!$A$2:$H$1261,MATCH(L$1,'Raw-products'!$A$1:$H$1,0))</f>
        <v>72</v>
      </c>
      <c r="M2533" s="5">
        <f t="shared" si="78"/>
        <v>6552</v>
      </c>
      <c r="N2533" cm="1">
        <f t="array" ref="N2533:Q2533">_xlfn.XLOOKUP($B2533,'Raw -orders'!$A:$A,'Raw -orders'!$B:$E)</f>
        <v>125</v>
      </c>
      <c r="O2533">
        <v>47242</v>
      </c>
      <c r="P2533" s="1">
        <v>44468</v>
      </c>
      <c r="Q2533" s="1">
        <v>44470</v>
      </c>
      <c r="R2533" t="str" cm="1">
        <f t="array" ref="R2533:Y2533">_xlfn.XLOOKUP($N2533,'Raw - customers'!$A:$A,'Raw - customers'!$B:$I)</f>
        <v>Lesli Pitfield</v>
      </c>
      <c r="S2533" t="str">
        <v>Bigender</v>
      </c>
      <c r="T2533">
        <v>77</v>
      </c>
      <c r="U2533" t="str">
        <v>617 Scarlett BoulevardApt. 858</v>
      </c>
      <c r="V2533">
        <v>8870</v>
      </c>
      <c r="W2533" t="str">
        <v>Angelinaville</v>
      </c>
      <c r="X2533" t="str">
        <v>Tasmania</v>
      </c>
      <c r="Y2533" t="str">
        <v>Australia</v>
      </c>
      <c r="Z2533">
        <v>9</v>
      </c>
      <c r="AA2533" s="3" t="str">
        <f t="shared" si="79"/>
        <v>0 to 10</v>
      </c>
      <c r="AP2533" s="6">
        <v>125</v>
      </c>
      <c r="AQ2533" s="6" t="s">
        <v>1414</v>
      </c>
    </row>
    <row r="2534" spans="1:43" x14ac:dyDescent="0.25">
      <c r="A2534">
        <v>2532</v>
      </c>
      <c r="B2534">
        <v>510</v>
      </c>
      <c r="C2534">
        <v>49</v>
      </c>
      <c r="D2534">
        <v>104</v>
      </c>
      <c r="E2534">
        <v>1</v>
      </c>
      <c r="F2534">
        <v>104</v>
      </c>
      <c r="G2534" t="str">
        <f>VLOOKUP($C2534,'Raw-products'!$A$2:$H$1261,MATCH(G$1,'Raw-products'!$A$1:$H$1,0))</f>
        <v>Shirt</v>
      </c>
      <c r="H2534" t="str">
        <f>VLOOKUP($C2534,'Raw-products'!$A$2:$H$1261,MATCH(H$1,'Raw-products'!$A$1:$H$1,0))</f>
        <v>Dress</v>
      </c>
      <c r="I2534" t="str">
        <f>VLOOKUP($C2534,'Raw-products'!$A$2:$H$1261,MATCH(I$1,'Raw-products'!$A$1:$H$1,0))</f>
        <v>XL</v>
      </c>
      <c r="J2534" t="str">
        <f>VLOOKUP($C2534,'Raw-products'!$A$2:$H$1261,MATCH(J$1,'Raw-products'!$A$1:$H$1,0))</f>
        <v>yellow</v>
      </c>
      <c r="K2534">
        <f>VLOOKUP($C2534,'Raw-products'!$A$2:$H$1261,MATCH(K$1,'Raw-products'!$A$1:$H$1,0))</f>
        <v>119</v>
      </c>
      <c r="L2534">
        <f>VLOOKUP($C2534,'Raw-products'!$A$2:$H$1261,MATCH(L$1,'Raw-products'!$A$1:$H$1,0))</f>
        <v>75</v>
      </c>
      <c r="M2534" s="5">
        <f t="shared" si="78"/>
        <v>8925</v>
      </c>
      <c r="N2534" cm="1">
        <f t="array" ref="N2534:Q2534">_xlfn.XLOOKUP($B2534,'Raw -orders'!$A:$A,'Raw -orders'!$B:$E)</f>
        <v>125</v>
      </c>
      <c r="O2534">
        <v>47242</v>
      </c>
      <c r="P2534" s="1">
        <v>44468</v>
      </c>
      <c r="Q2534" s="1">
        <v>44470</v>
      </c>
      <c r="R2534" t="str" cm="1">
        <f t="array" ref="R2534:Y2534">_xlfn.XLOOKUP($N2534,'Raw - customers'!$A:$A,'Raw - customers'!$B:$I)</f>
        <v>Lesli Pitfield</v>
      </c>
      <c r="S2534" t="str">
        <v>Bigender</v>
      </c>
      <c r="T2534">
        <v>77</v>
      </c>
      <c r="U2534" t="str">
        <v>617 Scarlett BoulevardApt. 858</v>
      </c>
      <c r="V2534">
        <v>8870</v>
      </c>
      <c r="W2534" t="str">
        <v>Angelinaville</v>
      </c>
      <c r="X2534" t="str">
        <v>Tasmania</v>
      </c>
      <c r="Y2534" t="str">
        <v>Australia</v>
      </c>
      <c r="Z2534">
        <v>9</v>
      </c>
      <c r="AA2534" s="3" t="str">
        <f t="shared" si="79"/>
        <v>0 to 10</v>
      </c>
      <c r="AP2534" s="6">
        <v>125</v>
      </c>
      <c r="AQ2534" s="6" t="s">
        <v>1414</v>
      </c>
    </row>
    <row r="2535" spans="1:43" x14ac:dyDescent="0.25">
      <c r="A2535">
        <v>2533</v>
      </c>
      <c r="B2535">
        <v>510</v>
      </c>
      <c r="C2535">
        <v>893</v>
      </c>
      <c r="D2535">
        <v>94</v>
      </c>
      <c r="E2535">
        <v>1</v>
      </c>
      <c r="F2535">
        <v>94</v>
      </c>
      <c r="G2535" t="str">
        <f>VLOOKUP($C2535,'Raw-products'!$A$2:$H$1261,MATCH(G$1,'Raw-products'!$A$1:$H$1,0))</f>
        <v>Trousers</v>
      </c>
      <c r="H2535" t="str">
        <f>VLOOKUP($C2535,'Raw-products'!$A$2:$H$1261,MATCH(H$1,'Raw-products'!$A$1:$H$1,0))</f>
        <v>Cords</v>
      </c>
      <c r="I2535" t="str">
        <f>VLOOKUP($C2535,'Raw-products'!$A$2:$H$1261,MATCH(I$1,'Raw-products'!$A$1:$H$1,0))</f>
        <v>L</v>
      </c>
      <c r="J2535" t="str">
        <f>VLOOKUP($C2535,'Raw-products'!$A$2:$H$1261,MATCH(J$1,'Raw-products'!$A$1:$H$1,0))</f>
        <v>green</v>
      </c>
      <c r="K2535">
        <f>VLOOKUP($C2535,'Raw-products'!$A$2:$H$1261,MATCH(K$1,'Raw-products'!$A$1:$H$1,0))</f>
        <v>113</v>
      </c>
      <c r="L2535">
        <f>VLOOKUP($C2535,'Raw-products'!$A$2:$H$1261,MATCH(L$1,'Raw-products'!$A$1:$H$1,0))</f>
        <v>62</v>
      </c>
      <c r="M2535" s="5">
        <f t="shared" si="78"/>
        <v>7006</v>
      </c>
      <c r="N2535" cm="1">
        <f t="array" ref="N2535:Q2535">_xlfn.XLOOKUP($B2535,'Raw -orders'!$A:$A,'Raw -orders'!$B:$E)</f>
        <v>125</v>
      </c>
      <c r="O2535">
        <v>47242</v>
      </c>
      <c r="P2535" s="1">
        <v>44468</v>
      </c>
      <c r="Q2535" s="1">
        <v>44470</v>
      </c>
      <c r="R2535" t="str" cm="1">
        <f t="array" ref="R2535:Y2535">_xlfn.XLOOKUP($N2535,'Raw - customers'!$A:$A,'Raw - customers'!$B:$I)</f>
        <v>Lesli Pitfield</v>
      </c>
      <c r="S2535" t="str">
        <v>Bigender</v>
      </c>
      <c r="T2535">
        <v>77</v>
      </c>
      <c r="U2535" t="str">
        <v>617 Scarlett BoulevardApt. 858</v>
      </c>
      <c r="V2535">
        <v>8870</v>
      </c>
      <c r="W2535" t="str">
        <v>Angelinaville</v>
      </c>
      <c r="X2535" t="str">
        <v>Tasmania</v>
      </c>
      <c r="Y2535" t="str">
        <v>Australia</v>
      </c>
      <c r="Z2535">
        <v>9</v>
      </c>
      <c r="AA2535" s="3" t="str">
        <f t="shared" si="79"/>
        <v>0 to 10</v>
      </c>
      <c r="AP2535" s="6">
        <v>125</v>
      </c>
      <c r="AQ2535" s="6" t="s">
        <v>1414</v>
      </c>
    </row>
    <row r="2536" spans="1:43" x14ac:dyDescent="0.25">
      <c r="A2536">
        <v>2534</v>
      </c>
      <c r="B2536">
        <v>510</v>
      </c>
      <c r="C2536">
        <v>1034</v>
      </c>
      <c r="D2536">
        <v>90</v>
      </c>
      <c r="E2536">
        <v>3</v>
      </c>
      <c r="F2536">
        <v>270</v>
      </c>
      <c r="G2536" t="str">
        <f>VLOOKUP($C2536,'Raw-products'!$A$2:$H$1261,MATCH(G$1,'Raw-products'!$A$1:$H$1,0))</f>
        <v>Trousers</v>
      </c>
      <c r="H2536" t="str">
        <f>VLOOKUP($C2536,'Raw-products'!$A$2:$H$1261,MATCH(H$1,'Raw-products'!$A$1:$H$1,0))</f>
        <v>Relaxed Leg</v>
      </c>
      <c r="I2536" t="str">
        <f>VLOOKUP($C2536,'Raw-products'!$A$2:$H$1261,MATCH(I$1,'Raw-products'!$A$1:$H$1,0))</f>
        <v>XL</v>
      </c>
      <c r="J2536" t="str">
        <f>VLOOKUP($C2536,'Raw-products'!$A$2:$H$1261,MATCH(J$1,'Raw-products'!$A$1:$H$1,0))</f>
        <v>green</v>
      </c>
      <c r="K2536">
        <f>VLOOKUP($C2536,'Raw-products'!$A$2:$H$1261,MATCH(K$1,'Raw-products'!$A$1:$H$1,0))</f>
        <v>95</v>
      </c>
      <c r="L2536">
        <f>VLOOKUP($C2536,'Raw-products'!$A$2:$H$1261,MATCH(L$1,'Raw-products'!$A$1:$H$1,0))</f>
        <v>64</v>
      </c>
      <c r="M2536" s="5">
        <f t="shared" si="78"/>
        <v>6080</v>
      </c>
      <c r="N2536" cm="1">
        <f t="array" ref="N2536:Q2536">_xlfn.XLOOKUP($B2536,'Raw -orders'!$A:$A,'Raw -orders'!$B:$E)</f>
        <v>125</v>
      </c>
      <c r="O2536">
        <v>47242</v>
      </c>
      <c r="P2536" s="1">
        <v>44468</v>
      </c>
      <c r="Q2536" s="1">
        <v>44470</v>
      </c>
      <c r="R2536" t="str" cm="1">
        <f t="array" ref="R2536:Y2536">_xlfn.XLOOKUP($N2536,'Raw - customers'!$A:$A,'Raw - customers'!$B:$I)</f>
        <v>Lesli Pitfield</v>
      </c>
      <c r="S2536" t="str">
        <v>Bigender</v>
      </c>
      <c r="T2536">
        <v>77</v>
      </c>
      <c r="U2536" t="str">
        <v>617 Scarlett BoulevardApt. 858</v>
      </c>
      <c r="V2536">
        <v>8870</v>
      </c>
      <c r="W2536" t="str">
        <v>Angelinaville</v>
      </c>
      <c r="X2536" t="str">
        <v>Tasmania</v>
      </c>
      <c r="Y2536" t="str">
        <v>Australia</v>
      </c>
      <c r="Z2536">
        <v>9</v>
      </c>
      <c r="AA2536" s="3" t="str">
        <f t="shared" si="79"/>
        <v>0 to 10</v>
      </c>
      <c r="AP2536" s="6">
        <v>125</v>
      </c>
      <c r="AQ2536" s="6" t="s">
        <v>1414</v>
      </c>
    </row>
    <row r="2537" spans="1:43" x14ac:dyDescent="0.25">
      <c r="A2537">
        <v>2535</v>
      </c>
      <c r="B2537">
        <v>510</v>
      </c>
      <c r="C2537">
        <v>1023</v>
      </c>
      <c r="D2537">
        <v>90</v>
      </c>
      <c r="E2537">
        <v>2</v>
      </c>
      <c r="F2537">
        <v>180</v>
      </c>
      <c r="G2537" t="str">
        <f>VLOOKUP($C2537,'Raw-products'!$A$2:$H$1261,MATCH(G$1,'Raw-products'!$A$1:$H$1,0))</f>
        <v>Trousers</v>
      </c>
      <c r="H2537" t="str">
        <f>VLOOKUP($C2537,'Raw-products'!$A$2:$H$1261,MATCH(H$1,'Raw-products'!$A$1:$H$1,0))</f>
        <v>Relaxed Leg</v>
      </c>
      <c r="I2537" t="str">
        <f>VLOOKUP($C2537,'Raw-products'!$A$2:$H$1261,MATCH(I$1,'Raw-products'!$A$1:$H$1,0))</f>
        <v>L</v>
      </c>
      <c r="J2537" t="str">
        <f>VLOOKUP($C2537,'Raw-products'!$A$2:$H$1261,MATCH(J$1,'Raw-products'!$A$1:$H$1,0))</f>
        <v>orange</v>
      </c>
      <c r="K2537">
        <f>VLOOKUP($C2537,'Raw-products'!$A$2:$H$1261,MATCH(K$1,'Raw-products'!$A$1:$H$1,0))</f>
        <v>95</v>
      </c>
      <c r="L2537">
        <f>VLOOKUP($C2537,'Raw-products'!$A$2:$H$1261,MATCH(L$1,'Raw-products'!$A$1:$H$1,0))</f>
        <v>78</v>
      </c>
      <c r="M2537" s="5">
        <f t="shared" si="78"/>
        <v>7410</v>
      </c>
      <c r="N2537" cm="1">
        <f t="array" ref="N2537:Q2537">_xlfn.XLOOKUP($B2537,'Raw -orders'!$A:$A,'Raw -orders'!$B:$E)</f>
        <v>125</v>
      </c>
      <c r="O2537">
        <v>47242</v>
      </c>
      <c r="P2537" s="1">
        <v>44468</v>
      </c>
      <c r="Q2537" s="1">
        <v>44470</v>
      </c>
      <c r="R2537" t="str" cm="1">
        <f t="array" ref="R2537:Y2537">_xlfn.XLOOKUP($N2537,'Raw - customers'!$A:$A,'Raw - customers'!$B:$I)</f>
        <v>Lesli Pitfield</v>
      </c>
      <c r="S2537" t="str">
        <v>Bigender</v>
      </c>
      <c r="T2537">
        <v>77</v>
      </c>
      <c r="U2537" t="str">
        <v>617 Scarlett BoulevardApt. 858</v>
      </c>
      <c r="V2537">
        <v>8870</v>
      </c>
      <c r="W2537" t="str">
        <v>Angelinaville</v>
      </c>
      <c r="X2537" t="str">
        <v>Tasmania</v>
      </c>
      <c r="Y2537" t="str">
        <v>Australia</v>
      </c>
      <c r="Z2537">
        <v>9</v>
      </c>
      <c r="AA2537" s="3" t="str">
        <f t="shared" si="79"/>
        <v>0 to 10</v>
      </c>
      <c r="AP2537" s="6">
        <v>125</v>
      </c>
      <c r="AQ2537" s="6" t="s">
        <v>1414</v>
      </c>
    </row>
    <row r="2538" spans="1:43" x14ac:dyDescent="0.25">
      <c r="A2538">
        <v>2536</v>
      </c>
      <c r="B2538">
        <v>510</v>
      </c>
      <c r="C2538">
        <v>1158</v>
      </c>
      <c r="D2538">
        <v>99</v>
      </c>
      <c r="E2538">
        <v>3</v>
      </c>
      <c r="F2538">
        <v>297</v>
      </c>
      <c r="G2538" t="str">
        <f>VLOOKUP($C2538,'Raw-products'!$A$2:$H$1261,MATCH(G$1,'Raw-products'!$A$1:$H$1,0))</f>
        <v>Trousers</v>
      </c>
      <c r="H2538" t="str">
        <f>VLOOKUP($C2538,'Raw-products'!$A$2:$H$1261,MATCH(H$1,'Raw-products'!$A$1:$H$1,0))</f>
        <v>High-Waisted</v>
      </c>
      <c r="I2538" t="str">
        <f>VLOOKUP($C2538,'Raw-products'!$A$2:$H$1261,MATCH(I$1,'Raw-products'!$A$1:$H$1,0))</f>
        <v>L</v>
      </c>
      <c r="J2538" t="str">
        <f>VLOOKUP($C2538,'Raw-products'!$A$2:$H$1261,MATCH(J$1,'Raw-products'!$A$1:$H$1,0))</f>
        <v>red</v>
      </c>
      <c r="K2538">
        <f>VLOOKUP($C2538,'Raw-products'!$A$2:$H$1261,MATCH(K$1,'Raw-products'!$A$1:$H$1,0))</f>
        <v>98</v>
      </c>
      <c r="L2538">
        <f>VLOOKUP($C2538,'Raw-products'!$A$2:$H$1261,MATCH(L$1,'Raw-products'!$A$1:$H$1,0))</f>
        <v>52</v>
      </c>
      <c r="M2538" s="5">
        <f t="shared" si="78"/>
        <v>5096</v>
      </c>
      <c r="N2538" cm="1">
        <f t="array" ref="N2538:Q2538">_xlfn.XLOOKUP($B2538,'Raw -orders'!$A:$A,'Raw -orders'!$B:$E)</f>
        <v>125</v>
      </c>
      <c r="O2538">
        <v>47242</v>
      </c>
      <c r="P2538" s="1">
        <v>44468</v>
      </c>
      <c r="Q2538" s="1">
        <v>44470</v>
      </c>
      <c r="R2538" t="str" cm="1">
        <f t="array" ref="R2538:Y2538">_xlfn.XLOOKUP($N2538,'Raw - customers'!$A:$A,'Raw - customers'!$B:$I)</f>
        <v>Lesli Pitfield</v>
      </c>
      <c r="S2538" t="str">
        <v>Bigender</v>
      </c>
      <c r="T2538">
        <v>77</v>
      </c>
      <c r="U2538" t="str">
        <v>617 Scarlett BoulevardApt. 858</v>
      </c>
      <c r="V2538">
        <v>8870</v>
      </c>
      <c r="W2538" t="str">
        <v>Angelinaville</v>
      </c>
      <c r="X2538" t="str">
        <v>Tasmania</v>
      </c>
      <c r="Y2538" t="str">
        <v>Australia</v>
      </c>
      <c r="Z2538">
        <v>9</v>
      </c>
      <c r="AA2538" s="3" t="str">
        <f t="shared" si="79"/>
        <v>0 to 10</v>
      </c>
      <c r="AP2538" s="6">
        <v>125</v>
      </c>
      <c r="AQ2538" s="6" t="s">
        <v>1414</v>
      </c>
    </row>
    <row r="2539" spans="1:43" x14ac:dyDescent="0.25">
      <c r="A2539">
        <v>2537</v>
      </c>
      <c r="B2539">
        <v>510</v>
      </c>
      <c r="C2539">
        <v>413</v>
      </c>
      <c r="D2539">
        <v>119</v>
      </c>
      <c r="E2539">
        <v>2</v>
      </c>
      <c r="F2539">
        <v>238</v>
      </c>
      <c r="G2539" t="str">
        <f>VLOOKUP($C2539,'Raw-products'!$A$2:$H$1261,MATCH(G$1,'Raw-products'!$A$1:$H$1,0))</f>
        <v>Shirt</v>
      </c>
      <c r="H2539" t="str">
        <f>VLOOKUP($C2539,'Raw-products'!$A$2:$H$1261,MATCH(H$1,'Raw-products'!$A$1:$H$1,0))</f>
        <v>Casual Slim Fit</v>
      </c>
      <c r="I2539" t="str">
        <f>VLOOKUP($C2539,'Raw-products'!$A$2:$H$1261,MATCH(I$1,'Raw-products'!$A$1:$H$1,0))</f>
        <v>L</v>
      </c>
      <c r="J2539" t="str">
        <f>VLOOKUP($C2539,'Raw-products'!$A$2:$H$1261,MATCH(J$1,'Raw-products'!$A$1:$H$1,0))</f>
        <v>indigo</v>
      </c>
      <c r="K2539">
        <f>VLOOKUP($C2539,'Raw-products'!$A$2:$H$1261,MATCH(K$1,'Raw-products'!$A$1:$H$1,0))</f>
        <v>113</v>
      </c>
      <c r="L2539">
        <f>VLOOKUP($C2539,'Raw-products'!$A$2:$H$1261,MATCH(L$1,'Raw-products'!$A$1:$H$1,0))</f>
        <v>60</v>
      </c>
      <c r="M2539" s="5">
        <f t="shared" si="78"/>
        <v>6780</v>
      </c>
      <c r="N2539" cm="1">
        <f t="array" ref="N2539:Q2539">_xlfn.XLOOKUP($B2539,'Raw -orders'!$A:$A,'Raw -orders'!$B:$E)</f>
        <v>125</v>
      </c>
      <c r="O2539">
        <v>47242</v>
      </c>
      <c r="P2539" s="1">
        <v>44468</v>
      </c>
      <c r="Q2539" s="1">
        <v>44470</v>
      </c>
      <c r="R2539" t="str" cm="1">
        <f t="array" ref="R2539:Y2539">_xlfn.XLOOKUP($N2539,'Raw - customers'!$A:$A,'Raw - customers'!$B:$I)</f>
        <v>Lesli Pitfield</v>
      </c>
      <c r="S2539" t="str">
        <v>Bigender</v>
      </c>
      <c r="T2539">
        <v>77</v>
      </c>
      <c r="U2539" t="str">
        <v>617 Scarlett BoulevardApt. 858</v>
      </c>
      <c r="V2539">
        <v>8870</v>
      </c>
      <c r="W2539" t="str">
        <v>Angelinaville</v>
      </c>
      <c r="X2539" t="str">
        <v>Tasmania</v>
      </c>
      <c r="Y2539" t="str">
        <v>Australia</v>
      </c>
      <c r="Z2539">
        <v>9</v>
      </c>
      <c r="AA2539" s="3" t="str">
        <f t="shared" si="79"/>
        <v>0 to 10</v>
      </c>
      <c r="AP2539" s="6">
        <v>125</v>
      </c>
      <c r="AQ2539" s="6" t="s">
        <v>1414</v>
      </c>
    </row>
    <row r="2540" spans="1:43" x14ac:dyDescent="0.25">
      <c r="A2540">
        <v>2538</v>
      </c>
      <c r="B2540">
        <v>511</v>
      </c>
      <c r="C2540">
        <v>608</v>
      </c>
      <c r="D2540">
        <v>112</v>
      </c>
      <c r="E2540">
        <v>1</v>
      </c>
      <c r="F2540">
        <v>112</v>
      </c>
      <c r="G2540" t="str">
        <f>VLOOKUP($C2540,'Raw-products'!$A$2:$H$1261,MATCH(G$1,'Raw-products'!$A$1:$H$1,0))</f>
        <v>Jacket</v>
      </c>
      <c r="H2540" t="str">
        <f>VLOOKUP($C2540,'Raw-products'!$A$2:$H$1261,MATCH(H$1,'Raw-products'!$A$1:$H$1,0))</f>
        <v>Cardigan</v>
      </c>
      <c r="I2540" t="str">
        <f>VLOOKUP($C2540,'Raw-products'!$A$2:$H$1261,MATCH(I$1,'Raw-products'!$A$1:$H$1,0))</f>
        <v>L</v>
      </c>
      <c r="J2540" t="str">
        <f>VLOOKUP($C2540,'Raw-products'!$A$2:$H$1261,MATCH(J$1,'Raw-products'!$A$1:$H$1,0))</f>
        <v>yellow</v>
      </c>
      <c r="K2540">
        <f>VLOOKUP($C2540,'Raw-products'!$A$2:$H$1261,MATCH(K$1,'Raw-products'!$A$1:$H$1,0))</f>
        <v>118</v>
      </c>
      <c r="L2540">
        <f>VLOOKUP($C2540,'Raw-products'!$A$2:$H$1261,MATCH(L$1,'Raw-products'!$A$1:$H$1,0))</f>
        <v>50</v>
      </c>
      <c r="M2540" s="5">
        <f t="shared" si="78"/>
        <v>5900</v>
      </c>
      <c r="N2540" cm="1">
        <f t="array" ref="N2540:Q2540">_xlfn.XLOOKUP($B2540,'Raw -orders'!$A:$A,'Raw -orders'!$B:$E)</f>
        <v>282</v>
      </c>
      <c r="O2540">
        <v>43667</v>
      </c>
      <c r="P2540" s="1">
        <v>44430</v>
      </c>
      <c r="Q2540" s="1">
        <v>44451</v>
      </c>
      <c r="R2540" t="str" cm="1">
        <f t="array" ref="R2540:Y2540">_xlfn.XLOOKUP($N2540,'Raw - customers'!$A:$A,'Raw - customers'!$B:$I)</f>
        <v>Wren Helgass</v>
      </c>
      <c r="S2540" t="str">
        <v>Female</v>
      </c>
      <c r="T2540">
        <v>59</v>
      </c>
      <c r="U2540" t="str">
        <v>2634 Ward CrescentSuite 361</v>
      </c>
      <c r="V2540">
        <v>4527</v>
      </c>
      <c r="W2540" t="str">
        <v>Port Hannahburgh</v>
      </c>
      <c r="X2540" t="str">
        <v>Australian Capital Territory</v>
      </c>
      <c r="Y2540" t="str">
        <v>Australia</v>
      </c>
      <c r="Z2540">
        <v>8</v>
      </c>
      <c r="AA2540" s="3" t="str">
        <f t="shared" si="79"/>
        <v>20 to 30</v>
      </c>
      <c r="AP2540" s="6">
        <v>282</v>
      </c>
      <c r="AQ2540" s="6" t="s">
        <v>1350</v>
      </c>
    </row>
    <row r="2541" spans="1:43" x14ac:dyDescent="0.25">
      <c r="A2541">
        <v>2539</v>
      </c>
      <c r="B2541">
        <v>511</v>
      </c>
      <c r="C2541">
        <v>1252</v>
      </c>
      <c r="D2541">
        <v>112</v>
      </c>
      <c r="E2541">
        <v>2</v>
      </c>
      <c r="F2541">
        <v>224</v>
      </c>
      <c r="G2541" t="str">
        <f>VLOOKUP($C2541,'Raw-products'!$A$2:$H$1261,MATCH(G$1,'Raw-products'!$A$1:$H$1,0))</f>
        <v>Trousers</v>
      </c>
      <c r="H2541" t="str">
        <f>VLOOKUP($C2541,'Raw-products'!$A$2:$H$1261,MATCH(H$1,'Raw-products'!$A$1:$H$1,0))</f>
        <v>Tracksuit Bottoms</v>
      </c>
      <c r="I2541" t="str">
        <f>VLOOKUP($C2541,'Raw-products'!$A$2:$H$1261,MATCH(I$1,'Raw-products'!$A$1:$H$1,0))</f>
        <v>M</v>
      </c>
      <c r="J2541" t="str">
        <f>VLOOKUP($C2541,'Raw-products'!$A$2:$H$1261,MATCH(J$1,'Raw-products'!$A$1:$H$1,0))</f>
        <v>indigo</v>
      </c>
      <c r="K2541">
        <f>VLOOKUP($C2541,'Raw-products'!$A$2:$H$1261,MATCH(K$1,'Raw-products'!$A$1:$H$1,0))</f>
        <v>91</v>
      </c>
      <c r="L2541">
        <f>VLOOKUP($C2541,'Raw-products'!$A$2:$H$1261,MATCH(L$1,'Raw-products'!$A$1:$H$1,0))</f>
        <v>59</v>
      </c>
      <c r="M2541" s="5">
        <f t="shared" si="78"/>
        <v>5369</v>
      </c>
      <c r="N2541" cm="1">
        <f t="array" ref="N2541:Q2541">_xlfn.XLOOKUP($B2541,'Raw -orders'!$A:$A,'Raw -orders'!$B:$E)</f>
        <v>282</v>
      </c>
      <c r="O2541">
        <v>43667</v>
      </c>
      <c r="P2541" s="1">
        <v>44430</v>
      </c>
      <c r="Q2541" s="1">
        <v>44451</v>
      </c>
      <c r="R2541" t="str" cm="1">
        <f t="array" ref="R2541:Y2541">_xlfn.XLOOKUP($N2541,'Raw - customers'!$A:$A,'Raw - customers'!$B:$I)</f>
        <v>Wren Helgass</v>
      </c>
      <c r="S2541" t="str">
        <v>Female</v>
      </c>
      <c r="T2541">
        <v>59</v>
      </c>
      <c r="U2541" t="str">
        <v>2634 Ward CrescentSuite 361</v>
      </c>
      <c r="V2541">
        <v>4527</v>
      </c>
      <c r="W2541" t="str">
        <v>Port Hannahburgh</v>
      </c>
      <c r="X2541" t="str">
        <v>Australian Capital Territory</v>
      </c>
      <c r="Y2541" t="str">
        <v>Australia</v>
      </c>
      <c r="Z2541">
        <v>8</v>
      </c>
      <c r="AA2541" s="3" t="str">
        <f t="shared" si="79"/>
        <v>20 to 30</v>
      </c>
      <c r="AP2541" s="6">
        <v>282</v>
      </c>
      <c r="AQ2541" s="6" t="s">
        <v>1350</v>
      </c>
    </row>
    <row r="2542" spans="1:43" x14ac:dyDescent="0.25">
      <c r="A2542">
        <v>2540</v>
      </c>
      <c r="B2542">
        <v>511</v>
      </c>
      <c r="C2542">
        <v>147</v>
      </c>
      <c r="D2542">
        <v>91</v>
      </c>
      <c r="E2542">
        <v>2</v>
      </c>
      <c r="F2542">
        <v>182</v>
      </c>
      <c r="G2542" t="str">
        <f>VLOOKUP($C2542,'Raw-products'!$A$2:$H$1261,MATCH(G$1,'Raw-products'!$A$1:$H$1,0))</f>
        <v>Shirt</v>
      </c>
      <c r="H2542" t="str">
        <f>VLOOKUP($C2542,'Raw-products'!$A$2:$H$1261,MATCH(H$1,'Raw-products'!$A$1:$H$1,0))</f>
        <v>Linen</v>
      </c>
      <c r="I2542" t="str">
        <f>VLOOKUP($C2542,'Raw-products'!$A$2:$H$1261,MATCH(I$1,'Raw-products'!$A$1:$H$1,0))</f>
        <v>M</v>
      </c>
      <c r="J2542" t="str">
        <f>VLOOKUP($C2542,'Raw-products'!$A$2:$H$1261,MATCH(J$1,'Raw-products'!$A$1:$H$1,0))</f>
        <v>orange</v>
      </c>
      <c r="K2542">
        <f>VLOOKUP($C2542,'Raw-products'!$A$2:$H$1261,MATCH(K$1,'Raw-products'!$A$1:$H$1,0))</f>
        <v>116</v>
      </c>
      <c r="L2542">
        <f>VLOOKUP($C2542,'Raw-products'!$A$2:$H$1261,MATCH(L$1,'Raw-products'!$A$1:$H$1,0))</f>
        <v>42</v>
      </c>
      <c r="M2542" s="5">
        <f t="shared" si="78"/>
        <v>4872</v>
      </c>
      <c r="N2542" cm="1">
        <f t="array" ref="N2542:Q2542">_xlfn.XLOOKUP($B2542,'Raw -orders'!$A:$A,'Raw -orders'!$B:$E)</f>
        <v>282</v>
      </c>
      <c r="O2542">
        <v>43667</v>
      </c>
      <c r="P2542" s="1">
        <v>44430</v>
      </c>
      <c r="Q2542" s="1">
        <v>44451</v>
      </c>
      <c r="R2542" t="str" cm="1">
        <f t="array" ref="R2542:Y2542">_xlfn.XLOOKUP($N2542,'Raw - customers'!$A:$A,'Raw - customers'!$B:$I)</f>
        <v>Wren Helgass</v>
      </c>
      <c r="S2542" t="str">
        <v>Female</v>
      </c>
      <c r="T2542">
        <v>59</v>
      </c>
      <c r="U2542" t="str">
        <v>2634 Ward CrescentSuite 361</v>
      </c>
      <c r="V2542">
        <v>4527</v>
      </c>
      <c r="W2542" t="str">
        <v>Port Hannahburgh</v>
      </c>
      <c r="X2542" t="str">
        <v>Australian Capital Territory</v>
      </c>
      <c r="Y2542" t="str">
        <v>Australia</v>
      </c>
      <c r="Z2542">
        <v>8</v>
      </c>
      <c r="AA2542" s="3" t="str">
        <f t="shared" si="79"/>
        <v>20 to 30</v>
      </c>
      <c r="AP2542" s="6">
        <v>282</v>
      </c>
      <c r="AQ2542" s="6" t="s">
        <v>1350</v>
      </c>
    </row>
    <row r="2543" spans="1:43" x14ac:dyDescent="0.25">
      <c r="A2543">
        <v>2541</v>
      </c>
      <c r="B2543">
        <v>511</v>
      </c>
      <c r="C2543">
        <v>1220</v>
      </c>
      <c r="D2543">
        <v>105</v>
      </c>
      <c r="E2543">
        <v>3</v>
      </c>
      <c r="F2543">
        <v>315</v>
      </c>
      <c r="G2543" t="str">
        <f>VLOOKUP($C2543,'Raw-products'!$A$2:$H$1261,MATCH(G$1,'Raw-products'!$A$1:$H$1,0))</f>
        <v>Trousers</v>
      </c>
      <c r="H2543" t="str">
        <f>VLOOKUP($C2543,'Raw-products'!$A$2:$H$1261,MATCH(H$1,'Raw-products'!$A$1:$H$1,0))</f>
        <v>Pleated</v>
      </c>
      <c r="I2543" t="str">
        <f>VLOOKUP($C2543,'Raw-products'!$A$2:$H$1261,MATCH(I$1,'Raw-products'!$A$1:$H$1,0))</f>
        <v>XS</v>
      </c>
      <c r="J2543" t="str">
        <f>VLOOKUP($C2543,'Raw-products'!$A$2:$H$1261,MATCH(J$1,'Raw-products'!$A$1:$H$1,0))</f>
        <v>violet</v>
      </c>
      <c r="K2543">
        <f>VLOOKUP($C2543,'Raw-products'!$A$2:$H$1261,MATCH(K$1,'Raw-products'!$A$1:$H$1,0))</f>
        <v>90</v>
      </c>
      <c r="L2543">
        <f>VLOOKUP($C2543,'Raw-products'!$A$2:$H$1261,MATCH(L$1,'Raw-products'!$A$1:$H$1,0))</f>
        <v>58</v>
      </c>
      <c r="M2543" s="5">
        <f t="shared" si="78"/>
        <v>5220</v>
      </c>
      <c r="N2543" cm="1">
        <f t="array" ref="N2543:Q2543">_xlfn.XLOOKUP($B2543,'Raw -orders'!$A:$A,'Raw -orders'!$B:$E)</f>
        <v>282</v>
      </c>
      <c r="O2543">
        <v>43667</v>
      </c>
      <c r="P2543" s="1">
        <v>44430</v>
      </c>
      <c r="Q2543" s="1">
        <v>44451</v>
      </c>
      <c r="R2543" t="str" cm="1">
        <f t="array" ref="R2543:Y2543">_xlfn.XLOOKUP($N2543,'Raw - customers'!$A:$A,'Raw - customers'!$B:$I)</f>
        <v>Wren Helgass</v>
      </c>
      <c r="S2543" t="str">
        <v>Female</v>
      </c>
      <c r="T2543">
        <v>59</v>
      </c>
      <c r="U2543" t="str">
        <v>2634 Ward CrescentSuite 361</v>
      </c>
      <c r="V2543">
        <v>4527</v>
      </c>
      <c r="W2543" t="str">
        <v>Port Hannahburgh</v>
      </c>
      <c r="X2543" t="str">
        <v>Australian Capital Territory</v>
      </c>
      <c r="Y2543" t="str">
        <v>Australia</v>
      </c>
      <c r="Z2543">
        <v>8</v>
      </c>
      <c r="AA2543" s="3" t="str">
        <f t="shared" si="79"/>
        <v>20 to 30</v>
      </c>
      <c r="AP2543" s="6">
        <v>282</v>
      </c>
      <c r="AQ2543" s="6" t="s">
        <v>1350</v>
      </c>
    </row>
    <row r="2544" spans="1:43" x14ac:dyDescent="0.25">
      <c r="A2544">
        <v>2542</v>
      </c>
      <c r="B2544">
        <v>511</v>
      </c>
      <c r="C2544">
        <v>565</v>
      </c>
      <c r="D2544">
        <v>100</v>
      </c>
      <c r="E2544">
        <v>2</v>
      </c>
      <c r="F2544">
        <v>200</v>
      </c>
      <c r="G2544" t="str">
        <f>VLOOKUP($C2544,'Raw-products'!$A$2:$H$1261,MATCH(G$1,'Raw-products'!$A$1:$H$1,0))</f>
        <v>Jacket</v>
      </c>
      <c r="H2544" t="str">
        <f>VLOOKUP($C2544,'Raw-products'!$A$2:$H$1261,MATCH(H$1,'Raw-products'!$A$1:$H$1,0))</f>
        <v>Bomber</v>
      </c>
      <c r="I2544" t="str">
        <f>VLOOKUP($C2544,'Raw-products'!$A$2:$H$1261,MATCH(I$1,'Raw-products'!$A$1:$H$1,0))</f>
        <v>XS</v>
      </c>
      <c r="J2544" t="str">
        <f>VLOOKUP($C2544,'Raw-products'!$A$2:$H$1261,MATCH(J$1,'Raw-products'!$A$1:$H$1,0))</f>
        <v>orange</v>
      </c>
      <c r="K2544">
        <f>VLOOKUP($C2544,'Raw-products'!$A$2:$H$1261,MATCH(K$1,'Raw-products'!$A$1:$H$1,0))</f>
        <v>90</v>
      </c>
      <c r="L2544">
        <f>VLOOKUP($C2544,'Raw-products'!$A$2:$H$1261,MATCH(L$1,'Raw-products'!$A$1:$H$1,0))</f>
        <v>80</v>
      </c>
      <c r="M2544" s="5">
        <f t="shared" si="78"/>
        <v>7200</v>
      </c>
      <c r="N2544" cm="1">
        <f t="array" ref="N2544:Q2544">_xlfn.XLOOKUP($B2544,'Raw -orders'!$A:$A,'Raw -orders'!$B:$E)</f>
        <v>282</v>
      </c>
      <c r="O2544">
        <v>43667</v>
      </c>
      <c r="P2544" s="1">
        <v>44430</v>
      </c>
      <c r="Q2544" s="1">
        <v>44451</v>
      </c>
      <c r="R2544" t="str" cm="1">
        <f t="array" ref="R2544:Y2544">_xlfn.XLOOKUP($N2544,'Raw - customers'!$A:$A,'Raw - customers'!$B:$I)</f>
        <v>Wren Helgass</v>
      </c>
      <c r="S2544" t="str">
        <v>Female</v>
      </c>
      <c r="T2544">
        <v>59</v>
      </c>
      <c r="U2544" t="str">
        <v>2634 Ward CrescentSuite 361</v>
      </c>
      <c r="V2544">
        <v>4527</v>
      </c>
      <c r="W2544" t="str">
        <v>Port Hannahburgh</v>
      </c>
      <c r="X2544" t="str">
        <v>Australian Capital Territory</v>
      </c>
      <c r="Y2544" t="str">
        <v>Australia</v>
      </c>
      <c r="Z2544">
        <v>8</v>
      </c>
      <c r="AA2544" s="3" t="str">
        <f t="shared" si="79"/>
        <v>20 to 30</v>
      </c>
      <c r="AP2544" s="6">
        <v>282</v>
      </c>
      <c r="AQ2544" s="6" t="s">
        <v>1350</v>
      </c>
    </row>
    <row r="2545" spans="1:43" x14ac:dyDescent="0.25">
      <c r="A2545">
        <v>2543</v>
      </c>
      <c r="B2545">
        <v>511</v>
      </c>
      <c r="C2545">
        <v>758</v>
      </c>
      <c r="D2545">
        <v>109</v>
      </c>
      <c r="E2545">
        <v>3</v>
      </c>
      <c r="F2545">
        <v>327</v>
      </c>
      <c r="G2545" t="str">
        <f>VLOOKUP($C2545,'Raw-products'!$A$2:$H$1261,MATCH(G$1,'Raw-products'!$A$1:$H$1,0))</f>
        <v>Jacket</v>
      </c>
      <c r="H2545" t="str">
        <f>VLOOKUP($C2545,'Raw-products'!$A$2:$H$1261,MATCH(H$1,'Raw-products'!$A$1:$H$1,0))</f>
        <v>Peacoat</v>
      </c>
      <c r="I2545" t="str">
        <f>VLOOKUP($C2545,'Raw-products'!$A$2:$H$1261,MATCH(I$1,'Raw-products'!$A$1:$H$1,0))</f>
        <v>L</v>
      </c>
      <c r="J2545" t="str">
        <f>VLOOKUP($C2545,'Raw-products'!$A$2:$H$1261,MATCH(J$1,'Raw-products'!$A$1:$H$1,0))</f>
        <v>blue</v>
      </c>
      <c r="K2545">
        <f>VLOOKUP($C2545,'Raw-products'!$A$2:$H$1261,MATCH(K$1,'Raw-products'!$A$1:$H$1,0))</f>
        <v>102</v>
      </c>
      <c r="L2545">
        <f>VLOOKUP($C2545,'Raw-products'!$A$2:$H$1261,MATCH(L$1,'Raw-products'!$A$1:$H$1,0))</f>
        <v>64</v>
      </c>
      <c r="M2545" s="5">
        <f t="shared" si="78"/>
        <v>6528</v>
      </c>
      <c r="N2545" cm="1">
        <f t="array" ref="N2545:Q2545">_xlfn.XLOOKUP($B2545,'Raw -orders'!$A:$A,'Raw -orders'!$B:$E)</f>
        <v>282</v>
      </c>
      <c r="O2545">
        <v>43667</v>
      </c>
      <c r="P2545" s="1">
        <v>44430</v>
      </c>
      <c r="Q2545" s="1">
        <v>44451</v>
      </c>
      <c r="R2545" t="str" cm="1">
        <f t="array" ref="R2545:Y2545">_xlfn.XLOOKUP($N2545,'Raw - customers'!$A:$A,'Raw - customers'!$B:$I)</f>
        <v>Wren Helgass</v>
      </c>
      <c r="S2545" t="str">
        <v>Female</v>
      </c>
      <c r="T2545">
        <v>59</v>
      </c>
      <c r="U2545" t="str">
        <v>2634 Ward CrescentSuite 361</v>
      </c>
      <c r="V2545">
        <v>4527</v>
      </c>
      <c r="W2545" t="str">
        <v>Port Hannahburgh</v>
      </c>
      <c r="X2545" t="str">
        <v>Australian Capital Territory</v>
      </c>
      <c r="Y2545" t="str">
        <v>Australia</v>
      </c>
      <c r="Z2545">
        <v>8</v>
      </c>
      <c r="AA2545" s="3" t="str">
        <f t="shared" si="79"/>
        <v>20 to 30</v>
      </c>
      <c r="AP2545" s="6">
        <v>282</v>
      </c>
      <c r="AQ2545" s="6" t="s">
        <v>1350</v>
      </c>
    </row>
    <row r="2546" spans="1:43" x14ac:dyDescent="0.25">
      <c r="A2546">
        <v>2544</v>
      </c>
      <c r="B2546">
        <v>511</v>
      </c>
      <c r="C2546">
        <v>1094</v>
      </c>
      <c r="D2546">
        <v>115</v>
      </c>
      <c r="E2546">
        <v>2</v>
      </c>
      <c r="F2546">
        <v>230</v>
      </c>
      <c r="G2546" t="str">
        <f>VLOOKUP($C2546,'Raw-products'!$A$2:$H$1261,MATCH(G$1,'Raw-products'!$A$1:$H$1,0))</f>
        <v>Trousers</v>
      </c>
      <c r="H2546" t="str">
        <f>VLOOKUP($C2546,'Raw-products'!$A$2:$H$1261,MATCH(H$1,'Raw-products'!$A$1:$H$1,0))</f>
        <v>Cropped</v>
      </c>
      <c r="I2546" t="str">
        <f>VLOOKUP($C2546,'Raw-products'!$A$2:$H$1261,MATCH(I$1,'Raw-products'!$A$1:$H$1,0))</f>
        <v>XL</v>
      </c>
      <c r="J2546" t="str">
        <f>VLOOKUP($C2546,'Raw-products'!$A$2:$H$1261,MATCH(J$1,'Raw-products'!$A$1:$H$1,0))</f>
        <v>orange</v>
      </c>
      <c r="K2546">
        <f>VLOOKUP($C2546,'Raw-products'!$A$2:$H$1261,MATCH(K$1,'Raw-products'!$A$1:$H$1,0))</f>
        <v>99</v>
      </c>
      <c r="L2546">
        <f>VLOOKUP($C2546,'Raw-products'!$A$2:$H$1261,MATCH(L$1,'Raw-products'!$A$1:$H$1,0))</f>
        <v>61</v>
      </c>
      <c r="M2546" s="5">
        <f t="shared" si="78"/>
        <v>6039</v>
      </c>
      <c r="N2546" cm="1">
        <f t="array" ref="N2546:Q2546">_xlfn.XLOOKUP($B2546,'Raw -orders'!$A:$A,'Raw -orders'!$B:$E)</f>
        <v>282</v>
      </c>
      <c r="O2546">
        <v>43667</v>
      </c>
      <c r="P2546" s="1">
        <v>44430</v>
      </c>
      <c r="Q2546" s="1">
        <v>44451</v>
      </c>
      <c r="R2546" t="str" cm="1">
        <f t="array" ref="R2546:Y2546">_xlfn.XLOOKUP($N2546,'Raw - customers'!$A:$A,'Raw - customers'!$B:$I)</f>
        <v>Wren Helgass</v>
      </c>
      <c r="S2546" t="str">
        <v>Female</v>
      </c>
      <c r="T2546">
        <v>59</v>
      </c>
      <c r="U2546" t="str">
        <v>2634 Ward CrescentSuite 361</v>
      </c>
      <c r="V2546">
        <v>4527</v>
      </c>
      <c r="W2546" t="str">
        <v>Port Hannahburgh</v>
      </c>
      <c r="X2546" t="str">
        <v>Australian Capital Territory</v>
      </c>
      <c r="Y2546" t="str">
        <v>Australia</v>
      </c>
      <c r="Z2546">
        <v>8</v>
      </c>
      <c r="AA2546" s="3" t="str">
        <f t="shared" si="79"/>
        <v>20 to 30</v>
      </c>
      <c r="AP2546" s="6">
        <v>282</v>
      </c>
      <c r="AQ2546" s="6" t="s">
        <v>1350</v>
      </c>
    </row>
    <row r="2547" spans="1:43" x14ac:dyDescent="0.25">
      <c r="A2547">
        <v>2545</v>
      </c>
      <c r="B2547">
        <v>511</v>
      </c>
      <c r="C2547">
        <v>681</v>
      </c>
      <c r="D2547">
        <v>113</v>
      </c>
      <c r="E2547">
        <v>3</v>
      </c>
      <c r="F2547">
        <v>339</v>
      </c>
      <c r="G2547" t="str">
        <f>VLOOKUP($C2547,'Raw-products'!$A$2:$H$1261,MATCH(G$1,'Raw-products'!$A$1:$H$1,0))</f>
        <v>Jacket</v>
      </c>
      <c r="H2547" t="str">
        <f>VLOOKUP($C2547,'Raw-products'!$A$2:$H$1261,MATCH(H$1,'Raw-products'!$A$1:$H$1,0))</f>
        <v>Parka</v>
      </c>
      <c r="I2547" t="str">
        <f>VLOOKUP($C2547,'Raw-products'!$A$2:$H$1261,MATCH(I$1,'Raw-products'!$A$1:$H$1,0))</f>
        <v>S</v>
      </c>
      <c r="J2547" t="str">
        <f>VLOOKUP($C2547,'Raw-products'!$A$2:$H$1261,MATCH(J$1,'Raw-products'!$A$1:$H$1,0))</f>
        <v>green</v>
      </c>
      <c r="K2547">
        <f>VLOOKUP($C2547,'Raw-products'!$A$2:$H$1261,MATCH(K$1,'Raw-products'!$A$1:$H$1,0))</f>
        <v>119</v>
      </c>
      <c r="L2547">
        <f>VLOOKUP($C2547,'Raw-products'!$A$2:$H$1261,MATCH(L$1,'Raw-products'!$A$1:$H$1,0))</f>
        <v>62</v>
      </c>
      <c r="M2547" s="5">
        <f t="shared" si="78"/>
        <v>7378</v>
      </c>
      <c r="N2547" cm="1">
        <f t="array" ref="N2547:Q2547">_xlfn.XLOOKUP($B2547,'Raw -orders'!$A:$A,'Raw -orders'!$B:$E)</f>
        <v>282</v>
      </c>
      <c r="O2547">
        <v>43667</v>
      </c>
      <c r="P2547" s="1">
        <v>44430</v>
      </c>
      <c r="Q2547" s="1">
        <v>44451</v>
      </c>
      <c r="R2547" t="str" cm="1">
        <f t="array" ref="R2547:Y2547">_xlfn.XLOOKUP($N2547,'Raw - customers'!$A:$A,'Raw - customers'!$B:$I)</f>
        <v>Wren Helgass</v>
      </c>
      <c r="S2547" t="str">
        <v>Female</v>
      </c>
      <c r="T2547">
        <v>59</v>
      </c>
      <c r="U2547" t="str">
        <v>2634 Ward CrescentSuite 361</v>
      </c>
      <c r="V2547">
        <v>4527</v>
      </c>
      <c r="W2547" t="str">
        <v>Port Hannahburgh</v>
      </c>
      <c r="X2547" t="str">
        <v>Australian Capital Territory</v>
      </c>
      <c r="Y2547" t="str">
        <v>Australia</v>
      </c>
      <c r="Z2547">
        <v>8</v>
      </c>
      <c r="AA2547" s="3" t="str">
        <f t="shared" si="79"/>
        <v>20 to 30</v>
      </c>
      <c r="AP2547" s="6">
        <v>282</v>
      </c>
      <c r="AQ2547" s="6" t="s">
        <v>1350</v>
      </c>
    </row>
    <row r="2548" spans="1:43" x14ac:dyDescent="0.25">
      <c r="A2548">
        <v>2546</v>
      </c>
      <c r="B2548">
        <v>512</v>
      </c>
      <c r="C2548">
        <v>818</v>
      </c>
      <c r="D2548">
        <v>117</v>
      </c>
      <c r="E2548">
        <v>3</v>
      </c>
      <c r="F2548">
        <v>351</v>
      </c>
      <c r="G2548" t="str">
        <f>VLOOKUP($C2548,'Raw-products'!$A$2:$H$1261,MATCH(G$1,'Raw-products'!$A$1:$H$1,0))</f>
        <v>Jacket</v>
      </c>
      <c r="H2548" t="str">
        <f>VLOOKUP($C2548,'Raw-products'!$A$2:$H$1261,MATCH(H$1,'Raw-products'!$A$1:$H$1,0))</f>
        <v>Shearling</v>
      </c>
      <c r="I2548" t="str">
        <f>VLOOKUP($C2548,'Raw-products'!$A$2:$H$1261,MATCH(I$1,'Raw-products'!$A$1:$H$1,0))</f>
        <v>L</v>
      </c>
      <c r="J2548" t="str">
        <f>VLOOKUP($C2548,'Raw-products'!$A$2:$H$1261,MATCH(J$1,'Raw-products'!$A$1:$H$1,0))</f>
        <v>yellow</v>
      </c>
      <c r="K2548">
        <f>VLOOKUP($C2548,'Raw-products'!$A$2:$H$1261,MATCH(K$1,'Raw-products'!$A$1:$H$1,0))</f>
        <v>95</v>
      </c>
      <c r="L2548">
        <f>VLOOKUP($C2548,'Raw-products'!$A$2:$H$1261,MATCH(L$1,'Raw-products'!$A$1:$H$1,0))</f>
        <v>58</v>
      </c>
      <c r="M2548" s="5">
        <f t="shared" si="78"/>
        <v>5510</v>
      </c>
      <c r="N2548" cm="1">
        <f t="array" ref="N2548:Q2548">_xlfn.XLOOKUP($B2548,'Raw -orders'!$A:$A,'Raw -orders'!$B:$E)</f>
        <v>223</v>
      </c>
      <c r="O2548">
        <v>21235</v>
      </c>
      <c r="P2548" s="1">
        <v>44482</v>
      </c>
      <c r="Q2548" s="1">
        <v>44505</v>
      </c>
      <c r="R2548" t="str" cm="1">
        <f t="array" ref="R2548:Y2548">_xlfn.XLOOKUP($N2548,'Raw - customers'!$A:$A,'Raw - customers'!$B:$I)</f>
        <v>Saxe Stormonth</v>
      </c>
      <c r="S2548" t="str">
        <v>Non-binary</v>
      </c>
      <c r="T2548">
        <v>51</v>
      </c>
      <c r="U2548" t="str">
        <v>028 Elijah TrailApt. 268</v>
      </c>
      <c r="V2548">
        <v>573</v>
      </c>
      <c r="W2548" t="str">
        <v>Lake Owen</v>
      </c>
      <c r="X2548" t="str">
        <v>South Australia</v>
      </c>
      <c r="Y2548" t="str">
        <v>Australia</v>
      </c>
      <c r="Z2548">
        <v>10</v>
      </c>
      <c r="AA2548" s="3" t="str">
        <f t="shared" si="79"/>
        <v>20 to 30</v>
      </c>
      <c r="AP2548" s="6">
        <v>223</v>
      </c>
      <c r="AQ2548" s="6" t="s">
        <v>1345</v>
      </c>
    </row>
    <row r="2549" spans="1:43" x14ac:dyDescent="0.25">
      <c r="A2549">
        <v>2547</v>
      </c>
      <c r="B2549">
        <v>512</v>
      </c>
      <c r="C2549">
        <v>589</v>
      </c>
      <c r="D2549">
        <v>100</v>
      </c>
      <c r="E2549">
        <v>2</v>
      </c>
      <c r="F2549">
        <v>200</v>
      </c>
      <c r="G2549" t="str">
        <f>VLOOKUP($C2549,'Raw-products'!$A$2:$H$1261,MATCH(G$1,'Raw-products'!$A$1:$H$1,0))</f>
        <v>Jacket</v>
      </c>
      <c r="H2549" t="str">
        <f>VLOOKUP($C2549,'Raw-products'!$A$2:$H$1261,MATCH(H$1,'Raw-products'!$A$1:$H$1,0))</f>
        <v>Bomber</v>
      </c>
      <c r="I2549" t="str">
        <f>VLOOKUP($C2549,'Raw-products'!$A$2:$H$1261,MATCH(I$1,'Raw-products'!$A$1:$H$1,0))</f>
        <v>XL</v>
      </c>
      <c r="J2549" t="str">
        <f>VLOOKUP($C2549,'Raw-products'!$A$2:$H$1261,MATCH(J$1,'Raw-products'!$A$1:$H$1,0))</f>
        <v>indigo</v>
      </c>
      <c r="K2549">
        <f>VLOOKUP($C2549,'Raw-products'!$A$2:$H$1261,MATCH(K$1,'Raw-products'!$A$1:$H$1,0))</f>
        <v>90</v>
      </c>
      <c r="L2549">
        <f>VLOOKUP($C2549,'Raw-products'!$A$2:$H$1261,MATCH(L$1,'Raw-products'!$A$1:$H$1,0))</f>
        <v>50</v>
      </c>
      <c r="M2549" s="5">
        <f t="shared" si="78"/>
        <v>4500</v>
      </c>
      <c r="N2549" cm="1">
        <f t="array" ref="N2549:Q2549">_xlfn.XLOOKUP($B2549,'Raw -orders'!$A:$A,'Raw -orders'!$B:$E)</f>
        <v>223</v>
      </c>
      <c r="O2549">
        <v>21235</v>
      </c>
      <c r="P2549" s="1">
        <v>44482</v>
      </c>
      <c r="Q2549" s="1">
        <v>44505</v>
      </c>
      <c r="R2549" t="str" cm="1">
        <f t="array" ref="R2549:Y2549">_xlfn.XLOOKUP($N2549,'Raw - customers'!$A:$A,'Raw - customers'!$B:$I)</f>
        <v>Saxe Stormonth</v>
      </c>
      <c r="S2549" t="str">
        <v>Non-binary</v>
      </c>
      <c r="T2549">
        <v>51</v>
      </c>
      <c r="U2549" t="str">
        <v>028 Elijah TrailApt. 268</v>
      </c>
      <c r="V2549">
        <v>573</v>
      </c>
      <c r="W2549" t="str">
        <v>Lake Owen</v>
      </c>
      <c r="X2549" t="str">
        <v>South Australia</v>
      </c>
      <c r="Y2549" t="str">
        <v>Australia</v>
      </c>
      <c r="Z2549">
        <v>10</v>
      </c>
      <c r="AA2549" s="3" t="str">
        <f t="shared" si="79"/>
        <v>20 to 30</v>
      </c>
      <c r="AP2549" s="6">
        <v>223</v>
      </c>
      <c r="AQ2549" s="6" t="s">
        <v>1345</v>
      </c>
    </row>
    <row r="2550" spans="1:43" x14ac:dyDescent="0.25">
      <c r="A2550">
        <v>2548</v>
      </c>
      <c r="B2550">
        <v>513</v>
      </c>
      <c r="C2550">
        <v>843</v>
      </c>
      <c r="D2550">
        <v>113</v>
      </c>
      <c r="E2550">
        <v>2</v>
      </c>
      <c r="F2550">
        <v>226</v>
      </c>
      <c r="G2550" t="str">
        <f>VLOOKUP($C2550,'Raw-products'!$A$2:$H$1261,MATCH(G$1,'Raw-products'!$A$1:$H$1,0))</f>
        <v>Trousers</v>
      </c>
      <c r="H2550" t="str">
        <f>VLOOKUP($C2550,'Raw-products'!$A$2:$H$1261,MATCH(H$1,'Raw-products'!$A$1:$H$1,0))</f>
        <v>Chinos</v>
      </c>
      <c r="I2550" t="str">
        <f>VLOOKUP($C2550,'Raw-products'!$A$2:$H$1261,MATCH(I$1,'Raw-products'!$A$1:$H$1,0))</f>
        <v>L</v>
      </c>
      <c r="J2550" t="str">
        <f>VLOOKUP($C2550,'Raw-products'!$A$2:$H$1261,MATCH(J$1,'Raw-products'!$A$1:$H$1,0))</f>
        <v>red</v>
      </c>
      <c r="K2550">
        <f>VLOOKUP($C2550,'Raw-products'!$A$2:$H$1261,MATCH(K$1,'Raw-products'!$A$1:$H$1,0))</f>
        <v>100</v>
      </c>
      <c r="L2550">
        <f>VLOOKUP($C2550,'Raw-products'!$A$2:$H$1261,MATCH(L$1,'Raw-products'!$A$1:$H$1,0))</f>
        <v>44</v>
      </c>
      <c r="M2550" s="5">
        <f t="shared" si="78"/>
        <v>4400</v>
      </c>
      <c r="N2550" cm="1">
        <f t="array" ref="N2550:Q2550">_xlfn.XLOOKUP($B2550,'Raw -orders'!$A:$A,'Raw -orders'!$B:$E)</f>
        <v>950</v>
      </c>
      <c r="O2550">
        <v>49647</v>
      </c>
      <c r="P2550" s="1">
        <v>44340</v>
      </c>
      <c r="Q2550" s="1">
        <v>44351</v>
      </c>
      <c r="R2550" t="str" cm="1">
        <f t="array" ref="R2550:Y2550">_xlfn.XLOOKUP($N2550,'Raw - customers'!$A:$A,'Raw - customers'!$B:$I)</f>
        <v>Eustacia Andreassen</v>
      </c>
      <c r="S2550" t="str">
        <v>Male</v>
      </c>
      <c r="T2550">
        <v>43</v>
      </c>
      <c r="U2550" t="str">
        <v>3414 Mia MallApt. 446</v>
      </c>
      <c r="V2550">
        <v>3051</v>
      </c>
      <c r="W2550" t="str">
        <v>Bergefort</v>
      </c>
      <c r="X2550" t="str">
        <v>Victoria</v>
      </c>
      <c r="Y2550" t="str">
        <v>Australia</v>
      </c>
      <c r="Z2550">
        <v>5</v>
      </c>
      <c r="AA2550" s="3" t="str">
        <f t="shared" si="79"/>
        <v>10 to 20</v>
      </c>
      <c r="AP2550" s="6">
        <v>950</v>
      </c>
      <c r="AQ2550" s="6" t="s">
        <v>1396</v>
      </c>
    </row>
    <row r="2551" spans="1:43" x14ac:dyDescent="0.25">
      <c r="A2551">
        <v>2549</v>
      </c>
      <c r="B2551">
        <v>513</v>
      </c>
      <c r="C2551">
        <v>1054</v>
      </c>
      <c r="D2551">
        <v>93</v>
      </c>
      <c r="E2551">
        <v>1</v>
      </c>
      <c r="F2551">
        <v>93</v>
      </c>
      <c r="G2551" t="str">
        <f>VLOOKUP($C2551,'Raw-products'!$A$2:$H$1261,MATCH(G$1,'Raw-products'!$A$1:$H$1,0))</f>
        <v>Trousers</v>
      </c>
      <c r="H2551" t="str">
        <f>VLOOKUP($C2551,'Raw-products'!$A$2:$H$1261,MATCH(H$1,'Raw-products'!$A$1:$H$1,0))</f>
        <v>Joggers</v>
      </c>
      <c r="I2551" t="str">
        <f>VLOOKUP($C2551,'Raw-products'!$A$2:$H$1261,MATCH(I$1,'Raw-products'!$A$1:$H$1,0))</f>
        <v>XL</v>
      </c>
      <c r="J2551" t="str">
        <f>VLOOKUP($C2551,'Raw-products'!$A$2:$H$1261,MATCH(J$1,'Raw-products'!$A$1:$H$1,0))</f>
        <v>red</v>
      </c>
      <c r="K2551">
        <f>VLOOKUP($C2551,'Raw-products'!$A$2:$H$1261,MATCH(K$1,'Raw-products'!$A$1:$H$1,0))</f>
        <v>94</v>
      </c>
      <c r="L2551">
        <f>VLOOKUP($C2551,'Raw-products'!$A$2:$H$1261,MATCH(L$1,'Raw-products'!$A$1:$H$1,0))</f>
        <v>58</v>
      </c>
      <c r="M2551" s="5">
        <f t="shared" si="78"/>
        <v>5452</v>
      </c>
      <c r="N2551" cm="1">
        <f t="array" ref="N2551:Q2551">_xlfn.XLOOKUP($B2551,'Raw -orders'!$A:$A,'Raw -orders'!$B:$E)</f>
        <v>950</v>
      </c>
      <c r="O2551">
        <v>49647</v>
      </c>
      <c r="P2551" s="1">
        <v>44340</v>
      </c>
      <c r="Q2551" s="1">
        <v>44351</v>
      </c>
      <c r="R2551" t="str" cm="1">
        <f t="array" ref="R2551:Y2551">_xlfn.XLOOKUP($N2551,'Raw - customers'!$A:$A,'Raw - customers'!$B:$I)</f>
        <v>Eustacia Andreassen</v>
      </c>
      <c r="S2551" t="str">
        <v>Male</v>
      </c>
      <c r="T2551">
        <v>43</v>
      </c>
      <c r="U2551" t="str">
        <v>3414 Mia MallApt. 446</v>
      </c>
      <c r="V2551">
        <v>3051</v>
      </c>
      <c r="W2551" t="str">
        <v>Bergefort</v>
      </c>
      <c r="X2551" t="str">
        <v>Victoria</v>
      </c>
      <c r="Y2551" t="str">
        <v>Australia</v>
      </c>
      <c r="Z2551">
        <v>5</v>
      </c>
      <c r="AA2551" s="3" t="str">
        <f t="shared" si="79"/>
        <v>10 to 20</v>
      </c>
      <c r="AP2551" s="6">
        <v>950</v>
      </c>
      <c r="AQ2551" s="6" t="s">
        <v>1396</v>
      </c>
    </row>
    <row r="2552" spans="1:43" x14ac:dyDescent="0.25">
      <c r="A2552">
        <v>2550</v>
      </c>
      <c r="B2552">
        <v>514</v>
      </c>
      <c r="C2552">
        <v>239</v>
      </c>
      <c r="D2552">
        <v>106</v>
      </c>
      <c r="E2552">
        <v>1</v>
      </c>
      <c r="F2552">
        <v>106</v>
      </c>
      <c r="G2552" t="str">
        <f>VLOOKUP($C2552,'Raw-products'!$A$2:$H$1261,MATCH(G$1,'Raw-products'!$A$1:$H$1,0))</f>
        <v>Shirt</v>
      </c>
      <c r="H2552" t="str">
        <f>VLOOKUP($C2552,'Raw-products'!$A$2:$H$1261,MATCH(H$1,'Raw-products'!$A$1:$H$1,0))</f>
        <v>Chambray</v>
      </c>
      <c r="I2552" t="str">
        <f>VLOOKUP($C2552,'Raw-products'!$A$2:$H$1261,MATCH(I$1,'Raw-products'!$A$1:$H$1,0))</f>
        <v>XL</v>
      </c>
      <c r="J2552" t="str">
        <f>VLOOKUP($C2552,'Raw-products'!$A$2:$H$1261,MATCH(J$1,'Raw-products'!$A$1:$H$1,0))</f>
        <v>indigo</v>
      </c>
      <c r="K2552">
        <f>VLOOKUP($C2552,'Raw-products'!$A$2:$H$1261,MATCH(K$1,'Raw-products'!$A$1:$H$1,0))</f>
        <v>105</v>
      </c>
      <c r="L2552">
        <f>VLOOKUP($C2552,'Raw-products'!$A$2:$H$1261,MATCH(L$1,'Raw-products'!$A$1:$H$1,0))</f>
        <v>61</v>
      </c>
      <c r="M2552" s="5">
        <f t="shared" si="78"/>
        <v>6405</v>
      </c>
      <c r="N2552" cm="1">
        <f t="array" ref="N2552:Q2552">_xlfn.XLOOKUP($B2552,'Raw -orders'!$A:$A,'Raw -orders'!$B:$E)</f>
        <v>740</v>
      </c>
      <c r="O2552">
        <v>13918</v>
      </c>
      <c r="P2552" s="1">
        <v>44389</v>
      </c>
      <c r="Q2552" s="1">
        <v>44399</v>
      </c>
      <c r="R2552" t="str" cm="1">
        <f t="array" ref="R2552:Y2552">_xlfn.XLOOKUP($N2552,'Raw - customers'!$A:$A,'Raw - customers'!$B:$I)</f>
        <v>Meryl Neeson</v>
      </c>
      <c r="S2552" t="str">
        <v>Non-binary</v>
      </c>
      <c r="T2552">
        <v>73</v>
      </c>
      <c r="U2552" t="str">
        <v>7490 Lily WaySuite 419</v>
      </c>
      <c r="V2552">
        <v>531</v>
      </c>
      <c r="W2552" t="str">
        <v>Port Molly</v>
      </c>
      <c r="X2552" t="str">
        <v>Tasmania</v>
      </c>
      <c r="Y2552" t="str">
        <v>Australia</v>
      </c>
      <c r="Z2552">
        <v>7</v>
      </c>
      <c r="AA2552" s="3" t="str">
        <f t="shared" si="79"/>
        <v>0 to 10</v>
      </c>
      <c r="AP2552" s="6">
        <v>740</v>
      </c>
      <c r="AQ2552" s="6" t="s">
        <v>1414</v>
      </c>
    </row>
    <row r="2553" spans="1:43" x14ac:dyDescent="0.25">
      <c r="A2553">
        <v>2551</v>
      </c>
      <c r="B2553">
        <v>514</v>
      </c>
      <c r="C2553">
        <v>816</v>
      </c>
      <c r="D2553">
        <v>117</v>
      </c>
      <c r="E2553">
        <v>1</v>
      </c>
      <c r="F2553">
        <v>117</v>
      </c>
      <c r="G2553" t="str">
        <f>VLOOKUP($C2553,'Raw-products'!$A$2:$H$1261,MATCH(G$1,'Raw-products'!$A$1:$H$1,0))</f>
        <v>Jacket</v>
      </c>
      <c r="H2553" t="str">
        <f>VLOOKUP($C2553,'Raw-products'!$A$2:$H$1261,MATCH(H$1,'Raw-products'!$A$1:$H$1,0))</f>
        <v>Shearling</v>
      </c>
      <c r="I2553" t="str">
        <f>VLOOKUP($C2553,'Raw-products'!$A$2:$H$1261,MATCH(I$1,'Raw-products'!$A$1:$H$1,0))</f>
        <v>S</v>
      </c>
      <c r="J2553" t="str">
        <f>VLOOKUP($C2553,'Raw-products'!$A$2:$H$1261,MATCH(J$1,'Raw-products'!$A$1:$H$1,0))</f>
        <v>yellow</v>
      </c>
      <c r="K2553">
        <f>VLOOKUP($C2553,'Raw-products'!$A$2:$H$1261,MATCH(K$1,'Raw-products'!$A$1:$H$1,0))</f>
        <v>95</v>
      </c>
      <c r="L2553">
        <f>VLOOKUP($C2553,'Raw-products'!$A$2:$H$1261,MATCH(L$1,'Raw-products'!$A$1:$H$1,0))</f>
        <v>48</v>
      </c>
      <c r="M2553" s="5">
        <f t="shared" si="78"/>
        <v>4560</v>
      </c>
      <c r="N2553" cm="1">
        <f t="array" ref="N2553:Q2553">_xlfn.XLOOKUP($B2553,'Raw -orders'!$A:$A,'Raw -orders'!$B:$E)</f>
        <v>740</v>
      </c>
      <c r="O2553">
        <v>13918</v>
      </c>
      <c r="P2553" s="1">
        <v>44389</v>
      </c>
      <c r="Q2553" s="1">
        <v>44399</v>
      </c>
      <c r="R2553" t="str" cm="1">
        <f t="array" ref="R2553:Y2553">_xlfn.XLOOKUP($N2553,'Raw - customers'!$A:$A,'Raw - customers'!$B:$I)</f>
        <v>Meryl Neeson</v>
      </c>
      <c r="S2553" t="str">
        <v>Non-binary</v>
      </c>
      <c r="T2553">
        <v>73</v>
      </c>
      <c r="U2553" t="str">
        <v>7490 Lily WaySuite 419</v>
      </c>
      <c r="V2553">
        <v>531</v>
      </c>
      <c r="W2553" t="str">
        <v>Port Molly</v>
      </c>
      <c r="X2553" t="str">
        <v>Tasmania</v>
      </c>
      <c r="Y2553" t="str">
        <v>Australia</v>
      </c>
      <c r="Z2553">
        <v>7</v>
      </c>
      <c r="AA2553" s="3" t="str">
        <f t="shared" si="79"/>
        <v>0 to 10</v>
      </c>
      <c r="AP2553" s="6">
        <v>740</v>
      </c>
      <c r="AQ2553" s="6" t="s">
        <v>1414</v>
      </c>
    </row>
    <row r="2554" spans="1:43" x14ac:dyDescent="0.25">
      <c r="A2554">
        <v>2552</v>
      </c>
      <c r="B2554">
        <v>514</v>
      </c>
      <c r="C2554">
        <v>210</v>
      </c>
      <c r="D2554">
        <v>106</v>
      </c>
      <c r="E2554">
        <v>2</v>
      </c>
      <c r="F2554">
        <v>212</v>
      </c>
      <c r="G2554" t="str">
        <f>VLOOKUP($C2554,'Raw-products'!$A$2:$H$1261,MATCH(G$1,'Raw-products'!$A$1:$H$1,0))</f>
        <v>Shirt</v>
      </c>
      <c r="H2554" t="str">
        <f>VLOOKUP($C2554,'Raw-products'!$A$2:$H$1261,MATCH(H$1,'Raw-products'!$A$1:$H$1,0))</f>
        <v>Chambray</v>
      </c>
      <c r="I2554" t="str">
        <f>VLOOKUP($C2554,'Raw-products'!$A$2:$H$1261,MATCH(I$1,'Raw-products'!$A$1:$H$1,0))</f>
        <v>XS</v>
      </c>
      <c r="J2554" t="str">
        <f>VLOOKUP($C2554,'Raw-products'!$A$2:$H$1261,MATCH(J$1,'Raw-products'!$A$1:$H$1,0))</f>
        <v>red</v>
      </c>
      <c r="K2554">
        <f>VLOOKUP($C2554,'Raw-products'!$A$2:$H$1261,MATCH(K$1,'Raw-products'!$A$1:$H$1,0))</f>
        <v>105</v>
      </c>
      <c r="L2554">
        <f>VLOOKUP($C2554,'Raw-products'!$A$2:$H$1261,MATCH(L$1,'Raw-products'!$A$1:$H$1,0))</f>
        <v>48</v>
      </c>
      <c r="M2554" s="5">
        <f t="shared" si="78"/>
        <v>5040</v>
      </c>
      <c r="N2554" cm="1">
        <f t="array" ref="N2554:Q2554">_xlfn.XLOOKUP($B2554,'Raw -orders'!$A:$A,'Raw -orders'!$B:$E)</f>
        <v>740</v>
      </c>
      <c r="O2554">
        <v>13918</v>
      </c>
      <c r="P2554" s="1">
        <v>44389</v>
      </c>
      <c r="Q2554" s="1">
        <v>44399</v>
      </c>
      <c r="R2554" t="str" cm="1">
        <f t="array" ref="R2554:Y2554">_xlfn.XLOOKUP($N2554,'Raw - customers'!$A:$A,'Raw - customers'!$B:$I)</f>
        <v>Meryl Neeson</v>
      </c>
      <c r="S2554" t="str">
        <v>Non-binary</v>
      </c>
      <c r="T2554">
        <v>73</v>
      </c>
      <c r="U2554" t="str">
        <v>7490 Lily WaySuite 419</v>
      </c>
      <c r="V2554">
        <v>531</v>
      </c>
      <c r="W2554" t="str">
        <v>Port Molly</v>
      </c>
      <c r="X2554" t="str">
        <v>Tasmania</v>
      </c>
      <c r="Y2554" t="str">
        <v>Australia</v>
      </c>
      <c r="Z2554">
        <v>7</v>
      </c>
      <c r="AA2554" s="3" t="str">
        <f t="shared" si="79"/>
        <v>0 to 10</v>
      </c>
      <c r="AP2554" s="6">
        <v>740</v>
      </c>
      <c r="AQ2554" s="6" t="s">
        <v>1414</v>
      </c>
    </row>
    <row r="2555" spans="1:43" x14ac:dyDescent="0.25">
      <c r="A2555">
        <v>2553</v>
      </c>
      <c r="B2555">
        <v>515</v>
      </c>
      <c r="C2555">
        <v>576</v>
      </c>
      <c r="D2555">
        <v>100</v>
      </c>
      <c r="E2555">
        <v>1</v>
      </c>
      <c r="F2555">
        <v>100</v>
      </c>
      <c r="G2555" t="str">
        <f>VLOOKUP($C2555,'Raw-products'!$A$2:$H$1261,MATCH(G$1,'Raw-products'!$A$1:$H$1,0))</f>
        <v>Jacket</v>
      </c>
      <c r="H2555" t="str">
        <f>VLOOKUP($C2555,'Raw-products'!$A$2:$H$1261,MATCH(H$1,'Raw-products'!$A$1:$H$1,0))</f>
        <v>Bomber</v>
      </c>
      <c r="I2555" t="str">
        <f>VLOOKUP($C2555,'Raw-products'!$A$2:$H$1261,MATCH(I$1,'Raw-products'!$A$1:$H$1,0))</f>
        <v>S</v>
      </c>
      <c r="J2555" t="str">
        <f>VLOOKUP($C2555,'Raw-products'!$A$2:$H$1261,MATCH(J$1,'Raw-products'!$A$1:$H$1,0))</f>
        <v>green</v>
      </c>
      <c r="K2555">
        <f>VLOOKUP($C2555,'Raw-products'!$A$2:$H$1261,MATCH(K$1,'Raw-products'!$A$1:$H$1,0))</f>
        <v>90</v>
      </c>
      <c r="L2555">
        <f>VLOOKUP($C2555,'Raw-products'!$A$2:$H$1261,MATCH(L$1,'Raw-products'!$A$1:$H$1,0))</f>
        <v>54</v>
      </c>
      <c r="M2555" s="5">
        <f t="shared" si="78"/>
        <v>4860</v>
      </c>
      <c r="N2555" cm="1">
        <f t="array" ref="N2555:Q2555">_xlfn.XLOOKUP($B2555,'Raw -orders'!$A:$A,'Raw -orders'!$B:$E)</f>
        <v>23</v>
      </c>
      <c r="O2555">
        <v>20627</v>
      </c>
      <c r="P2555" s="1">
        <v>44339</v>
      </c>
      <c r="Q2555" s="1">
        <v>44360</v>
      </c>
      <c r="R2555" t="str" cm="1">
        <f t="array" ref="R2555:Y2555">_xlfn.XLOOKUP($N2555,'Raw - customers'!$A:$A,'Raw - customers'!$B:$I)</f>
        <v>Alair Grimwad</v>
      </c>
      <c r="S2555" t="str">
        <v>Female</v>
      </c>
      <c r="T2555">
        <v>32</v>
      </c>
      <c r="U2555" t="str">
        <v>682 Rose CircleApt. 514</v>
      </c>
      <c r="V2555">
        <v>1832</v>
      </c>
      <c r="W2555" t="str">
        <v>North Mia</v>
      </c>
      <c r="X2555" t="str">
        <v>Tasmania</v>
      </c>
      <c r="Y2555" t="str">
        <v>Australia</v>
      </c>
      <c r="Z2555">
        <v>5</v>
      </c>
      <c r="AA2555" s="3" t="str">
        <f t="shared" si="79"/>
        <v>20 to 30</v>
      </c>
      <c r="AP2555" s="6">
        <v>23</v>
      </c>
      <c r="AQ2555" s="6" t="s">
        <v>1414</v>
      </c>
    </row>
    <row r="2556" spans="1:43" x14ac:dyDescent="0.25">
      <c r="A2556">
        <v>2554</v>
      </c>
      <c r="B2556">
        <v>515</v>
      </c>
      <c r="C2556">
        <v>1007</v>
      </c>
      <c r="D2556">
        <v>106</v>
      </c>
      <c r="E2556">
        <v>3</v>
      </c>
      <c r="F2556">
        <v>318</v>
      </c>
      <c r="G2556" t="str">
        <f>VLOOKUP($C2556,'Raw-products'!$A$2:$H$1261,MATCH(G$1,'Raw-products'!$A$1:$H$1,0))</f>
        <v>Trousers</v>
      </c>
      <c r="H2556" t="str">
        <f>VLOOKUP($C2556,'Raw-products'!$A$2:$H$1261,MATCH(H$1,'Raw-products'!$A$1:$H$1,0))</f>
        <v>Wool</v>
      </c>
      <c r="I2556" t="str">
        <f>VLOOKUP($C2556,'Raw-products'!$A$2:$H$1261,MATCH(I$1,'Raw-products'!$A$1:$H$1,0))</f>
        <v>M</v>
      </c>
      <c r="J2556" t="str">
        <f>VLOOKUP($C2556,'Raw-products'!$A$2:$H$1261,MATCH(J$1,'Raw-products'!$A$1:$H$1,0))</f>
        <v>indigo</v>
      </c>
      <c r="K2556">
        <f>VLOOKUP($C2556,'Raw-products'!$A$2:$H$1261,MATCH(K$1,'Raw-products'!$A$1:$H$1,0))</f>
        <v>111</v>
      </c>
      <c r="L2556">
        <f>VLOOKUP($C2556,'Raw-products'!$A$2:$H$1261,MATCH(L$1,'Raw-products'!$A$1:$H$1,0))</f>
        <v>56</v>
      </c>
      <c r="M2556" s="5">
        <f t="shared" si="78"/>
        <v>6216</v>
      </c>
      <c r="N2556" cm="1">
        <f t="array" ref="N2556:Q2556">_xlfn.XLOOKUP($B2556,'Raw -orders'!$A:$A,'Raw -orders'!$B:$E)</f>
        <v>23</v>
      </c>
      <c r="O2556">
        <v>20627</v>
      </c>
      <c r="P2556" s="1">
        <v>44339</v>
      </c>
      <c r="Q2556" s="1">
        <v>44360</v>
      </c>
      <c r="R2556" t="str" cm="1">
        <f t="array" ref="R2556:Y2556">_xlfn.XLOOKUP($N2556,'Raw - customers'!$A:$A,'Raw - customers'!$B:$I)</f>
        <v>Alair Grimwad</v>
      </c>
      <c r="S2556" t="str">
        <v>Female</v>
      </c>
      <c r="T2556">
        <v>32</v>
      </c>
      <c r="U2556" t="str">
        <v>682 Rose CircleApt. 514</v>
      </c>
      <c r="V2556">
        <v>1832</v>
      </c>
      <c r="W2556" t="str">
        <v>North Mia</v>
      </c>
      <c r="X2556" t="str">
        <v>Tasmania</v>
      </c>
      <c r="Y2556" t="str">
        <v>Australia</v>
      </c>
      <c r="Z2556">
        <v>5</v>
      </c>
      <c r="AA2556" s="3" t="str">
        <f t="shared" si="79"/>
        <v>20 to 30</v>
      </c>
      <c r="AP2556" s="6">
        <v>23</v>
      </c>
      <c r="AQ2556" s="6" t="s">
        <v>1414</v>
      </c>
    </row>
    <row r="2557" spans="1:43" x14ac:dyDescent="0.25">
      <c r="A2557">
        <v>2555</v>
      </c>
      <c r="B2557">
        <v>515</v>
      </c>
      <c r="C2557">
        <v>817</v>
      </c>
      <c r="D2557">
        <v>117</v>
      </c>
      <c r="E2557">
        <v>1</v>
      </c>
      <c r="F2557">
        <v>117</v>
      </c>
      <c r="G2557" t="str">
        <f>VLOOKUP($C2557,'Raw-products'!$A$2:$H$1261,MATCH(G$1,'Raw-products'!$A$1:$H$1,0))</f>
        <v>Jacket</v>
      </c>
      <c r="H2557" t="str">
        <f>VLOOKUP($C2557,'Raw-products'!$A$2:$H$1261,MATCH(H$1,'Raw-products'!$A$1:$H$1,0))</f>
        <v>Shearling</v>
      </c>
      <c r="I2557" t="str">
        <f>VLOOKUP($C2557,'Raw-products'!$A$2:$H$1261,MATCH(I$1,'Raw-products'!$A$1:$H$1,0))</f>
        <v>M</v>
      </c>
      <c r="J2557" t="str">
        <f>VLOOKUP($C2557,'Raw-products'!$A$2:$H$1261,MATCH(J$1,'Raw-products'!$A$1:$H$1,0))</f>
        <v>yellow</v>
      </c>
      <c r="K2557">
        <f>VLOOKUP($C2557,'Raw-products'!$A$2:$H$1261,MATCH(K$1,'Raw-products'!$A$1:$H$1,0))</f>
        <v>95</v>
      </c>
      <c r="L2557">
        <f>VLOOKUP($C2557,'Raw-products'!$A$2:$H$1261,MATCH(L$1,'Raw-products'!$A$1:$H$1,0))</f>
        <v>60</v>
      </c>
      <c r="M2557" s="5">
        <f t="shared" si="78"/>
        <v>5700</v>
      </c>
      <c r="N2557" cm="1">
        <f t="array" ref="N2557:Q2557">_xlfn.XLOOKUP($B2557,'Raw -orders'!$A:$A,'Raw -orders'!$B:$E)</f>
        <v>23</v>
      </c>
      <c r="O2557">
        <v>20627</v>
      </c>
      <c r="P2557" s="1">
        <v>44339</v>
      </c>
      <c r="Q2557" s="1">
        <v>44360</v>
      </c>
      <c r="R2557" t="str" cm="1">
        <f t="array" ref="R2557:Y2557">_xlfn.XLOOKUP($N2557,'Raw - customers'!$A:$A,'Raw - customers'!$B:$I)</f>
        <v>Alair Grimwad</v>
      </c>
      <c r="S2557" t="str">
        <v>Female</v>
      </c>
      <c r="T2557">
        <v>32</v>
      </c>
      <c r="U2557" t="str">
        <v>682 Rose CircleApt. 514</v>
      </c>
      <c r="V2557">
        <v>1832</v>
      </c>
      <c r="W2557" t="str">
        <v>North Mia</v>
      </c>
      <c r="X2557" t="str">
        <v>Tasmania</v>
      </c>
      <c r="Y2557" t="str">
        <v>Australia</v>
      </c>
      <c r="Z2557">
        <v>5</v>
      </c>
      <c r="AA2557" s="3" t="str">
        <f t="shared" si="79"/>
        <v>20 to 30</v>
      </c>
      <c r="AP2557" s="6">
        <v>23</v>
      </c>
      <c r="AQ2557" s="6" t="s">
        <v>1414</v>
      </c>
    </row>
    <row r="2558" spans="1:43" x14ac:dyDescent="0.25">
      <c r="A2558">
        <v>2556</v>
      </c>
      <c r="B2558">
        <v>515</v>
      </c>
      <c r="C2558">
        <v>1057</v>
      </c>
      <c r="D2558">
        <v>93</v>
      </c>
      <c r="E2558">
        <v>2</v>
      </c>
      <c r="F2558">
        <v>186</v>
      </c>
      <c r="G2558" t="str">
        <f>VLOOKUP($C2558,'Raw-products'!$A$2:$H$1261,MATCH(G$1,'Raw-products'!$A$1:$H$1,0))</f>
        <v>Trousers</v>
      </c>
      <c r="H2558" t="str">
        <f>VLOOKUP($C2558,'Raw-products'!$A$2:$H$1261,MATCH(H$1,'Raw-products'!$A$1:$H$1,0))</f>
        <v>Joggers</v>
      </c>
      <c r="I2558" t="str">
        <f>VLOOKUP($C2558,'Raw-products'!$A$2:$H$1261,MATCH(I$1,'Raw-products'!$A$1:$H$1,0))</f>
        <v>M</v>
      </c>
      <c r="J2558" t="str">
        <f>VLOOKUP($C2558,'Raw-products'!$A$2:$H$1261,MATCH(J$1,'Raw-products'!$A$1:$H$1,0))</f>
        <v>orange</v>
      </c>
      <c r="K2558">
        <f>VLOOKUP($C2558,'Raw-products'!$A$2:$H$1261,MATCH(K$1,'Raw-products'!$A$1:$H$1,0))</f>
        <v>94</v>
      </c>
      <c r="L2558">
        <f>VLOOKUP($C2558,'Raw-products'!$A$2:$H$1261,MATCH(L$1,'Raw-products'!$A$1:$H$1,0))</f>
        <v>52</v>
      </c>
      <c r="M2558" s="5">
        <f t="shared" si="78"/>
        <v>4888</v>
      </c>
      <c r="N2558" cm="1">
        <f t="array" ref="N2558:Q2558">_xlfn.XLOOKUP($B2558,'Raw -orders'!$A:$A,'Raw -orders'!$B:$E)</f>
        <v>23</v>
      </c>
      <c r="O2558">
        <v>20627</v>
      </c>
      <c r="P2558" s="1">
        <v>44339</v>
      </c>
      <c r="Q2558" s="1">
        <v>44360</v>
      </c>
      <c r="R2558" t="str" cm="1">
        <f t="array" ref="R2558:Y2558">_xlfn.XLOOKUP($N2558,'Raw - customers'!$A:$A,'Raw - customers'!$B:$I)</f>
        <v>Alair Grimwad</v>
      </c>
      <c r="S2558" t="str">
        <v>Female</v>
      </c>
      <c r="T2558">
        <v>32</v>
      </c>
      <c r="U2558" t="str">
        <v>682 Rose CircleApt. 514</v>
      </c>
      <c r="V2558">
        <v>1832</v>
      </c>
      <c r="W2558" t="str">
        <v>North Mia</v>
      </c>
      <c r="X2558" t="str">
        <v>Tasmania</v>
      </c>
      <c r="Y2558" t="str">
        <v>Australia</v>
      </c>
      <c r="Z2558">
        <v>5</v>
      </c>
      <c r="AA2558" s="3" t="str">
        <f t="shared" si="79"/>
        <v>20 to 30</v>
      </c>
      <c r="AP2558" s="6">
        <v>23</v>
      </c>
      <c r="AQ2558" s="6" t="s">
        <v>1414</v>
      </c>
    </row>
    <row r="2559" spans="1:43" x14ac:dyDescent="0.25">
      <c r="A2559">
        <v>2557</v>
      </c>
      <c r="B2559">
        <v>515</v>
      </c>
      <c r="C2559">
        <v>346</v>
      </c>
      <c r="D2559">
        <v>109</v>
      </c>
      <c r="E2559">
        <v>1</v>
      </c>
      <c r="F2559">
        <v>109</v>
      </c>
      <c r="G2559" t="str">
        <f>VLOOKUP($C2559,'Raw-products'!$A$2:$H$1261,MATCH(G$1,'Raw-products'!$A$1:$H$1,0))</f>
        <v>Shirt</v>
      </c>
      <c r="H2559" t="str">
        <f>VLOOKUP($C2559,'Raw-products'!$A$2:$H$1261,MATCH(H$1,'Raw-products'!$A$1:$H$1,0))</f>
        <v>Mandarin Collar</v>
      </c>
      <c r="I2559" t="str">
        <f>VLOOKUP($C2559,'Raw-products'!$A$2:$H$1261,MATCH(I$1,'Raw-products'!$A$1:$H$1,0))</f>
        <v>S</v>
      </c>
      <c r="J2559" t="str">
        <f>VLOOKUP($C2559,'Raw-products'!$A$2:$H$1261,MATCH(J$1,'Raw-products'!$A$1:$H$1,0))</f>
        <v>violet</v>
      </c>
      <c r="K2559">
        <f>VLOOKUP($C2559,'Raw-products'!$A$2:$H$1261,MATCH(K$1,'Raw-products'!$A$1:$H$1,0))</f>
        <v>108</v>
      </c>
      <c r="L2559">
        <f>VLOOKUP($C2559,'Raw-products'!$A$2:$H$1261,MATCH(L$1,'Raw-products'!$A$1:$H$1,0))</f>
        <v>73</v>
      </c>
      <c r="M2559" s="5">
        <f t="shared" si="78"/>
        <v>7884</v>
      </c>
      <c r="N2559" cm="1">
        <f t="array" ref="N2559:Q2559">_xlfn.XLOOKUP($B2559,'Raw -orders'!$A:$A,'Raw -orders'!$B:$E)</f>
        <v>23</v>
      </c>
      <c r="O2559">
        <v>20627</v>
      </c>
      <c r="P2559" s="1">
        <v>44339</v>
      </c>
      <c r="Q2559" s="1">
        <v>44360</v>
      </c>
      <c r="R2559" t="str" cm="1">
        <f t="array" ref="R2559:Y2559">_xlfn.XLOOKUP($N2559,'Raw - customers'!$A:$A,'Raw - customers'!$B:$I)</f>
        <v>Alair Grimwad</v>
      </c>
      <c r="S2559" t="str">
        <v>Female</v>
      </c>
      <c r="T2559">
        <v>32</v>
      </c>
      <c r="U2559" t="str">
        <v>682 Rose CircleApt. 514</v>
      </c>
      <c r="V2559">
        <v>1832</v>
      </c>
      <c r="W2559" t="str">
        <v>North Mia</v>
      </c>
      <c r="X2559" t="str">
        <v>Tasmania</v>
      </c>
      <c r="Y2559" t="str">
        <v>Australia</v>
      </c>
      <c r="Z2559">
        <v>5</v>
      </c>
      <c r="AA2559" s="3" t="str">
        <f t="shared" si="79"/>
        <v>20 to 30</v>
      </c>
      <c r="AP2559" s="6">
        <v>23</v>
      </c>
      <c r="AQ2559" s="6" t="s">
        <v>1414</v>
      </c>
    </row>
    <row r="2560" spans="1:43" x14ac:dyDescent="0.25">
      <c r="A2560">
        <v>2558</v>
      </c>
      <c r="B2560">
        <v>515</v>
      </c>
      <c r="C2560">
        <v>1181</v>
      </c>
      <c r="D2560">
        <v>99</v>
      </c>
      <c r="E2560">
        <v>1</v>
      </c>
      <c r="F2560">
        <v>99</v>
      </c>
      <c r="G2560" t="str">
        <f>VLOOKUP($C2560,'Raw-products'!$A$2:$H$1261,MATCH(G$1,'Raw-products'!$A$1:$H$1,0))</f>
        <v>Trousers</v>
      </c>
      <c r="H2560" t="str">
        <f>VLOOKUP($C2560,'Raw-products'!$A$2:$H$1261,MATCH(H$1,'Raw-products'!$A$1:$H$1,0))</f>
        <v>High-Waisted</v>
      </c>
      <c r="I2560" t="str">
        <f>VLOOKUP($C2560,'Raw-products'!$A$2:$H$1261,MATCH(I$1,'Raw-products'!$A$1:$H$1,0))</f>
        <v>S</v>
      </c>
      <c r="J2560" t="str">
        <f>VLOOKUP($C2560,'Raw-products'!$A$2:$H$1261,MATCH(J$1,'Raw-products'!$A$1:$H$1,0))</f>
        <v>indigo</v>
      </c>
      <c r="K2560">
        <f>VLOOKUP($C2560,'Raw-products'!$A$2:$H$1261,MATCH(K$1,'Raw-products'!$A$1:$H$1,0))</f>
        <v>98</v>
      </c>
      <c r="L2560">
        <f>VLOOKUP($C2560,'Raw-products'!$A$2:$H$1261,MATCH(L$1,'Raw-products'!$A$1:$H$1,0))</f>
        <v>79</v>
      </c>
      <c r="M2560" s="5">
        <f t="shared" si="78"/>
        <v>7742</v>
      </c>
      <c r="N2560" cm="1">
        <f t="array" ref="N2560:Q2560">_xlfn.XLOOKUP($B2560,'Raw -orders'!$A:$A,'Raw -orders'!$B:$E)</f>
        <v>23</v>
      </c>
      <c r="O2560">
        <v>20627</v>
      </c>
      <c r="P2560" s="1">
        <v>44339</v>
      </c>
      <c r="Q2560" s="1">
        <v>44360</v>
      </c>
      <c r="R2560" t="str" cm="1">
        <f t="array" ref="R2560:Y2560">_xlfn.XLOOKUP($N2560,'Raw - customers'!$A:$A,'Raw - customers'!$B:$I)</f>
        <v>Alair Grimwad</v>
      </c>
      <c r="S2560" t="str">
        <v>Female</v>
      </c>
      <c r="T2560">
        <v>32</v>
      </c>
      <c r="U2560" t="str">
        <v>682 Rose CircleApt. 514</v>
      </c>
      <c r="V2560">
        <v>1832</v>
      </c>
      <c r="W2560" t="str">
        <v>North Mia</v>
      </c>
      <c r="X2560" t="str">
        <v>Tasmania</v>
      </c>
      <c r="Y2560" t="str">
        <v>Australia</v>
      </c>
      <c r="Z2560">
        <v>5</v>
      </c>
      <c r="AA2560" s="3" t="str">
        <f t="shared" si="79"/>
        <v>20 to 30</v>
      </c>
      <c r="AP2560" s="6">
        <v>23</v>
      </c>
      <c r="AQ2560" s="6" t="s">
        <v>1414</v>
      </c>
    </row>
    <row r="2561" spans="1:43" x14ac:dyDescent="0.25">
      <c r="A2561">
        <v>2559</v>
      </c>
      <c r="B2561">
        <v>515</v>
      </c>
      <c r="C2561">
        <v>860</v>
      </c>
      <c r="D2561">
        <v>113</v>
      </c>
      <c r="E2561">
        <v>3</v>
      </c>
      <c r="F2561">
        <v>339</v>
      </c>
      <c r="G2561" t="str">
        <f>VLOOKUP($C2561,'Raw-products'!$A$2:$H$1261,MATCH(G$1,'Raw-products'!$A$1:$H$1,0))</f>
        <v>Trousers</v>
      </c>
      <c r="H2561" t="str">
        <f>VLOOKUP($C2561,'Raw-products'!$A$2:$H$1261,MATCH(H$1,'Raw-products'!$A$1:$H$1,0))</f>
        <v>Chinos</v>
      </c>
      <c r="I2561" t="str">
        <f>VLOOKUP($C2561,'Raw-products'!$A$2:$H$1261,MATCH(I$1,'Raw-products'!$A$1:$H$1,0))</f>
        <v>XS</v>
      </c>
      <c r="J2561" t="str">
        <f>VLOOKUP($C2561,'Raw-products'!$A$2:$H$1261,MATCH(J$1,'Raw-products'!$A$1:$H$1,0))</f>
        <v>blue</v>
      </c>
      <c r="K2561">
        <f>VLOOKUP($C2561,'Raw-products'!$A$2:$H$1261,MATCH(K$1,'Raw-products'!$A$1:$H$1,0))</f>
        <v>100</v>
      </c>
      <c r="L2561">
        <f>VLOOKUP($C2561,'Raw-products'!$A$2:$H$1261,MATCH(L$1,'Raw-products'!$A$1:$H$1,0))</f>
        <v>69</v>
      </c>
      <c r="M2561" s="5">
        <f t="shared" si="78"/>
        <v>6900</v>
      </c>
      <c r="N2561" cm="1">
        <f t="array" ref="N2561:Q2561">_xlfn.XLOOKUP($B2561,'Raw -orders'!$A:$A,'Raw -orders'!$B:$E)</f>
        <v>23</v>
      </c>
      <c r="O2561">
        <v>20627</v>
      </c>
      <c r="P2561" s="1">
        <v>44339</v>
      </c>
      <c r="Q2561" s="1">
        <v>44360</v>
      </c>
      <c r="R2561" t="str" cm="1">
        <f t="array" ref="R2561:Y2561">_xlfn.XLOOKUP($N2561,'Raw - customers'!$A:$A,'Raw - customers'!$B:$I)</f>
        <v>Alair Grimwad</v>
      </c>
      <c r="S2561" t="str">
        <v>Female</v>
      </c>
      <c r="T2561">
        <v>32</v>
      </c>
      <c r="U2561" t="str">
        <v>682 Rose CircleApt. 514</v>
      </c>
      <c r="V2561">
        <v>1832</v>
      </c>
      <c r="W2561" t="str">
        <v>North Mia</v>
      </c>
      <c r="X2561" t="str">
        <v>Tasmania</v>
      </c>
      <c r="Y2561" t="str">
        <v>Australia</v>
      </c>
      <c r="Z2561">
        <v>5</v>
      </c>
      <c r="AA2561" s="3" t="str">
        <f t="shared" si="79"/>
        <v>20 to 30</v>
      </c>
      <c r="AP2561" s="6">
        <v>23</v>
      </c>
      <c r="AQ2561" s="6" t="s">
        <v>1414</v>
      </c>
    </row>
    <row r="2562" spans="1:43" x14ac:dyDescent="0.25">
      <c r="A2562">
        <v>2560</v>
      </c>
      <c r="B2562">
        <v>516</v>
      </c>
      <c r="C2562">
        <v>1093</v>
      </c>
      <c r="D2562">
        <v>115</v>
      </c>
      <c r="E2562">
        <v>2</v>
      </c>
      <c r="F2562">
        <v>230</v>
      </c>
      <c r="G2562" t="str">
        <f>VLOOKUP($C2562,'Raw-products'!$A$2:$H$1261,MATCH(G$1,'Raw-products'!$A$1:$H$1,0))</f>
        <v>Trousers</v>
      </c>
      <c r="H2562" t="str">
        <f>VLOOKUP($C2562,'Raw-products'!$A$2:$H$1261,MATCH(H$1,'Raw-products'!$A$1:$H$1,0))</f>
        <v>Cropped</v>
      </c>
      <c r="I2562" t="str">
        <f>VLOOKUP($C2562,'Raw-products'!$A$2:$H$1261,MATCH(I$1,'Raw-products'!$A$1:$H$1,0))</f>
        <v>L</v>
      </c>
      <c r="J2562" t="str">
        <f>VLOOKUP($C2562,'Raw-products'!$A$2:$H$1261,MATCH(J$1,'Raw-products'!$A$1:$H$1,0))</f>
        <v>orange</v>
      </c>
      <c r="K2562">
        <f>VLOOKUP($C2562,'Raw-products'!$A$2:$H$1261,MATCH(K$1,'Raw-products'!$A$1:$H$1,0))</f>
        <v>99</v>
      </c>
      <c r="L2562">
        <f>VLOOKUP($C2562,'Raw-products'!$A$2:$H$1261,MATCH(L$1,'Raw-products'!$A$1:$H$1,0))</f>
        <v>79</v>
      </c>
      <c r="M2562" s="5">
        <f t="shared" si="78"/>
        <v>7821</v>
      </c>
      <c r="N2562" cm="1">
        <f t="array" ref="N2562:Q2562">_xlfn.XLOOKUP($B2562,'Raw -orders'!$A:$A,'Raw -orders'!$B:$E)</f>
        <v>506</v>
      </c>
      <c r="O2562">
        <v>20934</v>
      </c>
      <c r="P2562" s="1">
        <v>44337</v>
      </c>
      <c r="Q2562" s="1">
        <v>44342</v>
      </c>
      <c r="R2562" t="str" cm="1">
        <f t="array" ref="R2562:Y2562">_xlfn.XLOOKUP($N2562,'Raw - customers'!$A:$A,'Raw - customers'!$B:$I)</f>
        <v>Eddie Elcott</v>
      </c>
      <c r="S2562" t="str">
        <v>Agender</v>
      </c>
      <c r="T2562">
        <v>37</v>
      </c>
      <c r="U2562" t="str">
        <v>26 Levi CrestSuite 002</v>
      </c>
      <c r="V2562">
        <v>8757</v>
      </c>
      <c r="W2562" t="str">
        <v>South Hugoberg</v>
      </c>
      <c r="X2562" t="str">
        <v>Australian Capital Territory</v>
      </c>
      <c r="Y2562" t="str">
        <v>Australia</v>
      </c>
      <c r="Z2562">
        <v>5</v>
      </c>
      <c r="AA2562" s="3" t="str">
        <f t="shared" si="79"/>
        <v>0 to 10</v>
      </c>
      <c r="AP2562" s="6">
        <v>506</v>
      </c>
      <c r="AQ2562" s="6" t="s">
        <v>1350</v>
      </c>
    </row>
    <row r="2563" spans="1:43" x14ac:dyDescent="0.25">
      <c r="A2563">
        <v>2561</v>
      </c>
      <c r="B2563">
        <v>516</v>
      </c>
      <c r="C2563">
        <v>1092</v>
      </c>
      <c r="D2563">
        <v>115</v>
      </c>
      <c r="E2563">
        <v>2</v>
      </c>
      <c r="F2563">
        <v>230</v>
      </c>
      <c r="G2563" t="str">
        <f>VLOOKUP($C2563,'Raw-products'!$A$2:$H$1261,MATCH(G$1,'Raw-products'!$A$1:$H$1,0))</f>
        <v>Trousers</v>
      </c>
      <c r="H2563" t="str">
        <f>VLOOKUP($C2563,'Raw-products'!$A$2:$H$1261,MATCH(H$1,'Raw-products'!$A$1:$H$1,0))</f>
        <v>Cropped</v>
      </c>
      <c r="I2563" t="str">
        <f>VLOOKUP($C2563,'Raw-products'!$A$2:$H$1261,MATCH(I$1,'Raw-products'!$A$1:$H$1,0))</f>
        <v>M</v>
      </c>
      <c r="J2563" t="str">
        <f>VLOOKUP($C2563,'Raw-products'!$A$2:$H$1261,MATCH(J$1,'Raw-products'!$A$1:$H$1,0))</f>
        <v>orange</v>
      </c>
      <c r="K2563">
        <f>VLOOKUP($C2563,'Raw-products'!$A$2:$H$1261,MATCH(K$1,'Raw-products'!$A$1:$H$1,0))</f>
        <v>99</v>
      </c>
      <c r="L2563">
        <f>VLOOKUP($C2563,'Raw-products'!$A$2:$H$1261,MATCH(L$1,'Raw-products'!$A$1:$H$1,0))</f>
        <v>56</v>
      </c>
      <c r="M2563" s="5">
        <f t="shared" ref="M2563:M2626" si="80">$K2563*$L2563</f>
        <v>5544</v>
      </c>
      <c r="N2563" cm="1">
        <f t="array" ref="N2563:Q2563">_xlfn.XLOOKUP($B2563,'Raw -orders'!$A:$A,'Raw -orders'!$B:$E)</f>
        <v>506</v>
      </c>
      <c r="O2563">
        <v>20934</v>
      </c>
      <c r="P2563" s="1">
        <v>44337</v>
      </c>
      <c r="Q2563" s="1">
        <v>44342</v>
      </c>
      <c r="R2563" t="str" cm="1">
        <f t="array" ref="R2563:Y2563">_xlfn.XLOOKUP($N2563,'Raw - customers'!$A:$A,'Raw - customers'!$B:$I)</f>
        <v>Eddie Elcott</v>
      </c>
      <c r="S2563" t="str">
        <v>Agender</v>
      </c>
      <c r="T2563">
        <v>37</v>
      </c>
      <c r="U2563" t="str">
        <v>26 Levi CrestSuite 002</v>
      </c>
      <c r="V2563">
        <v>8757</v>
      </c>
      <c r="W2563" t="str">
        <v>South Hugoberg</v>
      </c>
      <c r="X2563" t="str">
        <v>Australian Capital Territory</v>
      </c>
      <c r="Y2563" t="str">
        <v>Australia</v>
      </c>
      <c r="Z2563">
        <v>5</v>
      </c>
      <c r="AA2563" s="3" t="str">
        <f t="shared" ref="AA2563:AA2626" si="81">IF(AND(DATEDIF($P2563,$Q2563,"D")&gt;0,DATEDIF($P2563,$Q2563,"D")&lt;=10),"0 to 10",IF(AND(DATEDIF($P2563,$Q2563,"D")&gt;10,DATEDIF($P2563,$Q2563,"D")&lt;=20),"10 to 20",IF(AND(DATEDIF($P2563,$Q2563,"D")&gt;20,DATEDIF($P2563,$Q2563,"D")&lt;=30),"20 to 30")))</f>
        <v>0 to 10</v>
      </c>
      <c r="AP2563" s="6">
        <v>506</v>
      </c>
      <c r="AQ2563" s="6" t="s">
        <v>1350</v>
      </c>
    </row>
    <row r="2564" spans="1:43" x14ac:dyDescent="0.25">
      <c r="A2564">
        <v>2562</v>
      </c>
      <c r="B2564">
        <v>516</v>
      </c>
      <c r="C2564">
        <v>399</v>
      </c>
      <c r="D2564">
        <v>119</v>
      </c>
      <c r="E2564">
        <v>1</v>
      </c>
      <c r="F2564">
        <v>119</v>
      </c>
      <c r="G2564" t="str">
        <f>VLOOKUP($C2564,'Raw-products'!$A$2:$H$1261,MATCH(G$1,'Raw-products'!$A$1:$H$1,0))</f>
        <v>Shirt</v>
      </c>
      <c r="H2564" t="str">
        <f>VLOOKUP($C2564,'Raw-products'!$A$2:$H$1261,MATCH(H$1,'Raw-products'!$A$1:$H$1,0))</f>
        <v>Casual Slim Fit</v>
      </c>
      <c r="I2564" t="str">
        <f>VLOOKUP($C2564,'Raw-products'!$A$2:$H$1261,MATCH(I$1,'Raw-products'!$A$1:$H$1,0))</f>
        <v>XL</v>
      </c>
      <c r="J2564" t="str">
        <f>VLOOKUP($C2564,'Raw-products'!$A$2:$H$1261,MATCH(J$1,'Raw-products'!$A$1:$H$1,0))</f>
        <v>yellow</v>
      </c>
      <c r="K2564">
        <f>VLOOKUP($C2564,'Raw-products'!$A$2:$H$1261,MATCH(K$1,'Raw-products'!$A$1:$H$1,0))</f>
        <v>113</v>
      </c>
      <c r="L2564">
        <f>VLOOKUP($C2564,'Raw-products'!$A$2:$H$1261,MATCH(L$1,'Raw-products'!$A$1:$H$1,0))</f>
        <v>78</v>
      </c>
      <c r="M2564" s="5">
        <f t="shared" si="80"/>
        <v>8814</v>
      </c>
      <c r="N2564" cm="1">
        <f t="array" ref="N2564:Q2564">_xlfn.XLOOKUP($B2564,'Raw -orders'!$A:$A,'Raw -orders'!$B:$E)</f>
        <v>506</v>
      </c>
      <c r="O2564">
        <v>20934</v>
      </c>
      <c r="P2564" s="1">
        <v>44337</v>
      </c>
      <c r="Q2564" s="1">
        <v>44342</v>
      </c>
      <c r="R2564" t="str" cm="1">
        <f t="array" ref="R2564:Y2564">_xlfn.XLOOKUP($N2564,'Raw - customers'!$A:$A,'Raw - customers'!$B:$I)</f>
        <v>Eddie Elcott</v>
      </c>
      <c r="S2564" t="str">
        <v>Agender</v>
      </c>
      <c r="T2564">
        <v>37</v>
      </c>
      <c r="U2564" t="str">
        <v>26 Levi CrestSuite 002</v>
      </c>
      <c r="V2564">
        <v>8757</v>
      </c>
      <c r="W2564" t="str">
        <v>South Hugoberg</v>
      </c>
      <c r="X2564" t="str">
        <v>Australian Capital Territory</v>
      </c>
      <c r="Y2564" t="str">
        <v>Australia</v>
      </c>
      <c r="Z2564">
        <v>5</v>
      </c>
      <c r="AA2564" s="3" t="str">
        <f t="shared" si="81"/>
        <v>0 to 10</v>
      </c>
      <c r="AP2564" s="6">
        <v>506</v>
      </c>
      <c r="AQ2564" s="6" t="s">
        <v>1350</v>
      </c>
    </row>
    <row r="2565" spans="1:43" x14ac:dyDescent="0.25">
      <c r="A2565">
        <v>2563</v>
      </c>
      <c r="B2565">
        <v>516</v>
      </c>
      <c r="C2565">
        <v>1121</v>
      </c>
      <c r="D2565">
        <v>102</v>
      </c>
      <c r="E2565">
        <v>3</v>
      </c>
      <c r="F2565">
        <v>306</v>
      </c>
      <c r="G2565" t="str">
        <f>VLOOKUP($C2565,'Raw-products'!$A$2:$H$1261,MATCH(G$1,'Raw-products'!$A$1:$H$1,0))</f>
        <v>Trousers</v>
      </c>
      <c r="H2565" t="str">
        <f>VLOOKUP($C2565,'Raw-products'!$A$2:$H$1261,MATCH(H$1,'Raw-products'!$A$1:$H$1,0))</f>
        <v>Cargo Pants</v>
      </c>
      <c r="I2565" t="str">
        <f>VLOOKUP($C2565,'Raw-products'!$A$2:$H$1261,MATCH(I$1,'Raw-products'!$A$1:$H$1,0))</f>
        <v>S</v>
      </c>
      <c r="J2565" t="str">
        <f>VLOOKUP($C2565,'Raw-products'!$A$2:$H$1261,MATCH(J$1,'Raw-products'!$A$1:$H$1,0))</f>
        <v>red</v>
      </c>
      <c r="K2565">
        <f>VLOOKUP($C2565,'Raw-products'!$A$2:$H$1261,MATCH(K$1,'Raw-products'!$A$1:$H$1,0))</f>
        <v>106</v>
      </c>
      <c r="L2565">
        <f>VLOOKUP($C2565,'Raw-products'!$A$2:$H$1261,MATCH(L$1,'Raw-products'!$A$1:$H$1,0))</f>
        <v>63</v>
      </c>
      <c r="M2565" s="5">
        <f t="shared" si="80"/>
        <v>6678</v>
      </c>
      <c r="N2565" cm="1">
        <f t="array" ref="N2565:Q2565">_xlfn.XLOOKUP($B2565,'Raw -orders'!$A:$A,'Raw -orders'!$B:$E)</f>
        <v>506</v>
      </c>
      <c r="O2565">
        <v>20934</v>
      </c>
      <c r="P2565" s="1">
        <v>44337</v>
      </c>
      <c r="Q2565" s="1">
        <v>44342</v>
      </c>
      <c r="R2565" t="str" cm="1">
        <f t="array" ref="R2565:Y2565">_xlfn.XLOOKUP($N2565,'Raw - customers'!$A:$A,'Raw - customers'!$B:$I)</f>
        <v>Eddie Elcott</v>
      </c>
      <c r="S2565" t="str">
        <v>Agender</v>
      </c>
      <c r="T2565">
        <v>37</v>
      </c>
      <c r="U2565" t="str">
        <v>26 Levi CrestSuite 002</v>
      </c>
      <c r="V2565">
        <v>8757</v>
      </c>
      <c r="W2565" t="str">
        <v>South Hugoberg</v>
      </c>
      <c r="X2565" t="str">
        <v>Australian Capital Territory</v>
      </c>
      <c r="Y2565" t="str">
        <v>Australia</v>
      </c>
      <c r="Z2565">
        <v>5</v>
      </c>
      <c r="AA2565" s="3" t="str">
        <f t="shared" si="81"/>
        <v>0 to 10</v>
      </c>
      <c r="AP2565" s="6">
        <v>506</v>
      </c>
      <c r="AQ2565" s="6" t="s">
        <v>1350</v>
      </c>
    </row>
    <row r="2566" spans="1:43" x14ac:dyDescent="0.25">
      <c r="A2566">
        <v>2564</v>
      </c>
      <c r="B2566">
        <v>517</v>
      </c>
      <c r="C2566">
        <v>182</v>
      </c>
      <c r="D2566">
        <v>98</v>
      </c>
      <c r="E2566">
        <v>2</v>
      </c>
      <c r="F2566">
        <v>196</v>
      </c>
      <c r="G2566" t="str">
        <f>VLOOKUP($C2566,'Raw-products'!$A$2:$H$1261,MATCH(G$1,'Raw-products'!$A$1:$H$1,0))</f>
        <v>Shirt</v>
      </c>
      <c r="H2566" t="str">
        <f>VLOOKUP($C2566,'Raw-products'!$A$2:$H$1261,MATCH(H$1,'Raw-products'!$A$1:$H$1,0))</f>
        <v>Camp Collared</v>
      </c>
      <c r="I2566" t="str">
        <f>VLOOKUP($C2566,'Raw-products'!$A$2:$H$1261,MATCH(I$1,'Raw-products'!$A$1:$H$1,0))</f>
        <v>M</v>
      </c>
      <c r="J2566" t="str">
        <f>VLOOKUP($C2566,'Raw-products'!$A$2:$H$1261,MATCH(J$1,'Raw-products'!$A$1:$H$1,0))</f>
        <v>orange</v>
      </c>
      <c r="K2566">
        <f>VLOOKUP($C2566,'Raw-products'!$A$2:$H$1261,MATCH(K$1,'Raw-products'!$A$1:$H$1,0))</f>
        <v>112</v>
      </c>
      <c r="L2566">
        <f>VLOOKUP($C2566,'Raw-products'!$A$2:$H$1261,MATCH(L$1,'Raw-products'!$A$1:$H$1,0))</f>
        <v>65</v>
      </c>
      <c r="M2566" s="5">
        <f t="shared" si="80"/>
        <v>7280</v>
      </c>
      <c r="N2566" cm="1">
        <f t="array" ref="N2566:Q2566">_xlfn.XLOOKUP($B2566,'Raw -orders'!$A:$A,'Raw -orders'!$B:$E)</f>
        <v>797</v>
      </c>
      <c r="O2566">
        <v>37440</v>
      </c>
      <c r="P2566" s="1">
        <v>44370</v>
      </c>
      <c r="Q2566" s="1">
        <v>44377</v>
      </c>
      <c r="R2566" t="str" cm="1">
        <f t="array" ref="R2566:Y2566">_xlfn.XLOOKUP($N2566,'Raw - customers'!$A:$A,'Raw - customers'!$B:$I)</f>
        <v>Rachelle Jelf</v>
      </c>
      <c r="S2566" t="str">
        <v>Female</v>
      </c>
      <c r="T2566">
        <v>32</v>
      </c>
      <c r="U2566" t="str">
        <v>6472 Georgia CircuitApt. 986</v>
      </c>
      <c r="V2566">
        <v>6714</v>
      </c>
      <c r="W2566" t="str">
        <v>Marcusshire</v>
      </c>
      <c r="X2566" t="str">
        <v>Queensland</v>
      </c>
      <c r="Y2566" t="str">
        <v>Australia</v>
      </c>
      <c r="Z2566">
        <v>6</v>
      </c>
      <c r="AA2566" s="3" t="str">
        <f t="shared" si="81"/>
        <v>0 to 10</v>
      </c>
      <c r="AP2566" s="6">
        <v>797</v>
      </c>
      <c r="AQ2566" s="6" t="s">
        <v>1355</v>
      </c>
    </row>
    <row r="2567" spans="1:43" x14ac:dyDescent="0.25">
      <c r="A2567">
        <v>2565</v>
      </c>
      <c r="B2567">
        <v>517</v>
      </c>
      <c r="C2567">
        <v>1033</v>
      </c>
      <c r="D2567">
        <v>90</v>
      </c>
      <c r="E2567">
        <v>3</v>
      </c>
      <c r="F2567">
        <v>270</v>
      </c>
      <c r="G2567" t="str">
        <f>VLOOKUP($C2567,'Raw-products'!$A$2:$H$1261,MATCH(G$1,'Raw-products'!$A$1:$H$1,0))</f>
        <v>Trousers</v>
      </c>
      <c r="H2567" t="str">
        <f>VLOOKUP($C2567,'Raw-products'!$A$2:$H$1261,MATCH(H$1,'Raw-products'!$A$1:$H$1,0))</f>
        <v>Relaxed Leg</v>
      </c>
      <c r="I2567" t="str">
        <f>VLOOKUP($C2567,'Raw-products'!$A$2:$H$1261,MATCH(I$1,'Raw-products'!$A$1:$H$1,0))</f>
        <v>L</v>
      </c>
      <c r="J2567" t="str">
        <f>VLOOKUP($C2567,'Raw-products'!$A$2:$H$1261,MATCH(J$1,'Raw-products'!$A$1:$H$1,0))</f>
        <v>green</v>
      </c>
      <c r="K2567">
        <f>VLOOKUP($C2567,'Raw-products'!$A$2:$H$1261,MATCH(K$1,'Raw-products'!$A$1:$H$1,0))</f>
        <v>95</v>
      </c>
      <c r="L2567">
        <f>VLOOKUP($C2567,'Raw-products'!$A$2:$H$1261,MATCH(L$1,'Raw-products'!$A$1:$H$1,0))</f>
        <v>62</v>
      </c>
      <c r="M2567" s="5">
        <f t="shared" si="80"/>
        <v>5890</v>
      </c>
      <c r="N2567" cm="1">
        <f t="array" ref="N2567:Q2567">_xlfn.XLOOKUP($B2567,'Raw -orders'!$A:$A,'Raw -orders'!$B:$E)</f>
        <v>797</v>
      </c>
      <c r="O2567">
        <v>37440</v>
      </c>
      <c r="P2567" s="1">
        <v>44370</v>
      </c>
      <c r="Q2567" s="1">
        <v>44377</v>
      </c>
      <c r="R2567" t="str" cm="1">
        <f t="array" ref="R2567:Y2567">_xlfn.XLOOKUP($N2567,'Raw - customers'!$A:$A,'Raw - customers'!$B:$I)</f>
        <v>Rachelle Jelf</v>
      </c>
      <c r="S2567" t="str">
        <v>Female</v>
      </c>
      <c r="T2567">
        <v>32</v>
      </c>
      <c r="U2567" t="str">
        <v>6472 Georgia CircuitApt. 986</v>
      </c>
      <c r="V2567">
        <v>6714</v>
      </c>
      <c r="W2567" t="str">
        <v>Marcusshire</v>
      </c>
      <c r="X2567" t="str">
        <v>Queensland</v>
      </c>
      <c r="Y2567" t="str">
        <v>Australia</v>
      </c>
      <c r="Z2567">
        <v>6</v>
      </c>
      <c r="AA2567" s="3" t="str">
        <f t="shared" si="81"/>
        <v>0 to 10</v>
      </c>
      <c r="AP2567" s="6">
        <v>797</v>
      </c>
      <c r="AQ2567" s="6" t="s">
        <v>1355</v>
      </c>
    </row>
    <row r="2568" spans="1:43" x14ac:dyDescent="0.25">
      <c r="A2568">
        <v>2566</v>
      </c>
      <c r="B2568">
        <v>517</v>
      </c>
      <c r="C2568">
        <v>269</v>
      </c>
      <c r="D2568">
        <v>95</v>
      </c>
      <c r="E2568">
        <v>3</v>
      </c>
      <c r="F2568">
        <v>285</v>
      </c>
      <c r="G2568" t="str">
        <f>VLOOKUP($C2568,'Raw-products'!$A$2:$H$1261,MATCH(G$1,'Raw-products'!$A$1:$H$1,0))</f>
        <v>Shirt</v>
      </c>
      <c r="H2568" t="str">
        <f>VLOOKUP($C2568,'Raw-products'!$A$2:$H$1261,MATCH(H$1,'Raw-products'!$A$1:$H$1,0))</f>
        <v>Polo</v>
      </c>
      <c r="I2568" t="str">
        <f>VLOOKUP($C2568,'Raw-products'!$A$2:$H$1261,MATCH(I$1,'Raw-products'!$A$1:$H$1,0))</f>
        <v>XL</v>
      </c>
      <c r="J2568" t="str">
        <f>VLOOKUP($C2568,'Raw-products'!$A$2:$H$1261,MATCH(J$1,'Raw-products'!$A$1:$H$1,0))</f>
        <v>blue</v>
      </c>
      <c r="K2568">
        <f>VLOOKUP($C2568,'Raw-products'!$A$2:$H$1261,MATCH(K$1,'Raw-products'!$A$1:$H$1,0))</f>
        <v>117</v>
      </c>
      <c r="L2568">
        <f>VLOOKUP($C2568,'Raw-products'!$A$2:$H$1261,MATCH(L$1,'Raw-products'!$A$1:$H$1,0))</f>
        <v>70</v>
      </c>
      <c r="M2568" s="5">
        <f t="shared" si="80"/>
        <v>8190</v>
      </c>
      <c r="N2568" cm="1">
        <f t="array" ref="N2568:Q2568">_xlfn.XLOOKUP($B2568,'Raw -orders'!$A:$A,'Raw -orders'!$B:$E)</f>
        <v>797</v>
      </c>
      <c r="O2568">
        <v>37440</v>
      </c>
      <c r="P2568" s="1">
        <v>44370</v>
      </c>
      <c r="Q2568" s="1">
        <v>44377</v>
      </c>
      <c r="R2568" t="str" cm="1">
        <f t="array" ref="R2568:Y2568">_xlfn.XLOOKUP($N2568,'Raw - customers'!$A:$A,'Raw - customers'!$B:$I)</f>
        <v>Rachelle Jelf</v>
      </c>
      <c r="S2568" t="str">
        <v>Female</v>
      </c>
      <c r="T2568">
        <v>32</v>
      </c>
      <c r="U2568" t="str">
        <v>6472 Georgia CircuitApt. 986</v>
      </c>
      <c r="V2568">
        <v>6714</v>
      </c>
      <c r="W2568" t="str">
        <v>Marcusshire</v>
      </c>
      <c r="X2568" t="str">
        <v>Queensland</v>
      </c>
      <c r="Y2568" t="str">
        <v>Australia</v>
      </c>
      <c r="Z2568">
        <v>6</v>
      </c>
      <c r="AA2568" s="3" t="str">
        <f t="shared" si="81"/>
        <v>0 to 10</v>
      </c>
      <c r="AP2568" s="6">
        <v>797</v>
      </c>
      <c r="AQ2568" s="6" t="s">
        <v>1355</v>
      </c>
    </row>
    <row r="2569" spans="1:43" x14ac:dyDescent="0.25">
      <c r="A2569">
        <v>2567</v>
      </c>
      <c r="B2569">
        <v>517</v>
      </c>
      <c r="C2569">
        <v>884</v>
      </c>
      <c r="D2569">
        <v>94</v>
      </c>
      <c r="E2569">
        <v>3</v>
      </c>
      <c r="F2569">
        <v>282</v>
      </c>
      <c r="G2569" t="str">
        <f>VLOOKUP($C2569,'Raw-products'!$A$2:$H$1261,MATCH(G$1,'Raw-products'!$A$1:$H$1,0))</f>
        <v>Trousers</v>
      </c>
      <c r="H2569" t="str">
        <f>VLOOKUP($C2569,'Raw-products'!$A$2:$H$1261,MATCH(H$1,'Raw-products'!$A$1:$H$1,0))</f>
        <v>Cords</v>
      </c>
      <c r="I2569" t="str">
        <f>VLOOKUP($C2569,'Raw-products'!$A$2:$H$1261,MATCH(I$1,'Raw-products'!$A$1:$H$1,0))</f>
        <v>XL</v>
      </c>
      <c r="J2569" t="str">
        <f>VLOOKUP($C2569,'Raw-products'!$A$2:$H$1261,MATCH(J$1,'Raw-products'!$A$1:$H$1,0))</f>
        <v>orange</v>
      </c>
      <c r="K2569">
        <f>VLOOKUP($C2569,'Raw-products'!$A$2:$H$1261,MATCH(K$1,'Raw-products'!$A$1:$H$1,0))</f>
        <v>113</v>
      </c>
      <c r="L2569">
        <f>VLOOKUP($C2569,'Raw-products'!$A$2:$H$1261,MATCH(L$1,'Raw-products'!$A$1:$H$1,0))</f>
        <v>72</v>
      </c>
      <c r="M2569" s="5">
        <f t="shared" si="80"/>
        <v>8136</v>
      </c>
      <c r="N2569" cm="1">
        <f t="array" ref="N2569:Q2569">_xlfn.XLOOKUP($B2569,'Raw -orders'!$A:$A,'Raw -orders'!$B:$E)</f>
        <v>797</v>
      </c>
      <c r="O2569">
        <v>37440</v>
      </c>
      <c r="P2569" s="1">
        <v>44370</v>
      </c>
      <c r="Q2569" s="1">
        <v>44377</v>
      </c>
      <c r="R2569" t="str" cm="1">
        <f t="array" ref="R2569:Y2569">_xlfn.XLOOKUP($N2569,'Raw - customers'!$A:$A,'Raw - customers'!$B:$I)</f>
        <v>Rachelle Jelf</v>
      </c>
      <c r="S2569" t="str">
        <v>Female</v>
      </c>
      <c r="T2569">
        <v>32</v>
      </c>
      <c r="U2569" t="str">
        <v>6472 Georgia CircuitApt. 986</v>
      </c>
      <c r="V2569">
        <v>6714</v>
      </c>
      <c r="W2569" t="str">
        <v>Marcusshire</v>
      </c>
      <c r="X2569" t="str">
        <v>Queensland</v>
      </c>
      <c r="Y2569" t="str">
        <v>Australia</v>
      </c>
      <c r="Z2569">
        <v>6</v>
      </c>
      <c r="AA2569" s="3" t="str">
        <f t="shared" si="81"/>
        <v>0 to 10</v>
      </c>
      <c r="AP2569" s="6">
        <v>797</v>
      </c>
      <c r="AQ2569" s="6" t="s">
        <v>1355</v>
      </c>
    </row>
    <row r="2570" spans="1:43" x14ac:dyDescent="0.25">
      <c r="A2570">
        <v>2568</v>
      </c>
      <c r="B2570">
        <v>517</v>
      </c>
      <c r="C2570">
        <v>465</v>
      </c>
      <c r="D2570">
        <v>118</v>
      </c>
      <c r="E2570">
        <v>3</v>
      </c>
      <c r="F2570">
        <v>354</v>
      </c>
      <c r="G2570" t="str">
        <f>VLOOKUP($C2570,'Raw-products'!$A$2:$H$1261,MATCH(G$1,'Raw-products'!$A$1:$H$1,0))</f>
        <v>Jacket</v>
      </c>
      <c r="H2570" t="str">
        <f>VLOOKUP($C2570,'Raw-products'!$A$2:$H$1261,MATCH(H$1,'Raw-products'!$A$1:$H$1,0))</f>
        <v>Puffer</v>
      </c>
      <c r="I2570" t="str">
        <f>VLOOKUP($C2570,'Raw-products'!$A$2:$H$1261,MATCH(I$1,'Raw-products'!$A$1:$H$1,0))</f>
        <v>XS</v>
      </c>
      <c r="J2570" t="str">
        <f>VLOOKUP($C2570,'Raw-products'!$A$2:$H$1261,MATCH(J$1,'Raw-products'!$A$1:$H$1,0))</f>
        <v>yellow</v>
      </c>
      <c r="K2570">
        <f>VLOOKUP($C2570,'Raw-products'!$A$2:$H$1261,MATCH(K$1,'Raw-products'!$A$1:$H$1,0))</f>
        <v>110</v>
      </c>
      <c r="L2570">
        <f>VLOOKUP($C2570,'Raw-products'!$A$2:$H$1261,MATCH(L$1,'Raw-products'!$A$1:$H$1,0))</f>
        <v>55</v>
      </c>
      <c r="M2570" s="5">
        <f t="shared" si="80"/>
        <v>6050</v>
      </c>
      <c r="N2570" cm="1">
        <f t="array" ref="N2570:Q2570">_xlfn.XLOOKUP($B2570,'Raw -orders'!$A:$A,'Raw -orders'!$B:$E)</f>
        <v>797</v>
      </c>
      <c r="O2570">
        <v>37440</v>
      </c>
      <c r="P2570" s="1">
        <v>44370</v>
      </c>
      <c r="Q2570" s="1">
        <v>44377</v>
      </c>
      <c r="R2570" t="str" cm="1">
        <f t="array" ref="R2570:Y2570">_xlfn.XLOOKUP($N2570,'Raw - customers'!$A:$A,'Raw - customers'!$B:$I)</f>
        <v>Rachelle Jelf</v>
      </c>
      <c r="S2570" t="str">
        <v>Female</v>
      </c>
      <c r="T2570">
        <v>32</v>
      </c>
      <c r="U2570" t="str">
        <v>6472 Georgia CircuitApt. 986</v>
      </c>
      <c r="V2570">
        <v>6714</v>
      </c>
      <c r="W2570" t="str">
        <v>Marcusshire</v>
      </c>
      <c r="X2570" t="str">
        <v>Queensland</v>
      </c>
      <c r="Y2570" t="str">
        <v>Australia</v>
      </c>
      <c r="Z2570">
        <v>6</v>
      </c>
      <c r="AA2570" s="3" t="str">
        <f t="shared" si="81"/>
        <v>0 to 10</v>
      </c>
      <c r="AP2570" s="6">
        <v>797</v>
      </c>
      <c r="AQ2570" s="6" t="s">
        <v>1355</v>
      </c>
    </row>
    <row r="2571" spans="1:43" x14ac:dyDescent="0.25">
      <c r="A2571">
        <v>2569</v>
      </c>
      <c r="B2571">
        <v>517</v>
      </c>
      <c r="C2571">
        <v>990</v>
      </c>
      <c r="D2571">
        <v>106</v>
      </c>
      <c r="E2571">
        <v>3</v>
      </c>
      <c r="F2571">
        <v>318</v>
      </c>
      <c r="G2571" t="str">
        <f>VLOOKUP($C2571,'Raw-products'!$A$2:$H$1261,MATCH(G$1,'Raw-products'!$A$1:$H$1,0))</f>
        <v>Trousers</v>
      </c>
      <c r="H2571" t="str">
        <f>VLOOKUP($C2571,'Raw-products'!$A$2:$H$1261,MATCH(H$1,'Raw-products'!$A$1:$H$1,0))</f>
        <v>Wool</v>
      </c>
      <c r="I2571" t="str">
        <f>VLOOKUP($C2571,'Raw-products'!$A$2:$H$1261,MATCH(I$1,'Raw-products'!$A$1:$H$1,0))</f>
        <v>XS</v>
      </c>
      <c r="J2571" t="str">
        <f>VLOOKUP($C2571,'Raw-products'!$A$2:$H$1261,MATCH(J$1,'Raw-products'!$A$1:$H$1,0))</f>
        <v>yellow</v>
      </c>
      <c r="K2571">
        <f>VLOOKUP($C2571,'Raw-products'!$A$2:$H$1261,MATCH(K$1,'Raw-products'!$A$1:$H$1,0))</f>
        <v>111</v>
      </c>
      <c r="L2571">
        <f>VLOOKUP($C2571,'Raw-products'!$A$2:$H$1261,MATCH(L$1,'Raw-products'!$A$1:$H$1,0))</f>
        <v>67</v>
      </c>
      <c r="M2571" s="5">
        <f t="shared" si="80"/>
        <v>7437</v>
      </c>
      <c r="N2571" cm="1">
        <f t="array" ref="N2571:Q2571">_xlfn.XLOOKUP($B2571,'Raw -orders'!$A:$A,'Raw -orders'!$B:$E)</f>
        <v>797</v>
      </c>
      <c r="O2571">
        <v>37440</v>
      </c>
      <c r="P2571" s="1">
        <v>44370</v>
      </c>
      <c r="Q2571" s="1">
        <v>44377</v>
      </c>
      <c r="R2571" t="str" cm="1">
        <f t="array" ref="R2571:Y2571">_xlfn.XLOOKUP($N2571,'Raw - customers'!$A:$A,'Raw - customers'!$B:$I)</f>
        <v>Rachelle Jelf</v>
      </c>
      <c r="S2571" t="str">
        <v>Female</v>
      </c>
      <c r="T2571">
        <v>32</v>
      </c>
      <c r="U2571" t="str">
        <v>6472 Georgia CircuitApt. 986</v>
      </c>
      <c r="V2571">
        <v>6714</v>
      </c>
      <c r="W2571" t="str">
        <v>Marcusshire</v>
      </c>
      <c r="X2571" t="str">
        <v>Queensland</v>
      </c>
      <c r="Y2571" t="str">
        <v>Australia</v>
      </c>
      <c r="Z2571">
        <v>6</v>
      </c>
      <c r="AA2571" s="3" t="str">
        <f t="shared" si="81"/>
        <v>0 to 10</v>
      </c>
      <c r="AP2571" s="6">
        <v>797</v>
      </c>
      <c r="AQ2571" s="6" t="s">
        <v>1355</v>
      </c>
    </row>
    <row r="2572" spans="1:43" x14ac:dyDescent="0.25">
      <c r="A2572">
        <v>2570</v>
      </c>
      <c r="B2572">
        <v>517</v>
      </c>
      <c r="C2572">
        <v>1149</v>
      </c>
      <c r="D2572">
        <v>102</v>
      </c>
      <c r="E2572">
        <v>3</v>
      </c>
      <c r="F2572">
        <v>306</v>
      </c>
      <c r="G2572" t="str">
        <f>VLOOKUP($C2572,'Raw-products'!$A$2:$H$1261,MATCH(G$1,'Raw-products'!$A$1:$H$1,0))</f>
        <v>Trousers</v>
      </c>
      <c r="H2572" t="str">
        <f>VLOOKUP($C2572,'Raw-products'!$A$2:$H$1261,MATCH(H$1,'Raw-products'!$A$1:$H$1,0))</f>
        <v>Cargo Pants</v>
      </c>
      <c r="I2572" t="str">
        <f>VLOOKUP($C2572,'Raw-products'!$A$2:$H$1261,MATCH(I$1,'Raw-products'!$A$1:$H$1,0))</f>
        <v>XL</v>
      </c>
      <c r="J2572" t="str">
        <f>VLOOKUP($C2572,'Raw-products'!$A$2:$H$1261,MATCH(J$1,'Raw-products'!$A$1:$H$1,0))</f>
        <v>indigo</v>
      </c>
      <c r="K2572">
        <f>VLOOKUP($C2572,'Raw-products'!$A$2:$H$1261,MATCH(K$1,'Raw-products'!$A$1:$H$1,0))</f>
        <v>106</v>
      </c>
      <c r="L2572">
        <f>VLOOKUP($C2572,'Raw-products'!$A$2:$H$1261,MATCH(L$1,'Raw-products'!$A$1:$H$1,0))</f>
        <v>64</v>
      </c>
      <c r="M2572" s="5">
        <f t="shared" si="80"/>
        <v>6784</v>
      </c>
      <c r="N2572" cm="1">
        <f t="array" ref="N2572:Q2572">_xlfn.XLOOKUP($B2572,'Raw -orders'!$A:$A,'Raw -orders'!$B:$E)</f>
        <v>797</v>
      </c>
      <c r="O2572">
        <v>37440</v>
      </c>
      <c r="P2572" s="1">
        <v>44370</v>
      </c>
      <c r="Q2572" s="1">
        <v>44377</v>
      </c>
      <c r="R2572" t="str" cm="1">
        <f t="array" ref="R2572:Y2572">_xlfn.XLOOKUP($N2572,'Raw - customers'!$A:$A,'Raw - customers'!$B:$I)</f>
        <v>Rachelle Jelf</v>
      </c>
      <c r="S2572" t="str">
        <v>Female</v>
      </c>
      <c r="T2572">
        <v>32</v>
      </c>
      <c r="U2572" t="str">
        <v>6472 Georgia CircuitApt. 986</v>
      </c>
      <c r="V2572">
        <v>6714</v>
      </c>
      <c r="W2572" t="str">
        <v>Marcusshire</v>
      </c>
      <c r="X2572" t="str">
        <v>Queensland</v>
      </c>
      <c r="Y2572" t="str">
        <v>Australia</v>
      </c>
      <c r="Z2572">
        <v>6</v>
      </c>
      <c r="AA2572" s="3" t="str">
        <f t="shared" si="81"/>
        <v>0 to 10</v>
      </c>
      <c r="AP2572" s="6">
        <v>797</v>
      </c>
      <c r="AQ2572" s="6" t="s">
        <v>1355</v>
      </c>
    </row>
    <row r="2573" spans="1:43" x14ac:dyDescent="0.25">
      <c r="A2573">
        <v>2571</v>
      </c>
      <c r="B2573">
        <v>517</v>
      </c>
      <c r="C2573">
        <v>775</v>
      </c>
      <c r="D2573">
        <v>91</v>
      </c>
      <c r="E2573">
        <v>2</v>
      </c>
      <c r="F2573">
        <v>182</v>
      </c>
      <c r="G2573" t="str">
        <f>VLOOKUP($C2573,'Raw-products'!$A$2:$H$1261,MATCH(G$1,'Raw-products'!$A$1:$H$1,0))</f>
        <v>Jacket</v>
      </c>
      <c r="H2573" t="str">
        <f>VLOOKUP($C2573,'Raw-products'!$A$2:$H$1261,MATCH(H$1,'Raw-products'!$A$1:$H$1,0))</f>
        <v>Pullover</v>
      </c>
      <c r="I2573" t="str">
        <f>VLOOKUP($C2573,'Raw-products'!$A$2:$H$1261,MATCH(I$1,'Raw-products'!$A$1:$H$1,0))</f>
        <v>XS</v>
      </c>
      <c r="J2573" t="str">
        <f>VLOOKUP($C2573,'Raw-products'!$A$2:$H$1261,MATCH(J$1,'Raw-products'!$A$1:$H$1,0))</f>
        <v>orange</v>
      </c>
      <c r="K2573">
        <f>VLOOKUP($C2573,'Raw-products'!$A$2:$H$1261,MATCH(K$1,'Raw-products'!$A$1:$H$1,0))</f>
        <v>114</v>
      </c>
      <c r="L2573">
        <f>VLOOKUP($C2573,'Raw-products'!$A$2:$H$1261,MATCH(L$1,'Raw-products'!$A$1:$H$1,0))</f>
        <v>79</v>
      </c>
      <c r="M2573" s="5">
        <f t="shared" si="80"/>
        <v>9006</v>
      </c>
      <c r="N2573" cm="1">
        <f t="array" ref="N2573:Q2573">_xlfn.XLOOKUP($B2573,'Raw -orders'!$A:$A,'Raw -orders'!$B:$E)</f>
        <v>797</v>
      </c>
      <c r="O2573">
        <v>37440</v>
      </c>
      <c r="P2573" s="1">
        <v>44370</v>
      </c>
      <c r="Q2573" s="1">
        <v>44377</v>
      </c>
      <c r="R2573" t="str" cm="1">
        <f t="array" ref="R2573:Y2573">_xlfn.XLOOKUP($N2573,'Raw - customers'!$A:$A,'Raw - customers'!$B:$I)</f>
        <v>Rachelle Jelf</v>
      </c>
      <c r="S2573" t="str">
        <v>Female</v>
      </c>
      <c r="T2573">
        <v>32</v>
      </c>
      <c r="U2573" t="str">
        <v>6472 Georgia CircuitApt. 986</v>
      </c>
      <c r="V2573">
        <v>6714</v>
      </c>
      <c r="W2573" t="str">
        <v>Marcusshire</v>
      </c>
      <c r="X2573" t="str">
        <v>Queensland</v>
      </c>
      <c r="Y2573" t="str">
        <v>Australia</v>
      </c>
      <c r="Z2573">
        <v>6</v>
      </c>
      <c r="AA2573" s="3" t="str">
        <f t="shared" si="81"/>
        <v>0 to 10</v>
      </c>
      <c r="AP2573" s="6">
        <v>797</v>
      </c>
      <c r="AQ2573" s="6" t="s">
        <v>1355</v>
      </c>
    </row>
    <row r="2574" spans="1:43" x14ac:dyDescent="0.25">
      <c r="A2574">
        <v>2572</v>
      </c>
      <c r="B2574">
        <v>517</v>
      </c>
      <c r="C2574">
        <v>1209</v>
      </c>
      <c r="D2574">
        <v>105</v>
      </c>
      <c r="E2574">
        <v>1</v>
      </c>
      <c r="F2574">
        <v>105</v>
      </c>
      <c r="G2574" t="str">
        <f>VLOOKUP($C2574,'Raw-products'!$A$2:$H$1261,MATCH(G$1,'Raw-products'!$A$1:$H$1,0))</f>
        <v>Trousers</v>
      </c>
      <c r="H2574" t="str">
        <f>VLOOKUP($C2574,'Raw-products'!$A$2:$H$1261,MATCH(H$1,'Raw-products'!$A$1:$H$1,0))</f>
        <v>Pleated</v>
      </c>
      <c r="I2574" t="str">
        <f>VLOOKUP($C2574,'Raw-products'!$A$2:$H$1261,MATCH(I$1,'Raw-products'!$A$1:$H$1,0))</f>
        <v>XL</v>
      </c>
      <c r="J2574" t="str">
        <f>VLOOKUP($C2574,'Raw-products'!$A$2:$H$1261,MATCH(J$1,'Raw-products'!$A$1:$H$1,0))</f>
        <v>green</v>
      </c>
      <c r="K2574">
        <f>VLOOKUP($C2574,'Raw-products'!$A$2:$H$1261,MATCH(K$1,'Raw-products'!$A$1:$H$1,0))</f>
        <v>90</v>
      </c>
      <c r="L2574">
        <f>VLOOKUP($C2574,'Raw-products'!$A$2:$H$1261,MATCH(L$1,'Raw-products'!$A$1:$H$1,0))</f>
        <v>55</v>
      </c>
      <c r="M2574" s="5">
        <f t="shared" si="80"/>
        <v>4950</v>
      </c>
      <c r="N2574" cm="1">
        <f t="array" ref="N2574:Q2574">_xlfn.XLOOKUP($B2574,'Raw -orders'!$A:$A,'Raw -orders'!$B:$E)</f>
        <v>797</v>
      </c>
      <c r="O2574">
        <v>37440</v>
      </c>
      <c r="P2574" s="1">
        <v>44370</v>
      </c>
      <c r="Q2574" s="1">
        <v>44377</v>
      </c>
      <c r="R2574" t="str" cm="1">
        <f t="array" ref="R2574:Y2574">_xlfn.XLOOKUP($N2574,'Raw - customers'!$A:$A,'Raw - customers'!$B:$I)</f>
        <v>Rachelle Jelf</v>
      </c>
      <c r="S2574" t="str">
        <v>Female</v>
      </c>
      <c r="T2574">
        <v>32</v>
      </c>
      <c r="U2574" t="str">
        <v>6472 Georgia CircuitApt. 986</v>
      </c>
      <c r="V2574">
        <v>6714</v>
      </c>
      <c r="W2574" t="str">
        <v>Marcusshire</v>
      </c>
      <c r="X2574" t="str">
        <v>Queensland</v>
      </c>
      <c r="Y2574" t="str">
        <v>Australia</v>
      </c>
      <c r="Z2574">
        <v>6</v>
      </c>
      <c r="AA2574" s="3" t="str">
        <f t="shared" si="81"/>
        <v>0 to 10</v>
      </c>
      <c r="AP2574" s="6">
        <v>797</v>
      </c>
      <c r="AQ2574" s="6" t="s">
        <v>1355</v>
      </c>
    </row>
    <row r="2575" spans="1:43" x14ac:dyDescent="0.25">
      <c r="A2575">
        <v>2573</v>
      </c>
      <c r="B2575">
        <v>518</v>
      </c>
      <c r="C2575">
        <v>199</v>
      </c>
      <c r="D2575">
        <v>98</v>
      </c>
      <c r="E2575">
        <v>2</v>
      </c>
      <c r="F2575">
        <v>196</v>
      </c>
      <c r="G2575" t="str">
        <f>VLOOKUP($C2575,'Raw-products'!$A$2:$H$1261,MATCH(G$1,'Raw-products'!$A$1:$H$1,0))</f>
        <v>Shirt</v>
      </c>
      <c r="H2575" t="str">
        <f>VLOOKUP($C2575,'Raw-products'!$A$2:$H$1261,MATCH(H$1,'Raw-products'!$A$1:$H$1,0))</f>
        <v>Camp Collared</v>
      </c>
      <c r="I2575" t="str">
        <f>VLOOKUP($C2575,'Raw-products'!$A$2:$H$1261,MATCH(I$1,'Raw-products'!$A$1:$H$1,0))</f>
        <v>XL</v>
      </c>
      <c r="J2575" t="str">
        <f>VLOOKUP($C2575,'Raw-products'!$A$2:$H$1261,MATCH(J$1,'Raw-products'!$A$1:$H$1,0))</f>
        <v>blue</v>
      </c>
      <c r="K2575">
        <f>VLOOKUP($C2575,'Raw-products'!$A$2:$H$1261,MATCH(K$1,'Raw-products'!$A$1:$H$1,0))</f>
        <v>112</v>
      </c>
      <c r="L2575">
        <f>VLOOKUP($C2575,'Raw-products'!$A$2:$H$1261,MATCH(L$1,'Raw-products'!$A$1:$H$1,0))</f>
        <v>51</v>
      </c>
      <c r="M2575" s="5">
        <f t="shared" si="80"/>
        <v>5712</v>
      </c>
      <c r="N2575" cm="1">
        <f t="array" ref="N2575:Q2575">_xlfn.XLOOKUP($B2575,'Raw -orders'!$A:$A,'Raw -orders'!$B:$E)</f>
        <v>196</v>
      </c>
      <c r="O2575">
        <v>28347</v>
      </c>
      <c r="P2575" s="1">
        <v>44350</v>
      </c>
      <c r="Q2575" s="1">
        <v>44365</v>
      </c>
      <c r="R2575" t="str" cm="1">
        <f t="array" ref="R2575:Y2575">_xlfn.XLOOKUP($N2575,'Raw - customers'!$A:$A,'Raw - customers'!$B:$I)</f>
        <v>Erroll Michelle</v>
      </c>
      <c r="S2575" t="str">
        <v>Genderqueer</v>
      </c>
      <c r="T2575">
        <v>25</v>
      </c>
      <c r="U2575" t="str">
        <v>694 Isabella WaySuite 054</v>
      </c>
      <c r="V2575">
        <v>4911</v>
      </c>
      <c r="W2575" t="str">
        <v>New Ava</v>
      </c>
      <c r="X2575" t="str">
        <v>South Australia</v>
      </c>
      <c r="Y2575" t="str">
        <v>Australia</v>
      </c>
      <c r="Z2575">
        <v>6</v>
      </c>
      <c r="AA2575" s="3" t="str">
        <f t="shared" si="81"/>
        <v>10 to 20</v>
      </c>
      <c r="AP2575" s="6">
        <v>196</v>
      </c>
      <c r="AQ2575" s="6" t="s">
        <v>1345</v>
      </c>
    </row>
    <row r="2576" spans="1:43" x14ac:dyDescent="0.25">
      <c r="A2576">
        <v>2574</v>
      </c>
      <c r="B2576">
        <v>518</v>
      </c>
      <c r="C2576">
        <v>781</v>
      </c>
      <c r="D2576">
        <v>91</v>
      </c>
      <c r="E2576">
        <v>2</v>
      </c>
      <c r="F2576">
        <v>182</v>
      </c>
      <c r="G2576" t="str">
        <f>VLOOKUP($C2576,'Raw-products'!$A$2:$H$1261,MATCH(G$1,'Raw-products'!$A$1:$H$1,0))</f>
        <v>Jacket</v>
      </c>
      <c r="H2576" t="str">
        <f>VLOOKUP($C2576,'Raw-products'!$A$2:$H$1261,MATCH(H$1,'Raw-products'!$A$1:$H$1,0))</f>
        <v>Pullover</v>
      </c>
      <c r="I2576" t="str">
        <f>VLOOKUP($C2576,'Raw-products'!$A$2:$H$1261,MATCH(I$1,'Raw-products'!$A$1:$H$1,0))</f>
        <v>S</v>
      </c>
      <c r="J2576" t="str">
        <f>VLOOKUP($C2576,'Raw-products'!$A$2:$H$1261,MATCH(J$1,'Raw-products'!$A$1:$H$1,0))</f>
        <v>yellow</v>
      </c>
      <c r="K2576">
        <f>VLOOKUP($C2576,'Raw-products'!$A$2:$H$1261,MATCH(K$1,'Raw-products'!$A$1:$H$1,0))</f>
        <v>114</v>
      </c>
      <c r="L2576">
        <f>VLOOKUP($C2576,'Raw-products'!$A$2:$H$1261,MATCH(L$1,'Raw-products'!$A$1:$H$1,0))</f>
        <v>42</v>
      </c>
      <c r="M2576" s="5">
        <f t="shared" si="80"/>
        <v>4788</v>
      </c>
      <c r="N2576" cm="1">
        <f t="array" ref="N2576:Q2576">_xlfn.XLOOKUP($B2576,'Raw -orders'!$A:$A,'Raw -orders'!$B:$E)</f>
        <v>196</v>
      </c>
      <c r="O2576">
        <v>28347</v>
      </c>
      <c r="P2576" s="1">
        <v>44350</v>
      </c>
      <c r="Q2576" s="1">
        <v>44365</v>
      </c>
      <c r="R2576" t="str" cm="1">
        <f t="array" ref="R2576:Y2576">_xlfn.XLOOKUP($N2576,'Raw - customers'!$A:$A,'Raw - customers'!$B:$I)</f>
        <v>Erroll Michelle</v>
      </c>
      <c r="S2576" t="str">
        <v>Genderqueer</v>
      </c>
      <c r="T2576">
        <v>25</v>
      </c>
      <c r="U2576" t="str">
        <v>694 Isabella WaySuite 054</v>
      </c>
      <c r="V2576">
        <v>4911</v>
      </c>
      <c r="W2576" t="str">
        <v>New Ava</v>
      </c>
      <c r="X2576" t="str">
        <v>South Australia</v>
      </c>
      <c r="Y2576" t="str">
        <v>Australia</v>
      </c>
      <c r="Z2576">
        <v>6</v>
      </c>
      <c r="AA2576" s="3" t="str">
        <f t="shared" si="81"/>
        <v>10 to 20</v>
      </c>
      <c r="AP2576" s="6">
        <v>196</v>
      </c>
      <c r="AQ2576" s="6" t="s">
        <v>1345</v>
      </c>
    </row>
    <row r="2577" spans="1:43" x14ac:dyDescent="0.25">
      <c r="A2577">
        <v>2575</v>
      </c>
      <c r="B2577">
        <v>518</v>
      </c>
      <c r="C2577">
        <v>816</v>
      </c>
      <c r="D2577">
        <v>117</v>
      </c>
      <c r="E2577">
        <v>1</v>
      </c>
      <c r="F2577">
        <v>117</v>
      </c>
      <c r="G2577" t="str">
        <f>VLOOKUP($C2577,'Raw-products'!$A$2:$H$1261,MATCH(G$1,'Raw-products'!$A$1:$H$1,0))</f>
        <v>Jacket</v>
      </c>
      <c r="H2577" t="str">
        <f>VLOOKUP($C2577,'Raw-products'!$A$2:$H$1261,MATCH(H$1,'Raw-products'!$A$1:$H$1,0))</f>
        <v>Shearling</v>
      </c>
      <c r="I2577" t="str">
        <f>VLOOKUP($C2577,'Raw-products'!$A$2:$H$1261,MATCH(I$1,'Raw-products'!$A$1:$H$1,0))</f>
        <v>S</v>
      </c>
      <c r="J2577" t="str">
        <f>VLOOKUP($C2577,'Raw-products'!$A$2:$H$1261,MATCH(J$1,'Raw-products'!$A$1:$H$1,0))</f>
        <v>yellow</v>
      </c>
      <c r="K2577">
        <f>VLOOKUP($C2577,'Raw-products'!$A$2:$H$1261,MATCH(K$1,'Raw-products'!$A$1:$H$1,0))</f>
        <v>95</v>
      </c>
      <c r="L2577">
        <f>VLOOKUP($C2577,'Raw-products'!$A$2:$H$1261,MATCH(L$1,'Raw-products'!$A$1:$H$1,0))</f>
        <v>48</v>
      </c>
      <c r="M2577" s="5">
        <f t="shared" si="80"/>
        <v>4560</v>
      </c>
      <c r="N2577" cm="1">
        <f t="array" ref="N2577:Q2577">_xlfn.XLOOKUP($B2577,'Raw -orders'!$A:$A,'Raw -orders'!$B:$E)</f>
        <v>196</v>
      </c>
      <c r="O2577">
        <v>28347</v>
      </c>
      <c r="P2577" s="1">
        <v>44350</v>
      </c>
      <c r="Q2577" s="1">
        <v>44365</v>
      </c>
      <c r="R2577" t="str" cm="1">
        <f t="array" ref="R2577:Y2577">_xlfn.XLOOKUP($N2577,'Raw - customers'!$A:$A,'Raw - customers'!$B:$I)</f>
        <v>Erroll Michelle</v>
      </c>
      <c r="S2577" t="str">
        <v>Genderqueer</v>
      </c>
      <c r="T2577">
        <v>25</v>
      </c>
      <c r="U2577" t="str">
        <v>694 Isabella WaySuite 054</v>
      </c>
      <c r="V2577">
        <v>4911</v>
      </c>
      <c r="W2577" t="str">
        <v>New Ava</v>
      </c>
      <c r="X2577" t="str">
        <v>South Australia</v>
      </c>
      <c r="Y2577" t="str">
        <v>Australia</v>
      </c>
      <c r="Z2577">
        <v>6</v>
      </c>
      <c r="AA2577" s="3" t="str">
        <f t="shared" si="81"/>
        <v>10 to 20</v>
      </c>
      <c r="AP2577" s="6">
        <v>196</v>
      </c>
      <c r="AQ2577" s="6" t="s">
        <v>1345</v>
      </c>
    </row>
    <row r="2578" spans="1:43" x14ac:dyDescent="0.25">
      <c r="A2578">
        <v>2576</v>
      </c>
      <c r="B2578">
        <v>518</v>
      </c>
      <c r="C2578">
        <v>934</v>
      </c>
      <c r="D2578">
        <v>96</v>
      </c>
      <c r="E2578">
        <v>3</v>
      </c>
      <c r="F2578">
        <v>288</v>
      </c>
      <c r="G2578" t="str">
        <f>VLOOKUP($C2578,'Raw-products'!$A$2:$H$1261,MATCH(G$1,'Raw-products'!$A$1:$H$1,0))</f>
        <v>Trousers</v>
      </c>
      <c r="H2578" t="str">
        <f>VLOOKUP($C2578,'Raw-products'!$A$2:$H$1261,MATCH(H$1,'Raw-products'!$A$1:$H$1,0))</f>
        <v>Drawstring</v>
      </c>
      <c r="I2578" t="str">
        <f>VLOOKUP($C2578,'Raw-products'!$A$2:$H$1261,MATCH(I$1,'Raw-products'!$A$1:$H$1,0))</f>
        <v>XL</v>
      </c>
      <c r="J2578" t="str">
        <f>VLOOKUP($C2578,'Raw-products'!$A$2:$H$1261,MATCH(J$1,'Raw-products'!$A$1:$H$1,0))</f>
        <v>blue</v>
      </c>
      <c r="K2578">
        <f>VLOOKUP($C2578,'Raw-products'!$A$2:$H$1261,MATCH(K$1,'Raw-products'!$A$1:$H$1,0))</f>
        <v>104</v>
      </c>
      <c r="L2578">
        <f>VLOOKUP($C2578,'Raw-products'!$A$2:$H$1261,MATCH(L$1,'Raw-products'!$A$1:$H$1,0))</f>
        <v>60</v>
      </c>
      <c r="M2578" s="5">
        <f t="shared" si="80"/>
        <v>6240</v>
      </c>
      <c r="N2578" cm="1">
        <f t="array" ref="N2578:Q2578">_xlfn.XLOOKUP($B2578,'Raw -orders'!$A:$A,'Raw -orders'!$B:$E)</f>
        <v>196</v>
      </c>
      <c r="O2578">
        <v>28347</v>
      </c>
      <c r="P2578" s="1">
        <v>44350</v>
      </c>
      <c r="Q2578" s="1">
        <v>44365</v>
      </c>
      <c r="R2578" t="str" cm="1">
        <f t="array" ref="R2578:Y2578">_xlfn.XLOOKUP($N2578,'Raw - customers'!$A:$A,'Raw - customers'!$B:$I)</f>
        <v>Erroll Michelle</v>
      </c>
      <c r="S2578" t="str">
        <v>Genderqueer</v>
      </c>
      <c r="T2578">
        <v>25</v>
      </c>
      <c r="U2578" t="str">
        <v>694 Isabella WaySuite 054</v>
      </c>
      <c r="V2578">
        <v>4911</v>
      </c>
      <c r="W2578" t="str">
        <v>New Ava</v>
      </c>
      <c r="X2578" t="str">
        <v>South Australia</v>
      </c>
      <c r="Y2578" t="str">
        <v>Australia</v>
      </c>
      <c r="Z2578">
        <v>6</v>
      </c>
      <c r="AA2578" s="3" t="str">
        <f t="shared" si="81"/>
        <v>10 to 20</v>
      </c>
      <c r="AP2578" s="6">
        <v>196</v>
      </c>
      <c r="AQ2578" s="6" t="s">
        <v>1345</v>
      </c>
    </row>
    <row r="2579" spans="1:43" x14ac:dyDescent="0.25">
      <c r="A2579">
        <v>2577</v>
      </c>
      <c r="B2579">
        <v>518</v>
      </c>
      <c r="C2579">
        <v>740</v>
      </c>
      <c r="D2579">
        <v>109</v>
      </c>
      <c r="E2579">
        <v>3</v>
      </c>
      <c r="F2579">
        <v>327</v>
      </c>
      <c r="G2579" t="str">
        <f>VLOOKUP($C2579,'Raw-products'!$A$2:$H$1261,MATCH(G$1,'Raw-products'!$A$1:$H$1,0))</f>
        <v>Jacket</v>
      </c>
      <c r="H2579" t="str">
        <f>VLOOKUP($C2579,'Raw-products'!$A$2:$H$1261,MATCH(H$1,'Raw-products'!$A$1:$H$1,0))</f>
        <v>Peacoat</v>
      </c>
      <c r="I2579" t="str">
        <f>VLOOKUP($C2579,'Raw-products'!$A$2:$H$1261,MATCH(I$1,'Raw-products'!$A$1:$H$1,0))</f>
        <v>XS</v>
      </c>
      <c r="J2579" t="str">
        <f>VLOOKUP($C2579,'Raw-products'!$A$2:$H$1261,MATCH(J$1,'Raw-products'!$A$1:$H$1,0))</f>
        <v>orange</v>
      </c>
      <c r="K2579">
        <f>VLOOKUP($C2579,'Raw-products'!$A$2:$H$1261,MATCH(K$1,'Raw-products'!$A$1:$H$1,0))</f>
        <v>102</v>
      </c>
      <c r="L2579">
        <f>VLOOKUP($C2579,'Raw-products'!$A$2:$H$1261,MATCH(L$1,'Raw-products'!$A$1:$H$1,0))</f>
        <v>78</v>
      </c>
      <c r="M2579" s="5">
        <f t="shared" si="80"/>
        <v>7956</v>
      </c>
      <c r="N2579" cm="1">
        <f t="array" ref="N2579:Q2579">_xlfn.XLOOKUP($B2579,'Raw -orders'!$A:$A,'Raw -orders'!$B:$E)</f>
        <v>196</v>
      </c>
      <c r="O2579">
        <v>28347</v>
      </c>
      <c r="P2579" s="1">
        <v>44350</v>
      </c>
      <c r="Q2579" s="1">
        <v>44365</v>
      </c>
      <c r="R2579" t="str" cm="1">
        <f t="array" ref="R2579:Y2579">_xlfn.XLOOKUP($N2579,'Raw - customers'!$A:$A,'Raw - customers'!$B:$I)</f>
        <v>Erroll Michelle</v>
      </c>
      <c r="S2579" t="str">
        <v>Genderqueer</v>
      </c>
      <c r="T2579">
        <v>25</v>
      </c>
      <c r="U2579" t="str">
        <v>694 Isabella WaySuite 054</v>
      </c>
      <c r="V2579">
        <v>4911</v>
      </c>
      <c r="W2579" t="str">
        <v>New Ava</v>
      </c>
      <c r="X2579" t="str">
        <v>South Australia</v>
      </c>
      <c r="Y2579" t="str">
        <v>Australia</v>
      </c>
      <c r="Z2579">
        <v>6</v>
      </c>
      <c r="AA2579" s="3" t="str">
        <f t="shared" si="81"/>
        <v>10 to 20</v>
      </c>
      <c r="AP2579" s="6">
        <v>196</v>
      </c>
      <c r="AQ2579" s="6" t="s">
        <v>1345</v>
      </c>
    </row>
    <row r="2580" spans="1:43" x14ac:dyDescent="0.25">
      <c r="A2580">
        <v>2578</v>
      </c>
      <c r="B2580">
        <v>519</v>
      </c>
      <c r="C2580">
        <v>230</v>
      </c>
      <c r="D2580">
        <v>106</v>
      </c>
      <c r="E2580">
        <v>3</v>
      </c>
      <c r="F2580">
        <v>318</v>
      </c>
      <c r="G2580" t="str">
        <f>VLOOKUP($C2580,'Raw-products'!$A$2:$H$1261,MATCH(G$1,'Raw-products'!$A$1:$H$1,0))</f>
        <v>Shirt</v>
      </c>
      <c r="H2580" t="str">
        <f>VLOOKUP($C2580,'Raw-products'!$A$2:$H$1261,MATCH(H$1,'Raw-products'!$A$1:$H$1,0))</f>
        <v>Chambray</v>
      </c>
      <c r="I2580" t="str">
        <f>VLOOKUP($C2580,'Raw-products'!$A$2:$H$1261,MATCH(I$1,'Raw-products'!$A$1:$H$1,0))</f>
        <v>XS</v>
      </c>
      <c r="J2580" t="str">
        <f>VLOOKUP($C2580,'Raw-products'!$A$2:$H$1261,MATCH(J$1,'Raw-products'!$A$1:$H$1,0))</f>
        <v>blue</v>
      </c>
      <c r="K2580">
        <f>VLOOKUP($C2580,'Raw-products'!$A$2:$H$1261,MATCH(K$1,'Raw-products'!$A$1:$H$1,0))</f>
        <v>105</v>
      </c>
      <c r="L2580">
        <f>VLOOKUP($C2580,'Raw-products'!$A$2:$H$1261,MATCH(L$1,'Raw-products'!$A$1:$H$1,0))</f>
        <v>76</v>
      </c>
      <c r="M2580" s="5">
        <f t="shared" si="80"/>
        <v>7980</v>
      </c>
      <c r="N2580" cm="1">
        <f t="array" ref="N2580:Q2580">_xlfn.XLOOKUP($B2580,'Raw -orders'!$A:$A,'Raw -orders'!$B:$E)</f>
        <v>244</v>
      </c>
      <c r="O2580">
        <v>23212</v>
      </c>
      <c r="P2580" s="1">
        <v>44431</v>
      </c>
      <c r="Q2580" s="1">
        <v>44451</v>
      </c>
      <c r="R2580" t="str" cm="1">
        <f t="array" ref="R2580:Y2580">_xlfn.XLOOKUP($N2580,'Raw - customers'!$A:$A,'Raw - customers'!$B:$I)</f>
        <v>Faunie Cooney</v>
      </c>
      <c r="S2580" t="str">
        <v>Male</v>
      </c>
      <c r="T2580">
        <v>38</v>
      </c>
      <c r="U2580" t="str">
        <v>36 Christian PlaceApt. 409</v>
      </c>
      <c r="V2580">
        <v>6354</v>
      </c>
      <c r="W2580" t="str">
        <v>Port Chelseaport</v>
      </c>
      <c r="X2580" t="str">
        <v>Victoria</v>
      </c>
      <c r="Y2580" t="str">
        <v>Australia</v>
      </c>
      <c r="Z2580">
        <v>8</v>
      </c>
      <c r="AA2580" s="3" t="str">
        <f t="shared" si="81"/>
        <v>10 to 20</v>
      </c>
      <c r="AP2580" s="6">
        <v>244</v>
      </c>
      <c r="AQ2580" s="6" t="s">
        <v>1396</v>
      </c>
    </row>
    <row r="2581" spans="1:43" x14ac:dyDescent="0.25">
      <c r="A2581">
        <v>2579</v>
      </c>
      <c r="B2581">
        <v>519</v>
      </c>
      <c r="C2581">
        <v>1029</v>
      </c>
      <c r="D2581">
        <v>90</v>
      </c>
      <c r="E2581">
        <v>2</v>
      </c>
      <c r="F2581">
        <v>180</v>
      </c>
      <c r="G2581" t="str">
        <f>VLOOKUP($C2581,'Raw-products'!$A$2:$H$1261,MATCH(G$1,'Raw-products'!$A$1:$H$1,0))</f>
        <v>Trousers</v>
      </c>
      <c r="H2581" t="str">
        <f>VLOOKUP($C2581,'Raw-products'!$A$2:$H$1261,MATCH(H$1,'Raw-products'!$A$1:$H$1,0))</f>
        <v>Relaxed Leg</v>
      </c>
      <c r="I2581" t="str">
        <f>VLOOKUP($C2581,'Raw-products'!$A$2:$H$1261,MATCH(I$1,'Raw-products'!$A$1:$H$1,0))</f>
        <v>XL</v>
      </c>
      <c r="J2581" t="str">
        <f>VLOOKUP($C2581,'Raw-products'!$A$2:$H$1261,MATCH(J$1,'Raw-products'!$A$1:$H$1,0))</f>
        <v>yellow</v>
      </c>
      <c r="K2581">
        <f>VLOOKUP($C2581,'Raw-products'!$A$2:$H$1261,MATCH(K$1,'Raw-products'!$A$1:$H$1,0))</f>
        <v>95</v>
      </c>
      <c r="L2581">
        <f>VLOOKUP($C2581,'Raw-products'!$A$2:$H$1261,MATCH(L$1,'Raw-products'!$A$1:$H$1,0))</f>
        <v>54</v>
      </c>
      <c r="M2581" s="5">
        <f t="shared" si="80"/>
        <v>5130</v>
      </c>
      <c r="N2581" cm="1">
        <f t="array" ref="N2581:Q2581">_xlfn.XLOOKUP($B2581,'Raw -orders'!$A:$A,'Raw -orders'!$B:$E)</f>
        <v>244</v>
      </c>
      <c r="O2581">
        <v>23212</v>
      </c>
      <c r="P2581" s="1">
        <v>44431</v>
      </c>
      <c r="Q2581" s="1">
        <v>44451</v>
      </c>
      <c r="R2581" t="str" cm="1">
        <f t="array" ref="R2581:Y2581">_xlfn.XLOOKUP($N2581,'Raw - customers'!$A:$A,'Raw - customers'!$B:$I)</f>
        <v>Faunie Cooney</v>
      </c>
      <c r="S2581" t="str">
        <v>Male</v>
      </c>
      <c r="T2581">
        <v>38</v>
      </c>
      <c r="U2581" t="str">
        <v>36 Christian PlaceApt. 409</v>
      </c>
      <c r="V2581">
        <v>6354</v>
      </c>
      <c r="W2581" t="str">
        <v>Port Chelseaport</v>
      </c>
      <c r="X2581" t="str">
        <v>Victoria</v>
      </c>
      <c r="Y2581" t="str">
        <v>Australia</v>
      </c>
      <c r="Z2581">
        <v>8</v>
      </c>
      <c r="AA2581" s="3" t="str">
        <f t="shared" si="81"/>
        <v>10 to 20</v>
      </c>
      <c r="AP2581" s="6">
        <v>244</v>
      </c>
      <c r="AQ2581" s="6" t="s">
        <v>1396</v>
      </c>
    </row>
    <row r="2582" spans="1:43" x14ac:dyDescent="0.25">
      <c r="A2582">
        <v>2580</v>
      </c>
      <c r="B2582">
        <v>519</v>
      </c>
      <c r="C2582">
        <v>156</v>
      </c>
      <c r="D2582">
        <v>91</v>
      </c>
      <c r="E2582">
        <v>2</v>
      </c>
      <c r="F2582">
        <v>182</v>
      </c>
      <c r="G2582" t="str">
        <f>VLOOKUP($C2582,'Raw-products'!$A$2:$H$1261,MATCH(G$1,'Raw-products'!$A$1:$H$1,0))</f>
        <v>Shirt</v>
      </c>
      <c r="H2582" t="str">
        <f>VLOOKUP($C2582,'Raw-products'!$A$2:$H$1261,MATCH(H$1,'Raw-products'!$A$1:$H$1,0))</f>
        <v>Linen</v>
      </c>
      <c r="I2582" t="str">
        <f>VLOOKUP($C2582,'Raw-products'!$A$2:$H$1261,MATCH(I$1,'Raw-products'!$A$1:$H$1,0))</f>
        <v>S</v>
      </c>
      <c r="J2582" t="str">
        <f>VLOOKUP($C2582,'Raw-products'!$A$2:$H$1261,MATCH(J$1,'Raw-products'!$A$1:$H$1,0))</f>
        <v>green</v>
      </c>
      <c r="K2582">
        <f>VLOOKUP($C2582,'Raw-products'!$A$2:$H$1261,MATCH(K$1,'Raw-products'!$A$1:$H$1,0))</f>
        <v>116</v>
      </c>
      <c r="L2582">
        <f>VLOOKUP($C2582,'Raw-products'!$A$2:$H$1261,MATCH(L$1,'Raw-products'!$A$1:$H$1,0))</f>
        <v>58</v>
      </c>
      <c r="M2582" s="5">
        <f t="shared" si="80"/>
        <v>6728</v>
      </c>
      <c r="N2582" cm="1">
        <f t="array" ref="N2582:Q2582">_xlfn.XLOOKUP($B2582,'Raw -orders'!$A:$A,'Raw -orders'!$B:$E)</f>
        <v>244</v>
      </c>
      <c r="O2582">
        <v>23212</v>
      </c>
      <c r="P2582" s="1">
        <v>44431</v>
      </c>
      <c r="Q2582" s="1">
        <v>44451</v>
      </c>
      <c r="R2582" t="str" cm="1">
        <f t="array" ref="R2582:Y2582">_xlfn.XLOOKUP($N2582,'Raw - customers'!$A:$A,'Raw - customers'!$B:$I)</f>
        <v>Faunie Cooney</v>
      </c>
      <c r="S2582" t="str">
        <v>Male</v>
      </c>
      <c r="T2582">
        <v>38</v>
      </c>
      <c r="U2582" t="str">
        <v>36 Christian PlaceApt. 409</v>
      </c>
      <c r="V2582">
        <v>6354</v>
      </c>
      <c r="W2582" t="str">
        <v>Port Chelseaport</v>
      </c>
      <c r="X2582" t="str">
        <v>Victoria</v>
      </c>
      <c r="Y2582" t="str">
        <v>Australia</v>
      </c>
      <c r="Z2582">
        <v>8</v>
      </c>
      <c r="AA2582" s="3" t="str">
        <f t="shared" si="81"/>
        <v>10 to 20</v>
      </c>
      <c r="AP2582" s="6">
        <v>244</v>
      </c>
      <c r="AQ2582" s="6" t="s">
        <v>1396</v>
      </c>
    </row>
    <row r="2583" spans="1:43" x14ac:dyDescent="0.25">
      <c r="A2583">
        <v>2581</v>
      </c>
      <c r="B2583">
        <v>519</v>
      </c>
      <c r="C2583">
        <v>823</v>
      </c>
      <c r="D2583">
        <v>117</v>
      </c>
      <c r="E2583">
        <v>1</v>
      </c>
      <c r="F2583">
        <v>117</v>
      </c>
      <c r="G2583" t="str">
        <f>VLOOKUP($C2583,'Raw-products'!$A$2:$H$1261,MATCH(G$1,'Raw-products'!$A$1:$H$1,0))</f>
        <v>Jacket</v>
      </c>
      <c r="H2583" t="str">
        <f>VLOOKUP($C2583,'Raw-products'!$A$2:$H$1261,MATCH(H$1,'Raw-products'!$A$1:$H$1,0))</f>
        <v>Shearling</v>
      </c>
      <c r="I2583" t="str">
        <f>VLOOKUP($C2583,'Raw-products'!$A$2:$H$1261,MATCH(I$1,'Raw-products'!$A$1:$H$1,0))</f>
        <v>L</v>
      </c>
      <c r="J2583" t="str">
        <f>VLOOKUP($C2583,'Raw-products'!$A$2:$H$1261,MATCH(J$1,'Raw-products'!$A$1:$H$1,0))</f>
        <v>green</v>
      </c>
      <c r="K2583">
        <f>VLOOKUP($C2583,'Raw-products'!$A$2:$H$1261,MATCH(K$1,'Raw-products'!$A$1:$H$1,0))</f>
        <v>95</v>
      </c>
      <c r="L2583">
        <f>VLOOKUP($C2583,'Raw-products'!$A$2:$H$1261,MATCH(L$1,'Raw-products'!$A$1:$H$1,0))</f>
        <v>66</v>
      </c>
      <c r="M2583" s="5">
        <f t="shared" si="80"/>
        <v>6270</v>
      </c>
      <c r="N2583" cm="1">
        <f t="array" ref="N2583:Q2583">_xlfn.XLOOKUP($B2583,'Raw -orders'!$A:$A,'Raw -orders'!$B:$E)</f>
        <v>244</v>
      </c>
      <c r="O2583">
        <v>23212</v>
      </c>
      <c r="P2583" s="1">
        <v>44431</v>
      </c>
      <c r="Q2583" s="1">
        <v>44451</v>
      </c>
      <c r="R2583" t="str" cm="1">
        <f t="array" ref="R2583:Y2583">_xlfn.XLOOKUP($N2583,'Raw - customers'!$A:$A,'Raw - customers'!$B:$I)</f>
        <v>Faunie Cooney</v>
      </c>
      <c r="S2583" t="str">
        <v>Male</v>
      </c>
      <c r="T2583">
        <v>38</v>
      </c>
      <c r="U2583" t="str">
        <v>36 Christian PlaceApt. 409</v>
      </c>
      <c r="V2583">
        <v>6354</v>
      </c>
      <c r="W2583" t="str">
        <v>Port Chelseaport</v>
      </c>
      <c r="X2583" t="str">
        <v>Victoria</v>
      </c>
      <c r="Y2583" t="str">
        <v>Australia</v>
      </c>
      <c r="Z2583">
        <v>8</v>
      </c>
      <c r="AA2583" s="3" t="str">
        <f t="shared" si="81"/>
        <v>10 to 20</v>
      </c>
      <c r="AP2583" s="6">
        <v>244</v>
      </c>
      <c r="AQ2583" s="6" t="s">
        <v>1396</v>
      </c>
    </row>
    <row r="2584" spans="1:43" x14ac:dyDescent="0.25">
      <c r="A2584">
        <v>2582</v>
      </c>
      <c r="B2584">
        <v>519</v>
      </c>
      <c r="C2584">
        <v>550</v>
      </c>
      <c r="D2584">
        <v>98</v>
      </c>
      <c r="E2584">
        <v>1</v>
      </c>
      <c r="F2584">
        <v>98</v>
      </c>
      <c r="G2584" t="str">
        <f>VLOOKUP($C2584,'Raw-products'!$A$2:$H$1261,MATCH(G$1,'Raw-products'!$A$1:$H$1,0))</f>
        <v>Jacket</v>
      </c>
      <c r="H2584" t="str">
        <f>VLOOKUP($C2584,'Raw-products'!$A$2:$H$1261,MATCH(H$1,'Raw-products'!$A$1:$H$1,0))</f>
        <v>Leather</v>
      </c>
      <c r="I2584" t="str">
        <f>VLOOKUP($C2584,'Raw-products'!$A$2:$H$1261,MATCH(I$1,'Raw-products'!$A$1:$H$1,0))</f>
        <v>XS</v>
      </c>
      <c r="J2584" t="str">
        <f>VLOOKUP($C2584,'Raw-products'!$A$2:$H$1261,MATCH(J$1,'Raw-products'!$A$1:$H$1,0))</f>
        <v>indigo</v>
      </c>
      <c r="K2584">
        <f>VLOOKUP($C2584,'Raw-products'!$A$2:$H$1261,MATCH(K$1,'Raw-products'!$A$1:$H$1,0))</f>
        <v>113</v>
      </c>
      <c r="L2584">
        <f>VLOOKUP($C2584,'Raw-products'!$A$2:$H$1261,MATCH(L$1,'Raw-products'!$A$1:$H$1,0))</f>
        <v>78</v>
      </c>
      <c r="M2584" s="5">
        <f t="shared" si="80"/>
        <v>8814</v>
      </c>
      <c r="N2584" cm="1">
        <f t="array" ref="N2584:Q2584">_xlfn.XLOOKUP($B2584,'Raw -orders'!$A:$A,'Raw -orders'!$B:$E)</f>
        <v>244</v>
      </c>
      <c r="O2584">
        <v>23212</v>
      </c>
      <c r="P2584" s="1">
        <v>44431</v>
      </c>
      <c r="Q2584" s="1">
        <v>44451</v>
      </c>
      <c r="R2584" t="str" cm="1">
        <f t="array" ref="R2584:Y2584">_xlfn.XLOOKUP($N2584,'Raw - customers'!$A:$A,'Raw - customers'!$B:$I)</f>
        <v>Faunie Cooney</v>
      </c>
      <c r="S2584" t="str">
        <v>Male</v>
      </c>
      <c r="T2584">
        <v>38</v>
      </c>
      <c r="U2584" t="str">
        <v>36 Christian PlaceApt. 409</v>
      </c>
      <c r="V2584">
        <v>6354</v>
      </c>
      <c r="W2584" t="str">
        <v>Port Chelseaport</v>
      </c>
      <c r="X2584" t="str">
        <v>Victoria</v>
      </c>
      <c r="Y2584" t="str">
        <v>Australia</v>
      </c>
      <c r="Z2584">
        <v>8</v>
      </c>
      <c r="AA2584" s="3" t="str">
        <f t="shared" si="81"/>
        <v>10 to 20</v>
      </c>
      <c r="AP2584" s="6">
        <v>244</v>
      </c>
      <c r="AQ2584" s="6" t="s">
        <v>1396</v>
      </c>
    </row>
    <row r="2585" spans="1:43" x14ac:dyDescent="0.25">
      <c r="A2585">
        <v>2583</v>
      </c>
      <c r="B2585">
        <v>519</v>
      </c>
      <c r="C2585">
        <v>391</v>
      </c>
      <c r="D2585">
        <v>119</v>
      </c>
      <c r="E2585">
        <v>2</v>
      </c>
      <c r="F2585">
        <v>238</v>
      </c>
      <c r="G2585" t="str">
        <f>VLOOKUP($C2585,'Raw-products'!$A$2:$H$1261,MATCH(G$1,'Raw-products'!$A$1:$H$1,0))</f>
        <v>Shirt</v>
      </c>
      <c r="H2585" t="str">
        <f>VLOOKUP($C2585,'Raw-products'!$A$2:$H$1261,MATCH(H$1,'Raw-products'!$A$1:$H$1,0))</f>
        <v>Casual Slim Fit</v>
      </c>
      <c r="I2585" t="str">
        <f>VLOOKUP($C2585,'Raw-products'!$A$2:$H$1261,MATCH(I$1,'Raw-products'!$A$1:$H$1,0))</f>
        <v>S</v>
      </c>
      <c r="J2585" t="str">
        <f>VLOOKUP($C2585,'Raw-products'!$A$2:$H$1261,MATCH(J$1,'Raw-products'!$A$1:$H$1,0))</f>
        <v>orange</v>
      </c>
      <c r="K2585">
        <f>VLOOKUP($C2585,'Raw-products'!$A$2:$H$1261,MATCH(K$1,'Raw-products'!$A$1:$H$1,0))</f>
        <v>113</v>
      </c>
      <c r="L2585">
        <f>VLOOKUP($C2585,'Raw-products'!$A$2:$H$1261,MATCH(L$1,'Raw-products'!$A$1:$H$1,0))</f>
        <v>54</v>
      </c>
      <c r="M2585" s="5">
        <f t="shared" si="80"/>
        <v>6102</v>
      </c>
      <c r="N2585" cm="1">
        <f t="array" ref="N2585:Q2585">_xlfn.XLOOKUP($B2585,'Raw -orders'!$A:$A,'Raw -orders'!$B:$E)</f>
        <v>244</v>
      </c>
      <c r="O2585">
        <v>23212</v>
      </c>
      <c r="P2585" s="1">
        <v>44431</v>
      </c>
      <c r="Q2585" s="1">
        <v>44451</v>
      </c>
      <c r="R2585" t="str" cm="1">
        <f t="array" ref="R2585:Y2585">_xlfn.XLOOKUP($N2585,'Raw - customers'!$A:$A,'Raw - customers'!$B:$I)</f>
        <v>Faunie Cooney</v>
      </c>
      <c r="S2585" t="str">
        <v>Male</v>
      </c>
      <c r="T2585">
        <v>38</v>
      </c>
      <c r="U2585" t="str">
        <v>36 Christian PlaceApt. 409</v>
      </c>
      <c r="V2585">
        <v>6354</v>
      </c>
      <c r="W2585" t="str">
        <v>Port Chelseaport</v>
      </c>
      <c r="X2585" t="str">
        <v>Victoria</v>
      </c>
      <c r="Y2585" t="str">
        <v>Australia</v>
      </c>
      <c r="Z2585">
        <v>8</v>
      </c>
      <c r="AA2585" s="3" t="str">
        <f t="shared" si="81"/>
        <v>10 to 20</v>
      </c>
      <c r="AP2585" s="6">
        <v>244</v>
      </c>
      <c r="AQ2585" s="6" t="s">
        <v>1396</v>
      </c>
    </row>
    <row r="2586" spans="1:43" x14ac:dyDescent="0.25">
      <c r="A2586">
        <v>2584</v>
      </c>
      <c r="B2586">
        <v>519</v>
      </c>
      <c r="C2586">
        <v>161</v>
      </c>
      <c r="D2586">
        <v>91</v>
      </c>
      <c r="E2586">
        <v>2</v>
      </c>
      <c r="F2586">
        <v>182</v>
      </c>
      <c r="G2586" t="str">
        <f>VLOOKUP($C2586,'Raw-products'!$A$2:$H$1261,MATCH(G$1,'Raw-products'!$A$1:$H$1,0))</f>
        <v>Shirt</v>
      </c>
      <c r="H2586" t="str">
        <f>VLOOKUP($C2586,'Raw-products'!$A$2:$H$1261,MATCH(H$1,'Raw-products'!$A$1:$H$1,0))</f>
        <v>Linen</v>
      </c>
      <c r="I2586" t="str">
        <f>VLOOKUP($C2586,'Raw-products'!$A$2:$H$1261,MATCH(I$1,'Raw-products'!$A$1:$H$1,0))</f>
        <v>S</v>
      </c>
      <c r="J2586" t="str">
        <f>VLOOKUP($C2586,'Raw-products'!$A$2:$H$1261,MATCH(J$1,'Raw-products'!$A$1:$H$1,0))</f>
        <v>blue</v>
      </c>
      <c r="K2586">
        <f>VLOOKUP($C2586,'Raw-products'!$A$2:$H$1261,MATCH(K$1,'Raw-products'!$A$1:$H$1,0))</f>
        <v>116</v>
      </c>
      <c r="L2586">
        <f>VLOOKUP($C2586,'Raw-products'!$A$2:$H$1261,MATCH(L$1,'Raw-products'!$A$1:$H$1,0))</f>
        <v>77</v>
      </c>
      <c r="M2586" s="5">
        <f t="shared" si="80"/>
        <v>8932</v>
      </c>
      <c r="N2586" cm="1">
        <f t="array" ref="N2586:Q2586">_xlfn.XLOOKUP($B2586,'Raw -orders'!$A:$A,'Raw -orders'!$B:$E)</f>
        <v>244</v>
      </c>
      <c r="O2586">
        <v>23212</v>
      </c>
      <c r="P2586" s="1">
        <v>44431</v>
      </c>
      <c r="Q2586" s="1">
        <v>44451</v>
      </c>
      <c r="R2586" t="str" cm="1">
        <f t="array" ref="R2586:Y2586">_xlfn.XLOOKUP($N2586,'Raw - customers'!$A:$A,'Raw - customers'!$B:$I)</f>
        <v>Faunie Cooney</v>
      </c>
      <c r="S2586" t="str">
        <v>Male</v>
      </c>
      <c r="T2586">
        <v>38</v>
      </c>
      <c r="U2586" t="str">
        <v>36 Christian PlaceApt. 409</v>
      </c>
      <c r="V2586">
        <v>6354</v>
      </c>
      <c r="W2586" t="str">
        <v>Port Chelseaport</v>
      </c>
      <c r="X2586" t="str">
        <v>Victoria</v>
      </c>
      <c r="Y2586" t="str">
        <v>Australia</v>
      </c>
      <c r="Z2586">
        <v>8</v>
      </c>
      <c r="AA2586" s="3" t="str">
        <f t="shared" si="81"/>
        <v>10 to 20</v>
      </c>
      <c r="AP2586" s="6">
        <v>244</v>
      </c>
      <c r="AQ2586" s="6" t="s">
        <v>1396</v>
      </c>
    </row>
    <row r="2587" spans="1:43" x14ac:dyDescent="0.25">
      <c r="A2587">
        <v>2585</v>
      </c>
      <c r="B2587">
        <v>519</v>
      </c>
      <c r="C2587">
        <v>924</v>
      </c>
      <c r="D2587">
        <v>96</v>
      </c>
      <c r="E2587">
        <v>1</v>
      </c>
      <c r="F2587">
        <v>96</v>
      </c>
      <c r="G2587" t="str">
        <f>VLOOKUP($C2587,'Raw-products'!$A$2:$H$1261,MATCH(G$1,'Raw-products'!$A$1:$H$1,0))</f>
        <v>Trousers</v>
      </c>
      <c r="H2587" t="str">
        <f>VLOOKUP($C2587,'Raw-products'!$A$2:$H$1261,MATCH(H$1,'Raw-products'!$A$1:$H$1,0))</f>
        <v>Drawstring</v>
      </c>
      <c r="I2587" t="str">
        <f>VLOOKUP($C2587,'Raw-products'!$A$2:$H$1261,MATCH(I$1,'Raw-products'!$A$1:$H$1,0))</f>
        <v>XL</v>
      </c>
      <c r="J2587" t="str">
        <f>VLOOKUP($C2587,'Raw-products'!$A$2:$H$1261,MATCH(J$1,'Raw-products'!$A$1:$H$1,0))</f>
        <v>yellow</v>
      </c>
      <c r="K2587">
        <f>VLOOKUP($C2587,'Raw-products'!$A$2:$H$1261,MATCH(K$1,'Raw-products'!$A$1:$H$1,0))</f>
        <v>104</v>
      </c>
      <c r="L2587">
        <f>VLOOKUP($C2587,'Raw-products'!$A$2:$H$1261,MATCH(L$1,'Raw-products'!$A$1:$H$1,0))</f>
        <v>48</v>
      </c>
      <c r="M2587" s="5">
        <f t="shared" si="80"/>
        <v>4992</v>
      </c>
      <c r="N2587" cm="1">
        <f t="array" ref="N2587:Q2587">_xlfn.XLOOKUP($B2587,'Raw -orders'!$A:$A,'Raw -orders'!$B:$E)</f>
        <v>244</v>
      </c>
      <c r="O2587">
        <v>23212</v>
      </c>
      <c r="P2587" s="1">
        <v>44431</v>
      </c>
      <c r="Q2587" s="1">
        <v>44451</v>
      </c>
      <c r="R2587" t="str" cm="1">
        <f t="array" ref="R2587:Y2587">_xlfn.XLOOKUP($N2587,'Raw - customers'!$A:$A,'Raw - customers'!$B:$I)</f>
        <v>Faunie Cooney</v>
      </c>
      <c r="S2587" t="str">
        <v>Male</v>
      </c>
      <c r="T2587">
        <v>38</v>
      </c>
      <c r="U2587" t="str">
        <v>36 Christian PlaceApt. 409</v>
      </c>
      <c r="V2587">
        <v>6354</v>
      </c>
      <c r="W2587" t="str">
        <v>Port Chelseaport</v>
      </c>
      <c r="X2587" t="str">
        <v>Victoria</v>
      </c>
      <c r="Y2587" t="str">
        <v>Australia</v>
      </c>
      <c r="Z2587">
        <v>8</v>
      </c>
      <c r="AA2587" s="3" t="str">
        <f t="shared" si="81"/>
        <v>10 to 20</v>
      </c>
      <c r="AP2587" s="6">
        <v>244</v>
      </c>
      <c r="AQ2587" s="6" t="s">
        <v>1396</v>
      </c>
    </row>
    <row r="2588" spans="1:43" x14ac:dyDescent="0.25">
      <c r="A2588">
        <v>2586</v>
      </c>
      <c r="B2588">
        <v>519</v>
      </c>
      <c r="C2588">
        <v>652</v>
      </c>
      <c r="D2588">
        <v>93</v>
      </c>
      <c r="E2588">
        <v>2</v>
      </c>
      <c r="F2588">
        <v>186</v>
      </c>
      <c r="G2588" t="str">
        <f>VLOOKUP($C2588,'Raw-products'!$A$2:$H$1261,MATCH(G$1,'Raw-products'!$A$1:$H$1,0))</f>
        <v>Jacket</v>
      </c>
      <c r="H2588" t="str">
        <f>VLOOKUP($C2588,'Raw-products'!$A$2:$H$1261,MATCH(H$1,'Raw-products'!$A$1:$H$1,0))</f>
        <v>Coach</v>
      </c>
      <c r="I2588" t="str">
        <f>VLOOKUP($C2588,'Raw-products'!$A$2:$H$1261,MATCH(I$1,'Raw-products'!$A$1:$H$1,0))</f>
        <v>M</v>
      </c>
      <c r="J2588" t="str">
        <f>VLOOKUP($C2588,'Raw-products'!$A$2:$H$1261,MATCH(J$1,'Raw-products'!$A$1:$H$1,0))</f>
        <v>blue</v>
      </c>
      <c r="K2588">
        <f>VLOOKUP($C2588,'Raw-products'!$A$2:$H$1261,MATCH(K$1,'Raw-products'!$A$1:$H$1,0))</f>
        <v>115</v>
      </c>
      <c r="L2588">
        <f>VLOOKUP($C2588,'Raw-products'!$A$2:$H$1261,MATCH(L$1,'Raw-products'!$A$1:$H$1,0))</f>
        <v>54</v>
      </c>
      <c r="M2588" s="5">
        <f t="shared" si="80"/>
        <v>6210</v>
      </c>
      <c r="N2588" cm="1">
        <f t="array" ref="N2588:Q2588">_xlfn.XLOOKUP($B2588,'Raw -orders'!$A:$A,'Raw -orders'!$B:$E)</f>
        <v>244</v>
      </c>
      <c r="O2588">
        <v>23212</v>
      </c>
      <c r="P2588" s="1">
        <v>44431</v>
      </c>
      <c r="Q2588" s="1">
        <v>44451</v>
      </c>
      <c r="R2588" t="str" cm="1">
        <f t="array" ref="R2588:Y2588">_xlfn.XLOOKUP($N2588,'Raw - customers'!$A:$A,'Raw - customers'!$B:$I)</f>
        <v>Faunie Cooney</v>
      </c>
      <c r="S2588" t="str">
        <v>Male</v>
      </c>
      <c r="T2588">
        <v>38</v>
      </c>
      <c r="U2588" t="str">
        <v>36 Christian PlaceApt. 409</v>
      </c>
      <c r="V2588">
        <v>6354</v>
      </c>
      <c r="W2588" t="str">
        <v>Port Chelseaport</v>
      </c>
      <c r="X2588" t="str">
        <v>Victoria</v>
      </c>
      <c r="Y2588" t="str">
        <v>Australia</v>
      </c>
      <c r="Z2588">
        <v>8</v>
      </c>
      <c r="AA2588" s="3" t="str">
        <f t="shared" si="81"/>
        <v>10 to 20</v>
      </c>
      <c r="AP2588" s="6">
        <v>244</v>
      </c>
      <c r="AQ2588" s="6" t="s">
        <v>1396</v>
      </c>
    </row>
    <row r="2589" spans="1:43" x14ac:dyDescent="0.25">
      <c r="A2589">
        <v>2587</v>
      </c>
      <c r="B2589">
        <v>520</v>
      </c>
      <c r="C2589">
        <v>920</v>
      </c>
      <c r="D2589">
        <v>96</v>
      </c>
      <c r="E2589">
        <v>2</v>
      </c>
      <c r="F2589">
        <v>192</v>
      </c>
      <c r="G2589" t="str">
        <f>VLOOKUP($C2589,'Raw-products'!$A$2:$H$1261,MATCH(G$1,'Raw-products'!$A$1:$H$1,0))</f>
        <v>Trousers</v>
      </c>
      <c r="H2589" t="str">
        <f>VLOOKUP($C2589,'Raw-products'!$A$2:$H$1261,MATCH(H$1,'Raw-products'!$A$1:$H$1,0))</f>
        <v>Drawstring</v>
      </c>
      <c r="I2589" t="str">
        <f>VLOOKUP($C2589,'Raw-products'!$A$2:$H$1261,MATCH(I$1,'Raw-products'!$A$1:$H$1,0))</f>
        <v>XS</v>
      </c>
      <c r="J2589" t="str">
        <f>VLOOKUP($C2589,'Raw-products'!$A$2:$H$1261,MATCH(J$1,'Raw-products'!$A$1:$H$1,0))</f>
        <v>yellow</v>
      </c>
      <c r="K2589">
        <f>VLOOKUP($C2589,'Raw-products'!$A$2:$H$1261,MATCH(K$1,'Raw-products'!$A$1:$H$1,0))</f>
        <v>104</v>
      </c>
      <c r="L2589">
        <f>VLOOKUP($C2589,'Raw-products'!$A$2:$H$1261,MATCH(L$1,'Raw-products'!$A$1:$H$1,0))</f>
        <v>41</v>
      </c>
      <c r="M2589" s="5">
        <f t="shared" si="80"/>
        <v>4264</v>
      </c>
      <c r="N2589" cm="1">
        <f t="array" ref="N2589:Q2589">_xlfn.XLOOKUP($B2589,'Raw -orders'!$A:$A,'Raw -orders'!$B:$E)</f>
        <v>679</v>
      </c>
      <c r="O2589">
        <v>13400</v>
      </c>
      <c r="P2589" s="1">
        <v>44231</v>
      </c>
      <c r="Q2589" s="1">
        <v>44256</v>
      </c>
      <c r="R2589" t="str" cm="1">
        <f t="array" ref="R2589:Y2589">_xlfn.XLOOKUP($N2589,'Raw - customers'!$A:$A,'Raw - customers'!$B:$I)</f>
        <v>Osgood Percifer</v>
      </c>
      <c r="S2589" t="str">
        <v>Genderqueer</v>
      </c>
      <c r="T2589">
        <v>76</v>
      </c>
      <c r="U2589" t="str">
        <v>7219 Charlotte SummitSuite 507</v>
      </c>
      <c r="V2589">
        <v>1971</v>
      </c>
      <c r="W2589" t="str">
        <v>Cameronton</v>
      </c>
      <c r="X2589" t="str">
        <v>Western Australia</v>
      </c>
      <c r="Y2589" t="str">
        <v>Australia</v>
      </c>
      <c r="Z2589">
        <v>2</v>
      </c>
      <c r="AA2589" s="3" t="str">
        <f t="shared" si="81"/>
        <v>20 to 30</v>
      </c>
      <c r="AP2589" s="6">
        <v>679</v>
      </c>
      <c r="AQ2589" s="6" t="s">
        <v>1377</v>
      </c>
    </row>
    <row r="2590" spans="1:43" x14ac:dyDescent="0.25">
      <c r="A2590">
        <v>2588</v>
      </c>
      <c r="B2590">
        <v>520</v>
      </c>
      <c r="C2590">
        <v>1136</v>
      </c>
      <c r="D2590">
        <v>102</v>
      </c>
      <c r="E2590">
        <v>2</v>
      </c>
      <c r="F2590">
        <v>204</v>
      </c>
      <c r="G2590" t="str">
        <f>VLOOKUP($C2590,'Raw-products'!$A$2:$H$1261,MATCH(G$1,'Raw-products'!$A$1:$H$1,0))</f>
        <v>Trousers</v>
      </c>
      <c r="H2590" t="str">
        <f>VLOOKUP($C2590,'Raw-products'!$A$2:$H$1261,MATCH(H$1,'Raw-products'!$A$1:$H$1,0))</f>
        <v>Cargo Pants</v>
      </c>
      <c r="I2590" t="str">
        <f>VLOOKUP($C2590,'Raw-products'!$A$2:$H$1261,MATCH(I$1,'Raw-products'!$A$1:$H$1,0))</f>
        <v>S</v>
      </c>
      <c r="J2590" t="str">
        <f>VLOOKUP($C2590,'Raw-products'!$A$2:$H$1261,MATCH(J$1,'Raw-products'!$A$1:$H$1,0))</f>
        <v>green</v>
      </c>
      <c r="K2590">
        <f>VLOOKUP($C2590,'Raw-products'!$A$2:$H$1261,MATCH(K$1,'Raw-products'!$A$1:$H$1,0))</f>
        <v>106</v>
      </c>
      <c r="L2590">
        <f>VLOOKUP($C2590,'Raw-products'!$A$2:$H$1261,MATCH(L$1,'Raw-products'!$A$1:$H$1,0))</f>
        <v>79</v>
      </c>
      <c r="M2590" s="5">
        <f t="shared" si="80"/>
        <v>8374</v>
      </c>
      <c r="N2590" cm="1">
        <f t="array" ref="N2590:Q2590">_xlfn.XLOOKUP($B2590,'Raw -orders'!$A:$A,'Raw -orders'!$B:$E)</f>
        <v>679</v>
      </c>
      <c r="O2590">
        <v>13400</v>
      </c>
      <c r="P2590" s="1">
        <v>44231</v>
      </c>
      <c r="Q2590" s="1">
        <v>44256</v>
      </c>
      <c r="R2590" t="str" cm="1">
        <f t="array" ref="R2590:Y2590">_xlfn.XLOOKUP($N2590,'Raw - customers'!$A:$A,'Raw - customers'!$B:$I)</f>
        <v>Osgood Percifer</v>
      </c>
      <c r="S2590" t="str">
        <v>Genderqueer</v>
      </c>
      <c r="T2590">
        <v>76</v>
      </c>
      <c r="U2590" t="str">
        <v>7219 Charlotte SummitSuite 507</v>
      </c>
      <c r="V2590">
        <v>1971</v>
      </c>
      <c r="W2590" t="str">
        <v>Cameronton</v>
      </c>
      <c r="X2590" t="str">
        <v>Western Australia</v>
      </c>
      <c r="Y2590" t="str">
        <v>Australia</v>
      </c>
      <c r="Z2590">
        <v>2</v>
      </c>
      <c r="AA2590" s="3" t="str">
        <f t="shared" si="81"/>
        <v>20 to 30</v>
      </c>
      <c r="AP2590" s="6">
        <v>679</v>
      </c>
      <c r="AQ2590" s="6" t="s">
        <v>1377</v>
      </c>
    </row>
    <row r="2591" spans="1:43" x14ac:dyDescent="0.25">
      <c r="A2591">
        <v>2589</v>
      </c>
      <c r="B2591">
        <v>520</v>
      </c>
      <c r="C2591">
        <v>30</v>
      </c>
      <c r="D2591">
        <v>96</v>
      </c>
      <c r="E2591">
        <v>3</v>
      </c>
      <c r="F2591">
        <v>288</v>
      </c>
      <c r="G2591" t="str">
        <f>VLOOKUP($C2591,'Raw-products'!$A$2:$H$1261,MATCH(G$1,'Raw-products'!$A$1:$H$1,0))</f>
        <v>Shirt</v>
      </c>
      <c r="H2591" t="str">
        <f>VLOOKUP($C2591,'Raw-products'!$A$2:$H$1261,MATCH(H$1,'Raw-products'!$A$1:$H$1,0))</f>
        <v>Oxford Cloth</v>
      </c>
      <c r="I2591" t="str">
        <f>VLOOKUP($C2591,'Raw-products'!$A$2:$H$1261,MATCH(I$1,'Raw-products'!$A$1:$H$1,0))</f>
        <v>XS</v>
      </c>
      <c r="J2591" t="str">
        <f>VLOOKUP($C2591,'Raw-products'!$A$2:$H$1261,MATCH(J$1,'Raw-products'!$A$1:$H$1,0))</f>
        <v>violet</v>
      </c>
      <c r="K2591">
        <f>VLOOKUP($C2591,'Raw-products'!$A$2:$H$1261,MATCH(K$1,'Raw-products'!$A$1:$H$1,0))</f>
        <v>114</v>
      </c>
      <c r="L2591">
        <f>VLOOKUP($C2591,'Raw-products'!$A$2:$H$1261,MATCH(L$1,'Raw-products'!$A$1:$H$1,0))</f>
        <v>74</v>
      </c>
      <c r="M2591" s="5">
        <f t="shared" si="80"/>
        <v>8436</v>
      </c>
      <c r="N2591" cm="1">
        <f t="array" ref="N2591:Q2591">_xlfn.XLOOKUP($B2591,'Raw -orders'!$A:$A,'Raw -orders'!$B:$E)</f>
        <v>679</v>
      </c>
      <c r="O2591">
        <v>13400</v>
      </c>
      <c r="P2591" s="1">
        <v>44231</v>
      </c>
      <c r="Q2591" s="1">
        <v>44256</v>
      </c>
      <c r="R2591" t="str" cm="1">
        <f t="array" ref="R2591:Y2591">_xlfn.XLOOKUP($N2591,'Raw - customers'!$A:$A,'Raw - customers'!$B:$I)</f>
        <v>Osgood Percifer</v>
      </c>
      <c r="S2591" t="str">
        <v>Genderqueer</v>
      </c>
      <c r="T2591">
        <v>76</v>
      </c>
      <c r="U2591" t="str">
        <v>7219 Charlotte SummitSuite 507</v>
      </c>
      <c r="V2591">
        <v>1971</v>
      </c>
      <c r="W2591" t="str">
        <v>Cameronton</v>
      </c>
      <c r="X2591" t="str">
        <v>Western Australia</v>
      </c>
      <c r="Y2591" t="str">
        <v>Australia</v>
      </c>
      <c r="Z2591">
        <v>2</v>
      </c>
      <c r="AA2591" s="3" t="str">
        <f t="shared" si="81"/>
        <v>20 to 30</v>
      </c>
      <c r="AP2591" s="6">
        <v>679</v>
      </c>
      <c r="AQ2591" s="6" t="s">
        <v>1377</v>
      </c>
    </row>
    <row r="2592" spans="1:43" x14ac:dyDescent="0.25">
      <c r="A2592">
        <v>2590</v>
      </c>
      <c r="B2592">
        <v>520</v>
      </c>
      <c r="C2592">
        <v>465</v>
      </c>
      <c r="D2592">
        <v>118</v>
      </c>
      <c r="E2592">
        <v>2</v>
      </c>
      <c r="F2592">
        <v>236</v>
      </c>
      <c r="G2592" t="str">
        <f>VLOOKUP($C2592,'Raw-products'!$A$2:$H$1261,MATCH(G$1,'Raw-products'!$A$1:$H$1,0))</f>
        <v>Jacket</v>
      </c>
      <c r="H2592" t="str">
        <f>VLOOKUP($C2592,'Raw-products'!$A$2:$H$1261,MATCH(H$1,'Raw-products'!$A$1:$H$1,0))</f>
        <v>Puffer</v>
      </c>
      <c r="I2592" t="str">
        <f>VLOOKUP($C2592,'Raw-products'!$A$2:$H$1261,MATCH(I$1,'Raw-products'!$A$1:$H$1,0))</f>
        <v>XS</v>
      </c>
      <c r="J2592" t="str">
        <f>VLOOKUP($C2592,'Raw-products'!$A$2:$H$1261,MATCH(J$1,'Raw-products'!$A$1:$H$1,0))</f>
        <v>yellow</v>
      </c>
      <c r="K2592">
        <f>VLOOKUP($C2592,'Raw-products'!$A$2:$H$1261,MATCH(K$1,'Raw-products'!$A$1:$H$1,0))</f>
        <v>110</v>
      </c>
      <c r="L2592">
        <f>VLOOKUP($C2592,'Raw-products'!$A$2:$H$1261,MATCH(L$1,'Raw-products'!$A$1:$H$1,0))</f>
        <v>55</v>
      </c>
      <c r="M2592" s="5">
        <f t="shared" si="80"/>
        <v>6050</v>
      </c>
      <c r="N2592" cm="1">
        <f t="array" ref="N2592:Q2592">_xlfn.XLOOKUP($B2592,'Raw -orders'!$A:$A,'Raw -orders'!$B:$E)</f>
        <v>679</v>
      </c>
      <c r="O2592">
        <v>13400</v>
      </c>
      <c r="P2592" s="1">
        <v>44231</v>
      </c>
      <c r="Q2592" s="1">
        <v>44256</v>
      </c>
      <c r="R2592" t="str" cm="1">
        <f t="array" ref="R2592:Y2592">_xlfn.XLOOKUP($N2592,'Raw - customers'!$A:$A,'Raw - customers'!$B:$I)</f>
        <v>Osgood Percifer</v>
      </c>
      <c r="S2592" t="str">
        <v>Genderqueer</v>
      </c>
      <c r="T2592">
        <v>76</v>
      </c>
      <c r="U2592" t="str">
        <v>7219 Charlotte SummitSuite 507</v>
      </c>
      <c r="V2592">
        <v>1971</v>
      </c>
      <c r="W2592" t="str">
        <v>Cameronton</v>
      </c>
      <c r="X2592" t="str">
        <v>Western Australia</v>
      </c>
      <c r="Y2592" t="str">
        <v>Australia</v>
      </c>
      <c r="Z2592">
        <v>2</v>
      </c>
      <c r="AA2592" s="3" t="str">
        <f t="shared" si="81"/>
        <v>20 to 30</v>
      </c>
      <c r="AP2592" s="6">
        <v>679</v>
      </c>
      <c r="AQ2592" s="6" t="s">
        <v>1377</v>
      </c>
    </row>
    <row r="2593" spans="1:43" x14ac:dyDescent="0.25">
      <c r="A2593">
        <v>2591</v>
      </c>
      <c r="B2593">
        <v>520</v>
      </c>
      <c r="C2593">
        <v>1091</v>
      </c>
      <c r="D2593">
        <v>115</v>
      </c>
      <c r="E2593">
        <v>2</v>
      </c>
      <c r="F2593">
        <v>230</v>
      </c>
      <c r="G2593" t="str">
        <f>VLOOKUP($C2593,'Raw-products'!$A$2:$H$1261,MATCH(G$1,'Raw-products'!$A$1:$H$1,0))</f>
        <v>Trousers</v>
      </c>
      <c r="H2593" t="str">
        <f>VLOOKUP($C2593,'Raw-products'!$A$2:$H$1261,MATCH(H$1,'Raw-products'!$A$1:$H$1,0))</f>
        <v>Cropped</v>
      </c>
      <c r="I2593" t="str">
        <f>VLOOKUP($C2593,'Raw-products'!$A$2:$H$1261,MATCH(I$1,'Raw-products'!$A$1:$H$1,0))</f>
        <v>S</v>
      </c>
      <c r="J2593" t="str">
        <f>VLOOKUP($C2593,'Raw-products'!$A$2:$H$1261,MATCH(J$1,'Raw-products'!$A$1:$H$1,0))</f>
        <v>orange</v>
      </c>
      <c r="K2593">
        <f>VLOOKUP($C2593,'Raw-products'!$A$2:$H$1261,MATCH(K$1,'Raw-products'!$A$1:$H$1,0))</f>
        <v>99</v>
      </c>
      <c r="L2593">
        <f>VLOOKUP($C2593,'Raw-products'!$A$2:$H$1261,MATCH(L$1,'Raw-products'!$A$1:$H$1,0))</f>
        <v>78</v>
      </c>
      <c r="M2593" s="5">
        <f t="shared" si="80"/>
        <v>7722</v>
      </c>
      <c r="N2593" cm="1">
        <f t="array" ref="N2593:Q2593">_xlfn.XLOOKUP($B2593,'Raw -orders'!$A:$A,'Raw -orders'!$B:$E)</f>
        <v>679</v>
      </c>
      <c r="O2593">
        <v>13400</v>
      </c>
      <c r="P2593" s="1">
        <v>44231</v>
      </c>
      <c r="Q2593" s="1">
        <v>44256</v>
      </c>
      <c r="R2593" t="str" cm="1">
        <f t="array" ref="R2593:Y2593">_xlfn.XLOOKUP($N2593,'Raw - customers'!$A:$A,'Raw - customers'!$B:$I)</f>
        <v>Osgood Percifer</v>
      </c>
      <c r="S2593" t="str">
        <v>Genderqueer</v>
      </c>
      <c r="T2593">
        <v>76</v>
      </c>
      <c r="U2593" t="str">
        <v>7219 Charlotte SummitSuite 507</v>
      </c>
      <c r="V2593">
        <v>1971</v>
      </c>
      <c r="W2593" t="str">
        <v>Cameronton</v>
      </c>
      <c r="X2593" t="str">
        <v>Western Australia</v>
      </c>
      <c r="Y2593" t="str">
        <v>Australia</v>
      </c>
      <c r="Z2593">
        <v>2</v>
      </c>
      <c r="AA2593" s="3" t="str">
        <f t="shared" si="81"/>
        <v>20 to 30</v>
      </c>
      <c r="AP2593" s="6">
        <v>679</v>
      </c>
      <c r="AQ2593" s="6" t="s">
        <v>1377</v>
      </c>
    </row>
    <row r="2594" spans="1:43" x14ac:dyDescent="0.25">
      <c r="A2594">
        <v>2592</v>
      </c>
      <c r="B2594">
        <v>520</v>
      </c>
      <c r="C2594">
        <v>975</v>
      </c>
      <c r="D2594">
        <v>97</v>
      </c>
      <c r="E2594">
        <v>1</v>
      </c>
      <c r="F2594">
        <v>97</v>
      </c>
      <c r="G2594" t="str">
        <f>VLOOKUP($C2594,'Raw-products'!$A$2:$H$1261,MATCH(G$1,'Raw-products'!$A$1:$H$1,0))</f>
        <v>Trousers</v>
      </c>
      <c r="H2594" t="str">
        <f>VLOOKUP($C2594,'Raw-products'!$A$2:$H$1261,MATCH(H$1,'Raw-products'!$A$1:$H$1,0))</f>
        <v>Slim-Fit</v>
      </c>
      <c r="I2594" t="str">
        <f>VLOOKUP($C2594,'Raw-products'!$A$2:$H$1261,MATCH(I$1,'Raw-products'!$A$1:$H$1,0))</f>
        <v>XS</v>
      </c>
      <c r="J2594" t="str">
        <f>VLOOKUP($C2594,'Raw-products'!$A$2:$H$1261,MATCH(J$1,'Raw-products'!$A$1:$H$1,0))</f>
        <v>violet</v>
      </c>
      <c r="K2594">
        <f>VLOOKUP($C2594,'Raw-products'!$A$2:$H$1261,MATCH(K$1,'Raw-products'!$A$1:$H$1,0))</f>
        <v>119</v>
      </c>
      <c r="L2594">
        <f>VLOOKUP($C2594,'Raw-products'!$A$2:$H$1261,MATCH(L$1,'Raw-products'!$A$1:$H$1,0))</f>
        <v>70</v>
      </c>
      <c r="M2594" s="5">
        <f t="shared" si="80"/>
        <v>8330</v>
      </c>
      <c r="N2594" cm="1">
        <f t="array" ref="N2594:Q2594">_xlfn.XLOOKUP($B2594,'Raw -orders'!$A:$A,'Raw -orders'!$B:$E)</f>
        <v>679</v>
      </c>
      <c r="O2594">
        <v>13400</v>
      </c>
      <c r="P2594" s="1">
        <v>44231</v>
      </c>
      <c r="Q2594" s="1">
        <v>44256</v>
      </c>
      <c r="R2594" t="str" cm="1">
        <f t="array" ref="R2594:Y2594">_xlfn.XLOOKUP($N2594,'Raw - customers'!$A:$A,'Raw - customers'!$B:$I)</f>
        <v>Osgood Percifer</v>
      </c>
      <c r="S2594" t="str">
        <v>Genderqueer</v>
      </c>
      <c r="T2594">
        <v>76</v>
      </c>
      <c r="U2594" t="str">
        <v>7219 Charlotte SummitSuite 507</v>
      </c>
      <c r="V2594">
        <v>1971</v>
      </c>
      <c r="W2594" t="str">
        <v>Cameronton</v>
      </c>
      <c r="X2594" t="str">
        <v>Western Australia</v>
      </c>
      <c r="Y2594" t="str">
        <v>Australia</v>
      </c>
      <c r="Z2594">
        <v>2</v>
      </c>
      <c r="AA2594" s="3" t="str">
        <f t="shared" si="81"/>
        <v>20 to 30</v>
      </c>
      <c r="AP2594" s="6">
        <v>679</v>
      </c>
      <c r="AQ2594" s="6" t="s">
        <v>1377</v>
      </c>
    </row>
    <row r="2595" spans="1:43" x14ac:dyDescent="0.25">
      <c r="A2595">
        <v>2593</v>
      </c>
      <c r="B2595">
        <v>520</v>
      </c>
      <c r="C2595">
        <v>138</v>
      </c>
      <c r="D2595">
        <v>92</v>
      </c>
      <c r="E2595">
        <v>1</v>
      </c>
      <c r="F2595">
        <v>92</v>
      </c>
      <c r="G2595" t="str">
        <f>VLOOKUP($C2595,'Raw-products'!$A$2:$H$1261,MATCH(G$1,'Raw-products'!$A$1:$H$1,0))</f>
        <v>Shirt</v>
      </c>
      <c r="H2595" t="str">
        <f>VLOOKUP($C2595,'Raw-products'!$A$2:$H$1261,MATCH(H$1,'Raw-products'!$A$1:$H$1,0))</f>
        <v>Denim</v>
      </c>
      <c r="I2595" t="str">
        <f>VLOOKUP($C2595,'Raw-products'!$A$2:$H$1261,MATCH(I$1,'Raw-products'!$A$1:$H$1,0))</f>
        <v>L</v>
      </c>
      <c r="J2595" t="str">
        <f>VLOOKUP($C2595,'Raw-products'!$A$2:$H$1261,MATCH(J$1,'Raw-products'!$A$1:$H$1,0))</f>
        <v>violet</v>
      </c>
      <c r="K2595">
        <f>VLOOKUP($C2595,'Raw-products'!$A$2:$H$1261,MATCH(K$1,'Raw-products'!$A$1:$H$1,0))</f>
        <v>115</v>
      </c>
      <c r="L2595">
        <f>VLOOKUP($C2595,'Raw-products'!$A$2:$H$1261,MATCH(L$1,'Raw-products'!$A$1:$H$1,0))</f>
        <v>78</v>
      </c>
      <c r="M2595" s="5">
        <f t="shared" si="80"/>
        <v>8970</v>
      </c>
      <c r="N2595" cm="1">
        <f t="array" ref="N2595:Q2595">_xlfn.XLOOKUP($B2595,'Raw -orders'!$A:$A,'Raw -orders'!$B:$E)</f>
        <v>679</v>
      </c>
      <c r="O2595">
        <v>13400</v>
      </c>
      <c r="P2595" s="1">
        <v>44231</v>
      </c>
      <c r="Q2595" s="1">
        <v>44256</v>
      </c>
      <c r="R2595" t="str" cm="1">
        <f t="array" ref="R2595:Y2595">_xlfn.XLOOKUP($N2595,'Raw - customers'!$A:$A,'Raw - customers'!$B:$I)</f>
        <v>Osgood Percifer</v>
      </c>
      <c r="S2595" t="str">
        <v>Genderqueer</v>
      </c>
      <c r="T2595">
        <v>76</v>
      </c>
      <c r="U2595" t="str">
        <v>7219 Charlotte SummitSuite 507</v>
      </c>
      <c r="V2595">
        <v>1971</v>
      </c>
      <c r="W2595" t="str">
        <v>Cameronton</v>
      </c>
      <c r="X2595" t="str">
        <v>Western Australia</v>
      </c>
      <c r="Y2595" t="str">
        <v>Australia</v>
      </c>
      <c r="Z2595">
        <v>2</v>
      </c>
      <c r="AA2595" s="3" t="str">
        <f t="shared" si="81"/>
        <v>20 to 30</v>
      </c>
      <c r="AP2595" s="6">
        <v>679</v>
      </c>
      <c r="AQ2595" s="6" t="s">
        <v>1377</v>
      </c>
    </row>
    <row r="2596" spans="1:43" x14ac:dyDescent="0.25">
      <c r="A2596">
        <v>2594</v>
      </c>
      <c r="B2596">
        <v>520</v>
      </c>
      <c r="C2596">
        <v>954</v>
      </c>
      <c r="D2596">
        <v>97</v>
      </c>
      <c r="E2596">
        <v>3</v>
      </c>
      <c r="F2596">
        <v>291</v>
      </c>
      <c r="G2596" t="str">
        <f>VLOOKUP($C2596,'Raw-products'!$A$2:$H$1261,MATCH(G$1,'Raw-products'!$A$1:$H$1,0))</f>
        <v>Trousers</v>
      </c>
      <c r="H2596" t="str">
        <f>VLOOKUP($C2596,'Raw-products'!$A$2:$H$1261,MATCH(H$1,'Raw-products'!$A$1:$H$1,0))</f>
        <v>Slim-Fit</v>
      </c>
      <c r="I2596" t="str">
        <f>VLOOKUP($C2596,'Raw-products'!$A$2:$H$1261,MATCH(I$1,'Raw-products'!$A$1:$H$1,0))</f>
        <v>XL</v>
      </c>
      <c r="J2596" t="str">
        <f>VLOOKUP($C2596,'Raw-products'!$A$2:$H$1261,MATCH(J$1,'Raw-products'!$A$1:$H$1,0))</f>
        <v>orange</v>
      </c>
      <c r="K2596">
        <f>VLOOKUP($C2596,'Raw-products'!$A$2:$H$1261,MATCH(K$1,'Raw-products'!$A$1:$H$1,0))</f>
        <v>119</v>
      </c>
      <c r="L2596">
        <f>VLOOKUP($C2596,'Raw-products'!$A$2:$H$1261,MATCH(L$1,'Raw-products'!$A$1:$H$1,0))</f>
        <v>78</v>
      </c>
      <c r="M2596" s="5">
        <f t="shared" si="80"/>
        <v>9282</v>
      </c>
      <c r="N2596" cm="1">
        <f t="array" ref="N2596:Q2596">_xlfn.XLOOKUP($B2596,'Raw -orders'!$A:$A,'Raw -orders'!$B:$E)</f>
        <v>679</v>
      </c>
      <c r="O2596">
        <v>13400</v>
      </c>
      <c r="P2596" s="1">
        <v>44231</v>
      </c>
      <c r="Q2596" s="1">
        <v>44256</v>
      </c>
      <c r="R2596" t="str" cm="1">
        <f t="array" ref="R2596:Y2596">_xlfn.XLOOKUP($N2596,'Raw - customers'!$A:$A,'Raw - customers'!$B:$I)</f>
        <v>Osgood Percifer</v>
      </c>
      <c r="S2596" t="str">
        <v>Genderqueer</v>
      </c>
      <c r="T2596">
        <v>76</v>
      </c>
      <c r="U2596" t="str">
        <v>7219 Charlotte SummitSuite 507</v>
      </c>
      <c r="V2596">
        <v>1971</v>
      </c>
      <c r="W2596" t="str">
        <v>Cameronton</v>
      </c>
      <c r="X2596" t="str">
        <v>Western Australia</v>
      </c>
      <c r="Y2596" t="str">
        <v>Australia</v>
      </c>
      <c r="Z2596">
        <v>2</v>
      </c>
      <c r="AA2596" s="3" t="str">
        <f t="shared" si="81"/>
        <v>20 to 30</v>
      </c>
      <c r="AP2596" s="6">
        <v>679</v>
      </c>
      <c r="AQ2596" s="6" t="s">
        <v>1377</v>
      </c>
    </row>
    <row r="2597" spans="1:43" x14ac:dyDescent="0.25">
      <c r="A2597">
        <v>2595</v>
      </c>
      <c r="B2597">
        <v>520</v>
      </c>
      <c r="C2597">
        <v>1052</v>
      </c>
      <c r="D2597">
        <v>93</v>
      </c>
      <c r="E2597">
        <v>2</v>
      </c>
      <c r="F2597">
        <v>186</v>
      </c>
      <c r="G2597" t="str">
        <f>VLOOKUP($C2597,'Raw-products'!$A$2:$H$1261,MATCH(G$1,'Raw-products'!$A$1:$H$1,0))</f>
        <v>Trousers</v>
      </c>
      <c r="H2597" t="str">
        <f>VLOOKUP($C2597,'Raw-products'!$A$2:$H$1261,MATCH(H$1,'Raw-products'!$A$1:$H$1,0))</f>
        <v>Joggers</v>
      </c>
      <c r="I2597" t="str">
        <f>VLOOKUP($C2597,'Raw-products'!$A$2:$H$1261,MATCH(I$1,'Raw-products'!$A$1:$H$1,0))</f>
        <v>M</v>
      </c>
      <c r="J2597" t="str">
        <f>VLOOKUP($C2597,'Raw-products'!$A$2:$H$1261,MATCH(J$1,'Raw-products'!$A$1:$H$1,0))</f>
        <v>red</v>
      </c>
      <c r="K2597">
        <f>VLOOKUP($C2597,'Raw-products'!$A$2:$H$1261,MATCH(K$1,'Raw-products'!$A$1:$H$1,0))</f>
        <v>94</v>
      </c>
      <c r="L2597">
        <f>VLOOKUP($C2597,'Raw-products'!$A$2:$H$1261,MATCH(L$1,'Raw-products'!$A$1:$H$1,0))</f>
        <v>43</v>
      </c>
      <c r="M2597" s="5">
        <f t="shared" si="80"/>
        <v>4042</v>
      </c>
      <c r="N2597" cm="1">
        <f t="array" ref="N2597:Q2597">_xlfn.XLOOKUP($B2597,'Raw -orders'!$A:$A,'Raw -orders'!$B:$E)</f>
        <v>679</v>
      </c>
      <c r="O2597">
        <v>13400</v>
      </c>
      <c r="P2597" s="1">
        <v>44231</v>
      </c>
      <c r="Q2597" s="1">
        <v>44256</v>
      </c>
      <c r="R2597" t="str" cm="1">
        <f t="array" ref="R2597:Y2597">_xlfn.XLOOKUP($N2597,'Raw - customers'!$A:$A,'Raw - customers'!$B:$I)</f>
        <v>Osgood Percifer</v>
      </c>
      <c r="S2597" t="str">
        <v>Genderqueer</v>
      </c>
      <c r="T2597">
        <v>76</v>
      </c>
      <c r="U2597" t="str">
        <v>7219 Charlotte SummitSuite 507</v>
      </c>
      <c r="V2597">
        <v>1971</v>
      </c>
      <c r="W2597" t="str">
        <v>Cameronton</v>
      </c>
      <c r="X2597" t="str">
        <v>Western Australia</v>
      </c>
      <c r="Y2597" t="str">
        <v>Australia</v>
      </c>
      <c r="Z2597">
        <v>2</v>
      </c>
      <c r="AA2597" s="3" t="str">
        <f t="shared" si="81"/>
        <v>20 to 30</v>
      </c>
      <c r="AP2597" s="6">
        <v>679</v>
      </c>
      <c r="AQ2597" s="6" t="s">
        <v>1377</v>
      </c>
    </row>
    <row r="2598" spans="1:43" x14ac:dyDescent="0.25">
      <c r="A2598">
        <v>2596</v>
      </c>
      <c r="B2598">
        <v>520</v>
      </c>
      <c r="C2598">
        <v>204</v>
      </c>
      <c r="D2598">
        <v>98</v>
      </c>
      <c r="E2598">
        <v>1</v>
      </c>
      <c r="F2598">
        <v>98</v>
      </c>
      <c r="G2598" t="str">
        <f>VLOOKUP($C2598,'Raw-products'!$A$2:$H$1261,MATCH(G$1,'Raw-products'!$A$1:$H$1,0))</f>
        <v>Shirt</v>
      </c>
      <c r="H2598" t="str">
        <f>VLOOKUP($C2598,'Raw-products'!$A$2:$H$1261,MATCH(H$1,'Raw-products'!$A$1:$H$1,0))</f>
        <v>Camp Collared</v>
      </c>
      <c r="I2598" t="str">
        <f>VLOOKUP($C2598,'Raw-products'!$A$2:$H$1261,MATCH(I$1,'Raw-products'!$A$1:$H$1,0))</f>
        <v>XL</v>
      </c>
      <c r="J2598" t="str">
        <f>VLOOKUP($C2598,'Raw-products'!$A$2:$H$1261,MATCH(J$1,'Raw-products'!$A$1:$H$1,0))</f>
        <v>indigo</v>
      </c>
      <c r="K2598">
        <f>VLOOKUP($C2598,'Raw-products'!$A$2:$H$1261,MATCH(K$1,'Raw-products'!$A$1:$H$1,0))</f>
        <v>112</v>
      </c>
      <c r="L2598">
        <f>VLOOKUP($C2598,'Raw-products'!$A$2:$H$1261,MATCH(L$1,'Raw-products'!$A$1:$H$1,0))</f>
        <v>42</v>
      </c>
      <c r="M2598" s="5">
        <f t="shared" si="80"/>
        <v>4704</v>
      </c>
      <c r="N2598" cm="1">
        <f t="array" ref="N2598:Q2598">_xlfn.XLOOKUP($B2598,'Raw -orders'!$A:$A,'Raw -orders'!$B:$E)</f>
        <v>679</v>
      </c>
      <c r="O2598">
        <v>13400</v>
      </c>
      <c r="P2598" s="1">
        <v>44231</v>
      </c>
      <c r="Q2598" s="1">
        <v>44256</v>
      </c>
      <c r="R2598" t="str" cm="1">
        <f t="array" ref="R2598:Y2598">_xlfn.XLOOKUP($N2598,'Raw - customers'!$A:$A,'Raw - customers'!$B:$I)</f>
        <v>Osgood Percifer</v>
      </c>
      <c r="S2598" t="str">
        <v>Genderqueer</v>
      </c>
      <c r="T2598">
        <v>76</v>
      </c>
      <c r="U2598" t="str">
        <v>7219 Charlotte SummitSuite 507</v>
      </c>
      <c r="V2598">
        <v>1971</v>
      </c>
      <c r="W2598" t="str">
        <v>Cameronton</v>
      </c>
      <c r="X2598" t="str">
        <v>Western Australia</v>
      </c>
      <c r="Y2598" t="str">
        <v>Australia</v>
      </c>
      <c r="Z2598">
        <v>2</v>
      </c>
      <c r="AA2598" s="3" t="str">
        <f t="shared" si="81"/>
        <v>20 to 30</v>
      </c>
      <c r="AP2598" s="6">
        <v>679</v>
      </c>
      <c r="AQ2598" s="6" t="s">
        <v>1377</v>
      </c>
    </row>
    <row r="2599" spans="1:43" x14ac:dyDescent="0.25">
      <c r="A2599">
        <v>2597</v>
      </c>
      <c r="B2599">
        <v>521</v>
      </c>
      <c r="C2599">
        <v>405</v>
      </c>
      <c r="D2599">
        <v>119</v>
      </c>
      <c r="E2599">
        <v>1</v>
      </c>
      <c r="F2599">
        <v>119</v>
      </c>
      <c r="G2599" t="str">
        <f>VLOOKUP($C2599,'Raw-products'!$A$2:$H$1261,MATCH(G$1,'Raw-products'!$A$1:$H$1,0))</f>
        <v>Shirt</v>
      </c>
      <c r="H2599" t="str">
        <f>VLOOKUP($C2599,'Raw-products'!$A$2:$H$1261,MATCH(H$1,'Raw-products'!$A$1:$H$1,0))</f>
        <v>Casual Slim Fit</v>
      </c>
      <c r="I2599" t="str">
        <f>VLOOKUP($C2599,'Raw-products'!$A$2:$H$1261,MATCH(I$1,'Raw-products'!$A$1:$H$1,0))</f>
        <v>XS</v>
      </c>
      <c r="J2599" t="str">
        <f>VLOOKUP($C2599,'Raw-products'!$A$2:$H$1261,MATCH(J$1,'Raw-products'!$A$1:$H$1,0))</f>
        <v>blue</v>
      </c>
      <c r="K2599">
        <f>VLOOKUP($C2599,'Raw-products'!$A$2:$H$1261,MATCH(K$1,'Raw-products'!$A$1:$H$1,0))</f>
        <v>113</v>
      </c>
      <c r="L2599">
        <f>VLOOKUP($C2599,'Raw-products'!$A$2:$H$1261,MATCH(L$1,'Raw-products'!$A$1:$H$1,0))</f>
        <v>55</v>
      </c>
      <c r="M2599" s="5">
        <f t="shared" si="80"/>
        <v>6215</v>
      </c>
      <c r="N2599" cm="1">
        <f t="array" ref="N2599:Q2599">_xlfn.XLOOKUP($B2599,'Raw -orders'!$A:$A,'Raw -orders'!$B:$E)</f>
        <v>382</v>
      </c>
      <c r="O2599">
        <v>35247</v>
      </c>
      <c r="P2599" s="1">
        <v>44272</v>
      </c>
      <c r="Q2599" s="1">
        <v>44286</v>
      </c>
      <c r="R2599" t="str" cm="1">
        <f t="array" ref="R2599:Y2599">_xlfn.XLOOKUP($N2599,'Raw - customers'!$A:$A,'Raw - customers'!$B:$I)</f>
        <v>Emanuele Deesly</v>
      </c>
      <c r="S2599" t="str">
        <v>Genderfluid</v>
      </c>
      <c r="T2599">
        <v>24</v>
      </c>
      <c r="U2599" t="str">
        <v>83 Jordan DriveApt. 011</v>
      </c>
      <c r="V2599">
        <v>6714</v>
      </c>
      <c r="W2599" t="str">
        <v>Rodriguezbury</v>
      </c>
      <c r="X2599" t="str">
        <v>Victoria</v>
      </c>
      <c r="Y2599" t="str">
        <v>Australia</v>
      </c>
      <c r="Z2599">
        <v>3</v>
      </c>
      <c r="AA2599" s="3" t="str">
        <f t="shared" si="81"/>
        <v>10 to 20</v>
      </c>
      <c r="AP2599" s="6">
        <v>382</v>
      </c>
      <c r="AQ2599" s="6" t="s">
        <v>1396</v>
      </c>
    </row>
    <row r="2600" spans="1:43" x14ac:dyDescent="0.25">
      <c r="A2600">
        <v>2598</v>
      </c>
      <c r="B2600">
        <v>521</v>
      </c>
      <c r="C2600">
        <v>491</v>
      </c>
      <c r="D2600">
        <v>102</v>
      </c>
      <c r="E2600">
        <v>3</v>
      </c>
      <c r="F2600">
        <v>306</v>
      </c>
      <c r="G2600" t="str">
        <f>VLOOKUP($C2600,'Raw-products'!$A$2:$H$1261,MATCH(G$1,'Raw-products'!$A$1:$H$1,0))</f>
        <v>Jacket</v>
      </c>
      <c r="H2600" t="str">
        <f>VLOOKUP($C2600,'Raw-products'!$A$2:$H$1261,MATCH(H$1,'Raw-products'!$A$1:$H$1,0))</f>
        <v>Windbreaker</v>
      </c>
      <c r="I2600" t="str">
        <f>VLOOKUP($C2600,'Raw-products'!$A$2:$H$1261,MATCH(I$1,'Raw-products'!$A$1:$H$1,0))</f>
        <v>S</v>
      </c>
      <c r="J2600" t="str">
        <f>VLOOKUP($C2600,'Raw-products'!$A$2:$H$1261,MATCH(J$1,'Raw-products'!$A$1:$H$1,0))</f>
        <v>red</v>
      </c>
      <c r="K2600">
        <f>VLOOKUP($C2600,'Raw-products'!$A$2:$H$1261,MATCH(K$1,'Raw-products'!$A$1:$H$1,0))</f>
        <v>109</v>
      </c>
      <c r="L2600">
        <f>VLOOKUP($C2600,'Raw-products'!$A$2:$H$1261,MATCH(L$1,'Raw-products'!$A$1:$H$1,0))</f>
        <v>54</v>
      </c>
      <c r="M2600" s="5">
        <f t="shared" si="80"/>
        <v>5886</v>
      </c>
      <c r="N2600" cm="1">
        <f t="array" ref="N2600:Q2600">_xlfn.XLOOKUP($B2600,'Raw -orders'!$A:$A,'Raw -orders'!$B:$E)</f>
        <v>382</v>
      </c>
      <c r="O2600">
        <v>35247</v>
      </c>
      <c r="P2600" s="1">
        <v>44272</v>
      </c>
      <c r="Q2600" s="1">
        <v>44286</v>
      </c>
      <c r="R2600" t="str" cm="1">
        <f t="array" ref="R2600:Y2600">_xlfn.XLOOKUP($N2600,'Raw - customers'!$A:$A,'Raw - customers'!$B:$I)</f>
        <v>Emanuele Deesly</v>
      </c>
      <c r="S2600" t="str">
        <v>Genderfluid</v>
      </c>
      <c r="T2600">
        <v>24</v>
      </c>
      <c r="U2600" t="str">
        <v>83 Jordan DriveApt. 011</v>
      </c>
      <c r="V2600">
        <v>6714</v>
      </c>
      <c r="W2600" t="str">
        <v>Rodriguezbury</v>
      </c>
      <c r="X2600" t="str">
        <v>Victoria</v>
      </c>
      <c r="Y2600" t="str">
        <v>Australia</v>
      </c>
      <c r="Z2600">
        <v>3</v>
      </c>
      <c r="AA2600" s="3" t="str">
        <f t="shared" si="81"/>
        <v>10 to 20</v>
      </c>
      <c r="AP2600" s="6">
        <v>382</v>
      </c>
      <c r="AQ2600" s="6" t="s">
        <v>1396</v>
      </c>
    </row>
    <row r="2601" spans="1:43" x14ac:dyDescent="0.25">
      <c r="A2601">
        <v>2599</v>
      </c>
      <c r="B2601">
        <v>521</v>
      </c>
      <c r="C2601">
        <v>382</v>
      </c>
      <c r="D2601">
        <v>94</v>
      </c>
      <c r="E2601">
        <v>3</v>
      </c>
      <c r="F2601">
        <v>282</v>
      </c>
      <c r="G2601" t="str">
        <f>VLOOKUP($C2601,'Raw-products'!$A$2:$H$1261,MATCH(G$1,'Raw-products'!$A$1:$H$1,0))</f>
        <v>Shirt</v>
      </c>
      <c r="H2601" t="str">
        <f>VLOOKUP($C2601,'Raw-products'!$A$2:$H$1261,MATCH(H$1,'Raw-products'!$A$1:$H$1,0))</f>
        <v>Henley</v>
      </c>
      <c r="I2601" t="str">
        <f>VLOOKUP($C2601,'Raw-products'!$A$2:$H$1261,MATCH(I$1,'Raw-products'!$A$1:$H$1,0))</f>
        <v>M</v>
      </c>
      <c r="J2601" t="str">
        <f>VLOOKUP($C2601,'Raw-products'!$A$2:$H$1261,MATCH(J$1,'Raw-products'!$A$1:$H$1,0))</f>
        <v>violet</v>
      </c>
      <c r="K2601">
        <f>VLOOKUP($C2601,'Raw-products'!$A$2:$H$1261,MATCH(K$1,'Raw-products'!$A$1:$H$1,0))</f>
        <v>92</v>
      </c>
      <c r="L2601">
        <f>VLOOKUP($C2601,'Raw-products'!$A$2:$H$1261,MATCH(L$1,'Raw-products'!$A$1:$H$1,0))</f>
        <v>44</v>
      </c>
      <c r="M2601" s="5">
        <f t="shared" si="80"/>
        <v>4048</v>
      </c>
      <c r="N2601" cm="1">
        <f t="array" ref="N2601:Q2601">_xlfn.XLOOKUP($B2601,'Raw -orders'!$A:$A,'Raw -orders'!$B:$E)</f>
        <v>382</v>
      </c>
      <c r="O2601">
        <v>35247</v>
      </c>
      <c r="P2601" s="1">
        <v>44272</v>
      </c>
      <c r="Q2601" s="1">
        <v>44286</v>
      </c>
      <c r="R2601" t="str" cm="1">
        <f t="array" ref="R2601:Y2601">_xlfn.XLOOKUP($N2601,'Raw - customers'!$A:$A,'Raw - customers'!$B:$I)</f>
        <v>Emanuele Deesly</v>
      </c>
      <c r="S2601" t="str">
        <v>Genderfluid</v>
      </c>
      <c r="T2601">
        <v>24</v>
      </c>
      <c r="U2601" t="str">
        <v>83 Jordan DriveApt. 011</v>
      </c>
      <c r="V2601">
        <v>6714</v>
      </c>
      <c r="W2601" t="str">
        <v>Rodriguezbury</v>
      </c>
      <c r="X2601" t="str">
        <v>Victoria</v>
      </c>
      <c r="Y2601" t="str">
        <v>Australia</v>
      </c>
      <c r="Z2601">
        <v>3</v>
      </c>
      <c r="AA2601" s="3" t="str">
        <f t="shared" si="81"/>
        <v>10 to 20</v>
      </c>
      <c r="AP2601" s="6">
        <v>382</v>
      </c>
      <c r="AQ2601" s="6" t="s">
        <v>1396</v>
      </c>
    </row>
    <row r="2602" spans="1:43" x14ac:dyDescent="0.25">
      <c r="A2602">
        <v>2600</v>
      </c>
      <c r="B2602">
        <v>521</v>
      </c>
      <c r="C2602">
        <v>625</v>
      </c>
      <c r="D2602">
        <v>112</v>
      </c>
      <c r="E2602">
        <v>1</v>
      </c>
      <c r="F2602">
        <v>112</v>
      </c>
      <c r="G2602" t="str">
        <f>VLOOKUP($C2602,'Raw-products'!$A$2:$H$1261,MATCH(G$1,'Raw-products'!$A$1:$H$1,0))</f>
        <v>Jacket</v>
      </c>
      <c r="H2602" t="str">
        <f>VLOOKUP($C2602,'Raw-products'!$A$2:$H$1261,MATCH(H$1,'Raw-products'!$A$1:$H$1,0))</f>
        <v>Cardigan</v>
      </c>
      <c r="I2602" t="str">
        <f>VLOOKUP($C2602,'Raw-products'!$A$2:$H$1261,MATCH(I$1,'Raw-products'!$A$1:$H$1,0))</f>
        <v>XS</v>
      </c>
      <c r="J2602" t="str">
        <f>VLOOKUP($C2602,'Raw-products'!$A$2:$H$1261,MATCH(J$1,'Raw-products'!$A$1:$H$1,0))</f>
        <v>violet</v>
      </c>
      <c r="K2602">
        <f>VLOOKUP($C2602,'Raw-products'!$A$2:$H$1261,MATCH(K$1,'Raw-products'!$A$1:$H$1,0))</f>
        <v>118</v>
      </c>
      <c r="L2602">
        <f>VLOOKUP($C2602,'Raw-products'!$A$2:$H$1261,MATCH(L$1,'Raw-products'!$A$1:$H$1,0))</f>
        <v>40</v>
      </c>
      <c r="M2602" s="5">
        <f t="shared" si="80"/>
        <v>4720</v>
      </c>
      <c r="N2602" cm="1">
        <f t="array" ref="N2602:Q2602">_xlfn.XLOOKUP($B2602,'Raw -orders'!$A:$A,'Raw -orders'!$B:$E)</f>
        <v>382</v>
      </c>
      <c r="O2602">
        <v>35247</v>
      </c>
      <c r="P2602" s="1">
        <v>44272</v>
      </c>
      <c r="Q2602" s="1">
        <v>44286</v>
      </c>
      <c r="R2602" t="str" cm="1">
        <f t="array" ref="R2602:Y2602">_xlfn.XLOOKUP($N2602,'Raw - customers'!$A:$A,'Raw - customers'!$B:$I)</f>
        <v>Emanuele Deesly</v>
      </c>
      <c r="S2602" t="str">
        <v>Genderfluid</v>
      </c>
      <c r="T2602">
        <v>24</v>
      </c>
      <c r="U2602" t="str">
        <v>83 Jordan DriveApt. 011</v>
      </c>
      <c r="V2602">
        <v>6714</v>
      </c>
      <c r="W2602" t="str">
        <v>Rodriguezbury</v>
      </c>
      <c r="X2602" t="str">
        <v>Victoria</v>
      </c>
      <c r="Y2602" t="str">
        <v>Australia</v>
      </c>
      <c r="Z2602">
        <v>3</v>
      </c>
      <c r="AA2602" s="3" t="str">
        <f t="shared" si="81"/>
        <v>10 to 20</v>
      </c>
      <c r="AP2602" s="6">
        <v>382</v>
      </c>
      <c r="AQ2602" s="6" t="s">
        <v>1396</v>
      </c>
    </row>
    <row r="2603" spans="1:43" x14ac:dyDescent="0.25">
      <c r="A2603">
        <v>2601</v>
      </c>
      <c r="B2603">
        <v>521</v>
      </c>
      <c r="C2603">
        <v>722</v>
      </c>
      <c r="D2603">
        <v>119</v>
      </c>
      <c r="E2603">
        <v>3</v>
      </c>
      <c r="F2603">
        <v>357</v>
      </c>
      <c r="G2603" t="str">
        <f>VLOOKUP($C2603,'Raw-products'!$A$2:$H$1261,MATCH(G$1,'Raw-products'!$A$1:$H$1,0))</f>
        <v>Jacket</v>
      </c>
      <c r="H2603" t="str">
        <f>VLOOKUP($C2603,'Raw-products'!$A$2:$H$1261,MATCH(H$1,'Raw-products'!$A$1:$H$1,0))</f>
        <v>Trench Coat</v>
      </c>
      <c r="I2603" t="str">
        <f>VLOOKUP($C2603,'Raw-products'!$A$2:$H$1261,MATCH(I$1,'Raw-products'!$A$1:$H$1,0))</f>
        <v>M</v>
      </c>
      <c r="J2603" t="str">
        <f>VLOOKUP($C2603,'Raw-products'!$A$2:$H$1261,MATCH(J$1,'Raw-products'!$A$1:$H$1,0))</f>
        <v>blue</v>
      </c>
      <c r="K2603">
        <f>VLOOKUP($C2603,'Raw-products'!$A$2:$H$1261,MATCH(K$1,'Raw-products'!$A$1:$H$1,0))</f>
        <v>112</v>
      </c>
      <c r="L2603">
        <f>VLOOKUP($C2603,'Raw-products'!$A$2:$H$1261,MATCH(L$1,'Raw-products'!$A$1:$H$1,0))</f>
        <v>46</v>
      </c>
      <c r="M2603" s="5">
        <f t="shared" si="80"/>
        <v>5152</v>
      </c>
      <c r="N2603" cm="1">
        <f t="array" ref="N2603:Q2603">_xlfn.XLOOKUP($B2603,'Raw -orders'!$A:$A,'Raw -orders'!$B:$E)</f>
        <v>382</v>
      </c>
      <c r="O2603">
        <v>35247</v>
      </c>
      <c r="P2603" s="1">
        <v>44272</v>
      </c>
      <c r="Q2603" s="1">
        <v>44286</v>
      </c>
      <c r="R2603" t="str" cm="1">
        <f t="array" ref="R2603:Y2603">_xlfn.XLOOKUP($N2603,'Raw - customers'!$A:$A,'Raw - customers'!$B:$I)</f>
        <v>Emanuele Deesly</v>
      </c>
      <c r="S2603" t="str">
        <v>Genderfluid</v>
      </c>
      <c r="T2603">
        <v>24</v>
      </c>
      <c r="U2603" t="str">
        <v>83 Jordan DriveApt. 011</v>
      </c>
      <c r="V2603">
        <v>6714</v>
      </c>
      <c r="W2603" t="str">
        <v>Rodriguezbury</v>
      </c>
      <c r="X2603" t="str">
        <v>Victoria</v>
      </c>
      <c r="Y2603" t="str">
        <v>Australia</v>
      </c>
      <c r="Z2603">
        <v>3</v>
      </c>
      <c r="AA2603" s="3" t="str">
        <f t="shared" si="81"/>
        <v>10 to 20</v>
      </c>
      <c r="AP2603" s="6">
        <v>382</v>
      </c>
      <c r="AQ2603" s="6" t="s">
        <v>1396</v>
      </c>
    </row>
    <row r="2604" spans="1:43" x14ac:dyDescent="0.25">
      <c r="A2604">
        <v>2602</v>
      </c>
      <c r="B2604">
        <v>521</v>
      </c>
      <c r="C2604">
        <v>135</v>
      </c>
      <c r="D2604">
        <v>92</v>
      </c>
      <c r="E2604">
        <v>1</v>
      </c>
      <c r="F2604">
        <v>92</v>
      </c>
      <c r="G2604" t="str">
        <f>VLOOKUP($C2604,'Raw-products'!$A$2:$H$1261,MATCH(G$1,'Raw-products'!$A$1:$H$1,0))</f>
        <v>Shirt</v>
      </c>
      <c r="H2604" t="str">
        <f>VLOOKUP($C2604,'Raw-products'!$A$2:$H$1261,MATCH(H$1,'Raw-products'!$A$1:$H$1,0))</f>
        <v>Denim</v>
      </c>
      <c r="I2604" t="str">
        <f>VLOOKUP($C2604,'Raw-products'!$A$2:$H$1261,MATCH(I$1,'Raw-products'!$A$1:$H$1,0))</f>
        <v>XS</v>
      </c>
      <c r="J2604" t="str">
        <f>VLOOKUP($C2604,'Raw-products'!$A$2:$H$1261,MATCH(J$1,'Raw-products'!$A$1:$H$1,0))</f>
        <v>violet</v>
      </c>
      <c r="K2604">
        <f>VLOOKUP($C2604,'Raw-products'!$A$2:$H$1261,MATCH(K$1,'Raw-products'!$A$1:$H$1,0))</f>
        <v>115</v>
      </c>
      <c r="L2604">
        <f>VLOOKUP($C2604,'Raw-products'!$A$2:$H$1261,MATCH(L$1,'Raw-products'!$A$1:$H$1,0))</f>
        <v>73</v>
      </c>
      <c r="M2604" s="5">
        <f t="shared" si="80"/>
        <v>8395</v>
      </c>
      <c r="N2604" cm="1">
        <f t="array" ref="N2604:Q2604">_xlfn.XLOOKUP($B2604,'Raw -orders'!$A:$A,'Raw -orders'!$B:$E)</f>
        <v>382</v>
      </c>
      <c r="O2604">
        <v>35247</v>
      </c>
      <c r="P2604" s="1">
        <v>44272</v>
      </c>
      <c r="Q2604" s="1">
        <v>44286</v>
      </c>
      <c r="R2604" t="str" cm="1">
        <f t="array" ref="R2604:Y2604">_xlfn.XLOOKUP($N2604,'Raw - customers'!$A:$A,'Raw - customers'!$B:$I)</f>
        <v>Emanuele Deesly</v>
      </c>
      <c r="S2604" t="str">
        <v>Genderfluid</v>
      </c>
      <c r="T2604">
        <v>24</v>
      </c>
      <c r="U2604" t="str">
        <v>83 Jordan DriveApt. 011</v>
      </c>
      <c r="V2604">
        <v>6714</v>
      </c>
      <c r="W2604" t="str">
        <v>Rodriguezbury</v>
      </c>
      <c r="X2604" t="str">
        <v>Victoria</v>
      </c>
      <c r="Y2604" t="str">
        <v>Australia</v>
      </c>
      <c r="Z2604">
        <v>3</v>
      </c>
      <c r="AA2604" s="3" t="str">
        <f t="shared" si="81"/>
        <v>10 to 20</v>
      </c>
      <c r="AP2604" s="6">
        <v>382</v>
      </c>
      <c r="AQ2604" s="6" t="s">
        <v>1396</v>
      </c>
    </row>
    <row r="2605" spans="1:43" x14ac:dyDescent="0.25">
      <c r="A2605">
        <v>2603</v>
      </c>
      <c r="B2605">
        <v>521</v>
      </c>
      <c r="C2605">
        <v>476</v>
      </c>
      <c r="D2605">
        <v>118</v>
      </c>
      <c r="E2605">
        <v>3</v>
      </c>
      <c r="F2605">
        <v>354</v>
      </c>
      <c r="G2605" t="str">
        <f>VLOOKUP($C2605,'Raw-products'!$A$2:$H$1261,MATCH(G$1,'Raw-products'!$A$1:$H$1,0))</f>
        <v>Jacket</v>
      </c>
      <c r="H2605" t="str">
        <f>VLOOKUP($C2605,'Raw-products'!$A$2:$H$1261,MATCH(H$1,'Raw-products'!$A$1:$H$1,0))</f>
        <v>Puffer</v>
      </c>
      <c r="I2605" t="str">
        <f>VLOOKUP($C2605,'Raw-products'!$A$2:$H$1261,MATCH(I$1,'Raw-products'!$A$1:$H$1,0))</f>
        <v>S</v>
      </c>
      <c r="J2605" t="str">
        <f>VLOOKUP($C2605,'Raw-products'!$A$2:$H$1261,MATCH(J$1,'Raw-products'!$A$1:$H$1,0))</f>
        <v>blue</v>
      </c>
      <c r="K2605">
        <f>VLOOKUP($C2605,'Raw-products'!$A$2:$H$1261,MATCH(K$1,'Raw-products'!$A$1:$H$1,0))</f>
        <v>110</v>
      </c>
      <c r="L2605">
        <f>VLOOKUP($C2605,'Raw-products'!$A$2:$H$1261,MATCH(L$1,'Raw-products'!$A$1:$H$1,0))</f>
        <v>76</v>
      </c>
      <c r="M2605" s="5">
        <f t="shared" si="80"/>
        <v>8360</v>
      </c>
      <c r="N2605" cm="1">
        <f t="array" ref="N2605:Q2605">_xlfn.XLOOKUP($B2605,'Raw -orders'!$A:$A,'Raw -orders'!$B:$E)</f>
        <v>382</v>
      </c>
      <c r="O2605">
        <v>35247</v>
      </c>
      <c r="P2605" s="1">
        <v>44272</v>
      </c>
      <c r="Q2605" s="1">
        <v>44286</v>
      </c>
      <c r="R2605" t="str" cm="1">
        <f t="array" ref="R2605:Y2605">_xlfn.XLOOKUP($N2605,'Raw - customers'!$A:$A,'Raw - customers'!$B:$I)</f>
        <v>Emanuele Deesly</v>
      </c>
      <c r="S2605" t="str">
        <v>Genderfluid</v>
      </c>
      <c r="T2605">
        <v>24</v>
      </c>
      <c r="U2605" t="str">
        <v>83 Jordan DriveApt. 011</v>
      </c>
      <c r="V2605">
        <v>6714</v>
      </c>
      <c r="W2605" t="str">
        <v>Rodriguezbury</v>
      </c>
      <c r="X2605" t="str">
        <v>Victoria</v>
      </c>
      <c r="Y2605" t="str">
        <v>Australia</v>
      </c>
      <c r="Z2605">
        <v>3</v>
      </c>
      <c r="AA2605" s="3" t="str">
        <f t="shared" si="81"/>
        <v>10 to 20</v>
      </c>
      <c r="AP2605" s="6">
        <v>382</v>
      </c>
      <c r="AQ2605" s="6" t="s">
        <v>1396</v>
      </c>
    </row>
    <row r="2606" spans="1:43" x14ac:dyDescent="0.25">
      <c r="A2606">
        <v>2604</v>
      </c>
      <c r="B2606">
        <v>521</v>
      </c>
      <c r="C2606">
        <v>174</v>
      </c>
      <c r="D2606">
        <v>91</v>
      </c>
      <c r="E2606">
        <v>1</v>
      </c>
      <c r="F2606">
        <v>91</v>
      </c>
      <c r="G2606" t="str">
        <f>VLOOKUP($C2606,'Raw-products'!$A$2:$H$1261,MATCH(G$1,'Raw-products'!$A$1:$H$1,0))</f>
        <v>Shirt</v>
      </c>
      <c r="H2606" t="str">
        <f>VLOOKUP($C2606,'Raw-products'!$A$2:$H$1261,MATCH(H$1,'Raw-products'!$A$1:$H$1,0))</f>
        <v>Linen</v>
      </c>
      <c r="I2606" t="str">
        <f>VLOOKUP($C2606,'Raw-products'!$A$2:$H$1261,MATCH(I$1,'Raw-products'!$A$1:$H$1,0))</f>
        <v>XL</v>
      </c>
      <c r="J2606" t="str">
        <f>VLOOKUP($C2606,'Raw-products'!$A$2:$H$1261,MATCH(J$1,'Raw-products'!$A$1:$H$1,0))</f>
        <v>violet</v>
      </c>
      <c r="K2606">
        <f>VLOOKUP($C2606,'Raw-products'!$A$2:$H$1261,MATCH(K$1,'Raw-products'!$A$1:$H$1,0))</f>
        <v>116</v>
      </c>
      <c r="L2606">
        <f>VLOOKUP($C2606,'Raw-products'!$A$2:$H$1261,MATCH(L$1,'Raw-products'!$A$1:$H$1,0))</f>
        <v>73</v>
      </c>
      <c r="M2606" s="5">
        <f t="shared" si="80"/>
        <v>8468</v>
      </c>
      <c r="N2606" cm="1">
        <f t="array" ref="N2606:Q2606">_xlfn.XLOOKUP($B2606,'Raw -orders'!$A:$A,'Raw -orders'!$B:$E)</f>
        <v>382</v>
      </c>
      <c r="O2606">
        <v>35247</v>
      </c>
      <c r="P2606" s="1">
        <v>44272</v>
      </c>
      <c r="Q2606" s="1">
        <v>44286</v>
      </c>
      <c r="R2606" t="str" cm="1">
        <f t="array" ref="R2606:Y2606">_xlfn.XLOOKUP($N2606,'Raw - customers'!$A:$A,'Raw - customers'!$B:$I)</f>
        <v>Emanuele Deesly</v>
      </c>
      <c r="S2606" t="str">
        <v>Genderfluid</v>
      </c>
      <c r="T2606">
        <v>24</v>
      </c>
      <c r="U2606" t="str">
        <v>83 Jordan DriveApt. 011</v>
      </c>
      <c r="V2606">
        <v>6714</v>
      </c>
      <c r="W2606" t="str">
        <v>Rodriguezbury</v>
      </c>
      <c r="X2606" t="str">
        <v>Victoria</v>
      </c>
      <c r="Y2606" t="str">
        <v>Australia</v>
      </c>
      <c r="Z2606">
        <v>3</v>
      </c>
      <c r="AA2606" s="3" t="str">
        <f t="shared" si="81"/>
        <v>10 to 20</v>
      </c>
      <c r="AP2606" s="6">
        <v>382</v>
      </c>
      <c r="AQ2606" s="6" t="s">
        <v>1396</v>
      </c>
    </row>
    <row r="2607" spans="1:43" x14ac:dyDescent="0.25">
      <c r="A2607">
        <v>2605</v>
      </c>
      <c r="B2607">
        <v>522</v>
      </c>
      <c r="C2607">
        <v>433</v>
      </c>
      <c r="D2607">
        <v>107</v>
      </c>
      <c r="E2607">
        <v>3</v>
      </c>
      <c r="F2607">
        <v>321</v>
      </c>
      <c r="G2607" t="str">
        <f>VLOOKUP($C2607,'Raw-products'!$A$2:$H$1261,MATCH(G$1,'Raw-products'!$A$1:$H$1,0))</f>
        <v>Jacket</v>
      </c>
      <c r="H2607" t="str">
        <f>VLOOKUP($C2607,'Raw-products'!$A$2:$H$1261,MATCH(H$1,'Raw-products'!$A$1:$H$1,0))</f>
        <v>Denim</v>
      </c>
      <c r="I2607" t="str">
        <f>VLOOKUP($C2607,'Raw-products'!$A$2:$H$1261,MATCH(I$1,'Raw-products'!$A$1:$H$1,0))</f>
        <v>L</v>
      </c>
      <c r="J2607" t="str">
        <f>VLOOKUP($C2607,'Raw-products'!$A$2:$H$1261,MATCH(J$1,'Raw-products'!$A$1:$H$1,0))</f>
        <v>yellow</v>
      </c>
      <c r="K2607">
        <f>VLOOKUP($C2607,'Raw-products'!$A$2:$H$1261,MATCH(K$1,'Raw-products'!$A$1:$H$1,0))</f>
        <v>92</v>
      </c>
      <c r="L2607">
        <f>VLOOKUP($C2607,'Raw-products'!$A$2:$H$1261,MATCH(L$1,'Raw-products'!$A$1:$H$1,0))</f>
        <v>44</v>
      </c>
      <c r="M2607" s="5">
        <f t="shared" si="80"/>
        <v>4048</v>
      </c>
      <c r="N2607" cm="1">
        <f t="array" ref="N2607:Q2607">_xlfn.XLOOKUP($B2607,'Raw -orders'!$A:$A,'Raw -orders'!$B:$E)</f>
        <v>761</v>
      </c>
      <c r="O2607">
        <v>35937</v>
      </c>
      <c r="P2607" s="1">
        <v>44274</v>
      </c>
      <c r="Q2607" s="1">
        <v>44291</v>
      </c>
      <c r="R2607" t="str" cm="1">
        <f t="array" ref="R2607:Y2607">_xlfn.XLOOKUP($N2607,'Raw - customers'!$A:$A,'Raw - customers'!$B:$I)</f>
        <v>Jan Gligori</v>
      </c>
      <c r="S2607" t="str">
        <v>Non-binary</v>
      </c>
      <c r="T2607">
        <v>52</v>
      </c>
      <c r="U2607" t="str">
        <v>080 Tahlia LaneApt. 450</v>
      </c>
      <c r="V2607">
        <v>3739</v>
      </c>
      <c r="W2607" t="str">
        <v>West Aidanton</v>
      </c>
      <c r="X2607" t="str">
        <v>Victoria</v>
      </c>
      <c r="Y2607" t="str">
        <v>Australia</v>
      </c>
      <c r="Z2607">
        <v>3</v>
      </c>
      <c r="AA2607" s="3" t="str">
        <f t="shared" si="81"/>
        <v>10 to 20</v>
      </c>
      <c r="AP2607" s="6">
        <v>761</v>
      </c>
      <c r="AQ2607" s="6" t="s">
        <v>1396</v>
      </c>
    </row>
    <row r="2608" spans="1:43" x14ac:dyDescent="0.25">
      <c r="A2608">
        <v>2606</v>
      </c>
      <c r="B2608">
        <v>522</v>
      </c>
      <c r="C2608">
        <v>924</v>
      </c>
      <c r="D2608">
        <v>96</v>
      </c>
      <c r="E2608">
        <v>2</v>
      </c>
      <c r="F2608">
        <v>192</v>
      </c>
      <c r="G2608" t="str">
        <f>VLOOKUP($C2608,'Raw-products'!$A$2:$H$1261,MATCH(G$1,'Raw-products'!$A$1:$H$1,0))</f>
        <v>Trousers</v>
      </c>
      <c r="H2608" t="str">
        <f>VLOOKUP($C2608,'Raw-products'!$A$2:$H$1261,MATCH(H$1,'Raw-products'!$A$1:$H$1,0))</f>
        <v>Drawstring</v>
      </c>
      <c r="I2608" t="str">
        <f>VLOOKUP($C2608,'Raw-products'!$A$2:$H$1261,MATCH(I$1,'Raw-products'!$A$1:$H$1,0))</f>
        <v>XL</v>
      </c>
      <c r="J2608" t="str">
        <f>VLOOKUP($C2608,'Raw-products'!$A$2:$H$1261,MATCH(J$1,'Raw-products'!$A$1:$H$1,0))</f>
        <v>yellow</v>
      </c>
      <c r="K2608">
        <f>VLOOKUP($C2608,'Raw-products'!$A$2:$H$1261,MATCH(K$1,'Raw-products'!$A$1:$H$1,0))</f>
        <v>104</v>
      </c>
      <c r="L2608">
        <f>VLOOKUP($C2608,'Raw-products'!$A$2:$H$1261,MATCH(L$1,'Raw-products'!$A$1:$H$1,0))</f>
        <v>48</v>
      </c>
      <c r="M2608" s="5">
        <f t="shared" si="80"/>
        <v>4992</v>
      </c>
      <c r="N2608" cm="1">
        <f t="array" ref="N2608:Q2608">_xlfn.XLOOKUP($B2608,'Raw -orders'!$A:$A,'Raw -orders'!$B:$E)</f>
        <v>761</v>
      </c>
      <c r="O2608">
        <v>35937</v>
      </c>
      <c r="P2608" s="1">
        <v>44274</v>
      </c>
      <c r="Q2608" s="1">
        <v>44291</v>
      </c>
      <c r="R2608" t="str" cm="1">
        <f t="array" ref="R2608:Y2608">_xlfn.XLOOKUP($N2608,'Raw - customers'!$A:$A,'Raw - customers'!$B:$I)</f>
        <v>Jan Gligori</v>
      </c>
      <c r="S2608" t="str">
        <v>Non-binary</v>
      </c>
      <c r="T2608">
        <v>52</v>
      </c>
      <c r="U2608" t="str">
        <v>080 Tahlia LaneApt. 450</v>
      </c>
      <c r="V2608">
        <v>3739</v>
      </c>
      <c r="W2608" t="str">
        <v>West Aidanton</v>
      </c>
      <c r="X2608" t="str">
        <v>Victoria</v>
      </c>
      <c r="Y2608" t="str">
        <v>Australia</v>
      </c>
      <c r="Z2608">
        <v>3</v>
      </c>
      <c r="AA2608" s="3" t="str">
        <f t="shared" si="81"/>
        <v>10 to 20</v>
      </c>
      <c r="AP2608" s="6">
        <v>761</v>
      </c>
      <c r="AQ2608" s="6" t="s">
        <v>1396</v>
      </c>
    </row>
    <row r="2609" spans="1:43" x14ac:dyDescent="0.25">
      <c r="A2609">
        <v>2607</v>
      </c>
      <c r="B2609">
        <v>522</v>
      </c>
      <c r="C2609">
        <v>713</v>
      </c>
      <c r="D2609">
        <v>119</v>
      </c>
      <c r="E2609">
        <v>2</v>
      </c>
      <c r="F2609">
        <v>238</v>
      </c>
      <c r="G2609" t="str">
        <f>VLOOKUP($C2609,'Raw-products'!$A$2:$H$1261,MATCH(G$1,'Raw-products'!$A$1:$H$1,0))</f>
        <v>Jacket</v>
      </c>
      <c r="H2609" t="str">
        <f>VLOOKUP($C2609,'Raw-products'!$A$2:$H$1261,MATCH(H$1,'Raw-products'!$A$1:$H$1,0))</f>
        <v>Trench Coat</v>
      </c>
      <c r="I2609" t="str">
        <f>VLOOKUP($C2609,'Raw-products'!$A$2:$H$1261,MATCH(I$1,'Raw-products'!$A$1:$H$1,0))</f>
        <v>L</v>
      </c>
      <c r="J2609" t="str">
        <f>VLOOKUP($C2609,'Raw-products'!$A$2:$H$1261,MATCH(J$1,'Raw-products'!$A$1:$H$1,0))</f>
        <v>yellow</v>
      </c>
      <c r="K2609">
        <f>VLOOKUP($C2609,'Raw-products'!$A$2:$H$1261,MATCH(K$1,'Raw-products'!$A$1:$H$1,0))</f>
        <v>112</v>
      </c>
      <c r="L2609">
        <f>VLOOKUP($C2609,'Raw-products'!$A$2:$H$1261,MATCH(L$1,'Raw-products'!$A$1:$H$1,0))</f>
        <v>77</v>
      </c>
      <c r="M2609" s="5">
        <f t="shared" si="80"/>
        <v>8624</v>
      </c>
      <c r="N2609" cm="1">
        <f t="array" ref="N2609:Q2609">_xlfn.XLOOKUP($B2609,'Raw -orders'!$A:$A,'Raw -orders'!$B:$E)</f>
        <v>761</v>
      </c>
      <c r="O2609">
        <v>35937</v>
      </c>
      <c r="P2609" s="1">
        <v>44274</v>
      </c>
      <c r="Q2609" s="1">
        <v>44291</v>
      </c>
      <c r="R2609" t="str" cm="1">
        <f t="array" ref="R2609:Y2609">_xlfn.XLOOKUP($N2609,'Raw - customers'!$A:$A,'Raw - customers'!$B:$I)</f>
        <v>Jan Gligori</v>
      </c>
      <c r="S2609" t="str">
        <v>Non-binary</v>
      </c>
      <c r="T2609">
        <v>52</v>
      </c>
      <c r="U2609" t="str">
        <v>080 Tahlia LaneApt. 450</v>
      </c>
      <c r="V2609">
        <v>3739</v>
      </c>
      <c r="W2609" t="str">
        <v>West Aidanton</v>
      </c>
      <c r="X2609" t="str">
        <v>Victoria</v>
      </c>
      <c r="Y2609" t="str">
        <v>Australia</v>
      </c>
      <c r="Z2609">
        <v>3</v>
      </c>
      <c r="AA2609" s="3" t="str">
        <f t="shared" si="81"/>
        <v>10 to 20</v>
      </c>
      <c r="AP2609" s="6">
        <v>761</v>
      </c>
      <c r="AQ2609" s="6" t="s">
        <v>1396</v>
      </c>
    </row>
    <row r="2610" spans="1:43" x14ac:dyDescent="0.25">
      <c r="A2610">
        <v>2608</v>
      </c>
      <c r="B2610">
        <v>523</v>
      </c>
      <c r="C2610">
        <v>1068</v>
      </c>
      <c r="D2610">
        <v>93</v>
      </c>
      <c r="E2610">
        <v>3</v>
      </c>
      <c r="F2610">
        <v>279</v>
      </c>
      <c r="G2610" t="str">
        <f>VLOOKUP($C2610,'Raw-products'!$A$2:$H$1261,MATCH(G$1,'Raw-products'!$A$1:$H$1,0))</f>
        <v>Trousers</v>
      </c>
      <c r="H2610" t="str">
        <f>VLOOKUP($C2610,'Raw-products'!$A$2:$H$1261,MATCH(H$1,'Raw-products'!$A$1:$H$1,0))</f>
        <v>Joggers</v>
      </c>
      <c r="I2610" t="str">
        <f>VLOOKUP($C2610,'Raw-products'!$A$2:$H$1261,MATCH(I$1,'Raw-products'!$A$1:$H$1,0))</f>
        <v>L</v>
      </c>
      <c r="J2610" t="str">
        <f>VLOOKUP($C2610,'Raw-products'!$A$2:$H$1261,MATCH(J$1,'Raw-products'!$A$1:$H$1,0))</f>
        <v>green</v>
      </c>
      <c r="K2610">
        <f>VLOOKUP($C2610,'Raw-products'!$A$2:$H$1261,MATCH(K$1,'Raw-products'!$A$1:$H$1,0))</f>
        <v>94</v>
      </c>
      <c r="L2610">
        <f>VLOOKUP($C2610,'Raw-products'!$A$2:$H$1261,MATCH(L$1,'Raw-products'!$A$1:$H$1,0))</f>
        <v>43</v>
      </c>
      <c r="M2610" s="5">
        <f t="shared" si="80"/>
        <v>4042</v>
      </c>
      <c r="N2610" cm="1">
        <f t="array" ref="N2610:Q2610">_xlfn.XLOOKUP($B2610,'Raw -orders'!$A:$A,'Raw -orders'!$B:$E)</f>
        <v>516</v>
      </c>
      <c r="O2610">
        <v>17584</v>
      </c>
      <c r="P2610" s="1">
        <v>44311</v>
      </c>
      <c r="Q2610" s="1">
        <v>44334</v>
      </c>
      <c r="R2610" t="str" cm="1">
        <f t="array" ref="R2610:Y2610">_xlfn.XLOOKUP($N2610,'Raw - customers'!$A:$A,'Raw - customers'!$B:$I)</f>
        <v>Malcolm Paal</v>
      </c>
      <c r="S2610" t="str">
        <v>Polygender</v>
      </c>
      <c r="T2610">
        <v>69</v>
      </c>
      <c r="U2610" t="str">
        <v>622 Hamish CourtSuite 367</v>
      </c>
      <c r="V2610">
        <v>2978</v>
      </c>
      <c r="W2610" t="str">
        <v>South Tylermouth</v>
      </c>
      <c r="X2610" t="str">
        <v>Northern Territory</v>
      </c>
      <c r="Y2610" t="str">
        <v>Australia</v>
      </c>
      <c r="Z2610">
        <v>4</v>
      </c>
      <c r="AA2610" s="3" t="str">
        <f t="shared" si="81"/>
        <v>20 to 30</v>
      </c>
      <c r="AP2610" s="6">
        <v>516</v>
      </c>
      <c r="AQ2610" s="6" t="s">
        <v>1339</v>
      </c>
    </row>
    <row r="2611" spans="1:43" x14ac:dyDescent="0.25">
      <c r="A2611">
        <v>2609</v>
      </c>
      <c r="B2611">
        <v>523</v>
      </c>
      <c r="C2611">
        <v>354</v>
      </c>
      <c r="D2611">
        <v>94</v>
      </c>
      <c r="E2611">
        <v>1</v>
      </c>
      <c r="F2611">
        <v>94</v>
      </c>
      <c r="G2611" t="str">
        <f>VLOOKUP($C2611,'Raw-products'!$A$2:$H$1261,MATCH(G$1,'Raw-products'!$A$1:$H$1,0))</f>
        <v>Shirt</v>
      </c>
      <c r="H2611" t="str">
        <f>VLOOKUP($C2611,'Raw-products'!$A$2:$H$1261,MATCH(H$1,'Raw-products'!$A$1:$H$1,0))</f>
        <v>Henley</v>
      </c>
      <c r="I2611" t="str">
        <f>VLOOKUP($C2611,'Raw-products'!$A$2:$H$1261,MATCH(I$1,'Raw-products'!$A$1:$H$1,0))</f>
        <v>XL</v>
      </c>
      <c r="J2611" t="str">
        <f>VLOOKUP($C2611,'Raw-products'!$A$2:$H$1261,MATCH(J$1,'Raw-products'!$A$1:$H$1,0))</f>
        <v>red</v>
      </c>
      <c r="K2611">
        <f>VLOOKUP($C2611,'Raw-products'!$A$2:$H$1261,MATCH(K$1,'Raw-products'!$A$1:$H$1,0))</f>
        <v>92</v>
      </c>
      <c r="L2611">
        <f>VLOOKUP($C2611,'Raw-products'!$A$2:$H$1261,MATCH(L$1,'Raw-products'!$A$1:$H$1,0))</f>
        <v>59</v>
      </c>
      <c r="M2611" s="5">
        <f t="shared" si="80"/>
        <v>5428</v>
      </c>
      <c r="N2611" cm="1">
        <f t="array" ref="N2611:Q2611">_xlfn.XLOOKUP($B2611,'Raw -orders'!$A:$A,'Raw -orders'!$B:$E)</f>
        <v>516</v>
      </c>
      <c r="O2611">
        <v>17584</v>
      </c>
      <c r="P2611" s="1">
        <v>44311</v>
      </c>
      <c r="Q2611" s="1">
        <v>44334</v>
      </c>
      <c r="R2611" t="str" cm="1">
        <f t="array" ref="R2611:Y2611">_xlfn.XLOOKUP($N2611,'Raw - customers'!$A:$A,'Raw - customers'!$B:$I)</f>
        <v>Malcolm Paal</v>
      </c>
      <c r="S2611" t="str">
        <v>Polygender</v>
      </c>
      <c r="T2611">
        <v>69</v>
      </c>
      <c r="U2611" t="str">
        <v>622 Hamish CourtSuite 367</v>
      </c>
      <c r="V2611">
        <v>2978</v>
      </c>
      <c r="W2611" t="str">
        <v>South Tylermouth</v>
      </c>
      <c r="X2611" t="str">
        <v>Northern Territory</v>
      </c>
      <c r="Y2611" t="str">
        <v>Australia</v>
      </c>
      <c r="Z2611">
        <v>4</v>
      </c>
      <c r="AA2611" s="3" t="str">
        <f t="shared" si="81"/>
        <v>20 to 30</v>
      </c>
      <c r="AP2611" s="6">
        <v>516</v>
      </c>
      <c r="AQ2611" s="6" t="s">
        <v>1339</v>
      </c>
    </row>
    <row r="2612" spans="1:43" x14ac:dyDescent="0.25">
      <c r="A2612">
        <v>2610</v>
      </c>
      <c r="B2612">
        <v>523</v>
      </c>
      <c r="C2612">
        <v>727</v>
      </c>
      <c r="D2612">
        <v>119</v>
      </c>
      <c r="E2612">
        <v>3</v>
      </c>
      <c r="F2612">
        <v>357</v>
      </c>
      <c r="G2612" t="str">
        <f>VLOOKUP($C2612,'Raw-products'!$A$2:$H$1261,MATCH(G$1,'Raw-products'!$A$1:$H$1,0))</f>
        <v>Jacket</v>
      </c>
      <c r="H2612" t="str">
        <f>VLOOKUP($C2612,'Raw-products'!$A$2:$H$1261,MATCH(H$1,'Raw-products'!$A$1:$H$1,0))</f>
        <v>Trench Coat</v>
      </c>
      <c r="I2612" t="str">
        <f>VLOOKUP($C2612,'Raw-products'!$A$2:$H$1261,MATCH(I$1,'Raw-products'!$A$1:$H$1,0))</f>
        <v>M</v>
      </c>
      <c r="J2612" t="str">
        <f>VLOOKUP($C2612,'Raw-products'!$A$2:$H$1261,MATCH(J$1,'Raw-products'!$A$1:$H$1,0))</f>
        <v>indigo</v>
      </c>
      <c r="K2612">
        <f>VLOOKUP($C2612,'Raw-products'!$A$2:$H$1261,MATCH(K$1,'Raw-products'!$A$1:$H$1,0))</f>
        <v>112</v>
      </c>
      <c r="L2612">
        <f>VLOOKUP($C2612,'Raw-products'!$A$2:$H$1261,MATCH(L$1,'Raw-products'!$A$1:$H$1,0))</f>
        <v>42</v>
      </c>
      <c r="M2612" s="5">
        <f t="shared" si="80"/>
        <v>4704</v>
      </c>
      <c r="N2612" cm="1">
        <f t="array" ref="N2612:Q2612">_xlfn.XLOOKUP($B2612,'Raw -orders'!$A:$A,'Raw -orders'!$B:$E)</f>
        <v>516</v>
      </c>
      <c r="O2612">
        <v>17584</v>
      </c>
      <c r="P2612" s="1">
        <v>44311</v>
      </c>
      <c r="Q2612" s="1">
        <v>44334</v>
      </c>
      <c r="R2612" t="str" cm="1">
        <f t="array" ref="R2612:Y2612">_xlfn.XLOOKUP($N2612,'Raw - customers'!$A:$A,'Raw - customers'!$B:$I)</f>
        <v>Malcolm Paal</v>
      </c>
      <c r="S2612" t="str">
        <v>Polygender</v>
      </c>
      <c r="T2612">
        <v>69</v>
      </c>
      <c r="U2612" t="str">
        <v>622 Hamish CourtSuite 367</v>
      </c>
      <c r="V2612">
        <v>2978</v>
      </c>
      <c r="W2612" t="str">
        <v>South Tylermouth</v>
      </c>
      <c r="X2612" t="str">
        <v>Northern Territory</v>
      </c>
      <c r="Y2612" t="str">
        <v>Australia</v>
      </c>
      <c r="Z2612">
        <v>4</v>
      </c>
      <c r="AA2612" s="3" t="str">
        <f t="shared" si="81"/>
        <v>20 to 30</v>
      </c>
      <c r="AP2612" s="6">
        <v>516</v>
      </c>
      <c r="AQ2612" s="6" t="s">
        <v>1339</v>
      </c>
    </row>
    <row r="2613" spans="1:43" x14ac:dyDescent="0.25">
      <c r="A2613">
        <v>2611</v>
      </c>
      <c r="B2613">
        <v>523</v>
      </c>
      <c r="C2613">
        <v>727</v>
      </c>
      <c r="D2613">
        <v>119</v>
      </c>
      <c r="E2613">
        <v>2</v>
      </c>
      <c r="F2613">
        <v>238</v>
      </c>
      <c r="G2613" t="str">
        <f>VLOOKUP($C2613,'Raw-products'!$A$2:$H$1261,MATCH(G$1,'Raw-products'!$A$1:$H$1,0))</f>
        <v>Jacket</v>
      </c>
      <c r="H2613" t="str">
        <f>VLOOKUP($C2613,'Raw-products'!$A$2:$H$1261,MATCH(H$1,'Raw-products'!$A$1:$H$1,0))</f>
        <v>Trench Coat</v>
      </c>
      <c r="I2613" t="str">
        <f>VLOOKUP($C2613,'Raw-products'!$A$2:$H$1261,MATCH(I$1,'Raw-products'!$A$1:$H$1,0))</f>
        <v>M</v>
      </c>
      <c r="J2613" t="str">
        <f>VLOOKUP($C2613,'Raw-products'!$A$2:$H$1261,MATCH(J$1,'Raw-products'!$A$1:$H$1,0))</f>
        <v>indigo</v>
      </c>
      <c r="K2613">
        <f>VLOOKUP($C2613,'Raw-products'!$A$2:$H$1261,MATCH(K$1,'Raw-products'!$A$1:$H$1,0))</f>
        <v>112</v>
      </c>
      <c r="L2613">
        <f>VLOOKUP($C2613,'Raw-products'!$A$2:$H$1261,MATCH(L$1,'Raw-products'!$A$1:$H$1,0))</f>
        <v>42</v>
      </c>
      <c r="M2613" s="5">
        <f t="shared" si="80"/>
        <v>4704</v>
      </c>
      <c r="N2613" cm="1">
        <f t="array" ref="N2613:Q2613">_xlfn.XLOOKUP($B2613,'Raw -orders'!$A:$A,'Raw -orders'!$B:$E)</f>
        <v>516</v>
      </c>
      <c r="O2613">
        <v>17584</v>
      </c>
      <c r="P2613" s="1">
        <v>44311</v>
      </c>
      <c r="Q2613" s="1">
        <v>44334</v>
      </c>
      <c r="R2613" t="str" cm="1">
        <f t="array" ref="R2613:Y2613">_xlfn.XLOOKUP($N2613,'Raw - customers'!$A:$A,'Raw - customers'!$B:$I)</f>
        <v>Malcolm Paal</v>
      </c>
      <c r="S2613" t="str">
        <v>Polygender</v>
      </c>
      <c r="T2613">
        <v>69</v>
      </c>
      <c r="U2613" t="str">
        <v>622 Hamish CourtSuite 367</v>
      </c>
      <c r="V2613">
        <v>2978</v>
      </c>
      <c r="W2613" t="str">
        <v>South Tylermouth</v>
      </c>
      <c r="X2613" t="str">
        <v>Northern Territory</v>
      </c>
      <c r="Y2613" t="str">
        <v>Australia</v>
      </c>
      <c r="Z2613">
        <v>4</v>
      </c>
      <c r="AA2613" s="3" t="str">
        <f t="shared" si="81"/>
        <v>20 to 30</v>
      </c>
      <c r="AP2613" s="6">
        <v>516</v>
      </c>
      <c r="AQ2613" s="6" t="s">
        <v>1339</v>
      </c>
    </row>
    <row r="2614" spans="1:43" x14ac:dyDescent="0.25">
      <c r="A2614">
        <v>2612</v>
      </c>
      <c r="B2614">
        <v>523</v>
      </c>
      <c r="C2614">
        <v>221</v>
      </c>
      <c r="D2614">
        <v>106</v>
      </c>
      <c r="E2614">
        <v>3</v>
      </c>
      <c r="F2614">
        <v>318</v>
      </c>
      <c r="G2614" t="str">
        <f>VLOOKUP($C2614,'Raw-products'!$A$2:$H$1261,MATCH(G$1,'Raw-products'!$A$1:$H$1,0))</f>
        <v>Shirt</v>
      </c>
      <c r="H2614" t="str">
        <f>VLOOKUP($C2614,'Raw-products'!$A$2:$H$1261,MATCH(H$1,'Raw-products'!$A$1:$H$1,0))</f>
        <v>Chambray</v>
      </c>
      <c r="I2614" t="str">
        <f>VLOOKUP($C2614,'Raw-products'!$A$2:$H$1261,MATCH(I$1,'Raw-products'!$A$1:$H$1,0))</f>
        <v>S</v>
      </c>
      <c r="J2614" t="str">
        <f>VLOOKUP($C2614,'Raw-products'!$A$2:$H$1261,MATCH(J$1,'Raw-products'!$A$1:$H$1,0))</f>
        <v>yellow</v>
      </c>
      <c r="K2614">
        <f>VLOOKUP($C2614,'Raw-products'!$A$2:$H$1261,MATCH(K$1,'Raw-products'!$A$1:$H$1,0))</f>
        <v>105</v>
      </c>
      <c r="L2614">
        <f>VLOOKUP($C2614,'Raw-products'!$A$2:$H$1261,MATCH(L$1,'Raw-products'!$A$1:$H$1,0))</f>
        <v>40</v>
      </c>
      <c r="M2614" s="5">
        <f t="shared" si="80"/>
        <v>4200</v>
      </c>
      <c r="N2614" cm="1">
        <f t="array" ref="N2614:Q2614">_xlfn.XLOOKUP($B2614,'Raw -orders'!$A:$A,'Raw -orders'!$B:$E)</f>
        <v>516</v>
      </c>
      <c r="O2614">
        <v>17584</v>
      </c>
      <c r="P2614" s="1">
        <v>44311</v>
      </c>
      <c r="Q2614" s="1">
        <v>44334</v>
      </c>
      <c r="R2614" t="str" cm="1">
        <f t="array" ref="R2614:Y2614">_xlfn.XLOOKUP($N2614,'Raw - customers'!$A:$A,'Raw - customers'!$B:$I)</f>
        <v>Malcolm Paal</v>
      </c>
      <c r="S2614" t="str">
        <v>Polygender</v>
      </c>
      <c r="T2614">
        <v>69</v>
      </c>
      <c r="U2614" t="str">
        <v>622 Hamish CourtSuite 367</v>
      </c>
      <c r="V2614">
        <v>2978</v>
      </c>
      <c r="W2614" t="str">
        <v>South Tylermouth</v>
      </c>
      <c r="X2614" t="str">
        <v>Northern Territory</v>
      </c>
      <c r="Y2614" t="str">
        <v>Australia</v>
      </c>
      <c r="Z2614">
        <v>4</v>
      </c>
      <c r="AA2614" s="3" t="str">
        <f t="shared" si="81"/>
        <v>20 to 30</v>
      </c>
      <c r="AP2614" s="6">
        <v>516</v>
      </c>
      <c r="AQ2614" s="6" t="s">
        <v>1339</v>
      </c>
    </row>
    <row r="2615" spans="1:43" x14ac:dyDescent="0.25">
      <c r="A2615">
        <v>2613</v>
      </c>
      <c r="B2615">
        <v>523</v>
      </c>
      <c r="C2615">
        <v>864</v>
      </c>
      <c r="D2615">
        <v>113</v>
      </c>
      <c r="E2615">
        <v>3</v>
      </c>
      <c r="F2615">
        <v>339</v>
      </c>
      <c r="G2615" t="str">
        <f>VLOOKUP($C2615,'Raw-products'!$A$2:$H$1261,MATCH(G$1,'Raw-products'!$A$1:$H$1,0))</f>
        <v>Trousers</v>
      </c>
      <c r="H2615" t="str">
        <f>VLOOKUP($C2615,'Raw-products'!$A$2:$H$1261,MATCH(H$1,'Raw-products'!$A$1:$H$1,0))</f>
        <v>Chinos</v>
      </c>
      <c r="I2615" t="str">
        <f>VLOOKUP($C2615,'Raw-products'!$A$2:$H$1261,MATCH(I$1,'Raw-products'!$A$1:$H$1,0))</f>
        <v>XL</v>
      </c>
      <c r="J2615" t="str">
        <f>VLOOKUP($C2615,'Raw-products'!$A$2:$H$1261,MATCH(J$1,'Raw-products'!$A$1:$H$1,0))</f>
        <v>blue</v>
      </c>
      <c r="K2615">
        <f>VLOOKUP($C2615,'Raw-products'!$A$2:$H$1261,MATCH(K$1,'Raw-products'!$A$1:$H$1,0))</f>
        <v>100</v>
      </c>
      <c r="L2615">
        <f>VLOOKUP($C2615,'Raw-products'!$A$2:$H$1261,MATCH(L$1,'Raw-products'!$A$1:$H$1,0))</f>
        <v>48</v>
      </c>
      <c r="M2615" s="5">
        <f t="shared" si="80"/>
        <v>4800</v>
      </c>
      <c r="N2615" cm="1">
        <f t="array" ref="N2615:Q2615">_xlfn.XLOOKUP($B2615,'Raw -orders'!$A:$A,'Raw -orders'!$B:$E)</f>
        <v>516</v>
      </c>
      <c r="O2615">
        <v>17584</v>
      </c>
      <c r="P2615" s="1">
        <v>44311</v>
      </c>
      <c r="Q2615" s="1">
        <v>44334</v>
      </c>
      <c r="R2615" t="str" cm="1">
        <f t="array" ref="R2615:Y2615">_xlfn.XLOOKUP($N2615,'Raw - customers'!$A:$A,'Raw - customers'!$B:$I)</f>
        <v>Malcolm Paal</v>
      </c>
      <c r="S2615" t="str">
        <v>Polygender</v>
      </c>
      <c r="T2615">
        <v>69</v>
      </c>
      <c r="U2615" t="str">
        <v>622 Hamish CourtSuite 367</v>
      </c>
      <c r="V2615">
        <v>2978</v>
      </c>
      <c r="W2615" t="str">
        <v>South Tylermouth</v>
      </c>
      <c r="X2615" t="str">
        <v>Northern Territory</v>
      </c>
      <c r="Y2615" t="str">
        <v>Australia</v>
      </c>
      <c r="Z2615">
        <v>4</v>
      </c>
      <c r="AA2615" s="3" t="str">
        <f t="shared" si="81"/>
        <v>20 to 30</v>
      </c>
      <c r="AP2615" s="6">
        <v>516</v>
      </c>
      <c r="AQ2615" s="6" t="s">
        <v>1339</v>
      </c>
    </row>
    <row r="2616" spans="1:43" x14ac:dyDescent="0.25">
      <c r="A2616">
        <v>2614</v>
      </c>
      <c r="B2616">
        <v>524</v>
      </c>
      <c r="C2616">
        <v>794</v>
      </c>
      <c r="D2616">
        <v>91</v>
      </c>
      <c r="E2616">
        <v>3</v>
      </c>
      <c r="F2616">
        <v>273</v>
      </c>
      <c r="G2616" t="str">
        <f>VLOOKUP($C2616,'Raw-products'!$A$2:$H$1261,MATCH(G$1,'Raw-products'!$A$1:$H$1,0))</f>
        <v>Jacket</v>
      </c>
      <c r="H2616" t="str">
        <f>VLOOKUP($C2616,'Raw-products'!$A$2:$H$1261,MATCH(H$1,'Raw-products'!$A$1:$H$1,0))</f>
        <v>Pullover</v>
      </c>
      <c r="I2616" t="str">
        <f>VLOOKUP($C2616,'Raw-products'!$A$2:$H$1261,MATCH(I$1,'Raw-products'!$A$1:$H$1,0))</f>
        <v>XL</v>
      </c>
      <c r="J2616" t="str">
        <f>VLOOKUP($C2616,'Raw-products'!$A$2:$H$1261,MATCH(J$1,'Raw-products'!$A$1:$H$1,0))</f>
        <v>blue</v>
      </c>
      <c r="K2616">
        <f>VLOOKUP($C2616,'Raw-products'!$A$2:$H$1261,MATCH(K$1,'Raw-products'!$A$1:$H$1,0))</f>
        <v>114</v>
      </c>
      <c r="L2616">
        <f>VLOOKUP($C2616,'Raw-products'!$A$2:$H$1261,MATCH(L$1,'Raw-products'!$A$1:$H$1,0))</f>
        <v>74</v>
      </c>
      <c r="M2616" s="5">
        <f t="shared" si="80"/>
        <v>8436</v>
      </c>
      <c r="N2616" cm="1">
        <f t="array" ref="N2616:Q2616">_xlfn.XLOOKUP($B2616,'Raw -orders'!$A:$A,'Raw -orders'!$B:$E)</f>
        <v>60</v>
      </c>
      <c r="O2616">
        <v>28334</v>
      </c>
      <c r="P2616" s="1">
        <v>44398</v>
      </c>
      <c r="Q2616" s="1">
        <v>44409</v>
      </c>
      <c r="R2616" t="str" cm="1">
        <f t="array" ref="R2616:Y2616">_xlfn.XLOOKUP($N2616,'Raw - customers'!$A:$A,'Raw - customers'!$B:$I)</f>
        <v>Hyacinth Pepper</v>
      </c>
      <c r="S2616" t="str">
        <v>Agender</v>
      </c>
      <c r="T2616">
        <v>20</v>
      </c>
      <c r="U2616" t="str">
        <v>8095 Kuhlman StreetApt. 657</v>
      </c>
      <c r="V2616">
        <v>4907</v>
      </c>
      <c r="W2616" t="str">
        <v>New Callum</v>
      </c>
      <c r="X2616" t="str">
        <v>Tasmania</v>
      </c>
      <c r="Y2616" t="str">
        <v>Australia</v>
      </c>
      <c r="Z2616">
        <v>7</v>
      </c>
      <c r="AA2616" s="3" t="str">
        <f t="shared" si="81"/>
        <v>10 to 20</v>
      </c>
      <c r="AP2616" s="6">
        <v>60</v>
      </c>
      <c r="AQ2616" s="6" t="s">
        <v>1414</v>
      </c>
    </row>
    <row r="2617" spans="1:43" x14ac:dyDescent="0.25">
      <c r="A2617">
        <v>2615</v>
      </c>
      <c r="B2617">
        <v>524</v>
      </c>
      <c r="C2617">
        <v>179</v>
      </c>
      <c r="D2617">
        <v>98</v>
      </c>
      <c r="E2617">
        <v>1</v>
      </c>
      <c r="F2617">
        <v>98</v>
      </c>
      <c r="G2617" t="str">
        <f>VLOOKUP($C2617,'Raw-products'!$A$2:$H$1261,MATCH(G$1,'Raw-products'!$A$1:$H$1,0))</f>
        <v>Shirt</v>
      </c>
      <c r="H2617" t="str">
        <f>VLOOKUP($C2617,'Raw-products'!$A$2:$H$1261,MATCH(H$1,'Raw-products'!$A$1:$H$1,0))</f>
        <v>Camp Collared</v>
      </c>
      <c r="I2617" t="str">
        <f>VLOOKUP($C2617,'Raw-products'!$A$2:$H$1261,MATCH(I$1,'Raw-products'!$A$1:$H$1,0))</f>
        <v>XL</v>
      </c>
      <c r="J2617" t="str">
        <f>VLOOKUP($C2617,'Raw-products'!$A$2:$H$1261,MATCH(J$1,'Raw-products'!$A$1:$H$1,0))</f>
        <v>red</v>
      </c>
      <c r="K2617">
        <f>VLOOKUP($C2617,'Raw-products'!$A$2:$H$1261,MATCH(K$1,'Raw-products'!$A$1:$H$1,0))</f>
        <v>112</v>
      </c>
      <c r="L2617">
        <f>VLOOKUP($C2617,'Raw-products'!$A$2:$H$1261,MATCH(L$1,'Raw-products'!$A$1:$H$1,0))</f>
        <v>79</v>
      </c>
      <c r="M2617" s="5">
        <f t="shared" si="80"/>
        <v>8848</v>
      </c>
      <c r="N2617" cm="1">
        <f t="array" ref="N2617:Q2617">_xlfn.XLOOKUP($B2617,'Raw -orders'!$A:$A,'Raw -orders'!$B:$E)</f>
        <v>60</v>
      </c>
      <c r="O2617">
        <v>28334</v>
      </c>
      <c r="P2617" s="1">
        <v>44398</v>
      </c>
      <c r="Q2617" s="1">
        <v>44409</v>
      </c>
      <c r="R2617" t="str" cm="1">
        <f t="array" ref="R2617:Y2617">_xlfn.XLOOKUP($N2617,'Raw - customers'!$A:$A,'Raw - customers'!$B:$I)</f>
        <v>Hyacinth Pepper</v>
      </c>
      <c r="S2617" t="str">
        <v>Agender</v>
      </c>
      <c r="T2617">
        <v>20</v>
      </c>
      <c r="U2617" t="str">
        <v>8095 Kuhlman StreetApt. 657</v>
      </c>
      <c r="V2617">
        <v>4907</v>
      </c>
      <c r="W2617" t="str">
        <v>New Callum</v>
      </c>
      <c r="X2617" t="str">
        <v>Tasmania</v>
      </c>
      <c r="Y2617" t="str">
        <v>Australia</v>
      </c>
      <c r="Z2617">
        <v>7</v>
      </c>
      <c r="AA2617" s="3" t="str">
        <f t="shared" si="81"/>
        <v>10 to 20</v>
      </c>
      <c r="AP2617" s="6">
        <v>60</v>
      </c>
      <c r="AQ2617" s="6" t="s">
        <v>1414</v>
      </c>
    </row>
    <row r="2618" spans="1:43" x14ac:dyDescent="0.25">
      <c r="A2618">
        <v>2616</v>
      </c>
      <c r="B2618">
        <v>524</v>
      </c>
      <c r="C2618">
        <v>485</v>
      </c>
      <c r="D2618">
        <v>118</v>
      </c>
      <c r="E2618">
        <v>3</v>
      </c>
      <c r="F2618">
        <v>354</v>
      </c>
      <c r="G2618" t="str">
        <f>VLOOKUP($C2618,'Raw-products'!$A$2:$H$1261,MATCH(G$1,'Raw-products'!$A$1:$H$1,0))</f>
        <v>Jacket</v>
      </c>
      <c r="H2618" t="str">
        <f>VLOOKUP($C2618,'Raw-products'!$A$2:$H$1261,MATCH(H$1,'Raw-products'!$A$1:$H$1,0))</f>
        <v>Puffer</v>
      </c>
      <c r="I2618" t="str">
        <f>VLOOKUP($C2618,'Raw-products'!$A$2:$H$1261,MATCH(I$1,'Raw-products'!$A$1:$H$1,0))</f>
        <v>XS</v>
      </c>
      <c r="J2618" t="str">
        <f>VLOOKUP($C2618,'Raw-products'!$A$2:$H$1261,MATCH(J$1,'Raw-products'!$A$1:$H$1,0))</f>
        <v>violet</v>
      </c>
      <c r="K2618">
        <f>VLOOKUP($C2618,'Raw-products'!$A$2:$H$1261,MATCH(K$1,'Raw-products'!$A$1:$H$1,0))</f>
        <v>110</v>
      </c>
      <c r="L2618">
        <f>VLOOKUP($C2618,'Raw-products'!$A$2:$H$1261,MATCH(L$1,'Raw-products'!$A$1:$H$1,0))</f>
        <v>74</v>
      </c>
      <c r="M2618" s="5">
        <f t="shared" si="80"/>
        <v>8140</v>
      </c>
      <c r="N2618" cm="1">
        <f t="array" ref="N2618:Q2618">_xlfn.XLOOKUP($B2618,'Raw -orders'!$A:$A,'Raw -orders'!$B:$E)</f>
        <v>60</v>
      </c>
      <c r="O2618">
        <v>28334</v>
      </c>
      <c r="P2618" s="1">
        <v>44398</v>
      </c>
      <c r="Q2618" s="1">
        <v>44409</v>
      </c>
      <c r="R2618" t="str" cm="1">
        <f t="array" ref="R2618:Y2618">_xlfn.XLOOKUP($N2618,'Raw - customers'!$A:$A,'Raw - customers'!$B:$I)</f>
        <v>Hyacinth Pepper</v>
      </c>
      <c r="S2618" t="str">
        <v>Agender</v>
      </c>
      <c r="T2618">
        <v>20</v>
      </c>
      <c r="U2618" t="str">
        <v>8095 Kuhlman StreetApt. 657</v>
      </c>
      <c r="V2618">
        <v>4907</v>
      </c>
      <c r="W2618" t="str">
        <v>New Callum</v>
      </c>
      <c r="X2618" t="str">
        <v>Tasmania</v>
      </c>
      <c r="Y2618" t="str">
        <v>Australia</v>
      </c>
      <c r="Z2618">
        <v>7</v>
      </c>
      <c r="AA2618" s="3" t="str">
        <f t="shared" si="81"/>
        <v>10 to 20</v>
      </c>
      <c r="AP2618" s="6">
        <v>60</v>
      </c>
      <c r="AQ2618" s="6" t="s">
        <v>1414</v>
      </c>
    </row>
    <row r="2619" spans="1:43" x14ac:dyDescent="0.25">
      <c r="A2619">
        <v>2617</v>
      </c>
      <c r="B2619">
        <v>525</v>
      </c>
      <c r="C2619">
        <v>1091</v>
      </c>
      <c r="D2619">
        <v>115</v>
      </c>
      <c r="E2619">
        <v>3</v>
      </c>
      <c r="F2619">
        <v>345</v>
      </c>
      <c r="G2619" t="str">
        <f>VLOOKUP($C2619,'Raw-products'!$A$2:$H$1261,MATCH(G$1,'Raw-products'!$A$1:$H$1,0))</f>
        <v>Trousers</v>
      </c>
      <c r="H2619" t="str">
        <f>VLOOKUP($C2619,'Raw-products'!$A$2:$H$1261,MATCH(H$1,'Raw-products'!$A$1:$H$1,0))</f>
        <v>Cropped</v>
      </c>
      <c r="I2619" t="str">
        <f>VLOOKUP($C2619,'Raw-products'!$A$2:$H$1261,MATCH(I$1,'Raw-products'!$A$1:$H$1,0))</f>
        <v>S</v>
      </c>
      <c r="J2619" t="str">
        <f>VLOOKUP($C2619,'Raw-products'!$A$2:$H$1261,MATCH(J$1,'Raw-products'!$A$1:$H$1,0))</f>
        <v>orange</v>
      </c>
      <c r="K2619">
        <f>VLOOKUP($C2619,'Raw-products'!$A$2:$H$1261,MATCH(K$1,'Raw-products'!$A$1:$H$1,0))</f>
        <v>99</v>
      </c>
      <c r="L2619">
        <f>VLOOKUP($C2619,'Raw-products'!$A$2:$H$1261,MATCH(L$1,'Raw-products'!$A$1:$H$1,0))</f>
        <v>78</v>
      </c>
      <c r="M2619" s="5">
        <f t="shared" si="80"/>
        <v>7722</v>
      </c>
      <c r="N2619" cm="1">
        <f t="array" ref="N2619:Q2619">_xlfn.XLOOKUP($B2619,'Raw -orders'!$A:$A,'Raw -orders'!$B:$E)</f>
        <v>986</v>
      </c>
      <c r="O2619">
        <v>32747</v>
      </c>
      <c r="P2619" s="1">
        <v>44464</v>
      </c>
      <c r="Q2619" s="1">
        <v>44489</v>
      </c>
      <c r="R2619" t="str" cm="1">
        <f t="array" ref="R2619:Y2619">_xlfn.XLOOKUP($N2619,'Raw - customers'!$A:$A,'Raw - customers'!$B:$I)</f>
        <v>Theodosia Postins</v>
      </c>
      <c r="S2619" t="str">
        <v>Polygender</v>
      </c>
      <c r="T2619">
        <v>38</v>
      </c>
      <c r="U2619" t="str">
        <v>1853 Dickens LaneSuite 406</v>
      </c>
      <c r="V2619">
        <v>2972</v>
      </c>
      <c r="W2619" t="str">
        <v>Turcottetown</v>
      </c>
      <c r="X2619" t="str">
        <v>Australian Capital Territory</v>
      </c>
      <c r="Y2619" t="str">
        <v>Australia</v>
      </c>
      <c r="Z2619">
        <v>9</v>
      </c>
      <c r="AA2619" s="3" t="str">
        <f t="shared" si="81"/>
        <v>20 to 30</v>
      </c>
      <c r="AP2619" s="6">
        <v>986</v>
      </c>
      <c r="AQ2619" s="6" t="s">
        <v>1350</v>
      </c>
    </row>
    <row r="2620" spans="1:43" x14ac:dyDescent="0.25">
      <c r="A2620">
        <v>2618</v>
      </c>
      <c r="B2620">
        <v>525</v>
      </c>
      <c r="C2620">
        <v>848</v>
      </c>
      <c r="D2620">
        <v>113</v>
      </c>
      <c r="E2620">
        <v>3</v>
      </c>
      <c r="F2620">
        <v>339</v>
      </c>
      <c r="G2620" t="str">
        <f>VLOOKUP($C2620,'Raw-products'!$A$2:$H$1261,MATCH(G$1,'Raw-products'!$A$1:$H$1,0))</f>
        <v>Trousers</v>
      </c>
      <c r="H2620" t="str">
        <f>VLOOKUP($C2620,'Raw-products'!$A$2:$H$1261,MATCH(H$1,'Raw-products'!$A$1:$H$1,0))</f>
        <v>Chinos</v>
      </c>
      <c r="I2620" t="str">
        <f>VLOOKUP($C2620,'Raw-products'!$A$2:$H$1261,MATCH(I$1,'Raw-products'!$A$1:$H$1,0))</f>
        <v>L</v>
      </c>
      <c r="J2620" t="str">
        <f>VLOOKUP($C2620,'Raw-products'!$A$2:$H$1261,MATCH(J$1,'Raw-products'!$A$1:$H$1,0))</f>
        <v>orange</v>
      </c>
      <c r="K2620">
        <f>VLOOKUP($C2620,'Raw-products'!$A$2:$H$1261,MATCH(K$1,'Raw-products'!$A$1:$H$1,0))</f>
        <v>100</v>
      </c>
      <c r="L2620">
        <f>VLOOKUP($C2620,'Raw-products'!$A$2:$H$1261,MATCH(L$1,'Raw-products'!$A$1:$H$1,0))</f>
        <v>60</v>
      </c>
      <c r="M2620" s="5">
        <f t="shared" si="80"/>
        <v>6000</v>
      </c>
      <c r="N2620" cm="1">
        <f t="array" ref="N2620:Q2620">_xlfn.XLOOKUP($B2620,'Raw -orders'!$A:$A,'Raw -orders'!$B:$E)</f>
        <v>986</v>
      </c>
      <c r="O2620">
        <v>32747</v>
      </c>
      <c r="P2620" s="1">
        <v>44464</v>
      </c>
      <c r="Q2620" s="1">
        <v>44489</v>
      </c>
      <c r="R2620" t="str" cm="1">
        <f t="array" ref="R2620:Y2620">_xlfn.XLOOKUP($N2620,'Raw - customers'!$A:$A,'Raw - customers'!$B:$I)</f>
        <v>Theodosia Postins</v>
      </c>
      <c r="S2620" t="str">
        <v>Polygender</v>
      </c>
      <c r="T2620">
        <v>38</v>
      </c>
      <c r="U2620" t="str">
        <v>1853 Dickens LaneSuite 406</v>
      </c>
      <c r="V2620">
        <v>2972</v>
      </c>
      <c r="W2620" t="str">
        <v>Turcottetown</v>
      </c>
      <c r="X2620" t="str">
        <v>Australian Capital Territory</v>
      </c>
      <c r="Y2620" t="str">
        <v>Australia</v>
      </c>
      <c r="Z2620">
        <v>9</v>
      </c>
      <c r="AA2620" s="3" t="str">
        <f t="shared" si="81"/>
        <v>20 to 30</v>
      </c>
      <c r="AP2620" s="6">
        <v>986</v>
      </c>
      <c r="AQ2620" s="6" t="s">
        <v>1350</v>
      </c>
    </row>
    <row r="2621" spans="1:43" x14ac:dyDescent="0.25">
      <c r="A2621">
        <v>2619</v>
      </c>
      <c r="B2621">
        <v>525</v>
      </c>
      <c r="C2621">
        <v>1192</v>
      </c>
      <c r="D2621">
        <v>105</v>
      </c>
      <c r="E2621">
        <v>3</v>
      </c>
      <c r="F2621">
        <v>315</v>
      </c>
      <c r="G2621" t="str">
        <f>VLOOKUP($C2621,'Raw-products'!$A$2:$H$1261,MATCH(G$1,'Raw-products'!$A$1:$H$1,0))</f>
        <v>Trousers</v>
      </c>
      <c r="H2621" t="str">
        <f>VLOOKUP($C2621,'Raw-products'!$A$2:$H$1261,MATCH(H$1,'Raw-products'!$A$1:$H$1,0))</f>
        <v>Pleated</v>
      </c>
      <c r="I2621" t="str">
        <f>VLOOKUP($C2621,'Raw-products'!$A$2:$H$1261,MATCH(I$1,'Raw-products'!$A$1:$H$1,0))</f>
        <v>M</v>
      </c>
      <c r="J2621" t="str">
        <f>VLOOKUP($C2621,'Raw-products'!$A$2:$H$1261,MATCH(J$1,'Raw-products'!$A$1:$H$1,0))</f>
        <v>red</v>
      </c>
      <c r="K2621">
        <f>VLOOKUP($C2621,'Raw-products'!$A$2:$H$1261,MATCH(K$1,'Raw-products'!$A$1:$H$1,0))</f>
        <v>90</v>
      </c>
      <c r="L2621">
        <f>VLOOKUP($C2621,'Raw-products'!$A$2:$H$1261,MATCH(L$1,'Raw-products'!$A$1:$H$1,0))</f>
        <v>40</v>
      </c>
      <c r="M2621" s="5">
        <f t="shared" si="80"/>
        <v>3600</v>
      </c>
      <c r="N2621" cm="1">
        <f t="array" ref="N2621:Q2621">_xlfn.XLOOKUP($B2621,'Raw -orders'!$A:$A,'Raw -orders'!$B:$E)</f>
        <v>986</v>
      </c>
      <c r="O2621">
        <v>32747</v>
      </c>
      <c r="P2621" s="1">
        <v>44464</v>
      </c>
      <c r="Q2621" s="1">
        <v>44489</v>
      </c>
      <c r="R2621" t="str" cm="1">
        <f t="array" ref="R2621:Y2621">_xlfn.XLOOKUP($N2621,'Raw - customers'!$A:$A,'Raw - customers'!$B:$I)</f>
        <v>Theodosia Postins</v>
      </c>
      <c r="S2621" t="str">
        <v>Polygender</v>
      </c>
      <c r="T2621">
        <v>38</v>
      </c>
      <c r="U2621" t="str">
        <v>1853 Dickens LaneSuite 406</v>
      </c>
      <c r="V2621">
        <v>2972</v>
      </c>
      <c r="W2621" t="str">
        <v>Turcottetown</v>
      </c>
      <c r="X2621" t="str">
        <v>Australian Capital Territory</v>
      </c>
      <c r="Y2621" t="str">
        <v>Australia</v>
      </c>
      <c r="Z2621">
        <v>9</v>
      </c>
      <c r="AA2621" s="3" t="str">
        <f t="shared" si="81"/>
        <v>20 to 30</v>
      </c>
      <c r="AP2621" s="6">
        <v>986</v>
      </c>
      <c r="AQ2621" s="6" t="s">
        <v>1350</v>
      </c>
    </row>
    <row r="2622" spans="1:43" x14ac:dyDescent="0.25">
      <c r="A2622">
        <v>2620</v>
      </c>
      <c r="B2622">
        <v>525</v>
      </c>
      <c r="C2622">
        <v>45</v>
      </c>
      <c r="D2622">
        <v>104</v>
      </c>
      <c r="E2622">
        <v>2</v>
      </c>
      <c r="F2622">
        <v>208</v>
      </c>
      <c r="G2622" t="str">
        <f>VLOOKUP($C2622,'Raw-products'!$A$2:$H$1261,MATCH(G$1,'Raw-products'!$A$1:$H$1,0))</f>
        <v>Shirt</v>
      </c>
      <c r="H2622" t="str">
        <f>VLOOKUP($C2622,'Raw-products'!$A$2:$H$1261,MATCH(H$1,'Raw-products'!$A$1:$H$1,0))</f>
        <v>Dress</v>
      </c>
      <c r="I2622" t="str">
        <f>VLOOKUP($C2622,'Raw-products'!$A$2:$H$1261,MATCH(I$1,'Raw-products'!$A$1:$H$1,0))</f>
        <v>XS</v>
      </c>
      <c r="J2622" t="str">
        <f>VLOOKUP($C2622,'Raw-products'!$A$2:$H$1261,MATCH(J$1,'Raw-products'!$A$1:$H$1,0))</f>
        <v>yellow</v>
      </c>
      <c r="K2622">
        <f>VLOOKUP($C2622,'Raw-products'!$A$2:$H$1261,MATCH(K$1,'Raw-products'!$A$1:$H$1,0))</f>
        <v>119</v>
      </c>
      <c r="L2622">
        <f>VLOOKUP($C2622,'Raw-products'!$A$2:$H$1261,MATCH(L$1,'Raw-products'!$A$1:$H$1,0))</f>
        <v>69</v>
      </c>
      <c r="M2622" s="5">
        <f t="shared" si="80"/>
        <v>8211</v>
      </c>
      <c r="N2622" cm="1">
        <f t="array" ref="N2622:Q2622">_xlfn.XLOOKUP($B2622,'Raw -orders'!$A:$A,'Raw -orders'!$B:$E)</f>
        <v>986</v>
      </c>
      <c r="O2622">
        <v>32747</v>
      </c>
      <c r="P2622" s="1">
        <v>44464</v>
      </c>
      <c r="Q2622" s="1">
        <v>44489</v>
      </c>
      <c r="R2622" t="str" cm="1">
        <f t="array" ref="R2622:Y2622">_xlfn.XLOOKUP($N2622,'Raw - customers'!$A:$A,'Raw - customers'!$B:$I)</f>
        <v>Theodosia Postins</v>
      </c>
      <c r="S2622" t="str">
        <v>Polygender</v>
      </c>
      <c r="T2622">
        <v>38</v>
      </c>
      <c r="U2622" t="str">
        <v>1853 Dickens LaneSuite 406</v>
      </c>
      <c r="V2622">
        <v>2972</v>
      </c>
      <c r="W2622" t="str">
        <v>Turcottetown</v>
      </c>
      <c r="X2622" t="str">
        <v>Australian Capital Territory</v>
      </c>
      <c r="Y2622" t="str">
        <v>Australia</v>
      </c>
      <c r="Z2622">
        <v>9</v>
      </c>
      <c r="AA2622" s="3" t="str">
        <f t="shared" si="81"/>
        <v>20 to 30</v>
      </c>
      <c r="AP2622" s="6">
        <v>986</v>
      </c>
      <c r="AQ2622" s="6" t="s">
        <v>1350</v>
      </c>
    </row>
    <row r="2623" spans="1:43" x14ac:dyDescent="0.25">
      <c r="A2623">
        <v>2621</v>
      </c>
      <c r="B2623">
        <v>525</v>
      </c>
      <c r="C2623">
        <v>727</v>
      </c>
      <c r="D2623">
        <v>119</v>
      </c>
      <c r="E2623">
        <v>3</v>
      </c>
      <c r="F2623">
        <v>357</v>
      </c>
      <c r="G2623" t="str">
        <f>VLOOKUP($C2623,'Raw-products'!$A$2:$H$1261,MATCH(G$1,'Raw-products'!$A$1:$H$1,0))</f>
        <v>Jacket</v>
      </c>
      <c r="H2623" t="str">
        <f>VLOOKUP($C2623,'Raw-products'!$A$2:$H$1261,MATCH(H$1,'Raw-products'!$A$1:$H$1,0))</f>
        <v>Trench Coat</v>
      </c>
      <c r="I2623" t="str">
        <f>VLOOKUP($C2623,'Raw-products'!$A$2:$H$1261,MATCH(I$1,'Raw-products'!$A$1:$H$1,0))</f>
        <v>M</v>
      </c>
      <c r="J2623" t="str">
        <f>VLOOKUP($C2623,'Raw-products'!$A$2:$H$1261,MATCH(J$1,'Raw-products'!$A$1:$H$1,0))</f>
        <v>indigo</v>
      </c>
      <c r="K2623">
        <f>VLOOKUP($C2623,'Raw-products'!$A$2:$H$1261,MATCH(K$1,'Raw-products'!$A$1:$H$1,0))</f>
        <v>112</v>
      </c>
      <c r="L2623">
        <f>VLOOKUP($C2623,'Raw-products'!$A$2:$H$1261,MATCH(L$1,'Raw-products'!$A$1:$H$1,0))</f>
        <v>42</v>
      </c>
      <c r="M2623" s="5">
        <f t="shared" si="80"/>
        <v>4704</v>
      </c>
      <c r="N2623" cm="1">
        <f t="array" ref="N2623:Q2623">_xlfn.XLOOKUP($B2623,'Raw -orders'!$A:$A,'Raw -orders'!$B:$E)</f>
        <v>986</v>
      </c>
      <c r="O2623">
        <v>32747</v>
      </c>
      <c r="P2623" s="1">
        <v>44464</v>
      </c>
      <c r="Q2623" s="1">
        <v>44489</v>
      </c>
      <c r="R2623" t="str" cm="1">
        <f t="array" ref="R2623:Y2623">_xlfn.XLOOKUP($N2623,'Raw - customers'!$A:$A,'Raw - customers'!$B:$I)</f>
        <v>Theodosia Postins</v>
      </c>
      <c r="S2623" t="str">
        <v>Polygender</v>
      </c>
      <c r="T2623">
        <v>38</v>
      </c>
      <c r="U2623" t="str">
        <v>1853 Dickens LaneSuite 406</v>
      </c>
      <c r="V2623">
        <v>2972</v>
      </c>
      <c r="W2623" t="str">
        <v>Turcottetown</v>
      </c>
      <c r="X2623" t="str">
        <v>Australian Capital Territory</v>
      </c>
      <c r="Y2623" t="str">
        <v>Australia</v>
      </c>
      <c r="Z2623">
        <v>9</v>
      </c>
      <c r="AA2623" s="3" t="str">
        <f t="shared" si="81"/>
        <v>20 to 30</v>
      </c>
      <c r="AP2623" s="6">
        <v>986</v>
      </c>
      <c r="AQ2623" s="6" t="s">
        <v>1350</v>
      </c>
    </row>
    <row r="2624" spans="1:43" x14ac:dyDescent="0.25">
      <c r="A2624">
        <v>2622</v>
      </c>
      <c r="B2624">
        <v>525</v>
      </c>
      <c r="C2624">
        <v>361</v>
      </c>
      <c r="D2624">
        <v>94</v>
      </c>
      <c r="E2624">
        <v>2</v>
      </c>
      <c r="F2624">
        <v>188</v>
      </c>
      <c r="G2624" t="str">
        <f>VLOOKUP($C2624,'Raw-products'!$A$2:$H$1261,MATCH(G$1,'Raw-products'!$A$1:$H$1,0))</f>
        <v>Shirt</v>
      </c>
      <c r="H2624" t="str">
        <f>VLOOKUP($C2624,'Raw-products'!$A$2:$H$1261,MATCH(H$1,'Raw-products'!$A$1:$H$1,0))</f>
        <v>Henley</v>
      </c>
      <c r="I2624" t="str">
        <f>VLOOKUP($C2624,'Raw-products'!$A$2:$H$1261,MATCH(I$1,'Raw-products'!$A$1:$H$1,0))</f>
        <v>S</v>
      </c>
      <c r="J2624" t="str">
        <f>VLOOKUP($C2624,'Raw-products'!$A$2:$H$1261,MATCH(J$1,'Raw-products'!$A$1:$H$1,0))</f>
        <v>yellow</v>
      </c>
      <c r="K2624">
        <f>VLOOKUP($C2624,'Raw-products'!$A$2:$H$1261,MATCH(K$1,'Raw-products'!$A$1:$H$1,0))</f>
        <v>92</v>
      </c>
      <c r="L2624">
        <f>VLOOKUP($C2624,'Raw-products'!$A$2:$H$1261,MATCH(L$1,'Raw-products'!$A$1:$H$1,0))</f>
        <v>70</v>
      </c>
      <c r="M2624" s="5">
        <f t="shared" si="80"/>
        <v>6440</v>
      </c>
      <c r="N2624" cm="1">
        <f t="array" ref="N2624:Q2624">_xlfn.XLOOKUP($B2624,'Raw -orders'!$A:$A,'Raw -orders'!$B:$E)</f>
        <v>986</v>
      </c>
      <c r="O2624">
        <v>32747</v>
      </c>
      <c r="P2624" s="1">
        <v>44464</v>
      </c>
      <c r="Q2624" s="1">
        <v>44489</v>
      </c>
      <c r="R2624" t="str" cm="1">
        <f t="array" ref="R2624:Y2624">_xlfn.XLOOKUP($N2624,'Raw - customers'!$A:$A,'Raw - customers'!$B:$I)</f>
        <v>Theodosia Postins</v>
      </c>
      <c r="S2624" t="str">
        <v>Polygender</v>
      </c>
      <c r="T2624">
        <v>38</v>
      </c>
      <c r="U2624" t="str">
        <v>1853 Dickens LaneSuite 406</v>
      </c>
      <c r="V2624">
        <v>2972</v>
      </c>
      <c r="W2624" t="str">
        <v>Turcottetown</v>
      </c>
      <c r="X2624" t="str">
        <v>Australian Capital Territory</v>
      </c>
      <c r="Y2624" t="str">
        <v>Australia</v>
      </c>
      <c r="Z2624">
        <v>9</v>
      </c>
      <c r="AA2624" s="3" t="str">
        <f t="shared" si="81"/>
        <v>20 to 30</v>
      </c>
      <c r="AP2624" s="6">
        <v>986</v>
      </c>
      <c r="AQ2624" s="6" t="s">
        <v>1350</v>
      </c>
    </row>
    <row r="2625" spans="1:43" x14ac:dyDescent="0.25">
      <c r="A2625">
        <v>2623</v>
      </c>
      <c r="B2625">
        <v>526</v>
      </c>
      <c r="C2625">
        <v>1112</v>
      </c>
      <c r="D2625">
        <v>115</v>
      </c>
      <c r="E2625">
        <v>1</v>
      </c>
      <c r="F2625">
        <v>115</v>
      </c>
      <c r="G2625" t="str">
        <f>VLOOKUP($C2625,'Raw-products'!$A$2:$H$1261,MATCH(G$1,'Raw-products'!$A$1:$H$1,0))</f>
        <v>Trousers</v>
      </c>
      <c r="H2625" t="str">
        <f>VLOOKUP($C2625,'Raw-products'!$A$2:$H$1261,MATCH(H$1,'Raw-products'!$A$1:$H$1,0))</f>
        <v>Cropped</v>
      </c>
      <c r="I2625" t="str">
        <f>VLOOKUP($C2625,'Raw-products'!$A$2:$H$1261,MATCH(I$1,'Raw-products'!$A$1:$H$1,0))</f>
        <v>M</v>
      </c>
      <c r="J2625" t="str">
        <f>VLOOKUP($C2625,'Raw-products'!$A$2:$H$1261,MATCH(J$1,'Raw-products'!$A$1:$H$1,0))</f>
        <v>indigo</v>
      </c>
      <c r="K2625">
        <f>VLOOKUP($C2625,'Raw-products'!$A$2:$H$1261,MATCH(K$1,'Raw-products'!$A$1:$H$1,0))</f>
        <v>99</v>
      </c>
      <c r="L2625">
        <f>VLOOKUP($C2625,'Raw-products'!$A$2:$H$1261,MATCH(L$1,'Raw-products'!$A$1:$H$1,0))</f>
        <v>73</v>
      </c>
      <c r="M2625" s="5">
        <f t="shared" si="80"/>
        <v>7227</v>
      </c>
      <c r="N2625" cm="1">
        <f t="array" ref="N2625:Q2625">_xlfn.XLOOKUP($B2625,'Raw -orders'!$A:$A,'Raw -orders'!$B:$E)</f>
        <v>55</v>
      </c>
      <c r="O2625">
        <v>10434</v>
      </c>
      <c r="P2625" s="1">
        <v>44332</v>
      </c>
      <c r="Q2625" s="1">
        <v>44338</v>
      </c>
      <c r="R2625" t="str" cm="1">
        <f t="array" ref="R2625:Y2625">_xlfn.XLOOKUP($N2625,'Raw - customers'!$A:$A,'Raw - customers'!$B:$I)</f>
        <v>Giles Kyne</v>
      </c>
      <c r="S2625" t="str">
        <v>Polygender</v>
      </c>
      <c r="T2625">
        <v>45</v>
      </c>
      <c r="U2625" t="str">
        <v>91 Angelina RidgeApt. 435</v>
      </c>
      <c r="V2625">
        <v>9871</v>
      </c>
      <c r="W2625" t="str">
        <v>Lake Phoenixside</v>
      </c>
      <c r="X2625" t="str">
        <v>South Australia</v>
      </c>
      <c r="Y2625" t="str">
        <v>Australia</v>
      </c>
      <c r="Z2625">
        <v>5</v>
      </c>
      <c r="AA2625" s="3" t="str">
        <f t="shared" si="81"/>
        <v>0 to 10</v>
      </c>
      <c r="AP2625" s="6">
        <v>55</v>
      </c>
      <c r="AQ2625" s="6" t="s">
        <v>1345</v>
      </c>
    </row>
    <row r="2626" spans="1:43" x14ac:dyDescent="0.25">
      <c r="A2626">
        <v>2624</v>
      </c>
      <c r="B2626">
        <v>526</v>
      </c>
      <c r="C2626">
        <v>879</v>
      </c>
      <c r="D2626">
        <v>94</v>
      </c>
      <c r="E2626">
        <v>2</v>
      </c>
      <c r="F2626">
        <v>188</v>
      </c>
      <c r="G2626" t="str">
        <f>VLOOKUP($C2626,'Raw-products'!$A$2:$H$1261,MATCH(G$1,'Raw-products'!$A$1:$H$1,0))</f>
        <v>Trousers</v>
      </c>
      <c r="H2626" t="str">
        <f>VLOOKUP($C2626,'Raw-products'!$A$2:$H$1261,MATCH(H$1,'Raw-products'!$A$1:$H$1,0))</f>
        <v>Cords</v>
      </c>
      <c r="I2626" t="str">
        <f>VLOOKUP($C2626,'Raw-products'!$A$2:$H$1261,MATCH(I$1,'Raw-products'!$A$1:$H$1,0))</f>
        <v>XL</v>
      </c>
      <c r="J2626" t="str">
        <f>VLOOKUP($C2626,'Raw-products'!$A$2:$H$1261,MATCH(J$1,'Raw-products'!$A$1:$H$1,0))</f>
        <v>red</v>
      </c>
      <c r="K2626">
        <f>VLOOKUP($C2626,'Raw-products'!$A$2:$H$1261,MATCH(K$1,'Raw-products'!$A$1:$H$1,0))</f>
        <v>113</v>
      </c>
      <c r="L2626">
        <f>VLOOKUP($C2626,'Raw-products'!$A$2:$H$1261,MATCH(L$1,'Raw-products'!$A$1:$H$1,0))</f>
        <v>80</v>
      </c>
      <c r="M2626" s="5">
        <f t="shared" si="80"/>
        <v>9040</v>
      </c>
      <c r="N2626" cm="1">
        <f t="array" ref="N2626:Q2626">_xlfn.XLOOKUP($B2626,'Raw -orders'!$A:$A,'Raw -orders'!$B:$E)</f>
        <v>55</v>
      </c>
      <c r="O2626">
        <v>10434</v>
      </c>
      <c r="P2626" s="1">
        <v>44332</v>
      </c>
      <c r="Q2626" s="1">
        <v>44338</v>
      </c>
      <c r="R2626" t="str" cm="1">
        <f t="array" ref="R2626:Y2626">_xlfn.XLOOKUP($N2626,'Raw - customers'!$A:$A,'Raw - customers'!$B:$I)</f>
        <v>Giles Kyne</v>
      </c>
      <c r="S2626" t="str">
        <v>Polygender</v>
      </c>
      <c r="T2626">
        <v>45</v>
      </c>
      <c r="U2626" t="str">
        <v>91 Angelina RidgeApt. 435</v>
      </c>
      <c r="V2626">
        <v>9871</v>
      </c>
      <c r="W2626" t="str">
        <v>Lake Phoenixside</v>
      </c>
      <c r="X2626" t="str">
        <v>South Australia</v>
      </c>
      <c r="Y2626" t="str">
        <v>Australia</v>
      </c>
      <c r="Z2626">
        <v>5</v>
      </c>
      <c r="AA2626" s="3" t="str">
        <f t="shared" si="81"/>
        <v>0 to 10</v>
      </c>
      <c r="AP2626" s="6">
        <v>55</v>
      </c>
      <c r="AQ2626" s="6" t="s">
        <v>1345</v>
      </c>
    </row>
    <row r="2627" spans="1:43" x14ac:dyDescent="0.25">
      <c r="A2627">
        <v>2625</v>
      </c>
      <c r="B2627">
        <v>526</v>
      </c>
      <c r="C2627">
        <v>251</v>
      </c>
      <c r="D2627">
        <v>95</v>
      </c>
      <c r="E2627">
        <v>3</v>
      </c>
      <c r="F2627">
        <v>285</v>
      </c>
      <c r="G2627" t="str">
        <f>VLOOKUP($C2627,'Raw-products'!$A$2:$H$1261,MATCH(G$1,'Raw-products'!$A$1:$H$1,0))</f>
        <v>Shirt</v>
      </c>
      <c r="H2627" t="str">
        <f>VLOOKUP($C2627,'Raw-products'!$A$2:$H$1261,MATCH(H$1,'Raw-products'!$A$1:$H$1,0))</f>
        <v>Polo</v>
      </c>
      <c r="I2627" t="str">
        <f>VLOOKUP($C2627,'Raw-products'!$A$2:$H$1261,MATCH(I$1,'Raw-products'!$A$1:$H$1,0))</f>
        <v>S</v>
      </c>
      <c r="J2627" t="str">
        <f>VLOOKUP($C2627,'Raw-products'!$A$2:$H$1261,MATCH(J$1,'Raw-products'!$A$1:$H$1,0))</f>
        <v>orange</v>
      </c>
      <c r="K2627">
        <f>VLOOKUP($C2627,'Raw-products'!$A$2:$H$1261,MATCH(K$1,'Raw-products'!$A$1:$H$1,0))</f>
        <v>117</v>
      </c>
      <c r="L2627">
        <f>VLOOKUP($C2627,'Raw-products'!$A$2:$H$1261,MATCH(L$1,'Raw-products'!$A$1:$H$1,0))</f>
        <v>78</v>
      </c>
      <c r="M2627" s="5">
        <f t="shared" ref="M2627:M2690" si="82">$K2627*$L2627</f>
        <v>9126</v>
      </c>
      <c r="N2627" cm="1">
        <f t="array" ref="N2627:Q2627">_xlfn.XLOOKUP($B2627,'Raw -orders'!$A:$A,'Raw -orders'!$B:$E)</f>
        <v>55</v>
      </c>
      <c r="O2627">
        <v>10434</v>
      </c>
      <c r="P2627" s="1">
        <v>44332</v>
      </c>
      <c r="Q2627" s="1">
        <v>44338</v>
      </c>
      <c r="R2627" t="str" cm="1">
        <f t="array" ref="R2627:Y2627">_xlfn.XLOOKUP($N2627,'Raw - customers'!$A:$A,'Raw - customers'!$B:$I)</f>
        <v>Giles Kyne</v>
      </c>
      <c r="S2627" t="str">
        <v>Polygender</v>
      </c>
      <c r="T2627">
        <v>45</v>
      </c>
      <c r="U2627" t="str">
        <v>91 Angelina RidgeApt. 435</v>
      </c>
      <c r="V2627">
        <v>9871</v>
      </c>
      <c r="W2627" t="str">
        <v>Lake Phoenixside</v>
      </c>
      <c r="X2627" t="str">
        <v>South Australia</v>
      </c>
      <c r="Y2627" t="str">
        <v>Australia</v>
      </c>
      <c r="Z2627">
        <v>5</v>
      </c>
      <c r="AA2627" s="3" t="str">
        <f t="shared" ref="AA2627:AA2690" si="83">IF(AND(DATEDIF($P2627,$Q2627,"D")&gt;0,DATEDIF($P2627,$Q2627,"D")&lt;=10),"0 to 10",IF(AND(DATEDIF($P2627,$Q2627,"D")&gt;10,DATEDIF($P2627,$Q2627,"D")&lt;=20),"10 to 20",IF(AND(DATEDIF($P2627,$Q2627,"D")&gt;20,DATEDIF($P2627,$Q2627,"D")&lt;=30),"20 to 30")))</f>
        <v>0 to 10</v>
      </c>
      <c r="AP2627" s="6">
        <v>55</v>
      </c>
      <c r="AQ2627" s="6" t="s">
        <v>1345</v>
      </c>
    </row>
    <row r="2628" spans="1:43" x14ac:dyDescent="0.25">
      <c r="A2628">
        <v>2626</v>
      </c>
      <c r="B2628">
        <v>526</v>
      </c>
      <c r="C2628">
        <v>1122</v>
      </c>
      <c r="D2628">
        <v>102</v>
      </c>
      <c r="E2628">
        <v>3</v>
      </c>
      <c r="F2628">
        <v>306</v>
      </c>
      <c r="G2628" t="str">
        <f>VLOOKUP($C2628,'Raw-products'!$A$2:$H$1261,MATCH(G$1,'Raw-products'!$A$1:$H$1,0))</f>
        <v>Trousers</v>
      </c>
      <c r="H2628" t="str">
        <f>VLOOKUP($C2628,'Raw-products'!$A$2:$H$1261,MATCH(H$1,'Raw-products'!$A$1:$H$1,0))</f>
        <v>Cargo Pants</v>
      </c>
      <c r="I2628" t="str">
        <f>VLOOKUP($C2628,'Raw-products'!$A$2:$H$1261,MATCH(I$1,'Raw-products'!$A$1:$H$1,0))</f>
        <v>M</v>
      </c>
      <c r="J2628" t="str">
        <f>VLOOKUP($C2628,'Raw-products'!$A$2:$H$1261,MATCH(J$1,'Raw-products'!$A$1:$H$1,0))</f>
        <v>red</v>
      </c>
      <c r="K2628">
        <f>VLOOKUP($C2628,'Raw-products'!$A$2:$H$1261,MATCH(K$1,'Raw-products'!$A$1:$H$1,0))</f>
        <v>106</v>
      </c>
      <c r="L2628">
        <f>VLOOKUP($C2628,'Raw-products'!$A$2:$H$1261,MATCH(L$1,'Raw-products'!$A$1:$H$1,0))</f>
        <v>52</v>
      </c>
      <c r="M2628" s="5">
        <f t="shared" si="82"/>
        <v>5512</v>
      </c>
      <c r="N2628" cm="1">
        <f t="array" ref="N2628:Q2628">_xlfn.XLOOKUP($B2628,'Raw -orders'!$A:$A,'Raw -orders'!$B:$E)</f>
        <v>55</v>
      </c>
      <c r="O2628">
        <v>10434</v>
      </c>
      <c r="P2628" s="1">
        <v>44332</v>
      </c>
      <c r="Q2628" s="1">
        <v>44338</v>
      </c>
      <c r="R2628" t="str" cm="1">
        <f t="array" ref="R2628:Y2628">_xlfn.XLOOKUP($N2628,'Raw - customers'!$A:$A,'Raw - customers'!$B:$I)</f>
        <v>Giles Kyne</v>
      </c>
      <c r="S2628" t="str">
        <v>Polygender</v>
      </c>
      <c r="T2628">
        <v>45</v>
      </c>
      <c r="U2628" t="str">
        <v>91 Angelina RidgeApt. 435</v>
      </c>
      <c r="V2628">
        <v>9871</v>
      </c>
      <c r="W2628" t="str">
        <v>Lake Phoenixside</v>
      </c>
      <c r="X2628" t="str">
        <v>South Australia</v>
      </c>
      <c r="Y2628" t="str">
        <v>Australia</v>
      </c>
      <c r="Z2628">
        <v>5</v>
      </c>
      <c r="AA2628" s="3" t="str">
        <f t="shared" si="83"/>
        <v>0 to 10</v>
      </c>
      <c r="AP2628" s="6">
        <v>55</v>
      </c>
      <c r="AQ2628" s="6" t="s">
        <v>1345</v>
      </c>
    </row>
    <row r="2629" spans="1:43" x14ac:dyDescent="0.25">
      <c r="A2629">
        <v>2627</v>
      </c>
      <c r="B2629">
        <v>526</v>
      </c>
      <c r="C2629">
        <v>343</v>
      </c>
      <c r="D2629">
        <v>109</v>
      </c>
      <c r="E2629">
        <v>2</v>
      </c>
      <c r="F2629">
        <v>218</v>
      </c>
      <c r="G2629" t="str">
        <f>VLOOKUP($C2629,'Raw-products'!$A$2:$H$1261,MATCH(G$1,'Raw-products'!$A$1:$H$1,0))</f>
        <v>Shirt</v>
      </c>
      <c r="H2629" t="str">
        <f>VLOOKUP($C2629,'Raw-products'!$A$2:$H$1261,MATCH(H$1,'Raw-products'!$A$1:$H$1,0))</f>
        <v>Mandarin Collar</v>
      </c>
      <c r="I2629" t="str">
        <f>VLOOKUP($C2629,'Raw-products'!$A$2:$H$1261,MATCH(I$1,'Raw-products'!$A$1:$H$1,0))</f>
        <v>L</v>
      </c>
      <c r="J2629" t="str">
        <f>VLOOKUP($C2629,'Raw-products'!$A$2:$H$1261,MATCH(J$1,'Raw-products'!$A$1:$H$1,0))</f>
        <v>indigo</v>
      </c>
      <c r="K2629">
        <f>VLOOKUP($C2629,'Raw-products'!$A$2:$H$1261,MATCH(K$1,'Raw-products'!$A$1:$H$1,0))</f>
        <v>108</v>
      </c>
      <c r="L2629">
        <f>VLOOKUP($C2629,'Raw-products'!$A$2:$H$1261,MATCH(L$1,'Raw-products'!$A$1:$H$1,0))</f>
        <v>53</v>
      </c>
      <c r="M2629" s="5">
        <f t="shared" si="82"/>
        <v>5724</v>
      </c>
      <c r="N2629" cm="1">
        <f t="array" ref="N2629:Q2629">_xlfn.XLOOKUP($B2629,'Raw -orders'!$A:$A,'Raw -orders'!$B:$E)</f>
        <v>55</v>
      </c>
      <c r="O2629">
        <v>10434</v>
      </c>
      <c r="P2629" s="1">
        <v>44332</v>
      </c>
      <c r="Q2629" s="1">
        <v>44338</v>
      </c>
      <c r="R2629" t="str" cm="1">
        <f t="array" ref="R2629:Y2629">_xlfn.XLOOKUP($N2629,'Raw - customers'!$A:$A,'Raw - customers'!$B:$I)</f>
        <v>Giles Kyne</v>
      </c>
      <c r="S2629" t="str">
        <v>Polygender</v>
      </c>
      <c r="T2629">
        <v>45</v>
      </c>
      <c r="U2629" t="str">
        <v>91 Angelina RidgeApt. 435</v>
      </c>
      <c r="V2629">
        <v>9871</v>
      </c>
      <c r="W2629" t="str">
        <v>Lake Phoenixside</v>
      </c>
      <c r="X2629" t="str">
        <v>South Australia</v>
      </c>
      <c r="Y2629" t="str">
        <v>Australia</v>
      </c>
      <c r="Z2629">
        <v>5</v>
      </c>
      <c r="AA2629" s="3" t="str">
        <f t="shared" si="83"/>
        <v>0 to 10</v>
      </c>
      <c r="AP2629" s="6">
        <v>55</v>
      </c>
      <c r="AQ2629" s="6" t="s">
        <v>1345</v>
      </c>
    </row>
    <row r="2630" spans="1:43" x14ac:dyDescent="0.25">
      <c r="A2630">
        <v>2628</v>
      </c>
      <c r="B2630">
        <v>526</v>
      </c>
      <c r="C2630">
        <v>1030</v>
      </c>
      <c r="D2630">
        <v>90</v>
      </c>
      <c r="E2630">
        <v>3</v>
      </c>
      <c r="F2630">
        <v>270</v>
      </c>
      <c r="G2630" t="str">
        <f>VLOOKUP($C2630,'Raw-products'!$A$2:$H$1261,MATCH(G$1,'Raw-products'!$A$1:$H$1,0))</f>
        <v>Trousers</v>
      </c>
      <c r="H2630" t="str">
        <f>VLOOKUP($C2630,'Raw-products'!$A$2:$H$1261,MATCH(H$1,'Raw-products'!$A$1:$H$1,0))</f>
        <v>Relaxed Leg</v>
      </c>
      <c r="I2630" t="str">
        <f>VLOOKUP($C2630,'Raw-products'!$A$2:$H$1261,MATCH(I$1,'Raw-products'!$A$1:$H$1,0))</f>
        <v>XS</v>
      </c>
      <c r="J2630" t="str">
        <f>VLOOKUP($C2630,'Raw-products'!$A$2:$H$1261,MATCH(J$1,'Raw-products'!$A$1:$H$1,0))</f>
        <v>green</v>
      </c>
      <c r="K2630">
        <f>VLOOKUP($C2630,'Raw-products'!$A$2:$H$1261,MATCH(K$1,'Raw-products'!$A$1:$H$1,0))</f>
        <v>95</v>
      </c>
      <c r="L2630">
        <f>VLOOKUP($C2630,'Raw-products'!$A$2:$H$1261,MATCH(L$1,'Raw-products'!$A$1:$H$1,0))</f>
        <v>80</v>
      </c>
      <c r="M2630" s="5">
        <f t="shared" si="82"/>
        <v>7600</v>
      </c>
      <c r="N2630" cm="1">
        <f t="array" ref="N2630:Q2630">_xlfn.XLOOKUP($B2630,'Raw -orders'!$A:$A,'Raw -orders'!$B:$E)</f>
        <v>55</v>
      </c>
      <c r="O2630">
        <v>10434</v>
      </c>
      <c r="P2630" s="1">
        <v>44332</v>
      </c>
      <c r="Q2630" s="1">
        <v>44338</v>
      </c>
      <c r="R2630" t="str" cm="1">
        <f t="array" ref="R2630:Y2630">_xlfn.XLOOKUP($N2630,'Raw - customers'!$A:$A,'Raw - customers'!$B:$I)</f>
        <v>Giles Kyne</v>
      </c>
      <c r="S2630" t="str">
        <v>Polygender</v>
      </c>
      <c r="T2630">
        <v>45</v>
      </c>
      <c r="U2630" t="str">
        <v>91 Angelina RidgeApt. 435</v>
      </c>
      <c r="V2630">
        <v>9871</v>
      </c>
      <c r="W2630" t="str">
        <v>Lake Phoenixside</v>
      </c>
      <c r="X2630" t="str">
        <v>South Australia</v>
      </c>
      <c r="Y2630" t="str">
        <v>Australia</v>
      </c>
      <c r="Z2630">
        <v>5</v>
      </c>
      <c r="AA2630" s="3" t="str">
        <f t="shared" si="83"/>
        <v>0 to 10</v>
      </c>
      <c r="AP2630" s="6">
        <v>55</v>
      </c>
      <c r="AQ2630" s="6" t="s">
        <v>1345</v>
      </c>
    </row>
    <row r="2631" spans="1:43" x14ac:dyDescent="0.25">
      <c r="A2631">
        <v>2629</v>
      </c>
      <c r="B2631">
        <v>527</v>
      </c>
      <c r="C2631">
        <v>350</v>
      </c>
      <c r="D2631">
        <v>94</v>
      </c>
      <c r="E2631">
        <v>3</v>
      </c>
      <c r="F2631">
        <v>282</v>
      </c>
      <c r="G2631" t="str">
        <f>VLOOKUP($C2631,'Raw-products'!$A$2:$H$1261,MATCH(G$1,'Raw-products'!$A$1:$H$1,0))</f>
        <v>Shirt</v>
      </c>
      <c r="H2631" t="str">
        <f>VLOOKUP($C2631,'Raw-products'!$A$2:$H$1261,MATCH(H$1,'Raw-products'!$A$1:$H$1,0))</f>
        <v>Henley</v>
      </c>
      <c r="I2631" t="str">
        <f>VLOOKUP($C2631,'Raw-products'!$A$2:$H$1261,MATCH(I$1,'Raw-products'!$A$1:$H$1,0))</f>
        <v>XS</v>
      </c>
      <c r="J2631" t="str">
        <f>VLOOKUP($C2631,'Raw-products'!$A$2:$H$1261,MATCH(J$1,'Raw-products'!$A$1:$H$1,0))</f>
        <v>red</v>
      </c>
      <c r="K2631">
        <f>VLOOKUP($C2631,'Raw-products'!$A$2:$H$1261,MATCH(K$1,'Raw-products'!$A$1:$H$1,0))</f>
        <v>92</v>
      </c>
      <c r="L2631">
        <f>VLOOKUP($C2631,'Raw-products'!$A$2:$H$1261,MATCH(L$1,'Raw-products'!$A$1:$H$1,0))</f>
        <v>62</v>
      </c>
      <c r="M2631" s="5">
        <f t="shared" si="82"/>
        <v>5704</v>
      </c>
      <c r="N2631" cm="1">
        <f t="array" ref="N2631:Q2631">_xlfn.XLOOKUP($B2631,'Raw -orders'!$A:$A,'Raw -orders'!$B:$E)</f>
        <v>79</v>
      </c>
      <c r="O2631">
        <v>16864</v>
      </c>
      <c r="P2631" s="1">
        <v>44452</v>
      </c>
      <c r="Q2631" s="1">
        <v>44478</v>
      </c>
      <c r="R2631" t="str" cm="1">
        <f t="array" ref="R2631:Y2631">_xlfn.XLOOKUP($N2631,'Raw - customers'!$A:$A,'Raw - customers'!$B:$I)</f>
        <v>Persis Spiteri</v>
      </c>
      <c r="S2631" t="str">
        <v>Genderfluid</v>
      </c>
      <c r="T2631">
        <v>46</v>
      </c>
      <c r="U2631" t="str">
        <v>844 Alana LaneApt. 225</v>
      </c>
      <c r="V2631">
        <v>1862</v>
      </c>
      <c r="W2631" t="str">
        <v>Sofiaberg</v>
      </c>
      <c r="X2631" t="str">
        <v>Australian Capital Territory</v>
      </c>
      <c r="Y2631" t="str">
        <v>Australia</v>
      </c>
      <c r="Z2631">
        <v>9</v>
      </c>
      <c r="AA2631" s="3" t="str">
        <f t="shared" si="83"/>
        <v>20 to 30</v>
      </c>
      <c r="AP2631" s="6">
        <v>79</v>
      </c>
      <c r="AQ2631" s="6" t="s">
        <v>1350</v>
      </c>
    </row>
    <row r="2632" spans="1:43" x14ac:dyDescent="0.25">
      <c r="A2632">
        <v>2630</v>
      </c>
      <c r="B2632">
        <v>527</v>
      </c>
      <c r="C2632">
        <v>594</v>
      </c>
      <c r="D2632">
        <v>100</v>
      </c>
      <c r="E2632">
        <v>1</v>
      </c>
      <c r="F2632">
        <v>100</v>
      </c>
      <c r="G2632" t="str">
        <f>VLOOKUP($C2632,'Raw-products'!$A$2:$H$1261,MATCH(G$1,'Raw-products'!$A$1:$H$1,0))</f>
        <v>Jacket</v>
      </c>
      <c r="H2632" t="str">
        <f>VLOOKUP($C2632,'Raw-products'!$A$2:$H$1261,MATCH(H$1,'Raw-products'!$A$1:$H$1,0))</f>
        <v>Bomber</v>
      </c>
      <c r="I2632" t="str">
        <f>VLOOKUP($C2632,'Raw-products'!$A$2:$H$1261,MATCH(I$1,'Raw-products'!$A$1:$H$1,0))</f>
        <v>XL</v>
      </c>
      <c r="J2632" t="str">
        <f>VLOOKUP($C2632,'Raw-products'!$A$2:$H$1261,MATCH(J$1,'Raw-products'!$A$1:$H$1,0))</f>
        <v>violet</v>
      </c>
      <c r="K2632">
        <f>VLOOKUP($C2632,'Raw-products'!$A$2:$H$1261,MATCH(K$1,'Raw-products'!$A$1:$H$1,0))</f>
        <v>90</v>
      </c>
      <c r="L2632">
        <f>VLOOKUP($C2632,'Raw-products'!$A$2:$H$1261,MATCH(L$1,'Raw-products'!$A$1:$H$1,0))</f>
        <v>53</v>
      </c>
      <c r="M2632" s="5">
        <f t="shared" si="82"/>
        <v>4770</v>
      </c>
      <c r="N2632" cm="1">
        <f t="array" ref="N2632:Q2632">_xlfn.XLOOKUP($B2632,'Raw -orders'!$A:$A,'Raw -orders'!$B:$E)</f>
        <v>79</v>
      </c>
      <c r="O2632">
        <v>16864</v>
      </c>
      <c r="P2632" s="1">
        <v>44452</v>
      </c>
      <c r="Q2632" s="1">
        <v>44478</v>
      </c>
      <c r="R2632" t="str" cm="1">
        <f t="array" ref="R2632:Y2632">_xlfn.XLOOKUP($N2632,'Raw - customers'!$A:$A,'Raw - customers'!$B:$I)</f>
        <v>Persis Spiteri</v>
      </c>
      <c r="S2632" t="str">
        <v>Genderfluid</v>
      </c>
      <c r="T2632">
        <v>46</v>
      </c>
      <c r="U2632" t="str">
        <v>844 Alana LaneApt. 225</v>
      </c>
      <c r="V2632">
        <v>1862</v>
      </c>
      <c r="W2632" t="str">
        <v>Sofiaberg</v>
      </c>
      <c r="X2632" t="str">
        <v>Australian Capital Territory</v>
      </c>
      <c r="Y2632" t="str">
        <v>Australia</v>
      </c>
      <c r="Z2632">
        <v>9</v>
      </c>
      <c r="AA2632" s="3" t="str">
        <f t="shared" si="83"/>
        <v>20 to 30</v>
      </c>
      <c r="AP2632" s="6">
        <v>79</v>
      </c>
      <c r="AQ2632" s="6" t="s">
        <v>1350</v>
      </c>
    </row>
    <row r="2633" spans="1:43" x14ac:dyDescent="0.25">
      <c r="A2633">
        <v>2631</v>
      </c>
      <c r="B2633">
        <v>527</v>
      </c>
      <c r="C2633">
        <v>415</v>
      </c>
      <c r="D2633">
        <v>119</v>
      </c>
      <c r="E2633">
        <v>2</v>
      </c>
      <c r="F2633">
        <v>238</v>
      </c>
      <c r="G2633" t="str">
        <f>VLOOKUP($C2633,'Raw-products'!$A$2:$H$1261,MATCH(G$1,'Raw-products'!$A$1:$H$1,0))</f>
        <v>Shirt</v>
      </c>
      <c r="H2633" t="str">
        <f>VLOOKUP($C2633,'Raw-products'!$A$2:$H$1261,MATCH(H$1,'Raw-products'!$A$1:$H$1,0))</f>
        <v>Casual Slim Fit</v>
      </c>
      <c r="I2633" t="str">
        <f>VLOOKUP($C2633,'Raw-products'!$A$2:$H$1261,MATCH(I$1,'Raw-products'!$A$1:$H$1,0))</f>
        <v>XS</v>
      </c>
      <c r="J2633" t="str">
        <f>VLOOKUP($C2633,'Raw-products'!$A$2:$H$1261,MATCH(J$1,'Raw-products'!$A$1:$H$1,0))</f>
        <v>violet</v>
      </c>
      <c r="K2633">
        <f>VLOOKUP($C2633,'Raw-products'!$A$2:$H$1261,MATCH(K$1,'Raw-products'!$A$1:$H$1,0))</f>
        <v>113</v>
      </c>
      <c r="L2633">
        <f>VLOOKUP($C2633,'Raw-products'!$A$2:$H$1261,MATCH(L$1,'Raw-products'!$A$1:$H$1,0))</f>
        <v>55</v>
      </c>
      <c r="M2633" s="5">
        <f t="shared" si="82"/>
        <v>6215</v>
      </c>
      <c r="N2633" cm="1">
        <f t="array" ref="N2633:Q2633">_xlfn.XLOOKUP($B2633,'Raw -orders'!$A:$A,'Raw -orders'!$B:$E)</f>
        <v>79</v>
      </c>
      <c r="O2633">
        <v>16864</v>
      </c>
      <c r="P2633" s="1">
        <v>44452</v>
      </c>
      <c r="Q2633" s="1">
        <v>44478</v>
      </c>
      <c r="R2633" t="str" cm="1">
        <f t="array" ref="R2633:Y2633">_xlfn.XLOOKUP($N2633,'Raw - customers'!$A:$A,'Raw - customers'!$B:$I)</f>
        <v>Persis Spiteri</v>
      </c>
      <c r="S2633" t="str">
        <v>Genderfluid</v>
      </c>
      <c r="T2633">
        <v>46</v>
      </c>
      <c r="U2633" t="str">
        <v>844 Alana LaneApt. 225</v>
      </c>
      <c r="V2633">
        <v>1862</v>
      </c>
      <c r="W2633" t="str">
        <v>Sofiaberg</v>
      </c>
      <c r="X2633" t="str">
        <v>Australian Capital Territory</v>
      </c>
      <c r="Y2633" t="str">
        <v>Australia</v>
      </c>
      <c r="Z2633">
        <v>9</v>
      </c>
      <c r="AA2633" s="3" t="str">
        <f t="shared" si="83"/>
        <v>20 to 30</v>
      </c>
      <c r="AP2633" s="6">
        <v>79</v>
      </c>
      <c r="AQ2633" s="6" t="s">
        <v>1350</v>
      </c>
    </row>
    <row r="2634" spans="1:43" x14ac:dyDescent="0.25">
      <c r="A2634">
        <v>2632</v>
      </c>
      <c r="B2634">
        <v>527</v>
      </c>
      <c r="C2634">
        <v>114</v>
      </c>
      <c r="D2634">
        <v>92</v>
      </c>
      <c r="E2634">
        <v>1</v>
      </c>
      <c r="F2634">
        <v>92</v>
      </c>
      <c r="G2634" t="str">
        <f>VLOOKUP($C2634,'Raw-products'!$A$2:$H$1261,MATCH(G$1,'Raw-products'!$A$1:$H$1,0))</f>
        <v>Shirt</v>
      </c>
      <c r="H2634" t="str">
        <f>VLOOKUP($C2634,'Raw-products'!$A$2:$H$1261,MATCH(H$1,'Raw-products'!$A$1:$H$1,0))</f>
        <v>Denim</v>
      </c>
      <c r="I2634" t="str">
        <f>VLOOKUP($C2634,'Raw-products'!$A$2:$H$1261,MATCH(I$1,'Raw-products'!$A$1:$H$1,0))</f>
        <v>XL</v>
      </c>
      <c r="J2634" t="str">
        <f>VLOOKUP($C2634,'Raw-products'!$A$2:$H$1261,MATCH(J$1,'Raw-products'!$A$1:$H$1,0))</f>
        <v>orange</v>
      </c>
      <c r="K2634">
        <f>VLOOKUP($C2634,'Raw-products'!$A$2:$H$1261,MATCH(K$1,'Raw-products'!$A$1:$H$1,0))</f>
        <v>115</v>
      </c>
      <c r="L2634">
        <f>VLOOKUP($C2634,'Raw-products'!$A$2:$H$1261,MATCH(L$1,'Raw-products'!$A$1:$H$1,0))</f>
        <v>67</v>
      </c>
      <c r="M2634" s="5">
        <f t="shared" si="82"/>
        <v>7705</v>
      </c>
      <c r="N2634" cm="1">
        <f t="array" ref="N2634:Q2634">_xlfn.XLOOKUP($B2634,'Raw -orders'!$A:$A,'Raw -orders'!$B:$E)</f>
        <v>79</v>
      </c>
      <c r="O2634">
        <v>16864</v>
      </c>
      <c r="P2634" s="1">
        <v>44452</v>
      </c>
      <c r="Q2634" s="1">
        <v>44478</v>
      </c>
      <c r="R2634" t="str" cm="1">
        <f t="array" ref="R2634:Y2634">_xlfn.XLOOKUP($N2634,'Raw - customers'!$A:$A,'Raw - customers'!$B:$I)</f>
        <v>Persis Spiteri</v>
      </c>
      <c r="S2634" t="str">
        <v>Genderfluid</v>
      </c>
      <c r="T2634">
        <v>46</v>
      </c>
      <c r="U2634" t="str">
        <v>844 Alana LaneApt. 225</v>
      </c>
      <c r="V2634">
        <v>1862</v>
      </c>
      <c r="W2634" t="str">
        <v>Sofiaberg</v>
      </c>
      <c r="X2634" t="str">
        <v>Australian Capital Territory</v>
      </c>
      <c r="Y2634" t="str">
        <v>Australia</v>
      </c>
      <c r="Z2634">
        <v>9</v>
      </c>
      <c r="AA2634" s="3" t="str">
        <f t="shared" si="83"/>
        <v>20 to 30</v>
      </c>
      <c r="AP2634" s="6">
        <v>79</v>
      </c>
      <c r="AQ2634" s="6" t="s">
        <v>1350</v>
      </c>
    </row>
    <row r="2635" spans="1:43" x14ac:dyDescent="0.25">
      <c r="A2635">
        <v>2633</v>
      </c>
      <c r="B2635">
        <v>527</v>
      </c>
      <c r="C2635">
        <v>519</v>
      </c>
      <c r="D2635">
        <v>102</v>
      </c>
      <c r="E2635">
        <v>2</v>
      </c>
      <c r="F2635">
        <v>204</v>
      </c>
      <c r="G2635" t="str">
        <f>VLOOKUP($C2635,'Raw-products'!$A$2:$H$1261,MATCH(G$1,'Raw-products'!$A$1:$H$1,0))</f>
        <v>Jacket</v>
      </c>
      <c r="H2635" t="str">
        <f>VLOOKUP($C2635,'Raw-products'!$A$2:$H$1261,MATCH(H$1,'Raw-products'!$A$1:$H$1,0))</f>
        <v>Windbreaker</v>
      </c>
      <c r="I2635" t="str">
        <f>VLOOKUP($C2635,'Raw-products'!$A$2:$H$1261,MATCH(I$1,'Raw-products'!$A$1:$H$1,0))</f>
        <v>XL</v>
      </c>
      <c r="J2635" t="str">
        <f>VLOOKUP($C2635,'Raw-products'!$A$2:$H$1261,MATCH(J$1,'Raw-products'!$A$1:$H$1,0))</f>
        <v>indigo</v>
      </c>
      <c r="K2635">
        <f>VLOOKUP($C2635,'Raw-products'!$A$2:$H$1261,MATCH(K$1,'Raw-products'!$A$1:$H$1,0))</f>
        <v>109</v>
      </c>
      <c r="L2635">
        <f>VLOOKUP($C2635,'Raw-products'!$A$2:$H$1261,MATCH(L$1,'Raw-products'!$A$1:$H$1,0))</f>
        <v>60</v>
      </c>
      <c r="M2635" s="5">
        <f t="shared" si="82"/>
        <v>6540</v>
      </c>
      <c r="N2635" cm="1">
        <f t="array" ref="N2635:Q2635">_xlfn.XLOOKUP($B2635,'Raw -orders'!$A:$A,'Raw -orders'!$B:$E)</f>
        <v>79</v>
      </c>
      <c r="O2635">
        <v>16864</v>
      </c>
      <c r="P2635" s="1">
        <v>44452</v>
      </c>
      <c r="Q2635" s="1">
        <v>44478</v>
      </c>
      <c r="R2635" t="str" cm="1">
        <f t="array" ref="R2635:Y2635">_xlfn.XLOOKUP($N2635,'Raw - customers'!$A:$A,'Raw - customers'!$B:$I)</f>
        <v>Persis Spiteri</v>
      </c>
      <c r="S2635" t="str">
        <v>Genderfluid</v>
      </c>
      <c r="T2635">
        <v>46</v>
      </c>
      <c r="U2635" t="str">
        <v>844 Alana LaneApt. 225</v>
      </c>
      <c r="V2635">
        <v>1862</v>
      </c>
      <c r="W2635" t="str">
        <v>Sofiaberg</v>
      </c>
      <c r="X2635" t="str">
        <v>Australian Capital Territory</v>
      </c>
      <c r="Y2635" t="str">
        <v>Australia</v>
      </c>
      <c r="Z2635">
        <v>9</v>
      </c>
      <c r="AA2635" s="3" t="str">
        <f t="shared" si="83"/>
        <v>20 to 30</v>
      </c>
      <c r="AP2635" s="6">
        <v>79</v>
      </c>
      <c r="AQ2635" s="6" t="s">
        <v>1350</v>
      </c>
    </row>
    <row r="2636" spans="1:43" x14ac:dyDescent="0.25">
      <c r="A2636">
        <v>2634</v>
      </c>
      <c r="B2636">
        <v>527</v>
      </c>
      <c r="C2636">
        <v>440</v>
      </c>
      <c r="D2636">
        <v>107</v>
      </c>
      <c r="E2636">
        <v>3</v>
      </c>
      <c r="F2636">
        <v>321</v>
      </c>
      <c r="G2636" t="str">
        <f>VLOOKUP($C2636,'Raw-products'!$A$2:$H$1261,MATCH(G$1,'Raw-products'!$A$1:$H$1,0))</f>
        <v>Jacket</v>
      </c>
      <c r="H2636" t="str">
        <f>VLOOKUP($C2636,'Raw-products'!$A$2:$H$1261,MATCH(H$1,'Raw-products'!$A$1:$H$1,0))</f>
        <v>Denim</v>
      </c>
      <c r="I2636" t="str">
        <f>VLOOKUP($C2636,'Raw-products'!$A$2:$H$1261,MATCH(I$1,'Raw-products'!$A$1:$H$1,0))</f>
        <v>XS</v>
      </c>
      <c r="J2636" t="str">
        <f>VLOOKUP($C2636,'Raw-products'!$A$2:$H$1261,MATCH(J$1,'Raw-products'!$A$1:$H$1,0))</f>
        <v>blue</v>
      </c>
      <c r="K2636">
        <f>VLOOKUP($C2636,'Raw-products'!$A$2:$H$1261,MATCH(K$1,'Raw-products'!$A$1:$H$1,0))</f>
        <v>92</v>
      </c>
      <c r="L2636">
        <f>VLOOKUP($C2636,'Raw-products'!$A$2:$H$1261,MATCH(L$1,'Raw-products'!$A$1:$H$1,0))</f>
        <v>49</v>
      </c>
      <c r="M2636" s="5">
        <f t="shared" si="82"/>
        <v>4508</v>
      </c>
      <c r="N2636" cm="1">
        <f t="array" ref="N2636:Q2636">_xlfn.XLOOKUP($B2636,'Raw -orders'!$A:$A,'Raw -orders'!$B:$E)</f>
        <v>79</v>
      </c>
      <c r="O2636">
        <v>16864</v>
      </c>
      <c r="P2636" s="1">
        <v>44452</v>
      </c>
      <c r="Q2636" s="1">
        <v>44478</v>
      </c>
      <c r="R2636" t="str" cm="1">
        <f t="array" ref="R2636:Y2636">_xlfn.XLOOKUP($N2636,'Raw - customers'!$A:$A,'Raw - customers'!$B:$I)</f>
        <v>Persis Spiteri</v>
      </c>
      <c r="S2636" t="str">
        <v>Genderfluid</v>
      </c>
      <c r="T2636">
        <v>46</v>
      </c>
      <c r="U2636" t="str">
        <v>844 Alana LaneApt. 225</v>
      </c>
      <c r="V2636">
        <v>1862</v>
      </c>
      <c r="W2636" t="str">
        <v>Sofiaberg</v>
      </c>
      <c r="X2636" t="str">
        <v>Australian Capital Territory</v>
      </c>
      <c r="Y2636" t="str">
        <v>Australia</v>
      </c>
      <c r="Z2636">
        <v>9</v>
      </c>
      <c r="AA2636" s="3" t="str">
        <f t="shared" si="83"/>
        <v>20 to 30</v>
      </c>
      <c r="AP2636" s="6">
        <v>79</v>
      </c>
      <c r="AQ2636" s="6" t="s">
        <v>1350</v>
      </c>
    </row>
    <row r="2637" spans="1:43" x14ac:dyDescent="0.25">
      <c r="A2637">
        <v>2635</v>
      </c>
      <c r="B2637">
        <v>527</v>
      </c>
      <c r="C2637">
        <v>788</v>
      </c>
      <c r="D2637">
        <v>91</v>
      </c>
      <c r="E2637">
        <v>1</v>
      </c>
      <c r="F2637">
        <v>91</v>
      </c>
      <c r="G2637" t="str">
        <f>VLOOKUP($C2637,'Raw-products'!$A$2:$H$1261,MATCH(G$1,'Raw-products'!$A$1:$H$1,0))</f>
        <v>Jacket</v>
      </c>
      <c r="H2637" t="str">
        <f>VLOOKUP($C2637,'Raw-products'!$A$2:$H$1261,MATCH(H$1,'Raw-products'!$A$1:$H$1,0))</f>
        <v>Pullover</v>
      </c>
      <c r="I2637" t="str">
        <f>VLOOKUP($C2637,'Raw-products'!$A$2:$H$1261,MATCH(I$1,'Raw-products'!$A$1:$H$1,0))</f>
        <v>L</v>
      </c>
      <c r="J2637" t="str">
        <f>VLOOKUP($C2637,'Raw-products'!$A$2:$H$1261,MATCH(J$1,'Raw-products'!$A$1:$H$1,0))</f>
        <v>green</v>
      </c>
      <c r="K2637">
        <f>VLOOKUP($C2637,'Raw-products'!$A$2:$H$1261,MATCH(K$1,'Raw-products'!$A$1:$H$1,0))</f>
        <v>114</v>
      </c>
      <c r="L2637">
        <f>VLOOKUP($C2637,'Raw-products'!$A$2:$H$1261,MATCH(L$1,'Raw-products'!$A$1:$H$1,0))</f>
        <v>72</v>
      </c>
      <c r="M2637" s="5">
        <f t="shared" si="82"/>
        <v>8208</v>
      </c>
      <c r="N2637" cm="1">
        <f t="array" ref="N2637:Q2637">_xlfn.XLOOKUP($B2637,'Raw -orders'!$A:$A,'Raw -orders'!$B:$E)</f>
        <v>79</v>
      </c>
      <c r="O2637">
        <v>16864</v>
      </c>
      <c r="P2637" s="1">
        <v>44452</v>
      </c>
      <c r="Q2637" s="1">
        <v>44478</v>
      </c>
      <c r="R2637" t="str" cm="1">
        <f t="array" ref="R2637:Y2637">_xlfn.XLOOKUP($N2637,'Raw - customers'!$A:$A,'Raw - customers'!$B:$I)</f>
        <v>Persis Spiteri</v>
      </c>
      <c r="S2637" t="str">
        <v>Genderfluid</v>
      </c>
      <c r="T2637">
        <v>46</v>
      </c>
      <c r="U2637" t="str">
        <v>844 Alana LaneApt. 225</v>
      </c>
      <c r="V2637">
        <v>1862</v>
      </c>
      <c r="W2637" t="str">
        <v>Sofiaberg</v>
      </c>
      <c r="X2637" t="str">
        <v>Australian Capital Territory</v>
      </c>
      <c r="Y2637" t="str">
        <v>Australia</v>
      </c>
      <c r="Z2637">
        <v>9</v>
      </c>
      <c r="AA2637" s="3" t="str">
        <f t="shared" si="83"/>
        <v>20 to 30</v>
      </c>
      <c r="AP2637" s="6">
        <v>79</v>
      </c>
      <c r="AQ2637" s="6" t="s">
        <v>1350</v>
      </c>
    </row>
    <row r="2638" spans="1:43" x14ac:dyDescent="0.25">
      <c r="A2638">
        <v>2636</v>
      </c>
      <c r="B2638">
        <v>527</v>
      </c>
      <c r="C2638">
        <v>156</v>
      </c>
      <c r="D2638">
        <v>91</v>
      </c>
      <c r="E2638">
        <v>1</v>
      </c>
      <c r="F2638">
        <v>91</v>
      </c>
      <c r="G2638" t="str">
        <f>VLOOKUP($C2638,'Raw-products'!$A$2:$H$1261,MATCH(G$1,'Raw-products'!$A$1:$H$1,0))</f>
        <v>Shirt</v>
      </c>
      <c r="H2638" t="str">
        <f>VLOOKUP($C2638,'Raw-products'!$A$2:$H$1261,MATCH(H$1,'Raw-products'!$A$1:$H$1,0))</f>
        <v>Linen</v>
      </c>
      <c r="I2638" t="str">
        <f>VLOOKUP($C2638,'Raw-products'!$A$2:$H$1261,MATCH(I$1,'Raw-products'!$A$1:$H$1,0))</f>
        <v>S</v>
      </c>
      <c r="J2638" t="str">
        <f>VLOOKUP($C2638,'Raw-products'!$A$2:$H$1261,MATCH(J$1,'Raw-products'!$A$1:$H$1,0))</f>
        <v>green</v>
      </c>
      <c r="K2638">
        <f>VLOOKUP($C2638,'Raw-products'!$A$2:$H$1261,MATCH(K$1,'Raw-products'!$A$1:$H$1,0))</f>
        <v>116</v>
      </c>
      <c r="L2638">
        <f>VLOOKUP($C2638,'Raw-products'!$A$2:$H$1261,MATCH(L$1,'Raw-products'!$A$1:$H$1,0))</f>
        <v>58</v>
      </c>
      <c r="M2638" s="5">
        <f t="shared" si="82"/>
        <v>6728</v>
      </c>
      <c r="N2638" cm="1">
        <f t="array" ref="N2638:Q2638">_xlfn.XLOOKUP($B2638,'Raw -orders'!$A:$A,'Raw -orders'!$B:$E)</f>
        <v>79</v>
      </c>
      <c r="O2638">
        <v>16864</v>
      </c>
      <c r="P2638" s="1">
        <v>44452</v>
      </c>
      <c r="Q2638" s="1">
        <v>44478</v>
      </c>
      <c r="R2638" t="str" cm="1">
        <f t="array" ref="R2638:Y2638">_xlfn.XLOOKUP($N2638,'Raw - customers'!$A:$A,'Raw - customers'!$B:$I)</f>
        <v>Persis Spiteri</v>
      </c>
      <c r="S2638" t="str">
        <v>Genderfluid</v>
      </c>
      <c r="T2638">
        <v>46</v>
      </c>
      <c r="U2638" t="str">
        <v>844 Alana LaneApt. 225</v>
      </c>
      <c r="V2638">
        <v>1862</v>
      </c>
      <c r="W2638" t="str">
        <v>Sofiaberg</v>
      </c>
      <c r="X2638" t="str">
        <v>Australian Capital Territory</v>
      </c>
      <c r="Y2638" t="str">
        <v>Australia</v>
      </c>
      <c r="Z2638">
        <v>9</v>
      </c>
      <c r="AA2638" s="3" t="str">
        <f t="shared" si="83"/>
        <v>20 to 30</v>
      </c>
      <c r="AP2638" s="6">
        <v>79</v>
      </c>
      <c r="AQ2638" s="6" t="s">
        <v>1350</v>
      </c>
    </row>
    <row r="2639" spans="1:43" x14ac:dyDescent="0.25">
      <c r="A2639">
        <v>2637</v>
      </c>
      <c r="B2639">
        <v>528</v>
      </c>
      <c r="C2639">
        <v>297</v>
      </c>
      <c r="D2639">
        <v>105</v>
      </c>
      <c r="E2639">
        <v>2</v>
      </c>
      <c r="F2639">
        <v>210</v>
      </c>
      <c r="G2639" t="str">
        <f>VLOOKUP($C2639,'Raw-products'!$A$2:$H$1261,MATCH(G$1,'Raw-products'!$A$1:$H$1,0))</f>
        <v>Shirt</v>
      </c>
      <c r="H2639" t="str">
        <f>VLOOKUP($C2639,'Raw-products'!$A$2:$H$1261,MATCH(H$1,'Raw-products'!$A$1:$H$1,0))</f>
        <v>Cuban Collar</v>
      </c>
      <c r="I2639" t="str">
        <f>VLOOKUP($C2639,'Raw-products'!$A$2:$H$1261,MATCH(I$1,'Raw-products'!$A$1:$H$1,0))</f>
        <v>M</v>
      </c>
      <c r="J2639" t="str">
        <f>VLOOKUP($C2639,'Raw-products'!$A$2:$H$1261,MATCH(J$1,'Raw-products'!$A$1:$H$1,0))</f>
        <v>green</v>
      </c>
      <c r="K2639">
        <f>VLOOKUP($C2639,'Raw-products'!$A$2:$H$1261,MATCH(K$1,'Raw-products'!$A$1:$H$1,0))</f>
        <v>93</v>
      </c>
      <c r="L2639">
        <f>VLOOKUP($C2639,'Raw-products'!$A$2:$H$1261,MATCH(L$1,'Raw-products'!$A$1:$H$1,0))</f>
        <v>45</v>
      </c>
      <c r="M2639" s="5">
        <f t="shared" si="82"/>
        <v>4185</v>
      </c>
      <c r="N2639" cm="1">
        <f t="array" ref="N2639:Q2639">_xlfn.XLOOKUP($B2639,'Raw -orders'!$A:$A,'Raw -orders'!$B:$E)</f>
        <v>343</v>
      </c>
      <c r="O2639">
        <v>56020</v>
      </c>
      <c r="P2639" s="1">
        <v>44455</v>
      </c>
      <c r="Q2639" s="1">
        <v>44476</v>
      </c>
      <c r="R2639" t="str" cm="1">
        <f t="array" ref="R2639:Y2639">_xlfn.XLOOKUP($N2639,'Raw - customers'!$A:$A,'Raw - customers'!$B:$I)</f>
        <v>Violet Alwen</v>
      </c>
      <c r="S2639" t="str">
        <v>Non-binary</v>
      </c>
      <c r="T2639">
        <v>47</v>
      </c>
      <c r="U2639" t="str">
        <v>339 Hermann ParadeSuite 489</v>
      </c>
      <c r="V2639">
        <v>5805</v>
      </c>
      <c r="W2639" t="str">
        <v>Lake Charli</v>
      </c>
      <c r="X2639" t="str">
        <v>Northern Territory</v>
      </c>
      <c r="Y2639" t="str">
        <v>Australia</v>
      </c>
      <c r="Z2639">
        <v>9</v>
      </c>
      <c r="AA2639" s="3" t="str">
        <f t="shared" si="83"/>
        <v>20 to 30</v>
      </c>
      <c r="AP2639" s="6">
        <v>343</v>
      </c>
      <c r="AQ2639" s="6" t="s">
        <v>1339</v>
      </c>
    </row>
    <row r="2640" spans="1:43" x14ac:dyDescent="0.25">
      <c r="A2640">
        <v>2638</v>
      </c>
      <c r="B2640">
        <v>528</v>
      </c>
      <c r="C2640">
        <v>366</v>
      </c>
      <c r="D2640">
        <v>94</v>
      </c>
      <c r="E2640">
        <v>2</v>
      </c>
      <c r="F2640">
        <v>188</v>
      </c>
      <c r="G2640" t="str">
        <f>VLOOKUP($C2640,'Raw-products'!$A$2:$H$1261,MATCH(G$1,'Raw-products'!$A$1:$H$1,0))</f>
        <v>Shirt</v>
      </c>
      <c r="H2640" t="str">
        <f>VLOOKUP($C2640,'Raw-products'!$A$2:$H$1261,MATCH(H$1,'Raw-products'!$A$1:$H$1,0))</f>
        <v>Henley</v>
      </c>
      <c r="I2640" t="str">
        <f>VLOOKUP($C2640,'Raw-products'!$A$2:$H$1261,MATCH(I$1,'Raw-products'!$A$1:$H$1,0))</f>
        <v>S</v>
      </c>
      <c r="J2640" t="str">
        <f>VLOOKUP($C2640,'Raw-products'!$A$2:$H$1261,MATCH(J$1,'Raw-products'!$A$1:$H$1,0))</f>
        <v>green</v>
      </c>
      <c r="K2640">
        <f>VLOOKUP($C2640,'Raw-products'!$A$2:$H$1261,MATCH(K$1,'Raw-products'!$A$1:$H$1,0))</f>
        <v>92</v>
      </c>
      <c r="L2640">
        <f>VLOOKUP($C2640,'Raw-products'!$A$2:$H$1261,MATCH(L$1,'Raw-products'!$A$1:$H$1,0))</f>
        <v>68</v>
      </c>
      <c r="M2640" s="5">
        <f t="shared" si="82"/>
        <v>6256</v>
      </c>
      <c r="N2640" cm="1">
        <f t="array" ref="N2640:Q2640">_xlfn.XLOOKUP($B2640,'Raw -orders'!$A:$A,'Raw -orders'!$B:$E)</f>
        <v>343</v>
      </c>
      <c r="O2640">
        <v>56020</v>
      </c>
      <c r="P2640" s="1">
        <v>44455</v>
      </c>
      <c r="Q2640" s="1">
        <v>44476</v>
      </c>
      <c r="R2640" t="str" cm="1">
        <f t="array" ref="R2640:Y2640">_xlfn.XLOOKUP($N2640,'Raw - customers'!$A:$A,'Raw - customers'!$B:$I)</f>
        <v>Violet Alwen</v>
      </c>
      <c r="S2640" t="str">
        <v>Non-binary</v>
      </c>
      <c r="T2640">
        <v>47</v>
      </c>
      <c r="U2640" t="str">
        <v>339 Hermann ParadeSuite 489</v>
      </c>
      <c r="V2640">
        <v>5805</v>
      </c>
      <c r="W2640" t="str">
        <v>Lake Charli</v>
      </c>
      <c r="X2640" t="str">
        <v>Northern Territory</v>
      </c>
      <c r="Y2640" t="str">
        <v>Australia</v>
      </c>
      <c r="Z2640">
        <v>9</v>
      </c>
      <c r="AA2640" s="3" t="str">
        <f t="shared" si="83"/>
        <v>20 to 30</v>
      </c>
      <c r="AP2640" s="6">
        <v>343</v>
      </c>
      <c r="AQ2640" s="6" t="s">
        <v>1339</v>
      </c>
    </row>
    <row r="2641" spans="1:43" x14ac:dyDescent="0.25">
      <c r="A2641">
        <v>2639</v>
      </c>
      <c r="B2641">
        <v>528</v>
      </c>
      <c r="C2641">
        <v>895</v>
      </c>
      <c r="D2641">
        <v>94</v>
      </c>
      <c r="E2641">
        <v>1</v>
      </c>
      <c r="F2641">
        <v>94</v>
      </c>
      <c r="G2641" t="str">
        <f>VLOOKUP($C2641,'Raw-products'!$A$2:$H$1261,MATCH(G$1,'Raw-products'!$A$1:$H$1,0))</f>
        <v>Trousers</v>
      </c>
      <c r="H2641" t="str">
        <f>VLOOKUP($C2641,'Raw-products'!$A$2:$H$1261,MATCH(H$1,'Raw-products'!$A$1:$H$1,0))</f>
        <v>Cords</v>
      </c>
      <c r="I2641" t="str">
        <f>VLOOKUP($C2641,'Raw-products'!$A$2:$H$1261,MATCH(I$1,'Raw-products'!$A$1:$H$1,0))</f>
        <v>XS</v>
      </c>
      <c r="J2641" t="str">
        <f>VLOOKUP($C2641,'Raw-products'!$A$2:$H$1261,MATCH(J$1,'Raw-products'!$A$1:$H$1,0))</f>
        <v>blue</v>
      </c>
      <c r="K2641">
        <f>VLOOKUP($C2641,'Raw-products'!$A$2:$H$1261,MATCH(K$1,'Raw-products'!$A$1:$H$1,0))</f>
        <v>113</v>
      </c>
      <c r="L2641">
        <f>VLOOKUP($C2641,'Raw-products'!$A$2:$H$1261,MATCH(L$1,'Raw-products'!$A$1:$H$1,0))</f>
        <v>60</v>
      </c>
      <c r="M2641" s="5">
        <f t="shared" si="82"/>
        <v>6780</v>
      </c>
      <c r="N2641" cm="1">
        <f t="array" ref="N2641:Q2641">_xlfn.XLOOKUP($B2641,'Raw -orders'!$A:$A,'Raw -orders'!$B:$E)</f>
        <v>343</v>
      </c>
      <c r="O2641">
        <v>56020</v>
      </c>
      <c r="P2641" s="1">
        <v>44455</v>
      </c>
      <c r="Q2641" s="1">
        <v>44476</v>
      </c>
      <c r="R2641" t="str" cm="1">
        <f t="array" ref="R2641:Y2641">_xlfn.XLOOKUP($N2641,'Raw - customers'!$A:$A,'Raw - customers'!$B:$I)</f>
        <v>Violet Alwen</v>
      </c>
      <c r="S2641" t="str">
        <v>Non-binary</v>
      </c>
      <c r="T2641">
        <v>47</v>
      </c>
      <c r="U2641" t="str">
        <v>339 Hermann ParadeSuite 489</v>
      </c>
      <c r="V2641">
        <v>5805</v>
      </c>
      <c r="W2641" t="str">
        <v>Lake Charli</v>
      </c>
      <c r="X2641" t="str">
        <v>Northern Territory</v>
      </c>
      <c r="Y2641" t="str">
        <v>Australia</v>
      </c>
      <c r="Z2641">
        <v>9</v>
      </c>
      <c r="AA2641" s="3" t="str">
        <f t="shared" si="83"/>
        <v>20 to 30</v>
      </c>
      <c r="AP2641" s="6">
        <v>343</v>
      </c>
      <c r="AQ2641" s="6" t="s">
        <v>1339</v>
      </c>
    </row>
    <row r="2642" spans="1:43" x14ac:dyDescent="0.25">
      <c r="A2642">
        <v>2640</v>
      </c>
      <c r="B2642">
        <v>528</v>
      </c>
      <c r="C2642">
        <v>472</v>
      </c>
      <c r="D2642">
        <v>118</v>
      </c>
      <c r="E2642">
        <v>3</v>
      </c>
      <c r="F2642">
        <v>354</v>
      </c>
      <c r="G2642" t="str">
        <f>VLOOKUP($C2642,'Raw-products'!$A$2:$H$1261,MATCH(G$1,'Raw-products'!$A$1:$H$1,0))</f>
        <v>Jacket</v>
      </c>
      <c r="H2642" t="str">
        <f>VLOOKUP($C2642,'Raw-products'!$A$2:$H$1261,MATCH(H$1,'Raw-products'!$A$1:$H$1,0))</f>
        <v>Puffer</v>
      </c>
      <c r="I2642" t="str">
        <f>VLOOKUP($C2642,'Raw-products'!$A$2:$H$1261,MATCH(I$1,'Raw-products'!$A$1:$H$1,0))</f>
        <v>M</v>
      </c>
      <c r="J2642" t="str">
        <f>VLOOKUP($C2642,'Raw-products'!$A$2:$H$1261,MATCH(J$1,'Raw-products'!$A$1:$H$1,0))</f>
        <v>green</v>
      </c>
      <c r="K2642">
        <f>VLOOKUP($C2642,'Raw-products'!$A$2:$H$1261,MATCH(K$1,'Raw-products'!$A$1:$H$1,0))</f>
        <v>110</v>
      </c>
      <c r="L2642">
        <f>VLOOKUP($C2642,'Raw-products'!$A$2:$H$1261,MATCH(L$1,'Raw-products'!$A$1:$H$1,0))</f>
        <v>72</v>
      </c>
      <c r="M2642" s="5">
        <f t="shared" si="82"/>
        <v>7920</v>
      </c>
      <c r="N2642" cm="1">
        <f t="array" ref="N2642:Q2642">_xlfn.XLOOKUP($B2642,'Raw -orders'!$A:$A,'Raw -orders'!$B:$E)</f>
        <v>343</v>
      </c>
      <c r="O2642">
        <v>56020</v>
      </c>
      <c r="P2642" s="1">
        <v>44455</v>
      </c>
      <c r="Q2642" s="1">
        <v>44476</v>
      </c>
      <c r="R2642" t="str" cm="1">
        <f t="array" ref="R2642:Y2642">_xlfn.XLOOKUP($N2642,'Raw - customers'!$A:$A,'Raw - customers'!$B:$I)</f>
        <v>Violet Alwen</v>
      </c>
      <c r="S2642" t="str">
        <v>Non-binary</v>
      </c>
      <c r="T2642">
        <v>47</v>
      </c>
      <c r="U2642" t="str">
        <v>339 Hermann ParadeSuite 489</v>
      </c>
      <c r="V2642">
        <v>5805</v>
      </c>
      <c r="W2642" t="str">
        <v>Lake Charli</v>
      </c>
      <c r="X2642" t="str">
        <v>Northern Territory</v>
      </c>
      <c r="Y2642" t="str">
        <v>Australia</v>
      </c>
      <c r="Z2642">
        <v>9</v>
      </c>
      <c r="AA2642" s="3" t="str">
        <f t="shared" si="83"/>
        <v>20 to 30</v>
      </c>
      <c r="AP2642" s="6">
        <v>343</v>
      </c>
      <c r="AQ2642" s="6" t="s">
        <v>1339</v>
      </c>
    </row>
    <row r="2643" spans="1:43" x14ac:dyDescent="0.25">
      <c r="A2643">
        <v>2641</v>
      </c>
      <c r="B2643">
        <v>528</v>
      </c>
      <c r="C2643">
        <v>1089</v>
      </c>
      <c r="D2643">
        <v>115</v>
      </c>
      <c r="E2643">
        <v>1</v>
      </c>
      <c r="F2643">
        <v>115</v>
      </c>
      <c r="G2643" t="str">
        <f>VLOOKUP($C2643,'Raw-products'!$A$2:$H$1261,MATCH(G$1,'Raw-products'!$A$1:$H$1,0))</f>
        <v>Trousers</v>
      </c>
      <c r="H2643" t="str">
        <f>VLOOKUP($C2643,'Raw-products'!$A$2:$H$1261,MATCH(H$1,'Raw-products'!$A$1:$H$1,0))</f>
        <v>Cropped</v>
      </c>
      <c r="I2643" t="str">
        <f>VLOOKUP($C2643,'Raw-products'!$A$2:$H$1261,MATCH(I$1,'Raw-products'!$A$1:$H$1,0))</f>
        <v>XL</v>
      </c>
      <c r="J2643" t="str">
        <f>VLOOKUP($C2643,'Raw-products'!$A$2:$H$1261,MATCH(J$1,'Raw-products'!$A$1:$H$1,0))</f>
        <v>red</v>
      </c>
      <c r="K2643">
        <f>VLOOKUP($C2643,'Raw-products'!$A$2:$H$1261,MATCH(K$1,'Raw-products'!$A$1:$H$1,0))</f>
        <v>99</v>
      </c>
      <c r="L2643">
        <f>VLOOKUP($C2643,'Raw-products'!$A$2:$H$1261,MATCH(L$1,'Raw-products'!$A$1:$H$1,0))</f>
        <v>78</v>
      </c>
      <c r="M2643" s="5">
        <f t="shared" si="82"/>
        <v>7722</v>
      </c>
      <c r="N2643" cm="1">
        <f t="array" ref="N2643:Q2643">_xlfn.XLOOKUP($B2643,'Raw -orders'!$A:$A,'Raw -orders'!$B:$E)</f>
        <v>343</v>
      </c>
      <c r="O2643">
        <v>56020</v>
      </c>
      <c r="P2643" s="1">
        <v>44455</v>
      </c>
      <c r="Q2643" s="1">
        <v>44476</v>
      </c>
      <c r="R2643" t="str" cm="1">
        <f t="array" ref="R2643:Y2643">_xlfn.XLOOKUP($N2643,'Raw - customers'!$A:$A,'Raw - customers'!$B:$I)</f>
        <v>Violet Alwen</v>
      </c>
      <c r="S2643" t="str">
        <v>Non-binary</v>
      </c>
      <c r="T2643">
        <v>47</v>
      </c>
      <c r="U2643" t="str">
        <v>339 Hermann ParadeSuite 489</v>
      </c>
      <c r="V2643">
        <v>5805</v>
      </c>
      <c r="W2643" t="str">
        <v>Lake Charli</v>
      </c>
      <c r="X2643" t="str">
        <v>Northern Territory</v>
      </c>
      <c r="Y2643" t="str">
        <v>Australia</v>
      </c>
      <c r="Z2643">
        <v>9</v>
      </c>
      <c r="AA2643" s="3" t="str">
        <f t="shared" si="83"/>
        <v>20 to 30</v>
      </c>
      <c r="AP2643" s="6">
        <v>343</v>
      </c>
      <c r="AQ2643" s="6" t="s">
        <v>1339</v>
      </c>
    </row>
    <row r="2644" spans="1:43" x14ac:dyDescent="0.25">
      <c r="A2644">
        <v>2642</v>
      </c>
      <c r="B2644">
        <v>528</v>
      </c>
      <c r="C2644">
        <v>1168</v>
      </c>
      <c r="D2644">
        <v>99</v>
      </c>
      <c r="E2644">
        <v>2</v>
      </c>
      <c r="F2644">
        <v>198</v>
      </c>
      <c r="G2644" t="str">
        <f>VLOOKUP($C2644,'Raw-products'!$A$2:$H$1261,MATCH(G$1,'Raw-products'!$A$1:$H$1,0))</f>
        <v>Trousers</v>
      </c>
      <c r="H2644" t="str">
        <f>VLOOKUP($C2644,'Raw-products'!$A$2:$H$1261,MATCH(H$1,'Raw-products'!$A$1:$H$1,0))</f>
        <v>High-Waisted</v>
      </c>
      <c r="I2644" t="str">
        <f>VLOOKUP($C2644,'Raw-products'!$A$2:$H$1261,MATCH(I$1,'Raw-products'!$A$1:$H$1,0))</f>
        <v>L</v>
      </c>
      <c r="J2644" t="str">
        <f>VLOOKUP($C2644,'Raw-products'!$A$2:$H$1261,MATCH(J$1,'Raw-products'!$A$1:$H$1,0))</f>
        <v>yellow</v>
      </c>
      <c r="K2644">
        <f>VLOOKUP($C2644,'Raw-products'!$A$2:$H$1261,MATCH(K$1,'Raw-products'!$A$1:$H$1,0))</f>
        <v>98</v>
      </c>
      <c r="L2644">
        <f>VLOOKUP($C2644,'Raw-products'!$A$2:$H$1261,MATCH(L$1,'Raw-products'!$A$1:$H$1,0))</f>
        <v>77</v>
      </c>
      <c r="M2644" s="5">
        <f t="shared" si="82"/>
        <v>7546</v>
      </c>
      <c r="N2644" cm="1">
        <f t="array" ref="N2644:Q2644">_xlfn.XLOOKUP($B2644,'Raw -orders'!$A:$A,'Raw -orders'!$B:$E)</f>
        <v>343</v>
      </c>
      <c r="O2644">
        <v>56020</v>
      </c>
      <c r="P2644" s="1">
        <v>44455</v>
      </c>
      <c r="Q2644" s="1">
        <v>44476</v>
      </c>
      <c r="R2644" t="str" cm="1">
        <f t="array" ref="R2644:Y2644">_xlfn.XLOOKUP($N2644,'Raw - customers'!$A:$A,'Raw - customers'!$B:$I)</f>
        <v>Violet Alwen</v>
      </c>
      <c r="S2644" t="str">
        <v>Non-binary</v>
      </c>
      <c r="T2644">
        <v>47</v>
      </c>
      <c r="U2644" t="str">
        <v>339 Hermann ParadeSuite 489</v>
      </c>
      <c r="V2644">
        <v>5805</v>
      </c>
      <c r="W2644" t="str">
        <v>Lake Charli</v>
      </c>
      <c r="X2644" t="str">
        <v>Northern Territory</v>
      </c>
      <c r="Y2644" t="str">
        <v>Australia</v>
      </c>
      <c r="Z2644">
        <v>9</v>
      </c>
      <c r="AA2644" s="3" t="str">
        <f t="shared" si="83"/>
        <v>20 to 30</v>
      </c>
      <c r="AP2644" s="6">
        <v>343</v>
      </c>
      <c r="AQ2644" s="6" t="s">
        <v>1339</v>
      </c>
    </row>
    <row r="2645" spans="1:43" x14ac:dyDescent="0.25">
      <c r="A2645">
        <v>2643</v>
      </c>
      <c r="B2645">
        <v>529</v>
      </c>
      <c r="C2645">
        <v>291</v>
      </c>
      <c r="D2645">
        <v>105</v>
      </c>
      <c r="E2645">
        <v>2</v>
      </c>
      <c r="F2645">
        <v>210</v>
      </c>
      <c r="G2645" t="str">
        <f>VLOOKUP($C2645,'Raw-products'!$A$2:$H$1261,MATCH(G$1,'Raw-products'!$A$1:$H$1,0))</f>
        <v>Shirt</v>
      </c>
      <c r="H2645" t="str">
        <f>VLOOKUP($C2645,'Raw-products'!$A$2:$H$1261,MATCH(H$1,'Raw-products'!$A$1:$H$1,0))</f>
        <v>Cuban Collar</v>
      </c>
      <c r="I2645" t="str">
        <f>VLOOKUP($C2645,'Raw-products'!$A$2:$H$1261,MATCH(I$1,'Raw-products'!$A$1:$H$1,0))</f>
        <v>S</v>
      </c>
      <c r="J2645" t="str">
        <f>VLOOKUP($C2645,'Raw-products'!$A$2:$H$1261,MATCH(J$1,'Raw-products'!$A$1:$H$1,0))</f>
        <v>yellow</v>
      </c>
      <c r="K2645">
        <f>VLOOKUP($C2645,'Raw-products'!$A$2:$H$1261,MATCH(K$1,'Raw-products'!$A$1:$H$1,0))</f>
        <v>93</v>
      </c>
      <c r="L2645">
        <f>VLOOKUP($C2645,'Raw-products'!$A$2:$H$1261,MATCH(L$1,'Raw-products'!$A$1:$H$1,0))</f>
        <v>41</v>
      </c>
      <c r="M2645" s="5">
        <f t="shared" si="82"/>
        <v>3813</v>
      </c>
      <c r="N2645" cm="1">
        <f t="array" ref="N2645:Q2645">_xlfn.XLOOKUP($B2645,'Raw -orders'!$A:$A,'Raw -orders'!$B:$E)</f>
        <v>767</v>
      </c>
      <c r="O2645">
        <v>31199</v>
      </c>
      <c r="P2645" s="1">
        <v>44206</v>
      </c>
      <c r="Q2645" s="1">
        <v>44215</v>
      </c>
      <c r="R2645" t="str" cm="1">
        <f t="array" ref="R2645:Y2645">_xlfn.XLOOKUP($N2645,'Raw - customers'!$A:$A,'Raw - customers'!$B:$I)</f>
        <v>Waylin Gasson</v>
      </c>
      <c r="S2645" t="str">
        <v>Genderqueer</v>
      </c>
      <c r="T2645">
        <v>37</v>
      </c>
      <c r="U2645" t="str">
        <v>69 Sebastian Estate DrSuite 727</v>
      </c>
      <c r="V2645">
        <v>6349</v>
      </c>
      <c r="W2645" t="str">
        <v>West Kai</v>
      </c>
      <c r="X2645" t="str">
        <v>South Australia</v>
      </c>
      <c r="Y2645" t="str">
        <v>Australia</v>
      </c>
      <c r="Z2645">
        <v>1</v>
      </c>
      <c r="AA2645" s="3" t="str">
        <f t="shared" si="83"/>
        <v>0 to 10</v>
      </c>
      <c r="AP2645" s="6">
        <v>767</v>
      </c>
      <c r="AQ2645" s="6" t="s">
        <v>1345</v>
      </c>
    </row>
    <row r="2646" spans="1:43" x14ac:dyDescent="0.25">
      <c r="A2646">
        <v>2644</v>
      </c>
      <c r="B2646">
        <v>529</v>
      </c>
      <c r="C2646">
        <v>937</v>
      </c>
      <c r="D2646">
        <v>96</v>
      </c>
      <c r="E2646">
        <v>3</v>
      </c>
      <c r="F2646">
        <v>288</v>
      </c>
      <c r="G2646" t="str">
        <f>VLOOKUP($C2646,'Raw-products'!$A$2:$H$1261,MATCH(G$1,'Raw-products'!$A$1:$H$1,0))</f>
        <v>Trousers</v>
      </c>
      <c r="H2646" t="str">
        <f>VLOOKUP($C2646,'Raw-products'!$A$2:$H$1261,MATCH(H$1,'Raw-products'!$A$1:$H$1,0))</f>
        <v>Drawstring</v>
      </c>
      <c r="I2646" t="str">
        <f>VLOOKUP($C2646,'Raw-products'!$A$2:$H$1261,MATCH(I$1,'Raw-products'!$A$1:$H$1,0))</f>
        <v>M</v>
      </c>
      <c r="J2646" t="str">
        <f>VLOOKUP($C2646,'Raw-products'!$A$2:$H$1261,MATCH(J$1,'Raw-products'!$A$1:$H$1,0))</f>
        <v>indigo</v>
      </c>
      <c r="K2646">
        <f>VLOOKUP($C2646,'Raw-products'!$A$2:$H$1261,MATCH(K$1,'Raw-products'!$A$1:$H$1,0))</f>
        <v>104</v>
      </c>
      <c r="L2646">
        <f>VLOOKUP($C2646,'Raw-products'!$A$2:$H$1261,MATCH(L$1,'Raw-products'!$A$1:$H$1,0))</f>
        <v>58</v>
      </c>
      <c r="M2646" s="5">
        <f t="shared" si="82"/>
        <v>6032</v>
      </c>
      <c r="N2646" cm="1">
        <f t="array" ref="N2646:Q2646">_xlfn.XLOOKUP($B2646,'Raw -orders'!$A:$A,'Raw -orders'!$B:$E)</f>
        <v>767</v>
      </c>
      <c r="O2646">
        <v>31199</v>
      </c>
      <c r="P2646" s="1">
        <v>44206</v>
      </c>
      <c r="Q2646" s="1">
        <v>44215</v>
      </c>
      <c r="R2646" t="str" cm="1">
        <f t="array" ref="R2646:Y2646">_xlfn.XLOOKUP($N2646,'Raw - customers'!$A:$A,'Raw - customers'!$B:$I)</f>
        <v>Waylin Gasson</v>
      </c>
      <c r="S2646" t="str">
        <v>Genderqueer</v>
      </c>
      <c r="T2646">
        <v>37</v>
      </c>
      <c r="U2646" t="str">
        <v>69 Sebastian Estate DrSuite 727</v>
      </c>
      <c r="V2646">
        <v>6349</v>
      </c>
      <c r="W2646" t="str">
        <v>West Kai</v>
      </c>
      <c r="X2646" t="str">
        <v>South Australia</v>
      </c>
      <c r="Y2646" t="str">
        <v>Australia</v>
      </c>
      <c r="Z2646">
        <v>1</v>
      </c>
      <c r="AA2646" s="3" t="str">
        <f t="shared" si="83"/>
        <v>0 to 10</v>
      </c>
      <c r="AP2646" s="6">
        <v>767</v>
      </c>
      <c r="AQ2646" s="6" t="s">
        <v>1345</v>
      </c>
    </row>
    <row r="2647" spans="1:43" x14ac:dyDescent="0.25">
      <c r="A2647">
        <v>2645</v>
      </c>
      <c r="B2647">
        <v>529</v>
      </c>
      <c r="C2647">
        <v>1194</v>
      </c>
      <c r="D2647">
        <v>105</v>
      </c>
      <c r="E2647">
        <v>2</v>
      </c>
      <c r="F2647">
        <v>210</v>
      </c>
      <c r="G2647" t="str">
        <f>VLOOKUP($C2647,'Raw-products'!$A$2:$H$1261,MATCH(G$1,'Raw-products'!$A$1:$H$1,0))</f>
        <v>Trousers</v>
      </c>
      <c r="H2647" t="str">
        <f>VLOOKUP($C2647,'Raw-products'!$A$2:$H$1261,MATCH(H$1,'Raw-products'!$A$1:$H$1,0))</f>
        <v>Pleated</v>
      </c>
      <c r="I2647" t="str">
        <f>VLOOKUP($C2647,'Raw-products'!$A$2:$H$1261,MATCH(I$1,'Raw-products'!$A$1:$H$1,0))</f>
        <v>XL</v>
      </c>
      <c r="J2647" t="str">
        <f>VLOOKUP($C2647,'Raw-products'!$A$2:$H$1261,MATCH(J$1,'Raw-products'!$A$1:$H$1,0))</f>
        <v>red</v>
      </c>
      <c r="K2647">
        <f>VLOOKUP($C2647,'Raw-products'!$A$2:$H$1261,MATCH(K$1,'Raw-products'!$A$1:$H$1,0))</f>
        <v>90</v>
      </c>
      <c r="L2647">
        <f>VLOOKUP($C2647,'Raw-products'!$A$2:$H$1261,MATCH(L$1,'Raw-products'!$A$1:$H$1,0))</f>
        <v>58</v>
      </c>
      <c r="M2647" s="5">
        <f t="shared" si="82"/>
        <v>5220</v>
      </c>
      <c r="N2647" cm="1">
        <f t="array" ref="N2647:Q2647">_xlfn.XLOOKUP($B2647,'Raw -orders'!$A:$A,'Raw -orders'!$B:$E)</f>
        <v>767</v>
      </c>
      <c r="O2647">
        <v>31199</v>
      </c>
      <c r="P2647" s="1">
        <v>44206</v>
      </c>
      <c r="Q2647" s="1">
        <v>44215</v>
      </c>
      <c r="R2647" t="str" cm="1">
        <f t="array" ref="R2647:Y2647">_xlfn.XLOOKUP($N2647,'Raw - customers'!$A:$A,'Raw - customers'!$B:$I)</f>
        <v>Waylin Gasson</v>
      </c>
      <c r="S2647" t="str">
        <v>Genderqueer</v>
      </c>
      <c r="T2647">
        <v>37</v>
      </c>
      <c r="U2647" t="str">
        <v>69 Sebastian Estate DrSuite 727</v>
      </c>
      <c r="V2647">
        <v>6349</v>
      </c>
      <c r="W2647" t="str">
        <v>West Kai</v>
      </c>
      <c r="X2647" t="str">
        <v>South Australia</v>
      </c>
      <c r="Y2647" t="str">
        <v>Australia</v>
      </c>
      <c r="Z2647">
        <v>1</v>
      </c>
      <c r="AA2647" s="3" t="str">
        <f t="shared" si="83"/>
        <v>0 to 10</v>
      </c>
      <c r="AP2647" s="6">
        <v>767</v>
      </c>
      <c r="AQ2647" s="6" t="s">
        <v>1345</v>
      </c>
    </row>
    <row r="2648" spans="1:43" x14ac:dyDescent="0.25">
      <c r="A2648">
        <v>2646</v>
      </c>
      <c r="B2648">
        <v>530</v>
      </c>
      <c r="C2648">
        <v>1073</v>
      </c>
      <c r="D2648">
        <v>93</v>
      </c>
      <c r="E2648">
        <v>3</v>
      </c>
      <c r="F2648">
        <v>279</v>
      </c>
      <c r="G2648" t="str">
        <f>VLOOKUP($C2648,'Raw-products'!$A$2:$H$1261,MATCH(G$1,'Raw-products'!$A$1:$H$1,0))</f>
        <v>Trousers</v>
      </c>
      <c r="H2648" t="str">
        <f>VLOOKUP($C2648,'Raw-products'!$A$2:$H$1261,MATCH(H$1,'Raw-products'!$A$1:$H$1,0))</f>
        <v>Joggers</v>
      </c>
      <c r="I2648" t="str">
        <f>VLOOKUP($C2648,'Raw-products'!$A$2:$H$1261,MATCH(I$1,'Raw-products'!$A$1:$H$1,0))</f>
        <v>L</v>
      </c>
      <c r="J2648" t="str">
        <f>VLOOKUP($C2648,'Raw-products'!$A$2:$H$1261,MATCH(J$1,'Raw-products'!$A$1:$H$1,0))</f>
        <v>blue</v>
      </c>
      <c r="K2648">
        <f>VLOOKUP($C2648,'Raw-products'!$A$2:$H$1261,MATCH(K$1,'Raw-products'!$A$1:$H$1,0))</f>
        <v>94</v>
      </c>
      <c r="L2648">
        <f>VLOOKUP($C2648,'Raw-products'!$A$2:$H$1261,MATCH(L$1,'Raw-products'!$A$1:$H$1,0))</f>
        <v>75</v>
      </c>
      <c r="M2648" s="5">
        <f t="shared" si="82"/>
        <v>7050</v>
      </c>
      <c r="N2648" cm="1">
        <f t="array" ref="N2648:Q2648">_xlfn.XLOOKUP($B2648,'Raw -orders'!$A:$A,'Raw -orders'!$B:$E)</f>
        <v>467</v>
      </c>
      <c r="O2648">
        <v>20275</v>
      </c>
      <c r="P2648" s="1">
        <v>44203</v>
      </c>
      <c r="Q2648" s="1">
        <v>44219</v>
      </c>
      <c r="R2648" t="str" cm="1">
        <f t="array" ref="R2648:Y2648">_xlfn.XLOOKUP($N2648,'Raw - customers'!$A:$A,'Raw - customers'!$B:$I)</f>
        <v>Cacilie Forrestill</v>
      </c>
      <c r="S2648" t="str">
        <v>Bigender</v>
      </c>
      <c r="T2648">
        <v>53</v>
      </c>
      <c r="U2648" t="str">
        <v>0189 Anna KnollSuite 703</v>
      </c>
      <c r="V2648">
        <v>7040</v>
      </c>
      <c r="W2648" t="str">
        <v>O'reillychester</v>
      </c>
      <c r="X2648" t="str">
        <v>South Australia</v>
      </c>
      <c r="Y2648" t="str">
        <v>Australia</v>
      </c>
      <c r="Z2648">
        <v>1</v>
      </c>
      <c r="AA2648" s="3" t="str">
        <f t="shared" si="83"/>
        <v>10 to 20</v>
      </c>
      <c r="AP2648" s="6">
        <v>467</v>
      </c>
      <c r="AQ2648" s="6" t="s">
        <v>1345</v>
      </c>
    </row>
    <row r="2649" spans="1:43" x14ac:dyDescent="0.25">
      <c r="A2649">
        <v>2647</v>
      </c>
      <c r="B2649">
        <v>530</v>
      </c>
      <c r="C2649">
        <v>274</v>
      </c>
      <c r="D2649">
        <v>95</v>
      </c>
      <c r="E2649">
        <v>2</v>
      </c>
      <c r="F2649">
        <v>190</v>
      </c>
      <c r="G2649" t="str">
        <f>VLOOKUP($C2649,'Raw-products'!$A$2:$H$1261,MATCH(G$1,'Raw-products'!$A$1:$H$1,0))</f>
        <v>Shirt</v>
      </c>
      <c r="H2649" t="str">
        <f>VLOOKUP($C2649,'Raw-products'!$A$2:$H$1261,MATCH(H$1,'Raw-products'!$A$1:$H$1,0))</f>
        <v>Polo</v>
      </c>
      <c r="I2649" t="str">
        <f>VLOOKUP($C2649,'Raw-products'!$A$2:$H$1261,MATCH(I$1,'Raw-products'!$A$1:$H$1,0))</f>
        <v>XL</v>
      </c>
      <c r="J2649" t="str">
        <f>VLOOKUP($C2649,'Raw-products'!$A$2:$H$1261,MATCH(J$1,'Raw-products'!$A$1:$H$1,0))</f>
        <v>indigo</v>
      </c>
      <c r="K2649">
        <f>VLOOKUP($C2649,'Raw-products'!$A$2:$H$1261,MATCH(K$1,'Raw-products'!$A$1:$H$1,0))</f>
        <v>117</v>
      </c>
      <c r="L2649">
        <f>VLOOKUP($C2649,'Raw-products'!$A$2:$H$1261,MATCH(L$1,'Raw-products'!$A$1:$H$1,0))</f>
        <v>56</v>
      </c>
      <c r="M2649" s="5">
        <f t="shared" si="82"/>
        <v>6552</v>
      </c>
      <c r="N2649" cm="1">
        <f t="array" ref="N2649:Q2649">_xlfn.XLOOKUP($B2649,'Raw -orders'!$A:$A,'Raw -orders'!$B:$E)</f>
        <v>467</v>
      </c>
      <c r="O2649">
        <v>20275</v>
      </c>
      <c r="P2649" s="1">
        <v>44203</v>
      </c>
      <c r="Q2649" s="1">
        <v>44219</v>
      </c>
      <c r="R2649" t="str" cm="1">
        <f t="array" ref="R2649:Y2649">_xlfn.XLOOKUP($N2649,'Raw - customers'!$A:$A,'Raw - customers'!$B:$I)</f>
        <v>Cacilie Forrestill</v>
      </c>
      <c r="S2649" t="str">
        <v>Bigender</v>
      </c>
      <c r="T2649">
        <v>53</v>
      </c>
      <c r="U2649" t="str">
        <v>0189 Anna KnollSuite 703</v>
      </c>
      <c r="V2649">
        <v>7040</v>
      </c>
      <c r="W2649" t="str">
        <v>O'reillychester</v>
      </c>
      <c r="X2649" t="str">
        <v>South Australia</v>
      </c>
      <c r="Y2649" t="str">
        <v>Australia</v>
      </c>
      <c r="Z2649">
        <v>1</v>
      </c>
      <c r="AA2649" s="3" t="str">
        <f t="shared" si="83"/>
        <v>10 to 20</v>
      </c>
      <c r="AP2649" s="6">
        <v>467</v>
      </c>
      <c r="AQ2649" s="6" t="s">
        <v>1345</v>
      </c>
    </row>
    <row r="2650" spans="1:43" x14ac:dyDescent="0.25">
      <c r="A2650">
        <v>2648</v>
      </c>
      <c r="B2650">
        <v>530</v>
      </c>
      <c r="C2650">
        <v>757</v>
      </c>
      <c r="D2650">
        <v>109</v>
      </c>
      <c r="E2650">
        <v>3</v>
      </c>
      <c r="F2650">
        <v>327</v>
      </c>
      <c r="G2650" t="str">
        <f>VLOOKUP($C2650,'Raw-products'!$A$2:$H$1261,MATCH(G$1,'Raw-products'!$A$1:$H$1,0))</f>
        <v>Jacket</v>
      </c>
      <c r="H2650" t="str">
        <f>VLOOKUP($C2650,'Raw-products'!$A$2:$H$1261,MATCH(H$1,'Raw-products'!$A$1:$H$1,0))</f>
        <v>Peacoat</v>
      </c>
      <c r="I2650" t="str">
        <f>VLOOKUP($C2650,'Raw-products'!$A$2:$H$1261,MATCH(I$1,'Raw-products'!$A$1:$H$1,0))</f>
        <v>M</v>
      </c>
      <c r="J2650" t="str">
        <f>VLOOKUP($C2650,'Raw-products'!$A$2:$H$1261,MATCH(J$1,'Raw-products'!$A$1:$H$1,0))</f>
        <v>blue</v>
      </c>
      <c r="K2650">
        <f>VLOOKUP($C2650,'Raw-products'!$A$2:$H$1261,MATCH(K$1,'Raw-products'!$A$1:$H$1,0))</f>
        <v>102</v>
      </c>
      <c r="L2650">
        <f>VLOOKUP($C2650,'Raw-products'!$A$2:$H$1261,MATCH(L$1,'Raw-products'!$A$1:$H$1,0))</f>
        <v>71</v>
      </c>
      <c r="M2650" s="5">
        <f t="shared" si="82"/>
        <v>7242</v>
      </c>
      <c r="N2650" cm="1">
        <f t="array" ref="N2650:Q2650">_xlfn.XLOOKUP($B2650,'Raw -orders'!$A:$A,'Raw -orders'!$B:$E)</f>
        <v>467</v>
      </c>
      <c r="O2650">
        <v>20275</v>
      </c>
      <c r="P2650" s="1">
        <v>44203</v>
      </c>
      <c r="Q2650" s="1">
        <v>44219</v>
      </c>
      <c r="R2650" t="str" cm="1">
        <f t="array" ref="R2650:Y2650">_xlfn.XLOOKUP($N2650,'Raw - customers'!$A:$A,'Raw - customers'!$B:$I)</f>
        <v>Cacilie Forrestill</v>
      </c>
      <c r="S2650" t="str">
        <v>Bigender</v>
      </c>
      <c r="T2650">
        <v>53</v>
      </c>
      <c r="U2650" t="str">
        <v>0189 Anna KnollSuite 703</v>
      </c>
      <c r="V2650">
        <v>7040</v>
      </c>
      <c r="W2650" t="str">
        <v>O'reillychester</v>
      </c>
      <c r="X2650" t="str">
        <v>South Australia</v>
      </c>
      <c r="Y2650" t="str">
        <v>Australia</v>
      </c>
      <c r="Z2650">
        <v>1</v>
      </c>
      <c r="AA2650" s="3" t="str">
        <f t="shared" si="83"/>
        <v>10 to 20</v>
      </c>
      <c r="AP2650" s="6">
        <v>467</v>
      </c>
      <c r="AQ2650" s="6" t="s">
        <v>1345</v>
      </c>
    </row>
    <row r="2651" spans="1:43" x14ac:dyDescent="0.25">
      <c r="A2651">
        <v>2649</v>
      </c>
      <c r="B2651">
        <v>530</v>
      </c>
      <c r="C2651">
        <v>277</v>
      </c>
      <c r="D2651">
        <v>95</v>
      </c>
      <c r="E2651">
        <v>2</v>
      </c>
      <c r="F2651">
        <v>190</v>
      </c>
      <c r="G2651" t="str">
        <f>VLOOKUP($C2651,'Raw-products'!$A$2:$H$1261,MATCH(G$1,'Raw-products'!$A$1:$H$1,0))</f>
        <v>Shirt</v>
      </c>
      <c r="H2651" t="str">
        <f>VLOOKUP($C2651,'Raw-products'!$A$2:$H$1261,MATCH(H$1,'Raw-products'!$A$1:$H$1,0))</f>
        <v>Polo</v>
      </c>
      <c r="I2651" t="str">
        <f>VLOOKUP($C2651,'Raw-products'!$A$2:$H$1261,MATCH(I$1,'Raw-products'!$A$1:$H$1,0))</f>
        <v>M</v>
      </c>
      <c r="J2651" t="str">
        <f>VLOOKUP($C2651,'Raw-products'!$A$2:$H$1261,MATCH(J$1,'Raw-products'!$A$1:$H$1,0))</f>
        <v>violet</v>
      </c>
      <c r="K2651">
        <f>VLOOKUP($C2651,'Raw-products'!$A$2:$H$1261,MATCH(K$1,'Raw-products'!$A$1:$H$1,0))</f>
        <v>117</v>
      </c>
      <c r="L2651">
        <f>VLOOKUP($C2651,'Raw-products'!$A$2:$H$1261,MATCH(L$1,'Raw-products'!$A$1:$H$1,0))</f>
        <v>77</v>
      </c>
      <c r="M2651" s="5">
        <f t="shared" si="82"/>
        <v>9009</v>
      </c>
      <c r="N2651" cm="1">
        <f t="array" ref="N2651:Q2651">_xlfn.XLOOKUP($B2651,'Raw -orders'!$A:$A,'Raw -orders'!$B:$E)</f>
        <v>467</v>
      </c>
      <c r="O2651">
        <v>20275</v>
      </c>
      <c r="P2651" s="1">
        <v>44203</v>
      </c>
      <c r="Q2651" s="1">
        <v>44219</v>
      </c>
      <c r="R2651" t="str" cm="1">
        <f t="array" ref="R2651:Y2651">_xlfn.XLOOKUP($N2651,'Raw - customers'!$A:$A,'Raw - customers'!$B:$I)</f>
        <v>Cacilie Forrestill</v>
      </c>
      <c r="S2651" t="str">
        <v>Bigender</v>
      </c>
      <c r="T2651">
        <v>53</v>
      </c>
      <c r="U2651" t="str">
        <v>0189 Anna KnollSuite 703</v>
      </c>
      <c r="V2651">
        <v>7040</v>
      </c>
      <c r="W2651" t="str">
        <v>O'reillychester</v>
      </c>
      <c r="X2651" t="str">
        <v>South Australia</v>
      </c>
      <c r="Y2651" t="str">
        <v>Australia</v>
      </c>
      <c r="Z2651">
        <v>1</v>
      </c>
      <c r="AA2651" s="3" t="str">
        <f t="shared" si="83"/>
        <v>10 to 20</v>
      </c>
      <c r="AP2651" s="6">
        <v>467</v>
      </c>
      <c r="AQ2651" s="6" t="s">
        <v>1345</v>
      </c>
    </row>
    <row r="2652" spans="1:43" x14ac:dyDescent="0.25">
      <c r="A2652">
        <v>2650</v>
      </c>
      <c r="B2652">
        <v>530</v>
      </c>
      <c r="C2652">
        <v>718</v>
      </c>
      <c r="D2652">
        <v>119</v>
      </c>
      <c r="E2652">
        <v>1</v>
      </c>
      <c r="F2652">
        <v>119</v>
      </c>
      <c r="G2652" t="str">
        <f>VLOOKUP($C2652,'Raw-products'!$A$2:$H$1261,MATCH(G$1,'Raw-products'!$A$1:$H$1,0))</f>
        <v>Jacket</v>
      </c>
      <c r="H2652" t="str">
        <f>VLOOKUP($C2652,'Raw-products'!$A$2:$H$1261,MATCH(H$1,'Raw-products'!$A$1:$H$1,0))</f>
        <v>Trench Coat</v>
      </c>
      <c r="I2652" t="str">
        <f>VLOOKUP($C2652,'Raw-products'!$A$2:$H$1261,MATCH(I$1,'Raw-products'!$A$1:$H$1,0))</f>
        <v>L</v>
      </c>
      <c r="J2652" t="str">
        <f>VLOOKUP($C2652,'Raw-products'!$A$2:$H$1261,MATCH(J$1,'Raw-products'!$A$1:$H$1,0))</f>
        <v>green</v>
      </c>
      <c r="K2652">
        <f>VLOOKUP($C2652,'Raw-products'!$A$2:$H$1261,MATCH(K$1,'Raw-products'!$A$1:$H$1,0))</f>
        <v>112</v>
      </c>
      <c r="L2652">
        <f>VLOOKUP($C2652,'Raw-products'!$A$2:$H$1261,MATCH(L$1,'Raw-products'!$A$1:$H$1,0))</f>
        <v>73</v>
      </c>
      <c r="M2652" s="5">
        <f t="shared" si="82"/>
        <v>8176</v>
      </c>
      <c r="N2652" cm="1">
        <f t="array" ref="N2652:Q2652">_xlfn.XLOOKUP($B2652,'Raw -orders'!$A:$A,'Raw -orders'!$B:$E)</f>
        <v>467</v>
      </c>
      <c r="O2652">
        <v>20275</v>
      </c>
      <c r="P2652" s="1">
        <v>44203</v>
      </c>
      <c r="Q2652" s="1">
        <v>44219</v>
      </c>
      <c r="R2652" t="str" cm="1">
        <f t="array" ref="R2652:Y2652">_xlfn.XLOOKUP($N2652,'Raw - customers'!$A:$A,'Raw - customers'!$B:$I)</f>
        <v>Cacilie Forrestill</v>
      </c>
      <c r="S2652" t="str">
        <v>Bigender</v>
      </c>
      <c r="T2652">
        <v>53</v>
      </c>
      <c r="U2652" t="str">
        <v>0189 Anna KnollSuite 703</v>
      </c>
      <c r="V2652">
        <v>7040</v>
      </c>
      <c r="W2652" t="str">
        <v>O'reillychester</v>
      </c>
      <c r="X2652" t="str">
        <v>South Australia</v>
      </c>
      <c r="Y2652" t="str">
        <v>Australia</v>
      </c>
      <c r="Z2652">
        <v>1</v>
      </c>
      <c r="AA2652" s="3" t="str">
        <f t="shared" si="83"/>
        <v>10 to 20</v>
      </c>
      <c r="AP2652" s="6">
        <v>467</v>
      </c>
      <c r="AQ2652" s="6" t="s">
        <v>1345</v>
      </c>
    </row>
    <row r="2653" spans="1:43" x14ac:dyDescent="0.25">
      <c r="A2653">
        <v>2651</v>
      </c>
      <c r="B2653">
        <v>530</v>
      </c>
      <c r="C2653">
        <v>1124</v>
      </c>
      <c r="D2653">
        <v>102</v>
      </c>
      <c r="E2653">
        <v>3</v>
      </c>
      <c r="F2653">
        <v>306</v>
      </c>
      <c r="G2653" t="str">
        <f>VLOOKUP($C2653,'Raw-products'!$A$2:$H$1261,MATCH(G$1,'Raw-products'!$A$1:$H$1,0))</f>
        <v>Trousers</v>
      </c>
      <c r="H2653" t="str">
        <f>VLOOKUP($C2653,'Raw-products'!$A$2:$H$1261,MATCH(H$1,'Raw-products'!$A$1:$H$1,0))</f>
        <v>Cargo Pants</v>
      </c>
      <c r="I2653" t="str">
        <f>VLOOKUP($C2653,'Raw-products'!$A$2:$H$1261,MATCH(I$1,'Raw-products'!$A$1:$H$1,0))</f>
        <v>XL</v>
      </c>
      <c r="J2653" t="str">
        <f>VLOOKUP($C2653,'Raw-products'!$A$2:$H$1261,MATCH(J$1,'Raw-products'!$A$1:$H$1,0))</f>
        <v>red</v>
      </c>
      <c r="K2653">
        <f>VLOOKUP($C2653,'Raw-products'!$A$2:$H$1261,MATCH(K$1,'Raw-products'!$A$1:$H$1,0))</f>
        <v>106</v>
      </c>
      <c r="L2653">
        <f>VLOOKUP($C2653,'Raw-products'!$A$2:$H$1261,MATCH(L$1,'Raw-products'!$A$1:$H$1,0))</f>
        <v>45</v>
      </c>
      <c r="M2653" s="5">
        <f t="shared" si="82"/>
        <v>4770</v>
      </c>
      <c r="N2653" cm="1">
        <f t="array" ref="N2653:Q2653">_xlfn.XLOOKUP($B2653,'Raw -orders'!$A:$A,'Raw -orders'!$B:$E)</f>
        <v>467</v>
      </c>
      <c r="O2653">
        <v>20275</v>
      </c>
      <c r="P2653" s="1">
        <v>44203</v>
      </c>
      <c r="Q2653" s="1">
        <v>44219</v>
      </c>
      <c r="R2653" t="str" cm="1">
        <f t="array" ref="R2653:Y2653">_xlfn.XLOOKUP($N2653,'Raw - customers'!$A:$A,'Raw - customers'!$B:$I)</f>
        <v>Cacilie Forrestill</v>
      </c>
      <c r="S2653" t="str">
        <v>Bigender</v>
      </c>
      <c r="T2653">
        <v>53</v>
      </c>
      <c r="U2653" t="str">
        <v>0189 Anna KnollSuite 703</v>
      </c>
      <c r="V2653">
        <v>7040</v>
      </c>
      <c r="W2653" t="str">
        <v>O'reillychester</v>
      </c>
      <c r="X2653" t="str">
        <v>South Australia</v>
      </c>
      <c r="Y2653" t="str">
        <v>Australia</v>
      </c>
      <c r="Z2653">
        <v>1</v>
      </c>
      <c r="AA2653" s="3" t="str">
        <f t="shared" si="83"/>
        <v>10 to 20</v>
      </c>
      <c r="AP2653" s="6">
        <v>467</v>
      </c>
      <c r="AQ2653" s="6" t="s">
        <v>1345</v>
      </c>
    </row>
    <row r="2654" spans="1:43" x14ac:dyDescent="0.25">
      <c r="A2654">
        <v>2652</v>
      </c>
      <c r="B2654">
        <v>530</v>
      </c>
      <c r="C2654">
        <v>657</v>
      </c>
      <c r="D2654">
        <v>93</v>
      </c>
      <c r="E2654">
        <v>1</v>
      </c>
      <c r="F2654">
        <v>93</v>
      </c>
      <c r="G2654" t="str">
        <f>VLOOKUP($C2654,'Raw-products'!$A$2:$H$1261,MATCH(G$1,'Raw-products'!$A$1:$H$1,0))</f>
        <v>Jacket</v>
      </c>
      <c r="H2654" t="str">
        <f>VLOOKUP($C2654,'Raw-products'!$A$2:$H$1261,MATCH(H$1,'Raw-products'!$A$1:$H$1,0))</f>
        <v>Coach</v>
      </c>
      <c r="I2654" t="str">
        <f>VLOOKUP($C2654,'Raw-products'!$A$2:$H$1261,MATCH(I$1,'Raw-products'!$A$1:$H$1,0))</f>
        <v>M</v>
      </c>
      <c r="J2654" t="str">
        <f>VLOOKUP($C2654,'Raw-products'!$A$2:$H$1261,MATCH(J$1,'Raw-products'!$A$1:$H$1,0))</f>
        <v>indigo</v>
      </c>
      <c r="K2654">
        <f>VLOOKUP($C2654,'Raw-products'!$A$2:$H$1261,MATCH(K$1,'Raw-products'!$A$1:$H$1,0))</f>
        <v>115</v>
      </c>
      <c r="L2654">
        <f>VLOOKUP($C2654,'Raw-products'!$A$2:$H$1261,MATCH(L$1,'Raw-products'!$A$1:$H$1,0))</f>
        <v>64</v>
      </c>
      <c r="M2654" s="5">
        <f t="shared" si="82"/>
        <v>7360</v>
      </c>
      <c r="N2654" cm="1">
        <f t="array" ref="N2654:Q2654">_xlfn.XLOOKUP($B2654,'Raw -orders'!$A:$A,'Raw -orders'!$B:$E)</f>
        <v>467</v>
      </c>
      <c r="O2654">
        <v>20275</v>
      </c>
      <c r="P2654" s="1">
        <v>44203</v>
      </c>
      <c r="Q2654" s="1">
        <v>44219</v>
      </c>
      <c r="R2654" t="str" cm="1">
        <f t="array" ref="R2654:Y2654">_xlfn.XLOOKUP($N2654,'Raw - customers'!$A:$A,'Raw - customers'!$B:$I)</f>
        <v>Cacilie Forrestill</v>
      </c>
      <c r="S2654" t="str">
        <v>Bigender</v>
      </c>
      <c r="T2654">
        <v>53</v>
      </c>
      <c r="U2654" t="str">
        <v>0189 Anna KnollSuite 703</v>
      </c>
      <c r="V2654">
        <v>7040</v>
      </c>
      <c r="W2654" t="str">
        <v>O'reillychester</v>
      </c>
      <c r="X2654" t="str">
        <v>South Australia</v>
      </c>
      <c r="Y2654" t="str">
        <v>Australia</v>
      </c>
      <c r="Z2654">
        <v>1</v>
      </c>
      <c r="AA2654" s="3" t="str">
        <f t="shared" si="83"/>
        <v>10 to 20</v>
      </c>
      <c r="AP2654" s="6">
        <v>467</v>
      </c>
      <c r="AQ2654" s="6" t="s">
        <v>1345</v>
      </c>
    </row>
    <row r="2655" spans="1:43" x14ac:dyDescent="0.25">
      <c r="A2655">
        <v>2653</v>
      </c>
      <c r="B2655">
        <v>530</v>
      </c>
      <c r="C2655">
        <v>703</v>
      </c>
      <c r="D2655">
        <v>119</v>
      </c>
      <c r="E2655">
        <v>2</v>
      </c>
      <c r="F2655">
        <v>238</v>
      </c>
      <c r="G2655" t="str">
        <f>VLOOKUP($C2655,'Raw-products'!$A$2:$H$1261,MATCH(G$1,'Raw-products'!$A$1:$H$1,0))</f>
        <v>Jacket</v>
      </c>
      <c r="H2655" t="str">
        <f>VLOOKUP($C2655,'Raw-products'!$A$2:$H$1261,MATCH(H$1,'Raw-products'!$A$1:$H$1,0))</f>
        <v>Trench Coat</v>
      </c>
      <c r="I2655" t="str">
        <f>VLOOKUP($C2655,'Raw-products'!$A$2:$H$1261,MATCH(I$1,'Raw-products'!$A$1:$H$1,0))</f>
        <v>L</v>
      </c>
      <c r="J2655" t="str">
        <f>VLOOKUP($C2655,'Raw-products'!$A$2:$H$1261,MATCH(J$1,'Raw-products'!$A$1:$H$1,0))</f>
        <v>red</v>
      </c>
      <c r="K2655">
        <f>VLOOKUP($C2655,'Raw-products'!$A$2:$H$1261,MATCH(K$1,'Raw-products'!$A$1:$H$1,0))</f>
        <v>112</v>
      </c>
      <c r="L2655">
        <f>VLOOKUP($C2655,'Raw-products'!$A$2:$H$1261,MATCH(L$1,'Raw-products'!$A$1:$H$1,0))</f>
        <v>70</v>
      </c>
      <c r="M2655" s="5">
        <f t="shared" si="82"/>
        <v>7840</v>
      </c>
      <c r="N2655" cm="1">
        <f t="array" ref="N2655:Q2655">_xlfn.XLOOKUP($B2655,'Raw -orders'!$A:$A,'Raw -orders'!$B:$E)</f>
        <v>467</v>
      </c>
      <c r="O2655">
        <v>20275</v>
      </c>
      <c r="P2655" s="1">
        <v>44203</v>
      </c>
      <c r="Q2655" s="1">
        <v>44219</v>
      </c>
      <c r="R2655" t="str" cm="1">
        <f t="array" ref="R2655:Y2655">_xlfn.XLOOKUP($N2655,'Raw - customers'!$A:$A,'Raw - customers'!$B:$I)</f>
        <v>Cacilie Forrestill</v>
      </c>
      <c r="S2655" t="str">
        <v>Bigender</v>
      </c>
      <c r="T2655">
        <v>53</v>
      </c>
      <c r="U2655" t="str">
        <v>0189 Anna KnollSuite 703</v>
      </c>
      <c r="V2655">
        <v>7040</v>
      </c>
      <c r="W2655" t="str">
        <v>O'reillychester</v>
      </c>
      <c r="X2655" t="str">
        <v>South Australia</v>
      </c>
      <c r="Y2655" t="str">
        <v>Australia</v>
      </c>
      <c r="Z2655">
        <v>1</v>
      </c>
      <c r="AA2655" s="3" t="str">
        <f t="shared" si="83"/>
        <v>10 to 20</v>
      </c>
      <c r="AP2655" s="6">
        <v>467</v>
      </c>
      <c r="AQ2655" s="6" t="s">
        <v>1345</v>
      </c>
    </row>
    <row r="2656" spans="1:43" x14ac:dyDescent="0.25">
      <c r="A2656">
        <v>2654</v>
      </c>
      <c r="B2656">
        <v>530</v>
      </c>
      <c r="C2656">
        <v>458</v>
      </c>
      <c r="D2656">
        <v>118</v>
      </c>
      <c r="E2656">
        <v>2</v>
      </c>
      <c r="F2656">
        <v>236</v>
      </c>
      <c r="G2656" t="str">
        <f>VLOOKUP($C2656,'Raw-products'!$A$2:$H$1261,MATCH(G$1,'Raw-products'!$A$1:$H$1,0))</f>
        <v>Jacket</v>
      </c>
      <c r="H2656" t="str">
        <f>VLOOKUP($C2656,'Raw-products'!$A$2:$H$1261,MATCH(H$1,'Raw-products'!$A$1:$H$1,0))</f>
        <v>Puffer</v>
      </c>
      <c r="I2656" t="str">
        <f>VLOOKUP($C2656,'Raw-products'!$A$2:$H$1261,MATCH(I$1,'Raw-products'!$A$1:$H$1,0))</f>
        <v>L</v>
      </c>
      <c r="J2656" t="str">
        <f>VLOOKUP($C2656,'Raw-products'!$A$2:$H$1261,MATCH(J$1,'Raw-products'!$A$1:$H$1,0))</f>
        <v>red</v>
      </c>
      <c r="K2656">
        <f>VLOOKUP($C2656,'Raw-products'!$A$2:$H$1261,MATCH(K$1,'Raw-products'!$A$1:$H$1,0))</f>
        <v>110</v>
      </c>
      <c r="L2656">
        <f>VLOOKUP($C2656,'Raw-products'!$A$2:$H$1261,MATCH(L$1,'Raw-products'!$A$1:$H$1,0))</f>
        <v>44</v>
      </c>
      <c r="M2656" s="5">
        <f t="shared" si="82"/>
        <v>4840</v>
      </c>
      <c r="N2656" cm="1">
        <f t="array" ref="N2656:Q2656">_xlfn.XLOOKUP($B2656,'Raw -orders'!$A:$A,'Raw -orders'!$B:$E)</f>
        <v>467</v>
      </c>
      <c r="O2656">
        <v>20275</v>
      </c>
      <c r="P2656" s="1">
        <v>44203</v>
      </c>
      <c r="Q2656" s="1">
        <v>44219</v>
      </c>
      <c r="R2656" t="str" cm="1">
        <f t="array" ref="R2656:Y2656">_xlfn.XLOOKUP($N2656,'Raw - customers'!$A:$A,'Raw - customers'!$B:$I)</f>
        <v>Cacilie Forrestill</v>
      </c>
      <c r="S2656" t="str">
        <v>Bigender</v>
      </c>
      <c r="T2656">
        <v>53</v>
      </c>
      <c r="U2656" t="str">
        <v>0189 Anna KnollSuite 703</v>
      </c>
      <c r="V2656">
        <v>7040</v>
      </c>
      <c r="W2656" t="str">
        <v>O'reillychester</v>
      </c>
      <c r="X2656" t="str">
        <v>South Australia</v>
      </c>
      <c r="Y2656" t="str">
        <v>Australia</v>
      </c>
      <c r="Z2656">
        <v>1</v>
      </c>
      <c r="AA2656" s="3" t="str">
        <f t="shared" si="83"/>
        <v>10 to 20</v>
      </c>
      <c r="AP2656" s="6">
        <v>467</v>
      </c>
      <c r="AQ2656" s="6" t="s">
        <v>1345</v>
      </c>
    </row>
    <row r="2657" spans="1:43" x14ac:dyDescent="0.25">
      <c r="A2657">
        <v>2655</v>
      </c>
      <c r="B2657">
        <v>530</v>
      </c>
      <c r="C2657">
        <v>719</v>
      </c>
      <c r="D2657">
        <v>119</v>
      </c>
      <c r="E2657">
        <v>3</v>
      </c>
      <c r="F2657">
        <v>357</v>
      </c>
      <c r="G2657" t="str">
        <f>VLOOKUP($C2657,'Raw-products'!$A$2:$H$1261,MATCH(G$1,'Raw-products'!$A$1:$H$1,0))</f>
        <v>Jacket</v>
      </c>
      <c r="H2657" t="str">
        <f>VLOOKUP($C2657,'Raw-products'!$A$2:$H$1261,MATCH(H$1,'Raw-products'!$A$1:$H$1,0))</f>
        <v>Trench Coat</v>
      </c>
      <c r="I2657" t="str">
        <f>VLOOKUP($C2657,'Raw-products'!$A$2:$H$1261,MATCH(I$1,'Raw-products'!$A$1:$H$1,0))</f>
        <v>XL</v>
      </c>
      <c r="J2657" t="str">
        <f>VLOOKUP($C2657,'Raw-products'!$A$2:$H$1261,MATCH(J$1,'Raw-products'!$A$1:$H$1,0))</f>
        <v>green</v>
      </c>
      <c r="K2657">
        <f>VLOOKUP($C2657,'Raw-products'!$A$2:$H$1261,MATCH(K$1,'Raw-products'!$A$1:$H$1,0))</f>
        <v>112</v>
      </c>
      <c r="L2657">
        <f>VLOOKUP($C2657,'Raw-products'!$A$2:$H$1261,MATCH(L$1,'Raw-products'!$A$1:$H$1,0))</f>
        <v>53</v>
      </c>
      <c r="M2657" s="5">
        <f t="shared" si="82"/>
        <v>5936</v>
      </c>
      <c r="N2657" cm="1">
        <f t="array" ref="N2657:Q2657">_xlfn.XLOOKUP($B2657,'Raw -orders'!$A:$A,'Raw -orders'!$B:$E)</f>
        <v>467</v>
      </c>
      <c r="O2657">
        <v>20275</v>
      </c>
      <c r="P2657" s="1">
        <v>44203</v>
      </c>
      <c r="Q2657" s="1">
        <v>44219</v>
      </c>
      <c r="R2657" t="str" cm="1">
        <f t="array" ref="R2657:Y2657">_xlfn.XLOOKUP($N2657,'Raw - customers'!$A:$A,'Raw - customers'!$B:$I)</f>
        <v>Cacilie Forrestill</v>
      </c>
      <c r="S2657" t="str">
        <v>Bigender</v>
      </c>
      <c r="T2657">
        <v>53</v>
      </c>
      <c r="U2657" t="str">
        <v>0189 Anna KnollSuite 703</v>
      </c>
      <c r="V2657">
        <v>7040</v>
      </c>
      <c r="W2657" t="str">
        <v>O'reillychester</v>
      </c>
      <c r="X2657" t="str">
        <v>South Australia</v>
      </c>
      <c r="Y2657" t="str">
        <v>Australia</v>
      </c>
      <c r="Z2657">
        <v>1</v>
      </c>
      <c r="AA2657" s="3" t="str">
        <f t="shared" si="83"/>
        <v>10 to 20</v>
      </c>
      <c r="AP2657" s="6">
        <v>467</v>
      </c>
      <c r="AQ2657" s="6" t="s">
        <v>1345</v>
      </c>
    </row>
    <row r="2658" spans="1:43" x14ac:dyDescent="0.25">
      <c r="A2658">
        <v>2656</v>
      </c>
      <c r="B2658">
        <v>530</v>
      </c>
      <c r="C2658">
        <v>1097</v>
      </c>
      <c r="D2658">
        <v>115</v>
      </c>
      <c r="E2658">
        <v>1</v>
      </c>
      <c r="F2658">
        <v>115</v>
      </c>
      <c r="G2658" t="str">
        <f>VLOOKUP($C2658,'Raw-products'!$A$2:$H$1261,MATCH(G$1,'Raw-products'!$A$1:$H$1,0))</f>
        <v>Trousers</v>
      </c>
      <c r="H2658" t="str">
        <f>VLOOKUP($C2658,'Raw-products'!$A$2:$H$1261,MATCH(H$1,'Raw-products'!$A$1:$H$1,0))</f>
        <v>Cropped</v>
      </c>
      <c r="I2658" t="str">
        <f>VLOOKUP($C2658,'Raw-products'!$A$2:$H$1261,MATCH(I$1,'Raw-products'!$A$1:$H$1,0))</f>
        <v>M</v>
      </c>
      <c r="J2658" t="str">
        <f>VLOOKUP($C2658,'Raw-products'!$A$2:$H$1261,MATCH(J$1,'Raw-products'!$A$1:$H$1,0))</f>
        <v>yellow</v>
      </c>
      <c r="K2658">
        <f>VLOOKUP($C2658,'Raw-products'!$A$2:$H$1261,MATCH(K$1,'Raw-products'!$A$1:$H$1,0))</f>
        <v>99</v>
      </c>
      <c r="L2658">
        <f>VLOOKUP($C2658,'Raw-products'!$A$2:$H$1261,MATCH(L$1,'Raw-products'!$A$1:$H$1,0))</f>
        <v>41</v>
      </c>
      <c r="M2658" s="5">
        <f t="shared" si="82"/>
        <v>4059</v>
      </c>
      <c r="N2658" cm="1">
        <f t="array" ref="N2658:Q2658">_xlfn.XLOOKUP($B2658,'Raw -orders'!$A:$A,'Raw -orders'!$B:$E)</f>
        <v>467</v>
      </c>
      <c r="O2658">
        <v>20275</v>
      </c>
      <c r="P2658" s="1">
        <v>44203</v>
      </c>
      <c r="Q2658" s="1">
        <v>44219</v>
      </c>
      <c r="R2658" t="str" cm="1">
        <f t="array" ref="R2658:Y2658">_xlfn.XLOOKUP($N2658,'Raw - customers'!$A:$A,'Raw - customers'!$B:$I)</f>
        <v>Cacilie Forrestill</v>
      </c>
      <c r="S2658" t="str">
        <v>Bigender</v>
      </c>
      <c r="T2658">
        <v>53</v>
      </c>
      <c r="U2658" t="str">
        <v>0189 Anna KnollSuite 703</v>
      </c>
      <c r="V2658">
        <v>7040</v>
      </c>
      <c r="W2658" t="str">
        <v>O'reillychester</v>
      </c>
      <c r="X2658" t="str">
        <v>South Australia</v>
      </c>
      <c r="Y2658" t="str">
        <v>Australia</v>
      </c>
      <c r="Z2658">
        <v>1</v>
      </c>
      <c r="AA2658" s="3" t="str">
        <f t="shared" si="83"/>
        <v>10 to 20</v>
      </c>
      <c r="AP2658" s="6">
        <v>467</v>
      </c>
      <c r="AQ2658" s="6" t="s">
        <v>1345</v>
      </c>
    </row>
    <row r="2659" spans="1:43" x14ac:dyDescent="0.25">
      <c r="A2659">
        <v>2657</v>
      </c>
      <c r="B2659">
        <v>531</v>
      </c>
      <c r="C2659">
        <v>611</v>
      </c>
      <c r="D2659">
        <v>112</v>
      </c>
      <c r="E2659">
        <v>2</v>
      </c>
      <c r="F2659">
        <v>224</v>
      </c>
      <c r="G2659" t="str">
        <f>VLOOKUP($C2659,'Raw-products'!$A$2:$H$1261,MATCH(G$1,'Raw-products'!$A$1:$H$1,0))</f>
        <v>Jacket</v>
      </c>
      <c r="H2659" t="str">
        <f>VLOOKUP($C2659,'Raw-products'!$A$2:$H$1261,MATCH(H$1,'Raw-products'!$A$1:$H$1,0))</f>
        <v>Cardigan</v>
      </c>
      <c r="I2659" t="str">
        <f>VLOOKUP($C2659,'Raw-products'!$A$2:$H$1261,MATCH(I$1,'Raw-products'!$A$1:$H$1,0))</f>
        <v>S</v>
      </c>
      <c r="J2659" t="str">
        <f>VLOOKUP($C2659,'Raw-products'!$A$2:$H$1261,MATCH(J$1,'Raw-products'!$A$1:$H$1,0))</f>
        <v>green</v>
      </c>
      <c r="K2659">
        <f>VLOOKUP($C2659,'Raw-products'!$A$2:$H$1261,MATCH(K$1,'Raw-products'!$A$1:$H$1,0))</f>
        <v>118</v>
      </c>
      <c r="L2659">
        <f>VLOOKUP($C2659,'Raw-products'!$A$2:$H$1261,MATCH(L$1,'Raw-products'!$A$1:$H$1,0))</f>
        <v>62</v>
      </c>
      <c r="M2659" s="5">
        <f t="shared" si="82"/>
        <v>7316</v>
      </c>
      <c r="N2659" cm="1">
        <f t="array" ref="N2659:Q2659">_xlfn.XLOOKUP($B2659,'Raw -orders'!$A:$A,'Raw -orders'!$B:$E)</f>
        <v>742</v>
      </c>
      <c r="O2659">
        <v>26445</v>
      </c>
      <c r="P2659" s="1">
        <v>44210</v>
      </c>
      <c r="Q2659" s="1">
        <v>44235</v>
      </c>
      <c r="R2659" t="str" cm="1">
        <f t="array" ref="R2659:Y2659">_xlfn.XLOOKUP($N2659,'Raw - customers'!$A:$A,'Raw - customers'!$B:$I)</f>
        <v>Selestina Dauber</v>
      </c>
      <c r="S2659" t="str">
        <v>Polygender</v>
      </c>
      <c r="T2659">
        <v>44</v>
      </c>
      <c r="U2659" t="str">
        <v>275 Maddison Estate DrApt. 642</v>
      </c>
      <c r="V2659">
        <v>8642</v>
      </c>
      <c r="W2659" t="str">
        <v>Port Aliview</v>
      </c>
      <c r="X2659" t="str">
        <v>Western Australia</v>
      </c>
      <c r="Y2659" t="str">
        <v>Australia</v>
      </c>
      <c r="Z2659">
        <v>1</v>
      </c>
      <c r="AA2659" s="3" t="str">
        <f t="shared" si="83"/>
        <v>20 to 30</v>
      </c>
      <c r="AP2659" s="6">
        <v>742</v>
      </c>
      <c r="AQ2659" s="6" t="s">
        <v>1377</v>
      </c>
    </row>
    <row r="2660" spans="1:43" x14ac:dyDescent="0.25">
      <c r="A2660">
        <v>2658</v>
      </c>
      <c r="B2660">
        <v>531</v>
      </c>
      <c r="C2660">
        <v>829</v>
      </c>
      <c r="D2660">
        <v>117</v>
      </c>
      <c r="E2660">
        <v>2</v>
      </c>
      <c r="F2660">
        <v>234</v>
      </c>
      <c r="G2660" t="str">
        <f>VLOOKUP($C2660,'Raw-products'!$A$2:$H$1261,MATCH(G$1,'Raw-products'!$A$1:$H$1,0))</f>
        <v>Jacket</v>
      </c>
      <c r="H2660" t="str">
        <f>VLOOKUP($C2660,'Raw-products'!$A$2:$H$1261,MATCH(H$1,'Raw-products'!$A$1:$H$1,0))</f>
        <v>Shearling</v>
      </c>
      <c r="I2660" t="str">
        <f>VLOOKUP($C2660,'Raw-products'!$A$2:$H$1261,MATCH(I$1,'Raw-products'!$A$1:$H$1,0))</f>
        <v>XL</v>
      </c>
      <c r="J2660" t="str">
        <f>VLOOKUP($C2660,'Raw-products'!$A$2:$H$1261,MATCH(J$1,'Raw-products'!$A$1:$H$1,0))</f>
        <v>blue</v>
      </c>
      <c r="K2660">
        <f>VLOOKUP($C2660,'Raw-products'!$A$2:$H$1261,MATCH(K$1,'Raw-products'!$A$1:$H$1,0))</f>
        <v>95</v>
      </c>
      <c r="L2660">
        <f>VLOOKUP($C2660,'Raw-products'!$A$2:$H$1261,MATCH(L$1,'Raw-products'!$A$1:$H$1,0))</f>
        <v>79</v>
      </c>
      <c r="M2660" s="5">
        <f t="shared" si="82"/>
        <v>7505</v>
      </c>
      <c r="N2660" cm="1">
        <f t="array" ref="N2660:Q2660">_xlfn.XLOOKUP($B2660,'Raw -orders'!$A:$A,'Raw -orders'!$B:$E)</f>
        <v>742</v>
      </c>
      <c r="O2660">
        <v>26445</v>
      </c>
      <c r="P2660" s="1">
        <v>44210</v>
      </c>
      <c r="Q2660" s="1">
        <v>44235</v>
      </c>
      <c r="R2660" t="str" cm="1">
        <f t="array" ref="R2660:Y2660">_xlfn.XLOOKUP($N2660,'Raw - customers'!$A:$A,'Raw - customers'!$B:$I)</f>
        <v>Selestina Dauber</v>
      </c>
      <c r="S2660" t="str">
        <v>Polygender</v>
      </c>
      <c r="T2660">
        <v>44</v>
      </c>
      <c r="U2660" t="str">
        <v>275 Maddison Estate DrApt. 642</v>
      </c>
      <c r="V2660">
        <v>8642</v>
      </c>
      <c r="W2660" t="str">
        <v>Port Aliview</v>
      </c>
      <c r="X2660" t="str">
        <v>Western Australia</v>
      </c>
      <c r="Y2660" t="str">
        <v>Australia</v>
      </c>
      <c r="Z2660">
        <v>1</v>
      </c>
      <c r="AA2660" s="3" t="str">
        <f t="shared" si="83"/>
        <v>20 to 30</v>
      </c>
      <c r="AP2660" s="6">
        <v>742</v>
      </c>
      <c r="AQ2660" s="6" t="s">
        <v>1377</v>
      </c>
    </row>
    <row r="2661" spans="1:43" x14ac:dyDescent="0.25">
      <c r="A2661">
        <v>2659</v>
      </c>
      <c r="B2661">
        <v>531</v>
      </c>
      <c r="C2661">
        <v>466</v>
      </c>
      <c r="D2661">
        <v>118</v>
      </c>
      <c r="E2661">
        <v>2</v>
      </c>
      <c r="F2661">
        <v>236</v>
      </c>
      <c r="G2661" t="str">
        <f>VLOOKUP($C2661,'Raw-products'!$A$2:$H$1261,MATCH(G$1,'Raw-products'!$A$1:$H$1,0))</f>
        <v>Jacket</v>
      </c>
      <c r="H2661" t="str">
        <f>VLOOKUP($C2661,'Raw-products'!$A$2:$H$1261,MATCH(H$1,'Raw-products'!$A$1:$H$1,0))</f>
        <v>Puffer</v>
      </c>
      <c r="I2661" t="str">
        <f>VLOOKUP($C2661,'Raw-products'!$A$2:$H$1261,MATCH(I$1,'Raw-products'!$A$1:$H$1,0))</f>
        <v>S</v>
      </c>
      <c r="J2661" t="str">
        <f>VLOOKUP($C2661,'Raw-products'!$A$2:$H$1261,MATCH(J$1,'Raw-products'!$A$1:$H$1,0))</f>
        <v>yellow</v>
      </c>
      <c r="K2661">
        <f>VLOOKUP($C2661,'Raw-products'!$A$2:$H$1261,MATCH(K$1,'Raw-products'!$A$1:$H$1,0))</f>
        <v>110</v>
      </c>
      <c r="L2661">
        <f>VLOOKUP($C2661,'Raw-products'!$A$2:$H$1261,MATCH(L$1,'Raw-products'!$A$1:$H$1,0))</f>
        <v>48</v>
      </c>
      <c r="M2661" s="5">
        <f t="shared" si="82"/>
        <v>5280</v>
      </c>
      <c r="N2661" cm="1">
        <f t="array" ref="N2661:Q2661">_xlfn.XLOOKUP($B2661,'Raw -orders'!$A:$A,'Raw -orders'!$B:$E)</f>
        <v>742</v>
      </c>
      <c r="O2661">
        <v>26445</v>
      </c>
      <c r="P2661" s="1">
        <v>44210</v>
      </c>
      <c r="Q2661" s="1">
        <v>44235</v>
      </c>
      <c r="R2661" t="str" cm="1">
        <f t="array" ref="R2661:Y2661">_xlfn.XLOOKUP($N2661,'Raw - customers'!$A:$A,'Raw - customers'!$B:$I)</f>
        <v>Selestina Dauber</v>
      </c>
      <c r="S2661" t="str">
        <v>Polygender</v>
      </c>
      <c r="T2661">
        <v>44</v>
      </c>
      <c r="U2661" t="str">
        <v>275 Maddison Estate DrApt. 642</v>
      </c>
      <c r="V2661">
        <v>8642</v>
      </c>
      <c r="W2661" t="str">
        <v>Port Aliview</v>
      </c>
      <c r="X2661" t="str">
        <v>Western Australia</v>
      </c>
      <c r="Y2661" t="str">
        <v>Australia</v>
      </c>
      <c r="Z2661">
        <v>1</v>
      </c>
      <c r="AA2661" s="3" t="str">
        <f t="shared" si="83"/>
        <v>20 to 30</v>
      </c>
      <c r="AP2661" s="6">
        <v>742</v>
      </c>
      <c r="AQ2661" s="6" t="s">
        <v>1377</v>
      </c>
    </row>
    <row r="2662" spans="1:43" x14ac:dyDescent="0.25">
      <c r="A2662">
        <v>2660</v>
      </c>
      <c r="B2662">
        <v>531</v>
      </c>
      <c r="C2662">
        <v>1155</v>
      </c>
      <c r="D2662">
        <v>99</v>
      </c>
      <c r="E2662">
        <v>3</v>
      </c>
      <c r="F2662">
        <v>297</v>
      </c>
      <c r="G2662" t="str">
        <f>VLOOKUP($C2662,'Raw-products'!$A$2:$H$1261,MATCH(G$1,'Raw-products'!$A$1:$H$1,0))</f>
        <v>Trousers</v>
      </c>
      <c r="H2662" t="str">
        <f>VLOOKUP($C2662,'Raw-products'!$A$2:$H$1261,MATCH(H$1,'Raw-products'!$A$1:$H$1,0))</f>
        <v>High-Waisted</v>
      </c>
      <c r="I2662" t="str">
        <f>VLOOKUP($C2662,'Raw-products'!$A$2:$H$1261,MATCH(I$1,'Raw-products'!$A$1:$H$1,0))</f>
        <v>XS</v>
      </c>
      <c r="J2662" t="str">
        <f>VLOOKUP($C2662,'Raw-products'!$A$2:$H$1261,MATCH(J$1,'Raw-products'!$A$1:$H$1,0))</f>
        <v>red</v>
      </c>
      <c r="K2662">
        <f>VLOOKUP($C2662,'Raw-products'!$A$2:$H$1261,MATCH(K$1,'Raw-products'!$A$1:$H$1,0))</f>
        <v>98</v>
      </c>
      <c r="L2662">
        <f>VLOOKUP($C2662,'Raw-products'!$A$2:$H$1261,MATCH(L$1,'Raw-products'!$A$1:$H$1,0))</f>
        <v>74</v>
      </c>
      <c r="M2662" s="5">
        <f t="shared" si="82"/>
        <v>7252</v>
      </c>
      <c r="N2662" cm="1">
        <f t="array" ref="N2662:Q2662">_xlfn.XLOOKUP($B2662,'Raw -orders'!$A:$A,'Raw -orders'!$B:$E)</f>
        <v>742</v>
      </c>
      <c r="O2662">
        <v>26445</v>
      </c>
      <c r="P2662" s="1">
        <v>44210</v>
      </c>
      <c r="Q2662" s="1">
        <v>44235</v>
      </c>
      <c r="R2662" t="str" cm="1">
        <f t="array" ref="R2662:Y2662">_xlfn.XLOOKUP($N2662,'Raw - customers'!$A:$A,'Raw - customers'!$B:$I)</f>
        <v>Selestina Dauber</v>
      </c>
      <c r="S2662" t="str">
        <v>Polygender</v>
      </c>
      <c r="T2662">
        <v>44</v>
      </c>
      <c r="U2662" t="str">
        <v>275 Maddison Estate DrApt. 642</v>
      </c>
      <c r="V2662">
        <v>8642</v>
      </c>
      <c r="W2662" t="str">
        <v>Port Aliview</v>
      </c>
      <c r="X2662" t="str">
        <v>Western Australia</v>
      </c>
      <c r="Y2662" t="str">
        <v>Australia</v>
      </c>
      <c r="Z2662">
        <v>1</v>
      </c>
      <c r="AA2662" s="3" t="str">
        <f t="shared" si="83"/>
        <v>20 to 30</v>
      </c>
      <c r="AP2662" s="6">
        <v>742</v>
      </c>
      <c r="AQ2662" s="6" t="s">
        <v>1377</v>
      </c>
    </row>
    <row r="2663" spans="1:43" x14ac:dyDescent="0.25">
      <c r="A2663">
        <v>2661</v>
      </c>
      <c r="B2663">
        <v>532</v>
      </c>
      <c r="C2663">
        <v>343</v>
      </c>
      <c r="D2663">
        <v>109</v>
      </c>
      <c r="E2663">
        <v>1</v>
      </c>
      <c r="F2663">
        <v>109</v>
      </c>
      <c r="G2663" t="str">
        <f>VLOOKUP($C2663,'Raw-products'!$A$2:$H$1261,MATCH(G$1,'Raw-products'!$A$1:$H$1,0))</f>
        <v>Shirt</v>
      </c>
      <c r="H2663" t="str">
        <f>VLOOKUP($C2663,'Raw-products'!$A$2:$H$1261,MATCH(H$1,'Raw-products'!$A$1:$H$1,0))</f>
        <v>Mandarin Collar</v>
      </c>
      <c r="I2663" t="str">
        <f>VLOOKUP($C2663,'Raw-products'!$A$2:$H$1261,MATCH(I$1,'Raw-products'!$A$1:$H$1,0))</f>
        <v>L</v>
      </c>
      <c r="J2663" t="str">
        <f>VLOOKUP($C2663,'Raw-products'!$A$2:$H$1261,MATCH(J$1,'Raw-products'!$A$1:$H$1,0))</f>
        <v>indigo</v>
      </c>
      <c r="K2663">
        <f>VLOOKUP($C2663,'Raw-products'!$A$2:$H$1261,MATCH(K$1,'Raw-products'!$A$1:$H$1,0))</f>
        <v>108</v>
      </c>
      <c r="L2663">
        <f>VLOOKUP($C2663,'Raw-products'!$A$2:$H$1261,MATCH(L$1,'Raw-products'!$A$1:$H$1,0))</f>
        <v>53</v>
      </c>
      <c r="M2663" s="5">
        <f t="shared" si="82"/>
        <v>5724</v>
      </c>
      <c r="N2663" cm="1">
        <f t="array" ref="N2663:Q2663">_xlfn.XLOOKUP($B2663,'Raw -orders'!$A:$A,'Raw -orders'!$B:$E)</f>
        <v>523</v>
      </c>
      <c r="O2663">
        <v>11590</v>
      </c>
      <c r="P2663" s="1">
        <v>44447</v>
      </c>
      <c r="Q2663" s="1">
        <v>44459</v>
      </c>
      <c r="R2663" t="str" cm="1">
        <f t="array" ref="R2663:Y2663">_xlfn.XLOOKUP($N2663,'Raw - customers'!$A:$A,'Raw - customers'!$B:$I)</f>
        <v>Grissel Harteley</v>
      </c>
      <c r="S2663" t="str">
        <v>Bigender</v>
      </c>
      <c r="T2663">
        <v>22</v>
      </c>
      <c r="U2663" t="str">
        <v>8778 Liam TerraceSuite 662</v>
      </c>
      <c r="V2663">
        <v>3373</v>
      </c>
      <c r="W2663" t="str">
        <v>North Jasperville</v>
      </c>
      <c r="X2663" t="str">
        <v>Northern Territory</v>
      </c>
      <c r="Y2663" t="str">
        <v>Australia</v>
      </c>
      <c r="Z2663">
        <v>9</v>
      </c>
      <c r="AA2663" s="3" t="str">
        <f t="shared" si="83"/>
        <v>10 to 20</v>
      </c>
      <c r="AP2663" s="6">
        <v>523</v>
      </c>
      <c r="AQ2663" s="6" t="s">
        <v>1339</v>
      </c>
    </row>
    <row r="2664" spans="1:43" x14ac:dyDescent="0.25">
      <c r="A2664">
        <v>2662</v>
      </c>
      <c r="B2664">
        <v>532</v>
      </c>
      <c r="C2664">
        <v>980</v>
      </c>
      <c r="D2664">
        <v>106</v>
      </c>
      <c r="E2664">
        <v>2</v>
      </c>
      <c r="F2664">
        <v>212</v>
      </c>
      <c r="G2664" t="str">
        <f>VLOOKUP($C2664,'Raw-products'!$A$2:$H$1261,MATCH(G$1,'Raw-products'!$A$1:$H$1,0))</f>
        <v>Trousers</v>
      </c>
      <c r="H2664" t="str">
        <f>VLOOKUP($C2664,'Raw-products'!$A$2:$H$1261,MATCH(H$1,'Raw-products'!$A$1:$H$1,0))</f>
        <v>Wool</v>
      </c>
      <c r="I2664" t="str">
        <f>VLOOKUP($C2664,'Raw-products'!$A$2:$H$1261,MATCH(I$1,'Raw-products'!$A$1:$H$1,0))</f>
        <v>XS</v>
      </c>
      <c r="J2664" t="str">
        <f>VLOOKUP($C2664,'Raw-products'!$A$2:$H$1261,MATCH(J$1,'Raw-products'!$A$1:$H$1,0))</f>
        <v>red</v>
      </c>
      <c r="K2664">
        <f>VLOOKUP($C2664,'Raw-products'!$A$2:$H$1261,MATCH(K$1,'Raw-products'!$A$1:$H$1,0))</f>
        <v>111</v>
      </c>
      <c r="L2664">
        <f>VLOOKUP($C2664,'Raw-products'!$A$2:$H$1261,MATCH(L$1,'Raw-products'!$A$1:$H$1,0))</f>
        <v>44</v>
      </c>
      <c r="M2664" s="5">
        <f t="shared" si="82"/>
        <v>4884</v>
      </c>
      <c r="N2664" cm="1">
        <f t="array" ref="N2664:Q2664">_xlfn.XLOOKUP($B2664,'Raw -orders'!$A:$A,'Raw -orders'!$B:$E)</f>
        <v>523</v>
      </c>
      <c r="O2664">
        <v>11590</v>
      </c>
      <c r="P2664" s="1">
        <v>44447</v>
      </c>
      <c r="Q2664" s="1">
        <v>44459</v>
      </c>
      <c r="R2664" t="str" cm="1">
        <f t="array" ref="R2664:Y2664">_xlfn.XLOOKUP($N2664,'Raw - customers'!$A:$A,'Raw - customers'!$B:$I)</f>
        <v>Grissel Harteley</v>
      </c>
      <c r="S2664" t="str">
        <v>Bigender</v>
      </c>
      <c r="T2664">
        <v>22</v>
      </c>
      <c r="U2664" t="str">
        <v>8778 Liam TerraceSuite 662</v>
      </c>
      <c r="V2664">
        <v>3373</v>
      </c>
      <c r="W2664" t="str">
        <v>North Jasperville</v>
      </c>
      <c r="X2664" t="str">
        <v>Northern Territory</v>
      </c>
      <c r="Y2664" t="str">
        <v>Australia</v>
      </c>
      <c r="Z2664">
        <v>9</v>
      </c>
      <c r="AA2664" s="3" t="str">
        <f t="shared" si="83"/>
        <v>10 to 20</v>
      </c>
      <c r="AP2664" s="6">
        <v>523</v>
      </c>
      <c r="AQ2664" s="6" t="s">
        <v>1339</v>
      </c>
    </row>
    <row r="2665" spans="1:43" x14ac:dyDescent="0.25">
      <c r="A2665">
        <v>2663</v>
      </c>
      <c r="B2665">
        <v>532</v>
      </c>
      <c r="C2665">
        <v>1255</v>
      </c>
      <c r="D2665">
        <v>112</v>
      </c>
      <c r="E2665">
        <v>1</v>
      </c>
      <c r="F2665">
        <v>112</v>
      </c>
      <c r="G2665" t="str">
        <f>VLOOKUP($C2665,'Raw-products'!$A$2:$H$1261,MATCH(G$1,'Raw-products'!$A$1:$H$1,0))</f>
        <v>Trousers</v>
      </c>
      <c r="H2665" t="str">
        <f>VLOOKUP($C2665,'Raw-products'!$A$2:$H$1261,MATCH(H$1,'Raw-products'!$A$1:$H$1,0))</f>
        <v>Tracksuit Bottoms</v>
      </c>
      <c r="I2665" t="str">
        <f>VLOOKUP($C2665,'Raw-products'!$A$2:$H$1261,MATCH(I$1,'Raw-products'!$A$1:$H$1,0))</f>
        <v>XS</v>
      </c>
      <c r="J2665" t="str">
        <f>VLOOKUP($C2665,'Raw-products'!$A$2:$H$1261,MATCH(J$1,'Raw-products'!$A$1:$H$1,0))</f>
        <v>violet</v>
      </c>
      <c r="K2665">
        <f>VLOOKUP($C2665,'Raw-products'!$A$2:$H$1261,MATCH(K$1,'Raw-products'!$A$1:$H$1,0))</f>
        <v>91</v>
      </c>
      <c r="L2665">
        <f>VLOOKUP($C2665,'Raw-products'!$A$2:$H$1261,MATCH(L$1,'Raw-products'!$A$1:$H$1,0))</f>
        <v>67</v>
      </c>
      <c r="M2665" s="5">
        <f t="shared" si="82"/>
        <v>6097</v>
      </c>
      <c r="N2665" cm="1">
        <f t="array" ref="N2665:Q2665">_xlfn.XLOOKUP($B2665,'Raw -orders'!$A:$A,'Raw -orders'!$B:$E)</f>
        <v>523</v>
      </c>
      <c r="O2665">
        <v>11590</v>
      </c>
      <c r="P2665" s="1">
        <v>44447</v>
      </c>
      <c r="Q2665" s="1">
        <v>44459</v>
      </c>
      <c r="R2665" t="str" cm="1">
        <f t="array" ref="R2665:Y2665">_xlfn.XLOOKUP($N2665,'Raw - customers'!$A:$A,'Raw - customers'!$B:$I)</f>
        <v>Grissel Harteley</v>
      </c>
      <c r="S2665" t="str">
        <v>Bigender</v>
      </c>
      <c r="T2665">
        <v>22</v>
      </c>
      <c r="U2665" t="str">
        <v>8778 Liam TerraceSuite 662</v>
      </c>
      <c r="V2665">
        <v>3373</v>
      </c>
      <c r="W2665" t="str">
        <v>North Jasperville</v>
      </c>
      <c r="X2665" t="str">
        <v>Northern Territory</v>
      </c>
      <c r="Y2665" t="str">
        <v>Australia</v>
      </c>
      <c r="Z2665">
        <v>9</v>
      </c>
      <c r="AA2665" s="3" t="str">
        <f t="shared" si="83"/>
        <v>10 to 20</v>
      </c>
      <c r="AP2665" s="6">
        <v>523</v>
      </c>
      <c r="AQ2665" s="6" t="s">
        <v>1339</v>
      </c>
    </row>
    <row r="2666" spans="1:43" x14ac:dyDescent="0.25">
      <c r="A2666">
        <v>2664</v>
      </c>
      <c r="B2666">
        <v>532</v>
      </c>
      <c r="C2666">
        <v>60</v>
      </c>
      <c r="D2666">
        <v>104</v>
      </c>
      <c r="E2666">
        <v>2</v>
      </c>
      <c r="F2666">
        <v>208</v>
      </c>
      <c r="G2666" t="str">
        <f>VLOOKUP($C2666,'Raw-products'!$A$2:$H$1261,MATCH(G$1,'Raw-products'!$A$1:$H$1,0))</f>
        <v>Shirt</v>
      </c>
      <c r="H2666" t="str">
        <f>VLOOKUP($C2666,'Raw-products'!$A$2:$H$1261,MATCH(H$1,'Raw-products'!$A$1:$H$1,0))</f>
        <v>Dress</v>
      </c>
      <c r="I2666" t="str">
        <f>VLOOKUP($C2666,'Raw-products'!$A$2:$H$1261,MATCH(I$1,'Raw-products'!$A$1:$H$1,0))</f>
        <v>XS</v>
      </c>
      <c r="J2666" t="str">
        <f>VLOOKUP($C2666,'Raw-products'!$A$2:$H$1261,MATCH(J$1,'Raw-products'!$A$1:$H$1,0))</f>
        <v>indigo</v>
      </c>
      <c r="K2666">
        <f>VLOOKUP($C2666,'Raw-products'!$A$2:$H$1261,MATCH(K$1,'Raw-products'!$A$1:$H$1,0))</f>
        <v>119</v>
      </c>
      <c r="L2666">
        <f>VLOOKUP($C2666,'Raw-products'!$A$2:$H$1261,MATCH(L$1,'Raw-products'!$A$1:$H$1,0))</f>
        <v>56</v>
      </c>
      <c r="M2666" s="5">
        <f t="shared" si="82"/>
        <v>6664</v>
      </c>
      <c r="N2666" cm="1">
        <f t="array" ref="N2666:Q2666">_xlfn.XLOOKUP($B2666,'Raw -orders'!$A:$A,'Raw -orders'!$B:$E)</f>
        <v>523</v>
      </c>
      <c r="O2666">
        <v>11590</v>
      </c>
      <c r="P2666" s="1">
        <v>44447</v>
      </c>
      <c r="Q2666" s="1">
        <v>44459</v>
      </c>
      <c r="R2666" t="str" cm="1">
        <f t="array" ref="R2666:Y2666">_xlfn.XLOOKUP($N2666,'Raw - customers'!$A:$A,'Raw - customers'!$B:$I)</f>
        <v>Grissel Harteley</v>
      </c>
      <c r="S2666" t="str">
        <v>Bigender</v>
      </c>
      <c r="T2666">
        <v>22</v>
      </c>
      <c r="U2666" t="str">
        <v>8778 Liam TerraceSuite 662</v>
      </c>
      <c r="V2666">
        <v>3373</v>
      </c>
      <c r="W2666" t="str">
        <v>North Jasperville</v>
      </c>
      <c r="X2666" t="str">
        <v>Northern Territory</v>
      </c>
      <c r="Y2666" t="str">
        <v>Australia</v>
      </c>
      <c r="Z2666">
        <v>9</v>
      </c>
      <c r="AA2666" s="3" t="str">
        <f t="shared" si="83"/>
        <v>10 to 20</v>
      </c>
      <c r="AP2666" s="6">
        <v>523</v>
      </c>
      <c r="AQ2666" s="6" t="s">
        <v>1339</v>
      </c>
    </row>
    <row r="2667" spans="1:43" x14ac:dyDescent="0.25">
      <c r="A2667">
        <v>2665</v>
      </c>
      <c r="B2667">
        <v>533</v>
      </c>
      <c r="C2667">
        <v>1199</v>
      </c>
      <c r="D2667">
        <v>105</v>
      </c>
      <c r="E2667">
        <v>2</v>
      </c>
      <c r="F2667">
        <v>210</v>
      </c>
      <c r="G2667" t="str">
        <f>VLOOKUP($C2667,'Raw-products'!$A$2:$H$1261,MATCH(G$1,'Raw-products'!$A$1:$H$1,0))</f>
        <v>Trousers</v>
      </c>
      <c r="H2667" t="str">
        <f>VLOOKUP($C2667,'Raw-products'!$A$2:$H$1261,MATCH(H$1,'Raw-products'!$A$1:$H$1,0))</f>
        <v>Pleated</v>
      </c>
      <c r="I2667" t="str">
        <f>VLOOKUP($C2667,'Raw-products'!$A$2:$H$1261,MATCH(I$1,'Raw-products'!$A$1:$H$1,0))</f>
        <v>XL</v>
      </c>
      <c r="J2667" t="str">
        <f>VLOOKUP($C2667,'Raw-products'!$A$2:$H$1261,MATCH(J$1,'Raw-products'!$A$1:$H$1,0))</f>
        <v>orange</v>
      </c>
      <c r="K2667">
        <f>VLOOKUP($C2667,'Raw-products'!$A$2:$H$1261,MATCH(K$1,'Raw-products'!$A$1:$H$1,0))</f>
        <v>90</v>
      </c>
      <c r="L2667">
        <f>VLOOKUP($C2667,'Raw-products'!$A$2:$H$1261,MATCH(L$1,'Raw-products'!$A$1:$H$1,0))</f>
        <v>69</v>
      </c>
      <c r="M2667" s="5">
        <f t="shared" si="82"/>
        <v>6210</v>
      </c>
      <c r="N2667" cm="1">
        <f t="array" ref="N2667:Q2667">_xlfn.XLOOKUP($B2667,'Raw -orders'!$A:$A,'Raw -orders'!$B:$E)</f>
        <v>558</v>
      </c>
      <c r="O2667">
        <v>28560</v>
      </c>
      <c r="P2667" s="1">
        <v>44351</v>
      </c>
      <c r="Q2667" s="1">
        <v>44356</v>
      </c>
      <c r="R2667" t="str" cm="1">
        <f t="array" ref="R2667:Y2667">_xlfn.XLOOKUP($N2667,'Raw - customers'!$A:$A,'Raw - customers'!$B:$I)</f>
        <v>Lizette Lindro</v>
      </c>
      <c r="S2667" t="str">
        <v>Genderqueer</v>
      </c>
      <c r="T2667">
        <v>38</v>
      </c>
      <c r="U2667" t="str">
        <v>380 Hamish LaneApt. 098</v>
      </c>
      <c r="V2667">
        <v>9827</v>
      </c>
      <c r="W2667" t="str">
        <v>Violetfort</v>
      </c>
      <c r="X2667" t="str">
        <v>South Australia</v>
      </c>
      <c r="Y2667" t="str">
        <v>Australia</v>
      </c>
      <c r="Z2667">
        <v>6</v>
      </c>
      <c r="AA2667" s="3" t="str">
        <f t="shared" si="83"/>
        <v>0 to 10</v>
      </c>
      <c r="AP2667" s="6">
        <v>558</v>
      </c>
      <c r="AQ2667" s="6" t="s">
        <v>1345</v>
      </c>
    </row>
    <row r="2668" spans="1:43" x14ac:dyDescent="0.25">
      <c r="A2668">
        <v>2666</v>
      </c>
      <c r="B2668">
        <v>533</v>
      </c>
      <c r="C2668">
        <v>344</v>
      </c>
      <c r="D2668">
        <v>109</v>
      </c>
      <c r="E2668">
        <v>3</v>
      </c>
      <c r="F2668">
        <v>327</v>
      </c>
      <c r="G2668" t="str">
        <f>VLOOKUP($C2668,'Raw-products'!$A$2:$H$1261,MATCH(G$1,'Raw-products'!$A$1:$H$1,0))</f>
        <v>Shirt</v>
      </c>
      <c r="H2668" t="str">
        <f>VLOOKUP($C2668,'Raw-products'!$A$2:$H$1261,MATCH(H$1,'Raw-products'!$A$1:$H$1,0))</f>
        <v>Mandarin Collar</v>
      </c>
      <c r="I2668" t="str">
        <f>VLOOKUP($C2668,'Raw-products'!$A$2:$H$1261,MATCH(I$1,'Raw-products'!$A$1:$H$1,0))</f>
        <v>XL</v>
      </c>
      <c r="J2668" t="str">
        <f>VLOOKUP($C2668,'Raw-products'!$A$2:$H$1261,MATCH(J$1,'Raw-products'!$A$1:$H$1,0))</f>
        <v>indigo</v>
      </c>
      <c r="K2668">
        <f>VLOOKUP($C2668,'Raw-products'!$A$2:$H$1261,MATCH(K$1,'Raw-products'!$A$1:$H$1,0))</f>
        <v>108</v>
      </c>
      <c r="L2668">
        <f>VLOOKUP($C2668,'Raw-products'!$A$2:$H$1261,MATCH(L$1,'Raw-products'!$A$1:$H$1,0))</f>
        <v>77</v>
      </c>
      <c r="M2668" s="5">
        <f t="shared" si="82"/>
        <v>8316</v>
      </c>
      <c r="N2668" cm="1">
        <f t="array" ref="N2668:Q2668">_xlfn.XLOOKUP($B2668,'Raw -orders'!$A:$A,'Raw -orders'!$B:$E)</f>
        <v>558</v>
      </c>
      <c r="O2668">
        <v>28560</v>
      </c>
      <c r="P2668" s="1">
        <v>44351</v>
      </c>
      <c r="Q2668" s="1">
        <v>44356</v>
      </c>
      <c r="R2668" t="str" cm="1">
        <f t="array" ref="R2668:Y2668">_xlfn.XLOOKUP($N2668,'Raw - customers'!$A:$A,'Raw - customers'!$B:$I)</f>
        <v>Lizette Lindro</v>
      </c>
      <c r="S2668" t="str">
        <v>Genderqueer</v>
      </c>
      <c r="T2668">
        <v>38</v>
      </c>
      <c r="U2668" t="str">
        <v>380 Hamish LaneApt. 098</v>
      </c>
      <c r="V2668">
        <v>9827</v>
      </c>
      <c r="W2668" t="str">
        <v>Violetfort</v>
      </c>
      <c r="X2668" t="str">
        <v>South Australia</v>
      </c>
      <c r="Y2668" t="str">
        <v>Australia</v>
      </c>
      <c r="Z2668">
        <v>6</v>
      </c>
      <c r="AA2668" s="3" t="str">
        <f t="shared" si="83"/>
        <v>0 to 10</v>
      </c>
      <c r="AP2668" s="6">
        <v>558</v>
      </c>
      <c r="AQ2668" s="6" t="s">
        <v>1345</v>
      </c>
    </row>
    <row r="2669" spans="1:43" x14ac:dyDescent="0.25">
      <c r="A2669">
        <v>2667</v>
      </c>
      <c r="B2669">
        <v>533</v>
      </c>
      <c r="C2669">
        <v>618</v>
      </c>
      <c r="D2669">
        <v>112</v>
      </c>
      <c r="E2669">
        <v>1</v>
      </c>
      <c r="F2669">
        <v>112</v>
      </c>
      <c r="G2669" t="str">
        <f>VLOOKUP($C2669,'Raw-products'!$A$2:$H$1261,MATCH(G$1,'Raw-products'!$A$1:$H$1,0))</f>
        <v>Jacket</v>
      </c>
      <c r="H2669" t="str">
        <f>VLOOKUP($C2669,'Raw-products'!$A$2:$H$1261,MATCH(H$1,'Raw-products'!$A$1:$H$1,0))</f>
        <v>Cardigan</v>
      </c>
      <c r="I2669" t="str">
        <f>VLOOKUP($C2669,'Raw-products'!$A$2:$H$1261,MATCH(I$1,'Raw-products'!$A$1:$H$1,0))</f>
        <v>L</v>
      </c>
      <c r="J2669" t="str">
        <f>VLOOKUP($C2669,'Raw-products'!$A$2:$H$1261,MATCH(J$1,'Raw-products'!$A$1:$H$1,0))</f>
        <v>blue</v>
      </c>
      <c r="K2669">
        <f>VLOOKUP($C2669,'Raw-products'!$A$2:$H$1261,MATCH(K$1,'Raw-products'!$A$1:$H$1,0))</f>
        <v>118</v>
      </c>
      <c r="L2669">
        <f>VLOOKUP($C2669,'Raw-products'!$A$2:$H$1261,MATCH(L$1,'Raw-products'!$A$1:$H$1,0))</f>
        <v>68</v>
      </c>
      <c r="M2669" s="5">
        <f t="shared" si="82"/>
        <v>8024</v>
      </c>
      <c r="N2669" cm="1">
        <f t="array" ref="N2669:Q2669">_xlfn.XLOOKUP($B2669,'Raw -orders'!$A:$A,'Raw -orders'!$B:$E)</f>
        <v>558</v>
      </c>
      <c r="O2669">
        <v>28560</v>
      </c>
      <c r="P2669" s="1">
        <v>44351</v>
      </c>
      <c r="Q2669" s="1">
        <v>44356</v>
      </c>
      <c r="R2669" t="str" cm="1">
        <f t="array" ref="R2669:Y2669">_xlfn.XLOOKUP($N2669,'Raw - customers'!$A:$A,'Raw - customers'!$B:$I)</f>
        <v>Lizette Lindro</v>
      </c>
      <c r="S2669" t="str">
        <v>Genderqueer</v>
      </c>
      <c r="T2669">
        <v>38</v>
      </c>
      <c r="U2669" t="str">
        <v>380 Hamish LaneApt. 098</v>
      </c>
      <c r="V2669">
        <v>9827</v>
      </c>
      <c r="W2669" t="str">
        <v>Violetfort</v>
      </c>
      <c r="X2669" t="str">
        <v>South Australia</v>
      </c>
      <c r="Y2669" t="str">
        <v>Australia</v>
      </c>
      <c r="Z2669">
        <v>6</v>
      </c>
      <c r="AA2669" s="3" t="str">
        <f t="shared" si="83"/>
        <v>0 to 10</v>
      </c>
      <c r="AP2669" s="6">
        <v>558</v>
      </c>
      <c r="AQ2669" s="6" t="s">
        <v>1345</v>
      </c>
    </row>
    <row r="2670" spans="1:43" x14ac:dyDescent="0.25">
      <c r="A2670">
        <v>2668</v>
      </c>
      <c r="B2670">
        <v>534</v>
      </c>
      <c r="C2670">
        <v>276</v>
      </c>
      <c r="D2670">
        <v>95</v>
      </c>
      <c r="E2670">
        <v>3</v>
      </c>
      <c r="F2670">
        <v>285</v>
      </c>
      <c r="G2670" t="str">
        <f>VLOOKUP($C2670,'Raw-products'!$A$2:$H$1261,MATCH(G$1,'Raw-products'!$A$1:$H$1,0))</f>
        <v>Shirt</v>
      </c>
      <c r="H2670" t="str">
        <f>VLOOKUP($C2670,'Raw-products'!$A$2:$H$1261,MATCH(H$1,'Raw-products'!$A$1:$H$1,0))</f>
        <v>Polo</v>
      </c>
      <c r="I2670" t="str">
        <f>VLOOKUP($C2670,'Raw-products'!$A$2:$H$1261,MATCH(I$1,'Raw-products'!$A$1:$H$1,0))</f>
        <v>S</v>
      </c>
      <c r="J2670" t="str">
        <f>VLOOKUP($C2670,'Raw-products'!$A$2:$H$1261,MATCH(J$1,'Raw-products'!$A$1:$H$1,0))</f>
        <v>violet</v>
      </c>
      <c r="K2670">
        <f>VLOOKUP($C2670,'Raw-products'!$A$2:$H$1261,MATCH(K$1,'Raw-products'!$A$1:$H$1,0))</f>
        <v>117</v>
      </c>
      <c r="L2670">
        <f>VLOOKUP($C2670,'Raw-products'!$A$2:$H$1261,MATCH(L$1,'Raw-products'!$A$1:$H$1,0))</f>
        <v>43</v>
      </c>
      <c r="M2670" s="5">
        <f t="shared" si="82"/>
        <v>5031</v>
      </c>
      <c r="N2670" cm="1">
        <f t="array" ref="N2670:Q2670">_xlfn.XLOOKUP($B2670,'Raw -orders'!$A:$A,'Raw -orders'!$B:$E)</f>
        <v>49</v>
      </c>
      <c r="O2670">
        <v>31586</v>
      </c>
      <c r="P2670" s="1">
        <v>44462</v>
      </c>
      <c r="Q2670" s="1">
        <v>44465</v>
      </c>
      <c r="R2670" t="str" cm="1">
        <f t="array" ref="R2670:Y2670">_xlfn.XLOOKUP($N2670,'Raw - customers'!$A:$A,'Raw - customers'!$B:$I)</f>
        <v>Shanna Pietrzyk</v>
      </c>
      <c r="S2670" t="str">
        <v>Female</v>
      </c>
      <c r="T2670">
        <v>56</v>
      </c>
      <c r="U2670" t="str">
        <v>30 Watson WayApt. 179</v>
      </c>
      <c r="V2670">
        <v>2511</v>
      </c>
      <c r="W2670" t="str">
        <v>Port Alyssa</v>
      </c>
      <c r="X2670" t="str">
        <v>Queensland</v>
      </c>
      <c r="Y2670" t="str">
        <v>Australia</v>
      </c>
      <c r="Z2670">
        <v>9</v>
      </c>
      <c r="AA2670" s="3" t="str">
        <f t="shared" si="83"/>
        <v>0 to 10</v>
      </c>
      <c r="AP2670" s="6">
        <v>49</v>
      </c>
      <c r="AQ2670" s="6" t="s">
        <v>1355</v>
      </c>
    </row>
    <row r="2671" spans="1:43" x14ac:dyDescent="0.25">
      <c r="A2671">
        <v>2669</v>
      </c>
      <c r="B2671">
        <v>535</v>
      </c>
      <c r="C2671">
        <v>928</v>
      </c>
      <c r="D2671">
        <v>96</v>
      </c>
      <c r="E2671">
        <v>3</v>
      </c>
      <c r="F2671">
        <v>288</v>
      </c>
      <c r="G2671" t="str">
        <f>VLOOKUP($C2671,'Raw-products'!$A$2:$H$1261,MATCH(G$1,'Raw-products'!$A$1:$H$1,0))</f>
        <v>Trousers</v>
      </c>
      <c r="H2671" t="str">
        <f>VLOOKUP($C2671,'Raw-products'!$A$2:$H$1261,MATCH(H$1,'Raw-products'!$A$1:$H$1,0))</f>
        <v>Drawstring</v>
      </c>
      <c r="I2671" t="str">
        <f>VLOOKUP($C2671,'Raw-products'!$A$2:$H$1261,MATCH(I$1,'Raw-products'!$A$1:$H$1,0))</f>
        <v>L</v>
      </c>
      <c r="J2671" t="str">
        <f>VLOOKUP($C2671,'Raw-products'!$A$2:$H$1261,MATCH(J$1,'Raw-products'!$A$1:$H$1,0))</f>
        <v>green</v>
      </c>
      <c r="K2671">
        <f>VLOOKUP($C2671,'Raw-products'!$A$2:$H$1261,MATCH(K$1,'Raw-products'!$A$1:$H$1,0))</f>
        <v>104</v>
      </c>
      <c r="L2671">
        <f>VLOOKUP($C2671,'Raw-products'!$A$2:$H$1261,MATCH(L$1,'Raw-products'!$A$1:$H$1,0))</f>
        <v>43</v>
      </c>
      <c r="M2671" s="5">
        <f t="shared" si="82"/>
        <v>4472</v>
      </c>
      <c r="N2671" cm="1">
        <f t="array" ref="N2671:Q2671">_xlfn.XLOOKUP($B2671,'Raw -orders'!$A:$A,'Raw -orders'!$B:$E)</f>
        <v>585</v>
      </c>
      <c r="O2671">
        <v>23905</v>
      </c>
      <c r="P2671" s="1">
        <v>44221</v>
      </c>
      <c r="Q2671" s="1">
        <v>44234</v>
      </c>
      <c r="R2671" t="str" cm="1">
        <f t="array" ref="R2671:Y2671">_xlfn.XLOOKUP($N2671,'Raw - customers'!$A:$A,'Raw - customers'!$B:$I)</f>
        <v>Alicea Momford</v>
      </c>
      <c r="S2671" t="str">
        <v>Non-binary</v>
      </c>
      <c r="T2671">
        <v>23</v>
      </c>
      <c r="U2671" t="str">
        <v>01 Lee GroveSuite 419</v>
      </c>
      <c r="V2671">
        <v>3863</v>
      </c>
      <c r="W2671" t="str">
        <v>West Bella</v>
      </c>
      <c r="X2671" t="str">
        <v>South Australia</v>
      </c>
      <c r="Y2671" t="str">
        <v>Australia</v>
      </c>
      <c r="Z2671">
        <v>1</v>
      </c>
      <c r="AA2671" s="3" t="str">
        <f t="shared" si="83"/>
        <v>10 to 20</v>
      </c>
      <c r="AP2671" s="6">
        <v>585</v>
      </c>
      <c r="AQ2671" s="6" t="s">
        <v>1345</v>
      </c>
    </row>
    <row r="2672" spans="1:43" x14ac:dyDescent="0.25">
      <c r="A2672">
        <v>2670</v>
      </c>
      <c r="B2672">
        <v>535</v>
      </c>
      <c r="C2672">
        <v>707</v>
      </c>
      <c r="D2672">
        <v>119</v>
      </c>
      <c r="E2672">
        <v>3</v>
      </c>
      <c r="F2672">
        <v>357</v>
      </c>
      <c r="G2672" t="str">
        <f>VLOOKUP($C2672,'Raw-products'!$A$2:$H$1261,MATCH(G$1,'Raw-products'!$A$1:$H$1,0))</f>
        <v>Jacket</v>
      </c>
      <c r="H2672" t="str">
        <f>VLOOKUP($C2672,'Raw-products'!$A$2:$H$1261,MATCH(H$1,'Raw-products'!$A$1:$H$1,0))</f>
        <v>Trench Coat</v>
      </c>
      <c r="I2672" t="str">
        <f>VLOOKUP($C2672,'Raw-products'!$A$2:$H$1261,MATCH(I$1,'Raw-products'!$A$1:$H$1,0))</f>
        <v>M</v>
      </c>
      <c r="J2672" t="str">
        <f>VLOOKUP($C2672,'Raw-products'!$A$2:$H$1261,MATCH(J$1,'Raw-products'!$A$1:$H$1,0))</f>
        <v>orange</v>
      </c>
      <c r="K2672">
        <f>VLOOKUP($C2672,'Raw-products'!$A$2:$H$1261,MATCH(K$1,'Raw-products'!$A$1:$H$1,0))</f>
        <v>112</v>
      </c>
      <c r="L2672">
        <f>VLOOKUP($C2672,'Raw-products'!$A$2:$H$1261,MATCH(L$1,'Raw-products'!$A$1:$H$1,0))</f>
        <v>43</v>
      </c>
      <c r="M2672" s="5">
        <f t="shared" si="82"/>
        <v>4816</v>
      </c>
      <c r="N2672" cm="1">
        <f t="array" ref="N2672:Q2672">_xlfn.XLOOKUP($B2672,'Raw -orders'!$A:$A,'Raw -orders'!$B:$E)</f>
        <v>585</v>
      </c>
      <c r="O2672">
        <v>23905</v>
      </c>
      <c r="P2672" s="1">
        <v>44221</v>
      </c>
      <c r="Q2672" s="1">
        <v>44234</v>
      </c>
      <c r="R2672" t="str" cm="1">
        <f t="array" ref="R2672:Y2672">_xlfn.XLOOKUP($N2672,'Raw - customers'!$A:$A,'Raw - customers'!$B:$I)</f>
        <v>Alicea Momford</v>
      </c>
      <c r="S2672" t="str">
        <v>Non-binary</v>
      </c>
      <c r="T2672">
        <v>23</v>
      </c>
      <c r="U2672" t="str">
        <v>01 Lee GroveSuite 419</v>
      </c>
      <c r="V2672">
        <v>3863</v>
      </c>
      <c r="W2672" t="str">
        <v>West Bella</v>
      </c>
      <c r="X2672" t="str">
        <v>South Australia</v>
      </c>
      <c r="Y2672" t="str">
        <v>Australia</v>
      </c>
      <c r="Z2672">
        <v>1</v>
      </c>
      <c r="AA2672" s="3" t="str">
        <f t="shared" si="83"/>
        <v>10 to 20</v>
      </c>
      <c r="AP2672" s="6">
        <v>585</v>
      </c>
      <c r="AQ2672" s="6" t="s">
        <v>1345</v>
      </c>
    </row>
    <row r="2673" spans="1:43" x14ac:dyDescent="0.25">
      <c r="A2673">
        <v>2671</v>
      </c>
      <c r="B2673">
        <v>535</v>
      </c>
      <c r="C2673">
        <v>58</v>
      </c>
      <c r="D2673">
        <v>104</v>
      </c>
      <c r="E2673">
        <v>1</v>
      </c>
      <c r="F2673">
        <v>104</v>
      </c>
      <c r="G2673" t="str">
        <f>VLOOKUP($C2673,'Raw-products'!$A$2:$H$1261,MATCH(G$1,'Raw-products'!$A$1:$H$1,0))</f>
        <v>Shirt</v>
      </c>
      <c r="H2673" t="str">
        <f>VLOOKUP($C2673,'Raw-products'!$A$2:$H$1261,MATCH(H$1,'Raw-products'!$A$1:$H$1,0))</f>
        <v>Dress</v>
      </c>
      <c r="I2673" t="str">
        <f>VLOOKUP($C2673,'Raw-products'!$A$2:$H$1261,MATCH(I$1,'Raw-products'!$A$1:$H$1,0))</f>
        <v>L</v>
      </c>
      <c r="J2673" t="str">
        <f>VLOOKUP($C2673,'Raw-products'!$A$2:$H$1261,MATCH(J$1,'Raw-products'!$A$1:$H$1,0))</f>
        <v>blue</v>
      </c>
      <c r="K2673">
        <f>VLOOKUP($C2673,'Raw-products'!$A$2:$H$1261,MATCH(K$1,'Raw-products'!$A$1:$H$1,0))</f>
        <v>119</v>
      </c>
      <c r="L2673">
        <f>VLOOKUP($C2673,'Raw-products'!$A$2:$H$1261,MATCH(L$1,'Raw-products'!$A$1:$H$1,0))</f>
        <v>61</v>
      </c>
      <c r="M2673" s="5">
        <f t="shared" si="82"/>
        <v>7259</v>
      </c>
      <c r="N2673" cm="1">
        <f t="array" ref="N2673:Q2673">_xlfn.XLOOKUP($B2673,'Raw -orders'!$A:$A,'Raw -orders'!$B:$E)</f>
        <v>585</v>
      </c>
      <c r="O2673">
        <v>23905</v>
      </c>
      <c r="P2673" s="1">
        <v>44221</v>
      </c>
      <c r="Q2673" s="1">
        <v>44234</v>
      </c>
      <c r="R2673" t="str" cm="1">
        <f t="array" ref="R2673:Y2673">_xlfn.XLOOKUP($N2673,'Raw - customers'!$A:$A,'Raw - customers'!$B:$I)</f>
        <v>Alicea Momford</v>
      </c>
      <c r="S2673" t="str">
        <v>Non-binary</v>
      </c>
      <c r="T2673">
        <v>23</v>
      </c>
      <c r="U2673" t="str">
        <v>01 Lee GroveSuite 419</v>
      </c>
      <c r="V2673">
        <v>3863</v>
      </c>
      <c r="W2673" t="str">
        <v>West Bella</v>
      </c>
      <c r="X2673" t="str">
        <v>South Australia</v>
      </c>
      <c r="Y2673" t="str">
        <v>Australia</v>
      </c>
      <c r="Z2673">
        <v>1</v>
      </c>
      <c r="AA2673" s="3" t="str">
        <f t="shared" si="83"/>
        <v>10 to 20</v>
      </c>
      <c r="AP2673" s="6">
        <v>585</v>
      </c>
      <c r="AQ2673" s="6" t="s">
        <v>1345</v>
      </c>
    </row>
    <row r="2674" spans="1:43" x14ac:dyDescent="0.25">
      <c r="A2674">
        <v>2672</v>
      </c>
      <c r="B2674">
        <v>535</v>
      </c>
      <c r="C2674">
        <v>946</v>
      </c>
      <c r="D2674">
        <v>97</v>
      </c>
      <c r="E2674">
        <v>2</v>
      </c>
      <c r="F2674">
        <v>194</v>
      </c>
      <c r="G2674" t="str">
        <f>VLOOKUP($C2674,'Raw-products'!$A$2:$H$1261,MATCH(G$1,'Raw-products'!$A$1:$H$1,0))</f>
        <v>Trousers</v>
      </c>
      <c r="H2674" t="str">
        <f>VLOOKUP($C2674,'Raw-products'!$A$2:$H$1261,MATCH(H$1,'Raw-products'!$A$1:$H$1,0))</f>
        <v>Slim-Fit</v>
      </c>
      <c r="I2674" t="str">
        <f>VLOOKUP($C2674,'Raw-products'!$A$2:$H$1261,MATCH(I$1,'Raw-products'!$A$1:$H$1,0))</f>
        <v>S</v>
      </c>
      <c r="J2674" t="str">
        <f>VLOOKUP($C2674,'Raw-products'!$A$2:$H$1261,MATCH(J$1,'Raw-products'!$A$1:$H$1,0))</f>
        <v>red</v>
      </c>
      <c r="K2674">
        <f>VLOOKUP($C2674,'Raw-products'!$A$2:$H$1261,MATCH(K$1,'Raw-products'!$A$1:$H$1,0))</f>
        <v>119</v>
      </c>
      <c r="L2674">
        <f>VLOOKUP($C2674,'Raw-products'!$A$2:$H$1261,MATCH(L$1,'Raw-products'!$A$1:$H$1,0))</f>
        <v>71</v>
      </c>
      <c r="M2674" s="5">
        <f t="shared" si="82"/>
        <v>8449</v>
      </c>
      <c r="N2674" cm="1">
        <f t="array" ref="N2674:Q2674">_xlfn.XLOOKUP($B2674,'Raw -orders'!$A:$A,'Raw -orders'!$B:$E)</f>
        <v>585</v>
      </c>
      <c r="O2674">
        <v>23905</v>
      </c>
      <c r="P2674" s="1">
        <v>44221</v>
      </c>
      <c r="Q2674" s="1">
        <v>44234</v>
      </c>
      <c r="R2674" t="str" cm="1">
        <f t="array" ref="R2674:Y2674">_xlfn.XLOOKUP($N2674,'Raw - customers'!$A:$A,'Raw - customers'!$B:$I)</f>
        <v>Alicea Momford</v>
      </c>
      <c r="S2674" t="str">
        <v>Non-binary</v>
      </c>
      <c r="T2674">
        <v>23</v>
      </c>
      <c r="U2674" t="str">
        <v>01 Lee GroveSuite 419</v>
      </c>
      <c r="V2674">
        <v>3863</v>
      </c>
      <c r="W2674" t="str">
        <v>West Bella</v>
      </c>
      <c r="X2674" t="str">
        <v>South Australia</v>
      </c>
      <c r="Y2674" t="str">
        <v>Australia</v>
      </c>
      <c r="Z2674">
        <v>1</v>
      </c>
      <c r="AA2674" s="3" t="str">
        <f t="shared" si="83"/>
        <v>10 to 20</v>
      </c>
      <c r="AP2674" s="6">
        <v>585</v>
      </c>
      <c r="AQ2674" s="6" t="s">
        <v>1345</v>
      </c>
    </row>
    <row r="2675" spans="1:43" x14ac:dyDescent="0.25">
      <c r="A2675">
        <v>2673</v>
      </c>
      <c r="B2675">
        <v>535</v>
      </c>
      <c r="C2675">
        <v>1224</v>
      </c>
      <c r="D2675">
        <v>105</v>
      </c>
      <c r="E2675">
        <v>2</v>
      </c>
      <c r="F2675">
        <v>210</v>
      </c>
      <c r="G2675" t="str">
        <f>VLOOKUP($C2675,'Raw-products'!$A$2:$H$1261,MATCH(G$1,'Raw-products'!$A$1:$H$1,0))</f>
        <v>Trousers</v>
      </c>
      <c r="H2675" t="str">
        <f>VLOOKUP($C2675,'Raw-products'!$A$2:$H$1261,MATCH(H$1,'Raw-products'!$A$1:$H$1,0))</f>
        <v>Pleated</v>
      </c>
      <c r="I2675" t="str">
        <f>VLOOKUP($C2675,'Raw-products'!$A$2:$H$1261,MATCH(I$1,'Raw-products'!$A$1:$H$1,0))</f>
        <v>XL</v>
      </c>
      <c r="J2675" t="str">
        <f>VLOOKUP($C2675,'Raw-products'!$A$2:$H$1261,MATCH(J$1,'Raw-products'!$A$1:$H$1,0))</f>
        <v>violet</v>
      </c>
      <c r="K2675">
        <f>VLOOKUP($C2675,'Raw-products'!$A$2:$H$1261,MATCH(K$1,'Raw-products'!$A$1:$H$1,0))</f>
        <v>90</v>
      </c>
      <c r="L2675">
        <f>VLOOKUP($C2675,'Raw-products'!$A$2:$H$1261,MATCH(L$1,'Raw-products'!$A$1:$H$1,0))</f>
        <v>65</v>
      </c>
      <c r="M2675" s="5">
        <f t="shared" si="82"/>
        <v>5850</v>
      </c>
      <c r="N2675" cm="1">
        <f t="array" ref="N2675:Q2675">_xlfn.XLOOKUP($B2675,'Raw -orders'!$A:$A,'Raw -orders'!$B:$E)</f>
        <v>585</v>
      </c>
      <c r="O2675">
        <v>23905</v>
      </c>
      <c r="P2675" s="1">
        <v>44221</v>
      </c>
      <c r="Q2675" s="1">
        <v>44234</v>
      </c>
      <c r="R2675" t="str" cm="1">
        <f t="array" ref="R2675:Y2675">_xlfn.XLOOKUP($N2675,'Raw - customers'!$A:$A,'Raw - customers'!$B:$I)</f>
        <v>Alicea Momford</v>
      </c>
      <c r="S2675" t="str">
        <v>Non-binary</v>
      </c>
      <c r="T2675">
        <v>23</v>
      </c>
      <c r="U2675" t="str">
        <v>01 Lee GroveSuite 419</v>
      </c>
      <c r="V2675">
        <v>3863</v>
      </c>
      <c r="W2675" t="str">
        <v>West Bella</v>
      </c>
      <c r="X2675" t="str">
        <v>South Australia</v>
      </c>
      <c r="Y2675" t="str">
        <v>Australia</v>
      </c>
      <c r="Z2675">
        <v>1</v>
      </c>
      <c r="AA2675" s="3" t="str">
        <f t="shared" si="83"/>
        <v>10 to 20</v>
      </c>
      <c r="AP2675" s="6">
        <v>585</v>
      </c>
      <c r="AQ2675" s="6" t="s">
        <v>1345</v>
      </c>
    </row>
    <row r="2676" spans="1:43" x14ac:dyDescent="0.25">
      <c r="A2676">
        <v>2674</v>
      </c>
      <c r="B2676">
        <v>535</v>
      </c>
      <c r="C2676">
        <v>164</v>
      </c>
      <c r="D2676">
        <v>91</v>
      </c>
      <c r="E2676">
        <v>1</v>
      </c>
      <c r="F2676">
        <v>91</v>
      </c>
      <c r="G2676" t="str">
        <f>VLOOKUP($C2676,'Raw-products'!$A$2:$H$1261,MATCH(G$1,'Raw-products'!$A$1:$H$1,0))</f>
        <v>Shirt</v>
      </c>
      <c r="H2676" t="str">
        <f>VLOOKUP($C2676,'Raw-products'!$A$2:$H$1261,MATCH(H$1,'Raw-products'!$A$1:$H$1,0))</f>
        <v>Linen</v>
      </c>
      <c r="I2676" t="str">
        <f>VLOOKUP($C2676,'Raw-products'!$A$2:$H$1261,MATCH(I$1,'Raw-products'!$A$1:$H$1,0))</f>
        <v>XL</v>
      </c>
      <c r="J2676" t="str">
        <f>VLOOKUP($C2676,'Raw-products'!$A$2:$H$1261,MATCH(J$1,'Raw-products'!$A$1:$H$1,0))</f>
        <v>blue</v>
      </c>
      <c r="K2676">
        <f>VLOOKUP($C2676,'Raw-products'!$A$2:$H$1261,MATCH(K$1,'Raw-products'!$A$1:$H$1,0))</f>
        <v>116</v>
      </c>
      <c r="L2676">
        <f>VLOOKUP($C2676,'Raw-products'!$A$2:$H$1261,MATCH(L$1,'Raw-products'!$A$1:$H$1,0))</f>
        <v>47</v>
      </c>
      <c r="M2676" s="5">
        <f t="shared" si="82"/>
        <v>5452</v>
      </c>
      <c r="N2676" cm="1">
        <f t="array" ref="N2676:Q2676">_xlfn.XLOOKUP($B2676,'Raw -orders'!$A:$A,'Raw -orders'!$B:$E)</f>
        <v>585</v>
      </c>
      <c r="O2676">
        <v>23905</v>
      </c>
      <c r="P2676" s="1">
        <v>44221</v>
      </c>
      <c r="Q2676" s="1">
        <v>44234</v>
      </c>
      <c r="R2676" t="str" cm="1">
        <f t="array" ref="R2676:Y2676">_xlfn.XLOOKUP($N2676,'Raw - customers'!$A:$A,'Raw - customers'!$B:$I)</f>
        <v>Alicea Momford</v>
      </c>
      <c r="S2676" t="str">
        <v>Non-binary</v>
      </c>
      <c r="T2676">
        <v>23</v>
      </c>
      <c r="U2676" t="str">
        <v>01 Lee GroveSuite 419</v>
      </c>
      <c r="V2676">
        <v>3863</v>
      </c>
      <c r="W2676" t="str">
        <v>West Bella</v>
      </c>
      <c r="X2676" t="str">
        <v>South Australia</v>
      </c>
      <c r="Y2676" t="str">
        <v>Australia</v>
      </c>
      <c r="Z2676">
        <v>1</v>
      </c>
      <c r="AA2676" s="3" t="str">
        <f t="shared" si="83"/>
        <v>10 to 20</v>
      </c>
      <c r="AP2676" s="6">
        <v>585</v>
      </c>
      <c r="AQ2676" s="6" t="s">
        <v>1345</v>
      </c>
    </row>
    <row r="2677" spans="1:43" x14ac:dyDescent="0.25">
      <c r="A2677">
        <v>2675</v>
      </c>
      <c r="B2677">
        <v>537</v>
      </c>
      <c r="C2677">
        <v>1022</v>
      </c>
      <c r="D2677">
        <v>90</v>
      </c>
      <c r="E2677">
        <v>3</v>
      </c>
      <c r="F2677">
        <v>270</v>
      </c>
      <c r="G2677" t="str">
        <f>VLOOKUP($C2677,'Raw-products'!$A$2:$H$1261,MATCH(G$1,'Raw-products'!$A$1:$H$1,0))</f>
        <v>Trousers</v>
      </c>
      <c r="H2677" t="str">
        <f>VLOOKUP($C2677,'Raw-products'!$A$2:$H$1261,MATCH(H$1,'Raw-products'!$A$1:$H$1,0))</f>
        <v>Relaxed Leg</v>
      </c>
      <c r="I2677" t="str">
        <f>VLOOKUP($C2677,'Raw-products'!$A$2:$H$1261,MATCH(I$1,'Raw-products'!$A$1:$H$1,0))</f>
        <v>M</v>
      </c>
      <c r="J2677" t="str">
        <f>VLOOKUP($C2677,'Raw-products'!$A$2:$H$1261,MATCH(J$1,'Raw-products'!$A$1:$H$1,0))</f>
        <v>orange</v>
      </c>
      <c r="K2677">
        <f>VLOOKUP($C2677,'Raw-products'!$A$2:$H$1261,MATCH(K$1,'Raw-products'!$A$1:$H$1,0))</f>
        <v>95</v>
      </c>
      <c r="L2677">
        <f>VLOOKUP($C2677,'Raw-products'!$A$2:$H$1261,MATCH(L$1,'Raw-products'!$A$1:$H$1,0))</f>
        <v>74</v>
      </c>
      <c r="M2677" s="5">
        <f t="shared" si="82"/>
        <v>7030</v>
      </c>
      <c r="N2677" cm="1">
        <f t="array" ref="N2677:Q2677">_xlfn.XLOOKUP($B2677,'Raw -orders'!$A:$A,'Raw -orders'!$B:$E)</f>
        <v>203</v>
      </c>
      <c r="O2677">
        <v>10838</v>
      </c>
      <c r="P2677" s="1">
        <v>44241</v>
      </c>
      <c r="Q2677" s="1">
        <v>44268</v>
      </c>
      <c r="R2677" t="str" cm="1">
        <f t="array" ref="R2677:Y2677">_xlfn.XLOOKUP($N2677,'Raw - customers'!$A:$A,'Raw - customers'!$B:$I)</f>
        <v>Angil Crunden</v>
      </c>
      <c r="S2677" t="str">
        <v>Non-binary</v>
      </c>
      <c r="T2677">
        <v>30</v>
      </c>
      <c r="U2677" t="str">
        <v>765 Christiansen ParkwaySuite 557</v>
      </c>
      <c r="V2677">
        <v>8856</v>
      </c>
      <c r="W2677" t="str">
        <v>Lake Elijah</v>
      </c>
      <c r="X2677" t="str">
        <v>Australian Capital Territory</v>
      </c>
      <c r="Y2677" t="str">
        <v>Australia</v>
      </c>
      <c r="Z2677">
        <v>2</v>
      </c>
      <c r="AA2677" s="3" t="str">
        <f t="shared" si="83"/>
        <v>20 to 30</v>
      </c>
      <c r="AP2677" s="6">
        <v>203</v>
      </c>
      <c r="AQ2677" s="6" t="s">
        <v>1350</v>
      </c>
    </row>
    <row r="2678" spans="1:43" x14ac:dyDescent="0.25">
      <c r="A2678">
        <v>2676</v>
      </c>
      <c r="B2678">
        <v>537</v>
      </c>
      <c r="C2678">
        <v>1248</v>
      </c>
      <c r="D2678">
        <v>112</v>
      </c>
      <c r="E2678">
        <v>3</v>
      </c>
      <c r="F2678">
        <v>336</v>
      </c>
      <c r="G2678" t="str">
        <f>VLOOKUP($C2678,'Raw-products'!$A$2:$H$1261,MATCH(G$1,'Raw-products'!$A$1:$H$1,0))</f>
        <v>Trousers</v>
      </c>
      <c r="H2678" t="str">
        <f>VLOOKUP($C2678,'Raw-products'!$A$2:$H$1261,MATCH(H$1,'Raw-products'!$A$1:$H$1,0))</f>
        <v>Tracksuit Bottoms</v>
      </c>
      <c r="I2678" t="str">
        <f>VLOOKUP($C2678,'Raw-products'!$A$2:$H$1261,MATCH(I$1,'Raw-products'!$A$1:$H$1,0))</f>
        <v>L</v>
      </c>
      <c r="J2678" t="str">
        <f>VLOOKUP($C2678,'Raw-products'!$A$2:$H$1261,MATCH(J$1,'Raw-products'!$A$1:$H$1,0))</f>
        <v>blue</v>
      </c>
      <c r="K2678">
        <f>VLOOKUP($C2678,'Raw-products'!$A$2:$H$1261,MATCH(K$1,'Raw-products'!$A$1:$H$1,0))</f>
        <v>91</v>
      </c>
      <c r="L2678">
        <f>VLOOKUP($C2678,'Raw-products'!$A$2:$H$1261,MATCH(L$1,'Raw-products'!$A$1:$H$1,0))</f>
        <v>72</v>
      </c>
      <c r="M2678" s="5">
        <f t="shared" si="82"/>
        <v>6552</v>
      </c>
      <c r="N2678" cm="1">
        <f t="array" ref="N2678:Q2678">_xlfn.XLOOKUP($B2678,'Raw -orders'!$A:$A,'Raw -orders'!$B:$E)</f>
        <v>203</v>
      </c>
      <c r="O2678">
        <v>10838</v>
      </c>
      <c r="P2678" s="1">
        <v>44241</v>
      </c>
      <c r="Q2678" s="1">
        <v>44268</v>
      </c>
      <c r="R2678" t="str" cm="1">
        <f t="array" ref="R2678:Y2678">_xlfn.XLOOKUP($N2678,'Raw - customers'!$A:$A,'Raw - customers'!$B:$I)</f>
        <v>Angil Crunden</v>
      </c>
      <c r="S2678" t="str">
        <v>Non-binary</v>
      </c>
      <c r="T2678">
        <v>30</v>
      </c>
      <c r="U2678" t="str">
        <v>765 Christiansen ParkwaySuite 557</v>
      </c>
      <c r="V2678">
        <v>8856</v>
      </c>
      <c r="W2678" t="str">
        <v>Lake Elijah</v>
      </c>
      <c r="X2678" t="str">
        <v>Australian Capital Territory</v>
      </c>
      <c r="Y2678" t="str">
        <v>Australia</v>
      </c>
      <c r="Z2678">
        <v>2</v>
      </c>
      <c r="AA2678" s="3" t="str">
        <f t="shared" si="83"/>
        <v>20 to 30</v>
      </c>
      <c r="AP2678" s="6">
        <v>203</v>
      </c>
      <c r="AQ2678" s="6" t="s">
        <v>1350</v>
      </c>
    </row>
    <row r="2679" spans="1:43" x14ac:dyDescent="0.25">
      <c r="A2679">
        <v>2677</v>
      </c>
      <c r="B2679">
        <v>537</v>
      </c>
      <c r="C2679">
        <v>1232</v>
      </c>
      <c r="D2679">
        <v>112</v>
      </c>
      <c r="E2679">
        <v>3</v>
      </c>
      <c r="F2679">
        <v>336</v>
      </c>
      <c r="G2679" t="str">
        <f>VLOOKUP($C2679,'Raw-products'!$A$2:$H$1261,MATCH(G$1,'Raw-products'!$A$1:$H$1,0))</f>
        <v>Trousers</v>
      </c>
      <c r="H2679" t="str">
        <f>VLOOKUP($C2679,'Raw-products'!$A$2:$H$1261,MATCH(H$1,'Raw-products'!$A$1:$H$1,0))</f>
        <v>Tracksuit Bottoms</v>
      </c>
      <c r="I2679" t="str">
        <f>VLOOKUP($C2679,'Raw-products'!$A$2:$H$1261,MATCH(I$1,'Raw-products'!$A$1:$H$1,0))</f>
        <v>M</v>
      </c>
      <c r="J2679" t="str">
        <f>VLOOKUP($C2679,'Raw-products'!$A$2:$H$1261,MATCH(J$1,'Raw-products'!$A$1:$H$1,0))</f>
        <v>orange</v>
      </c>
      <c r="K2679">
        <f>VLOOKUP($C2679,'Raw-products'!$A$2:$H$1261,MATCH(K$1,'Raw-products'!$A$1:$H$1,0))</f>
        <v>91</v>
      </c>
      <c r="L2679">
        <f>VLOOKUP($C2679,'Raw-products'!$A$2:$H$1261,MATCH(L$1,'Raw-products'!$A$1:$H$1,0))</f>
        <v>47</v>
      </c>
      <c r="M2679" s="5">
        <f t="shared" si="82"/>
        <v>4277</v>
      </c>
      <c r="N2679" cm="1">
        <f t="array" ref="N2679:Q2679">_xlfn.XLOOKUP($B2679,'Raw -orders'!$A:$A,'Raw -orders'!$B:$E)</f>
        <v>203</v>
      </c>
      <c r="O2679">
        <v>10838</v>
      </c>
      <c r="P2679" s="1">
        <v>44241</v>
      </c>
      <c r="Q2679" s="1">
        <v>44268</v>
      </c>
      <c r="R2679" t="str" cm="1">
        <f t="array" ref="R2679:Y2679">_xlfn.XLOOKUP($N2679,'Raw - customers'!$A:$A,'Raw - customers'!$B:$I)</f>
        <v>Angil Crunden</v>
      </c>
      <c r="S2679" t="str">
        <v>Non-binary</v>
      </c>
      <c r="T2679">
        <v>30</v>
      </c>
      <c r="U2679" t="str">
        <v>765 Christiansen ParkwaySuite 557</v>
      </c>
      <c r="V2679">
        <v>8856</v>
      </c>
      <c r="W2679" t="str">
        <v>Lake Elijah</v>
      </c>
      <c r="X2679" t="str">
        <v>Australian Capital Territory</v>
      </c>
      <c r="Y2679" t="str">
        <v>Australia</v>
      </c>
      <c r="Z2679">
        <v>2</v>
      </c>
      <c r="AA2679" s="3" t="str">
        <f t="shared" si="83"/>
        <v>20 to 30</v>
      </c>
      <c r="AP2679" s="6">
        <v>203</v>
      </c>
      <c r="AQ2679" s="6" t="s">
        <v>1350</v>
      </c>
    </row>
    <row r="2680" spans="1:43" x14ac:dyDescent="0.25">
      <c r="A2680">
        <v>2678</v>
      </c>
      <c r="B2680">
        <v>538</v>
      </c>
      <c r="C2680">
        <v>279</v>
      </c>
      <c r="D2680">
        <v>95</v>
      </c>
      <c r="E2680">
        <v>1</v>
      </c>
      <c r="F2680">
        <v>95</v>
      </c>
      <c r="G2680" t="str">
        <f>VLOOKUP($C2680,'Raw-products'!$A$2:$H$1261,MATCH(G$1,'Raw-products'!$A$1:$H$1,0))</f>
        <v>Shirt</v>
      </c>
      <c r="H2680" t="str">
        <f>VLOOKUP($C2680,'Raw-products'!$A$2:$H$1261,MATCH(H$1,'Raw-products'!$A$1:$H$1,0))</f>
        <v>Polo</v>
      </c>
      <c r="I2680" t="str">
        <f>VLOOKUP($C2680,'Raw-products'!$A$2:$H$1261,MATCH(I$1,'Raw-products'!$A$1:$H$1,0))</f>
        <v>XL</v>
      </c>
      <c r="J2680" t="str">
        <f>VLOOKUP($C2680,'Raw-products'!$A$2:$H$1261,MATCH(J$1,'Raw-products'!$A$1:$H$1,0))</f>
        <v>violet</v>
      </c>
      <c r="K2680">
        <f>VLOOKUP($C2680,'Raw-products'!$A$2:$H$1261,MATCH(K$1,'Raw-products'!$A$1:$H$1,0))</f>
        <v>117</v>
      </c>
      <c r="L2680">
        <f>VLOOKUP($C2680,'Raw-products'!$A$2:$H$1261,MATCH(L$1,'Raw-products'!$A$1:$H$1,0))</f>
        <v>79</v>
      </c>
      <c r="M2680" s="5">
        <f t="shared" si="82"/>
        <v>9243</v>
      </c>
      <c r="N2680" cm="1">
        <f t="array" ref="N2680:Q2680">_xlfn.XLOOKUP($B2680,'Raw -orders'!$A:$A,'Raw -orders'!$B:$E)</f>
        <v>754</v>
      </c>
      <c r="O2680">
        <v>11543</v>
      </c>
      <c r="P2680" s="1">
        <v>44200</v>
      </c>
      <c r="Q2680" s="1">
        <v>44222</v>
      </c>
      <c r="R2680" t="str" cm="1">
        <f t="array" ref="R2680:Y2680">_xlfn.XLOOKUP($N2680,'Raw - customers'!$A:$A,'Raw - customers'!$B:$I)</f>
        <v>Ninnetta Lammin</v>
      </c>
      <c r="S2680" t="str">
        <v>Bigender</v>
      </c>
      <c r="T2680">
        <v>74</v>
      </c>
      <c r="U2680" t="str">
        <v>94 Hayden LaneSuite 912</v>
      </c>
      <c r="V2680">
        <v>1488</v>
      </c>
      <c r="W2680" t="str">
        <v>Lake Jesse</v>
      </c>
      <c r="X2680" t="str">
        <v>New South Wales</v>
      </c>
      <c r="Y2680" t="str">
        <v>Australia</v>
      </c>
      <c r="Z2680">
        <v>1</v>
      </c>
      <c r="AA2680" s="3" t="str">
        <f t="shared" si="83"/>
        <v>20 to 30</v>
      </c>
      <c r="AP2680" s="6">
        <v>754</v>
      </c>
      <c r="AQ2680" s="6" t="s">
        <v>1362</v>
      </c>
    </row>
    <row r="2681" spans="1:43" x14ac:dyDescent="0.25">
      <c r="A2681">
        <v>2679</v>
      </c>
      <c r="B2681">
        <v>538</v>
      </c>
      <c r="C2681">
        <v>494</v>
      </c>
      <c r="D2681">
        <v>102</v>
      </c>
      <c r="E2681">
        <v>1</v>
      </c>
      <c r="F2681">
        <v>102</v>
      </c>
      <c r="G2681" t="str">
        <f>VLOOKUP($C2681,'Raw-products'!$A$2:$H$1261,MATCH(G$1,'Raw-products'!$A$1:$H$1,0))</f>
        <v>Jacket</v>
      </c>
      <c r="H2681" t="str">
        <f>VLOOKUP($C2681,'Raw-products'!$A$2:$H$1261,MATCH(H$1,'Raw-products'!$A$1:$H$1,0))</f>
        <v>Windbreaker</v>
      </c>
      <c r="I2681" t="str">
        <f>VLOOKUP($C2681,'Raw-products'!$A$2:$H$1261,MATCH(I$1,'Raw-products'!$A$1:$H$1,0))</f>
        <v>XL</v>
      </c>
      <c r="J2681" t="str">
        <f>VLOOKUP($C2681,'Raw-products'!$A$2:$H$1261,MATCH(J$1,'Raw-products'!$A$1:$H$1,0))</f>
        <v>red</v>
      </c>
      <c r="K2681">
        <f>VLOOKUP($C2681,'Raw-products'!$A$2:$H$1261,MATCH(K$1,'Raw-products'!$A$1:$H$1,0))</f>
        <v>109</v>
      </c>
      <c r="L2681">
        <f>VLOOKUP($C2681,'Raw-products'!$A$2:$H$1261,MATCH(L$1,'Raw-products'!$A$1:$H$1,0))</f>
        <v>48</v>
      </c>
      <c r="M2681" s="5">
        <f t="shared" si="82"/>
        <v>5232</v>
      </c>
      <c r="N2681" cm="1">
        <f t="array" ref="N2681:Q2681">_xlfn.XLOOKUP($B2681,'Raw -orders'!$A:$A,'Raw -orders'!$B:$E)</f>
        <v>754</v>
      </c>
      <c r="O2681">
        <v>11543</v>
      </c>
      <c r="P2681" s="1">
        <v>44200</v>
      </c>
      <c r="Q2681" s="1">
        <v>44222</v>
      </c>
      <c r="R2681" t="str" cm="1">
        <f t="array" ref="R2681:Y2681">_xlfn.XLOOKUP($N2681,'Raw - customers'!$A:$A,'Raw - customers'!$B:$I)</f>
        <v>Ninnetta Lammin</v>
      </c>
      <c r="S2681" t="str">
        <v>Bigender</v>
      </c>
      <c r="T2681">
        <v>74</v>
      </c>
      <c r="U2681" t="str">
        <v>94 Hayden LaneSuite 912</v>
      </c>
      <c r="V2681">
        <v>1488</v>
      </c>
      <c r="W2681" t="str">
        <v>Lake Jesse</v>
      </c>
      <c r="X2681" t="str">
        <v>New South Wales</v>
      </c>
      <c r="Y2681" t="str">
        <v>Australia</v>
      </c>
      <c r="Z2681">
        <v>1</v>
      </c>
      <c r="AA2681" s="3" t="str">
        <f t="shared" si="83"/>
        <v>20 to 30</v>
      </c>
      <c r="AP2681" s="6">
        <v>754</v>
      </c>
      <c r="AQ2681" s="6" t="s">
        <v>1362</v>
      </c>
    </row>
    <row r="2682" spans="1:43" x14ac:dyDescent="0.25">
      <c r="A2682">
        <v>2680</v>
      </c>
      <c r="B2682">
        <v>538</v>
      </c>
      <c r="C2682">
        <v>351</v>
      </c>
      <c r="D2682">
        <v>94</v>
      </c>
      <c r="E2682">
        <v>3</v>
      </c>
      <c r="F2682">
        <v>282</v>
      </c>
      <c r="G2682" t="str">
        <f>VLOOKUP($C2682,'Raw-products'!$A$2:$H$1261,MATCH(G$1,'Raw-products'!$A$1:$H$1,0))</f>
        <v>Shirt</v>
      </c>
      <c r="H2682" t="str">
        <f>VLOOKUP($C2682,'Raw-products'!$A$2:$H$1261,MATCH(H$1,'Raw-products'!$A$1:$H$1,0))</f>
        <v>Henley</v>
      </c>
      <c r="I2682" t="str">
        <f>VLOOKUP($C2682,'Raw-products'!$A$2:$H$1261,MATCH(I$1,'Raw-products'!$A$1:$H$1,0))</f>
        <v>S</v>
      </c>
      <c r="J2682" t="str">
        <f>VLOOKUP($C2682,'Raw-products'!$A$2:$H$1261,MATCH(J$1,'Raw-products'!$A$1:$H$1,0))</f>
        <v>red</v>
      </c>
      <c r="K2682">
        <f>VLOOKUP($C2682,'Raw-products'!$A$2:$H$1261,MATCH(K$1,'Raw-products'!$A$1:$H$1,0))</f>
        <v>92</v>
      </c>
      <c r="L2682">
        <f>VLOOKUP($C2682,'Raw-products'!$A$2:$H$1261,MATCH(L$1,'Raw-products'!$A$1:$H$1,0))</f>
        <v>60</v>
      </c>
      <c r="M2682" s="5">
        <f t="shared" si="82"/>
        <v>5520</v>
      </c>
      <c r="N2682" cm="1">
        <f t="array" ref="N2682:Q2682">_xlfn.XLOOKUP($B2682,'Raw -orders'!$A:$A,'Raw -orders'!$B:$E)</f>
        <v>754</v>
      </c>
      <c r="O2682">
        <v>11543</v>
      </c>
      <c r="P2682" s="1">
        <v>44200</v>
      </c>
      <c r="Q2682" s="1">
        <v>44222</v>
      </c>
      <c r="R2682" t="str" cm="1">
        <f t="array" ref="R2682:Y2682">_xlfn.XLOOKUP($N2682,'Raw - customers'!$A:$A,'Raw - customers'!$B:$I)</f>
        <v>Ninnetta Lammin</v>
      </c>
      <c r="S2682" t="str">
        <v>Bigender</v>
      </c>
      <c r="T2682">
        <v>74</v>
      </c>
      <c r="U2682" t="str">
        <v>94 Hayden LaneSuite 912</v>
      </c>
      <c r="V2682">
        <v>1488</v>
      </c>
      <c r="W2682" t="str">
        <v>Lake Jesse</v>
      </c>
      <c r="X2682" t="str">
        <v>New South Wales</v>
      </c>
      <c r="Y2682" t="str">
        <v>Australia</v>
      </c>
      <c r="Z2682">
        <v>1</v>
      </c>
      <c r="AA2682" s="3" t="str">
        <f t="shared" si="83"/>
        <v>20 to 30</v>
      </c>
      <c r="AP2682" s="6">
        <v>754</v>
      </c>
      <c r="AQ2682" s="6" t="s">
        <v>1362</v>
      </c>
    </row>
    <row r="2683" spans="1:43" x14ac:dyDescent="0.25">
      <c r="A2683">
        <v>2681</v>
      </c>
      <c r="B2683">
        <v>538</v>
      </c>
      <c r="C2683">
        <v>74</v>
      </c>
      <c r="D2683">
        <v>118</v>
      </c>
      <c r="E2683">
        <v>2</v>
      </c>
      <c r="F2683">
        <v>236</v>
      </c>
      <c r="G2683" t="str">
        <f>VLOOKUP($C2683,'Raw-products'!$A$2:$H$1261,MATCH(G$1,'Raw-products'!$A$1:$H$1,0))</f>
        <v>Shirt</v>
      </c>
      <c r="H2683" t="str">
        <f>VLOOKUP($C2683,'Raw-products'!$A$2:$H$1261,MATCH(H$1,'Raw-products'!$A$1:$H$1,0))</f>
        <v>Flannel</v>
      </c>
      <c r="I2683" t="str">
        <f>VLOOKUP($C2683,'Raw-products'!$A$2:$H$1261,MATCH(I$1,'Raw-products'!$A$1:$H$1,0))</f>
        <v>XL</v>
      </c>
      <c r="J2683" t="str">
        <f>VLOOKUP($C2683,'Raw-products'!$A$2:$H$1261,MATCH(J$1,'Raw-products'!$A$1:$H$1,0))</f>
        <v>red</v>
      </c>
      <c r="K2683">
        <f>VLOOKUP($C2683,'Raw-products'!$A$2:$H$1261,MATCH(K$1,'Raw-products'!$A$1:$H$1,0))</f>
        <v>96</v>
      </c>
      <c r="L2683">
        <f>VLOOKUP($C2683,'Raw-products'!$A$2:$H$1261,MATCH(L$1,'Raw-products'!$A$1:$H$1,0))</f>
        <v>72</v>
      </c>
      <c r="M2683" s="5">
        <f t="shared" si="82"/>
        <v>6912</v>
      </c>
      <c r="N2683" cm="1">
        <f t="array" ref="N2683:Q2683">_xlfn.XLOOKUP($B2683,'Raw -orders'!$A:$A,'Raw -orders'!$B:$E)</f>
        <v>754</v>
      </c>
      <c r="O2683">
        <v>11543</v>
      </c>
      <c r="P2683" s="1">
        <v>44200</v>
      </c>
      <c r="Q2683" s="1">
        <v>44222</v>
      </c>
      <c r="R2683" t="str" cm="1">
        <f t="array" ref="R2683:Y2683">_xlfn.XLOOKUP($N2683,'Raw - customers'!$A:$A,'Raw - customers'!$B:$I)</f>
        <v>Ninnetta Lammin</v>
      </c>
      <c r="S2683" t="str">
        <v>Bigender</v>
      </c>
      <c r="T2683">
        <v>74</v>
      </c>
      <c r="U2683" t="str">
        <v>94 Hayden LaneSuite 912</v>
      </c>
      <c r="V2683">
        <v>1488</v>
      </c>
      <c r="W2683" t="str">
        <v>Lake Jesse</v>
      </c>
      <c r="X2683" t="str">
        <v>New South Wales</v>
      </c>
      <c r="Y2683" t="str">
        <v>Australia</v>
      </c>
      <c r="Z2683">
        <v>1</v>
      </c>
      <c r="AA2683" s="3" t="str">
        <f t="shared" si="83"/>
        <v>20 to 30</v>
      </c>
      <c r="AP2683" s="6">
        <v>754</v>
      </c>
      <c r="AQ2683" s="6" t="s">
        <v>1362</v>
      </c>
    </row>
    <row r="2684" spans="1:43" x14ac:dyDescent="0.25">
      <c r="A2684">
        <v>2682</v>
      </c>
      <c r="B2684">
        <v>538</v>
      </c>
      <c r="C2684">
        <v>33</v>
      </c>
      <c r="D2684">
        <v>96</v>
      </c>
      <c r="E2684">
        <v>1</v>
      </c>
      <c r="F2684">
        <v>96</v>
      </c>
      <c r="G2684" t="str">
        <f>VLOOKUP($C2684,'Raw-products'!$A$2:$H$1261,MATCH(G$1,'Raw-products'!$A$1:$H$1,0))</f>
        <v>Shirt</v>
      </c>
      <c r="H2684" t="str">
        <f>VLOOKUP($C2684,'Raw-products'!$A$2:$H$1261,MATCH(H$1,'Raw-products'!$A$1:$H$1,0))</f>
        <v>Oxford Cloth</v>
      </c>
      <c r="I2684" t="str">
        <f>VLOOKUP($C2684,'Raw-products'!$A$2:$H$1261,MATCH(I$1,'Raw-products'!$A$1:$H$1,0))</f>
        <v>L</v>
      </c>
      <c r="J2684" t="str">
        <f>VLOOKUP($C2684,'Raw-products'!$A$2:$H$1261,MATCH(J$1,'Raw-products'!$A$1:$H$1,0))</f>
        <v>violet</v>
      </c>
      <c r="K2684">
        <f>VLOOKUP($C2684,'Raw-products'!$A$2:$H$1261,MATCH(K$1,'Raw-products'!$A$1:$H$1,0))</f>
        <v>114</v>
      </c>
      <c r="L2684">
        <f>VLOOKUP($C2684,'Raw-products'!$A$2:$H$1261,MATCH(L$1,'Raw-products'!$A$1:$H$1,0))</f>
        <v>73</v>
      </c>
      <c r="M2684" s="5">
        <f t="shared" si="82"/>
        <v>8322</v>
      </c>
      <c r="N2684" cm="1">
        <f t="array" ref="N2684:Q2684">_xlfn.XLOOKUP($B2684,'Raw -orders'!$A:$A,'Raw -orders'!$B:$E)</f>
        <v>754</v>
      </c>
      <c r="O2684">
        <v>11543</v>
      </c>
      <c r="P2684" s="1">
        <v>44200</v>
      </c>
      <c r="Q2684" s="1">
        <v>44222</v>
      </c>
      <c r="R2684" t="str" cm="1">
        <f t="array" ref="R2684:Y2684">_xlfn.XLOOKUP($N2684,'Raw - customers'!$A:$A,'Raw - customers'!$B:$I)</f>
        <v>Ninnetta Lammin</v>
      </c>
      <c r="S2684" t="str">
        <v>Bigender</v>
      </c>
      <c r="T2684">
        <v>74</v>
      </c>
      <c r="U2684" t="str">
        <v>94 Hayden LaneSuite 912</v>
      </c>
      <c r="V2684">
        <v>1488</v>
      </c>
      <c r="W2684" t="str">
        <v>Lake Jesse</v>
      </c>
      <c r="X2684" t="str">
        <v>New South Wales</v>
      </c>
      <c r="Y2684" t="str">
        <v>Australia</v>
      </c>
      <c r="Z2684">
        <v>1</v>
      </c>
      <c r="AA2684" s="3" t="str">
        <f t="shared" si="83"/>
        <v>20 to 30</v>
      </c>
      <c r="AP2684" s="6">
        <v>754</v>
      </c>
      <c r="AQ2684" s="6" t="s">
        <v>1362</v>
      </c>
    </row>
    <row r="2685" spans="1:43" x14ac:dyDescent="0.25">
      <c r="A2685">
        <v>2683</v>
      </c>
      <c r="B2685">
        <v>538</v>
      </c>
      <c r="C2685">
        <v>1023</v>
      </c>
      <c r="D2685">
        <v>90</v>
      </c>
      <c r="E2685">
        <v>1</v>
      </c>
      <c r="F2685">
        <v>90</v>
      </c>
      <c r="G2685" t="str">
        <f>VLOOKUP($C2685,'Raw-products'!$A$2:$H$1261,MATCH(G$1,'Raw-products'!$A$1:$H$1,0))</f>
        <v>Trousers</v>
      </c>
      <c r="H2685" t="str">
        <f>VLOOKUP($C2685,'Raw-products'!$A$2:$H$1261,MATCH(H$1,'Raw-products'!$A$1:$H$1,0))</f>
        <v>Relaxed Leg</v>
      </c>
      <c r="I2685" t="str">
        <f>VLOOKUP($C2685,'Raw-products'!$A$2:$H$1261,MATCH(I$1,'Raw-products'!$A$1:$H$1,0))</f>
        <v>L</v>
      </c>
      <c r="J2685" t="str">
        <f>VLOOKUP($C2685,'Raw-products'!$A$2:$H$1261,MATCH(J$1,'Raw-products'!$A$1:$H$1,0))</f>
        <v>orange</v>
      </c>
      <c r="K2685">
        <f>VLOOKUP($C2685,'Raw-products'!$A$2:$H$1261,MATCH(K$1,'Raw-products'!$A$1:$H$1,0))</f>
        <v>95</v>
      </c>
      <c r="L2685">
        <f>VLOOKUP($C2685,'Raw-products'!$A$2:$H$1261,MATCH(L$1,'Raw-products'!$A$1:$H$1,0))</f>
        <v>78</v>
      </c>
      <c r="M2685" s="5">
        <f t="shared" si="82"/>
        <v>7410</v>
      </c>
      <c r="N2685" cm="1">
        <f t="array" ref="N2685:Q2685">_xlfn.XLOOKUP($B2685,'Raw -orders'!$A:$A,'Raw -orders'!$B:$E)</f>
        <v>754</v>
      </c>
      <c r="O2685">
        <v>11543</v>
      </c>
      <c r="P2685" s="1">
        <v>44200</v>
      </c>
      <c r="Q2685" s="1">
        <v>44222</v>
      </c>
      <c r="R2685" t="str" cm="1">
        <f t="array" ref="R2685:Y2685">_xlfn.XLOOKUP($N2685,'Raw - customers'!$A:$A,'Raw - customers'!$B:$I)</f>
        <v>Ninnetta Lammin</v>
      </c>
      <c r="S2685" t="str">
        <v>Bigender</v>
      </c>
      <c r="T2685">
        <v>74</v>
      </c>
      <c r="U2685" t="str">
        <v>94 Hayden LaneSuite 912</v>
      </c>
      <c r="V2685">
        <v>1488</v>
      </c>
      <c r="W2685" t="str">
        <v>Lake Jesse</v>
      </c>
      <c r="X2685" t="str">
        <v>New South Wales</v>
      </c>
      <c r="Y2685" t="str">
        <v>Australia</v>
      </c>
      <c r="Z2685">
        <v>1</v>
      </c>
      <c r="AA2685" s="3" t="str">
        <f t="shared" si="83"/>
        <v>20 to 30</v>
      </c>
      <c r="AP2685" s="6">
        <v>754</v>
      </c>
      <c r="AQ2685" s="6" t="s">
        <v>1362</v>
      </c>
    </row>
    <row r="2686" spans="1:43" x14ac:dyDescent="0.25">
      <c r="A2686">
        <v>2684</v>
      </c>
      <c r="B2686">
        <v>538</v>
      </c>
      <c r="C2686">
        <v>213</v>
      </c>
      <c r="D2686">
        <v>106</v>
      </c>
      <c r="E2686">
        <v>1</v>
      </c>
      <c r="F2686">
        <v>106</v>
      </c>
      <c r="G2686" t="str">
        <f>VLOOKUP($C2686,'Raw-products'!$A$2:$H$1261,MATCH(G$1,'Raw-products'!$A$1:$H$1,0))</f>
        <v>Shirt</v>
      </c>
      <c r="H2686" t="str">
        <f>VLOOKUP($C2686,'Raw-products'!$A$2:$H$1261,MATCH(H$1,'Raw-products'!$A$1:$H$1,0))</f>
        <v>Chambray</v>
      </c>
      <c r="I2686" t="str">
        <f>VLOOKUP($C2686,'Raw-products'!$A$2:$H$1261,MATCH(I$1,'Raw-products'!$A$1:$H$1,0))</f>
        <v>L</v>
      </c>
      <c r="J2686" t="str">
        <f>VLOOKUP($C2686,'Raw-products'!$A$2:$H$1261,MATCH(J$1,'Raw-products'!$A$1:$H$1,0))</f>
        <v>red</v>
      </c>
      <c r="K2686">
        <f>VLOOKUP($C2686,'Raw-products'!$A$2:$H$1261,MATCH(K$1,'Raw-products'!$A$1:$H$1,0))</f>
        <v>105</v>
      </c>
      <c r="L2686">
        <f>VLOOKUP($C2686,'Raw-products'!$A$2:$H$1261,MATCH(L$1,'Raw-products'!$A$1:$H$1,0))</f>
        <v>44</v>
      </c>
      <c r="M2686" s="5">
        <f t="shared" si="82"/>
        <v>4620</v>
      </c>
      <c r="N2686" cm="1">
        <f t="array" ref="N2686:Q2686">_xlfn.XLOOKUP($B2686,'Raw -orders'!$A:$A,'Raw -orders'!$B:$E)</f>
        <v>754</v>
      </c>
      <c r="O2686">
        <v>11543</v>
      </c>
      <c r="P2686" s="1">
        <v>44200</v>
      </c>
      <c r="Q2686" s="1">
        <v>44222</v>
      </c>
      <c r="R2686" t="str" cm="1">
        <f t="array" ref="R2686:Y2686">_xlfn.XLOOKUP($N2686,'Raw - customers'!$A:$A,'Raw - customers'!$B:$I)</f>
        <v>Ninnetta Lammin</v>
      </c>
      <c r="S2686" t="str">
        <v>Bigender</v>
      </c>
      <c r="T2686">
        <v>74</v>
      </c>
      <c r="U2686" t="str">
        <v>94 Hayden LaneSuite 912</v>
      </c>
      <c r="V2686">
        <v>1488</v>
      </c>
      <c r="W2686" t="str">
        <v>Lake Jesse</v>
      </c>
      <c r="X2686" t="str">
        <v>New South Wales</v>
      </c>
      <c r="Y2686" t="str">
        <v>Australia</v>
      </c>
      <c r="Z2686">
        <v>1</v>
      </c>
      <c r="AA2686" s="3" t="str">
        <f t="shared" si="83"/>
        <v>20 to 30</v>
      </c>
      <c r="AP2686" s="6">
        <v>754</v>
      </c>
      <c r="AQ2686" s="6" t="s">
        <v>1362</v>
      </c>
    </row>
    <row r="2687" spans="1:43" x14ac:dyDescent="0.25">
      <c r="A2687">
        <v>2685</v>
      </c>
      <c r="B2687">
        <v>538</v>
      </c>
      <c r="C2687">
        <v>810</v>
      </c>
      <c r="D2687">
        <v>117</v>
      </c>
      <c r="E2687">
        <v>2</v>
      </c>
      <c r="F2687">
        <v>234</v>
      </c>
      <c r="G2687" t="str">
        <f>VLOOKUP($C2687,'Raw-products'!$A$2:$H$1261,MATCH(G$1,'Raw-products'!$A$1:$H$1,0))</f>
        <v>Jacket</v>
      </c>
      <c r="H2687" t="str">
        <f>VLOOKUP($C2687,'Raw-products'!$A$2:$H$1261,MATCH(H$1,'Raw-products'!$A$1:$H$1,0))</f>
        <v>Shearling</v>
      </c>
      <c r="I2687" t="str">
        <f>VLOOKUP($C2687,'Raw-products'!$A$2:$H$1261,MATCH(I$1,'Raw-products'!$A$1:$H$1,0))</f>
        <v>XS</v>
      </c>
      <c r="J2687" t="str">
        <f>VLOOKUP($C2687,'Raw-products'!$A$2:$H$1261,MATCH(J$1,'Raw-products'!$A$1:$H$1,0))</f>
        <v>orange</v>
      </c>
      <c r="K2687">
        <f>VLOOKUP($C2687,'Raw-products'!$A$2:$H$1261,MATCH(K$1,'Raw-products'!$A$1:$H$1,0))</f>
        <v>95</v>
      </c>
      <c r="L2687">
        <f>VLOOKUP($C2687,'Raw-products'!$A$2:$H$1261,MATCH(L$1,'Raw-products'!$A$1:$H$1,0))</f>
        <v>54</v>
      </c>
      <c r="M2687" s="5">
        <f t="shared" si="82"/>
        <v>5130</v>
      </c>
      <c r="N2687" cm="1">
        <f t="array" ref="N2687:Q2687">_xlfn.XLOOKUP($B2687,'Raw -orders'!$A:$A,'Raw -orders'!$B:$E)</f>
        <v>754</v>
      </c>
      <c r="O2687">
        <v>11543</v>
      </c>
      <c r="P2687" s="1">
        <v>44200</v>
      </c>
      <c r="Q2687" s="1">
        <v>44222</v>
      </c>
      <c r="R2687" t="str" cm="1">
        <f t="array" ref="R2687:Y2687">_xlfn.XLOOKUP($N2687,'Raw - customers'!$A:$A,'Raw - customers'!$B:$I)</f>
        <v>Ninnetta Lammin</v>
      </c>
      <c r="S2687" t="str">
        <v>Bigender</v>
      </c>
      <c r="T2687">
        <v>74</v>
      </c>
      <c r="U2687" t="str">
        <v>94 Hayden LaneSuite 912</v>
      </c>
      <c r="V2687">
        <v>1488</v>
      </c>
      <c r="W2687" t="str">
        <v>Lake Jesse</v>
      </c>
      <c r="X2687" t="str">
        <v>New South Wales</v>
      </c>
      <c r="Y2687" t="str">
        <v>Australia</v>
      </c>
      <c r="Z2687">
        <v>1</v>
      </c>
      <c r="AA2687" s="3" t="str">
        <f t="shared" si="83"/>
        <v>20 to 30</v>
      </c>
      <c r="AP2687" s="6">
        <v>754</v>
      </c>
      <c r="AQ2687" s="6" t="s">
        <v>1362</v>
      </c>
    </row>
    <row r="2688" spans="1:43" x14ac:dyDescent="0.25">
      <c r="A2688">
        <v>2686</v>
      </c>
      <c r="B2688">
        <v>539</v>
      </c>
      <c r="C2688">
        <v>1229</v>
      </c>
      <c r="D2688">
        <v>112</v>
      </c>
      <c r="E2688">
        <v>2</v>
      </c>
      <c r="F2688">
        <v>224</v>
      </c>
      <c r="G2688" t="str">
        <f>VLOOKUP($C2688,'Raw-products'!$A$2:$H$1261,MATCH(G$1,'Raw-products'!$A$1:$H$1,0))</f>
        <v>Trousers</v>
      </c>
      <c r="H2688" t="str">
        <f>VLOOKUP($C2688,'Raw-products'!$A$2:$H$1261,MATCH(H$1,'Raw-products'!$A$1:$H$1,0))</f>
        <v>Tracksuit Bottoms</v>
      </c>
      <c r="I2688" t="str">
        <f>VLOOKUP($C2688,'Raw-products'!$A$2:$H$1261,MATCH(I$1,'Raw-products'!$A$1:$H$1,0))</f>
        <v>XL</v>
      </c>
      <c r="J2688" t="str">
        <f>VLOOKUP($C2688,'Raw-products'!$A$2:$H$1261,MATCH(J$1,'Raw-products'!$A$1:$H$1,0))</f>
        <v>red</v>
      </c>
      <c r="K2688">
        <f>VLOOKUP($C2688,'Raw-products'!$A$2:$H$1261,MATCH(K$1,'Raw-products'!$A$1:$H$1,0))</f>
        <v>91</v>
      </c>
      <c r="L2688">
        <f>VLOOKUP($C2688,'Raw-products'!$A$2:$H$1261,MATCH(L$1,'Raw-products'!$A$1:$H$1,0))</f>
        <v>45</v>
      </c>
      <c r="M2688" s="5">
        <f t="shared" si="82"/>
        <v>4095</v>
      </c>
      <c r="N2688" cm="1">
        <f t="array" ref="N2688:Q2688">_xlfn.XLOOKUP($B2688,'Raw -orders'!$A:$A,'Raw -orders'!$B:$E)</f>
        <v>609</v>
      </c>
      <c r="O2688">
        <v>55906</v>
      </c>
      <c r="P2688" s="1">
        <v>44199</v>
      </c>
      <c r="Q2688" s="1">
        <v>44221</v>
      </c>
      <c r="R2688" t="str" cm="1">
        <f t="array" ref="R2688:Y2688">_xlfn.XLOOKUP($N2688,'Raw - customers'!$A:$A,'Raw - customers'!$B:$I)</f>
        <v>Vin Rubenovic</v>
      </c>
      <c r="S2688" t="str">
        <v>Polygender</v>
      </c>
      <c r="T2688">
        <v>61</v>
      </c>
      <c r="U2688" t="str">
        <v>515 Grace LaneSuite 974</v>
      </c>
      <c r="V2688">
        <v>5754</v>
      </c>
      <c r="W2688" t="str">
        <v>New Emilyton</v>
      </c>
      <c r="X2688" t="str">
        <v>Northern Territory</v>
      </c>
      <c r="Y2688" t="str">
        <v>Australia</v>
      </c>
      <c r="Z2688">
        <v>1</v>
      </c>
      <c r="AA2688" s="3" t="str">
        <f t="shared" si="83"/>
        <v>20 to 30</v>
      </c>
      <c r="AP2688" s="6">
        <v>609</v>
      </c>
      <c r="AQ2688" s="6" t="s">
        <v>1339</v>
      </c>
    </row>
    <row r="2689" spans="1:43" x14ac:dyDescent="0.25">
      <c r="A2689">
        <v>2687</v>
      </c>
      <c r="B2689">
        <v>539</v>
      </c>
      <c r="C2689">
        <v>437</v>
      </c>
      <c r="D2689">
        <v>107</v>
      </c>
      <c r="E2689">
        <v>1</v>
      </c>
      <c r="F2689">
        <v>107</v>
      </c>
      <c r="G2689" t="str">
        <f>VLOOKUP($C2689,'Raw-products'!$A$2:$H$1261,MATCH(G$1,'Raw-products'!$A$1:$H$1,0))</f>
        <v>Jacket</v>
      </c>
      <c r="H2689" t="str">
        <f>VLOOKUP($C2689,'Raw-products'!$A$2:$H$1261,MATCH(H$1,'Raw-products'!$A$1:$H$1,0))</f>
        <v>Denim</v>
      </c>
      <c r="I2689" t="str">
        <f>VLOOKUP($C2689,'Raw-products'!$A$2:$H$1261,MATCH(I$1,'Raw-products'!$A$1:$H$1,0))</f>
        <v>M</v>
      </c>
      <c r="J2689" t="str">
        <f>VLOOKUP($C2689,'Raw-products'!$A$2:$H$1261,MATCH(J$1,'Raw-products'!$A$1:$H$1,0))</f>
        <v>green</v>
      </c>
      <c r="K2689">
        <f>VLOOKUP($C2689,'Raw-products'!$A$2:$H$1261,MATCH(K$1,'Raw-products'!$A$1:$H$1,0))</f>
        <v>92</v>
      </c>
      <c r="L2689">
        <f>VLOOKUP($C2689,'Raw-products'!$A$2:$H$1261,MATCH(L$1,'Raw-products'!$A$1:$H$1,0))</f>
        <v>79</v>
      </c>
      <c r="M2689" s="5">
        <f t="shared" si="82"/>
        <v>7268</v>
      </c>
      <c r="N2689" cm="1">
        <f t="array" ref="N2689:Q2689">_xlfn.XLOOKUP($B2689,'Raw -orders'!$A:$A,'Raw -orders'!$B:$E)</f>
        <v>609</v>
      </c>
      <c r="O2689">
        <v>55906</v>
      </c>
      <c r="P2689" s="1">
        <v>44199</v>
      </c>
      <c r="Q2689" s="1">
        <v>44221</v>
      </c>
      <c r="R2689" t="str" cm="1">
        <f t="array" ref="R2689:Y2689">_xlfn.XLOOKUP($N2689,'Raw - customers'!$A:$A,'Raw - customers'!$B:$I)</f>
        <v>Vin Rubenovic</v>
      </c>
      <c r="S2689" t="str">
        <v>Polygender</v>
      </c>
      <c r="T2689">
        <v>61</v>
      </c>
      <c r="U2689" t="str">
        <v>515 Grace LaneSuite 974</v>
      </c>
      <c r="V2689">
        <v>5754</v>
      </c>
      <c r="W2689" t="str">
        <v>New Emilyton</v>
      </c>
      <c r="X2689" t="str">
        <v>Northern Territory</v>
      </c>
      <c r="Y2689" t="str">
        <v>Australia</v>
      </c>
      <c r="Z2689">
        <v>1</v>
      </c>
      <c r="AA2689" s="3" t="str">
        <f t="shared" si="83"/>
        <v>20 to 30</v>
      </c>
      <c r="AP2689" s="6">
        <v>609</v>
      </c>
      <c r="AQ2689" s="6" t="s">
        <v>1339</v>
      </c>
    </row>
    <row r="2690" spans="1:43" x14ac:dyDescent="0.25">
      <c r="A2690">
        <v>2688</v>
      </c>
      <c r="B2690">
        <v>539</v>
      </c>
      <c r="C2690">
        <v>613</v>
      </c>
      <c r="D2690">
        <v>112</v>
      </c>
      <c r="E2690">
        <v>3</v>
      </c>
      <c r="F2690">
        <v>336</v>
      </c>
      <c r="G2690" t="str">
        <f>VLOOKUP($C2690,'Raw-products'!$A$2:$H$1261,MATCH(G$1,'Raw-products'!$A$1:$H$1,0))</f>
        <v>Jacket</v>
      </c>
      <c r="H2690" t="str">
        <f>VLOOKUP($C2690,'Raw-products'!$A$2:$H$1261,MATCH(H$1,'Raw-products'!$A$1:$H$1,0))</f>
        <v>Cardigan</v>
      </c>
      <c r="I2690" t="str">
        <f>VLOOKUP($C2690,'Raw-products'!$A$2:$H$1261,MATCH(I$1,'Raw-products'!$A$1:$H$1,0))</f>
        <v>L</v>
      </c>
      <c r="J2690" t="str">
        <f>VLOOKUP($C2690,'Raw-products'!$A$2:$H$1261,MATCH(J$1,'Raw-products'!$A$1:$H$1,0))</f>
        <v>green</v>
      </c>
      <c r="K2690">
        <f>VLOOKUP($C2690,'Raw-products'!$A$2:$H$1261,MATCH(K$1,'Raw-products'!$A$1:$H$1,0))</f>
        <v>118</v>
      </c>
      <c r="L2690">
        <f>VLOOKUP($C2690,'Raw-products'!$A$2:$H$1261,MATCH(L$1,'Raw-products'!$A$1:$H$1,0))</f>
        <v>63</v>
      </c>
      <c r="M2690" s="5">
        <f t="shared" si="82"/>
        <v>7434</v>
      </c>
      <c r="N2690" cm="1">
        <f t="array" ref="N2690:Q2690">_xlfn.XLOOKUP($B2690,'Raw -orders'!$A:$A,'Raw -orders'!$B:$E)</f>
        <v>609</v>
      </c>
      <c r="O2690">
        <v>55906</v>
      </c>
      <c r="P2690" s="1">
        <v>44199</v>
      </c>
      <c r="Q2690" s="1">
        <v>44221</v>
      </c>
      <c r="R2690" t="str" cm="1">
        <f t="array" ref="R2690:Y2690">_xlfn.XLOOKUP($N2690,'Raw - customers'!$A:$A,'Raw - customers'!$B:$I)</f>
        <v>Vin Rubenovic</v>
      </c>
      <c r="S2690" t="str">
        <v>Polygender</v>
      </c>
      <c r="T2690">
        <v>61</v>
      </c>
      <c r="U2690" t="str">
        <v>515 Grace LaneSuite 974</v>
      </c>
      <c r="V2690">
        <v>5754</v>
      </c>
      <c r="W2690" t="str">
        <v>New Emilyton</v>
      </c>
      <c r="X2690" t="str">
        <v>Northern Territory</v>
      </c>
      <c r="Y2690" t="str">
        <v>Australia</v>
      </c>
      <c r="Z2690">
        <v>1</v>
      </c>
      <c r="AA2690" s="3" t="str">
        <f t="shared" si="83"/>
        <v>20 to 30</v>
      </c>
      <c r="AP2690" s="6">
        <v>609</v>
      </c>
      <c r="AQ2690" s="6" t="s">
        <v>1339</v>
      </c>
    </row>
    <row r="2691" spans="1:43" x14ac:dyDescent="0.25">
      <c r="A2691">
        <v>2689</v>
      </c>
      <c r="B2691">
        <v>539</v>
      </c>
      <c r="C2691">
        <v>524</v>
      </c>
      <c r="D2691">
        <v>102</v>
      </c>
      <c r="E2691">
        <v>3</v>
      </c>
      <c r="F2691">
        <v>306</v>
      </c>
      <c r="G2691" t="str">
        <f>VLOOKUP($C2691,'Raw-products'!$A$2:$H$1261,MATCH(G$1,'Raw-products'!$A$1:$H$1,0))</f>
        <v>Jacket</v>
      </c>
      <c r="H2691" t="str">
        <f>VLOOKUP($C2691,'Raw-products'!$A$2:$H$1261,MATCH(H$1,'Raw-products'!$A$1:$H$1,0))</f>
        <v>Windbreaker</v>
      </c>
      <c r="I2691" t="str">
        <f>VLOOKUP($C2691,'Raw-products'!$A$2:$H$1261,MATCH(I$1,'Raw-products'!$A$1:$H$1,0))</f>
        <v>XL</v>
      </c>
      <c r="J2691" t="str">
        <f>VLOOKUP($C2691,'Raw-products'!$A$2:$H$1261,MATCH(J$1,'Raw-products'!$A$1:$H$1,0))</f>
        <v>violet</v>
      </c>
      <c r="K2691">
        <f>VLOOKUP($C2691,'Raw-products'!$A$2:$H$1261,MATCH(K$1,'Raw-products'!$A$1:$H$1,0))</f>
        <v>109</v>
      </c>
      <c r="L2691">
        <f>VLOOKUP($C2691,'Raw-products'!$A$2:$H$1261,MATCH(L$1,'Raw-products'!$A$1:$H$1,0))</f>
        <v>54</v>
      </c>
      <c r="M2691" s="5">
        <f t="shared" ref="M2691:M2754" si="84">$K2691*$L2691</f>
        <v>5886</v>
      </c>
      <c r="N2691" cm="1">
        <f t="array" ref="N2691:Q2691">_xlfn.XLOOKUP($B2691,'Raw -orders'!$A:$A,'Raw -orders'!$B:$E)</f>
        <v>609</v>
      </c>
      <c r="O2691">
        <v>55906</v>
      </c>
      <c r="P2691" s="1">
        <v>44199</v>
      </c>
      <c r="Q2691" s="1">
        <v>44221</v>
      </c>
      <c r="R2691" t="str" cm="1">
        <f t="array" ref="R2691:Y2691">_xlfn.XLOOKUP($N2691,'Raw - customers'!$A:$A,'Raw - customers'!$B:$I)</f>
        <v>Vin Rubenovic</v>
      </c>
      <c r="S2691" t="str">
        <v>Polygender</v>
      </c>
      <c r="T2691">
        <v>61</v>
      </c>
      <c r="U2691" t="str">
        <v>515 Grace LaneSuite 974</v>
      </c>
      <c r="V2691">
        <v>5754</v>
      </c>
      <c r="W2691" t="str">
        <v>New Emilyton</v>
      </c>
      <c r="X2691" t="str">
        <v>Northern Territory</v>
      </c>
      <c r="Y2691" t="str">
        <v>Australia</v>
      </c>
      <c r="Z2691">
        <v>1</v>
      </c>
      <c r="AA2691" s="3" t="str">
        <f t="shared" ref="AA2691:AA2754" si="85">IF(AND(DATEDIF($P2691,$Q2691,"D")&gt;0,DATEDIF($P2691,$Q2691,"D")&lt;=10),"0 to 10",IF(AND(DATEDIF($P2691,$Q2691,"D")&gt;10,DATEDIF($P2691,$Q2691,"D")&lt;=20),"10 to 20",IF(AND(DATEDIF($P2691,$Q2691,"D")&gt;20,DATEDIF($P2691,$Q2691,"D")&lt;=30),"20 to 30")))</f>
        <v>20 to 30</v>
      </c>
      <c r="AP2691" s="6">
        <v>609</v>
      </c>
      <c r="AQ2691" s="6" t="s">
        <v>1339</v>
      </c>
    </row>
    <row r="2692" spans="1:43" x14ac:dyDescent="0.25">
      <c r="A2692">
        <v>2690</v>
      </c>
      <c r="B2692">
        <v>539</v>
      </c>
      <c r="C2692">
        <v>1098</v>
      </c>
      <c r="D2692">
        <v>115</v>
      </c>
      <c r="E2692">
        <v>3</v>
      </c>
      <c r="F2692">
        <v>345</v>
      </c>
      <c r="G2692" t="str">
        <f>VLOOKUP($C2692,'Raw-products'!$A$2:$H$1261,MATCH(G$1,'Raw-products'!$A$1:$H$1,0))</f>
        <v>Trousers</v>
      </c>
      <c r="H2692" t="str">
        <f>VLOOKUP($C2692,'Raw-products'!$A$2:$H$1261,MATCH(H$1,'Raw-products'!$A$1:$H$1,0))</f>
        <v>Cropped</v>
      </c>
      <c r="I2692" t="str">
        <f>VLOOKUP($C2692,'Raw-products'!$A$2:$H$1261,MATCH(I$1,'Raw-products'!$A$1:$H$1,0))</f>
        <v>L</v>
      </c>
      <c r="J2692" t="str">
        <f>VLOOKUP($C2692,'Raw-products'!$A$2:$H$1261,MATCH(J$1,'Raw-products'!$A$1:$H$1,0))</f>
        <v>yellow</v>
      </c>
      <c r="K2692">
        <f>VLOOKUP($C2692,'Raw-products'!$A$2:$H$1261,MATCH(K$1,'Raw-products'!$A$1:$H$1,0))</f>
        <v>99</v>
      </c>
      <c r="L2692">
        <f>VLOOKUP($C2692,'Raw-products'!$A$2:$H$1261,MATCH(L$1,'Raw-products'!$A$1:$H$1,0))</f>
        <v>60</v>
      </c>
      <c r="M2692" s="5">
        <f t="shared" si="84"/>
        <v>5940</v>
      </c>
      <c r="N2692" cm="1">
        <f t="array" ref="N2692:Q2692">_xlfn.XLOOKUP($B2692,'Raw -orders'!$A:$A,'Raw -orders'!$B:$E)</f>
        <v>609</v>
      </c>
      <c r="O2692">
        <v>55906</v>
      </c>
      <c r="P2692" s="1">
        <v>44199</v>
      </c>
      <c r="Q2692" s="1">
        <v>44221</v>
      </c>
      <c r="R2692" t="str" cm="1">
        <f t="array" ref="R2692:Y2692">_xlfn.XLOOKUP($N2692,'Raw - customers'!$A:$A,'Raw - customers'!$B:$I)</f>
        <v>Vin Rubenovic</v>
      </c>
      <c r="S2692" t="str">
        <v>Polygender</v>
      </c>
      <c r="T2692">
        <v>61</v>
      </c>
      <c r="U2692" t="str">
        <v>515 Grace LaneSuite 974</v>
      </c>
      <c r="V2692">
        <v>5754</v>
      </c>
      <c r="W2692" t="str">
        <v>New Emilyton</v>
      </c>
      <c r="X2692" t="str">
        <v>Northern Territory</v>
      </c>
      <c r="Y2692" t="str">
        <v>Australia</v>
      </c>
      <c r="Z2692">
        <v>1</v>
      </c>
      <c r="AA2692" s="3" t="str">
        <f t="shared" si="85"/>
        <v>20 to 30</v>
      </c>
      <c r="AP2692" s="6">
        <v>609</v>
      </c>
      <c r="AQ2692" s="6" t="s">
        <v>1339</v>
      </c>
    </row>
    <row r="2693" spans="1:43" x14ac:dyDescent="0.25">
      <c r="A2693">
        <v>2691</v>
      </c>
      <c r="B2693">
        <v>540</v>
      </c>
      <c r="C2693">
        <v>81</v>
      </c>
      <c r="D2693">
        <v>118</v>
      </c>
      <c r="E2693">
        <v>2</v>
      </c>
      <c r="F2693">
        <v>236</v>
      </c>
      <c r="G2693" t="str">
        <f>VLOOKUP($C2693,'Raw-products'!$A$2:$H$1261,MATCH(G$1,'Raw-products'!$A$1:$H$1,0))</f>
        <v>Shirt</v>
      </c>
      <c r="H2693" t="str">
        <f>VLOOKUP($C2693,'Raw-products'!$A$2:$H$1261,MATCH(H$1,'Raw-products'!$A$1:$H$1,0))</f>
        <v>Flannel</v>
      </c>
      <c r="I2693" t="str">
        <f>VLOOKUP($C2693,'Raw-products'!$A$2:$H$1261,MATCH(I$1,'Raw-products'!$A$1:$H$1,0))</f>
        <v>S</v>
      </c>
      <c r="J2693" t="str">
        <f>VLOOKUP($C2693,'Raw-products'!$A$2:$H$1261,MATCH(J$1,'Raw-products'!$A$1:$H$1,0))</f>
        <v>yellow</v>
      </c>
      <c r="K2693">
        <f>VLOOKUP($C2693,'Raw-products'!$A$2:$H$1261,MATCH(K$1,'Raw-products'!$A$1:$H$1,0))</f>
        <v>96</v>
      </c>
      <c r="L2693">
        <f>VLOOKUP($C2693,'Raw-products'!$A$2:$H$1261,MATCH(L$1,'Raw-products'!$A$1:$H$1,0))</f>
        <v>42</v>
      </c>
      <c r="M2693" s="5">
        <f t="shared" si="84"/>
        <v>4032</v>
      </c>
      <c r="N2693" cm="1">
        <f t="array" ref="N2693:Q2693">_xlfn.XLOOKUP($B2693,'Raw -orders'!$A:$A,'Raw -orders'!$B:$E)</f>
        <v>772</v>
      </c>
      <c r="O2693">
        <v>37955</v>
      </c>
      <c r="P2693" s="1">
        <v>44276</v>
      </c>
      <c r="Q2693" s="1">
        <v>44285</v>
      </c>
      <c r="R2693" t="str" cm="1">
        <f t="array" ref="R2693:Y2693">_xlfn.XLOOKUP($N2693,'Raw - customers'!$A:$A,'Raw - customers'!$B:$I)</f>
        <v>Marlee Edser</v>
      </c>
      <c r="S2693" t="str">
        <v>Genderqueer</v>
      </c>
      <c r="T2693">
        <v>71</v>
      </c>
      <c r="U2693" t="str">
        <v>4207 Hudson CrescentSuite 167</v>
      </c>
      <c r="V2693">
        <v>2915</v>
      </c>
      <c r="W2693" t="str">
        <v>Oscarberg</v>
      </c>
      <c r="X2693" t="str">
        <v>South Australia</v>
      </c>
      <c r="Y2693" t="str">
        <v>Australia</v>
      </c>
      <c r="Z2693">
        <v>3</v>
      </c>
      <c r="AA2693" s="3" t="str">
        <f t="shared" si="85"/>
        <v>0 to 10</v>
      </c>
      <c r="AP2693" s="6">
        <v>772</v>
      </c>
      <c r="AQ2693" s="6" t="s">
        <v>1345</v>
      </c>
    </row>
    <row r="2694" spans="1:43" x14ac:dyDescent="0.25">
      <c r="A2694">
        <v>2692</v>
      </c>
      <c r="B2694">
        <v>540</v>
      </c>
      <c r="C2694">
        <v>406</v>
      </c>
      <c r="D2694">
        <v>119</v>
      </c>
      <c r="E2694">
        <v>2</v>
      </c>
      <c r="F2694">
        <v>238</v>
      </c>
      <c r="G2694" t="str">
        <f>VLOOKUP($C2694,'Raw-products'!$A$2:$H$1261,MATCH(G$1,'Raw-products'!$A$1:$H$1,0))</f>
        <v>Shirt</v>
      </c>
      <c r="H2694" t="str">
        <f>VLOOKUP($C2694,'Raw-products'!$A$2:$H$1261,MATCH(H$1,'Raw-products'!$A$1:$H$1,0))</f>
        <v>Casual Slim Fit</v>
      </c>
      <c r="I2694" t="str">
        <f>VLOOKUP($C2694,'Raw-products'!$A$2:$H$1261,MATCH(I$1,'Raw-products'!$A$1:$H$1,0))</f>
        <v>S</v>
      </c>
      <c r="J2694" t="str">
        <f>VLOOKUP($C2694,'Raw-products'!$A$2:$H$1261,MATCH(J$1,'Raw-products'!$A$1:$H$1,0))</f>
        <v>blue</v>
      </c>
      <c r="K2694">
        <f>VLOOKUP($C2694,'Raw-products'!$A$2:$H$1261,MATCH(K$1,'Raw-products'!$A$1:$H$1,0))</f>
        <v>113</v>
      </c>
      <c r="L2694">
        <f>VLOOKUP($C2694,'Raw-products'!$A$2:$H$1261,MATCH(L$1,'Raw-products'!$A$1:$H$1,0))</f>
        <v>75</v>
      </c>
      <c r="M2694" s="5">
        <f t="shared" si="84"/>
        <v>8475</v>
      </c>
      <c r="N2694" cm="1">
        <f t="array" ref="N2694:Q2694">_xlfn.XLOOKUP($B2694,'Raw -orders'!$A:$A,'Raw -orders'!$B:$E)</f>
        <v>772</v>
      </c>
      <c r="O2694">
        <v>37955</v>
      </c>
      <c r="P2694" s="1">
        <v>44276</v>
      </c>
      <c r="Q2694" s="1">
        <v>44285</v>
      </c>
      <c r="R2694" t="str" cm="1">
        <f t="array" ref="R2694:Y2694">_xlfn.XLOOKUP($N2694,'Raw - customers'!$A:$A,'Raw - customers'!$B:$I)</f>
        <v>Marlee Edser</v>
      </c>
      <c r="S2694" t="str">
        <v>Genderqueer</v>
      </c>
      <c r="T2694">
        <v>71</v>
      </c>
      <c r="U2694" t="str">
        <v>4207 Hudson CrescentSuite 167</v>
      </c>
      <c r="V2694">
        <v>2915</v>
      </c>
      <c r="W2694" t="str">
        <v>Oscarberg</v>
      </c>
      <c r="X2694" t="str">
        <v>South Australia</v>
      </c>
      <c r="Y2694" t="str">
        <v>Australia</v>
      </c>
      <c r="Z2694">
        <v>3</v>
      </c>
      <c r="AA2694" s="3" t="str">
        <f t="shared" si="85"/>
        <v>0 to 10</v>
      </c>
      <c r="AP2694" s="6">
        <v>772</v>
      </c>
      <c r="AQ2694" s="6" t="s">
        <v>1345</v>
      </c>
    </row>
    <row r="2695" spans="1:43" x14ac:dyDescent="0.25">
      <c r="A2695">
        <v>2693</v>
      </c>
      <c r="B2695">
        <v>540</v>
      </c>
      <c r="C2695">
        <v>751</v>
      </c>
      <c r="D2695">
        <v>109</v>
      </c>
      <c r="E2695">
        <v>2</v>
      </c>
      <c r="F2695">
        <v>218</v>
      </c>
      <c r="G2695" t="str">
        <f>VLOOKUP($C2695,'Raw-products'!$A$2:$H$1261,MATCH(G$1,'Raw-products'!$A$1:$H$1,0))</f>
        <v>Jacket</v>
      </c>
      <c r="H2695" t="str">
        <f>VLOOKUP($C2695,'Raw-products'!$A$2:$H$1261,MATCH(H$1,'Raw-products'!$A$1:$H$1,0))</f>
        <v>Peacoat</v>
      </c>
      <c r="I2695" t="str">
        <f>VLOOKUP($C2695,'Raw-products'!$A$2:$H$1261,MATCH(I$1,'Raw-products'!$A$1:$H$1,0))</f>
        <v>S</v>
      </c>
      <c r="J2695" t="str">
        <f>VLOOKUP($C2695,'Raw-products'!$A$2:$H$1261,MATCH(J$1,'Raw-products'!$A$1:$H$1,0))</f>
        <v>green</v>
      </c>
      <c r="K2695">
        <f>VLOOKUP($C2695,'Raw-products'!$A$2:$H$1261,MATCH(K$1,'Raw-products'!$A$1:$H$1,0))</f>
        <v>102</v>
      </c>
      <c r="L2695">
        <f>VLOOKUP($C2695,'Raw-products'!$A$2:$H$1261,MATCH(L$1,'Raw-products'!$A$1:$H$1,0))</f>
        <v>41</v>
      </c>
      <c r="M2695" s="5">
        <f t="shared" si="84"/>
        <v>4182</v>
      </c>
      <c r="N2695" cm="1">
        <f t="array" ref="N2695:Q2695">_xlfn.XLOOKUP($B2695,'Raw -orders'!$A:$A,'Raw -orders'!$B:$E)</f>
        <v>772</v>
      </c>
      <c r="O2695">
        <v>37955</v>
      </c>
      <c r="P2695" s="1">
        <v>44276</v>
      </c>
      <c r="Q2695" s="1">
        <v>44285</v>
      </c>
      <c r="R2695" t="str" cm="1">
        <f t="array" ref="R2695:Y2695">_xlfn.XLOOKUP($N2695,'Raw - customers'!$A:$A,'Raw - customers'!$B:$I)</f>
        <v>Marlee Edser</v>
      </c>
      <c r="S2695" t="str">
        <v>Genderqueer</v>
      </c>
      <c r="T2695">
        <v>71</v>
      </c>
      <c r="U2695" t="str">
        <v>4207 Hudson CrescentSuite 167</v>
      </c>
      <c r="V2695">
        <v>2915</v>
      </c>
      <c r="W2695" t="str">
        <v>Oscarberg</v>
      </c>
      <c r="X2695" t="str">
        <v>South Australia</v>
      </c>
      <c r="Y2695" t="str">
        <v>Australia</v>
      </c>
      <c r="Z2695">
        <v>3</v>
      </c>
      <c r="AA2695" s="3" t="str">
        <f t="shared" si="85"/>
        <v>0 to 10</v>
      </c>
      <c r="AP2695" s="6">
        <v>772</v>
      </c>
      <c r="AQ2695" s="6" t="s">
        <v>1345</v>
      </c>
    </row>
    <row r="2696" spans="1:43" x14ac:dyDescent="0.25">
      <c r="A2696">
        <v>2694</v>
      </c>
      <c r="B2696">
        <v>540</v>
      </c>
      <c r="C2696">
        <v>554</v>
      </c>
      <c r="D2696">
        <v>98</v>
      </c>
      <c r="E2696">
        <v>1</v>
      </c>
      <c r="F2696">
        <v>98</v>
      </c>
      <c r="G2696" t="str">
        <f>VLOOKUP($C2696,'Raw-products'!$A$2:$H$1261,MATCH(G$1,'Raw-products'!$A$1:$H$1,0))</f>
        <v>Jacket</v>
      </c>
      <c r="H2696" t="str">
        <f>VLOOKUP($C2696,'Raw-products'!$A$2:$H$1261,MATCH(H$1,'Raw-products'!$A$1:$H$1,0))</f>
        <v>Leather</v>
      </c>
      <c r="I2696" t="str">
        <f>VLOOKUP($C2696,'Raw-products'!$A$2:$H$1261,MATCH(I$1,'Raw-products'!$A$1:$H$1,0))</f>
        <v>XL</v>
      </c>
      <c r="J2696" t="str">
        <f>VLOOKUP($C2696,'Raw-products'!$A$2:$H$1261,MATCH(J$1,'Raw-products'!$A$1:$H$1,0))</f>
        <v>indigo</v>
      </c>
      <c r="K2696">
        <f>VLOOKUP($C2696,'Raw-products'!$A$2:$H$1261,MATCH(K$1,'Raw-products'!$A$1:$H$1,0))</f>
        <v>113</v>
      </c>
      <c r="L2696">
        <f>VLOOKUP($C2696,'Raw-products'!$A$2:$H$1261,MATCH(L$1,'Raw-products'!$A$1:$H$1,0))</f>
        <v>52</v>
      </c>
      <c r="M2696" s="5">
        <f t="shared" si="84"/>
        <v>5876</v>
      </c>
      <c r="N2696" cm="1">
        <f t="array" ref="N2696:Q2696">_xlfn.XLOOKUP($B2696,'Raw -orders'!$A:$A,'Raw -orders'!$B:$E)</f>
        <v>772</v>
      </c>
      <c r="O2696">
        <v>37955</v>
      </c>
      <c r="P2696" s="1">
        <v>44276</v>
      </c>
      <c r="Q2696" s="1">
        <v>44285</v>
      </c>
      <c r="R2696" t="str" cm="1">
        <f t="array" ref="R2696:Y2696">_xlfn.XLOOKUP($N2696,'Raw - customers'!$A:$A,'Raw - customers'!$B:$I)</f>
        <v>Marlee Edser</v>
      </c>
      <c r="S2696" t="str">
        <v>Genderqueer</v>
      </c>
      <c r="T2696">
        <v>71</v>
      </c>
      <c r="U2696" t="str">
        <v>4207 Hudson CrescentSuite 167</v>
      </c>
      <c r="V2696">
        <v>2915</v>
      </c>
      <c r="W2696" t="str">
        <v>Oscarberg</v>
      </c>
      <c r="X2696" t="str">
        <v>South Australia</v>
      </c>
      <c r="Y2696" t="str">
        <v>Australia</v>
      </c>
      <c r="Z2696">
        <v>3</v>
      </c>
      <c r="AA2696" s="3" t="str">
        <f t="shared" si="85"/>
        <v>0 to 10</v>
      </c>
      <c r="AP2696" s="6">
        <v>772</v>
      </c>
      <c r="AQ2696" s="6" t="s">
        <v>1345</v>
      </c>
    </row>
    <row r="2697" spans="1:43" x14ac:dyDescent="0.25">
      <c r="A2697">
        <v>2695</v>
      </c>
      <c r="B2697">
        <v>540</v>
      </c>
      <c r="C2697">
        <v>786</v>
      </c>
      <c r="D2697">
        <v>91</v>
      </c>
      <c r="E2697">
        <v>2</v>
      </c>
      <c r="F2697">
        <v>182</v>
      </c>
      <c r="G2697" t="str">
        <f>VLOOKUP($C2697,'Raw-products'!$A$2:$H$1261,MATCH(G$1,'Raw-products'!$A$1:$H$1,0))</f>
        <v>Jacket</v>
      </c>
      <c r="H2697" t="str">
        <f>VLOOKUP($C2697,'Raw-products'!$A$2:$H$1261,MATCH(H$1,'Raw-products'!$A$1:$H$1,0))</f>
        <v>Pullover</v>
      </c>
      <c r="I2697" t="str">
        <f>VLOOKUP($C2697,'Raw-products'!$A$2:$H$1261,MATCH(I$1,'Raw-products'!$A$1:$H$1,0))</f>
        <v>S</v>
      </c>
      <c r="J2697" t="str">
        <f>VLOOKUP($C2697,'Raw-products'!$A$2:$H$1261,MATCH(J$1,'Raw-products'!$A$1:$H$1,0))</f>
        <v>green</v>
      </c>
      <c r="K2697">
        <f>VLOOKUP($C2697,'Raw-products'!$A$2:$H$1261,MATCH(K$1,'Raw-products'!$A$1:$H$1,0))</f>
        <v>114</v>
      </c>
      <c r="L2697">
        <f>VLOOKUP($C2697,'Raw-products'!$A$2:$H$1261,MATCH(L$1,'Raw-products'!$A$1:$H$1,0))</f>
        <v>69</v>
      </c>
      <c r="M2697" s="5">
        <f t="shared" si="84"/>
        <v>7866</v>
      </c>
      <c r="N2697" cm="1">
        <f t="array" ref="N2697:Q2697">_xlfn.XLOOKUP($B2697,'Raw -orders'!$A:$A,'Raw -orders'!$B:$E)</f>
        <v>772</v>
      </c>
      <c r="O2697">
        <v>37955</v>
      </c>
      <c r="P2697" s="1">
        <v>44276</v>
      </c>
      <c r="Q2697" s="1">
        <v>44285</v>
      </c>
      <c r="R2697" t="str" cm="1">
        <f t="array" ref="R2697:Y2697">_xlfn.XLOOKUP($N2697,'Raw - customers'!$A:$A,'Raw - customers'!$B:$I)</f>
        <v>Marlee Edser</v>
      </c>
      <c r="S2697" t="str">
        <v>Genderqueer</v>
      </c>
      <c r="T2697">
        <v>71</v>
      </c>
      <c r="U2697" t="str">
        <v>4207 Hudson CrescentSuite 167</v>
      </c>
      <c r="V2697">
        <v>2915</v>
      </c>
      <c r="W2697" t="str">
        <v>Oscarberg</v>
      </c>
      <c r="X2697" t="str">
        <v>South Australia</v>
      </c>
      <c r="Y2697" t="str">
        <v>Australia</v>
      </c>
      <c r="Z2697">
        <v>3</v>
      </c>
      <c r="AA2697" s="3" t="str">
        <f t="shared" si="85"/>
        <v>0 to 10</v>
      </c>
      <c r="AP2697" s="6">
        <v>772</v>
      </c>
      <c r="AQ2697" s="6" t="s">
        <v>1345</v>
      </c>
    </row>
    <row r="2698" spans="1:43" x14ac:dyDescent="0.25">
      <c r="A2698">
        <v>2696</v>
      </c>
      <c r="B2698">
        <v>540</v>
      </c>
      <c r="C2698">
        <v>631</v>
      </c>
      <c r="D2698">
        <v>93</v>
      </c>
      <c r="E2698">
        <v>3</v>
      </c>
      <c r="F2698">
        <v>279</v>
      </c>
      <c r="G2698" t="str">
        <f>VLOOKUP($C2698,'Raw-products'!$A$2:$H$1261,MATCH(G$1,'Raw-products'!$A$1:$H$1,0))</f>
        <v>Jacket</v>
      </c>
      <c r="H2698" t="str">
        <f>VLOOKUP($C2698,'Raw-products'!$A$2:$H$1261,MATCH(H$1,'Raw-products'!$A$1:$H$1,0))</f>
        <v>Coach</v>
      </c>
      <c r="I2698" t="str">
        <f>VLOOKUP($C2698,'Raw-products'!$A$2:$H$1261,MATCH(I$1,'Raw-products'!$A$1:$H$1,0))</f>
        <v>S</v>
      </c>
      <c r="J2698" t="str">
        <f>VLOOKUP($C2698,'Raw-products'!$A$2:$H$1261,MATCH(J$1,'Raw-products'!$A$1:$H$1,0))</f>
        <v>red</v>
      </c>
      <c r="K2698">
        <f>VLOOKUP($C2698,'Raw-products'!$A$2:$H$1261,MATCH(K$1,'Raw-products'!$A$1:$H$1,0))</f>
        <v>115</v>
      </c>
      <c r="L2698">
        <f>VLOOKUP($C2698,'Raw-products'!$A$2:$H$1261,MATCH(L$1,'Raw-products'!$A$1:$H$1,0))</f>
        <v>76</v>
      </c>
      <c r="M2698" s="5">
        <f t="shared" si="84"/>
        <v>8740</v>
      </c>
      <c r="N2698" cm="1">
        <f t="array" ref="N2698:Q2698">_xlfn.XLOOKUP($B2698,'Raw -orders'!$A:$A,'Raw -orders'!$B:$E)</f>
        <v>772</v>
      </c>
      <c r="O2698">
        <v>37955</v>
      </c>
      <c r="P2698" s="1">
        <v>44276</v>
      </c>
      <c r="Q2698" s="1">
        <v>44285</v>
      </c>
      <c r="R2698" t="str" cm="1">
        <f t="array" ref="R2698:Y2698">_xlfn.XLOOKUP($N2698,'Raw - customers'!$A:$A,'Raw - customers'!$B:$I)</f>
        <v>Marlee Edser</v>
      </c>
      <c r="S2698" t="str">
        <v>Genderqueer</v>
      </c>
      <c r="T2698">
        <v>71</v>
      </c>
      <c r="U2698" t="str">
        <v>4207 Hudson CrescentSuite 167</v>
      </c>
      <c r="V2698">
        <v>2915</v>
      </c>
      <c r="W2698" t="str">
        <v>Oscarberg</v>
      </c>
      <c r="X2698" t="str">
        <v>South Australia</v>
      </c>
      <c r="Y2698" t="str">
        <v>Australia</v>
      </c>
      <c r="Z2698">
        <v>3</v>
      </c>
      <c r="AA2698" s="3" t="str">
        <f t="shared" si="85"/>
        <v>0 to 10</v>
      </c>
      <c r="AP2698" s="6">
        <v>772</v>
      </c>
      <c r="AQ2698" s="6" t="s">
        <v>1345</v>
      </c>
    </row>
    <row r="2699" spans="1:43" x14ac:dyDescent="0.25">
      <c r="A2699">
        <v>2697</v>
      </c>
      <c r="B2699">
        <v>541</v>
      </c>
      <c r="C2699">
        <v>487</v>
      </c>
      <c r="D2699">
        <v>118</v>
      </c>
      <c r="E2699">
        <v>3</v>
      </c>
      <c r="F2699">
        <v>354</v>
      </c>
      <c r="G2699" t="str">
        <f>VLOOKUP($C2699,'Raw-products'!$A$2:$H$1261,MATCH(G$1,'Raw-products'!$A$1:$H$1,0))</f>
        <v>Jacket</v>
      </c>
      <c r="H2699" t="str">
        <f>VLOOKUP($C2699,'Raw-products'!$A$2:$H$1261,MATCH(H$1,'Raw-products'!$A$1:$H$1,0))</f>
        <v>Puffer</v>
      </c>
      <c r="I2699" t="str">
        <f>VLOOKUP($C2699,'Raw-products'!$A$2:$H$1261,MATCH(I$1,'Raw-products'!$A$1:$H$1,0))</f>
        <v>M</v>
      </c>
      <c r="J2699" t="str">
        <f>VLOOKUP($C2699,'Raw-products'!$A$2:$H$1261,MATCH(J$1,'Raw-products'!$A$1:$H$1,0))</f>
        <v>violet</v>
      </c>
      <c r="K2699">
        <f>VLOOKUP($C2699,'Raw-products'!$A$2:$H$1261,MATCH(K$1,'Raw-products'!$A$1:$H$1,0))</f>
        <v>110</v>
      </c>
      <c r="L2699">
        <f>VLOOKUP($C2699,'Raw-products'!$A$2:$H$1261,MATCH(L$1,'Raw-products'!$A$1:$H$1,0))</f>
        <v>43</v>
      </c>
      <c r="M2699" s="5">
        <f t="shared" si="84"/>
        <v>4730</v>
      </c>
      <c r="N2699" cm="1">
        <f t="array" ref="N2699:Q2699">_xlfn.XLOOKUP($B2699,'Raw -orders'!$A:$A,'Raw -orders'!$B:$E)</f>
        <v>490</v>
      </c>
      <c r="O2699">
        <v>29630</v>
      </c>
      <c r="P2699" s="1">
        <v>44428</v>
      </c>
      <c r="Q2699" s="1">
        <v>44430</v>
      </c>
      <c r="R2699" t="str" cm="1">
        <f t="array" ref="R2699:Y2699">_xlfn.XLOOKUP($N2699,'Raw - customers'!$A:$A,'Raw - customers'!$B:$I)</f>
        <v>Bank Sargeaunt</v>
      </c>
      <c r="S2699" t="str">
        <v>Male</v>
      </c>
      <c r="T2699">
        <v>57</v>
      </c>
      <c r="U2699" t="str">
        <v>74 King SummitSuite 021</v>
      </c>
      <c r="V2699">
        <v>7633</v>
      </c>
      <c r="W2699" t="str">
        <v>Mollyland</v>
      </c>
      <c r="X2699" t="str">
        <v>New South Wales</v>
      </c>
      <c r="Y2699" t="str">
        <v>Australia</v>
      </c>
      <c r="Z2699">
        <v>8</v>
      </c>
      <c r="AA2699" s="3" t="str">
        <f t="shared" si="85"/>
        <v>0 to 10</v>
      </c>
      <c r="AP2699" s="6">
        <v>490</v>
      </c>
      <c r="AQ2699" s="6" t="s">
        <v>1362</v>
      </c>
    </row>
    <row r="2700" spans="1:43" x14ac:dyDescent="0.25">
      <c r="A2700">
        <v>2698</v>
      </c>
      <c r="B2700">
        <v>541</v>
      </c>
      <c r="C2700">
        <v>385</v>
      </c>
      <c r="D2700">
        <v>119</v>
      </c>
      <c r="E2700">
        <v>1</v>
      </c>
      <c r="F2700">
        <v>119</v>
      </c>
      <c r="G2700" t="str">
        <f>VLOOKUP($C2700,'Raw-products'!$A$2:$H$1261,MATCH(G$1,'Raw-products'!$A$1:$H$1,0))</f>
        <v>Shirt</v>
      </c>
      <c r="H2700" t="str">
        <f>VLOOKUP($C2700,'Raw-products'!$A$2:$H$1261,MATCH(H$1,'Raw-products'!$A$1:$H$1,0))</f>
        <v>Casual Slim Fit</v>
      </c>
      <c r="I2700" t="str">
        <f>VLOOKUP($C2700,'Raw-products'!$A$2:$H$1261,MATCH(I$1,'Raw-products'!$A$1:$H$1,0))</f>
        <v>XS</v>
      </c>
      <c r="J2700" t="str">
        <f>VLOOKUP($C2700,'Raw-products'!$A$2:$H$1261,MATCH(J$1,'Raw-products'!$A$1:$H$1,0))</f>
        <v>red</v>
      </c>
      <c r="K2700">
        <f>VLOOKUP($C2700,'Raw-products'!$A$2:$H$1261,MATCH(K$1,'Raw-products'!$A$1:$H$1,0))</f>
        <v>113</v>
      </c>
      <c r="L2700">
        <f>VLOOKUP($C2700,'Raw-products'!$A$2:$H$1261,MATCH(L$1,'Raw-products'!$A$1:$H$1,0))</f>
        <v>49</v>
      </c>
      <c r="M2700" s="5">
        <f t="shared" si="84"/>
        <v>5537</v>
      </c>
      <c r="N2700" cm="1">
        <f t="array" ref="N2700:Q2700">_xlfn.XLOOKUP($B2700,'Raw -orders'!$A:$A,'Raw -orders'!$B:$E)</f>
        <v>490</v>
      </c>
      <c r="O2700">
        <v>29630</v>
      </c>
      <c r="P2700" s="1">
        <v>44428</v>
      </c>
      <c r="Q2700" s="1">
        <v>44430</v>
      </c>
      <c r="R2700" t="str" cm="1">
        <f t="array" ref="R2700:Y2700">_xlfn.XLOOKUP($N2700,'Raw - customers'!$A:$A,'Raw - customers'!$B:$I)</f>
        <v>Bank Sargeaunt</v>
      </c>
      <c r="S2700" t="str">
        <v>Male</v>
      </c>
      <c r="T2700">
        <v>57</v>
      </c>
      <c r="U2700" t="str">
        <v>74 King SummitSuite 021</v>
      </c>
      <c r="V2700">
        <v>7633</v>
      </c>
      <c r="W2700" t="str">
        <v>Mollyland</v>
      </c>
      <c r="X2700" t="str">
        <v>New South Wales</v>
      </c>
      <c r="Y2700" t="str">
        <v>Australia</v>
      </c>
      <c r="Z2700">
        <v>8</v>
      </c>
      <c r="AA2700" s="3" t="str">
        <f t="shared" si="85"/>
        <v>0 to 10</v>
      </c>
      <c r="AP2700" s="6">
        <v>490</v>
      </c>
      <c r="AQ2700" s="6" t="s">
        <v>1362</v>
      </c>
    </row>
    <row r="2701" spans="1:43" x14ac:dyDescent="0.25">
      <c r="A2701">
        <v>2699</v>
      </c>
      <c r="B2701">
        <v>541</v>
      </c>
      <c r="C2701">
        <v>1126</v>
      </c>
      <c r="D2701">
        <v>102</v>
      </c>
      <c r="E2701">
        <v>2</v>
      </c>
      <c r="F2701">
        <v>204</v>
      </c>
      <c r="G2701" t="str">
        <f>VLOOKUP($C2701,'Raw-products'!$A$2:$H$1261,MATCH(G$1,'Raw-products'!$A$1:$H$1,0))</f>
        <v>Trousers</v>
      </c>
      <c r="H2701" t="str">
        <f>VLOOKUP($C2701,'Raw-products'!$A$2:$H$1261,MATCH(H$1,'Raw-products'!$A$1:$H$1,0))</f>
        <v>Cargo Pants</v>
      </c>
      <c r="I2701" t="str">
        <f>VLOOKUP($C2701,'Raw-products'!$A$2:$H$1261,MATCH(I$1,'Raw-products'!$A$1:$H$1,0))</f>
        <v>S</v>
      </c>
      <c r="J2701" t="str">
        <f>VLOOKUP($C2701,'Raw-products'!$A$2:$H$1261,MATCH(J$1,'Raw-products'!$A$1:$H$1,0))</f>
        <v>orange</v>
      </c>
      <c r="K2701">
        <f>VLOOKUP($C2701,'Raw-products'!$A$2:$H$1261,MATCH(K$1,'Raw-products'!$A$1:$H$1,0))</f>
        <v>106</v>
      </c>
      <c r="L2701">
        <f>VLOOKUP($C2701,'Raw-products'!$A$2:$H$1261,MATCH(L$1,'Raw-products'!$A$1:$H$1,0))</f>
        <v>60</v>
      </c>
      <c r="M2701" s="5">
        <f t="shared" si="84"/>
        <v>6360</v>
      </c>
      <c r="N2701" cm="1">
        <f t="array" ref="N2701:Q2701">_xlfn.XLOOKUP($B2701,'Raw -orders'!$A:$A,'Raw -orders'!$B:$E)</f>
        <v>490</v>
      </c>
      <c r="O2701">
        <v>29630</v>
      </c>
      <c r="P2701" s="1">
        <v>44428</v>
      </c>
      <c r="Q2701" s="1">
        <v>44430</v>
      </c>
      <c r="R2701" t="str" cm="1">
        <f t="array" ref="R2701:Y2701">_xlfn.XLOOKUP($N2701,'Raw - customers'!$A:$A,'Raw - customers'!$B:$I)</f>
        <v>Bank Sargeaunt</v>
      </c>
      <c r="S2701" t="str">
        <v>Male</v>
      </c>
      <c r="T2701">
        <v>57</v>
      </c>
      <c r="U2701" t="str">
        <v>74 King SummitSuite 021</v>
      </c>
      <c r="V2701">
        <v>7633</v>
      </c>
      <c r="W2701" t="str">
        <v>Mollyland</v>
      </c>
      <c r="X2701" t="str">
        <v>New South Wales</v>
      </c>
      <c r="Y2701" t="str">
        <v>Australia</v>
      </c>
      <c r="Z2701">
        <v>8</v>
      </c>
      <c r="AA2701" s="3" t="str">
        <f t="shared" si="85"/>
        <v>0 to 10</v>
      </c>
      <c r="AP2701" s="6">
        <v>490</v>
      </c>
      <c r="AQ2701" s="6" t="s">
        <v>1362</v>
      </c>
    </row>
    <row r="2702" spans="1:43" x14ac:dyDescent="0.25">
      <c r="A2702">
        <v>2700</v>
      </c>
      <c r="B2702">
        <v>541</v>
      </c>
      <c r="C2702">
        <v>857</v>
      </c>
      <c r="D2702">
        <v>113</v>
      </c>
      <c r="E2702">
        <v>1</v>
      </c>
      <c r="F2702">
        <v>113</v>
      </c>
      <c r="G2702" t="str">
        <f>VLOOKUP($C2702,'Raw-products'!$A$2:$H$1261,MATCH(G$1,'Raw-products'!$A$1:$H$1,0))</f>
        <v>Trousers</v>
      </c>
      <c r="H2702" t="str">
        <f>VLOOKUP($C2702,'Raw-products'!$A$2:$H$1261,MATCH(H$1,'Raw-products'!$A$1:$H$1,0))</f>
        <v>Chinos</v>
      </c>
      <c r="I2702" t="str">
        <f>VLOOKUP($C2702,'Raw-products'!$A$2:$H$1261,MATCH(I$1,'Raw-products'!$A$1:$H$1,0))</f>
        <v>M</v>
      </c>
      <c r="J2702" t="str">
        <f>VLOOKUP($C2702,'Raw-products'!$A$2:$H$1261,MATCH(J$1,'Raw-products'!$A$1:$H$1,0))</f>
        <v>green</v>
      </c>
      <c r="K2702">
        <f>VLOOKUP($C2702,'Raw-products'!$A$2:$H$1261,MATCH(K$1,'Raw-products'!$A$1:$H$1,0))</f>
        <v>100</v>
      </c>
      <c r="L2702">
        <f>VLOOKUP($C2702,'Raw-products'!$A$2:$H$1261,MATCH(L$1,'Raw-products'!$A$1:$H$1,0))</f>
        <v>49</v>
      </c>
      <c r="M2702" s="5">
        <f t="shared" si="84"/>
        <v>4900</v>
      </c>
      <c r="N2702" cm="1">
        <f t="array" ref="N2702:Q2702">_xlfn.XLOOKUP($B2702,'Raw -orders'!$A:$A,'Raw -orders'!$B:$E)</f>
        <v>490</v>
      </c>
      <c r="O2702">
        <v>29630</v>
      </c>
      <c r="P2702" s="1">
        <v>44428</v>
      </c>
      <c r="Q2702" s="1">
        <v>44430</v>
      </c>
      <c r="R2702" t="str" cm="1">
        <f t="array" ref="R2702:Y2702">_xlfn.XLOOKUP($N2702,'Raw - customers'!$A:$A,'Raw - customers'!$B:$I)</f>
        <v>Bank Sargeaunt</v>
      </c>
      <c r="S2702" t="str">
        <v>Male</v>
      </c>
      <c r="T2702">
        <v>57</v>
      </c>
      <c r="U2702" t="str">
        <v>74 King SummitSuite 021</v>
      </c>
      <c r="V2702">
        <v>7633</v>
      </c>
      <c r="W2702" t="str">
        <v>Mollyland</v>
      </c>
      <c r="X2702" t="str">
        <v>New South Wales</v>
      </c>
      <c r="Y2702" t="str">
        <v>Australia</v>
      </c>
      <c r="Z2702">
        <v>8</v>
      </c>
      <c r="AA2702" s="3" t="str">
        <f t="shared" si="85"/>
        <v>0 to 10</v>
      </c>
      <c r="AP2702" s="6">
        <v>490</v>
      </c>
      <c r="AQ2702" s="6" t="s">
        <v>1362</v>
      </c>
    </row>
    <row r="2703" spans="1:43" x14ac:dyDescent="0.25">
      <c r="A2703">
        <v>2701</v>
      </c>
      <c r="B2703">
        <v>542</v>
      </c>
      <c r="C2703">
        <v>507</v>
      </c>
      <c r="D2703">
        <v>102</v>
      </c>
      <c r="E2703">
        <v>3</v>
      </c>
      <c r="F2703">
        <v>306</v>
      </c>
      <c r="G2703" t="str">
        <f>VLOOKUP($C2703,'Raw-products'!$A$2:$H$1261,MATCH(G$1,'Raw-products'!$A$1:$H$1,0))</f>
        <v>Jacket</v>
      </c>
      <c r="H2703" t="str">
        <f>VLOOKUP($C2703,'Raw-products'!$A$2:$H$1261,MATCH(H$1,'Raw-products'!$A$1:$H$1,0))</f>
        <v>Windbreaker</v>
      </c>
      <c r="I2703" t="str">
        <f>VLOOKUP($C2703,'Raw-products'!$A$2:$H$1261,MATCH(I$1,'Raw-products'!$A$1:$H$1,0))</f>
        <v>M</v>
      </c>
      <c r="J2703" t="str">
        <f>VLOOKUP($C2703,'Raw-products'!$A$2:$H$1261,MATCH(J$1,'Raw-products'!$A$1:$H$1,0))</f>
        <v>green</v>
      </c>
      <c r="K2703">
        <f>VLOOKUP($C2703,'Raw-products'!$A$2:$H$1261,MATCH(K$1,'Raw-products'!$A$1:$H$1,0))</f>
        <v>109</v>
      </c>
      <c r="L2703">
        <f>VLOOKUP($C2703,'Raw-products'!$A$2:$H$1261,MATCH(L$1,'Raw-products'!$A$1:$H$1,0))</f>
        <v>63</v>
      </c>
      <c r="M2703" s="5">
        <f t="shared" si="84"/>
        <v>6867</v>
      </c>
      <c r="N2703" cm="1">
        <f t="array" ref="N2703:Q2703">_xlfn.XLOOKUP($B2703,'Raw -orders'!$A:$A,'Raw -orders'!$B:$E)</f>
        <v>282</v>
      </c>
      <c r="O2703">
        <v>38737</v>
      </c>
      <c r="P2703" s="1">
        <v>44237</v>
      </c>
      <c r="Q2703" s="1">
        <v>44241</v>
      </c>
      <c r="R2703" t="str" cm="1">
        <f t="array" ref="R2703:Y2703">_xlfn.XLOOKUP($N2703,'Raw - customers'!$A:$A,'Raw - customers'!$B:$I)</f>
        <v>Wren Helgass</v>
      </c>
      <c r="S2703" t="str">
        <v>Female</v>
      </c>
      <c r="T2703">
        <v>59</v>
      </c>
      <c r="U2703" t="str">
        <v>2634 Ward CrescentSuite 361</v>
      </c>
      <c r="V2703">
        <v>4527</v>
      </c>
      <c r="W2703" t="str">
        <v>Port Hannahburgh</v>
      </c>
      <c r="X2703" t="str">
        <v>Australian Capital Territory</v>
      </c>
      <c r="Y2703" t="str">
        <v>Australia</v>
      </c>
      <c r="Z2703">
        <v>2</v>
      </c>
      <c r="AA2703" s="3" t="str">
        <f t="shared" si="85"/>
        <v>0 to 10</v>
      </c>
      <c r="AP2703" s="6">
        <v>282</v>
      </c>
      <c r="AQ2703" s="6" t="s">
        <v>1350</v>
      </c>
    </row>
    <row r="2704" spans="1:43" x14ac:dyDescent="0.25">
      <c r="A2704">
        <v>2702</v>
      </c>
      <c r="B2704">
        <v>542</v>
      </c>
      <c r="C2704">
        <v>969</v>
      </c>
      <c r="D2704">
        <v>97</v>
      </c>
      <c r="E2704">
        <v>1</v>
      </c>
      <c r="F2704">
        <v>97</v>
      </c>
      <c r="G2704" t="str">
        <f>VLOOKUP($C2704,'Raw-products'!$A$2:$H$1261,MATCH(G$1,'Raw-products'!$A$1:$H$1,0))</f>
        <v>Trousers</v>
      </c>
      <c r="H2704" t="str">
        <f>VLOOKUP($C2704,'Raw-products'!$A$2:$H$1261,MATCH(H$1,'Raw-products'!$A$1:$H$1,0))</f>
        <v>Slim-Fit</v>
      </c>
      <c r="I2704" t="str">
        <f>VLOOKUP($C2704,'Raw-products'!$A$2:$H$1261,MATCH(I$1,'Raw-products'!$A$1:$H$1,0))</f>
        <v>XL</v>
      </c>
      <c r="J2704" t="str">
        <f>VLOOKUP($C2704,'Raw-products'!$A$2:$H$1261,MATCH(J$1,'Raw-products'!$A$1:$H$1,0))</f>
        <v>blue</v>
      </c>
      <c r="K2704">
        <f>VLOOKUP($C2704,'Raw-products'!$A$2:$H$1261,MATCH(K$1,'Raw-products'!$A$1:$H$1,0))</f>
        <v>119</v>
      </c>
      <c r="L2704">
        <f>VLOOKUP($C2704,'Raw-products'!$A$2:$H$1261,MATCH(L$1,'Raw-products'!$A$1:$H$1,0))</f>
        <v>47</v>
      </c>
      <c r="M2704" s="5">
        <f t="shared" si="84"/>
        <v>5593</v>
      </c>
      <c r="N2704" cm="1">
        <f t="array" ref="N2704:Q2704">_xlfn.XLOOKUP($B2704,'Raw -orders'!$A:$A,'Raw -orders'!$B:$E)</f>
        <v>282</v>
      </c>
      <c r="O2704">
        <v>38737</v>
      </c>
      <c r="P2704" s="1">
        <v>44237</v>
      </c>
      <c r="Q2704" s="1">
        <v>44241</v>
      </c>
      <c r="R2704" t="str" cm="1">
        <f t="array" ref="R2704:Y2704">_xlfn.XLOOKUP($N2704,'Raw - customers'!$A:$A,'Raw - customers'!$B:$I)</f>
        <v>Wren Helgass</v>
      </c>
      <c r="S2704" t="str">
        <v>Female</v>
      </c>
      <c r="T2704">
        <v>59</v>
      </c>
      <c r="U2704" t="str">
        <v>2634 Ward CrescentSuite 361</v>
      </c>
      <c r="V2704">
        <v>4527</v>
      </c>
      <c r="W2704" t="str">
        <v>Port Hannahburgh</v>
      </c>
      <c r="X2704" t="str">
        <v>Australian Capital Territory</v>
      </c>
      <c r="Y2704" t="str">
        <v>Australia</v>
      </c>
      <c r="Z2704">
        <v>2</v>
      </c>
      <c r="AA2704" s="3" t="str">
        <f t="shared" si="85"/>
        <v>0 to 10</v>
      </c>
      <c r="AP2704" s="6">
        <v>282</v>
      </c>
      <c r="AQ2704" s="6" t="s">
        <v>1350</v>
      </c>
    </row>
    <row r="2705" spans="1:43" x14ac:dyDescent="0.25">
      <c r="A2705">
        <v>2703</v>
      </c>
      <c r="B2705">
        <v>542</v>
      </c>
      <c r="C2705">
        <v>1045</v>
      </c>
      <c r="D2705">
        <v>90</v>
      </c>
      <c r="E2705">
        <v>3</v>
      </c>
      <c r="F2705">
        <v>270</v>
      </c>
      <c r="G2705" t="str">
        <f>VLOOKUP($C2705,'Raw-products'!$A$2:$H$1261,MATCH(G$1,'Raw-products'!$A$1:$H$1,0))</f>
        <v>Trousers</v>
      </c>
      <c r="H2705" t="str">
        <f>VLOOKUP($C2705,'Raw-products'!$A$2:$H$1261,MATCH(H$1,'Raw-products'!$A$1:$H$1,0))</f>
        <v>Relaxed Leg</v>
      </c>
      <c r="I2705" t="str">
        <f>VLOOKUP($C2705,'Raw-products'!$A$2:$H$1261,MATCH(I$1,'Raw-products'!$A$1:$H$1,0))</f>
        <v>XS</v>
      </c>
      <c r="J2705" t="str">
        <f>VLOOKUP($C2705,'Raw-products'!$A$2:$H$1261,MATCH(J$1,'Raw-products'!$A$1:$H$1,0))</f>
        <v>violet</v>
      </c>
      <c r="K2705">
        <f>VLOOKUP($C2705,'Raw-products'!$A$2:$H$1261,MATCH(K$1,'Raw-products'!$A$1:$H$1,0))</f>
        <v>95</v>
      </c>
      <c r="L2705">
        <f>VLOOKUP($C2705,'Raw-products'!$A$2:$H$1261,MATCH(L$1,'Raw-products'!$A$1:$H$1,0))</f>
        <v>49</v>
      </c>
      <c r="M2705" s="5">
        <f t="shared" si="84"/>
        <v>4655</v>
      </c>
      <c r="N2705" cm="1">
        <f t="array" ref="N2705:Q2705">_xlfn.XLOOKUP($B2705,'Raw -orders'!$A:$A,'Raw -orders'!$B:$E)</f>
        <v>282</v>
      </c>
      <c r="O2705">
        <v>38737</v>
      </c>
      <c r="P2705" s="1">
        <v>44237</v>
      </c>
      <c r="Q2705" s="1">
        <v>44241</v>
      </c>
      <c r="R2705" t="str" cm="1">
        <f t="array" ref="R2705:Y2705">_xlfn.XLOOKUP($N2705,'Raw - customers'!$A:$A,'Raw - customers'!$B:$I)</f>
        <v>Wren Helgass</v>
      </c>
      <c r="S2705" t="str">
        <v>Female</v>
      </c>
      <c r="T2705">
        <v>59</v>
      </c>
      <c r="U2705" t="str">
        <v>2634 Ward CrescentSuite 361</v>
      </c>
      <c r="V2705">
        <v>4527</v>
      </c>
      <c r="W2705" t="str">
        <v>Port Hannahburgh</v>
      </c>
      <c r="X2705" t="str">
        <v>Australian Capital Territory</v>
      </c>
      <c r="Y2705" t="str">
        <v>Australia</v>
      </c>
      <c r="Z2705">
        <v>2</v>
      </c>
      <c r="AA2705" s="3" t="str">
        <f t="shared" si="85"/>
        <v>0 to 10</v>
      </c>
      <c r="AP2705" s="6">
        <v>282</v>
      </c>
      <c r="AQ2705" s="6" t="s">
        <v>1350</v>
      </c>
    </row>
    <row r="2706" spans="1:43" x14ac:dyDescent="0.25">
      <c r="A2706">
        <v>2704</v>
      </c>
      <c r="B2706">
        <v>542</v>
      </c>
      <c r="C2706">
        <v>1127</v>
      </c>
      <c r="D2706">
        <v>102</v>
      </c>
      <c r="E2706">
        <v>2</v>
      </c>
      <c r="F2706">
        <v>204</v>
      </c>
      <c r="G2706" t="str">
        <f>VLOOKUP($C2706,'Raw-products'!$A$2:$H$1261,MATCH(G$1,'Raw-products'!$A$1:$H$1,0))</f>
        <v>Trousers</v>
      </c>
      <c r="H2706" t="str">
        <f>VLOOKUP($C2706,'Raw-products'!$A$2:$H$1261,MATCH(H$1,'Raw-products'!$A$1:$H$1,0))</f>
        <v>Cargo Pants</v>
      </c>
      <c r="I2706" t="str">
        <f>VLOOKUP($C2706,'Raw-products'!$A$2:$H$1261,MATCH(I$1,'Raw-products'!$A$1:$H$1,0))</f>
        <v>M</v>
      </c>
      <c r="J2706" t="str">
        <f>VLOOKUP($C2706,'Raw-products'!$A$2:$H$1261,MATCH(J$1,'Raw-products'!$A$1:$H$1,0))</f>
        <v>orange</v>
      </c>
      <c r="K2706">
        <f>VLOOKUP($C2706,'Raw-products'!$A$2:$H$1261,MATCH(K$1,'Raw-products'!$A$1:$H$1,0))</f>
        <v>106</v>
      </c>
      <c r="L2706">
        <f>VLOOKUP($C2706,'Raw-products'!$A$2:$H$1261,MATCH(L$1,'Raw-products'!$A$1:$H$1,0))</f>
        <v>51</v>
      </c>
      <c r="M2706" s="5">
        <f t="shared" si="84"/>
        <v>5406</v>
      </c>
      <c r="N2706" cm="1">
        <f t="array" ref="N2706:Q2706">_xlfn.XLOOKUP($B2706,'Raw -orders'!$A:$A,'Raw -orders'!$B:$E)</f>
        <v>282</v>
      </c>
      <c r="O2706">
        <v>38737</v>
      </c>
      <c r="P2706" s="1">
        <v>44237</v>
      </c>
      <c r="Q2706" s="1">
        <v>44241</v>
      </c>
      <c r="R2706" t="str" cm="1">
        <f t="array" ref="R2706:Y2706">_xlfn.XLOOKUP($N2706,'Raw - customers'!$A:$A,'Raw - customers'!$B:$I)</f>
        <v>Wren Helgass</v>
      </c>
      <c r="S2706" t="str">
        <v>Female</v>
      </c>
      <c r="T2706">
        <v>59</v>
      </c>
      <c r="U2706" t="str">
        <v>2634 Ward CrescentSuite 361</v>
      </c>
      <c r="V2706">
        <v>4527</v>
      </c>
      <c r="W2706" t="str">
        <v>Port Hannahburgh</v>
      </c>
      <c r="X2706" t="str">
        <v>Australian Capital Territory</v>
      </c>
      <c r="Y2706" t="str">
        <v>Australia</v>
      </c>
      <c r="Z2706">
        <v>2</v>
      </c>
      <c r="AA2706" s="3" t="str">
        <f t="shared" si="85"/>
        <v>0 to 10</v>
      </c>
      <c r="AP2706" s="6">
        <v>282</v>
      </c>
      <c r="AQ2706" s="6" t="s">
        <v>1350</v>
      </c>
    </row>
    <row r="2707" spans="1:43" x14ac:dyDescent="0.25">
      <c r="A2707">
        <v>2705</v>
      </c>
      <c r="B2707">
        <v>542</v>
      </c>
      <c r="C2707">
        <v>931</v>
      </c>
      <c r="D2707">
        <v>96</v>
      </c>
      <c r="E2707">
        <v>2</v>
      </c>
      <c r="F2707">
        <v>192</v>
      </c>
      <c r="G2707" t="str">
        <f>VLOOKUP($C2707,'Raw-products'!$A$2:$H$1261,MATCH(G$1,'Raw-products'!$A$1:$H$1,0))</f>
        <v>Trousers</v>
      </c>
      <c r="H2707" t="str">
        <f>VLOOKUP($C2707,'Raw-products'!$A$2:$H$1261,MATCH(H$1,'Raw-products'!$A$1:$H$1,0))</f>
        <v>Drawstring</v>
      </c>
      <c r="I2707" t="str">
        <f>VLOOKUP($C2707,'Raw-products'!$A$2:$H$1261,MATCH(I$1,'Raw-products'!$A$1:$H$1,0))</f>
        <v>S</v>
      </c>
      <c r="J2707" t="str">
        <f>VLOOKUP($C2707,'Raw-products'!$A$2:$H$1261,MATCH(J$1,'Raw-products'!$A$1:$H$1,0))</f>
        <v>blue</v>
      </c>
      <c r="K2707">
        <f>VLOOKUP($C2707,'Raw-products'!$A$2:$H$1261,MATCH(K$1,'Raw-products'!$A$1:$H$1,0))</f>
        <v>104</v>
      </c>
      <c r="L2707">
        <f>VLOOKUP($C2707,'Raw-products'!$A$2:$H$1261,MATCH(L$1,'Raw-products'!$A$1:$H$1,0))</f>
        <v>48</v>
      </c>
      <c r="M2707" s="5">
        <f t="shared" si="84"/>
        <v>4992</v>
      </c>
      <c r="N2707" cm="1">
        <f t="array" ref="N2707:Q2707">_xlfn.XLOOKUP($B2707,'Raw -orders'!$A:$A,'Raw -orders'!$B:$E)</f>
        <v>282</v>
      </c>
      <c r="O2707">
        <v>38737</v>
      </c>
      <c r="P2707" s="1">
        <v>44237</v>
      </c>
      <c r="Q2707" s="1">
        <v>44241</v>
      </c>
      <c r="R2707" t="str" cm="1">
        <f t="array" ref="R2707:Y2707">_xlfn.XLOOKUP($N2707,'Raw - customers'!$A:$A,'Raw - customers'!$B:$I)</f>
        <v>Wren Helgass</v>
      </c>
      <c r="S2707" t="str">
        <v>Female</v>
      </c>
      <c r="T2707">
        <v>59</v>
      </c>
      <c r="U2707" t="str">
        <v>2634 Ward CrescentSuite 361</v>
      </c>
      <c r="V2707">
        <v>4527</v>
      </c>
      <c r="W2707" t="str">
        <v>Port Hannahburgh</v>
      </c>
      <c r="X2707" t="str">
        <v>Australian Capital Territory</v>
      </c>
      <c r="Y2707" t="str">
        <v>Australia</v>
      </c>
      <c r="Z2707">
        <v>2</v>
      </c>
      <c r="AA2707" s="3" t="str">
        <f t="shared" si="85"/>
        <v>0 to 10</v>
      </c>
      <c r="AP2707" s="6">
        <v>282</v>
      </c>
      <c r="AQ2707" s="6" t="s">
        <v>1350</v>
      </c>
    </row>
    <row r="2708" spans="1:43" x14ac:dyDescent="0.25">
      <c r="A2708">
        <v>2706</v>
      </c>
      <c r="B2708">
        <v>542</v>
      </c>
      <c r="C2708">
        <v>821</v>
      </c>
      <c r="D2708">
        <v>117</v>
      </c>
      <c r="E2708">
        <v>3</v>
      </c>
      <c r="F2708">
        <v>351</v>
      </c>
      <c r="G2708" t="str">
        <f>VLOOKUP($C2708,'Raw-products'!$A$2:$H$1261,MATCH(G$1,'Raw-products'!$A$1:$H$1,0))</f>
        <v>Jacket</v>
      </c>
      <c r="H2708" t="str">
        <f>VLOOKUP($C2708,'Raw-products'!$A$2:$H$1261,MATCH(H$1,'Raw-products'!$A$1:$H$1,0))</f>
        <v>Shearling</v>
      </c>
      <c r="I2708" t="str">
        <f>VLOOKUP($C2708,'Raw-products'!$A$2:$H$1261,MATCH(I$1,'Raw-products'!$A$1:$H$1,0))</f>
        <v>S</v>
      </c>
      <c r="J2708" t="str">
        <f>VLOOKUP($C2708,'Raw-products'!$A$2:$H$1261,MATCH(J$1,'Raw-products'!$A$1:$H$1,0))</f>
        <v>green</v>
      </c>
      <c r="K2708">
        <f>VLOOKUP($C2708,'Raw-products'!$A$2:$H$1261,MATCH(K$1,'Raw-products'!$A$1:$H$1,0))</f>
        <v>95</v>
      </c>
      <c r="L2708">
        <f>VLOOKUP($C2708,'Raw-products'!$A$2:$H$1261,MATCH(L$1,'Raw-products'!$A$1:$H$1,0))</f>
        <v>66</v>
      </c>
      <c r="M2708" s="5">
        <f t="shared" si="84"/>
        <v>6270</v>
      </c>
      <c r="N2708" cm="1">
        <f t="array" ref="N2708:Q2708">_xlfn.XLOOKUP($B2708,'Raw -orders'!$A:$A,'Raw -orders'!$B:$E)</f>
        <v>282</v>
      </c>
      <c r="O2708">
        <v>38737</v>
      </c>
      <c r="P2708" s="1">
        <v>44237</v>
      </c>
      <c r="Q2708" s="1">
        <v>44241</v>
      </c>
      <c r="R2708" t="str" cm="1">
        <f t="array" ref="R2708:Y2708">_xlfn.XLOOKUP($N2708,'Raw - customers'!$A:$A,'Raw - customers'!$B:$I)</f>
        <v>Wren Helgass</v>
      </c>
      <c r="S2708" t="str">
        <v>Female</v>
      </c>
      <c r="T2708">
        <v>59</v>
      </c>
      <c r="U2708" t="str">
        <v>2634 Ward CrescentSuite 361</v>
      </c>
      <c r="V2708">
        <v>4527</v>
      </c>
      <c r="W2708" t="str">
        <v>Port Hannahburgh</v>
      </c>
      <c r="X2708" t="str">
        <v>Australian Capital Territory</v>
      </c>
      <c r="Y2708" t="str">
        <v>Australia</v>
      </c>
      <c r="Z2708">
        <v>2</v>
      </c>
      <c r="AA2708" s="3" t="str">
        <f t="shared" si="85"/>
        <v>0 to 10</v>
      </c>
      <c r="AP2708" s="6">
        <v>282</v>
      </c>
      <c r="AQ2708" s="6" t="s">
        <v>1350</v>
      </c>
    </row>
    <row r="2709" spans="1:43" x14ac:dyDescent="0.25">
      <c r="A2709">
        <v>2707</v>
      </c>
      <c r="B2709">
        <v>543</v>
      </c>
      <c r="C2709">
        <v>17</v>
      </c>
      <c r="D2709">
        <v>96</v>
      </c>
      <c r="E2709">
        <v>1</v>
      </c>
      <c r="F2709">
        <v>96</v>
      </c>
      <c r="G2709" t="str">
        <f>VLOOKUP($C2709,'Raw-products'!$A$2:$H$1261,MATCH(G$1,'Raw-products'!$A$1:$H$1,0))</f>
        <v>Shirt</v>
      </c>
      <c r="H2709" t="str">
        <f>VLOOKUP($C2709,'Raw-products'!$A$2:$H$1261,MATCH(H$1,'Raw-products'!$A$1:$H$1,0))</f>
        <v>Oxford Cloth</v>
      </c>
      <c r="I2709" t="str">
        <f>VLOOKUP($C2709,'Raw-products'!$A$2:$H$1261,MATCH(I$1,'Raw-products'!$A$1:$H$1,0))</f>
        <v>M</v>
      </c>
      <c r="J2709" t="str">
        <f>VLOOKUP($C2709,'Raw-products'!$A$2:$H$1261,MATCH(J$1,'Raw-products'!$A$1:$H$1,0))</f>
        <v>green</v>
      </c>
      <c r="K2709">
        <f>VLOOKUP($C2709,'Raw-products'!$A$2:$H$1261,MATCH(K$1,'Raw-products'!$A$1:$H$1,0))</f>
        <v>114</v>
      </c>
      <c r="L2709">
        <f>VLOOKUP($C2709,'Raw-products'!$A$2:$H$1261,MATCH(L$1,'Raw-products'!$A$1:$H$1,0))</f>
        <v>60</v>
      </c>
      <c r="M2709" s="5">
        <f t="shared" si="84"/>
        <v>6840</v>
      </c>
      <c r="N2709" cm="1">
        <f t="array" ref="N2709:Q2709">_xlfn.XLOOKUP($B2709,'Raw -orders'!$A:$A,'Raw -orders'!$B:$E)</f>
        <v>769</v>
      </c>
      <c r="O2709">
        <v>12692</v>
      </c>
      <c r="P2709" s="1">
        <v>44405</v>
      </c>
      <c r="Q2709" s="1">
        <v>44417</v>
      </c>
      <c r="R2709" t="str" cm="1">
        <f t="array" ref="R2709:Y2709">_xlfn.XLOOKUP($N2709,'Raw - customers'!$A:$A,'Raw - customers'!$B:$I)</f>
        <v>Sigmund Bothen</v>
      </c>
      <c r="S2709" t="str">
        <v>Male</v>
      </c>
      <c r="T2709">
        <v>21</v>
      </c>
      <c r="U2709" t="str">
        <v>1621 Marcus MeadowApt. 603</v>
      </c>
      <c r="V2709">
        <v>8190</v>
      </c>
      <c r="W2709" t="str">
        <v>West Grace</v>
      </c>
      <c r="X2709" t="str">
        <v>Australian Capital Territory</v>
      </c>
      <c r="Y2709" t="str">
        <v>Australia</v>
      </c>
      <c r="Z2709">
        <v>7</v>
      </c>
      <c r="AA2709" s="3" t="str">
        <f t="shared" si="85"/>
        <v>10 to 20</v>
      </c>
      <c r="AP2709" s="6">
        <v>769</v>
      </c>
      <c r="AQ2709" s="6" t="s">
        <v>1350</v>
      </c>
    </row>
    <row r="2710" spans="1:43" x14ac:dyDescent="0.25">
      <c r="A2710">
        <v>2708</v>
      </c>
      <c r="B2710">
        <v>543</v>
      </c>
      <c r="C2710">
        <v>1092</v>
      </c>
      <c r="D2710">
        <v>115</v>
      </c>
      <c r="E2710">
        <v>1</v>
      </c>
      <c r="F2710">
        <v>115</v>
      </c>
      <c r="G2710" t="str">
        <f>VLOOKUP($C2710,'Raw-products'!$A$2:$H$1261,MATCH(G$1,'Raw-products'!$A$1:$H$1,0))</f>
        <v>Trousers</v>
      </c>
      <c r="H2710" t="str">
        <f>VLOOKUP($C2710,'Raw-products'!$A$2:$H$1261,MATCH(H$1,'Raw-products'!$A$1:$H$1,0))</f>
        <v>Cropped</v>
      </c>
      <c r="I2710" t="str">
        <f>VLOOKUP($C2710,'Raw-products'!$A$2:$H$1261,MATCH(I$1,'Raw-products'!$A$1:$H$1,0))</f>
        <v>M</v>
      </c>
      <c r="J2710" t="str">
        <f>VLOOKUP($C2710,'Raw-products'!$A$2:$H$1261,MATCH(J$1,'Raw-products'!$A$1:$H$1,0))</f>
        <v>orange</v>
      </c>
      <c r="K2710">
        <f>VLOOKUP($C2710,'Raw-products'!$A$2:$H$1261,MATCH(K$1,'Raw-products'!$A$1:$H$1,0))</f>
        <v>99</v>
      </c>
      <c r="L2710">
        <f>VLOOKUP($C2710,'Raw-products'!$A$2:$H$1261,MATCH(L$1,'Raw-products'!$A$1:$H$1,0))</f>
        <v>56</v>
      </c>
      <c r="M2710" s="5">
        <f t="shared" si="84"/>
        <v>5544</v>
      </c>
      <c r="N2710" cm="1">
        <f t="array" ref="N2710:Q2710">_xlfn.XLOOKUP($B2710,'Raw -orders'!$A:$A,'Raw -orders'!$B:$E)</f>
        <v>769</v>
      </c>
      <c r="O2710">
        <v>12692</v>
      </c>
      <c r="P2710" s="1">
        <v>44405</v>
      </c>
      <c r="Q2710" s="1">
        <v>44417</v>
      </c>
      <c r="R2710" t="str" cm="1">
        <f t="array" ref="R2710:Y2710">_xlfn.XLOOKUP($N2710,'Raw - customers'!$A:$A,'Raw - customers'!$B:$I)</f>
        <v>Sigmund Bothen</v>
      </c>
      <c r="S2710" t="str">
        <v>Male</v>
      </c>
      <c r="T2710">
        <v>21</v>
      </c>
      <c r="U2710" t="str">
        <v>1621 Marcus MeadowApt. 603</v>
      </c>
      <c r="V2710">
        <v>8190</v>
      </c>
      <c r="W2710" t="str">
        <v>West Grace</v>
      </c>
      <c r="X2710" t="str">
        <v>Australian Capital Territory</v>
      </c>
      <c r="Y2710" t="str">
        <v>Australia</v>
      </c>
      <c r="Z2710">
        <v>7</v>
      </c>
      <c r="AA2710" s="3" t="str">
        <f t="shared" si="85"/>
        <v>10 to 20</v>
      </c>
      <c r="AP2710" s="6">
        <v>769</v>
      </c>
      <c r="AQ2710" s="6" t="s">
        <v>1350</v>
      </c>
    </row>
    <row r="2711" spans="1:43" x14ac:dyDescent="0.25">
      <c r="A2711">
        <v>2709</v>
      </c>
      <c r="B2711">
        <v>543</v>
      </c>
      <c r="C2711">
        <v>1106</v>
      </c>
      <c r="D2711">
        <v>115</v>
      </c>
      <c r="E2711">
        <v>2</v>
      </c>
      <c r="F2711">
        <v>230</v>
      </c>
      <c r="G2711" t="str">
        <f>VLOOKUP($C2711,'Raw-products'!$A$2:$H$1261,MATCH(G$1,'Raw-products'!$A$1:$H$1,0))</f>
        <v>Trousers</v>
      </c>
      <c r="H2711" t="str">
        <f>VLOOKUP($C2711,'Raw-products'!$A$2:$H$1261,MATCH(H$1,'Raw-products'!$A$1:$H$1,0))</f>
        <v>Cropped</v>
      </c>
      <c r="I2711" t="str">
        <f>VLOOKUP($C2711,'Raw-products'!$A$2:$H$1261,MATCH(I$1,'Raw-products'!$A$1:$H$1,0))</f>
        <v>S</v>
      </c>
      <c r="J2711" t="str">
        <f>VLOOKUP($C2711,'Raw-products'!$A$2:$H$1261,MATCH(J$1,'Raw-products'!$A$1:$H$1,0))</f>
        <v>blue</v>
      </c>
      <c r="K2711">
        <f>VLOOKUP($C2711,'Raw-products'!$A$2:$H$1261,MATCH(K$1,'Raw-products'!$A$1:$H$1,0))</f>
        <v>99</v>
      </c>
      <c r="L2711">
        <f>VLOOKUP($C2711,'Raw-products'!$A$2:$H$1261,MATCH(L$1,'Raw-products'!$A$1:$H$1,0))</f>
        <v>62</v>
      </c>
      <c r="M2711" s="5">
        <f t="shared" si="84"/>
        <v>6138</v>
      </c>
      <c r="N2711" cm="1">
        <f t="array" ref="N2711:Q2711">_xlfn.XLOOKUP($B2711,'Raw -orders'!$A:$A,'Raw -orders'!$B:$E)</f>
        <v>769</v>
      </c>
      <c r="O2711">
        <v>12692</v>
      </c>
      <c r="P2711" s="1">
        <v>44405</v>
      </c>
      <c r="Q2711" s="1">
        <v>44417</v>
      </c>
      <c r="R2711" t="str" cm="1">
        <f t="array" ref="R2711:Y2711">_xlfn.XLOOKUP($N2711,'Raw - customers'!$A:$A,'Raw - customers'!$B:$I)</f>
        <v>Sigmund Bothen</v>
      </c>
      <c r="S2711" t="str">
        <v>Male</v>
      </c>
      <c r="T2711">
        <v>21</v>
      </c>
      <c r="U2711" t="str">
        <v>1621 Marcus MeadowApt. 603</v>
      </c>
      <c r="V2711">
        <v>8190</v>
      </c>
      <c r="W2711" t="str">
        <v>West Grace</v>
      </c>
      <c r="X2711" t="str">
        <v>Australian Capital Territory</v>
      </c>
      <c r="Y2711" t="str">
        <v>Australia</v>
      </c>
      <c r="Z2711">
        <v>7</v>
      </c>
      <c r="AA2711" s="3" t="str">
        <f t="shared" si="85"/>
        <v>10 to 20</v>
      </c>
      <c r="AP2711" s="6">
        <v>769</v>
      </c>
      <c r="AQ2711" s="6" t="s">
        <v>1350</v>
      </c>
    </row>
    <row r="2712" spans="1:43" x14ac:dyDescent="0.25">
      <c r="A2712">
        <v>2710</v>
      </c>
      <c r="B2712">
        <v>543</v>
      </c>
      <c r="C2712">
        <v>1046</v>
      </c>
      <c r="D2712">
        <v>90</v>
      </c>
      <c r="E2712">
        <v>2</v>
      </c>
      <c r="F2712">
        <v>180</v>
      </c>
      <c r="G2712" t="str">
        <f>VLOOKUP($C2712,'Raw-products'!$A$2:$H$1261,MATCH(G$1,'Raw-products'!$A$1:$H$1,0))</f>
        <v>Trousers</v>
      </c>
      <c r="H2712" t="str">
        <f>VLOOKUP($C2712,'Raw-products'!$A$2:$H$1261,MATCH(H$1,'Raw-products'!$A$1:$H$1,0))</f>
        <v>Relaxed Leg</v>
      </c>
      <c r="I2712" t="str">
        <f>VLOOKUP($C2712,'Raw-products'!$A$2:$H$1261,MATCH(I$1,'Raw-products'!$A$1:$H$1,0))</f>
        <v>S</v>
      </c>
      <c r="J2712" t="str">
        <f>VLOOKUP($C2712,'Raw-products'!$A$2:$H$1261,MATCH(J$1,'Raw-products'!$A$1:$H$1,0))</f>
        <v>violet</v>
      </c>
      <c r="K2712">
        <f>VLOOKUP($C2712,'Raw-products'!$A$2:$H$1261,MATCH(K$1,'Raw-products'!$A$1:$H$1,0))</f>
        <v>95</v>
      </c>
      <c r="L2712">
        <f>VLOOKUP($C2712,'Raw-products'!$A$2:$H$1261,MATCH(L$1,'Raw-products'!$A$1:$H$1,0))</f>
        <v>75</v>
      </c>
      <c r="M2712" s="5">
        <f t="shared" si="84"/>
        <v>7125</v>
      </c>
      <c r="N2712" cm="1">
        <f t="array" ref="N2712:Q2712">_xlfn.XLOOKUP($B2712,'Raw -orders'!$A:$A,'Raw -orders'!$B:$E)</f>
        <v>769</v>
      </c>
      <c r="O2712">
        <v>12692</v>
      </c>
      <c r="P2712" s="1">
        <v>44405</v>
      </c>
      <c r="Q2712" s="1">
        <v>44417</v>
      </c>
      <c r="R2712" t="str" cm="1">
        <f t="array" ref="R2712:Y2712">_xlfn.XLOOKUP($N2712,'Raw - customers'!$A:$A,'Raw - customers'!$B:$I)</f>
        <v>Sigmund Bothen</v>
      </c>
      <c r="S2712" t="str">
        <v>Male</v>
      </c>
      <c r="T2712">
        <v>21</v>
      </c>
      <c r="U2712" t="str">
        <v>1621 Marcus MeadowApt. 603</v>
      </c>
      <c r="V2712">
        <v>8190</v>
      </c>
      <c r="W2712" t="str">
        <v>West Grace</v>
      </c>
      <c r="X2712" t="str">
        <v>Australian Capital Territory</v>
      </c>
      <c r="Y2712" t="str">
        <v>Australia</v>
      </c>
      <c r="Z2712">
        <v>7</v>
      </c>
      <c r="AA2712" s="3" t="str">
        <f t="shared" si="85"/>
        <v>10 to 20</v>
      </c>
      <c r="AP2712" s="6">
        <v>769</v>
      </c>
      <c r="AQ2712" s="6" t="s">
        <v>1350</v>
      </c>
    </row>
    <row r="2713" spans="1:43" x14ac:dyDescent="0.25">
      <c r="A2713">
        <v>2711</v>
      </c>
      <c r="B2713">
        <v>543</v>
      </c>
      <c r="C2713">
        <v>1205</v>
      </c>
      <c r="D2713">
        <v>105</v>
      </c>
      <c r="E2713">
        <v>1</v>
      </c>
      <c r="F2713">
        <v>105</v>
      </c>
      <c r="G2713" t="str">
        <f>VLOOKUP($C2713,'Raw-products'!$A$2:$H$1261,MATCH(G$1,'Raw-products'!$A$1:$H$1,0))</f>
        <v>Trousers</v>
      </c>
      <c r="H2713" t="str">
        <f>VLOOKUP($C2713,'Raw-products'!$A$2:$H$1261,MATCH(H$1,'Raw-products'!$A$1:$H$1,0))</f>
        <v>Pleated</v>
      </c>
      <c r="I2713" t="str">
        <f>VLOOKUP($C2713,'Raw-products'!$A$2:$H$1261,MATCH(I$1,'Raw-products'!$A$1:$H$1,0))</f>
        <v>XS</v>
      </c>
      <c r="J2713" t="str">
        <f>VLOOKUP($C2713,'Raw-products'!$A$2:$H$1261,MATCH(J$1,'Raw-products'!$A$1:$H$1,0))</f>
        <v>green</v>
      </c>
      <c r="K2713">
        <f>VLOOKUP($C2713,'Raw-products'!$A$2:$H$1261,MATCH(K$1,'Raw-products'!$A$1:$H$1,0))</f>
        <v>90</v>
      </c>
      <c r="L2713">
        <f>VLOOKUP($C2713,'Raw-products'!$A$2:$H$1261,MATCH(L$1,'Raw-products'!$A$1:$H$1,0))</f>
        <v>58</v>
      </c>
      <c r="M2713" s="5">
        <f t="shared" si="84"/>
        <v>5220</v>
      </c>
      <c r="N2713" cm="1">
        <f t="array" ref="N2713:Q2713">_xlfn.XLOOKUP($B2713,'Raw -orders'!$A:$A,'Raw -orders'!$B:$E)</f>
        <v>769</v>
      </c>
      <c r="O2713">
        <v>12692</v>
      </c>
      <c r="P2713" s="1">
        <v>44405</v>
      </c>
      <c r="Q2713" s="1">
        <v>44417</v>
      </c>
      <c r="R2713" t="str" cm="1">
        <f t="array" ref="R2713:Y2713">_xlfn.XLOOKUP($N2713,'Raw - customers'!$A:$A,'Raw - customers'!$B:$I)</f>
        <v>Sigmund Bothen</v>
      </c>
      <c r="S2713" t="str">
        <v>Male</v>
      </c>
      <c r="T2713">
        <v>21</v>
      </c>
      <c r="U2713" t="str">
        <v>1621 Marcus MeadowApt. 603</v>
      </c>
      <c r="V2713">
        <v>8190</v>
      </c>
      <c r="W2713" t="str">
        <v>West Grace</v>
      </c>
      <c r="X2713" t="str">
        <v>Australian Capital Territory</v>
      </c>
      <c r="Y2713" t="str">
        <v>Australia</v>
      </c>
      <c r="Z2713">
        <v>7</v>
      </c>
      <c r="AA2713" s="3" t="str">
        <f t="shared" si="85"/>
        <v>10 to 20</v>
      </c>
      <c r="AP2713" s="6">
        <v>769</v>
      </c>
      <c r="AQ2713" s="6" t="s">
        <v>1350</v>
      </c>
    </row>
    <row r="2714" spans="1:43" x14ac:dyDescent="0.25">
      <c r="A2714">
        <v>2712</v>
      </c>
      <c r="B2714">
        <v>543</v>
      </c>
      <c r="C2714">
        <v>1204</v>
      </c>
      <c r="D2714">
        <v>105</v>
      </c>
      <c r="E2714">
        <v>2</v>
      </c>
      <c r="F2714">
        <v>210</v>
      </c>
      <c r="G2714" t="str">
        <f>VLOOKUP($C2714,'Raw-products'!$A$2:$H$1261,MATCH(G$1,'Raw-products'!$A$1:$H$1,0))</f>
        <v>Trousers</v>
      </c>
      <c r="H2714" t="str">
        <f>VLOOKUP($C2714,'Raw-products'!$A$2:$H$1261,MATCH(H$1,'Raw-products'!$A$1:$H$1,0))</f>
        <v>Pleated</v>
      </c>
      <c r="I2714" t="str">
        <f>VLOOKUP($C2714,'Raw-products'!$A$2:$H$1261,MATCH(I$1,'Raw-products'!$A$1:$H$1,0))</f>
        <v>XL</v>
      </c>
      <c r="J2714" t="str">
        <f>VLOOKUP($C2714,'Raw-products'!$A$2:$H$1261,MATCH(J$1,'Raw-products'!$A$1:$H$1,0))</f>
        <v>yellow</v>
      </c>
      <c r="K2714">
        <f>VLOOKUP($C2714,'Raw-products'!$A$2:$H$1261,MATCH(K$1,'Raw-products'!$A$1:$H$1,0))</f>
        <v>90</v>
      </c>
      <c r="L2714">
        <f>VLOOKUP($C2714,'Raw-products'!$A$2:$H$1261,MATCH(L$1,'Raw-products'!$A$1:$H$1,0))</f>
        <v>52</v>
      </c>
      <c r="M2714" s="5">
        <f t="shared" si="84"/>
        <v>4680</v>
      </c>
      <c r="N2714" cm="1">
        <f t="array" ref="N2714:Q2714">_xlfn.XLOOKUP($B2714,'Raw -orders'!$A:$A,'Raw -orders'!$B:$E)</f>
        <v>769</v>
      </c>
      <c r="O2714">
        <v>12692</v>
      </c>
      <c r="P2714" s="1">
        <v>44405</v>
      </c>
      <c r="Q2714" s="1">
        <v>44417</v>
      </c>
      <c r="R2714" t="str" cm="1">
        <f t="array" ref="R2714:Y2714">_xlfn.XLOOKUP($N2714,'Raw - customers'!$A:$A,'Raw - customers'!$B:$I)</f>
        <v>Sigmund Bothen</v>
      </c>
      <c r="S2714" t="str">
        <v>Male</v>
      </c>
      <c r="T2714">
        <v>21</v>
      </c>
      <c r="U2714" t="str">
        <v>1621 Marcus MeadowApt. 603</v>
      </c>
      <c r="V2714">
        <v>8190</v>
      </c>
      <c r="W2714" t="str">
        <v>West Grace</v>
      </c>
      <c r="X2714" t="str">
        <v>Australian Capital Territory</v>
      </c>
      <c r="Y2714" t="str">
        <v>Australia</v>
      </c>
      <c r="Z2714">
        <v>7</v>
      </c>
      <c r="AA2714" s="3" t="str">
        <f t="shared" si="85"/>
        <v>10 to 20</v>
      </c>
      <c r="AP2714" s="6">
        <v>769</v>
      </c>
      <c r="AQ2714" s="6" t="s">
        <v>1350</v>
      </c>
    </row>
    <row r="2715" spans="1:43" x14ac:dyDescent="0.25">
      <c r="A2715">
        <v>2713</v>
      </c>
      <c r="B2715">
        <v>543</v>
      </c>
      <c r="C2715">
        <v>1108</v>
      </c>
      <c r="D2715">
        <v>115</v>
      </c>
      <c r="E2715">
        <v>2</v>
      </c>
      <c r="F2715">
        <v>230</v>
      </c>
      <c r="G2715" t="str">
        <f>VLOOKUP($C2715,'Raw-products'!$A$2:$H$1261,MATCH(G$1,'Raw-products'!$A$1:$H$1,0))</f>
        <v>Trousers</v>
      </c>
      <c r="H2715" t="str">
        <f>VLOOKUP($C2715,'Raw-products'!$A$2:$H$1261,MATCH(H$1,'Raw-products'!$A$1:$H$1,0))</f>
        <v>Cropped</v>
      </c>
      <c r="I2715" t="str">
        <f>VLOOKUP($C2715,'Raw-products'!$A$2:$H$1261,MATCH(I$1,'Raw-products'!$A$1:$H$1,0))</f>
        <v>L</v>
      </c>
      <c r="J2715" t="str">
        <f>VLOOKUP($C2715,'Raw-products'!$A$2:$H$1261,MATCH(J$1,'Raw-products'!$A$1:$H$1,0))</f>
        <v>blue</v>
      </c>
      <c r="K2715">
        <f>VLOOKUP($C2715,'Raw-products'!$A$2:$H$1261,MATCH(K$1,'Raw-products'!$A$1:$H$1,0))</f>
        <v>99</v>
      </c>
      <c r="L2715">
        <f>VLOOKUP($C2715,'Raw-products'!$A$2:$H$1261,MATCH(L$1,'Raw-products'!$A$1:$H$1,0))</f>
        <v>45</v>
      </c>
      <c r="M2715" s="5">
        <f t="shared" si="84"/>
        <v>4455</v>
      </c>
      <c r="N2715" cm="1">
        <f t="array" ref="N2715:Q2715">_xlfn.XLOOKUP($B2715,'Raw -orders'!$A:$A,'Raw -orders'!$B:$E)</f>
        <v>769</v>
      </c>
      <c r="O2715">
        <v>12692</v>
      </c>
      <c r="P2715" s="1">
        <v>44405</v>
      </c>
      <c r="Q2715" s="1">
        <v>44417</v>
      </c>
      <c r="R2715" t="str" cm="1">
        <f t="array" ref="R2715:Y2715">_xlfn.XLOOKUP($N2715,'Raw - customers'!$A:$A,'Raw - customers'!$B:$I)</f>
        <v>Sigmund Bothen</v>
      </c>
      <c r="S2715" t="str">
        <v>Male</v>
      </c>
      <c r="T2715">
        <v>21</v>
      </c>
      <c r="U2715" t="str">
        <v>1621 Marcus MeadowApt. 603</v>
      </c>
      <c r="V2715">
        <v>8190</v>
      </c>
      <c r="W2715" t="str">
        <v>West Grace</v>
      </c>
      <c r="X2715" t="str">
        <v>Australian Capital Territory</v>
      </c>
      <c r="Y2715" t="str">
        <v>Australia</v>
      </c>
      <c r="Z2715">
        <v>7</v>
      </c>
      <c r="AA2715" s="3" t="str">
        <f t="shared" si="85"/>
        <v>10 to 20</v>
      </c>
      <c r="AP2715" s="6">
        <v>769</v>
      </c>
      <c r="AQ2715" s="6" t="s">
        <v>1350</v>
      </c>
    </row>
    <row r="2716" spans="1:43" x14ac:dyDescent="0.25">
      <c r="A2716">
        <v>2714</v>
      </c>
      <c r="B2716">
        <v>544</v>
      </c>
      <c r="C2716">
        <v>337</v>
      </c>
      <c r="D2716">
        <v>109</v>
      </c>
      <c r="E2716">
        <v>1</v>
      </c>
      <c r="F2716">
        <v>109</v>
      </c>
      <c r="G2716" t="str">
        <f>VLOOKUP($C2716,'Raw-products'!$A$2:$H$1261,MATCH(G$1,'Raw-products'!$A$1:$H$1,0))</f>
        <v>Shirt</v>
      </c>
      <c r="H2716" t="str">
        <f>VLOOKUP($C2716,'Raw-products'!$A$2:$H$1261,MATCH(H$1,'Raw-products'!$A$1:$H$1,0))</f>
        <v>Mandarin Collar</v>
      </c>
      <c r="I2716" t="str">
        <f>VLOOKUP($C2716,'Raw-products'!$A$2:$H$1261,MATCH(I$1,'Raw-products'!$A$1:$H$1,0))</f>
        <v>M</v>
      </c>
      <c r="J2716" t="str">
        <f>VLOOKUP($C2716,'Raw-products'!$A$2:$H$1261,MATCH(J$1,'Raw-products'!$A$1:$H$1,0))</f>
        <v>blue</v>
      </c>
      <c r="K2716">
        <f>VLOOKUP($C2716,'Raw-products'!$A$2:$H$1261,MATCH(K$1,'Raw-products'!$A$1:$H$1,0))</f>
        <v>108</v>
      </c>
      <c r="L2716">
        <f>VLOOKUP($C2716,'Raw-products'!$A$2:$H$1261,MATCH(L$1,'Raw-products'!$A$1:$H$1,0))</f>
        <v>76</v>
      </c>
      <c r="M2716" s="5">
        <f t="shared" si="84"/>
        <v>8208</v>
      </c>
      <c r="N2716" cm="1">
        <f t="array" ref="N2716:Q2716">_xlfn.XLOOKUP($B2716,'Raw -orders'!$A:$A,'Raw -orders'!$B:$E)</f>
        <v>347</v>
      </c>
      <c r="O2716">
        <v>14706</v>
      </c>
      <c r="P2716" s="1">
        <v>44260</v>
      </c>
      <c r="Q2716" s="1">
        <v>44269</v>
      </c>
      <c r="R2716" t="str" cm="1">
        <f t="array" ref="R2716:Y2716">_xlfn.XLOOKUP($N2716,'Raw - customers'!$A:$A,'Raw - customers'!$B:$I)</f>
        <v>Lyn Bouts</v>
      </c>
      <c r="S2716" t="str">
        <v>Female</v>
      </c>
      <c r="T2716">
        <v>20</v>
      </c>
      <c r="U2716" t="str">
        <v>16 Maddison MewsSuite 093</v>
      </c>
      <c r="V2716">
        <v>1435</v>
      </c>
      <c r="W2716" t="str">
        <v>Levihaven</v>
      </c>
      <c r="X2716" t="str">
        <v>Victoria</v>
      </c>
      <c r="Y2716" t="str">
        <v>Australia</v>
      </c>
      <c r="Z2716">
        <v>3</v>
      </c>
      <c r="AA2716" s="3" t="str">
        <f t="shared" si="85"/>
        <v>0 to 10</v>
      </c>
      <c r="AP2716" s="6">
        <v>347</v>
      </c>
      <c r="AQ2716" s="6" t="s">
        <v>1396</v>
      </c>
    </row>
    <row r="2717" spans="1:43" x14ac:dyDescent="0.25">
      <c r="A2717">
        <v>2715</v>
      </c>
      <c r="B2717">
        <v>544</v>
      </c>
      <c r="C2717">
        <v>580</v>
      </c>
      <c r="D2717">
        <v>100</v>
      </c>
      <c r="E2717">
        <v>1</v>
      </c>
      <c r="F2717">
        <v>100</v>
      </c>
      <c r="G2717" t="str">
        <f>VLOOKUP($C2717,'Raw-products'!$A$2:$H$1261,MATCH(G$1,'Raw-products'!$A$1:$H$1,0))</f>
        <v>Jacket</v>
      </c>
      <c r="H2717" t="str">
        <f>VLOOKUP($C2717,'Raw-products'!$A$2:$H$1261,MATCH(H$1,'Raw-products'!$A$1:$H$1,0))</f>
        <v>Bomber</v>
      </c>
      <c r="I2717" t="str">
        <f>VLOOKUP($C2717,'Raw-products'!$A$2:$H$1261,MATCH(I$1,'Raw-products'!$A$1:$H$1,0))</f>
        <v>XS</v>
      </c>
      <c r="J2717" t="str">
        <f>VLOOKUP($C2717,'Raw-products'!$A$2:$H$1261,MATCH(J$1,'Raw-products'!$A$1:$H$1,0))</f>
        <v>blue</v>
      </c>
      <c r="K2717">
        <f>VLOOKUP($C2717,'Raw-products'!$A$2:$H$1261,MATCH(K$1,'Raw-products'!$A$1:$H$1,0))</f>
        <v>90</v>
      </c>
      <c r="L2717">
        <f>VLOOKUP($C2717,'Raw-products'!$A$2:$H$1261,MATCH(L$1,'Raw-products'!$A$1:$H$1,0))</f>
        <v>44</v>
      </c>
      <c r="M2717" s="5">
        <f t="shared" si="84"/>
        <v>3960</v>
      </c>
      <c r="N2717" cm="1">
        <f t="array" ref="N2717:Q2717">_xlfn.XLOOKUP($B2717,'Raw -orders'!$A:$A,'Raw -orders'!$B:$E)</f>
        <v>347</v>
      </c>
      <c r="O2717">
        <v>14706</v>
      </c>
      <c r="P2717" s="1">
        <v>44260</v>
      </c>
      <c r="Q2717" s="1">
        <v>44269</v>
      </c>
      <c r="R2717" t="str" cm="1">
        <f t="array" ref="R2717:Y2717">_xlfn.XLOOKUP($N2717,'Raw - customers'!$A:$A,'Raw - customers'!$B:$I)</f>
        <v>Lyn Bouts</v>
      </c>
      <c r="S2717" t="str">
        <v>Female</v>
      </c>
      <c r="T2717">
        <v>20</v>
      </c>
      <c r="U2717" t="str">
        <v>16 Maddison MewsSuite 093</v>
      </c>
      <c r="V2717">
        <v>1435</v>
      </c>
      <c r="W2717" t="str">
        <v>Levihaven</v>
      </c>
      <c r="X2717" t="str">
        <v>Victoria</v>
      </c>
      <c r="Y2717" t="str">
        <v>Australia</v>
      </c>
      <c r="Z2717">
        <v>3</v>
      </c>
      <c r="AA2717" s="3" t="str">
        <f t="shared" si="85"/>
        <v>0 to 10</v>
      </c>
      <c r="AP2717" s="6">
        <v>347</v>
      </c>
      <c r="AQ2717" s="6" t="s">
        <v>1396</v>
      </c>
    </row>
    <row r="2718" spans="1:43" x14ac:dyDescent="0.25">
      <c r="A2718">
        <v>2716</v>
      </c>
      <c r="B2718">
        <v>544</v>
      </c>
      <c r="C2718">
        <v>616</v>
      </c>
      <c r="D2718">
        <v>112</v>
      </c>
      <c r="E2718">
        <v>3</v>
      </c>
      <c r="F2718">
        <v>336</v>
      </c>
      <c r="G2718" t="str">
        <f>VLOOKUP($C2718,'Raw-products'!$A$2:$H$1261,MATCH(G$1,'Raw-products'!$A$1:$H$1,0))</f>
        <v>Jacket</v>
      </c>
      <c r="H2718" t="str">
        <f>VLOOKUP($C2718,'Raw-products'!$A$2:$H$1261,MATCH(H$1,'Raw-products'!$A$1:$H$1,0))</f>
        <v>Cardigan</v>
      </c>
      <c r="I2718" t="str">
        <f>VLOOKUP($C2718,'Raw-products'!$A$2:$H$1261,MATCH(I$1,'Raw-products'!$A$1:$H$1,0))</f>
        <v>S</v>
      </c>
      <c r="J2718" t="str">
        <f>VLOOKUP($C2718,'Raw-products'!$A$2:$H$1261,MATCH(J$1,'Raw-products'!$A$1:$H$1,0))</f>
        <v>blue</v>
      </c>
      <c r="K2718">
        <f>VLOOKUP($C2718,'Raw-products'!$A$2:$H$1261,MATCH(K$1,'Raw-products'!$A$1:$H$1,0))</f>
        <v>118</v>
      </c>
      <c r="L2718">
        <f>VLOOKUP($C2718,'Raw-products'!$A$2:$H$1261,MATCH(L$1,'Raw-products'!$A$1:$H$1,0))</f>
        <v>53</v>
      </c>
      <c r="M2718" s="5">
        <f t="shared" si="84"/>
        <v>6254</v>
      </c>
      <c r="N2718" cm="1">
        <f t="array" ref="N2718:Q2718">_xlfn.XLOOKUP($B2718,'Raw -orders'!$A:$A,'Raw -orders'!$B:$E)</f>
        <v>347</v>
      </c>
      <c r="O2718">
        <v>14706</v>
      </c>
      <c r="P2718" s="1">
        <v>44260</v>
      </c>
      <c r="Q2718" s="1">
        <v>44269</v>
      </c>
      <c r="R2718" t="str" cm="1">
        <f t="array" ref="R2718:Y2718">_xlfn.XLOOKUP($N2718,'Raw - customers'!$A:$A,'Raw - customers'!$B:$I)</f>
        <v>Lyn Bouts</v>
      </c>
      <c r="S2718" t="str">
        <v>Female</v>
      </c>
      <c r="T2718">
        <v>20</v>
      </c>
      <c r="U2718" t="str">
        <v>16 Maddison MewsSuite 093</v>
      </c>
      <c r="V2718">
        <v>1435</v>
      </c>
      <c r="W2718" t="str">
        <v>Levihaven</v>
      </c>
      <c r="X2718" t="str">
        <v>Victoria</v>
      </c>
      <c r="Y2718" t="str">
        <v>Australia</v>
      </c>
      <c r="Z2718">
        <v>3</v>
      </c>
      <c r="AA2718" s="3" t="str">
        <f t="shared" si="85"/>
        <v>0 to 10</v>
      </c>
      <c r="AP2718" s="6">
        <v>347</v>
      </c>
      <c r="AQ2718" s="6" t="s">
        <v>1396</v>
      </c>
    </row>
    <row r="2719" spans="1:43" x14ac:dyDescent="0.25">
      <c r="A2719">
        <v>2717</v>
      </c>
      <c r="B2719">
        <v>544</v>
      </c>
      <c r="C2719">
        <v>1080</v>
      </c>
      <c r="D2719">
        <v>93</v>
      </c>
      <c r="E2719">
        <v>3</v>
      </c>
      <c r="F2719">
        <v>279</v>
      </c>
      <c r="G2719" t="str">
        <f>VLOOKUP($C2719,'Raw-products'!$A$2:$H$1261,MATCH(G$1,'Raw-products'!$A$1:$H$1,0))</f>
        <v>Trousers</v>
      </c>
      <c r="H2719" t="str">
        <f>VLOOKUP($C2719,'Raw-products'!$A$2:$H$1261,MATCH(H$1,'Raw-products'!$A$1:$H$1,0))</f>
        <v>Joggers</v>
      </c>
      <c r="I2719" t="str">
        <f>VLOOKUP($C2719,'Raw-products'!$A$2:$H$1261,MATCH(I$1,'Raw-products'!$A$1:$H$1,0))</f>
        <v>XS</v>
      </c>
      <c r="J2719" t="str">
        <f>VLOOKUP($C2719,'Raw-products'!$A$2:$H$1261,MATCH(J$1,'Raw-products'!$A$1:$H$1,0))</f>
        <v>violet</v>
      </c>
      <c r="K2719">
        <f>VLOOKUP($C2719,'Raw-products'!$A$2:$H$1261,MATCH(K$1,'Raw-products'!$A$1:$H$1,0))</f>
        <v>94</v>
      </c>
      <c r="L2719">
        <f>VLOOKUP($C2719,'Raw-products'!$A$2:$H$1261,MATCH(L$1,'Raw-products'!$A$1:$H$1,0))</f>
        <v>50</v>
      </c>
      <c r="M2719" s="5">
        <f t="shared" si="84"/>
        <v>4700</v>
      </c>
      <c r="N2719" cm="1">
        <f t="array" ref="N2719:Q2719">_xlfn.XLOOKUP($B2719,'Raw -orders'!$A:$A,'Raw -orders'!$B:$E)</f>
        <v>347</v>
      </c>
      <c r="O2719">
        <v>14706</v>
      </c>
      <c r="P2719" s="1">
        <v>44260</v>
      </c>
      <c r="Q2719" s="1">
        <v>44269</v>
      </c>
      <c r="R2719" t="str" cm="1">
        <f t="array" ref="R2719:Y2719">_xlfn.XLOOKUP($N2719,'Raw - customers'!$A:$A,'Raw - customers'!$B:$I)</f>
        <v>Lyn Bouts</v>
      </c>
      <c r="S2719" t="str">
        <v>Female</v>
      </c>
      <c r="T2719">
        <v>20</v>
      </c>
      <c r="U2719" t="str">
        <v>16 Maddison MewsSuite 093</v>
      </c>
      <c r="V2719">
        <v>1435</v>
      </c>
      <c r="W2719" t="str">
        <v>Levihaven</v>
      </c>
      <c r="X2719" t="str">
        <v>Victoria</v>
      </c>
      <c r="Y2719" t="str">
        <v>Australia</v>
      </c>
      <c r="Z2719">
        <v>3</v>
      </c>
      <c r="AA2719" s="3" t="str">
        <f t="shared" si="85"/>
        <v>0 to 10</v>
      </c>
      <c r="AP2719" s="6">
        <v>347</v>
      </c>
      <c r="AQ2719" s="6" t="s">
        <v>1396</v>
      </c>
    </row>
    <row r="2720" spans="1:43" x14ac:dyDescent="0.25">
      <c r="A2720">
        <v>2718</v>
      </c>
      <c r="B2720">
        <v>544</v>
      </c>
      <c r="C2720">
        <v>75</v>
      </c>
      <c r="D2720">
        <v>118</v>
      </c>
      <c r="E2720">
        <v>2</v>
      </c>
      <c r="F2720">
        <v>236</v>
      </c>
      <c r="G2720" t="str">
        <f>VLOOKUP($C2720,'Raw-products'!$A$2:$H$1261,MATCH(G$1,'Raw-products'!$A$1:$H$1,0))</f>
        <v>Shirt</v>
      </c>
      <c r="H2720" t="str">
        <f>VLOOKUP($C2720,'Raw-products'!$A$2:$H$1261,MATCH(H$1,'Raw-products'!$A$1:$H$1,0))</f>
        <v>Flannel</v>
      </c>
      <c r="I2720" t="str">
        <f>VLOOKUP($C2720,'Raw-products'!$A$2:$H$1261,MATCH(I$1,'Raw-products'!$A$1:$H$1,0))</f>
        <v>XS</v>
      </c>
      <c r="J2720" t="str">
        <f>VLOOKUP($C2720,'Raw-products'!$A$2:$H$1261,MATCH(J$1,'Raw-products'!$A$1:$H$1,0))</f>
        <v>orange</v>
      </c>
      <c r="K2720">
        <f>VLOOKUP($C2720,'Raw-products'!$A$2:$H$1261,MATCH(K$1,'Raw-products'!$A$1:$H$1,0))</f>
        <v>96</v>
      </c>
      <c r="L2720">
        <f>VLOOKUP($C2720,'Raw-products'!$A$2:$H$1261,MATCH(L$1,'Raw-products'!$A$1:$H$1,0))</f>
        <v>42</v>
      </c>
      <c r="M2720" s="5">
        <f t="shared" si="84"/>
        <v>4032</v>
      </c>
      <c r="N2720" cm="1">
        <f t="array" ref="N2720:Q2720">_xlfn.XLOOKUP($B2720,'Raw -orders'!$A:$A,'Raw -orders'!$B:$E)</f>
        <v>347</v>
      </c>
      <c r="O2720">
        <v>14706</v>
      </c>
      <c r="P2720" s="1">
        <v>44260</v>
      </c>
      <c r="Q2720" s="1">
        <v>44269</v>
      </c>
      <c r="R2720" t="str" cm="1">
        <f t="array" ref="R2720:Y2720">_xlfn.XLOOKUP($N2720,'Raw - customers'!$A:$A,'Raw - customers'!$B:$I)</f>
        <v>Lyn Bouts</v>
      </c>
      <c r="S2720" t="str">
        <v>Female</v>
      </c>
      <c r="T2720">
        <v>20</v>
      </c>
      <c r="U2720" t="str">
        <v>16 Maddison MewsSuite 093</v>
      </c>
      <c r="V2720">
        <v>1435</v>
      </c>
      <c r="W2720" t="str">
        <v>Levihaven</v>
      </c>
      <c r="X2720" t="str">
        <v>Victoria</v>
      </c>
      <c r="Y2720" t="str">
        <v>Australia</v>
      </c>
      <c r="Z2720">
        <v>3</v>
      </c>
      <c r="AA2720" s="3" t="str">
        <f t="shared" si="85"/>
        <v>0 to 10</v>
      </c>
      <c r="AP2720" s="6">
        <v>347</v>
      </c>
      <c r="AQ2720" s="6" t="s">
        <v>1396</v>
      </c>
    </row>
    <row r="2721" spans="1:43" x14ac:dyDescent="0.25">
      <c r="A2721">
        <v>2719</v>
      </c>
      <c r="B2721">
        <v>544</v>
      </c>
      <c r="C2721">
        <v>631</v>
      </c>
      <c r="D2721">
        <v>93</v>
      </c>
      <c r="E2721">
        <v>3</v>
      </c>
      <c r="F2721">
        <v>279</v>
      </c>
      <c r="G2721" t="str">
        <f>VLOOKUP($C2721,'Raw-products'!$A$2:$H$1261,MATCH(G$1,'Raw-products'!$A$1:$H$1,0))</f>
        <v>Jacket</v>
      </c>
      <c r="H2721" t="str">
        <f>VLOOKUP($C2721,'Raw-products'!$A$2:$H$1261,MATCH(H$1,'Raw-products'!$A$1:$H$1,0))</f>
        <v>Coach</v>
      </c>
      <c r="I2721" t="str">
        <f>VLOOKUP($C2721,'Raw-products'!$A$2:$H$1261,MATCH(I$1,'Raw-products'!$A$1:$H$1,0))</f>
        <v>S</v>
      </c>
      <c r="J2721" t="str">
        <f>VLOOKUP($C2721,'Raw-products'!$A$2:$H$1261,MATCH(J$1,'Raw-products'!$A$1:$H$1,0))</f>
        <v>red</v>
      </c>
      <c r="K2721">
        <f>VLOOKUP($C2721,'Raw-products'!$A$2:$H$1261,MATCH(K$1,'Raw-products'!$A$1:$H$1,0))</f>
        <v>115</v>
      </c>
      <c r="L2721">
        <f>VLOOKUP($C2721,'Raw-products'!$A$2:$H$1261,MATCH(L$1,'Raw-products'!$A$1:$H$1,0))</f>
        <v>76</v>
      </c>
      <c r="M2721" s="5">
        <f t="shared" si="84"/>
        <v>8740</v>
      </c>
      <c r="N2721" cm="1">
        <f t="array" ref="N2721:Q2721">_xlfn.XLOOKUP($B2721,'Raw -orders'!$A:$A,'Raw -orders'!$B:$E)</f>
        <v>347</v>
      </c>
      <c r="O2721">
        <v>14706</v>
      </c>
      <c r="P2721" s="1">
        <v>44260</v>
      </c>
      <c r="Q2721" s="1">
        <v>44269</v>
      </c>
      <c r="R2721" t="str" cm="1">
        <f t="array" ref="R2721:Y2721">_xlfn.XLOOKUP($N2721,'Raw - customers'!$A:$A,'Raw - customers'!$B:$I)</f>
        <v>Lyn Bouts</v>
      </c>
      <c r="S2721" t="str">
        <v>Female</v>
      </c>
      <c r="T2721">
        <v>20</v>
      </c>
      <c r="U2721" t="str">
        <v>16 Maddison MewsSuite 093</v>
      </c>
      <c r="V2721">
        <v>1435</v>
      </c>
      <c r="W2721" t="str">
        <v>Levihaven</v>
      </c>
      <c r="X2721" t="str">
        <v>Victoria</v>
      </c>
      <c r="Y2721" t="str">
        <v>Australia</v>
      </c>
      <c r="Z2721">
        <v>3</v>
      </c>
      <c r="AA2721" s="3" t="str">
        <f t="shared" si="85"/>
        <v>0 to 10</v>
      </c>
      <c r="AP2721" s="6">
        <v>347</v>
      </c>
      <c r="AQ2721" s="6" t="s">
        <v>1396</v>
      </c>
    </row>
    <row r="2722" spans="1:43" x14ac:dyDescent="0.25">
      <c r="A2722">
        <v>2720</v>
      </c>
      <c r="B2722">
        <v>544</v>
      </c>
      <c r="C2722">
        <v>350</v>
      </c>
      <c r="D2722">
        <v>94</v>
      </c>
      <c r="E2722">
        <v>2</v>
      </c>
      <c r="F2722">
        <v>188</v>
      </c>
      <c r="G2722" t="str">
        <f>VLOOKUP($C2722,'Raw-products'!$A$2:$H$1261,MATCH(G$1,'Raw-products'!$A$1:$H$1,0))</f>
        <v>Shirt</v>
      </c>
      <c r="H2722" t="str">
        <f>VLOOKUP($C2722,'Raw-products'!$A$2:$H$1261,MATCH(H$1,'Raw-products'!$A$1:$H$1,0))</f>
        <v>Henley</v>
      </c>
      <c r="I2722" t="str">
        <f>VLOOKUP($C2722,'Raw-products'!$A$2:$H$1261,MATCH(I$1,'Raw-products'!$A$1:$H$1,0))</f>
        <v>XS</v>
      </c>
      <c r="J2722" t="str">
        <f>VLOOKUP($C2722,'Raw-products'!$A$2:$H$1261,MATCH(J$1,'Raw-products'!$A$1:$H$1,0))</f>
        <v>red</v>
      </c>
      <c r="K2722">
        <f>VLOOKUP($C2722,'Raw-products'!$A$2:$H$1261,MATCH(K$1,'Raw-products'!$A$1:$H$1,0))</f>
        <v>92</v>
      </c>
      <c r="L2722">
        <f>VLOOKUP($C2722,'Raw-products'!$A$2:$H$1261,MATCH(L$1,'Raw-products'!$A$1:$H$1,0))</f>
        <v>62</v>
      </c>
      <c r="M2722" s="5">
        <f t="shared" si="84"/>
        <v>5704</v>
      </c>
      <c r="N2722" cm="1">
        <f t="array" ref="N2722:Q2722">_xlfn.XLOOKUP($B2722,'Raw -orders'!$A:$A,'Raw -orders'!$B:$E)</f>
        <v>347</v>
      </c>
      <c r="O2722">
        <v>14706</v>
      </c>
      <c r="P2722" s="1">
        <v>44260</v>
      </c>
      <c r="Q2722" s="1">
        <v>44269</v>
      </c>
      <c r="R2722" t="str" cm="1">
        <f t="array" ref="R2722:Y2722">_xlfn.XLOOKUP($N2722,'Raw - customers'!$A:$A,'Raw - customers'!$B:$I)</f>
        <v>Lyn Bouts</v>
      </c>
      <c r="S2722" t="str">
        <v>Female</v>
      </c>
      <c r="T2722">
        <v>20</v>
      </c>
      <c r="U2722" t="str">
        <v>16 Maddison MewsSuite 093</v>
      </c>
      <c r="V2722">
        <v>1435</v>
      </c>
      <c r="W2722" t="str">
        <v>Levihaven</v>
      </c>
      <c r="X2722" t="str">
        <v>Victoria</v>
      </c>
      <c r="Y2722" t="str">
        <v>Australia</v>
      </c>
      <c r="Z2722">
        <v>3</v>
      </c>
      <c r="AA2722" s="3" t="str">
        <f t="shared" si="85"/>
        <v>0 to 10</v>
      </c>
      <c r="AP2722" s="6">
        <v>347</v>
      </c>
      <c r="AQ2722" s="6" t="s">
        <v>1396</v>
      </c>
    </row>
    <row r="2723" spans="1:43" x14ac:dyDescent="0.25">
      <c r="A2723">
        <v>2721</v>
      </c>
      <c r="B2723">
        <v>545</v>
      </c>
      <c r="C2723">
        <v>422</v>
      </c>
      <c r="D2723">
        <v>107</v>
      </c>
      <c r="E2723">
        <v>3</v>
      </c>
      <c r="F2723">
        <v>321</v>
      </c>
      <c r="G2723" t="str">
        <f>VLOOKUP($C2723,'Raw-products'!$A$2:$H$1261,MATCH(G$1,'Raw-products'!$A$1:$H$1,0))</f>
        <v>Jacket</v>
      </c>
      <c r="H2723" t="str">
        <f>VLOOKUP($C2723,'Raw-products'!$A$2:$H$1261,MATCH(H$1,'Raw-products'!$A$1:$H$1,0))</f>
        <v>Denim</v>
      </c>
      <c r="I2723" t="str">
        <f>VLOOKUP($C2723,'Raw-products'!$A$2:$H$1261,MATCH(I$1,'Raw-products'!$A$1:$H$1,0))</f>
        <v>M</v>
      </c>
      <c r="J2723" t="str">
        <f>VLOOKUP($C2723,'Raw-products'!$A$2:$H$1261,MATCH(J$1,'Raw-products'!$A$1:$H$1,0))</f>
        <v>red</v>
      </c>
      <c r="K2723">
        <f>VLOOKUP($C2723,'Raw-products'!$A$2:$H$1261,MATCH(K$1,'Raw-products'!$A$1:$H$1,0))</f>
        <v>92</v>
      </c>
      <c r="L2723">
        <f>VLOOKUP($C2723,'Raw-products'!$A$2:$H$1261,MATCH(L$1,'Raw-products'!$A$1:$H$1,0))</f>
        <v>43</v>
      </c>
      <c r="M2723" s="5">
        <f t="shared" si="84"/>
        <v>3956</v>
      </c>
      <c r="N2723" cm="1">
        <f t="array" ref="N2723:Q2723">_xlfn.XLOOKUP($B2723,'Raw -orders'!$A:$A,'Raw -orders'!$B:$E)</f>
        <v>439</v>
      </c>
      <c r="O2723">
        <v>53117</v>
      </c>
      <c r="P2723" s="1">
        <v>44368</v>
      </c>
      <c r="Q2723" s="1">
        <v>44379</v>
      </c>
      <c r="R2723" t="str" cm="1">
        <f t="array" ref="R2723:Y2723">_xlfn.XLOOKUP($N2723,'Raw - customers'!$A:$A,'Raw - customers'!$B:$I)</f>
        <v>Daren Airs</v>
      </c>
      <c r="S2723" t="str">
        <v>Female</v>
      </c>
      <c r="T2723">
        <v>75</v>
      </c>
      <c r="U2723" t="str">
        <v>378 John MallSuite 835</v>
      </c>
      <c r="V2723">
        <v>3142</v>
      </c>
      <c r="W2723" t="str">
        <v>West Thomas</v>
      </c>
      <c r="X2723" t="str">
        <v>Victoria</v>
      </c>
      <c r="Y2723" t="str">
        <v>Australia</v>
      </c>
      <c r="Z2723">
        <v>6</v>
      </c>
      <c r="AA2723" s="3" t="str">
        <f t="shared" si="85"/>
        <v>10 to 20</v>
      </c>
      <c r="AP2723" s="6">
        <v>439</v>
      </c>
      <c r="AQ2723" s="6" t="s">
        <v>1396</v>
      </c>
    </row>
    <row r="2724" spans="1:43" x14ac:dyDescent="0.25">
      <c r="A2724">
        <v>2722</v>
      </c>
      <c r="B2724">
        <v>545</v>
      </c>
      <c r="C2724">
        <v>921</v>
      </c>
      <c r="D2724">
        <v>96</v>
      </c>
      <c r="E2724">
        <v>2</v>
      </c>
      <c r="F2724">
        <v>192</v>
      </c>
      <c r="G2724" t="str">
        <f>VLOOKUP($C2724,'Raw-products'!$A$2:$H$1261,MATCH(G$1,'Raw-products'!$A$1:$H$1,0))</f>
        <v>Trousers</v>
      </c>
      <c r="H2724" t="str">
        <f>VLOOKUP($C2724,'Raw-products'!$A$2:$H$1261,MATCH(H$1,'Raw-products'!$A$1:$H$1,0))</f>
        <v>Drawstring</v>
      </c>
      <c r="I2724" t="str">
        <f>VLOOKUP($C2724,'Raw-products'!$A$2:$H$1261,MATCH(I$1,'Raw-products'!$A$1:$H$1,0))</f>
        <v>S</v>
      </c>
      <c r="J2724" t="str">
        <f>VLOOKUP($C2724,'Raw-products'!$A$2:$H$1261,MATCH(J$1,'Raw-products'!$A$1:$H$1,0))</f>
        <v>yellow</v>
      </c>
      <c r="K2724">
        <f>VLOOKUP($C2724,'Raw-products'!$A$2:$H$1261,MATCH(K$1,'Raw-products'!$A$1:$H$1,0))</f>
        <v>104</v>
      </c>
      <c r="L2724">
        <f>VLOOKUP($C2724,'Raw-products'!$A$2:$H$1261,MATCH(L$1,'Raw-products'!$A$1:$H$1,0))</f>
        <v>74</v>
      </c>
      <c r="M2724" s="5">
        <f t="shared" si="84"/>
        <v>7696</v>
      </c>
      <c r="N2724" cm="1">
        <f t="array" ref="N2724:Q2724">_xlfn.XLOOKUP($B2724,'Raw -orders'!$A:$A,'Raw -orders'!$B:$E)</f>
        <v>439</v>
      </c>
      <c r="O2724">
        <v>53117</v>
      </c>
      <c r="P2724" s="1">
        <v>44368</v>
      </c>
      <c r="Q2724" s="1">
        <v>44379</v>
      </c>
      <c r="R2724" t="str" cm="1">
        <f t="array" ref="R2724:Y2724">_xlfn.XLOOKUP($N2724,'Raw - customers'!$A:$A,'Raw - customers'!$B:$I)</f>
        <v>Daren Airs</v>
      </c>
      <c r="S2724" t="str">
        <v>Female</v>
      </c>
      <c r="T2724">
        <v>75</v>
      </c>
      <c r="U2724" t="str">
        <v>378 John MallSuite 835</v>
      </c>
      <c r="V2724">
        <v>3142</v>
      </c>
      <c r="W2724" t="str">
        <v>West Thomas</v>
      </c>
      <c r="X2724" t="str">
        <v>Victoria</v>
      </c>
      <c r="Y2724" t="str">
        <v>Australia</v>
      </c>
      <c r="Z2724">
        <v>6</v>
      </c>
      <c r="AA2724" s="3" t="str">
        <f t="shared" si="85"/>
        <v>10 to 20</v>
      </c>
      <c r="AP2724" s="6">
        <v>439</v>
      </c>
      <c r="AQ2724" s="6" t="s">
        <v>1396</v>
      </c>
    </row>
    <row r="2725" spans="1:43" x14ac:dyDescent="0.25">
      <c r="A2725">
        <v>2723</v>
      </c>
      <c r="B2725">
        <v>545</v>
      </c>
      <c r="C2725">
        <v>419</v>
      </c>
      <c r="D2725">
        <v>119</v>
      </c>
      <c r="E2725">
        <v>1</v>
      </c>
      <c r="F2725">
        <v>119</v>
      </c>
      <c r="G2725" t="str">
        <f>VLOOKUP($C2725,'Raw-products'!$A$2:$H$1261,MATCH(G$1,'Raw-products'!$A$1:$H$1,0))</f>
        <v>Shirt</v>
      </c>
      <c r="H2725" t="str">
        <f>VLOOKUP($C2725,'Raw-products'!$A$2:$H$1261,MATCH(H$1,'Raw-products'!$A$1:$H$1,0))</f>
        <v>Casual Slim Fit</v>
      </c>
      <c r="I2725" t="str">
        <f>VLOOKUP($C2725,'Raw-products'!$A$2:$H$1261,MATCH(I$1,'Raw-products'!$A$1:$H$1,0))</f>
        <v>XL</v>
      </c>
      <c r="J2725" t="str">
        <f>VLOOKUP($C2725,'Raw-products'!$A$2:$H$1261,MATCH(J$1,'Raw-products'!$A$1:$H$1,0))</f>
        <v>violet</v>
      </c>
      <c r="K2725">
        <f>VLOOKUP($C2725,'Raw-products'!$A$2:$H$1261,MATCH(K$1,'Raw-products'!$A$1:$H$1,0))</f>
        <v>113</v>
      </c>
      <c r="L2725">
        <f>VLOOKUP($C2725,'Raw-products'!$A$2:$H$1261,MATCH(L$1,'Raw-products'!$A$1:$H$1,0))</f>
        <v>57</v>
      </c>
      <c r="M2725" s="5">
        <f t="shared" si="84"/>
        <v>6441</v>
      </c>
      <c r="N2725" cm="1">
        <f t="array" ref="N2725:Q2725">_xlfn.XLOOKUP($B2725,'Raw -orders'!$A:$A,'Raw -orders'!$B:$E)</f>
        <v>439</v>
      </c>
      <c r="O2725">
        <v>53117</v>
      </c>
      <c r="P2725" s="1">
        <v>44368</v>
      </c>
      <c r="Q2725" s="1">
        <v>44379</v>
      </c>
      <c r="R2725" t="str" cm="1">
        <f t="array" ref="R2725:Y2725">_xlfn.XLOOKUP($N2725,'Raw - customers'!$A:$A,'Raw - customers'!$B:$I)</f>
        <v>Daren Airs</v>
      </c>
      <c r="S2725" t="str">
        <v>Female</v>
      </c>
      <c r="T2725">
        <v>75</v>
      </c>
      <c r="U2725" t="str">
        <v>378 John MallSuite 835</v>
      </c>
      <c r="V2725">
        <v>3142</v>
      </c>
      <c r="W2725" t="str">
        <v>West Thomas</v>
      </c>
      <c r="X2725" t="str">
        <v>Victoria</v>
      </c>
      <c r="Y2725" t="str">
        <v>Australia</v>
      </c>
      <c r="Z2725">
        <v>6</v>
      </c>
      <c r="AA2725" s="3" t="str">
        <f t="shared" si="85"/>
        <v>10 to 20</v>
      </c>
      <c r="AP2725" s="6">
        <v>439</v>
      </c>
      <c r="AQ2725" s="6" t="s">
        <v>1396</v>
      </c>
    </row>
    <row r="2726" spans="1:43" x14ac:dyDescent="0.25">
      <c r="A2726">
        <v>2724</v>
      </c>
      <c r="B2726">
        <v>545</v>
      </c>
      <c r="C2726">
        <v>1242</v>
      </c>
      <c r="D2726">
        <v>112</v>
      </c>
      <c r="E2726">
        <v>3</v>
      </c>
      <c r="F2726">
        <v>336</v>
      </c>
      <c r="G2726" t="str">
        <f>VLOOKUP($C2726,'Raw-products'!$A$2:$H$1261,MATCH(G$1,'Raw-products'!$A$1:$H$1,0))</f>
        <v>Trousers</v>
      </c>
      <c r="H2726" t="str">
        <f>VLOOKUP($C2726,'Raw-products'!$A$2:$H$1261,MATCH(H$1,'Raw-products'!$A$1:$H$1,0))</f>
        <v>Tracksuit Bottoms</v>
      </c>
      <c r="I2726" t="str">
        <f>VLOOKUP($C2726,'Raw-products'!$A$2:$H$1261,MATCH(I$1,'Raw-products'!$A$1:$H$1,0))</f>
        <v>M</v>
      </c>
      <c r="J2726" t="str">
        <f>VLOOKUP($C2726,'Raw-products'!$A$2:$H$1261,MATCH(J$1,'Raw-products'!$A$1:$H$1,0))</f>
        <v>green</v>
      </c>
      <c r="K2726">
        <f>VLOOKUP($C2726,'Raw-products'!$A$2:$H$1261,MATCH(K$1,'Raw-products'!$A$1:$H$1,0))</f>
        <v>91</v>
      </c>
      <c r="L2726">
        <f>VLOOKUP($C2726,'Raw-products'!$A$2:$H$1261,MATCH(L$1,'Raw-products'!$A$1:$H$1,0))</f>
        <v>47</v>
      </c>
      <c r="M2726" s="5">
        <f t="shared" si="84"/>
        <v>4277</v>
      </c>
      <c r="N2726" cm="1">
        <f t="array" ref="N2726:Q2726">_xlfn.XLOOKUP($B2726,'Raw -orders'!$A:$A,'Raw -orders'!$B:$E)</f>
        <v>439</v>
      </c>
      <c r="O2726">
        <v>53117</v>
      </c>
      <c r="P2726" s="1">
        <v>44368</v>
      </c>
      <c r="Q2726" s="1">
        <v>44379</v>
      </c>
      <c r="R2726" t="str" cm="1">
        <f t="array" ref="R2726:Y2726">_xlfn.XLOOKUP($N2726,'Raw - customers'!$A:$A,'Raw - customers'!$B:$I)</f>
        <v>Daren Airs</v>
      </c>
      <c r="S2726" t="str">
        <v>Female</v>
      </c>
      <c r="T2726">
        <v>75</v>
      </c>
      <c r="U2726" t="str">
        <v>378 John MallSuite 835</v>
      </c>
      <c r="V2726">
        <v>3142</v>
      </c>
      <c r="W2726" t="str">
        <v>West Thomas</v>
      </c>
      <c r="X2726" t="str">
        <v>Victoria</v>
      </c>
      <c r="Y2726" t="str">
        <v>Australia</v>
      </c>
      <c r="Z2726">
        <v>6</v>
      </c>
      <c r="AA2726" s="3" t="str">
        <f t="shared" si="85"/>
        <v>10 to 20</v>
      </c>
      <c r="AP2726" s="6">
        <v>439</v>
      </c>
      <c r="AQ2726" s="6" t="s">
        <v>1396</v>
      </c>
    </row>
    <row r="2727" spans="1:43" x14ac:dyDescent="0.25">
      <c r="A2727">
        <v>2725</v>
      </c>
      <c r="B2727">
        <v>545</v>
      </c>
      <c r="C2727">
        <v>823</v>
      </c>
      <c r="D2727">
        <v>117</v>
      </c>
      <c r="E2727">
        <v>3</v>
      </c>
      <c r="F2727">
        <v>351</v>
      </c>
      <c r="G2727" t="str">
        <f>VLOOKUP($C2727,'Raw-products'!$A$2:$H$1261,MATCH(G$1,'Raw-products'!$A$1:$H$1,0))</f>
        <v>Jacket</v>
      </c>
      <c r="H2727" t="str">
        <f>VLOOKUP($C2727,'Raw-products'!$A$2:$H$1261,MATCH(H$1,'Raw-products'!$A$1:$H$1,0))</f>
        <v>Shearling</v>
      </c>
      <c r="I2727" t="str">
        <f>VLOOKUP($C2727,'Raw-products'!$A$2:$H$1261,MATCH(I$1,'Raw-products'!$A$1:$H$1,0))</f>
        <v>L</v>
      </c>
      <c r="J2727" t="str">
        <f>VLOOKUP($C2727,'Raw-products'!$A$2:$H$1261,MATCH(J$1,'Raw-products'!$A$1:$H$1,0))</f>
        <v>green</v>
      </c>
      <c r="K2727">
        <f>VLOOKUP($C2727,'Raw-products'!$A$2:$H$1261,MATCH(K$1,'Raw-products'!$A$1:$H$1,0))</f>
        <v>95</v>
      </c>
      <c r="L2727">
        <f>VLOOKUP($C2727,'Raw-products'!$A$2:$H$1261,MATCH(L$1,'Raw-products'!$A$1:$H$1,0))</f>
        <v>66</v>
      </c>
      <c r="M2727" s="5">
        <f t="shared" si="84"/>
        <v>6270</v>
      </c>
      <c r="N2727" cm="1">
        <f t="array" ref="N2727:Q2727">_xlfn.XLOOKUP($B2727,'Raw -orders'!$A:$A,'Raw -orders'!$B:$E)</f>
        <v>439</v>
      </c>
      <c r="O2727">
        <v>53117</v>
      </c>
      <c r="P2727" s="1">
        <v>44368</v>
      </c>
      <c r="Q2727" s="1">
        <v>44379</v>
      </c>
      <c r="R2727" t="str" cm="1">
        <f t="array" ref="R2727:Y2727">_xlfn.XLOOKUP($N2727,'Raw - customers'!$A:$A,'Raw - customers'!$B:$I)</f>
        <v>Daren Airs</v>
      </c>
      <c r="S2727" t="str">
        <v>Female</v>
      </c>
      <c r="T2727">
        <v>75</v>
      </c>
      <c r="U2727" t="str">
        <v>378 John MallSuite 835</v>
      </c>
      <c r="V2727">
        <v>3142</v>
      </c>
      <c r="W2727" t="str">
        <v>West Thomas</v>
      </c>
      <c r="X2727" t="str">
        <v>Victoria</v>
      </c>
      <c r="Y2727" t="str">
        <v>Australia</v>
      </c>
      <c r="Z2727">
        <v>6</v>
      </c>
      <c r="AA2727" s="3" t="str">
        <f t="shared" si="85"/>
        <v>10 to 20</v>
      </c>
      <c r="AP2727" s="6">
        <v>439</v>
      </c>
      <c r="AQ2727" s="6" t="s">
        <v>1396</v>
      </c>
    </row>
    <row r="2728" spans="1:43" x14ac:dyDescent="0.25">
      <c r="A2728">
        <v>2726</v>
      </c>
      <c r="B2728">
        <v>545</v>
      </c>
      <c r="C2728">
        <v>600</v>
      </c>
      <c r="D2728">
        <v>112</v>
      </c>
      <c r="E2728">
        <v>1</v>
      </c>
      <c r="F2728">
        <v>112</v>
      </c>
      <c r="G2728" t="str">
        <f>VLOOKUP($C2728,'Raw-products'!$A$2:$H$1261,MATCH(G$1,'Raw-products'!$A$1:$H$1,0))</f>
        <v>Jacket</v>
      </c>
      <c r="H2728" t="str">
        <f>VLOOKUP($C2728,'Raw-products'!$A$2:$H$1261,MATCH(H$1,'Raw-products'!$A$1:$H$1,0))</f>
        <v>Cardigan</v>
      </c>
      <c r="I2728" t="str">
        <f>VLOOKUP($C2728,'Raw-products'!$A$2:$H$1261,MATCH(I$1,'Raw-products'!$A$1:$H$1,0))</f>
        <v>XS</v>
      </c>
      <c r="J2728" t="str">
        <f>VLOOKUP($C2728,'Raw-products'!$A$2:$H$1261,MATCH(J$1,'Raw-products'!$A$1:$H$1,0))</f>
        <v>orange</v>
      </c>
      <c r="K2728">
        <f>VLOOKUP($C2728,'Raw-products'!$A$2:$H$1261,MATCH(K$1,'Raw-products'!$A$1:$H$1,0))</f>
        <v>118</v>
      </c>
      <c r="L2728">
        <f>VLOOKUP($C2728,'Raw-products'!$A$2:$H$1261,MATCH(L$1,'Raw-products'!$A$1:$H$1,0))</f>
        <v>46</v>
      </c>
      <c r="M2728" s="5">
        <f t="shared" si="84"/>
        <v>5428</v>
      </c>
      <c r="N2728" cm="1">
        <f t="array" ref="N2728:Q2728">_xlfn.XLOOKUP($B2728,'Raw -orders'!$A:$A,'Raw -orders'!$B:$E)</f>
        <v>439</v>
      </c>
      <c r="O2728">
        <v>53117</v>
      </c>
      <c r="P2728" s="1">
        <v>44368</v>
      </c>
      <c r="Q2728" s="1">
        <v>44379</v>
      </c>
      <c r="R2728" t="str" cm="1">
        <f t="array" ref="R2728:Y2728">_xlfn.XLOOKUP($N2728,'Raw - customers'!$A:$A,'Raw - customers'!$B:$I)</f>
        <v>Daren Airs</v>
      </c>
      <c r="S2728" t="str">
        <v>Female</v>
      </c>
      <c r="T2728">
        <v>75</v>
      </c>
      <c r="U2728" t="str">
        <v>378 John MallSuite 835</v>
      </c>
      <c r="V2728">
        <v>3142</v>
      </c>
      <c r="W2728" t="str">
        <v>West Thomas</v>
      </c>
      <c r="X2728" t="str">
        <v>Victoria</v>
      </c>
      <c r="Y2728" t="str">
        <v>Australia</v>
      </c>
      <c r="Z2728">
        <v>6</v>
      </c>
      <c r="AA2728" s="3" t="str">
        <f t="shared" si="85"/>
        <v>10 to 20</v>
      </c>
      <c r="AP2728" s="6">
        <v>439</v>
      </c>
      <c r="AQ2728" s="6" t="s">
        <v>1396</v>
      </c>
    </row>
    <row r="2729" spans="1:43" x14ac:dyDescent="0.25">
      <c r="A2729">
        <v>2727</v>
      </c>
      <c r="B2729">
        <v>545</v>
      </c>
      <c r="C2729">
        <v>355</v>
      </c>
      <c r="D2729">
        <v>94</v>
      </c>
      <c r="E2729">
        <v>1</v>
      </c>
      <c r="F2729">
        <v>94</v>
      </c>
      <c r="G2729" t="str">
        <f>VLOOKUP($C2729,'Raw-products'!$A$2:$H$1261,MATCH(G$1,'Raw-products'!$A$1:$H$1,0))</f>
        <v>Shirt</v>
      </c>
      <c r="H2729" t="str">
        <f>VLOOKUP($C2729,'Raw-products'!$A$2:$H$1261,MATCH(H$1,'Raw-products'!$A$1:$H$1,0))</f>
        <v>Henley</v>
      </c>
      <c r="I2729" t="str">
        <f>VLOOKUP($C2729,'Raw-products'!$A$2:$H$1261,MATCH(I$1,'Raw-products'!$A$1:$H$1,0))</f>
        <v>XS</v>
      </c>
      <c r="J2729" t="str">
        <f>VLOOKUP($C2729,'Raw-products'!$A$2:$H$1261,MATCH(J$1,'Raw-products'!$A$1:$H$1,0))</f>
        <v>orange</v>
      </c>
      <c r="K2729">
        <f>VLOOKUP($C2729,'Raw-products'!$A$2:$H$1261,MATCH(K$1,'Raw-products'!$A$1:$H$1,0))</f>
        <v>92</v>
      </c>
      <c r="L2729">
        <f>VLOOKUP($C2729,'Raw-products'!$A$2:$H$1261,MATCH(L$1,'Raw-products'!$A$1:$H$1,0))</f>
        <v>65</v>
      </c>
      <c r="M2729" s="5">
        <f t="shared" si="84"/>
        <v>5980</v>
      </c>
      <c r="N2729" cm="1">
        <f t="array" ref="N2729:Q2729">_xlfn.XLOOKUP($B2729,'Raw -orders'!$A:$A,'Raw -orders'!$B:$E)</f>
        <v>439</v>
      </c>
      <c r="O2729">
        <v>53117</v>
      </c>
      <c r="P2729" s="1">
        <v>44368</v>
      </c>
      <c r="Q2729" s="1">
        <v>44379</v>
      </c>
      <c r="R2729" t="str" cm="1">
        <f t="array" ref="R2729:Y2729">_xlfn.XLOOKUP($N2729,'Raw - customers'!$A:$A,'Raw - customers'!$B:$I)</f>
        <v>Daren Airs</v>
      </c>
      <c r="S2729" t="str">
        <v>Female</v>
      </c>
      <c r="T2729">
        <v>75</v>
      </c>
      <c r="U2729" t="str">
        <v>378 John MallSuite 835</v>
      </c>
      <c r="V2729">
        <v>3142</v>
      </c>
      <c r="W2729" t="str">
        <v>West Thomas</v>
      </c>
      <c r="X2729" t="str">
        <v>Victoria</v>
      </c>
      <c r="Y2729" t="str">
        <v>Australia</v>
      </c>
      <c r="Z2729">
        <v>6</v>
      </c>
      <c r="AA2729" s="3" t="str">
        <f t="shared" si="85"/>
        <v>10 to 20</v>
      </c>
      <c r="AP2729" s="6">
        <v>439</v>
      </c>
      <c r="AQ2729" s="6" t="s">
        <v>1396</v>
      </c>
    </row>
    <row r="2730" spans="1:43" x14ac:dyDescent="0.25">
      <c r="A2730">
        <v>2728</v>
      </c>
      <c r="B2730">
        <v>545</v>
      </c>
      <c r="C2730">
        <v>586</v>
      </c>
      <c r="D2730">
        <v>100</v>
      </c>
      <c r="E2730">
        <v>1</v>
      </c>
      <c r="F2730">
        <v>100</v>
      </c>
      <c r="G2730" t="str">
        <f>VLOOKUP($C2730,'Raw-products'!$A$2:$H$1261,MATCH(G$1,'Raw-products'!$A$1:$H$1,0))</f>
        <v>Jacket</v>
      </c>
      <c r="H2730" t="str">
        <f>VLOOKUP($C2730,'Raw-products'!$A$2:$H$1261,MATCH(H$1,'Raw-products'!$A$1:$H$1,0))</f>
        <v>Bomber</v>
      </c>
      <c r="I2730" t="str">
        <f>VLOOKUP($C2730,'Raw-products'!$A$2:$H$1261,MATCH(I$1,'Raw-products'!$A$1:$H$1,0))</f>
        <v>S</v>
      </c>
      <c r="J2730" t="str">
        <f>VLOOKUP($C2730,'Raw-products'!$A$2:$H$1261,MATCH(J$1,'Raw-products'!$A$1:$H$1,0))</f>
        <v>indigo</v>
      </c>
      <c r="K2730">
        <f>VLOOKUP($C2730,'Raw-products'!$A$2:$H$1261,MATCH(K$1,'Raw-products'!$A$1:$H$1,0))</f>
        <v>90</v>
      </c>
      <c r="L2730">
        <f>VLOOKUP($C2730,'Raw-products'!$A$2:$H$1261,MATCH(L$1,'Raw-products'!$A$1:$H$1,0))</f>
        <v>41</v>
      </c>
      <c r="M2730" s="5">
        <f t="shared" si="84"/>
        <v>3690</v>
      </c>
      <c r="N2730" cm="1">
        <f t="array" ref="N2730:Q2730">_xlfn.XLOOKUP($B2730,'Raw -orders'!$A:$A,'Raw -orders'!$B:$E)</f>
        <v>439</v>
      </c>
      <c r="O2730">
        <v>53117</v>
      </c>
      <c r="P2730" s="1">
        <v>44368</v>
      </c>
      <c r="Q2730" s="1">
        <v>44379</v>
      </c>
      <c r="R2730" t="str" cm="1">
        <f t="array" ref="R2730:Y2730">_xlfn.XLOOKUP($N2730,'Raw - customers'!$A:$A,'Raw - customers'!$B:$I)</f>
        <v>Daren Airs</v>
      </c>
      <c r="S2730" t="str">
        <v>Female</v>
      </c>
      <c r="T2730">
        <v>75</v>
      </c>
      <c r="U2730" t="str">
        <v>378 John MallSuite 835</v>
      </c>
      <c r="V2730">
        <v>3142</v>
      </c>
      <c r="W2730" t="str">
        <v>West Thomas</v>
      </c>
      <c r="X2730" t="str">
        <v>Victoria</v>
      </c>
      <c r="Y2730" t="str">
        <v>Australia</v>
      </c>
      <c r="Z2730">
        <v>6</v>
      </c>
      <c r="AA2730" s="3" t="str">
        <f t="shared" si="85"/>
        <v>10 to 20</v>
      </c>
      <c r="AP2730" s="6">
        <v>439</v>
      </c>
      <c r="AQ2730" s="6" t="s">
        <v>1396</v>
      </c>
    </row>
    <row r="2731" spans="1:43" x14ac:dyDescent="0.25">
      <c r="A2731">
        <v>2729</v>
      </c>
      <c r="B2731">
        <v>545</v>
      </c>
      <c r="C2731">
        <v>1172</v>
      </c>
      <c r="D2731">
        <v>99</v>
      </c>
      <c r="E2731">
        <v>2</v>
      </c>
      <c r="F2731">
        <v>198</v>
      </c>
      <c r="G2731" t="str">
        <f>VLOOKUP($C2731,'Raw-products'!$A$2:$H$1261,MATCH(G$1,'Raw-products'!$A$1:$H$1,0))</f>
        <v>Trousers</v>
      </c>
      <c r="H2731" t="str">
        <f>VLOOKUP($C2731,'Raw-products'!$A$2:$H$1261,MATCH(H$1,'Raw-products'!$A$1:$H$1,0))</f>
        <v>High-Waisted</v>
      </c>
      <c r="I2731" t="str">
        <f>VLOOKUP($C2731,'Raw-products'!$A$2:$H$1261,MATCH(I$1,'Raw-products'!$A$1:$H$1,0))</f>
        <v>M</v>
      </c>
      <c r="J2731" t="str">
        <f>VLOOKUP($C2731,'Raw-products'!$A$2:$H$1261,MATCH(J$1,'Raw-products'!$A$1:$H$1,0))</f>
        <v>green</v>
      </c>
      <c r="K2731">
        <f>VLOOKUP($C2731,'Raw-products'!$A$2:$H$1261,MATCH(K$1,'Raw-products'!$A$1:$H$1,0))</f>
        <v>98</v>
      </c>
      <c r="L2731">
        <f>VLOOKUP($C2731,'Raw-products'!$A$2:$H$1261,MATCH(L$1,'Raw-products'!$A$1:$H$1,0))</f>
        <v>51</v>
      </c>
      <c r="M2731" s="5">
        <f t="shared" si="84"/>
        <v>4998</v>
      </c>
      <c r="N2731" cm="1">
        <f t="array" ref="N2731:Q2731">_xlfn.XLOOKUP($B2731,'Raw -orders'!$A:$A,'Raw -orders'!$B:$E)</f>
        <v>439</v>
      </c>
      <c r="O2731">
        <v>53117</v>
      </c>
      <c r="P2731" s="1">
        <v>44368</v>
      </c>
      <c r="Q2731" s="1">
        <v>44379</v>
      </c>
      <c r="R2731" t="str" cm="1">
        <f t="array" ref="R2731:Y2731">_xlfn.XLOOKUP($N2731,'Raw - customers'!$A:$A,'Raw - customers'!$B:$I)</f>
        <v>Daren Airs</v>
      </c>
      <c r="S2731" t="str">
        <v>Female</v>
      </c>
      <c r="T2731">
        <v>75</v>
      </c>
      <c r="U2731" t="str">
        <v>378 John MallSuite 835</v>
      </c>
      <c r="V2731">
        <v>3142</v>
      </c>
      <c r="W2731" t="str">
        <v>West Thomas</v>
      </c>
      <c r="X2731" t="str">
        <v>Victoria</v>
      </c>
      <c r="Y2731" t="str">
        <v>Australia</v>
      </c>
      <c r="Z2731">
        <v>6</v>
      </c>
      <c r="AA2731" s="3" t="str">
        <f t="shared" si="85"/>
        <v>10 to 20</v>
      </c>
      <c r="AP2731" s="6">
        <v>439</v>
      </c>
      <c r="AQ2731" s="6" t="s">
        <v>1396</v>
      </c>
    </row>
    <row r="2732" spans="1:43" x14ac:dyDescent="0.25">
      <c r="A2732">
        <v>2730</v>
      </c>
      <c r="B2732">
        <v>545</v>
      </c>
      <c r="C2732">
        <v>646</v>
      </c>
      <c r="D2732">
        <v>93</v>
      </c>
      <c r="E2732">
        <v>2</v>
      </c>
      <c r="F2732">
        <v>186</v>
      </c>
      <c r="G2732" t="str">
        <f>VLOOKUP($C2732,'Raw-products'!$A$2:$H$1261,MATCH(G$1,'Raw-products'!$A$1:$H$1,0))</f>
        <v>Jacket</v>
      </c>
      <c r="H2732" t="str">
        <f>VLOOKUP($C2732,'Raw-products'!$A$2:$H$1261,MATCH(H$1,'Raw-products'!$A$1:$H$1,0))</f>
        <v>Coach</v>
      </c>
      <c r="I2732" t="str">
        <f>VLOOKUP($C2732,'Raw-products'!$A$2:$H$1261,MATCH(I$1,'Raw-products'!$A$1:$H$1,0))</f>
        <v>S</v>
      </c>
      <c r="J2732" t="str">
        <f>VLOOKUP($C2732,'Raw-products'!$A$2:$H$1261,MATCH(J$1,'Raw-products'!$A$1:$H$1,0))</f>
        <v>green</v>
      </c>
      <c r="K2732">
        <f>VLOOKUP($C2732,'Raw-products'!$A$2:$H$1261,MATCH(K$1,'Raw-products'!$A$1:$H$1,0))</f>
        <v>115</v>
      </c>
      <c r="L2732">
        <f>VLOOKUP($C2732,'Raw-products'!$A$2:$H$1261,MATCH(L$1,'Raw-products'!$A$1:$H$1,0))</f>
        <v>60</v>
      </c>
      <c r="M2732" s="5">
        <f t="shared" si="84"/>
        <v>6900</v>
      </c>
      <c r="N2732" cm="1">
        <f t="array" ref="N2732:Q2732">_xlfn.XLOOKUP($B2732,'Raw -orders'!$A:$A,'Raw -orders'!$B:$E)</f>
        <v>439</v>
      </c>
      <c r="O2732">
        <v>53117</v>
      </c>
      <c r="P2732" s="1">
        <v>44368</v>
      </c>
      <c r="Q2732" s="1">
        <v>44379</v>
      </c>
      <c r="R2732" t="str" cm="1">
        <f t="array" ref="R2732:Y2732">_xlfn.XLOOKUP($N2732,'Raw - customers'!$A:$A,'Raw - customers'!$B:$I)</f>
        <v>Daren Airs</v>
      </c>
      <c r="S2732" t="str">
        <v>Female</v>
      </c>
      <c r="T2732">
        <v>75</v>
      </c>
      <c r="U2732" t="str">
        <v>378 John MallSuite 835</v>
      </c>
      <c r="V2732">
        <v>3142</v>
      </c>
      <c r="W2732" t="str">
        <v>West Thomas</v>
      </c>
      <c r="X2732" t="str">
        <v>Victoria</v>
      </c>
      <c r="Y2732" t="str">
        <v>Australia</v>
      </c>
      <c r="Z2732">
        <v>6</v>
      </c>
      <c r="AA2732" s="3" t="str">
        <f t="shared" si="85"/>
        <v>10 to 20</v>
      </c>
      <c r="AP2732" s="6">
        <v>439</v>
      </c>
      <c r="AQ2732" s="6" t="s">
        <v>1396</v>
      </c>
    </row>
    <row r="2733" spans="1:43" x14ac:dyDescent="0.25">
      <c r="A2733">
        <v>2731</v>
      </c>
      <c r="B2733">
        <v>545</v>
      </c>
      <c r="C2733">
        <v>977</v>
      </c>
      <c r="D2733">
        <v>97</v>
      </c>
      <c r="E2733">
        <v>3</v>
      </c>
      <c r="F2733">
        <v>291</v>
      </c>
      <c r="G2733" t="str">
        <f>VLOOKUP($C2733,'Raw-products'!$A$2:$H$1261,MATCH(G$1,'Raw-products'!$A$1:$H$1,0))</f>
        <v>Trousers</v>
      </c>
      <c r="H2733" t="str">
        <f>VLOOKUP($C2733,'Raw-products'!$A$2:$H$1261,MATCH(H$1,'Raw-products'!$A$1:$H$1,0))</f>
        <v>Slim-Fit</v>
      </c>
      <c r="I2733" t="str">
        <f>VLOOKUP($C2733,'Raw-products'!$A$2:$H$1261,MATCH(I$1,'Raw-products'!$A$1:$H$1,0))</f>
        <v>M</v>
      </c>
      <c r="J2733" t="str">
        <f>VLOOKUP($C2733,'Raw-products'!$A$2:$H$1261,MATCH(J$1,'Raw-products'!$A$1:$H$1,0))</f>
        <v>violet</v>
      </c>
      <c r="K2733">
        <f>VLOOKUP($C2733,'Raw-products'!$A$2:$H$1261,MATCH(K$1,'Raw-products'!$A$1:$H$1,0))</f>
        <v>119</v>
      </c>
      <c r="L2733">
        <f>VLOOKUP($C2733,'Raw-products'!$A$2:$H$1261,MATCH(L$1,'Raw-products'!$A$1:$H$1,0))</f>
        <v>51</v>
      </c>
      <c r="M2733" s="5">
        <f t="shared" si="84"/>
        <v>6069</v>
      </c>
      <c r="N2733" cm="1">
        <f t="array" ref="N2733:Q2733">_xlfn.XLOOKUP($B2733,'Raw -orders'!$A:$A,'Raw -orders'!$B:$E)</f>
        <v>439</v>
      </c>
      <c r="O2733">
        <v>53117</v>
      </c>
      <c r="P2733" s="1">
        <v>44368</v>
      </c>
      <c r="Q2733" s="1">
        <v>44379</v>
      </c>
      <c r="R2733" t="str" cm="1">
        <f t="array" ref="R2733:Y2733">_xlfn.XLOOKUP($N2733,'Raw - customers'!$A:$A,'Raw - customers'!$B:$I)</f>
        <v>Daren Airs</v>
      </c>
      <c r="S2733" t="str">
        <v>Female</v>
      </c>
      <c r="T2733">
        <v>75</v>
      </c>
      <c r="U2733" t="str">
        <v>378 John MallSuite 835</v>
      </c>
      <c r="V2733">
        <v>3142</v>
      </c>
      <c r="W2733" t="str">
        <v>West Thomas</v>
      </c>
      <c r="X2733" t="str">
        <v>Victoria</v>
      </c>
      <c r="Y2733" t="str">
        <v>Australia</v>
      </c>
      <c r="Z2733">
        <v>6</v>
      </c>
      <c r="AA2733" s="3" t="str">
        <f t="shared" si="85"/>
        <v>10 to 20</v>
      </c>
      <c r="AP2733" s="6">
        <v>439</v>
      </c>
      <c r="AQ2733" s="6" t="s">
        <v>1396</v>
      </c>
    </row>
    <row r="2734" spans="1:43" x14ac:dyDescent="0.25">
      <c r="A2734">
        <v>2732</v>
      </c>
      <c r="B2734">
        <v>546</v>
      </c>
      <c r="C2734">
        <v>153</v>
      </c>
      <c r="D2734">
        <v>91</v>
      </c>
      <c r="E2734">
        <v>2</v>
      </c>
      <c r="F2734">
        <v>182</v>
      </c>
      <c r="G2734" t="str">
        <f>VLOOKUP($C2734,'Raw-products'!$A$2:$H$1261,MATCH(G$1,'Raw-products'!$A$1:$H$1,0))</f>
        <v>Shirt</v>
      </c>
      <c r="H2734" t="str">
        <f>VLOOKUP($C2734,'Raw-products'!$A$2:$H$1261,MATCH(H$1,'Raw-products'!$A$1:$H$1,0))</f>
        <v>Linen</v>
      </c>
      <c r="I2734" t="str">
        <f>VLOOKUP($C2734,'Raw-products'!$A$2:$H$1261,MATCH(I$1,'Raw-products'!$A$1:$H$1,0))</f>
        <v>L</v>
      </c>
      <c r="J2734" t="str">
        <f>VLOOKUP($C2734,'Raw-products'!$A$2:$H$1261,MATCH(J$1,'Raw-products'!$A$1:$H$1,0))</f>
        <v>yellow</v>
      </c>
      <c r="K2734">
        <f>VLOOKUP($C2734,'Raw-products'!$A$2:$H$1261,MATCH(K$1,'Raw-products'!$A$1:$H$1,0))</f>
        <v>116</v>
      </c>
      <c r="L2734">
        <f>VLOOKUP($C2734,'Raw-products'!$A$2:$H$1261,MATCH(L$1,'Raw-products'!$A$1:$H$1,0))</f>
        <v>72</v>
      </c>
      <c r="M2734" s="5">
        <f t="shared" si="84"/>
        <v>8352</v>
      </c>
      <c r="N2734" cm="1">
        <f t="array" ref="N2734:Q2734">_xlfn.XLOOKUP($B2734,'Raw -orders'!$A:$A,'Raw -orders'!$B:$E)</f>
        <v>664</v>
      </c>
      <c r="O2734">
        <v>42478</v>
      </c>
      <c r="P2734" s="1">
        <v>44315</v>
      </c>
      <c r="Q2734" s="1">
        <v>44335</v>
      </c>
      <c r="R2734" t="str" cm="1">
        <f t="array" ref="R2734:Y2734">_xlfn.XLOOKUP($N2734,'Raw - customers'!$A:$A,'Raw - customers'!$B:$I)</f>
        <v>Dannie Fidler</v>
      </c>
      <c r="S2734" t="str">
        <v>Genderfluid</v>
      </c>
      <c r="T2734">
        <v>32</v>
      </c>
      <c r="U2734" t="str">
        <v>157 Rohan MallApt. 466</v>
      </c>
      <c r="V2734">
        <v>4145</v>
      </c>
      <c r="W2734" t="str">
        <v>East Max</v>
      </c>
      <c r="X2734" t="str">
        <v>Tasmania</v>
      </c>
      <c r="Y2734" t="str">
        <v>Australia</v>
      </c>
      <c r="Z2734">
        <v>4</v>
      </c>
      <c r="AA2734" s="3" t="str">
        <f t="shared" si="85"/>
        <v>10 to 20</v>
      </c>
      <c r="AP2734" s="6">
        <v>664</v>
      </c>
      <c r="AQ2734" s="6" t="s">
        <v>1414</v>
      </c>
    </row>
    <row r="2735" spans="1:43" x14ac:dyDescent="0.25">
      <c r="A2735">
        <v>2733</v>
      </c>
      <c r="B2735">
        <v>546</v>
      </c>
      <c r="C2735">
        <v>352</v>
      </c>
      <c r="D2735">
        <v>94</v>
      </c>
      <c r="E2735">
        <v>3</v>
      </c>
      <c r="F2735">
        <v>282</v>
      </c>
      <c r="G2735" t="str">
        <f>VLOOKUP($C2735,'Raw-products'!$A$2:$H$1261,MATCH(G$1,'Raw-products'!$A$1:$H$1,0))</f>
        <v>Shirt</v>
      </c>
      <c r="H2735" t="str">
        <f>VLOOKUP($C2735,'Raw-products'!$A$2:$H$1261,MATCH(H$1,'Raw-products'!$A$1:$H$1,0))</f>
        <v>Henley</v>
      </c>
      <c r="I2735" t="str">
        <f>VLOOKUP($C2735,'Raw-products'!$A$2:$H$1261,MATCH(I$1,'Raw-products'!$A$1:$H$1,0))</f>
        <v>M</v>
      </c>
      <c r="J2735" t="str">
        <f>VLOOKUP($C2735,'Raw-products'!$A$2:$H$1261,MATCH(J$1,'Raw-products'!$A$1:$H$1,0))</f>
        <v>red</v>
      </c>
      <c r="K2735">
        <f>VLOOKUP($C2735,'Raw-products'!$A$2:$H$1261,MATCH(K$1,'Raw-products'!$A$1:$H$1,0))</f>
        <v>92</v>
      </c>
      <c r="L2735">
        <f>VLOOKUP($C2735,'Raw-products'!$A$2:$H$1261,MATCH(L$1,'Raw-products'!$A$1:$H$1,0))</f>
        <v>52</v>
      </c>
      <c r="M2735" s="5">
        <f t="shared" si="84"/>
        <v>4784</v>
      </c>
      <c r="N2735" cm="1">
        <f t="array" ref="N2735:Q2735">_xlfn.XLOOKUP($B2735,'Raw -orders'!$A:$A,'Raw -orders'!$B:$E)</f>
        <v>664</v>
      </c>
      <c r="O2735">
        <v>42478</v>
      </c>
      <c r="P2735" s="1">
        <v>44315</v>
      </c>
      <c r="Q2735" s="1">
        <v>44335</v>
      </c>
      <c r="R2735" t="str" cm="1">
        <f t="array" ref="R2735:Y2735">_xlfn.XLOOKUP($N2735,'Raw - customers'!$A:$A,'Raw - customers'!$B:$I)</f>
        <v>Dannie Fidler</v>
      </c>
      <c r="S2735" t="str">
        <v>Genderfluid</v>
      </c>
      <c r="T2735">
        <v>32</v>
      </c>
      <c r="U2735" t="str">
        <v>157 Rohan MallApt. 466</v>
      </c>
      <c r="V2735">
        <v>4145</v>
      </c>
      <c r="W2735" t="str">
        <v>East Max</v>
      </c>
      <c r="X2735" t="str">
        <v>Tasmania</v>
      </c>
      <c r="Y2735" t="str">
        <v>Australia</v>
      </c>
      <c r="Z2735">
        <v>4</v>
      </c>
      <c r="AA2735" s="3" t="str">
        <f t="shared" si="85"/>
        <v>10 to 20</v>
      </c>
      <c r="AP2735" s="6">
        <v>664</v>
      </c>
      <c r="AQ2735" s="6" t="s">
        <v>1414</v>
      </c>
    </row>
    <row r="2736" spans="1:43" x14ac:dyDescent="0.25">
      <c r="A2736">
        <v>2734</v>
      </c>
      <c r="B2736">
        <v>546</v>
      </c>
      <c r="C2736">
        <v>79</v>
      </c>
      <c r="D2736">
        <v>118</v>
      </c>
      <c r="E2736">
        <v>1</v>
      </c>
      <c r="F2736">
        <v>118</v>
      </c>
      <c r="G2736" t="str">
        <f>VLOOKUP($C2736,'Raw-products'!$A$2:$H$1261,MATCH(G$1,'Raw-products'!$A$1:$H$1,0))</f>
        <v>Shirt</v>
      </c>
      <c r="H2736" t="str">
        <f>VLOOKUP($C2736,'Raw-products'!$A$2:$H$1261,MATCH(H$1,'Raw-products'!$A$1:$H$1,0))</f>
        <v>Flannel</v>
      </c>
      <c r="I2736" t="str">
        <f>VLOOKUP($C2736,'Raw-products'!$A$2:$H$1261,MATCH(I$1,'Raw-products'!$A$1:$H$1,0))</f>
        <v>XL</v>
      </c>
      <c r="J2736" t="str">
        <f>VLOOKUP($C2736,'Raw-products'!$A$2:$H$1261,MATCH(J$1,'Raw-products'!$A$1:$H$1,0))</f>
        <v>orange</v>
      </c>
      <c r="K2736">
        <f>VLOOKUP($C2736,'Raw-products'!$A$2:$H$1261,MATCH(K$1,'Raw-products'!$A$1:$H$1,0))</f>
        <v>96</v>
      </c>
      <c r="L2736">
        <f>VLOOKUP($C2736,'Raw-products'!$A$2:$H$1261,MATCH(L$1,'Raw-products'!$A$1:$H$1,0))</f>
        <v>50</v>
      </c>
      <c r="M2736" s="5">
        <f t="shared" si="84"/>
        <v>4800</v>
      </c>
      <c r="N2736" cm="1">
        <f t="array" ref="N2736:Q2736">_xlfn.XLOOKUP($B2736,'Raw -orders'!$A:$A,'Raw -orders'!$B:$E)</f>
        <v>664</v>
      </c>
      <c r="O2736">
        <v>42478</v>
      </c>
      <c r="P2736" s="1">
        <v>44315</v>
      </c>
      <c r="Q2736" s="1">
        <v>44335</v>
      </c>
      <c r="R2736" t="str" cm="1">
        <f t="array" ref="R2736:Y2736">_xlfn.XLOOKUP($N2736,'Raw - customers'!$A:$A,'Raw - customers'!$B:$I)</f>
        <v>Dannie Fidler</v>
      </c>
      <c r="S2736" t="str">
        <v>Genderfluid</v>
      </c>
      <c r="T2736">
        <v>32</v>
      </c>
      <c r="U2736" t="str">
        <v>157 Rohan MallApt. 466</v>
      </c>
      <c r="V2736">
        <v>4145</v>
      </c>
      <c r="W2736" t="str">
        <v>East Max</v>
      </c>
      <c r="X2736" t="str">
        <v>Tasmania</v>
      </c>
      <c r="Y2736" t="str">
        <v>Australia</v>
      </c>
      <c r="Z2736">
        <v>4</v>
      </c>
      <c r="AA2736" s="3" t="str">
        <f t="shared" si="85"/>
        <v>10 to 20</v>
      </c>
      <c r="AP2736" s="6">
        <v>664</v>
      </c>
      <c r="AQ2736" s="6" t="s">
        <v>1414</v>
      </c>
    </row>
    <row r="2737" spans="1:43" x14ac:dyDescent="0.25">
      <c r="A2737">
        <v>2735</v>
      </c>
      <c r="B2737">
        <v>546</v>
      </c>
      <c r="C2737">
        <v>961</v>
      </c>
      <c r="D2737">
        <v>97</v>
      </c>
      <c r="E2737">
        <v>2</v>
      </c>
      <c r="F2737">
        <v>194</v>
      </c>
      <c r="G2737" t="str">
        <f>VLOOKUP($C2737,'Raw-products'!$A$2:$H$1261,MATCH(G$1,'Raw-products'!$A$1:$H$1,0))</f>
        <v>Trousers</v>
      </c>
      <c r="H2737" t="str">
        <f>VLOOKUP($C2737,'Raw-products'!$A$2:$H$1261,MATCH(H$1,'Raw-products'!$A$1:$H$1,0))</f>
        <v>Slim-Fit</v>
      </c>
      <c r="I2737" t="str">
        <f>VLOOKUP($C2737,'Raw-products'!$A$2:$H$1261,MATCH(I$1,'Raw-products'!$A$1:$H$1,0))</f>
        <v>S</v>
      </c>
      <c r="J2737" t="str">
        <f>VLOOKUP($C2737,'Raw-products'!$A$2:$H$1261,MATCH(J$1,'Raw-products'!$A$1:$H$1,0))</f>
        <v>green</v>
      </c>
      <c r="K2737">
        <f>VLOOKUP($C2737,'Raw-products'!$A$2:$H$1261,MATCH(K$1,'Raw-products'!$A$1:$H$1,0))</f>
        <v>119</v>
      </c>
      <c r="L2737">
        <f>VLOOKUP($C2737,'Raw-products'!$A$2:$H$1261,MATCH(L$1,'Raw-products'!$A$1:$H$1,0))</f>
        <v>70</v>
      </c>
      <c r="M2737" s="5">
        <f t="shared" si="84"/>
        <v>8330</v>
      </c>
      <c r="N2737" cm="1">
        <f t="array" ref="N2737:Q2737">_xlfn.XLOOKUP($B2737,'Raw -orders'!$A:$A,'Raw -orders'!$B:$E)</f>
        <v>664</v>
      </c>
      <c r="O2737">
        <v>42478</v>
      </c>
      <c r="P2737" s="1">
        <v>44315</v>
      </c>
      <c r="Q2737" s="1">
        <v>44335</v>
      </c>
      <c r="R2737" t="str" cm="1">
        <f t="array" ref="R2737:Y2737">_xlfn.XLOOKUP($N2737,'Raw - customers'!$A:$A,'Raw - customers'!$B:$I)</f>
        <v>Dannie Fidler</v>
      </c>
      <c r="S2737" t="str">
        <v>Genderfluid</v>
      </c>
      <c r="T2737">
        <v>32</v>
      </c>
      <c r="U2737" t="str">
        <v>157 Rohan MallApt. 466</v>
      </c>
      <c r="V2737">
        <v>4145</v>
      </c>
      <c r="W2737" t="str">
        <v>East Max</v>
      </c>
      <c r="X2737" t="str">
        <v>Tasmania</v>
      </c>
      <c r="Y2737" t="str">
        <v>Australia</v>
      </c>
      <c r="Z2737">
        <v>4</v>
      </c>
      <c r="AA2737" s="3" t="str">
        <f t="shared" si="85"/>
        <v>10 to 20</v>
      </c>
      <c r="AP2737" s="6">
        <v>664</v>
      </c>
      <c r="AQ2737" s="6" t="s">
        <v>1414</v>
      </c>
    </row>
    <row r="2738" spans="1:43" x14ac:dyDescent="0.25">
      <c r="A2738">
        <v>2736</v>
      </c>
      <c r="B2738">
        <v>546</v>
      </c>
      <c r="C2738">
        <v>344</v>
      </c>
      <c r="D2738">
        <v>109</v>
      </c>
      <c r="E2738">
        <v>1</v>
      </c>
      <c r="F2738">
        <v>109</v>
      </c>
      <c r="G2738" t="str">
        <f>VLOOKUP($C2738,'Raw-products'!$A$2:$H$1261,MATCH(G$1,'Raw-products'!$A$1:$H$1,0))</f>
        <v>Shirt</v>
      </c>
      <c r="H2738" t="str">
        <f>VLOOKUP($C2738,'Raw-products'!$A$2:$H$1261,MATCH(H$1,'Raw-products'!$A$1:$H$1,0))</f>
        <v>Mandarin Collar</v>
      </c>
      <c r="I2738" t="str">
        <f>VLOOKUP($C2738,'Raw-products'!$A$2:$H$1261,MATCH(I$1,'Raw-products'!$A$1:$H$1,0))</f>
        <v>XL</v>
      </c>
      <c r="J2738" t="str">
        <f>VLOOKUP($C2738,'Raw-products'!$A$2:$H$1261,MATCH(J$1,'Raw-products'!$A$1:$H$1,0))</f>
        <v>indigo</v>
      </c>
      <c r="K2738">
        <f>VLOOKUP($C2738,'Raw-products'!$A$2:$H$1261,MATCH(K$1,'Raw-products'!$A$1:$H$1,0))</f>
        <v>108</v>
      </c>
      <c r="L2738">
        <f>VLOOKUP($C2738,'Raw-products'!$A$2:$H$1261,MATCH(L$1,'Raw-products'!$A$1:$H$1,0))</f>
        <v>77</v>
      </c>
      <c r="M2738" s="5">
        <f t="shared" si="84"/>
        <v>8316</v>
      </c>
      <c r="N2738" cm="1">
        <f t="array" ref="N2738:Q2738">_xlfn.XLOOKUP($B2738,'Raw -orders'!$A:$A,'Raw -orders'!$B:$E)</f>
        <v>664</v>
      </c>
      <c r="O2738">
        <v>42478</v>
      </c>
      <c r="P2738" s="1">
        <v>44315</v>
      </c>
      <c r="Q2738" s="1">
        <v>44335</v>
      </c>
      <c r="R2738" t="str" cm="1">
        <f t="array" ref="R2738:Y2738">_xlfn.XLOOKUP($N2738,'Raw - customers'!$A:$A,'Raw - customers'!$B:$I)</f>
        <v>Dannie Fidler</v>
      </c>
      <c r="S2738" t="str">
        <v>Genderfluid</v>
      </c>
      <c r="T2738">
        <v>32</v>
      </c>
      <c r="U2738" t="str">
        <v>157 Rohan MallApt. 466</v>
      </c>
      <c r="V2738">
        <v>4145</v>
      </c>
      <c r="W2738" t="str">
        <v>East Max</v>
      </c>
      <c r="X2738" t="str">
        <v>Tasmania</v>
      </c>
      <c r="Y2738" t="str">
        <v>Australia</v>
      </c>
      <c r="Z2738">
        <v>4</v>
      </c>
      <c r="AA2738" s="3" t="str">
        <f t="shared" si="85"/>
        <v>10 to 20</v>
      </c>
      <c r="AP2738" s="6">
        <v>664</v>
      </c>
      <c r="AQ2738" s="6" t="s">
        <v>1414</v>
      </c>
    </row>
    <row r="2739" spans="1:43" x14ac:dyDescent="0.25">
      <c r="A2739">
        <v>2737</v>
      </c>
      <c r="B2739">
        <v>547</v>
      </c>
      <c r="C2739">
        <v>498</v>
      </c>
      <c r="D2739">
        <v>102</v>
      </c>
      <c r="E2739">
        <v>3</v>
      </c>
      <c r="F2739">
        <v>306</v>
      </c>
      <c r="G2739" t="str">
        <f>VLOOKUP($C2739,'Raw-products'!$A$2:$H$1261,MATCH(G$1,'Raw-products'!$A$1:$H$1,0))</f>
        <v>Jacket</v>
      </c>
      <c r="H2739" t="str">
        <f>VLOOKUP($C2739,'Raw-products'!$A$2:$H$1261,MATCH(H$1,'Raw-products'!$A$1:$H$1,0))</f>
        <v>Windbreaker</v>
      </c>
      <c r="I2739" t="str">
        <f>VLOOKUP($C2739,'Raw-products'!$A$2:$H$1261,MATCH(I$1,'Raw-products'!$A$1:$H$1,0))</f>
        <v>L</v>
      </c>
      <c r="J2739" t="str">
        <f>VLOOKUP($C2739,'Raw-products'!$A$2:$H$1261,MATCH(J$1,'Raw-products'!$A$1:$H$1,0))</f>
        <v>orange</v>
      </c>
      <c r="K2739">
        <f>VLOOKUP($C2739,'Raw-products'!$A$2:$H$1261,MATCH(K$1,'Raw-products'!$A$1:$H$1,0))</f>
        <v>109</v>
      </c>
      <c r="L2739">
        <f>VLOOKUP($C2739,'Raw-products'!$A$2:$H$1261,MATCH(L$1,'Raw-products'!$A$1:$H$1,0))</f>
        <v>68</v>
      </c>
      <c r="M2739" s="5">
        <f t="shared" si="84"/>
        <v>7412</v>
      </c>
      <c r="N2739" cm="1">
        <f t="array" ref="N2739:Q2739">_xlfn.XLOOKUP($B2739,'Raw -orders'!$A:$A,'Raw -orders'!$B:$E)</f>
        <v>163</v>
      </c>
      <c r="O2739">
        <v>13784</v>
      </c>
      <c r="P2739" s="1">
        <v>44488</v>
      </c>
      <c r="Q2739" s="1">
        <v>44499</v>
      </c>
      <c r="R2739" t="str" cm="1">
        <f t="array" ref="R2739:Y2739">_xlfn.XLOOKUP($N2739,'Raw - customers'!$A:$A,'Raw - customers'!$B:$I)</f>
        <v>Harrietta Burchatt</v>
      </c>
      <c r="S2739" t="str">
        <v>Genderfluid</v>
      </c>
      <c r="T2739">
        <v>20</v>
      </c>
      <c r="U2739" t="str">
        <v>8125 Durgan BoulevardSuite 068</v>
      </c>
      <c r="V2739">
        <v>9458</v>
      </c>
      <c r="W2739" t="str">
        <v>Port Elliechester</v>
      </c>
      <c r="X2739" t="str">
        <v>Australian Capital Territory</v>
      </c>
      <c r="Y2739" t="str">
        <v>Australia</v>
      </c>
      <c r="Z2739">
        <v>10</v>
      </c>
      <c r="AA2739" s="3" t="str">
        <f t="shared" si="85"/>
        <v>10 to 20</v>
      </c>
      <c r="AP2739" s="6">
        <v>163</v>
      </c>
      <c r="AQ2739" s="6" t="s">
        <v>1350</v>
      </c>
    </row>
    <row r="2740" spans="1:43" x14ac:dyDescent="0.25">
      <c r="A2740">
        <v>2738</v>
      </c>
      <c r="B2740">
        <v>547</v>
      </c>
      <c r="C2740">
        <v>1162</v>
      </c>
      <c r="D2740">
        <v>99</v>
      </c>
      <c r="E2740">
        <v>3</v>
      </c>
      <c r="F2740">
        <v>297</v>
      </c>
      <c r="G2740" t="str">
        <f>VLOOKUP($C2740,'Raw-products'!$A$2:$H$1261,MATCH(G$1,'Raw-products'!$A$1:$H$1,0))</f>
        <v>Trousers</v>
      </c>
      <c r="H2740" t="str">
        <f>VLOOKUP($C2740,'Raw-products'!$A$2:$H$1261,MATCH(H$1,'Raw-products'!$A$1:$H$1,0))</f>
        <v>High-Waisted</v>
      </c>
      <c r="I2740" t="str">
        <f>VLOOKUP($C2740,'Raw-products'!$A$2:$H$1261,MATCH(I$1,'Raw-products'!$A$1:$H$1,0))</f>
        <v>M</v>
      </c>
      <c r="J2740" t="str">
        <f>VLOOKUP($C2740,'Raw-products'!$A$2:$H$1261,MATCH(J$1,'Raw-products'!$A$1:$H$1,0))</f>
        <v>orange</v>
      </c>
      <c r="K2740">
        <f>VLOOKUP($C2740,'Raw-products'!$A$2:$H$1261,MATCH(K$1,'Raw-products'!$A$1:$H$1,0))</f>
        <v>98</v>
      </c>
      <c r="L2740">
        <f>VLOOKUP($C2740,'Raw-products'!$A$2:$H$1261,MATCH(L$1,'Raw-products'!$A$1:$H$1,0))</f>
        <v>69</v>
      </c>
      <c r="M2740" s="5">
        <f t="shared" si="84"/>
        <v>6762</v>
      </c>
      <c r="N2740" cm="1">
        <f t="array" ref="N2740:Q2740">_xlfn.XLOOKUP($B2740,'Raw -orders'!$A:$A,'Raw -orders'!$B:$E)</f>
        <v>163</v>
      </c>
      <c r="O2740">
        <v>13784</v>
      </c>
      <c r="P2740" s="1">
        <v>44488</v>
      </c>
      <c r="Q2740" s="1">
        <v>44499</v>
      </c>
      <c r="R2740" t="str" cm="1">
        <f t="array" ref="R2740:Y2740">_xlfn.XLOOKUP($N2740,'Raw - customers'!$A:$A,'Raw - customers'!$B:$I)</f>
        <v>Harrietta Burchatt</v>
      </c>
      <c r="S2740" t="str">
        <v>Genderfluid</v>
      </c>
      <c r="T2740">
        <v>20</v>
      </c>
      <c r="U2740" t="str">
        <v>8125 Durgan BoulevardSuite 068</v>
      </c>
      <c r="V2740">
        <v>9458</v>
      </c>
      <c r="W2740" t="str">
        <v>Port Elliechester</v>
      </c>
      <c r="X2740" t="str">
        <v>Australian Capital Territory</v>
      </c>
      <c r="Y2740" t="str">
        <v>Australia</v>
      </c>
      <c r="Z2740">
        <v>10</v>
      </c>
      <c r="AA2740" s="3" t="str">
        <f t="shared" si="85"/>
        <v>10 to 20</v>
      </c>
      <c r="AP2740" s="6">
        <v>163</v>
      </c>
      <c r="AQ2740" s="6" t="s">
        <v>1350</v>
      </c>
    </row>
    <row r="2741" spans="1:43" x14ac:dyDescent="0.25">
      <c r="A2741">
        <v>2739</v>
      </c>
      <c r="B2741">
        <v>547</v>
      </c>
      <c r="C2741">
        <v>1168</v>
      </c>
      <c r="D2741">
        <v>99</v>
      </c>
      <c r="E2741">
        <v>3</v>
      </c>
      <c r="F2741">
        <v>297</v>
      </c>
      <c r="G2741" t="str">
        <f>VLOOKUP($C2741,'Raw-products'!$A$2:$H$1261,MATCH(G$1,'Raw-products'!$A$1:$H$1,0))</f>
        <v>Trousers</v>
      </c>
      <c r="H2741" t="str">
        <f>VLOOKUP($C2741,'Raw-products'!$A$2:$H$1261,MATCH(H$1,'Raw-products'!$A$1:$H$1,0))</f>
        <v>High-Waisted</v>
      </c>
      <c r="I2741" t="str">
        <f>VLOOKUP($C2741,'Raw-products'!$A$2:$H$1261,MATCH(I$1,'Raw-products'!$A$1:$H$1,0))</f>
        <v>L</v>
      </c>
      <c r="J2741" t="str">
        <f>VLOOKUP($C2741,'Raw-products'!$A$2:$H$1261,MATCH(J$1,'Raw-products'!$A$1:$H$1,0))</f>
        <v>yellow</v>
      </c>
      <c r="K2741">
        <f>VLOOKUP($C2741,'Raw-products'!$A$2:$H$1261,MATCH(K$1,'Raw-products'!$A$1:$H$1,0))</f>
        <v>98</v>
      </c>
      <c r="L2741">
        <f>VLOOKUP($C2741,'Raw-products'!$A$2:$H$1261,MATCH(L$1,'Raw-products'!$A$1:$H$1,0))</f>
        <v>77</v>
      </c>
      <c r="M2741" s="5">
        <f t="shared" si="84"/>
        <v>7546</v>
      </c>
      <c r="N2741" cm="1">
        <f t="array" ref="N2741:Q2741">_xlfn.XLOOKUP($B2741,'Raw -orders'!$A:$A,'Raw -orders'!$B:$E)</f>
        <v>163</v>
      </c>
      <c r="O2741">
        <v>13784</v>
      </c>
      <c r="P2741" s="1">
        <v>44488</v>
      </c>
      <c r="Q2741" s="1">
        <v>44499</v>
      </c>
      <c r="R2741" t="str" cm="1">
        <f t="array" ref="R2741:Y2741">_xlfn.XLOOKUP($N2741,'Raw - customers'!$A:$A,'Raw - customers'!$B:$I)</f>
        <v>Harrietta Burchatt</v>
      </c>
      <c r="S2741" t="str">
        <v>Genderfluid</v>
      </c>
      <c r="T2741">
        <v>20</v>
      </c>
      <c r="U2741" t="str">
        <v>8125 Durgan BoulevardSuite 068</v>
      </c>
      <c r="V2741">
        <v>9458</v>
      </c>
      <c r="W2741" t="str">
        <v>Port Elliechester</v>
      </c>
      <c r="X2741" t="str">
        <v>Australian Capital Territory</v>
      </c>
      <c r="Y2741" t="str">
        <v>Australia</v>
      </c>
      <c r="Z2741">
        <v>10</v>
      </c>
      <c r="AA2741" s="3" t="str">
        <f t="shared" si="85"/>
        <v>10 to 20</v>
      </c>
      <c r="AP2741" s="6">
        <v>163</v>
      </c>
      <c r="AQ2741" s="6" t="s">
        <v>1350</v>
      </c>
    </row>
    <row r="2742" spans="1:43" x14ac:dyDescent="0.25">
      <c r="A2742">
        <v>2740</v>
      </c>
      <c r="B2742">
        <v>547</v>
      </c>
      <c r="C2742">
        <v>941</v>
      </c>
      <c r="D2742">
        <v>96</v>
      </c>
      <c r="E2742">
        <v>3</v>
      </c>
      <c r="F2742">
        <v>288</v>
      </c>
      <c r="G2742" t="str">
        <f>VLOOKUP($C2742,'Raw-products'!$A$2:$H$1261,MATCH(G$1,'Raw-products'!$A$1:$H$1,0))</f>
        <v>Trousers</v>
      </c>
      <c r="H2742" t="str">
        <f>VLOOKUP($C2742,'Raw-products'!$A$2:$H$1261,MATCH(H$1,'Raw-products'!$A$1:$H$1,0))</f>
        <v>Drawstring</v>
      </c>
      <c r="I2742" t="str">
        <f>VLOOKUP($C2742,'Raw-products'!$A$2:$H$1261,MATCH(I$1,'Raw-products'!$A$1:$H$1,0))</f>
        <v>S</v>
      </c>
      <c r="J2742" t="str">
        <f>VLOOKUP($C2742,'Raw-products'!$A$2:$H$1261,MATCH(J$1,'Raw-products'!$A$1:$H$1,0))</f>
        <v>violet</v>
      </c>
      <c r="K2742">
        <f>VLOOKUP($C2742,'Raw-products'!$A$2:$H$1261,MATCH(K$1,'Raw-products'!$A$1:$H$1,0))</f>
        <v>104</v>
      </c>
      <c r="L2742">
        <f>VLOOKUP($C2742,'Raw-products'!$A$2:$H$1261,MATCH(L$1,'Raw-products'!$A$1:$H$1,0))</f>
        <v>40</v>
      </c>
      <c r="M2742" s="5">
        <f t="shared" si="84"/>
        <v>4160</v>
      </c>
      <c r="N2742" cm="1">
        <f t="array" ref="N2742:Q2742">_xlfn.XLOOKUP($B2742,'Raw -orders'!$A:$A,'Raw -orders'!$B:$E)</f>
        <v>163</v>
      </c>
      <c r="O2742">
        <v>13784</v>
      </c>
      <c r="P2742" s="1">
        <v>44488</v>
      </c>
      <c r="Q2742" s="1">
        <v>44499</v>
      </c>
      <c r="R2742" t="str" cm="1">
        <f t="array" ref="R2742:Y2742">_xlfn.XLOOKUP($N2742,'Raw - customers'!$A:$A,'Raw - customers'!$B:$I)</f>
        <v>Harrietta Burchatt</v>
      </c>
      <c r="S2742" t="str">
        <v>Genderfluid</v>
      </c>
      <c r="T2742">
        <v>20</v>
      </c>
      <c r="U2742" t="str">
        <v>8125 Durgan BoulevardSuite 068</v>
      </c>
      <c r="V2742">
        <v>9458</v>
      </c>
      <c r="W2742" t="str">
        <v>Port Elliechester</v>
      </c>
      <c r="X2742" t="str">
        <v>Australian Capital Territory</v>
      </c>
      <c r="Y2742" t="str">
        <v>Australia</v>
      </c>
      <c r="Z2742">
        <v>10</v>
      </c>
      <c r="AA2742" s="3" t="str">
        <f t="shared" si="85"/>
        <v>10 to 20</v>
      </c>
      <c r="AP2742" s="6">
        <v>163</v>
      </c>
      <c r="AQ2742" s="6" t="s">
        <v>1350</v>
      </c>
    </row>
    <row r="2743" spans="1:43" x14ac:dyDescent="0.25">
      <c r="A2743">
        <v>2741</v>
      </c>
      <c r="B2743">
        <v>547</v>
      </c>
      <c r="C2743">
        <v>384</v>
      </c>
      <c r="D2743">
        <v>94</v>
      </c>
      <c r="E2743">
        <v>1</v>
      </c>
      <c r="F2743">
        <v>94</v>
      </c>
      <c r="G2743" t="str">
        <f>VLOOKUP($C2743,'Raw-products'!$A$2:$H$1261,MATCH(G$1,'Raw-products'!$A$1:$H$1,0))</f>
        <v>Shirt</v>
      </c>
      <c r="H2743" t="str">
        <f>VLOOKUP($C2743,'Raw-products'!$A$2:$H$1261,MATCH(H$1,'Raw-products'!$A$1:$H$1,0))</f>
        <v>Henley</v>
      </c>
      <c r="I2743" t="str">
        <f>VLOOKUP($C2743,'Raw-products'!$A$2:$H$1261,MATCH(I$1,'Raw-products'!$A$1:$H$1,0))</f>
        <v>XL</v>
      </c>
      <c r="J2743" t="str">
        <f>VLOOKUP($C2743,'Raw-products'!$A$2:$H$1261,MATCH(J$1,'Raw-products'!$A$1:$H$1,0))</f>
        <v>violet</v>
      </c>
      <c r="K2743">
        <f>VLOOKUP($C2743,'Raw-products'!$A$2:$H$1261,MATCH(K$1,'Raw-products'!$A$1:$H$1,0))</f>
        <v>92</v>
      </c>
      <c r="L2743">
        <f>VLOOKUP($C2743,'Raw-products'!$A$2:$H$1261,MATCH(L$1,'Raw-products'!$A$1:$H$1,0))</f>
        <v>77</v>
      </c>
      <c r="M2743" s="5">
        <f t="shared" si="84"/>
        <v>7084</v>
      </c>
      <c r="N2743" cm="1">
        <f t="array" ref="N2743:Q2743">_xlfn.XLOOKUP($B2743,'Raw -orders'!$A:$A,'Raw -orders'!$B:$E)</f>
        <v>163</v>
      </c>
      <c r="O2743">
        <v>13784</v>
      </c>
      <c r="P2743" s="1">
        <v>44488</v>
      </c>
      <c r="Q2743" s="1">
        <v>44499</v>
      </c>
      <c r="R2743" t="str" cm="1">
        <f t="array" ref="R2743:Y2743">_xlfn.XLOOKUP($N2743,'Raw - customers'!$A:$A,'Raw - customers'!$B:$I)</f>
        <v>Harrietta Burchatt</v>
      </c>
      <c r="S2743" t="str">
        <v>Genderfluid</v>
      </c>
      <c r="T2743">
        <v>20</v>
      </c>
      <c r="U2743" t="str">
        <v>8125 Durgan BoulevardSuite 068</v>
      </c>
      <c r="V2743">
        <v>9458</v>
      </c>
      <c r="W2743" t="str">
        <v>Port Elliechester</v>
      </c>
      <c r="X2743" t="str">
        <v>Australian Capital Territory</v>
      </c>
      <c r="Y2743" t="str">
        <v>Australia</v>
      </c>
      <c r="Z2743">
        <v>10</v>
      </c>
      <c r="AA2743" s="3" t="str">
        <f t="shared" si="85"/>
        <v>10 to 20</v>
      </c>
      <c r="AP2743" s="6">
        <v>163</v>
      </c>
      <c r="AQ2743" s="6" t="s">
        <v>1350</v>
      </c>
    </row>
    <row r="2744" spans="1:43" x14ac:dyDescent="0.25">
      <c r="A2744">
        <v>2742</v>
      </c>
      <c r="B2744">
        <v>547</v>
      </c>
      <c r="C2744">
        <v>1245</v>
      </c>
      <c r="D2744">
        <v>112</v>
      </c>
      <c r="E2744">
        <v>3</v>
      </c>
      <c r="F2744">
        <v>336</v>
      </c>
      <c r="G2744" t="str">
        <f>VLOOKUP($C2744,'Raw-products'!$A$2:$H$1261,MATCH(G$1,'Raw-products'!$A$1:$H$1,0))</f>
        <v>Trousers</v>
      </c>
      <c r="H2744" t="str">
        <f>VLOOKUP($C2744,'Raw-products'!$A$2:$H$1261,MATCH(H$1,'Raw-products'!$A$1:$H$1,0))</f>
        <v>Tracksuit Bottoms</v>
      </c>
      <c r="I2744" t="str">
        <f>VLOOKUP($C2744,'Raw-products'!$A$2:$H$1261,MATCH(I$1,'Raw-products'!$A$1:$H$1,0))</f>
        <v>XS</v>
      </c>
      <c r="J2744" t="str">
        <f>VLOOKUP($C2744,'Raw-products'!$A$2:$H$1261,MATCH(J$1,'Raw-products'!$A$1:$H$1,0))</f>
        <v>blue</v>
      </c>
      <c r="K2744">
        <f>VLOOKUP($C2744,'Raw-products'!$A$2:$H$1261,MATCH(K$1,'Raw-products'!$A$1:$H$1,0))</f>
        <v>91</v>
      </c>
      <c r="L2744">
        <f>VLOOKUP($C2744,'Raw-products'!$A$2:$H$1261,MATCH(L$1,'Raw-products'!$A$1:$H$1,0))</f>
        <v>42</v>
      </c>
      <c r="M2744" s="5">
        <f t="shared" si="84"/>
        <v>3822</v>
      </c>
      <c r="N2744" cm="1">
        <f t="array" ref="N2744:Q2744">_xlfn.XLOOKUP($B2744,'Raw -orders'!$A:$A,'Raw -orders'!$B:$E)</f>
        <v>163</v>
      </c>
      <c r="O2744">
        <v>13784</v>
      </c>
      <c r="P2744" s="1">
        <v>44488</v>
      </c>
      <c r="Q2744" s="1">
        <v>44499</v>
      </c>
      <c r="R2744" t="str" cm="1">
        <f t="array" ref="R2744:Y2744">_xlfn.XLOOKUP($N2744,'Raw - customers'!$A:$A,'Raw - customers'!$B:$I)</f>
        <v>Harrietta Burchatt</v>
      </c>
      <c r="S2744" t="str">
        <v>Genderfluid</v>
      </c>
      <c r="T2744">
        <v>20</v>
      </c>
      <c r="U2744" t="str">
        <v>8125 Durgan BoulevardSuite 068</v>
      </c>
      <c r="V2744">
        <v>9458</v>
      </c>
      <c r="W2744" t="str">
        <v>Port Elliechester</v>
      </c>
      <c r="X2744" t="str">
        <v>Australian Capital Territory</v>
      </c>
      <c r="Y2744" t="str">
        <v>Australia</v>
      </c>
      <c r="Z2744">
        <v>10</v>
      </c>
      <c r="AA2744" s="3" t="str">
        <f t="shared" si="85"/>
        <v>10 to 20</v>
      </c>
      <c r="AP2744" s="6">
        <v>163</v>
      </c>
      <c r="AQ2744" s="6" t="s">
        <v>1350</v>
      </c>
    </row>
    <row r="2745" spans="1:43" x14ac:dyDescent="0.25">
      <c r="A2745">
        <v>2743</v>
      </c>
      <c r="B2745">
        <v>547</v>
      </c>
      <c r="C2745">
        <v>479</v>
      </c>
      <c r="D2745">
        <v>118</v>
      </c>
      <c r="E2745">
        <v>2</v>
      </c>
      <c r="F2745">
        <v>236</v>
      </c>
      <c r="G2745" t="str">
        <f>VLOOKUP($C2745,'Raw-products'!$A$2:$H$1261,MATCH(G$1,'Raw-products'!$A$1:$H$1,0))</f>
        <v>Jacket</v>
      </c>
      <c r="H2745" t="str">
        <f>VLOOKUP($C2745,'Raw-products'!$A$2:$H$1261,MATCH(H$1,'Raw-products'!$A$1:$H$1,0))</f>
        <v>Puffer</v>
      </c>
      <c r="I2745" t="str">
        <f>VLOOKUP($C2745,'Raw-products'!$A$2:$H$1261,MATCH(I$1,'Raw-products'!$A$1:$H$1,0))</f>
        <v>XL</v>
      </c>
      <c r="J2745" t="str">
        <f>VLOOKUP($C2745,'Raw-products'!$A$2:$H$1261,MATCH(J$1,'Raw-products'!$A$1:$H$1,0))</f>
        <v>blue</v>
      </c>
      <c r="K2745">
        <f>VLOOKUP($C2745,'Raw-products'!$A$2:$H$1261,MATCH(K$1,'Raw-products'!$A$1:$H$1,0))</f>
        <v>110</v>
      </c>
      <c r="L2745">
        <f>VLOOKUP($C2745,'Raw-products'!$A$2:$H$1261,MATCH(L$1,'Raw-products'!$A$1:$H$1,0))</f>
        <v>80</v>
      </c>
      <c r="M2745" s="5">
        <f t="shared" si="84"/>
        <v>8800</v>
      </c>
      <c r="N2745" cm="1">
        <f t="array" ref="N2745:Q2745">_xlfn.XLOOKUP($B2745,'Raw -orders'!$A:$A,'Raw -orders'!$B:$E)</f>
        <v>163</v>
      </c>
      <c r="O2745">
        <v>13784</v>
      </c>
      <c r="P2745" s="1">
        <v>44488</v>
      </c>
      <c r="Q2745" s="1">
        <v>44499</v>
      </c>
      <c r="R2745" t="str" cm="1">
        <f t="array" ref="R2745:Y2745">_xlfn.XLOOKUP($N2745,'Raw - customers'!$A:$A,'Raw - customers'!$B:$I)</f>
        <v>Harrietta Burchatt</v>
      </c>
      <c r="S2745" t="str">
        <v>Genderfluid</v>
      </c>
      <c r="T2745">
        <v>20</v>
      </c>
      <c r="U2745" t="str">
        <v>8125 Durgan BoulevardSuite 068</v>
      </c>
      <c r="V2745">
        <v>9458</v>
      </c>
      <c r="W2745" t="str">
        <v>Port Elliechester</v>
      </c>
      <c r="X2745" t="str">
        <v>Australian Capital Territory</v>
      </c>
      <c r="Y2745" t="str">
        <v>Australia</v>
      </c>
      <c r="Z2745">
        <v>10</v>
      </c>
      <c r="AA2745" s="3" t="str">
        <f t="shared" si="85"/>
        <v>10 to 20</v>
      </c>
      <c r="AP2745" s="6">
        <v>163</v>
      </c>
      <c r="AQ2745" s="6" t="s">
        <v>1350</v>
      </c>
    </row>
    <row r="2746" spans="1:43" x14ac:dyDescent="0.25">
      <c r="A2746">
        <v>2744</v>
      </c>
      <c r="B2746">
        <v>547</v>
      </c>
      <c r="C2746">
        <v>1162</v>
      </c>
      <c r="D2746">
        <v>99</v>
      </c>
      <c r="E2746">
        <v>1</v>
      </c>
      <c r="F2746">
        <v>99</v>
      </c>
      <c r="G2746" t="str">
        <f>VLOOKUP($C2746,'Raw-products'!$A$2:$H$1261,MATCH(G$1,'Raw-products'!$A$1:$H$1,0))</f>
        <v>Trousers</v>
      </c>
      <c r="H2746" t="str">
        <f>VLOOKUP($C2746,'Raw-products'!$A$2:$H$1261,MATCH(H$1,'Raw-products'!$A$1:$H$1,0))</f>
        <v>High-Waisted</v>
      </c>
      <c r="I2746" t="str">
        <f>VLOOKUP($C2746,'Raw-products'!$A$2:$H$1261,MATCH(I$1,'Raw-products'!$A$1:$H$1,0))</f>
        <v>M</v>
      </c>
      <c r="J2746" t="str">
        <f>VLOOKUP($C2746,'Raw-products'!$A$2:$H$1261,MATCH(J$1,'Raw-products'!$A$1:$H$1,0))</f>
        <v>orange</v>
      </c>
      <c r="K2746">
        <f>VLOOKUP($C2746,'Raw-products'!$A$2:$H$1261,MATCH(K$1,'Raw-products'!$A$1:$H$1,0))</f>
        <v>98</v>
      </c>
      <c r="L2746">
        <f>VLOOKUP($C2746,'Raw-products'!$A$2:$H$1261,MATCH(L$1,'Raw-products'!$A$1:$H$1,0))</f>
        <v>69</v>
      </c>
      <c r="M2746" s="5">
        <f t="shared" si="84"/>
        <v>6762</v>
      </c>
      <c r="N2746" cm="1">
        <f t="array" ref="N2746:Q2746">_xlfn.XLOOKUP($B2746,'Raw -orders'!$A:$A,'Raw -orders'!$B:$E)</f>
        <v>163</v>
      </c>
      <c r="O2746">
        <v>13784</v>
      </c>
      <c r="P2746" s="1">
        <v>44488</v>
      </c>
      <c r="Q2746" s="1">
        <v>44499</v>
      </c>
      <c r="R2746" t="str" cm="1">
        <f t="array" ref="R2746:Y2746">_xlfn.XLOOKUP($N2746,'Raw - customers'!$A:$A,'Raw - customers'!$B:$I)</f>
        <v>Harrietta Burchatt</v>
      </c>
      <c r="S2746" t="str">
        <v>Genderfluid</v>
      </c>
      <c r="T2746">
        <v>20</v>
      </c>
      <c r="U2746" t="str">
        <v>8125 Durgan BoulevardSuite 068</v>
      </c>
      <c r="V2746">
        <v>9458</v>
      </c>
      <c r="W2746" t="str">
        <v>Port Elliechester</v>
      </c>
      <c r="X2746" t="str">
        <v>Australian Capital Territory</v>
      </c>
      <c r="Y2746" t="str">
        <v>Australia</v>
      </c>
      <c r="Z2746">
        <v>10</v>
      </c>
      <c r="AA2746" s="3" t="str">
        <f t="shared" si="85"/>
        <v>10 to 20</v>
      </c>
      <c r="AP2746" s="6">
        <v>163</v>
      </c>
      <c r="AQ2746" s="6" t="s">
        <v>1350</v>
      </c>
    </row>
    <row r="2747" spans="1:43" x14ac:dyDescent="0.25">
      <c r="A2747">
        <v>2745</v>
      </c>
      <c r="B2747">
        <v>547</v>
      </c>
      <c r="C2747">
        <v>48</v>
      </c>
      <c r="D2747">
        <v>104</v>
      </c>
      <c r="E2747">
        <v>2</v>
      </c>
      <c r="F2747">
        <v>208</v>
      </c>
      <c r="G2747" t="str">
        <f>VLOOKUP($C2747,'Raw-products'!$A$2:$H$1261,MATCH(G$1,'Raw-products'!$A$1:$H$1,0))</f>
        <v>Shirt</v>
      </c>
      <c r="H2747" t="str">
        <f>VLOOKUP($C2747,'Raw-products'!$A$2:$H$1261,MATCH(H$1,'Raw-products'!$A$1:$H$1,0))</f>
        <v>Dress</v>
      </c>
      <c r="I2747" t="str">
        <f>VLOOKUP($C2747,'Raw-products'!$A$2:$H$1261,MATCH(I$1,'Raw-products'!$A$1:$H$1,0))</f>
        <v>L</v>
      </c>
      <c r="J2747" t="str">
        <f>VLOOKUP($C2747,'Raw-products'!$A$2:$H$1261,MATCH(J$1,'Raw-products'!$A$1:$H$1,0))</f>
        <v>yellow</v>
      </c>
      <c r="K2747">
        <f>VLOOKUP($C2747,'Raw-products'!$A$2:$H$1261,MATCH(K$1,'Raw-products'!$A$1:$H$1,0))</f>
        <v>119</v>
      </c>
      <c r="L2747">
        <f>VLOOKUP($C2747,'Raw-products'!$A$2:$H$1261,MATCH(L$1,'Raw-products'!$A$1:$H$1,0))</f>
        <v>56</v>
      </c>
      <c r="M2747" s="5">
        <f t="shared" si="84"/>
        <v>6664</v>
      </c>
      <c r="N2747" cm="1">
        <f t="array" ref="N2747:Q2747">_xlfn.XLOOKUP($B2747,'Raw -orders'!$A:$A,'Raw -orders'!$B:$E)</f>
        <v>163</v>
      </c>
      <c r="O2747">
        <v>13784</v>
      </c>
      <c r="P2747" s="1">
        <v>44488</v>
      </c>
      <c r="Q2747" s="1">
        <v>44499</v>
      </c>
      <c r="R2747" t="str" cm="1">
        <f t="array" ref="R2747:Y2747">_xlfn.XLOOKUP($N2747,'Raw - customers'!$A:$A,'Raw - customers'!$B:$I)</f>
        <v>Harrietta Burchatt</v>
      </c>
      <c r="S2747" t="str">
        <v>Genderfluid</v>
      </c>
      <c r="T2747">
        <v>20</v>
      </c>
      <c r="U2747" t="str">
        <v>8125 Durgan BoulevardSuite 068</v>
      </c>
      <c r="V2747">
        <v>9458</v>
      </c>
      <c r="W2747" t="str">
        <v>Port Elliechester</v>
      </c>
      <c r="X2747" t="str">
        <v>Australian Capital Territory</v>
      </c>
      <c r="Y2747" t="str">
        <v>Australia</v>
      </c>
      <c r="Z2747">
        <v>10</v>
      </c>
      <c r="AA2747" s="3" t="str">
        <f t="shared" si="85"/>
        <v>10 to 20</v>
      </c>
      <c r="AP2747" s="6">
        <v>163</v>
      </c>
      <c r="AQ2747" s="6" t="s">
        <v>1350</v>
      </c>
    </row>
    <row r="2748" spans="1:43" x14ac:dyDescent="0.25">
      <c r="A2748">
        <v>2746</v>
      </c>
      <c r="B2748">
        <v>548</v>
      </c>
      <c r="C2748">
        <v>141</v>
      </c>
      <c r="D2748">
        <v>91</v>
      </c>
      <c r="E2748">
        <v>3</v>
      </c>
      <c r="F2748">
        <v>273</v>
      </c>
      <c r="G2748" t="str">
        <f>VLOOKUP($C2748,'Raw-products'!$A$2:$H$1261,MATCH(G$1,'Raw-products'!$A$1:$H$1,0))</f>
        <v>Shirt</v>
      </c>
      <c r="H2748" t="str">
        <f>VLOOKUP($C2748,'Raw-products'!$A$2:$H$1261,MATCH(H$1,'Raw-products'!$A$1:$H$1,0))</f>
        <v>Linen</v>
      </c>
      <c r="I2748" t="str">
        <f>VLOOKUP($C2748,'Raw-products'!$A$2:$H$1261,MATCH(I$1,'Raw-products'!$A$1:$H$1,0))</f>
        <v>S</v>
      </c>
      <c r="J2748" t="str">
        <f>VLOOKUP($C2748,'Raw-products'!$A$2:$H$1261,MATCH(J$1,'Raw-products'!$A$1:$H$1,0))</f>
        <v>red</v>
      </c>
      <c r="K2748">
        <f>VLOOKUP($C2748,'Raw-products'!$A$2:$H$1261,MATCH(K$1,'Raw-products'!$A$1:$H$1,0))</f>
        <v>116</v>
      </c>
      <c r="L2748">
        <f>VLOOKUP($C2748,'Raw-products'!$A$2:$H$1261,MATCH(L$1,'Raw-products'!$A$1:$H$1,0))</f>
        <v>67</v>
      </c>
      <c r="M2748" s="5">
        <f t="shared" si="84"/>
        <v>7772</v>
      </c>
      <c r="N2748" cm="1">
        <f t="array" ref="N2748:Q2748">_xlfn.XLOOKUP($B2748,'Raw -orders'!$A:$A,'Raw -orders'!$B:$E)</f>
        <v>135</v>
      </c>
      <c r="O2748">
        <v>19053</v>
      </c>
      <c r="P2748" s="1">
        <v>44394</v>
      </c>
      <c r="Q2748" s="1">
        <v>44403</v>
      </c>
      <c r="R2748" t="str" cm="1">
        <f t="array" ref="R2748:Y2748">_xlfn.XLOOKUP($N2748,'Raw - customers'!$A:$A,'Raw - customers'!$B:$I)</f>
        <v>Mycah Rodie</v>
      </c>
      <c r="S2748" t="str">
        <v>Genderfluid</v>
      </c>
      <c r="T2748">
        <v>25</v>
      </c>
      <c r="U2748" t="str">
        <v>3087 Victoria DriveApt. 454</v>
      </c>
      <c r="V2748">
        <v>3184</v>
      </c>
      <c r="W2748" t="str">
        <v>Port Abigail</v>
      </c>
      <c r="X2748" t="str">
        <v>Western Australia</v>
      </c>
      <c r="Y2748" t="str">
        <v>Australia</v>
      </c>
      <c r="Z2748">
        <v>7</v>
      </c>
      <c r="AA2748" s="3" t="str">
        <f t="shared" si="85"/>
        <v>0 to 10</v>
      </c>
      <c r="AP2748" s="6">
        <v>135</v>
      </c>
      <c r="AQ2748" s="6" t="s">
        <v>1377</v>
      </c>
    </row>
    <row r="2749" spans="1:43" x14ac:dyDescent="0.25">
      <c r="A2749">
        <v>2747</v>
      </c>
      <c r="B2749">
        <v>548</v>
      </c>
      <c r="C2749">
        <v>831</v>
      </c>
      <c r="D2749">
        <v>117</v>
      </c>
      <c r="E2749">
        <v>2</v>
      </c>
      <c r="F2749">
        <v>234</v>
      </c>
      <c r="G2749" t="str">
        <f>VLOOKUP($C2749,'Raw-products'!$A$2:$H$1261,MATCH(G$1,'Raw-products'!$A$1:$H$1,0))</f>
        <v>Jacket</v>
      </c>
      <c r="H2749" t="str">
        <f>VLOOKUP($C2749,'Raw-products'!$A$2:$H$1261,MATCH(H$1,'Raw-products'!$A$1:$H$1,0))</f>
        <v>Shearling</v>
      </c>
      <c r="I2749" t="str">
        <f>VLOOKUP($C2749,'Raw-products'!$A$2:$H$1261,MATCH(I$1,'Raw-products'!$A$1:$H$1,0))</f>
        <v>S</v>
      </c>
      <c r="J2749" t="str">
        <f>VLOOKUP($C2749,'Raw-products'!$A$2:$H$1261,MATCH(J$1,'Raw-products'!$A$1:$H$1,0))</f>
        <v>indigo</v>
      </c>
      <c r="K2749">
        <f>VLOOKUP($C2749,'Raw-products'!$A$2:$H$1261,MATCH(K$1,'Raw-products'!$A$1:$H$1,0))</f>
        <v>95</v>
      </c>
      <c r="L2749">
        <f>VLOOKUP($C2749,'Raw-products'!$A$2:$H$1261,MATCH(L$1,'Raw-products'!$A$1:$H$1,0))</f>
        <v>45</v>
      </c>
      <c r="M2749" s="5">
        <f t="shared" si="84"/>
        <v>4275</v>
      </c>
      <c r="N2749" cm="1">
        <f t="array" ref="N2749:Q2749">_xlfn.XLOOKUP($B2749,'Raw -orders'!$A:$A,'Raw -orders'!$B:$E)</f>
        <v>135</v>
      </c>
      <c r="O2749">
        <v>19053</v>
      </c>
      <c r="P2749" s="1">
        <v>44394</v>
      </c>
      <c r="Q2749" s="1">
        <v>44403</v>
      </c>
      <c r="R2749" t="str" cm="1">
        <f t="array" ref="R2749:Y2749">_xlfn.XLOOKUP($N2749,'Raw - customers'!$A:$A,'Raw - customers'!$B:$I)</f>
        <v>Mycah Rodie</v>
      </c>
      <c r="S2749" t="str">
        <v>Genderfluid</v>
      </c>
      <c r="T2749">
        <v>25</v>
      </c>
      <c r="U2749" t="str">
        <v>3087 Victoria DriveApt. 454</v>
      </c>
      <c r="V2749">
        <v>3184</v>
      </c>
      <c r="W2749" t="str">
        <v>Port Abigail</v>
      </c>
      <c r="X2749" t="str">
        <v>Western Australia</v>
      </c>
      <c r="Y2749" t="str">
        <v>Australia</v>
      </c>
      <c r="Z2749">
        <v>7</v>
      </c>
      <c r="AA2749" s="3" t="str">
        <f t="shared" si="85"/>
        <v>0 to 10</v>
      </c>
      <c r="AP2749" s="6">
        <v>135</v>
      </c>
      <c r="AQ2749" s="6" t="s">
        <v>1377</v>
      </c>
    </row>
    <row r="2750" spans="1:43" x14ac:dyDescent="0.25">
      <c r="A2750">
        <v>2748</v>
      </c>
      <c r="B2750">
        <v>549</v>
      </c>
      <c r="C2750">
        <v>286</v>
      </c>
      <c r="D2750">
        <v>105</v>
      </c>
      <c r="E2750">
        <v>3</v>
      </c>
      <c r="F2750">
        <v>315</v>
      </c>
      <c r="G2750" t="str">
        <f>VLOOKUP($C2750,'Raw-products'!$A$2:$H$1261,MATCH(G$1,'Raw-products'!$A$1:$H$1,0))</f>
        <v>Shirt</v>
      </c>
      <c r="H2750" t="str">
        <f>VLOOKUP($C2750,'Raw-products'!$A$2:$H$1261,MATCH(H$1,'Raw-products'!$A$1:$H$1,0))</f>
        <v>Cuban Collar</v>
      </c>
      <c r="I2750" t="str">
        <f>VLOOKUP($C2750,'Raw-products'!$A$2:$H$1261,MATCH(I$1,'Raw-products'!$A$1:$H$1,0))</f>
        <v>S</v>
      </c>
      <c r="J2750" t="str">
        <f>VLOOKUP($C2750,'Raw-products'!$A$2:$H$1261,MATCH(J$1,'Raw-products'!$A$1:$H$1,0))</f>
        <v>orange</v>
      </c>
      <c r="K2750">
        <f>VLOOKUP($C2750,'Raw-products'!$A$2:$H$1261,MATCH(K$1,'Raw-products'!$A$1:$H$1,0))</f>
        <v>93</v>
      </c>
      <c r="L2750">
        <f>VLOOKUP($C2750,'Raw-products'!$A$2:$H$1261,MATCH(L$1,'Raw-products'!$A$1:$H$1,0))</f>
        <v>50</v>
      </c>
      <c r="M2750" s="5">
        <f t="shared" si="84"/>
        <v>4650</v>
      </c>
      <c r="N2750" cm="1">
        <f t="array" ref="N2750:Q2750">_xlfn.XLOOKUP($B2750,'Raw -orders'!$A:$A,'Raw -orders'!$B:$E)</f>
        <v>401</v>
      </c>
      <c r="O2750">
        <v>39916</v>
      </c>
      <c r="P2750" s="1">
        <v>44349</v>
      </c>
      <c r="Q2750" s="1">
        <v>44356</v>
      </c>
      <c r="R2750" t="str" cm="1">
        <f t="array" ref="R2750:Y2750">_xlfn.XLOOKUP($N2750,'Raw - customers'!$A:$A,'Raw - customers'!$B:$I)</f>
        <v>Waylen Swallwell</v>
      </c>
      <c r="S2750" t="str">
        <v>Non-binary</v>
      </c>
      <c r="T2750">
        <v>73</v>
      </c>
      <c r="U2750" t="str">
        <v>254 Layla AvenueSuite 506</v>
      </c>
      <c r="V2750">
        <v>613</v>
      </c>
      <c r="W2750" t="str">
        <v>Sarahstad</v>
      </c>
      <c r="X2750" t="str">
        <v>Western Australia</v>
      </c>
      <c r="Y2750" t="str">
        <v>Australia</v>
      </c>
      <c r="Z2750">
        <v>6</v>
      </c>
      <c r="AA2750" s="3" t="str">
        <f t="shared" si="85"/>
        <v>0 to 10</v>
      </c>
      <c r="AP2750" s="6">
        <v>401</v>
      </c>
      <c r="AQ2750" s="6" t="s">
        <v>1377</v>
      </c>
    </row>
    <row r="2751" spans="1:43" x14ac:dyDescent="0.25">
      <c r="A2751">
        <v>2749</v>
      </c>
      <c r="B2751">
        <v>550</v>
      </c>
      <c r="C2751">
        <v>63</v>
      </c>
      <c r="D2751">
        <v>104</v>
      </c>
      <c r="E2751">
        <v>3</v>
      </c>
      <c r="F2751">
        <v>312</v>
      </c>
      <c r="G2751" t="str">
        <f>VLOOKUP($C2751,'Raw-products'!$A$2:$H$1261,MATCH(G$1,'Raw-products'!$A$1:$H$1,0))</f>
        <v>Shirt</v>
      </c>
      <c r="H2751" t="str">
        <f>VLOOKUP($C2751,'Raw-products'!$A$2:$H$1261,MATCH(H$1,'Raw-products'!$A$1:$H$1,0))</f>
        <v>Dress</v>
      </c>
      <c r="I2751" t="str">
        <f>VLOOKUP($C2751,'Raw-products'!$A$2:$H$1261,MATCH(I$1,'Raw-products'!$A$1:$H$1,0))</f>
        <v>L</v>
      </c>
      <c r="J2751" t="str">
        <f>VLOOKUP($C2751,'Raw-products'!$A$2:$H$1261,MATCH(J$1,'Raw-products'!$A$1:$H$1,0))</f>
        <v>indigo</v>
      </c>
      <c r="K2751">
        <f>VLOOKUP($C2751,'Raw-products'!$A$2:$H$1261,MATCH(K$1,'Raw-products'!$A$1:$H$1,0))</f>
        <v>119</v>
      </c>
      <c r="L2751">
        <f>VLOOKUP($C2751,'Raw-products'!$A$2:$H$1261,MATCH(L$1,'Raw-products'!$A$1:$H$1,0))</f>
        <v>71</v>
      </c>
      <c r="M2751" s="5">
        <f t="shared" si="84"/>
        <v>8449</v>
      </c>
      <c r="N2751" cm="1">
        <f t="array" ref="N2751:Q2751">_xlfn.XLOOKUP($B2751,'Raw -orders'!$A:$A,'Raw -orders'!$B:$E)</f>
        <v>26</v>
      </c>
      <c r="O2751">
        <v>52719</v>
      </c>
      <c r="P2751" s="1">
        <v>44412</v>
      </c>
      <c r="Q2751" s="1">
        <v>44417</v>
      </c>
      <c r="R2751" t="str" cm="1">
        <f t="array" ref="R2751:Y2751">_xlfn.XLOOKUP($N2751,'Raw - customers'!$A:$A,'Raw - customers'!$B:$I)</f>
        <v>Timothy Compston</v>
      </c>
      <c r="S2751" t="str">
        <v>Genderqueer</v>
      </c>
      <c r="T2751">
        <v>50</v>
      </c>
      <c r="U2751" t="str">
        <v>499 Darcy CrestApt. 192</v>
      </c>
      <c r="V2751">
        <v>8816</v>
      </c>
      <c r="W2751" t="str">
        <v>New Oliverside</v>
      </c>
      <c r="X2751" t="str">
        <v>New South Wales</v>
      </c>
      <c r="Y2751" t="str">
        <v>Australia</v>
      </c>
      <c r="Z2751">
        <v>8</v>
      </c>
      <c r="AA2751" s="3" t="str">
        <f t="shared" si="85"/>
        <v>0 to 10</v>
      </c>
      <c r="AP2751" s="6">
        <v>26</v>
      </c>
      <c r="AQ2751" s="6" t="s">
        <v>1362</v>
      </c>
    </row>
    <row r="2752" spans="1:43" x14ac:dyDescent="0.25">
      <c r="A2752">
        <v>2750</v>
      </c>
      <c r="B2752">
        <v>550</v>
      </c>
      <c r="C2752">
        <v>707</v>
      </c>
      <c r="D2752">
        <v>119</v>
      </c>
      <c r="E2752">
        <v>2</v>
      </c>
      <c r="F2752">
        <v>238</v>
      </c>
      <c r="G2752" t="str">
        <f>VLOOKUP($C2752,'Raw-products'!$A$2:$H$1261,MATCH(G$1,'Raw-products'!$A$1:$H$1,0))</f>
        <v>Jacket</v>
      </c>
      <c r="H2752" t="str">
        <f>VLOOKUP($C2752,'Raw-products'!$A$2:$H$1261,MATCH(H$1,'Raw-products'!$A$1:$H$1,0))</f>
        <v>Trench Coat</v>
      </c>
      <c r="I2752" t="str">
        <f>VLOOKUP($C2752,'Raw-products'!$A$2:$H$1261,MATCH(I$1,'Raw-products'!$A$1:$H$1,0))</f>
        <v>M</v>
      </c>
      <c r="J2752" t="str">
        <f>VLOOKUP($C2752,'Raw-products'!$A$2:$H$1261,MATCH(J$1,'Raw-products'!$A$1:$H$1,0))</f>
        <v>orange</v>
      </c>
      <c r="K2752">
        <f>VLOOKUP($C2752,'Raw-products'!$A$2:$H$1261,MATCH(K$1,'Raw-products'!$A$1:$H$1,0))</f>
        <v>112</v>
      </c>
      <c r="L2752">
        <f>VLOOKUP($C2752,'Raw-products'!$A$2:$H$1261,MATCH(L$1,'Raw-products'!$A$1:$H$1,0))</f>
        <v>43</v>
      </c>
      <c r="M2752" s="5">
        <f t="shared" si="84"/>
        <v>4816</v>
      </c>
      <c r="N2752" cm="1">
        <f t="array" ref="N2752:Q2752">_xlfn.XLOOKUP($B2752,'Raw -orders'!$A:$A,'Raw -orders'!$B:$E)</f>
        <v>26</v>
      </c>
      <c r="O2752">
        <v>52719</v>
      </c>
      <c r="P2752" s="1">
        <v>44412</v>
      </c>
      <c r="Q2752" s="1">
        <v>44417</v>
      </c>
      <c r="R2752" t="str" cm="1">
        <f t="array" ref="R2752:Y2752">_xlfn.XLOOKUP($N2752,'Raw - customers'!$A:$A,'Raw - customers'!$B:$I)</f>
        <v>Timothy Compston</v>
      </c>
      <c r="S2752" t="str">
        <v>Genderqueer</v>
      </c>
      <c r="T2752">
        <v>50</v>
      </c>
      <c r="U2752" t="str">
        <v>499 Darcy CrestApt. 192</v>
      </c>
      <c r="V2752">
        <v>8816</v>
      </c>
      <c r="W2752" t="str">
        <v>New Oliverside</v>
      </c>
      <c r="X2752" t="str">
        <v>New South Wales</v>
      </c>
      <c r="Y2752" t="str">
        <v>Australia</v>
      </c>
      <c r="Z2752">
        <v>8</v>
      </c>
      <c r="AA2752" s="3" t="str">
        <f t="shared" si="85"/>
        <v>0 to 10</v>
      </c>
      <c r="AP2752" s="6">
        <v>26</v>
      </c>
      <c r="AQ2752" s="6" t="s">
        <v>1362</v>
      </c>
    </row>
    <row r="2753" spans="1:43" x14ac:dyDescent="0.25">
      <c r="A2753">
        <v>2751</v>
      </c>
      <c r="B2753">
        <v>550</v>
      </c>
      <c r="C2753">
        <v>399</v>
      </c>
      <c r="D2753">
        <v>119</v>
      </c>
      <c r="E2753">
        <v>1</v>
      </c>
      <c r="F2753">
        <v>119</v>
      </c>
      <c r="G2753" t="str">
        <f>VLOOKUP($C2753,'Raw-products'!$A$2:$H$1261,MATCH(G$1,'Raw-products'!$A$1:$H$1,0))</f>
        <v>Shirt</v>
      </c>
      <c r="H2753" t="str">
        <f>VLOOKUP($C2753,'Raw-products'!$A$2:$H$1261,MATCH(H$1,'Raw-products'!$A$1:$H$1,0))</f>
        <v>Casual Slim Fit</v>
      </c>
      <c r="I2753" t="str">
        <f>VLOOKUP($C2753,'Raw-products'!$A$2:$H$1261,MATCH(I$1,'Raw-products'!$A$1:$H$1,0))</f>
        <v>XL</v>
      </c>
      <c r="J2753" t="str">
        <f>VLOOKUP($C2753,'Raw-products'!$A$2:$H$1261,MATCH(J$1,'Raw-products'!$A$1:$H$1,0))</f>
        <v>yellow</v>
      </c>
      <c r="K2753">
        <f>VLOOKUP($C2753,'Raw-products'!$A$2:$H$1261,MATCH(K$1,'Raw-products'!$A$1:$H$1,0))</f>
        <v>113</v>
      </c>
      <c r="L2753">
        <f>VLOOKUP($C2753,'Raw-products'!$A$2:$H$1261,MATCH(L$1,'Raw-products'!$A$1:$H$1,0))</f>
        <v>78</v>
      </c>
      <c r="M2753" s="5">
        <f t="shared" si="84"/>
        <v>8814</v>
      </c>
      <c r="N2753" cm="1">
        <f t="array" ref="N2753:Q2753">_xlfn.XLOOKUP($B2753,'Raw -orders'!$A:$A,'Raw -orders'!$B:$E)</f>
        <v>26</v>
      </c>
      <c r="O2753">
        <v>52719</v>
      </c>
      <c r="P2753" s="1">
        <v>44412</v>
      </c>
      <c r="Q2753" s="1">
        <v>44417</v>
      </c>
      <c r="R2753" t="str" cm="1">
        <f t="array" ref="R2753:Y2753">_xlfn.XLOOKUP($N2753,'Raw - customers'!$A:$A,'Raw - customers'!$B:$I)</f>
        <v>Timothy Compston</v>
      </c>
      <c r="S2753" t="str">
        <v>Genderqueer</v>
      </c>
      <c r="T2753">
        <v>50</v>
      </c>
      <c r="U2753" t="str">
        <v>499 Darcy CrestApt. 192</v>
      </c>
      <c r="V2753">
        <v>8816</v>
      </c>
      <c r="W2753" t="str">
        <v>New Oliverside</v>
      </c>
      <c r="X2753" t="str">
        <v>New South Wales</v>
      </c>
      <c r="Y2753" t="str">
        <v>Australia</v>
      </c>
      <c r="Z2753">
        <v>8</v>
      </c>
      <c r="AA2753" s="3" t="str">
        <f t="shared" si="85"/>
        <v>0 to 10</v>
      </c>
      <c r="AP2753" s="6">
        <v>26</v>
      </c>
      <c r="AQ2753" s="6" t="s">
        <v>1362</v>
      </c>
    </row>
    <row r="2754" spans="1:43" x14ac:dyDescent="0.25">
      <c r="A2754">
        <v>2752</v>
      </c>
      <c r="B2754">
        <v>550</v>
      </c>
      <c r="C2754">
        <v>623</v>
      </c>
      <c r="D2754">
        <v>112</v>
      </c>
      <c r="E2754">
        <v>2</v>
      </c>
      <c r="F2754">
        <v>224</v>
      </c>
      <c r="G2754" t="str">
        <f>VLOOKUP($C2754,'Raw-products'!$A$2:$H$1261,MATCH(G$1,'Raw-products'!$A$1:$H$1,0))</f>
        <v>Jacket</v>
      </c>
      <c r="H2754" t="str">
        <f>VLOOKUP($C2754,'Raw-products'!$A$2:$H$1261,MATCH(H$1,'Raw-products'!$A$1:$H$1,0))</f>
        <v>Cardigan</v>
      </c>
      <c r="I2754" t="str">
        <f>VLOOKUP($C2754,'Raw-products'!$A$2:$H$1261,MATCH(I$1,'Raw-products'!$A$1:$H$1,0))</f>
        <v>L</v>
      </c>
      <c r="J2754" t="str">
        <f>VLOOKUP($C2754,'Raw-products'!$A$2:$H$1261,MATCH(J$1,'Raw-products'!$A$1:$H$1,0))</f>
        <v>indigo</v>
      </c>
      <c r="K2754">
        <f>VLOOKUP($C2754,'Raw-products'!$A$2:$H$1261,MATCH(K$1,'Raw-products'!$A$1:$H$1,0))</f>
        <v>118</v>
      </c>
      <c r="L2754">
        <f>VLOOKUP($C2754,'Raw-products'!$A$2:$H$1261,MATCH(L$1,'Raw-products'!$A$1:$H$1,0))</f>
        <v>40</v>
      </c>
      <c r="M2754" s="5">
        <f t="shared" si="84"/>
        <v>4720</v>
      </c>
      <c r="N2754" cm="1">
        <f t="array" ref="N2754:Q2754">_xlfn.XLOOKUP($B2754,'Raw -orders'!$A:$A,'Raw -orders'!$B:$E)</f>
        <v>26</v>
      </c>
      <c r="O2754">
        <v>52719</v>
      </c>
      <c r="P2754" s="1">
        <v>44412</v>
      </c>
      <c r="Q2754" s="1">
        <v>44417</v>
      </c>
      <c r="R2754" t="str" cm="1">
        <f t="array" ref="R2754:Y2754">_xlfn.XLOOKUP($N2754,'Raw - customers'!$A:$A,'Raw - customers'!$B:$I)</f>
        <v>Timothy Compston</v>
      </c>
      <c r="S2754" t="str">
        <v>Genderqueer</v>
      </c>
      <c r="T2754">
        <v>50</v>
      </c>
      <c r="U2754" t="str">
        <v>499 Darcy CrestApt. 192</v>
      </c>
      <c r="V2754">
        <v>8816</v>
      </c>
      <c r="W2754" t="str">
        <v>New Oliverside</v>
      </c>
      <c r="X2754" t="str">
        <v>New South Wales</v>
      </c>
      <c r="Y2754" t="str">
        <v>Australia</v>
      </c>
      <c r="Z2754">
        <v>8</v>
      </c>
      <c r="AA2754" s="3" t="str">
        <f t="shared" si="85"/>
        <v>0 to 10</v>
      </c>
      <c r="AP2754" s="6">
        <v>26</v>
      </c>
      <c r="AQ2754" s="6" t="s">
        <v>1362</v>
      </c>
    </row>
    <row r="2755" spans="1:43" x14ac:dyDescent="0.25">
      <c r="A2755">
        <v>2753</v>
      </c>
      <c r="B2755">
        <v>550</v>
      </c>
      <c r="C2755">
        <v>1233</v>
      </c>
      <c r="D2755">
        <v>112</v>
      </c>
      <c r="E2755">
        <v>3</v>
      </c>
      <c r="F2755">
        <v>336</v>
      </c>
      <c r="G2755" t="str">
        <f>VLOOKUP($C2755,'Raw-products'!$A$2:$H$1261,MATCH(G$1,'Raw-products'!$A$1:$H$1,0))</f>
        <v>Trousers</v>
      </c>
      <c r="H2755" t="str">
        <f>VLOOKUP($C2755,'Raw-products'!$A$2:$H$1261,MATCH(H$1,'Raw-products'!$A$1:$H$1,0))</f>
        <v>Tracksuit Bottoms</v>
      </c>
      <c r="I2755" t="str">
        <f>VLOOKUP($C2755,'Raw-products'!$A$2:$H$1261,MATCH(I$1,'Raw-products'!$A$1:$H$1,0))</f>
        <v>L</v>
      </c>
      <c r="J2755" t="str">
        <f>VLOOKUP($C2755,'Raw-products'!$A$2:$H$1261,MATCH(J$1,'Raw-products'!$A$1:$H$1,0))</f>
        <v>orange</v>
      </c>
      <c r="K2755">
        <f>VLOOKUP($C2755,'Raw-products'!$A$2:$H$1261,MATCH(K$1,'Raw-products'!$A$1:$H$1,0))</f>
        <v>91</v>
      </c>
      <c r="L2755">
        <f>VLOOKUP($C2755,'Raw-products'!$A$2:$H$1261,MATCH(L$1,'Raw-products'!$A$1:$H$1,0))</f>
        <v>73</v>
      </c>
      <c r="M2755" s="5">
        <f t="shared" ref="M2755:M2818" si="86">$K2755*$L2755</f>
        <v>6643</v>
      </c>
      <c r="N2755" cm="1">
        <f t="array" ref="N2755:Q2755">_xlfn.XLOOKUP($B2755,'Raw -orders'!$A:$A,'Raw -orders'!$B:$E)</f>
        <v>26</v>
      </c>
      <c r="O2755">
        <v>52719</v>
      </c>
      <c r="P2755" s="1">
        <v>44412</v>
      </c>
      <c r="Q2755" s="1">
        <v>44417</v>
      </c>
      <c r="R2755" t="str" cm="1">
        <f t="array" ref="R2755:Y2755">_xlfn.XLOOKUP($N2755,'Raw - customers'!$A:$A,'Raw - customers'!$B:$I)</f>
        <v>Timothy Compston</v>
      </c>
      <c r="S2755" t="str">
        <v>Genderqueer</v>
      </c>
      <c r="T2755">
        <v>50</v>
      </c>
      <c r="U2755" t="str">
        <v>499 Darcy CrestApt. 192</v>
      </c>
      <c r="V2755">
        <v>8816</v>
      </c>
      <c r="W2755" t="str">
        <v>New Oliverside</v>
      </c>
      <c r="X2755" t="str">
        <v>New South Wales</v>
      </c>
      <c r="Y2755" t="str">
        <v>Australia</v>
      </c>
      <c r="Z2755">
        <v>8</v>
      </c>
      <c r="AA2755" s="3" t="str">
        <f t="shared" ref="AA2755:AA2818" si="87">IF(AND(DATEDIF($P2755,$Q2755,"D")&gt;0,DATEDIF($P2755,$Q2755,"D")&lt;=10),"0 to 10",IF(AND(DATEDIF($P2755,$Q2755,"D")&gt;10,DATEDIF($P2755,$Q2755,"D")&lt;=20),"10 to 20",IF(AND(DATEDIF($P2755,$Q2755,"D")&gt;20,DATEDIF($P2755,$Q2755,"D")&lt;=30),"20 to 30")))</f>
        <v>0 to 10</v>
      </c>
      <c r="AP2755" s="6">
        <v>26</v>
      </c>
      <c r="AQ2755" s="6" t="s">
        <v>1362</v>
      </c>
    </row>
    <row r="2756" spans="1:43" x14ac:dyDescent="0.25">
      <c r="A2756">
        <v>2754</v>
      </c>
      <c r="B2756">
        <v>550</v>
      </c>
      <c r="C2756">
        <v>97</v>
      </c>
      <c r="D2756">
        <v>118</v>
      </c>
      <c r="E2756">
        <v>1</v>
      </c>
      <c r="F2756">
        <v>118</v>
      </c>
      <c r="G2756" t="str">
        <f>VLOOKUP($C2756,'Raw-products'!$A$2:$H$1261,MATCH(G$1,'Raw-products'!$A$1:$H$1,0))</f>
        <v>Shirt</v>
      </c>
      <c r="H2756" t="str">
        <f>VLOOKUP($C2756,'Raw-products'!$A$2:$H$1261,MATCH(H$1,'Raw-products'!$A$1:$H$1,0))</f>
        <v>Flannel</v>
      </c>
      <c r="I2756" t="str">
        <f>VLOOKUP($C2756,'Raw-products'!$A$2:$H$1261,MATCH(I$1,'Raw-products'!$A$1:$H$1,0))</f>
        <v>M</v>
      </c>
      <c r="J2756" t="str">
        <f>VLOOKUP($C2756,'Raw-products'!$A$2:$H$1261,MATCH(J$1,'Raw-products'!$A$1:$H$1,0))</f>
        <v>indigo</v>
      </c>
      <c r="K2756">
        <f>VLOOKUP($C2756,'Raw-products'!$A$2:$H$1261,MATCH(K$1,'Raw-products'!$A$1:$H$1,0))</f>
        <v>96</v>
      </c>
      <c r="L2756">
        <f>VLOOKUP($C2756,'Raw-products'!$A$2:$H$1261,MATCH(L$1,'Raw-products'!$A$1:$H$1,0))</f>
        <v>69</v>
      </c>
      <c r="M2756" s="5">
        <f t="shared" si="86"/>
        <v>6624</v>
      </c>
      <c r="N2756" cm="1">
        <f t="array" ref="N2756:Q2756">_xlfn.XLOOKUP($B2756,'Raw -orders'!$A:$A,'Raw -orders'!$B:$E)</f>
        <v>26</v>
      </c>
      <c r="O2756">
        <v>52719</v>
      </c>
      <c r="P2756" s="1">
        <v>44412</v>
      </c>
      <c r="Q2756" s="1">
        <v>44417</v>
      </c>
      <c r="R2756" t="str" cm="1">
        <f t="array" ref="R2756:Y2756">_xlfn.XLOOKUP($N2756,'Raw - customers'!$A:$A,'Raw - customers'!$B:$I)</f>
        <v>Timothy Compston</v>
      </c>
      <c r="S2756" t="str">
        <v>Genderqueer</v>
      </c>
      <c r="T2756">
        <v>50</v>
      </c>
      <c r="U2756" t="str">
        <v>499 Darcy CrestApt. 192</v>
      </c>
      <c r="V2756">
        <v>8816</v>
      </c>
      <c r="W2756" t="str">
        <v>New Oliverside</v>
      </c>
      <c r="X2756" t="str">
        <v>New South Wales</v>
      </c>
      <c r="Y2756" t="str">
        <v>Australia</v>
      </c>
      <c r="Z2756">
        <v>8</v>
      </c>
      <c r="AA2756" s="3" t="str">
        <f t="shared" si="87"/>
        <v>0 to 10</v>
      </c>
      <c r="AP2756" s="6">
        <v>26</v>
      </c>
      <c r="AQ2756" s="6" t="s">
        <v>1362</v>
      </c>
    </row>
    <row r="2757" spans="1:43" x14ac:dyDescent="0.25">
      <c r="A2757">
        <v>2755</v>
      </c>
      <c r="B2757">
        <v>551</v>
      </c>
      <c r="C2757">
        <v>1091</v>
      </c>
      <c r="D2757">
        <v>115</v>
      </c>
      <c r="E2757">
        <v>3</v>
      </c>
      <c r="F2757">
        <v>345</v>
      </c>
      <c r="G2757" t="str">
        <f>VLOOKUP($C2757,'Raw-products'!$A$2:$H$1261,MATCH(G$1,'Raw-products'!$A$1:$H$1,0))</f>
        <v>Trousers</v>
      </c>
      <c r="H2757" t="str">
        <f>VLOOKUP($C2757,'Raw-products'!$A$2:$H$1261,MATCH(H$1,'Raw-products'!$A$1:$H$1,0))</f>
        <v>Cropped</v>
      </c>
      <c r="I2757" t="str">
        <f>VLOOKUP($C2757,'Raw-products'!$A$2:$H$1261,MATCH(I$1,'Raw-products'!$A$1:$H$1,0))</f>
        <v>S</v>
      </c>
      <c r="J2757" t="str">
        <f>VLOOKUP($C2757,'Raw-products'!$A$2:$H$1261,MATCH(J$1,'Raw-products'!$A$1:$H$1,0))</f>
        <v>orange</v>
      </c>
      <c r="K2757">
        <f>VLOOKUP($C2757,'Raw-products'!$A$2:$H$1261,MATCH(K$1,'Raw-products'!$A$1:$H$1,0))</f>
        <v>99</v>
      </c>
      <c r="L2757">
        <f>VLOOKUP($C2757,'Raw-products'!$A$2:$H$1261,MATCH(L$1,'Raw-products'!$A$1:$H$1,0))</f>
        <v>78</v>
      </c>
      <c r="M2757" s="5">
        <f t="shared" si="86"/>
        <v>7722</v>
      </c>
      <c r="N2757" cm="1">
        <f t="array" ref="N2757:Q2757">_xlfn.XLOOKUP($B2757,'Raw -orders'!$A:$A,'Raw -orders'!$B:$E)</f>
        <v>330</v>
      </c>
      <c r="O2757">
        <v>51823</v>
      </c>
      <c r="P2757" s="1">
        <v>44455</v>
      </c>
      <c r="Q2757" s="1">
        <v>44457</v>
      </c>
      <c r="R2757" t="str" cm="1">
        <f t="array" ref="R2757:Y2757">_xlfn.XLOOKUP($N2757,'Raw - customers'!$A:$A,'Raw - customers'!$B:$I)</f>
        <v>Barclay Kinsella</v>
      </c>
      <c r="S2757" t="str">
        <v>Male</v>
      </c>
      <c r="T2757">
        <v>47</v>
      </c>
      <c r="U2757" t="str">
        <v>698 Doyle RoadSuite 219</v>
      </c>
      <c r="V2757">
        <v>6913</v>
      </c>
      <c r="W2757" t="str">
        <v>Lincolnbury</v>
      </c>
      <c r="X2757" t="str">
        <v>Victoria</v>
      </c>
      <c r="Y2757" t="str">
        <v>Australia</v>
      </c>
      <c r="Z2757">
        <v>9</v>
      </c>
      <c r="AA2757" s="3" t="str">
        <f t="shared" si="87"/>
        <v>0 to 10</v>
      </c>
      <c r="AP2757" s="6">
        <v>330</v>
      </c>
      <c r="AQ2757" s="6" t="s">
        <v>1396</v>
      </c>
    </row>
    <row r="2758" spans="1:43" x14ac:dyDescent="0.25">
      <c r="A2758">
        <v>2756</v>
      </c>
      <c r="B2758">
        <v>552</v>
      </c>
      <c r="C2758">
        <v>610</v>
      </c>
      <c r="D2758">
        <v>112</v>
      </c>
      <c r="E2758">
        <v>2</v>
      </c>
      <c r="F2758">
        <v>224</v>
      </c>
      <c r="G2758" t="str">
        <f>VLOOKUP($C2758,'Raw-products'!$A$2:$H$1261,MATCH(G$1,'Raw-products'!$A$1:$H$1,0))</f>
        <v>Jacket</v>
      </c>
      <c r="H2758" t="str">
        <f>VLOOKUP($C2758,'Raw-products'!$A$2:$H$1261,MATCH(H$1,'Raw-products'!$A$1:$H$1,0))</f>
        <v>Cardigan</v>
      </c>
      <c r="I2758" t="str">
        <f>VLOOKUP($C2758,'Raw-products'!$A$2:$H$1261,MATCH(I$1,'Raw-products'!$A$1:$H$1,0))</f>
        <v>XS</v>
      </c>
      <c r="J2758" t="str">
        <f>VLOOKUP($C2758,'Raw-products'!$A$2:$H$1261,MATCH(J$1,'Raw-products'!$A$1:$H$1,0))</f>
        <v>green</v>
      </c>
      <c r="K2758">
        <f>VLOOKUP($C2758,'Raw-products'!$A$2:$H$1261,MATCH(K$1,'Raw-products'!$A$1:$H$1,0))</f>
        <v>118</v>
      </c>
      <c r="L2758">
        <f>VLOOKUP($C2758,'Raw-products'!$A$2:$H$1261,MATCH(L$1,'Raw-products'!$A$1:$H$1,0))</f>
        <v>40</v>
      </c>
      <c r="M2758" s="5">
        <f t="shared" si="86"/>
        <v>4720</v>
      </c>
      <c r="N2758" cm="1">
        <f t="array" ref="N2758:Q2758">_xlfn.XLOOKUP($B2758,'Raw -orders'!$A:$A,'Raw -orders'!$B:$E)</f>
        <v>264</v>
      </c>
      <c r="O2758">
        <v>14653</v>
      </c>
      <c r="P2758" s="1">
        <v>44206</v>
      </c>
      <c r="Q2758" s="1">
        <v>44213</v>
      </c>
      <c r="R2758" t="str" cm="1">
        <f t="array" ref="R2758:Y2758">_xlfn.XLOOKUP($N2758,'Raw - customers'!$A:$A,'Raw - customers'!$B:$I)</f>
        <v>Vite Durrant</v>
      </c>
      <c r="S2758" t="str">
        <v>Male</v>
      </c>
      <c r="T2758">
        <v>40</v>
      </c>
      <c r="U2758" t="str">
        <v>31 King LoopSuite 647</v>
      </c>
      <c r="V2758">
        <v>7266</v>
      </c>
      <c r="W2758" t="str">
        <v>Port Michael</v>
      </c>
      <c r="X2758" t="str">
        <v>Queensland</v>
      </c>
      <c r="Y2758" t="str">
        <v>Australia</v>
      </c>
      <c r="Z2758">
        <v>1</v>
      </c>
      <c r="AA2758" s="3" t="str">
        <f t="shared" si="87"/>
        <v>0 to 10</v>
      </c>
      <c r="AP2758" s="6">
        <v>264</v>
      </c>
      <c r="AQ2758" s="6" t="s">
        <v>1355</v>
      </c>
    </row>
    <row r="2759" spans="1:43" x14ac:dyDescent="0.25">
      <c r="A2759">
        <v>2757</v>
      </c>
      <c r="B2759">
        <v>552</v>
      </c>
      <c r="C2759">
        <v>857</v>
      </c>
      <c r="D2759">
        <v>113</v>
      </c>
      <c r="E2759">
        <v>3</v>
      </c>
      <c r="F2759">
        <v>339</v>
      </c>
      <c r="G2759" t="str">
        <f>VLOOKUP($C2759,'Raw-products'!$A$2:$H$1261,MATCH(G$1,'Raw-products'!$A$1:$H$1,0))</f>
        <v>Trousers</v>
      </c>
      <c r="H2759" t="str">
        <f>VLOOKUP($C2759,'Raw-products'!$A$2:$H$1261,MATCH(H$1,'Raw-products'!$A$1:$H$1,0))</f>
        <v>Chinos</v>
      </c>
      <c r="I2759" t="str">
        <f>VLOOKUP($C2759,'Raw-products'!$A$2:$H$1261,MATCH(I$1,'Raw-products'!$A$1:$H$1,0))</f>
        <v>M</v>
      </c>
      <c r="J2759" t="str">
        <f>VLOOKUP($C2759,'Raw-products'!$A$2:$H$1261,MATCH(J$1,'Raw-products'!$A$1:$H$1,0))</f>
        <v>green</v>
      </c>
      <c r="K2759">
        <f>VLOOKUP($C2759,'Raw-products'!$A$2:$H$1261,MATCH(K$1,'Raw-products'!$A$1:$H$1,0))</f>
        <v>100</v>
      </c>
      <c r="L2759">
        <f>VLOOKUP($C2759,'Raw-products'!$A$2:$H$1261,MATCH(L$1,'Raw-products'!$A$1:$H$1,0))</f>
        <v>49</v>
      </c>
      <c r="M2759" s="5">
        <f t="shared" si="86"/>
        <v>4900</v>
      </c>
      <c r="N2759" cm="1">
        <f t="array" ref="N2759:Q2759">_xlfn.XLOOKUP($B2759,'Raw -orders'!$A:$A,'Raw -orders'!$B:$E)</f>
        <v>264</v>
      </c>
      <c r="O2759">
        <v>14653</v>
      </c>
      <c r="P2759" s="1">
        <v>44206</v>
      </c>
      <c r="Q2759" s="1">
        <v>44213</v>
      </c>
      <c r="R2759" t="str" cm="1">
        <f t="array" ref="R2759:Y2759">_xlfn.XLOOKUP($N2759,'Raw - customers'!$A:$A,'Raw - customers'!$B:$I)</f>
        <v>Vite Durrant</v>
      </c>
      <c r="S2759" t="str">
        <v>Male</v>
      </c>
      <c r="T2759">
        <v>40</v>
      </c>
      <c r="U2759" t="str">
        <v>31 King LoopSuite 647</v>
      </c>
      <c r="V2759">
        <v>7266</v>
      </c>
      <c r="W2759" t="str">
        <v>Port Michael</v>
      </c>
      <c r="X2759" t="str">
        <v>Queensland</v>
      </c>
      <c r="Y2759" t="str">
        <v>Australia</v>
      </c>
      <c r="Z2759">
        <v>1</v>
      </c>
      <c r="AA2759" s="3" t="str">
        <f t="shared" si="87"/>
        <v>0 to 10</v>
      </c>
      <c r="AP2759" s="6">
        <v>264</v>
      </c>
      <c r="AQ2759" s="6" t="s">
        <v>1355</v>
      </c>
    </row>
    <row r="2760" spans="1:43" x14ac:dyDescent="0.25">
      <c r="A2760">
        <v>2758</v>
      </c>
      <c r="B2760">
        <v>552</v>
      </c>
      <c r="C2760">
        <v>898</v>
      </c>
      <c r="D2760">
        <v>94</v>
      </c>
      <c r="E2760">
        <v>2</v>
      </c>
      <c r="F2760">
        <v>188</v>
      </c>
      <c r="G2760" t="str">
        <f>VLOOKUP($C2760,'Raw-products'!$A$2:$H$1261,MATCH(G$1,'Raw-products'!$A$1:$H$1,0))</f>
        <v>Trousers</v>
      </c>
      <c r="H2760" t="str">
        <f>VLOOKUP($C2760,'Raw-products'!$A$2:$H$1261,MATCH(H$1,'Raw-products'!$A$1:$H$1,0))</f>
        <v>Cords</v>
      </c>
      <c r="I2760" t="str">
        <f>VLOOKUP($C2760,'Raw-products'!$A$2:$H$1261,MATCH(I$1,'Raw-products'!$A$1:$H$1,0))</f>
        <v>L</v>
      </c>
      <c r="J2760" t="str">
        <f>VLOOKUP($C2760,'Raw-products'!$A$2:$H$1261,MATCH(J$1,'Raw-products'!$A$1:$H$1,0))</f>
        <v>blue</v>
      </c>
      <c r="K2760">
        <f>VLOOKUP($C2760,'Raw-products'!$A$2:$H$1261,MATCH(K$1,'Raw-products'!$A$1:$H$1,0))</f>
        <v>113</v>
      </c>
      <c r="L2760">
        <f>VLOOKUP($C2760,'Raw-products'!$A$2:$H$1261,MATCH(L$1,'Raw-products'!$A$1:$H$1,0))</f>
        <v>77</v>
      </c>
      <c r="M2760" s="5">
        <f t="shared" si="86"/>
        <v>8701</v>
      </c>
      <c r="N2760" cm="1">
        <f t="array" ref="N2760:Q2760">_xlfn.XLOOKUP($B2760,'Raw -orders'!$A:$A,'Raw -orders'!$B:$E)</f>
        <v>264</v>
      </c>
      <c r="O2760">
        <v>14653</v>
      </c>
      <c r="P2760" s="1">
        <v>44206</v>
      </c>
      <c r="Q2760" s="1">
        <v>44213</v>
      </c>
      <c r="R2760" t="str" cm="1">
        <f t="array" ref="R2760:Y2760">_xlfn.XLOOKUP($N2760,'Raw - customers'!$A:$A,'Raw - customers'!$B:$I)</f>
        <v>Vite Durrant</v>
      </c>
      <c r="S2760" t="str">
        <v>Male</v>
      </c>
      <c r="T2760">
        <v>40</v>
      </c>
      <c r="U2760" t="str">
        <v>31 King LoopSuite 647</v>
      </c>
      <c r="V2760">
        <v>7266</v>
      </c>
      <c r="W2760" t="str">
        <v>Port Michael</v>
      </c>
      <c r="X2760" t="str">
        <v>Queensland</v>
      </c>
      <c r="Y2760" t="str">
        <v>Australia</v>
      </c>
      <c r="Z2760">
        <v>1</v>
      </c>
      <c r="AA2760" s="3" t="str">
        <f t="shared" si="87"/>
        <v>0 to 10</v>
      </c>
      <c r="AP2760" s="6">
        <v>264</v>
      </c>
      <c r="AQ2760" s="6" t="s">
        <v>1355</v>
      </c>
    </row>
    <row r="2761" spans="1:43" x14ac:dyDescent="0.25">
      <c r="A2761">
        <v>2759</v>
      </c>
      <c r="B2761">
        <v>552</v>
      </c>
      <c r="C2761">
        <v>1138</v>
      </c>
      <c r="D2761">
        <v>102</v>
      </c>
      <c r="E2761">
        <v>2</v>
      </c>
      <c r="F2761">
        <v>204</v>
      </c>
      <c r="G2761" t="str">
        <f>VLOOKUP($C2761,'Raw-products'!$A$2:$H$1261,MATCH(G$1,'Raw-products'!$A$1:$H$1,0))</f>
        <v>Trousers</v>
      </c>
      <c r="H2761" t="str">
        <f>VLOOKUP($C2761,'Raw-products'!$A$2:$H$1261,MATCH(H$1,'Raw-products'!$A$1:$H$1,0))</f>
        <v>Cargo Pants</v>
      </c>
      <c r="I2761" t="str">
        <f>VLOOKUP($C2761,'Raw-products'!$A$2:$H$1261,MATCH(I$1,'Raw-products'!$A$1:$H$1,0))</f>
        <v>L</v>
      </c>
      <c r="J2761" t="str">
        <f>VLOOKUP($C2761,'Raw-products'!$A$2:$H$1261,MATCH(J$1,'Raw-products'!$A$1:$H$1,0))</f>
        <v>green</v>
      </c>
      <c r="K2761">
        <f>VLOOKUP($C2761,'Raw-products'!$A$2:$H$1261,MATCH(K$1,'Raw-products'!$A$1:$H$1,0))</f>
        <v>106</v>
      </c>
      <c r="L2761">
        <f>VLOOKUP($C2761,'Raw-products'!$A$2:$H$1261,MATCH(L$1,'Raw-products'!$A$1:$H$1,0))</f>
        <v>42</v>
      </c>
      <c r="M2761" s="5">
        <f t="shared" si="86"/>
        <v>4452</v>
      </c>
      <c r="N2761" cm="1">
        <f t="array" ref="N2761:Q2761">_xlfn.XLOOKUP($B2761,'Raw -orders'!$A:$A,'Raw -orders'!$B:$E)</f>
        <v>264</v>
      </c>
      <c r="O2761">
        <v>14653</v>
      </c>
      <c r="P2761" s="1">
        <v>44206</v>
      </c>
      <c r="Q2761" s="1">
        <v>44213</v>
      </c>
      <c r="R2761" t="str" cm="1">
        <f t="array" ref="R2761:Y2761">_xlfn.XLOOKUP($N2761,'Raw - customers'!$A:$A,'Raw - customers'!$B:$I)</f>
        <v>Vite Durrant</v>
      </c>
      <c r="S2761" t="str">
        <v>Male</v>
      </c>
      <c r="T2761">
        <v>40</v>
      </c>
      <c r="U2761" t="str">
        <v>31 King LoopSuite 647</v>
      </c>
      <c r="V2761">
        <v>7266</v>
      </c>
      <c r="W2761" t="str">
        <v>Port Michael</v>
      </c>
      <c r="X2761" t="str">
        <v>Queensland</v>
      </c>
      <c r="Y2761" t="str">
        <v>Australia</v>
      </c>
      <c r="Z2761">
        <v>1</v>
      </c>
      <c r="AA2761" s="3" t="str">
        <f t="shared" si="87"/>
        <v>0 to 10</v>
      </c>
      <c r="AP2761" s="6">
        <v>264</v>
      </c>
      <c r="AQ2761" s="6" t="s">
        <v>1355</v>
      </c>
    </row>
    <row r="2762" spans="1:43" x14ac:dyDescent="0.25">
      <c r="A2762">
        <v>2760</v>
      </c>
      <c r="B2762">
        <v>552</v>
      </c>
      <c r="C2762">
        <v>1114</v>
      </c>
      <c r="D2762">
        <v>115</v>
      </c>
      <c r="E2762">
        <v>3</v>
      </c>
      <c r="F2762">
        <v>345</v>
      </c>
      <c r="G2762" t="str">
        <f>VLOOKUP($C2762,'Raw-products'!$A$2:$H$1261,MATCH(G$1,'Raw-products'!$A$1:$H$1,0))</f>
        <v>Trousers</v>
      </c>
      <c r="H2762" t="str">
        <f>VLOOKUP($C2762,'Raw-products'!$A$2:$H$1261,MATCH(H$1,'Raw-products'!$A$1:$H$1,0))</f>
        <v>Cropped</v>
      </c>
      <c r="I2762" t="str">
        <f>VLOOKUP($C2762,'Raw-products'!$A$2:$H$1261,MATCH(I$1,'Raw-products'!$A$1:$H$1,0))</f>
        <v>XL</v>
      </c>
      <c r="J2762" t="str">
        <f>VLOOKUP($C2762,'Raw-products'!$A$2:$H$1261,MATCH(J$1,'Raw-products'!$A$1:$H$1,0))</f>
        <v>indigo</v>
      </c>
      <c r="K2762">
        <f>VLOOKUP($C2762,'Raw-products'!$A$2:$H$1261,MATCH(K$1,'Raw-products'!$A$1:$H$1,0))</f>
        <v>99</v>
      </c>
      <c r="L2762">
        <f>VLOOKUP($C2762,'Raw-products'!$A$2:$H$1261,MATCH(L$1,'Raw-products'!$A$1:$H$1,0))</f>
        <v>58</v>
      </c>
      <c r="M2762" s="5">
        <f t="shared" si="86"/>
        <v>5742</v>
      </c>
      <c r="N2762" cm="1">
        <f t="array" ref="N2762:Q2762">_xlfn.XLOOKUP($B2762,'Raw -orders'!$A:$A,'Raw -orders'!$B:$E)</f>
        <v>264</v>
      </c>
      <c r="O2762">
        <v>14653</v>
      </c>
      <c r="P2762" s="1">
        <v>44206</v>
      </c>
      <c r="Q2762" s="1">
        <v>44213</v>
      </c>
      <c r="R2762" t="str" cm="1">
        <f t="array" ref="R2762:Y2762">_xlfn.XLOOKUP($N2762,'Raw - customers'!$A:$A,'Raw - customers'!$B:$I)</f>
        <v>Vite Durrant</v>
      </c>
      <c r="S2762" t="str">
        <v>Male</v>
      </c>
      <c r="T2762">
        <v>40</v>
      </c>
      <c r="U2762" t="str">
        <v>31 King LoopSuite 647</v>
      </c>
      <c r="V2762">
        <v>7266</v>
      </c>
      <c r="W2762" t="str">
        <v>Port Michael</v>
      </c>
      <c r="X2762" t="str">
        <v>Queensland</v>
      </c>
      <c r="Y2762" t="str">
        <v>Australia</v>
      </c>
      <c r="Z2762">
        <v>1</v>
      </c>
      <c r="AA2762" s="3" t="str">
        <f t="shared" si="87"/>
        <v>0 to 10</v>
      </c>
      <c r="AP2762" s="6">
        <v>264</v>
      </c>
      <c r="AQ2762" s="6" t="s">
        <v>1355</v>
      </c>
    </row>
    <row r="2763" spans="1:43" x14ac:dyDescent="0.25">
      <c r="A2763">
        <v>2761</v>
      </c>
      <c r="B2763">
        <v>552</v>
      </c>
      <c r="C2763">
        <v>84</v>
      </c>
      <c r="D2763">
        <v>118</v>
      </c>
      <c r="E2763">
        <v>3</v>
      </c>
      <c r="F2763">
        <v>354</v>
      </c>
      <c r="G2763" t="str">
        <f>VLOOKUP($C2763,'Raw-products'!$A$2:$H$1261,MATCH(G$1,'Raw-products'!$A$1:$H$1,0))</f>
        <v>Shirt</v>
      </c>
      <c r="H2763" t="str">
        <f>VLOOKUP($C2763,'Raw-products'!$A$2:$H$1261,MATCH(H$1,'Raw-products'!$A$1:$H$1,0))</f>
        <v>Flannel</v>
      </c>
      <c r="I2763" t="str">
        <f>VLOOKUP($C2763,'Raw-products'!$A$2:$H$1261,MATCH(I$1,'Raw-products'!$A$1:$H$1,0))</f>
        <v>XL</v>
      </c>
      <c r="J2763" t="str">
        <f>VLOOKUP($C2763,'Raw-products'!$A$2:$H$1261,MATCH(J$1,'Raw-products'!$A$1:$H$1,0))</f>
        <v>yellow</v>
      </c>
      <c r="K2763">
        <f>VLOOKUP($C2763,'Raw-products'!$A$2:$H$1261,MATCH(K$1,'Raw-products'!$A$1:$H$1,0))</f>
        <v>96</v>
      </c>
      <c r="L2763">
        <f>VLOOKUP($C2763,'Raw-products'!$A$2:$H$1261,MATCH(L$1,'Raw-products'!$A$1:$H$1,0))</f>
        <v>72</v>
      </c>
      <c r="M2763" s="5">
        <f t="shared" si="86"/>
        <v>6912</v>
      </c>
      <c r="N2763" cm="1">
        <f t="array" ref="N2763:Q2763">_xlfn.XLOOKUP($B2763,'Raw -orders'!$A:$A,'Raw -orders'!$B:$E)</f>
        <v>264</v>
      </c>
      <c r="O2763">
        <v>14653</v>
      </c>
      <c r="P2763" s="1">
        <v>44206</v>
      </c>
      <c r="Q2763" s="1">
        <v>44213</v>
      </c>
      <c r="R2763" t="str" cm="1">
        <f t="array" ref="R2763:Y2763">_xlfn.XLOOKUP($N2763,'Raw - customers'!$A:$A,'Raw - customers'!$B:$I)</f>
        <v>Vite Durrant</v>
      </c>
      <c r="S2763" t="str">
        <v>Male</v>
      </c>
      <c r="T2763">
        <v>40</v>
      </c>
      <c r="U2763" t="str">
        <v>31 King LoopSuite 647</v>
      </c>
      <c r="V2763">
        <v>7266</v>
      </c>
      <c r="W2763" t="str">
        <v>Port Michael</v>
      </c>
      <c r="X2763" t="str">
        <v>Queensland</v>
      </c>
      <c r="Y2763" t="str">
        <v>Australia</v>
      </c>
      <c r="Z2763">
        <v>1</v>
      </c>
      <c r="AA2763" s="3" t="str">
        <f t="shared" si="87"/>
        <v>0 to 10</v>
      </c>
      <c r="AP2763" s="6">
        <v>264</v>
      </c>
      <c r="AQ2763" s="6" t="s">
        <v>1355</v>
      </c>
    </row>
    <row r="2764" spans="1:43" x14ac:dyDescent="0.25">
      <c r="A2764">
        <v>2762</v>
      </c>
      <c r="B2764">
        <v>553</v>
      </c>
      <c r="C2764">
        <v>946</v>
      </c>
      <c r="D2764">
        <v>97</v>
      </c>
      <c r="E2764">
        <v>3</v>
      </c>
      <c r="F2764">
        <v>291</v>
      </c>
      <c r="G2764" t="str">
        <f>VLOOKUP($C2764,'Raw-products'!$A$2:$H$1261,MATCH(G$1,'Raw-products'!$A$1:$H$1,0))</f>
        <v>Trousers</v>
      </c>
      <c r="H2764" t="str">
        <f>VLOOKUP($C2764,'Raw-products'!$A$2:$H$1261,MATCH(H$1,'Raw-products'!$A$1:$H$1,0))</f>
        <v>Slim-Fit</v>
      </c>
      <c r="I2764" t="str">
        <f>VLOOKUP($C2764,'Raw-products'!$A$2:$H$1261,MATCH(I$1,'Raw-products'!$A$1:$H$1,0))</f>
        <v>S</v>
      </c>
      <c r="J2764" t="str">
        <f>VLOOKUP($C2764,'Raw-products'!$A$2:$H$1261,MATCH(J$1,'Raw-products'!$A$1:$H$1,0))</f>
        <v>red</v>
      </c>
      <c r="K2764">
        <f>VLOOKUP($C2764,'Raw-products'!$A$2:$H$1261,MATCH(K$1,'Raw-products'!$A$1:$H$1,0))</f>
        <v>119</v>
      </c>
      <c r="L2764">
        <f>VLOOKUP($C2764,'Raw-products'!$A$2:$H$1261,MATCH(L$1,'Raw-products'!$A$1:$H$1,0))</f>
        <v>71</v>
      </c>
      <c r="M2764" s="5">
        <f t="shared" si="86"/>
        <v>8449</v>
      </c>
      <c r="N2764" cm="1">
        <f t="array" ref="N2764:Q2764">_xlfn.XLOOKUP($B2764,'Raw -orders'!$A:$A,'Raw -orders'!$B:$E)</f>
        <v>49</v>
      </c>
      <c r="O2764">
        <v>16753</v>
      </c>
      <c r="P2764" s="1">
        <v>44261</v>
      </c>
      <c r="Q2764" s="1">
        <v>44269</v>
      </c>
      <c r="R2764" t="str" cm="1">
        <f t="array" ref="R2764:Y2764">_xlfn.XLOOKUP($N2764,'Raw - customers'!$A:$A,'Raw - customers'!$B:$I)</f>
        <v>Shanna Pietrzyk</v>
      </c>
      <c r="S2764" t="str">
        <v>Female</v>
      </c>
      <c r="T2764">
        <v>56</v>
      </c>
      <c r="U2764" t="str">
        <v>30 Watson WayApt. 179</v>
      </c>
      <c r="V2764">
        <v>2511</v>
      </c>
      <c r="W2764" t="str">
        <v>Port Alyssa</v>
      </c>
      <c r="X2764" t="str">
        <v>Queensland</v>
      </c>
      <c r="Y2764" t="str">
        <v>Australia</v>
      </c>
      <c r="Z2764">
        <v>3</v>
      </c>
      <c r="AA2764" s="3" t="str">
        <f t="shared" si="87"/>
        <v>0 to 10</v>
      </c>
      <c r="AP2764" s="6">
        <v>49</v>
      </c>
      <c r="AQ2764" s="6" t="s">
        <v>1355</v>
      </c>
    </row>
    <row r="2765" spans="1:43" x14ac:dyDescent="0.25">
      <c r="A2765">
        <v>2763</v>
      </c>
      <c r="B2765">
        <v>553</v>
      </c>
      <c r="C2765">
        <v>658</v>
      </c>
      <c r="D2765">
        <v>93</v>
      </c>
      <c r="E2765">
        <v>1</v>
      </c>
      <c r="F2765">
        <v>93</v>
      </c>
      <c r="G2765" t="str">
        <f>VLOOKUP($C2765,'Raw-products'!$A$2:$H$1261,MATCH(G$1,'Raw-products'!$A$1:$H$1,0))</f>
        <v>Jacket</v>
      </c>
      <c r="H2765" t="str">
        <f>VLOOKUP($C2765,'Raw-products'!$A$2:$H$1261,MATCH(H$1,'Raw-products'!$A$1:$H$1,0))</f>
        <v>Coach</v>
      </c>
      <c r="I2765" t="str">
        <f>VLOOKUP($C2765,'Raw-products'!$A$2:$H$1261,MATCH(I$1,'Raw-products'!$A$1:$H$1,0))</f>
        <v>L</v>
      </c>
      <c r="J2765" t="str">
        <f>VLOOKUP($C2765,'Raw-products'!$A$2:$H$1261,MATCH(J$1,'Raw-products'!$A$1:$H$1,0))</f>
        <v>indigo</v>
      </c>
      <c r="K2765">
        <f>VLOOKUP($C2765,'Raw-products'!$A$2:$H$1261,MATCH(K$1,'Raw-products'!$A$1:$H$1,0))</f>
        <v>115</v>
      </c>
      <c r="L2765">
        <f>VLOOKUP($C2765,'Raw-products'!$A$2:$H$1261,MATCH(L$1,'Raw-products'!$A$1:$H$1,0))</f>
        <v>74</v>
      </c>
      <c r="M2765" s="5">
        <f t="shared" si="86"/>
        <v>8510</v>
      </c>
      <c r="N2765" cm="1">
        <f t="array" ref="N2765:Q2765">_xlfn.XLOOKUP($B2765,'Raw -orders'!$A:$A,'Raw -orders'!$B:$E)</f>
        <v>49</v>
      </c>
      <c r="O2765">
        <v>16753</v>
      </c>
      <c r="P2765" s="1">
        <v>44261</v>
      </c>
      <c r="Q2765" s="1">
        <v>44269</v>
      </c>
      <c r="R2765" t="str" cm="1">
        <f t="array" ref="R2765:Y2765">_xlfn.XLOOKUP($N2765,'Raw - customers'!$A:$A,'Raw - customers'!$B:$I)</f>
        <v>Shanna Pietrzyk</v>
      </c>
      <c r="S2765" t="str">
        <v>Female</v>
      </c>
      <c r="T2765">
        <v>56</v>
      </c>
      <c r="U2765" t="str">
        <v>30 Watson WayApt. 179</v>
      </c>
      <c r="V2765">
        <v>2511</v>
      </c>
      <c r="W2765" t="str">
        <v>Port Alyssa</v>
      </c>
      <c r="X2765" t="str">
        <v>Queensland</v>
      </c>
      <c r="Y2765" t="str">
        <v>Australia</v>
      </c>
      <c r="Z2765">
        <v>3</v>
      </c>
      <c r="AA2765" s="3" t="str">
        <f t="shared" si="87"/>
        <v>0 to 10</v>
      </c>
      <c r="AP2765" s="6">
        <v>49</v>
      </c>
      <c r="AQ2765" s="6" t="s">
        <v>1355</v>
      </c>
    </row>
    <row r="2766" spans="1:43" x14ac:dyDescent="0.25">
      <c r="A2766">
        <v>2764</v>
      </c>
      <c r="B2766">
        <v>553</v>
      </c>
      <c r="C2766">
        <v>1118</v>
      </c>
      <c r="D2766">
        <v>115</v>
      </c>
      <c r="E2766">
        <v>2</v>
      </c>
      <c r="F2766">
        <v>230</v>
      </c>
      <c r="G2766" t="str">
        <f>VLOOKUP($C2766,'Raw-products'!$A$2:$H$1261,MATCH(G$1,'Raw-products'!$A$1:$H$1,0))</f>
        <v>Trousers</v>
      </c>
      <c r="H2766" t="str">
        <f>VLOOKUP($C2766,'Raw-products'!$A$2:$H$1261,MATCH(H$1,'Raw-products'!$A$1:$H$1,0))</f>
        <v>Cropped</v>
      </c>
      <c r="I2766" t="str">
        <f>VLOOKUP($C2766,'Raw-products'!$A$2:$H$1261,MATCH(I$1,'Raw-products'!$A$1:$H$1,0))</f>
        <v>L</v>
      </c>
      <c r="J2766" t="str">
        <f>VLOOKUP($C2766,'Raw-products'!$A$2:$H$1261,MATCH(J$1,'Raw-products'!$A$1:$H$1,0))</f>
        <v>violet</v>
      </c>
      <c r="K2766">
        <f>VLOOKUP($C2766,'Raw-products'!$A$2:$H$1261,MATCH(K$1,'Raw-products'!$A$1:$H$1,0))</f>
        <v>99</v>
      </c>
      <c r="L2766">
        <f>VLOOKUP($C2766,'Raw-products'!$A$2:$H$1261,MATCH(L$1,'Raw-products'!$A$1:$H$1,0))</f>
        <v>40</v>
      </c>
      <c r="M2766" s="5">
        <f t="shared" si="86"/>
        <v>3960</v>
      </c>
      <c r="N2766" cm="1">
        <f t="array" ref="N2766:Q2766">_xlfn.XLOOKUP($B2766,'Raw -orders'!$A:$A,'Raw -orders'!$B:$E)</f>
        <v>49</v>
      </c>
      <c r="O2766">
        <v>16753</v>
      </c>
      <c r="P2766" s="1">
        <v>44261</v>
      </c>
      <c r="Q2766" s="1">
        <v>44269</v>
      </c>
      <c r="R2766" t="str" cm="1">
        <f t="array" ref="R2766:Y2766">_xlfn.XLOOKUP($N2766,'Raw - customers'!$A:$A,'Raw - customers'!$B:$I)</f>
        <v>Shanna Pietrzyk</v>
      </c>
      <c r="S2766" t="str">
        <v>Female</v>
      </c>
      <c r="T2766">
        <v>56</v>
      </c>
      <c r="U2766" t="str">
        <v>30 Watson WayApt. 179</v>
      </c>
      <c r="V2766">
        <v>2511</v>
      </c>
      <c r="W2766" t="str">
        <v>Port Alyssa</v>
      </c>
      <c r="X2766" t="str">
        <v>Queensland</v>
      </c>
      <c r="Y2766" t="str">
        <v>Australia</v>
      </c>
      <c r="Z2766">
        <v>3</v>
      </c>
      <c r="AA2766" s="3" t="str">
        <f t="shared" si="87"/>
        <v>0 to 10</v>
      </c>
      <c r="AP2766" s="6">
        <v>49</v>
      </c>
      <c r="AQ2766" s="6" t="s">
        <v>1355</v>
      </c>
    </row>
    <row r="2767" spans="1:43" x14ac:dyDescent="0.25">
      <c r="A2767">
        <v>2765</v>
      </c>
      <c r="B2767">
        <v>553</v>
      </c>
      <c r="C2767">
        <v>973</v>
      </c>
      <c r="D2767">
        <v>97</v>
      </c>
      <c r="E2767">
        <v>1</v>
      </c>
      <c r="F2767">
        <v>97</v>
      </c>
      <c r="G2767" t="str">
        <f>VLOOKUP($C2767,'Raw-products'!$A$2:$H$1261,MATCH(G$1,'Raw-products'!$A$1:$H$1,0))</f>
        <v>Trousers</v>
      </c>
      <c r="H2767" t="str">
        <f>VLOOKUP($C2767,'Raw-products'!$A$2:$H$1261,MATCH(H$1,'Raw-products'!$A$1:$H$1,0))</f>
        <v>Slim-Fit</v>
      </c>
      <c r="I2767" t="str">
        <f>VLOOKUP($C2767,'Raw-products'!$A$2:$H$1261,MATCH(I$1,'Raw-products'!$A$1:$H$1,0))</f>
        <v>L</v>
      </c>
      <c r="J2767" t="str">
        <f>VLOOKUP($C2767,'Raw-products'!$A$2:$H$1261,MATCH(J$1,'Raw-products'!$A$1:$H$1,0))</f>
        <v>indigo</v>
      </c>
      <c r="K2767">
        <f>VLOOKUP($C2767,'Raw-products'!$A$2:$H$1261,MATCH(K$1,'Raw-products'!$A$1:$H$1,0))</f>
        <v>119</v>
      </c>
      <c r="L2767">
        <f>VLOOKUP($C2767,'Raw-products'!$A$2:$H$1261,MATCH(L$1,'Raw-products'!$A$1:$H$1,0))</f>
        <v>48</v>
      </c>
      <c r="M2767" s="5">
        <f t="shared" si="86"/>
        <v>5712</v>
      </c>
      <c r="N2767" cm="1">
        <f t="array" ref="N2767:Q2767">_xlfn.XLOOKUP($B2767,'Raw -orders'!$A:$A,'Raw -orders'!$B:$E)</f>
        <v>49</v>
      </c>
      <c r="O2767">
        <v>16753</v>
      </c>
      <c r="P2767" s="1">
        <v>44261</v>
      </c>
      <c r="Q2767" s="1">
        <v>44269</v>
      </c>
      <c r="R2767" t="str" cm="1">
        <f t="array" ref="R2767:Y2767">_xlfn.XLOOKUP($N2767,'Raw - customers'!$A:$A,'Raw - customers'!$B:$I)</f>
        <v>Shanna Pietrzyk</v>
      </c>
      <c r="S2767" t="str">
        <v>Female</v>
      </c>
      <c r="T2767">
        <v>56</v>
      </c>
      <c r="U2767" t="str">
        <v>30 Watson WayApt. 179</v>
      </c>
      <c r="V2767">
        <v>2511</v>
      </c>
      <c r="W2767" t="str">
        <v>Port Alyssa</v>
      </c>
      <c r="X2767" t="str">
        <v>Queensland</v>
      </c>
      <c r="Y2767" t="str">
        <v>Australia</v>
      </c>
      <c r="Z2767">
        <v>3</v>
      </c>
      <c r="AA2767" s="3" t="str">
        <f t="shared" si="87"/>
        <v>0 to 10</v>
      </c>
      <c r="AP2767" s="6">
        <v>49</v>
      </c>
      <c r="AQ2767" s="6" t="s">
        <v>1355</v>
      </c>
    </row>
    <row r="2768" spans="1:43" x14ac:dyDescent="0.25">
      <c r="A2768">
        <v>2766</v>
      </c>
      <c r="B2768">
        <v>553</v>
      </c>
      <c r="C2768">
        <v>303</v>
      </c>
      <c r="D2768">
        <v>105</v>
      </c>
      <c r="E2768">
        <v>1</v>
      </c>
      <c r="F2768">
        <v>105</v>
      </c>
      <c r="G2768" t="str">
        <f>VLOOKUP($C2768,'Raw-products'!$A$2:$H$1261,MATCH(G$1,'Raw-products'!$A$1:$H$1,0))</f>
        <v>Shirt</v>
      </c>
      <c r="H2768" t="str">
        <f>VLOOKUP($C2768,'Raw-products'!$A$2:$H$1261,MATCH(H$1,'Raw-products'!$A$1:$H$1,0))</f>
        <v>Cuban Collar</v>
      </c>
      <c r="I2768" t="str">
        <f>VLOOKUP($C2768,'Raw-products'!$A$2:$H$1261,MATCH(I$1,'Raw-products'!$A$1:$H$1,0))</f>
        <v>L</v>
      </c>
      <c r="J2768" t="str">
        <f>VLOOKUP($C2768,'Raw-products'!$A$2:$H$1261,MATCH(J$1,'Raw-products'!$A$1:$H$1,0))</f>
        <v>blue</v>
      </c>
      <c r="K2768">
        <f>VLOOKUP($C2768,'Raw-products'!$A$2:$H$1261,MATCH(K$1,'Raw-products'!$A$1:$H$1,0))</f>
        <v>93</v>
      </c>
      <c r="L2768">
        <f>VLOOKUP($C2768,'Raw-products'!$A$2:$H$1261,MATCH(L$1,'Raw-products'!$A$1:$H$1,0))</f>
        <v>65</v>
      </c>
      <c r="M2768" s="5">
        <f t="shared" si="86"/>
        <v>6045</v>
      </c>
      <c r="N2768" cm="1">
        <f t="array" ref="N2768:Q2768">_xlfn.XLOOKUP($B2768,'Raw -orders'!$A:$A,'Raw -orders'!$B:$E)</f>
        <v>49</v>
      </c>
      <c r="O2768">
        <v>16753</v>
      </c>
      <c r="P2768" s="1">
        <v>44261</v>
      </c>
      <c r="Q2768" s="1">
        <v>44269</v>
      </c>
      <c r="R2768" t="str" cm="1">
        <f t="array" ref="R2768:Y2768">_xlfn.XLOOKUP($N2768,'Raw - customers'!$A:$A,'Raw - customers'!$B:$I)</f>
        <v>Shanna Pietrzyk</v>
      </c>
      <c r="S2768" t="str">
        <v>Female</v>
      </c>
      <c r="T2768">
        <v>56</v>
      </c>
      <c r="U2768" t="str">
        <v>30 Watson WayApt. 179</v>
      </c>
      <c r="V2768">
        <v>2511</v>
      </c>
      <c r="W2768" t="str">
        <v>Port Alyssa</v>
      </c>
      <c r="X2768" t="str">
        <v>Queensland</v>
      </c>
      <c r="Y2768" t="str">
        <v>Australia</v>
      </c>
      <c r="Z2768">
        <v>3</v>
      </c>
      <c r="AA2768" s="3" t="str">
        <f t="shared" si="87"/>
        <v>0 to 10</v>
      </c>
      <c r="AP2768" s="6">
        <v>49</v>
      </c>
      <c r="AQ2768" s="6" t="s">
        <v>1355</v>
      </c>
    </row>
    <row r="2769" spans="1:43" x14ac:dyDescent="0.25">
      <c r="A2769">
        <v>2767</v>
      </c>
      <c r="B2769">
        <v>554</v>
      </c>
      <c r="C2769">
        <v>1127</v>
      </c>
      <c r="D2769">
        <v>102</v>
      </c>
      <c r="E2769">
        <v>3</v>
      </c>
      <c r="F2769">
        <v>306</v>
      </c>
      <c r="G2769" t="str">
        <f>VLOOKUP($C2769,'Raw-products'!$A$2:$H$1261,MATCH(G$1,'Raw-products'!$A$1:$H$1,0))</f>
        <v>Trousers</v>
      </c>
      <c r="H2769" t="str">
        <f>VLOOKUP($C2769,'Raw-products'!$A$2:$H$1261,MATCH(H$1,'Raw-products'!$A$1:$H$1,0))</f>
        <v>Cargo Pants</v>
      </c>
      <c r="I2769" t="str">
        <f>VLOOKUP($C2769,'Raw-products'!$A$2:$H$1261,MATCH(I$1,'Raw-products'!$A$1:$H$1,0))</f>
        <v>M</v>
      </c>
      <c r="J2769" t="str">
        <f>VLOOKUP($C2769,'Raw-products'!$A$2:$H$1261,MATCH(J$1,'Raw-products'!$A$1:$H$1,0))</f>
        <v>orange</v>
      </c>
      <c r="K2769">
        <f>VLOOKUP($C2769,'Raw-products'!$A$2:$H$1261,MATCH(K$1,'Raw-products'!$A$1:$H$1,0))</f>
        <v>106</v>
      </c>
      <c r="L2769">
        <f>VLOOKUP($C2769,'Raw-products'!$A$2:$H$1261,MATCH(L$1,'Raw-products'!$A$1:$H$1,0))</f>
        <v>51</v>
      </c>
      <c r="M2769" s="5">
        <f t="shared" si="86"/>
        <v>5406</v>
      </c>
      <c r="N2769" cm="1">
        <f t="array" ref="N2769:Q2769">_xlfn.XLOOKUP($B2769,'Raw -orders'!$A:$A,'Raw -orders'!$B:$E)</f>
        <v>842</v>
      </c>
      <c r="O2769">
        <v>28264</v>
      </c>
      <c r="P2769" s="1">
        <v>44323</v>
      </c>
      <c r="Q2769" s="1">
        <v>44342</v>
      </c>
      <c r="R2769" t="str" cm="1">
        <f t="array" ref="R2769:Y2769">_xlfn.XLOOKUP($N2769,'Raw - customers'!$A:$A,'Raw - customers'!$B:$I)</f>
        <v>Millicent Stedson</v>
      </c>
      <c r="S2769" t="str">
        <v>Polygender</v>
      </c>
      <c r="T2769">
        <v>70</v>
      </c>
      <c r="U2769" t="str">
        <v>735 Goldner AvenueSuite 768</v>
      </c>
      <c r="V2769">
        <v>8388</v>
      </c>
      <c r="W2769" t="str">
        <v>Port Kiara</v>
      </c>
      <c r="X2769" t="str">
        <v>Western Australia</v>
      </c>
      <c r="Y2769" t="str">
        <v>Australia</v>
      </c>
      <c r="Z2769">
        <v>5</v>
      </c>
      <c r="AA2769" s="3" t="str">
        <f t="shared" si="87"/>
        <v>10 to 20</v>
      </c>
      <c r="AP2769" s="6">
        <v>842</v>
      </c>
      <c r="AQ2769" s="6" t="s">
        <v>1377</v>
      </c>
    </row>
    <row r="2770" spans="1:43" x14ac:dyDescent="0.25">
      <c r="A2770">
        <v>2768</v>
      </c>
      <c r="B2770">
        <v>554</v>
      </c>
      <c r="C2770">
        <v>870</v>
      </c>
      <c r="D2770">
        <v>113</v>
      </c>
      <c r="E2770">
        <v>2</v>
      </c>
      <c r="F2770">
        <v>226</v>
      </c>
      <c r="G2770" t="str">
        <f>VLOOKUP($C2770,'Raw-products'!$A$2:$H$1261,MATCH(G$1,'Raw-products'!$A$1:$H$1,0))</f>
        <v>Trousers</v>
      </c>
      <c r="H2770" t="str">
        <f>VLOOKUP($C2770,'Raw-products'!$A$2:$H$1261,MATCH(H$1,'Raw-products'!$A$1:$H$1,0))</f>
        <v>Chinos</v>
      </c>
      <c r="I2770" t="str">
        <f>VLOOKUP($C2770,'Raw-products'!$A$2:$H$1261,MATCH(I$1,'Raw-products'!$A$1:$H$1,0))</f>
        <v>XS</v>
      </c>
      <c r="J2770" t="str">
        <f>VLOOKUP($C2770,'Raw-products'!$A$2:$H$1261,MATCH(J$1,'Raw-products'!$A$1:$H$1,0))</f>
        <v>violet</v>
      </c>
      <c r="K2770">
        <f>VLOOKUP($C2770,'Raw-products'!$A$2:$H$1261,MATCH(K$1,'Raw-products'!$A$1:$H$1,0))</f>
        <v>100</v>
      </c>
      <c r="L2770">
        <f>VLOOKUP($C2770,'Raw-products'!$A$2:$H$1261,MATCH(L$1,'Raw-products'!$A$1:$H$1,0))</f>
        <v>72</v>
      </c>
      <c r="M2770" s="5">
        <f t="shared" si="86"/>
        <v>7200</v>
      </c>
      <c r="N2770" cm="1">
        <f t="array" ref="N2770:Q2770">_xlfn.XLOOKUP($B2770,'Raw -orders'!$A:$A,'Raw -orders'!$B:$E)</f>
        <v>842</v>
      </c>
      <c r="O2770">
        <v>28264</v>
      </c>
      <c r="P2770" s="1">
        <v>44323</v>
      </c>
      <c r="Q2770" s="1">
        <v>44342</v>
      </c>
      <c r="R2770" t="str" cm="1">
        <f t="array" ref="R2770:Y2770">_xlfn.XLOOKUP($N2770,'Raw - customers'!$A:$A,'Raw - customers'!$B:$I)</f>
        <v>Millicent Stedson</v>
      </c>
      <c r="S2770" t="str">
        <v>Polygender</v>
      </c>
      <c r="T2770">
        <v>70</v>
      </c>
      <c r="U2770" t="str">
        <v>735 Goldner AvenueSuite 768</v>
      </c>
      <c r="V2770">
        <v>8388</v>
      </c>
      <c r="W2770" t="str">
        <v>Port Kiara</v>
      </c>
      <c r="X2770" t="str">
        <v>Western Australia</v>
      </c>
      <c r="Y2770" t="str">
        <v>Australia</v>
      </c>
      <c r="Z2770">
        <v>5</v>
      </c>
      <c r="AA2770" s="3" t="str">
        <f t="shared" si="87"/>
        <v>10 to 20</v>
      </c>
      <c r="AP2770" s="6">
        <v>842</v>
      </c>
      <c r="AQ2770" s="6" t="s">
        <v>1377</v>
      </c>
    </row>
    <row r="2771" spans="1:43" x14ac:dyDescent="0.25">
      <c r="A2771">
        <v>2769</v>
      </c>
      <c r="B2771">
        <v>555</v>
      </c>
      <c r="C2771">
        <v>282</v>
      </c>
      <c r="D2771">
        <v>105</v>
      </c>
      <c r="E2771">
        <v>2</v>
      </c>
      <c r="F2771">
        <v>210</v>
      </c>
      <c r="G2771" t="str">
        <f>VLOOKUP($C2771,'Raw-products'!$A$2:$H$1261,MATCH(G$1,'Raw-products'!$A$1:$H$1,0))</f>
        <v>Shirt</v>
      </c>
      <c r="H2771" t="str">
        <f>VLOOKUP($C2771,'Raw-products'!$A$2:$H$1261,MATCH(H$1,'Raw-products'!$A$1:$H$1,0))</f>
        <v>Cuban Collar</v>
      </c>
      <c r="I2771" t="str">
        <f>VLOOKUP($C2771,'Raw-products'!$A$2:$H$1261,MATCH(I$1,'Raw-products'!$A$1:$H$1,0))</f>
        <v>M</v>
      </c>
      <c r="J2771" t="str">
        <f>VLOOKUP($C2771,'Raw-products'!$A$2:$H$1261,MATCH(J$1,'Raw-products'!$A$1:$H$1,0))</f>
        <v>red</v>
      </c>
      <c r="K2771">
        <f>VLOOKUP($C2771,'Raw-products'!$A$2:$H$1261,MATCH(K$1,'Raw-products'!$A$1:$H$1,0))</f>
        <v>93</v>
      </c>
      <c r="L2771">
        <f>VLOOKUP($C2771,'Raw-products'!$A$2:$H$1261,MATCH(L$1,'Raw-products'!$A$1:$H$1,0))</f>
        <v>53</v>
      </c>
      <c r="M2771" s="5">
        <f t="shared" si="86"/>
        <v>4929</v>
      </c>
      <c r="N2771" cm="1">
        <f t="array" ref="N2771:Q2771">_xlfn.XLOOKUP($B2771,'Raw -orders'!$A:$A,'Raw -orders'!$B:$E)</f>
        <v>922</v>
      </c>
      <c r="O2771">
        <v>42350</v>
      </c>
      <c r="P2771" s="1">
        <v>44442</v>
      </c>
      <c r="Q2771" s="1">
        <v>44448</v>
      </c>
      <c r="R2771" t="str" cm="1">
        <f t="array" ref="R2771:Y2771">_xlfn.XLOOKUP($N2771,'Raw - customers'!$A:$A,'Raw - customers'!$B:$I)</f>
        <v>Adena Venn</v>
      </c>
      <c r="S2771" t="str">
        <v>Polygender</v>
      </c>
      <c r="T2771">
        <v>53</v>
      </c>
      <c r="U2771" t="str">
        <v>048 Kayla RoadSuite 099</v>
      </c>
      <c r="V2771">
        <v>839</v>
      </c>
      <c r="W2771" t="str">
        <v>Jordanburgh</v>
      </c>
      <c r="X2771" t="str">
        <v>Victoria</v>
      </c>
      <c r="Y2771" t="str">
        <v>Australia</v>
      </c>
      <c r="Z2771">
        <v>9</v>
      </c>
      <c r="AA2771" s="3" t="str">
        <f t="shared" si="87"/>
        <v>0 to 10</v>
      </c>
      <c r="AP2771" s="6">
        <v>922</v>
      </c>
      <c r="AQ2771" s="6" t="s">
        <v>1396</v>
      </c>
    </row>
    <row r="2772" spans="1:43" x14ac:dyDescent="0.25">
      <c r="A2772">
        <v>2770</v>
      </c>
      <c r="B2772">
        <v>555</v>
      </c>
      <c r="C2772">
        <v>358</v>
      </c>
      <c r="D2772">
        <v>94</v>
      </c>
      <c r="E2772">
        <v>2</v>
      </c>
      <c r="F2772">
        <v>188</v>
      </c>
      <c r="G2772" t="str">
        <f>VLOOKUP($C2772,'Raw-products'!$A$2:$H$1261,MATCH(G$1,'Raw-products'!$A$1:$H$1,0))</f>
        <v>Shirt</v>
      </c>
      <c r="H2772" t="str">
        <f>VLOOKUP($C2772,'Raw-products'!$A$2:$H$1261,MATCH(H$1,'Raw-products'!$A$1:$H$1,0))</f>
        <v>Henley</v>
      </c>
      <c r="I2772" t="str">
        <f>VLOOKUP($C2772,'Raw-products'!$A$2:$H$1261,MATCH(I$1,'Raw-products'!$A$1:$H$1,0))</f>
        <v>L</v>
      </c>
      <c r="J2772" t="str">
        <f>VLOOKUP($C2772,'Raw-products'!$A$2:$H$1261,MATCH(J$1,'Raw-products'!$A$1:$H$1,0))</f>
        <v>orange</v>
      </c>
      <c r="K2772">
        <f>VLOOKUP($C2772,'Raw-products'!$A$2:$H$1261,MATCH(K$1,'Raw-products'!$A$1:$H$1,0))</f>
        <v>92</v>
      </c>
      <c r="L2772">
        <f>VLOOKUP($C2772,'Raw-products'!$A$2:$H$1261,MATCH(L$1,'Raw-products'!$A$1:$H$1,0))</f>
        <v>77</v>
      </c>
      <c r="M2772" s="5">
        <f t="shared" si="86"/>
        <v>7084</v>
      </c>
      <c r="N2772" cm="1">
        <f t="array" ref="N2772:Q2772">_xlfn.XLOOKUP($B2772,'Raw -orders'!$A:$A,'Raw -orders'!$B:$E)</f>
        <v>922</v>
      </c>
      <c r="O2772">
        <v>42350</v>
      </c>
      <c r="P2772" s="1">
        <v>44442</v>
      </c>
      <c r="Q2772" s="1">
        <v>44448</v>
      </c>
      <c r="R2772" t="str" cm="1">
        <f t="array" ref="R2772:Y2772">_xlfn.XLOOKUP($N2772,'Raw - customers'!$A:$A,'Raw - customers'!$B:$I)</f>
        <v>Adena Venn</v>
      </c>
      <c r="S2772" t="str">
        <v>Polygender</v>
      </c>
      <c r="T2772">
        <v>53</v>
      </c>
      <c r="U2772" t="str">
        <v>048 Kayla RoadSuite 099</v>
      </c>
      <c r="V2772">
        <v>839</v>
      </c>
      <c r="W2772" t="str">
        <v>Jordanburgh</v>
      </c>
      <c r="X2772" t="str">
        <v>Victoria</v>
      </c>
      <c r="Y2772" t="str">
        <v>Australia</v>
      </c>
      <c r="Z2772">
        <v>9</v>
      </c>
      <c r="AA2772" s="3" t="str">
        <f t="shared" si="87"/>
        <v>0 to 10</v>
      </c>
      <c r="AP2772" s="6">
        <v>922</v>
      </c>
      <c r="AQ2772" s="6" t="s">
        <v>1396</v>
      </c>
    </row>
    <row r="2773" spans="1:43" x14ac:dyDescent="0.25">
      <c r="A2773">
        <v>2771</v>
      </c>
      <c r="B2773">
        <v>555</v>
      </c>
      <c r="C2773">
        <v>575</v>
      </c>
      <c r="D2773">
        <v>100</v>
      </c>
      <c r="E2773">
        <v>1</v>
      </c>
      <c r="F2773">
        <v>100</v>
      </c>
      <c r="G2773" t="str">
        <f>VLOOKUP($C2773,'Raw-products'!$A$2:$H$1261,MATCH(G$1,'Raw-products'!$A$1:$H$1,0))</f>
        <v>Jacket</v>
      </c>
      <c r="H2773" t="str">
        <f>VLOOKUP($C2773,'Raw-products'!$A$2:$H$1261,MATCH(H$1,'Raw-products'!$A$1:$H$1,0))</f>
        <v>Bomber</v>
      </c>
      <c r="I2773" t="str">
        <f>VLOOKUP($C2773,'Raw-products'!$A$2:$H$1261,MATCH(I$1,'Raw-products'!$A$1:$H$1,0))</f>
        <v>XS</v>
      </c>
      <c r="J2773" t="str">
        <f>VLOOKUP($C2773,'Raw-products'!$A$2:$H$1261,MATCH(J$1,'Raw-products'!$A$1:$H$1,0))</f>
        <v>green</v>
      </c>
      <c r="K2773">
        <f>VLOOKUP($C2773,'Raw-products'!$A$2:$H$1261,MATCH(K$1,'Raw-products'!$A$1:$H$1,0))</f>
        <v>90</v>
      </c>
      <c r="L2773">
        <f>VLOOKUP($C2773,'Raw-products'!$A$2:$H$1261,MATCH(L$1,'Raw-products'!$A$1:$H$1,0))</f>
        <v>48</v>
      </c>
      <c r="M2773" s="5">
        <f t="shared" si="86"/>
        <v>4320</v>
      </c>
      <c r="N2773" cm="1">
        <f t="array" ref="N2773:Q2773">_xlfn.XLOOKUP($B2773,'Raw -orders'!$A:$A,'Raw -orders'!$B:$E)</f>
        <v>922</v>
      </c>
      <c r="O2773">
        <v>42350</v>
      </c>
      <c r="P2773" s="1">
        <v>44442</v>
      </c>
      <c r="Q2773" s="1">
        <v>44448</v>
      </c>
      <c r="R2773" t="str" cm="1">
        <f t="array" ref="R2773:Y2773">_xlfn.XLOOKUP($N2773,'Raw - customers'!$A:$A,'Raw - customers'!$B:$I)</f>
        <v>Adena Venn</v>
      </c>
      <c r="S2773" t="str">
        <v>Polygender</v>
      </c>
      <c r="T2773">
        <v>53</v>
      </c>
      <c r="U2773" t="str">
        <v>048 Kayla RoadSuite 099</v>
      </c>
      <c r="V2773">
        <v>839</v>
      </c>
      <c r="W2773" t="str">
        <v>Jordanburgh</v>
      </c>
      <c r="X2773" t="str">
        <v>Victoria</v>
      </c>
      <c r="Y2773" t="str">
        <v>Australia</v>
      </c>
      <c r="Z2773">
        <v>9</v>
      </c>
      <c r="AA2773" s="3" t="str">
        <f t="shared" si="87"/>
        <v>0 to 10</v>
      </c>
      <c r="AP2773" s="6">
        <v>922</v>
      </c>
      <c r="AQ2773" s="6" t="s">
        <v>1396</v>
      </c>
    </row>
    <row r="2774" spans="1:43" x14ac:dyDescent="0.25">
      <c r="A2774">
        <v>2772</v>
      </c>
      <c r="B2774">
        <v>555</v>
      </c>
      <c r="C2774">
        <v>526</v>
      </c>
      <c r="D2774">
        <v>98</v>
      </c>
      <c r="E2774">
        <v>3</v>
      </c>
      <c r="F2774">
        <v>294</v>
      </c>
      <c r="G2774" t="str">
        <f>VLOOKUP($C2774,'Raw-products'!$A$2:$H$1261,MATCH(G$1,'Raw-products'!$A$1:$H$1,0))</f>
        <v>Jacket</v>
      </c>
      <c r="H2774" t="str">
        <f>VLOOKUP($C2774,'Raw-products'!$A$2:$H$1261,MATCH(H$1,'Raw-products'!$A$1:$H$1,0))</f>
        <v>Leather</v>
      </c>
      <c r="I2774" t="str">
        <f>VLOOKUP($C2774,'Raw-products'!$A$2:$H$1261,MATCH(I$1,'Raw-products'!$A$1:$H$1,0))</f>
        <v>S</v>
      </c>
      <c r="J2774" t="str">
        <f>VLOOKUP($C2774,'Raw-products'!$A$2:$H$1261,MATCH(J$1,'Raw-products'!$A$1:$H$1,0))</f>
        <v>red</v>
      </c>
      <c r="K2774">
        <f>VLOOKUP($C2774,'Raw-products'!$A$2:$H$1261,MATCH(K$1,'Raw-products'!$A$1:$H$1,0))</f>
        <v>113</v>
      </c>
      <c r="L2774">
        <f>VLOOKUP($C2774,'Raw-products'!$A$2:$H$1261,MATCH(L$1,'Raw-products'!$A$1:$H$1,0))</f>
        <v>80</v>
      </c>
      <c r="M2774" s="5">
        <f t="shared" si="86"/>
        <v>9040</v>
      </c>
      <c r="N2774" cm="1">
        <f t="array" ref="N2774:Q2774">_xlfn.XLOOKUP($B2774,'Raw -orders'!$A:$A,'Raw -orders'!$B:$E)</f>
        <v>922</v>
      </c>
      <c r="O2774">
        <v>42350</v>
      </c>
      <c r="P2774" s="1">
        <v>44442</v>
      </c>
      <c r="Q2774" s="1">
        <v>44448</v>
      </c>
      <c r="R2774" t="str" cm="1">
        <f t="array" ref="R2774:Y2774">_xlfn.XLOOKUP($N2774,'Raw - customers'!$A:$A,'Raw - customers'!$B:$I)</f>
        <v>Adena Venn</v>
      </c>
      <c r="S2774" t="str">
        <v>Polygender</v>
      </c>
      <c r="T2774">
        <v>53</v>
      </c>
      <c r="U2774" t="str">
        <v>048 Kayla RoadSuite 099</v>
      </c>
      <c r="V2774">
        <v>839</v>
      </c>
      <c r="W2774" t="str">
        <v>Jordanburgh</v>
      </c>
      <c r="X2774" t="str">
        <v>Victoria</v>
      </c>
      <c r="Y2774" t="str">
        <v>Australia</v>
      </c>
      <c r="Z2774">
        <v>9</v>
      </c>
      <c r="AA2774" s="3" t="str">
        <f t="shared" si="87"/>
        <v>0 to 10</v>
      </c>
      <c r="AP2774" s="6">
        <v>922</v>
      </c>
      <c r="AQ2774" s="6" t="s">
        <v>1396</v>
      </c>
    </row>
    <row r="2775" spans="1:43" x14ac:dyDescent="0.25">
      <c r="A2775">
        <v>2773</v>
      </c>
      <c r="B2775">
        <v>555</v>
      </c>
      <c r="C2775">
        <v>3</v>
      </c>
      <c r="D2775">
        <v>96</v>
      </c>
      <c r="E2775">
        <v>1</v>
      </c>
      <c r="F2775">
        <v>96</v>
      </c>
      <c r="G2775" t="str">
        <f>VLOOKUP($C2775,'Raw-products'!$A$2:$H$1261,MATCH(G$1,'Raw-products'!$A$1:$H$1,0))</f>
        <v>Shirt</v>
      </c>
      <c r="H2775" t="str">
        <f>VLOOKUP($C2775,'Raw-products'!$A$2:$H$1261,MATCH(H$1,'Raw-products'!$A$1:$H$1,0))</f>
        <v>Oxford Cloth</v>
      </c>
      <c r="I2775" t="str">
        <f>VLOOKUP($C2775,'Raw-products'!$A$2:$H$1261,MATCH(I$1,'Raw-products'!$A$1:$H$1,0))</f>
        <v>L</v>
      </c>
      <c r="J2775" t="str">
        <f>VLOOKUP($C2775,'Raw-products'!$A$2:$H$1261,MATCH(J$1,'Raw-products'!$A$1:$H$1,0))</f>
        <v>red</v>
      </c>
      <c r="K2775">
        <f>VLOOKUP($C2775,'Raw-products'!$A$2:$H$1261,MATCH(K$1,'Raw-products'!$A$1:$H$1,0))</f>
        <v>114</v>
      </c>
      <c r="L2775">
        <f>VLOOKUP($C2775,'Raw-products'!$A$2:$H$1261,MATCH(L$1,'Raw-products'!$A$1:$H$1,0))</f>
        <v>69</v>
      </c>
      <c r="M2775" s="5">
        <f t="shared" si="86"/>
        <v>7866</v>
      </c>
      <c r="N2775" cm="1">
        <f t="array" ref="N2775:Q2775">_xlfn.XLOOKUP($B2775,'Raw -orders'!$A:$A,'Raw -orders'!$B:$E)</f>
        <v>922</v>
      </c>
      <c r="O2775">
        <v>42350</v>
      </c>
      <c r="P2775" s="1">
        <v>44442</v>
      </c>
      <c r="Q2775" s="1">
        <v>44448</v>
      </c>
      <c r="R2775" t="str" cm="1">
        <f t="array" ref="R2775:Y2775">_xlfn.XLOOKUP($N2775,'Raw - customers'!$A:$A,'Raw - customers'!$B:$I)</f>
        <v>Adena Venn</v>
      </c>
      <c r="S2775" t="str">
        <v>Polygender</v>
      </c>
      <c r="T2775">
        <v>53</v>
      </c>
      <c r="U2775" t="str">
        <v>048 Kayla RoadSuite 099</v>
      </c>
      <c r="V2775">
        <v>839</v>
      </c>
      <c r="W2775" t="str">
        <v>Jordanburgh</v>
      </c>
      <c r="X2775" t="str">
        <v>Victoria</v>
      </c>
      <c r="Y2775" t="str">
        <v>Australia</v>
      </c>
      <c r="Z2775">
        <v>9</v>
      </c>
      <c r="AA2775" s="3" t="str">
        <f t="shared" si="87"/>
        <v>0 to 10</v>
      </c>
      <c r="AP2775" s="6">
        <v>922</v>
      </c>
      <c r="AQ2775" s="6" t="s">
        <v>1396</v>
      </c>
    </row>
    <row r="2776" spans="1:43" x14ac:dyDescent="0.25">
      <c r="A2776">
        <v>2774</v>
      </c>
      <c r="B2776">
        <v>555</v>
      </c>
      <c r="C2776">
        <v>928</v>
      </c>
      <c r="D2776">
        <v>96</v>
      </c>
      <c r="E2776">
        <v>1</v>
      </c>
      <c r="F2776">
        <v>96</v>
      </c>
      <c r="G2776" t="str">
        <f>VLOOKUP($C2776,'Raw-products'!$A$2:$H$1261,MATCH(G$1,'Raw-products'!$A$1:$H$1,0))</f>
        <v>Trousers</v>
      </c>
      <c r="H2776" t="str">
        <f>VLOOKUP($C2776,'Raw-products'!$A$2:$H$1261,MATCH(H$1,'Raw-products'!$A$1:$H$1,0))</f>
        <v>Drawstring</v>
      </c>
      <c r="I2776" t="str">
        <f>VLOOKUP($C2776,'Raw-products'!$A$2:$H$1261,MATCH(I$1,'Raw-products'!$A$1:$H$1,0))</f>
        <v>L</v>
      </c>
      <c r="J2776" t="str">
        <f>VLOOKUP($C2776,'Raw-products'!$A$2:$H$1261,MATCH(J$1,'Raw-products'!$A$1:$H$1,0))</f>
        <v>green</v>
      </c>
      <c r="K2776">
        <f>VLOOKUP($C2776,'Raw-products'!$A$2:$H$1261,MATCH(K$1,'Raw-products'!$A$1:$H$1,0))</f>
        <v>104</v>
      </c>
      <c r="L2776">
        <f>VLOOKUP($C2776,'Raw-products'!$A$2:$H$1261,MATCH(L$1,'Raw-products'!$A$1:$H$1,0))</f>
        <v>43</v>
      </c>
      <c r="M2776" s="5">
        <f t="shared" si="86"/>
        <v>4472</v>
      </c>
      <c r="N2776" cm="1">
        <f t="array" ref="N2776:Q2776">_xlfn.XLOOKUP($B2776,'Raw -orders'!$A:$A,'Raw -orders'!$B:$E)</f>
        <v>922</v>
      </c>
      <c r="O2776">
        <v>42350</v>
      </c>
      <c r="P2776" s="1">
        <v>44442</v>
      </c>
      <c r="Q2776" s="1">
        <v>44448</v>
      </c>
      <c r="R2776" t="str" cm="1">
        <f t="array" ref="R2776:Y2776">_xlfn.XLOOKUP($N2776,'Raw - customers'!$A:$A,'Raw - customers'!$B:$I)</f>
        <v>Adena Venn</v>
      </c>
      <c r="S2776" t="str">
        <v>Polygender</v>
      </c>
      <c r="T2776">
        <v>53</v>
      </c>
      <c r="U2776" t="str">
        <v>048 Kayla RoadSuite 099</v>
      </c>
      <c r="V2776">
        <v>839</v>
      </c>
      <c r="W2776" t="str">
        <v>Jordanburgh</v>
      </c>
      <c r="X2776" t="str">
        <v>Victoria</v>
      </c>
      <c r="Y2776" t="str">
        <v>Australia</v>
      </c>
      <c r="Z2776">
        <v>9</v>
      </c>
      <c r="AA2776" s="3" t="str">
        <f t="shared" si="87"/>
        <v>0 to 10</v>
      </c>
      <c r="AP2776" s="6">
        <v>922</v>
      </c>
      <c r="AQ2776" s="6" t="s">
        <v>1396</v>
      </c>
    </row>
    <row r="2777" spans="1:43" x14ac:dyDescent="0.25">
      <c r="A2777">
        <v>2775</v>
      </c>
      <c r="B2777">
        <v>556</v>
      </c>
      <c r="C2777">
        <v>202</v>
      </c>
      <c r="D2777">
        <v>98</v>
      </c>
      <c r="E2777">
        <v>2</v>
      </c>
      <c r="F2777">
        <v>196</v>
      </c>
      <c r="G2777" t="str">
        <f>VLOOKUP($C2777,'Raw-products'!$A$2:$H$1261,MATCH(G$1,'Raw-products'!$A$1:$H$1,0))</f>
        <v>Shirt</v>
      </c>
      <c r="H2777" t="str">
        <f>VLOOKUP($C2777,'Raw-products'!$A$2:$H$1261,MATCH(H$1,'Raw-products'!$A$1:$H$1,0))</f>
        <v>Camp Collared</v>
      </c>
      <c r="I2777" t="str">
        <f>VLOOKUP($C2777,'Raw-products'!$A$2:$H$1261,MATCH(I$1,'Raw-products'!$A$1:$H$1,0))</f>
        <v>M</v>
      </c>
      <c r="J2777" t="str">
        <f>VLOOKUP($C2777,'Raw-products'!$A$2:$H$1261,MATCH(J$1,'Raw-products'!$A$1:$H$1,0))</f>
        <v>indigo</v>
      </c>
      <c r="K2777">
        <f>VLOOKUP($C2777,'Raw-products'!$A$2:$H$1261,MATCH(K$1,'Raw-products'!$A$1:$H$1,0))</f>
        <v>112</v>
      </c>
      <c r="L2777">
        <f>VLOOKUP($C2777,'Raw-products'!$A$2:$H$1261,MATCH(L$1,'Raw-products'!$A$1:$H$1,0))</f>
        <v>52</v>
      </c>
      <c r="M2777" s="5">
        <f t="shared" si="86"/>
        <v>5824</v>
      </c>
      <c r="N2777" cm="1">
        <f t="array" ref="N2777:Q2777">_xlfn.XLOOKUP($B2777,'Raw -orders'!$A:$A,'Raw -orders'!$B:$E)</f>
        <v>566</v>
      </c>
      <c r="O2777">
        <v>40530</v>
      </c>
      <c r="P2777" s="1">
        <v>44407</v>
      </c>
      <c r="Q2777" s="1">
        <v>44409</v>
      </c>
      <c r="R2777" t="str" cm="1">
        <f t="array" ref="R2777:Y2777">_xlfn.XLOOKUP($N2777,'Raw - customers'!$A:$A,'Raw - customers'!$B:$I)</f>
        <v>Melissa Partkya</v>
      </c>
      <c r="S2777" t="str">
        <v>Male</v>
      </c>
      <c r="T2777">
        <v>23</v>
      </c>
      <c r="U2777" t="str">
        <v>95 Rice Station StSuite 985</v>
      </c>
      <c r="V2777">
        <v>2919</v>
      </c>
      <c r="W2777" t="str">
        <v>O'keefeton</v>
      </c>
      <c r="X2777" t="str">
        <v>Tasmania</v>
      </c>
      <c r="Y2777" t="str">
        <v>Australia</v>
      </c>
      <c r="Z2777">
        <v>7</v>
      </c>
      <c r="AA2777" s="3" t="str">
        <f t="shared" si="87"/>
        <v>0 to 10</v>
      </c>
      <c r="AP2777" s="6">
        <v>566</v>
      </c>
      <c r="AQ2777" s="6" t="s">
        <v>1414</v>
      </c>
    </row>
    <row r="2778" spans="1:43" x14ac:dyDescent="0.25">
      <c r="A2778">
        <v>2776</v>
      </c>
      <c r="B2778">
        <v>556</v>
      </c>
      <c r="C2778">
        <v>459</v>
      </c>
      <c r="D2778">
        <v>118</v>
      </c>
      <c r="E2778">
        <v>2</v>
      </c>
      <c r="F2778">
        <v>236</v>
      </c>
      <c r="G2778" t="str">
        <f>VLOOKUP($C2778,'Raw-products'!$A$2:$H$1261,MATCH(G$1,'Raw-products'!$A$1:$H$1,0))</f>
        <v>Jacket</v>
      </c>
      <c r="H2778" t="str">
        <f>VLOOKUP($C2778,'Raw-products'!$A$2:$H$1261,MATCH(H$1,'Raw-products'!$A$1:$H$1,0))</f>
        <v>Puffer</v>
      </c>
      <c r="I2778" t="str">
        <f>VLOOKUP($C2778,'Raw-products'!$A$2:$H$1261,MATCH(I$1,'Raw-products'!$A$1:$H$1,0))</f>
        <v>XL</v>
      </c>
      <c r="J2778" t="str">
        <f>VLOOKUP($C2778,'Raw-products'!$A$2:$H$1261,MATCH(J$1,'Raw-products'!$A$1:$H$1,0))</f>
        <v>red</v>
      </c>
      <c r="K2778">
        <f>VLOOKUP($C2778,'Raw-products'!$A$2:$H$1261,MATCH(K$1,'Raw-products'!$A$1:$H$1,0))</f>
        <v>110</v>
      </c>
      <c r="L2778">
        <f>VLOOKUP($C2778,'Raw-products'!$A$2:$H$1261,MATCH(L$1,'Raw-products'!$A$1:$H$1,0))</f>
        <v>41</v>
      </c>
      <c r="M2778" s="5">
        <f t="shared" si="86"/>
        <v>4510</v>
      </c>
      <c r="N2778" cm="1">
        <f t="array" ref="N2778:Q2778">_xlfn.XLOOKUP($B2778,'Raw -orders'!$A:$A,'Raw -orders'!$B:$E)</f>
        <v>566</v>
      </c>
      <c r="O2778">
        <v>40530</v>
      </c>
      <c r="P2778" s="1">
        <v>44407</v>
      </c>
      <c r="Q2778" s="1">
        <v>44409</v>
      </c>
      <c r="R2778" t="str" cm="1">
        <f t="array" ref="R2778:Y2778">_xlfn.XLOOKUP($N2778,'Raw - customers'!$A:$A,'Raw - customers'!$B:$I)</f>
        <v>Melissa Partkya</v>
      </c>
      <c r="S2778" t="str">
        <v>Male</v>
      </c>
      <c r="T2778">
        <v>23</v>
      </c>
      <c r="U2778" t="str">
        <v>95 Rice Station StSuite 985</v>
      </c>
      <c r="V2778">
        <v>2919</v>
      </c>
      <c r="W2778" t="str">
        <v>O'keefeton</v>
      </c>
      <c r="X2778" t="str">
        <v>Tasmania</v>
      </c>
      <c r="Y2778" t="str">
        <v>Australia</v>
      </c>
      <c r="Z2778">
        <v>7</v>
      </c>
      <c r="AA2778" s="3" t="str">
        <f t="shared" si="87"/>
        <v>0 to 10</v>
      </c>
      <c r="AP2778" s="6">
        <v>566</v>
      </c>
      <c r="AQ2778" s="6" t="s">
        <v>1414</v>
      </c>
    </row>
    <row r="2779" spans="1:43" x14ac:dyDescent="0.25">
      <c r="A2779">
        <v>2777</v>
      </c>
      <c r="B2779">
        <v>556</v>
      </c>
      <c r="C2779">
        <v>595</v>
      </c>
      <c r="D2779">
        <v>112</v>
      </c>
      <c r="E2779">
        <v>2</v>
      </c>
      <c r="F2779">
        <v>224</v>
      </c>
      <c r="G2779" t="str">
        <f>VLOOKUP($C2779,'Raw-products'!$A$2:$H$1261,MATCH(G$1,'Raw-products'!$A$1:$H$1,0))</f>
        <v>Jacket</v>
      </c>
      <c r="H2779" t="str">
        <f>VLOOKUP($C2779,'Raw-products'!$A$2:$H$1261,MATCH(H$1,'Raw-products'!$A$1:$H$1,0))</f>
        <v>Cardigan</v>
      </c>
      <c r="I2779" t="str">
        <f>VLOOKUP($C2779,'Raw-products'!$A$2:$H$1261,MATCH(I$1,'Raw-products'!$A$1:$H$1,0))</f>
        <v>XS</v>
      </c>
      <c r="J2779" t="str">
        <f>VLOOKUP($C2779,'Raw-products'!$A$2:$H$1261,MATCH(J$1,'Raw-products'!$A$1:$H$1,0))</f>
        <v>red</v>
      </c>
      <c r="K2779">
        <f>VLOOKUP($C2779,'Raw-products'!$A$2:$H$1261,MATCH(K$1,'Raw-products'!$A$1:$H$1,0))</f>
        <v>118</v>
      </c>
      <c r="L2779">
        <f>VLOOKUP($C2779,'Raw-products'!$A$2:$H$1261,MATCH(L$1,'Raw-products'!$A$1:$H$1,0))</f>
        <v>51</v>
      </c>
      <c r="M2779" s="5">
        <f t="shared" si="86"/>
        <v>6018</v>
      </c>
      <c r="N2779" cm="1">
        <f t="array" ref="N2779:Q2779">_xlfn.XLOOKUP($B2779,'Raw -orders'!$A:$A,'Raw -orders'!$B:$E)</f>
        <v>566</v>
      </c>
      <c r="O2779">
        <v>40530</v>
      </c>
      <c r="P2779" s="1">
        <v>44407</v>
      </c>
      <c r="Q2779" s="1">
        <v>44409</v>
      </c>
      <c r="R2779" t="str" cm="1">
        <f t="array" ref="R2779:Y2779">_xlfn.XLOOKUP($N2779,'Raw - customers'!$A:$A,'Raw - customers'!$B:$I)</f>
        <v>Melissa Partkya</v>
      </c>
      <c r="S2779" t="str">
        <v>Male</v>
      </c>
      <c r="T2779">
        <v>23</v>
      </c>
      <c r="U2779" t="str">
        <v>95 Rice Station StSuite 985</v>
      </c>
      <c r="V2779">
        <v>2919</v>
      </c>
      <c r="W2779" t="str">
        <v>O'keefeton</v>
      </c>
      <c r="X2779" t="str">
        <v>Tasmania</v>
      </c>
      <c r="Y2779" t="str">
        <v>Australia</v>
      </c>
      <c r="Z2779">
        <v>7</v>
      </c>
      <c r="AA2779" s="3" t="str">
        <f t="shared" si="87"/>
        <v>0 to 10</v>
      </c>
      <c r="AP2779" s="6">
        <v>566</v>
      </c>
      <c r="AQ2779" s="6" t="s">
        <v>1414</v>
      </c>
    </row>
    <row r="2780" spans="1:43" x14ac:dyDescent="0.25">
      <c r="A2780">
        <v>2778</v>
      </c>
      <c r="B2780">
        <v>556</v>
      </c>
      <c r="C2780">
        <v>530</v>
      </c>
      <c r="D2780">
        <v>98</v>
      </c>
      <c r="E2780">
        <v>2</v>
      </c>
      <c r="F2780">
        <v>196</v>
      </c>
      <c r="G2780" t="str">
        <f>VLOOKUP($C2780,'Raw-products'!$A$2:$H$1261,MATCH(G$1,'Raw-products'!$A$1:$H$1,0))</f>
        <v>Jacket</v>
      </c>
      <c r="H2780" t="str">
        <f>VLOOKUP($C2780,'Raw-products'!$A$2:$H$1261,MATCH(H$1,'Raw-products'!$A$1:$H$1,0))</f>
        <v>Leather</v>
      </c>
      <c r="I2780" t="str">
        <f>VLOOKUP($C2780,'Raw-products'!$A$2:$H$1261,MATCH(I$1,'Raw-products'!$A$1:$H$1,0))</f>
        <v>XS</v>
      </c>
      <c r="J2780" t="str">
        <f>VLOOKUP($C2780,'Raw-products'!$A$2:$H$1261,MATCH(J$1,'Raw-products'!$A$1:$H$1,0))</f>
        <v>orange</v>
      </c>
      <c r="K2780">
        <f>VLOOKUP($C2780,'Raw-products'!$A$2:$H$1261,MATCH(K$1,'Raw-products'!$A$1:$H$1,0))</f>
        <v>113</v>
      </c>
      <c r="L2780">
        <f>VLOOKUP($C2780,'Raw-products'!$A$2:$H$1261,MATCH(L$1,'Raw-products'!$A$1:$H$1,0))</f>
        <v>63</v>
      </c>
      <c r="M2780" s="5">
        <f t="shared" si="86"/>
        <v>7119</v>
      </c>
      <c r="N2780" cm="1">
        <f t="array" ref="N2780:Q2780">_xlfn.XLOOKUP($B2780,'Raw -orders'!$A:$A,'Raw -orders'!$B:$E)</f>
        <v>566</v>
      </c>
      <c r="O2780">
        <v>40530</v>
      </c>
      <c r="P2780" s="1">
        <v>44407</v>
      </c>
      <c r="Q2780" s="1">
        <v>44409</v>
      </c>
      <c r="R2780" t="str" cm="1">
        <f t="array" ref="R2780:Y2780">_xlfn.XLOOKUP($N2780,'Raw - customers'!$A:$A,'Raw - customers'!$B:$I)</f>
        <v>Melissa Partkya</v>
      </c>
      <c r="S2780" t="str">
        <v>Male</v>
      </c>
      <c r="T2780">
        <v>23</v>
      </c>
      <c r="U2780" t="str">
        <v>95 Rice Station StSuite 985</v>
      </c>
      <c r="V2780">
        <v>2919</v>
      </c>
      <c r="W2780" t="str">
        <v>O'keefeton</v>
      </c>
      <c r="X2780" t="str">
        <v>Tasmania</v>
      </c>
      <c r="Y2780" t="str">
        <v>Australia</v>
      </c>
      <c r="Z2780">
        <v>7</v>
      </c>
      <c r="AA2780" s="3" t="str">
        <f t="shared" si="87"/>
        <v>0 to 10</v>
      </c>
      <c r="AP2780" s="6">
        <v>566</v>
      </c>
      <c r="AQ2780" s="6" t="s">
        <v>1414</v>
      </c>
    </row>
    <row r="2781" spans="1:43" x14ac:dyDescent="0.25">
      <c r="A2781">
        <v>2779</v>
      </c>
      <c r="B2781">
        <v>556</v>
      </c>
      <c r="C2781">
        <v>968</v>
      </c>
      <c r="D2781">
        <v>97</v>
      </c>
      <c r="E2781">
        <v>3</v>
      </c>
      <c r="F2781">
        <v>291</v>
      </c>
      <c r="G2781" t="str">
        <f>VLOOKUP($C2781,'Raw-products'!$A$2:$H$1261,MATCH(G$1,'Raw-products'!$A$1:$H$1,0))</f>
        <v>Trousers</v>
      </c>
      <c r="H2781" t="str">
        <f>VLOOKUP($C2781,'Raw-products'!$A$2:$H$1261,MATCH(H$1,'Raw-products'!$A$1:$H$1,0))</f>
        <v>Slim-Fit</v>
      </c>
      <c r="I2781" t="str">
        <f>VLOOKUP($C2781,'Raw-products'!$A$2:$H$1261,MATCH(I$1,'Raw-products'!$A$1:$H$1,0))</f>
        <v>L</v>
      </c>
      <c r="J2781" t="str">
        <f>VLOOKUP($C2781,'Raw-products'!$A$2:$H$1261,MATCH(J$1,'Raw-products'!$A$1:$H$1,0))</f>
        <v>blue</v>
      </c>
      <c r="K2781">
        <f>VLOOKUP($C2781,'Raw-products'!$A$2:$H$1261,MATCH(K$1,'Raw-products'!$A$1:$H$1,0))</f>
        <v>119</v>
      </c>
      <c r="L2781">
        <f>VLOOKUP($C2781,'Raw-products'!$A$2:$H$1261,MATCH(L$1,'Raw-products'!$A$1:$H$1,0))</f>
        <v>49</v>
      </c>
      <c r="M2781" s="5">
        <f t="shared" si="86"/>
        <v>5831</v>
      </c>
      <c r="N2781" cm="1">
        <f t="array" ref="N2781:Q2781">_xlfn.XLOOKUP($B2781,'Raw -orders'!$A:$A,'Raw -orders'!$B:$E)</f>
        <v>566</v>
      </c>
      <c r="O2781">
        <v>40530</v>
      </c>
      <c r="P2781" s="1">
        <v>44407</v>
      </c>
      <c r="Q2781" s="1">
        <v>44409</v>
      </c>
      <c r="R2781" t="str" cm="1">
        <f t="array" ref="R2781:Y2781">_xlfn.XLOOKUP($N2781,'Raw - customers'!$A:$A,'Raw - customers'!$B:$I)</f>
        <v>Melissa Partkya</v>
      </c>
      <c r="S2781" t="str">
        <v>Male</v>
      </c>
      <c r="T2781">
        <v>23</v>
      </c>
      <c r="U2781" t="str">
        <v>95 Rice Station StSuite 985</v>
      </c>
      <c r="V2781">
        <v>2919</v>
      </c>
      <c r="W2781" t="str">
        <v>O'keefeton</v>
      </c>
      <c r="X2781" t="str">
        <v>Tasmania</v>
      </c>
      <c r="Y2781" t="str">
        <v>Australia</v>
      </c>
      <c r="Z2781">
        <v>7</v>
      </c>
      <c r="AA2781" s="3" t="str">
        <f t="shared" si="87"/>
        <v>0 to 10</v>
      </c>
      <c r="AP2781" s="6">
        <v>566</v>
      </c>
      <c r="AQ2781" s="6" t="s">
        <v>1414</v>
      </c>
    </row>
    <row r="2782" spans="1:43" x14ac:dyDescent="0.25">
      <c r="A2782">
        <v>2780</v>
      </c>
      <c r="B2782">
        <v>556</v>
      </c>
      <c r="C2782">
        <v>238</v>
      </c>
      <c r="D2782">
        <v>106</v>
      </c>
      <c r="E2782">
        <v>2</v>
      </c>
      <c r="F2782">
        <v>212</v>
      </c>
      <c r="G2782" t="str">
        <f>VLOOKUP($C2782,'Raw-products'!$A$2:$H$1261,MATCH(G$1,'Raw-products'!$A$1:$H$1,0))</f>
        <v>Shirt</v>
      </c>
      <c r="H2782" t="str">
        <f>VLOOKUP($C2782,'Raw-products'!$A$2:$H$1261,MATCH(H$1,'Raw-products'!$A$1:$H$1,0))</f>
        <v>Chambray</v>
      </c>
      <c r="I2782" t="str">
        <f>VLOOKUP($C2782,'Raw-products'!$A$2:$H$1261,MATCH(I$1,'Raw-products'!$A$1:$H$1,0))</f>
        <v>L</v>
      </c>
      <c r="J2782" t="str">
        <f>VLOOKUP($C2782,'Raw-products'!$A$2:$H$1261,MATCH(J$1,'Raw-products'!$A$1:$H$1,0))</f>
        <v>indigo</v>
      </c>
      <c r="K2782">
        <f>VLOOKUP($C2782,'Raw-products'!$A$2:$H$1261,MATCH(K$1,'Raw-products'!$A$1:$H$1,0))</f>
        <v>105</v>
      </c>
      <c r="L2782">
        <f>VLOOKUP($C2782,'Raw-products'!$A$2:$H$1261,MATCH(L$1,'Raw-products'!$A$1:$H$1,0))</f>
        <v>79</v>
      </c>
      <c r="M2782" s="5">
        <f t="shared" si="86"/>
        <v>8295</v>
      </c>
      <c r="N2782" cm="1">
        <f t="array" ref="N2782:Q2782">_xlfn.XLOOKUP($B2782,'Raw -orders'!$A:$A,'Raw -orders'!$B:$E)</f>
        <v>566</v>
      </c>
      <c r="O2782">
        <v>40530</v>
      </c>
      <c r="P2782" s="1">
        <v>44407</v>
      </c>
      <c r="Q2782" s="1">
        <v>44409</v>
      </c>
      <c r="R2782" t="str" cm="1">
        <f t="array" ref="R2782:Y2782">_xlfn.XLOOKUP($N2782,'Raw - customers'!$A:$A,'Raw - customers'!$B:$I)</f>
        <v>Melissa Partkya</v>
      </c>
      <c r="S2782" t="str">
        <v>Male</v>
      </c>
      <c r="T2782">
        <v>23</v>
      </c>
      <c r="U2782" t="str">
        <v>95 Rice Station StSuite 985</v>
      </c>
      <c r="V2782">
        <v>2919</v>
      </c>
      <c r="W2782" t="str">
        <v>O'keefeton</v>
      </c>
      <c r="X2782" t="str">
        <v>Tasmania</v>
      </c>
      <c r="Y2782" t="str">
        <v>Australia</v>
      </c>
      <c r="Z2782">
        <v>7</v>
      </c>
      <c r="AA2782" s="3" t="str">
        <f t="shared" si="87"/>
        <v>0 to 10</v>
      </c>
      <c r="AP2782" s="6">
        <v>566</v>
      </c>
      <c r="AQ2782" s="6" t="s">
        <v>1414</v>
      </c>
    </row>
    <row r="2783" spans="1:43" x14ac:dyDescent="0.25">
      <c r="A2783">
        <v>2781</v>
      </c>
      <c r="B2783">
        <v>557</v>
      </c>
      <c r="C2783">
        <v>850</v>
      </c>
      <c r="D2783">
        <v>113</v>
      </c>
      <c r="E2783">
        <v>3</v>
      </c>
      <c r="F2783">
        <v>339</v>
      </c>
      <c r="G2783" t="str">
        <f>VLOOKUP($C2783,'Raw-products'!$A$2:$H$1261,MATCH(G$1,'Raw-products'!$A$1:$H$1,0))</f>
        <v>Trousers</v>
      </c>
      <c r="H2783" t="str">
        <f>VLOOKUP($C2783,'Raw-products'!$A$2:$H$1261,MATCH(H$1,'Raw-products'!$A$1:$H$1,0))</f>
        <v>Chinos</v>
      </c>
      <c r="I2783" t="str">
        <f>VLOOKUP($C2783,'Raw-products'!$A$2:$H$1261,MATCH(I$1,'Raw-products'!$A$1:$H$1,0))</f>
        <v>XS</v>
      </c>
      <c r="J2783" t="str">
        <f>VLOOKUP($C2783,'Raw-products'!$A$2:$H$1261,MATCH(J$1,'Raw-products'!$A$1:$H$1,0))</f>
        <v>yellow</v>
      </c>
      <c r="K2783">
        <f>VLOOKUP($C2783,'Raw-products'!$A$2:$H$1261,MATCH(K$1,'Raw-products'!$A$1:$H$1,0))</f>
        <v>100</v>
      </c>
      <c r="L2783">
        <f>VLOOKUP($C2783,'Raw-products'!$A$2:$H$1261,MATCH(L$1,'Raw-products'!$A$1:$H$1,0))</f>
        <v>41</v>
      </c>
      <c r="M2783" s="5">
        <f t="shared" si="86"/>
        <v>4100</v>
      </c>
      <c r="N2783" cm="1">
        <f t="array" ref="N2783:Q2783">_xlfn.XLOOKUP($B2783,'Raw -orders'!$A:$A,'Raw -orders'!$B:$E)</f>
        <v>504</v>
      </c>
      <c r="O2783">
        <v>12905</v>
      </c>
      <c r="P2783" s="1">
        <v>44305</v>
      </c>
      <c r="Q2783" s="1">
        <v>44310</v>
      </c>
      <c r="R2783" t="str" cm="1">
        <f t="array" ref="R2783:Y2783">_xlfn.XLOOKUP($N2783,'Raw - customers'!$A:$A,'Raw - customers'!$B:$I)</f>
        <v>Marilyn Rontree</v>
      </c>
      <c r="S2783" t="str">
        <v>Genderqueer</v>
      </c>
      <c r="T2783">
        <v>56</v>
      </c>
      <c r="U2783" t="str">
        <v>9100 Kovacek GroveSuite 577</v>
      </c>
      <c r="V2783">
        <v>2384</v>
      </c>
      <c r="W2783" t="str">
        <v>Emilymouth</v>
      </c>
      <c r="X2783" t="str">
        <v>Northern Territory</v>
      </c>
      <c r="Y2783" t="str">
        <v>Australia</v>
      </c>
      <c r="Z2783">
        <v>4</v>
      </c>
      <c r="AA2783" s="3" t="str">
        <f t="shared" si="87"/>
        <v>0 to 10</v>
      </c>
      <c r="AP2783" s="6">
        <v>504</v>
      </c>
      <c r="AQ2783" s="6" t="s">
        <v>1339</v>
      </c>
    </row>
    <row r="2784" spans="1:43" x14ac:dyDescent="0.25">
      <c r="A2784">
        <v>2782</v>
      </c>
      <c r="B2784">
        <v>557</v>
      </c>
      <c r="C2784">
        <v>1003</v>
      </c>
      <c r="D2784">
        <v>106</v>
      </c>
      <c r="E2784">
        <v>3</v>
      </c>
      <c r="F2784">
        <v>318</v>
      </c>
      <c r="G2784" t="str">
        <f>VLOOKUP($C2784,'Raw-products'!$A$2:$H$1261,MATCH(G$1,'Raw-products'!$A$1:$H$1,0))</f>
        <v>Trousers</v>
      </c>
      <c r="H2784" t="str">
        <f>VLOOKUP($C2784,'Raw-products'!$A$2:$H$1261,MATCH(H$1,'Raw-products'!$A$1:$H$1,0))</f>
        <v>Wool</v>
      </c>
      <c r="I2784" t="str">
        <f>VLOOKUP($C2784,'Raw-products'!$A$2:$H$1261,MATCH(I$1,'Raw-products'!$A$1:$H$1,0))</f>
        <v>L</v>
      </c>
      <c r="J2784" t="str">
        <f>VLOOKUP($C2784,'Raw-products'!$A$2:$H$1261,MATCH(J$1,'Raw-products'!$A$1:$H$1,0))</f>
        <v>blue</v>
      </c>
      <c r="K2784">
        <f>VLOOKUP($C2784,'Raw-products'!$A$2:$H$1261,MATCH(K$1,'Raw-products'!$A$1:$H$1,0))</f>
        <v>111</v>
      </c>
      <c r="L2784">
        <f>VLOOKUP($C2784,'Raw-products'!$A$2:$H$1261,MATCH(L$1,'Raw-products'!$A$1:$H$1,0))</f>
        <v>79</v>
      </c>
      <c r="M2784" s="5">
        <f t="shared" si="86"/>
        <v>8769</v>
      </c>
      <c r="N2784" cm="1">
        <f t="array" ref="N2784:Q2784">_xlfn.XLOOKUP($B2784,'Raw -orders'!$A:$A,'Raw -orders'!$B:$E)</f>
        <v>504</v>
      </c>
      <c r="O2784">
        <v>12905</v>
      </c>
      <c r="P2784" s="1">
        <v>44305</v>
      </c>
      <c r="Q2784" s="1">
        <v>44310</v>
      </c>
      <c r="R2784" t="str" cm="1">
        <f t="array" ref="R2784:Y2784">_xlfn.XLOOKUP($N2784,'Raw - customers'!$A:$A,'Raw - customers'!$B:$I)</f>
        <v>Marilyn Rontree</v>
      </c>
      <c r="S2784" t="str">
        <v>Genderqueer</v>
      </c>
      <c r="T2784">
        <v>56</v>
      </c>
      <c r="U2784" t="str">
        <v>9100 Kovacek GroveSuite 577</v>
      </c>
      <c r="V2784">
        <v>2384</v>
      </c>
      <c r="W2784" t="str">
        <v>Emilymouth</v>
      </c>
      <c r="X2784" t="str">
        <v>Northern Territory</v>
      </c>
      <c r="Y2784" t="str">
        <v>Australia</v>
      </c>
      <c r="Z2784">
        <v>4</v>
      </c>
      <c r="AA2784" s="3" t="str">
        <f t="shared" si="87"/>
        <v>0 to 10</v>
      </c>
      <c r="AP2784" s="6">
        <v>504</v>
      </c>
      <c r="AQ2784" s="6" t="s">
        <v>1339</v>
      </c>
    </row>
    <row r="2785" spans="1:43" x14ac:dyDescent="0.25">
      <c r="A2785">
        <v>2783</v>
      </c>
      <c r="B2785">
        <v>557</v>
      </c>
      <c r="C2785">
        <v>1070</v>
      </c>
      <c r="D2785">
        <v>93</v>
      </c>
      <c r="E2785">
        <v>1</v>
      </c>
      <c r="F2785">
        <v>93</v>
      </c>
      <c r="G2785" t="str">
        <f>VLOOKUP($C2785,'Raw-products'!$A$2:$H$1261,MATCH(G$1,'Raw-products'!$A$1:$H$1,0))</f>
        <v>Trousers</v>
      </c>
      <c r="H2785" t="str">
        <f>VLOOKUP($C2785,'Raw-products'!$A$2:$H$1261,MATCH(H$1,'Raw-products'!$A$1:$H$1,0))</f>
        <v>Joggers</v>
      </c>
      <c r="I2785" t="str">
        <f>VLOOKUP($C2785,'Raw-products'!$A$2:$H$1261,MATCH(I$1,'Raw-products'!$A$1:$H$1,0))</f>
        <v>XS</v>
      </c>
      <c r="J2785" t="str">
        <f>VLOOKUP($C2785,'Raw-products'!$A$2:$H$1261,MATCH(J$1,'Raw-products'!$A$1:$H$1,0))</f>
        <v>blue</v>
      </c>
      <c r="K2785">
        <f>VLOOKUP($C2785,'Raw-products'!$A$2:$H$1261,MATCH(K$1,'Raw-products'!$A$1:$H$1,0))</f>
        <v>94</v>
      </c>
      <c r="L2785">
        <f>VLOOKUP($C2785,'Raw-products'!$A$2:$H$1261,MATCH(L$1,'Raw-products'!$A$1:$H$1,0))</f>
        <v>67</v>
      </c>
      <c r="M2785" s="5">
        <f t="shared" si="86"/>
        <v>6298</v>
      </c>
      <c r="N2785" cm="1">
        <f t="array" ref="N2785:Q2785">_xlfn.XLOOKUP($B2785,'Raw -orders'!$A:$A,'Raw -orders'!$B:$E)</f>
        <v>504</v>
      </c>
      <c r="O2785">
        <v>12905</v>
      </c>
      <c r="P2785" s="1">
        <v>44305</v>
      </c>
      <c r="Q2785" s="1">
        <v>44310</v>
      </c>
      <c r="R2785" t="str" cm="1">
        <f t="array" ref="R2785:Y2785">_xlfn.XLOOKUP($N2785,'Raw - customers'!$A:$A,'Raw - customers'!$B:$I)</f>
        <v>Marilyn Rontree</v>
      </c>
      <c r="S2785" t="str">
        <v>Genderqueer</v>
      </c>
      <c r="T2785">
        <v>56</v>
      </c>
      <c r="U2785" t="str">
        <v>9100 Kovacek GroveSuite 577</v>
      </c>
      <c r="V2785">
        <v>2384</v>
      </c>
      <c r="W2785" t="str">
        <v>Emilymouth</v>
      </c>
      <c r="X2785" t="str">
        <v>Northern Territory</v>
      </c>
      <c r="Y2785" t="str">
        <v>Australia</v>
      </c>
      <c r="Z2785">
        <v>4</v>
      </c>
      <c r="AA2785" s="3" t="str">
        <f t="shared" si="87"/>
        <v>0 to 10</v>
      </c>
      <c r="AP2785" s="6">
        <v>504</v>
      </c>
      <c r="AQ2785" s="6" t="s">
        <v>1339</v>
      </c>
    </row>
    <row r="2786" spans="1:43" x14ac:dyDescent="0.25">
      <c r="A2786">
        <v>2784</v>
      </c>
      <c r="B2786">
        <v>557</v>
      </c>
      <c r="C2786">
        <v>350</v>
      </c>
      <c r="D2786">
        <v>94</v>
      </c>
      <c r="E2786">
        <v>3</v>
      </c>
      <c r="F2786">
        <v>282</v>
      </c>
      <c r="G2786" t="str">
        <f>VLOOKUP($C2786,'Raw-products'!$A$2:$H$1261,MATCH(G$1,'Raw-products'!$A$1:$H$1,0))</f>
        <v>Shirt</v>
      </c>
      <c r="H2786" t="str">
        <f>VLOOKUP($C2786,'Raw-products'!$A$2:$H$1261,MATCH(H$1,'Raw-products'!$A$1:$H$1,0))</f>
        <v>Henley</v>
      </c>
      <c r="I2786" t="str">
        <f>VLOOKUP($C2786,'Raw-products'!$A$2:$H$1261,MATCH(I$1,'Raw-products'!$A$1:$H$1,0))</f>
        <v>XS</v>
      </c>
      <c r="J2786" t="str">
        <f>VLOOKUP($C2786,'Raw-products'!$A$2:$H$1261,MATCH(J$1,'Raw-products'!$A$1:$H$1,0))</f>
        <v>red</v>
      </c>
      <c r="K2786">
        <f>VLOOKUP($C2786,'Raw-products'!$A$2:$H$1261,MATCH(K$1,'Raw-products'!$A$1:$H$1,0))</f>
        <v>92</v>
      </c>
      <c r="L2786">
        <f>VLOOKUP($C2786,'Raw-products'!$A$2:$H$1261,MATCH(L$1,'Raw-products'!$A$1:$H$1,0))</f>
        <v>62</v>
      </c>
      <c r="M2786" s="5">
        <f t="shared" si="86"/>
        <v>5704</v>
      </c>
      <c r="N2786" cm="1">
        <f t="array" ref="N2786:Q2786">_xlfn.XLOOKUP($B2786,'Raw -orders'!$A:$A,'Raw -orders'!$B:$E)</f>
        <v>504</v>
      </c>
      <c r="O2786">
        <v>12905</v>
      </c>
      <c r="P2786" s="1">
        <v>44305</v>
      </c>
      <c r="Q2786" s="1">
        <v>44310</v>
      </c>
      <c r="R2786" t="str" cm="1">
        <f t="array" ref="R2786:Y2786">_xlfn.XLOOKUP($N2786,'Raw - customers'!$A:$A,'Raw - customers'!$B:$I)</f>
        <v>Marilyn Rontree</v>
      </c>
      <c r="S2786" t="str">
        <v>Genderqueer</v>
      </c>
      <c r="T2786">
        <v>56</v>
      </c>
      <c r="U2786" t="str">
        <v>9100 Kovacek GroveSuite 577</v>
      </c>
      <c r="V2786">
        <v>2384</v>
      </c>
      <c r="W2786" t="str">
        <v>Emilymouth</v>
      </c>
      <c r="X2786" t="str">
        <v>Northern Territory</v>
      </c>
      <c r="Y2786" t="str">
        <v>Australia</v>
      </c>
      <c r="Z2786">
        <v>4</v>
      </c>
      <c r="AA2786" s="3" t="str">
        <f t="shared" si="87"/>
        <v>0 to 10</v>
      </c>
      <c r="AP2786" s="6">
        <v>504</v>
      </c>
      <c r="AQ2786" s="6" t="s">
        <v>1339</v>
      </c>
    </row>
    <row r="2787" spans="1:43" x14ac:dyDescent="0.25">
      <c r="A2787">
        <v>2785</v>
      </c>
      <c r="B2787">
        <v>557</v>
      </c>
      <c r="C2787">
        <v>66</v>
      </c>
      <c r="D2787">
        <v>104</v>
      </c>
      <c r="E2787">
        <v>3</v>
      </c>
      <c r="F2787">
        <v>312</v>
      </c>
      <c r="G2787" t="str">
        <f>VLOOKUP($C2787,'Raw-products'!$A$2:$H$1261,MATCH(G$1,'Raw-products'!$A$1:$H$1,0))</f>
        <v>Shirt</v>
      </c>
      <c r="H2787" t="str">
        <f>VLOOKUP($C2787,'Raw-products'!$A$2:$H$1261,MATCH(H$1,'Raw-products'!$A$1:$H$1,0))</f>
        <v>Dress</v>
      </c>
      <c r="I2787" t="str">
        <f>VLOOKUP($C2787,'Raw-products'!$A$2:$H$1261,MATCH(I$1,'Raw-products'!$A$1:$H$1,0))</f>
        <v>S</v>
      </c>
      <c r="J2787" t="str">
        <f>VLOOKUP($C2787,'Raw-products'!$A$2:$H$1261,MATCH(J$1,'Raw-products'!$A$1:$H$1,0))</f>
        <v>violet</v>
      </c>
      <c r="K2787">
        <f>VLOOKUP($C2787,'Raw-products'!$A$2:$H$1261,MATCH(K$1,'Raw-products'!$A$1:$H$1,0))</f>
        <v>119</v>
      </c>
      <c r="L2787">
        <f>VLOOKUP($C2787,'Raw-products'!$A$2:$H$1261,MATCH(L$1,'Raw-products'!$A$1:$H$1,0))</f>
        <v>69</v>
      </c>
      <c r="M2787" s="5">
        <f t="shared" si="86"/>
        <v>8211</v>
      </c>
      <c r="N2787" cm="1">
        <f t="array" ref="N2787:Q2787">_xlfn.XLOOKUP($B2787,'Raw -orders'!$A:$A,'Raw -orders'!$B:$E)</f>
        <v>504</v>
      </c>
      <c r="O2787">
        <v>12905</v>
      </c>
      <c r="P2787" s="1">
        <v>44305</v>
      </c>
      <c r="Q2787" s="1">
        <v>44310</v>
      </c>
      <c r="R2787" t="str" cm="1">
        <f t="array" ref="R2787:Y2787">_xlfn.XLOOKUP($N2787,'Raw - customers'!$A:$A,'Raw - customers'!$B:$I)</f>
        <v>Marilyn Rontree</v>
      </c>
      <c r="S2787" t="str">
        <v>Genderqueer</v>
      </c>
      <c r="T2787">
        <v>56</v>
      </c>
      <c r="U2787" t="str">
        <v>9100 Kovacek GroveSuite 577</v>
      </c>
      <c r="V2787">
        <v>2384</v>
      </c>
      <c r="W2787" t="str">
        <v>Emilymouth</v>
      </c>
      <c r="X2787" t="str">
        <v>Northern Territory</v>
      </c>
      <c r="Y2787" t="str">
        <v>Australia</v>
      </c>
      <c r="Z2787">
        <v>4</v>
      </c>
      <c r="AA2787" s="3" t="str">
        <f t="shared" si="87"/>
        <v>0 to 10</v>
      </c>
      <c r="AP2787" s="6">
        <v>504</v>
      </c>
      <c r="AQ2787" s="6" t="s">
        <v>1339</v>
      </c>
    </row>
    <row r="2788" spans="1:43" x14ac:dyDescent="0.25">
      <c r="A2788">
        <v>2786</v>
      </c>
      <c r="B2788">
        <v>557</v>
      </c>
      <c r="C2788">
        <v>1211</v>
      </c>
      <c r="D2788">
        <v>105</v>
      </c>
      <c r="E2788">
        <v>2</v>
      </c>
      <c r="F2788">
        <v>210</v>
      </c>
      <c r="G2788" t="str">
        <f>VLOOKUP($C2788,'Raw-products'!$A$2:$H$1261,MATCH(G$1,'Raw-products'!$A$1:$H$1,0))</f>
        <v>Trousers</v>
      </c>
      <c r="H2788" t="str">
        <f>VLOOKUP($C2788,'Raw-products'!$A$2:$H$1261,MATCH(H$1,'Raw-products'!$A$1:$H$1,0))</f>
        <v>Pleated</v>
      </c>
      <c r="I2788" t="str">
        <f>VLOOKUP($C2788,'Raw-products'!$A$2:$H$1261,MATCH(I$1,'Raw-products'!$A$1:$H$1,0))</f>
        <v>S</v>
      </c>
      <c r="J2788" t="str">
        <f>VLOOKUP($C2788,'Raw-products'!$A$2:$H$1261,MATCH(J$1,'Raw-products'!$A$1:$H$1,0))</f>
        <v>blue</v>
      </c>
      <c r="K2788">
        <f>VLOOKUP($C2788,'Raw-products'!$A$2:$H$1261,MATCH(K$1,'Raw-products'!$A$1:$H$1,0))</f>
        <v>90</v>
      </c>
      <c r="L2788">
        <f>VLOOKUP($C2788,'Raw-products'!$A$2:$H$1261,MATCH(L$1,'Raw-products'!$A$1:$H$1,0))</f>
        <v>60</v>
      </c>
      <c r="M2788" s="5">
        <f t="shared" si="86"/>
        <v>5400</v>
      </c>
      <c r="N2788" cm="1">
        <f t="array" ref="N2788:Q2788">_xlfn.XLOOKUP($B2788,'Raw -orders'!$A:$A,'Raw -orders'!$B:$E)</f>
        <v>504</v>
      </c>
      <c r="O2788">
        <v>12905</v>
      </c>
      <c r="P2788" s="1">
        <v>44305</v>
      </c>
      <c r="Q2788" s="1">
        <v>44310</v>
      </c>
      <c r="R2788" t="str" cm="1">
        <f t="array" ref="R2788:Y2788">_xlfn.XLOOKUP($N2788,'Raw - customers'!$A:$A,'Raw - customers'!$B:$I)</f>
        <v>Marilyn Rontree</v>
      </c>
      <c r="S2788" t="str">
        <v>Genderqueer</v>
      </c>
      <c r="T2788">
        <v>56</v>
      </c>
      <c r="U2788" t="str">
        <v>9100 Kovacek GroveSuite 577</v>
      </c>
      <c r="V2788">
        <v>2384</v>
      </c>
      <c r="W2788" t="str">
        <v>Emilymouth</v>
      </c>
      <c r="X2788" t="str">
        <v>Northern Territory</v>
      </c>
      <c r="Y2788" t="str">
        <v>Australia</v>
      </c>
      <c r="Z2788">
        <v>4</v>
      </c>
      <c r="AA2788" s="3" t="str">
        <f t="shared" si="87"/>
        <v>0 to 10</v>
      </c>
      <c r="AP2788" s="6">
        <v>504</v>
      </c>
      <c r="AQ2788" s="6" t="s">
        <v>1339</v>
      </c>
    </row>
    <row r="2789" spans="1:43" x14ac:dyDescent="0.25">
      <c r="A2789">
        <v>2787</v>
      </c>
      <c r="B2789">
        <v>558</v>
      </c>
      <c r="C2789">
        <v>5</v>
      </c>
      <c r="D2789">
        <v>96</v>
      </c>
      <c r="E2789">
        <v>1</v>
      </c>
      <c r="F2789">
        <v>96</v>
      </c>
      <c r="G2789" t="str">
        <f>VLOOKUP($C2789,'Raw-products'!$A$2:$H$1261,MATCH(G$1,'Raw-products'!$A$1:$H$1,0))</f>
        <v>Shirt</v>
      </c>
      <c r="H2789" t="str">
        <f>VLOOKUP($C2789,'Raw-products'!$A$2:$H$1261,MATCH(H$1,'Raw-products'!$A$1:$H$1,0))</f>
        <v>Oxford Cloth</v>
      </c>
      <c r="I2789" t="str">
        <f>VLOOKUP($C2789,'Raw-products'!$A$2:$H$1261,MATCH(I$1,'Raw-products'!$A$1:$H$1,0))</f>
        <v>XS</v>
      </c>
      <c r="J2789" t="str">
        <f>VLOOKUP($C2789,'Raw-products'!$A$2:$H$1261,MATCH(J$1,'Raw-products'!$A$1:$H$1,0))</f>
        <v>orange</v>
      </c>
      <c r="K2789">
        <f>VLOOKUP($C2789,'Raw-products'!$A$2:$H$1261,MATCH(K$1,'Raw-products'!$A$1:$H$1,0))</f>
        <v>114</v>
      </c>
      <c r="L2789">
        <f>VLOOKUP($C2789,'Raw-products'!$A$2:$H$1261,MATCH(L$1,'Raw-products'!$A$1:$H$1,0))</f>
        <v>45</v>
      </c>
      <c r="M2789" s="5">
        <f t="shared" si="86"/>
        <v>5130</v>
      </c>
      <c r="N2789" cm="1">
        <f t="array" ref="N2789:Q2789">_xlfn.XLOOKUP($B2789,'Raw -orders'!$A:$A,'Raw -orders'!$B:$E)</f>
        <v>729</v>
      </c>
      <c r="O2789">
        <v>45726</v>
      </c>
      <c r="P2789" s="1">
        <v>44257</v>
      </c>
      <c r="Q2789" s="1">
        <v>44273</v>
      </c>
      <c r="R2789" t="str" cm="1">
        <f t="array" ref="R2789:Y2789">_xlfn.XLOOKUP($N2789,'Raw - customers'!$A:$A,'Raw - customers'!$B:$I)</f>
        <v>Gerri Mccarle</v>
      </c>
      <c r="S2789" t="str">
        <v>Female</v>
      </c>
      <c r="T2789">
        <v>54</v>
      </c>
      <c r="U2789" t="str">
        <v>269 Kuhn PlazaApt. 260</v>
      </c>
      <c r="V2789">
        <v>7315</v>
      </c>
      <c r="W2789" t="str">
        <v>Cameronport</v>
      </c>
      <c r="X2789" t="str">
        <v>South Australia</v>
      </c>
      <c r="Y2789" t="str">
        <v>Australia</v>
      </c>
      <c r="Z2789">
        <v>3</v>
      </c>
      <c r="AA2789" s="3" t="str">
        <f t="shared" si="87"/>
        <v>10 to 20</v>
      </c>
      <c r="AP2789" s="6">
        <v>729</v>
      </c>
      <c r="AQ2789" s="6" t="s">
        <v>1345</v>
      </c>
    </row>
    <row r="2790" spans="1:43" x14ac:dyDescent="0.25">
      <c r="A2790">
        <v>2788</v>
      </c>
      <c r="B2790">
        <v>558</v>
      </c>
      <c r="C2790">
        <v>1115</v>
      </c>
      <c r="D2790">
        <v>115</v>
      </c>
      <c r="E2790">
        <v>2</v>
      </c>
      <c r="F2790">
        <v>230</v>
      </c>
      <c r="G2790" t="str">
        <f>VLOOKUP($C2790,'Raw-products'!$A$2:$H$1261,MATCH(G$1,'Raw-products'!$A$1:$H$1,0))</f>
        <v>Trousers</v>
      </c>
      <c r="H2790" t="str">
        <f>VLOOKUP($C2790,'Raw-products'!$A$2:$H$1261,MATCH(H$1,'Raw-products'!$A$1:$H$1,0))</f>
        <v>Cropped</v>
      </c>
      <c r="I2790" t="str">
        <f>VLOOKUP($C2790,'Raw-products'!$A$2:$H$1261,MATCH(I$1,'Raw-products'!$A$1:$H$1,0))</f>
        <v>XS</v>
      </c>
      <c r="J2790" t="str">
        <f>VLOOKUP($C2790,'Raw-products'!$A$2:$H$1261,MATCH(J$1,'Raw-products'!$A$1:$H$1,0))</f>
        <v>violet</v>
      </c>
      <c r="K2790">
        <f>VLOOKUP($C2790,'Raw-products'!$A$2:$H$1261,MATCH(K$1,'Raw-products'!$A$1:$H$1,0))</f>
        <v>99</v>
      </c>
      <c r="L2790">
        <f>VLOOKUP($C2790,'Raw-products'!$A$2:$H$1261,MATCH(L$1,'Raw-products'!$A$1:$H$1,0))</f>
        <v>65</v>
      </c>
      <c r="M2790" s="5">
        <f t="shared" si="86"/>
        <v>6435</v>
      </c>
      <c r="N2790" cm="1">
        <f t="array" ref="N2790:Q2790">_xlfn.XLOOKUP($B2790,'Raw -orders'!$A:$A,'Raw -orders'!$B:$E)</f>
        <v>729</v>
      </c>
      <c r="O2790">
        <v>45726</v>
      </c>
      <c r="P2790" s="1">
        <v>44257</v>
      </c>
      <c r="Q2790" s="1">
        <v>44273</v>
      </c>
      <c r="R2790" t="str" cm="1">
        <f t="array" ref="R2790:Y2790">_xlfn.XLOOKUP($N2790,'Raw - customers'!$A:$A,'Raw - customers'!$B:$I)</f>
        <v>Gerri Mccarle</v>
      </c>
      <c r="S2790" t="str">
        <v>Female</v>
      </c>
      <c r="T2790">
        <v>54</v>
      </c>
      <c r="U2790" t="str">
        <v>269 Kuhn PlazaApt. 260</v>
      </c>
      <c r="V2790">
        <v>7315</v>
      </c>
      <c r="W2790" t="str">
        <v>Cameronport</v>
      </c>
      <c r="X2790" t="str">
        <v>South Australia</v>
      </c>
      <c r="Y2790" t="str">
        <v>Australia</v>
      </c>
      <c r="Z2790">
        <v>3</v>
      </c>
      <c r="AA2790" s="3" t="str">
        <f t="shared" si="87"/>
        <v>10 to 20</v>
      </c>
      <c r="AP2790" s="6">
        <v>729</v>
      </c>
      <c r="AQ2790" s="6" t="s">
        <v>1345</v>
      </c>
    </row>
    <row r="2791" spans="1:43" x14ac:dyDescent="0.25">
      <c r="A2791">
        <v>2789</v>
      </c>
      <c r="B2791">
        <v>558</v>
      </c>
      <c r="C2791">
        <v>398</v>
      </c>
      <c r="D2791">
        <v>119</v>
      </c>
      <c r="E2791">
        <v>1</v>
      </c>
      <c r="F2791">
        <v>119</v>
      </c>
      <c r="G2791" t="str">
        <f>VLOOKUP($C2791,'Raw-products'!$A$2:$H$1261,MATCH(G$1,'Raw-products'!$A$1:$H$1,0))</f>
        <v>Shirt</v>
      </c>
      <c r="H2791" t="str">
        <f>VLOOKUP($C2791,'Raw-products'!$A$2:$H$1261,MATCH(H$1,'Raw-products'!$A$1:$H$1,0))</f>
        <v>Casual Slim Fit</v>
      </c>
      <c r="I2791" t="str">
        <f>VLOOKUP($C2791,'Raw-products'!$A$2:$H$1261,MATCH(I$1,'Raw-products'!$A$1:$H$1,0))</f>
        <v>L</v>
      </c>
      <c r="J2791" t="str">
        <f>VLOOKUP($C2791,'Raw-products'!$A$2:$H$1261,MATCH(J$1,'Raw-products'!$A$1:$H$1,0))</f>
        <v>yellow</v>
      </c>
      <c r="K2791">
        <f>VLOOKUP($C2791,'Raw-products'!$A$2:$H$1261,MATCH(K$1,'Raw-products'!$A$1:$H$1,0))</f>
        <v>113</v>
      </c>
      <c r="L2791">
        <f>VLOOKUP($C2791,'Raw-products'!$A$2:$H$1261,MATCH(L$1,'Raw-products'!$A$1:$H$1,0))</f>
        <v>63</v>
      </c>
      <c r="M2791" s="5">
        <f t="shared" si="86"/>
        <v>7119</v>
      </c>
      <c r="N2791" cm="1">
        <f t="array" ref="N2791:Q2791">_xlfn.XLOOKUP($B2791,'Raw -orders'!$A:$A,'Raw -orders'!$B:$E)</f>
        <v>729</v>
      </c>
      <c r="O2791">
        <v>45726</v>
      </c>
      <c r="P2791" s="1">
        <v>44257</v>
      </c>
      <c r="Q2791" s="1">
        <v>44273</v>
      </c>
      <c r="R2791" t="str" cm="1">
        <f t="array" ref="R2791:Y2791">_xlfn.XLOOKUP($N2791,'Raw - customers'!$A:$A,'Raw - customers'!$B:$I)</f>
        <v>Gerri Mccarle</v>
      </c>
      <c r="S2791" t="str">
        <v>Female</v>
      </c>
      <c r="T2791">
        <v>54</v>
      </c>
      <c r="U2791" t="str">
        <v>269 Kuhn PlazaApt. 260</v>
      </c>
      <c r="V2791">
        <v>7315</v>
      </c>
      <c r="W2791" t="str">
        <v>Cameronport</v>
      </c>
      <c r="X2791" t="str">
        <v>South Australia</v>
      </c>
      <c r="Y2791" t="str">
        <v>Australia</v>
      </c>
      <c r="Z2791">
        <v>3</v>
      </c>
      <c r="AA2791" s="3" t="str">
        <f t="shared" si="87"/>
        <v>10 to 20</v>
      </c>
      <c r="AP2791" s="6">
        <v>729</v>
      </c>
      <c r="AQ2791" s="6" t="s">
        <v>1345</v>
      </c>
    </row>
    <row r="2792" spans="1:43" x14ac:dyDescent="0.25">
      <c r="A2792">
        <v>2790</v>
      </c>
      <c r="B2792">
        <v>558</v>
      </c>
      <c r="C2792">
        <v>513</v>
      </c>
      <c r="D2792">
        <v>102</v>
      </c>
      <c r="E2792">
        <v>2</v>
      </c>
      <c r="F2792">
        <v>204</v>
      </c>
      <c r="G2792" t="str">
        <f>VLOOKUP($C2792,'Raw-products'!$A$2:$H$1261,MATCH(G$1,'Raw-products'!$A$1:$H$1,0))</f>
        <v>Jacket</v>
      </c>
      <c r="H2792" t="str">
        <f>VLOOKUP($C2792,'Raw-products'!$A$2:$H$1261,MATCH(H$1,'Raw-products'!$A$1:$H$1,0))</f>
        <v>Windbreaker</v>
      </c>
      <c r="I2792" t="str">
        <f>VLOOKUP($C2792,'Raw-products'!$A$2:$H$1261,MATCH(I$1,'Raw-products'!$A$1:$H$1,0))</f>
        <v>L</v>
      </c>
      <c r="J2792" t="str">
        <f>VLOOKUP($C2792,'Raw-products'!$A$2:$H$1261,MATCH(J$1,'Raw-products'!$A$1:$H$1,0))</f>
        <v>blue</v>
      </c>
      <c r="K2792">
        <f>VLOOKUP($C2792,'Raw-products'!$A$2:$H$1261,MATCH(K$1,'Raw-products'!$A$1:$H$1,0))</f>
        <v>109</v>
      </c>
      <c r="L2792">
        <f>VLOOKUP($C2792,'Raw-products'!$A$2:$H$1261,MATCH(L$1,'Raw-products'!$A$1:$H$1,0))</f>
        <v>41</v>
      </c>
      <c r="M2792" s="5">
        <f t="shared" si="86"/>
        <v>4469</v>
      </c>
      <c r="N2792" cm="1">
        <f t="array" ref="N2792:Q2792">_xlfn.XLOOKUP($B2792,'Raw -orders'!$A:$A,'Raw -orders'!$B:$E)</f>
        <v>729</v>
      </c>
      <c r="O2792">
        <v>45726</v>
      </c>
      <c r="P2792" s="1">
        <v>44257</v>
      </c>
      <c r="Q2792" s="1">
        <v>44273</v>
      </c>
      <c r="R2792" t="str" cm="1">
        <f t="array" ref="R2792:Y2792">_xlfn.XLOOKUP($N2792,'Raw - customers'!$A:$A,'Raw - customers'!$B:$I)</f>
        <v>Gerri Mccarle</v>
      </c>
      <c r="S2792" t="str">
        <v>Female</v>
      </c>
      <c r="T2792">
        <v>54</v>
      </c>
      <c r="U2792" t="str">
        <v>269 Kuhn PlazaApt. 260</v>
      </c>
      <c r="V2792">
        <v>7315</v>
      </c>
      <c r="W2792" t="str">
        <v>Cameronport</v>
      </c>
      <c r="X2792" t="str">
        <v>South Australia</v>
      </c>
      <c r="Y2792" t="str">
        <v>Australia</v>
      </c>
      <c r="Z2792">
        <v>3</v>
      </c>
      <c r="AA2792" s="3" t="str">
        <f t="shared" si="87"/>
        <v>10 to 20</v>
      </c>
      <c r="AP2792" s="6">
        <v>729</v>
      </c>
      <c r="AQ2792" s="6" t="s">
        <v>1345</v>
      </c>
    </row>
    <row r="2793" spans="1:43" x14ac:dyDescent="0.25">
      <c r="A2793">
        <v>2791</v>
      </c>
      <c r="B2793">
        <v>558</v>
      </c>
      <c r="C2793">
        <v>233</v>
      </c>
      <c r="D2793">
        <v>106</v>
      </c>
      <c r="E2793">
        <v>3</v>
      </c>
      <c r="F2793">
        <v>318</v>
      </c>
      <c r="G2793" t="str">
        <f>VLOOKUP($C2793,'Raw-products'!$A$2:$H$1261,MATCH(G$1,'Raw-products'!$A$1:$H$1,0))</f>
        <v>Shirt</v>
      </c>
      <c r="H2793" t="str">
        <f>VLOOKUP($C2793,'Raw-products'!$A$2:$H$1261,MATCH(H$1,'Raw-products'!$A$1:$H$1,0))</f>
        <v>Chambray</v>
      </c>
      <c r="I2793" t="str">
        <f>VLOOKUP($C2793,'Raw-products'!$A$2:$H$1261,MATCH(I$1,'Raw-products'!$A$1:$H$1,0))</f>
        <v>L</v>
      </c>
      <c r="J2793" t="str">
        <f>VLOOKUP($C2793,'Raw-products'!$A$2:$H$1261,MATCH(J$1,'Raw-products'!$A$1:$H$1,0))</f>
        <v>blue</v>
      </c>
      <c r="K2793">
        <f>VLOOKUP($C2793,'Raw-products'!$A$2:$H$1261,MATCH(K$1,'Raw-products'!$A$1:$H$1,0))</f>
        <v>105</v>
      </c>
      <c r="L2793">
        <f>VLOOKUP($C2793,'Raw-products'!$A$2:$H$1261,MATCH(L$1,'Raw-products'!$A$1:$H$1,0))</f>
        <v>69</v>
      </c>
      <c r="M2793" s="5">
        <f t="shared" si="86"/>
        <v>7245</v>
      </c>
      <c r="N2793" cm="1">
        <f t="array" ref="N2793:Q2793">_xlfn.XLOOKUP($B2793,'Raw -orders'!$A:$A,'Raw -orders'!$B:$E)</f>
        <v>729</v>
      </c>
      <c r="O2793">
        <v>45726</v>
      </c>
      <c r="P2793" s="1">
        <v>44257</v>
      </c>
      <c r="Q2793" s="1">
        <v>44273</v>
      </c>
      <c r="R2793" t="str" cm="1">
        <f t="array" ref="R2793:Y2793">_xlfn.XLOOKUP($N2793,'Raw - customers'!$A:$A,'Raw - customers'!$B:$I)</f>
        <v>Gerri Mccarle</v>
      </c>
      <c r="S2793" t="str">
        <v>Female</v>
      </c>
      <c r="T2793">
        <v>54</v>
      </c>
      <c r="U2793" t="str">
        <v>269 Kuhn PlazaApt. 260</v>
      </c>
      <c r="V2793">
        <v>7315</v>
      </c>
      <c r="W2793" t="str">
        <v>Cameronport</v>
      </c>
      <c r="X2793" t="str">
        <v>South Australia</v>
      </c>
      <c r="Y2793" t="str">
        <v>Australia</v>
      </c>
      <c r="Z2793">
        <v>3</v>
      </c>
      <c r="AA2793" s="3" t="str">
        <f t="shared" si="87"/>
        <v>10 to 20</v>
      </c>
      <c r="AP2793" s="6">
        <v>729</v>
      </c>
      <c r="AQ2793" s="6" t="s">
        <v>1345</v>
      </c>
    </row>
    <row r="2794" spans="1:43" x14ac:dyDescent="0.25">
      <c r="A2794">
        <v>2792</v>
      </c>
      <c r="B2794">
        <v>558</v>
      </c>
      <c r="C2794">
        <v>222</v>
      </c>
      <c r="D2794">
        <v>106</v>
      </c>
      <c r="E2794">
        <v>2</v>
      </c>
      <c r="F2794">
        <v>212</v>
      </c>
      <c r="G2794" t="str">
        <f>VLOOKUP($C2794,'Raw-products'!$A$2:$H$1261,MATCH(G$1,'Raw-products'!$A$1:$H$1,0))</f>
        <v>Shirt</v>
      </c>
      <c r="H2794" t="str">
        <f>VLOOKUP($C2794,'Raw-products'!$A$2:$H$1261,MATCH(H$1,'Raw-products'!$A$1:$H$1,0))</f>
        <v>Chambray</v>
      </c>
      <c r="I2794" t="str">
        <f>VLOOKUP($C2794,'Raw-products'!$A$2:$H$1261,MATCH(I$1,'Raw-products'!$A$1:$H$1,0))</f>
        <v>M</v>
      </c>
      <c r="J2794" t="str">
        <f>VLOOKUP($C2794,'Raw-products'!$A$2:$H$1261,MATCH(J$1,'Raw-products'!$A$1:$H$1,0))</f>
        <v>yellow</v>
      </c>
      <c r="K2794">
        <f>VLOOKUP($C2794,'Raw-products'!$A$2:$H$1261,MATCH(K$1,'Raw-products'!$A$1:$H$1,0))</f>
        <v>105</v>
      </c>
      <c r="L2794">
        <f>VLOOKUP($C2794,'Raw-products'!$A$2:$H$1261,MATCH(L$1,'Raw-products'!$A$1:$H$1,0))</f>
        <v>62</v>
      </c>
      <c r="M2794" s="5">
        <f t="shared" si="86"/>
        <v>6510</v>
      </c>
      <c r="N2794" cm="1">
        <f t="array" ref="N2794:Q2794">_xlfn.XLOOKUP($B2794,'Raw -orders'!$A:$A,'Raw -orders'!$B:$E)</f>
        <v>729</v>
      </c>
      <c r="O2794">
        <v>45726</v>
      </c>
      <c r="P2794" s="1">
        <v>44257</v>
      </c>
      <c r="Q2794" s="1">
        <v>44273</v>
      </c>
      <c r="R2794" t="str" cm="1">
        <f t="array" ref="R2794:Y2794">_xlfn.XLOOKUP($N2794,'Raw - customers'!$A:$A,'Raw - customers'!$B:$I)</f>
        <v>Gerri Mccarle</v>
      </c>
      <c r="S2794" t="str">
        <v>Female</v>
      </c>
      <c r="T2794">
        <v>54</v>
      </c>
      <c r="U2794" t="str">
        <v>269 Kuhn PlazaApt. 260</v>
      </c>
      <c r="V2794">
        <v>7315</v>
      </c>
      <c r="W2794" t="str">
        <v>Cameronport</v>
      </c>
      <c r="X2794" t="str">
        <v>South Australia</v>
      </c>
      <c r="Y2794" t="str">
        <v>Australia</v>
      </c>
      <c r="Z2794">
        <v>3</v>
      </c>
      <c r="AA2794" s="3" t="str">
        <f t="shared" si="87"/>
        <v>10 to 20</v>
      </c>
      <c r="AP2794" s="6">
        <v>729</v>
      </c>
      <c r="AQ2794" s="6" t="s">
        <v>1345</v>
      </c>
    </row>
    <row r="2795" spans="1:43" x14ac:dyDescent="0.25">
      <c r="A2795">
        <v>2793</v>
      </c>
      <c r="B2795">
        <v>559</v>
      </c>
      <c r="C2795">
        <v>305</v>
      </c>
      <c r="D2795">
        <v>105</v>
      </c>
      <c r="E2795">
        <v>2</v>
      </c>
      <c r="F2795">
        <v>210</v>
      </c>
      <c r="G2795" t="str">
        <f>VLOOKUP($C2795,'Raw-products'!$A$2:$H$1261,MATCH(G$1,'Raw-products'!$A$1:$H$1,0))</f>
        <v>Shirt</v>
      </c>
      <c r="H2795" t="str">
        <f>VLOOKUP($C2795,'Raw-products'!$A$2:$H$1261,MATCH(H$1,'Raw-products'!$A$1:$H$1,0))</f>
        <v>Cuban Collar</v>
      </c>
      <c r="I2795" t="str">
        <f>VLOOKUP($C2795,'Raw-products'!$A$2:$H$1261,MATCH(I$1,'Raw-products'!$A$1:$H$1,0))</f>
        <v>XS</v>
      </c>
      <c r="J2795" t="str">
        <f>VLOOKUP($C2795,'Raw-products'!$A$2:$H$1261,MATCH(J$1,'Raw-products'!$A$1:$H$1,0))</f>
        <v>indigo</v>
      </c>
      <c r="K2795">
        <f>VLOOKUP($C2795,'Raw-products'!$A$2:$H$1261,MATCH(K$1,'Raw-products'!$A$1:$H$1,0))</f>
        <v>93</v>
      </c>
      <c r="L2795">
        <f>VLOOKUP($C2795,'Raw-products'!$A$2:$H$1261,MATCH(L$1,'Raw-products'!$A$1:$H$1,0))</f>
        <v>50</v>
      </c>
      <c r="M2795" s="5">
        <f t="shared" si="86"/>
        <v>4650</v>
      </c>
      <c r="N2795" cm="1">
        <f t="array" ref="N2795:Q2795">_xlfn.XLOOKUP($B2795,'Raw -orders'!$A:$A,'Raw -orders'!$B:$E)</f>
        <v>611</v>
      </c>
      <c r="O2795">
        <v>22094</v>
      </c>
      <c r="P2795" s="1">
        <v>44258</v>
      </c>
      <c r="Q2795" s="1">
        <v>44270</v>
      </c>
      <c r="R2795" t="str" cm="1">
        <f t="array" ref="R2795:Y2795">_xlfn.XLOOKUP($N2795,'Raw - customers'!$A:$A,'Raw - customers'!$B:$I)</f>
        <v>Conny Chowne</v>
      </c>
      <c r="S2795" t="str">
        <v>Female</v>
      </c>
      <c r="T2795">
        <v>67</v>
      </c>
      <c r="U2795" t="str">
        <v>09 Christopher View RdApt. 739</v>
      </c>
      <c r="V2795">
        <v>505</v>
      </c>
      <c r="W2795" t="str">
        <v>West Hayleyhaven</v>
      </c>
      <c r="X2795" t="str">
        <v>New South Wales</v>
      </c>
      <c r="Y2795" t="str">
        <v>Australia</v>
      </c>
      <c r="Z2795">
        <v>3</v>
      </c>
      <c r="AA2795" s="3" t="str">
        <f t="shared" si="87"/>
        <v>10 to 20</v>
      </c>
      <c r="AP2795" s="6">
        <v>611</v>
      </c>
      <c r="AQ2795" s="6" t="s">
        <v>1362</v>
      </c>
    </row>
    <row r="2796" spans="1:43" x14ac:dyDescent="0.25">
      <c r="A2796">
        <v>2794</v>
      </c>
      <c r="B2796">
        <v>559</v>
      </c>
      <c r="C2796">
        <v>185</v>
      </c>
      <c r="D2796">
        <v>98</v>
      </c>
      <c r="E2796">
        <v>3</v>
      </c>
      <c r="F2796">
        <v>294</v>
      </c>
      <c r="G2796" t="str">
        <f>VLOOKUP($C2796,'Raw-products'!$A$2:$H$1261,MATCH(G$1,'Raw-products'!$A$1:$H$1,0))</f>
        <v>Shirt</v>
      </c>
      <c r="H2796" t="str">
        <f>VLOOKUP($C2796,'Raw-products'!$A$2:$H$1261,MATCH(H$1,'Raw-products'!$A$1:$H$1,0))</f>
        <v>Camp Collared</v>
      </c>
      <c r="I2796" t="str">
        <f>VLOOKUP($C2796,'Raw-products'!$A$2:$H$1261,MATCH(I$1,'Raw-products'!$A$1:$H$1,0))</f>
        <v>XS</v>
      </c>
      <c r="J2796" t="str">
        <f>VLOOKUP($C2796,'Raw-products'!$A$2:$H$1261,MATCH(J$1,'Raw-products'!$A$1:$H$1,0))</f>
        <v>yellow</v>
      </c>
      <c r="K2796">
        <f>VLOOKUP($C2796,'Raw-products'!$A$2:$H$1261,MATCH(K$1,'Raw-products'!$A$1:$H$1,0))</f>
        <v>112</v>
      </c>
      <c r="L2796">
        <f>VLOOKUP($C2796,'Raw-products'!$A$2:$H$1261,MATCH(L$1,'Raw-products'!$A$1:$H$1,0))</f>
        <v>55</v>
      </c>
      <c r="M2796" s="5">
        <f t="shared" si="86"/>
        <v>6160</v>
      </c>
      <c r="N2796" cm="1">
        <f t="array" ref="N2796:Q2796">_xlfn.XLOOKUP($B2796,'Raw -orders'!$A:$A,'Raw -orders'!$B:$E)</f>
        <v>611</v>
      </c>
      <c r="O2796">
        <v>22094</v>
      </c>
      <c r="P2796" s="1">
        <v>44258</v>
      </c>
      <c r="Q2796" s="1">
        <v>44270</v>
      </c>
      <c r="R2796" t="str" cm="1">
        <f t="array" ref="R2796:Y2796">_xlfn.XLOOKUP($N2796,'Raw - customers'!$A:$A,'Raw - customers'!$B:$I)</f>
        <v>Conny Chowne</v>
      </c>
      <c r="S2796" t="str">
        <v>Female</v>
      </c>
      <c r="T2796">
        <v>67</v>
      </c>
      <c r="U2796" t="str">
        <v>09 Christopher View RdApt. 739</v>
      </c>
      <c r="V2796">
        <v>505</v>
      </c>
      <c r="W2796" t="str">
        <v>West Hayleyhaven</v>
      </c>
      <c r="X2796" t="str">
        <v>New South Wales</v>
      </c>
      <c r="Y2796" t="str">
        <v>Australia</v>
      </c>
      <c r="Z2796">
        <v>3</v>
      </c>
      <c r="AA2796" s="3" t="str">
        <f t="shared" si="87"/>
        <v>10 to 20</v>
      </c>
      <c r="AP2796" s="6">
        <v>611</v>
      </c>
      <c r="AQ2796" s="6" t="s">
        <v>1362</v>
      </c>
    </row>
    <row r="2797" spans="1:43" x14ac:dyDescent="0.25">
      <c r="A2797">
        <v>2795</v>
      </c>
      <c r="B2797">
        <v>559</v>
      </c>
      <c r="C2797">
        <v>532</v>
      </c>
      <c r="D2797">
        <v>98</v>
      </c>
      <c r="E2797">
        <v>2</v>
      </c>
      <c r="F2797">
        <v>196</v>
      </c>
      <c r="G2797" t="str">
        <f>VLOOKUP($C2797,'Raw-products'!$A$2:$H$1261,MATCH(G$1,'Raw-products'!$A$1:$H$1,0))</f>
        <v>Jacket</v>
      </c>
      <c r="H2797" t="str">
        <f>VLOOKUP($C2797,'Raw-products'!$A$2:$H$1261,MATCH(H$1,'Raw-products'!$A$1:$H$1,0))</f>
        <v>Leather</v>
      </c>
      <c r="I2797" t="str">
        <f>VLOOKUP($C2797,'Raw-products'!$A$2:$H$1261,MATCH(I$1,'Raw-products'!$A$1:$H$1,0))</f>
        <v>M</v>
      </c>
      <c r="J2797" t="str">
        <f>VLOOKUP($C2797,'Raw-products'!$A$2:$H$1261,MATCH(J$1,'Raw-products'!$A$1:$H$1,0))</f>
        <v>orange</v>
      </c>
      <c r="K2797">
        <f>VLOOKUP($C2797,'Raw-products'!$A$2:$H$1261,MATCH(K$1,'Raw-products'!$A$1:$H$1,0))</f>
        <v>113</v>
      </c>
      <c r="L2797">
        <f>VLOOKUP($C2797,'Raw-products'!$A$2:$H$1261,MATCH(L$1,'Raw-products'!$A$1:$H$1,0))</f>
        <v>80</v>
      </c>
      <c r="M2797" s="5">
        <f t="shared" si="86"/>
        <v>9040</v>
      </c>
      <c r="N2797" cm="1">
        <f t="array" ref="N2797:Q2797">_xlfn.XLOOKUP($B2797,'Raw -orders'!$A:$A,'Raw -orders'!$B:$E)</f>
        <v>611</v>
      </c>
      <c r="O2797">
        <v>22094</v>
      </c>
      <c r="P2797" s="1">
        <v>44258</v>
      </c>
      <c r="Q2797" s="1">
        <v>44270</v>
      </c>
      <c r="R2797" t="str" cm="1">
        <f t="array" ref="R2797:Y2797">_xlfn.XLOOKUP($N2797,'Raw - customers'!$A:$A,'Raw - customers'!$B:$I)</f>
        <v>Conny Chowne</v>
      </c>
      <c r="S2797" t="str">
        <v>Female</v>
      </c>
      <c r="T2797">
        <v>67</v>
      </c>
      <c r="U2797" t="str">
        <v>09 Christopher View RdApt. 739</v>
      </c>
      <c r="V2797">
        <v>505</v>
      </c>
      <c r="W2797" t="str">
        <v>West Hayleyhaven</v>
      </c>
      <c r="X2797" t="str">
        <v>New South Wales</v>
      </c>
      <c r="Y2797" t="str">
        <v>Australia</v>
      </c>
      <c r="Z2797">
        <v>3</v>
      </c>
      <c r="AA2797" s="3" t="str">
        <f t="shared" si="87"/>
        <v>10 to 20</v>
      </c>
      <c r="AP2797" s="6">
        <v>611</v>
      </c>
      <c r="AQ2797" s="6" t="s">
        <v>1362</v>
      </c>
    </row>
    <row r="2798" spans="1:43" x14ac:dyDescent="0.25">
      <c r="A2798">
        <v>2796</v>
      </c>
      <c r="B2798">
        <v>559</v>
      </c>
      <c r="C2798">
        <v>568</v>
      </c>
      <c r="D2798">
        <v>100</v>
      </c>
      <c r="E2798">
        <v>1</v>
      </c>
      <c r="F2798">
        <v>100</v>
      </c>
      <c r="G2798" t="str">
        <f>VLOOKUP($C2798,'Raw-products'!$A$2:$H$1261,MATCH(G$1,'Raw-products'!$A$1:$H$1,0))</f>
        <v>Jacket</v>
      </c>
      <c r="H2798" t="str">
        <f>VLOOKUP($C2798,'Raw-products'!$A$2:$H$1261,MATCH(H$1,'Raw-products'!$A$1:$H$1,0))</f>
        <v>Bomber</v>
      </c>
      <c r="I2798" t="str">
        <f>VLOOKUP($C2798,'Raw-products'!$A$2:$H$1261,MATCH(I$1,'Raw-products'!$A$1:$H$1,0))</f>
        <v>L</v>
      </c>
      <c r="J2798" t="str">
        <f>VLOOKUP($C2798,'Raw-products'!$A$2:$H$1261,MATCH(J$1,'Raw-products'!$A$1:$H$1,0))</f>
        <v>orange</v>
      </c>
      <c r="K2798">
        <f>VLOOKUP($C2798,'Raw-products'!$A$2:$H$1261,MATCH(K$1,'Raw-products'!$A$1:$H$1,0))</f>
        <v>90</v>
      </c>
      <c r="L2798">
        <f>VLOOKUP($C2798,'Raw-products'!$A$2:$H$1261,MATCH(L$1,'Raw-products'!$A$1:$H$1,0))</f>
        <v>71</v>
      </c>
      <c r="M2798" s="5">
        <f t="shared" si="86"/>
        <v>6390</v>
      </c>
      <c r="N2798" cm="1">
        <f t="array" ref="N2798:Q2798">_xlfn.XLOOKUP($B2798,'Raw -orders'!$A:$A,'Raw -orders'!$B:$E)</f>
        <v>611</v>
      </c>
      <c r="O2798">
        <v>22094</v>
      </c>
      <c r="P2798" s="1">
        <v>44258</v>
      </c>
      <c r="Q2798" s="1">
        <v>44270</v>
      </c>
      <c r="R2798" t="str" cm="1">
        <f t="array" ref="R2798:Y2798">_xlfn.XLOOKUP($N2798,'Raw - customers'!$A:$A,'Raw - customers'!$B:$I)</f>
        <v>Conny Chowne</v>
      </c>
      <c r="S2798" t="str">
        <v>Female</v>
      </c>
      <c r="T2798">
        <v>67</v>
      </c>
      <c r="U2798" t="str">
        <v>09 Christopher View RdApt. 739</v>
      </c>
      <c r="V2798">
        <v>505</v>
      </c>
      <c r="W2798" t="str">
        <v>West Hayleyhaven</v>
      </c>
      <c r="X2798" t="str">
        <v>New South Wales</v>
      </c>
      <c r="Y2798" t="str">
        <v>Australia</v>
      </c>
      <c r="Z2798">
        <v>3</v>
      </c>
      <c r="AA2798" s="3" t="str">
        <f t="shared" si="87"/>
        <v>10 to 20</v>
      </c>
      <c r="AP2798" s="6">
        <v>611</v>
      </c>
      <c r="AQ2798" s="6" t="s">
        <v>1362</v>
      </c>
    </row>
    <row r="2799" spans="1:43" x14ac:dyDescent="0.25">
      <c r="A2799">
        <v>2797</v>
      </c>
      <c r="B2799">
        <v>559</v>
      </c>
      <c r="C2799">
        <v>550</v>
      </c>
      <c r="D2799">
        <v>98</v>
      </c>
      <c r="E2799">
        <v>2</v>
      </c>
      <c r="F2799">
        <v>196</v>
      </c>
      <c r="G2799" t="str">
        <f>VLOOKUP($C2799,'Raw-products'!$A$2:$H$1261,MATCH(G$1,'Raw-products'!$A$1:$H$1,0))</f>
        <v>Jacket</v>
      </c>
      <c r="H2799" t="str">
        <f>VLOOKUP($C2799,'Raw-products'!$A$2:$H$1261,MATCH(H$1,'Raw-products'!$A$1:$H$1,0))</f>
        <v>Leather</v>
      </c>
      <c r="I2799" t="str">
        <f>VLOOKUP($C2799,'Raw-products'!$A$2:$H$1261,MATCH(I$1,'Raw-products'!$A$1:$H$1,0))</f>
        <v>XS</v>
      </c>
      <c r="J2799" t="str">
        <f>VLOOKUP($C2799,'Raw-products'!$A$2:$H$1261,MATCH(J$1,'Raw-products'!$A$1:$H$1,0))</f>
        <v>indigo</v>
      </c>
      <c r="K2799">
        <f>VLOOKUP($C2799,'Raw-products'!$A$2:$H$1261,MATCH(K$1,'Raw-products'!$A$1:$H$1,0))</f>
        <v>113</v>
      </c>
      <c r="L2799">
        <f>VLOOKUP($C2799,'Raw-products'!$A$2:$H$1261,MATCH(L$1,'Raw-products'!$A$1:$H$1,0))</f>
        <v>78</v>
      </c>
      <c r="M2799" s="5">
        <f t="shared" si="86"/>
        <v>8814</v>
      </c>
      <c r="N2799" cm="1">
        <f t="array" ref="N2799:Q2799">_xlfn.XLOOKUP($B2799,'Raw -orders'!$A:$A,'Raw -orders'!$B:$E)</f>
        <v>611</v>
      </c>
      <c r="O2799">
        <v>22094</v>
      </c>
      <c r="P2799" s="1">
        <v>44258</v>
      </c>
      <c r="Q2799" s="1">
        <v>44270</v>
      </c>
      <c r="R2799" t="str" cm="1">
        <f t="array" ref="R2799:Y2799">_xlfn.XLOOKUP($N2799,'Raw - customers'!$A:$A,'Raw - customers'!$B:$I)</f>
        <v>Conny Chowne</v>
      </c>
      <c r="S2799" t="str">
        <v>Female</v>
      </c>
      <c r="T2799">
        <v>67</v>
      </c>
      <c r="U2799" t="str">
        <v>09 Christopher View RdApt. 739</v>
      </c>
      <c r="V2799">
        <v>505</v>
      </c>
      <c r="W2799" t="str">
        <v>West Hayleyhaven</v>
      </c>
      <c r="X2799" t="str">
        <v>New South Wales</v>
      </c>
      <c r="Y2799" t="str">
        <v>Australia</v>
      </c>
      <c r="Z2799">
        <v>3</v>
      </c>
      <c r="AA2799" s="3" t="str">
        <f t="shared" si="87"/>
        <v>10 to 20</v>
      </c>
      <c r="AP2799" s="6">
        <v>611</v>
      </c>
      <c r="AQ2799" s="6" t="s">
        <v>1362</v>
      </c>
    </row>
    <row r="2800" spans="1:43" x14ac:dyDescent="0.25">
      <c r="A2800">
        <v>2798</v>
      </c>
      <c r="B2800">
        <v>559</v>
      </c>
      <c r="C2800">
        <v>729</v>
      </c>
      <c r="D2800">
        <v>119</v>
      </c>
      <c r="E2800">
        <v>3</v>
      </c>
      <c r="F2800">
        <v>357</v>
      </c>
      <c r="G2800" t="str">
        <f>VLOOKUP($C2800,'Raw-products'!$A$2:$H$1261,MATCH(G$1,'Raw-products'!$A$1:$H$1,0))</f>
        <v>Jacket</v>
      </c>
      <c r="H2800" t="str">
        <f>VLOOKUP($C2800,'Raw-products'!$A$2:$H$1261,MATCH(H$1,'Raw-products'!$A$1:$H$1,0))</f>
        <v>Trench Coat</v>
      </c>
      <c r="I2800" t="str">
        <f>VLOOKUP($C2800,'Raw-products'!$A$2:$H$1261,MATCH(I$1,'Raw-products'!$A$1:$H$1,0))</f>
        <v>XL</v>
      </c>
      <c r="J2800" t="str">
        <f>VLOOKUP($C2800,'Raw-products'!$A$2:$H$1261,MATCH(J$1,'Raw-products'!$A$1:$H$1,0))</f>
        <v>indigo</v>
      </c>
      <c r="K2800">
        <f>VLOOKUP($C2800,'Raw-products'!$A$2:$H$1261,MATCH(K$1,'Raw-products'!$A$1:$H$1,0))</f>
        <v>112</v>
      </c>
      <c r="L2800">
        <f>VLOOKUP($C2800,'Raw-products'!$A$2:$H$1261,MATCH(L$1,'Raw-products'!$A$1:$H$1,0))</f>
        <v>64</v>
      </c>
      <c r="M2800" s="5">
        <f t="shared" si="86"/>
        <v>7168</v>
      </c>
      <c r="N2800" cm="1">
        <f t="array" ref="N2800:Q2800">_xlfn.XLOOKUP($B2800,'Raw -orders'!$A:$A,'Raw -orders'!$B:$E)</f>
        <v>611</v>
      </c>
      <c r="O2800">
        <v>22094</v>
      </c>
      <c r="P2800" s="1">
        <v>44258</v>
      </c>
      <c r="Q2800" s="1">
        <v>44270</v>
      </c>
      <c r="R2800" t="str" cm="1">
        <f t="array" ref="R2800:Y2800">_xlfn.XLOOKUP($N2800,'Raw - customers'!$A:$A,'Raw - customers'!$B:$I)</f>
        <v>Conny Chowne</v>
      </c>
      <c r="S2800" t="str">
        <v>Female</v>
      </c>
      <c r="T2800">
        <v>67</v>
      </c>
      <c r="U2800" t="str">
        <v>09 Christopher View RdApt. 739</v>
      </c>
      <c r="V2800">
        <v>505</v>
      </c>
      <c r="W2800" t="str">
        <v>West Hayleyhaven</v>
      </c>
      <c r="X2800" t="str">
        <v>New South Wales</v>
      </c>
      <c r="Y2800" t="str">
        <v>Australia</v>
      </c>
      <c r="Z2800">
        <v>3</v>
      </c>
      <c r="AA2800" s="3" t="str">
        <f t="shared" si="87"/>
        <v>10 to 20</v>
      </c>
      <c r="AP2800" s="6">
        <v>611</v>
      </c>
      <c r="AQ2800" s="6" t="s">
        <v>1362</v>
      </c>
    </row>
    <row r="2801" spans="1:43" x14ac:dyDescent="0.25">
      <c r="A2801">
        <v>2799</v>
      </c>
      <c r="B2801">
        <v>559</v>
      </c>
      <c r="C2801">
        <v>968</v>
      </c>
      <c r="D2801">
        <v>97</v>
      </c>
      <c r="E2801">
        <v>2</v>
      </c>
      <c r="F2801">
        <v>194</v>
      </c>
      <c r="G2801" t="str">
        <f>VLOOKUP($C2801,'Raw-products'!$A$2:$H$1261,MATCH(G$1,'Raw-products'!$A$1:$H$1,0))</f>
        <v>Trousers</v>
      </c>
      <c r="H2801" t="str">
        <f>VLOOKUP($C2801,'Raw-products'!$A$2:$H$1261,MATCH(H$1,'Raw-products'!$A$1:$H$1,0))</f>
        <v>Slim-Fit</v>
      </c>
      <c r="I2801" t="str">
        <f>VLOOKUP($C2801,'Raw-products'!$A$2:$H$1261,MATCH(I$1,'Raw-products'!$A$1:$H$1,0))</f>
        <v>L</v>
      </c>
      <c r="J2801" t="str">
        <f>VLOOKUP($C2801,'Raw-products'!$A$2:$H$1261,MATCH(J$1,'Raw-products'!$A$1:$H$1,0))</f>
        <v>blue</v>
      </c>
      <c r="K2801">
        <f>VLOOKUP($C2801,'Raw-products'!$A$2:$H$1261,MATCH(K$1,'Raw-products'!$A$1:$H$1,0))</f>
        <v>119</v>
      </c>
      <c r="L2801">
        <f>VLOOKUP($C2801,'Raw-products'!$A$2:$H$1261,MATCH(L$1,'Raw-products'!$A$1:$H$1,0))</f>
        <v>49</v>
      </c>
      <c r="M2801" s="5">
        <f t="shared" si="86"/>
        <v>5831</v>
      </c>
      <c r="N2801" cm="1">
        <f t="array" ref="N2801:Q2801">_xlfn.XLOOKUP($B2801,'Raw -orders'!$A:$A,'Raw -orders'!$B:$E)</f>
        <v>611</v>
      </c>
      <c r="O2801">
        <v>22094</v>
      </c>
      <c r="P2801" s="1">
        <v>44258</v>
      </c>
      <c r="Q2801" s="1">
        <v>44270</v>
      </c>
      <c r="R2801" t="str" cm="1">
        <f t="array" ref="R2801:Y2801">_xlfn.XLOOKUP($N2801,'Raw - customers'!$A:$A,'Raw - customers'!$B:$I)</f>
        <v>Conny Chowne</v>
      </c>
      <c r="S2801" t="str">
        <v>Female</v>
      </c>
      <c r="T2801">
        <v>67</v>
      </c>
      <c r="U2801" t="str">
        <v>09 Christopher View RdApt. 739</v>
      </c>
      <c r="V2801">
        <v>505</v>
      </c>
      <c r="W2801" t="str">
        <v>West Hayleyhaven</v>
      </c>
      <c r="X2801" t="str">
        <v>New South Wales</v>
      </c>
      <c r="Y2801" t="str">
        <v>Australia</v>
      </c>
      <c r="Z2801">
        <v>3</v>
      </c>
      <c r="AA2801" s="3" t="str">
        <f t="shared" si="87"/>
        <v>10 to 20</v>
      </c>
      <c r="AP2801" s="6">
        <v>611</v>
      </c>
      <c r="AQ2801" s="6" t="s">
        <v>1362</v>
      </c>
    </row>
    <row r="2802" spans="1:43" x14ac:dyDescent="0.25">
      <c r="A2802">
        <v>2800</v>
      </c>
      <c r="B2802">
        <v>560</v>
      </c>
      <c r="C2802">
        <v>144</v>
      </c>
      <c r="D2802">
        <v>91</v>
      </c>
      <c r="E2802">
        <v>2</v>
      </c>
      <c r="F2802">
        <v>182</v>
      </c>
      <c r="G2802" t="str">
        <f>VLOOKUP($C2802,'Raw-products'!$A$2:$H$1261,MATCH(G$1,'Raw-products'!$A$1:$H$1,0))</f>
        <v>Shirt</v>
      </c>
      <c r="H2802" t="str">
        <f>VLOOKUP($C2802,'Raw-products'!$A$2:$H$1261,MATCH(H$1,'Raw-products'!$A$1:$H$1,0))</f>
        <v>Linen</v>
      </c>
      <c r="I2802" t="str">
        <f>VLOOKUP($C2802,'Raw-products'!$A$2:$H$1261,MATCH(I$1,'Raw-products'!$A$1:$H$1,0))</f>
        <v>XL</v>
      </c>
      <c r="J2802" t="str">
        <f>VLOOKUP($C2802,'Raw-products'!$A$2:$H$1261,MATCH(J$1,'Raw-products'!$A$1:$H$1,0))</f>
        <v>red</v>
      </c>
      <c r="K2802">
        <f>VLOOKUP($C2802,'Raw-products'!$A$2:$H$1261,MATCH(K$1,'Raw-products'!$A$1:$H$1,0))</f>
        <v>116</v>
      </c>
      <c r="L2802">
        <f>VLOOKUP($C2802,'Raw-products'!$A$2:$H$1261,MATCH(L$1,'Raw-products'!$A$1:$H$1,0))</f>
        <v>47</v>
      </c>
      <c r="M2802" s="5">
        <f t="shared" si="86"/>
        <v>5452</v>
      </c>
      <c r="N2802" cm="1">
        <f t="array" ref="N2802:Q2802">_xlfn.XLOOKUP($B2802,'Raw -orders'!$A:$A,'Raw -orders'!$B:$E)</f>
        <v>11</v>
      </c>
      <c r="O2802">
        <v>41952</v>
      </c>
      <c r="P2802" s="1">
        <v>44344</v>
      </c>
      <c r="Q2802" s="1">
        <v>44352</v>
      </c>
      <c r="R2802" t="str" cm="1">
        <f t="array" ref="R2802:Y2802">_xlfn.XLOOKUP($N2802,'Raw - customers'!$A:$A,'Raw - customers'!$B:$I)</f>
        <v>Michaeline Mcindrew</v>
      </c>
      <c r="S2802" t="str">
        <v>Agender</v>
      </c>
      <c r="T2802">
        <v>39</v>
      </c>
      <c r="U2802" t="str">
        <v>96 Daniel PlaceSuite 898</v>
      </c>
      <c r="V2802">
        <v>7400</v>
      </c>
      <c r="W2802" t="str">
        <v>Georgeland</v>
      </c>
      <c r="X2802" t="str">
        <v>Northern Territory</v>
      </c>
      <c r="Y2802" t="str">
        <v>Australia</v>
      </c>
      <c r="Z2802">
        <v>5</v>
      </c>
      <c r="AA2802" s="3" t="str">
        <f t="shared" si="87"/>
        <v>0 to 10</v>
      </c>
      <c r="AP2802" s="6">
        <v>11</v>
      </c>
      <c r="AQ2802" s="6" t="s">
        <v>1339</v>
      </c>
    </row>
    <row r="2803" spans="1:43" x14ac:dyDescent="0.25">
      <c r="A2803">
        <v>2801</v>
      </c>
      <c r="B2803">
        <v>560</v>
      </c>
      <c r="C2803">
        <v>590</v>
      </c>
      <c r="D2803">
        <v>100</v>
      </c>
      <c r="E2803">
        <v>2</v>
      </c>
      <c r="F2803">
        <v>200</v>
      </c>
      <c r="G2803" t="str">
        <f>VLOOKUP($C2803,'Raw-products'!$A$2:$H$1261,MATCH(G$1,'Raw-products'!$A$1:$H$1,0))</f>
        <v>Jacket</v>
      </c>
      <c r="H2803" t="str">
        <f>VLOOKUP($C2803,'Raw-products'!$A$2:$H$1261,MATCH(H$1,'Raw-products'!$A$1:$H$1,0))</f>
        <v>Bomber</v>
      </c>
      <c r="I2803" t="str">
        <f>VLOOKUP($C2803,'Raw-products'!$A$2:$H$1261,MATCH(I$1,'Raw-products'!$A$1:$H$1,0))</f>
        <v>XS</v>
      </c>
      <c r="J2803" t="str">
        <f>VLOOKUP($C2803,'Raw-products'!$A$2:$H$1261,MATCH(J$1,'Raw-products'!$A$1:$H$1,0))</f>
        <v>violet</v>
      </c>
      <c r="K2803">
        <f>VLOOKUP($C2803,'Raw-products'!$A$2:$H$1261,MATCH(K$1,'Raw-products'!$A$1:$H$1,0))</f>
        <v>90</v>
      </c>
      <c r="L2803">
        <f>VLOOKUP($C2803,'Raw-products'!$A$2:$H$1261,MATCH(L$1,'Raw-products'!$A$1:$H$1,0))</f>
        <v>75</v>
      </c>
      <c r="M2803" s="5">
        <f t="shared" si="86"/>
        <v>6750</v>
      </c>
      <c r="N2803" cm="1">
        <f t="array" ref="N2803:Q2803">_xlfn.XLOOKUP($B2803,'Raw -orders'!$A:$A,'Raw -orders'!$B:$E)</f>
        <v>11</v>
      </c>
      <c r="O2803">
        <v>41952</v>
      </c>
      <c r="P2803" s="1">
        <v>44344</v>
      </c>
      <c r="Q2803" s="1">
        <v>44352</v>
      </c>
      <c r="R2803" t="str" cm="1">
        <f t="array" ref="R2803:Y2803">_xlfn.XLOOKUP($N2803,'Raw - customers'!$A:$A,'Raw - customers'!$B:$I)</f>
        <v>Michaeline Mcindrew</v>
      </c>
      <c r="S2803" t="str">
        <v>Agender</v>
      </c>
      <c r="T2803">
        <v>39</v>
      </c>
      <c r="U2803" t="str">
        <v>96 Daniel PlaceSuite 898</v>
      </c>
      <c r="V2803">
        <v>7400</v>
      </c>
      <c r="W2803" t="str">
        <v>Georgeland</v>
      </c>
      <c r="X2803" t="str">
        <v>Northern Territory</v>
      </c>
      <c r="Y2803" t="str">
        <v>Australia</v>
      </c>
      <c r="Z2803">
        <v>5</v>
      </c>
      <c r="AA2803" s="3" t="str">
        <f t="shared" si="87"/>
        <v>0 to 10</v>
      </c>
      <c r="AP2803" s="6">
        <v>11</v>
      </c>
      <c r="AQ2803" s="6" t="s">
        <v>1339</v>
      </c>
    </row>
    <row r="2804" spans="1:43" x14ac:dyDescent="0.25">
      <c r="A2804">
        <v>2802</v>
      </c>
      <c r="B2804">
        <v>561</v>
      </c>
      <c r="C2804">
        <v>1067</v>
      </c>
      <c r="D2804">
        <v>93</v>
      </c>
      <c r="E2804">
        <v>3</v>
      </c>
      <c r="F2804">
        <v>279</v>
      </c>
      <c r="G2804" t="str">
        <f>VLOOKUP($C2804,'Raw-products'!$A$2:$H$1261,MATCH(G$1,'Raw-products'!$A$1:$H$1,0))</f>
        <v>Trousers</v>
      </c>
      <c r="H2804" t="str">
        <f>VLOOKUP($C2804,'Raw-products'!$A$2:$H$1261,MATCH(H$1,'Raw-products'!$A$1:$H$1,0))</f>
        <v>Joggers</v>
      </c>
      <c r="I2804" t="str">
        <f>VLOOKUP($C2804,'Raw-products'!$A$2:$H$1261,MATCH(I$1,'Raw-products'!$A$1:$H$1,0))</f>
        <v>M</v>
      </c>
      <c r="J2804" t="str">
        <f>VLOOKUP($C2804,'Raw-products'!$A$2:$H$1261,MATCH(J$1,'Raw-products'!$A$1:$H$1,0))</f>
        <v>green</v>
      </c>
      <c r="K2804">
        <f>VLOOKUP($C2804,'Raw-products'!$A$2:$H$1261,MATCH(K$1,'Raw-products'!$A$1:$H$1,0))</f>
        <v>94</v>
      </c>
      <c r="L2804">
        <f>VLOOKUP($C2804,'Raw-products'!$A$2:$H$1261,MATCH(L$1,'Raw-products'!$A$1:$H$1,0))</f>
        <v>54</v>
      </c>
      <c r="M2804" s="5">
        <f t="shared" si="86"/>
        <v>5076</v>
      </c>
      <c r="N2804" cm="1">
        <f t="array" ref="N2804:Q2804">_xlfn.XLOOKUP($B2804,'Raw -orders'!$A:$A,'Raw -orders'!$B:$E)</f>
        <v>764</v>
      </c>
      <c r="O2804">
        <v>42366</v>
      </c>
      <c r="P2804" s="1">
        <v>44242</v>
      </c>
      <c r="Q2804" s="1">
        <v>44268</v>
      </c>
      <c r="R2804" t="str" cm="1">
        <f t="array" ref="R2804:Y2804">_xlfn.XLOOKUP($N2804,'Raw - customers'!$A:$A,'Raw - customers'!$B:$I)</f>
        <v>Brod Phifer</v>
      </c>
      <c r="S2804" t="str">
        <v>Polygender</v>
      </c>
      <c r="T2804">
        <v>32</v>
      </c>
      <c r="U2804" t="str">
        <v>05 Fahey CircleSuite 721</v>
      </c>
      <c r="V2804">
        <v>9998</v>
      </c>
      <c r="W2804" t="str">
        <v>Hettingerfort</v>
      </c>
      <c r="X2804" t="str">
        <v>Western Australia</v>
      </c>
      <c r="Y2804" t="str">
        <v>Australia</v>
      </c>
      <c r="Z2804">
        <v>2</v>
      </c>
      <c r="AA2804" s="3" t="str">
        <f t="shared" si="87"/>
        <v>20 to 30</v>
      </c>
      <c r="AP2804" s="6">
        <v>764</v>
      </c>
      <c r="AQ2804" s="6" t="s">
        <v>1377</v>
      </c>
    </row>
    <row r="2805" spans="1:43" x14ac:dyDescent="0.25">
      <c r="A2805">
        <v>2803</v>
      </c>
      <c r="B2805">
        <v>561</v>
      </c>
      <c r="C2805">
        <v>878</v>
      </c>
      <c r="D2805">
        <v>94</v>
      </c>
      <c r="E2805">
        <v>1</v>
      </c>
      <c r="F2805">
        <v>94</v>
      </c>
      <c r="G2805" t="str">
        <f>VLOOKUP($C2805,'Raw-products'!$A$2:$H$1261,MATCH(G$1,'Raw-products'!$A$1:$H$1,0))</f>
        <v>Trousers</v>
      </c>
      <c r="H2805" t="str">
        <f>VLOOKUP($C2805,'Raw-products'!$A$2:$H$1261,MATCH(H$1,'Raw-products'!$A$1:$H$1,0))</f>
        <v>Cords</v>
      </c>
      <c r="I2805" t="str">
        <f>VLOOKUP($C2805,'Raw-products'!$A$2:$H$1261,MATCH(I$1,'Raw-products'!$A$1:$H$1,0))</f>
        <v>L</v>
      </c>
      <c r="J2805" t="str">
        <f>VLOOKUP($C2805,'Raw-products'!$A$2:$H$1261,MATCH(J$1,'Raw-products'!$A$1:$H$1,0))</f>
        <v>red</v>
      </c>
      <c r="K2805">
        <f>VLOOKUP($C2805,'Raw-products'!$A$2:$H$1261,MATCH(K$1,'Raw-products'!$A$1:$H$1,0))</f>
        <v>113</v>
      </c>
      <c r="L2805">
        <f>VLOOKUP($C2805,'Raw-products'!$A$2:$H$1261,MATCH(L$1,'Raw-products'!$A$1:$H$1,0))</f>
        <v>53</v>
      </c>
      <c r="M2805" s="5">
        <f t="shared" si="86"/>
        <v>5989</v>
      </c>
      <c r="N2805" cm="1">
        <f t="array" ref="N2805:Q2805">_xlfn.XLOOKUP($B2805,'Raw -orders'!$A:$A,'Raw -orders'!$B:$E)</f>
        <v>764</v>
      </c>
      <c r="O2805">
        <v>42366</v>
      </c>
      <c r="P2805" s="1">
        <v>44242</v>
      </c>
      <c r="Q2805" s="1">
        <v>44268</v>
      </c>
      <c r="R2805" t="str" cm="1">
        <f t="array" ref="R2805:Y2805">_xlfn.XLOOKUP($N2805,'Raw - customers'!$A:$A,'Raw - customers'!$B:$I)</f>
        <v>Brod Phifer</v>
      </c>
      <c r="S2805" t="str">
        <v>Polygender</v>
      </c>
      <c r="T2805">
        <v>32</v>
      </c>
      <c r="U2805" t="str">
        <v>05 Fahey CircleSuite 721</v>
      </c>
      <c r="V2805">
        <v>9998</v>
      </c>
      <c r="W2805" t="str">
        <v>Hettingerfort</v>
      </c>
      <c r="X2805" t="str">
        <v>Western Australia</v>
      </c>
      <c r="Y2805" t="str">
        <v>Australia</v>
      </c>
      <c r="Z2805">
        <v>2</v>
      </c>
      <c r="AA2805" s="3" t="str">
        <f t="shared" si="87"/>
        <v>20 to 30</v>
      </c>
      <c r="AP2805" s="6">
        <v>764</v>
      </c>
      <c r="AQ2805" s="6" t="s">
        <v>1377</v>
      </c>
    </row>
    <row r="2806" spans="1:43" x14ac:dyDescent="0.25">
      <c r="A2806">
        <v>2804</v>
      </c>
      <c r="B2806">
        <v>561</v>
      </c>
      <c r="C2806">
        <v>672</v>
      </c>
      <c r="D2806">
        <v>113</v>
      </c>
      <c r="E2806">
        <v>3</v>
      </c>
      <c r="F2806">
        <v>339</v>
      </c>
      <c r="G2806" t="str">
        <f>VLOOKUP($C2806,'Raw-products'!$A$2:$H$1261,MATCH(G$1,'Raw-products'!$A$1:$H$1,0))</f>
        <v>Jacket</v>
      </c>
      <c r="H2806" t="str">
        <f>VLOOKUP($C2806,'Raw-products'!$A$2:$H$1261,MATCH(H$1,'Raw-products'!$A$1:$H$1,0))</f>
        <v>Parka</v>
      </c>
      <c r="I2806" t="str">
        <f>VLOOKUP($C2806,'Raw-products'!$A$2:$H$1261,MATCH(I$1,'Raw-products'!$A$1:$H$1,0))</f>
        <v>M</v>
      </c>
      <c r="J2806" t="str">
        <f>VLOOKUP($C2806,'Raw-products'!$A$2:$H$1261,MATCH(J$1,'Raw-products'!$A$1:$H$1,0))</f>
        <v>orange</v>
      </c>
      <c r="K2806">
        <f>VLOOKUP($C2806,'Raw-products'!$A$2:$H$1261,MATCH(K$1,'Raw-products'!$A$1:$H$1,0))</f>
        <v>119</v>
      </c>
      <c r="L2806">
        <f>VLOOKUP($C2806,'Raw-products'!$A$2:$H$1261,MATCH(L$1,'Raw-products'!$A$1:$H$1,0))</f>
        <v>51</v>
      </c>
      <c r="M2806" s="5">
        <f t="shared" si="86"/>
        <v>6069</v>
      </c>
      <c r="N2806" cm="1">
        <f t="array" ref="N2806:Q2806">_xlfn.XLOOKUP($B2806,'Raw -orders'!$A:$A,'Raw -orders'!$B:$E)</f>
        <v>764</v>
      </c>
      <c r="O2806">
        <v>42366</v>
      </c>
      <c r="P2806" s="1">
        <v>44242</v>
      </c>
      <c r="Q2806" s="1">
        <v>44268</v>
      </c>
      <c r="R2806" t="str" cm="1">
        <f t="array" ref="R2806:Y2806">_xlfn.XLOOKUP($N2806,'Raw - customers'!$A:$A,'Raw - customers'!$B:$I)</f>
        <v>Brod Phifer</v>
      </c>
      <c r="S2806" t="str">
        <v>Polygender</v>
      </c>
      <c r="T2806">
        <v>32</v>
      </c>
      <c r="U2806" t="str">
        <v>05 Fahey CircleSuite 721</v>
      </c>
      <c r="V2806">
        <v>9998</v>
      </c>
      <c r="W2806" t="str">
        <v>Hettingerfort</v>
      </c>
      <c r="X2806" t="str">
        <v>Western Australia</v>
      </c>
      <c r="Y2806" t="str">
        <v>Australia</v>
      </c>
      <c r="Z2806">
        <v>2</v>
      </c>
      <c r="AA2806" s="3" t="str">
        <f t="shared" si="87"/>
        <v>20 to 30</v>
      </c>
      <c r="AP2806" s="6">
        <v>764</v>
      </c>
      <c r="AQ2806" s="6" t="s">
        <v>1377</v>
      </c>
    </row>
    <row r="2807" spans="1:43" x14ac:dyDescent="0.25">
      <c r="A2807">
        <v>2805</v>
      </c>
      <c r="B2807">
        <v>562</v>
      </c>
      <c r="C2807">
        <v>336</v>
      </c>
      <c r="D2807">
        <v>109</v>
      </c>
      <c r="E2807">
        <v>2</v>
      </c>
      <c r="F2807">
        <v>218</v>
      </c>
      <c r="G2807" t="str">
        <f>VLOOKUP($C2807,'Raw-products'!$A$2:$H$1261,MATCH(G$1,'Raw-products'!$A$1:$H$1,0))</f>
        <v>Shirt</v>
      </c>
      <c r="H2807" t="str">
        <f>VLOOKUP($C2807,'Raw-products'!$A$2:$H$1261,MATCH(H$1,'Raw-products'!$A$1:$H$1,0))</f>
        <v>Mandarin Collar</v>
      </c>
      <c r="I2807" t="str">
        <f>VLOOKUP($C2807,'Raw-products'!$A$2:$H$1261,MATCH(I$1,'Raw-products'!$A$1:$H$1,0))</f>
        <v>S</v>
      </c>
      <c r="J2807" t="str">
        <f>VLOOKUP($C2807,'Raw-products'!$A$2:$H$1261,MATCH(J$1,'Raw-products'!$A$1:$H$1,0))</f>
        <v>blue</v>
      </c>
      <c r="K2807">
        <f>VLOOKUP($C2807,'Raw-products'!$A$2:$H$1261,MATCH(K$1,'Raw-products'!$A$1:$H$1,0))</f>
        <v>108</v>
      </c>
      <c r="L2807">
        <f>VLOOKUP($C2807,'Raw-products'!$A$2:$H$1261,MATCH(L$1,'Raw-products'!$A$1:$H$1,0))</f>
        <v>44</v>
      </c>
      <c r="M2807" s="5">
        <f t="shared" si="86"/>
        <v>4752</v>
      </c>
      <c r="N2807" cm="1">
        <f t="array" ref="N2807:Q2807">_xlfn.XLOOKUP($B2807,'Raw -orders'!$A:$A,'Raw -orders'!$B:$E)</f>
        <v>632</v>
      </c>
      <c r="O2807">
        <v>45999</v>
      </c>
      <c r="P2807" s="1">
        <v>44458</v>
      </c>
      <c r="Q2807" s="1">
        <v>44472</v>
      </c>
      <c r="R2807" t="str" cm="1">
        <f t="array" ref="R2807:Y2807">_xlfn.XLOOKUP($N2807,'Raw - customers'!$A:$A,'Raw - customers'!$B:$I)</f>
        <v>Darby Jeffries</v>
      </c>
      <c r="S2807" t="str">
        <v>Agender</v>
      </c>
      <c r="T2807">
        <v>55</v>
      </c>
      <c r="U2807" t="str">
        <v>704 Wright CourtApt. 223</v>
      </c>
      <c r="V2807">
        <v>3450</v>
      </c>
      <c r="W2807" t="str">
        <v>South Anthonyburgh</v>
      </c>
      <c r="X2807" t="str">
        <v>Northern Territory</v>
      </c>
      <c r="Y2807" t="str">
        <v>Australia</v>
      </c>
      <c r="Z2807">
        <v>9</v>
      </c>
      <c r="AA2807" s="3" t="str">
        <f t="shared" si="87"/>
        <v>10 to 20</v>
      </c>
      <c r="AP2807" s="6">
        <v>632</v>
      </c>
      <c r="AQ2807" s="6" t="s">
        <v>1339</v>
      </c>
    </row>
    <row r="2808" spans="1:43" x14ac:dyDescent="0.25">
      <c r="A2808">
        <v>2806</v>
      </c>
      <c r="B2808">
        <v>562</v>
      </c>
      <c r="C2808">
        <v>1216</v>
      </c>
      <c r="D2808">
        <v>105</v>
      </c>
      <c r="E2808">
        <v>2</v>
      </c>
      <c r="F2808">
        <v>210</v>
      </c>
      <c r="G2808" t="str">
        <f>VLOOKUP($C2808,'Raw-products'!$A$2:$H$1261,MATCH(G$1,'Raw-products'!$A$1:$H$1,0))</f>
        <v>Trousers</v>
      </c>
      <c r="H2808" t="str">
        <f>VLOOKUP($C2808,'Raw-products'!$A$2:$H$1261,MATCH(H$1,'Raw-products'!$A$1:$H$1,0))</f>
        <v>Pleated</v>
      </c>
      <c r="I2808" t="str">
        <f>VLOOKUP($C2808,'Raw-products'!$A$2:$H$1261,MATCH(I$1,'Raw-products'!$A$1:$H$1,0))</f>
        <v>S</v>
      </c>
      <c r="J2808" t="str">
        <f>VLOOKUP($C2808,'Raw-products'!$A$2:$H$1261,MATCH(J$1,'Raw-products'!$A$1:$H$1,0))</f>
        <v>indigo</v>
      </c>
      <c r="K2808">
        <f>VLOOKUP($C2808,'Raw-products'!$A$2:$H$1261,MATCH(K$1,'Raw-products'!$A$1:$H$1,0))</f>
        <v>90</v>
      </c>
      <c r="L2808">
        <f>VLOOKUP($C2808,'Raw-products'!$A$2:$H$1261,MATCH(L$1,'Raw-products'!$A$1:$H$1,0))</f>
        <v>41</v>
      </c>
      <c r="M2808" s="5">
        <f t="shared" si="86"/>
        <v>3690</v>
      </c>
      <c r="N2808" cm="1">
        <f t="array" ref="N2808:Q2808">_xlfn.XLOOKUP($B2808,'Raw -orders'!$A:$A,'Raw -orders'!$B:$E)</f>
        <v>632</v>
      </c>
      <c r="O2808">
        <v>45999</v>
      </c>
      <c r="P2808" s="1">
        <v>44458</v>
      </c>
      <c r="Q2808" s="1">
        <v>44472</v>
      </c>
      <c r="R2808" t="str" cm="1">
        <f t="array" ref="R2808:Y2808">_xlfn.XLOOKUP($N2808,'Raw - customers'!$A:$A,'Raw - customers'!$B:$I)</f>
        <v>Darby Jeffries</v>
      </c>
      <c r="S2808" t="str">
        <v>Agender</v>
      </c>
      <c r="T2808">
        <v>55</v>
      </c>
      <c r="U2808" t="str">
        <v>704 Wright CourtApt. 223</v>
      </c>
      <c r="V2808">
        <v>3450</v>
      </c>
      <c r="W2808" t="str">
        <v>South Anthonyburgh</v>
      </c>
      <c r="X2808" t="str">
        <v>Northern Territory</v>
      </c>
      <c r="Y2808" t="str">
        <v>Australia</v>
      </c>
      <c r="Z2808">
        <v>9</v>
      </c>
      <c r="AA2808" s="3" t="str">
        <f t="shared" si="87"/>
        <v>10 to 20</v>
      </c>
      <c r="AP2808" s="6">
        <v>632</v>
      </c>
      <c r="AQ2808" s="6" t="s">
        <v>1339</v>
      </c>
    </row>
    <row r="2809" spans="1:43" x14ac:dyDescent="0.25">
      <c r="A2809">
        <v>2807</v>
      </c>
      <c r="B2809">
        <v>562</v>
      </c>
      <c r="C2809">
        <v>375</v>
      </c>
      <c r="D2809">
        <v>94</v>
      </c>
      <c r="E2809">
        <v>3</v>
      </c>
      <c r="F2809">
        <v>282</v>
      </c>
      <c r="G2809" t="str">
        <f>VLOOKUP($C2809,'Raw-products'!$A$2:$H$1261,MATCH(G$1,'Raw-products'!$A$1:$H$1,0))</f>
        <v>Shirt</v>
      </c>
      <c r="H2809" t="str">
        <f>VLOOKUP($C2809,'Raw-products'!$A$2:$H$1261,MATCH(H$1,'Raw-products'!$A$1:$H$1,0))</f>
        <v>Henley</v>
      </c>
      <c r="I2809" t="str">
        <f>VLOOKUP($C2809,'Raw-products'!$A$2:$H$1261,MATCH(I$1,'Raw-products'!$A$1:$H$1,0))</f>
        <v>XS</v>
      </c>
      <c r="J2809" t="str">
        <f>VLOOKUP($C2809,'Raw-products'!$A$2:$H$1261,MATCH(J$1,'Raw-products'!$A$1:$H$1,0))</f>
        <v>indigo</v>
      </c>
      <c r="K2809">
        <f>VLOOKUP($C2809,'Raw-products'!$A$2:$H$1261,MATCH(K$1,'Raw-products'!$A$1:$H$1,0))</f>
        <v>92</v>
      </c>
      <c r="L2809">
        <f>VLOOKUP($C2809,'Raw-products'!$A$2:$H$1261,MATCH(L$1,'Raw-products'!$A$1:$H$1,0))</f>
        <v>58</v>
      </c>
      <c r="M2809" s="5">
        <f t="shared" si="86"/>
        <v>5336</v>
      </c>
      <c r="N2809" cm="1">
        <f t="array" ref="N2809:Q2809">_xlfn.XLOOKUP($B2809,'Raw -orders'!$A:$A,'Raw -orders'!$B:$E)</f>
        <v>632</v>
      </c>
      <c r="O2809">
        <v>45999</v>
      </c>
      <c r="P2809" s="1">
        <v>44458</v>
      </c>
      <c r="Q2809" s="1">
        <v>44472</v>
      </c>
      <c r="R2809" t="str" cm="1">
        <f t="array" ref="R2809:Y2809">_xlfn.XLOOKUP($N2809,'Raw - customers'!$A:$A,'Raw - customers'!$B:$I)</f>
        <v>Darby Jeffries</v>
      </c>
      <c r="S2809" t="str">
        <v>Agender</v>
      </c>
      <c r="T2809">
        <v>55</v>
      </c>
      <c r="U2809" t="str">
        <v>704 Wright CourtApt. 223</v>
      </c>
      <c r="V2809">
        <v>3450</v>
      </c>
      <c r="W2809" t="str">
        <v>South Anthonyburgh</v>
      </c>
      <c r="X2809" t="str">
        <v>Northern Territory</v>
      </c>
      <c r="Y2809" t="str">
        <v>Australia</v>
      </c>
      <c r="Z2809">
        <v>9</v>
      </c>
      <c r="AA2809" s="3" t="str">
        <f t="shared" si="87"/>
        <v>10 to 20</v>
      </c>
      <c r="AP2809" s="6">
        <v>632</v>
      </c>
      <c r="AQ2809" s="6" t="s">
        <v>1339</v>
      </c>
    </row>
    <row r="2810" spans="1:43" x14ac:dyDescent="0.25">
      <c r="A2810">
        <v>2808</v>
      </c>
      <c r="B2810">
        <v>562</v>
      </c>
      <c r="C2810">
        <v>628</v>
      </c>
      <c r="D2810">
        <v>112</v>
      </c>
      <c r="E2810">
        <v>3</v>
      </c>
      <c r="F2810">
        <v>336</v>
      </c>
      <c r="G2810" t="str">
        <f>VLOOKUP($C2810,'Raw-products'!$A$2:$H$1261,MATCH(G$1,'Raw-products'!$A$1:$H$1,0))</f>
        <v>Jacket</v>
      </c>
      <c r="H2810" t="str">
        <f>VLOOKUP($C2810,'Raw-products'!$A$2:$H$1261,MATCH(H$1,'Raw-products'!$A$1:$H$1,0))</f>
        <v>Cardigan</v>
      </c>
      <c r="I2810" t="str">
        <f>VLOOKUP($C2810,'Raw-products'!$A$2:$H$1261,MATCH(I$1,'Raw-products'!$A$1:$H$1,0))</f>
        <v>L</v>
      </c>
      <c r="J2810" t="str">
        <f>VLOOKUP($C2810,'Raw-products'!$A$2:$H$1261,MATCH(J$1,'Raw-products'!$A$1:$H$1,0))</f>
        <v>violet</v>
      </c>
      <c r="K2810">
        <f>VLOOKUP($C2810,'Raw-products'!$A$2:$H$1261,MATCH(K$1,'Raw-products'!$A$1:$H$1,0))</f>
        <v>118</v>
      </c>
      <c r="L2810">
        <f>VLOOKUP($C2810,'Raw-products'!$A$2:$H$1261,MATCH(L$1,'Raw-products'!$A$1:$H$1,0))</f>
        <v>66</v>
      </c>
      <c r="M2810" s="5">
        <f t="shared" si="86"/>
        <v>7788</v>
      </c>
      <c r="N2810" cm="1">
        <f t="array" ref="N2810:Q2810">_xlfn.XLOOKUP($B2810,'Raw -orders'!$A:$A,'Raw -orders'!$B:$E)</f>
        <v>632</v>
      </c>
      <c r="O2810">
        <v>45999</v>
      </c>
      <c r="P2810" s="1">
        <v>44458</v>
      </c>
      <c r="Q2810" s="1">
        <v>44472</v>
      </c>
      <c r="R2810" t="str" cm="1">
        <f t="array" ref="R2810:Y2810">_xlfn.XLOOKUP($N2810,'Raw - customers'!$A:$A,'Raw - customers'!$B:$I)</f>
        <v>Darby Jeffries</v>
      </c>
      <c r="S2810" t="str">
        <v>Agender</v>
      </c>
      <c r="T2810">
        <v>55</v>
      </c>
      <c r="U2810" t="str">
        <v>704 Wright CourtApt. 223</v>
      </c>
      <c r="V2810">
        <v>3450</v>
      </c>
      <c r="W2810" t="str">
        <v>South Anthonyburgh</v>
      </c>
      <c r="X2810" t="str">
        <v>Northern Territory</v>
      </c>
      <c r="Y2810" t="str">
        <v>Australia</v>
      </c>
      <c r="Z2810">
        <v>9</v>
      </c>
      <c r="AA2810" s="3" t="str">
        <f t="shared" si="87"/>
        <v>10 to 20</v>
      </c>
      <c r="AP2810" s="6">
        <v>632</v>
      </c>
      <c r="AQ2810" s="6" t="s">
        <v>1339</v>
      </c>
    </row>
    <row r="2811" spans="1:43" x14ac:dyDescent="0.25">
      <c r="A2811">
        <v>2809</v>
      </c>
      <c r="B2811">
        <v>562</v>
      </c>
      <c r="C2811">
        <v>210</v>
      </c>
      <c r="D2811">
        <v>106</v>
      </c>
      <c r="E2811">
        <v>3</v>
      </c>
      <c r="F2811">
        <v>318</v>
      </c>
      <c r="G2811" t="str">
        <f>VLOOKUP($C2811,'Raw-products'!$A$2:$H$1261,MATCH(G$1,'Raw-products'!$A$1:$H$1,0))</f>
        <v>Shirt</v>
      </c>
      <c r="H2811" t="str">
        <f>VLOOKUP($C2811,'Raw-products'!$A$2:$H$1261,MATCH(H$1,'Raw-products'!$A$1:$H$1,0))</f>
        <v>Chambray</v>
      </c>
      <c r="I2811" t="str">
        <f>VLOOKUP($C2811,'Raw-products'!$A$2:$H$1261,MATCH(I$1,'Raw-products'!$A$1:$H$1,0))</f>
        <v>XS</v>
      </c>
      <c r="J2811" t="str">
        <f>VLOOKUP($C2811,'Raw-products'!$A$2:$H$1261,MATCH(J$1,'Raw-products'!$A$1:$H$1,0))</f>
        <v>red</v>
      </c>
      <c r="K2811">
        <f>VLOOKUP($C2811,'Raw-products'!$A$2:$H$1261,MATCH(K$1,'Raw-products'!$A$1:$H$1,0))</f>
        <v>105</v>
      </c>
      <c r="L2811">
        <f>VLOOKUP($C2811,'Raw-products'!$A$2:$H$1261,MATCH(L$1,'Raw-products'!$A$1:$H$1,0))</f>
        <v>48</v>
      </c>
      <c r="M2811" s="5">
        <f t="shared" si="86"/>
        <v>5040</v>
      </c>
      <c r="N2811" cm="1">
        <f t="array" ref="N2811:Q2811">_xlfn.XLOOKUP($B2811,'Raw -orders'!$A:$A,'Raw -orders'!$B:$E)</f>
        <v>632</v>
      </c>
      <c r="O2811">
        <v>45999</v>
      </c>
      <c r="P2811" s="1">
        <v>44458</v>
      </c>
      <c r="Q2811" s="1">
        <v>44472</v>
      </c>
      <c r="R2811" t="str" cm="1">
        <f t="array" ref="R2811:Y2811">_xlfn.XLOOKUP($N2811,'Raw - customers'!$A:$A,'Raw - customers'!$B:$I)</f>
        <v>Darby Jeffries</v>
      </c>
      <c r="S2811" t="str">
        <v>Agender</v>
      </c>
      <c r="T2811">
        <v>55</v>
      </c>
      <c r="U2811" t="str">
        <v>704 Wright CourtApt. 223</v>
      </c>
      <c r="V2811">
        <v>3450</v>
      </c>
      <c r="W2811" t="str">
        <v>South Anthonyburgh</v>
      </c>
      <c r="X2811" t="str">
        <v>Northern Territory</v>
      </c>
      <c r="Y2811" t="str">
        <v>Australia</v>
      </c>
      <c r="Z2811">
        <v>9</v>
      </c>
      <c r="AA2811" s="3" t="str">
        <f t="shared" si="87"/>
        <v>10 to 20</v>
      </c>
      <c r="AP2811" s="6">
        <v>632</v>
      </c>
      <c r="AQ2811" s="6" t="s">
        <v>1339</v>
      </c>
    </row>
    <row r="2812" spans="1:43" x14ac:dyDescent="0.25">
      <c r="A2812">
        <v>2810</v>
      </c>
      <c r="B2812">
        <v>563</v>
      </c>
      <c r="C2812">
        <v>798</v>
      </c>
      <c r="D2812">
        <v>91</v>
      </c>
      <c r="E2812">
        <v>1</v>
      </c>
      <c r="F2812">
        <v>91</v>
      </c>
      <c r="G2812" t="str">
        <f>VLOOKUP($C2812,'Raw-products'!$A$2:$H$1261,MATCH(G$1,'Raw-products'!$A$1:$H$1,0))</f>
        <v>Jacket</v>
      </c>
      <c r="H2812" t="str">
        <f>VLOOKUP($C2812,'Raw-products'!$A$2:$H$1261,MATCH(H$1,'Raw-products'!$A$1:$H$1,0))</f>
        <v>Pullover</v>
      </c>
      <c r="I2812" t="str">
        <f>VLOOKUP($C2812,'Raw-products'!$A$2:$H$1261,MATCH(I$1,'Raw-products'!$A$1:$H$1,0))</f>
        <v>L</v>
      </c>
      <c r="J2812" t="str">
        <f>VLOOKUP($C2812,'Raw-products'!$A$2:$H$1261,MATCH(J$1,'Raw-products'!$A$1:$H$1,0))</f>
        <v>indigo</v>
      </c>
      <c r="K2812">
        <f>VLOOKUP($C2812,'Raw-products'!$A$2:$H$1261,MATCH(K$1,'Raw-products'!$A$1:$H$1,0))</f>
        <v>114</v>
      </c>
      <c r="L2812">
        <f>VLOOKUP($C2812,'Raw-products'!$A$2:$H$1261,MATCH(L$1,'Raw-products'!$A$1:$H$1,0))</f>
        <v>50</v>
      </c>
      <c r="M2812" s="5">
        <f t="shared" si="86"/>
        <v>5700</v>
      </c>
      <c r="N2812" cm="1">
        <f t="array" ref="N2812:Q2812">_xlfn.XLOOKUP($B2812,'Raw -orders'!$A:$A,'Raw -orders'!$B:$E)</f>
        <v>611</v>
      </c>
      <c r="O2812">
        <v>56965</v>
      </c>
      <c r="P2812" s="1">
        <v>44381</v>
      </c>
      <c r="Q2812" s="1">
        <v>44393</v>
      </c>
      <c r="R2812" t="str" cm="1">
        <f t="array" ref="R2812:Y2812">_xlfn.XLOOKUP($N2812,'Raw - customers'!$A:$A,'Raw - customers'!$B:$I)</f>
        <v>Conny Chowne</v>
      </c>
      <c r="S2812" t="str">
        <v>Female</v>
      </c>
      <c r="T2812">
        <v>67</v>
      </c>
      <c r="U2812" t="str">
        <v>09 Christopher View RdApt. 739</v>
      </c>
      <c r="V2812">
        <v>505</v>
      </c>
      <c r="W2812" t="str">
        <v>West Hayleyhaven</v>
      </c>
      <c r="X2812" t="str">
        <v>New South Wales</v>
      </c>
      <c r="Y2812" t="str">
        <v>Australia</v>
      </c>
      <c r="Z2812">
        <v>7</v>
      </c>
      <c r="AA2812" s="3" t="str">
        <f t="shared" si="87"/>
        <v>10 to 20</v>
      </c>
      <c r="AP2812" s="6">
        <v>611</v>
      </c>
      <c r="AQ2812" s="6" t="s">
        <v>1362</v>
      </c>
    </row>
    <row r="2813" spans="1:43" x14ac:dyDescent="0.25">
      <c r="A2813">
        <v>2811</v>
      </c>
      <c r="B2813">
        <v>563</v>
      </c>
      <c r="C2813">
        <v>1045</v>
      </c>
      <c r="D2813">
        <v>90</v>
      </c>
      <c r="E2813">
        <v>3</v>
      </c>
      <c r="F2813">
        <v>270</v>
      </c>
      <c r="G2813" t="str">
        <f>VLOOKUP($C2813,'Raw-products'!$A$2:$H$1261,MATCH(G$1,'Raw-products'!$A$1:$H$1,0))</f>
        <v>Trousers</v>
      </c>
      <c r="H2813" t="str">
        <f>VLOOKUP($C2813,'Raw-products'!$A$2:$H$1261,MATCH(H$1,'Raw-products'!$A$1:$H$1,0))</f>
        <v>Relaxed Leg</v>
      </c>
      <c r="I2813" t="str">
        <f>VLOOKUP($C2813,'Raw-products'!$A$2:$H$1261,MATCH(I$1,'Raw-products'!$A$1:$H$1,0))</f>
        <v>XS</v>
      </c>
      <c r="J2813" t="str">
        <f>VLOOKUP($C2813,'Raw-products'!$A$2:$H$1261,MATCH(J$1,'Raw-products'!$A$1:$H$1,0))</f>
        <v>violet</v>
      </c>
      <c r="K2813">
        <f>VLOOKUP($C2813,'Raw-products'!$A$2:$H$1261,MATCH(K$1,'Raw-products'!$A$1:$H$1,0))</f>
        <v>95</v>
      </c>
      <c r="L2813">
        <f>VLOOKUP($C2813,'Raw-products'!$A$2:$H$1261,MATCH(L$1,'Raw-products'!$A$1:$H$1,0))</f>
        <v>49</v>
      </c>
      <c r="M2813" s="5">
        <f t="shared" si="86"/>
        <v>4655</v>
      </c>
      <c r="N2813" cm="1">
        <f t="array" ref="N2813:Q2813">_xlfn.XLOOKUP($B2813,'Raw -orders'!$A:$A,'Raw -orders'!$B:$E)</f>
        <v>611</v>
      </c>
      <c r="O2813">
        <v>56965</v>
      </c>
      <c r="P2813" s="1">
        <v>44381</v>
      </c>
      <c r="Q2813" s="1">
        <v>44393</v>
      </c>
      <c r="R2813" t="str" cm="1">
        <f t="array" ref="R2813:Y2813">_xlfn.XLOOKUP($N2813,'Raw - customers'!$A:$A,'Raw - customers'!$B:$I)</f>
        <v>Conny Chowne</v>
      </c>
      <c r="S2813" t="str">
        <v>Female</v>
      </c>
      <c r="T2813">
        <v>67</v>
      </c>
      <c r="U2813" t="str">
        <v>09 Christopher View RdApt. 739</v>
      </c>
      <c r="V2813">
        <v>505</v>
      </c>
      <c r="W2813" t="str">
        <v>West Hayleyhaven</v>
      </c>
      <c r="X2813" t="str">
        <v>New South Wales</v>
      </c>
      <c r="Y2813" t="str">
        <v>Australia</v>
      </c>
      <c r="Z2813">
        <v>7</v>
      </c>
      <c r="AA2813" s="3" t="str">
        <f t="shared" si="87"/>
        <v>10 to 20</v>
      </c>
      <c r="AP2813" s="6">
        <v>611</v>
      </c>
      <c r="AQ2813" s="6" t="s">
        <v>1362</v>
      </c>
    </row>
    <row r="2814" spans="1:43" x14ac:dyDescent="0.25">
      <c r="A2814">
        <v>2812</v>
      </c>
      <c r="B2814">
        <v>563</v>
      </c>
      <c r="C2814">
        <v>164</v>
      </c>
      <c r="D2814">
        <v>91</v>
      </c>
      <c r="E2814">
        <v>3</v>
      </c>
      <c r="F2814">
        <v>273</v>
      </c>
      <c r="G2814" t="str">
        <f>VLOOKUP($C2814,'Raw-products'!$A$2:$H$1261,MATCH(G$1,'Raw-products'!$A$1:$H$1,0))</f>
        <v>Shirt</v>
      </c>
      <c r="H2814" t="str">
        <f>VLOOKUP($C2814,'Raw-products'!$A$2:$H$1261,MATCH(H$1,'Raw-products'!$A$1:$H$1,0))</f>
        <v>Linen</v>
      </c>
      <c r="I2814" t="str">
        <f>VLOOKUP($C2814,'Raw-products'!$A$2:$H$1261,MATCH(I$1,'Raw-products'!$A$1:$H$1,0))</f>
        <v>XL</v>
      </c>
      <c r="J2814" t="str">
        <f>VLOOKUP($C2814,'Raw-products'!$A$2:$H$1261,MATCH(J$1,'Raw-products'!$A$1:$H$1,0))</f>
        <v>blue</v>
      </c>
      <c r="K2814">
        <f>VLOOKUP($C2814,'Raw-products'!$A$2:$H$1261,MATCH(K$1,'Raw-products'!$A$1:$H$1,0))</f>
        <v>116</v>
      </c>
      <c r="L2814">
        <f>VLOOKUP($C2814,'Raw-products'!$A$2:$H$1261,MATCH(L$1,'Raw-products'!$A$1:$H$1,0))</f>
        <v>47</v>
      </c>
      <c r="M2814" s="5">
        <f t="shared" si="86"/>
        <v>5452</v>
      </c>
      <c r="N2814" cm="1">
        <f t="array" ref="N2814:Q2814">_xlfn.XLOOKUP($B2814,'Raw -orders'!$A:$A,'Raw -orders'!$B:$E)</f>
        <v>611</v>
      </c>
      <c r="O2814">
        <v>56965</v>
      </c>
      <c r="P2814" s="1">
        <v>44381</v>
      </c>
      <c r="Q2814" s="1">
        <v>44393</v>
      </c>
      <c r="R2814" t="str" cm="1">
        <f t="array" ref="R2814:Y2814">_xlfn.XLOOKUP($N2814,'Raw - customers'!$A:$A,'Raw - customers'!$B:$I)</f>
        <v>Conny Chowne</v>
      </c>
      <c r="S2814" t="str">
        <v>Female</v>
      </c>
      <c r="T2814">
        <v>67</v>
      </c>
      <c r="U2814" t="str">
        <v>09 Christopher View RdApt. 739</v>
      </c>
      <c r="V2814">
        <v>505</v>
      </c>
      <c r="W2814" t="str">
        <v>West Hayleyhaven</v>
      </c>
      <c r="X2814" t="str">
        <v>New South Wales</v>
      </c>
      <c r="Y2814" t="str">
        <v>Australia</v>
      </c>
      <c r="Z2814">
        <v>7</v>
      </c>
      <c r="AA2814" s="3" t="str">
        <f t="shared" si="87"/>
        <v>10 to 20</v>
      </c>
      <c r="AP2814" s="6">
        <v>611</v>
      </c>
      <c r="AQ2814" s="6" t="s">
        <v>1362</v>
      </c>
    </row>
    <row r="2815" spans="1:43" x14ac:dyDescent="0.25">
      <c r="A2815">
        <v>2813</v>
      </c>
      <c r="B2815">
        <v>563</v>
      </c>
      <c r="C2815">
        <v>409</v>
      </c>
      <c r="D2815">
        <v>119</v>
      </c>
      <c r="E2815">
        <v>1</v>
      </c>
      <c r="F2815">
        <v>119</v>
      </c>
      <c r="G2815" t="str">
        <f>VLOOKUP($C2815,'Raw-products'!$A$2:$H$1261,MATCH(G$1,'Raw-products'!$A$1:$H$1,0))</f>
        <v>Shirt</v>
      </c>
      <c r="H2815" t="str">
        <f>VLOOKUP($C2815,'Raw-products'!$A$2:$H$1261,MATCH(H$1,'Raw-products'!$A$1:$H$1,0))</f>
        <v>Casual Slim Fit</v>
      </c>
      <c r="I2815" t="str">
        <f>VLOOKUP($C2815,'Raw-products'!$A$2:$H$1261,MATCH(I$1,'Raw-products'!$A$1:$H$1,0))</f>
        <v>XL</v>
      </c>
      <c r="J2815" t="str">
        <f>VLOOKUP($C2815,'Raw-products'!$A$2:$H$1261,MATCH(J$1,'Raw-products'!$A$1:$H$1,0))</f>
        <v>blue</v>
      </c>
      <c r="K2815">
        <f>VLOOKUP($C2815,'Raw-products'!$A$2:$H$1261,MATCH(K$1,'Raw-products'!$A$1:$H$1,0))</f>
        <v>113</v>
      </c>
      <c r="L2815">
        <f>VLOOKUP($C2815,'Raw-products'!$A$2:$H$1261,MATCH(L$1,'Raw-products'!$A$1:$H$1,0))</f>
        <v>68</v>
      </c>
      <c r="M2815" s="5">
        <f t="shared" si="86"/>
        <v>7684</v>
      </c>
      <c r="N2815" cm="1">
        <f t="array" ref="N2815:Q2815">_xlfn.XLOOKUP($B2815,'Raw -orders'!$A:$A,'Raw -orders'!$B:$E)</f>
        <v>611</v>
      </c>
      <c r="O2815">
        <v>56965</v>
      </c>
      <c r="P2815" s="1">
        <v>44381</v>
      </c>
      <c r="Q2815" s="1">
        <v>44393</v>
      </c>
      <c r="R2815" t="str" cm="1">
        <f t="array" ref="R2815:Y2815">_xlfn.XLOOKUP($N2815,'Raw - customers'!$A:$A,'Raw - customers'!$B:$I)</f>
        <v>Conny Chowne</v>
      </c>
      <c r="S2815" t="str">
        <v>Female</v>
      </c>
      <c r="T2815">
        <v>67</v>
      </c>
      <c r="U2815" t="str">
        <v>09 Christopher View RdApt. 739</v>
      </c>
      <c r="V2815">
        <v>505</v>
      </c>
      <c r="W2815" t="str">
        <v>West Hayleyhaven</v>
      </c>
      <c r="X2815" t="str">
        <v>New South Wales</v>
      </c>
      <c r="Y2815" t="str">
        <v>Australia</v>
      </c>
      <c r="Z2815">
        <v>7</v>
      </c>
      <c r="AA2815" s="3" t="str">
        <f t="shared" si="87"/>
        <v>10 to 20</v>
      </c>
      <c r="AP2815" s="6">
        <v>611</v>
      </c>
      <c r="AQ2815" s="6" t="s">
        <v>1362</v>
      </c>
    </row>
    <row r="2816" spans="1:43" x14ac:dyDescent="0.25">
      <c r="A2816">
        <v>2814</v>
      </c>
      <c r="B2816">
        <v>563</v>
      </c>
      <c r="C2816">
        <v>1005</v>
      </c>
      <c r="D2816">
        <v>106</v>
      </c>
      <c r="E2816">
        <v>2</v>
      </c>
      <c r="F2816">
        <v>212</v>
      </c>
      <c r="G2816" t="str">
        <f>VLOOKUP($C2816,'Raw-products'!$A$2:$H$1261,MATCH(G$1,'Raw-products'!$A$1:$H$1,0))</f>
        <v>Trousers</v>
      </c>
      <c r="H2816" t="str">
        <f>VLOOKUP($C2816,'Raw-products'!$A$2:$H$1261,MATCH(H$1,'Raw-products'!$A$1:$H$1,0))</f>
        <v>Wool</v>
      </c>
      <c r="I2816" t="str">
        <f>VLOOKUP($C2816,'Raw-products'!$A$2:$H$1261,MATCH(I$1,'Raw-products'!$A$1:$H$1,0))</f>
        <v>XS</v>
      </c>
      <c r="J2816" t="str">
        <f>VLOOKUP($C2816,'Raw-products'!$A$2:$H$1261,MATCH(J$1,'Raw-products'!$A$1:$H$1,0))</f>
        <v>indigo</v>
      </c>
      <c r="K2816">
        <f>VLOOKUP($C2816,'Raw-products'!$A$2:$H$1261,MATCH(K$1,'Raw-products'!$A$1:$H$1,0))</f>
        <v>111</v>
      </c>
      <c r="L2816">
        <f>VLOOKUP($C2816,'Raw-products'!$A$2:$H$1261,MATCH(L$1,'Raw-products'!$A$1:$H$1,0))</f>
        <v>43</v>
      </c>
      <c r="M2816" s="5">
        <f t="shared" si="86"/>
        <v>4773</v>
      </c>
      <c r="N2816" cm="1">
        <f t="array" ref="N2816:Q2816">_xlfn.XLOOKUP($B2816,'Raw -orders'!$A:$A,'Raw -orders'!$B:$E)</f>
        <v>611</v>
      </c>
      <c r="O2816">
        <v>56965</v>
      </c>
      <c r="P2816" s="1">
        <v>44381</v>
      </c>
      <c r="Q2816" s="1">
        <v>44393</v>
      </c>
      <c r="R2816" t="str" cm="1">
        <f t="array" ref="R2816:Y2816">_xlfn.XLOOKUP($N2816,'Raw - customers'!$A:$A,'Raw - customers'!$B:$I)</f>
        <v>Conny Chowne</v>
      </c>
      <c r="S2816" t="str">
        <v>Female</v>
      </c>
      <c r="T2816">
        <v>67</v>
      </c>
      <c r="U2816" t="str">
        <v>09 Christopher View RdApt. 739</v>
      </c>
      <c r="V2816">
        <v>505</v>
      </c>
      <c r="W2816" t="str">
        <v>West Hayleyhaven</v>
      </c>
      <c r="X2816" t="str">
        <v>New South Wales</v>
      </c>
      <c r="Y2816" t="str">
        <v>Australia</v>
      </c>
      <c r="Z2816">
        <v>7</v>
      </c>
      <c r="AA2816" s="3" t="str">
        <f t="shared" si="87"/>
        <v>10 to 20</v>
      </c>
      <c r="AP2816" s="6">
        <v>611</v>
      </c>
      <c r="AQ2816" s="6" t="s">
        <v>1362</v>
      </c>
    </row>
    <row r="2817" spans="1:43" x14ac:dyDescent="0.25">
      <c r="A2817">
        <v>2815</v>
      </c>
      <c r="B2817">
        <v>563</v>
      </c>
      <c r="C2817">
        <v>930</v>
      </c>
      <c r="D2817">
        <v>96</v>
      </c>
      <c r="E2817">
        <v>1</v>
      </c>
      <c r="F2817">
        <v>96</v>
      </c>
      <c r="G2817" t="str">
        <f>VLOOKUP($C2817,'Raw-products'!$A$2:$H$1261,MATCH(G$1,'Raw-products'!$A$1:$H$1,0))</f>
        <v>Trousers</v>
      </c>
      <c r="H2817" t="str">
        <f>VLOOKUP($C2817,'Raw-products'!$A$2:$H$1261,MATCH(H$1,'Raw-products'!$A$1:$H$1,0))</f>
        <v>Drawstring</v>
      </c>
      <c r="I2817" t="str">
        <f>VLOOKUP($C2817,'Raw-products'!$A$2:$H$1261,MATCH(I$1,'Raw-products'!$A$1:$H$1,0))</f>
        <v>XS</v>
      </c>
      <c r="J2817" t="str">
        <f>VLOOKUP($C2817,'Raw-products'!$A$2:$H$1261,MATCH(J$1,'Raw-products'!$A$1:$H$1,0))</f>
        <v>blue</v>
      </c>
      <c r="K2817">
        <f>VLOOKUP($C2817,'Raw-products'!$A$2:$H$1261,MATCH(K$1,'Raw-products'!$A$1:$H$1,0))</f>
        <v>104</v>
      </c>
      <c r="L2817">
        <f>VLOOKUP($C2817,'Raw-products'!$A$2:$H$1261,MATCH(L$1,'Raw-products'!$A$1:$H$1,0))</f>
        <v>45</v>
      </c>
      <c r="M2817" s="5">
        <f t="shared" si="86"/>
        <v>4680</v>
      </c>
      <c r="N2817" cm="1">
        <f t="array" ref="N2817:Q2817">_xlfn.XLOOKUP($B2817,'Raw -orders'!$A:$A,'Raw -orders'!$B:$E)</f>
        <v>611</v>
      </c>
      <c r="O2817">
        <v>56965</v>
      </c>
      <c r="P2817" s="1">
        <v>44381</v>
      </c>
      <c r="Q2817" s="1">
        <v>44393</v>
      </c>
      <c r="R2817" t="str" cm="1">
        <f t="array" ref="R2817:Y2817">_xlfn.XLOOKUP($N2817,'Raw - customers'!$A:$A,'Raw - customers'!$B:$I)</f>
        <v>Conny Chowne</v>
      </c>
      <c r="S2817" t="str">
        <v>Female</v>
      </c>
      <c r="T2817">
        <v>67</v>
      </c>
      <c r="U2817" t="str">
        <v>09 Christopher View RdApt. 739</v>
      </c>
      <c r="V2817">
        <v>505</v>
      </c>
      <c r="W2817" t="str">
        <v>West Hayleyhaven</v>
      </c>
      <c r="X2817" t="str">
        <v>New South Wales</v>
      </c>
      <c r="Y2817" t="str">
        <v>Australia</v>
      </c>
      <c r="Z2817">
        <v>7</v>
      </c>
      <c r="AA2817" s="3" t="str">
        <f t="shared" si="87"/>
        <v>10 to 20</v>
      </c>
      <c r="AP2817" s="6">
        <v>611</v>
      </c>
      <c r="AQ2817" s="6" t="s">
        <v>1362</v>
      </c>
    </row>
    <row r="2818" spans="1:43" x14ac:dyDescent="0.25">
      <c r="A2818">
        <v>2816</v>
      </c>
      <c r="B2818">
        <v>563</v>
      </c>
      <c r="C2818">
        <v>522</v>
      </c>
      <c r="D2818">
        <v>102</v>
      </c>
      <c r="E2818">
        <v>2</v>
      </c>
      <c r="F2818">
        <v>204</v>
      </c>
      <c r="G2818" t="str">
        <f>VLOOKUP($C2818,'Raw-products'!$A$2:$H$1261,MATCH(G$1,'Raw-products'!$A$1:$H$1,0))</f>
        <v>Jacket</v>
      </c>
      <c r="H2818" t="str">
        <f>VLOOKUP($C2818,'Raw-products'!$A$2:$H$1261,MATCH(H$1,'Raw-products'!$A$1:$H$1,0))</f>
        <v>Windbreaker</v>
      </c>
      <c r="I2818" t="str">
        <f>VLOOKUP($C2818,'Raw-products'!$A$2:$H$1261,MATCH(I$1,'Raw-products'!$A$1:$H$1,0))</f>
        <v>M</v>
      </c>
      <c r="J2818" t="str">
        <f>VLOOKUP($C2818,'Raw-products'!$A$2:$H$1261,MATCH(J$1,'Raw-products'!$A$1:$H$1,0))</f>
        <v>violet</v>
      </c>
      <c r="K2818">
        <f>VLOOKUP($C2818,'Raw-products'!$A$2:$H$1261,MATCH(K$1,'Raw-products'!$A$1:$H$1,0))</f>
        <v>109</v>
      </c>
      <c r="L2818">
        <f>VLOOKUP($C2818,'Raw-products'!$A$2:$H$1261,MATCH(L$1,'Raw-products'!$A$1:$H$1,0))</f>
        <v>64</v>
      </c>
      <c r="M2818" s="5">
        <f t="shared" si="86"/>
        <v>6976</v>
      </c>
      <c r="N2818" cm="1">
        <f t="array" ref="N2818:Q2818">_xlfn.XLOOKUP($B2818,'Raw -orders'!$A:$A,'Raw -orders'!$B:$E)</f>
        <v>611</v>
      </c>
      <c r="O2818">
        <v>56965</v>
      </c>
      <c r="P2818" s="1">
        <v>44381</v>
      </c>
      <c r="Q2818" s="1">
        <v>44393</v>
      </c>
      <c r="R2818" t="str" cm="1">
        <f t="array" ref="R2818:Y2818">_xlfn.XLOOKUP($N2818,'Raw - customers'!$A:$A,'Raw - customers'!$B:$I)</f>
        <v>Conny Chowne</v>
      </c>
      <c r="S2818" t="str">
        <v>Female</v>
      </c>
      <c r="T2818">
        <v>67</v>
      </c>
      <c r="U2818" t="str">
        <v>09 Christopher View RdApt. 739</v>
      </c>
      <c r="V2818">
        <v>505</v>
      </c>
      <c r="W2818" t="str">
        <v>West Hayleyhaven</v>
      </c>
      <c r="X2818" t="str">
        <v>New South Wales</v>
      </c>
      <c r="Y2818" t="str">
        <v>Australia</v>
      </c>
      <c r="Z2818">
        <v>7</v>
      </c>
      <c r="AA2818" s="3" t="str">
        <f t="shared" si="87"/>
        <v>10 to 20</v>
      </c>
      <c r="AP2818" s="6">
        <v>611</v>
      </c>
      <c r="AQ2818" s="6" t="s">
        <v>1362</v>
      </c>
    </row>
    <row r="2819" spans="1:43" x14ac:dyDescent="0.25">
      <c r="A2819">
        <v>2817</v>
      </c>
      <c r="B2819">
        <v>564</v>
      </c>
      <c r="C2819">
        <v>991</v>
      </c>
      <c r="D2819">
        <v>106</v>
      </c>
      <c r="E2819">
        <v>1</v>
      </c>
      <c r="F2819">
        <v>106</v>
      </c>
      <c r="G2819" t="str">
        <f>VLOOKUP($C2819,'Raw-products'!$A$2:$H$1261,MATCH(G$1,'Raw-products'!$A$1:$H$1,0))</f>
        <v>Trousers</v>
      </c>
      <c r="H2819" t="str">
        <f>VLOOKUP($C2819,'Raw-products'!$A$2:$H$1261,MATCH(H$1,'Raw-products'!$A$1:$H$1,0))</f>
        <v>Wool</v>
      </c>
      <c r="I2819" t="str">
        <f>VLOOKUP($C2819,'Raw-products'!$A$2:$H$1261,MATCH(I$1,'Raw-products'!$A$1:$H$1,0))</f>
        <v>S</v>
      </c>
      <c r="J2819" t="str">
        <f>VLOOKUP($C2819,'Raw-products'!$A$2:$H$1261,MATCH(J$1,'Raw-products'!$A$1:$H$1,0))</f>
        <v>yellow</v>
      </c>
      <c r="K2819">
        <f>VLOOKUP($C2819,'Raw-products'!$A$2:$H$1261,MATCH(K$1,'Raw-products'!$A$1:$H$1,0))</f>
        <v>111</v>
      </c>
      <c r="L2819">
        <f>VLOOKUP($C2819,'Raw-products'!$A$2:$H$1261,MATCH(L$1,'Raw-products'!$A$1:$H$1,0))</f>
        <v>69</v>
      </c>
      <c r="M2819" s="5">
        <f t="shared" ref="M2819:M2882" si="88">$K2819*$L2819</f>
        <v>7659</v>
      </c>
      <c r="N2819" cm="1">
        <f t="array" ref="N2819:Q2819">_xlfn.XLOOKUP($B2819,'Raw -orders'!$A:$A,'Raw -orders'!$B:$E)</f>
        <v>583</v>
      </c>
      <c r="O2819">
        <v>16074</v>
      </c>
      <c r="P2819" s="1">
        <v>44431</v>
      </c>
      <c r="Q2819" s="1">
        <v>44458</v>
      </c>
      <c r="R2819" t="str" cm="1">
        <f t="array" ref="R2819:Y2819">_xlfn.XLOOKUP($N2819,'Raw - customers'!$A:$A,'Raw - customers'!$B:$I)</f>
        <v>Prissie Dumelow</v>
      </c>
      <c r="S2819" t="str">
        <v>Genderqueer</v>
      </c>
      <c r="T2819">
        <v>52</v>
      </c>
      <c r="U2819" t="str">
        <v>98 Ellie CircleSuite 311</v>
      </c>
      <c r="V2819">
        <v>378</v>
      </c>
      <c r="W2819" t="str">
        <v>Leomouth</v>
      </c>
      <c r="X2819" t="str">
        <v>Northern Territory</v>
      </c>
      <c r="Y2819" t="str">
        <v>Australia</v>
      </c>
      <c r="Z2819">
        <v>8</v>
      </c>
      <c r="AA2819" s="3" t="str">
        <f t="shared" ref="AA2819:AA2882" si="89">IF(AND(DATEDIF($P2819,$Q2819,"D")&gt;0,DATEDIF($P2819,$Q2819,"D")&lt;=10),"0 to 10",IF(AND(DATEDIF($P2819,$Q2819,"D")&gt;10,DATEDIF($P2819,$Q2819,"D")&lt;=20),"10 to 20",IF(AND(DATEDIF($P2819,$Q2819,"D")&gt;20,DATEDIF($P2819,$Q2819,"D")&lt;=30),"20 to 30")))</f>
        <v>20 to 30</v>
      </c>
      <c r="AP2819" s="6">
        <v>583</v>
      </c>
      <c r="AQ2819" s="6" t="s">
        <v>1339</v>
      </c>
    </row>
    <row r="2820" spans="1:43" x14ac:dyDescent="0.25">
      <c r="A2820">
        <v>2818</v>
      </c>
      <c r="B2820">
        <v>564</v>
      </c>
      <c r="C2820">
        <v>838</v>
      </c>
      <c r="D2820">
        <v>117</v>
      </c>
      <c r="E2820">
        <v>3</v>
      </c>
      <c r="F2820">
        <v>351</v>
      </c>
      <c r="G2820" t="str">
        <f>VLOOKUP($C2820,'Raw-products'!$A$2:$H$1261,MATCH(G$1,'Raw-products'!$A$1:$H$1,0))</f>
        <v>Jacket</v>
      </c>
      <c r="H2820" t="str">
        <f>VLOOKUP($C2820,'Raw-products'!$A$2:$H$1261,MATCH(H$1,'Raw-products'!$A$1:$H$1,0))</f>
        <v>Shearling</v>
      </c>
      <c r="I2820" t="str">
        <f>VLOOKUP($C2820,'Raw-products'!$A$2:$H$1261,MATCH(I$1,'Raw-products'!$A$1:$H$1,0))</f>
        <v>L</v>
      </c>
      <c r="J2820" t="str">
        <f>VLOOKUP($C2820,'Raw-products'!$A$2:$H$1261,MATCH(J$1,'Raw-products'!$A$1:$H$1,0))</f>
        <v>violet</v>
      </c>
      <c r="K2820">
        <f>VLOOKUP($C2820,'Raw-products'!$A$2:$H$1261,MATCH(K$1,'Raw-products'!$A$1:$H$1,0))</f>
        <v>95</v>
      </c>
      <c r="L2820">
        <f>VLOOKUP($C2820,'Raw-products'!$A$2:$H$1261,MATCH(L$1,'Raw-products'!$A$1:$H$1,0))</f>
        <v>61</v>
      </c>
      <c r="M2820" s="5">
        <f t="shared" si="88"/>
        <v>5795</v>
      </c>
      <c r="N2820" cm="1">
        <f t="array" ref="N2820:Q2820">_xlfn.XLOOKUP($B2820,'Raw -orders'!$A:$A,'Raw -orders'!$B:$E)</f>
        <v>583</v>
      </c>
      <c r="O2820">
        <v>16074</v>
      </c>
      <c r="P2820" s="1">
        <v>44431</v>
      </c>
      <c r="Q2820" s="1">
        <v>44458</v>
      </c>
      <c r="R2820" t="str" cm="1">
        <f t="array" ref="R2820:Y2820">_xlfn.XLOOKUP($N2820,'Raw - customers'!$A:$A,'Raw - customers'!$B:$I)</f>
        <v>Prissie Dumelow</v>
      </c>
      <c r="S2820" t="str">
        <v>Genderqueer</v>
      </c>
      <c r="T2820">
        <v>52</v>
      </c>
      <c r="U2820" t="str">
        <v>98 Ellie CircleSuite 311</v>
      </c>
      <c r="V2820">
        <v>378</v>
      </c>
      <c r="W2820" t="str">
        <v>Leomouth</v>
      </c>
      <c r="X2820" t="str">
        <v>Northern Territory</v>
      </c>
      <c r="Y2820" t="str">
        <v>Australia</v>
      </c>
      <c r="Z2820">
        <v>8</v>
      </c>
      <c r="AA2820" s="3" t="str">
        <f t="shared" si="89"/>
        <v>20 to 30</v>
      </c>
      <c r="AP2820" s="6">
        <v>583</v>
      </c>
      <c r="AQ2820" s="6" t="s">
        <v>1339</v>
      </c>
    </row>
    <row r="2821" spans="1:43" x14ac:dyDescent="0.25">
      <c r="A2821">
        <v>2819</v>
      </c>
      <c r="B2821">
        <v>564</v>
      </c>
      <c r="C2821">
        <v>908</v>
      </c>
      <c r="D2821">
        <v>94</v>
      </c>
      <c r="E2821">
        <v>2</v>
      </c>
      <c r="F2821">
        <v>188</v>
      </c>
      <c r="G2821" t="str">
        <f>VLOOKUP($C2821,'Raw-products'!$A$2:$H$1261,MATCH(G$1,'Raw-products'!$A$1:$H$1,0))</f>
        <v>Trousers</v>
      </c>
      <c r="H2821" t="str">
        <f>VLOOKUP($C2821,'Raw-products'!$A$2:$H$1261,MATCH(H$1,'Raw-products'!$A$1:$H$1,0))</f>
        <v>Cords</v>
      </c>
      <c r="I2821" t="str">
        <f>VLOOKUP($C2821,'Raw-products'!$A$2:$H$1261,MATCH(I$1,'Raw-products'!$A$1:$H$1,0))</f>
        <v>L</v>
      </c>
      <c r="J2821" t="str">
        <f>VLOOKUP($C2821,'Raw-products'!$A$2:$H$1261,MATCH(J$1,'Raw-products'!$A$1:$H$1,0))</f>
        <v>violet</v>
      </c>
      <c r="K2821">
        <f>VLOOKUP($C2821,'Raw-products'!$A$2:$H$1261,MATCH(K$1,'Raw-products'!$A$1:$H$1,0))</f>
        <v>113</v>
      </c>
      <c r="L2821">
        <f>VLOOKUP($C2821,'Raw-products'!$A$2:$H$1261,MATCH(L$1,'Raw-products'!$A$1:$H$1,0))</f>
        <v>74</v>
      </c>
      <c r="M2821" s="5">
        <f t="shared" si="88"/>
        <v>8362</v>
      </c>
      <c r="N2821" cm="1">
        <f t="array" ref="N2821:Q2821">_xlfn.XLOOKUP($B2821,'Raw -orders'!$A:$A,'Raw -orders'!$B:$E)</f>
        <v>583</v>
      </c>
      <c r="O2821">
        <v>16074</v>
      </c>
      <c r="P2821" s="1">
        <v>44431</v>
      </c>
      <c r="Q2821" s="1">
        <v>44458</v>
      </c>
      <c r="R2821" t="str" cm="1">
        <f t="array" ref="R2821:Y2821">_xlfn.XLOOKUP($N2821,'Raw - customers'!$A:$A,'Raw - customers'!$B:$I)</f>
        <v>Prissie Dumelow</v>
      </c>
      <c r="S2821" t="str">
        <v>Genderqueer</v>
      </c>
      <c r="T2821">
        <v>52</v>
      </c>
      <c r="U2821" t="str">
        <v>98 Ellie CircleSuite 311</v>
      </c>
      <c r="V2821">
        <v>378</v>
      </c>
      <c r="W2821" t="str">
        <v>Leomouth</v>
      </c>
      <c r="X2821" t="str">
        <v>Northern Territory</v>
      </c>
      <c r="Y2821" t="str">
        <v>Australia</v>
      </c>
      <c r="Z2821">
        <v>8</v>
      </c>
      <c r="AA2821" s="3" t="str">
        <f t="shared" si="89"/>
        <v>20 to 30</v>
      </c>
      <c r="AP2821" s="6">
        <v>583</v>
      </c>
      <c r="AQ2821" s="6" t="s">
        <v>1339</v>
      </c>
    </row>
    <row r="2822" spans="1:43" x14ac:dyDescent="0.25">
      <c r="A2822">
        <v>2820</v>
      </c>
      <c r="B2822">
        <v>565</v>
      </c>
      <c r="C2822">
        <v>1100</v>
      </c>
      <c r="D2822">
        <v>115</v>
      </c>
      <c r="E2822">
        <v>1</v>
      </c>
      <c r="F2822">
        <v>115</v>
      </c>
      <c r="G2822" t="str">
        <f>VLOOKUP($C2822,'Raw-products'!$A$2:$H$1261,MATCH(G$1,'Raw-products'!$A$1:$H$1,0))</f>
        <v>Trousers</v>
      </c>
      <c r="H2822" t="str">
        <f>VLOOKUP($C2822,'Raw-products'!$A$2:$H$1261,MATCH(H$1,'Raw-products'!$A$1:$H$1,0))</f>
        <v>Cropped</v>
      </c>
      <c r="I2822" t="str">
        <f>VLOOKUP($C2822,'Raw-products'!$A$2:$H$1261,MATCH(I$1,'Raw-products'!$A$1:$H$1,0))</f>
        <v>XS</v>
      </c>
      <c r="J2822" t="str">
        <f>VLOOKUP($C2822,'Raw-products'!$A$2:$H$1261,MATCH(J$1,'Raw-products'!$A$1:$H$1,0))</f>
        <v>green</v>
      </c>
      <c r="K2822">
        <f>VLOOKUP($C2822,'Raw-products'!$A$2:$H$1261,MATCH(K$1,'Raw-products'!$A$1:$H$1,0))</f>
        <v>99</v>
      </c>
      <c r="L2822">
        <f>VLOOKUP($C2822,'Raw-products'!$A$2:$H$1261,MATCH(L$1,'Raw-products'!$A$1:$H$1,0))</f>
        <v>48</v>
      </c>
      <c r="M2822" s="5">
        <f t="shared" si="88"/>
        <v>4752</v>
      </c>
      <c r="N2822" cm="1">
        <f t="array" ref="N2822:Q2822">_xlfn.XLOOKUP($B2822,'Raw -orders'!$A:$A,'Raw -orders'!$B:$E)</f>
        <v>442</v>
      </c>
      <c r="O2822">
        <v>34458</v>
      </c>
      <c r="P2822" s="1">
        <v>44252</v>
      </c>
      <c r="Q2822" s="1">
        <v>44270</v>
      </c>
      <c r="R2822" t="str" cm="1">
        <f t="array" ref="R2822:Y2822">_xlfn.XLOOKUP($N2822,'Raw - customers'!$A:$A,'Raw - customers'!$B:$I)</f>
        <v>Hobie Anfusso</v>
      </c>
      <c r="S2822" t="str">
        <v>Polygender</v>
      </c>
      <c r="T2822">
        <v>26</v>
      </c>
      <c r="U2822" t="str">
        <v>5157 Feil RoadApt. 633</v>
      </c>
      <c r="V2822">
        <v>7249</v>
      </c>
      <c r="W2822" t="str">
        <v>Port Chloe</v>
      </c>
      <c r="X2822" t="str">
        <v>New South Wales</v>
      </c>
      <c r="Y2822" t="str">
        <v>Australia</v>
      </c>
      <c r="Z2822">
        <v>2</v>
      </c>
      <c r="AA2822" s="3" t="str">
        <f t="shared" si="89"/>
        <v>10 to 20</v>
      </c>
      <c r="AP2822" s="6">
        <v>442</v>
      </c>
      <c r="AQ2822" s="6" t="s">
        <v>1362</v>
      </c>
    </row>
    <row r="2823" spans="1:43" x14ac:dyDescent="0.25">
      <c r="A2823">
        <v>2821</v>
      </c>
      <c r="B2823">
        <v>565</v>
      </c>
      <c r="C2823">
        <v>833</v>
      </c>
      <c r="D2823">
        <v>117</v>
      </c>
      <c r="E2823">
        <v>1</v>
      </c>
      <c r="F2823">
        <v>117</v>
      </c>
      <c r="G2823" t="str">
        <f>VLOOKUP($C2823,'Raw-products'!$A$2:$H$1261,MATCH(G$1,'Raw-products'!$A$1:$H$1,0))</f>
        <v>Jacket</v>
      </c>
      <c r="H2823" t="str">
        <f>VLOOKUP($C2823,'Raw-products'!$A$2:$H$1261,MATCH(H$1,'Raw-products'!$A$1:$H$1,0))</f>
        <v>Shearling</v>
      </c>
      <c r="I2823" t="str">
        <f>VLOOKUP($C2823,'Raw-products'!$A$2:$H$1261,MATCH(I$1,'Raw-products'!$A$1:$H$1,0))</f>
        <v>L</v>
      </c>
      <c r="J2823" t="str">
        <f>VLOOKUP($C2823,'Raw-products'!$A$2:$H$1261,MATCH(J$1,'Raw-products'!$A$1:$H$1,0))</f>
        <v>indigo</v>
      </c>
      <c r="K2823">
        <f>VLOOKUP($C2823,'Raw-products'!$A$2:$H$1261,MATCH(K$1,'Raw-products'!$A$1:$H$1,0))</f>
        <v>95</v>
      </c>
      <c r="L2823">
        <f>VLOOKUP($C2823,'Raw-products'!$A$2:$H$1261,MATCH(L$1,'Raw-products'!$A$1:$H$1,0))</f>
        <v>66</v>
      </c>
      <c r="M2823" s="5">
        <f t="shared" si="88"/>
        <v>6270</v>
      </c>
      <c r="N2823" cm="1">
        <f t="array" ref="N2823:Q2823">_xlfn.XLOOKUP($B2823,'Raw -orders'!$A:$A,'Raw -orders'!$B:$E)</f>
        <v>442</v>
      </c>
      <c r="O2823">
        <v>34458</v>
      </c>
      <c r="P2823" s="1">
        <v>44252</v>
      </c>
      <c r="Q2823" s="1">
        <v>44270</v>
      </c>
      <c r="R2823" t="str" cm="1">
        <f t="array" ref="R2823:Y2823">_xlfn.XLOOKUP($N2823,'Raw - customers'!$A:$A,'Raw - customers'!$B:$I)</f>
        <v>Hobie Anfusso</v>
      </c>
      <c r="S2823" t="str">
        <v>Polygender</v>
      </c>
      <c r="T2823">
        <v>26</v>
      </c>
      <c r="U2823" t="str">
        <v>5157 Feil RoadApt. 633</v>
      </c>
      <c r="V2823">
        <v>7249</v>
      </c>
      <c r="W2823" t="str">
        <v>Port Chloe</v>
      </c>
      <c r="X2823" t="str">
        <v>New South Wales</v>
      </c>
      <c r="Y2823" t="str">
        <v>Australia</v>
      </c>
      <c r="Z2823">
        <v>2</v>
      </c>
      <c r="AA2823" s="3" t="str">
        <f t="shared" si="89"/>
        <v>10 to 20</v>
      </c>
      <c r="AP2823" s="6">
        <v>442</v>
      </c>
      <c r="AQ2823" s="6" t="s">
        <v>1362</v>
      </c>
    </row>
    <row r="2824" spans="1:43" x14ac:dyDescent="0.25">
      <c r="A2824">
        <v>2822</v>
      </c>
      <c r="B2824">
        <v>565</v>
      </c>
      <c r="C2824">
        <v>831</v>
      </c>
      <c r="D2824">
        <v>117</v>
      </c>
      <c r="E2824">
        <v>2</v>
      </c>
      <c r="F2824">
        <v>234</v>
      </c>
      <c r="G2824" t="str">
        <f>VLOOKUP($C2824,'Raw-products'!$A$2:$H$1261,MATCH(G$1,'Raw-products'!$A$1:$H$1,0))</f>
        <v>Jacket</v>
      </c>
      <c r="H2824" t="str">
        <f>VLOOKUP($C2824,'Raw-products'!$A$2:$H$1261,MATCH(H$1,'Raw-products'!$A$1:$H$1,0))</f>
        <v>Shearling</v>
      </c>
      <c r="I2824" t="str">
        <f>VLOOKUP($C2824,'Raw-products'!$A$2:$H$1261,MATCH(I$1,'Raw-products'!$A$1:$H$1,0))</f>
        <v>S</v>
      </c>
      <c r="J2824" t="str">
        <f>VLOOKUP($C2824,'Raw-products'!$A$2:$H$1261,MATCH(J$1,'Raw-products'!$A$1:$H$1,0))</f>
        <v>indigo</v>
      </c>
      <c r="K2824">
        <f>VLOOKUP($C2824,'Raw-products'!$A$2:$H$1261,MATCH(K$1,'Raw-products'!$A$1:$H$1,0))</f>
        <v>95</v>
      </c>
      <c r="L2824">
        <f>VLOOKUP($C2824,'Raw-products'!$A$2:$H$1261,MATCH(L$1,'Raw-products'!$A$1:$H$1,0))</f>
        <v>45</v>
      </c>
      <c r="M2824" s="5">
        <f t="shared" si="88"/>
        <v>4275</v>
      </c>
      <c r="N2824" cm="1">
        <f t="array" ref="N2824:Q2824">_xlfn.XLOOKUP($B2824,'Raw -orders'!$A:$A,'Raw -orders'!$B:$E)</f>
        <v>442</v>
      </c>
      <c r="O2824">
        <v>34458</v>
      </c>
      <c r="P2824" s="1">
        <v>44252</v>
      </c>
      <c r="Q2824" s="1">
        <v>44270</v>
      </c>
      <c r="R2824" t="str" cm="1">
        <f t="array" ref="R2824:Y2824">_xlfn.XLOOKUP($N2824,'Raw - customers'!$A:$A,'Raw - customers'!$B:$I)</f>
        <v>Hobie Anfusso</v>
      </c>
      <c r="S2824" t="str">
        <v>Polygender</v>
      </c>
      <c r="T2824">
        <v>26</v>
      </c>
      <c r="U2824" t="str">
        <v>5157 Feil RoadApt. 633</v>
      </c>
      <c r="V2824">
        <v>7249</v>
      </c>
      <c r="W2824" t="str">
        <v>Port Chloe</v>
      </c>
      <c r="X2824" t="str">
        <v>New South Wales</v>
      </c>
      <c r="Y2824" t="str">
        <v>Australia</v>
      </c>
      <c r="Z2824">
        <v>2</v>
      </c>
      <c r="AA2824" s="3" t="str">
        <f t="shared" si="89"/>
        <v>10 to 20</v>
      </c>
      <c r="AP2824" s="6">
        <v>442</v>
      </c>
      <c r="AQ2824" s="6" t="s">
        <v>1362</v>
      </c>
    </row>
    <row r="2825" spans="1:43" x14ac:dyDescent="0.25">
      <c r="A2825">
        <v>2823</v>
      </c>
      <c r="B2825">
        <v>565</v>
      </c>
      <c r="C2825">
        <v>1244</v>
      </c>
      <c r="D2825">
        <v>112</v>
      </c>
      <c r="E2825">
        <v>1</v>
      </c>
      <c r="F2825">
        <v>112</v>
      </c>
      <c r="G2825" t="str">
        <f>VLOOKUP($C2825,'Raw-products'!$A$2:$H$1261,MATCH(G$1,'Raw-products'!$A$1:$H$1,0))</f>
        <v>Trousers</v>
      </c>
      <c r="H2825" t="str">
        <f>VLOOKUP($C2825,'Raw-products'!$A$2:$H$1261,MATCH(H$1,'Raw-products'!$A$1:$H$1,0))</f>
        <v>Tracksuit Bottoms</v>
      </c>
      <c r="I2825" t="str">
        <f>VLOOKUP($C2825,'Raw-products'!$A$2:$H$1261,MATCH(I$1,'Raw-products'!$A$1:$H$1,0))</f>
        <v>XL</v>
      </c>
      <c r="J2825" t="str">
        <f>VLOOKUP($C2825,'Raw-products'!$A$2:$H$1261,MATCH(J$1,'Raw-products'!$A$1:$H$1,0))</f>
        <v>green</v>
      </c>
      <c r="K2825">
        <f>VLOOKUP($C2825,'Raw-products'!$A$2:$H$1261,MATCH(K$1,'Raw-products'!$A$1:$H$1,0))</f>
        <v>91</v>
      </c>
      <c r="L2825">
        <f>VLOOKUP($C2825,'Raw-products'!$A$2:$H$1261,MATCH(L$1,'Raw-products'!$A$1:$H$1,0))</f>
        <v>49</v>
      </c>
      <c r="M2825" s="5">
        <f t="shared" si="88"/>
        <v>4459</v>
      </c>
      <c r="N2825" cm="1">
        <f t="array" ref="N2825:Q2825">_xlfn.XLOOKUP($B2825,'Raw -orders'!$A:$A,'Raw -orders'!$B:$E)</f>
        <v>442</v>
      </c>
      <c r="O2825">
        <v>34458</v>
      </c>
      <c r="P2825" s="1">
        <v>44252</v>
      </c>
      <c r="Q2825" s="1">
        <v>44270</v>
      </c>
      <c r="R2825" t="str" cm="1">
        <f t="array" ref="R2825:Y2825">_xlfn.XLOOKUP($N2825,'Raw - customers'!$A:$A,'Raw - customers'!$B:$I)</f>
        <v>Hobie Anfusso</v>
      </c>
      <c r="S2825" t="str">
        <v>Polygender</v>
      </c>
      <c r="T2825">
        <v>26</v>
      </c>
      <c r="U2825" t="str">
        <v>5157 Feil RoadApt. 633</v>
      </c>
      <c r="V2825">
        <v>7249</v>
      </c>
      <c r="W2825" t="str">
        <v>Port Chloe</v>
      </c>
      <c r="X2825" t="str">
        <v>New South Wales</v>
      </c>
      <c r="Y2825" t="str">
        <v>Australia</v>
      </c>
      <c r="Z2825">
        <v>2</v>
      </c>
      <c r="AA2825" s="3" t="str">
        <f t="shared" si="89"/>
        <v>10 to 20</v>
      </c>
      <c r="AP2825" s="6">
        <v>442</v>
      </c>
      <c r="AQ2825" s="6" t="s">
        <v>1362</v>
      </c>
    </row>
    <row r="2826" spans="1:43" x14ac:dyDescent="0.25">
      <c r="A2826">
        <v>2824</v>
      </c>
      <c r="B2826">
        <v>565</v>
      </c>
      <c r="C2826">
        <v>610</v>
      </c>
      <c r="D2826">
        <v>112</v>
      </c>
      <c r="E2826">
        <v>1</v>
      </c>
      <c r="F2826">
        <v>112</v>
      </c>
      <c r="G2826" t="str">
        <f>VLOOKUP($C2826,'Raw-products'!$A$2:$H$1261,MATCH(G$1,'Raw-products'!$A$1:$H$1,0))</f>
        <v>Jacket</v>
      </c>
      <c r="H2826" t="str">
        <f>VLOOKUP($C2826,'Raw-products'!$A$2:$H$1261,MATCH(H$1,'Raw-products'!$A$1:$H$1,0))</f>
        <v>Cardigan</v>
      </c>
      <c r="I2826" t="str">
        <f>VLOOKUP($C2826,'Raw-products'!$A$2:$H$1261,MATCH(I$1,'Raw-products'!$A$1:$H$1,0))</f>
        <v>XS</v>
      </c>
      <c r="J2826" t="str">
        <f>VLOOKUP($C2826,'Raw-products'!$A$2:$H$1261,MATCH(J$1,'Raw-products'!$A$1:$H$1,0))</f>
        <v>green</v>
      </c>
      <c r="K2826">
        <f>VLOOKUP($C2826,'Raw-products'!$A$2:$H$1261,MATCH(K$1,'Raw-products'!$A$1:$H$1,0))</f>
        <v>118</v>
      </c>
      <c r="L2826">
        <f>VLOOKUP($C2826,'Raw-products'!$A$2:$H$1261,MATCH(L$1,'Raw-products'!$A$1:$H$1,0))</f>
        <v>40</v>
      </c>
      <c r="M2826" s="5">
        <f t="shared" si="88"/>
        <v>4720</v>
      </c>
      <c r="N2826" cm="1">
        <f t="array" ref="N2826:Q2826">_xlfn.XLOOKUP($B2826,'Raw -orders'!$A:$A,'Raw -orders'!$B:$E)</f>
        <v>442</v>
      </c>
      <c r="O2826">
        <v>34458</v>
      </c>
      <c r="P2826" s="1">
        <v>44252</v>
      </c>
      <c r="Q2826" s="1">
        <v>44270</v>
      </c>
      <c r="R2826" t="str" cm="1">
        <f t="array" ref="R2826:Y2826">_xlfn.XLOOKUP($N2826,'Raw - customers'!$A:$A,'Raw - customers'!$B:$I)</f>
        <v>Hobie Anfusso</v>
      </c>
      <c r="S2826" t="str">
        <v>Polygender</v>
      </c>
      <c r="T2826">
        <v>26</v>
      </c>
      <c r="U2826" t="str">
        <v>5157 Feil RoadApt. 633</v>
      </c>
      <c r="V2826">
        <v>7249</v>
      </c>
      <c r="W2826" t="str">
        <v>Port Chloe</v>
      </c>
      <c r="X2826" t="str">
        <v>New South Wales</v>
      </c>
      <c r="Y2826" t="str">
        <v>Australia</v>
      </c>
      <c r="Z2826">
        <v>2</v>
      </c>
      <c r="AA2826" s="3" t="str">
        <f t="shared" si="89"/>
        <v>10 to 20</v>
      </c>
      <c r="AP2826" s="6">
        <v>442</v>
      </c>
      <c r="AQ2826" s="6" t="s">
        <v>1362</v>
      </c>
    </row>
    <row r="2827" spans="1:43" x14ac:dyDescent="0.25">
      <c r="A2827">
        <v>2825</v>
      </c>
      <c r="B2827">
        <v>566</v>
      </c>
      <c r="C2827">
        <v>44</v>
      </c>
      <c r="D2827">
        <v>104</v>
      </c>
      <c r="E2827">
        <v>1</v>
      </c>
      <c r="F2827">
        <v>104</v>
      </c>
      <c r="G2827" t="str">
        <f>VLOOKUP($C2827,'Raw-products'!$A$2:$H$1261,MATCH(G$1,'Raw-products'!$A$1:$H$1,0))</f>
        <v>Shirt</v>
      </c>
      <c r="H2827" t="str">
        <f>VLOOKUP($C2827,'Raw-products'!$A$2:$H$1261,MATCH(H$1,'Raw-products'!$A$1:$H$1,0))</f>
        <v>Dress</v>
      </c>
      <c r="I2827" t="str">
        <f>VLOOKUP($C2827,'Raw-products'!$A$2:$H$1261,MATCH(I$1,'Raw-products'!$A$1:$H$1,0))</f>
        <v>XL</v>
      </c>
      <c r="J2827" t="str">
        <f>VLOOKUP($C2827,'Raw-products'!$A$2:$H$1261,MATCH(J$1,'Raw-products'!$A$1:$H$1,0))</f>
        <v>orange</v>
      </c>
      <c r="K2827">
        <f>VLOOKUP($C2827,'Raw-products'!$A$2:$H$1261,MATCH(K$1,'Raw-products'!$A$1:$H$1,0))</f>
        <v>119</v>
      </c>
      <c r="L2827">
        <f>VLOOKUP($C2827,'Raw-products'!$A$2:$H$1261,MATCH(L$1,'Raw-products'!$A$1:$H$1,0))</f>
        <v>78</v>
      </c>
      <c r="M2827" s="5">
        <f t="shared" si="88"/>
        <v>9282</v>
      </c>
      <c r="N2827" cm="1">
        <f t="array" ref="N2827:Q2827">_xlfn.XLOOKUP($B2827,'Raw -orders'!$A:$A,'Raw -orders'!$B:$E)</f>
        <v>614</v>
      </c>
      <c r="O2827">
        <v>21778</v>
      </c>
      <c r="P2827" s="1">
        <v>44401</v>
      </c>
      <c r="Q2827" s="1">
        <v>44418</v>
      </c>
      <c r="R2827" t="str" cm="1">
        <f t="array" ref="R2827:Y2827">_xlfn.XLOOKUP($N2827,'Raw - customers'!$A:$A,'Raw - customers'!$B:$I)</f>
        <v>Sherwynd Batsford</v>
      </c>
      <c r="S2827" t="str">
        <v>Polygender</v>
      </c>
      <c r="T2827">
        <v>45</v>
      </c>
      <c r="U2827" t="str">
        <v>627 Weber PassApt. 498</v>
      </c>
      <c r="V2827">
        <v>7529</v>
      </c>
      <c r="W2827" t="str">
        <v>Samuelside</v>
      </c>
      <c r="X2827" t="str">
        <v>New South Wales</v>
      </c>
      <c r="Y2827" t="str">
        <v>Australia</v>
      </c>
      <c r="Z2827">
        <v>7</v>
      </c>
      <c r="AA2827" s="3" t="str">
        <f t="shared" si="89"/>
        <v>10 to 20</v>
      </c>
      <c r="AP2827" s="6">
        <v>614</v>
      </c>
      <c r="AQ2827" s="6" t="s">
        <v>1362</v>
      </c>
    </row>
    <row r="2828" spans="1:43" x14ac:dyDescent="0.25">
      <c r="A2828">
        <v>2826</v>
      </c>
      <c r="B2828">
        <v>566</v>
      </c>
      <c r="C2828">
        <v>160</v>
      </c>
      <c r="D2828">
        <v>91</v>
      </c>
      <c r="E2828">
        <v>2</v>
      </c>
      <c r="F2828">
        <v>182</v>
      </c>
      <c r="G2828" t="str">
        <f>VLOOKUP($C2828,'Raw-products'!$A$2:$H$1261,MATCH(G$1,'Raw-products'!$A$1:$H$1,0))</f>
        <v>Shirt</v>
      </c>
      <c r="H2828" t="str">
        <f>VLOOKUP($C2828,'Raw-products'!$A$2:$H$1261,MATCH(H$1,'Raw-products'!$A$1:$H$1,0))</f>
        <v>Linen</v>
      </c>
      <c r="I2828" t="str">
        <f>VLOOKUP($C2828,'Raw-products'!$A$2:$H$1261,MATCH(I$1,'Raw-products'!$A$1:$H$1,0))</f>
        <v>XS</v>
      </c>
      <c r="J2828" t="str">
        <f>VLOOKUP($C2828,'Raw-products'!$A$2:$H$1261,MATCH(J$1,'Raw-products'!$A$1:$H$1,0))</f>
        <v>blue</v>
      </c>
      <c r="K2828">
        <f>VLOOKUP($C2828,'Raw-products'!$A$2:$H$1261,MATCH(K$1,'Raw-products'!$A$1:$H$1,0))</f>
        <v>116</v>
      </c>
      <c r="L2828">
        <f>VLOOKUP($C2828,'Raw-products'!$A$2:$H$1261,MATCH(L$1,'Raw-products'!$A$1:$H$1,0))</f>
        <v>53</v>
      </c>
      <c r="M2828" s="5">
        <f t="shared" si="88"/>
        <v>6148</v>
      </c>
      <c r="N2828" cm="1">
        <f t="array" ref="N2828:Q2828">_xlfn.XLOOKUP($B2828,'Raw -orders'!$A:$A,'Raw -orders'!$B:$E)</f>
        <v>614</v>
      </c>
      <c r="O2828">
        <v>21778</v>
      </c>
      <c r="P2828" s="1">
        <v>44401</v>
      </c>
      <c r="Q2828" s="1">
        <v>44418</v>
      </c>
      <c r="R2828" t="str" cm="1">
        <f t="array" ref="R2828:Y2828">_xlfn.XLOOKUP($N2828,'Raw - customers'!$A:$A,'Raw - customers'!$B:$I)</f>
        <v>Sherwynd Batsford</v>
      </c>
      <c r="S2828" t="str">
        <v>Polygender</v>
      </c>
      <c r="T2828">
        <v>45</v>
      </c>
      <c r="U2828" t="str">
        <v>627 Weber PassApt. 498</v>
      </c>
      <c r="V2828">
        <v>7529</v>
      </c>
      <c r="W2828" t="str">
        <v>Samuelside</v>
      </c>
      <c r="X2828" t="str">
        <v>New South Wales</v>
      </c>
      <c r="Y2828" t="str">
        <v>Australia</v>
      </c>
      <c r="Z2828">
        <v>7</v>
      </c>
      <c r="AA2828" s="3" t="str">
        <f t="shared" si="89"/>
        <v>10 to 20</v>
      </c>
      <c r="AP2828" s="6">
        <v>614</v>
      </c>
      <c r="AQ2828" s="6" t="s">
        <v>1362</v>
      </c>
    </row>
    <row r="2829" spans="1:43" x14ac:dyDescent="0.25">
      <c r="A2829">
        <v>2827</v>
      </c>
      <c r="B2829">
        <v>566</v>
      </c>
      <c r="C2829">
        <v>4</v>
      </c>
      <c r="D2829">
        <v>96</v>
      </c>
      <c r="E2829">
        <v>3</v>
      </c>
      <c r="F2829">
        <v>288</v>
      </c>
      <c r="G2829" t="str">
        <f>VLOOKUP($C2829,'Raw-products'!$A$2:$H$1261,MATCH(G$1,'Raw-products'!$A$1:$H$1,0))</f>
        <v>Shirt</v>
      </c>
      <c r="H2829" t="str">
        <f>VLOOKUP($C2829,'Raw-products'!$A$2:$H$1261,MATCH(H$1,'Raw-products'!$A$1:$H$1,0))</f>
        <v>Oxford Cloth</v>
      </c>
      <c r="I2829" t="str">
        <f>VLOOKUP($C2829,'Raw-products'!$A$2:$H$1261,MATCH(I$1,'Raw-products'!$A$1:$H$1,0))</f>
        <v>XL</v>
      </c>
      <c r="J2829" t="str">
        <f>VLOOKUP($C2829,'Raw-products'!$A$2:$H$1261,MATCH(J$1,'Raw-products'!$A$1:$H$1,0))</f>
        <v>red</v>
      </c>
      <c r="K2829">
        <f>VLOOKUP($C2829,'Raw-products'!$A$2:$H$1261,MATCH(K$1,'Raw-products'!$A$1:$H$1,0))</f>
        <v>114</v>
      </c>
      <c r="L2829">
        <f>VLOOKUP($C2829,'Raw-products'!$A$2:$H$1261,MATCH(L$1,'Raw-products'!$A$1:$H$1,0))</f>
        <v>47</v>
      </c>
      <c r="M2829" s="5">
        <f t="shared" si="88"/>
        <v>5358</v>
      </c>
      <c r="N2829" cm="1">
        <f t="array" ref="N2829:Q2829">_xlfn.XLOOKUP($B2829,'Raw -orders'!$A:$A,'Raw -orders'!$B:$E)</f>
        <v>614</v>
      </c>
      <c r="O2829">
        <v>21778</v>
      </c>
      <c r="P2829" s="1">
        <v>44401</v>
      </c>
      <c r="Q2829" s="1">
        <v>44418</v>
      </c>
      <c r="R2829" t="str" cm="1">
        <f t="array" ref="R2829:Y2829">_xlfn.XLOOKUP($N2829,'Raw - customers'!$A:$A,'Raw - customers'!$B:$I)</f>
        <v>Sherwynd Batsford</v>
      </c>
      <c r="S2829" t="str">
        <v>Polygender</v>
      </c>
      <c r="T2829">
        <v>45</v>
      </c>
      <c r="U2829" t="str">
        <v>627 Weber PassApt. 498</v>
      </c>
      <c r="V2829">
        <v>7529</v>
      </c>
      <c r="W2829" t="str">
        <v>Samuelside</v>
      </c>
      <c r="X2829" t="str">
        <v>New South Wales</v>
      </c>
      <c r="Y2829" t="str">
        <v>Australia</v>
      </c>
      <c r="Z2829">
        <v>7</v>
      </c>
      <c r="AA2829" s="3" t="str">
        <f t="shared" si="89"/>
        <v>10 to 20</v>
      </c>
      <c r="AP2829" s="6">
        <v>614</v>
      </c>
      <c r="AQ2829" s="6" t="s">
        <v>1362</v>
      </c>
    </row>
    <row r="2830" spans="1:43" x14ac:dyDescent="0.25">
      <c r="A2830">
        <v>2828</v>
      </c>
      <c r="B2830">
        <v>566</v>
      </c>
      <c r="C2830">
        <v>754</v>
      </c>
      <c r="D2830">
        <v>109</v>
      </c>
      <c r="E2830">
        <v>2</v>
      </c>
      <c r="F2830">
        <v>218</v>
      </c>
      <c r="G2830" t="str">
        <f>VLOOKUP($C2830,'Raw-products'!$A$2:$H$1261,MATCH(G$1,'Raw-products'!$A$1:$H$1,0))</f>
        <v>Jacket</v>
      </c>
      <c r="H2830" t="str">
        <f>VLOOKUP($C2830,'Raw-products'!$A$2:$H$1261,MATCH(H$1,'Raw-products'!$A$1:$H$1,0))</f>
        <v>Peacoat</v>
      </c>
      <c r="I2830" t="str">
        <f>VLOOKUP($C2830,'Raw-products'!$A$2:$H$1261,MATCH(I$1,'Raw-products'!$A$1:$H$1,0))</f>
        <v>XL</v>
      </c>
      <c r="J2830" t="str">
        <f>VLOOKUP($C2830,'Raw-products'!$A$2:$H$1261,MATCH(J$1,'Raw-products'!$A$1:$H$1,0))</f>
        <v>green</v>
      </c>
      <c r="K2830">
        <f>VLOOKUP($C2830,'Raw-products'!$A$2:$H$1261,MATCH(K$1,'Raw-products'!$A$1:$H$1,0))</f>
        <v>102</v>
      </c>
      <c r="L2830">
        <f>VLOOKUP($C2830,'Raw-products'!$A$2:$H$1261,MATCH(L$1,'Raw-products'!$A$1:$H$1,0))</f>
        <v>68</v>
      </c>
      <c r="M2830" s="5">
        <f t="shared" si="88"/>
        <v>6936</v>
      </c>
      <c r="N2830" cm="1">
        <f t="array" ref="N2830:Q2830">_xlfn.XLOOKUP($B2830,'Raw -orders'!$A:$A,'Raw -orders'!$B:$E)</f>
        <v>614</v>
      </c>
      <c r="O2830">
        <v>21778</v>
      </c>
      <c r="P2830" s="1">
        <v>44401</v>
      </c>
      <c r="Q2830" s="1">
        <v>44418</v>
      </c>
      <c r="R2830" t="str" cm="1">
        <f t="array" ref="R2830:Y2830">_xlfn.XLOOKUP($N2830,'Raw - customers'!$A:$A,'Raw - customers'!$B:$I)</f>
        <v>Sherwynd Batsford</v>
      </c>
      <c r="S2830" t="str">
        <v>Polygender</v>
      </c>
      <c r="T2830">
        <v>45</v>
      </c>
      <c r="U2830" t="str">
        <v>627 Weber PassApt. 498</v>
      </c>
      <c r="V2830">
        <v>7529</v>
      </c>
      <c r="W2830" t="str">
        <v>Samuelside</v>
      </c>
      <c r="X2830" t="str">
        <v>New South Wales</v>
      </c>
      <c r="Y2830" t="str">
        <v>Australia</v>
      </c>
      <c r="Z2830">
        <v>7</v>
      </c>
      <c r="AA2830" s="3" t="str">
        <f t="shared" si="89"/>
        <v>10 to 20</v>
      </c>
      <c r="AP2830" s="6">
        <v>614</v>
      </c>
      <c r="AQ2830" s="6" t="s">
        <v>1362</v>
      </c>
    </row>
    <row r="2831" spans="1:43" x14ac:dyDescent="0.25">
      <c r="A2831">
        <v>2829</v>
      </c>
      <c r="B2831">
        <v>567</v>
      </c>
      <c r="C2831">
        <v>1234</v>
      </c>
      <c r="D2831">
        <v>112</v>
      </c>
      <c r="E2831">
        <v>1</v>
      </c>
      <c r="F2831">
        <v>112</v>
      </c>
      <c r="G2831" t="str">
        <f>VLOOKUP($C2831,'Raw-products'!$A$2:$H$1261,MATCH(G$1,'Raw-products'!$A$1:$H$1,0))</f>
        <v>Trousers</v>
      </c>
      <c r="H2831" t="str">
        <f>VLOOKUP($C2831,'Raw-products'!$A$2:$H$1261,MATCH(H$1,'Raw-products'!$A$1:$H$1,0))</f>
        <v>Tracksuit Bottoms</v>
      </c>
      <c r="I2831" t="str">
        <f>VLOOKUP($C2831,'Raw-products'!$A$2:$H$1261,MATCH(I$1,'Raw-products'!$A$1:$H$1,0))</f>
        <v>XL</v>
      </c>
      <c r="J2831" t="str">
        <f>VLOOKUP($C2831,'Raw-products'!$A$2:$H$1261,MATCH(J$1,'Raw-products'!$A$1:$H$1,0))</f>
        <v>orange</v>
      </c>
      <c r="K2831">
        <f>VLOOKUP($C2831,'Raw-products'!$A$2:$H$1261,MATCH(K$1,'Raw-products'!$A$1:$H$1,0))</f>
        <v>91</v>
      </c>
      <c r="L2831">
        <f>VLOOKUP($C2831,'Raw-products'!$A$2:$H$1261,MATCH(L$1,'Raw-products'!$A$1:$H$1,0))</f>
        <v>42</v>
      </c>
      <c r="M2831" s="5">
        <f t="shared" si="88"/>
        <v>3822</v>
      </c>
      <c r="N2831" cm="1">
        <f t="array" ref="N2831:Q2831">_xlfn.XLOOKUP($B2831,'Raw -orders'!$A:$A,'Raw -orders'!$B:$E)</f>
        <v>104</v>
      </c>
      <c r="O2831">
        <v>25661</v>
      </c>
      <c r="P2831" s="1">
        <v>44368</v>
      </c>
      <c r="Q2831" s="1">
        <v>44370</v>
      </c>
      <c r="R2831" t="str" cm="1">
        <f t="array" ref="R2831:Y2831">_xlfn.XLOOKUP($N2831,'Raw - customers'!$A:$A,'Raw - customers'!$B:$I)</f>
        <v>Nanny Franey</v>
      </c>
      <c r="S2831" t="str">
        <v>Agender</v>
      </c>
      <c r="T2831">
        <v>73</v>
      </c>
      <c r="U2831" t="str">
        <v>9268 Swift SummitSuite 218</v>
      </c>
      <c r="V2831">
        <v>7112</v>
      </c>
      <c r="W2831" t="str">
        <v>Joelland</v>
      </c>
      <c r="X2831" t="str">
        <v>Australian Capital Territory</v>
      </c>
      <c r="Y2831" t="str">
        <v>Australia</v>
      </c>
      <c r="Z2831">
        <v>6</v>
      </c>
      <c r="AA2831" s="3" t="str">
        <f t="shared" si="89"/>
        <v>0 to 10</v>
      </c>
      <c r="AP2831" s="6">
        <v>104</v>
      </c>
      <c r="AQ2831" s="6" t="s">
        <v>1350</v>
      </c>
    </row>
    <row r="2832" spans="1:43" x14ac:dyDescent="0.25">
      <c r="A2832">
        <v>2830</v>
      </c>
      <c r="B2832">
        <v>567</v>
      </c>
      <c r="C2832">
        <v>556</v>
      </c>
      <c r="D2832">
        <v>98</v>
      </c>
      <c r="E2832">
        <v>1</v>
      </c>
      <c r="F2832">
        <v>98</v>
      </c>
      <c r="G2832" t="str">
        <f>VLOOKUP($C2832,'Raw-products'!$A$2:$H$1261,MATCH(G$1,'Raw-products'!$A$1:$H$1,0))</f>
        <v>Jacket</v>
      </c>
      <c r="H2832" t="str">
        <f>VLOOKUP($C2832,'Raw-products'!$A$2:$H$1261,MATCH(H$1,'Raw-products'!$A$1:$H$1,0))</f>
        <v>Leather</v>
      </c>
      <c r="I2832" t="str">
        <f>VLOOKUP($C2832,'Raw-products'!$A$2:$H$1261,MATCH(I$1,'Raw-products'!$A$1:$H$1,0))</f>
        <v>S</v>
      </c>
      <c r="J2832" t="str">
        <f>VLOOKUP($C2832,'Raw-products'!$A$2:$H$1261,MATCH(J$1,'Raw-products'!$A$1:$H$1,0))</f>
        <v>violet</v>
      </c>
      <c r="K2832">
        <f>VLOOKUP($C2832,'Raw-products'!$A$2:$H$1261,MATCH(K$1,'Raw-products'!$A$1:$H$1,0))</f>
        <v>113</v>
      </c>
      <c r="L2832">
        <f>VLOOKUP($C2832,'Raw-products'!$A$2:$H$1261,MATCH(L$1,'Raw-products'!$A$1:$H$1,0))</f>
        <v>65</v>
      </c>
      <c r="M2832" s="5">
        <f t="shared" si="88"/>
        <v>7345</v>
      </c>
      <c r="N2832" cm="1">
        <f t="array" ref="N2832:Q2832">_xlfn.XLOOKUP($B2832,'Raw -orders'!$A:$A,'Raw -orders'!$B:$E)</f>
        <v>104</v>
      </c>
      <c r="O2832">
        <v>25661</v>
      </c>
      <c r="P2832" s="1">
        <v>44368</v>
      </c>
      <c r="Q2832" s="1">
        <v>44370</v>
      </c>
      <c r="R2832" t="str" cm="1">
        <f t="array" ref="R2832:Y2832">_xlfn.XLOOKUP($N2832,'Raw - customers'!$A:$A,'Raw - customers'!$B:$I)</f>
        <v>Nanny Franey</v>
      </c>
      <c r="S2832" t="str">
        <v>Agender</v>
      </c>
      <c r="T2832">
        <v>73</v>
      </c>
      <c r="U2832" t="str">
        <v>9268 Swift SummitSuite 218</v>
      </c>
      <c r="V2832">
        <v>7112</v>
      </c>
      <c r="W2832" t="str">
        <v>Joelland</v>
      </c>
      <c r="X2832" t="str">
        <v>Australian Capital Territory</v>
      </c>
      <c r="Y2832" t="str">
        <v>Australia</v>
      </c>
      <c r="Z2832">
        <v>6</v>
      </c>
      <c r="AA2832" s="3" t="str">
        <f t="shared" si="89"/>
        <v>0 to 10</v>
      </c>
      <c r="AP2832" s="6">
        <v>104</v>
      </c>
      <c r="AQ2832" s="6" t="s">
        <v>1350</v>
      </c>
    </row>
    <row r="2833" spans="1:43" x14ac:dyDescent="0.25">
      <c r="A2833">
        <v>2831</v>
      </c>
      <c r="B2833">
        <v>567</v>
      </c>
      <c r="C2833">
        <v>1236</v>
      </c>
      <c r="D2833">
        <v>112</v>
      </c>
      <c r="E2833">
        <v>1</v>
      </c>
      <c r="F2833">
        <v>112</v>
      </c>
      <c r="G2833" t="str">
        <f>VLOOKUP($C2833,'Raw-products'!$A$2:$H$1261,MATCH(G$1,'Raw-products'!$A$1:$H$1,0))</f>
        <v>Trousers</v>
      </c>
      <c r="H2833" t="str">
        <f>VLOOKUP($C2833,'Raw-products'!$A$2:$H$1261,MATCH(H$1,'Raw-products'!$A$1:$H$1,0))</f>
        <v>Tracksuit Bottoms</v>
      </c>
      <c r="I2833" t="str">
        <f>VLOOKUP($C2833,'Raw-products'!$A$2:$H$1261,MATCH(I$1,'Raw-products'!$A$1:$H$1,0))</f>
        <v>S</v>
      </c>
      <c r="J2833" t="str">
        <f>VLOOKUP($C2833,'Raw-products'!$A$2:$H$1261,MATCH(J$1,'Raw-products'!$A$1:$H$1,0))</f>
        <v>yellow</v>
      </c>
      <c r="K2833">
        <f>VLOOKUP($C2833,'Raw-products'!$A$2:$H$1261,MATCH(K$1,'Raw-products'!$A$1:$H$1,0))</f>
        <v>91</v>
      </c>
      <c r="L2833">
        <f>VLOOKUP($C2833,'Raw-products'!$A$2:$H$1261,MATCH(L$1,'Raw-products'!$A$1:$H$1,0))</f>
        <v>49</v>
      </c>
      <c r="M2833" s="5">
        <f t="shared" si="88"/>
        <v>4459</v>
      </c>
      <c r="N2833" cm="1">
        <f t="array" ref="N2833:Q2833">_xlfn.XLOOKUP($B2833,'Raw -orders'!$A:$A,'Raw -orders'!$B:$E)</f>
        <v>104</v>
      </c>
      <c r="O2833">
        <v>25661</v>
      </c>
      <c r="P2833" s="1">
        <v>44368</v>
      </c>
      <c r="Q2833" s="1">
        <v>44370</v>
      </c>
      <c r="R2833" t="str" cm="1">
        <f t="array" ref="R2833:Y2833">_xlfn.XLOOKUP($N2833,'Raw - customers'!$A:$A,'Raw - customers'!$B:$I)</f>
        <v>Nanny Franey</v>
      </c>
      <c r="S2833" t="str">
        <v>Agender</v>
      </c>
      <c r="T2833">
        <v>73</v>
      </c>
      <c r="U2833" t="str">
        <v>9268 Swift SummitSuite 218</v>
      </c>
      <c r="V2833">
        <v>7112</v>
      </c>
      <c r="W2833" t="str">
        <v>Joelland</v>
      </c>
      <c r="X2833" t="str">
        <v>Australian Capital Territory</v>
      </c>
      <c r="Y2833" t="str">
        <v>Australia</v>
      </c>
      <c r="Z2833">
        <v>6</v>
      </c>
      <c r="AA2833" s="3" t="str">
        <f t="shared" si="89"/>
        <v>0 to 10</v>
      </c>
      <c r="AP2833" s="6">
        <v>104</v>
      </c>
      <c r="AQ2833" s="6" t="s">
        <v>1350</v>
      </c>
    </row>
    <row r="2834" spans="1:43" x14ac:dyDescent="0.25">
      <c r="A2834">
        <v>2832</v>
      </c>
      <c r="B2834">
        <v>567</v>
      </c>
      <c r="C2834">
        <v>827</v>
      </c>
      <c r="D2834">
        <v>117</v>
      </c>
      <c r="E2834">
        <v>1</v>
      </c>
      <c r="F2834">
        <v>117</v>
      </c>
      <c r="G2834" t="str">
        <f>VLOOKUP($C2834,'Raw-products'!$A$2:$H$1261,MATCH(G$1,'Raw-products'!$A$1:$H$1,0))</f>
        <v>Jacket</v>
      </c>
      <c r="H2834" t="str">
        <f>VLOOKUP($C2834,'Raw-products'!$A$2:$H$1261,MATCH(H$1,'Raw-products'!$A$1:$H$1,0))</f>
        <v>Shearling</v>
      </c>
      <c r="I2834" t="str">
        <f>VLOOKUP($C2834,'Raw-products'!$A$2:$H$1261,MATCH(I$1,'Raw-products'!$A$1:$H$1,0))</f>
        <v>M</v>
      </c>
      <c r="J2834" t="str">
        <f>VLOOKUP($C2834,'Raw-products'!$A$2:$H$1261,MATCH(J$1,'Raw-products'!$A$1:$H$1,0))</f>
        <v>blue</v>
      </c>
      <c r="K2834">
        <f>VLOOKUP($C2834,'Raw-products'!$A$2:$H$1261,MATCH(K$1,'Raw-products'!$A$1:$H$1,0))</f>
        <v>95</v>
      </c>
      <c r="L2834">
        <f>VLOOKUP($C2834,'Raw-products'!$A$2:$H$1261,MATCH(L$1,'Raw-products'!$A$1:$H$1,0))</f>
        <v>73</v>
      </c>
      <c r="M2834" s="5">
        <f t="shared" si="88"/>
        <v>6935</v>
      </c>
      <c r="N2834" cm="1">
        <f t="array" ref="N2834:Q2834">_xlfn.XLOOKUP($B2834,'Raw -orders'!$A:$A,'Raw -orders'!$B:$E)</f>
        <v>104</v>
      </c>
      <c r="O2834">
        <v>25661</v>
      </c>
      <c r="P2834" s="1">
        <v>44368</v>
      </c>
      <c r="Q2834" s="1">
        <v>44370</v>
      </c>
      <c r="R2834" t="str" cm="1">
        <f t="array" ref="R2834:Y2834">_xlfn.XLOOKUP($N2834,'Raw - customers'!$A:$A,'Raw - customers'!$B:$I)</f>
        <v>Nanny Franey</v>
      </c>
      <c r="S2834" t="str">
        <v>Agender</v>
      </c>
      <c r="T2834">
        <v>73</v>
      </c>
      <c r="U2834" t="str">
        <v>9268 Swift SummitSuite 218</v>
      </c>
      <c r="V2834">
        <v>7112</v>
      </c>
      <c r="W2834" t="str">
        <v>Joelland</v>
      </c>
      <c r="X2834" t="str">
        <v>Australian Capital Territory</v>
      </c>
      <c r="Y2834" t="str">
        <v>Australia</v>
      </c>
      <c r="Z2834">
        <v>6</v>
      </c>
      <c r="AA2834" s="3" t="str">
        <f t="shared" si="89"/>
        <v>0 to 10</v>
      </c>
      <c r="AP2834" s="6">
        <v>104</v>
      </c>
      <c r="AQ2834" s="6" t="s">
        <v>1350</v>
      </c>
    </row>
    <row r="2835" spans="1:43" x14ac:dyDescent="0.25">
      <c r="A2835">
        <v>2833</v>
      </c>
      <c r="B2835">
        <v>567</v>
      </c>
      <c r="C2835">
        <v>3</v>
      </c>
      <c r="D2835">
        <v>96</v>
      </c>
      <c r="E2835">
        <v>2</v>
      </c>
      <c r="F2835">
        <v>192</v>
      </c>
      <c r="G2835" t="str">
        <f>VLOOKUP($C2835,'Raw-products'!$A$2:$H$1261,MATCH(G$1,'Raw-products'!$A$1:$H$1,0))</f>
        <v>Shirt</v>
      </c>
      <c r="H2835" t="str">
        <f>VLOOKUP($C2835,'Raw-products'!$A$2:$H$1261,MATCH(H$1,'Raw-products'!$A$1:$H$1,0))</f>
        <v>Oxford Cloth</v>
      </c>
      <c r="I2835" t="str">
        <f>VLOOKUP($C2835,'Raw-products'!$A$2:$H$1261,MATCH(I$1,'Raw-products'!$A$1:$H$1,0))</f>
        <v>L</v>
      </c>
      <c r="J2835" t="str">
        <f>VLOOKUP($C2835,'Raw-products'!$A$2:$H$1261,MATCH(J$1,'Raw-products'!$A$1:$H$1,0))</f>
        <v>red</v>
      </c>
      <c r="K2835">
        <f>VLOOKUP($C2835,'Raw-products'!$A$2:$H$1261,MATCH(K$1,'Raw-products'!$A$1:$H$1,0))</f>
        <v>114</v>
      </c>
      <c r="L2835">
        <f>VLOOKUP($C2835,'Raw-products'!$A$2:$H$1261,MATCH(L$1,'Raw-products'!$A$1:$H$1,0))</f>
        <v>69</v>
      </c>
      <c r="M2835" s="5">
        <f t="shared" si="88"/>
        <v>7866</v>
      </c>
      <c r="N2835" cm="1">
        <f t="array" ref="N2835:Q2835">_xlfn.XLOOKUP($B2835,'Raw -orders'!$A:$A,'Raw -orders'!$B:$E)</f>
        <v>104</v>
      </c>
      <c r="O2835">
        <v>25661</v>
      </c>
      <c r="P2835" s="1">
        <v>44368</v>
      </c>
      <c r="Q2835" s="1">
        <v>44370</v>
      </c>
      <c r="R2835" t="str" cm="1">
        <f t="array" ref="R2835:Y2835">_xlfn.XLOOKUP($N2835,'Raw - customers'!$A:$A,'Raw - customers'!$B:$I)</f>
        <v>Nanny Franey</v>
      </c>
      <c r="S2835" t="str">
        <v>Agender</v>
      </c>
      <c r="T2835">
        <v>73</v>
      </c>
      <c r="U2835" t="str">
        <v>9268 Swift SummitSuite 218</v>
      </c>
      <c r="V2835">
        <v>7112</v>
      </c>
      <c r="W2835" t="str">
        <v>Joelland</v>
      </c>
      <c r="X2835" t="str">
        <v>Australian Capital Territory</v>
      </c>
      <c r="Y2835" t="str">
        <v>Australia</v>
      </c>
      <c r="Z2835">
        <v>6</v>
      </c>
      <c r="AA2835" s="3" t="str">
        <f t="shared" si="89"/>
        <v>0 to 10</v>
      </c>
      <c r="AP2835" s="6">
        <v>104</v>
      </c>
      <c r="AQ2835" s="6" t="s">
        <v>1350</v>
      </c>
    </row>
    <row r="2836" spans="1:43" x14ac:dyDescent="0.25">
      <c r="A2836">
        <v>2834</v>
      </c>
      <c r="B2836">
        <v>567</v>
      </c>
      <c r="C2836">
        <v>778</v>
      </c>
      <c r="D2836">
        <v>91</v>
      </c>
      <c r="E2836">
        <v>1</v>
      </c>
      <c r="F2836">
        <v>91</v>
      </c>
      <c r="G2836" t="str">
        <f>VLOOKUP($C2836,'Raw-products'!$A$2:$H$1261,MATCH(G$1,'Raw-products'!$A$1:$H$1,0))</f>
        <v>Jacket</v>
      </c>
      <c r="H2836" t="str">
        <f>VLOOKUP($C2836,'Raw-products'!$A$2:$H$1261,MATCH(H$1,'Raw-products'!$A$1:$H$1,0))</f>
        <v>Pullover</v>
      </c>
      <c r="I2836" t="str">
        <f>VLOOKUP($C2836,'Raw-products'!$A$2:$H$1261,MATCH(I$1,'Raw-products'!$A$1:$H$1,0))</f>
        <v>L</v>
      </c>
      <c r="J2836" t="str">
        <f>VLOOKUP($C2836,'Raw-products'!$A$2:$H$1261,MATCH(J$1,'Raw-products'!$A$1:$H$1,0))</f>
        <v>orange</v>
      </c>
      <c r="K2836">
        <f>VLOOKUP($C2836,'Raw-products'!$A$2:$H$1261,MATCH(K$1,'Raw-products'!$A$1:$H$1,0))</f>
        <v>114</v>
      </c>
      <c r="L2836">
        <f>VLOOKUP($C2836,'Raw-products'!$A$2:$H$1261,MATCH(L$1,'Raw-products'!$A$1:$H$1,0))</f>
        <v>56</v>
      </c>
      <c r="M2836" s="5">
        <f t="shared" si="88"/>
        <v>6384</v>
      </c>
      <c r="N2836" cm="1">
        <f t="array" ref="N2836:Q2836">_xlfn.XLOOKUP($B2836,'Raw -orders'!$A:$A,'Raw -orders'!$B:$E)</f>
        <v>104</v>
      </c>
      <c r="O2836">
        <v>25661</v>
      </c>
      <c r="P2836" s="1">
        <v>44368</v>
      </c>
      <c r="Q2836" s="1">
        <v>44370</v>
      </c>
      <c r="R2836" t="str" cm="1">
        <f t="array" ref="R2836:Y2836">_xlfn.XLOOKUP($N2836,'Raw - customers'!$A:$A,'Raw - customers'!$B:$I)</f>
        <v>Nanny Franey</v>
      </c>
      <c r="S2836" t="str">
        <v>Agender</v>
      </c>
      <c r="T2836">
        <v>73</v>
      </c>
      <c r="U2836" t="str">
        <v>9268 Swift SummitSuite 218</v>
      </c>
      <c r="V2836">
        <v>7112</v>
      </c>
      <c r="W2836" t="str">
        <v>Joelland</v>
      </c>
      <c r="X2836" t="str">
        <v>Australian Capital Territory</v>
      </c>
      <c r="Y2836" t="str">
        <v>Australia</v>
      </c>
      <c r="Z2836">
        <v>6</v>
      </c>
      <c r="AA2836" s="3" t="str">
        <f t="shared" si="89"/>
        <v>0 to 10</v>
      </c>
      <c r="AP2836" s="6">
        <v>104</v>
      </c>
      <c r="AQ2836" s="6" t="s">
        <v>1350</v>
      </c>
    </row>
    <row r="2837" spans="1:43" x14ac:dyDescent="0.25">
      <c r="A2837">
        <v>2835</v>
      </c>
      <c r="B2837">
        <v>567</v>
      </c>
      <c r="C2837">
        <v>953</v>
      </c>
      <c r="D2837">
        <v>97</v>
      </c>
      <c r="E2837">
        <v>1</v>
      </c>
      <c r="F2837">
        <v>97</v>
      </c>
      <c r="G2837" t="str">
        <f>VLOOKUP($C2837,'Raw-products'!$A$2:$H$1261,MATCH(G$1,'Raw-products'!$A$1:$H$1,0))</f>
        <v>Trousers</v>
      </c>
      <c r="H2837" t="str">
        <f>VLOOKUP($C2837,'Raw-products'!$A$2:$H$1261,MATCH(H$1,'Raw-products'!$A$1:$H$1,0))</f>
        <v>Slim-Fit</v>
      </c>
      <c r="I2837" t="str">
        <f>VLOOKUP($C2837,'Raw-products'!$A$2:$H$1261,MATCH(I$1,'Raw-products'!$A$1:$H$1,0))</f>
        <v>L</v>
      </c>
      <c r="J2837" t="str">
        <f>VLOOKUP($C2837,'Raw-products'!$A$2:$H$1261,MATCH(J$1,'Raw-products'!$A$1:$H$1,0))</f>
        <v>orange</v>
      </c>
      <c r="K2837">
        <f>VLOOKUP($C2837,'Raw-products'!$A$2:$H$1261,MATCH(K$1,'Raw-products'!$A$1:$H$1,0))</f>
        <v>119</v>
      </c>
      <c r="L2837">
        <f>VLOOKUP($C2837,'Raw-products'!$A$2:$H$1261,MATCH(L$1,'Raw-products'!$A$1:$H$1,0))</f>
        <v>66</v>
      </c>
      <c r="M2837" s="5">
        <f t="shared" si="88"/>
        <v>7854</v>
      </c>
      <c r="N2837" cm="1">
        <f t="array" ref="N2837:Q2837">_xlfn.XLOOKUP($B2837,'Raw -orders'!$A:$A,'Raw -orders'!$B:$E)</f>
        <v>104</v>
      </c>
      <c r="O2837">
        <v>25661</v>
      </c>
      <c r="P2837" s="1">
        <v>44368</v>
      </c>
      <c r="Q2837" s="1">
        <v>44370</v>
      </c>
      <c r="R2837" t="str" cm="1">
        <f t="array" ref="R2837:Y2837">_xlfn.XLOOKUP($N2837,'Raw - customers'!$A:$A,'Raw - customers'!$B:$I)</f>
        <v>Nanny Franey</v>
      </c>
      <c r="S2837" t="str">
        <v>Agender</v>
      </c>
      <c r="T2837">
        <v>73</v>
      </c>
      <c r="U2837" t="str">
        <v>9268 Swift SummitSuite 218</v>
      </c>
      <c r="V2837">
        <v>7112</v>
      </c>
      <c r="W2837" t="str">
        <v>Joelland</v>
      </c>
      <c r="X2837" t="str">
        <v>Australian Capital Territory</v>
      </c>
      <c r="Y2837" t="str">
        <v>Australia</v>
      </c>
      <c r="Z2837">
        <v>6</v>
      </c>
      <c r="AA2837" s="3" t="str">
        <f t="shared" si="89"/>
        <v>0 to 10</v>
      </c>
      <c r="AP2837" s="6">
        <v>104</v>
      </c>
      <c r="AQ2837" s="6" t="s">
        <v>1350</v>
      </c>
    </row>
    <row r="2838" spans="1:43" x14ac:dyDescent="0.25">
      <c r="A2838">
        <v>2836</v>
      </c>
      <c r="B2838">
        <v>568</v>
      </c>
      <c r="C2838">
        <v>824</v>
      </c>
      <c r="D2838">
        <v>117</v>
      </c>
      <c r="E2838">
        <v>2</v>
      </c>
      <c r="F2838">
        <v>234</v>
      </c>
      <c r="G2838" t="str">
        <f>VLOOKUP($C2838,'Raw-products'!$A$2:$H$1261,MATCH(G$1,'Raw-products'!$A$1:$H$1,0))</f>
        <v>Jacket</v>
      </c>
      <c r="H2838" t="str">
        <f>VLOOKUP($C2838,'Raw-products'!$A$2:$H$1261,MATCH(H$1,'Raw-products'!$A$1:$H$1,0))</f>
        <v>Shearling</v>
      </c>
      <c r="I2838" t="str">
        <f>VLOOKUP($C2838,'Raw-products'!$A$2:$H$1261,MATCH(I$1,'Raw-products'!$A$1:$H$1,0))</f>
        <v>XL</v>
      </c>
      <c r="J2838" t="str">
        <f>VLOOKUP($C2838,'Raw-products'!$A$2:$H$1261,MATCH(J$1,'Raw-products'!$A$1:$H$1,0))</f>
        <v>green</v>
      </c>
      <c r="K2838">
        <f>VLOOKUP($C2838,'Raw-products'!$A$2:$H$1261,MATCH(K$1,'Raw-products'!$A$1:$H$1,0))</f>
        <v>95</v>
      </c>
      <c r="L2838">
        <f>VLOOKUP($C2838,'Raw-products'!$A$2:$H$1261,MATCH(L$1,'Raw-products'!$A$1:$H$1,0))</f>
        <v>51</v>
      </c>
      <c r="M2838" s="5">
        <f t="shared" si="88"/>
        <v>4845</v>
      </c>
      <c r="N2838" cm="1">
        <f t="array" ref="N2838:Q2838">_xlfn.XLOOKUP($B2838,'Raw -orders'!$A:$A,'Raw -orders'!$B:$E)</f>
        <v>783</v>
      </c>
      <c r="O2838">
        <v>49427</v>
      </c>
      <c r="P2838" s="1">
        <v>44205</v>
      </c>
      <c r="Q2838" s="1">
        <v>44218</v>
      </c>
      <c r="R2838" t="str" cm="1">
        <f t="array" ref="R2838:Y2838">_xlfn.XLOOKUP($N2838,'Raw - customers'!$A:$A,'Raw - customers'!$B:$I)</f>
        <v>Gusty Smallacombe</v>
      </c>
      <c r="S2838" t="str">
        <v>Female</v>
      </c>
      <c r="T2838">
        <v>49</v>
      </c>
      <c r="U2838" t="str">
        <v>49 Lily RidgeSuite 143</v>
      </c>
      <c r="V2838">
        <v>4250</v>
      </c>
      <c r="W2838" t="str">
        <v>North Avabury</v>
      </c>
      <c r="X2838" t="str">
        <v>South Australia</v>
      </c>
      <c r="Y2838" t="str">
        <v>Australia</v>
      </c>
      <c r="Z2838">
        <v>1</v>
      </c>
      <c r="AA2838" s="3" t="str">
        <f t="shared" si="89"/>
        <v>10 to 20</v>
      </c>
      <c r="AP2838" s="6">
        <v>783</v>
      </c>
      <c r="AQ2838" s="6" t="s">
        <v>1345</v>
      </c>
    </row>
    <row r="2839" spans="1:43" x14ac:dyDescent="0.25">
      <c r="A2839">
        <v>2837</v>
      </c>
      <c r="B2839">
        <v>568</v>
      </c>
      <c r="C2839">
        <v>989</v>
      </c>
      <c r="D2839">
        <v>106</v>
      </c>
      <c r="E2839">
        <v>2</v>
      </c>
      <c r="F2839">
        <v>212</v>
      </c>
      <c r="G2839" t="str">
        <f>VLOOKUP($C2839,'Raw-products'!$A$2:$H$1261,MATCH(G$1,'Raw-products'!$A$1:$H$1,0))</f>
        <v>Trousers</v>
      </c>
      <c r="H2839" t="str">
        <f>VLOOKUP($C2839,'Raw-products'!$A$2:$H$1261,MATCH(H$1,'Raw-products'!$A$1:$H$1,0))</f>
        <v>Wool</v>
      </c>
      <c r="I2839" t="str">
        <f>VLOOKUP($C2839,'Raw-products'!$A$2:$H$1261,MATCH(I$1,'Raw-products'!$A$1:$H$1,0))</f>
        <v>XL</v>
      </c>
      <c r="J2839" t="str">
        <f>VLOOKUP($C2839,'Raw-products'!$A$2:$H$1261,MATCH(J$1,'Raw-products'!$A$1:$H$1,0))</f>
        <v>orange</v>
      </c>
      <c r="K2839">
        <f>VLOOKUP($C2839,'Raw-products'!$A$2:$H$1261,MATCH(K$1,'Raw-products'!$A$1:$H$1,0))</f>
        <v>111</v>
      </c>
      <c r="L2839">
        <f>VLOOKUP($C2839,'Raw-products'!$A$2:$H$1261,MATCH(L$1,'Raw-products'!$A$1:$H$1,0))</f>
        <v>56</v>
      </c>
      <c r="M2839" s="5">
        <f t="shared" si="88"/>
        <v>6216</v>
      </c>
      <c r="N2839" cm="1">
        <f t="array" ref="N2839:Q2839">_xlfn.XLOOKUP($B2839,'Raw -orders'!$A:$A,'Raw -orders'!$B:$E)</f>
        <v>783</v>
      </c>
      <c r="O2839">
        <v>49427</v>
      </c>
      <c r="P2839" s="1">
        <v>44205</v>
      </c>
      <c r="Q2839" s="1">
        <v>44218</v>
      </c>
      <c r="R2839" t="str" cm="1">
        <f t="array" ref="R2839:Y2839">_xlfn.XLOOKUP($N2839,'Raw - customers'!$A:$A,'Raw - customers'!$B:$I)</f>
        <v>Gusty Smallacombe</v>
      </c>
      <c r="S2839" t="str">
        <v>Female</v>
      </c>
      <c r="T2839">
        <v>49</v>
      </c>
      <c r="U2839" t="str">
        <v>49 Lily RidgeSuite 143</v>
      </c>
      <c r="V2839">
        <v>4250</v>
      </c>
      <c r="W2839" t="str">
        <v>North Avabury</v>
      </c>
      <c r="X2839" t="str">
        <v>South Australia</v>
      </c>
      <c r="Y2839" t="str">
        <v>Australia</v>
      </c>
      <c r="Z2839">
        <v>1</v>
      </c>
      <c r="AA2839" s="3" t="str">
        <f t="shared" si="89"/>
        <v>10 to 20</v>
      </c>
      <c r="AP2839" s="6">
        <v>783</v>
      </c>
      <c r="AQ2839" s="6" t="s">
        <v>1345</v>
      </c>
    </row>
    <row r="2840" spans="1:43" x14ac:dyDescent="0.25">
      <c r="A2840">
        <v>2838</v>
      </c>
      <c r="B2840">
        <v>568</v>
      </c>
      <c r="C2840">
        <v>366</v>
      </c>
      <c r="D2840">
        <v>94</v>
      </c>
      <c r="E2840">
        <v>1</v>
      </c>
      <c r="F2840">
        <v>94</v>
      </c>
      <c r="G2840" t="str">
        <f>VLOOKUP($C2840,'Raw-products'!$A$2:$H$1261,MATCH(G$1,'Raw-products'!$A$1:$H$1,0))</f>
        <v>Shirt</v>
      </c>
      <c r="H2840" t="str">
        <f>VLOOKUP($C2840,'Raw-products'!$A$2:$H$1261,MATCH(H$1,'Raw-products'!$A$1:$H$1,0))</f>
        <v>Henley</v>
      </c>
      <c r="I2840" t="str">
        <f>VLOOKUP($C2840,'Raw-products'!$A$2:$H$1261,MATCH(I$1,'Raw-products'!$A$1:$H$1,0))</f>
        <v>S</v>
      </c>
      <c r="J2840" t="str">
        <f>VLOOKUP($C2840,'Raw-products'!$A$2:$H$1261,MATCH(J$1,'Raw-products'!$A$1:$H$1,0))</f>
        <v>green</v>
      </c>
      <c r="K2840">
        <f>VLOOKUP($C2840,'Raw-products'!$A$2:$H$1261,MATCH(K$1,'Raw-products'!$A$1:$H$1,0))</f>
        <v>92</v>
      </c>
      <c r="L2840">
        <f>VLOOKUP($C2840,'Raw-products'!$A$2:$H$1261,MATCH(L$1,'Raw-products'!$A$1:$H$1,0))</f>
        <v>68</v>
      </c>
      <c r="M2840" s="5">
        <f t="shared" si="88"/>
        <v>6256</v>
      </c>
      <c r="N2840" cm="1">
        <f t="array" ref="N2840:Q2840">_xlfn.XLOOKUP($B2840,'Raw -orders'!$A:$A,'Raw -orders'!$B:$E)</f>
        <v>783</v>
      </c>
      <c r="O2840">
        <v>49427</v>
      </c>
      <c r="P2840" s="1">
        <v>44205</v>
      </c>
      <c r="Q2840" s="1">
        <v>44218</v>
      </c>
      <c r="R2840" t="str" cm="1">
        <f t="array" ref="R2840:Y2840">_xlfn.XLOOKUP($N2840,'Raw - customers'!$A:$A,'Raw - customers'!$B:$I)</f>
        <v>Gusty Smallacombe</v>
      </c>
      <c r="S2840" t="str">
        <v>Female</v>
      </c>
      <c r="T2840">
        <v>49</v>
      </c>
      <c r="U2840" t="str">
        <v>49 Lily RidgeSuite 143</v>
      </c>
      <c r="V2840">
        <v>4250</v>
      </c>
      <c r="W2840" t="str">
        <v>North Avabury</v>
      </c>
      <c r="X2840" t="str">
        <v>South Australia</v>
      </c>
      <c r="Y2840" t="str">
        <v>Australia</v>
      </c>
      <c r="Z2840">
        <v>1</v>
      </c>
      <c r="AA2840" s="3" t="str">
        <f t="shared" si="89"/>
        <v>10 to 20</v>
      </c>
      <c r="AP2840" s="6">
        <v>783</v>
      </c>
      <c r="AQ2840" s="6" t="s">
        <v>1345</v>
      </c>
    </row>
    <row r="2841" spans="1:43" x14ac:dyDescent="0.25">
      <c r="A2841">
        <v>2839</v>
      </c>
      <c r="B2841">
        <v>568</v>
      </c>
      <c r="C2841">
        <v>596</v>
      </c>
      <c r="D2841">
        <v>112</v>
      </c>
      <c r="E2841">
        <v>3</v>
      </c>
      <c r="F2841">
        <v>336</v>
      </c>
      <c r="G2841" t="str">
        <f>VLOOKUP($C2841,'Raw-products'!$A$2:$H$1261,MATCH(G$1,'Raw-products'!$A$1:$H$1,0))</f>
        <v>Jacket</v>
      </c>
      <c r="H2841" t="str">
        <f>VLOOKUP($C2841,'Raw-products'!$A$2:$H$1261,MATCH(H$1,'Raw-products'!$A$1:$H$1,0))</f>
        <v>Cardigan</v>
      </c>
      <c r="I2841" t="str">
        <f>VLOOKUP($C2841,'Raw-products'!$A$2:$H$1261,MATCH(I$1,'Raw-products'!$A$1:$H$1,0))</f>
        <v>S</v>
      </c>
      <c r="J2841" t="str">
        <f>VLOOKUP($C2841,'Raw-products'!$A$2:$H$1261,MATCH(J$1,'Raw-products'!$A$1:$H$1,0))</f>
        <v>red</v>
      </c>
      <c r="K2841">
        <f>VLOOKUP($C2841,'Raw-products'!$A$2:$H$1261,MATCH(K$1,'Raw-products'!$A$1:$H$1,0))</f>
        <v>118</v>
      </c>
      <c r="L2841">
        <f>VLOOKUP($C2841,'Raw-products'!$A$2:$H$1261,MATCH(L$1,'Raw-products'!$A$1:$H$1,0))</f>
        <v>47</v>
      </c>
      <c r="M2841" s="5">
        <f t="shared" si="88"/>
        <v>5546</v>
      </c>
      <c r="N2841" cm="1">
        <f t="array" ref="N2841:Q2841">_xlfn.XLOOKUP($B2841,'Raw -orders'!$A:$A,'Raw -orders'!$B:$E)</f>
        <v>783</v>
      </c>
      <c r="O2841">
        <v>49427</v>
      </c>
      <c r="P2841" s="1">
        <v>44205</v>
      </c>
      <c r="Q2841" s="1">
        <v>44218</v>
      </c>
      <c r="R2841" t="str" cm="1">
        <f t="array" ref="R2841:Y2841">_xlfn.XLOOKUP($N2841,'Raw - customers'!$A:$A,'Raw - customers'!$B:$I)</f>
        <v>Gusty Smallacombe</v>
      </c>
      <c r="S2841" t="str">
        <v>Female</v>
      </c>
      <c r="T2841">
        <v>49</v>
      </c>
      <c r="U2841" t="str">
        <v>49 Lily RidgeSuite 143</v>
      </c>
      <c r="V2841">
        <v>4250</v>
      </c>
      <c r="W2841" t="str">
        <v>North Avabury</v>
      </c>
      <c r="X2841" t="str">
        <v>South Australia</v>
      </c>
      <c r="Y2841" t="str">
        <v>Australia</v>
      </c>
      <c r="Z2841">
        <v>1</v>
      </c>
      <c r="AA2841" s="3" t="str">
        <f t="shared" si="89"/>
        <v>10 to 20</v>
      </c>
      <c r="AP2841" s="6">
        <v>783</v>
      </c>
      <c r="AQ2841" s="6" t="s">
        <v>1345</v>
      </c>
    </row>
    <row r="2842" spans="1:43" x14ac:dyDescent="0.25">
      <c r="A2842">
        <v>2840</v>
      </c>
      <c r="B2842">
        <v>569</v>
      </c>
      <c r="C2842">
        <v>194</v>
      </c>
      <c r="D2842">
        <v>98</v>
      </c>
      <c r="E2842">
        <v>3</v>
      </c>
      <c r="F2842">
        <v>294</v>
      </c>
      <c r="G2842" t="str">
        <f>VLOOKUP($C2842,'Raw-products'!$A$2:$H$1261,MATCH(G$1,'Raw-products'!$A$1:$H$1,0))</f>
        <v>Shirt</v>
      </c>
      <c r="H2842" t="str">
        <f>VLOOKUP($C2842,'Raw-products'!$A$2:$H$1261,MATCH(H$1,'Raw-products'!$A$1:$H$1,0))</f>
        <v>Camp Collared</v>
      </c>
      <c r="I2842" t="str">
        <f>VLOOKUP($C2842,'Raw-products'!$A$2:$H$1261,MATCH(I$1,'Raw-products'!$A$1:$H$1,0))</f>
        <v>XL</v>
      </c>
      <c r="J2842" t="str">
        <f>VLOOKUP($C2842,'Raw-products'!$A$2:$H$1261,MATCH(J$1,'Raw-products'!$A$1:$H$1,0))</f>
        <v>green</v>
      </c>
      <c r="K2842">
        <f>VLOOKUP($C2842,'Raw-products'!$A$2:$H$1261,MATCH(K$1,'Raw-products'!$A$1:$H$1,0))</f>
        <v>112</v>
      </c>
      <c r="L2842">
        <f>VLOOKUP($C2842,'Raw-products'!$A$2:$H$1261,MATCH(L$1,'Raw-products'!$A$1:$H$1,0))</f>
        <v>61</v>
      </c>
      <c r="M2842" s="5">
        <f t="shared" si="88"/>
        <v>6832</v>
      </c>
      <c r="N2842" cm="1">
        <f t="array" ref="N2842:Q2842">_xlfn.XLOOKUP($B2842,'Raw -orders'!$A:$A,'Raw -orders'!$B:$E)</f>
        <v>757</v>
      </c>
      <c r="O2842">
        <v>16594</v>
      </c>
      <c r="P2842" s="1">
        <v>44271</v>
      </c>
      <c r="Q2842" s="1">
        <v>44292</v>
      </c>
      <c r="R2842" t="str" cm="1">
        <f t="array" ref="R2842:Y2842">_xlfn.XLOOKUP($N2842,'Raw - customers'!$A:$A,'Raw - customers'!$B:$I)</f>
        <v>Taffy Quimby</v>
      </c>
      <c r="S2842" t="str">
        <v>Non-binary</v>
      </c>
      <c r="T2842">
        <v>31</v>
      </c>
      <c r="U2842" t="str">
        <v>1033 Botsford Estate DrSuite 236</v>
      </c>
      <c r="V2842">
        <v>4773</v>
      </c>
      <c r="W2842" t="str">
        <v>East Xavier</v>
      </c>
      <c r="X2842" t="str">
        <v>New South Wales</v>
      </c>
      <c r="Y2842" t="str">
        <v>Australia</v>
      </c>
      <c r="Z2842">
        <v>3</v>
      </c>
      <c r="AA2842" s="3" t="str">
        <f t="shared" si="89"/>
        <v>20 to 30</v>
      </c>
      <c r="AP2842" s="6">
        <v>757</v>
      </c>
      <c r="AQ2842" s="6" t="s">
        <v>1362</v>
      </c>
    </row>
    <row r="2843" spans="1:43" x14ac:dyDescent="0.25">
      <c r="A2843">
        <v>2841</v>
      </c>
      <c r="B2843">
        <v>569</v>
      </c>
      <c r="C2843">
        <v>688</v>
      </c>
      <c r="D2843">
        <v>113</v>
      </c>
      <c r="E2843">
        <v>3</v>
      </c>
      <c r="F2843">
        <v>339</v>
      </c>
      <c r="G2843" t="str">
        <f>VLOOKUP($C2843,'Raw-products'!$A$2:$H$1261,MATCH(G$1,'Raw-products'!$A$1:$H$1,0))</f>
        <v>Jacket</v>
      </c>
      <c r="H2843" t="str">
        <f>VLOOKUP($C2843,'Raw-products'!$A$2:$H$1261,MATCH(H$1,'Raw-products'!$A$1:$H$1,0))</f>
        <v>Parka</v>
      </c>
      <c r="I2843" t="str">
        <f>VLOOKUP($C2843,'Raw-products'!$A$2:$H$1261,MATCH(I$1,'Raw-products'!$A$1:$H$1,0))</f>
        <v>L</v>
      </c>
      <c r="J2843" t="str">
        <f>VLOOKUP($C2843,'Raw-products'!$A$2:$H$1261,MATCH(J$1,'Raw-products'!$A$1:$H$1,0))</f>
        <v>blue</v>
      </c>
      <c r="K2843">
        <f>VLOOKUP($C2843,'Raw-products'!$A$2:$H$1261,MATCH(K$1,'Raw-products'!$A$1:$H$1,0))</f>
        <v>119</v>
      </c>
      <c r="L2843">
        <f>VLOOKUP($C2843,'Raw-products'!$A$2:$H$1261,MATCH(L$1,'Raw-products'!$A$1:$H$1,0))</f>
        <v>61</v>
      </c>
      <c r="M2843" s="5">
        <f t="shared" si="88"/>
        <v>7259</v>
      </c>
      <c r="N2843" cm="1">
        <f t="array" ref="N2843:Q2843">_xlfn.XLOOKUP($B2843,'Raw -orders'!$A:$A,'Raw -orders'!$B:$E)</f>
        <v>757</v>
      </c>
      <c r="O2843">
        <v>16594</v>
      </c>
      <c r="P2843" s="1">
        <v>44271</v>
      </c>
      <c r="Q2843" s="1">
        <v>44292</v>
      </c>
      <c r="R2843" t="str" cm="1">
        <f t="array" ref="R2843:Y2843">_xlfn.XLOOKUP($N2843,'Raw - customers'!$A:$A,'Raw - customers'!$B:$I)</f>
        <v>Taffy Quimby</v>
      </c>
      <c r="S2843" t="str">
        <v>Non-binary</v>
      </c>
      <c r="T2843">
        <v>31</v>
      </c>
      <c r="U2843" t="str">
        <v>1033 Botsford Estate DrSuite 236</v>
      </c>
      <c r="V2843">
        <v>4773</v>
      </c>
      <c r="W2843" t="str">
        <v>East Xavier</v>
      </c>
      <c r="X2843" t="str">
        <v>New South Wales</v>
      </c>
      <c r="Y2843" t="str">
        <v>Australia</v>
      </c>
      <c r="Z2843">
        <v>3</v>
      </c>
      <c r="AA2843" s="3" t="str">
        <f t="shared" si="89"/>
        <v>20 to 30</v>
      </c>
      <c r="AP2843" s="6">
        <v>757</v>
      </c>
      <c r="AQ2843" s="6" t="s">
        <v>1362</v>
      </c>
    </row>
    <row r="2844" spans="1:43" x14ac:dyDescent="0.25">
      <c r="A2844">
        <v>2842</v>
      </c>
      <c r="B2844">
        <v>569</v>
      </c>
      <c r="C2844">
        <v>548</v>
      </c>
      <c r="D2844">
        <v>98</v>
      </c>
      <c r="E2844">
        <v>1</v>
      </c>
      <c r="F2844">
        <v>98</v>
      </c>
      <c r="G2844" t="str">
        <f>VLOOKUP($C2844,'Raw-products'!$A$2:$H$1261,MATCH(G$1,'Raw-products'!$A$1:$H$1,0))</f>
        <v>Jacket</v>
      </c>
      <c r="H2844" t="str">
        <f>VLOOKUP($C2844,'Raw-products'!$A$2:$H$1261,MATCH(H$1,'Raw-products'!$A$1:$H$1,0))</f>
        <v>Leather</v>
      </c>
      <c r="I2844" t="str">
        <f>VLOOKUP($C2844,'Raw-products'!$A$2:$H$1261,MATCH(I$1,'Raw-products'!$A$1:$H$1,0))</f>
        <v>L</v>
      </c>
      <c r="J2844" t="str">
        <f>VLOOKUP($C2844,'Raw-products'!$A$2:$H$1261,MATCH(J$1,'Raw-products'!$A$1:$H$1,0))</f>
        <v>blue</v>
      </c>
      <c r="K2844">
        <f>VLOOKUP($C2844,'Raw-products'!$A$2:$H$1261,MATCH(K$1,'Raw-products'!$A$1:$H$1,0))</f>
        <v>113</v>
      </c>
      <c r="L2844">
        <f>VLOOKUP($C2844,'Raw-products'!$A$2:$H$1261,MATCH(L$1,'Raw-products'!$A$1:$H$1,0))</f>
        <v>62</v>
      </c>
      <c r="M2844" s="5">
        <f t="shared" si="88"/>
        <v>7006</v>
      </c>
      <c r="N2844" cm="1">
        <f t="array" ref="N2844:Q2844">_xlfn.XLOOKUP($B2844,'Raw -orders'!$A:$A,'Raw -orders'!$B:$E)</f>
        <v>757</v>
      </c>
      <c r="O2844">
        <v>16594</v>
      </c>
      <c r="P2844" s="1">
        <v>44271</v>
      </c>
      <c r="Q2844" s="1">
        <v>44292</v>
      </c>
      <c r="R2844" t="str" cm="1">
        <f t="array" ref="R2844:Y2844">_xlfn.XLOOKUP($N2844,'Raw - customers'!$A:$A,'Raw - customers'!$B:$I)</f>
        <v>Taffy Quimby</v>
      </c>
      <c r="S2844" t="str">
        <v>Non-binary</v>
      </c>
      <c r="T2844">
        <v>31</v>
      </c>
      <c r="U2844" t="str">
        <v>1033 Botsford Estate DrSuite 236</v>
      </c>
      <c r="V2844">
        <v>4773</v>
      </c>
      <c r="W2844" t="str">
        <v>East Xavier</v>
      </c>
      <c r="X2844" t="str">
        <v>New South Wales</v>
      </c>
      <c r="Y2844" t="str">
        <v>Australia</v>
      </c>
      <c r="Z2844">
        <v>3</v>
      </c>
      <c r="AA2844" s="3" t="str">
        <f t="shared" si="89"/>
        <v>20 to 30</v>
      </c>
      <c r="AP2844" s="6">
        <v>757</v>
      </c>
      <c r="AQ2844" s="6" t="s">
        <v>1362</v>
      </c>
    </row>
    <row r="2845" spans="1:43" x14ac:dyDescent="0.25">
      <c r="A2845">
        <v>2843</v>
      </c>
      <c r="B2845">
        <v>569</v>
      </c>
      <c r="C2845">
        <v>1240</v>
      </c>
      <c r="D2845">
        <v>112</v>
      </c>
      <c r="E2845">
        <v>2</v>
      </c>
      <c r="F2845">
        <v>224</v>
      </c>
      <c r="G2845" t="str">
        <f>VLOOKUP($C2845,'Raw-products'!$A$2:$H$1261,MATCH(G$1,'Raw-products'!$A$1:$H$1,0))</f>
        <v>Trousers</v>
      </c>
      <c r="H2845" t="str">
        <f>VLOOKUP($C2845,'Raw-products'!$A$2:$H$1261,MATCH(H$1,'Raw-products'!$A$1:$H$1,0))</f>
        <v>Tracksuit Bottoms</v>
      </c>
      <c r="I2845" t="str">
        <f>VLOOKUP($C2845,'Raw-products'!$A$2:$H$1261,MATCH(I$1,'Raw-products'!$A$1:$H$1,0))</f>
        <v>XS</v>
      </c>
      <c r="J2845" t="str">
        <f>VLOOKUP($C2845,'Raw-products'!$A$2:$H$1261,MATCH(J$1,'Raw-products'!$A$1:$H$1,0))</f>
        <v>green</v>
      </c>
      <c r="K2845">
        <f>VLOOKUP($C2845,'Raw-products'!$A$2:$H$1261,MATCH(K$1,'Raw-products'!$A$1:$H$1,0))</f>
        <v>91</v>
      </c>
      <c r="L2845">
        <f>VLOOKUP($C2845,'Raw-products'!$A$2:$H$1261,MATCH(L$1,'Raw-products'!$A$1:$H$1,0))</f>
        <v>69</v>
      </c>
      <c r="M2845" s="5">
        <f t="shared" si="88"/>
        <v>6279</v>
      </c>
      <c r="N2845" cm="1">
        <f t="array" ref="N2845:Q2845">_xlfn.XLOOKUP($B2845,'Raw -orders'!$A:$A,'Raw -orders'!$B:$E)</f>
        <v>757</v>
      </c>
      <c r="O2845">
        <v>16594</v>
      </c>
      <c r="P2845" s="1">
        <v>44271</v>
      </c>
      <c r="Q2845" s="1">
        <v>44292</v>
      </c>
      <c r="R2845" t="str" cm="1">
        <f t="array" ref="R2845:Y2845">_xlfn.XLOOKUP($N2845,'Raw - customers'!$A:$A,'Raw - customers'!$B:$I)</f>
        <v>Taffy Quimby</v>
      </c>
      <c r="S2845" t="str">
        <v>Non-binary</v>
      </c>
      <c r="T2845">
        <v>31</v>
      </c>
      <c r="U2845" t="str">
        <v>1033 Botsford Estate DrSuite 236</v>
      </c>
      <c r="V2845">
        <v>4773</v>
      </c>
      <c r="W2845" t="str">
        <v>East Xavier</v>
      </c>
      <c r="X2845" t="str">
        <v>New South Wales</v>
      </c>
      <c r="Y2845" t="str">
        <v>Australia</v>
      </c>
      <c r="Z2845">
        <v>3</v>
      </c>
      <c r="AA2845" s="3" t="str">
        <f t="shared" si="89"/>
        <v>20 to 30</v>
      </c>
      <c r="AP2845" s="6">
        <v>757</v>
      </c>
      <c r="AQ2845" s="6" t="s">
        <v>1362</v>
      </c>
    </row>
    <row r="2846" spans="1:43" x14ac:dyDescent="0.25">
      <c r="A2846">
        <v>2844</v>
      </c>
      <c r="B2846">
        <v>570</v>
      </c>
      <c r="C2846">
        <v>451</v>
      </c>
      <c r="D2846">
        <v>107</v>
      </c>
      <c r="E2846">
        <v>1</v>
      </c>
      <c r="F2846">
        <v>107</v>
      </c>
      <c r="G2846" t="str">
        <f>VLOOKUP($C2846,'Raw-products'!$A$2:$H$1261,MATCH(G$1,'Raw-products'!$A$1:$H$1,0))</f>
        <v>Jacket</v>
      </c>
      <c r="H2846" t="str">
        <f>VLOOKUP($C2846,'Raw-products'!$A$2:$H$1261,MATCH(H$1,'Raw-products'!$A$1:$H$1,0))</f>
        <v>Denim</v>
      </c>
      <c r="I2846" t="str">
        <f>VLOOKUP($C2846,'Raw-products'!$A$2:$H$1261,MATCH(I$1,'Raw-products'!$A$1:$H$1,0))</f>
        <v>S</v>
      </c>
      <c r="J2846" t="str">
        <f>VLOOKUP($C2846,'Raw-products'!$A$2:$H$1261,MATCH(J$1,'Raw-products'!$A$1:$H$1,0))</f>
        <v>violet</v>
      </c>
      <c r="K2846">
        <f>VLOOKUP($C2846,'Raw-products'!$A$2:$H$1261,MATCH(K$1,'Raw-products'!$A$1:$H$1,0))</f>
        <v>92</v>
      </c>
      <c r="L2846">
        <f>VLOOKUP($C2846,'Raw-products'!$A$2:$H$1261,MATCH(L$1,'Raw-products'!$A$1:$H$1,0))</f>
        <v>73</v>
      </c>
      <c r="M2846" s="5">
        <f t="shared" si="88"/>
        <v>6716</v>
      </c>
      <c r="N2846" cm="1">
        <f t="array" ref="N2846:Q2846">_xlfn.XLOOKUP($B2846,'Raw -orders'!$A:$A,'Raw -orders'!$B:$E)</f>
        <v>81</v>
      </c>
      <c r="O2846">
        <v>19171</v>
      </c>
      <c r="P2846" s="1">
        <v>44264</v>
      </c>
      <c r="Q2846" s="1">
        <v>44269</v>
      </c>
      <c r="R2846" t="str" cm="1">
        <f t="array" ref="R2846:Y2846">_xlfn.XLOOKUP($N2846,'Raw - customers'!$A:$A,'Raw - customers'!$B:$I)</f>
        <v>Lanny Wardale</v>
      </c>
      <c r="S2846" t="str">
        <v>Female</v>
      </c>
      <c r="T2846">
        <v>30</v>
      </c>
      <c r="U2846" t="str">
        <v>4870 Jackson SummitApt. 538</v>
      </c>
      <c r="V2846">
        <v>1915</v>
      </c>
      <c r="W2846" t="str">
        <v>Spencerborough</v>
      </c>
      <c r="X2846" t="str">
        <v>Western Australia</v>
      </c>
      <c r="Y2846" t="str">
        <v>Australia</v>
      </c>
      <c r="Z2846">
        <v>3</v>
      </c>
      <c r="AA2846" s="3" t="str">
        <f t="shared" si="89"/>
        <v>0 to 10</v>
      </c>
      <c r="AP2846" s="6">
        <v>81</v>
      </c>
      <c r="AQ2846" s="6" t="s">
        <v>1377</v>
      </c>
    </row>
    <row r="2847" spans="1:43" x14ac:dyDescent="0.25">
      <c r="A2847">
        <v>2845</v>
      </c>
      <c r="B2847">
        <v>570</v>
      </c>
      <c r="C2847">
        <v>111</v>
      </c>
      <c r="D2847">
        <v>92</v>
      </c>
      <c r="E2847">
        <v>2</v>
      </c>
      <c r="F2847">
        <v>184</v>
      </c>
      <c r="G2847" t="str">
        <f>VLOOKUP($C2847,'Raw-products'!$A$2:$H$1261,MATCH(G$1,'Raw-products'!$A$1:$H$1,0))</f>
        <v>Shirt</v>
      </c>
      <c r="H2847" t="str">
        <f>VLOOKUP($C2847,'Raw-products'!$A$2:$H$1261,MATCH(H$1,'Raw-products'!$A$1:$H$1,0))</f>
        <v>Denim</v>
      </c>
      <c r="I2847" t="str">
        <f>VLOOKUP($C2847,'Raw-products'!$A$2:$H$1261,MATCH(I$1,'Raw-products'!$A$1:$H$1,0))</f>
        <v>S</v>
      </c>
      <c r="J2847" t="str">
        <f>VLOOKUP($C2847,'Raw-products'!$A$2:$H$1261,MATCH(J$1,'Raw-products'!$A$1:$H$1,0))</f>
        <v>orange</v>
      </c>
      <c r="K2847">
        <f>VLOOKUP($C2847,'Raw-products'!$A$2:$H$1261,MATCH(K$1,'Raw-products'!$A$1:$H$1,0))</f>
        <v>115</v>
      </c>
      <c r="L2847">
        <f>VLOOKUP($C2847,'Raw-products'!$A$2:$H$1261,MATCH(L$1,'Raw-products'!$A$1:$H$1,0))</f>
        <v>69</v>
      </c>
      <c r="M2847" s="5">
        <f t="shared" si="88"/>
        <v>7935</v>
      </c>
      <c r="N2847" cm="1">
        <f t="array" ref="N2847:Q2847">_xlfn.XLOOKUP($B2847,'Raw -orders'!$A:$A,'Raw -orders'!$B:$E)</f>
        <v>81</v>
      </c>
      <c r="O2847">
        <v>19171</v>
      </c>
      <c r="P2847" s="1">
        <v>44264</v>
      </c>
      <c r="Q2847" s="1">
        <v>44269</v>
      </c>
      <c r="R2847" t="str" cm="1">
        <f t="array" ref="R2847:Y2847">_xlfn.XLOOKUP($N2847,'Raw - customers'!$A:$A,'Raw - customers'!$B:$I)</f>
        <v>Lanny Wardale</v>
      </c>
      <c r="S2847" t="str">
        <v>Female</v>
      </c>
      <c r="T2847">
        <v>30</v>
      </c>
      <c r="U2847" t="str">
        <v>4870 Jackson SummitApt. 538</v>
      </c>
      <c r="V2847">
        <v>1915</v>
      </c>
      <c r="W2847" t="str">
        <v>Spencerborough</v>
      </c>
      <c r="X2847" t="str">
        <v>Western Australia</v>
      </c>
      <c r="Y2847" t="str">
        <v>Australia</v>
      </c>
      <c r="Z2847">
        <v>3</v>
      </c>
      <c r="AA2847" s="3" t="str">
        <f t="shared" si="89"/>
        <v>0 to 10</v>
      </c>
      <c r="AP2847" s="6">
        <v>81</v>
      </c>
      <c r="AQ2847" s="6" t="s">
        <v>1377</v>
      </c>
    </row>
    <row r="2848" spans="1:43" x14ac:dyDescent="0.25">
      <c r="A2848">
        <v>2846</v>
      </c>
      <c r="B2848">
        <v>570</v>
      </c>
      <c r="C2848">
        <v>125</v>
      </c>
      <c r="D2848">
        <v>92</v>
      </c>
      <c r="E2848">
        <v>2</v>
      </c>
      <c r="F2848">
        <v>184</v>
      </c>
      <c r="G2848" t="str">
        <f>VLOOKUP($C2848,'Raw-products'!$A$2:$H$1261,MATCH(G$1,'Raw-products'!$A$1:$H$1,0))</f>
        <v>Shirt</v>
      </c>
      <c r="H2848" t="str">
        <f>VLOOKUP($C2848,'Raw-products'!$A$2:$H$1261,MATCH(H$1,'Raw-products'!$A$1:$H$1,0))</f>
        <v>Denim</v>
      </c>
      <c r="I2848" t="str">
        <f>VLOOKUP($C2848,'Raw-products'!$A$2:$H$1261,MATCH(I$1,'Raw-products'!$A$1:$H$1,0))</f>
        <v>XS</v>
      </c>
      <c r="J2848" t="str">
        <f>VLOOKUP($C2848,'Raw-products'!$A$2:$H$1261,MATCH(J$1,'Raw-products'!$A$1:$H$1,0))</f>
        <v>blue</v>
      </c>
      <c r="K2848">
        <f>VLOOKUP($C2848,'Raw-products'!$A$2:$H$1261,MATCH(K$1,'Raw-products'!$A$1:$H$1,0))</f>
        <v>115</v>
      </c>
      <c r="L2848">
        <f>VLOOKUP($C2848,'Raw-products'!$A$2:$H$1261,MATCH(L$1,'Raw-products'!$A$1:$H$1,0))</f>
        <v>76</v>
      </c>
      <c r="M2848" s="5">
        <f t="shared" si="88"/>
        <v>8740</v>
      </c>
      <c r="N2848" cm="1">
        <f t="array" ref="N2848:Q2848">_xlfn.XLOOKUP($B2848,'Raw -orders'!$A:$A,'Raw -orders'!$B:$E)</f>
        <v>81</v>
      </c>
      <c r="O2848">
        <v>19171</v>
      </c>
      <c r="P2848" s="1">
        <v>44264</v>
      </c>
      <c r="Q2848" s="1">
        <v>44269</v>
      </c>
      <c r="R2848" t="str" cm="1">
        <f t="array" ref="R2848:Y2848">_xlfn.XLOOKUP($N2848,'Raw - customers'!$A:$A,'Raw - customers'!$B:$I)</f>
        <v>Lanny Wardale</v>
      </c>
      <c r="S2848" t="str">
        <v>Female</v>
      </c>
      <c r="T2848">
        <v>30</v>
      </c>
      <c r="U2848" t="str">
        <v>4870 Jackson SummitApt. 538</v>
      </c>
      <c r="V2848">
        <v>1915</v>
      </c>
      <c r="W2848" t="str">
        <v>Spencerborough</v>
      </c>
      <c r="X2848" t="str">
        <v>Western Australia</v>
      </c>
      <c r="Y2848" t="str">
        <v>Australia</v>
      </c>
      <c r="Z2848">
        <v>3</v>
      </c>
      <c r="AA2848" s="3" t="str">
        <f t="shared" si="89"/>
        <v>0 to 10</v>
      </c>
      <c r="AP2848" s="6">
        <v>81</v>
      </c>
      <c r="AQ2848" s="6" t="s">
        <v>1377</v>
      </c>
    </row>
    <row r="2849" spans="1:43" x14ac:dyDescent="0.25">
      <c r="A2849">
        <v>2847</v>
      </c>
      <c r="B2849">
        <v>570</v>
      </c>
      <c r="C2849">
        <v>554</v>
      </c>
      <c r="D2849">
        <v>98</v>
      </c>
      <c r="E2849">
        <v>1</v>
      </c>
      <c r="F2849">
        <v>98</v>
      </c>
      <c r="G2849" t="str">
        <f>VLOOKUP($C2849,'Raw-products'!$A$2:$H$1261,MATCH(G$1,'Raw-products'!$A$1:$H$1,0))</f>
        <v>Jacket</v>
      </c>
      <c r="H2849" t="str">
        <f>VLOOKUP($C2849,'Raw-products'!$A$2:$H$1261,MATCH(H$1,'Raw-products'!$A$1:$H$1,0))</f>
        <v>Leather</v>
      </c>
      <c r="I2849" t="str">
        <f>VLOOKUP($C2849,'Raw-products'!$A$2:$H$1261,MATCH(I$1,'Raw-products'!$A$1:$H$1,0))</f>
        <v>XL</v>
      </c>
      <c r="J2849" t="str">
        <f>VLOOKUP($C2849,'Raw-products'!$A$2:$H$1261,MATCH(J$1,'Raw-products'!$A$1:$H$1,0))</f>
        <v>indigo</v>
      </c>
      <c r="K2849">
        <f>VLOOKUP($C2849,'Raw-products'!$A$2:$H$1261,MATCH(K$1,'Raw-products'!$A$1:$H$1,0))</f>
        <v>113</v>
      </c>
      <c r="L2849">
        <f>VLOOKUP($C2849,'Raw-products'!$A$2:$H$1261,MATCH(L$1,'Raw-products'!$A$1:$H$1,0))</f>
        <v>52</v>
      </c>
      <c r="M2849" s="5">
        <f t="shared" si="88"/>
        <v>5876</v>
      </c>
      <c r="N2849" cm="1">
        <f t="array" ref="N2849:Q2849">_xlfn.XLOOKUP($B2849,'Raw -orders'!$A:$A,'Raw -orders'!$B:$E)</f>
        <v>81</v>
      </c>
      <c r="O2849">
        <v>19171</v>
      </c>
      <c r="P2849" s="1">
        <v>44264</v>
      </c>
      <c r="Q2849" s="1">
        <v>44269</v>
      </c>
      <c r="R2849" t="str" cm="1">
        <f t="array" ref="R2849:Y2849">_xlfn.XLOOKUP($N2849,'Raw - customers'!$A:$A,'Raw - customers'!$B:$I)</f>
        <v>Lanny Wardale</v>
      </c>
      <c r="S2849" t="str">
        <v>Female</v>
      </c>
      <c r="T2849">
        <v>30</v>
      </c>
      <c r="U2849" t="str">
        <v>4870 Jackson SummitApt. 538</v>
      </c>
      <c r="V2849">
        <v>1915</v>
      </c>
      <c r="W2849" t="str">
        <v>Spencerborough</v>
      </c>
      <c r="X2849" t="str">
        <v>Western Australia</v>
      </c>
      <c r="Y2849" t="str">
        <v>Australia</v>
      </c>
      <c r="Z2849">
        <v>3</v>
      </c>
      <c r="AA2849" s="3" t="str">
        <f t="shared" si="89"/>
        <v>0 to 10</v>
      </c>
      <c r="AP2849" s="6">
        <v>81</v>
      </c>
      <c r="AQ2849" s="6" t="s">
        <v>1377</v>
      </c>
    </row>
    <row r="2850" spans="1:43" x14ac:dyDescent="0.25">
      <c r="A2850">
        <v>2848</v>
      </c>
      <c r="B2850">
        <v>570</v>
      </c>
      <c r="C2850">
        <v>23</v>
      </c>
      <c r="D2850">
        <v>96</v>
      </c>
      <c r="E2850">
        <v>3</v>
      </c>
      <c r="F2850">
        <v>288</v>
      </c>
      <c r="G2850" t="str">
        <f>VLOOKUP($C2850,'Raw-products'!$A$2:$H$1261,MATCH(G$1,'Raw-products'!$A$1:$H$1,0))</f>
        <v>Shirt</v>
      </c>
      <c r="H2850" t="str">
        <f>VLOOKUP($C2850,'Raw-products'!$A$2:$H$1261,MATCH(H$1,'Raw-products'!$A$1:$H$1,0))</f>
        <v>Oxford Cloth</v>
      </c>
      <c r="I2850" t="str">
        <f>VLOOKUP($C2850,'Raw-products'!$A$2:$H$1261,MATCH(I$1,'Raw-products'!$A$1:$H$1,0))</f>
        <v>L</v>
      </c>
      <c r="J2850" t="str">
        <f>VLOOKUP($C2850,'Raw-products'!$A$2:$H$1261,MATCH(J$1,'Raw-products'!$A$1:$H$1,0))</f>
        <v>blue</v>
      </c>
      <c r="K2850">
        <f>VLOOKUP($C2850,'Raw-products'!$A$2:$H$1261,MATCH(K$1,'Raw-products'!$A$1:$H$1,0))</f>
        <v>114</v>
      </c>
      <c r="L2850">
        <f>VLOOKUP($C2850,'Raw-products'!$A$2:$H$1261,MATCH(L$1,'Raw-products'!$A$1:$H$1,0))</f>
        <v>59</v>
      </c>
      <c r="M2850" s="5">
        <f t="shared" si="88"/>
        <v>6726</v>
      </c>
      <c r="N2850" cm="1">
        <f t="array" ref="N2850:Q2850">_xlfn.XLOOKUP($B2850,'Raw -orders'!$A:$A,'Raw -orders'!$B:$E)</f>
        <v>81</v>
      </c>
      <c r="O2850">
        <v>19171</v>
      </c>
      <c r="P2850" s="1">
        <v>44264</v>
      </c>
      <c r="Q2850" s="1">
        <v>44269</v>
      </c>
      <c r="R2850" t="str" cm="1">
        <f t="array" ref="R2850:Y2850">_xlfn.XLOOKUP($N2850,'Raw - customers'!$A:$A,'Raw - customers'!$B:$I)</f>
        <v>Lanny Wardale</v>
      </c>
      <c r="S2850" t="str">
        <v>Female</v>
      </c>
      <c r="T2850">
        <v>30</v>
      </c>
      <c r="U2850" t="str">
        <v>4870 Jackson SummitApt. 538</v>
      </c>
      <c r="V2850">
        <v>1915</v>
      </c>
      <c r="W2850" t="str">
        <v>Spencerborough</v>
      </c>
      <c r="X2850" t="str">
        <v>Western Australia</v>
      </c>
      <c r="Y2850" t="str">
        <v>Australia</v>
      </c>
      <c r="Z2850">
        <v>3</v>
      </c>
      <c r="AA2850" s="3" t="str">
        <f t="shared" si="89"/>
        <v>0 to 10</v>
      </c>
      <c r="AP2850" s="6">
        <v>81</v>
      </c>
      <c r="AQ2850" s="6" t="s">
        <v>1377</v>
      </c>
    </row>
    <row r="2851" spans="1:43" x14ac:dyDescent="0.25">
      <c r="A2851">
        <v>2849</v>
      </c>
      <c r="B2851">
        <v>570</v>
      </c>
      <c r="C2851">
        <v>457</v>
      </c>
      <c r="D2851">
        <v>118</v>
      </c>
      <c r="E2851">
        <v>1</v>
      </c>
      <c r="F2851">
        <v>118</v>
      </c>
      <c r="G2851" t="str">
        <f>VLOOKUP($C2851,'Raw-products'!$A$2:$H$1261,MATCH(G$1,'Raw-products'!$A$1:$H$1,0))</f>
        <v>Jacket</v>
      </c>
      <c r="H2851" t="str">
        <f>VLOOKUP($C2851,'Raw-products'!$A$2:$H$1261,MATCH(H$1,'Raw-products'!$A$1:$H$1,0))</f>
        <v>Puffer</v>
      </c>
      <c r="I2851" t="str">
        <f>VLOOKUP($C2851,'Raw-products'!$A$2:$H$1261,MATCH(I$1,'Raw-products'!$A$1:$H$1,0))</f>
        <v>M</v>
      </c>
      <c r="J2851" t="str">
        <f>VLOOKUP($C2851,'Raw-products'!$A$2:$H$1261,MATCH(J$1,'Raw-products'!$A$1:$H$1,0))</f>
        <v>red</v>
      </c>
      <c r="K2851">
        <f>VLOOKUP($C2851,'Raw-products'!$A$2:$H$1261,MATCH(K$1,'Raw-products'!$A$1:$H$1,0))</f>
        <v>110</v>
      </c>
      <c r="L2851">
        <f>VLOOKUP($C2851,'Raw-products'!$A$2:$H$1261,MATCH(L$1,'Raw-products'!$A$1:$H$1,0))</f>
        <v>62</v>
      </c>
      <c r="M2851" s="5">
        <f t="shared" si="88"/>
        <v>6820</v>
      </c>
      <c r="N2851" cm="1">
        <f t="array" ref="N2851:Q2851">_xlfn.XLOOKUP($B2851,'Raw -orders'!$A:$A,'Raw -orders'!$B:$E)</f>
        <v>81</v>
      </c>
      <c r="O2851">
        <v>19171</v>
      </c>
      <c r="P2851" s="1">
        <v>44264</v>
      </c>
      <c r="Q2851" s="1">
        <v>44269</v>
      </c>
      <c r="R2851" t="str" cm="1">
        <f t="array" ref="R2851:Y2851">_xlfn.XLOOKUP($N2851,'Raw - customers'!$A:$A,'Raw - customers'!$B:$I)</f>
        <v>Lanny Wardale</v>
      </c>
      <c r="S2851" t="str">
        <v>Female</v>
      </c>
      <c r="T2851">
        <v>30</v>
      </c>
      <c r="U2851" t="str">
        <v>4870 Jackson SummitApt. 538</v>
      </c>
      <c r="V2851">
        <v>1915</v>
      </c>
      <c r="W2851" t="str">
        <v>Spencerborough</v>
      </c>
      <c r="X2851" t="str">
        <v>Western Australia</v>
      </c>
      <c r="Y2851" t="str">
        <v>Australia</v>
      </c>
      <c r="Z2851">
        <v>3</v>
      </c>
      <c r="AA2851" s="3" t="str">
        <f t="shared" si="89"/>
        <v>0 to 10</v>
      </c>
      <c r="AP2851" s="6">
        <v>81</v>
      </c>
      <c r="AQ2851" s="6" t="s">
        <v>1377</v>
      </c>
    </row>
    <row r="2852" spans="1:43" x14ac:dyDescent="0.25">
      <c r="A2852">
        <v>2850</v>
      </c>
      <c r="B2852">
        <v>570</v>
      </c>
      <c r="C2852">
        <v>1236</v>
      </c>
      <c r="D2852">
        <v>112</v>
      </c>
      <c r="E2852">
        <v>3</v>
      </c>
      <c r="F2852">
        <v>336</v>
      </c>
      <c r="G2852" t="str">
        <f>VLOOKUP($C2852,'Raw-products'!$A$2:$H$1261,MATCH(G$1,'Raw-products'!$A$1:$H$1,0))</f>
        <v>Trousers</v>
      </c>
      <c r="H2852" t="str">
        <f>VLOOKUP($C2852,'Raw-products'!$A$2:$H$1261,MATCH(H$1,'Raw-products'!$A$1:$H$1,0))</f>
        <v>Tracksuit Bottoms</v>
      </c>
      <c r="I2852" t="str">
        <f>VLOOKUP($C2852,'Raw-products'!$A$2:$H$1261,MATCH(I$1,'Raw-products'!$A$1:$H$1,0))</f>
        <v>S</v>
      </c>
      <c r="J2852" t="str">
        <f>VLOOKUP($C2852,'Raw-products'!$A$2:$H$1261,MATCH(J$1,'Raw-products'!$A$1:$H$1,0))</f>
        <v>yellow</v>
      </c>
      <c r="K2852">
        <f>VLOOKUP($C2852,'Raw-products'!$A$2:$H$1261,MATCH(K$1,'Raw-products'!$A$1:$H$1,0))</f>
        <v>91</v>
      </c>
      <c r="L2852">
        <f>VLOOKUP($C2852,'Raw-products'!$A$2:$H$1261,MATCH(L$1,'Raw-products'!$A$1:$H$1,0))</f>
        <v>49</v>
      </c>
      <c r="M2852" s="5">
        <f t="shared" si="88"/>
        <v>4459</v>
      </c>
      <c r="N2852" cm="1">
        <f t="array" ref="N2852:Q2852">_xlfn.XLOOKUP($B2852,'Raw -orders'!$A:$A,'Raw -orders'!$B:$E)</f>
        <v>81</v>
      </c>
      <c r="O2852">
        <v>19171</v>
      </c>
      <c r="P2852" s="1">
        <v>44264</v>
      </c>
      <c r="Q2852" s="1">
        <v>44269</v>
      </c>
      <c r="R2852" t="str" cm="1">
        <f t="array" ref="R2852:Y2852">_xlfn.XLOOKUP($N2852,'Raw - customers'!$A:$A,'Raw - customers'!$B:$I)</f>
        <v>Lanny Wardale</v>
      </c>
      <c r="S2852" t="str">
        <v>Female</v>
      </c>
      <c r="T2852">
        <v>30</v>
      </c>
      <c r="U2852" t="str">
        <v>4870 Jackson SummitApt. 538</v>
      </c>
      <c r="V2852">
        <v>1915</v>
      </c>
      <c r="W2852" t="str">
        <v>Spencerborough</v>
      </c>
      <c r="X2852" t="str">
        <v>Western Australia</v>
      </c>
      <c r="Y2852" t="str">
        <v>Australia</v>
      </c>
      <c r="Z2852">
        <v>3</v>
      </c>
      <c r="AA2852" s="3" t="str">
        <f t="shared" si="89"/>
        <v>0 to 10</v>
      </c>
      <c r="AP2852" s="6">
        <v>81</v>
      </c>
      <c r="AQ2852" s="6" t="s">
        <v>1377</v>
      </c>
    </row>
    <row r="2853" spans="1:43" x14ac:dyDescent="0.25">
      <c r="A2853">
        <v>2851</v>
      </c>
      <c r="B2853">
        <v>570</v>
      </c>
      <c r="C2853">
        <v>797</v>
      </c>
      <c r="D2853">
        <v>91</v>
      </c>
      <c r="E2853">
        <v>3</v>
      </c>
      <c r="F2853">
        <v>273</v>
      </c>
      <c r="G2853" t="str">
        <f>VLOOKUP($C2853,'Raw-products'!$A$2:$H$1261,MATCH(G$1,'Raw-products'!$A$1:$H$1,0))</f>
        <v>Jacket</v>
      </c>
      <c r="H2853" t="str">
        <f>VLOOKUP($C2853,'Raw-products'!$A$2:$H$1261,MATCH(H$1,'Raw-products'!$A$1:$H$1,0))</f>
        <v>Pullover</v>
      </c>
      <c r="I2853" t="str">
        <f>VLOOKUP($C2853,'Raw-products'!$A$2:$H$1261,MATCH(I$1,'Raw-products'!$A$1:$H$1,0))</f>
        <v>M</v>
      </c>
      <c r="J2853" t="str">
        <f>VLOOKUP($C2853,'Raw-products'!$A$2:$H$1261,MATCH(J$1,'Raw-products'!$A$1:$H$1,0))</f>
        <v>indigo</v>
      </c>
      <c r="K2853">
        <f>VLOOKUP($C2853,'Raw-products'!$A$2:$H$1261,MATCH(K$1,'Raw-products'!$A$1:$H$1,0))</f>
        <v>114</v>
      </c>
      <c r="L2853">
        <f>VLOOKUP($C2853,'Raw-products'!$A$2:$H$1261,MATCH(L$1,'Raw-products'!$A$1:$H$1,0))</f>
        <v>72</v>
      </c>
      <c r="M2853" s="5">
        <f t="shared" si="88"/>
        <v>8208</v>
      </c>
      <c r="N2853" cm="1">
        <f t="array" ref="N2853:Q2853">_xlfn.XLOOKUP($B2853,'Raw -orders'!$A:$A,'Raw -orders'!$B:$E)</f>
        <v>81</v>
      </c>
      <c r="O2853">
        <v>19171</v>
      </c>
      <c r="P2853" s="1">
        <v>44264</v>
      </c>
      <c r="Q2853" s="1">
        <v>44269</v>
      </c>
      <c r="R2853" t="str" cm="1">
        <f t="array" ref="R2853:Y2853">_xlfn.XLOOKUP($N2853,'Raw - customers'!$A:$A,'Raw - customers'!$B:$I)</f>
        <v>Lanny Wardale</v>
      </c>
      <c r="S2853" t="str">
        <v>Female</v>
      </c>
      <c r="T2853">
        <v>30</v>
      </c>
      <c r="U2853" t="str">
        <v>4870 Jackson SummitApt. 538</v>
      </c>
      <c r="V2853">
        <v>1915</v>
      </c>
      <c r="W2853" t="str">
        <v>Spencerborough</v>
      </c>
      <c r="X2853" t="str">
        <v>Western Australia</v>
      </c>
      <c r="Y2853" t="str">
        <v>Australia</v>
      </c>
      <c r="Z2853">
        <v>3</v>
      </c>
      <c r="AA2853" s="3" t="str">
        <f t="shared" si="89"/>
        <v>0 to 10</v>
      </c>
      <c r="AP2853" s="6">
        <v>81</v>
      </c>
      <c r="AQ2853" s="6" t="s">
        <v>1377</v>
      </c>
    </row>
    <row r="2854" spans="1:43" x14ac:dyDescent="0.25">
      <c r="A2854">
        <v>2852</v>
      </c>
      <c r="B2854">
        <v>571</v>
      </c>
      <c r="C2854">
        <v>509</v>
      </c>
      <c r="D2854">
        <v>102</v>
      </c>
      <c r="E2854">
        <v>3</v>
      </c>
      <c r="F2854">
        <v>306</v>
      </c>
      <c r="G2854" t="str">
        <f>VLOOKUP($C2854,'Raw-products'!$A$2:$H$1261,MATCH(G$1,'Raw-products'!$A$1:$H$1,0))</f>
        <v>Jacket</v>
      </c>
      <c r="H2854" t="str">
        <f>VLOOKUP($C2854,'Raw-products'!$A$2:$H$1261,MATCH(H$1,'Raw-products'!$A$1:$H$1,0))</f>
        <v>Windbreaker</v>
      </c>
      <c r="I2854" t="str">
        <f>VLOOKUP($C2854,'Raw-products'!$A$2:$H$1261,MATCH(I$1,'Raw-products'!$A$1:$H$1,0))</f>
        <v>XL</v>
      </c>
      <c r="J2854" t="str">
        <f>VLOOKUP($C2854,'Raw-products'!$A$2:$H$1261,MATCH(J$1,'Raw-products'!$A$1:$H$1,0))</f>
        <v>green</v>
      </c>
      <c r="K2854">
        <f>VLOOKUP($C2854,'Raw-products'!$A$2:$H$1261,MATCH(K$1,'Raw-products'!$A$1:$H$1,0))</f>
        <v>109</v>
      </c>
      <c r="L2854">
        <f>VLOOKUP($C2854,'Raw-products'!$A$2:$H$1261,MATCH(L$1,'Raw-products'!$A$1:$H$1,0))</f>
        <v>71</v>
      </c>
      <c r="M2854" s="5">
        <f t="shared" si="88"/>
        <v>7739</v>
      </c>
      <c r="N2854" cm="1">
        <f t="array" ref="N2854:Q2854">_xlfn.XLOOKUP($B2854,'Raw -orders'!$A:$A,'Raw -orders'!$B:$E)</f>
        <v>472</v>
      </c>
      <c r="O2854">
        <v>23645</v>
      </c>
      <c r="P2854" s="1">
        <v>44229</v>
      </c>
      <c r="Q2854" s="1">
        <v>44237</v>
      </c>
      <c r="R2854" t="str" cm="1">
        <f t="array" ref="R2854:Y2854">_xlfn.XLOOKUP($N2854,'Raw - customers'!$A:$A,'Raw - customers'!$B:$I)</f>
        <v>Hal Saker</v>
      </c>
      <c r="S2854" t="str">
        <v>Male</v>
      </c>
      <c r="T2854">
        <v>57</v>
      </c>
      <c r="U2854" t="str">
        <v>64 Aiden View RdSuite 085</v>
      </c>
      <c r="V2854">
        <v>4994</v>
      </c>
      <c r="W2854" t="str">
        <v>Parisianmouth</v>
      </c>
      <c r="X2854" t="str">
        <v>Queensland</v>
      </c>
      <c r="Y2854" t="str">
        <v>Australia</v>
      </c>
      <c r="Z2854">
        <v>2</v>
      </c>
      <c r="AA2854" s="3" t="str">
        <f t="shared" si="89"/>
        <v>0 to 10</v>
      </c>
      <c r="AP2854" s="6">
        <v>472</v>
      </c>
      <c r="AQ2854" s="6" t="s">
        <v>1355</v>
      </c>
    </row>
    <row r="2855" spans="1:43" x14ac:dyDescent="0.25">
      <c r="A2855">
        <v>2853</v>
      </c>
      <c r="B2855">
        <v>571</v>
      </c>
      <c r="C2855">
        <v>1082</v>
      </c>
      <c r="D2855">
        <v>93</v>
      </c>
      <c r="E2855">
        <v>2</v>
      </c>
      <c r="F2855">
        <v>186</v>
      </c>
      <c r="G2855" t="str">
        <f>VLOOKUP($C2855,'Raw-products'!$A$2:$H$1261,MATCH(G$1,'Raw-products'!$A$1:$H$1,0))</f>
        <v>Trousers</v>
      </c>
      <c r="H2855" t="str">
        <f>VLOOKUP($C2855,'Raw-products'!$A$2:$H$1261,MATCH(H$1,'Raw-products'!$A$1:$H$1,0))</f>
        <v>Joggers</v>
      </c>
      <c r="I2855" t="str">
        <f>VLOOKUP($C2855,'Raw-products'!$A$2:$H$1261,MATCH(I$1,'Raw-products'!$A$1:$H$1,0))</f>
        <v>M</v>
      </c>
      <c r="J2855" t="str">
        <f>VLOOKUP($C2855,'Raw-products'!$A$2:$H$1261,MATCH(J$1,'Raw-products'!$A$1:$H$1,0))</f>
        <v>violet</v>
      </c>
      <c r="K2855">
        <f>VLOOKUP($C2855,'Raw-products'!$A$2:$H$1261,MATCH(K$1,'Raw-products'!$A$1:$H$1,0))</f>
        <v>94</v>
      </c>
      <c r="L2855">
        <f>VLOOKUP($C2855,'Raw-products'!$A$2:$H$1261,MATCH(L$1,'Raw-products'!$A$1:$H$1,0))</f>
        <v>72</v>
      </c>
      <c r="M2855" s="5">
        <f t="shared" si="88"/>
        <v>6768</v>
      </c>
      <c r="N2855" cm="1">
        <f t="array" ref="N2855:Q2855">_xlfn.XLOOKUP($B2855,'Raw -orders'!$A:$A,'Raw -orders'!$B:$E)</f>
        <v>472</v>
      </c>
      <c r="O2855">
        <v>23645</v>
      </c>
      <c r="P2855" s="1">
        <v>44229</v>
      </c>
      <c r="Q2855" s="1">
        <v>44237</v>
      </c>
      <c r="R2855" t="str" cm="1">
        <f t="array" ref="R2855:Y2855">_xlfn.XLOOKUP($N2855,'Raw - customers'!$A:$A,'Raw - customers'!$B:$I)</f>
        <v>Hal Saker</v>
      </c>
      <c r="S2855" t="str">
        <v>Male</v>
      </c>
      <c r="T2855">
        <v>57</v>
      </c>
      <c r="U2855" t="str">
        <v>64 Aiden View RdSuite 085</v>
      </c>
      <c r="V2855">
        <v>4994</v>
      </c>
      <c r="W2855" t="str">
        <v>Parisianmouth</v>
      </c>
      <c r="X2855" t="str">
        <v>Queensland</v>
      </c>
      <c r="Y2855" t="str">
        <v>Australia</v>
      </c>
      <c r="Z2855">
        <v>2</v>
      </c>
      <c r="AA2855" s="3" t="str">
        <f t="shared" si="89"/>
        <v>0 to 10</v>
      </c>
      <c r="AP2855" s="6">
        <v>472</v>
      </c>
      <c r="AQ2855" s="6" t="s">
        <v>1355</v>
      </c>
    </row>
    <row r="2856" spans="1:43" x14ac:dyDescent="0.25">
      <c r="A2856">
        <v>2854</v>
      </c>
      <c r="B2856">
        <v>571</v>
      </c>
      <c r="C2856">
        <v>845</v>
      </c>
      <c r="D2856">
        <v>113</v>
      </c>
      <c r="E2856">
        <v>2</v>
      </c>
      <c r="F2856">
        <v>226</v>
      </c>
      <c r="G2856" t="str">
        <f>VLOOKUP($C2856,'Raw-products'!$A$2:$H$1261,MATCH(G$1,'Raw-products'!$A$1:$H$1,0))</f>
        <v>Trousers</v>
      </c>
      <c r="H2856" t="str">
        <f>VLOOKUP($C2856,'Raw-products'!$A$2:$H$1261,MATCH(H$1,'Raw-products'!$A$1:$H$1,0))</f>
        <v>Chinos</v>
      </c>
      <c r="I2856" t="str">
        <f>VLOOKUP($C2856,'Raw-products'!$A$2:$H$1261,MATCH(I$1,'Raw-products'!$A$1:$H$1,0))</f>
        <v>XS</v>
      </c>
      <c r="J2856" t="str">
        <f>VLOOKUP($C2856,'Raw-products'!$A$2:$H$1261,MATCH(J$1,'Raw-products'!$A$1:$H$1,0))</f>
        <v>orange</v>
      </c>
      <c r="K2856">
        <f>VLOOKUP($C2856,'Raw-products'!$A$2:$H$1261,MATCH(K$1,'Raw-products'!$A$1:$H$1,0))</f>
        <v>100</v>
      </c>
      <c r="L2856">
        <f>VLOOKUP($C2856,'Raw-products'!$A$2:$H$1261,MATCH(L$1,'Raw-products'!$A$1:$H$1,0))</f>
        <v>53</v>
      </c>
      <c r="M2856" s="5">
        <f t="shared" si="88"/>
        <v>5300</v>
      </c>
      <c r="N2856" cm="1">
        <f t="array" ref="N2856:Q2856">_xlfn.XLOOKUP($B2856,'Raw -orders'!$A:$A,'Raw -orders'!$B:$E)</f>
        <v>472</v>
      </c>
      <c r="O2856">
        <v>23645</v>
      </c>
      <c r="P2856" s="1">
        <v>44229</v>
      </c>
      <c r="Q2856" s="1">
        <v>44237</v>
      </c>
      <c r="R2856" t="str" cm="1">
        <f t="array" ref="R2856:Y2856">_xlfn.XLOOKUP($N2856,'Raw - customers'!$A:$A,'Raw - customers'!$B:$I)</f>
        <v>Hal Saker</v>
      </c>
      <c r="S2856" t="str">
        <v>Male</v>
      </c>
      <c r="T2856">
        <v>57</v>
      </c>
      <c r="U2856" t="str">
        <v>64 Aiden View RdSuite 085</v>
      </c>
      <c r="V2856">
        <v>4994</v>
      </c>
      <c r="W2856" t="str">
        <v>Parisianmouth</v>
      </c>
      <c r="X2856" t="str">
        <v>Queensland</v>
      </c>
      <c r="Y2856" t="str">
        <v>Australia</v>
      </c>
      <c r="Z2856">
        <v>2</v>
      </c>
      <c r="AA2856" s="3" t="str">
        <f t="shared" si="89"/>
        <v>0 to 10</v>
      </c>
      <c r="AP2856" s="6">
        <v>472</v>
      </c>
      <c r="AQ2856" s="6" t="s">
        <v>1355</v>
      </c>
    </row>
    <row r="2857" spans="1:43" x14ac:dyDescent="0.25">
      <c r="A2857">
        <v>2855</v>
      </c>
      <c r="B2857">
        <v>571</v>
      </c>
      <c r="C2857">
        <v>299</v>
      </c>
      <c r="D2857">
        <v>105</v>
      </c>
      <c r="E2857">
        <v>3</v>
      </c>
      <c r="F2857">
        <v>315</v>
      </c>
      <c r="G2857" t="str">
        <f>VLOOKUP($C2857,'Raw-products'!$A$2:$H$1261,MATCH(G$1,'Raw-products'!$A$1:$H$1,0))</f>
        <v>Shirt</v>
      </c>
      <c r="H2857" t="str">
        <f>VLOOKUP($C2857,'Raw-products'!$A$2:$H$1261,MATCH(H$1,'Raw-products'!$A$1:$H$1,0))</f>
        <v>Cuban Collar</v>
      </c>
      <c r="I2857" t="str">
        <f>VLOOKUP($C2857,'Raw-products'!$A$2:$H$1261,MATCH(I$1,'Raw-products'!$A$1:$H$1,0))</f>
        <v>XL</v>
      </c>
      <c r="J2857" t="str">
        <f>VLOOKUP($C2857,'Raw-products'!$A$2:$H$1261,MATCH(J$1,'Raw-products'!$A$1:$H$1,0))</f>
        <v>green</v>
      </c>
      <c r="K2857">
        <f>VLOOKUP($C2857,'Raw-products'!$A$2:$H$1261,MATCH(K$1,'Raw-products'!$A$1:$H$1,0))</f>
        <v>93</v>
      </c>
      <c r="L2857">
        <f>VLOOKUP($C2857,'Raw-products'!$A$2:$H$1261,MATCH(L$1,'Raw-products'!$A$1:$H$1,0))</f>
        <v>60</v>
      </c>
      <c r="M2857" s="5">
        <f t="shared" si="88"/>
        <v>5580</v>
      </c>
      <c r="N2857" cm="1">
        <f t="array" ref="N2857:Q2857">_xlfn.XLOOKUP($B2857,'Raw -orders'!$A:$A,'Raw -orders'!$B:$E)</f>
        <v>472</v>
      </c>
      <c r="O2857">
        <v>23645</v>
      </c>
      <c r="P2857" s="1">
        <v>44229</v>
      </c>
      <c r="Q2857" s="1">
        <v>44237</v>
      </c>
      <c r="R2857" t="str" cm="1">
        <f t="array" ref="R2857:Y2857">_xlfn.XLOOKUP($N2857,'Raw - customers'!$A:$A,'Raw - customers'!$B:$I)</f>
        <v>Hal Saker</v>
      </c>
      <c r="S2857" t="str">
        <v>Male</v>
      </c>
      <c r="T2857">
        <v>57</v>
      </c>
      <c r="U2857" t="str">
        <v>64 Aiden View RdSuite 085</v>
      </c>
      <c r="V2857">
        <v>4994</v>
      </c>
      <c r="W2857" t="str">
        <v>Parisianmouth</v>
      </c>
      <c r="X2857" t="str">
        <v>Queensland</v>
      </c>
      <c r="Y2857" t="str">
        <v>Australia</v>
      </c>
      <c r="Z2857">
        <v>2</v>
      </c>
      <c r="AA2857" s="3" t="str">
        <f t="shared" si="89"/>
        <v>0 to 10</v>
      </c>
      <c r="AP2857" s="6">
        <v>472</v>
      </c>
      <c r="AQ2857" s="6" t="s">
        <v>1355</v>
      </c>
    </row>
    <row r="2858" spans="1:43" x14ac:dyDescent="0.25">
      <c r="A2858">
        <v>2856</v>
      </c>
      <c r="B2858">
        <v>571</v>
      </c>
      <c r="C2858">
        <v>417</v>
      </c>
      <c r="D2858">
        <v>119</v>
      </c>
      <c r="E2858">
        <v>3</v>
      </c>
      <c r="F2858">
        <v>357</v>
      </c>
      <c r="G2858" t="str">
        <f>VLOOKUP($C2858,'Raw-products'!$A$2:$H$1261,MATCH(G$1,'Raw-products'!$A$1:$H$1,0))</f>
        <v>Shirt</v>
      </c>
      <c r="H2858" t="str">
        <f>VLOOKUP($C2858,'Raw-products'!$A$2:$H$1261,MATCH(H$1,'Raw-products'!$A$1:$H$1,0))</f>
        <v>Casual Slim Fit</v>
      </c>
      <c r="I2858" t="str">
        <f>VLOOKUP($C2858,'Raw-products'!$A$2:$H$1261,MATCH(I$1,'Raw-products'!$A$1:$H$1,0))</f>
        <v>M</v>
      </c>
      <c r="J2858" t="str">
        <f>VLOOKUP($C2858,'Raw-products'!$A$2:$H$1261,MATCH(J$1,'Raw-products'!$A$1:$H$1,0))</f>
        <v>violet</v>
      </c>
      <c r="K2858">
        <f>VLOOKUP($C2858,'Raw-products'!$A$2:$H$1261,MATCH(K$1,'Raw-products'!$A$1:$H$1,0))</f>
        <v>113</v>
      </c>
      <c r="L2858">
        <f>VLOOKUP($C2858,'Raw-products'!$A$2:$H$1261,MATCH(L$1,'Raw-products'!$A$1:$H$1,0))</f>
        <v>46</v>
      </c>
      <c r="M2858" s="5">
        <f t="shared" si="88"/>
        <v>5198</v>
      </c>
      <c r="N2858" cm="1">
        <f t="array" ref="N2858:Q2858">_xlfn.XLOOKUP($B2858,'Raw -orders'!$A:$A,'Raw -orders'!$B:$E)</f>
        <v>472</v>
      </c>
      <c r="O2858">
        <v>23645</v>
      </c>
      <c r="P2858" s="1">
        <v>44229</v>
      </c>
      <c r="Q2858" s="1">
        <v>44237</v>
      </c>
      <c r="R2858" t="str" cm="1">
        <f t="array" ref="R2858:Y2858">_xlfn.XLOOKUP($N2858,'Raw - customers'!$A:$A,'Raw - customers'!$B:$I)</f>
        <v>Hal Saker</v>
      </c>
      <c r="S2858" t="str">
        <v>Male</v>
      </c>
      <c r="T2858">
        <v>57</v>
      </c>
      <c r="U2858" t="str">
        <v>64 Aiden View RdSuite 085</v>
      </c>
      <c r="V2858">
        <v>4994</v>
      </c>
      <c r="W2858" t="str">
        <v>Parisianmouth</v>
      </c>
      <c r="X2858" t="str">
        <v>Queensland</v>
      </c>
      <c r="Y2858" t="str">
        <v>Australia</v>
      </c>
      <c r="Z2858">
        <v>2</v>
      </c>
      <c r="AA2858" s="3" t="str">
        <f t="shared" si="89"/>
        <v>0 to 10</v>
      </c>
      <c r="AP2858" s="6">
        <v>472</v>
      </c>
      <c r="AQ2858" s="6" t="s">
        <v>1355</v>
      </c>
    </row>
    <row r="2859" spans="1:43" x14ac:dyDescent="0.25">
      <c r="A2859">
        <v>2857</v>
      </c>
      <c r="B2859">
        <v>571</v>
      </c>
      <c r="C2859">
        <v>633</v>
      </c>
      <c r="D2859">
        <v>93</v>
      </c>
      <c r="E2859">
        <v>1</v>
      </c>
      <c r="F2859">
        <v>93</v>
      </c>
      <c r="G2859" t="str">
        <f>VLOOKUP($C2859,'Raw-products'!$A$2:$H$1261,MATCH(G$1,'Raw-products'!$A$1:$H$1,0))</f>
        <v>Jacket</v>
      </c>
      <c r="H2859" t="str">
        <f>VLOOKUP($C2859,'Raw-products'!$A$2:$H$1261,MATCH(H$1,'Raw-products'!$A$1:$H$1,0))</f>
        <v>Coach</v>
      </c>
      <c r="I2859" t="str">
        <f>VLOOKUP($C2859,'Raw-products'!$A$2:$H$1261,MATCH(I$1,'Raw-products'!$A$1:$H$1,0))</f>
        <v>L</v>
      </c>
      <c r="J2859" t="str">
        <f>VLOOKUP($C2859,'Raw-products'!$A$2:$H$1261,MATCH(J$1,'Raw-products'!$A$1:$H$1,0))</f>
        <v>red</v>
      </c>
      <c r="K2859">
        <f>VLOOKUP($C2859,'Raw-products'!$A$2:$H$1261,MATCH(K$1,'Raw-products'!$A$1:$H$1,0))</f>
        <v>115</v>
      </c>
      <c r="L2859">
        <f>VLOOKUP($C2859,'Raw-products'!$A$2:$H$1261,MATCH(L$1,'Raw-products'!$A$1:$H$1,0))</f>
        <v>80</v>
      </c>
      <c r="M2859" s="5">
        <f t="shared" si="88"/>
        <v>9200</v>
      </c>
      <c r="N2859" cm="1">
        <f t="array" ref="N2859:Q2859">_xlfn.XLOOKUP($B2859,'Raw -orders'!$A:$A,'Raw -orders'!$B:$E)</f>
        <v>472</v>
      </c>
      <c r="O2859">
        <v>23645</v>
      </c>
      <c r="P2859" s="1">
        <v>44229</v>
      </c>
      <c r="Q2859" s="1">
        <v>44237</v>
      </c>
      <c r="R2859" t="str" cm="1">
        <f t="array" ref="R2859:Y2859">_xlfn.XLOOKUP($N2859,'Raw - customers'!$A:$A,'Raw - customers'!$B:$I)</f>
        <v>Hal Saker</v>
      </c>
      <c r="S2859" t="str">
        <v>Male</v>
      </c>
      <c r="T2859">
        <v>57</v>
      </c>
      <c r="U2859" t="str">
        <v>64 Aiden View RdSuite 085</v>
      </c>
      <c r="V2859">
        <v>4994</v>
      </c>
      <c r="W2859" t="str">
        <v>Parisianmouth</v>
      </c>
      <c r="X2859" t="str">
        <v>Queensland</v>
      </c>
      <c r="Y2859" t="str">
        <v>Australia</v>
      </c>
      <c r="Z2859">
        <v>2</v>
      </c>
      <c r="AA2859" s="3" t="str">
        <f t="shared" si="89"/>
        <v>0 to 10</v>
      </c>
      <c r="AP2859" s="6">
        <v>472</v>
      </c>
      <c r="AQ2859" s="6" t="s">
        <v>1355</v>
      </c>
    </row>
    <row r="2860" spans="1:43" x14ac:dyDescent="0.25">
      <c r="A2860">
        <v>2858</v>
      </c>
      <c r="B2860">
        <v>572</v>
      </c>
      <c r="C2860">
        <v>240</v>
      </c>
      <c r="D2860">
        <v>106</v>
      </c>
      <c r="E2860">
        <v>2</v>
      </c>
      <c r="F2860">
        <v>212</v>
      </c>
      <c r="G2860" t="str">
        <f>VLOOKUP($C2860,'Raw-products'!$A$2:$H$1261,MATCH(G$1,'Raw-products'!$A$1:$H$1,0))</f>
        <v>Shirt</v>
      </c>
      <c r="H2860" t="str">
        <f>VLOOKUP($C2860,'Raw-products'!$A$2:$H$1261,MATCH(H$1,'Raw-products'!$A$1:$H$1,0))</f>
        <v>Chambray</v>
      </c>
      <c r="I2860" t="str">
        <f>VLOOKUP($C2860,'Raw-products'!$A$2:$H$1261,MATCH(I$1,'Raw-products'!$A$1:$H$1,0))</f>
        <v>XS</v>
      </c>
      <c r="J2860" t="str">
        <f>VLOOKUP($C2860,'Raw-products'!$A$2:$H$1261,MATCH(J$1,'Raw-products'!$A$1:$H$1,0))</f>
        <v>violet</v>
      </c>
      <c r="K2860">
        <f>VLOOKUP($C2860,'Raw-products'!$A$2:$H$1261,MATCH(K$1,'Raw-products'!$A$1:$H$1,0))</f>
        <v>105</v>
      </c>
      <c r="L2860">
        <f>VLOOKUP($C2860,'Raw-products'!$A$2:$H$1261,MATCH(L$1,'Raw-products'!$A$1:$H$1,0))</f>
        <v>47</v>
      </c>
      <c r="M2860" s="5">
        <f t="shared" si="88"/>
        <v>4935</v>
      </c>
      <c r="N2860" cm="1">
        <f t="array" ref="N2860:Q2860">_xlfn.XLOOKUP($B2860,'Raw -orders'!$A:$A,'Raw -orders'!$B:$E)</f>
        <v>479</v>
      </c>
      <c r="O2860">
        <v>34112</v>
      </c>
      <c r="P2860" s="1">
        <v>44197</v>
      </c>
      <c r="Q2860" s="1">
        <v>44202</v>
      </c>
      <c r="R2860" t="str" cm="1">
        <f t="array" ref="R2860:Y2860">_xlfn.XLOOKUP($N2860,'Raw - customers'!$A:$A,'Raw - customers'!$B:$I)</f>
        <v>Dunc Swynley</v>
      </c>
      <c r="S2860" t="str">
        <v>Genderqueer</v>
      </c>
      <c r="T2860">
        <v>20</v>
      </c>
      <c r="U2860" t="str">
        <v>621 Eve View RdApt. 900</v>
      </c>
      <c r="V2860">
        <v>789</v>
      </c>
      <c r="W2860" t="str">
        <v>Mullerberg</v>
      </c>
      <c r="X2860" t="str">
        <v>Western Australia</v>
      </c>
      <c r="Y2860" t="str">
        <v>Australia</v>
      </c>
      <c r="Z2860">
        <v>1</v>
      </c>
      <c r="AA2860" s="3" t="str">
        <f t="shared" si="89"/>
        <v>0 to 10</v>
      </c>
      <c r="AP2860" s="6">
        <v>479</v>
      </c>
      <c r="AQ2860" s="6" t="s">
        <v>1377</v>
      </c>
    </row>
    <row r="2861" spans="1:43" x14ac:dyDescent="0.25">
      <c r="A2861">
        <v>2859</v>
      </c>
      <c r="B2861">
        <v>572</v>
      </c>
      <c r="C2861">
        <v>906</v>
      </c>
      <c r="D2861">
        <v>94</v>
      </c>
      <c r="E2861">
        <v>2</v>
      </c>
      <c r="F2861">
        <v>188</v>
      </c>
      <c r="G2861" t="str">
        <f>VLOOKUP($C2861,'Raw-products'!$A$2:$H$1261,MATCH(G$1,'Raw-products'!$A$1:$H$1,0))</f>
        <v>Trousers</v>
      </c>
      <c r="H2861" t="str">
        <f>VLOOKUP($C2861,'Raw-products'!$A$2:$H$1261,MATCH(H$1,'Raw-products'!$A$1:$H$1,0))</f>
        <v>Cords</v>
      </c>
      <c r="I2861" t="str">
        <f>VLOOKUP($C2861,'Raw-products'!$A$2:$H$1261,MATCH(I$1,'Raw-products'!$A$1:$H$1,0))</f>
        <v>S</v>
      </c>
      <c r="J2861" t="str">
        <f>VLOOKUP($C2861,'Raw-products'!$A$2:$H$1261,MATCH(J$1,'Raw-products'!$A$1:$H$1,0))</f>
        <v>violet</v>
      </c>
      <c r="K2861">
        <f>VLOOKUP($C2861,'Raw-products'!$A$2:$H$1261,MATCH(K$1,'Raw-products'!$A$1:$H$1,0))</f>
        <v>113</v>
      </c>
      <c r="L2861">
        <f>VLOOKUP($C2861,'Raw-products'!$A$2:$H$1261,MATCH(L$1,'Raw-products'!$A$1:$H$1,0))</f>
        <v>65</v>
      </c>
      <c r="M2861" s="5">
        <f t="shared" si="88"/>
        <v>7345</v>
      </c>
      <c r="N2861" cm="1">
        <f t="array" ref="N2861:Q2861">_xlfn.XLOOKUP($B2861,'Raw -orders'!$A:$A,'Raw -orders'!$B:$E)</f>
        <v>479</v>
      </c>
      <c r="O2861">
        <v>34112</v>
      </c>
      <c r="P2861" s="1">
        <v>44197</v>
      </c>
      <c r="Q2861" s="1">
        <v>44202</v>
      </c>
      <c r="R2861" t="str" cm="1">
        <f t="array" ref="R2861:Y2861">_xlfn.XLOOKUP($N2861,'Raw - customers'!$A:$A,'Raw - customers'!$B:$I)</f>
        <v>Dunc Swynley</v>
      </c>
      <c r="S2861" t="str">
        <v>Genderqueer</v>
      </c>
      <c r="T2861">
        <v>20</v>
      </c>
      <c r="U2861" t="str">
        <v>621 Eve View RdApt. 900</v>
      </c>
      <c r="V2861">
        <v>789</v>
      </c>
      <c r="W2861" t="str">
        <v>Mullerberg</v>
      </c>
      <c r="X2861" t="str">
        <v>Western Australia</v>
      </c>
      <c r="Y2861" t="str">
        <v>Australia</v>
      </c>
      <c r="Z2861">
        <v>1</v>
      </c>
      <c r="AA2861" s="3" t="str">
        <f t="shared" si="89"/>
        <v>0 to 10</v>
      </c>
      <c r="AP2861" s="6">
        <v>479</v>
      </c>
      <c r="AQ2861" s="6" t="s">
        <v>1377</v>
      </c>
    </row>
    <row r="2862" spans="1:43" x14ac:dyDescent="0.25">
      <c r="A2862">
        <v>2860</v>
      </c>
      <c r="B2862">
        <v>572</v>
      </c>
      <c r="C2862">
        <v>316</v>
      </c>
      <c r="D2862">
        <v>109</v>
      </c>
      <c r="E2862">
        <v>3</v>
      </c>
      <c r="F2862">
        <v>327</v>
      </c>
      <c r="G2862" t="str">
        <f>VLOOKUP($C2862,'Raw-products'!$A$2:$H$1261,MATCH(G$1,'Raw-products'!$A$1:$H$1,0))</f>
        <v>Shirt</v>
      </c>
      <c r="H2862" t="str">
        <f>VLOOKUP($C2862,'Raw-products'!$A$2:$H$1261,MATCH(H$1,'Raw-products'!$A$1:$H$1,0))</f>
        <v>Mandarin Collar</v>
      </c>
      <c r="I2862" t="str">
        <f>VLOOKUP($C2862,'Raw-products'!$A$2:$H$1261,MATCH(I$1,'Raw-products'!$A$1:$H$1,0))</f>
        <v>S</v>
      </c>
      <c r="J2862" t="str">
        <f>VLOOKUP($C2862,'Raw-products'!$A$2:$H$1261,MATCH(J$1,'Raw-products'!$A$1:$H$1,0))</f>
        <v>red</v>
      </c>
      <c r="K2862">
        <f>VLOOKUP($C2862,'Raw-products'!$A$2:$H$1261,MATCH(K$1,'Raw-products'!$A$1:$H$1,0))</f>
        <v>108</v>
      </c>
      <c r="L2862">
        <f>VLOOKUP($C2862,'Raw-products'!$A$2:$H$1261,MATCH(L$1,'Raw-products'!$A$1:$H$1,0))</f>
        <v>48</v>
      </c>
      <c r="M2862" s="5">
        <f t="shared" si="88"/>
        <v>5184</v>
      </c>
      <c r="N2862" cm="1">
        <f t="array" ref="N2862:Q2862">_xlfn.XLOOKUP($B2862,'Raw -orders'!$A:$A,'Raw -orders'!$B:$E)</f>
        <v>479</v>
      </c>
      <c r="O2862">
        <v>34112</v>
      </c>
      <c r="P2862" s="1">
        <v>44197</v>
      </c>
      <c r="Q2862" s="1">
        <v>44202</v>
      </c>
      <c r="R2862" t="str" cm="1">
        <f t="array" ref="R2862:Y2862">_xlfn.XLOOKUP($N2862,'Raw - customers'!$A:$A,'Raw - customers'!$B:$I)</f>
        <v>Dunc Swynley</v>
      </c>
      <c r="S2862" t="str">
        <v>Genderqueer</v>
      </c>
      <c r="T2862">
        <v>20</v>
      </c>
      <c r="U2862" t="str">
        <v>621 Eve View RdApt. 900</v>
      </c>
      <c r="V2862">
        <v>789</v>
      </c>
      <c r="W2862" t="str">
        <v>Mullerberg</v>
      </c>
      <c r="X2862" t="str">
        <v>Western Australia</v>
      </c>
      <c r="Y2862" t="str">
        <v>Australia</v>
      </c>
      <c r="Z2862">
        <v>1</v>
      </c>
      <c r="AA2862" s="3" t="str">
        <f t="shared" si="89"/>
        <v>0 to 10</v>
      </c>
      <c r="AP2862" s="6">
        <v>479</v>
      </c>
      <c r="AQ2862" s="6" t="s">
        <v>1377</v>
      </c>
    </row>
    <row r="2863" spans="1:43" x14ac:dyDescent="0.25">
      <c r="A2863">
        <v>2861</v>
      </c>
      <c r="B2863">
        <v>572</v>
      </c>
      <c r="C2863">
        <v>90</v>
      </c>
      <c r="D2863">
        <v>118</v>
      </c>
      <c r="E2863">
        <v>3</v>
      </c>
      <c r="F2863">
        <v>354</v>
      </c>
      <c r="G2863" t="str">
        <f>VLOOKUP($C2863,'Raw-products'!$A$2:$H$1261,MATCH(G$1,'Raw-products'!$A$1:$H$1,0))</f>
        <v>Shirt</v>
      </c>
      <c r="H2863" t="str">
        <f>VLOOKUP($C2863,'Raw-products'!$A$2:$H$1261,MATCH(H$1,'Raw-products'!$A$1:$H$1,0))</f>
        <v>Flannel</v>
      </c>
      <c r="I2863" t="str">
        <f>VLOOKUP($C2863,'Raw-products'!$A$2:$H$1261,MATCH(I$1,'Raw-products'!$A$1:$H$1,0))</f>
        <v>XS</v>
      </c>
      <c r="J2863" t="str">
        <f>VLOOKUP($C2863,'Raw-products'!$A$2:$H$1261,MATCH(J$1,'Raw-products'!$A$1:$H$1,0))</f>
        <v>blue</v>
      </c>
      <c r="K2863">
        <f>VLOOKUP($C2863,'Raw-products'!$A$2:$H$1261,MATCH(K$1,'Raw-products'!$A$1:$H$1,0))</f>
        <v>96</v>
      </c>
      <c r="L2863">
        <f>VLOOKUP($C2863,'Raw-products'!$A$2:$H$1261,MATCH(L$1,'Raw-products'!$A$1:$H$1,0))</f>
        <v>62</v>
      </c>
      <c r="M2863" s="5">
        <f t="shared" si="88"/>
        <v>5952</v>
      </c>
      <c r="N2863" cm="1">
        <f t="array" ref="N2863:Q2863">_xlfn.XLOOKUP($B2863,'Raw -orders'!$A:$A,'Raw -orders'!$B:$E)</f>
        <v>479</v>
      </c>
      <c r="O2863">
        <v>34112</v>
      </c>
      <c r="P2863" s="1">
        <v>44197</v>
      </c>
      <c r="Q2863" s="1">
        <v>44202</v>
      </c>
      <c r="R2863" t="str" cm="1">
        <f t="array" ref="R2863:Y2863">_xlfn.XLOOKUP($N2863,'Raw - customers'!$A:$A,'Raw - customers'!$B:$I)</f>
        <v>Dunc Swynley</v>
      </c>
      <c r="S2863" t="str">
        <v>Genderqueer</v>
      </c>
      <c r="T2863">
        <v>20</v>
      </c>
      <c r="U2863" t="str">
        <v>621 Eve View RdApt. 900</v>
      </c>
      <c r="V2863">
        <v>789</v>
      </c>
      <c r="W2863" t="str">
        <v>Mullerberg</v>
      </c>
      <c r="X2863" t="str">
        <v>Western Australia</v>
      </c>
      <c r="Y2863" t="str">
        <v>Australia</v>
      </c>
      <c r="Z2863">
        <v>1</v>
      </c>
      <c r="AA2863" s="3" t="str">
        <f t="shared" si="89"/>
        <v>0 to 10</v>
      </c>
      <c r="AP2863" s="6">
        <v>479</v>
      </c>
      <c r="AQ2863" s="6" t="s">
        <v>1377</v>
      </c>
    </row>
    <row r="2864" spans="1:43" x14ac:dyDescent="0.25">
      <c r="A2864">
        <v>2862</v>
      </c>
      <c r="B2864">
        <v>573</v>
      </c>
      <c r="C2864">
        <v>749</v>
      </c>
      <c r="D2864">
        <v>109</v>
      </c>
      <c r="E2864">
        <v>2</v>
      </c>
      <c r="F2864">
        <v>218</v>
      </c>
      <c r="G2864" t="str">
        <f>VLOOKUP($C2864,'Raw-products'!$A$2:$H$1261,MATCH(G$1,'Raw-products'!$A$1:$H$1,0))</f>
        <v>Jacket</v>
      </c>
      <c r="H2864" t="str">
        <f>VLOOKUP($C2864,'Raw-products'!$A$2:$H$1261,MATCH(H$1,'Raw-products'!$A$1:$H$1,0))</f>
        <v>Peacoat</v>
      </c>
      <c r="I2864" t="str">
        <f>VLOOKUP($C2864,'Raw-products'!$A$2:$H$1261,MATCH(I$1,'Raw-products'!$A$1:$H$1,0))</f>
        <v>XL</v>
      </c>
      <c r="J2864" t="str">
        <f>VLOOKUP($C2864,'Raw-products'!$A$2:$H$1261,MATCH(J$1,'Raw-products'!$A$1:$H$1,0))</f>
        <v>yellow</v>
      </c>
      <c r="K2864">
        <f>VLOOKUP($C2864,'Raw-products'!$A$2:$H$1261,MATCH(K$1,'Raw-products'!$A$1:$H$1,0))</f>
        <v>102</v>
      </c>
      <c r="L2864">
        <f>VLOOKUP($C2864,'Raw-products'!$A$2:$H$1261,MATCH(L$1,'Raw-products'!$A$1:$H$1,0))</f>
        <v>53</v>
      </c>
      <c r="M2864" s="5">
        <f t="shared" si="88"/>
        <v>5406</v>
      </c>
      <c r="N2864" cm="1">
        <f t="array" ref="N2864:Q2864">_xlfn.XLOOKUP($B2864,'Raw -orders'!$A:$A,'Raw -orders'!$B:$E)</f>
        <v>736</v>
      </c>
      <c r="O2864">
        <v>40227</v>
      </c>
      <c r="P2864" s="1">
        <v>44198</v>
      </c>
      <c r="Q2864" s="1">
        <v>44205</v>
      </c>
      <c r="R2864" t="str" cm="1">
        <f t="array" ref="R2864:Y2864">_xlfn.XLOOKUP($N2864,'Raw - customers'!$A:$A,'Raw - customers'!$B:$I)</f>
        <v>Delia Mably</v>
      </c>
      <c r="S2864" t="str">
        <v>Female</v>
      </c>
      <c r="T2864">
        <v>55</v>
      </c>
      <c r="U2864" t="str">
        <v>18 Eve LaneApt. 011</v>
      </c>
      <c r="V2864">
        <v>2962</v>
      </c>
      <c r="W2864" t="str">
        <v>Doylebury</v>
      </c>
      <c r="X2864" t="str">
        <v>Victoria</v>
      </c>
      <c r="Y2864" t="str">
        <v>Australia</v>
      </c>
      <c r="Z2864">
        <v>1</v>
      </c>
      <c r="AA2864" s="3" t="str">
        <f t="shared" si="89"/>
        <v>0 to 10</v>
      </c>
      <c r="AP2864" s="6">
        <v>736</v>
      </c>
      <c r="AQ2864" s="6" t="s">
        <v>1396</v>
      </c>
    </row>
    <row r="2865" spans="1:43" x14ac:dyDescent="0.25">
      <c r="A2865">
        <v>2863</v>
      </c>
      <c r="B2865">
        <v>573</v>
      </c>
      <c r="C2865">
        <v>312</v>
      </c>
      <c r="D2865">
        <v>105</v>
      </c>
      <c r="E2865">
        <v>3</v>
      </c>
      <c r="F2865">
        <v>315</v>
      </c>
      <c r="G2865" t="str">
        <f>VLOOKUP($C2865,'Raw-products'!$A$2:$H$1261,MATCH(G$1,'Raw-products'!$A$1:$H$1,0))</f>
        <v>Shirt</v>
      </c>
      <c r="H2865" t="str">
        <f>VLOOKUP($C2865,'Raw-products'!$A$2:$H$1261,MATCH(H$1,'Raw-products'!$A$1:$H$1,0))</f>
        <v>Cuban Collar</v>
      </c>
      <c r="I2865" t="str">
        <f>VLOOKUP($C2865,'Raw-products'!$A$2:$H$1261,MATCH(I$1,'Raw-products'!$A$1:$H$1,0))</f>
        <v>M</v>
      </c>
      <c r="J2865" t="str">
        <f>VLOOKUP($C2865,'Raw-products'!$A$2:$H$1261,MATCH(J$1,'Raw-products'!$A$1:$H$1,0))</f>
        <v>violet</v>
      </c>
      <c r="K2865">
        <f>VLOOKUP($C2865,'Raw-products'!$A$2:$H$1261,MATCH(K$1,'Raw-products'!$A$1:$H$1,0))</f>
        <v>93</v>
      </c>
      <c r="L2865">
        <f>VLOOKUP($C2865,'Raw-products'!$A$2:$H$1261,MATCH(L$1,'Raw-products'!$A$1:$H$1,0))</f>
        <v>67</v>
      </c>
      <c r="M2865" s="5">
        <f t="shared" si="88"/>
        <v>6231</v>
      </c>
      <c r="N2865" cm="1">
        <f t="array" ref="N2865:Q2865">_xlfn.XLOOKUP($B2865,'Raw -orders'!$A:$A,'Raw -orders'!$B:$E)</f>
        <v>736</v>
      </c>
      <c r="O2865">
        <v>40227</v>
      </c>
      <c r="P2865" s="1">
        <v>44198</v>
      </c>
      <c r="Q2865" s="1">
        <v>44205</v>
      </c>
      <c r="R2865" t="str" cm="1">
        <f t="array" ref="R2865:Y2865">_xlfn.XLOOKUP($N2865,'Raw - customers'!$A:$A,'Raw - customers'!$B:$I)</f>
        <v>Delia Mably</v>
      </c>
      <c r="S2865" t="str">
        <v>Female</v>
      </c>
      <c r="T2865">
        <v>55</v>
      </c>
      <c r="U2865" t="str">
        <v>18 Eve LaneApt. 011</v>
      </c>
      <c r="V2865">
        <v>2962</v>
      </c>
      <c r="W2865" t="str">
        <v>Doylebury</v>
      </c>
      <c r="X2865" t="str">
        <v>Victoria</v>
      </c>
      <c r="Y2865" t="str">
        <v>Australia</v>
      </c>
      <c r="Z2865">
        <v>1</v>
      </c>
      <c r="AA2865" s="3" t="str">
        <f t="shared" si="89"/>
        <v>0 to 10</v>
      </c>
      <c r="AP2865" s="6">
        <v>736</v>
      </c>
      <c r="AQ2865" s="6" t="s">
        <v>1396</v>
      </c>
    </row>
    <row r="2866" spans="1:43" x14ac:dyDescent="0.25">
      <c r="A2866">
        <v>2864</v>
      </c>
      <c r="B2866">
        <v>573</v>
      </c>
      <c r="C2866">
        <v>138</v>
      </c>
      <c r="D2866">
        <v>92</v>
      </c>
      <c r="E2866">
        <v>1</v>
      </c>
      <c r="F2866">
        <v>92</v>
      </c>
      <c r="G2866" t="str">
        <f>VLOOKUP($C2866,'Raw-products'!$A$2:$H$1261,MATCH(G$1,'Raw-products'!$A$1:$H$1,0))</f>
        <v>Shirt</v>
      </c>
      <c r="H2866" t="str">
        <f>VLOOKUP($C2866,'Raw-products'!$A$2:$H$1261,MATCH(H$1,'Raw-products'!$A$1:$H$1,0))</f>
        <v>Denim</v>
      </c>
      <c r="I2866" t="str">
        <f>VLOOKUP($C2866,'Raw-products'!$A$2:$H$1261,MATCH(I$1,'Raw-products'!$A$1:$H$1,0))</f>
        <v>L</v>
      </c>
      <c r="J2866" t="str">
        <f>VLOOKUP($C2866,'Raw-products'!$A$2:$H$1261,MATCH(J$1,'Raw-products'!$A$1:$H$1,0))</f>
        <v>violet</v>
      </c>
      <c r="K2866">
        <f>VLOOKUP($C2866,'Raw-products'!$A$2:$H$1261,MATCH(K$1,'Raw-products'!$A$1:$H$1,0))</f>
        <v>115</v>
      </c>
      <c r="L2866">
        <f>VLOOKUP($C2866,'Raw-products'!$A$2:$H$1261,MATCH(L$1,'Raw-products'!$A$1:$H$1,0))</f>
        <v>78</v>
      </c>
      <c r="M2866" s="5">
        <f t="shared" si="88"/>
        <v>8970</v>
      </c>
      <c r="N2866" cm="1">
        <f t="array" ref="N2866:Q2866">_xlfn.XLOOKUP($B2866,'Raw -orders'!$A:$A,'Raw -orders'!$B:$E)</f>
        <v>736</v>
      </c>
      <c r="O2866">
        <v>40227</v>
      </c>
      <c r="P2866" s="1">
        <v>44198</v>
      </c>
      <c r="Q2866" s="1">
        <v>44205</v>
      </c>
      <c r="R2866" t="str" cm="1">
        <f t="array" ref="R2866:Y2866">_xlfn.XLOOKUP($N2866,'Raw - customers'!$A:$A,'Raw - customers'!$B:$I)</f>
        <v>Delia Mably</v>
      </c>
      <c r="S2866" t="str">
        <v>Female</v>
      </c>
      <c r="T2866">
        <v>55</v>
      </c>
      <c r="U2866" t="str">
        <v>18 Eve LaneApt. 011</v>
      </c>
      <c r="V2866">
        <v>2962</v>
      </c>
      <c r="W2866" t="str">
        <v>Doylebury</v>
      </c>
      <c r="X2866" t="str">
        <v>Victoria</v>
      </c>
      <c r="Y2866" t="str">
        <v>Australia</v>
      </c>
      <c r="Z2866">
        <v>1</v>
      </c>
      <c r="AA2866" s="3" t="str">
        <f t="shared" si="89"/>
        <v>0 to 10</v>
      </c>
      <c r="AP2866" s="6">
        <v>736</v>
      </c>
      <c r="AQ2866" s="6" t="s">
        <v>1396</v>
      </c>
    </row>
    <row r="2867" spans="1:43" x14ac:dyDescent="0.25">
      <c r="A2867">
        <v>2865</v>
      </c>
      <c r="B2867">
        <v>574</v>
      </c>
      <c r="C2867">
        <v>1095</v>
      </c>
      <c r="D2867">
        <v>115</v>
      </c>
      <c r="E2867">
        <v>3</v>
      </c>
      <c r="F2867">
        <v>345</v>
      </c>
      <c r="G2867" t="str">
        <f>VLOOKUP($C2867,'Raw-products'!$A$2:$H$1261,MATCH(G$1,'Raw-products'!$A$1:$H$1,0))</f>
        <v>Trousers</v>
      </c>
      <c r="H2867" t="str">
        <f>VLOOKUP($C2867,'Raw-products'!$A$2:$H$1261,MATCH(H$1,'Raw-products'!$A$1:$H$1,0))</f>
        <v>Cropped</v>
      </c>
      <c r="I2867" t="str">
        <f>VLOOKUP($C2867,'Raw-products'!$A$2:$H$1261,MATCH(I$1,'Raw-products'!$A$1:$H$1,0))</f>
        <v>XS</v>
      </c>
      <c r="J2867" t="str">
        <f>VLOOKUP($C2867,'Raw-products'!$A$2:$H$1261,MATCH(J$1,'Raw-products'!$A$1:$H$1,0))</f>
        <v>yellow</v>
      </c>
      <c r="K2867">
        <f>VLOOKUP($C2867,'Raw-products'!$A$2:$H$1261,MATCH(K$1,'Raw-products'!$A$1:$H$1,0))</f>
        <v>99</v>
      </c>
      <c r="L2867">
        <f>VLOOKUP($C2867,'Raw-products'!$A$2:$H$1261,MATCH(L$1,'Raw-products'!$A$1:$H$1,0))</f>
        <v>41</v>
      </c>
      <c r="M2867" s="5">
        <f t="shared" si="88"/>
        <v>4059</v>
      </c>
      <c r="N2867" cm="1">
        <f t="array" ref="N2867:Q2867">_xlfn.XLOOKUP($B2867,'Raw -orders'!$A:$A,'Raw -orders'!$B:$E)</f>
        <v>434</v>
      </c>
      <c r="O2867">
        <v>44975</v>
      </c>
      <c r="P2867" s="1">
        <v>44368</v>
      </c>
      <c r="Q2867" s="1">
        <v>44380</v>
      </c>
      <c r="R2867" t="str" cm="1">
        <f t="array" ref="R2867:Y2867">_xlfn.XLOOKUP($N2867,'Raw - customers'!$A:$A,'Raw - customers'!$B:$I)</f>
        <v>Marci Borrett</v>
      </c>
      <c r="S2867" t="str">
        <v>Agender</v>
      </c>
      <c r="T2867">
        <v>20</v>
      </c>
      <c r="U2867" t="str">
        <v>53 Lucy CrescentSuite 222</v>
      </c>
      <c r="V2867">
        <v>4176</v>
      </c>
      <c r="W2867" t="str">
        <v>West Amber</v>
      </c>
      <c r="X2867" t="str">
        <v>Western Australia</v>
      </c>
      <c r="Y2867" t="str">
        <v>Australia</v>
      </c>
      <c r="Z2867">
        <v>6</v>
      </c>
      <c r="AA2867" s="3" t="str">
        <f t="shared" si="89"/>
        <v>10 to 20</v>
      </c>
      <c r="AP2867" s="6">
        <v>434</v>
      </c>
      <c r="AQ2867" s="6" t="s">
        <v>1377</v>
      </c>
    </row>
    <row r="2868" spans="1:43" x14ac:dyDescent="0.25">
      <c r="A2868">
        <v>2866</v>
      </c>
      <c r="B2868">
        <v>574</v>
      </c>
      <c r="C2868">
        <v>1038</v>
      </c>
      <c r="D2868">
        <v>90</v>
      </c>
      <c r="E2868">
        <v>1</v>
      </c>
      <c r="F2868">
        <v>90</v>
      </c>
      <c r="G2868" t="str">
        <f>VLOOKUP($C2868,'Raw-products'!$A$2:$H$1261,MATCH(G$1,'Raw-products'!$A$1:$H$1,0))</f>
        <v>Trousers</v>
      </c>
      <c r="H2868" t="str">
        <f>VLOOKUP($C2868,'Raw-products'!$A$2:$H$1261,MATCH(H$1,'Raw-products'!$A$1:$H$1,0))</f>
        <v>Relaxed Leg</v>
      </c>
      <c r="I2868" t="str">
        <f>VLOOKUP($C2868,'Raw-products'!$A$2:$H$1261,MATCH(I$1,'Raw-products'!$A$1:$H$1,0))</f>
        <v>L</v>
      </c>
      <c r="J2868" t="str">
        <f>VLOOKUP($C2868,'Raw-products'!$A$2:$H$1261,MATCH(J$1,'Raw-products'!$A$1:$H$1,0))</f>
        <v>blue</v>
      </c>
      <c r="K2868">
        <f>VLOOKUP($C2868,'Raw-products'!$A$2:$H$1261,MATCH(K$1,'Raw-products'!$A$1:$H$1,0))</f>
        <v>95</v>
      </c>
      <c r="L2868">
        <f>VLOOKUP($C2868,'Raw-products'!$A$2:$H$1261,MATCH(L$1,'Raw-products'!$A$1:$H$1,0))</f>
        <v>61</v>
      </c>
      <c r="M2868" s="5">
        <f t="shared" si="88"/>
        <v>5795</v>
      </c>
      <c r="N2868" cm="1">
        <f t="array" ref="N2868:Q2868">_xlfn.XLOOKUP($B2868,'Raw -orders'!$A:$A,'Raw -orders'!$B:$E)</f>
        <v>434</v>
      </c>
      <c r="O2868">
        <v>44975</v>
      </c>
      <c r="P2868" s="1">
        <v>44368</v>
      </c>
      <c r="Q2868" s="1">
        <v>44380</v>
      </c>
      <c r="R2868" t="str" cm="1">
        <f t="array" ref="R2868:Y2868">_xlfn.XLOOKUP($N2868,'Raw - customers'!$A:$A,'Raw - customers'!$B:$I)</f>
        <v>Marci Borrett</v>
      </c>
      <c r="S2868" t="str">
        <v>Agender</v>
      </c>
      <c r="T2868">
        <v>20</v>
      </c>
      <c r="U2868" t="str">
        <v>53 Lucy CrescentSuite 222</v>
      </c>
      <c r="V2868">
        <v>4176</v>
      </c>
      <c r="W2868" t="str">
        <v>West Amber</v>
      </c>
      <c r="X2868" t="str">
        <v>Western Australia</v>
      </c>
      <c r="Y2868" t="str">
        <v>Australia</v>
      </c>
      <c r="Z2868">
        <v>6</v>
      </c>
      <c r="AA2868" s="3" t="str">
        <f t="shared" si="89"/>
        <v>10 to 20</v>
      </c>
      <c r="AP2868" s="6">
        <v>434</v>
      </c>
      <c r="AQ2868" s="6" t="s">
        <v>1377</v>
      </c>
    </row>
    <row r="2869" spans="1:43" x14ac:dyDescent="0.25">
      <c r="A2869">
        <v>2867</v>
      </c>
      <c r="B2869">
        <v>574</v>
      </c>
      <c r="C2869">
        <v>195</v>
      </c>
      <c r="D2869">
        <v>98</v>
      </c>
      <c r="E2869">
        <v>1</v>
      </c>
      <c r="F2869">
        <v>98</v>
      </c>
      <c r="G2869" t="str">
        <f>VLOOKUP($C2869,'Raw-products'!$A$2:$H$1261,MATCH(G$1,'Raw-products'!$A$1:$H$1,0))</f>
        <v>Shirt</v>
      </c>
      <c r="H2869" t="str">
        <f>VLOOKUP($C2869,'Raw-products'!$A$2:$H$1261,MATCH(H$1,'Raw-products'!$A$1:$H$1,0))</f>
        <v>Camp Collared</v>
      </c>
      <c r="I2869" t="str">
        <f>VLOOKUP($C2869,'Raw-products'!$A$2:$H$1261,MATCH(I$1,'Raw-products'!$A$1:$H$1,0))</f>
        <v>XS</v>
      </c>
      <c r="J2869" t="str">
        <f>VLOOKUP($C2869,'Raw-products'!$A$2:$H$1261,MATCH(J$1,'Raw-products'!$A$1:$H$1,0))</f>
        <v>blue</v>
      </c>
      <c r="K2869">
        <f>VLOOKUP($C2869,'Raw-products'!$A$2:$H$1261,MATCH(K$1,'Raw-products'!$A$1:$H$1,0))</f>
        <v>112</v>
      </c>
      <c r="L2869">
        <f>VLOOKUP($C2869,'Raw-products'!$A$2:$H$1261,MATCH(L$1,'Raw-products'!$A$1:$H$1,0))</f>
        <v>47</v>
      </c>
      <c r="M2869" s="5">
        <f t="shared" si="88"/>
        <v>5264</v>
      </c>
      <c r="N2869" cm="1">
        <f t="array" ref="N2869:Q2869">_xlfn.XLOOKUP($B2869,'Raw -orders'!$A:$A,'Raw -orders'!$B:$E)</f>
        <v>434</v>
      </c>
      <c r="O2869">
        <v>44975</v>
      </c>
      <c r="P2869" s="1">
        <v>44368</v>
      </c>
      <c r="Q2869" s="1">
        <v>44380</v>
      </c>
      <c r="R2869" t="str" cm="1">
        <f t="array" ref="R2869:Y2869">_xlfn.XLOOKUP($N2869,'Raw - customers'!$A:$A,'Raw - customers'!$B:$I)</f>
        <v>Marci Borrett</v>
      </c>
      <c r="S2869" t="str">
        <v>Agender</v>
      </c>
      <c r="T2869">
        <v>20</v>
      </c>
      <c r="U2869" t="str">
        <v>53 Lucy CrescentSuite 222</v>
      </c>
      <c r="V2869">
        <v>4176</v>
      </c>
      <c r="W2869" t="str">
        <v>West Amber</v>
      </c>
      <c r="X2869" t="str">
        <v>Western Australia</v>
      </c>
      <c r="Y2869" t="str">
        <v>Australia</v>
      </c>
      <c r="Z2869">
        <v>6</v>
      </c>
      <c r="AA2869" s="3" t="str">
        <f t="shared" si="89"/>
        <v>10 to 20</v>
      </c>
      <c r="AP2869" s="6">
        <v>434</v>
      </c>
      <c r="AQ2869" s="6" t="s">
        <v>1377</v>
      </c>
    </row>
    <row r="2870" spans="1:43" x14ac:dyDescent="0.25">
      <c r="A2870">
        <v>2868</v>
      </c>
      <c r="B2870">
        <v>575</v>
      </c>
      <c r="C2870">
        <v>753</v>
      </c>
      <c r="D2870">
        <v>109</v>
      </c>
      <c r="E2870">
        <v>1</v>
      </c>
      <c r="F2870">
        <v>109</v>
      </c>
      <c r="G2870" t="str">
        <f>VLOOKUP($C2870,'Raw-products'!$A$2:$H$1261,MATCH(G$1,'Raw-products'!$A$1:$H$1,0))</f>
        <v>Jacket</v>
      </c>
      <c r="H2870" t="str">
        <f>VLOOKUP($C2870,'Raw-products'!$A$2:$H$1261,MATCH(H$1,'Raw-products'!$A$1:$H$1,0))</f>
        <v>Peacoat</v>
      </c>
      <c r="I2870" t="str">
        <f>VLOOKUP($C2870,'Raw-products'!$A$2:$H$1261,MATCH(I$1,'Raw-products'!$A$1:$H$1,0))</f>
        <v>L</v>
      </c>
      <c r="J2870" t="str">
        <f>VLOOKUP($C2870,'Raw-products'!$A$2:$H$1261,MATCH(J$1,'Raw-products'!$A$1:$H$1,0))</f>
        <v>green</v>
      </c>
      <c r="K2870">
        <f>VLOOKUP($C2870,'Raw-products'!$A$2:$H$1261,MATCH(K$1,'Raw-products'!$A$1:$H$1,0))</f>
        <v>102</v>
      </c>
      <c r="L2870">
        <f>VLOOKUP($C2870,'Raw-products'!$A$2:$H$1261,MATCH(L$1,'Raw-products'!$A$1:$H$1,0))</f>
        <v>73</v>
      </c>
      <c r="M2870" s="5">
        <f t="shared" si="88"/>
        <v>7446</v>
      </c>
      <c r="N2870" cm="1">
        <f t="array" ref="N2870:Q2870">_xlfn.XLOOKUP($B2870,'Raw -orders'!$A:$A,'Raw -orders'!$B:$E)</f>
        <v>54</v>
      </c>
      <c r="O2870">
        <v>27420</v>
      </c>
      <c r="P2870" s="1">
        <v>44422</v>
      </c>
      <c r="Q2870" s="1">
        <v>44424</v>
      </c>
      <c r="R2870" t="str" cm="1">
        <f t="array" ref="R2870:Y2870">_xlfn.XLOOKUP($N2870,'Raw - customers'!$A:$A,'Raw - customers'!$B:$I)</f>
        <v>Tore Caras</v>
      </c>
      <c r="S2870" t="str">
        <v>Genderqueer</v>
      </c>
      <c r="T2870">
        <v>62</v>
      </c>
      <c r="U2870" t="str">
        <v>2912 Adams JunctionSuite 740</v>
      </c>
      <c r="V2870">
        <v>5575</v>
      </c>
      <c r="W2870" t="str">
        <v>West Alyssa</v>
      </c>
      <c r="X2870" t="str">
        <v>Queensland</v>
      </c>
      <c r="Y2870" t="str">
        <v>Australia</v>
      </c>
      <c r="Z2870">
        <v>8</v>
      </c>
      <c r="AA2870" s="3" t="str">
        <f t="shared" si="89"/>
        <v>0 to 10</v>
      </c>
      <c r="AP2870" s="6">
        <v>54</v>
      </c>
      <c r="AQ2870" s="6" t="s">
        <v>1355</v>
      </c>
    </row>
    <row r="2871" spans="1:43" x14ac:dyDescent="0.25">
      <c r="A2871">
        <v>2869</v>
      </c>
      <c r="B2871">
        <v>575</v>
      </c>
      <c r="C2871">
        <v>793</v>
      </c>
      <c r="D2871">
        <v>91</v>
      </c>
      <c r="E2871">
        <v>2</v>
      </c>
      <c r="F2871">
        <v>182</v>
      </c>
      <c r="G2871" t="str">
        <f>VLOOKUP($C2871,'Raw-products'!$A$2:$H$1261,MATCH(G$1,'Raw-products'!$A$1:$H$1,0))</f>
        <v>Jacket</v>
      </c>
      <c r="H2871" t="str">
        <f>VLOOKUP($C2871,'Raw-products'!$A$2:$H$1261,MATCH(H$1,'Raw-products'!$A$1:$H$1,0))</f>
        <v>Pullover</v>
      </c>
      <c r="I2871" t="str">
        <f>VLOOKUP($C2871,'Raw-products'!$A$2:$H$1261,MATCH(I$1,'Raw-products'!$A$1:$H$1,0))</f>
        <v>L</v>
      </c>
      <c r="J2871" t="str">
        <f>VLOOKUP($C2871,'Raw-products'!$A$2:$H$1261,MATCH(J$1,'Raw-products'!$A$1:$H$1,0))</f>
        <v>blue</v>
      </c>
      <c r="K2871">
        <f>VLOOKUP($C2871,'Raw-products'!$A$2:$H$1261,MATCH(K$1,'Raw-products'!$A$1:$H$1,0))</f>
        <v>114</v>
      </c>
      <c r="L2871">
        <f>VLOOKUP($C2871,'Raw-products'!$A$2:$H$1261,MATCH(L$1,'Raw-products'!$A$1:$H$1,0))</f>
        <v>66</v>
      </c>
      <c r="M2871" s="5">
        <f t="shared" si="88"/>
        <v>7524</v>
      </c>
      <c r="N2871" cm="1">
        <f t="array" ref="N2871:Q2871">_xlfn.XLOOKUP($B2871,'Raw -orders'!$A:$A,'Raw -orders'!$B:$E)</f>
        <v>54</v>
      </c>
      <c r="O2871">
        <v>27420</v>
      </c>
      <c r="P2871" s="1">
        <v>44422</v>
      </c>
      <c r="Q2871" s="1">
        <v>44424</v>
      </c>
      <c r="R2871" t="str" cm="1">
        <f t="array" ref="R2871:Y2871">_xlfn.XLOOKUP($N2871,'Raw - customers'!$A:$A,'Raw - customers'!$B:$I)</f>
        <v>Tore Caras</v>
      </c>
      <c r="S2871" t="str">
        <v>Genderqueer</v>
      </c>
      <c r="T2871">
        <v>62</v>
      </c>
      <c r="U2871" t="str">
        <v>2912 Adams JunctionSuite 740</v>
      </c>
      <c r="V2871">
        <v>5575</v>
      </c>
      <c r="W2871" t="str">
        <v>West Alyssa</v>
      </c>
      <c r="X2871" t="str">
        <v>Queensland</v>
      </c>
      <c r="Y2871" t="str">
        <v>Australia</v>
      </c>
      <c r="Z2871">
        <v>8</v>
      </c>
      <c r="AA2871" s="3" t="str">
        <f t="shared" si="89"/>
        <v>0 to 10</v>
      </c>
      <c r="AP2871" s="6">
        <v>54</v>
      </c>
      <c r="AQ2871" s="6" t="s">
        <v>1355</v>
      </c>
    </row>
    <row r="2872" spans="1:43" x14ac:dyDescent="0.25">
      <c r="A2872">
        <v>2870</v>
      </c>
      <c r="B2872">
        <v>575</v>
      </c>
      <c r="C2872">
        <v>78</v>
      </c>
      <c r="D2872">
        <v>118</v>
      </c>
      <c r="E2872">
        <v>3</v>
      </c>
      <c r="F2872">
        <v>354</v>
      </c>
      <c r="G2872" t="str">
        <f>VLOOKUP($C2872,'Raw-products'!$A$2:$H$1261,MATCH(G$1,'Raw-products'!$A$1:$H$1,0))</f>
        <v>Shirt</v>
      </c>
      <c r="H2872" t="str">
        <f>VLOOKUP($C2872,'Raw-products'!$A$2:$H$1261,MATCH(H$1,'Raw-products'!$A$1:$H$1,0))</f>
        <v>Flannel</v>
      </c>
      <c r="I2872" t="str">
        <f>VLOOKUP($C2872,'Raw-products'!$A$2:$H$1261,MATCH(I$1,'Raw-products'!$A$1:$H$1,0))</f>
        <v>L</v>
      </c>
      <c r="J2872" t="str">
        <f>VLOOKUP($C2872,'Raw-products'!$A$2:$H$1261,MATCH(J$1,'Raw-products'!$A$1:$H$1,0))</f>
        <v>orange</v>
      </c>
      <c r="K2872">
        <f>VLOOKUP($C2872,'Raw-products'!$A$2:$H$1261,MATCH(K$1,'Raw-products'!$A$1:$H$1,0))</f>
        <v>96</v>
      </c>
      <c r="L2872">
        <f>VLOOKUP($C2872,'Raw-products'!$A$2:$H$1261,MATCH(L$1,'Raw-products'!$A$1:$H$1,0))</f>
        <v>59</v>
      </c>
      <c r="M2872" s="5">
        <f t="shared" si="88"/>
        <v>5664</v>
      </c>
      <c r="N2872" cm="1">
        <f t="array" ref="N2872:Q2872">_xlfn.XLOOKUP($B2872,'Raw -orders'!$A:$A,'Raw -orders'!$B:$E)</f>
        <v>54</v>
      </c>
      <c r="O2872">
        <v>27420</v>
      </c>
      <c r="P2872" s="1">
        <v>44422</v>
      </c>
      <c r="Q2872" s="1">
        <v>44424</v>
      </c>
      <c r="R2872" t="str" cm="1">
        <f t="array" ref="R2872:Y2872">_xlfn.XLOOKUP($N2872,'Raw - customers'!$A:$A,'Raw - customers'!$B:$I)</f>
        <v>Tore Caras</v>
      </c>
      <c r="S2872" t="str">
        <v>Genderqueer</v>
      </c>
      <c r="T2872">
        <v>62</v>
      </c>
      <c r="U2872" t="str">
        <v>2912 Adams JunctionSuite 740</v>
      </c>
      <c r="V2872">
        <v>5575</v>
      </c>
      <c r="W2872" t="str">
        <v>West Alyssa</v>
      </c>
      <c r="X2872" t="str">
        <v>Queensland</v>
      </c>
      <c r="Y2872" t="str">
        <v>Australia</v>
      </c>
      <c r="Z2872">
        <v>8</v>
      </c>
      <c r="AA2872" s="3" t="str">
        <f t="shared" si="89"/>
        <v>0 to 10</v>
      </c>
      <c r="AP2872" s="6">
        <v>54</v>
      </c>
      <c r="AQ2872" s="6" t="s">
        <v>1355</v>
      </c>
    </row>
    <row r="2873" spans="1:43" x14ac:dyDescent="0.25">
      <c r="A2873">
        <v>2871</v>
      </c>
      <c r="B2873">
        <v>575</v>
      </c>
      <c r="C2873">
        <v>537</v>
      </c>
      <c r="D2873">
        <v>98</v>
      </c>
      <c r="E2873">
        <v>2</v>
      </c>
      <c r="F2873">
        <v>196</v>
      </c>
      <c r="G2873" t="str">
        <f>VLOOKUP($C2873,'Raw-products'!$A$2:$H$1261,MATCH(G$1,'Raw-products'!$A$1:$H$1,0))</f>
        <v>Jacket</v>
      </c>
      <c r="H2873" t="str">
        <f>VLOOKUP($C2873,'Raw-products'!$A$2:$H$1261,MATCH(H$1,'Raw-products'!$A$1:$H$1,0))</f>
        <v>Leather</v>
      </c>
      <c r="I2873" t="str">
        <f>VLOOKUP($C2873,'Raw-products'!$A$2:$H$1261,MATCH(I$1,'Raw-products'!$A$1:$H$1,0))</f>
        <v>M</v>
      </c>
      <c r="J2873" t="str">
        <f>VLOOKUP($C2873,'Raw-products'!$A$2:$H$1261,MATCH(J$1,'Raw-products'!$A$1:$H$1,0))</f>
        <v>yellow</v>
      </c>
      <c r="K2873">
        <f>VLOOKUP($C2873,'Raw-products'!$A$2:$H$1261,MATCH(K$1,'Raw-products'!$A$1:$H$1,0))</f>
        <v>113</v>
      </c>
      <c r="L2873">
        <f>VLOOKUP($C2873,'Raw-products'!$A$2:$H$1261,MATCH(L$1,'Raw-products'!$A$1:$H$1,0))</f>
        <v>77</v>
      </c>
      <c r="M2873" s="5">
        <f t="shared" si="88"/>
        <v>8701</v>
      </c>
      <c r="N2873" cm="1">
        <f t="array" ref="N2873:Q2873">_xlfn.XLOOKUP($B2873,'Raw -orders'!$A:$A,'Raw -orders'!$B:$E)</f>
        <v>54</v>
      </c>
      <c r="O2873">
        <v>27420</v>
      </c>
      <c r="P2873" s="1">
        <v>44422</v>
      </c>
      <c r="Q2873" s="1">
        <v>44424</v>
      </c>
      <c r="R2873" t="str" cm="1">
        <f t="array" ref="R2873:Y2873">_xlfn.XLOOKUP($N2873,'Raw - customers'!$A:$A,'Raw - customers'!$B:$I)</f>
        <v>Tore Caras</v>
      </c>
      <c r="S2873" t="str">
        <v>Genderqueer</v>
      </c>
      <c r="T2873">
        <v>62</v>
      </c>
      <c r="U2873" t="str">
        <v>2912 Adams JunctionSuite 740</v>
      </c>
      <c r="V2873">
        <v>5575</v>
      </c>
      <c r="W2873" t="str">
        <v>West Alyssa</v>
      </c>
      <c r="X2873" t="str">
        <v>Queensland</v>
      </c>
      <c r="Y2873" t="str">
        <v>Australia</v>
      </c>
      <c r="Z2873">
        <v>8</v>
      </c>
      <c r="AA2873" s="3" t="str">
        <f t="shared" si="89"/>
        <v>0 to 10</v>
      </c>
      <c r="AP2873" s="6">
        <v>54</v>
      </c>
      <c r="AQ2873" s="6" t="s">
        <v>1355</v>
      </c>
    </row>
    <row r="2874" spans="1:43" x14ac:dyDescent="0.25">
      <c r="A2874">
        <v>2872</v>
      </c>
      <c r="B2874">
        <v>576</v>
      </c>
      <c r="C2874">
        <v>1073</v>
      </c>
      <c r="D2874">
        <v>93</v>
      </c>
      <c r="E2874">
        <v>1</v>
      </c>
      <c r="F2874">
        <v>93</v>
      </c>
      <c r="G2874" t="str">
        <f>VLOOKUP($C2874,'Raw-products'!$A$2:$H$1261,MATCH(G$1,'Raw-products'!$A$1:$H$1,0))</f>
        <v>Trousers</v>
      </c>
      <c r="H2874" t="str">
        <f>VLOOKUP($C2874,'Raw-products'!$A$2:$H$1261,MATCH(H$1,'Raw-products'!$A$1:$H$1,0))</f>
        <v>Joggers</v>
      </c>
      <c r="I2874" t="str">
        <f>VLOOKUP($C2874,'Raw-products'!$A$2:$H$1261,MATCH(I$1,'Raw-products'!$A$1:$H$1,0))</f>
        <v>L</v>
      </c>
      <c r="J2874" t="str">
        <f>VLOOKUP($C2874,'Raw-products'!$A$2:$H$1261,MATCH(J$1,'Raw-products'!$A$1:$H$1,0))</f>
        <v>blue</v>
      </c>
      <c r="K2874">
        <f>VLOOKUP($C2874,'Raw-products'!$A$2:$H$1261,MATCH(K$1,'Raw-products'!$A$1:$H$1,0))</f>
        <v>94</v>
      </c>
      <c r="L2874">
        <f>VLOOKUP($C2874,'Raw-products'!$A$2:$H$1261,MATCH(L$1,'Raw-products'!$A$1:$H$1,0))</f>
        <v>75</v>
      </c>
      <c r="M2874" s="5">
        <f t="shared" si="88"/>
        <v>7050</v>
      </c>
      <c r="N2874" cm="1">
        <f t="array" ref="N2874:Q2874">_xlfn.XLOOKUP($B2874,'Raw -orders'!$A:$A,'Raw -orders'!$B:$E)</f>
        <v>218</v>
      </c>
      <c r="O2874">
        <v>12261</v>
      </c>
      <c r="P2874" s="1">
        <v>44312</v>
      </c>
      <c r="Q2874" s="1">
        <v>44321</v>
      </c>
      <c r="R2874" t="str" cm="1">
        <f t="array" ref="R2874:Y2874">_xlfn.XLOOKUP($N2874,'Raw - customers'!$A:$A,'Raw - customers'!$B:$I)</f>
        <v>Worthington Knapton</v>
      </c>
      <c r="S2874" t="str">
        <v>Non-binary</v>
      </c>
      <c r="T2874">
        <v>78</v>
      </c>
      <c r="U2874" t="str">
        <v>88 Walsh WaySuite 074</v>
      </c>
      <c r="V2874">
        <v>7479</v>
      </c>
      <c r="W2874" t="str">
        <v>Lake Lucas</v>
      </c>
      <c r="X2874" t="str">
        <v>Queensland</v>
      </c>
      <c r="Y2874" t="str">
        <v>Australia</v>
      </c>
      <c r="Z2874">
        <v>4</v>
      </c>
      <c r="AA2874" s="3" t="str">
        <f t="shared" si="89"/>
        <v>0 to 10</v>
      </c>
      <c r="AP2874" s="6">
        <v>218</v>
      </c>
      <c r="AQ2874" s="6" t="s">
        <v>1355</v>
      </c>
    </row>
    <row r="2875" spans="1:43" x14ac:dyDescent="0.25">
      <c r="A2875">
        <v>2873</v>
      </c>
      <c r="B2875">
        <v>576</v>
      </c>
      <c r="C2875">
        <v>605</v>
      </c>
      <c r="D2875">
        <v>112</v>
      </c>
      <c r="E2875">
        <v>3</v>
      </c>
      <c r="F2875">
        <v>336</v>
      </c>
      <c r="G2875" t="str">
        <f>VLOOKUP($C2875,'Raw-products'!$A$2:$H$1261,MATCH(G$1,'Raw-products'!$A$1:$H$1,0))</f>
        <v>Jacket</v>
      </c>
      <c r="H2875" t="str">
        <f>VLOOKUP($C2875,'Raw-products'!$A$2:$H$1261,MATCH(H$1,'Raw-products'!$A$1:$H$1,0))</f>
        <v>Cardigan</v>
      </c>
      <c r="I2875" t="str">
        <f>VLOOKUP($C2875,'Raw-products'!$A$2:$H$1261,MATCH(I$1,'Raw-products'!$A$1:$H$1,0))</f>
        <v>XS</v>
      </c>
      <c r="J2875" t="str">
        <f>VLOOKUP($C2875,'Raw-products'!$A$2:$H$1261,MATCH(J$1,'Raw-products'!$A$1:$H$1,0))</f>
        <v>yellow</v>
      </c>
      <c r="K2875">
        <f>VLOOKUP($C2875,'Raw-products'!$A$2:$H$1261,MATCH(K$1,'Raw-products'!$A$1:$H$1,0))</f>
        <v>118</v>
      </c>
      <c r="L2875">
        <f>VLOOKUP($C2875,'Raw-products'!$A$2:$H$1261,MATCH(L$1,'Raw-products'!$A$1:$H$1,0))</f>
        <v>46</v>
      </c>
      <c r="M2875" s="5">
        <f t="shared" si="88"/>
        <v>5428</v>
      </c>
      <c r="N2875" cm="1">
        <f t="array" ref="N2875:Q2875">_xlfn.XLOOKUP($B2875,'Raw -orders'!$A:$A,'Raw -orders'!$B:$E)</f>
        <v>218</v>
      </c>
      <c r="O2875">
        <v>12261</v>
      </c>
      <c r="P2875" s="1">
        <v>44312</v>
      </c>
      <c r="Q2875" s="1">
        <v>44321</v>
      </c>
      <c r="R2875" t="str" cm="1">
        <f t="array" ref="R2875:Y2875">_xlfn.XLOOKUP($N2875,'Raw - customers'!$A:$A,'Raw - customers'!$B:$I)</f>
        <v>Worthington Knapton</v>
      </c>
      <c r="S2875" t="str">
        <v>Non-binary</v>
      </c>
      <c r="T2875">
        <v>78</v>
      </c>
      <c r="U2875" t="str">
        <v>88 Walsh WaySuite 074</v>
      </c>
      <c r="V2875">
        <v>7479</v>
      </c>
      <c r="W2875" t="str">
        <v>Lake Lucas</v>
      </c>
      <c r="X2875" t="str">
        <v>Queensland</v>
      </c>
      <c r="Y2875" t="str">
        <v>Australia</v>
      </c>
      <c r="Z2875">
        <v>4</v>
      </c>
      <c r="AA2875" s="3" t="str">
        <f t="shared" si="89"/>
        <v>0 to 10</v>
      </c>
      <c r="AP2875" s="6">
        <v>218</v>
      </c>
      <c r="AQ2875" s="6" t="s">
        <v>1355</v>
      </c>
    </row>
    <row r="2876" spans="1:43" x14ac:dyDescent="0.25">
      <c r="A2876">
        <v>2874</v>
      </c>
      <c r="B2876">
        <v>576</v>
      </c>
      <c r="C2876">
        <v>968</v>
      </c>
      <c r="D2876">
        <v>97</v>
      </c>
      <c r="E2876">
        <v>2</v>
      </c>
      <c r="F2876">
        <v>194</v>
      </c>
      <c r="G2876" t="str">
        <f>VLOOKUP($C2876,'Raw-products'!$A$2:$H$1261,MATCH(G$1,'Raw-products'!$A$1:$H$1,0))</f>
        <v>Trousers</v>
      </c>
      <c r="H2876" t="str">
        <f>VLOOKUP($C2876,'Raw-products'!$A$2:$H$1261,MATCH(H$1,'Raw-products'!$A$1:$H$1,0))</f>
        <v>Slim-Fit</v>
      </c>
      <c r="I2876" t="str">
        <f>VLOOKUP($C2876,'Raw-products'!$A$2:$H$1261,MATCH(I$1,'Raw-products'!$A$1:$H$1,0))</f>
        <v>L</v>
      </c>
      <c r="J2876" t="str">
        <f>VLOOKUP($C2876,'Raw-products'!$A$2:$H$1261,MATCH(J$1,'Raw-products'!$A$1:$H$1,0))</f>
        <v>blue</v>
      </c>
      <c r="K2876">
        <f>VLOOKUP($C2876,'Raw-products'!$A$2:$H$1261,MATCH(K$1,'Raw-products'!$A$1:$H$1,0))</f>
        <v>119</v>
      </c>
      <c r="L2876">
        <f>VLOOKUP($C2876,'Raw-products'!$A$2:$H$1261,MATCH(L$1,'Raw-products'!$A$1:$H$1,0))</f>
        <v>49</v>
      </c>
      <c r="M2876" s="5">
        <f t="shared" si="88"/>
        <v>5831</v>
      </c>
      <c r="N2876" cm="1">
        <f t="array" ref="N2876:Q2876">_xlfn.XLOOKUP($B2876,'Raw -orders'!$A:$A,'Raw -orders'!$B:$E)</f>
        <v>218</v>
      </c>
      <c r="O2876">
        <v>12261</v>
      </c>
      <c r="P2876" s="1">
        <v>44312</v>
      </c>
      <c r="Q2876" s="1">
        <v>44321</v>
      </c>
      <c r="R2876" t="str" cm="1">
        <f t="array" ref="R2876:Y2876">_xlfn.XLOOKUP($N2876,'Raw - customers'!$A:$A,'Raw - customers'!$B:$I)</f>
        <v>Worthington Knapton</v>
      </c>
      <c r="S2876" t="str">
        <v>Non-binary</v>
      </c>
      <c r="T2876">
        <v>78</v>
      </c>
      <c r="U2876" t="str">
        <v>88 Walsh WaySuite 074</v>
      </c>
      <c r="V2876">
        <v>7479</v>
      </c>
      <c r="W2876" t="str">
        <v>Lake Lucas</v>
      </c>
      <c r="X2876" t="str">
        <v>Queensland</v>
      </c>
      <c r="Y2876" t="str">
        <v>Australia</v>
      </c>
      <c r="Z2876">
        <v>4</v>
      </c>
      <c r="AA2876" s="3" t="str">
        <f t="shared" si="89"/>
        <v>0 to 10</v>
      </c>
      <c r="AP2876" s="6">
        <v>218</v>
      </c>
      <c r="AQ2876" s="6" t="s">
        <v>1355</v>
      </c>
    </row>
    <row r="2877" spans="1:43" x14ac:dyDescent="0.25">
      <c r="A2877">
        <v>2875</v>
      </c>
      <c r="B2877">
        <v>576</v>
      </c>
      <c r="C2877">
        <v>748</v>
      </c>
      <c r="D2877">
        <v>109</v>
      </c>
      <c r="E2877">
        <v>3</v>
      </c>
      <c r="F2877">
        <v>327</v>
      </c>
      <c r="G2877" t="str">
        <f>VLOOKUP($C2877,'Raw-products'!$A$2:$H$1261,MATCH(G$1,'Raw-products'!$A$1:$H$1,0))</f>
        <v>Jacket</v>
      </c>
      <c r="H2877" t="str">
        <f>VLOOKUP($C2877,'Raw-products'!$A$2:$H$1261,MATCH(H$1,'Raw-products'!$A$1:$H$1,0))</f>
        <v>Peacoat</v>
      </c>
      <c r="I2877" t="str">
        <f>VLOOKUP($C2877,'Raw-products'!$A$2:$H$1261,MATCH(I$1,'Raw-products'!$A$1:$H$1,0))</f>
        <v>L</v>
      </c>
      <c r="J2877" t="str">
        <f>VLOOKUP($C2877,'Raw-products'!$A$2:$H$1261,MATCH(J$1,'Raw-products'!$A$1:$H$1,0))</f>
        <v>yellow</v>
      </c>
      <c r="K2877">
        <f>VLOOKUP($C2877,'Raw-products'!$A$2:$H$1261,MATCH(K$1,'Raw-products'!$A$1:$H$1,0))</f>
        <v>102</v>
      </c>
      <c r="L2877">
        <f>VLOOKUP($C2877,'Raw-products'!$A$2:$H$1261,MATCH(L$1,'Raw-products'!$A$1:$H$1,0))</f>
        <v>63</v>
      </c>
      <c r="M2877" s="5">
        <f t="shared" si="88"/>
        <v>6426</v>
      </c>
      <c r="N2877" cm="1">
        <f t="array" ref="N2877:Q2877">_xlfn.XLOOKUP($B2877,'Raw -orders'!$A:$A,'Raw -orders'!$B:$E)</f>
        <v>218</v>
      </c>
      <c r="O2877">
        <v>12261</v>
      </c>
      <c r="P2877" s="1">
        <v>44312</v>
      </c>
      <c r="Q2877" s="1">
        <v>44321</v>
      </c>
      <c r="R2877" t="str" cm="1">
        <f t="array" ref="R2877:Y2877">_xlfn.XLOOKUP($N2877,'Raw - customers'!$A:$A,'Raw - customers'!$B:$I)</f>
        <v>Worthington Knapton</v>
      </c>
      <c r="S2877" t="str">
        <v>Non-binary</v>
      </c>
      <c r="T2877">
        <v>78</v>
      </c>
      <c r="U2877" t="str">
        <v>88 Walsh WaySuite 074</v>
      </c>
      <c r="V2877">
        <v>7479</v>
      </c>
      <c r="W2877" t="str">
        <v>Lake Lucas</v>
      </c>
      <c r="X2877" t="str">
        <v>Queensland</v>
      </c>
      <c r="Y2877" t="str">
        <v>Australia</v>
      </c>
      <c r="Z2877">
        <v>4</v>
      </c>
      <c r="AA2877" s="3" t="str">
        <f t="shared" si="89"/>
        <v>0 to 10</v>
      </c>
      <c r="AP2877" s="6">
        <v>218</v>
      </c>
      <c r="AQ2877" s="6" t="s">
        <v>1355</v>
      </c>
    </row>
    <row r="2878" spans="1:43" x14ac:dyDescent="0.25">
      <c r="A2878">
        <v>2876</v>
      </c>
      <c r="B2878">
        <v>576</v>
      </c>
      <c r="C2878">
        <v>395</v>
      </c>
      <c r="D2878">
        <v>119</v>
      </c>
      <c r="E2878">
        <v>1</v>
      </c>
      <c r="F2878">
        <v>119</v>
      </c>
      <c r="G2878" t="str">
        <f>VLOOKUP($C2878,'Raw-products'!$A$2:$H$1261,MATCH(G$1,'Raw-products'!$A$1:$H$1,0))</f>
        <v>Shirt</v>
      </c>
      <c r="H2878" t="str">
        <f>VLOOKUP($C2878,'Raw-products'!$A$2:$H$1261,MATCH(H$1,'Raw-products'!$A$1:$H$1,0))</f>
        <v>Casual Slim Fit</v>
      </c>
      <c r="I2878" t="str">
        <f>VLOOKUP($C2878,'Raw-products'!$A$2:$H$1261,MATCH(I$1,'Raw-products'!$A$1:$H$1,0))</f>
        <v>XS</v>
      </c>
      <c r="J2878" t="str">
        <f>VLOOKUP($C2878,'Raw-products'!$A$2:$H$1261,MATCH(J$1,'Raw-products'!$A$1:$H$1,0))</f>
        <v>yellow</v>
      </c>
      <c r="K2878">
        <f>VLOOKUP($C2878,'Raw-products'!$A$2:$H$1261,MATCH(K$1,'Raw-products'!$A$1:$H$1,0))</f>
        <v>113</v>
      </c>
      <c r="L2878">
        <f>VLOOKUP($C2878,'Raw-products'!$A$2:$H$1261,MATCH(L$1,'Raw-products'!$A$1:$H$1,0))</f>
        <v>63</v>
      </c>
      <c r="M2878" s="5">
        <f t="shared" si="88"/>
        <v>7119</v>
      </c>
      <c r="N2878" cm="1">
        <f t="array" ref="N2878:Q2878">_xlfn.XLOOKUP($B2878,'Raw -orders'!$A:$A,'Raw -orders'!$B:$E)</f>
        <v>218</v>
      </c>
      <c r="O2878">
        <v>12261</v>
      </c>
      <c r="P2878" s="1">
        <v>44312</v>
      </c>
      <c r="Q2878" s="1">
        <v>44321</v>
      </c>
      <c r="R2878" t="str" cm="1">
        <f t="array" ref="R2878:Y2878">_xlfn.XLOOKUP($N2878,'Raw - customers'!$A:$A,'Raw - customers'!$B:$I)</f>
        <v>Worthington Knapton</v>
      </c>
      <c r="S2878" t="str">
        <v>Non-binary</v>
      </c>
      <c r="T2878">
        <v>78</v>
      </c>
      <c r="U2878" t="str">
        <v>88 Walsh WaySuite 074</v>
      </c>
      <c r="V2878">
        <v>7479</v>
      </c>
      <c r="W2878" t="str">
        <v>Lake Lucas</v>
      </c>
      <c r="X2878" t="str">
        <v>Queensland</v>
      </c>
      <c r="Y2878" t="str">
        <v>Australia</v>
      </c>
      <c r="Z2878">
        <v>4</v>
      </c>
      <c r="AA2878" s="3" t="str">
        <f t="shared" si="89"/>
        <v>0 to 10</v>
      </c>
      <c r="AP2878" s="6">
        <v>218</v>
      </c>
      <c r="AQ2878" s="6" t="s">
        <v>1355</v>
      </c>
    </row>
    <row r="2879" spans="1:43" x14ac:dyDescent="0.25">
      <c r="A2879">
        <v>2877</v>
      </c>
      <c r="B2879">
        <v>577</v>
      </c>
      <c r="C2879">
        <v>778</v>
      </c>
      <c r="D2879">
        <v>91</v>
      </c>
      <c r="E2879">
        <v>3</v>
      </c>
      <c r="F2879">
        <v>273</v>
      </c>
      <c r="G2879" t="str">
        <f>VLOOKUP($C2879,'Raw-products'!$A$2:$H$1261,MATCH(G$1,'Raw-products'!$A$1:$H$1,0))</f>
        <v>Jacket</v>
      </c>
      <c r="H2879" t="str">
        <f>VLOOKUP($C2879,'Raw-products'!$A$2:$H$1261,MATCH(H$1,'Raw-products'!$A$1:$H$1,0))</f>
        <v>Pullover</v>
      </c>
      <c r="I2879" t="str">
        <f>VLOOKUP($C2879,'Raw-products'!$A$2:$H$1261,MATCH(I$1,'Raw-products'!$A$1:$H$1,0))</f>
        <v>L</v>
      </c>
      <c r="J2879" t="str">
        <f>VLOOKUP($C2879,'Raw-products'!$A$2:$H$1261,MATCH(J$1,'Raw-products'!$A$1:$H$1,0))</f>
        <v>orange</v>
      </c>
      <c r="K2879">
        <f>VLOOKUP($C2879,'Raw-products'!$A$2:$H$1261,MATCH(K$1,'Raw-products'!$A$1:$H$1,0))</f>
        <v>114</v>
      </c>
      <c r="L2879">
        <f>VLOOKUP($C2879,'Raw-products'!$A$2:$H$1261,MATCH(L$1,'Raw-products'!$A$1:$H$1,0))</f>
        <v>56</v>
      </c>
      <c r="M2879" s="5">
        <f t="shared" si="88"/>
        <v>6384</v>
      </c>
      <c r="N2879" cm="1">
        <f t="array" ref="N2879:Q2879">_xlfn.XLOOKUP($B2879,'Raw -orders'!$A:$A,'Raw -orders'!$B:$E)</f>
        <v>840</v>
      </c>
      <c r="O2879">
        <v>29313</v>
      </c>
      <c r="P2879" s="1">
        <v>44247</v>
      </c>
      <c r="Q2879" s="1">
        <v>44267</v>
      </c>
      <c r="R2879" t="str" cm="1">
        <f t="array" ref="R2879:Y2879">_xlfn.XLOOKUP($N2879,'Raw - customers'!$A:$A,'Raw - customers'!$B:$I)</f>
        <v>Ellene Dedam</v>
      </c>
      <c r="S2879" t="str">
        <v>Agender</v>
      </c>
      <c r="T2879">
        <v>25</v>
      </c>
      <c r="U2879" t="str">
        <v>86 Crooks CrescentSuite 269</v>
      </c>
      <c r="V2879">
        <v>9366</v>
      </c>
      <c r="W2879" t="str">
        <v>Islamouth</v>
      </c>
      <c r="X2879" t="str">
        <v>Western Australia</v>
      </c>
      <c r="Y2879" t="str">
        <v>Australia</v>
      </c>
      <c r="Z2879">
        <v>2</v>
      </c>
      <c r="AA2879" s="3" t="str">
        <f t="shared" si="89"/>
        <v>10 to 20</v>
      </c>
      <c r="AP2879" s="6">
        <v>840</v>
      </c>
      <c r="AQ2879" s="6" t="s">
        <v>1377</v>
      </c>
    </row>
    <row r="2880" spans="1:43" x14ac:dyDescent="0.25">
      <c r="A2880">
        <v>2878</v>
      </c>
      <c r="B2880">
        <v>577</v>
      </c>
      <c r="C2880">
        <v>1249</v>
      </c>
      <c r="D2880">
        <v>112</v>
      </c>
      <c r="E2880">
        <v>2</v>
      </c>
      <c r="F2880">
        <v>224</v>
      </c>
      <c r="G2880" t="str">
        <f>VLOOKUP($C2880,'Raw-products'!$A$2:$H$1261,MATCH(G$1,'Raw-products'!$A$1:$H$1,0))</f>
        <v>Trousers</v>
      </c>
      <c r="H2880" t="str">
        <f>VLOOKUP($C2880,'Raw-products'!$A$2:$H$1261,MATCH(H$1,'Raw-products'!$A$1:$H$1,0))</f>
        <v>Tracksuit Bottoms</v>
      </c>
      <c r="I2880" t="str">
        <f>VLOOKUP($C2880,'Raw-products'!$A$2:$H$1261,MATCH(I$1,'Raw-products'!$A$1:$H$1,0))</f>
        <v>XL</v>
      </c>
      <c r="J2880" t="str">
        <f>VLOOKUP($C2880,'Raw-products'!$A$2:$H$1261,MATCH(J$1,'Raw-products'!$A$1:$H$1,0))</f>
        <v>blue</v>
      </c>
      <c r="K2880">
        <f>VLOOKUP($C2880,'Raw-products'!$A$2:$H$1261,MATCH(K$1,'Raw-products'!$A$1:$H$1,0))</f>
        <v>91</v>
      </c>
      <c r="L2880">
        <f>VLOOKUP($C2880,'Raw-products'!$A$2:$H$1261,MATCH(L$1,'Raw-products'!$A$1:$H$1,0))</f>
        <v>68</v>
      </c>
      <c r="M2880" s="5">
        <f t="shared" si="88"/>
        <v>6188</v>
      </c>
      <c r="N2880" cm="1">
        <f t="array" ref="N2880:Q2880">_xlfn.XLOOKUP($B2880,'Raw -orders'!$A:$A,'Raw -orders'!$B:$E)</f>
        <v>840</v>
      </c>
      <c r="O2880">
        <v>29313</v>
      </c>
      <c r="P2880" s="1">
        <v>44247</v>
      </c>
      <c r="Q2880" s="1">
        <v>44267</v>
      </c>
      <c r="R2880" t="str" cm="1">
        <f t="array" ref="R2880:Y2880">_xlfn.XLOOKUP($N2880,'Raw - customers'!$A:$A,'Raw - customers'!$B:$I)</f>
        <v>Ellene Dedam</v>
      </c>
      <c r="S2880" t="str">
        <v>Agender</v>
      </c>
      <c r="T2880">
        <v>25</v>
      </c>
      <c r="U2880" t="str">
        <v>86 Crooks CrescentSuite 269</v>
      </c>
      <c r="V2880">
        <v>9366</v>
      </c>
      <c r="W2880" t="str">
        <v>Islamouth</v>
      </c>
      <c r="X2880" t="str">
        <v>Western Australia</v>
      </c>
      <c r="Y2880" t="str">
        <v>Australia</v>
      </c>
      <c r="Z2880">
        <v>2</v>
      </c>
      <c r="AA2880" s="3" t="str">
        <f t="shared" si="89"/>
        <v>10 to 20</v>
      </c>
      <c r="AP2880" s="6">
        <v>840</v>
      </c>
      <c r="AQ2880" s="6" t="s">
        <v>1377</v>
      </c>
    </row>
    <row r="2881" spans="1:43" x14ac:dyDescent="0.25">
      <c r="A2881">
        <v>2879</v>
      </c>
      <c r="B2881">
        <v>577</v>
      </c>
      <c r="C2881">
        <v>372</v>
      </c>
      <c r="D2881">
        <v>94</v>
      </c>
      <c r="E2881">
        <v>2</v>
      </c>
      <c r="F2881">
        <v>188</v>
      </c>
      <c r="G2881" t="str">
        <f>VLOOKUP($C2881,'Raw-products'!$A$2:$H$1261,MATCH(G$1,'Raw-products'!$A$1:$H$1,0))</f>
        <v>Shirt</v>
      </c>
      <c r="H2881" t="str">
        <f>VLOOKUP($C2881,'Raw-products'!$A$2:$H$1261,MATCH(H$1,'Raw-products'!$A$1:$H$1,0))</f>
        <v>Henley</v>
      </c>
      <c r="I2881" t="str">
        <f>VLOOKUP($C2881,'Raw-products'!$A$2:$H$1261,MATCH(I$1,'Raw-products'!$A$1:$H$1,0))</f>
        <v>M</v>
      </c>
      <c r="J2881" t="str">
        <f>VLOOKUP($C2881,'Raw-products'!$A$2:$H$1261,MATCH(J$1,'Raw-products'!$A$1:$H$1,0))</f>
        <v>blue</v>
      </c>
      <c r="K2881">
        <f>VLOOKUP($C2881,'Raw-products'!$A$2:$H$1261,MATCH(K$1,'Raw-products'!$A$1:$H$1,0))</f>
        <v>92</v>
      </c>
      <c r="L2881">
        <f>VLOOKUP($C2881,'Raw-products'!$A$2:$H$1261,MATCH(L$1,'Raw-products'!$A$1:$H$1,0))</f>
        <v>42</v>
      </c>
      <c r="M2881" s="5">
        <f t="shared" si="88"/>
        <v>3864</v>
      </c>
      <c r="N2881" cm="1">
        <f t="array" ref="N2881:Q2881">_xlfn.XLOOKUP($B2881,'Raw -orders'!$A:$A,'Raw -orders'!$B:$E)</f>
        <v>840</v>
      </c>
      <c r="O2881">
        <v>29313</v>
      </c>
      <c r="P2881" s="1">
        <v>44247</v>
      </c>
      <c r="Q2881" s="1">
        <v>44267</v>
      </c>
      <c r="R2881" t="str" cm="1">
        <f t="array" ref="R2881:Y2881">_xlfn.XLOOKUP($N2881,'Raw - customers'!$A:$A,'Raw - customers'!$B:$I)</f>
        <v>Ellene Dedam</v>
      </c>
      <c r="S2881" t="str">
        <v>Agender</v>
      </c>
      <c r="T2881">
        <v>25</v>
      </c>
      <c r="U2881" t="str">
        <v>86 Crooks CrescentSuite 269</v>
      </c>
      <c r="V2881">
        <v>9366</v>
      </c>
      <c r="W2881" t="str">
        <v>Islamouth</v>
      </c>
      <c r="X2881" t="str">
        <v>Western Australia</v>
      </c>
      <c r="Y2881" t="str">
        <v>Australia</v>
      </c>
      <c r="Z2881">
        <v>2</v>
      </c>
      <c r="AA2881" s="3" t="str">
        <f t="shared" si="89"/>
        <v>10 to 20</v>
      </c>
      <c r="AP2881" s="6">
        <v>840</v>
      </c>
      <c r="AQ2881" s="6" t="s">
        <v>1377</v>
      </c>
    </row>
    <row r="2882" spans="1:43" x14ac:dyDescent="0.25">
      <c r="A2882">
        <v>2880</v>
      </c>
      <c r="B2882">
        <v>577</v>
      </c>
      <c r="C2882">
        <v>1056</v>
      </c>
      <c r="D2882">
        <v>93</v>
      </c>
      <c r="E2882">
        <v>3</v>
      </c>
      <c r="F2882">
        <v>279</v>
      </c>
      <c r="G2882" t="str">
        <f>VLOOKUP($C2882,'Raw-products'!$A$2:$H$1261,MATCH(G$1,'Raw-products'!$A$1:$H$1,0))</f>
        <v>Trousers</v>
      </c>
      <c r="H2882" t="str">
        <f>VLOOKUP($C2882,'Raw-products'!$A$2:$H$1261,MATCH(H$1,'Raw-products'!$A$1:$H$1,0))</f>
        <v>Joggers</v>
      </c>
      <c r="I2882" t="str">
        <f>VLOOKUP($C2882,'Raw-products'!$A$2:$H$1261,MATCH(I$1,'Raw-products'!$A$1:$H$1,0))</f>
        <v>S</v>
      </c>
      <c r="J2882" t="str">
        <f>VLOOKUP($C2882,'Raw-products'!$A$2:$H$1261,MATCH(J$1,'Raw-products'!$A$1:$H$1,0))</f>
        <v>orange</v>
      </c>
      <c r="K2882">
        <f>VLOOKUP($C2882,'Raw-products'!$A$2:$H$1261,MATCH(K$1,'Raw-products'!$A$1:$H$1,0))</f>
        <v>94</v>
      </c>
      <c r="L2882">
        <f>VLOOKUP($C2882,'Raw-products'!$A$2:$H$1261,MATCH(L$1,'Raw-products'!$A$1:$H$1,0))</f>
        <v>43</v>
      </c>
      <c r="M2882" s="5">
        <f t="shared" si="88"/>
        <v>4042</v>
      </c>
      <c r="N2882" cm="1">
        <f t="array" ref="N2882:Q2882">_xlfn.XLOOKUP($B2882,'Raw -orders'!$A:$A,'Raw -orders'!$B:$E)</f>
        <v>840</v>
      </c>
      <c r="O2882">
        <v>29313</v>
      </c>
      <c r="P2882" s="1">
        <v>44247</v>
      </c>
      <c r="Q2882" s="1">
        <v>44267</v>
      </c>
      <c r="R2882" t="str" cm="1">
        <f t="array" ref="R2882:Y2882">_xlfn.XLOOKUP($N2882,'Raw - customers'!$A:$A,'Raw - customers'!$B:$I)</f>
        <v>Ellene Dedam</v>
      </c>
      <c r="S2882" t="str">
        <v>Agender</v>
      </c>
      <c r="T2882">
        <v>25</v>
      </c>
      <c r="U2882" t="str">
        <v>86 Crooks CrescentSuite 269</v>
      </c>
      <c r="V2882">
        <v>9366</v>
      </c>
      <c r="W2882" t="str">
        <v>Islamouth</v>
      </c>
      <c r="X2882" t="str">
        <v>Western Australia</v>
      </c>
      <c r="Y2882" t="str">
        <v>Australia</v>
      </c>
      <c r="Z2882">
        <v>2</v>
      </c>
      <c r="AA2882" s="3" t="str">
        <f t="shared" si="89"/>
        <v>10 to 20</v>
      </c>
      <c r="AP2882" s="6">
        <v>840</v>
      </c>
      <c r="AQ2882" s="6" t="s">
        <v>1377</v>
      </c>
    </row>
    <row r="2883" spans="1:43" x14ac:dyDescent="0.25">
      <c r="A2883">
        <v>2881</v>
      </c>
      <c r="B2883">
        <v>577</v>
      </c>
      <c r="C2883">
        <v>1077</v>
      </c>
      <c r="D2883">
        <v>93</v>
      </c>
      <c r="E2883">
        <v>3</v>
      </c>
      <c r="F2883">
        <v>279</v>
      </c>
      <c r="G2883" t="str">
        <f>VLOOKUP($C2883,'Raw-products'!$A$2:$H$1261,MATCH(G$1,'Raw-products'!$A$1:$H$1,0))</f>
        <v>Trousers</v>
      </c>
      <c r="H2883" t="str">
        <f>VLOOKUP($C2883,'Raw-products'!$A$2:$H$1261,MATCH(H$1,'Raw-products'!$A$1:$H$1,0))</f>
        <v>Joggers</v>
      </c>
      <c r="I2883" t="str">
        <f>VLOOKUP($C2883,'Raw-products'!$A$2:$H$1261,MATCH(I$1,'Raw-products'!$A$1:$H$1,0))</f>
        <v>M</v>
      </c>
      <c r="J2883" t="str">
        <f>VLOOKUP($C2883,'Raw-products'!$A$2:$H$1261,MATCH(J$1,'Raw-products'!$A$1:$H$1,0))</f>
        <v>indigo</v>
      </c>
      <c r="K2883">
        <f>VLOOKUP($C2883,'Raw-products'!$A$2:$H$1261,MATCH(K$1,'Raw-products'!$A$1:$H$1,0))</f>
        <v>94</v>
      </c>
      <c r="L2883">
        <f>VLOOKUP($C2883,'Raw-products'!$A$2:$H$1261,MATCH(L$1,'Raw-products'!$A$1:$H$1,0))</f>
        <v>66</v>
      </c>
      <c r="M2883" s="5">
        <f t="shared" ref="M2883:M2946" si="90">$K2883*$L2883</f>
        <v>6204</v>
      </c>
      <c r="N2883" cm="1">
        <f t="array" ref="N2883:Q2883">_xlfn.XLOOKUP($B2883,'Raw -orders'!$A:$A,'Raw -orders'!$B:$E)</f>
        <v>840</v>
      </c>
      <c r="O2883">
        <v>29313</v>
      </c>
      <c r="P2883" s="1">
        <v>44247</v>
      </c>
      <c r="Q2883" s="1">
        <v>44267</v>
      </c>
      <c r="R2883" t="str" cm="1">
        <f t="array" ref="R2883:Y2883">_xlfn.XLOOKUP($N2883,'Raw - customers'!$A:$A,'Raw - customers'!$B:$I)</f>
        <v>Ellene Dedam</v>
      </c>
      <c r="S2883" t="str">
        <v>Agender</v>
      </c>
      <c r="T2883">
        <v>25</v>
      </c>
      <c r="U2883" t="str">
        <v>86 Crooks CrescentSuite 269</v>
      </c>
      <c r="V2883">
        <v>9366</v>
      </c>
      <c r="W2883" t="str">
        <v>Islamouth</v>
      </c>
      <c r="X2883" t="str">
        <v>Western Australia</v>
      </c>
      <c r="Y2883" t="str">
        <v>Australia</v>
      </c>
      <c r="Z2883">
        <v>2</v>
      </c>
      <c r="AA2883" s="3" t="str">
        <f t="shared" ref="AA2883:AA2946" si="91">IF(AND(DATEDIF($P2883,$Q2883,"D")&gt;0,DATEDIF($P2883,$Q2883,"D")&lt;=10),"0 to 10",IF(AND(DATEDIF($P2883,$Q2883,"D")&gt;10,DATEDIF($P2883,$Q2883,"D")&lt;=20),"10 to 20",IF(AND(DATEDIF($P2883,$Q2883,"D")&gt;20,DATEDIF($P2883,$Q2883,"D")&lt;=30),"20 to 30")))</f>
        <v>10 to 20</v>
      </c>
      <c r="AP2883" s="6">
        <v>840</v>
      </c>
      <c r="AQ2883" s="6" t="s">
        <v>1377</v>
      </c>
    </row>
    <row r="2884" spans="1:43" x14ac:dyDescent="0.25">
      <c r="A2884">
        <v>2882</v>
      </c>
      <c r="B2884">
        <v>577</v>
      </c>
      <c r="C2884">
        <v>203</v>
      </c>
      <c r="D2884">
        <v>98</v>
      </c>
      <c r="E2884">
        <v>3</v>
      </c>
      <c r="F2884">
        <v>294</v>
      </c>
      <c r="G2884" t="str">
        <f>VLOOKUP($C2884,'Raw-products'!$A$2:$H$1261,MATCH(G$1,'Raw-products'!$A$1:$H$1,0))</f>
        <v>Shirt</v>
      </c>
      <c r="H2884" t="str">
        <f>VLOOKUP($C2884,'Raw-products'!$A$2:$H$1261,MATCH(H$1,'Raw-products'!$A$1:$H$1,0))</f>
        <v>Camp Collared</v>
      </c>
      <c r="I2884" t="str">
        <f>VLOOKUP($C2884,'Raw-products'!$A$2:$H$1261,MATCH(I$1,'Raw-products'!$A$1:$H$1,0))</f>
        <v>L</v>
      </c>
      <c r="J2884" t="str">
        <f>VLOOKUP($C2884,'Raw-products'!$A$2:$H$1261,MATCH(J$1,'Raw-products'!$A$1:$H$1,0))</f>
        <v>indigo</v>
      </c>
      <c r="K2884">
        <f>VLOOKUP($C2884,'Raw-products'!$A$2:$H$1261,MATCH(K$1,'Raw-products'!$A$1:$H$1,0))</f>
        <v>112</v>
      </c>
      <c r="L2884">
        <f>VLOOKUP($C2884,'Raw-products'!$A$2:$H$1261,MATCH(L$1,'Raw-products'!$A$1:$H$1,0))</f>
        <v>72</v>
      </c>
      <c r="M2884" s="5">
        <f t="shared" si="90"/>
        <v>8064</v>
      </c>
      <c r="N2884" cm="1">
        <f t="array" ref="N2884:Q2884">_xlfn.XLOOKUP($B2884,'Raw -orders'!$A:$A,'Raw -orders'!$B:$E)</f>
        <v>840</v>
      </c>
      <c r="O2884">
        <v>29313</v>
      </c>
      <c r="P2884" s="1">
        <v>44247</v>
      </c>
      <c r="Q2884" s="1">
        <v>44267</v>
      </c>
      <c r="R2884" t="str" cm="1">
        <f t="array" ref="R2884:Y2884">_xlfn.XLOOKUP($N2884,'Raw - customers'!$A:$A,'Raw - customers'!$B:$I)</f>
        <v>Ellene Dedam</v>
      </c>
      <c r="S2884" t="str">
        <v>Agender</v>
      </c>
      <c r="T2884">
        <v>25</v>
      </c>
      <c r="U2884" t="str">
        <v>86 Crooks CrescentSuite 269</v>
      </c>
      <c r="V2884">
        <v>9366</v>
      </c>
      <c r="W2884" t="str">
        <v>Islamouth</v>
      </c>
      <c r="X2884" t="str">
        <v>Western Australia</v>
      </c>
      <c r="Y2884" t="str">
        <v>Australia</v>
      </c>
      <c r="Z2884">
        <v>2</v>
      </c>
      <c r="AA2884" s="3" t="str">
        <f t="shared" si="91"/>
        <v>10 to 20</v>
      </c>
      <c r="AP2884" s="6">
        <v>840</v>
      </c>
      <c r="AQ2884" s="6" t="s">
        <v>1377</v>
      </c>
    </row>
    <row r="2885" spans="1:43" x14ac:dyDescent="0.25">
      <c r="A2885">
        <v>2883</v>
      </c>
      <c r="B2885">
        <v>577</v>
      </c>
      <c r="C2885">
        <v>761</v>
      </c>
      <c r="D2885">
        <v>109</v>
      </c>
      <c r="E2885">
        <v>2</v>
      </c>
      <c r="F2885">
        <v>218</v>
      </c>
      <c r="G2885" t="str">
        <f>VLOOKUP($C2885,'Raw-products'!$A$2:$H$1261,MATCH(G$1,'Raw-products'!$A$1:$H$1,0))</f>
        <v>Jacket</v>
      </c>
      <c r="H2885" t="str">
        <f>VLOOKUP($C2885,'Raw-products'!$A$2:$H$1261,MATCH(H$1,'Raw-products'!$A$1:$H$1,0))</f>
        <v>Peacoat</v>
      </c>
      <c r="I2885" t="str">
        <f>VLOOKUP($C2885,'Raw-products'!$A$2:$H$1261,MATCH(I$1,'Raw-products'!$A$1:$H$1,0))</f>
        <v>S</v>
      </c>
      <c r="J2885" t="str">
        <f>VLOOKUP($C2885,'Raw-products'!$A$2:$H$1261,MATCH(J$1,'Raw-products'!$A$1:$H$1,0))</f>
        <v>indigo</v>
      </c>
      <c r="K2885">
        <f>VLOOKUP($C2885,'Raw-products'!$A$2:$H$1261,MATCH(K$1,'Raw-products'!$A$1:$H$1,0))</f>
        <v>102</v>
      </c>
      <c r="L2885">
        <f>VLOOKUP($C2885,'Raw-products'!$A$2:$H$1261,MATCH(L$1,'Raw-products'!$A$1:$H$1,0))</f>
        <v>49</v>
      </c>
      <c r="M2885" s="5">
        <f t="shared" si="90"/>
        <v>4998</v>
      </c>
      <c r="N2885" cm="1">
        <f t="array" ref="N2885:Q2885">_xlfn.XLOOKUP($B2885,'Raw -orders'!$A:$A,'Raw -orders'!$B:$E)</f>
        <v>840</v>
      </c>
      <c r="O2885">
        <v>29313</v>
      </c>
      <c r="P2885" s="1">
        <v>44247</v>
      </c>
      <c r="Q2885" s="1">
        <v>44267</v>
      </c>
      <c r="R2885" t="str" cm="1">
        <f t="array" ref="R2885:Y2885">_xlfn.XLOOKUP($N2885,'Raw - customers'!$A:$A,'Raw - customers'!$B:$I)</f>
        <v>Ellene Dedam</v>
      </c>
      <c r="S2885" t="str">
        <v>Agender</v>
      </c>
      <c r="T2885">
        <v>25</v>
      </c>
      <c r="U2885" t="str">
        <v>86 Crooks CrescentSuite 269</v>
      </c>
      <c r="V2885">
        <v>9366</v>
      </c>
      <c r="W2885" t="str">
        <v>Islamouth</v>
      </c>
      <c r="X2885" t="str">
        <v>Western Australia</v>
      </c>
      <c r="Y2885" t="str">
        <v>Australia</v>
      </c>
      <c r="Z2885">
        <v>2</v>
      </c>
      <c r="AA2885" s="3" t="str">
        <f t="shared" si="91"/>
        <v>10 to 20</v>
      </c>
      <c r="AP2885" s="6">
        <v>840</v>
      </c>
      <c r="AQ2885" s="6" t="s">
        <v>1377</v>
      </c>
    </row>
    <row r="2886" spans="1:43" x14ac:dyDescent="0.25">
      <c r="A2886">
        <v>2884</v>
      </c>
      <c r="B2886">
        <v>578</v>
      </c>
      <c r="C2886">
        <v>478</v>
      </c>
      <c r="D2886">
        <v>118</v>
      </c>
      <c r="E2886">
        <v>2</v>
      </c>
      <c r="F2886">
        <v>236</v>
      </c>
      <c r="G2886" t="str">
        <f>VLOOKUP($C2886,'Raw-products'!$A$2:$H$1261,MATCH(G$1,'Raw-products'!$A$1:$H$1,0))</f>
        <v>Jacket</v>
      </c>
      <c r="H2886" t="str">
        <f>VLOOKUP($C2886,'Raw-products'!$A$2:$H$1261,MATCH(H$1,'Raw-products'!$A$1:$H$1,0))</f>
        <v>Puffer</v>
      </c>
      <c r="I2886" t="str">
        <f>VLOOKUP($C2886,'Raw-products'!$A$2:$H$1261,MATCH(I$1,'Raw-products'!$A$1:$H$1,0))</f>
        <v>L</v>
      </c>
      <c r="J2886" t="str">
        <f>VLOOKUP($C2886,'Raw-products'!$A$2:$H$1261,MATCH(J$1,'Raw-products'!$A$1:$H$1,0))</f>
        <v>blue</v>
      </c>
      <c r="K2886">
        <f>VLOOKUP($C2886,'Raw-products'!$A$2:$H$1261,MATCH(K$1,'Raw-products'!$A$1:$H$1,0))</f>
        <v>110</v>
      </c>
      <c r="L2886">
        <f>VLOOKUP($C2886,'Raw-products'!$A$2:$H$1261,MATCH(L$1,'Raw-products'!$A$1:$H$1,0))</f>
        <v>48</v>
      </c>
      <c r="M2886" s="5">
        <f t="shared" si="90"/>
        <v>5280</v>
      </c>
      <c r="N2886" cm="1">
        <f t="array" ref="N2886:Q2886">_xlfn.XLOOKUP($B2886,'Raw -orders'!$A:$A,'Raw -orders'!$B:$E)</f>
        <v>926</v>
      </c>
      <c r="O2886">
        <v>44312</v>
      </c>
      <c r="P2886" s="1">
        <v>44325</v>
      </c>
      <c r="Q2886" s="1">
        <v>44328</v>
      </c>
      <c r="R2886" t="str" cm="1">
        <f t="array" ref="R2886:Y2886">_xlfn.XLOOKUP($N2886,'Raw - customers'!$A:$A,'Raw - customers'!$B:$I)</f>
        <v>Vittorio Rosenstengel</v>
      </c>
      <c r="S2886" t="str">
        <v>Genderqueer</v>
      </c>
      <c r="T2886">
        <v>68</v>
      </c>
      <c r="U2886" t="str">
        <v>5855 Isaac RunApt. 434</v>
      </c>
      <c r="V2886">
        <v>3662</v>
      </c>
      <c r="W2886" t="str">
        <v>East Jasper</v>
      </c>
      <c r="X2886" t="str">
        <v>Northern Territory</v>
      </c>
      <c r="Y2886" t="str">
        <v>Australia</v>
      </c>
      <c r="Z2886">
        <v>5</v>
      </c>
      <c r="AA2886" s="3" t="str">
        <f t="shared" si="91"/>
        <v>0 to 10</v>
      </c>
      <c r="AP2886" s="6">
        <v>926</v>
      </c>
      <c r="AQ2886" s="6" t="s">
        <v>1339</v>
      </c>
    </row>
    <row r="2887" spans="1:43" x14ac:dyDescent="0.25">
      <c r="A2887">
        <v>2885</v>
      </c>
      <c r="B2887">
        <v>578</v>
      </c>
      <c r="C2887">
        <v>442</v>
      </c>
      <c r="D2887">
        <v>107</v>
      </c>
      <c r="E2887">
        <v>2</v>
      </c>
      <c r="F2887">
        <v>214</v>
      </c>
      <c r="G2887" t="str">
        <f>VLOOKUP($C2887,'Raw-products'!$A$2:$H$1261,MATCH(G$1,'Raw-products'!$A$1:$H$1,0))</f>
        <v>Jacket</v>
      </c>
      <c r="H2887" t="str">
        <f>VLOOKUP($C2887,'Raw-products'!$A$2:$H$1261,MATCH(H$1,'Raw-products'!$A$1:$H$1,0))</f>
        <v>Denim</v>
      </c>
      <c r="I2887" t="str">
        <f>VLOOKUP($C2887,'Raw-products'!$A$2:$H$1261,MATCH(I$1,'Raw-products'!$A$1:$H$1,0))</f>
        <v>M</v>
      </c>
      <c r="J2887" t="str">
        <f>VLOOKUP($C2887,'Raw-products'!$A$2:$H$1261,MATCH(J$1,'Raw-products'!$A$1:$H$1,0))</f>
        <v>blue</v>
      </c>
      <c r="K2887">
        <f>VLOOKUP($C2887,'Raw-products'!$A$2:$H$1261,MATCH(K$1,'Raw-products'!$A$1:$H$1,0))</f>
        <v>92</v>
      </c>
      <c r="L2887">
        <f>VLOOKUP($C2887,'Raw-products'!$A$2:$H$1261,MATCH(L$1,'Raw-products'!$A$1:$H$1,0))</f>
        <v>61</v>
      </c>
      <c r="M2887" s="5">
        <f t="shared" si="90"/>
        <v>5612</v>
      </c>
      <c r="N2887" cm="1">
        <f t="array" ref="N2887:Q2887">_xlfn.XLOOKUP($B2887,'Raw -orders'!$A:$A,'Raw -orders'!$B:$E)</f>
        <v>926</v>
      </c>
      <c r="O2887">
        <v>44312</v>
      </c>
      <c r="P2887" s="1">
        <v>44325</v>
      </c>
      <c r="Q2887" s="1">
        <v>44328</v>
      </c>
      <c r="R2887" t="str" cm="1">
        <f t="array" ref="R2887:Y2887">_xlfn.XLOOKUP($N2887,'Raw - customers'!$A:$A,'Raw - customers'!$B:$I)</f>
        <v>Vittorio Rosenstengel</v>
      </c>
      <c r="S2887" t="str">
        <v>Genderqueer</v>
      </c>
      <c r="T2887">
        <v>68</v>
      </c>
      <c r="U2887" t="str">
        <v>5855 Isaac RunApt. 434</v>
      </c>
      <c r="V2887">
        <v>3662</v>
      </c>
      <c r="W2887" t="str">
        <v>East Jasper</v>
      </c>
      <c r="X2887" t="str">
        <v>Northern Territory</v>
      </c>
      <c r="Y2887" t="str">
        <v>Australia</v>
      </c>
      <c r="Z2887">
        <v>5</v>
      </c>
      <c r="AA2887" s="3" t="str">
        <f t="shared" si="91"/>
        <v>0 to 10</v>
      </c>
      <c r="AP2887" s="6">
        <v>926</v>
      </c>
      <c r="AQ2887" s="6" t="s">
        <v>1339</v>
      </c>
    </row>
    <row r="2888" spans="1:43" x14ac:dyDescent="0.25">
      <c r="A2888">
        <v>2886</v>
      </c>
      <c r="B2888">
        <v>578</v>
      </c>
      <c r="C2888">
        <v>987</v>
      </c>
      <c r="D2888">
        <v>106</v>
      </c>
      <c r="E2888">
        <v>1</v>
      </c>
      <c r="F2888">
        <v>106</v>
      </c>
      <c r="G2888" t="str">
        <f>VLOOKUP($C2888,'Raw-products'!$A$2:$H$1261,MATCH(G$1,'Raw-products'!$A$1:$H$1,0))</f>
        <v>Trousers</v>
      </c>
      <c r="H2888" t="str">
        <f>VLOOKUP($C2888,'Raw-products'!$A$2:$H$1261,MATCH(H$1,'Raw-products'!$A$1:$H$1,0))</f>
        <v>Wool</v>
      </c>
      <c r="I2888" t="str">
        <f>VLOOKUP($C2888,'Raw-products'!$A$2:$H$1261,MATCH(I$1,'Raw-products'!$A$1:$H$1,0))</f>
        <v>M</v>
      </c>
      <c r="J2888" t="str">
        <f>VLOOKUP($C2888,'Raw-products'!$A$2:$H$1261,MATCH(J$1,'Raw-products'!$A$1:$H$1,0))</f>
        <v>orange</v>
      </c>
      <c r="K2888">
        <f>VLOOKUP($C2888,'Raw-products'!$A$2:$H$1261,MATCH(K$1,'Raw-products'!$A$1:$H$1,0))</f>
        <v>111</v>
      </c>
      <c r="L2888">
        <f>VLOOKUP($C2888,'Raw-products'!$A$2:$H$1261,MATCH(L$1,'Raw-products'!$A$1:$H$1,0))</f>
        <v>75</v>
      </c>
      <c r="M2888" s="5">
        <f t="shared" si="90"/>
        <v>8325</v>
      </c>
      <c r="N2888" cm="1">
        <f t="array" ref="N2888:Q2888">_xlfn.XLOOKUP($B2888,'Raw -orders'!$A:$A,'Raw -orders'!$B:$E)</f>
        <v>926</v>
      </c>
      <c r="O2888">
        <v>44312</v>
      </c>
      <c r="P2888" s="1">
        <v>44325</v>
      </c>
      <c r="Q2888" s="1">
        <v>44328</v>
      </c>
      <c r="R2888" t="str" cm="1">
        <f t="array" ref="R2888:Y2888">_xlfn.XLOOKUP($N2888,'Raw - customers'!$A:$A,'Raw - customers'!$B:$I)</f>
        <v>Vittorio Rosenstengel</v>
      </c>
      <c r="S2888" t="str">
        <v>Genderqueer</v>
      </c>
      <c r="T2888">
        <v>68</v>
      </c>
      <c r="U2888" t="str">
        <v>5855 Isaac RunApt. 434</v>
      </c>
      <c r="V2888">
        <v>3662</v>
      </c>
      <c r="W2888" t="str">
        <v>East Jasper</v>
      </c>
      <c r="X2888" t="str">
        <v>Northern Territory</v>
      </c>
      <c r="Y2888" t="str">
        <v>Australia</v>
      </c>
      <c r="Z2888">
        <v>5</v>
      </c>
      <c r="AA2888" s="3" t="str">
        <f t="shared" si="91"/>
        <v>0 to 10</v>
      </c>
      <c r="AP2888" s="6">
        <v>926</v>
      </c>
      <c r="AQ2888" s="6" t="s">
        <v>1339</v>
      </c>
    </row>
    <row r="2889" spans="1:43" x14ac:dyDescent="0.25">
      <c r="A2889">
        <v>2887</v>
      </c>
      <c r="B2889">
        <v>578</v>
      </c>
      <c r="C2889">
        <v>115</v>
      </c>
      <c r="D2889">
        <v>92</v>
      </c>
      <c r="E2889">
        <v>2</v>
      </c>
      <c r="F2889">
        <v>184</v>
      </c>
      <c r="G2889" t="str">
        <f>VLOOKUP($C2889,'Raw-products'!$A$2:$H$1261,MATCH(G$1,'Raw-products'!$A$1:$H$1,0))</f>
        <v>Shirt</v>
      </c>
      <c r="H2889" t="str">
        <f>VLOOKUP($C2889,'Raw-products'!$A$2:$H$1261,MATCH(H$1,'Raw-products'!$A$1:$H$1,0))</f>
        <v>Denim</v>
      </c>
      <c r="I2889" t="str">
        <f>VLOOKUP($C2889,'Raw-products'!$A$2:$H$1261,MATCH(I$1,'Raw-products'!$A$1:$H$1,0))</f>
        <v>XS</v>
      </c>
      <c r="J2889" t="str">
        <f>VLOOKUP($C2889,'Raw-products'!$A$2:$H$1261,MATCH(J$1,'Raw-products'!$A$1:$H$1,0))</f>
        <v>yellow</v>
      </c>
      <c r="K2889">
        <f>VLOOKUP($C2889,'Raw-products'!$A$2:$H$1261,MATCH(K$1,'Raw-products'!$A$1:$H$1,0))</f>
        <v>115</v>
      </c>
      <c r="L2889">
        <f>VLOOKUP($C2889,'Raw-products'!$A$2:$H$1261,MATCH(L$1,'Raw-products'!$A$1:$H$1,0))</f>
        <v>54</v>
      </c>
      <c r="M2889" s="5">
        <f t="shared" si="90"/>
        <v>6210</v>
      </c>
      <c r="N2889" cm="1">
        <f t="array" ref="N2889:Q2889">_xlfn.XLOOKUP($B2889,'Raw -orders'!$A:$A,'Raw -orders'!$B:$E)</f>
        <v>926</v>
      </c>
      <c r="O2889">
        <v>44312</v>
      </c>
      <c r="P2889" s="1">
        <v>44325</v>
      </c>
      <c r="Q2889" s="1">
        <v>44328</v>
      </c>
      <c r="R2889" t="str" cm="1">
        <f t="array" ref="R2889:Y2889">_xlfn.XLOOKUP($N2889,'Raw - customers'!$A:$A,'Raw - customers'!$B:$I)</f>
        <v>Vittorio Rosenstengel</v>
      </c>
      <c r="S2889" t="str">
        <v>Genderqueer</v>
      </c>
      <c r="T2889">
        <v>68</v>
      </c>
      <c r="U2889" t="str">
        <v>5855 Isaac RunApt. 434</v>
      </c>
      <c r="V2889">
        <v>3662</v>
      </c>
      <c r="W2889" t="str">
        <v>East Jasper</v>
      </c>
      <c r="X2889" t="str">
        <v>Northern Territory</v>
      </c>
      <c r="Y2889" t="str">
        <v>Australia</v>
      </c>
      <c r="Z2889">
        <v>5</v>
      </c>
      <c r="AA2889" s="3" t="str">
        <f t="shared" si="91"/>
        <v>0 to 10</v>
      </c>
      <c r="AP2889" s="6">
        <v>926</v>
      </c>
      <c r="AQ2889" s="6" t="s">
        <v>1339</v>
      </c>
    </row>
    <row r="2890" spans="1:43" x14ac:dyDescent="0.25">
      <c r="A2890">
        <v>2888</v>
      </c>
      <c r="B2890">
        <v>578</v>
      </c>
      <c r="C2890">
        <v>904</v>
      </c>
      <c r="D2890">
        <v>94</v>
      </c>
      <c r="E2890">
        <v>1</v>
      </c>
      <c r="F2890">
        <v>94</v>
      </c>
      <c r="G2890" t="str">
        <f>VLOOKUP($C2890,'Raw-products'!$A$2:$H$1261,MATCH(G$1,'Raw-products'!$A$1:$H$1,0))</f>
        <v>Trousers</v>
      </c>
      <c r="H2890" t="str">
        <f>VLOOKUP($C2890,'Raw-products'!$A$2:$H$1261,MATCH(H$1,'Raw-products'!$A$1:$H$1,0))</f>
        <v>Cords</v>
      </c>
      <c r="I2890" t="str">
        <f>VLOOKUP($C2890,'Raw-products'!$A$2:$H$1261,MATCH(I$1,'Raw-products'!$A$1:$H$1,0))</f>
        <v>XL</v>
      </c>
      <c r="J2890" t="str">
        <f>VLOOKUP($C2890,'Raw-products'!$A$2:$H$1261,MATCH(J$1,'Raw-products'!$A$1:$H$1,0))</f>
        <v>indigo</v>
      </c>
      <c r="K2890">
        <f>VLOOKUP($C2890,'Raw-products'!$A$2:$H$1261,MATCH(K$1,'Raw-products'!$A$1:$H$1,0))</f>
        <v>113</v>
      </c>
      <c r="L2890">
        <f>VLOOKUP($C2890,'Raw-products'!$A$2:$H$1261,MATCH(L$1,'Raw-products'!$A$1:$H$1,0))</f>
        <v>70</v>
      </c>
      <c r="M2890" s="5">
        <f t="shared" si="90"/>
        <v>7910</v>
      </c>
      <c r="N2890" cm="1">
        <f t="array" ref="N2890:Q2890">_xlfn.XLOOKUP($B2890,'Raw -orders'!$A:$A,'Raw -orders'!$B:$E)</f>
        <v>926</v>
      </c>
      <c r="O2890">
        <v>44312</v>
      </c>
      <c r="P2890" s="1">
        <v>44325</v>
      </c>
      <c r="Q2890" s="1">
        <v>44328</v>
      </c>
      <c r="R2890" t="str" cm="1">
        <f t="array" ref="R2890:Y2890">_xlfn.XLOOKUP($N2890,'Raw - customers'!$A:$A,'Raw - customers'!$B:$I)</f>
        <v>Vittorio Rosenstengel</v>
      </c>
      <c r="S2890" t="str">
        <v>Genderqueer</v>
      </c>
      <c r="T2890">
        <v>68</v>
      </c>
      <c r="U2890" t="str">
        <v>5855 Isaac RunApt. 434</v>
      </c>
      <c r="V2890">
        <v>3662</v>
      </c>
      <c r="W2890" t="str">
        <v>East Jasper</v>
      </c>
      <c r="X2890" t="str">
        <v>Northern Territory</v>
      </c>
      <c r="Y2890" t="str">
        <v>Australia</v>
      </c>
      <c r="Z2890">
        <v>5</v>
      </c>
      <c r="AA2890" s="3" t="str">
        <f t="shared" si="91"/>
        <v>0 to 10</v>
      </c>
      <c r="AP2890" s="6">
        <v>926</v>
      </c>
      <c r="AQ2890" s="6" t="s">
        <v>1339</v>
      </c>
    </row>
    <row r="2891" spans="1:43" x14ac:dyDescent="0.25">
      <c r="A2891">
        <v>2889</v>
      </c>
      <c r="B2891">
        <v>578</v>
      </c>
      <c r="C2891">
        <v>1072</v>
      </c>
      <c r="D2891">
        <v>93</v>
      </c>
      <c r="E2891">
        <v>2</v>
      </c>
      <c r="F2891">
        <v>186</v>
      </c>
      <c r="G2891" t="str">
        <f>VLOOKUP($C2891,'Raw-products'!$A$2:$H$1261,MATCH(G$1,'Raw-products'!$A$1:$H$1,0))</f>
        <v>Trousers</v>
      </c>
      <c r="H2891" t="str">
        <f>VLOOKUP($C2891,'Raw-products'!$A$2:$H$1261,MATCH(H$1,'Raw-products'!$A$1:$H$1,0))</f>
        <v>Joggers</v>
      </c>
      <c r="I2891" t="str">
        <f>VLOOKUP($C2891,'Raw-products'!$A$2:$H$1261,MATCH(I$1,'Raw-products'!$A$1:$H$1,0))</f>
        <v>M</v>
      </c>
      <c r="J2891" t="str">
        <f>VLOOKUP($C2891,'Raw-products'!$A$2:$H$1261,MATCH(J$1,'Raw-products'!$A$1:$H$1,0))</f>
        <v>blue</v>
      </c>
      <c r="K2891">
        <f>VLOOKUP($C2891,'Raw-products'!$A$2:$H$1261,MATCH(K$1,'Raw-products'!$A$1:$H$1,0))</f>
        <v>94</v>
      </c>
      <c r="L2891">
        <f>VLOOKUP($C2891,'Raw-products'!$A$2:$H$1261,MATCH(L$1,'Raw-products'!$A$1:$H$1,0))</f>
        <v>78</v>
      </c>
      <c r="M2891" s="5">
        <f t="shared" si="90"/>
        <v>7332</v>
      </c>
      <c r="N2891" cm="1">
        <f t="array" ref="N2891:Q2891">_xlfn.XLOOKUP($B2891,'Raw -orders'!$A:$A,'Raw -orders'!$B:$E)</f>
        <v>926</v>
      </c>
      <c r="O2891">
        <v>44312</v>
      </c>
      <c r="P2891" s="1">
        <v>44325</v>
      </c>
      <c r="Q2891" s="1">
        <v>44328</v>
      </c>
      <c r="R2891" t="str" cm="1">
        <f t="array" ref="R2891:Y2891">_xlfn.XLOOKUP($N2891,'Raw - customers'!$A:$A,'Raw - customers'!$B:$I)</f>
        <v>Vittorio Rosenstengel</v>
      </c>
      <c r="S2891" t="str">
        <v>Genderqueer</v>
      </c>
      <c r="T2891">
        <v>68</v>
      </c>
      <c r="U2891" t="str">
        <v>5855 Isaac RunApt. 434</v>
      </c>
      <c r="V2891">
        <v>3662</v>
      </c>
      <c r="W2891" t="str">
        <v>East Jasper</v>
      </c>
      <c r="X2891" t="str">
        <v>Northern Territory</v>
      </c>
      <c r="Y2891" t="str">
        <v>Australia</v>
      </c>
      <c r="Z2891">
        <v>5</v>
      </c>
      <c r="AA2891" s="3" t="str">
        <f t="shared" si="91"/>
        <v>0 to 10</v>
      </c>
      <c r="AP2891" s="6">
        <v>926</v>
      </c>
      <c r="AQ2891" s="6" t="s">
        <v>1339</v>
      </c>
    </row>
    <row r="2892" spans="1:43" x14ac:dyDescent="0.25">
      <c r="A2892">
        <v>2890</v>
      </c>
      <c r="B2892">
        <v>578</v>
      </c>
      <c r="C2892">
        <v>784</v>
      </c>
      <c r="D2892">
        <v>91</v>
      </c>
      <c r="E2892">
        <v>3</v>
      </c>
      <c r="F2892">
        <v>273</v>
      </c>
      <c r="G2892" t="str">
        <f>VLOOKUP($C2892,'Raw-products'!$A$2:$H$1261,MATCH(G$1,'Raw-products'!$A$1:$H$1,0))</f>
        <v>Jacket</v>
      </c>
      <c r="H2892" t="str">
        <f>VLOOKUP($C2892,'Raw-products'!$A$2:$H$1261,MATCH(H$1,'Raw-products'!$A$1:$H$1,0))</f>
        <v>Pullover</v>
      </c>
      <c r="I2892" t="str">
        <f>VLOOKUP($C2892,'Raw-products'!$A$2:$H$1261,MATCH(I$1,'Raw-products'!$A$1:$H$1,0))</f>
        <v>XL</v>
      </c>
      <c r="J2892" t="str">
        <f>VLOOKUP($C2892,'Raw-products'!$A$2:$H$1261,MATCH(J$1,'Raw-products'!$A$1:$H$1,0))</f>
        <v>yellow</v>
      </c>
      <c r="K2892">
        <f>VLOOKUP($C2892,'Raw-products'!$A$2:$H$1261,MATCH(K$1,'Raw-products'!$A$1:$H$1,0))</f>
        <v>114</v>
      </c>
      <c r="L2892">
        <f>VLOOKUP($C2892,'Raw-products'!$A$2:$H$1261,MATCH(L$1,'Raw-products'!$A$1:$H$1,0))</f>
        <v>67</v>
      </c>
      <c r="M2892" s="5">
        <f t="shared" si="90"/>
        <v>7638</v>
      </c>
      <c r="N2892" cm="1">
        <f t="array" ref="N2892:Q2892">_xlfn.XLOOKUP($B2892,'Raw -orders'!$A:$A,'Raw -orders'!$B:$E)</f>
        <v>926</v>
      </c>
      <c r="O2892">
        <v>44312</v>
      </c>
      <c r="P2892" s="1">
        <v>44325</v>
      </c>
      <c r="Q2892" s="1">
        <v>44328</v>
      </c>
      <c r="R2892" t="str" cm="1">
        <f t="array" ref="R2892:Y2892">_xlfn.XLOOKUP($N2892,'Raw - customers'!$A:$A,'Raw - customers'!$B:$I)</f>
        <v>Vittorio Rosenstengel</v>
      </c>
      <c r="S2892" t="str">
        <v>Genderqueer</v>
      </c>
      <c r="T2892">
        <v>68</v>
      </c>
      <c r="U2892" t="str">
        <v>5855 Isaac RunApt. 434</v>
      </c>
      <c r="V2892">
        <v>3662</v>
      </c>
      <c r="W2892" t="str">
        <v>East Jasper</v>
      </c>
      <c r="X2892" t="str">
        <v>Northern Territory</v>
      </c>
      <c r="Y2892" t="str">
        <v>Australia</v>
      </c>
      <c r="Z2892">
        <v>5</v>
      </c>
      <c r="AA2892" s="3" t="str">
        <f t="shared" si="91"/>
        <v>0 to 10</v>
      </c>
      <c r="AP2892" s="6">
        <v>926</v>
      </c>
      <c r="AQ2892" s="6" t="s">
        <v>1339</v>
      </c>
    </row>
    <row r="2893" spans="1:43" x14ac:dyDescent="0.25">
      <c r="A2893">
        <v>2891</v>
      </c>
      <c r="B2893">
        <v>578</v>
      </c>
      <c r="C2893">
        <v>797</v>
      </c>
      <c r="D2893">
        <v>91</v>
      </c>
      <c r="E2893">
        <v>1</v>
      </c>
      <c r="F2893">
        <v>91</v>
      </c>
      <c r="G2893" t="str">
        <f>VLOOKUP($C2893,'Raw-products'!$A$2:$H$1261,MATCH(G$1,'Raw-products'!$A$1:$H$1,0))</f>
        <v>Jacket</v>
      </c>
      <c r="H2893" t="str">
        <f>VLOOKUP($C2893,'Raw-products'!$A$2:$H$1261,MATCH(H$1,'Raw-products'!$A$1:$H$1,0))</f>
        <v>Pullover</v>
      </c>
      <c r="I2893" t="str">
        <f>VLOOKUP($C2893,'Raw-products'!$A$2:$H$1261,MATCH(I$1,'Raw-products'!$A$1:$H$1,0))</f>
        <v>M</v>
      </c>
      <c r="J2893" t="str">
        <f>VLOOKUP($C2893,'Raw-products'!$A$2:$H$1261,MATCH(J$1,'Raw-products'!$A$1:$H$1,0))</f>
        <v>indigo</v>
      </c>
      <c r="K2893">
        <f>VLOOKUP($C2893,'Raw-products'!$A$2:$H$1261,MATCH(K$1,'Raw-products'!$A$1:$H$1,0))</f>
        <v>114</v>
      </c>
      <c r="L2893">
        <f>VLOOKUP($C2893,'Raw-products'!$A$2:$H$1261,MATCH(L$1,'Raw-products'!$A$1:$H$1,0))</f>
        <v>72</v>
      </c>
      <c r="M2893" s="5">
        <f t="shared" si="90"/>
        <v>8208</v>
      </c>
      <c r="N2893" cm="1">
        <f t="array" ref="N2893:Q2893">_xlfn.XLOOKUP($B2893,'Raw -orders'!$A:$A,'Raw -orders'!$B:$E)</f>
        <v>926</v>
      </c>
      <c r="O2893">
        <v>44312</v>
      </c>
      <c r="P2893" s="1">
        <v>44325</v>
      </c>
      <c r="Q2893" s="1">
        <v>44328</v>
      </c>
      <c r="R2893" t="str" cm="1">
        <f t="array" ref="R2893:Y2893">_xlfn.XLOOKUP($N2893,'Raw - customers'!$A:$A,'Raw - customers'!$B:$I)</f>
        <v>Vittorio Rosenstengel</v>
      </c>
      <c r="S2893" t="str">
        <v>Genderqueer</v>
      </c>
      <c r="T2893">
        <v>68</v>
      </c>
      <c r="U2893" t="str">
        <v>5855 Isaac RunApt. 434</v>
      </c>
      <c r="V2893">
        <v>3662</v>
      </c>
      <c r="W2893" t="str">
        <v>East Jasper</v>
      </c>
      <c r="X2893" t="str">
        <v>Northern Territory</v>
      </c>
      <c r="Y2893" t="str">
        <v>Australia</v>
      </c>
      <c r="Z2893">
        <v>5</v>
      </c>
      <c r="AA2893" s="3" t="str">
        <f t="shared" si="91"/>
        <v>0 to 10</v>
      </c>
      <c r="AP2893" s="6">
        <v>926</v>
      </c>
      <c r="AQ2893" s="6" t="s">
        <v>1339</v>
      </c>
    </row>
    <row r="2894" spans="1:43" x14ac:dyDescent="0.25">
      <c r="A2894">
        <v>2892</v>
      </c>
      <c r="B2894">
        <v>578</v>
      </c>
      <c r="C2894">
        <v>1127</v>
      </c>
      <c r="D2894">
        <v>102</v>
      </c>
      <c r="E2894">
        <v>1</v>
      </c>
      <c r="F2894">
        <v>102</v>
      </c>
      <c r="G2894" t="str">
        <f>VLOOKUP($C2894,'Raw-products'!$A$2:$H$1261,MATCH(G$1,'Raw-products'!$A$1:$H$1,0))</f>
        <v>Trousers</v>
      </c>
      <c r="H2894" t="str">
        <f>VLOOKUP($C2894,'Raw-products'!$A$2:$H$1261,MATCH(H$1,'Raw-products'!$A$1:$H$1,0))</f>
        <v>Cargo Pants</v>
      </c>
      <c r="I2894" t="str">
        <f>VLOOKUP($C2894,'Raw-products'!$A$2:$H$1261,MATCH(I$1,'Raw-products'!$A$1:$H$1,0))</f>
        <v>M</v>
      </c>
      <c r="J2894" t="str">
        <f>VLOOKUP($C2894,'Raw-products'!$A$2:$H$1261,MATCH(J$1,'Raw-products'!$A$1:$H$1,0))</f>
        <v>orange</v>
      </c>
      <c r="K2894">
        <f>VLOOKUP($C2894,'Raw-products'!$A$2:$H$1261,MATCH(K$1,'Raw-products'!$A$1:$H$1,0))</f>
        <v>106</v>
      </c>
      <c r="L2894">
        <f>VLOOKUP($C2894,'Raw-products'!$A$2:$H$1261,MATCH(L$1,'Raw-products'!$A$1:$H$1,0))</f>
        <v>51</v>
      </c>
      <c r="M2894" s="5">
        <f t="shared" si="90"/>
        <v>5406</v>
      </c>
      <c r="N2894" cm="1">
        <f t="array" ref="N2894:Q2894">_xlfn.XLOOKUP($B2894,'Raw -orders'!$A:$A,'Raw -orders'!$B:$E)</f>
        <v>926</v>
      </c>
      <c r="O2894">
        <v>44312</v>
      </c>
      <c r="P2894" s="1">
        <v>44325</v>
      </c>
      <c r="Q2894" s="1">
        <v>44328</v>
      </c>
      <c r="R2894" t="str" cm="1">
        <f t="array" ref="R2894:Y2894">_xlfn.XLOOKUP($N2894,'Raw - customers'!$A:$A,'Raw - customers'!$B:$I)</f>
        <v>Vittorio Rosenstengel</v>
      </c>
      <c r="S2894" t="str">
        <v>Genderqueer</v>
      </c>
      <c r="T2894">
        <v>68</v>
      </c>
      <c r="U2894" t="str">
        <v>5855 Isaac RunApt. 434</v>
      </c>
      <c r="V2894">
        <v>3662</v>
      </c>
      <c r="W2894" t="str">
        <v>East Jasper</v>
      </c>
      <c r="X2894" t="str">
        <v>Northern Territory</v>
      </c>
      <c r="Y2894" t="str">
        <v>Australia</v>
      </c>
      <c r="Z2894">
        <v>5</v>
      </c>
      <c r="AA2894" s="3" t="str">
        <f t="shared" si="91"/>
        <v>0 to 10</v>
      </c>
      <c r="AP2894" s="6">
        <v>926</v>
      </c>
      <c r="AQ2894" s="6" t="s">
        <v>1339</v>
      </c>
    </row>
    <row r="2895" spans="1:43" x14ac:dyDescent="0.25">
      <c r="A2895">
        <v>2893</v>
      </c>
      <c r="B2895">
        <v>578</v>
      </c>
      <c r="C2895">
        <v>892</v>
      </c>
      <c r="D2895">
        <v>94</v>
      </c>
      <c r="E2895">
        <v>3</v>
      </c>
      <c r="F2895">
        <v>282</v>
      </c>
      <c r="G2895" t="str">
        <f>VLOOKUP($C2895,'Raw-products'!$A$2:$H$1261,MATCH(G$1,'Raw-products'!$A$1:$H$1,0))</f>
        <v>Trousers</v>
      </c>
      <c r="H2895" t="str">
        <f>VLOOKUP($C2895,'Raw-products'!$A$2:$H$1261,MATCH(H$1,'Raw-products'!$A$1:$H$1,0))</f>
        <v>Cords</v>
      </c>
      <c r="I2895" t="str">
        <f>VLOOKUP($C2895,'Raw-products'!$A$2:$H$1261,MATCH(I$1,'Raw-products'!$A$1:$H$1,0))</f>
        <v>M</v>
      </c>
      <c r="J2895" t="str">
        <f>VLOOKUP($C2895,'Raw-products'!$A$2:$H$1261,MATCH(J$1,'Raw-products'!$A$1:$H$1,0))</f>
        <v>green</v>
      </c>
      <c r="K2895">
        <f>VLOOKUP($C2895,'Raw-products'!$A$2:$H$1261,MATCH(K$1,'Raw-products'!$A$1:$H$1,0))</f>
        <v>113</v>
      </c>
      <c r="L2895">
        <f>VLOOKUP($C2895,'Raw-products'!$A$2:$H$1261,MATCH(L$1,'Raw-products'!$A$1:$H$1,0))</f>
        <v>76</v>
      </c>
      <c r="M2895" s="5">
        <f t="shared" si="90"/>
        <v>8588</v>
      </c>
      <c r="N2895" cm="1">
        <f t="array" ref="N2895:Q2895">_xlfn.XLOOKUP($B2895,'Raw -orders'!$A:$A,'Raw -orders'!$B:$E)</f>
        <v>926</v>
      </c>
      <c r="O2895">
        <v>44312</v>
      </c>
      <c r="P2895" s="1">
        <v>44325</v>
      </c>
      <c r="Q2895" s="1">
        <v>44328</v>
      </c>
      <c r="R2895" t="str" cm="1">
        <f t="array" ref="R2895:Y2895">_xlfn.XLOOKUP($N2895,'Raw - customers'!$A:$A,'Raw - customers'!$B:$I)</f>
        <v>Vittorio Rosenstengel</v>
      </c>
      <c r="S2895" t="str">
        <v>Genderqueer</v>
      </c>
      <c r="T2895">
        <v>68</v>
      </c>
      <c r="U2895" t="str">
        <v>5855 Isaac RunApt. 434</v>
      </c>
      <c r="V2895">
        <v>3662</v>
      </c>
      <c r="W2895" t="str">
        <v>East Jasper</v>
      </c>
      <c r="X2895" t="str">
        <v>Northern Territory</v>
      </c>
      <c r="Y2895" t="str">
        <v>Australia</v>
      </c>
      <c r="Z2895">
        <v>5</v>
      </c>
      <c r="AA2895" s="3" t="str">
        <f t="shared" si="91"/>
        <v>0 to 10</v>
      </c>
      <c r="AP2895" s="6">
        <v>926</v>
      </c>
      <c r="AQ2895" s="6" t="s">
        <v>1339</v>
      </c>
    </row>
    <row r="2896" spans="1:43" x14ac:dyDescent="0.25">
      <c r="A2896">
        <v>2894</v>
      </c>
      <c r="B2896">
        <v>579</v>
      </c>
      <c r="C2896">
        <v>222</v>
      </c>
      <c r="D2896">
        <v>106</v>
      </c>
      <c r="E2896">
        <v>2</v>
      </c>
      <c r="F2896">
        <v>212</v>
      </c>
      <c r="G2896" t="str">
        <f>VLOOKUP($C2896,'Raw-products'!$A$2:$H$1261,MATCH(G$1,'Raw-products'!$A$1:$H$1,0))</f>
        <v>Shirt</v>
      </c>
      <c r="H2896" t="str">
        <f>VLOOKUP($C2896,'Raw-products'!$A$2:$H$1261,MATCH(H$1,'Raw-products'!$A$1:$H$1,0))</f>
        <v>Chambray</v>
      </c>
      <c r="I2896" t="str">
        <f>VLOOKUP($C2896,'Raw-products'!$A$2:$H$1261,MATCH(I$1,'Raw-products'!$A$1:$H$1,0))</f>
        <v>M</v>
      </c>
      <c r="J2896" t="str">
        <f>VLOOKUP($C2896,'Raw-products'!$A$2:$H$1261,MATCH(J$1,'Raw-products'!$A$1:$H$1,0))</f>
        <v>yellow</v>
      </c>
      <c r="K2896">
        <f>VLOOKUP($C2896,'Raw-products'!$A$2:$H$1261,MATCH(K$1,'Raw-products'!$A$1:$H$1,0))</f>
        <v>105</v>
      </c>
      <c r="L2896">
        <f>VLOOKUP($C2896,'Raw-products'!$A$2:$H$1261,MATCH(L$1,'Raw-products'!$A$1:$H$1,0))</f>
        <v>62</v>
      </c>
      <c r="M2896" s="5">
        <f t="shared" si="90"/>
        <v>6510</v>
      </c>
      <c r="N2896" cm="1">
        <f t="array" ref="N2896:Q2896">_xlfn.XLOOKUP($B2896,'Raw -orders'!$A:$A,'Raw -orders'!$B:$E)</f>
        <v>501</v>
      </c>
      <c r="O2896">
        <v>15623</v>
      </c>
      <c r="P2896" s="1">
        <v>44283</v>
      </c>
      <c r="Q2896" s="1">
        <v>44306</v>
      </c>
      <c r="R2896" t="str" cm="1">
        <f t="array" ref="R2896:Y2896">_xlfn.XLOOKUP($N2896,'Raw - customers'!$A:$A,'Raw - customers'!$B:$I)</f>
        <v>Archibaldo Taffurelli</v>
      </c>
      <c r="S2896" t="str">
        <v>Genderqueer</v>
      </c>
      <c r="T2896">
        <v>73</v>
      </c>
      <c r="U2896" t="str">
        <v>457 Evans View RdApt. 385</v>
      </c>
      <c r="V2896">
        <v>2482</v>
      </c>
      <c r="W2896" t="str">
        <v>Kiehnchester</v>
      </c>
      <c r="X2896" t="str">
        <v>Tasmania</v>
      </c>
      <c r="Y2896" t="str">
        <v>Australia</v>
      </c>
      <c r="Z2896">
        <v>3</v>
      </c>
      <c r="AA2896" s="3" t="str">
        <f t="shared" si="91"/>
        <v>20 to 30</v>
      </c>
      <c r="AP2896" s="6">
        <v>501</v>
      </c>
      <c r="AQ2896" s="6" t="s">
        <v>1414</v>
      </c>
    </row>
    <row r="2897" spans="1:43" x14ac:dyDescent="0.25">
      <c r="A2897">
        <v>2895</v>
      </c>
      <c r="B2897">
        <v>579</v>
      </c>
      <c r="C2897">
        <v>989</v>
      </c>
      <c r="D2897">
        <v>106</v>
      </c>
      <c r="E2897">
        <v>2</v>
      </c>
      <c r="F2897">
        <v>212</v>
      </c>
      <c r="G2897" t="str">
        <f>VLOOKUP($C2897,'Raw-products'!$A$2:$H$1261,MATCH(G$1,'Raw-products'!$A$1:$H$1,0))</f>
        <v>Trousers</v>
      </c>
      <c r="H2897" t="str">
        <f>VLOOKUP($C2897,'Raw-products'!$A$2:$H$1261,MATCH(H$1,'Raw-products'!$A$1:$H$1,0))</f>
        <v>Wool</v>
      </c>
      <c r="I2897" t="str">
        <f>VLOOKUP($C2897,'Raw-products'!$A$2:$H$1261,MATCH(I$1,'Raw-products'!$A$1:$H$1,0))</f>
        <v>XL</v>
      </c>
      <c r="J2897" t="str">
        <f>VLOOKUP($C2897,'Raw-products'!$A$2:$H$1261,MATCH(J$1,'Raw-products'!$A$1:$H$1,0))</f>
        <v>orange</v>
      </c>
      <c r="K2897">
        <f>VLOOKUP($C2897,'Raw-products'!$A$2:$H$1261,MATCH(K$1,'Raw-products'!$A$1:$H$1,0))</f>
        <v>111</v>
      </c>
      <c r="L2897">
        <f>VLOOKUP($C2897,'Raw-products'!$A$2:$H$1261,MATCH(L$1,'Raw-products'!$A$1:$H$1,0))</f>
        <v>56</v>
      </c>
      <c r="M2897" s="5">
        <f t="shared" si="90"/>
        <v>6216</v>
      </c>
      <c r="N2897" cm="1">
        <f t="array" ref="N2897:Q2897">_xlfn.XLOOKUP($B2897,'Raw -orders'!$A:$A,'Raw -orders'!$B:$E)</f>
        <v>501</v>
      </c>
      <c r="O2897">
        <v>15623</v>
      </c>
      <c r="P2897" s="1">
        <v>44283</v>
      </c>
      <c r="Q2897" s="1">
        <v>44306</v>
      </c>
      <c r="R2897" t="str" cm="1">
        <f t="array" ref="R2897:Y2897">_xlfn.XLOOKUP($N2897,'Raw - customers'!$A:$A,'Raw - customers'!$B:$I)</f>
        <v>Archibaldo Taffurelli</v>
      </c>
      <c r="S2897" t="str">
        <v>Genderqueer</v>
      </c>
      <c r="T2897">
        <v>73</v>
      </c>
      <c r="U2897" t="str">
        <v>457 Evans View RdApt. 385</v>
      </c>
      <c r="V2897">
        <v>2482</v>
      </c>
      <c r="W2897" t="str">
        <v>Kiehnchester</v>
      </c>
      <c r="X2897" t="str">
        <v>Tasmania</v>
      </c>
      <c r="Y2897" t="str">
        <v>Australia</v>
      </c>
      <c r="Z2897">
        <v>3</v>
      </c>
      <c r="AA2897" s="3" t="str">
        <f t="shared" si="91"/>
        <v>20 to 30</v>
      </c>
      <c r="AP2897" s="6">
        <v>501</v>
      </c>
      <c r="AQ2897" s="6" t="s">
        <v>1414</v>
      </c>
    </row>
    <row r="2898" spans="1:43" x14ac:dyDescent="0.25">
      <c r="A2898">
        <v>2896</v>
      </c>
      <c r="B2898">
        <v>579</v>
      </c>
      <c r="C2898">
        <v>477</v>
      </c>
      <c r="D2898">
        <v>118</v>
      </c>
      <c r="E2898">
        <v>1</v>
      </c>
      <c r="F2898">
        <v>118</v>
      </c>
      <c r="G2898" t="str">
        <f>VLOOKUP($C2898,'Raw-products'!$A$2:$H$1261,MATCH(G$1,'Raw-products'!$A$1:$H$1,0))</f>
        <v>Jacket</v>
      </c>
      <c r="H2898" t="str">
        <f>VLOOKUP($C2898,'Raw-products'!$A$2:$H$1261,MATCH(H$1,'Raw-products'!$A$1:$H$1,0))</f>
        <v>Puffer</v>
      </c>
      <c r="I2898" t="str">
        <f>VLOOKUP($C2898,'Raw-products'!$A$2:$H$1261,MATCH(I$1,'Raw-products'!$A$1:$H$1,0))</f>
        <v>M</v>
      </c>
      <c r="J2898" t="str">
        <f>VLOOKUP($C2898,'Raw-products'!$A$2:$H$1261,MATCH(J$1,'Raw-products'!$A$1:$H$1,0))</f>
        <v>blue</v>
      </c>
      <c r="K2898">
        <f>VLOOKUP($C2898,'Raw-products'!$A$2:$H$1261,MATCH(K$1,'Raw-products'!$A$1:$H$1,0))</f>
        <v>110</v>
      </c>
      <c r="L2898">
        <f>VLOOKUP($C2898,'Raw-products'!$A$2:$H$1261,MATCH(L$1,'Raw-products'!$A$1:$H$1,0))</f>
        <v>60</v>
      </c>
      <c r="M2898" s="5">
        <f t="shared" si="90"/>
        <v>6600</v>
      </c>
      <c r="N2898" cm="1">
        <f t="array" ref="N2898:Q2898">_xlfn.XLOOKUP($B2898,'Raw -orders'!$A:$A,'Raw -orders'!$B:$E)</f>
        <v>501</v>
      </c>
      <c r="O2898">
        <v>15623</v>
      </c>
      <c r="P2898" s="1">
        <v>44283</v>
      </c>
      <c r="Q2898" s="1">
        <v>44306</v>
      </c>
      <c r="R2898" t="str" cm="1">
        <f t="array" ref="R2898:Y2898">_xlfn.XLOOKUP($N2898,'Raw - customers'!$A:$A,'Raw - customers'!$B:$I)</f>
        <v>Archibaldo Taffurelli</v>
      </c>
      <c r="S2898" t="str">
        <v>Genderqueer</v>
      </c>
      <c r="T2898">
        <v>73</v>
      </c>
      <c r="U2898" t="str">
        <v>457 Evans View RdApt. 385</v>
      </c>
      <c r="V2898">
        <v>2482</v>
      </c>
      <c r="W2898" t="str">
        <v>Kiehnchester</v>
      </c>
      <c r="X2898" t="str">
        <v>Tasmania</v>
      </c>
      <c r="Y2898" t="str">
        <v>Australia</v>
      </c>
      <c r="Z2898">
        <v>3</v>
      </c>
      <c r="AA2898" s="3" t="str">
        <f t="shared" si="91"/>
        <v>20 to 30</v>
      </c>
      <c r="AP2898" s="6">
        <v>501</v>
      </c>
      <c r="AQ2898" s="6" t="s">
        <v>1414</v>
      </c>
    </row>
    <row r="2899" spans="1:43" x14ac:dyDescent="0.25">
      <c r="A2899">
        <v>2897</v>
      </c>
      <c r="B2899">
        <v>579</v>
      </c>
      <c r="C2899">
        <v>1064</v>
      </c>
      <c r="D2899">
        <v>93</v>
      </c>
      <c r="E2899">
        <v>1</v>
      </c>
      <c r="F2899">
        <v>93</v>
      </c>
      <c r="G2899" t="str">
        <f>VLOOKUP($C2899,'Raw-products'!$A$2:$H$1261,MATCH(G$1,'Raw-products'!$A$1:$H$1,0))</f>
        <v>Trousers</v>
      </c>
      <c r="H2899" t="str">
        <f>VLOOKUP($C2899,'Raw-products'!$A$2:$H$1261,MATCH(H$1,'Raw-products'!$A$1:$H$1,0))</f>
        <v>Joggers</v>
      </c>
      <c r="I2899" t="str">
        <f>VLOOKUP($C2899,'Raw-products'!$A$2:$H$1261,MATCH(I$1,'Raw-products'!$A$1:$H$1,0))</f>
        <v>XL</v>
      </c>
      <c r="J2899" t="str">
        <f>VLOOKUP($C2899,'Raw-products'!$A$2:$H$1261,MATCH(J$1,'Raw-products'!$A$1:$H$1,0))</f>
        <v>yellow</v>
      </c>
      <c r="K2899">
        <f>VLOOKUP($C2899,'Raw-products'!$A$2:$H$1261,MATCH(K$1,'Raw-products'!$A$1:$H$1,0))</f>
        <v>94</v>
      </c>
      <c r="L2899">
        <f>VLOOKUP($C2899,'Raw-products'!$A$2:$H$1261,MATCH(L$1,'Raw-products'!$A$1:$H$1,0))</f>
        <v>69</v>
      </c>
      <c r="M2899" s="5">
        <f t="shared" si="90"/>
        <v>6486</v>
      </c>
      <c r="N2899" cm="1">
        <f t="array" ref="N2899:Q2899">_xlfn.XLOOKUP($B2899,'Raw -orders'!$A:$A,'Raw -orders'!$B:$E)</f>
        <v>501</v>
      </c>
      <c r="O2899">
        <v>15623</v>
      </c>
      <c r="P2899" s="1">
        <v>44283</v>
      </c>
      <c r="Q2899" s="1">
        <v>44306</v>
      </c>
      <c r="R2899" t="str" cm="1">
        <f t="array" ref="R2899:Y2899">_xlfn.XLOOKUP($N2899,'Raw - customers'!$A:$A,'Raw - customers'!$B:$I)</f>
        <v>Archibaldo Taffurelli</v>
      </c>
      <c r="S2899" t="str">
        <v>Genderqueer</v>
      </c>
      <c r="T2899">
        <v>73</v>
      </c>
      <c r="U2899" t="str">
        <v>457 Evans View RdApt. 385</v>
      </c>
      <c r="V2899">
        <v>2482</v>
      </c>
      <c r="W2899" t="str">
        <v>Kiehnchester</v>
      </c>
      <c r="X2899" t="str">
        <v>Tasmania</v>
      </c>
      <c r="Y2899" t="str">
        <v>Australia</v>
      </c>
      <c r="Z2899">
        <v>3</v>
      </c>
      <c r="AA2899" s="3" t="str">
        <f t="shared" si="91"/>
        <v>20 to 30</v>
      </c>
      <c r="AP2899" s="6">
        <v>501</v>
      </c>
      <c r="AQ2899" s="6" t="s">
        <v>1414</v>
      </c>
    </row>
    <row r="2900" spans="1:43" x14ac:dyDescent="0.25">
      <c r="A2900">
        <v>2898</v>
      </c>
      <c r="B2900">
        <v>579</v>
      </c>
      <c r="C2900">
        <v>37</v>
      </c>
      <c r="D2900">
        <v>104</v>
      </c>
      <c r="E2900">
        <v>1</v>
      </c>
      <c r="F2900">
        <v>104</v>
      </c>
      <c r="G2900" t="str">
        <f>VLOOKUP($C2900,'Raw-products'!$A$2:$H$1261,MATCH(G$1,'Raw-products'!$A$1:$H$1,0))</f>
        <v>Shirt</v>
      </c>
      <c r="H2900" t="str">
        <f>VLOOKUP($C2900,'Raw-products'!$A$2:$H$1261,MATCH(H$1,'Raw-products'!$A$1:$H$1,0))</f>
        <v>Dress</v>
      </c>
      <c r="I2900" t="str">
        <f>VLOOKUP($C2900,'Raw-products'!$A$2:$H$1261,MATCH(I$1,'Raw-products'!$A$1:$H$1,0))</f>
        <v>M</v>
      </c>
      <c r="J2900" t="str">
        <f>VLOOKUP($C2900,'Raw-products'!$A$2:$H$1261,MATCH(J$1,'Raw-products'!$A$1:$H$1,0))</f>
        <v>red</v>
      </c>
      <c r="K2900">
        <f>VLOOKUP($C2900,'Raw-products'!$A$2:$H$1261,MATCH(K$1,'Raw-products'!$A$1:$H$1,0))</f>
        <v>119</v>
      </c>
      <c r="L2900">
        <f>VLOOKUP($C2900,'Raw-products'!$A$2:$H$1261,MATCH(L$1,'Raw-products'!$A$1:$H$1,0))</f>
        <v>57</v>
      </c>
      <c r="M2900" s="5">
        <f t="shared" si="90"/>
        <v>6783</v>
      </c>
      <c r="N2900" cm="1">
        <f t="array" ref="N2900:Q2900">_xlfn.XLOOKUP($B2900,'Raw -orders'!$A:$A,'Raw -orders'!$B:$E)</f>
        <v>501</v>
      </c>
      <c r="O2900">
        <v>15623</v>
      </c>
      <c r="P2900" s="1">
        <v>44283</v>
      </c>
      <c r="Q2900" s="1">
        <v>44306</v>
      </c>
      <c r="R2900" t="str" cm="1">
        <f t="array" ref="R2900:Y2900">_xlfn.XLOOKUP($N2900,'Raw - customers'!$A:$A,'Raw - customers'!$B:$I)</f>
        <v>Archibaldo Taffurelli</v>
      </c>
      <c r="S2900" t="str">
        <v>Genderqueer</v>
      </c>
      <c r="T2900">
        <v>73</v>
      </c>
      <c r="U2900" t="str">
        <v>457 Evans View RdApt. 385</v>
      </c>
      <c r="V2900">
        <v>2482</v>
      </c>
      <c r="W2900" t="str">
        <v>Kiehnchester</v>
      </c>
      <c r="X2900" t="str">
        <v>Tasmania</v>
      </c>
      <c r="Y2900" t="str">
        <v>Australia</v>
      </c>
      <c r="Z2900">
        <v>3</v>
      </c>
      <c r="AA2900" s="3" t="str">
        <f t="shared" si="91"/>
        <v>20 to 30</v>
      </c>
      <c r="AP2900" s="6">
        <v>501</v>
      </c>
      <c r="AQ2900" s="6" t="s">
        <v>1414</v>
      </c>
    </row>
    <row r="2901" spans="1:43" x14ac:dyDescent="0.25">
      <c r="A2901">
        <v>2899</v>
      </c>
      <c r="B2901">
        <v>579</v>
      </c>
      <c r="C2901">
        <v>434</v>
      </c>
      <c r="D2901">
        <v>107</v>
      </c>
      <c r="E2901">
        <v>1</v>
      </c>
      <c r="F2901">
        <v>107</v>
      </c>
      <c r="G2901" t="str">
        <f>VLOOKUP($C2901,'Raw-products'!$A$2:$H$1261,MATCH(G$1,'Raw-products'!$A$1:$H$1,0))</f>
        <v>Jacket</v>
      </c>
      <c r="H2901" t="str">
        <f>VLOOKUP($C2901,'Raw-products'!$A$2:$H$1261,MATCH(H$1,'Raw-products'!$A$1:$H$1,0))</f>
        <v>Denim</v>
      </c>
      <c r="I2901" t="str">
        <f>VLOOKUP($C2901,'Raw-products'!$A$2:$H$1261,MATCH(I$1,'Raw-products'!$A$1:$H$1,0))</f>
        <v>XL</v>
      </c>
      <c r="J2901" t="str">
        <f>VLOOKUP($C2901,'Raw-products'!$A$2:$H$1261,MATCH(J$1,'Raw-products'!$A$1:$H$1,0))</f>
        <v>yellow</v>
      </c>
      <c r="K2901">
        <f>VLOOKUP($C2901,'Raw-products'!$A$2:$H$1261,MATCH(K$1,'Raw-products'!$A$1:$H$1,0))</f>
        <v>92</v>
      </c>
      <c r="L2901">
        <f>VLOOKUP($C2901,'Raw-products'!$A$2:$H$1261,MATCH(L$1,'Raw-products'!$A$1:$H$1,0))</f>
        <v>56</v>
      </c>
      <c r="M2901" s="5">
        <f t="shared" si="90"/>
        <v>5152</v>
      </c>
      <c r="N2901" cm="1">
        <f t="array" ref="N2901:Q2901">_xlfn.XLOOKUP($B2901,'Raw -orders'!$A:$A,'Raw -orders'!$B:$E)</f>
        <v>501</v>
      </c>
      <c r="O2901">
        <v>15623</v>
      </c>
      <c r="P2901" s="1">
        <v>44283</v>
      </c>
      <c r="Q2901" s="1">
        <v>44306</v>
      </c>
      <c r="R2901" t="str" cm="1">
        <f t="array" ref="R2901:Y2901">_xlfn.XLOOKUP($N2901,'Raw - customers'!$A:$A,'Raw - customers'!$B:$I)</f>
        <v>Archibaldo Taffurelli</v>
      </c>
      <c r="S2901" t="str">
        <v>Genderqueer</v>
      </c>
      <c r="T2901">
        <v>73</v>
      </c>
      <c r="U2901" t="str">
        <v>457 Evans View RdApt. 385</v>
      </c>
      <c r="V2901">
        <v>2482</v>
      </c>
      <c r="W2901" t="str">
        <v>Kiehnchester</v>
      </c>
      <c r="X2901" t="str">
        <v>Tasmania</v>
      </c>
      <c r="Y2901" t="str">
        <v>Australia</v>
      </c>
      <c r="Z2901">
        <v>3</v>
      </c>
      <c r="AA2901" s="3" t="str">
        <f t="shared" si="91"/>
        <v>20 to 30</v>
      </c>
      <c r="AP2901" s="6">
        <v>501</v>
      </c>
      <c r="AQ2901" s="6" t="s">
        <v>1414</v>
      </c>
    </row>
    <row r="2902" spans="1:43" x14ac:dyDescent="0.25">
      <c r="A2902">
        <v>2900</v>
      </c>
      <c r="B2902">
        <v>580</v>
      </c>
      <c r="C2902">
        <v>433</v>
      </c>
      <c r="D2902">
        <v>107</v>
      </c>
      <c r="E2902">
        <v>2</v>
      </c>
      <c r="F2902">
        <v>214</v>
      </c>
      <c r="G2902" t="str">
        <f>VLOOKUP($C2902,'Raw-products'!$A$2:$H$1261,MATCH(G$1,'Raw-products'!$A$1:$H$1,0))</f>
        <v>Jacket</v>
      </c>
      <c r="H2902" t="str">
        <f>VLOOKUP($C2902,'Raw-products'!$A$2:$H$1261,MATCH(H$1,'Raw-products'!$A$1:$H$1,0))</f>
        <v>Denim</v>
      </c>
      <c r="I2902" t="str">
        <f>VLOOKUP($C2902,'Raw-products'!$A$2:$H$1261,MATCH(I$1,'Raw-products'!$A$1:$H$1,0))</f>
        <v>L</v>
      </c>
      <c r="J2902" t="str">
        <f>VLOOKUP($C2902,'Raw-products'!$A$2:$H$1261,MATCH(J$1,'Raw-products'!$A$1:$H$1,0))</f>
        <v>yellow</v>
      </c>
      <c r="K2902">
        <f>VLOOKUP($C2902,'Raw-products'!$A$2:$H$1261,MATCH(K$1,'Raw-products'!$A$1:$H$1,0))</f>
        <v>92</v>
      </c>
      <c r="L2902">
        <f>VLOOKUP($C2902,'Raw-products'!$A$2:$H$1261,MATCH(L$1,'Raw-products'!$A$1:$H$1,0))</f>
        <v>44</v>
      </c>
      <c r="M2902" s="5">
        <f t="shared" si="90"/>
        <v>4048</v>
      </c>
      <c r="N2902" cm="1">
        <f t="array" ref="N2902:Q2902">_xlfn.XLOOKUP($B2902,'Raw -orders'!$A:$A,'Raw -orders'!$B:$E)</f>
        <v>171</v>
      </c>
      <c r="O2902">
        <v>26947</v>
      </c>
      <c r="P2902" s="1">
        <v>44316</v>
      </c>
      <c r="Q2902" s="1">
        <v>44325</v>
      </c>
      <c r="R2902" t="str" cm="1">
        <f t="array" ref="R2902:Y2902">_xlfn.XLOOKUP($N2902,'Raw - customers'!$A:$A,'Raw - customers'!$B:$I)</f>
        <v>Mariellen Medendorp</v>
      </c>
      <c r="S2902" t="str">
        <v>Agender</v>
      </c>
      <c r="T2902">
        <v>80</v>
      </c>
      <c r="U2902" t="str">
        <v>16 Boyer WaySuite 018</v>
      </c>
      <c r="V2902">
        <v>6226</v>
      </c>
      <c r="W2902" t="str">
        <v>South Gabriel</v>
      </c>
      <c r="X2902" t="str">
        <v>Western Australia</v>
      </c>
      <c r="Y2902" t="str">
        <v>Australia</v>
      </c>
      <c r="Z2902">
        <v>4</v>
      </c>
      <c r="AA2902" s="3" t="str">
        <f t="shared" si="91"/>
        <v>0 to 10</v>
      </c>
      <c r="AP2902" s="6">
        <v>171</v>
      </c>
      <c r="AQ2902" s="6" t="s">
        <v>1377</v>
      </c>
    </row>
    <row r="2903" spans="1:43" x14ac:dyDescent="0.25">
      <c r="A2903">
        <v>2901</v>
      </c>
      <c r="B2903">
        <v>580</v>
      </c>
      <c r="C2903">
        <v>37</v>
      </c>
      <c r="D2903">
        <v>104</v>
      </c>
      <c r="E2903">
        <v>2</v>
      </c>
      <c r="F2903">
        <v>208</v>
      </c>
      <c r="G2903" t="str">
        <f>VLOOKUP($C2903,'Raw-products'!$A$2:$H$1261,MATCH(G$1,'Raw-products'!$A$1:$H$1,0))</f>
        <v>Shirt</v>
      </c>
      <c r="H2903" t="str">
        <f>VLOOKUP($C2903,'Raw-products'!$A$2:$H$1261,MATCH(H$1,'Raw-products'!$A$1:$H$1,0))</f>
        <v>Dress</v>
      </c>
      <c r="I2903" t="str">
        <f>VLOOKUP($C2903,'Raw-products'!$A$2:$H$1261,MATCH(I$1,'Raw-products'!$A$1:$H$1,0))</f>
        <v>M</v>
      </c>
      <c r="J2903" t="str">
        <f>VLOOKUP($C2903,'Raw-products'!$A$2:$H$1261,MATCH(J$1,'Raw-products'!$A$1:$H$1,0))</f>
        <v>red</v>
      </c>
      <c r="K2903">
        <f>VLOOKUP($C2903,'Raw-products'!$A$2:$H$1261,MATCH(K$1,'Raw-products'!$A$1:$H$1,0))</f>
        <v>119</v>
      </c>
      <c r="L2903">
        <f>VLOOKUP($C2903,'Raw-products'!$A$2:$H$1261,MATCH(L$1,'Raw-products'!$A$1:$H$1,0))</f>
        <v>57</v>
      </c>
      <c r="M2903" s="5">
        <f t="shared" si="90"/>
        <v>6783</v>
      </c>
      <c r="N2903" cm="1">
        <f t="array" ref="N2903:Q2903">_xlfn.XLOOKUP($B2903,'Raw -orders'!$A:$A,'Raw -orders'!$B:$E)</f>
        <v>171</v>
      </c>
      <c r="O2903">
        <v>26947</v>
      </c>
      <c r="P2903" s="1">
        <v>44316</v>
      </c>
      <c r="Q2903" s="1">
        <v>44325</v>
      </c>
      <c r="R2903" t="str" cm="1">
        <f t="array" ref="R2903:Y2903">_xlfn.XLOOKUP($N2903,'Raw - customers'!$A:$A,'Raw - customers'!$B:$I)</f>
        <v>Mariellen Medendorp</v>
      </c>
      <c r="S2903" t="str">
        <v>Agender</v>
      </c>
      <c r="T2903">
        <v>80</v>
      </c>
      <c r="U2903" t="str">
        <v>16 Boyer WaySuite 018</v>
      </c>
      <c r="V2903">
        <v>6226</v>
      </c>
      <c r="W2903" t="str">
        <v>South Gabriel</v>
      </c>
      <c r="X2903" t="str">
        <v>Western Australia</v>
      </c>
      <c r="Y2903" t="str">
        <v>Australia</v>
      </c>
      <c r="Z2903">
        <v>4</v>
      </c>
      <c r="AA2903" s="3" t="str">
        <f t="shared" si="91"/>
        <v>0 to 10</v>
      </c>
      <c r="AP2903" s="6">
        <v>171</v>
      </c>
      <c r="AQ2903" s="6" t="s">
        <v>1377</v>
      </c>
    </row>
    <row r="2904" spans="1:43" x14ac:dyDescent="0.25">
      <c r="A2904">
        <v>2902</v>
      </c>
      <c r="B2904">
        <v>580</v>
      </c>
      <c r="C2904">
        <v>159</v>
      </c>
      <c r="D2904">
        <v>91</v>
      </c>
      <c r="E2904">
        <v>2</v>
      </c>
      <c r="F2904">
        <v>182</v>
      </c>
      <c r="G2904" t="str">
        <f>VLOOKUP($C2904,'Raw-products'!$A$2:$H$1261,MATCH(G$1,'Raw-products'!$A$1:$H$1,0))</f>
        <v>Shirt</v>
      </c>
      <c r="H2904" t="str">
        <f>VLOOKUP($C2904,'Raw-products'!$A$2:$H$1261,MATCH(H$1,'Raw-products'!$A$1:$H$1,0))</f>
        <v>Linen</v>
      </c>
      <c r="I2904" t="str">
        <f>VLOOKUP($C2904,'Raw-products'!$A$2:$H$1261,MATCH(I$1,'Raw-products'!$A$1:$H$1,0))</f>
        <v>XL</v>
      </c>
      <c r="J2904" t="str">
        <f>VLOOKUP($C2904,'Raw-products'!$A$2:$H$1261,MATCH(J$1,'Raw-products'!$A$1:$H$1,0))</f>
        <v>green</v>
      </c>
      <c r="K2904">
        <f>VLOOKUP($C2904,'Raw-products'!$A$2:$H$1261,MATCH(K$1,'Raw-products'!$A$1:$H$1,0))</f>
        <v>116</v>
      </c>
      <c r="L2904">
        <f>VLOOKUP($C2904,'Raw-products'!$A$2:$H$1261,MATCH(L$1,'Raw-products'!$A$1:$H$1,0))</f>
        <v>51</v>
      </c>
      <c r="M2904" s="5">
        <f t="shared" si="90"/>
        <v>5916</v>
      </c>
      <c r="N2904" cm="1">
        <f t="array" ref="N2904:Q2904">_xlfn.XLOOKUP($B2904,'Raw -orders'!$A:$A,'Raw -orders'!$B:$E)</f>
        <v>171</v>
      </c>
      <c r="O2904">
        <v>26947</v>
      </c>
      <c r="P2904" s="1">
        <v>44316</v>
      </c>
      <c r="Q2904" s="1">
        <v>44325</v>
      </c>
      <c r="R2904" t="str" cm="1">
        <f t="array" ref="R2904:Y2904">_xlfn.XLOOKUP($N2904,'Raw - customers'!$A:$A,'Raw - customers'!$B:$I)</f>
        <v>Mariellen Medendorp</v>
      </c>
      <c r="S2904" t="str">
        <v>Agender</v>
      </c>
      <c r="T2904">
        <v>80</v>
      </c>
      <c r="U2904" t="str">
        <v>16 Boyer WaySuite 018</v>
      </c>
      <c r="V2904">
        <v>6226</v>
      </c>
      <c r="W2904" t="str">
        <v>South Gabriel</v>
      </c>
      <c r="X2904" t="str">
        <v>Western Australia</v>
      </c>
      <c r="Y2904" t="str">
        <v>Australia</v>
      </c>
      <c r="Z2904">
        <v>4</v>
      </c>
      <c r="AA2904" s="3" t="str">
        <f t="shared" si="91"/>
        <v>0 to 10</v>
      </c>
      <c r="AP2904" s="6">
        <v>171</v>
      </c>
      <c r="AQ2904" s="6" t="s">
        <v>1377</v>
      </c>
    </row>
    <row r="2905" spans="1:43" x14ac:dyDescent="0.25">
      <c r="A2905">
        <v>2903</v>
      </c>
      <c r="B2905">
        <v>580</v>
      </c>
      <c r="C2905">
        <v>657</v>
      </c>
      <c r="D2905">
        <v>93</v>
      </c>
      <c r="E2905">
        <v>1</v>
      </c>
      <c r="F2905">
        <v>93</v>
      </c>
      <c r="G2905" t="str">
        <f>VLOOKUP($C2905,'Raw-products'!$A$2:$H$1261,MATCH(G$1,'Raw-products'!$A$1:$H$1,0))</f>
        <v>Jacket</v>
      </c>
      <c r="H2905" t="str">
        <f>VLOOKUP($C2905,'Raw-products'!$A$2:$H$1261,MATCH(H$1,'Raw-products'!$A$1:$H$1,0))</f>
        <v>Coach</v>
      </c>
      <c r="I2905" t="str">
        <f>VLOOKUP($C2905,'Raw-products'!$A$2:$H$1261,MATCH(I$1,'Raw-products'!$A$1:$H$1,0))</f>
        <v>M</v>
      </c>
      <c r="J2905" t="str">
        <f>VLOOKUP($C2905,'Raw-products'!$A$2:$H$1261,MATCH(J$1,'Raw-products'!$A$1:$H$1,0))</f>
        <v>indigo</v>
      </c>
      <c r="K2905">
        <f>VLOOKUP($C2905,'Raw-products'!$A$2:$H$1261,MATCH(K$1,'Raw-products'!$A$1:$H$1,0))</f>
        <v>115</v>
      </c>
      <c r="L2905">
        <f>VLOOKUP($C2905,'Raw-products'!$A$2:$H$1261,MATCH(L$1,'Raw-products'!$A$1:$H$1,0))</f>
        <v>64</v>
      </c>
      <c r="M2905" s="5">
        <f t="shared" si="90"/>
        <v>7360</v>
      </c>
      <c r="N2905" cm="1">
        <f t="array" ref="N2905:Q2905">_xlfn.XLOOKUP($B2905,'Raw -orders'!$A:$A,'Raw -orders'!$B:$E)</f>
        <v>171</v>
      </c>
      <c r="O2905">
        <v>26947</v>
      </c>
      <c r="P2905" s="1">
        <v>44316</v>
      </c>
      <c r="Q2905" s="1">
        <v>44325</v>
      </c>
      <c r="R2905" t="str" cm="1">
        <f t="array" ref="R2905:Y2905">_xlfn.XLOOKUP($N2905,'Raw - customers'!$A:$A,'Raw - customers'!$B:$I)</f>
        <v>Mariellen Medendorp</v>
      </c>
      <c r="S2905" t="str">
        <v>Agender</v>
      </c>
      <c r="T2905">
        <v>80</v>
      </c>
      <c r="U2905" t="str">
        <v>16 Boyer WaySuite 018</v>
      </c>
      <c r="V2905">
        <v>6226</v>
      </c>
      <c r="W2905" t="str">
        <v>South Gabriel</v>
      </c>
      <c r="X2905" t="str">
        <v>Western Australia</v>
      </c>
      <c r="Y2905" t="str">
        <v>Australia</v>
      </c>
      <c r="Z2905">
        <v>4</v>
      </c>
      <c r="AA2905" s="3" t="str">
        <f t="shared" si="91"/>
        <v>0 to 10</v>
      </c>
      <c r="AP2905" s="6">
        <v>171</v>
      </c>
      <c r="AQ2905" s="6" t="s">
        <v>1377</v>
      </c>
    </row>
    <row r="2906" spans="1:43" x14ac:dyDescent="0.25">
      <c r="A2906">
        <v>2904</v>
      </c>
      <c r="B2906">
        <v>581</v>
      </c>
      <c r="C2906">
        <v>721</v>
      </c>
      <c r="D2906">
        <v>119</v>
      </c>
      <c r="E2906">
        <v>2</v>
      </c>
      <c r="F2906">
        <v>238</v>
      </c>
      <c r="G2906" t="str">
        <f>VLOOKUP($C2906,'Raw-products'!$A$2:$H$1261,MATCH(G$1,'Raw-products'!$A$1:$H$1,0))</f>
        <v>Jacket</v>
      </c>
      <c r="H2906" t="str">
        <f>VLOOKUP($C2906,'Raw-products'!$A$2:$H$1261,MATCH(H$1,'Raw-products'!$A$1:$H$1,0))</f>
        <v>Trench Coat</v>
      </c>
      <c r="I2906" t="str">
        <f>VLOOKUP($C2906,'Raw-products'!$A$2:$H$1261,MATCH(I$1,'Raw-products'!$A$1:$H$1,0))</f>
        <v>S</v>
      </c>
      <c r="J2906" t="str">
        <f>VLOOKUP($C2906,'Raw-products'!$A$2:$H$1261,MATCH(J$1,'Raw-products'!$A$1:$H$1,0))</f>
        <v>blue</v>
      </c>
      <c r="K2906">
        <f>VLOOKUP($C2906,'Raw-products'!$A$2:$H$1261,MATCH(K$1,'Raw-products'!$A$1:$H$1,0))</f>
        <v>112</v>
      </c>
      <c r="L2906">
        <f>VLOOKUP($C2906,'Raw-products'!$A$2:$H$1261,MATCH(L$1,'Raw-products'!$A$1:$H$1,0))</f>
        <v>64</v>
      </c>
      <c r="M2906" s="5">
        <f t="shared" si="90"/>
        <v>7168</v>
      </c>
      <c r="N2906" cm="1">
        <f t="array" ref="N2906:Q2906">_xlfn.XLOOKUP($B2906,'Raw -orders'!$A:$A,'Raw -orders'!$B:$E)</f>
        <v>708</v>
      </c>
      <c r="O2906">
        <v>35176</v>
      </c>
      <c r="P2906" s="1">
        <v>44325</v>
      </c>
      <c r="Q2906" s="1">
        <v>44345</v>
      </c>
      <c r="R2906" t="str" cm="1">
        <f t="array" ref="R2906:Y2906">_xlfn.XLOOKUP($N2906,'Raw - customers'!$A:$A,'Raw - customers'!$B:$I)</f>
        <v>Debee Lording</v>
      </c>
      <c r="S2906" t="str">
        <v>Genderfluid</v>
      </c>
      <c r="T2906">
        <v>51</v>
      </c>
      <c r="U2906" t="str">
        <v>090 Christopher PlaceApt. 513</v>
      </c>
      <c r="V2906">
        <v>9666</v>
      </c>
      <c r="W2906" t="str">
        <v>West Olivertown</v>
      </c>
      <c r="X2906" t="str">
        <v>Western Australia</v>
      </c>
      <c r="Y2906" t="str">
        <v>Australia</v>
      </c>
      <c r="Z2906">
        <v>5</v>
      </c>
      <c r="AA2906" s="3" t="str">
        <f t="shared" si="91"/>
        <v>10 to 20</v>
      </c>
      <c r="AP2906" s="6">
        <v>708</v>
      </c>
      <c r="AQ2906" s="6" t="s">
        <v>1377</v>
      </c>
    </row>
    <row r="2907" spans="1:43" x14ac:dyDescent="0.25">
      <c r="A2907">
        <v>2905</v>
      </c>
      <c r="B2907">
        <v>581</v>
      </c>
      <c r="C2907">
        <v>134</v>
      </c>
      <c r="D2907">
        <v>92</v>
      </c>
      <c r="E2907">
        <v>1</v>
      </c>
      <c r="F2907">
        <v>92</v>
      </c>
      <c r="G2907" t="str">
        <f>VLOOKUP($C2907,'Raw-products'!$A$2:$H$1261,MATCH(G$1,'Raw-products'!$A$1:$H$1,0))</f>
        <v>Shirt</v>
      </c>
      <c r="H2907" t="str">
        <f>VLOOKUP($C2907,'Raw-products'!$A$2:$H$1261,MATCH(H$1,'Raw-products'!$A$1:$H$1,0))</f>
        <v>Denim</v>
      </c>
      <c r="I2907" t="str">
        <f>VLOOKUP($C2907,'Raw-products'!$A$2:$H$1261,MATCH(I$1,'Raw-products'!$A$1:$H$1,0))</f>
        <v>XL</v>
      </c>
      <c r="J2907" t="str">
        <f>VLOOKUP($C2907,'Raw-products'!$A$2:$H$1261,MATCH(J$1,'Raw-products'!$A$1:$H$1,0))</f>
        <v>indigo</v>
      </c>
      <c r="K2907">
        <f>VLOOKUP($C2907,'Raw-products'!$A$2:$H$1261,MATCH(K$1,'Raw-products'!$A$1:$H$1,0))</f>
        <v>115</v>
      </c>
      <c r="L2907">
        <f>VLOOKUP($C2907,'Raw-products'!$A$2:$H$1261,MATCH(L$1,'Raw-products'!$A$1:$H$1,0))</f>
        <v>58</v>
      </c>
      <c r="M2907" s="5">
        <f t="shared" si="90"/>
        <v>6670</v>
      </c>
      <c r="N2907" cm="1">
        <f t="array" ref="N2907:Q2907">_xlfn.XLOOKUP($B2907,'Raw -orders'!$A:$A,'Raw -orders'!$B:$E)</f>
        <v>708</v>
      </c>
      <c r="O2907">
        <v>35176</v>
      </c>
      <c r="P2907" s="1">
        <v>44325</v>
      </c>
      <c r="Q2907" s="1">
        <v>44345</v>
      </c>
      <c r="R2907" t="str" cm="1">
        <f t="array" ref="R2907:Y2907">_xlfn.XLOOKUP($N2907,'Raw - customers'!$A:$A,'Raw - customers'!$B:$I)</f>
        <v>Debee Lording</v>
      </c>
      <c r="S2907" t="str">
        <v>Genderfluid</v>
      </c>
      <c r="T2907">
        <v>51</v>
      </c>
      <c r="U2907" t="str">
        <v>090 Christopher PlaceApt. 513</v>
      </c>
      <c r="V2907">
        <v>9666</v>
      </c>
      <c r="W2907" t="str">
        <v>West Olivertown</v>
      </c>
      <c r="X2907" t="str">
        <v>Western Australia</v>
      </c>
      <c r="Y2907" t="str">
        <v>Australia</v>
      </c>
      <c r="Z2907">
        <v>5</v>
      </c>
      <c r="AA2907" s="3" t="str">
        <f t="shared" si="91"/>
        <v>10 to 20</v>
      </c>
      <c r="AP2907" s="6">
        <v>708</v>
      </c>
      <c r="AQ2907" s="6" t="s">
        <v>1377</v>
      </c>
    </row>
    <row r="2908" spans="1:43" x14ac:dyDescent="0.25">
      <c r="A2908">
        <v>2906</v>
      </c>
      <c r="B2908">
        <v>581</v>
      </c>
      <c r="C2908">
        <v>1063</v>
      </c>
      <c r="D2908">
        <v>93</v>
      </c>
      <c r="E2908">
        <v>2</v>
      </c>
      <c r="F2908">
        <v>186</v>
      </c>
      <c r="G2908" t="str">
        <f>VLOOKUP($C2908,'Raw-products'!$A$2:$H$1261,MATCH(G$1,'Raw-products'!$A$1:$H$1,0))</f>
        <v>Trousers</v>
      </c>
      <c r="H2908" t="str">
        <f>VLOOKUP($C2908,'Raw-products'!$A$2:$H$1261,MATCH(H$1,'Raw-products'!$A$1:$H$1,0))</f>
        <v>Joggers</v>
      </c>
      <c r="I2908" t="str">
        <f>VLOOKUP($C2908,'Raw-products'!$A$2:$H$1261,MATCH(I$1,'Raw-products'!$A$1:$H$1,0))</f>
        <v>L</v>
      </c>
      <c r="J2908" t="str">
        <f>VLOOKUP($C2908,'Raw-products'!$A$2:$H$1261,MATCH(J$1,'Raw-products'!$A$1:$H$1,0))</f>
        <v>yellow</v>
      </c>
      <c r="K2908">
        <f>VLOOKUP($C2908,'Raw-products'!$A$2:$H$1261,MATCH(K$1,'Raw-products'!$A$1:$H$1,0))</f>
        <v>94</v>
      </c>
      <c r="L2908">
        <f>VLOOKUP($C2908,'Raw-products'!$A$2:$H$1261,MATCH(L$1,'Raw-products'!$A$1:$H$1,0))</f>
        <v>58</v>
      </c>
      <c r="M2908" s="5">
        <f t="shared" si="90"/>
        <v>5452</v>
      </c>
      <c r="N2908" cm="1">
        <f t="array" ref="N2908:Q2908">_xlfn.XLOOKUP($B2908,'Raw -orders'!$A:$A,'Raw -orders'!$B:$E)</f>
        <v>708</v>
      </c>
      <c r="O2908">
        <v>35176</v>
      </c>
      <c r="P2908" s="1">
        <v>44325</v>
      </c>
      <c r="Q2908" s="1">
        <v>44345</v>
      </c>
      <c r="R2908" t="str" cm="1">
        <f t="array" ref="R2908:Y2908">_xlfn.XLOOKUP($N2908,'Raw - customers'!$A:$A,'Raw - customers'!$B:$I)</f>
        <v>Debee Lording</v>
      </c>
      <c r="S2908" t="str">
        <v>Genderfluid</v>
      </c>
      <c r="T2908">
        <v>51</v>
      </c>
      <c r="U2908" t="str">
        <v>090 Christopher PlaceApt. 513</v>
      </c>
      <c r="V2908">
        <v>9666</v>
      </c>
      <c r="W2908" t="str">
        <v>West Olivertown</v>
      </c>
      <c r="X2908" t="str">
        <v>Western Australia</v>
      </c>
      <c r="Y2908" t="str">
        <v>Australia</v>
      </c>
      <c r="Z2908">
        <v>5</v>
      </c>
      <c r="AA2908" s="3" t="str">
        <f t="shared" si="91"/>
        <v>10 to 20</v>
      </c>
      <c r="AP2908" s="6">
        <v>708</v>
      </c>
      <c r="AQ2908" s="6" t="s">
        <v>1377</v>
      </c>
    </row>
    <row r="2909" spans="1:43" x14ac:dyDescent="0.25">
      <c r="A2909">
        <v>2907</v>
      </c>
      <c r="B2909">
        <v>581</v>
      </c>
      <c r="C2909">
        <v>290</v>
      </c>
      <c r="D2909">
        <v>105</v>
      </c>
      <c r="E2909">
        <v>2</v>
      </c>
      <c r="F2909">
        <v>210</v>
      </c>
      <c r="G2909" t="str">
        <f>VLOOKUP($C2909,'Raw-products'!$A$2:$H$1261,MATCH(G$1,'Raw-products'!$A$1:$H$1,0))</f>
        <v>Shirt</v>
      </c>
      <c r="H2909" t="str">
        <f>VLOOKUP($C2909,'Raw-products'!$A$2:$H$1261,MATCH(H$1,'Raw-products'!$A$1:$H$1,0))</f>
        <v>Cuban Collar</v>
      </c>
      <c r="I2909" t="str">
        <f>VLOOKUP($C2909,'Raw-products'!$A$2:$H$1261,MATCH(I$1,'Raw-products'!$A$1:$H$1,0))</f>
        <v>XS</v>
      </c>
      <c r="J2909" t="str">
        <f>VLOOKUP($C2909,'Raw-products'!$A$2:$H$1261,MATCH(J$1,'Raw-products'!$A$1:$H$1,0))</f>
        <v>yellow</v>
      </c>
      <c r="K2909">
        <f>VLOOKUP($C2909,'Raw-products'!$A$2:$H$1261,MATCH(K$1,'Raw-products'!$A$1:$H$1,0))</f>
        <v>93</v>
      </c>
      <c r="L2909">
        <f>VLOOKUP($C2909,'Raw-products'!$A$2:$H$1261,MATCH(L$1,'Raw-products'!$A$1:$H$1,0))</f>
        <v>78</v>
      </c>
      <c r="M2909" s="5">
        <f t="shared" si="90"/>
        <v>7254</v>
      </c>
      <c r="N2909" cm="1">
        <f t="array" ref="N2909:Q2909">_xlfn.XLOOKUP($B2909,'Raw -orders'!$A:$A,'Raw -orders'!$B:$E)</f>
        <v>708</v>
      </c>
      <c r="O2909">
        <v>35176</v>
      </c>
      <c r="P2909" s="1">
        <v>44325</v>
      </c>
      <c r="Q2909" s="1">
        <v>44345</v>
      </c>
      <c r="R2909" t="str" cm="1">
        <f t="array" ref="R2909:Y2909">_xlfn.XLOOKUP($N2909,'Raw - customers'!$A:$A,'Raw - customers'!$B:$I)</f>
        <v>Debee Lording</v>
      </c>
      <c r="S2909" t="str">
        <v>Genderfluid</v>
      </c>
      <c r="T2909">
        <v>51</v>
      </c>
      <c r="U2909" t="str">
        <v>090 Christopher PlaceApt. 513</v>
      </c>
      <c r="V2909">
        <v>9666</v>
      </c>
      <c r="W2909" t="str">
        <v>West Olivertown</v>
      </c>
      <c r="X2909" t="str">
        <v>Western Australia</v>
      </c>
      <c r="Y2909" t="str">
        <v>Australia</v>
      </c>
      <c r="Z2909">
        <v>5</v>
      </c>
      <c r="AA2909" s="3" t="str">
        <f t="shared" si="91"/>
        <v>10 to 20</v>
      </c>
      <c r="AP2909" s="6">
        <v>708</v>
      </c>
      <c r="AQ2909" s="6" t="s">
        <v>1377</v>
      </c>
    </row>
    <row r="2910" spans="1:43" x14ac:dyDescent="0.25">
      <c r="A2910">
        <v>2908</v>
      </c>
      <c r="B2910">
        <v>582</v>
      </c>
      <c r="C2910">
        <v>216</v>
      </c>
      <c r="D2910">
        <v>106</v>
      </c>
      <c r="E2910">
        <v>3</v>
      </c>
      <c r="F2910">
        <v>318</v>
      </c>
      <c r="G2910" t="str">
        <f>VLOOKUP($C2910,'Raw-products'!$A$2:$H$1261,MATCH(G$1,'Raw-products'!$A$1:$H$1,0))</f>
        <v>Shirt</v>
      </c>
      <c r="H2910" t="str">
        <f>VLOOKUP($C2910,'Raw-products'!$A$2:$H$1261,MATCH(H$1,'Raw-products'!$A$1:$H$1,0))</f>
        <v>Chambray</v>
      </c>
      <c r="I2910" t="str">
        <f>VLOOKUP($C2910,'Raw-products'!$A$2:$H$1261,MATCH(I$1,'Raw-products'!$A$1:$H$1,0))</f>
        <v>S</v>
      </c>
      <c r="J2910" t="str">
        <f>VLOOKUP($C2910,'Raw-products'!$A$2:$H$1261,MATCH(J$1,'Raw-products'!$A$1:$H$1,0))</f>
        <v>orange</v>
      </c>
      <c r="K2910">
        <f>VLOOKUP($C2910,'Raw-products'!$A$2:$H$1261,MATCH(K$1,'Raw-products'!$A$1:$H$1,0))</f>
        <v>105</v>
      </c>
      <c r="L2910">
        <f>VLOOKUP($C2910,'Raw-products'!$A$2:$H$1261,MATCH(L$1,'Raw-products'!$A$1:$H$1,0))</f>
        <v>69</v>
      </c>
      <c r="M2910" s="5">
        <f t="shared" si="90"/>
        <v>7245</v>
      </c>
      <c r="N2910" cm="1">
        <f t="array" ref="N2910:Q2910">_xlfn.XLOOKUP($B2910,'Raw -orders'!$A:$A,'Raw -orders'!$B:$E)</f>
        <v>783</v>
      </c>
      <c r="O2910">
        <v>31116</v>
      </c>
      <c r="P2910" s="1">
        <v>44442</v>
      </c>
      <c r="Q2910" s="1">
        <v>44457</v>
      </c>
      <c r="R2910" t="str" cm="1">
        <f t="array" ref="R2910:Y2910">_xlfn.XLOOKUP($N2910,'Raw - customers'!$A:$A,'Raw - customers'!$B:$I)</f>
        <v>Gusty Smallacombe</v>
      </c>
      <c r="S2910" t="str">
        <v>Female</v>
      </c>
      <c r="T2910">
        <v>49</v>
      </c>
      <c r="U2910" t="str">
        <v>49 Lily RidgeSuite 143</v>
      </c>
      <c r="V2910">
        <v>4250</v>
      </c>
      <c r="W2910" t="str">
        <v>North Avabury</v>
      </c>
      <c r="X2910" t="str">
        <v>South Australia</v>
      </c>
      <c r="Y2910" t="str">
        <v>Australia</v>
      </c>
      <c r="Z2910">
        <v>9</v>
      </c>
      <c r="AA2910" s="3" t="str">
        <f t="shared" si="91"/>
        <v>10 to 20</v>
      </c>
      <c r="AP2910" s="6">
        <v>783</v>
      </c>
      <c r="AQ2910" s="6" t="s">
        <v>1345</v>
      </c>
    </row>
    <row r="2911" spans="1:43" x14ac:dyDescent="0.25">
      <c r="A2911">
        <v>2909</v>
      </c>
      <c r="B2911">
        <v>582</v>
      </c>
      <c r="C2911">
        <v>21</v>
      </c>
      <c r="D2911">
        <v>96</v>
      </c>
      <c r="E2911">
        <v>2</v>
      </c>
      <c r="F2911">
        <v>192</v>
      </c>
      <c r="G2911" t="str">
        <f>VLOOKUP($C2911,'Raw-products'!$A$2:$H$1261,MATCH(G$1,'Raw-products'!$A$1:$H$1,0))</f>
        <v>Shirt</v>
      </c>
      <c r="H2911" t="str">
        <f>VLOOKUP($C2911,'Raw-products'!$A$2:$H$1261,MATCH(H$1,'Raw-products'!$A$1:$H$1,0))</f>
        <v>Oxford Cloth</v>
      </c>
      <c r="I2911" t="str">
        <f>VLOOKUP($C2911,'Raw-products'!$A$2:$H$1261,MATCH(I$1,'Raw-products'!$A$1:$H$1,0))</f>
        <v>S</v>
      </c>
      <c r="J2911" t="str">
        <f>VLOOKUP($C2911,'Raw-products'!$A$2:$H$1261,MATCH(J$1,'Raw-products'!$A$1:$H$1,0))</f>
        <v>blue</v>
      </c>
      <c r="K2911">
        <f>VLOOKUP($C2911,'Raw-products'!$A$2:$H$1261,MATCH(K$1,'Raw-products'!$A$1:$H$1,0))</f>
        <v>114</v>
      </c>
      <c r="L2911">
        <f>VLOOKUP($C2911,'Raw-products'!$A$2:$H$1261,MATCH(L$1,'Raw-products'!$A$1:$H$1,0))</f>
        <v>51</v>
      </c>
      <c r="M2911" s="5">
        <f t="shared" si="90"/>
        <v>5814</v>
      </c>
      <c r="N2911" cm="1">
        <f t="array" ref="N2911:Q2911">_xlfn.XLOOKUP($B2911,'Raw -orders'!$A:$A,'Raw -orders'!$B:$E)</f>
        <v>783</v>
      </c>
      <c r="O2911">
        <v>31116</v>
      </c>
      <c r="P2911" s="1">
        <v>44442</v>
      </c>
      <c r="Q2911" s="1">
        <v>44457</v>
      </c>
      <c r="R2911" t="str" cm="1">
        <f t="array" ref="R2911:Y2911">_xlfn.XLOOKUP($N2911,'Raw - customers'!$A:$A,'Raw - customers'!$B:$I)</f>
        <v>Gusty Smallacombe</v>
      </c>
      <c r="S2911" t="str">
        <v>Female</v>
      </c>
      <c r="T2911">
        <v>49</v>
      </c>
      <c r="U2911" t="str">
        <v>49 Lily RidgeSuite 143</v>
      </c>
      <c r="V2911">
        <v>4250</v>
      </c>
      <c r="W2911" t="str">
        <v>North Avabury</v>
      </c>
      <c r="X2911" t="str">
        <v>South Australia</v>
      </c>
      <c r="Y2911" t="str">
        <v>Australia</v>
      </c>
      <c r="Z2911">
        <v>9</v>
      </c>
      <c r="AA2911" s="3" t="str">
        <f t="shared" si="91"/>
        <v>10 to 20</v>
      </c>
      <c r="AP2911" s="6">
        <v>783</v>
      </c>
      <c r="AQ2911" s="6" t="s">
        <v>1345</v>
      </c>
    </row>
    <row r="2912" spans="1:43" x14ac:dyDescent="0.25">
      <c r="A2912">
        <v>2910</v>
      </c>
      <c r="B2912">
        <v>582</v>
      </c>
      <c r="C2912">
        <v>321</v>
      </c>
      <c r="D2912">
        <v>109</v>
      </c>
      <c r="E2912">
        <v>2</v>
      </c>
      <c r="F2912">
        <v>218</v>
      </c>
      <c r="G2912" t="str">
        <f>VLOOKUP($C2912,'Raw-products'!$A$2:$H$1261,MATCH(G$1,'Raw-products'!$A$1:$H$1,0))</f>
        <v>Shirt</v>
      </c>
      <c r="H2912" t="str">
        <f>VLOOKUP($C2912,'Raw-products'!$A$2:$H$1261,MATCH(H$1,'Raw-products'!$A$1:$H$1,0))</f>
        <v>Mandarin Collar</v>
      </c>
      <c r="I2912" t="str">
        <f>VLOOKUP($C2912,'Raw-products'!$A$2:$H$1261,MATCH(I$1,'Raw-products'!$A$1:$H$1,0))</f>
        <v>S</v>
      </c>
      <c r="J2912" t="str">
        <f>VLOOKUP($C2912,'Raw-products'!$A$2:$H$1261,MATCH(J$1,'Raw-products'!$A$1:$H$1,0))</f>
        <v>orange</v>
      </c>
      <c r="K2912">
        <f>VLOOKUP($C2912,'Raw-products'!$A$2:$H$1261,MATCH(K$1,'Raw-products'!$A$1:$H$1,0))</f>
        <v>108</v>
      </c>
      <c r="L2912">
        <f>VLOOKUP($C2912,'Raw-products'!$A$2:$H$1261,MATCH(L$1,'Raw-products'!$A$1:$H$1,0))</f>
        <v>52</v>
      </c>
      <c r="M2912" s="5">
        <f t="shared" si="90"/>
        <v>5616</v>
      </c>
      <c r="N2912" cm="1">
        <f t="array" ref="N2912:Q2912">_xlfn.XLOOKUP($B2912,'Raw -orders'!$A:$A,'Raw -orders'!$B:$E)</f>
        <v>783</v>
      </c>
      <c r="O2912">
        <v>31116</v>
      </c>
      <c r="P2912" s="1">
        <v>44442</v>
      </c>
      <c r="Q2912" s="1">
        <v>44457</v>
      </c>
      <c r="R2912" t="str" cm="1">
        <f t="array" ref="R2912:Y2912">_xlfn.XLOOKUP($N2912,'Raw - customers'!$A:$A,'Raw - customers'!$B:$I)</f>
        <v>Gusty Smallacombe</v>
      </c>
      <c r="S2912" t="str">
        <v>Female</v>
      </c>
      <c r="T2912">
        <v>49</v>
      </c>
      <c r="U2912" t="str">
        <v>49 Lily RidgeSuite 143</v>
      </c>
      <c r="V2912">
        <v>4250</v>
      </c>
      <c r="W2912" t="str">
        <v>North Avabury</v>
      </c>
      <c r="X2912" t="str">
        <v>South Australia</v>
      </c>
      <c r="Y2912" t="str">
        <v>Australia</v>
      </c>
      <c r="Z2912">
        <v>9</v>
      </c>
      <c r="AA2912" s="3" t="str">
        <f t="shared" si="91"/>
        <v>10 to 20</v>
      </c>
      <c r="AP2912" s="6">
        <v>783</v>
      </c>
      <c r="AQ2912" s="6" t="s">
        <v>1345</v>
      </c>
    </row>
    <row r="2913" spans="1:43" x14ac:dyDescent="0.25">
      <c r="A2913">
        <v>2911</v>
      </c>
      <c r="B2913">
        <v>582</v>
      </c>
      <c r="C2913">
        <v>322</v>
      </c>
      <c r="D2913">
        <v>109</v>
      </c>
      <c r="E2913">
        <v>1</v>
      </c>
      <c r="F2913">
        <v>109</v>
      </c>
      <c r="G2913" t="str">
        <f>VLOOKUP($C2913,'Raw-products'!$A$2:$H$1261,MATCH(G$1,'Raw-products'!$A$1:$H$1,0))</f>
        <v>Shirt</v>
      </c>
      <c r="H2913" t="str">
        <f>VLOOKUP($C2913,'Raw-products'!$A$2:$H$1261,MATCH(H$1,'Raw-products'!$A$1:$H$1,0))</f>
        <v>Mandarin Collar</v>
      </c>
      <c r="I2913" t="str">
        <f>VLOOKUP($C2913,'Raw-products'!$A$2:$H$1261,MATCH(I$1,'Raw-products'!$A$1:$H$1,0))</f>
        <v>M</v>
      </c>
      <c r="J2913" t="str">
        <f>VLOOKUP($C2913,'Raw-products'!$A$2:$H$1261,MATCH(J$1,'Raw-products'!$A$1:$H$1,0))</f>
        <v>orange</v>
      </c>
      <c r="K2913">
        <f>VLOOKUP($C2913,'Raw-products'!$A$2:$H$1261,MATCH(K$1,'Raw-products'!$A$1:$H$1,0))</f>
        <v>108</v>
      </c>
      <c r="L2913">
        <f>VLOOKUP($C2913,'Raw-products'!$A$2:$H$1261,MATCH(L$1,'Raw-products'!$A$1:$H$1,0))</f>
        <v>78</v>
      </c>
      <c r="M2913" s="5">
        <f t="shared" si="90"/>
        <v>8424</v>
      </c>
      <c r="N2913" cm="1">
        <f t="array" ref="N2913:Q2913">_xlfn.XLOOKUP($B2913,'Raw -orders'!$A:$A,'Raw -orders'!$B:$E)</f>
        <v>783</v>
      </c>
      <c r="O2913">
        <v>31116</v>
      </c>
      <c r="P2913" s="1">
        <v>44442</v>
      </c>
      <c r="Q2913" s="1">
        <v>44457</v>
      </c>
      <c r="R2913" t="str" cm="1">
        <f t="array" ref="R2913:Y2913">_xlfn.XLOOKUP($N2913,'Raw - customers'!$A:$A,'Raw - customers'!$B:$I)</f>
        <v>Gusty Smallacombe</v>
      </c>
      <c r="S2913" t="str">
        <v>Female</v>
      </c>
      <c r="T2913">
        <v>49</v>
      </c>
      <c r="U2913" t="str">
        <v>49 Lily RidgeSuite 143</v>
      </c>
      <c r="V2913">
        <v>4250</v>
      </c>
      <c r="W2913" t="str">
        <v>North Avabury</v>
      </c>
      <c r="X2913" t="str">
        <v>South Australia</v>
      </c>
      <c r="Y2913" t="str">
        <v>Australia</v>
      </c>
      <c r="Z2913">
        <v>9</v>
      </c>
      <c r="AA2913" s="3" t="str">
        <f t="shared" si="91"/>
        <v>10 to 20</v>
      </c>
      <c r="AP2913" s="6">
        <v>783</v>
      </c>
      <c r="AQ2913" s="6" t="s">
        <v>1345</v>
      </c>
    </row>
    <row r="2914" spans="1:43" x14ac:dyDescent="0.25">
      <c r="A2914">
        <v>2912</v>
      </c>
      <c r="B2914">
        <v>582</v>
      </c>
      <c r="C2914">
        <v>618</v>
      </c>
      <c r="D2914">
        <v>112</v>
      </c>
      <c r="E2914">
        <v>1</v>
      </c>
      <c r="F2914">
        <v>112</v>
      </c>
      <c r="G2914" t="str">
        <f>VLOOKUP($C2914,'Raw-products'!$A$2:$H$1261,MATCH(G$1,'Raw-products'!$A$1:$H$1,0))</f>
        <v>Jacket</v>
      </c>
      <c r="H2914" t="str">
        <f>VLOOKUP($C2914,'Raw-products'!$A$2:$H$1261,MATCH(H$1,'Raw-products'!$A$1:$H$1,0))</f>
        <v>Cardigan</v>
      </c>
      <c r="I2914" t="str">
        <f>VLOOKUP($C2914,'Raw-products'!$A$2:$H$1261,MATCH(I$1,'Raw-products'!$A$1:$H$1,0))</f>
        <v>L</v>
      </c>
      <c r="J2914" t="str">
        <f>VLOOKUP($C2914,'Raw-products'!$A$2:$H$1261,MATCH(J$1,'Raw-products'!$A$1:$H$1,0))</f>
        <v>blue</v>
      </c>
      <c r="K2914">
        <f>VLOOKUP($C2914,'Raw-products'!$A$2:$H$1261,MATCH(K$1,'Raw-products'!$A$1:$H$1,0))</f>
        <v>118</v>
      </c>
      <c r="L2914">
        <f>VLOOKUP($C2914,'Raw-products'!$A$2:$H$1261,MATCH(L$1,'Raw-products'!$A$1:$H$1,0))</f>
        <v>68</v>
      </c>
      <c r="M2914" s="5">
        <f t="shared" si="90"/>
        <v>8024</v>
      </c>
      <c r="N2914" cm="1">
        <f t="array" ref="N2914:Q2914">_xlfn.XLOOKUP($B2914,'Raw -orders'!$A:$A,'Raw -orders'!$B:$E)</f>
        <v>783</v>
      </c>
      <c r="O2914">
        <v>31116</v>
      </c>
      <c r="P2914" s="1">
        <v>44442</v>
      </c>
      <c r="Q2914" s="1">
        <v>44457</v>
      </c>
      <c r="R2914" t="str" cm="1">
        <f t="array" ref="R2914:Y2914">_xlfn.XLOOKUP($N2914,'Raw - customers'!$A:$A,'Raw - customers'!$B:$I)</f>
        <v>Gusty Smallacombe</v>
      </c>
      <c r="S2914" t="str">
        <v>Female</v>
      </c>
      <c r="T2914">
        <v>49</v>
      </c>
      <c r="U2914" t="str">
        <v>49 Lily RidgeSuite 143</v>
      </c>
      <c r="V2914">
        <v>4250</v>
      </c>
      <c r="W2914" t="str">
        <v>North Avabury</v>
      </c>
      <c r="X2914" t="str">
        <v>South Australia</v>
      </c>
      <c r="Y2914" t="str">
        <v>Australia</v>
      </c>
      <c r="Z2914">
        <v>9</v>
      </c>
      <c r="AA2914" s="3" t="str">
        <f t="shared" si="91"/>
        <v>10 to 20</v>
      </c>
      <c r="AP2914" s="6">
        <v>783</v>
      </c>
      <c r="AQ2914" s="6" t="s">
        <v>1345</v>
      </c>
    </row>
    <row r="2915" spans="1:43" x14ac:dyDescent="0.25">
      <c r="A2915">
        <v>2913</v>
      </c>
      <c r="B2915">
        <v>582</v>
      </c>
      <c r="C2915">
        <v>687</v>
      </c>
      <c r="D2915">
        <v>113</v>
      </c>
      <c r="E2915">
        <v>2</v>
      </c>
      <c r="F2915">
        <v>226</v>
      </c>
      <c r="G2915" t="str">
        <f>VLOOKUP($C2915,'Raw-products'!$A$2:$H$1261,MATCH(G$1,'Raw-products'!$A$1:$H$1,0))</f>
        <v>Jacket</v>
      </c>
      <c r="H2915" t="str">
        <f>VLOOKUP($C2915,'Raw-products'!$A$2:$H$1261,MATCH(H$1,'Raw-products'!$A$1:$H$1,0))</f>
        <v>Parka</v>
      </c>
      <c r="I2915" t="str">
        <f>VLOOKUP($C2915,'Raw-products'!$A$2:$H$1261,MATCH(I$1,'Raw-products'!$A$1:$H$1,0))</f>
        <v>M</v>
      </c>
      <c r="J2915" t="str">
        <f>VLOOKUP($C2915,'Raw-products'!$A$2:$H$1261,MATCH(J$1,'Raw-products'!$A$1:$H$1,0))</f>
        <v>blue</v>
      </c>
      <c r="K2915">
        <f>VLOOKUP($C2915,'Raw-products'!$A$2:$H$1261,MATCH(K$1,'Raw-products'!$A$1:$H$1,0))</f>
        <v>119</v>
      </c>
      <c r="L2915">
        <f>VLOOKUP($C2915,'Raw-products'!$A$2:$H$1261,MATCH(L$1,'Raw-products'!$A$1:$H$1,0))</f>
        <v>54</v>
      </c>
      <c r="M2915" s="5">
        <f t="shared" si="90"/>
        <v>6426</v>
      </c>
      <c r="N2915" cm="1">
        <f t="array" ref="N2915:Q2915">_xlfn.XLOOKUP($B2915,'Raw -orders'!$A:$A,'Raw -orders'!$B:$E)</f>
        <v>783</v>
      </c>
      <c r="O2915">
        <v>31116</v>
      </c>
      <c r="P2915" s="1">
        <v>44442</v>
      </c>
      <c r="Q2915" s="1">
        <v>44457</v>
      </c>
      <c r="R2915" t="str" cm="1">
        <f t="array" ref="R2915:Y2915">_xlfn.XLOOKUP($N2915,'Raw - customers'!$A:$A,'Raw - customers'!$B:$I)</f>
        <v>Gusty Smallacombe</v>
      </c>
      <c r="S2915" t="str">
        <v>Female</v>
      </c>
      <c r="T2915">
        <v>49</v>
      </c>
      <c r="U2915" t="str">
        <v>49 Lily RidgeSuite 143</v>
      </c>
      <c r="V2915">
        <v>4250</v>
      </c>
      <c r="W2915" t="str">
        <v>North Avabury</v>
      </c>
      <c r="X2915" t="str">
        <v>South Australia</v>
      </c>
      <c r="Y2915" t="str">
        <v>Australia</v>
      </c>
      <c r="Z2915">
        <v>9</v>
      </c>
      <c r="AA2915" s="3" t="str">
        <f t="shared" si="91"/>
        <v>10 to 20</v>
      </c>
      <c r="AP2915" s="6">
        <v>783</v>
      </c>
      <c r="AQ2915" s="6" t="s">
        <v>1345</v>
      </c>
    </row>
    <row r="2916" spans="1:43" x14ac:dyDescent="0.25">
      <c r="A2916">
        <v>2914</v>
      </c>
      <c r="B2916">
        <v>583</v>
      </c>
      <c r="C2916">
        <v>801</v>
      </c>
      <c r="D2916">
        <v>91</v>
      </c>
      <c r="E2916">
        <v>3</v>
      </c>
      <c r="F2916">
        <v>273</v>
      </c>
      <c r="G2916" t="str">
        <f>VLOOKUP($C2916,'Raw-products'!$A$2:$H$1261,MATCH(G$1,'Raw-products'!$A$1:$H$1,0))</f>
        <v>Jacket</v>
      </c>
      <c r="H2916" t="str">
        <f>VLOOKUP($C2916,'Raw-products'!$A$2:$H$1261,MATCH(H$1,'Raw-products'!$A$1:$H$1,0))</f>
        <v>Pullover</v>
      </c>
      <c r="I2916" t="str">
        <f>VLOOKUP($C2916,'Raw-products'!$A$2:$H$1261,MATCH(I$1,'Raw-products'!$A$1:$H$1,0))</f>
        <v>S</v>
      </c>
      <c r="J2916" t="str">
        <f>VLOOKUP($C2916,'Raw-products'!$A$2:$H$1261,MATCH(J$1,'Raw-products'!$A$1:$H$1,0))</f>
        <v>violet</v>
      </c>
      <c r="K2916">
        <f>VLOOKUP($C2916,'Raw-products'!$A$2:$H$1261,MATCH(K$1,'Raw-products'!$A$1:$H$1,0))</f>
        <v>114</v>
      </c>
      <c r="L2916">
        <f>VLOOKUP($C2916,'Raw-products'!$A$2:$H$1261,MATCH(L$1,'Raw-products'!$A$1:$H$1,0))</f>
        <v>74</v>
      </c>
      <c r="M2916" s="5">
        <f t="shared" si="90"/>
        <v>8436</v>
      </c>
      <c r="N2916" cm="1">
        <f t="array" ref="N2916:Q2916">_xlfn.XLOOKUP($B2916,'Raw -orders'!$A:$A,'Raw -orders'!$B:$E)</f>
        <v>290</v>
      </c>
      <c r="O2916">
        <v>54787</v>
      </c>
      <c r="P2916" s="1">
        <v>44293</v>
      </c>
      <c r="Q2916" s="1">
        <v>44296</v>
      </c>
      <c r="R2916" t="str" cm="1">
        <f t="array" ref="R2916:Y2916">_xlfn.XLOOKUP($N2916,'Raw - customers'!$A:$A,'Raw - customers'!$B:$I)</f>
        <v>Alia Rapinett</v>
      </c>
      <c r="S2916" t="str">
        <v>Male</v>
      </c>
      <c r="T2916">
        <v>67</v>
      </c>
      <c r="U2916" t="str">
        <v>7299 Madeline MeadowApt. 450</v>
      </c>
      <c r="V2916">
        <v>3146</v>
      </c>
      <c r="W2916" t="str">
        <v>West Siennaland</v>
      </c>
      <c r="X2916" t="str">
        <v>Tasmania</v>
      </c>
      <c r="Y2916" t="str">
        <v>Australia</v>
      </c>
      <c r="Z2916">
        <v>4</v>
      </c>
      <c r="AA2916" s="3" t="str">
        <f t="shared" si="91"/>
        <v>0 to 10</v>
      </c>
      <c r="AP2916" s="6">
        <v>290</v>
      </c>
      <c r="AQ2916" s="6" t="s">
        <v>1414</v>
      </c>
    </row>
    <row r="2917" spans="1:43" x14ac:dyDescent="0.25">
      <c r="A2917">
        <v>2915</v>
      </c>
      <c r="B2917">
        <v>583</v>
      </c>
      <c r="C2917">
        <v>124</v>
      </c>
      <c r="D2917">
        <v>92</v>
      </c>
      <c r="E2917">
        <v>2</v>
      </c>
      <c r="F2917">
        <v>184</v>
      </c>
      <c r="G2917" t="str">
        <f>VLOOKUP($C2917,'Raw-products'!$A$2:$H$1261,MATCH(G$1,'Raw-products'!$A$1:$H$1,0))</f>
        <v>Shirt</v>
      </c>
      <c r="H2917" t="str">
        <f>VLOOKUP($C2917,'Raw-products'!$A$2:$H$1261,MATCH(H$1,'Raw-products'!$A$1:$H$1,0))</f>
        <v>Denim</v>
      </c>
      <c r="I2917" t="str">
        <f>VLOOKUP($C2917,'Raw-products'!$A$2:$H$1261,MATCH(I$1,'Raw-products'!$A$1:$H$1,0))</f>
        <v>XL</v>
      </c>
      <c r="J2917" t="str">
        <f>VLOOKUP($C2917,'Raw-products'!$A$2:$H$1261,MATCH(J$1,'Raw-products'!$A$1:$H$1,0))</f>
        <v>green</v>
      </c>
      <c r="K2917">
        <f>VLOOKUP($C2917,'Raw-products'!$A$2:$H$1261,MATCH(K$1,'Raw-products'!$A$1:$H$1,0))</f>
        <v>115</v>
      </c>
      <c r="L2917">
        <f>VLOOKUP($C2917,'Raw-products'!$A$2:$H$1261,MATCH(L$1,'Raw-products'!$A$1:$H$1,0))</f>
        <v>52</v>
      </c>
      <c r="M2917" s="5">
        <f t="shared" si="90"/>
        <v>5980</v>
      </c>
      <c r="N2917" cm="1">
        <f t="array" ref="N2917:Q2917">_xlfn.XLOOKUP($B2917,'Raw -orders'!$A:$A,'Raw -orders'!$B:$E)</f>
        <v>290</v>
      </c>
      <c r="O2917">
        <v>54787</v>
      </c>
      <c r="P2917" s="1">
        <v>44293</v>
      </c>
      <c r="Q2917" s="1">
        <v>44296</v>
      </c>
      <c r="R2917" t="str" cm="1">
        <f t="array" ref="R2917:Y2917">_xlfn.XLOOKUP($N2917,'Raw - customers'!$A:$A,'Raw - customers'!$B:$I)</f>
        <v>Alia Rapinett</v>
      </c>
      <c r="S2917" t="str">
        <v>Male</v>
      </c>
      <c r="T2917">
        <v>67</v>
      </c>
      <c r="U2917" t="str">
        <v>7299 Madeline MeadowApt. 450</v>
      </c>
      <c r="V2917">
        <v>3146</v>
      </c>
      <c r="W2917" t="str">
        <v>West Siennaland</v>
      </c>
      <c r="X2917" t="str">
        <v>Tasmania</v>
      </c>
      <c r="Y2917" t="str">
        <v>Australia</v>
      </c>
      <c r="Z2917">
        <v>4</v>
      </c>
      <c r="AA2917" s="3" t="str">
        <f t="shared" si="91"/>
        <v>0 to 10</v>
      </c>
      <c r="AP2917" s="6">
        <v>290</v>
      </c>
      <c r="AQ2917" s="6" t="s">
        <v>1414</v>
      </c>
    </row>
    <row r="2918" spans="1:43" x14ac:dyDescent="0.25">
      <c r="A2918">
        <v>2916</v>
      </c>
      <c r="B2918">
        <v>583</v>
      </c>
      <c r="C2918">
        <v>327</v>
      </c>
      <c r="D2918">
        <v>109</v>
      </c>
      <c r="E2918">
        <v>2</v>
      </c>
      <c r="F2918">
        <v>218</v>
      </c>
      <c r="G2918" t="str">
        <f>VLOOKUP($C2918,'Raw-products'!$A$2:$H$1261,MATCH(G$1,'Raw-products'!$A$1:$H$1,0))</f>
        <v>Shirt</v>
      </c>
      <c r="H2918" t="str">
        <f>VLOOKUP($C2918,'Raw-products'!$A$2:$H$1261,MATCH(H$1,'Raw-products'!$A$1:$H$1,0))</f>
        <v>Mandarin Collar</v>
      </c>
      <c r="I2918" t="str">
        <f>VLOOKUP($C2918,'Raw-products'!$A$2:$H$1261,MATCH(I$1,'Raw-products'!$A$1:$H$1,0))</f>
        <v>M</v>
      </c>
      <c r="J2918" t="str">
        <f>VLOOKUP($C2918,'Raw-products'!$A$2:$H$1261,MATCH(J$1,'Raw-products'!$A$1:$H$1,0))</f>
        <v>yellow</v>
      </c>
      <c r="K2918">
        <f>VLOOKUP($C2918,'Raw-products'!$A$2:$H$1261,MATCH(K$1,'Raw-products'!$A$1:$H$1,0))</f>
        <v>108</v>
      </c>
      <c r="L2918">
        <f>VLOOKUP($C2918,'Raw-products'!$A$2:$H$1261,MATCH(L$1,'Raw-products'!$A$1:$H$1,0))</f>
        <v>58</v>
      </c>
      <c r="M2918" s="5">
        <f t="shared" si="90"/>
        <v>6264</v>
      </c>
      <c r="N2918" cm="1">
        <f t="array" ref="N2918:Q2918">_xlfn.XLOOKUP($B2918,'Raw -orders'!$A:$A,'Raw -orders'!$B:$E)</f>
        <v>290</v>
      </c>
      <c r="O2918">
        <v>54787</v>
      </c>
      <c r="P2918" s="1">
        <v>44293</v>
      </c>
      <c r="Q2918" s="1">
        <v>44296</v>
      </c>
      <c r="R2918" t="str" cm="1">
        <f t="array" ref="R2918:Y2918">_xlfn.XLOOKUP($N2918,'Raw - customers'!$A:$A,'Raw - customers'!$B:$I)</f>
        <v>Alia Rapinett</v>
      </c>
      <c r="S2918" t="str">
        <v>Male</v>
      </c>
      <c r="T2918">
        <v>67</v>
      </c>
      <c r="U2918" t="str">
        <v>7299 Madeline MeadowApt. 450</v>
      </c>
      <c r="V2918">
        <v>3146</v>
      </c>
      <c r="W2918" t="str">
        <v>West Siennaland</v>
      </c>
      <c r="X2918" t="str">
        <v>Tasmania</v>
      </c>
      <c r="Y2918" t="str">
        <v>Australia</v>
      </c>
      <c r="Z2918">
        <v>4</v>
      </c>
      <c r="AA2918" s="3" t="str">
        <f t="shared" si="91"/>
        <v>0 to 10</v>
      </c>
      <c r="AP2918" s="6">
        <v>290</v>
      </c>
      <c r="AQ2918" s="6" t="s">
        <v>1414</v>
      </c>
    </row>
    <row r="2919" spans="1:43" x14ac:dyDescent="0.25">
      <c r="A2919">
        <v>2917</v>
      </c>
      <c r="B2919">
        <v>583</v>
      </c>
      <c r="C2919">
        <v>224</v>
      </c>
      <c r="D2919">
        <v>106</v>
      </c>
      <c r="E2919">
        <v>3</v>
      </c>
      <c r="F2919">
        <v>318</v>
      </c>
      <c r="G2919" t="str">
        <f>VLOOKUP($C2919,'Raw-products'!$A$2:$H$1261,MATCH(G$1,'Raw-products'!$A$1:$H$1,0))</f>
        <v>Shirt</v>
      </c>
      <c r="H2919" t="str">
        <f>VLOOKUP($C2919,'Raw-products'!$A$2:$H$1261,MATCH(H$1,'Raw-products'!$A$1:$H$1,0))</f>
        <v>Chambray</v>
      </c>
      <c r="I2919" t="str">
        <f>VLOOKUP($C2919,'Raw-products'!$A$2:$H$1261,MATCH(I$1,'Raw-products'!$A$1:$H$1,0))</f>
        <v>XL</v>
      </c>
      <c r="J2919" t="str">
        <f>VLOOKUP($C2919,'Raw-products'!$A$2:$H$1261,MATCH(J$1,'Raw-products'!$A$1:$H$1,0))</f>
        <v>yellow</v>
      </c>
      <c r="K2919">
        <f>VLOOKUP($C2919,'Raw-products'!$A$2:$H$1261,MATCH(K$1,'Raw-products'!$A$1:$H$1,0))</f>
        <v>105</v>
      </c>
      <c r="L2919">
        <f>VLOOKUP($C2919,'Raw-products'!$A$2:$H$1261,MATCH(L$1,'Raw-products'!$A$1:$H$1,0))</f>
        <v>53</v>
      </c>
      <c r="M2919" s="5">
        <f t="shared" si="90"/>
        <v>5565</v>
      </c>
      <c r="N2919" cm="1">
        <f t="array" ref="N2919:Q2919">_xlfn.XLOOKUP($B2919,'Raw -orders'!$A:$A,'Raw -orders'!$B:$E)</f>
        <v>290</v>
      </c>
      <c r="O2919">
        <v>54787</v>
      </c>
      <c r="P2919" s="1">
        <v>44293</v>
      </c>
      <c r="Q2919" s="1">
        <v>44296</v>
      </c>
      <c r="R2919" t="str" cm="1">
        <f t="array" ref="R2919:Y2919">_xlfn.XLOOKUP($N2919,'Raw - customers'!$A:$A,'Raw - customers'!$B:$I)</f>
        <v>Alia Rapinett</v>
      </c>
      <c r="S2919" t="str">
        <v>Male</v>
      </c>
      <c r="T2919">
        <v>67</v>
      </c>
      <c r="U2919" t="str">
        <v>7299 Madeline MeadowApt. 450</v>
      </c>
      <c r="V2919">
        <v>3146</v>
      </c>
      <c r="W2919" t="str">
        <v>West Siennaland</v>
      </c>
      <c r="X2919" t="str">
        <v>Tasmania</v>
      </c>
      <c r="Y2919" t="str">
        <v>Australia</v>
      </c>
      <c r="Z2919">
        <v>4</v>
      </c>
      <c r="AA2919" s="3" t="str">
        <f t="shared" si="91"/>
        <v>0 to 10</v>
      </c>
      <c r="AP2919" s="6">
        <v>290</v>
      </c>
      <c r="AQ2919" s="6" t="s">
        <v>1414</v>
      </c>
    </row>
    <row r="2920" spans="1:43" x14ac:dyDescent="0.25">
      <c r="A2920">
        <v>2918</v>
      </c>
      <c r="B2920">
        <v>583</v>
      </c>
      <c r="C2920">
        <v>314</v>
      </c>
      <c r="D2920">
        <v>105</v>
      </c>
      <c r="E2920">
        <v>2</v>
      </c>
      <c r="F2920">
        <v>210</v>
      </c>
      <c r="G2920" t="str">
        <f>VLOOKUP($C2920,'Raw-products'!$A$2:$H$1261,MATCH(G$1,'Raw-products'!$A$1:$H$1,0))</f>
        <v>Shirt</v>
      </c>
      <c r="H2920" t="str">
        <f>VLOOKUP($C2920,'Raw-products'!$A$2:$H$1261,MATCH(H$1,'Raw-products'!$A$1:$H$1,0))</f>
        <v>Cuban Collar</v>
      </c>
      <c r="I2920" t="str">
        <f>VLOOKUP($C2920,'Raw-products'!$A$2:$H$1261,MATCH(I$1,'Raw-products'!$A$1:$H$1,0))</f>
        <v>XL</v>
      </c>
      <c r="J2920" t="str">
        <f>VLOOKUP($C2920,'Raw-products'!$A$2:$H$1261,MATCH(J$1,'Raw-products'!$A$1:$H$1,0))</f>
        <v>violet</v>
      </c>
      <c r="K2920">
        <f>VLOOKUP($C2920,'Raw-products'!$A$2:$H$1261,MATCH(K$1,'Raw-products'!$A$1:$H$1,0))</f>
        <v>93</v>
      </c>
      <c r="L2920">
        <f>VLOOKUP($C2920,'Raw-products'!$A$2:$H$1261,MATCH(L$1,'Raw-products'!$A$1:$H$1,0))</f>
        <v>44</v>
      </c>
      <c r="M2920" s="5">
        <f t="shared" si="90"/>
        <v>4092</v>
      </c>
      <c r="N2920" cm="1">
        <f t="array" ref="N2920:Q2920">_xlfn.XLOOKUP($B2920,'Raw -orders'!$A:$A,'Raw -orders'!$B:$E)</f>
        <v>290</v>
      </c>
      <c r="O2920">
        <v>54787</v>
      </c>
      <c r="P2920" s="1">
        <v>44293</v>
      </c>
      <c r="Q2920" s="1">
        <v>44296</v>
      </c>
      <c r="R2920" t="str" cm="1">
        <f t="array" ref="R2920:Y2920">_xlfn.XLOOKUP($N2920,'Raw - customers'!$A:$A,'Raw - customers'!$B:$I)</f>
        <v>Alia Rapinett</v>
      </c>
      <c r="S2920" t="str">
        <v>Male</v>
      </c>
      <c r="T2920">
        <v>67</v>
      </c>
      <c r="U2920" t="str">
        <v>7299 Madeline MeadowApt. 450</v>
      </c>
      <c r="V2920">
        <v>3146</v>
      </c>
      <c r="W2920" t="str">
        <v>West Siennaland</v>
      </c>
      <c r="X2920" t="str">
        <v>Tasmania</v>
      </c>
      <c r="Y2920" t="str">
        <v>Australia</v>
      </c>
      <c r="Z2920">
        <v>4</v>
      </c>
      <c r="AA2920" s="3" t="str">
        <f t="shared" si="91"/>
        <v>0 to 10</v>
      </c>
      <c r="AP2920" s="6">
        <v>290</v>
      </c>
      <c r="AQ2920" s="6" t="s">
        <v>1414</v>
      </c>
    </row>
    <row r="2921" spans="1:43" x14ac:dyDescent="0.25">
      <c r="A2921">
        <v>2919</v>
      </c>
      <c r="B2921">
        <v>583</v>
      </c>
      <c r="C2921">
        <v>1047</v>
      </c>
      <c r="D2921">
        <v>90</v>
      </c>
      <c r="E2921">
        <v>1</v>
      </c>
      <c r="F2921">
        <v>90</v>
      </c>
      <c r="G2921" t="str">
        <f>VLOOKUP($C2921,'Raw-products'!$A$2:$H$1261,MATCH(G$1,'Raw-products'!$A$1:$H$1,0))</f>
        <v>Trousers</v>
      </c>
      <c r="H2921" t="str">
        <f>VLOOKUP($C2921,'Raw-products'!$A$2:$H$1261,MATCH(H$1,'Raw-products'!$A$1:$H$1,0))</f>
        <v>Relaxed Leg</v>
      </c>
      <c r="I2921" t="str">
        <f>VLOOKUP($C2921,'Raw-products'!$A$2:$H$1261,MATCH(I$1,'Raw-products'!$A$1:$H$1,0))</f>
        <v>M</v>
      </c>
      <c r="J2921" t="str">
        <f>VLOOKUP($C2921,'Raw-products'!$A$2:$H$1261,MATCH(J$1,'Raw-products'!$A$1:$H$1,0))</f>
        <v>violet</v>
      </c>
      <c r="K2921">
        <f>VLOOKUP($C2921,'Raw-products'!$A$2:$H$1261,MATCH(K$1,'Raw-products'!$A$1:$H$1,0))</f>
        <v>95</v>
      </c>
      <c r="L2921">
        <f>VLOOKUP($C2921,'Raw-products'!$A$2:$H$1261,MATCH(L$1,'Raw-products'!$A$1:$H$1,0))</f>
        <v>46</v>
      </c>
      <c r="M2921" s="5">
        <f t="shared" si="90"/>
        <v>4370</v>
      </c>
      <c r="N2921" cm="1">
        <f t="array" ref="N2921:Q2921">_xlfn.XLOOKUP($B2921,'Raw -orders'!$A:$A,'Raw -orders'!$B:$E)</f>
        <v>290</v>
      </c>
      <c r="O2921">
        <v>54787</v>
      </c>
      <c r="P2921" s="1">
        <v>44293</v>
      </c>
      <c r="Q2921" s="1">
        <v>44296</v>
      </c>
      <c r="R2921" t="str" cm="1">
        <f t="array" ref="R2921:Y2921">_xlfn.XLOOKUP($N2921,'Raw - customers'!$A:$A,'Raw - customers'!$B:$I)</f>
        <v>Alia Rapinett</v>
      </c>
      <c r="S2921" t="str">
        <v>Male</v>
      </c>
      <c r="T2921">
        <v>67</v>
      </c>
      <c r="U2921" t="str">
        <v>7299 Madeline MeadowApt. 450</v>
      </c>
      <c r="V2921">
        <v>3146</v>
      </c>
      <c r="W2921" t="str">
        <v>West Siennaland</v>
      </c>
      <c r="X2921" t="str">
        <v>Tasmania</v>
      </c>
      <c r="Y2921" t="str">
        <v>Australia</v>
      </c>
      <c r="Z2921">
        <v>4</v>
      </c>
      <c r="AA2921" s="3" t="str">
        <f t="shared" si="91"/>
        <v>0 to 10</v>
      </c>
      <c r="AP2921" s="6">
        <v>290</v>
      </c>
      <c r="AQ2921" s="6" t="s">
        <v>1414</v>
      </c>
    </row>
    <row r="2922" spans="1:43" x14ac:dyDescent="0.25">
      <c r="A2922">
        <v>2920</v>
      </c>
      <c r="B2922">
        <v>583</v>
      </c>
      <c r="C2922">
        <v>1010</v>
      </c>
      <c r="D2922">
        <v>106</v>
      </c>
      <c r="E2922">
        <v>2</v>
      </c>
      <c r="F2922">
        <v>212</v>
      </c>
      <c r="G2922" t="str">
        <f>VLOOKUP($C2922,'Raw-products'!$A$2:$H$1261,MATCH(G$1,'Raw-products'!$A$1:$H$1,0))</f>
        <v>Trousers</v>
      </c>
      <c r="H2922" t="str">
        <f>VLOOKUP($C2922,'Raw-products'!$A$2:$H$1261,MATCH(H$1,'Raw-products'!$A$1:$H$1,0))</f>
        <v>Wool</v>
      </c>
      <c r="I2922" t="str">
        <f>VLOOKUP($C2922,'Raw-products'!$A$2:$H$1261,MATCH(I$1,'Raw-products'!$A$1:$H$1,0))</f>
        <v>XS</v>
      </c>
      <c r="J2922" t="str">
        <f>VLOOKUP($C2922,'Raw-products'!$A$2:$H$1261,MATCH(J$1,'Raw-products'!$A$1:$H$1,0))</f>
        <v>violet</v>
      </c>
      <c r="K2922">
        <f>VLOOKUP($C2922,'Raw-products'!$A$2:$H$1261,MATCH(K$1,'Raw-products'!$A$1:$H$1,0))</f>
        <v>111</v>
      </c>
      <c r="L2922">
        <f>VLOOKUP($C2922,'Raw-products'!$A$2:$H$1261,MATCH(L$1,'Raw-products'!$A$1:$H$1,0))</f>
        <v>80</v>
      </c>
      <c r="M2922" s="5">
        <f t="shared" si="90"/>
        <v>8880</v>
      </c>
      <c r="N2922" cm="1">
        <f t="array" ref="N2922:Q2922">_xlfn.XLOOKUP($B2922,'Raw -orders'!$A:$A,'Raw -orders'!$B:$E)</f>
        <v>290</v>
      </c>
      <c r="O2922">
        <v>54787</v>
      </c>
      <c r="P2922" s="1">
        <v>44293</v>
      </c>
      <c r="Q2922" s="1">
        <v>44296</v>
      </c>
      <c r="R2922" t="str" cm="1">
        <f t="array" ref="R2922:Y2922">_xlfn.XLOOKUP($N2922,'Raw - customers'!$A:$A,'Raw - customers'!$B:$I)</f>
        <v>Alia Rapinett</v>
      </c>
      <c r="S2922" t="str">
        <v>Male</v>
      </c>
      <c r="T2922">
        <v>67</v>
      </c>
      <c r="U2922" t="str">
        <v>7299 Madeline MeadowApt. 450</v>
      </c>
      <c r="V2922">
        <v>3146</v>
      </c>
      <c r="W2922" t="str">
        <v>West Siennaland</v>
      </c>
      <c r="X2922" t="str">
        <v>Tasmania</v>
      </c>
      <c r="Y2922" t="str">
        <v>Australia</v>
      </c>
      <c r="Z2922">
        <v>4</v>
      </c>
      <c r="AA2922" s="3" t="str">
        <f t="shared" si="91"/>
        <v>0 to 10</v>
      </c>
      <c r="AP2922" s="6">
        <v>290</v>
      </c>
      <c r="AQ2922" s="6" t="s">
        <v>1414</v>
      </c>
    </row>
    <row r="2923" spans="1:43" x14ac:dyDescent="0.25">
      <c r="A2923">
        <v>2921</v>
      </c>
      <c r="B2923">
        <v>583</v>
      </c>
      <c r="C2923">
        <v>1131</v>
      </c>
      <c r="D2923">
        <v>102</v>
      </c>
      <c r="E2923">
        <v>1</v>
      </c>
      <c r="F2923">
        <v>102</v>
      </c>
      <c r="G2923" t="str">
        <f>VLOOKUP($C2923,'Raw-products'!$A$2:$H$1261,MATCH(G$1,'Raw-products'!$A$1:$H$1,0))</f>
        <v>Trousers</v>
      </c>
      <c r="H2923" t="str">
        <f>VLOOKUP($C2923,'Raw-products'!$A$2:$H$1261,MATCH(H$1,'Raw-products'!$A$1:$H$1,0))</f>
        <v>Cargo Pants</v>
      </c>
      <c r="I2923" t="str">
        <f>VLOOKUP($C2923,'Raw-products'!$A$2:$H$1261,MATCH(I$1,'Raw-products'!$A$1:$H$1,0))</f>
        <v>S</v>
      </c>
      <c r="J2923" t="str">
        <f>VLOOKUP($C2923,'Raw-products'!$A$2:$H$1261,MATCH(J$1,'Raw-products'!$A$1:$H$1,0))</f>
        <v>yellow</v>
      </c>
      <c r="K2923">
        <f>VLOOKUP($C2923,'Raw-products'!$A$2:$H$1261,MATCH(K$1,'Raw-products'!$A$1:$H$1,0))</f>
        <v>106</v>
      </c>
      <c r="L2923">
        <f>VLOOKUP($C2923,'Raw-products'!$A$2:$H$1261,MATCH(L$1,'Raw-products'!$A$1:$H$1,0))</f>
        <v>48</v>
      </c>
      <c r="M2923" s="5">
        <f t="shared" si="90"/>
        <v>5088</v>
      </c>
      <c r="N2923" cm="1">
        <f t="array" ref="N2923:Q2923">_xlfn.XLOOKUP($B2923,'Raw -orders'!$A:$A,'Raw -orders'!$B:$E)</f>
        <v>290</v>
      </c>
      <c r="O2923">
        <v>54787</v>
      </c>
      <c r="P2923" s="1">
        <v>44293</v>
      </c>
      <c r="Q2923" s="1">
        <v>44296</v>
      </c>
      <c r="R2923" t="str" cm="1">
        <f t="array" ref="R2923:Y2923">_xlfn.XLOOKUP($N2923,'Raw - customers'!$A:$A,'Raw - customers'!$B:$I)</f>
        <v>Alia Rapinett</v>
      </c>
      <c r="S2923" t="str">
        <v>Male</v>
      </c>
      <c r="T2923">
        <v>67</v>
      </c>
      <c r="U2923" t="str">
        <v>7299 Madeline MeadowApt. 450</v>
      </c>
      <c r="V2923">
        <v>3146</v>
      </c>
      <c r="W2923" t="str">
        <v>West Siennaland</v>
      </c>
      <c r="X2923" t="str">
        <v>Tasmania</v>
      </c>
      <c r="Y2923" t="str">
        <v>Australia</v>
      </c>
      <c r="Z2923">
        <v>4</v>
      </c>
      <c r="AA2923" s="3" t="str">
        <f t="shared" si="91"/>
        <v>0 to 10</v>
      </c>
      <c r="AP2923" s="6">
        <v>290</v>
      </c>
      <c r="AQ2923" s="6" t="s">
        <v>1414</v>
      </c>
    </row>
    <row r="2924" spans="1:43" x14ac:dyDescent="0.25">
      <c r="A2924">
        <v>2922</v>
      </c>
      <c r="B2924">
        <v>583</v>
      </c>
      <c r="C2924">
        <v>784</v>
      </c>
      <c r="D2924">
        <v>91</v>
      </c>
      <c r="E2924">
        <v>1</v>
      </c>
      <c r="F2924">
        <v>91</v>
      </c>
      <c r="G2924" t="str">
        <f>VLOOKUP($C2924,'Raw-products'!$A$2:$H$1261,MATCH(G$1,'Raw-products'!$A$1:$H$1,0))</f>
        <v>Jacket</v>
      </c>
      <c r="H2924" t="str">
        <f>VLOOKUP($C2924,'Raw-products'!$A$2:$H$1261,MATCH(H$1,'Raw-products'!$A$1:$H$1,0))</f>
        <v>Pullover</v>
      </c>
      <c r="I2924" t="str">
        <f>VLOOKUP($C2924,'Raw-products'!$A$2:$H$1261,MATCH(I$1,'Raw-products'!$A$1:$H$1,0))</f>
        <v>XL</v>
      </c>
      <c r="J2924" t="str">
        <f>VLOOKUP($C2924,'Raw-products'!$A$2:$H$1261,MATCH(J$1,'Raw-products'!$A$1:$H$1,0))</f>
        <v>yellow</v>
      </c>
      <c r="K2924">
        <f>VLOOKUP($C2924,'Raw-products'!$A$2:$H$1261,MATCH(K$1,'Raw-products'!$A$1:$H$1,0))</f>
        <v>114</v>
      </c>
      <c r="L2924">
        <f>VLOOKUP($C2924,'Raw-products'!$A$2:$H$1261,MATCH(L$1,'Raw-products'!$A$1:$H$1,0))</f>
        <v>67</v>
      </c>
      <c r="M2924" s="5">
        <f t="shared" si="90"/>
        <v>7638</v>
      </c>
      <c r="N2924" cm="1">
        <f t="array" ref="N2924:Q2924">_xlfn.XLOOKUP($B2924,'Raw -orders'!$A:$A,'Raw -orders'!$B:$E)</f>
        <v>290</v>
      </c>
      <c r="O2924">
        <v>54787</v>
      </c>
      <c r="P2924" s="1">
        <v>44293</v>
      </c>
      <c r="Q2924" s="1">
        <v>44296</v>
      </c>
      <c r="R2924" t="str" cm="1">
        <f t="array" ref="R2924:Y2924">_xlfn.XLOOKUP($N2924,'Raw - customers'!$A:$A,'Raw - customers'!$B:$I)</f>
        <v>Alia Rapinett</v>
      </c>
      <c r="S2924" t="str">
        <v>Male</v>
      </c>
      <c r="T2924">
        <v>67</v>
      </c>
      <c r="U2924" t="str">
        <v>7299 Madeline MeadowApt. 450</v>
      </c>
      <c r="V2924">
        <v>3146</v>
      </c>
      <c r="W2924" t="str">
        <v>West Siennaland</v>
      </c>
      <c r="X2924" t="str">
        <v>Tasmania</v>
      </c>
      <c r="Y2924" t="str">
        <v>Australia</v>
      </c>
      <c r="Z2924">
        <v>4</v>
      </c>
      <c r="AA2924" s="3" t="str">
        <f t="shared" si="91"/>
        <v>0 to 10</v>
      </c>
      <c r="AP2924" s="6">
        <v>290</v>
      </c>
      <c r="AQ2924" s="6" t="s">
        <v>1414</v>
      </c>
    </row>
    <row r="2925" spans="1:43" x14ac:dyDescent="0.25">
      <c r="A2925">
        <v>2923</v>
      </c>
      <c r="B2925">
        <v>583</v>
      </c>
      <c r="C2925">
        <v>766</v>
      </c>
      <c r="D2925">
        <v>109</v>
      </c>
      <c r="E2925">
        <v>3</v>
      </c>
      <c r="F2925">
        <v>327</v>
      </c>
      <c r="G2925" t="str">
        <f>VLOOKUP($C2925,'Raw-products'!$A$2:$H$1261,MATCH(G$1,'Raw-products'!$A$1:$H$1,0))</f>
        <v>Jacket</v>
      </c>
      <c r="H2925" t="str">
        <f>VLOOKUP($C2925,'Raw-products'!$A$2:$H$1261,MATCH(H$1,'Raw-products'!$A$1:$H$1,0))</f>
        <v>Peacoat</v>
      </c>
      <c r="I2925" t="str">
        <f>VLOOKUP($C2925,'Raw-products'!$A$2:$H$1261,MATCH(I$1,'Raw-products'!$A$1:$H$1,0))</f>
        <v>S</v>
      </c>
      <c r="J2925" t="str">
        <f>VLOOKUP($C2925,'Raw-products'!$A$2:$H$1261,MATCH(J$1,'Raw-products'!$A$1:$H$1,0))</f>
        <v>violet</v>
      </c>
      <c r="K2925">
        <f>VLOOKUP($C2925,'Raw-products'!$A$2:$H$1261,MATCH(K$1,'Raw-products'!$A$1:$H$1,0))</f>
        <v>102</v>
      </c>
      <c r="L2925">
        <f>VLOOKUP($C2925,'Raw-products'!$A$2:$H$1261,MATCH(L$1,'Raw-products'!$A$1:$H$1,0))</f>
        <v>73</v>
      </c>
      <c r="M2925" s="5">
        <f t="shared" si="90"/>
        <v>7446</v>
      </c>
      <c r="N2925" cm="1">
        <f t="array" ref="N2925:Q2925">_xlfn.XLOOKUP($B2925,'Raw -orders'!$A:$A,'Raw -orders'!$B:$E)</f>
        <v>290</v>
      </c>
      <c r="O2925">
        <v>54787</v>
      </c>
      <c r="P2925" s="1">
        <v>44293</v>
      </c>
      <c r="Q2925" s="1">
        <v>44296</v>
      </c>
      <c r="R2925" t="str" cm="1">
        <f t="array" ref="R2925:Y2925">_xlfn.XLOOKUP($N2925,'Raw - customers'!$A:$A,'Raw - customers'!$B:$I)</f>
        <v>Alia Rapinett</v>
      </c>
      <c r="S2925" t="str">
        <v>Male</v>
      </c>
      <c r="T2925">
        <v>67</v>
      </c>
      <c r="U2925" t="str">
        <v>7299 Madeline MeadowApt. 450</v>
      </c>
      <c r="V2925">
        <v>3146</v>
      </c>
      <c r="W2925" t="str">
        <v>West Siennaland</v>
      </c>
      <c r="X2925" t="str">
        <v>Tasmania</v>
      </c>
      <c r="Y2925" t="str">
        <v>Australia</v>
      </c>
      <c r="Z2925">
        <v>4</v>
      </c>
      <c r="AA2925" s="3" t="str">
        <f t="shared" si="91"/>
        <v>0 to 10</v>
      </c>
      <c r="AP2925" s="6">
        <v>290</v>
      </c>
      <c r="AQ2925" s="6" t="s">
        <v>1414</v>
      </c>
    </row>
    <row r="2926" spans="1:43" x14ac:dyDescent="0.25">
      <c r="A2926">
        <v>2924</v>
      </c>
      <c r="B2926">
        <v>583</v>
      </c>
      <c r="C2926">
        <v>716</v>
      </c>
      <c r="D2926">
        <v>119</v>
      </c>
      <c r="E2926">
        <v>1</v>
      </c>
      <c r="F2926">
        <v>119</v>
      </c>
      <c r="G2926" t="str">
        <f>VLOOKUP($C2926,'Raw-products'!$A$2:$H$1261,MATCH(G$1,'Raw-products'!$A$1:$H$1,0))</f>
        <v>Jacket</v>
      </c>
      <c r="H2926" t="str">
        <f>VLOOKUP($C2926,'Raw-products'!$A$2:$H$1261,MATCH(H$1,'Raw-products'!$A$1:$H$1,0))</f>
        <v>Trench Coat</v>
      </c>
      <c r="I2926" t="str">
        <f>VLOOKUP($C2926,'Raw-products'!$A$2:$H$1261,MATCH(I$1,'Raw-products'!$A$1:$H$1,0))</f>
        <v>S</v>
      </c>
      <c r="J2926" t="str">
        <f>VLOOKUP($C2926,'Raw-products'!$A$2:$H$1261,MATCH(J$1,'Raw-products'!$A$1:$H$1,0))</f>
        <v>green</v>
      </c>
      <c r="K2926">
        <f>VLOOKUP($C2926,'Raw-products'!$A$2:$H$1261,MATCH(K$1,'Raw-products'!$A$1:$H$1,0))</f>
        <v>112</v>
      </c>
      <c r="L2926">
        <f>VLOOKUP($C2926,'Raw-products'!$A$2:$H$1261,MATCH(L$1,'Raw-products'!$A$1:$H$1,0))</f>
        <v>53</v>
      </c>
      <c r="M2926" s="5">
        <f t="shared" si="90"/>
        <v>5936</v>
      </c>
      <c r="N2926" cm="1">
        <f t="array" ref="N2926:Q2926">_xlfn.XLOOKUP($B2926,'Raw -orders'!$A:$A,'Raw -orders'!$B:$E)</f>
        <v>290</v>
      </c>
      <c r="O2926">
        <v>54787</v>
      </c>
      <c r="P2926" s="1">
        <v>44293</v>
      </c>
      <c r="Q2926" s="1">
        <v>44296</v>
      </c>
      <c r="R2926" t="str" cm="1">
        <f t="array" ref="R2926:Y2926">_xlfn.XLOOKUP($N2926,'Raw - customers'!$A:$A,'Raw - customers'!$B:$I)</f>
        <v>Alia Rapinett</v>
      </c>
      <c r="S2926" t="str">
        <v>Male</v>
      </c>
      <c r="T2926">
        <v>67</v>
      </c>
      <c r="U2926" t="str">
        <v>7299 Madeline MeadowApt. 450</v>
      </c>
      <c r="V2926">
        <v>3146</v>
      </c>
      <c r="W2926" t="str">
        <v>West Siennaland</v>
      </c>
      <c r="X2926" t="str">
        <v>Tasmania</v>
      </c>
      <c r="Y2926" t="str">
        <v>Australia</v>
      </c>
      <c r="Z2926">
        <v>4</v>
      </c>
      <c r="AA2926" s="3" t="str">
        <f t="shared" si="91"/>
        <v>0 to 10</v>
      </c>
      <c r="AP2926" s="6">
        <v>290</v>
      </c>
      <c r="AQ2926" s="6" t="s">
        <v>1414</v>
      </c>
    </row>
    <row r="2927" spans="1:43" x14ac:dyDescent="0.25">
      <c r="A2927">
        <v>2925</v>
      </c>
      <c r="B2927">
        <v>584</v>
      </c>
      <c r="C2927">
        <v>357</v>
      </c>
      <c r="D2927">
        <v>94</v>
      </c>
      <c r="E2927">
        <v>1</v>
      </c>
      <c r="F2927">
        <v>94</v>
      </c>
      <c r="G2927" t="str">
        <f>VLOOKUP($C2927,'Raw-products'!$A$2:$H$1261,MATCH(G$1,'Raw-products'!$A$1:$H$1,0))</f>
        <v>Shirt</v>
      </c>
      <c r="H2927" t="str">
        <f>VLOOKUP($C2927,'Raw-products'!$A$2:$H$1261,MATCH(H$1,'Raw-products'!$A$1:$H$1,0))</f>
        <v>Henley</v>
      </c>
      <c r="I2927" t="str">
        <f>VLOOKUP($C2927,'Raw-products'!$A$2:$H$1261,MATCH(I$1,'Raw-products'!$A$1:$H$1,0))</f>
        <v>M</v>
      </c>
      <c r="J2927" t="str">
        <f>VLOOKUP($C2927,'Raw-products'!$A$2:$H$1261,MATCH(J$1,'Raw-products'!$A$1:$H$1,0))</f>
        <v>orange</v>
      </c>
      <c r="K2927">
        <f>VLOOKUP($C2927,'Raw-products'!$A$2:$H$1261,MATCH(K$1,'Raw-products'!$A$1:$H$1,0))</f>
        <v>92</v>
      </c>
      <c r="L2927">
        <f>VLOOKUP($C2927,'Raw-products'!$A$2:$H$1261,MATCH(L$1,'Raw-products'!$A$1:$H$1,0))</f>
        <v>70</v>
      </c>
      <c r="M2927" s="5">
        <f t="shared" si="90"/>
        <v>6440</v>
      </c>
      <c r="N2927" cm="1">
        <f t="array" ref="N2927:Q2927">_xlfn.XLOOKUP($B2927,'Raw -orders'!$A:$A,'Raw -orders'!$B:$E)</f>
        <v>142</v>
      </c>
      <c r="O2927">
        <v>37030</v>
      </c>
      <c r="P2927" s="1">
        <v>44376</v>
      </c>
      <c r="Q2927" s="1">
        <v>44378</v>
      </c>
      <c r="R2927" t="str" cm="1">
        <f t="array" ref="R2927:Y2927">_xlfn.XLOOKUP($N2927,'Raw - customers'!$A:$A,'Raw - customers'!$B:$I)</f>
        <v>Valerie D'Errico</v>
      </c>
      <c r="S2927" t="str">
        <v>Bigender</v>
      </c>
      <c r="T2927">
        <v>75</v>
      </c>
      <c r="U2927" t="str">
        <v>607 Parisian AvenueSuite 494</v>
      </c>
      <c r="V2927">
        <v>6043</v>
      </c>
      <c r="W2927" t="str">
        <v>Chelseaview</v>
      </c>
      <c r="X2927" t="str">
        <v>South Australia</v>
      </c>
      <c r="Y2927" t="str">
        <v>Australia</v>
      </c>
      <c r="Z2927">
        <v>6</v>
      </c>
      <c r="AA2927" s="3" t="str">
        <f t="shared" si="91"/>
        <v>0 to 10</v>
      </c>
      <c r="AP2927" s="6">
        <v>142</v>
      </c>
      <c r="AQ2927" s="6" t="s">
        <v>1345</v>
      </c>
    </row>
    <row r="2928" spans="1:43" x14ac:dyDescent="0.25">
      <c r="A2928">
        <v>2926</v>
      </c>
      <c r="B2928">
        <v>584</v>
      </c>
      <c r="C2928">
        <v>832</v>
      </c>
      <c r="D2928">
        <v>117</v>
      </c>
      <c r="E2928">
        <v>2</v>
      </c>
      <c r="F2928">
        <v>234</v>
      </c>
      <c r="G2928" t="str">
        <f>VLOOKUP($C2928,'Raw-products'!$A$2:$H$1261,MATCH(G$1,'Raw-products'!$A$1:$H$1,0))</f>
        <v>Jacket</v>
      </c>
      <c r="H2928" t="str">
        <f>VLOOKUP($C2928,'Raw-products'!$A$2:$H$1261,MATCH(H$1,'Raw-products'!$A$1:$H$1,0))</f>
        <v>Shearling</v>
      </c>
      <c r="I2928" t="str">
        <f>VLOOKUP($C2928,'Raw-products'!$A$2:$H$1261,MATCH(I$1,'Raw-products'!$A$1:$H$1,0))</f>
        <v>M</v>
      </c>
      <c r="J2928" t="str">
        <f>VLOOKUP($C2928,'Raw-products'!$A$2:$H$1261,MATCH(J$1,'Raw-products'!$A$1:$H$1,0))</f>
        <v>indigo</v>
      </c>
      <c r="K2928">
        <f>VLOOKUP($C2928,'Raw-products'!$A$2:$H$1261,MATCH(K$1,'Raw-products'!$A$1:$H$1,0))</f>
        <v>95</v>
      </c>
      <c r="L2928">
        <f>VLOOKUP($C2928,'Raw-products'!$A$2:$H$1261,MATCH(L$1,'Raw-products'!$A$1:$H$1,0))</f>
        <v>74</v>
      </c>
      <c r="M2928" s="5">
        <f t="shared" si="90"/>
        <v>7030</v>
      </c>
      <c r="N2928" cm="1">
        <f t="array" ref="N2928:Q2928">_xlfn.XLOOKUP($B2928,'Raw -orders'!$A:$A,'Raw -orders'!$B:$E)</f>
        <v>142</v>
      </c>
      <c r="O2928">
        <v>37030</v>
      </c>
      <c r="P2928" s="1">
        <v>44376</v>
      </c>
      <c r="Q2928" s="1">
        <v>44378</v>
      </c>
      <c r="R2928" t="str" cm="1">
        <f t="array" ref="R2928:Y2928">_xlfn.XLOOKUP($N2928,'Raw - customers'!$A:$A,'Raw - customers'!$B:$I)</f>
        <v>Valerie D'Errico</v>
      </c>
      <c r="S2928" t="str">
        <v>Bigender</v>
      </c>
      <c r="T2928">
        <v>75</v>
      </c>
      <c r="U2928" t="str">
        <v>607 Parisian AvenueSuite 494</v>
      </c>
      <c r="V2928">
        <v>6043</v>
      </c>
      <c r="W2928" t="str">
        <v>Chelseaview</v>
      </c>
      <c r="X2928" t="str">
        <v>South Australia</v>
      </c>
      <c r="Y2928" t="str">
        <v>Australia</v>
      </c>
      <c r="Z2928">
        <v>6</v>
      </c>
      <c r="AA2928" s="3" t="str">
        <f t="shared" si="91"/>
        <v>0 to 10</v>
      </c>
      <c r="AP2928" s="6">
        <v>142</v>
      </c>
      <c r="AQ2928" s="6" t="s">
        <v>1345</v>
      </c>
    </row>
    <row r="2929" spans="1:43" x14ac:dyDescent="0.25">
      <c r="A2929">
        <v>2927</v>
      </c>
      <c r="B2929">
        <v>584</v>
      </c>
      <c r="C2929">
        <v>660</v>
      </c>
      <c r="D2929">
        <v>93</v>
      </c>
      <c r="E2929">
        <v>2</v>
      </c>
      <c r="F2929">
        <v>186</v>
      </c>
      <c r="G2929" t="str">
        <f>VLOOKUP($C2929,'Raw-products'!$A$2:$H$1261,MATCH(G$1,'Raw-products'!$A$1:$H$1,0))</f>
        <v>Jacket</v>
      </c>
      <c r="H2929" t="str">
        <f>VLOOKUP($C2929,'Raw-products'!$A$2:$H$1261,MATCH(H$1,'Raw-products'!$A$1:$H$1,0))</f>
        <v>Coach</v>
      </c>
      <c r="I2929" t="str">
        <f>VLOOKUP($C2929,'Raw-products'!$A$2:$H$1261,MATCH(I$1,'Raw-products'!$A$1:$H$1,0))</f>
        <v>XS</v>
      </c>
      <c r="J2929" t="str">
        <f>VLOOKUP($C2929,'Raw-products'!$A$2:$H$1261,MATCH(J$1,'Raw-products'!$A$1:$H$1,0))</f>
        <v>violet</v>
      </c>
      <c r="K2929">
        <f>VLOOKUP($C2929,'Raw-products'!$A$2:$H$1261,MATCH(K$1,'Raw-products'!$A$1:$H$1,0))</f>
        <v>115</v>
      </c>
      <c r="L2929">
        <f>VLOOKUP($C2929,'Raw-products'!$A$2:$H$1261,MATCH(L$1,'Raw-products'!$A$1:$H$1,0))</f>
        <v>58</v>
      </c>
      <c r="M2929" s="5">
        <f t="shared" si="90"/>
        <v>6670</v>
      </c>
      <c r="N2929" cm="1">
        <f t="array" ref="N2929:Q2929">_xlfn.XLOOKUP($B2929,'Raw -orders'!$A:$A,'Raw -orders'!$B:$E)</f>
        <v>142</v>
      </c>
      <c r="O2929">
        <v>37030</v>
      </c>
      <c r="P2929" s="1">
        <v>44376</v>
      </c>
      <c r="Q2929" s="1">
        <v>44378</v>
      </c>
      <c r="R2929" t="str" cm="1">
        <f t="array" ref="R2929:Y2929">_xlfn.XLOOKUP($N2929,'Raw - customers'!$A:$A,'Raw - customers'!$B:$I)</f>
        <v>Valerie D'Errico</v>
      </c>
      <c r="S2929" t="str">
        <v>Bigender</v>
      </c>
      <c r="T2929">
        <v>75</v>
      </c>
      <c r="U2929" t="str">
        <v>607 Parisian AvenueSuite 494</v>
      </c>
      <c r="V2929">
        <v>6043</v>
      </c>
      <c r="W2929" t="str">
        <v>Chelseaview</v>
      </c>
      <c r="X2929" t="str">
        <v>South Australia</v>
      </c>
      <c r="Y2929" t="str">
        <v>Australia</v>
      </c>
      <c r="Z2929">
        <v>6</v>
      </c>
      <c r="AA2929" s="3" t="str">
        <f t="shared" si="91"/>
        <v>0 to 10</v>
      </c>
      <c r="AP2929" s="6">
        <v>142</v>
      </c>
      <c r="AQ2929" s="6" t="s">
        <v>1345</v>
      </c>
    </row>
    <row r="2930" spans="1:43" x14ac:dyDescent="0.25">
      <c r="A2930">
        <v>2928</v>
      </c>
      <c r="B2930">
        <v>584</v>
      </c>
      <c r="C2930">
        <v>588</v>
      </c>
      <c r="D2930">
        <v>100</v>
      </c>
      <c r="E2930">
        <v>2</v>
      </c>
      <c r="F2930">
        <v>200</v>
      </c>
      <c r="G2930" t="str">
        <f>VLOOKUP($C2930,'Raw-products'!$A$2:$H$1261,MATCH(G$1,'Raw-products'!$A$1:$H$1,0))</f>
        <v>Jacket</v>
      </c>
      <c r="H2930" t="str">
        <f>VLOOKUP($C2930,'Raw-products'!$A$2:$H$1261,MATCH(H$1,'Raw-products'!$A$1:$H$1,0))</f>
        <v>Bomber</v>
      </c>
      <c r="I2930" t="str">
        <f>VLOOKUP($C2930,'Raw-products'!$A$2:$H$1261,MATCH(I$1,'Raw-products'!$A$1:$H$1,0))</f>
        <v>L</v>
      </c>
      <c r="J2930" t="str">
        <f>VLOOKUP($C2930,'Raw-products'!$A$2:$H$1261,MATCH(J$1,'Raw-products'!$A$1:$H$1,0))</f>
        <v>indigo</v>
      </c>
      <c r="K2930">
        <f>VLOOKUP($C2930,'Raw-products'!$A$2:$H$1261,MATCH(K$1,'Raw-products'!$A$1:$H$1,0))</f>
        <v>90</v>
      </c>
      <c r="L2930">
        <f>VLOOKUP($C2930,'Raw-products'!$A$2:$H$1261,MATCH(L$1,'Raw-products'!$A$1:$H$1,0))</f>
        <v>51</v>
      </c>
      <c r="M2930" s="5">
        <f t="shared" si="90"/>
        <v>4590</v>
      </c>
      <c r="N2930" cm="1">
        <f t="array" ref="N2930:Q2930">_xlfn.XLOOKUP($B2930,'Raw -orders'!$A:$A,'Raw -orders'!$B:$E)</f>
        <v>142</v>
      </c>
      <c r="O2930">
        <v>37030</v>
      </c>
      <c r="P2930" s="1">
        <v>44376</v>
      </c>
      <c r="Q2930" s="1">
        <v>44378</v>
      </c>
      <c r="R2930" t="str" cm="1">
        <f t="array" ref="R2930:Y2930">_xlfn.XLOOKUP($N2930,'Raw - customers'!$A:$A,'Raw - customers'!$B:$I)</f>
        <v>Valerie D'Errico</v>
      </c>
      <c r="S2930" t="str">
        <v>Bigender</v>
      </c>
      <c r="T2930">
        <v>75</v>
      </c>
      <c r="U2930" t="str">
        <v>607 Parisian AvenueSuite 494</v>
      </c>
      <c r="V2930">
        <v>6043</v>
      </c>
      <c r="W2930" t="str">
        <v>Chelseaview</v>
      </c>
      <c r="X2930" t="str">
        <v>South Australia</v>
      </c>
      <c r="Y2930" t="str">
        <v>Australia</v>
      </c>
      <c r="Z2930">
        <v>6</v>
      </c>
      <c r="AA2930" s="3" t="str">
        <f t="shared" si="91"/>
        <v>0 to 10</v>
      </c>
      <c r="AP2930" s="6">
        <v>142</v>
      </c>
      <c r="AQ2930" s="6" t="s">
        <v>1345</v>
      </c>
    </row>
    <row r="2931" spans="1:43" x14ac:dyDescent="0.25">
      <c r="A2931">
        <v>2929</v>
      </c>
      <c r="B2931">
        <v>585</v>
      </c>
      <c r="C2931">
        <v>447</v>
      </c>
      <c r="D2931">
        <v>107</v>
      </c>
      <c r="E2931">
        <v>2</v>
      </c>
      <c r="F2931">
        <v>214</v>
      </c>
      <c r="G2931" t="str">
        <f>VLOOKUP($C2931,'Raw-products'!$A$2:$H$1261,MATCH(G$1,'Raw-products'!$A$1:$H$1,0))</f>
        <v>Jacket</v>
      </c>
      <c r="H2931" t="str">
        <f>VLOOKUP($C2931,'Raw-products'!$A$2:$H$1261,MATCH(H$1,'Raw-products'!$A$1:$H$1,0))</f>
        <v>Denim</v>
      </c>
      <c r="I2931" t="str">
        <f>VLOOKUP($C2931,'Raw-products'!$A$2:$H$1261,MATCH(I$1,'Raw-products'!$A$1:$H$1,0))</f>
        <v>M</v>
      </c>
      <c r="J2931" t="str">
        <f>VLOOKUP($C2931,'Raw-products'!$A$2:$H$1261,MATCH(J$1,'Raw-products'!$A$1:$H$1,0))</f>
        <v>indigo</v>
      </c>
      <c r="K2931">
        <f>VLOOKUP($C2931,'Raw-products'!$A$2:$H$1261,MATCH(K$1,'Raw-products'!$A$1:$H$1,0))</f>
        <v>92</v>
      </c>
      <c r="L2931">
        <f>VLOOKUP($C2931,'Raw-products'!$A$2:$H$1261,MATCH(L$1,'Raw-products'!$A$1:$H$1,0))</f>
        <v>52</v>
      </c>
      <c r="M2931" s="5">
        <f t="shared" si="90"/>
        <v>4784</v>
      </c>
      <c r="N2931" cm="1">
        <f t="array" ref="N2931:Q2931">_xlfn.XLOOKUP($B2931,'Raw -orders'!$A:$A,'Raw -orders'!$B:$E)</f>
        <v>844</v>
      </c>
      <c r="O2931">
        <v>19207</v>
      </c>
      <c r="P2931" s="1">
        <v>44275</v>
      </c>
      <c r="Q2931" s="1">
        <v>44278</v>
      </c>
      <c r="R2931" t="str" cm="1">
        <f t="array" ref="R2931:Y2931">_xlfn.XLOOKUP($N2931,'Raw - customers'!$A:$A,'Raw - customers'!$B:$I)</f>
        <v>Lorelle Lancastle</v>
      </c>
      <c r="S2931" t="str">
        <v>Genderqueer</v>
      </c>
      <c r="T2931">
        <v>63</v>
      </c>
      <c r="U2931" t="str">
        <v>19 Harrison CrestSuite 331</v>
      </c>
      <c r="V2931">
        <v>2754</v>
      </c>
      <c r="W2931" t="str">
        <v>Alexandraville</v>
      </c>
      <c r="X2931" t="str">
        <v>South Australia</v>
      </c>
      <c r="Y2931" t="str">
        <v>Australia</v>
      </c>
      <c r="Z2931">
        <v>3</v>
      </c>
      <c r="AA2931" s="3" t="str">
        <f t="shared" si="91"/>
        <v>0 to 10</v>
      </c>
      <c r="AP2931" s="6">
        <v>844</v>
      </c>
      <c r="AQ2931" s="6" t="s">
        <v>1345</v>
      </c>
    </row>
    <row r="2932" spans="1:43" x14ac:dyDescent="0.25">
      <c r="A2932">
        <v>2930</v>
      </c>
      <c r="B2932">
        <v>585</v>
      </c>
      <c r="C2932">
        <v>886</v>
      </c>
      <c r="D2932">
        <v>94</v>
      </c>
      <c r="E2932">
        <v>2</v>
      </c>
      <c r="F2932">
        <v>188</v>
      </c>
      <c r="G2932" t="str">
        <f>VLOOKUP($C2932,'Raw-products'!$A$2:$H$1261,MATCH(G$1,'Raw-products'!$A$1:$H$1,0))</f>
        <v>Trousers</v>
      </c>
      <c r="H2932" t="str">
        <f>VLOOKUP($C2932,'Raw-products'!$A$2:$H$1261,MATCH(H$1,'Raw-products'!$A$1:$H$1,0))</f>
        <v>Cords</v>
      </c>
      <c r="I2932" t="str">
        <f>VLOOKUP($C2932,'Raw-products'!$A$2:$H$1261,MATCH(I$1,'Raw-products'!$A$1:$H$1,0))</f>
        <v>S</v>
      </c>
      <c r="J2932" t="str">
        <f>VLOOKUP($C2932,'Raw-products'!$A$2:$H$1261,MATCH(J$1,'Raw-products'!$A$1:$H$1,0))</f>
        <v>yellow</v>
      </c>
      <c r="K2932">
        <f>VLOOKUP($C2932,'Raw-products'!$A$2:$H$1261,MATCH(K$1,'Raw-products'!$A$1:$H$1,0))</f>
        <v>113</v>
      </c>
      <c r="L2932">
        <f>VLOOKUP($C2932,'Raw-products'!$A$2:$H$1261,MATCH(L$1,'Raw-products'!$A$1:$H$1,0))</f>
        <v>68</v>
      </c>
      <c r="M2932" s="5">
        <f t="shared" si="90"/>
        <v>7684</v>
      </c>
      <c r="N2932" cm="1">
        <f t="array" ref="N2932:Q2932">_xlfn.XLOOKUP($B2932,'Raw -orders'!$A:$A,'Raw -orders'!$B:$E)</f>
        <v>844</v>
      </c>
      <c r="O2932">
        <v>19207</v>
      </c>
      <c r="P2932" s="1">
        <v>44275</v>
      </c>
      <c r="Q2932" s="1">
        <v>44278</v>
      </c>
      <c r="R2932" t="str" cm="1">
        <f t="array" ref="R2932:Y2932">_xlfn.XLOOKUP($N2932,'Raw - customers'!$A:$A,'Raw - customers'!$B:$I)</f>
        <v>Lorelle Lancastle</v>
      </c>
      <c r="S2932" t="str">
        <v>Genderqueer</v>
      </c>
      <c r="T2932">
        <v>63</v>
      </c>
      <c r="U2932" t="str">
        <v>19 Harrison CrestSuite 331</v>
      </c>
      <c r="V2932">
        <v>2754</v>
      </c>
      <c r="W2932" t="str">
        <v>Alexandraville</v>
      </c>
      <c r="X2932" t="str">
        <v>South Australia</v>
      </c>
      <c r="Y2932" t="str">
        <v>Australia</v>
      </c>
      <c r="Z2932">
        <v>3</v>
      </c>
      <c r="AA2932" s="3" t="str">
        <f t="shared" si="91"/>
        <v>0 to 10</v>
      </c>
      <c r="AP2932" s="6">
        <v>844</v>
      </c>
      <c r="AQ2932" s="6" t="s">
        <v>1345</v>
      </c>
    </row>
    <row r="2933" spans="1:43" x14ac:dyDescent="0.25">
      <c r="A2933">
        <v>2931</v>
      </c>
      <c r="B2933">
        <v>585</v>
      </c>
      <c r="C2933">
        <v>456</v>
      </c>
      <c r="D2933">
        <v>118</v>
      </c>
      <c r="E2933">
        <v>3</v>
      </c>
      <c r="F2933">
        <v>354</v>
      </c>
      <c r="G2933" t="str">
        <f>VLOOKUP($C2933,'Raw-products'!$A$2:$H$1261,MATCH(G$1,'Raw-products'!$A$1:$H$1,0))</f>
        <v>Jacket</v>
      </c>
      <c r="H2933" t="str">
        <f>VLOOKUP($C2933,'Raw-products'!$A$2:$H$1261,MATCH(H$1,'Raw-products'!$A$1:$H$1,0))</f>
        <v>Puffer</v>
      </c>
      <c r="I2933" t="str">
        <f>VLOOKUP($C2933,'Raw-products'!$A$2:$H$1261,MATCH(I$1,'Raw-products'!$A$1:$H$1,0))</f>
        <v>S</v>
      </c>
      <c r="J2933" t="str">
        <f>VLOOKUP($C2933,'Raw-products'!$A$2:$H$1261,MATCH(J$1,'Raw-products'!$A$1:$H$1,0))</f>
        <v>red</v>
      </c>
      <c r="K2933">
        <f>VLOOKUP($C2933,'Raw-products'!$A$2:$H$1261,MATCH(K$1,'Raw-products'!$A$1:$H$1,0))</f>
        <v>110</v>
      </c>
      <c r="L2933">
        <f>VLOOKUP($C2933,'Raw-products'!$A$2:$H$1261,MATCH(L$1,'Raw-products'!$A$1:$H$1,0))</f>
        <v>62</v>
      </c>
      <c r="M2933" s="5">
        <f t="shared" si="90"/>
        <v>6820</v>
      </c>
      <c r="N2933" cm="1">
        <f t="array" ref="N2933:Q2933">_xlfn.XLOOKUP($B2933,'Raw -orders'!$A:$A,'Raw -orders'!$B:$E)</f>
        <v>844</v>
      </c>
      <c r="O2933">
        <v>19207</v>
      </c>
      <c r="P2933" s="1">
        <v>44275</v>
      </c>
      <c r="Q2933" s="1">
        <v>44278</v>
      </c>
      <c r="R2933" t="str" cm="1">
        <f t="array" ref="R2933:Y2933">_xlfn.XLOOKUP($N2933,'Raw - customers'!$A:$A,'Raw - customers'!$B:$I)</f>
        <v>Lorelle Lancastle</v>
      </c>
      <c r="S2933" t="str">
        <v>Genderqueer</v>
      </c>
      <c r="T2933">
        <v>63</v>
      </c>
      <c r="U2933" t="str">
        <v>19 Harrison CrestSuite 331</v>
      </c>
      <c r="V2933">
        <v>2754</v>
      </c>
      <c r="W2933" t="str">
        <v>Alexandraville</v>
      </c>
      <c r="X2933" t="str">
        <v>South Australia</v>
      </c>
      <c r="Y2933" t="str">
        <v>Australia</v>
      </c>
      <c r="Z2933">
        <v>3</v>
      </c>
      <c r="AA2933" s="3" t="str">
        <f t="shared" si="91"/>
        <v>0 to 10</v>
      </c>
      <c r="AP2933" s="6">
        <v>844</v>
      </c>
      <c r="AQ2933" s="6" t="s">
        <v>1345</v>
      </c>
    </row>
    <row r="2934" spans="1:43" x14ac:dyDescent="0.25">
      <c r="A2934">
        <v>2932</v>
      </c>
      <c r="B2934">
        <v>585</v>
      </c>
      <c r="C2934">
        <v>401</v>
      </c>
      <c r="D2934">
        <v>119</v>
      </c>
      <c r="E2934">
        <v>2</v>
      </c>
      <c r="F2934">
        <v>238</v>
      </c>
      <c r="G2934" t="str">
        <f>VLOOKUP($C2934,'Raw-products'!$A$2:$H$1261,MATCH(G$1,'Raw-products'!$A$1:$H$1,0))</f>
        <v>Shirt</v>
      </c>
      <c r="H2934" t="str">
        <f>VLOOKUP($C2934,'Raw-products'!$A$2:$H$1261,MATCH(H$1,'Raw-products'!$A$1:$H$1,0))</f>
        <v>Casual Slim Fit</v>
      </c>
      <c r="I2934" t="str">
        <f>VLOOKUP($C2934,'Raw-products'!$A$2:$H$1261,MATCH(I$1,'Raw-products'!$A$1:$H$1,0))</f>
        <v>S</v>
      </c>
      <c r="J2934" t="str">
        <f>VLOOKUP($C2934,'Raw-products'!$A$2:$H$1261,MATCH(J$1,'Raw-products'!$A$1:$H$1,0))</f>
        <v>green</v>
      </c>
      <c r="K2934">
        <f>VLOOKUP($C2934,'Raw-products'!$A$2:$H$1261,MATCH(K$1,'Raw-products'!$A$1:$H$1,0))</f>
        <v>113</v>
      </c>
      <c r="L2934">
        <f>VLOOKUP($C2934,'Raw-products'!$A$2:$H$1261,MATCH(L$1,'Raw-products'!$A$1:$H$1,0))</f>
        <v>72</v>
      </c>
      <c r="M2934" s="5">
        <f t="shared" si="90"/>
        <v>8136</v>
      </c>
      <c r="N2934" cm="1">
        <f t="array" ref="N2934:Q2934">_xlfn.XLOOKUP($B2934,'Raw -orders'!$A:$A,'Raw -orders'!$B:$E)</f>
        <v>844</v>
      </c>
      <c r="O2934">
        <v>19207</v>
      </c>
      <c r="P2934" s="1">
        <v>44275</v>
      </c>
      <c r="Q2934" s="1">
        <v>44278</v>
      </c>
      <c r="R2934" t="str" cm="1">
        <f t="array" ref="R2934:Y2934">_xlfn.XLOOKUP($N2934,'Raw - customers'!$A:$A,'Raw - customers'!$B:$I)</f>
        <v>Lorelle Lancastle</v>
      </c>
      <c r="S2934" t="str">
        <v>Genderqueer</v>
      </c>
      <c r="T2934">
        <v>63</v>
      </c>
      <c r="U2934" t="str">
        <v>19 Harrison CrestSuite 331</v>
      </c>
      <c r="V2934">
        <v>2754</v>
      </c>
      <c r="W2934" t="str">
        <v>Alexandraville</v>
      </c>
      <c r="X2934" t="str">
        <v>South Australia</v>
      </c>
      <c r="Y2934" t="str">
        <v>Australia</v>
      </c>
      <c r="Z2934">
        <v>3</v>
      </c>
      <c r="AA2934" s="3" t="str">
        <f t="shared" si="91"/>
        <v>0 to 10</v>
      </c>
      <c r="AP2934" s="6">
        <v>844</v>
      </c>
      <c r="AQ2934" s="6" t="s">
        <v>1345</v>
      </c>
    </row>
    <row r="2935" spans="1:43" x14ac:dyDescent="0.25">
      <c r="A2935">
        <v>2933</v>
      </c>
      <c r="B2935">
        <v>585</v>
      </c>
      <c r="C2935">
        <v>328</v>
      </c>
      <c r="D2935">
        <v>109</v>
      </c>
      <c r="E2935">
        <v>1</v>
      </c>
      <c r="F2935">
        <v>109</v>
      </c>
      <c r="G2935" t="str">
        <f>VLOOKUP($C2935,'Raw-products'!$A$2:$H$1261,MATCH(G$1,'Raw-products'!$A$1:$H$1,0))</f>
        <v>Shirt</v>
      </c>
      <c r="H2935" t="str">
        <f>VLOOKUP($C2935,'Raw-products'!$A$2:$H$1261,MATCH(H$1,'Raw-products'!$A$1:$H$1,0))</f>
        <v>Mandarin Collar</v>
      </c>
      <c r="I2935" t="str">
        <f>VLOOKUP($C2935,'Raw-products'!$A$2:$H$1261,MATCH(I$1,'Raw-products'!$A$1:$H$1,0))</f>
        <v>L</v>
      </c>
      <c r="J2935" t="str">
        <f>VLOOKUP($C2935,'Raw-products'!$A$2:$H$1261,MATCH(J$1,'Raw-products'!$A$1:$H$1,0))</f>
        <v>yellow</v>
      </c>
      <c r="K2935">
        <f>VLOOKUP($C2935,'Raw-products'!$A$2:$H$1261,MATCH(K$1,'Raw-products'!$A$1:$H$1,0))</f>
        <v>108</v>
      </c>
      <c r="L2935">
        <f>VLOOKUP($C2935,'Raw-products'!$A$2:$H$1261,MATCH(L$1,'Raw-products'!$A$1:$H$1,0))</f>
        <v>78</v>
      </c>
      <c r="M2935" s="5">
        <f t="shared" si="90"/>
        <v>8424</v>
      </c>
      <c r="N2935" cm="1">
        <f t="array" ref="N2935:Q2935">_xlfn.XLOOKUP($B2935,'Raw -orders'!$A:$A,'Raw -orders'!$B:$E)</f>
        <v>844</v>
      </c>
      <c r="O2935">
        <v>19207</v>
      </c>
      <c r="P2935" s="1">
        <v>44275</v>
      </c>
      <c r="Q2935" s="1">
        <v>44278</v>
      </c>
      <c r="R2935" t="str" cm="1">
        <f t="array" ref="R2935:Y2935">_xlfn.XLOOKUP($N2935,'Raw - customers'!$A:$A,'Raw - customers'!$B:$I)</f>
        <v>Lorelle Lancastle</v>
      </c>
      <c r="S2935" t="str">
        <v>Genderqueer</v>
      </c>
      <c r="T2935">
        <v>63</v>
      </c>
      <c r="U2935" t="str">
        <v>19 Harrison CrestSuite 331</v>
      </c>
      <c r="V2935">
        <v>2754</v>
      </c>
      <c r="W2935" t="str">
        <v>Alexandraville</v>
      </c>
      <c r="X2935" t="str">
        <v>South Australia</v>
      </c>
      <c r="Y2935" t="str">
        <v>Australia</v>
      </c>
      <c r="Z2935">
        <v>3</v>
      </c>
      <c r="AA2935" s="3" t="str">
        <f t="shared" si="91"/>
        <v>0 to 10</v>
      </c>
      <c r="AP2935" s="6">
        <v>844</v>
      </c>
      <c r="AQ2935" s="6" t="s">
        <v>1345</v>
      </c>
    </row>
    <row r="2936" spans="1:43" x14ac:dyDescent="0.25">
      <c r="A2936">
        <v>2934</v>
      </c>
      <c r="B2936">
        <v>586</v>
      </c>
      <c r="C2936">
        <v>57</v>
      </c>
      <c r="D2936">
        <v>104</v>
      </c>
      <c r="E2936">
        <v>3</v>
      </c>
      <c r="F2936">
        <v>312</v>
      </c>
      <c r="G2936" t="str">
        <f>VLOOKUP($C2936,'Raw-products'!$A$2:$H$1261,MATCH(G$1,'Raw-products'!$A$1:$H$1,0))</f>
        <v>Shirt</v>
      </c>
      <c r="H2936" t="str">
        <f>VLOOKUP($C2936,'Raw-products'!$A$2:$H$1261,MATCH(H$1,'Raw-products'!$A$1:$H$1,0))</f>
        <v>Dress</v>
      </c>
      <c r="I2936" t="str">
        <f>VLOOKUP($C2936,'Raw-products'!$A$2:$H$1261,MATCH(I$1,'Raw-products'!$A$1:$H$1,0))</f>
        <v>M</v>
      </c>
      <c r="J2936" t="str">
        <f>VLOOKUP($C2936,'Raw-products'!$A$2:$H$1261,MATCH(J$1,'Raw-products'!$A$1:$H$1,0))</f>
        <v>blue</v>
      </c>
      <c r="K2936">
        <f>VLOOKUP($C2936,'Raw-products'!$A$2:$H$1261,MATCH(K$1,'Raw-products'!$A$1:$H$1,0))</f>
        <v>119</v>
      </c>
      <c r="L2936">
        <f>VLOOKUP($C2936,'Raw-products'!$A$2:$H$1261,MATCH(L$1,'Raw-products'!$A$1:$H$1,0))</f>
        <v>48</v>
      </c>
      <c r="M2936" s="5">
        <f t="shared" si="90"/>
        <v>5712</v>
      </c>
      <c r="N2936" cm="1">
        <f t="array" ref="N2936:Q2936">_xlfn.XLOOKUP($B2936,'Raw -orders'!$A:$A,'Raw -orders'!$B:$E)</f>
        <v>998</v>
      </c>
      <c r="O2936">
        <v>15870</v>
      </c>
      <c r="P2936" s="1">
        <v>44254</v>
      </c>
      <c r="Q2936" s="1">
        <v>44277</v>
      </c>
      <c r="R2936" t="str" cm="1">
        <f t="array" ref="R2936:Y2936">_xlfn.XLOOKUP($N2936,'Raw - customers'!$A:$A,'Raw - customers'!$B:$I)</f>
        <v>Rebecka Fabler</v>
      </c>
      <c r="S2936" t="str">
        <v>Polygender</v>
      </c>
      <c r="T2936">
        <v>32</v>
      </c>
      <c r="U2936" t="str">
        <v>72 Annabelle PassApt. 446</v>
      </c>
      <c r="V2936">
        <v>52</v>
      </c>
      <c r="W2936" t="str">
        <v>Kohlerberg</v>
      </c>
      <c r="X2936" t="str">
        <v>Queensland</v>
      </c>
      <c r="Y2936" t="str">
        <v>Australia</v>
      </c>
      <c r="Z2936">
        <v>2</v>
      </c>
      <c r="AA2936" s="3" t="str">
        <f t="shared" si="91"/>
        <v>20 to 30</v>
      </c>
      <c r="AP2936" s="6">
        <v>998</v>
      </c>
      <c r="AQ2936" s="6" t="s">
        <v>1355</v>
      </c>
    </row>
    <row r="2937" spans="1:43" x14ac:dyDescent="0.25">
      <c r="A2937">
        <v>2935</v>
      </c>
      <c r="B2937">
        <v>586</v>
      </c>
      <c r="C2937">
        <v>411</v>
      </c>
      <c r="D2937">
        <v>119</v>
      </c>
      <c r="E2937">
        <v>2</v>
      </c>
      <c r="F2937">
        <v>238</v>
      </c>
      <c r="G2937" t="str">
        <f>VLOOKUP($C2937,'Raw-products'!$A$2:$H$1261,MATCH(G$1,'Raw-products'!$A$1:$H$1,0))</f>
        <v>Shirt</v>
      </c>
      <c r="H2937" t="str">
        <f>VLOOKUP($C2937,'Raw-products'!$A$2:$H$1261,MATCH(H$1,'Raw-products'!$A$1:$H$1,0))</f>
        <v>Casual Slim Fit</v>
      </c>
      <c r="I2937" t="str">
        <f>VLOOKUP($C2937,'Raw-products'!$A$2:$H$1261,MATCH(I$1,'Raw-products'!$A$1:$H$1,0))</f>
        <v>S</v>
      </c>
      <c r="J2937" t="str">
        <f>VLOOKUP($C2937,'Raw-products'!$A$2:$H$1261,MATCH(J$1,'Raw-products'!$A$1:$H$1,0))</f>
        <v>indigo</v>
      </c>
      <c r="K2937">
        <f>VLOOKUP($C2937,'Raw-products'!$A$2:$H$1261,MATCH(K$1,'Raw-products'!$A$1:$H$1,0))</f>
        <v>113</v>
      </c>
      <c r="L2937">
        <f>VLOOKUP($C2937,'Raw-products'!$A$2:$H$1261,MATCH(L$1,'Raw-products'!$A$1:$H$1,0))</f>
        <v>65</v>
      </c>
      <c r="M2937" s="5">
        <f t="shared" si="90"/>
        <v>7345</v>
      </c>
      <c r="N2937" cm="1">
        <f t="array" ref="N2937:Q2937">_xlfn.XLOOKUP($B2937,'Raw -orders'!$A:$A,'Raw -orders'!$B:$E)</f>
        <v>998</v>
      </c>
      <c r="O2937">
        <v>15870</v>
      </c>
      <c r="P2937" s="1">
        <v>44254</v>
      </c>
      <c r="Q2937" s="1">
        <v>44277</v>
      </c>
      <c r="R2937" t="str" cm="1">
        <f t="array" ref="R2937:Y2937">_xlfn.XLOOKUP($N2937,'Raw - customers'!$A:$A,'Raw - customers'!$B:$I)</f>
        <v>Rebecka Fabler</v>
      </c>
      <c r="S2937" t="str">
        <v>Polygender</v>
      </c>
      <c r="T2937">
        <v>32</v>
      </c>
      <c r="U2937" t="str">
        <v>72 Annabelle PassApt. 446</v>
      </c>
      <c r="V2937">
        <v>52</v>
      </c>
      <c r="W2937" t="str">
        <v>Kohlerberg</v>
      </c>
      <c r="X2937" t="str">
        <v>Queensland</v>
      </c>
      <c r="Y2937" t="str">
        <v>Australia</v>
      </c>
      <c r="Z2937">
        <v>2</v>
      </c>
      <c r="AA2937" s="3" t="str">
        <f t="shared" si="91"/>
        <v>20 to 30</v>
      </c>
      <c r="AP2937" s="6">
        <v>998</v>
      </c>
      <c r="AQ2937" s="6" t="s">
        <v>1355</v>
      </c>
    </row>
    <row r="2938" spans="1:43" x14ac:dyDescent="0.25">
      <c r="A2938">
        <v>2936</v>
      </c>
      <c r="B2938">
        <v>586</v>
      </c>
      <c r="C2938">
        <v>815</v>
      </c>
      <c r="D2938">
        <v>117</v>
      </c>
      <c r="E2938">
        <v>2</v>
      </c>
      <c r="F2938">
        <v>234</v>
      </c>
      <c r="G2938" t="str">
        <f>VLOOKUP($C2938,'Raw-products'!$A$2:$H$1261,MATCH(G$1,'Raw-products'!$A$1:$H$1,0))</f>
        <v>Jacket</v>
      </c>
      <c r="H2938" t="str">
        <f>VLOOKUP($C2938,'Raw-products'!$A$2:$H$1261,MATCH(H$1,'Raw-products'!$A$1:$H$1,0))</f>
        <v>Shearling</v>
      </c>
      <c r="I2938" t="str">
        <f>VLOOKUP($C2938,'Raw-products'!$A$2:$H$1261,MATCH(I$1,'Raw-products'!$A$1:$H$1,0))</f>
        <v>XS</v>
      </c>
      <c r="J2938" t="str">
        <f>VLOOKUP($C2938,'Raw-products'!$A$2:$H$1261,MATCH(J$1,'Raw-products'!$A$1:$H$1,0))</f>
        <v>yellow</v>
      </c>
      <c r="K2938">
        <f>VLOOKUP($C2938,'Raw-products'!$A$2:$H$1261,MATCH(K$1,'Raw-products'!$A$1:$H$1,0))</f>
        <v>95</v>
      </c>
      <c r="L2938">
        <f>VLOOKUP($C2938,'Raw-products'!$A$2:$H$1261,MATCH(L$1,'Raw-products'!$A$1:$H$1,0))</f>
        <v>66</v>
      </c>
      <c r="M2938" s="5">
        <f t="shared" si="90"/>
        <v>6270</v>
      </c>
      <c r="N2938" cm="1">
        <f t="array" ref="N2938:Q2938">_xlfn.XLOOKUP($B2938,'Raw -orders'!$A:$A,'Raw -orders'!$B:$E)</f>
        <v>998</v>
      </c>
      <c r="O2938">
        <v>15870</v>
      </c>
      <c r="P2938" s="1">
        <v>44254</v>
      </c>
      <c r="Q2938" s="1">
        <v>44277</v>
      </c>
      <c r="R2938" t="str" cm="1">
        <f t="array" ref="R2938:Y2938">_xlfn.XLOOKUP($N2938,'Raw - customers'!$A:$A,'Raw - customers'!$B:$I)</f>
        <v>Rebecka Fabler</v>
      </c>
      <c r="S2938" t="str">
        <v>Polygender</v>
      </c>
      <c r="T2938">
        <v>32</v>
      </c>
      <c r="U2938" t="str">
        <v>72 Annabelle PassApt. 446</v>
      </c>
      <c r="V2938">
        <v>52</v>
      </c>
      <c r="W2938" t="str">
        <v>Kohlerberg</v>
      </c>
      <c r="X2938" t="str">
        <v>Queensland</v>
      </c>
      <c r="Y2938" t="str">
        <v>Australia</v>
      </c>
      <c r="Z2938">
        <v>2</v>
      </c>
      <c r="AA2938" s="3" t="str">
        <f t="shared" si="91"/>
        <v>20 to 30</v>
      </c>
      <c r="AP2938" s="6">
        <v>998</v>
      </c>
      <c r="AQ2938" s="6" t="s">
        <v>1355</v>
      </c>
    </row>
    <row r="2939" spans="1:43" x14ac:dyDescent="0.25">
      <c r="A2939">
        <v>2937</v>
      </c>
      <c r="B2939">
        <v>586</v>
      </c>
      <c r="C2939">
        <v>523</v>
      </c>
      <c r="D2939">
        <v>102</v>
      </c>
      <c r="E2939">
        <v>3</v>
      </c>
      <c r="F2939">
        <v>306</v>
      </c>
      <c r="G2939" t="str">
        <f>VLOOKUP($C2939,'Raw-products'!$A$2:$H$1261,MATCH(G$1,'Raw-products'!$A$1:$H$1,0))</f>
        <v>Jacket</v>
      </c>
      <c r="H2939" t="str">
        <f>VLOOKUP($C2939,'Raw-products'!$A$2:$H$1261,MATCH(H$1,'Raw-products'!$A$1:$H$1,0))</f>
        <v>Windbreaker</v>
      </c>
      <c r="I2939" t="str">
        <f>VLOOKUP($C2939,'Raw-products'!$A$2:$H$1261,MATCH(I$1,'Raw-products'!$A$1:$H$1,0))</f>
        <v>L</v>
      </c>
      <c r="J2939" t="str">
        <f>VLOOKUP($C2939,'Raw-products'!$A$2:$H$1261,MATCH(J$1,'Raw-products'!$A$1:$H$1,0))</f>
        <v>violet</v>
      </c>
      <c r="K2939">
        <f>VLOOKUP($C2939,'Raw-products'!$A$2:$H$1261,MATCH(K$1,'Raw-products'!$A$1:$H$1,0))</f>
        <v>109</v>
      </c>
      <c r="L2939">
        <f>VLOOKUP($C2939,'Raw-products'!$A$2:$H$1261,MATCH(L$1,'Raw-products'!$A$1:$H$1,0))</f>
        <v>72</v>
      </c>
      <c r="M2939" s="5">
        <f t="shared" si="90"/>
        <v>7848</v>
      </c>
      <c r="N2939" cm="1">
        <f t="array" ref="N2939:Q2939">_xlfn.XLOOKUP($B2939,'Raw -orders'!$A:$A,'Raw -orders'!$B:$E)</f>
        <v>998</v>
      </c>
      <c r="O2939">
        <v>15870</v>
      </c>
      <c r="P2939" s="1">
        <v>44254</v>
      </c>
      <c r="Q2939" s="1">
        <v>44277</v>
      </c>
      <c r="R2939" t="str" cm="1">
        <f t="array" ref="R2939:Y2939">_xlfn.XLOOKUP($N2939,'Raw - customers'!$A:$A,'Raw - customers'!$B:$I)</f>
        <v>Rebecka Fabler</v>
      </c>
      <c r="S2939" t="str">
        <v>Polygender</v>
      </c>
      <c r="T2939">
        <v>32</v>
      </c>
      <c r="U2939" t="str">
        <v>72 Annabelle PassApt. 446</v>
      </c>
      <c r="V2939">
        <v>52</v>
      </c>
      <c r="W2939" t="str">
        <v>Kohlerberg</v>
      </c>
      <c r="X2939" t="str">
        <v>Queensland</v>
      </c>
      <c r="Y2939" t="str">
        <v>Australia</v>
      </c>
      <c r="Z2939">
        <v>2</v>
      </c>
      <c r="AA2939" s="3" t="str">
        <f t="shared" si="91"/>
        <v>20 to 30</v>
      </c>
      <c r="AP2939" s="6">
        <v>998</v>
      </c>
      <c r="AQ2939" s="6" t="s">
        <v>1355</v>
      </c>
    </row>
    <row r="2940" spans="1:43" x14ac:dyDescent="0.25">
      <c r="A2940">
        <v>2938</v>
      </c>
      <c r="B2940">
        <v>586</v>
      </c>
      <c r="C2940">
        <v>918</v>
      </c>
      <c r="D2940">
        <v>96</v>
      </c>
      <c r="E2940">
        <v>2</v>
      </c>
      <c r="F2940">
        <v>192</v>
      </c>
      <c r="G2940" t="str">
        <f>VLOOKUP($C2940,'Raw-products'!$A$2:$H$1261,MATCH(G$1,'Raw-products'!$A$1:$H$1,0))</f>
        <v>Trousers</v>
      </c>
      <c r="H2940" t="str">
        <f>VLOOKUP($C2940,'Raw-products'!$A$2:$H$1261,MATCH(H$1,'Raw-products'!$A$1:$H$1,0))</f>
        <v>Drawstring</v>
      </c>
      <c r="I2940" t="str">
        <f>VLOOKUP($C2940,'Raw-products'!$A$2:$H$1261,MATCH(I$1,'Raw-products'!$A$1:$H$1,0))</f>
        <v>L</v>
      </c>
      <c r="J2940" t="str">
        <f>VLOOKUP($C2940,'Raw-products'!$A$2:$H$1261,MATCH(J$1,'Raw-products'!$A$1:$H$1,0))</f>
        <v>orange</v>
      </c>
      <c r="K2940">
        <f>VLOOKUP($C2940,'Raw-products'!$A$2:$H$1261,MATCH(K$1,'Raw-products'!$A$1:$H$1,0))</f>
        <v>104</v>
      </c>
      <c r="L2940">
        <f>VLOOKUP($C2940,'Raw-products'!$A$2:$H$1261,MATCH(L$1,'Raw-products'!$A$1:$H$1,0))</f>
        <v>54</v>
      </c>
      <c r="M2940" s="5">
        <f t="shared" si="90"/>
        <v>5616</v>
      </c>
      <c r="N2940" cm="1">
        <f t="array" ref="N2940:Q2940">_xlfn.XLOOKUP($B2940,'Raw -orders'!$A:$A,'Raw -orders'!$B:$E)</f>
        <v>998</v>
      </c>
      <c r="O2940">
        <v>15870</v>
      </c>
      <c r="P2940" s="1">
        <v>44254</v>
      </c>
      <c r="Q2940" s="1">
        <v>44277</v>
      </c>
      <c r="R2940" t="str" cm="1">
        <f t="array" ref="R2940:Y2940">_xlfn.XLOOKUP($N2940,'Raw - customers'!$A:$A,'Raw - customers'!$B:$I)</f>
        <v>Rebecka Fabler</v>
      </c>
      <c r="S2940" t="str">
        <v>Polygender</v>
      </c>
      <c r="T2940">
        <v>32</v>
      </c>
      <c r="U2940" t="str">
        <v>72 Annabelle PassApt. 446</v>
      </c>
      <c r="V2940">
        <v>52</v>
      </c>
      <c r="W2940" t="str">
        <v>Kohlerberg</v>
      </c>
      <c r="X2940" t="str">
        <v>Queensland</v>
      </c>
      <c r="Y2940" t="str">
        <v>Australia</v>
      </c>
      <c r="Z2940">
        <v>2</v>
      </c>
      <c r="AA2940" s="3" t="str">
        <f t="shared" si="91"/>
        <v>20 to 30</v>
      </c>
      <c r="AP2940" s="6">
        <v>998</v>
      </c>
      <c r="AQ2940" s="6" t="s">
        <v>1355</v>
      </c>
    </row>
    <row r="2941" spans="1:43" x14ac:dyDescent="0.25">
      <c r="A2941">
        <v>2939</v>
      </c>
      <c r="B2941">
        <v>586</v>
      </c>
      <c r="C2941">
        <v>1195</v>
      </c>
      <c r="D2941">
        <v>105</v>
      </c>
      <c r="E2941">
        <v>2</v>
      </c>
      <c r="F2941">
        <v>210</v>
      </c>
      <c r="G2941" t="str">
        <f>VLOOKUP($C2941,'Raw-products'!$A$2:$H$1261,MATCH(G$1,'Raw-products'!$A$1:$H$1,0))</f>
        <v>Trousers</v>
      </c>
      <c r="H2941" t="str">
        <f>VLOOKUP($C2941,'Raw-products'!$A$2:$H$1261,MATCH(H$1,'Raw-products'!$A$1:$H$1,0))</f>
        <v>Pleated</v>
      </c>
      <c r="I2941" t="str">
        <f>VLOOKUP($C2941,'Raw-products'!$A$2:$H$1261,MATCH(I$1,'Raw-products'!$A$1:$H$1,0))</f>
        <v>XS</v>
      </c>
      <c r="J2941" t="str">
        <f>VLOOKUP($C2941,'Raw-products'!$A$2:$H$1261,MATCH(J$1,'Raw-products'!$A$1:$H$1,0))</f>
        <v>orange</v>
      </c>
      <c r="K2941">
        <f>VLOOKUP($C2941,'Raw-products'!$A$2:$H$1261,MATCH(K$1,'Raw-products'!$A$1:$H$1,0))</f>
        <v>90</v>
      </c>
      <c r="L2941">
        <f>VLOOKUP($C2941,'Raw-products'!$A$2:$H$1261,MATCH(L$1,'Raw-products'!$A$1:$H$1,0))</f>
        <v>74</v>
      </c>
      <c r="M2941" s="5">
        <f t="shared" si="90"/>
        <v>6660</v>
      </c>
      <c r="N2941" cm="1">
        <f t="array" ref="N2941:Q2941">_xlfn.XLOOKUP($B2941,'Raw -orders'!$A:$A,'Raw -orders'!$B:$E)</f>
        <v>998</v>
      </c>
      <c r="O2941">
        <v>15870</v>
      </c>
      <c r="P2941" s="1">
        <v>44254</v>
      </c>
      <c r="Q2941" s="1">
        <v>44277</v>
      </c>
      <c r="R2941" t="str" cm="1">
        <f t="array" ref="R2941:Y2941">_xlfn.XLOOKUP($N2941,'Raw - customers'!$A:$A,'Raw - customers'!$B:$I)</f>
        <v>Rebecka Fabler</v>
      </c>
      <c r="S2941" t="str">
        <v>Polygender</v>
      </c>
      <c r="T2941">
        <v>32</v>
      </c>
      <c r="U2941" t="str">
        <v>72 Annabelle PassApt. 446</v>
      </c>
      <c r="V2941">
        <v>52</v>
      </c>
      <c r="W2941" t="str">
        <v>Kohlerberg</v>
      </c>
      <c r="X2941" t="str">
        <v>Queensland</v>
      </c>
      <c r="Y2941" t="str">
        <v>Australia</v>
      </c>
      <c r="Z2941">
        <v>2</v>
      </c>
      <c r="AA2941" s="3" t="str">
        <f t="shared" si="91"/>
        <v>20 to 30</v>
      </c>
      <c r="AP2941" s="6">
        <v>998</v>
      </c>
      <c r="AQ2941" s="6" t="s">
        <v>1355</v>
      </c>
    </row>
    <row r="2942" spans="1:43" x14ac:dyDescent="0.25">
      <c r="A2942">
        <v>2940</v>
      </c>
      <c r="B2942">
        <v>586</v>
      </c>
      <c r="C2942">
        <v>594</v>
      </c>
      <c r="D2942">
        <v>100</v>
      </c>
      <c r="E2942">
        <v>1</v>
      </c>
      <c r="F2942">
        <v>100</v>
      </c>
      <c r="G2942" t="str">
        <f>VLOOKUP($C2942,'Raw-products'!$A$2:$H$1261,MATCH(G$1,'Raw-products'!$A$1:$H$1,0))</f>
        <v>Jacket</v>
      </c>
      <c r="H2942" t="str">
        <f>VLOOKUP($C2942,'Raw-products'!$A$2:$H$1261,MATCH(H$1,'Raw-products'!$A$1:$H$1,0))</f>
        <v>Bomber</v>
      </c>
      <c r="I2942" t="str">
        <f>VLOOKUP($C2942,'Raw-products'!$A$2:$H$1261,MATCH(I$1,'Raw-products'!$A$1:$H$1,0))</f>
        <v>XL</v>
      </c>
      <c r="J2942" t="str">
        <f>VLOOKUP($C2942,'Raw-products'!$A$2:$H$1261,MATCH(J$1,'Raw-products'!$A$1:$H$1,0))</f>
        <v>violet</v>
      </c>
      <c r="K2942">
        <f>VLOOKUP($C2942,'Raw-products'!$A$2:$H$1261,MATCH(K$1,'Raw-products'!$A$1:$H$1,0))</f>
        <v>90</v>
      </c>
      <c r="L2942">
        <f>VLOOKUP($C2942,'Raw-products'!$A$2:$H$1261,MATCH(L$1,'Raw-products'!$A$1:$H$1,0))</f>
        <v>53</v>
      </c>
      <c r="M2942" s="5">
        <f t="shared" si="90"/>
        <v>4770</v>
      </c>
      <c r="N2942" cm="1">
        <f t="array" ref="N2942:Q2942">_xlfn.XLOOKUP($B2942,'Raw -orders'!$A:$A,'Raw -orders'!$B:$E)</f>
        <v>998</v>
      </c>
      <c r="O2942">
        <v>15870</v>
      </c>
      <c r="P2942" s="1">
        <v>44254</v>
      </c>
      <c r="Q2942" s="1">
        <v>44277</v>
      </c>
      <c r="R2942" t="str" cm="1">
        <f t="array" ref="R2942:Y2942">_xlfn.XLOOKUP($N2942,'Raw - customers'!$A:$A,'Raw - customers'!$B:$I)</f>
        <v>Rebecka Fabler</v>
      </c>
      <c r="S2942" t="str">
        <v>Polygender</v>
      </c>
      <c r="T2942">
        <v>32</v>
      </c>
      <c r="U2942" t="str">
        <v>72 Annabelle PassApt. 446</v>
      </c>
      <c r="V2942">
        <v>52</v>
      </c>
      <c r="W2942" t="str">
        <v>Kohlerberg</v>
      </c>
      <c r="X2942" t="str">
        <v>Queensland</v>
      </c>
      <c r="Y2942" t="str">
        <v>Australia</v>
      </c>
      <c r="Z2942">
        <v>2</v>
      </c>
      <c r="AA2942" s="3" t="str">
        <f t="shared" si="91"/>
        <v>20 to 30</v>
      </c>
      <c r="AP2942" s="6">
        <v>998</v>
      </c>
      <c r="AQ2942" s="6" t="s">
        <v>1355</v>
      </c>
    </row>
    <row r="2943" spans="1:43" x14ac:dyDescent="0.25">
      <c r="A2943">
        <v>2941</v>
      </c>
      <c r="B2943">
        <v>586</v>
      </c>
      <c r="C2943">
        <v>1101</v>
      </c>
      <c r="D2943">
        <v>115</v>
      </c>
      <c r="E2943">
        <v>2</v>
      </c>
      <c r="F2943">
        <v>230</v>
      </c>
      <c r="G2943" t="str">
        <f>VLOOKUP($C2943,'Raw-products'!$A$2:$H$1261,MATCH(G$1,'Raw-products'!$A$1:$H$1,0))</f>
        <v>Trousers</v>
      </c>
      <c r="H2943" t="str">
        <f>VLOOKUP($C2943,'Raw-products'!$A$2:$H$1261,MATCH(H$1,'Raw-products'!$A$1:$H$1,0))</f>
        <v>Cropped</v>
      </c>
      <c r="I2943" t="str">
        <f>VLOOKUP($C2943,'Raw-products'!$A$2:$H$1261,MATCH(I$1,'Raw-products'!$A$1:$H$1,0))</f>
        <v>S</v>
      </c>
      <c r="J2943" t="str">
        <f>VLOOKUP($C2943,'Raw-products'!$A$2:$H$1261,MATCH(J$1,'Raw-products'!$A$1:$H$1,0))</f>
        <v>green</v>
      </c>
      <c r="K2943">
        <f>VLOOKUP($C2943,'Raw-products'!$A$2:$H$1261,MATCH(K$1,'Raw-products'!$A$1:$H$1,0))</f>
        <v>99</v>
      </c>
      <c r="L2943">
        <f>VLOOKUP($C2943,'Raw-products'!$A$2:$H$1261,MATCH(L$1,'Raw-products'!$A$1:$H$1,0))</f>
        <v>71</v>
      </c>
      <c r="M2943" s="5">
        <f t="shared" si="90"/>
        <v>7029</v>
      </c>
      <c r="N2943" cm="1">
        <f t="array" ref="N2943:Q2943">_xlfn.XLOOKUP($B2943,'Raw -orders'!$A:$A,'Raw -orders'!$B:$E)</f>
        <v>998</v>
      </c>
      <c r="O2943">
        <v>15870</v>
      </c>
      <c r="P2943" s="1">
        <v>44254</v>
      </c>
      <c r="Q2943" s="1">
        <v>44277</v>
      </c>
      <c r="R2943" t="str" cm="1">
        <f t="array" ref="R2943:Y2943">_xlfn.XLOOKUP($N2943,'Raw - customers'!$A:$A,'Raw - customers'!$B:$I)</f>
        <v>Rebecka Fabler</v>
      </c>
      <c r="S2943" t="str">
        <v>Polygender</v>
      </c>
      <c r="T2943">
        <v>32</v>
      </c>
      <c r="U2943" t="str">
        <v>72 Annabelle PassApt. 446</v>
      </c>
      <c r="V2943">
        <v>52</v>
      </c>
      <c r="W2943" t="str">
        <v>Kohlerberg</v>
      </c>
      <c r="X2943" t="str">
        <v>Queensland</v>
      </c>
      <c r="Y2943" t="str">
        <v>Australia</v>
      </c>
      <c r="Z2943">
        <v>2</v>
      </c>
      <c r="AA2943" s="3" t="str">
        <f t="shared" si="91"/>
        <v>20 to 30</v>
      </c>
      <c r="AP2943" s="6">
        <v>998</v>
      </c>
      <c r="AQ2943" s="6" t="s">
        <v>1355</v>
      </c>
    </row>
    <row r="2944" spans="1:43" x14ac:dyDescent="0.25">
      <c r="A2944">
        <v>2942</v>
      </c>
      <c r="B2944">
        <v>587</v>
      </c>
      <c r="C2944">
        <v>502</v>
      </c>
      <c r="D2944">
        <v>102</v>
      </c>
      <c r="E2944">
        <v>2</v>
      </c>
      <c r="F2944">
        <v>204</v>
      </c>
      <c r="G2944" t="str">
        <f>VLOOKUP($C2944,'Raw-products'!$A$2:$H$1261,MATCH(G$1,'Raw-products'!$A$1:$H$1,0))</f>
        <v>Jacket</v>
      </c>
      <c r="H2944" t="str">
        <f>VLOOKUP($C2944,'Raw-products'!$A$2:$H$1261,MATCH(H$1,'Raw-products'!$A$1:$H$1,0))</f>
        <v>Windbreaker</v>
      </c>
      <c r="I2944" t="str">
        <f>VLOOKUP($C2944,'Raw-products'!$A$2:$H$1261,MATCH(I$1,'Raw-products'!$A$1:$H$1,0))</f>
        <v>M</v>
      </c>
      <c r="J2944" t="str">
        <f>VLOOKUP($C2944,'Raw-products'!$A$2:$H$1261,MATCH(J$1,'Raw-products'!$A$1:$H$1,0))</f>
        <v>yellow</v>
      </c>
      <c r="K2944">
        <f>VLOOKUP($C2944,'Raw-products'!$A$2:$H$1261,MATCH(K$1,'Raw-products'!$A$1:$H$1,0))</f>
        <v>109</v>
      </c>
      <c r="L2944">
        <f>VLOOKUP($C2944,'Raw-products'!$A$2:$H$1261,MATCH(L$1,'Raw-products'!$A$1:$H$1,0))</f>
        <v>52</v>
      </c>
      <c r="M2944" s="5">
        <f t="shared" si="90"/>
        <v>5668</v>
      </c>
      <c r="N2944" cm="1">
        <f t="array" ref="N2944:Q2944">_xlfn.XLOOKUP($B2944,'Raw -orders'!$A:$A,'Raw -orders'!$B:$E)</f>
        <v>402</v>
      </c>
      <c r="O2944">
        <v>44323</v>
      </c>
      <c r="P2944" s="1">
        <v>44447</v>
      </c>
      <c r="Q2944" s="1">
        <v>44450</v>
      </c>
      <c r="R2944" t="str" cm="1">
        <f t="array" ref="R2944:Y2944">_xlfn.XLOOKUP($N2944,'Raw - customers'!$A:$A,'Raw - customers'!$B:$I)</f>
        <v>Zak Titterton</v>
      </c>
      <c r="S2944" t="str">
        <v>Non-binary</v>
      </c>
      <c r="T2944">
        <v>22</v>
      </c>
      <c r="U2944" t="str">
        <v>017 Maddison KnollSuite 875</v>
      </c>
      <c r="V2944">
        <v>1712</v>
      </c>
      <c r="W2944" t="str">
        <v>West Cooper</v>
      </c>
      <c r="X2944" t="str">
        <v>Tasmania</v>
      </c>
      <c r="Y2944" t="str">
        <v>Australia</v>
      </c>
      <c r="Z2944">
        <v>9</v>
      </c>
      <c r="AA2944" s="3" t="str">
        <f t="shared" si="91"/>
        <v>0 to 10</v>
      </c>
      <c r="AP2944" s="6">
        <v>402</v>
      </c>
      <c r="AQ2944" s="6" t="s">
        <v>1414</v>
      </c>
    </row>
    <row r="2945" spans="1:43" x14ac:dyDescent="0.25">
      <c r="A2945">
        <v>2943</v>
      </c>
      <c r="B2945">
        <v>587</v>
      </c>
      <c r="C2945">
        <v>272</v>
      </c>
      <c r="D2945">
        <v>95</v>
      </c>
      <c r="E2945">
        <v>1</v>
      </c>
      <c r="F2945">
        <v>95</v>
      </c>
      <c r="G2945" t="str">
        <f>VLOOKUP($C2945,'Raw-products'!$A$2:$H$1261,MATCH(G$1,'Raw-products'!$A$1:$H$1,0))</f>
        <v>Shirt</v>
      </c>
      <c r="H2945" t="str">
        <f>VLOOKUP($C2945,'Raw-products'!$A$2:$H$1261,MATCH(H$1,'Raw-products'!$A$1:$H$1,0))</f>
        <v>Polo</v>
      </c>
      <c r="I2945" t="str">
        <f>VLOOKUP($C2945,'Raw-products'!$A$2:$H$1261,MATCH(I$1,'Raw-products'!$A$1:$H$1,0))</f>
        <v>M</v>
      </c>
      <c r="J2945" t="str">
        <f>VLOOKUP($C2945,'Raw-products'!$A$2:$H$1261,MATCH(J$1,'Raw-products'!$A$1:$H$1,0))</f>
        <v>indigo</v>
      </c>
      <c r="K2945">
        <f>VLOOKUP($C2945,'Raw-products'!$A$2:$H$1261,MATCH(K$1,'Raw-products'!$A$1:$H$1,0))</f>
        <v>117</v>
      </c>
      <c r="L2945">
        <f>VLOOKUP($C2945,'Raw-products'!$A$2:$H$1261,MATCH(L$1,'Raw-products'!$A$1:$H$1,0))</f>
        <v>62</v>
      </c>
      <c r="M2945" s="5">
        <f t="shared" si="90"/>
        <v>7254</v>
      </c>
      <c r="N2945" cm="1">
        <f t="array" ref="N2945:Q2945">_xlfn.XLOOKUP($B2945,'Raw -orders'!$A:$A,'Raw -orders'!$B:$E)</f>
        <v>402</v>
      </c>
      <c r="O2945">
        <v>44323</v>
      </c>
      <c r="P2945" s="1">
        <v>44447</v>
      </c>
      <c r="Q2945" s="1">
        <v>44450</v>
      </c>
      <c r="R2945" t="str" cm="1">
        <f t="array" ref="R2945:Y2945">_xlfn.XLOOKUP($N2945,'Raw - customers'!$A:$A,'Raw - customers'!$B:$I)</f>
        <v>Zak Titterton</v>
      </c>
      <c r="S2945" t="str">
        <v>Non-binary</v>
      </c>
      <c r="T2945">
        <v>22</v>
      </c>
      <c r="U2945" t="str">
        <v>017 Maddison KnollSuite 875</v>
      </c>
      <c r="V2945">
        <v>1712</v>
      </c>
      <c r="W2945" t="str">
        <v>West Cooper</v>
      </c>
      <c r="X2945" t="str">
        <v>Tasmania</v>
      </c>
      <c r="Y2945" t="str">
        <v>Australia</v>
      </c>
      <c r="Z2945">
        <v>9</v>
      </c>
      <c r="AA2945" s="3" t="str">
        <f t="shared" si="91"/>
        <v>0 to 10</v>
      </c>
      <c r="AP2945" s="6">
        <v>402</v>
      </c>
      <c r="AQ2945" s="6" t="s">
        <v>1414</v>
      </c>
    </row>
    <row r="2946" spans="1:43" x14ac:dyDescent="0.25">
      <c r="A2946">
        <v>2944</v>
      </c>
      <c r="B2946">
        <v>587</v>
      </c>
      <c r="C2946">
        <v>1029</v>
      </c>
      <c r="D2946">
        <v>90</v>
      </c>
      <c r="E2946">
        <v>2</v>
      </c>
      <c r="F2946">
        <v>180</v>
      </c>
      <c r="G2946" t="str">
        <f>VLOOKUP($C2946,'Raw-products'!$A$2:$H$1261,MATCH(G$1,'Raw-products'!$A$1:$H$1,0))</f>
        <v>Trousers</v>
      </c>
      <c r="H2946" t="str">
        <f>VLOOKUP($C2946,'Raw-products'!$A$2:$H$1261,MATCH(H$1,'Raw-products'!$A$1:$H$1,0))</f>
        <v>Relaxed Leg</v>
      </c>
      <c r="I2946" t="str">
        <f>VLOOKUP($C2946,'Raw-products'!$A$2:$H$1261,MATCH(I$1,'Raw-products'!$A$1:$H$1,0))</f>
        <v>XL</v>
      </c>
      <c r="J2946" t="str">
        <f>VLOOKUP($C2946,'Raw-products'!$A$2:$H$1261,MATCH(J$1,'Raw-products'!$A$1:$H$1,0))</f>
        <v>yellow</v>
      </c>
      <c r="K2946">
        <f>VLOOKUP($C2946,'Raw-products'!$A$2:$H$1261,MATCH(K$1,'Raw-products'!$A$1:$H$1,0))</f>
        <v>95</v>
      </c>
      <c r="L2946">
        <f>VLOOKUP($C2946,'Raw-products'!$A$2:$H$1261,MATCH(L$1,'Raw-products'!$A$1:$H$1,0))</f>
        <v>54</v>
      </c>
      <c r="M2946" s="5">
        <f t="shared" si="90"/>
        <v>5130</v>
      </c>
      <c r="N2946" cm="1">
        <f t="array" ref="N2946:Q2946">_xlfn.XLOOKUP($B2946,'Raw -orders'!$A:$A,'Raw -orders'!$B:$E)</f>
        <v>402</v>
      </c>
      <c r="O2946">
        <v>44323</v>
      </c>
      <c r="P2946" s="1">
        <v>44447</v>
      </c>
      <c r="Q2946" s="1">
        <v>44450</v>
      </c>
      <c r="R2946" t="str" cm="1">
        <f t="array" ref="R2946:Y2946">_xlfn.XLOOKUP($N2946,'Raw - customers'!$A:$A,'Raw - customers'!$B:$I)</f>
        <v>Zak Titterton</v>
      </c>
      <c r="S2946" t="str">
        <v>Non-binary</v>
      </c>
      <c r="T2946">
        <v>22</v>
      </c>
      <c r="U2946" t="str">
        <v>017 Maddison KnollSuite 875</v>
      </c>
      <c r="V2946">
        <v>1712</v>
      </c>
      <c r="W2946" t="str">
        <v>West Cooper</v>
      </c>
      <c r="X2946" t="str">
        <v>Tasmania</v>
      </c>
      <c r="Y2946" t="str">
        <v>Australia</v>
      </c>
      <c r="Z2946">
        <v>9</v>
      </c>
      <c r="AA2946" s="3" t="str">
        <f t="shared" si="91"/>
        <v>0 to 10</v>
      </c>
      <c r="AP2946" s="6">
        <v>402</v>
      </c>
      <c r="AQ2946" s="6" t="s">
        <v>1414</v>
      </c>
    </row>
    <row r="2947" spans="1:43" x14ac:dyDescent="0.25">
      <c r="A2947">
        <v>2945</v>
      </c>
      <c r="B2947">
        <v>587</v>
      </c>
      <c r="C2947">
        <v>351</v>
      </c>
      <c r="D2947">
        <v>94</v>
      </c>
      <c r="E2947">
        <v>3</v>
      </c>
      <c r="F2947">
        <v>282</v>
      </c>
      <c r="G2947" t="str">
        <f>VLOOKUP($C2947,'Raw-products'!$A$2:$H$1261,MATCH(G$1,'Raw-products'!$A$1:$H$1,0))</f>
        <v>Shirt</v>
      </c>
      <c r="H2947" t="str">
        <f>VLOOKUP($C2947,'Raw-products'!$A$2:$H$1261,MATCH(H$1,'Raw-products'!$A$1:$H$1,0))</f>
        <v>Henley</v>
      </c>
      <c r="I2947" t="str">
        <f>VLOOKUP($C2947,'Raw-products'!$A$2:$H$1261,MATCH(I$1,'Raw-products'!$A$1:$H$1,0))</f>
        <v>S</v>
      </c>
      <c r="J2947" t="str">
        <f>VLOOKUP($C2947,'Raw-products'!$A$2:$H$1261,MATCH(J$1,'Raw-products'!$A$1:$H$1,0))</f>
        <v>red</v>
      </c>
      <c r="K2947">
        <f>VLOOKUP($C2947,'Raw-products'!$A$2:$H$1261,MATCH(K$1,'Raw-products'!$A$1:$H$1,0))</f>
        <v>92</v>
      </c>
      <c r="L2947">
        <f>VLOOKUP($C2947,'Raw-products'!$A$2:$H$1261,MATCH(L$1,'Raw-products'!$A$1:$H$1,0))</f>
        <v>60</v>
      </c>
      <c r="M2947" s="5">
        <f t="shared" ref="M2947:M3010" si="92">$K2947*$L2947</f>
        <v>5520</v>
      </c>
      <c r="N2947" cm="1">
        <f t="array" ref="N2947:Q2947">_xlfn.XLOOKUP($B2947,'Raw -orders'!$A:$A,'Raw -orders'!$B:$E)</f>
        <v>402</v>
      </c>
      <c r="O2947">
        <v>44323</v>
      </c>
      <c r="P2947" s="1">
        <v>44447</v>
      </c>
      <c r="Q2947" s="1">
        <v>44450</v>
      </c>
      <c r="R2947" t="str" cm="1">
        <f t="array" ref="R2947:Y2947">_xlfn.XLOOKUP($N2947,'Raw - customers'!$A:$A,'Raw - customers'!$B:$I)</f>
        <v>Zak Titterton</v>
      </c>
      <c r="S2947" t="str">
        <v>Non-binary</v>
      </c>
      <c r="T2947">
        <v>22</v>
      </c>
      <c r="U2947" t="str">
        <v>017 Maddison KnollSuite 875</v>
      </c>
      <c r="V2947">
        <v>1712</v>
      </c>
      <c r="W2947" t="str">
        <v>West Cooper</v>
      </c>
      <c r="X2947" t="str">
        <v>Tasmania</v>
      </c>
      <c r="Y2947" t="str">
        <v>Australia</v>
      </c>
      <c r="Z2947">
        <v>9</v>
      </c>
      <c r="AA2947" s="3" t="str">
        <f t="shared" ref="AA2947:AA3010" si="93">IF(AND(DATEDIF($P2947,$Q2947,"D")&gt;0,DATEDIF($P2947,$Q2947,"D")&lt;=10),"0 to 10",IF(AND(DATEDIF($P2947,$Q2947,"D")&gt;10,DATEDIF($P2947,$Q2947,"D")&lt;=20),"10 to 20",IF(AND(DATEDIF($P2947,$Q2947,"D")&gt;20,DATEDIF($P2947,$Q2947,"D")&lt;=30),"20 to 30")))</f>
        <v>0 to 10</v>
      </c>
      <c r="AP2947" s="6">
        <v>402</v>
      </c>
      <c r="AQ2947" s="6" t="s">
        <v>1414</v>
      </c>
    </row>
    <row r="2948" spans="1:43" x14ac:dyDescent="0.25">
      <c r="A2948">
        <v>2946</v>
      </c>
      <c r="B2948">
        <v>587</v>
      </c>
      <c r="C2948">
        <v>1233</v>
      </c>
      <c r="D2948">
        <v>112</v>
      </c>
      <c r="E2948">
        <v>3</v>
      </c>
      <c r="F2948">
        <v>336</v>
      </c>
      <c r="G2948" t="str">
        <f>VLOOKUP($C2948,'Raw-products'!$A$2:$H$1261,MATCH(G$1,'Raw-products'!$A$1:$H$1,0))</f>
        <v>Trousers</v>
      </c>
      <c r="H2948" t="str">
        <f>VLOOKUP($C2948,'Raw-products'!$A$2:$H$1261,MATCH(H$1,'Raw-products'!$A$1:$H$1,0))</f>
        <v>Tracksuit Bottoms</v>
      </c>
      <c r="I2948" t="str">
        <f>VLOOKUP($C2948,'Raw-products'!$A$2:$H$1261,MATCH(I$1,'Raw-products'!$A$1:$H$1,0))</f>
        <v>L</v>
      </c>
      <c r="J2948" t="str">
        <f>VLOOKUP($C2948,'Raw-products'!$A$2:$H$1261,MATCH(J$1,'Raw-products'!$A$1:$H$1,0))</f>
        <v>orange</v>
      </c>
      <c r="K2948">
        <f>VLOOKUP($C2948,'Raw-products'!$A$2:$H$1261,MATCH(K$1,'Raw-products'!$A$1:$H$1,0))</f>
        <v>91</v>
      </c>
      <c r="L2948">
        <f>VLOOKUP($C2948,'Raw-products'!$A$2:$H$1261,MATCH(L$1,'Raw-products'!$A$1:$H$1,0))</f>
        <v>73</v>
      </c>
      <c r="M2948" s="5">
        <f t="shared" si="92"/>
        <v>6643</v>
      </c>
      <c r="N2948" cm="1">
        <f t="array" ref="N2948:Q2948">_xlfn.XLOOKUP($B2948,'Raw -orders'!$A:$A,'Raw -orders'!$B:$E)</f>
        <v>402</v>
      </c>
      <c r="O2948">
        <v>44323</v>
      </c>
      <c r="P2948" s="1">
        <v>44447</v>
      </c>
      <c r="Q2948" s="1">
        <v>44450</v>
      </c>
      <c r="R2948" t="str" cm="1">
        <f t="array" ref="R2948:Y2948">_xlfn.XLOOKUP($N2948,'Raw - customers'!$A:$A,'Raw - customers'!$B:$I)</f>
        <v>Zak Titterton</v>
      </c>
      <c r="S2948" t="str">
        <v>Non-binary</v>
      </c>
      <c r="T2948">
        <v>22</v>
      </c>
      <c r="U2948" t="str">
        <v>017 Maddison KnollSuite 875</v>
      </c>
      <c r="V2948">
        <v>1712</v>
      </c>
      <c r="W2948" t="str">
        <v>West Cooper</v>
      </c>
      <c r="X2948" t="str">
        <v>Tasmania</v>
      </c>
      <c r="Y2948" t="str">
        <v>Australia</v>
      </c>
      <c r="Z2948">
        <v>9</v>
      </c>
      <c r="AA2948" s="3" t="str">
        <f t="shared" si="93"/>
        <v>0 to 10</v>
      </c>
      <c r="AP2948" s="6">
        <v>402</v>
      </c>
      <c r="AQ2948" s="6" t="s">
        <v>1414</v>
      </c>
    </row>
    <row r="2949" spans="1:43" x14ac:dyDescent="0.25">
      <c r="A2949">
        <v>2947</v>
      </c>
      <c r="B2949">
        <v>587</v>
      </c>
      <c r="C2949">
        <v>450</v>
      </c>
      <c r="D2949">
        <v>107</v>
      </c>
      <c r="E2949">
        <v>1</v>
      </c>
      <c r="F2949">
        <v>107</v>
      </c>
      <c r="G2949" t="str">
        <f>VLOOKUP($C2949,'Raw-products'!$A$2:$H$1261,MATCH(G$1,'Raw-products'!$A$1:$H$1,0))</f>
        <v>Jacket</v>
      </c>
      <c r="H2949" t="str">
        <f>VLOOKUP($C2949,'Raw-products'!$A$2:$H$1261,MATCH(H$1,'Raw-products'!$A$1:$H$1,0))</f>
        <v>Denim</v>
      </c>
      <c r="I2949" t="str">
        <f>VLOOKUP($C2949,'Raw-products'!$A$2:$H$1261,MATCH(I$1,'Raw-products'!$A$1:$H$1,0))</f>
        <v>XS</v>
      </c>
      <c r="J2949" t="str">
        <f>VLOOKUP($C2949,'Raw-products'!$A$2:$H$1261,MATCH(J$1,'Raw-products'!$A$1:$H$1,0))</f>
        <v>violet</v>
      </c>
      <c r="K2949">
        <f>VLOOKUP($C2949,'Raw-products'!$A$2:$H$1261,MATCH(K$1,'Raw-products'!$A$1:$H$1,0))</f>
        <v>92</v>
      </c>
      <c r="L2949">
        <f>VLOOKUP($C2949,'Raw-products'!$A$2:$H$1261,MATCH(L$1,'Raw-products'!$A$1:$H$1,0))</f>
        <v>65</v>
      </c>
      <c r="M2949" s="5">
        <f t="shared" si="92"/>
        <v>5980</v>
      </c>
      <c r="N2949" cm="1">
        <f t="array" ref="N2949:Q2949">_xlfn.XLOOKUP($B2949,'Raw -orders'!$A:$A,'Raw -orders'!$B:$E)</f>
        <v>402</v>
      </c>
      <c r="O2949">
        <v>44323</v>
      </c>
      <c r="P2949" s="1">
        <v>44447</v>
      </c>
      <c r="Q2949" s="1">
        <v>44450</v>
      </c>
      <c r="R2949" t="str" cm="1">
        <f t="array" ref="R2949:Y2949">_xlfn.XLOOKUP($N2949,'Raw - customers'!$A:$A,'Raw - customers'!$B:$I)</f>
        <v>Zak Titterton</v>
      </c>
      <c r="S2949" t="str">
        <v>Non-binary</v>
      </c>
      <c r="T2949">
        <v>22</v>
      </c>
      <c r="U2949" t="str">
        <v>017 Maddison KnollSuite 875</v>
      </c>
      <c r="V2949">
        <v>1712</v>
      </c>
      <c r="W2949" t="str">
        <v>West Cooper</v>
      </c>
      <c r="X2949" t="str">
        <v>Tasmania</v>
      </c>
      <c r="Y2949" t="str">
        <v>Australia</v>
      </c>
      <c r="Z2949">
        <v>9</v>
      </c>
      <c r="AA2949" s="3" t="str">
        <f t="shared" si="93"/>
        <v>0 to 10</v>
      </c>
      <c r="AP2949" s="6">
        <v>402</v>
      </c>
      <c r="AQ2949" s="6" t="s">
        <v>1414</v>
      </c>
    </row>
    <row r="2950" spans="1:43" x14ac:dyDescent="0.25">
      <c r="A2950">
        <v>2948</v>
      </c>
      <c r="B2950">
        <v>588</v>
      </c>
      <c r="C2950">
        <v>334</v>
      </c>
      <c r="D2950">
        <v>109</v>
      </c>
      <c r="E2950">
        <v>1</v>
      </c>
      <c r="F2950">
        <v>109</v>
      </c>
      <c r="G2950" t="str">
        <f>VLOOKUP($C2950,'Raw-products'!$A$2:$H$1261,MATCH(G$1,'Raw-products'!$A$1:$H$1,0))</f>
        <v>Shirt</v>
      </c>
      <c r="H2950" t="str">
        <f>VLOOKUP($C2950,'Raw-products'!$A$2:$H$1261,MATCH(H$1,'Raw-products'!$A$1:$H$1,0))</f>
        <v>Mandarin Collar</v>
      </c>
      <c r="I2950" t="str">
        <f>VLOOKUP($C2950,'Raw-products'!$A$2:$H$1261,MATCH(I$1,'Raw-products'!$A$1:$H$1,0))</f>
        <v>XL</v>
      </c>
      <c r="J2950" t="str">
        <f>VLOOKUP($C2950,'Raw-products'!$A$2:$H$1261,MATCH(J$1,'Raw-products'!$A$1:$H$1,0))</f>
        <v>green</v>
      </c>
      <c r="K2950">
        <f>VLOOKUP($C2950,'Raw-products'!$A$2:$H$1261,MATCH(K$1,'Raw-products'!$A$1:$H$1,0))</f>
        <v>108</v>
      </c>
      <c r="L2950">
        <f>VLOOKUP($C2950,'Raw-products'!$A$2:$H$1261,MATCH(L$1,'Raw-products'!$A$1:$H$1,0))</f>
        <v>79</v>
      </c>
      <c r="M2950" s="5">
        <f t="shared" si="92"/>
        <v>8532</v>
      </c>
      <c r="N2950" cm="1">
        <f t="array" ref="N2950:Q2950">_xlfn.XLOOKUP($B2950,'Raw -orders'!$A:$A,'Raw -orders'!$B:$E)</f>
        <v>612</v>
      </c>
      <c r="O2950">
        <v>13740</v>
      </c>
      <c r="P2950" s="1">
        <v>44342</v>
      </c>
      <c r="Q2950" s="1">
        <v>44367</v>
      </c>
      <c r="R2950" t="str" cm="1">
        <f t="array" ref="R2950:Y2950">_xlfn.XLOOKUP($N2950,'Raw - customers'!$A:$A,'Raw - customers'!$B:$I)</f>
        <v>Leann Kittow</v>
      </c>
      <c r="S2950" t="str">
        <v>Female</v>
      </c>
      <c r="T2950">
        <v>35</v>
      </c>
      <c r="U2950" t="str">
        <v>5306 Cody LaneApt. 083</v>
      </c>
      <c r="V2950">
        <v>9575</v>
      </c>
      <c r="W2950" t="str">
        <v>Angelinastad</v>
      </c>
      <c r="X2950" t="str">
        <v>South Australia</v>
      </c>
      <c r="Y2950" t="str">
        <v>Australia</v>
      </c>
      <c r="Z2950">
        <v>5</v>
      </c>
      <c r="AA2950" s="3" t="str">
        <f t="shared" si="93"/>
        <v>20 to 30</v>
      </c>
      <c r="AP2950" s="6">
        <v>612</v>
      </c>
      <c r="AQ2950" s="6" t="s">
        <v>1345</v>
      </c>
    </row>
    <row r="2951" spans="1:43" x14ac:dyDescent="0.25">
      <c r="A2951">
        <v>2949</v>
      </c>
      <c r="B2951">
        <v>588</v>
      </c>
      <c r="C2951">
        <v>806</v>
      </c>
      <c r="D2951">
        <v>117</v>
      </c>
      <c r="E2951">
        <v>2</v>
      </c>
      <c r="F2951">
        <v>234</v>
      </c>
      <c r="G2951" t="str">
        <f>VLOOKUP($C2951,'Raw-products'!$A$2:$H$1261,MATCH(G$1,'Raw-products'!$A$1:$H$1,0))</f>
        <v>Jacket</v>
      </c>
      <c r="H2951" t="str">
        <f>VLOOKUP($C2951,'Raw-products'!$A$2:$H$1261,MATCH(H$1,'Raw-products'!$A$1:$H$1,0))</f>
        <v>Shearling</v>
      </c>
      <c r="I2951" t="str">
        <f>VLOOKUP($C2951,'Raw-products'!$A$2:$H$1261,MATCH(I$1,'Raw-products'!$A$1:$H$1,0))</f>
        <v>S</v>
      </c>
      <c r="J2951" t="str">
        <f>VLOOKUP($C2951,'Raw-products'!$A$2:$H$1261,MATCH(J$1,'Raw-products'!$A$1:$H$1,0))</f>
        <v>red</v>
      </c>
      <c r="K2951">
        <f>VLOOKUP($C2951,'Raw-products'!$A$2:$H$1261,MATCH(K$1,'Raw-products'!$A$1:$H$1,0))</f>
        <v>95</v>
      </c>
      <c r="L2951">
        <f>VLOOKUP($C2951,'Raw-products'!$A$2:$H$1261,MATCH(L$1,'Raw-products'!$A$1:$H$1,0))</f>
        <v>75</v>
      </c>
      <c r="M2951" s="5">
        <f t="shared" si="92"/>
        <v>7125</v>
      </c>
      <c r="N2951" cm="1">
        <f t="array" ref="N2951:Q2951">_xlfn.XLOOKUP($B2951,'Raw -orders'!$A:$A,'Raw -orders'!$B:$E)</f>
        <v>612</v>
      </c>
      <c r="O2951">
        <v>13740</v>
      </c>
      <c r="P2951" s="1">
        <v>44342</v>
      </c>
      <c r="Q2951" s="1">
        <v>44367</v>
      </c>
      <c r="R2951" t="str" cm="1">
        <f t="array" ref="R2951:Y2951">_xlfn.XLOOKUP($N2951,'Raw - customers'!$A:$A,'Raw - customers'!$B:$I)</f>
        <v>Leann Kittow</v>
      </c>
      <c r="S2951" t="str">
        <v>Female</v>
      </c>
      <c r="T2951">
        <v>35</v>
      </c>
      <c r="U2951" t="str">
        <v>5306 Cody LaneApt. 083</v>
      </c>
      <c r="V2951">
        <v>9575</v>
      </c>
      <c r="W2951" t="str">
        <v>Angelinastad</v>
      </c>
      <c r="X2951" t="str">
        <v>South Australia</v>
      </c>
      <c r="Y2951" t="str">
        <v>Australia</v>
      </c>
      <c r="Z2951">
        <v>5</v>
      </c>
      <c r="AA2951" s="3" t="str">
        <f t="shared" si="93"/>
        <v>20 to 30</v>
      </c>
      <c r="AP2951" s="6">
        <v>612</v>
      </c>
      <c r="AQ2951" s="6" t="s">
        <v>1345</v>
      </c>
    </row>
    <row r="2952" spans="1:43" x14ac:dyDescent="0.25">
      <c r="A2952">
        <v>2950</v>
      </c>
      <c r="B2952">
        <v>588</v>
      </c>
      <c r="C2952">
        <v>281</v>
      </c>
      <c r="D2952">
        <v>105</v>
      </c>
      <c r="E2952">
        <v>1</v>
      </c>
      <c r="F2952">
        <v>105</v>
      </c>
      <c r="G2952" t="str">
        <f>VLOOKUP($C2952,'Raw-products'!$A$2:$H$1261,MATCH(G$1,'Raw-products'!$A$1:$H$1,0))</f>
        <v>Shirt</v>
      </c>
      <c r="H2952" t="str">
        <f>VLOOKUP($C2952,'Raw-products'!$A$2:$H$1261,MATCH(H$1,'Raw-products'!$A$1:$H$1,0))</f>
        <v>Cuban Collar</v>
      </c>
      <c r="I2952" t="str">
        <f>VLOOKUP($C2952,'Raw-products'!$A$2:$H$1261,MATCH(I$1,'Raw-products'!$A$1:$H$1,0))</f>
        <v>S</v>
      </c>
      <c r="J2952" t="str">
        <f>VLOOKUP($C2952,'Raw-products'!$A$2:$H$1261,MATCH(J$1,'Raw-products'!$A$1:$H$1,0))</f>
        <v>red</v>
      </c>
      <c r="K2952">
        <f>VLOOKUP($C2952,'Raw-products'!$A$2:$H$1261,MATCH(K$1,'Raw-products'!$A$1:$H$1,0))</f>
        <v>93</v>
      </c>
      <c r="L2952">
        <f>VLOOKUP($C2952,'Raw-products'!$A$2:$H$1261,MATCH(L$1,'Raw-products'!$A$1:$H$1,0))</f>
        <v>59</v>
      </c>
      <c r="M2952" s="5">
        <f t="shared" si="92"/>
        <v>5487</v>
      </c>
      <c r="N2952" cm="1">
        <f t="array" ref="N2952:Q2952">_xlfn.XLOOKUP($B2952,'Raw -orders'!$A:$A,'Raw -orders'!$B:$E)</f>
        <v>612</v>
      </c>
      <c r="O2952">
        <v>13740</v>
      </c>
      <c r="P2952" s="1">
        <v>44342</v>
      </c>
      <c r="Q2952" s="1">
        <v>44367</v>
      </c>
      <c r="R2952" t="str" cm="1">
        <f t="array" ref="R2952:Y2952">_xlfn.XLOOKUP($N2952,'Raw - customers'!$A:$A,'Raw - customers'!$B:$I)</f>
        <v>Leann Kittow</v>
      </c>
      <c r="S2952" t="str">
        <v>Female</v>
      </c>
      <c r="T2952">
        <v>35</v>
      </c>
      <c r="U2952" t="str">
        <v>5306 Cody LaneApt. 083</v>
      </c>
      <c r="V2952">
        <v>9575</v>
      </c>
      <c r="W2952" t="str">
        <v>Angelinastad</v>
      </c>
      <c r="X2952" t="str">
        <v>South Australia</v>
      </c>
      <c r="Y2952" t="str">
        <v>Australia</v>
      </c>
      <c r="Z2952">
        <v>5</v>
      </c>
      <c r="AA2952" s="3" t="str">
        <f t="shared" si="93"/>
        <v>20 to 30</v>
      </c>
      <c r="AP2952" s="6">
        <v>612</v>
      </c>
      <c r="AQ2952" s="6" t="s">
        <v>1345</v>
      </c>
    </row>
    <row r="2953" spans="1:43" x14ac:dyDescent="0.25">
      <c r="A2953">
        <v>2951</v>
      </c>
      <c r="B2953">
        <v>588</v>
      </c>
      <c r="C2953">
        <v>9</v>
      </c>
      <c r="D2953">
        <v>96</v>
      </c>
      <c r="E2953">
        <v>2</v>
      </c>
      <c r="F2953">
        <v>192</v>
      </c>
      <c r="G2953" t="str">
        <f>VLOOKUP($C2953,'Raw-products'!$A$2:$H$1261,MATCH(G$1,'Raw-products'!$A$1:$H$1,0))</f>
        <v>Shirt</v>
      </c>
      <c r="H2953" t="str">
        <f>VLOOKUP($C2953,'Raw-products'!$A$2:$H$1261,MATCH(H$1,'Raw-products'!$A$1:$H$1,0))</f>
        <v>Oxford Cloth</v>
      </c>
      <c r="I2953" t="str">
        <f>VLOOKUP($C2953,'Raw-products'!$A$2:$H$1261,MATCH(I$1,'Raw-products'!$A$1:$H$1,0))</f>
        <v>XL</v>
      </c>
      <c r="J2953" t="str">
        <f>VLOOKUP($C2953,'Raw-products'!$A$2:$H$1261,MATCH(J$1,'Raw-products'!$A$1:$H$1,0))</f>
        <v>orange</v>
      </c>
      <c r="K2953">
        <f>VLOOKUP($C2953,'Raw-products'!$A$2:$H$1261,MATCH(K$1,'Raw-products'!$A$1:$H$1,0))</f>
        <v>114</v>
      </c>
      <c r="L2953">
        <f>VLOOKUP($C2953,'Raw-products'!$A$2:$H$1261,MATCH(L$1,'Raw-products'!$A$1:$H$1,0))</f>
        <v>43</v>
      </c>
      <c r="M2953" s="5">
        <f t="shared" si="92"/>
        <v>4902</v>
      </c>
      <c r="N2953" cm="1">
        <f t="array" ref="N2953:Q2953">_xlfn.XLOOKUP($B2953,'Raw -orders'!$A:$A,'Raw -orders'!$B:$E)</f>
        <v>612</v>
      </c>
      <c r="O2953">
        <v>13740</v>
      </c>
      <c r="P2953" s="1">
        <v>44342</v>
      </c>
      <c r="Q2953" s="1">
        <v>44367</v>
      </c>
      <c r="R2953" t="str" cm="1">
        <f t="array" ref="R2953:Y2953">_xlfn.XLOOKUP($N2953,'Raw - customers'!$A:$A,'Raw - customers'!$B:$I)</f>
        <v>Leann Kittow</v>
      </c>
      <c r="S2953" t="str">
        <v>Female</v>
      </c>
      <c r="T2953">
        <v>35</v>
      </c>
      <c r="U2953" t="str">
        <v>5306 Cody LaneApt. 083</v>
      </c>
      <c r="V2953">
        <v>9575</v>
      </c>
      <c r="W2953" t="str">
        <v>Angelinastad</v>
      </c>
      <c r="X2953" t="str">
        <v>South Australia</v>
      </c>
      <c r="Y2953" t="str">
        <v>Australia</v>
      </c>
      <c r="Z2953">
        <v>5</v>
      </c>
      <c r="AA2953" s="3" t="str">
        <f t="shared" si="93"/>
        <v>20 to 30</v>
      </c>
      <c r="AP2953" s="6">
        <v>612</v>
      </c>
      <c r="AQ2953" s="6" t="s">
        <v>1345</v>
      </c>
    </row>
    <row r="2954" spans="1:43" x14ac:dyDescent="0.25">
      <c r="A2954">
        <v>2952</v>
      </c>
      <c r="B2954">
        <v>588</v>
      </c>
      <c r="C2954">
        <v>1031</v>
      </c>
      <c r="D2954">
        <v>90</v>
      </c>
      <c r="E2954">
        <v>2</v>
      </c>
      <c r="F2954">
        <v>180</v>
      </c>
      <c r="G2954" t="str">
        <f>VLOOKUP($C2954,'Raw-products'!$A$2:$H$1261,MATCH(G$1,'Raw-products'!$A$1:$H$1,0))</f>
        <v>Trousers</v>
      </c>
      <c r="H2954" t="str">
        <f>VLOOKUP($C2954,'Raw-products'!$A$2:$H$1261,MATCH(H$1,'Raw-products'!$A$1:$H$1,0))</f>
        <v>Relaxed Leg</v>
      </c>
      <c r="I2954" t="str">
        <f>VLOOKUP($C2954,'Raw-products'!$A$2:$H$1261,MATCH(I$1,'Raw-products'!$A$1:$H$1,0))</f>
        <v>S</v>
      </c>
      <c r="J2954" t="str">
        <f>VLOOKUP($C2954,'Raw-products'!$A$2:$H$1261,MATCH(J$1,'Raw-products'!$A$1:$H$1,0))</f>
        <v>green</v>
      </c>
      <c r="K2954">
        <f>VLOOKUP($C2954,'Raw-products'!$A$2:$H$1261,MATCH(K$1,'Raw-products'!$A$1:$H$1,0))</f>
        <v>95</v>
      </c>
      <c r="L2954">
        <f>VLOOKUP($C2954,'Raw-products'!$A$2:$H$1261,MATCH(L$1,'Raw-products'!$A$1:$H$1,0))</f>
        <v>51</v>
      </c>
      <c r="M2954" s="5">
        <f t="shared" si="92"/>
        <v>4845</v>
      </c>
      <c r="N2954" cm="1">
        <f t="array" ref="N2954:Q2954">_xlfn.XLOOKUP($B2954,'Raw -orders'!$A:$A,'Raw -orders'!$B:$E)</f>
        <v>612</v>
      </c>
      <c r="O2954">
        <v>13740</v>
      </c>
      <c r="P2954" s="1">
        <v>44342</v>
      </c>
      <c r="Q2954" s="1">
        <v>44367</v>
      </c>
      <c r="R2954" t="str" cm="1">
        <f t="array" ref="R2954:Y2954">_xlfn.XLOOKUP($N2954,'Raw - customers'!$A:$A,'Raw - customers'!$B:$I)</f>
        <v>Leann Kittow</v>
      </c>
      <c r="S2954" t="str">
        <v>Female</v>
      </c>
      <c r="T2954">
        <v>35</v>
      </c>
      <c r="U2954" t="str">
        <v>5306 Cody LaneApt. 083</v>
      </c>
      <c r="V2954">
        <v>9575</v>
      </c>
      <c r="W2954" t="str">
        <v>Angelinastad</v>
      </c>
      <c r="X2954" t="str">
        <v>South Australia</v>
      </c>
      <c r="Y2954" t="str">
        <v>Australia</v>
      </c>
      <c r="Z2954">
        <v>5</v>
      </c>
      <c r="AA2954" s="3" t="str">
        <f t="shared" si="93"/>
        <v>20 to 30</v>
      </c>
      <c r="AP2954" s="6">
        <v>612</v>
      </c>
      <c r="AQ2954" s="6" t="s">
        <v>1345</v>
      </c>
    </row>
    <row r="2955" spans="1:43" x14ac:dyDescent="0.25">
      <c r="A2955">
        <v>2953</v>
      </c>
      <c r="B2955">
        <v>589</v>
      </c>
      <c r="C2955">
        <v>754</v>
      </c>
      <c r="D2955">
        <v>109</v>
      </c>
      <c r="E2955">
        <v>2</v>
      </c>
      <c r="F2955">
        <v>218</v>
      </c>
      <c r="G2955" t="str">
        <f>VLOOKUP($C2955,'Raw-products'!$A$2:$H$1261,MATCH(G$1,'Raw-products'!$A$1:$H$1,0))</f>
        <v>Jacket</v>
      </c>
      <c r="H2955" t="str">
        <f>VLOOKUP($C2955,'Raw-products'!$A$2:$H$1261,MATCH(H$1,'Raw-products'!$A$1:$H$1,0))</f>
        <v>Peacoat</v>
      </c>
      <c r="I2955" t="str">
        <f>VLOOKUP($C2955,'Raw-products'!$A$2:$H$1261,MATCH(I$1,'Raw-products'!$A$1:$H$1,0))</f>
        <v>XL</v>
      </c>
      <c r="J2955" t="str">
        <f>VLOOKUP($C2955,'Raw-products'!$A$2:$H$1261,MATCH(J$1,'Raw-products'!$A$1:$H$1,0))</f>
        <v>green</v>
      </c>
      <c r="K2955">
        <f>VLOOKUP($C2955,'Raw-products'!$A$2:$H$1261,MATCH(K$1,'Raw-products'!$A$1:$H$1,0))</f>
        <v>102</v>
      </c>
      <c r="L2955">
        <f>VLOOKUP($C2955,'Raw-products'!$A$2:$H$1261,MATCH(L$1,'Raw-products'!$A$1:$H$1,0))</f>
        <v>68</v>
      </c>
      <c r="M2955" s="5">
        <f t="shared" si="92"/>
        <v>6936</v>
      </c>
      <c r="N2955" cm="1">
        <f t="array" ref="N2955:Q2955">_xlfn.XLOOKUP($B2955,'Raw -orders'!$A:$A,'Raw -orders'!$B:$E)</f>
        <v>692</v>
      </c>
      <c r="O2955">
        <v>11378</v>
      </c>
      <c r="P2955" s="1">
        <v>44372</v>
      </c>
      <c r="Q2955" s="1">
        <v>44397</v>
      </c>
      <c r="R2955" t="str" cm="1">
        <f t="array" ref="R2955:Y2955">_xlfn.XLOOKUP($N2955,'Raw - customers'!$A:$A,'Raw - customers'!$B:$I)</f>
        <v>Perceval Umbers</v>
      </c>
      <c r="S2955" t="str">
        <v>Bigender</v>
      </c>
      <c r="T2955">
        <v>20</v>
      </c>
      <c r="U2955" t="str">
        <v>5200 Tromp Estate DrSuite 885</v>
      </c>
      <c r="V2955">
        <v>4058</v>
      </c>
      <c r="W2955" t="str">
        <v>Laraview</v>
      </c>
      <c r="X2955" t="str">
        <v>Tasmania</v>
      </c>
      <c r="Y2955" t="str">
        <v>Australia</v>
      </c>
      <c r="Z2955">
        <v>6</v>
      </c>
      <c r="AA2955" s="3" t="str">
        <f t="shared" si="93"/>
        <v>20 to 30</v>
      </c>
      <c r="AP2955" s="6">
        <v>692</v>
      </c>
      <c r="AQ2955" s="6" t="s">
        <v>1414</v>
      </c>
    </row>
    <row r="2956" spans="1:43" x14ac:dyDescent="0.25">
      <c r="A2956">
        <v>2954</v>
      </c>
      <c r="B2956">
        <v>589</v>
      </c>
      <c r="C2956">
        <v>566</v>
      </c>
      <c r="D2956">
        <v>100</v>
      </c>
      <c r="E2956">
        <v>1</v>
      </c>
      <c r="F2956">
        <v>100</v>
      </c>
      <c r="G2956" t="str">
        <f>VLOOKUP($C2956,'Raw-products'!$A$2:$H$1261,MATCH(G$1,'Raw-products'!$A$1:$H$1,0))</f>
        <v>Jacket</v>
      </c>
      <c r="H2956" t="str">
        <f>VLOOKUP($C2956,'Raw-products'!$A$2:$H$1261,MATCH(H$1,'Raw-products'!$A$1:$H$1,0))</f>
        <v>Bomber</v>
      </c>
      <c r="I2956" t="str">
        <f>VLOOKUP($C2956,'Raw-products'!$A$2:$H$1261,MATCH(I$1,'Raw-products'!$A$1:$H$1,0))</f>
        <v>S</v>
      </c>
      <c r="J2956" t="str">
        <f>VLOOKUP($C2956,'Raw-products'!$A$2:$H$1261,MATCH(J$1,'Raw-products'!$A$1:$H$1,0))</f>
        <v>orange</v>
      </c>
      <c r="K2956">
        <f>VLOOKUP($C2956,'Raw-products'!$A$2:$H$1261,MATCH(K$1,'Raw-products'!$A$1:$H$1,0))</f>
        <v>90</v>
      </c>
      <c r="L2956">
        <f>VLOOKUP($C2956,'Raw-products'!$A$2:$H$1261,MATCH(L$1,'Raw-products'!$A$1:$H$1,0))</f>
        <v>49</v>
      </c>
      <c r="M2956" s="5">
        <f t="shared" si="92"/>
        <v>4410</v>
      </c>
      <c r="N2956" cm="1">
        <f t="array" ref="N2956:Q2956">_xlfn.XLOOKUP($B2956,'Raw -orders'!$A:$A,'Raw -orders'!$B:$E)</f>
        <v>692</v>
      </c>
      <c r="O2956">
        <v>11378</v>
      </c>
      <c r="P2956" s="1">
        <v>44372</v>
      </c>
      <c r="Q2956" s="1">
        <v>44397</v>
      </c>
      <c r="R2956" t="str" cm="1">
        <f t="array" ref="R2956:Y2956">_xlfn.XLOOKUP($N2956,'Raw - customers'!$A:$A,'Raw - customers'!$B:$I)</f>
        <v>Perceval Umbers</v>
      </c>
      <c r="S2956" t="str">
        <v>Bigender</v>
      </c>
      <c r="T2956">
        <v>20</v>
      </c>
      <c r="U2956" t="str">
        <v>5200 Tromp Estate DrSuite 885</v>
      </c>
      <c r="V2956">
        <v>4058</v>
      </c>
      <c r="W2956" t="str">
        <v>Laraview</v>
      </c>
      <c r="X2956" t="str">
        <v>Tasmania</v>
      </c>
      <c r="Y2956" t="str">
        <v>Australia</v>
      </c>
      <c r="Z2956">
        <v>6</v>
      </c>
      <c r="AA2956" s="3" t="str">
        <f t="shared" si="93"/>
        <v>20 to 30</v>
      </c>
      <c r="AP2956" s="6">
        <v>692</v>
      </c>
      <c r="AQ2956" s="6" t="s">
        <v>1414</v>
      </c>
    </row>
    <row r="2957" spans="1:43" x14ac:dyDescent="0.25">
      <c r="A2957">
        <v>2955</v>
      </c>
      <c r="B2957">
        <v>589</v>
      </c>
      <c r="C2957">
        <v>1009</v>
      </c>
      <c r="D2957">
        <v>106</v>
      </c>
      <c r="E2957">
        <v>1</v>
      </c>
      <c r="F2957">
        <v>106</v>
      </c>
      <c r="G2957" t="str">
        <f>VLOOKUP($C2957,'Raw-products'!$A$2:$H$1261,MATCH(G$1,'Raw-products'!$A$1:$H$1,0))</f>
        <v>Trousers</v>
      </c>
      <c r="H2957" t="str">
        <f>VLOOKUP($C2957,'Raw-products'!$A$2:$H$1261,MATCH(H$1,'Raw-products'!$A$1:$H$1,0))</f>
        <v>Wool</v>
      </c>
      <c r="I2957" t="str">
        <f>VLOOKUP($C2957,'Raw-products'!$A$2:$H$1261,MATCH(I$1,'Raw-products'!$A$1:$H$1,0))</f>
        <v>XL</v>
      </c>
      <c r="J2957" t="str">
        <f>VLOOKUP($C2957,'Raw-products'!$A$2:$H$1261,MATCH(J$1,'Raw-products'!$A$1:$H$1,0))</f>
        <v>indigo</v>
      </c>
      <c r="K2957">
        <f>VLOOKUP($C2957,'Raw-products'!$A$2:$H$1261,MATCH(K$1,'Raw-products'!$A$1:$H$1,0))</f>
        <v>111</v>
      </c>
      <c r="L2957">
        <f>VLOOKUP($C2957,'Raw-products'!$A$2:$H$1261,MATCH(L$1,'Raw-products'!$A$1:$H$1,0))</f>
        <v>51</v>
      </c>
      <c r="M2957" s="5">
        <f t="shared" si="92"/>
        <v>5661</v>
      </c>
      <c r="N2957" cm="1">
        <f t="array" ref="N2957:Q2957">_xlfn.XLOOKUP($B2957,'Raw -orders'!$A:$A,'Raw -orders'!$B:$E)</f>
        <v>692</v>
      </c>
      <c r="O2957">
        <v>11378</v>
      </c>
      <c r="P2957" s="1">
        <v>44372</v>
      </c>
      <c r="Q2957" s="1">
        <v>44397</v>
      </c>
      <c r="R2957" t="str" cm="1">
        <f t="array" ref="R2957:Y2957">_xlfn.XLOOKUP($N2957,'Raw - customers'!$A:$A,'Raw - customers'!$B:$I)</f>
        <v>Perceval Umbers</v>
      </c>
      <c r="S2957" t="str">
        <v>Bigender</v>
      </c>
      <c r="T2957">
        <v>20</v>
      </c>
      <c r="U2957" t="str">
        <v>5200 Tromp Estate DrSuite 885</v>
      </c>
      <c r="V2957">
        <v>4058</v>
      </c>
      <c r="W2957" t="str">
        <v>Laraview</v>
      </c>
      <c r="X2957" t="str">
        <v>Tasmania</v>
      </c>
      <c r="Y2957" t="str">
        <v>Australia</v>
      </c>
      <c r="Z2957">
        <v>6</v>
      </c>
      <c r="AA2957" s="3" t="str">
        <f t="shared" si="93"/>
        <v>20 to 30</v>
      </c>
      <c r="AP2957" s="6">
        <v>692</v>
      </c>
      <c r="AQ2957" s="6" t="s">
        <v>1414</v>
      </c>
    </row>
    <row r="2958" spans="1:43" x14ac:dyDescent="0.25">
      <c r="A2958">
        <v>2956</v>
      </c>
      <c r="B2958">
        <v>589</v>
      </c>
      <c r="C2958">
        <v>955</v>
      </c>
      <c r="D2958">
        <v>97</v>
      </c>
      <c r="E2958">
        <v>2</v>
      </c>
      <c r="F2958">
        <v>194</v>
      </c>
      <c r="G2958" t="str">
        <f>VLOOKUP($C2958,'Raw-products'!$A$2:$H$1261,MATCH(G$1,'Raw-products'!$A$1:$H$1,0))</f>
        <v>Trousers</v>
      </c>
      <c r="H2958" t="str">
        <f>VLOOKUP($C2958,'Raw-products'!$A$2:$H$1261,MATCH(H$1,'Raw-products'!$A$1:$H$1,0))</f>
        <v>Slim-Fit</v>
      </c>
      <c r="I2958" t="str">
        <f>VLOOKUP($C2958,'Raw-products'!$A$2:$H$1261,MATCH(I$1,'Raw-products'!$A$1:$H$1,0))</f>
        <v>XS</v>
      </c>
      <c r="J2958" t="str">
        <f>VLOOKUP($C2958,'Raw-products'!$A$2:$H$1261,MATCH(J$1,'Raw-products'!$A$1:$H$1,0))</f>
        <v>yellow</v>
      </c>
      <c r="K2958">
        <f>VLOOKUP($C2958,'Raw-products'!$A$2:$H$1261,MATCH(K$1,'Raw-products'!$A$1:$H$1,0))</f>
        <v>119</v>
      </c>
      <c r="L2958">
        <f>VLOOKUP($C2958,'Raw-products'!$A$2:$H$1261,MATCH(L$1,'Raw-products'!$A$1:$H$1,0))</f>
        <v>59</v>
      </c>
      <c r="M2958" s="5">
        <f t="shared" si="92"/>
        <v>7021</v>
      </c>
      <c r="N2958" cm="1">
        <f t="array" ref="N2958:Q2958">_xlfn.XLOOKUP($B2958,'Raw -orders'!$A:$A,'Raw -orders'!$B:$E)</f>
        <v>692</v>
      </c>
      <c r="O2958">
        <v>11378</v>
      </c>
      <c r="P2958" s="1">
        <v>44372</v>
      </c>
      <c r="Q2958" s="1">
        <v>44397</v>
      </c>
      <c r="R2958" t="str" cm="1">
        <f t="array" ref="R2958:Y2958">_xlfn.XLOOKUP($N2958,'Raw - customers'!$A:$A,'Raw - customers'!$B:$I)</f>
        <v>Perceval Umbers</v>
      </c>
      <c r="S2958" t="str">
        <v>Bigender</v>
      </c>
      <c r="T2958">
        <v>20</v>
      </c>
      <c r="U2958" t="str">
        <v>5200 Tromp Estate DrSuite 885</v>
      </c>
      <c r="V2958">
        <v>4058</v>
      </c>
      <c r="W2958" t="str">
        <v>Laraview</v>
      </c>
      <c r="X2958" t="str">
        <v>Tasmania</v>
      </c>
      <c r="Y2958" t="str">
        <v>Australia</v>
      </c>
      <c r="Z2958">
        <v>6</v>
      </c>
      <c r="AA2958" s="3" t="str">
        <f t="shared" si="93"/>
        <v>20 to 30</v>
      </c>
      <c r="AP2958" s="6">
        <v>692</v>
      </c>
      <c r="AQ2958" s="6" t="s">
        <v>1414</v>
      </c>
    </row>
    <row r="2959" spans="1:43" x14ac:dyDescent="0.25">
      <c r="A2959">
        <v>2957</v>
      </c>
      <c r="B2959">
        <v>589</v>
      </c>
      <c r="C2959">
        <v>283</v>
      </c>
      <c r="D2959">
        <v>105</v>
      </c>
      <c r="E2959">
        <v>2</v>
      </c>
      <c r="F2959">
        <v>210</v>
      </c>
      <c r="G2959" t="str">
        <f>VLOOKUP($C2959,'Raw-products'!$A$2:$H$1261,MATCH(G$1,'Raw-products'!$A$1:$H$1,0))</f>
        <v>Shirt</v>
      </c>
      <c r="H2959" t="str">
        <f>VLOOKUP($C2959,'Raw-products'!$A$2:$H$1261,MATCH(H$1,'Raw-products'!$A$1:$H$1,0))</f>
        <v>Cuban Collar</v>
      </c>
      <c r="I2959" t="str">
        <f>VLOOKUP($C2959,'Raw-products'!$A$2:$H$1261,MATCH(I$1,'Raw-products'!$A$1:$H$1,0))</f>
        <v>L</v>
      </c>
      <c r="J2959" t="str">
        <f>VLOOKUP($C2959,'Raw-products'!$A$2:$H$1261,MATCH(J$1,'Raw-products'!$A$1:$H$1,0))</f>
        <v>red</v>
      </c>
      <c r="K2959">
        <f>VLOOKUP($C2959,'Raw-products'!$A$2:$H$1261,MATCH(K$1,'Raw-products'!$A$1:$H$1,0))</f>
        <v>93</v>
      </c>
      <c r="L2959">
        <f>VLOOKUP($C2959,'Raw-products'!$A$2:$H$1261,MATCH(L$1,'Raw-products'!$A$1:$H$1,0))</f>
        <v>45</v>
      </c>
      <c r="M2959" s="5">
        <f t="shared" si="92"/>
        <v>4185</v>
      </c>
      <c r="N2959" cm="1">
        <f t="array" ref="N2959:Q2959">_xlfn.XLOOKUP($B2959,'Raw -orders'!$A:$A,'Raw -orders'!$B:$E)</f>
        <v>692</v>
      </c>
      <c r="O2959">
        <v>11378</v>
      </c>
      <c r="P2959" s="1">
        <v>44372</v>
      </c>
      <c r="Q2959" s="1">
        <v>44397</v>
      </c>
      <c r="R2959" t="str" cm="1">
        <f t="array" ref="R2959:Y2959">_xlfn.XLOOKUP($N2959,'Raw - customers'!$A:$A,'Raw - customers'!$B:$I)</f>
        <v>Perceval Umbers</v>
      </c>
      <c r="S2959" t="str">
        <v>Bigender</v>
      </c>
      <c r="T2959">
        <v>20</v>
      </c>
      <c r="U2959" t="str">
        <v>5200 Tromp Estate DrSuite 885</v>
      </c>
      <c r="V2959">
        <v>4058</v>
      </c>
      <c r="W2959" t="str">
        <v>Laraview</v>
      </c>
      <c r="X2959" t="str">
        <v>Tasmania</v>
      </c>
      <c r="Y2959" t="str">
        <v>Australia</v>
      </c>
      <c r="Z2959">
        <v>6</v>
      </c>
      <c r="AA2959" s="3" t="str">
        <f t="shared" si="93"/>
        <v>20 to 30</v>
      </c>
      <c r="AP2959" s="6">
        <v>692</v>
      </c>
      <c r="AQ2959" s="6" t="s">
        <v>1414</v>
      </c>
    </row>
    <row r="2960" spans="1:43" x14ac:dyDescent="0.25">
      <c r="A2960">
        <v>2958</v>
      </c>
      <c r="B2960">
        <v>589</v>
      </c>
      <c r="C2960">
        <v>133</v>
      </c>
      <c r="D2960">
        <v>92</v>
      </c>
      <c r="E2960">
        <v>1</v>
      </c>
      <c r="F2960">
        <v>92</v>
      </c>
      <c r="G2960" t="str">
        <f>VLOOKUP($C2960,'Raw-products'!$A$2:$H$1261,MATCH(G$1,'Raw-products'!$A$1:$H$1,0))</f>
        <v>Shirt</v>
      </c>
      <c r="H2960" t="str">
        <f>VLOOKUP($C2960,'Raw-products'!$A$2:$H$1261,MATCH(H$1,'Raw-products'!$A$1:$H$1,0))</f>
        <v>Denim</v>
      </c>
      <c r="I2960" t="str">
        <f>VLOOKUP($C2960,'Raw-products'!$A$2:$H$1261,MATCH(I$1,'Raw-products'!$A$1:$H$1,0))</f>
        <v>L</v>
      </c>
      <c r="J2960" t="str">
        <f>VLOOKUP($C2960,'Raw-products'!$A$2:$H$1261,MATCH(J$1,'Raw-products'!$A$1:$H$1,0))</f>
        <v>indigo</v>
      </c>
      <c r="K2960">
        <f>VLOOKUP($C2960,'Raw-products'!$A$2:$H$1261,MATCH(K$1,'Raw-products'!$A$1:$H$1,0))</f>
        <v>115</v>
      </c>
      <c r="L2960">
        <f>VLOOKUP($C2960,'Raw-products'!$A$2:$H$1261,MATCH(L$1,'Raw-products'!$A$1:$H$1,0))</f>
        <v>58</v>
      </c>
      <c r="M2960" s="5">
        <f t="shared" si="92"/>
        <v>6670</v>
      </c>
      <c r="N2960" cm="1">
        <f t="array" ref="N2960:Q2960">_xlfn.XLOOKUP($B2960,'Raw -orders'!$A:$A,'Raw -orders'!$B:$E)</f>
        <v>692</v>
      </c>
      <c r="O2960">
        <v>11378</v>
      </c>
      <c r="P2960" s="1">
        <v>44372</v>
      </c>
      <c r="Q2960" s="1">
        <v>44397</v>
      </c>
      <c r="R2960" t="str" cm="1">
        <f t="array" ref="R2960:Y2960">_xlfn.XLOOKUP($N2960,'Raw - customers'!$A:$A,'Raw - customers'!$B:$I)</f>
        <v>Perceval Umbers</v>
      </c>
      <c r="S2960" t="str">
        <v>Bigender</v>
      </c>
      <c r="T2960">
        <v>20</v>
      </c>
      <c r="U2960" t="str">
        <v>5200 Tromp Estate DrSuite 885</v>
      </c>
      <c r="V2960">
        <v>4058</v>
      </c>
      <c r="W2960" t="str">
        <v>Laraview</v>
      </c>
      <c r="X2960" t="str">
        <v>Tasmania</v>
      </c>
      <c r="Y2960" t="str">
        <v>Australia</v>
      </c>
      <c r="Z2960">
        <v>6</v>
      </c>
      <c r="AA2960" s="3" t="str">
        <f t="shared" si="93"/>
        <v>20 to 30</v>
      </c>
      <c r="AP2960" s="6">
        <v>692</v>
      </c>
      <c r="AQ2960" s="6" t="s">
        <v>1414</v>
      </c>
    </row>
    <row r="2961" spans="1:43" x14ac:dyDescent="0.25">
      <c r="A2961">
        <v>2959</v>
      </c>
      <c r="B2961">
        <v>589</v>
      </c>
      <c r="C2961">
        <v>1224</v>
      </c>
      <c r="D2961">
        <v>105</v>
      </c>
      <c r="E2961">
        <v>2</v>
      </c>
      <c r="F2961">
        <v>210</v>
      </c>
      <c r="G2961" t="str">
        <f>VLOOKUP($C2961,'Raw-products'!$A$2:$H$1261,MATCH(G$1,'Raw-products'!$A$1:$H$1,0))</f>
        <v>Trousers</v>
      </c>
      <c r="H2961" t="str">
        <f>VLOOKUP($C2961,'Raw-products'!$A$2:$H$1261,MATCH(H$1,'Raw-products'!$A$1:$H$1,0))</f>
        <v>Pleated</v>
      </c>
      <c r="I2961" t="str">
        <f>VLOOKUP($C2961,'Raw-products'!$A$2:$H$1261,MATCH(I$1,'Raw-products'!$A$1:$H$1,0))</f>
        <v>XL</v>
      </c>
      <c r="J2961" t="str">
        <f>VLOOKUP($C2961,'Raw-products'!$A$2:$H$1261,MATCH(J$1,'Raw-products'!$A$1:$H$1,0))</f>
        <v>violet</v>
      </c>
      <c r="K2961">
        <f>VLOOKUP($C2961,'Raw-products'!$A$2:$H$1261,MATCH(K$1,'Raw-products'!$A$1:$H$1,0))</f>
        <v>90</v>
      </c>
      <c r="L2961">
        <f>VLOOKUP($C2961,'Raw-products'!$A$2:$H$1261,MATCH(L$1,'Raw-products'!$A$1:$H$1,0))</f>
        <v>65</v>
      </c>
      <c r="M2961" s="5">
        <f t="shared" si="92"/>
        <v>5850</v>
      </c>
      <c r="N2961" cm="1">
        <f t="array" ref="N2961:Q2961">_xlfn.XLOOKUP($B2961,'Raw -orders'!$A:$A,'Raw -orders'!$B:$E)</f>
        <v>692</v>
      </c>
      <c r="O2961">
        <v>11378</v>
      </c>
      <c r="P2961" s="1">
        <v>44372</v>
      </c>
      <c r="Q2961" s="1">
        <v>44397</v>
      </c>
      <c r="R2961" t="str" cm="1">
        <f t="array" ref="R2961:Y2961">_xlfn.XLOOKUP($N2961,'Raw - customers'!$A:$A,'Raw - customers'!$B:$I)</f>
        <v>Perceval Umbers</v>
      </c>
      <c r="S2961" t="str">
        <v>Bigender</v>
      </c>
      <c r="T2961">
        <v>20</v>
      </c>
      <c r="U2961" t="str">
        <v>5200 Tromp Estate DrSuite 885</v>
      </c>
      <c r="V2961">
        <v>4058</v>
      </c>
      <c r="W2961" t="str">
        <v>Laraview</v>
      </c>
      <c r="X2961" t="str">
        <v>Tasmania</v>
      </c>
      <c r="Y2961" t="str">
        <v>Australia</v>
      </c>
      <c r="Z2961">
        <v>6</v>
      </c>
      <c r="AA2961" s="3" t="str">
        <f t="shared" si="93"/>
        <v>20 to 30</v>
      </c>
      <c r="AP2961" s="6">
        <v>692</v>
      </c>
      <c r="AQ2961" s="6" t="s">
        <v>1414</v>
      </c>
    </row>
    <row r="2962" spans="1:43" x14ac:dyDescent="0.25">
      <c r="A2962">
        <v>2960</v>
      </c>
      <c r="B2962">
        <v>589</v>
      </c>
      <c r="C2962">
        <v>265</v>
      </c>
      <c r="D2962">
        <v>95</v>
      </c>
      <c r="E2962">
        <v>3</v>
      </c>
      <c r="F2962">
        <v>285</v>
      </c>
      <c r="G2962" t="str">
        <f>VLOOKUP($C2962,'Raw-products'!$A$2:$H$1261,MATCH(G$1,'Raw-products'!$A$1:$H$1,0))</f>
        <v>Shirt</v>
      </c>
      <c r="H2962" t="str">
        <f>VLOOKUP($C2962,'Raw-products'!$A$2:$H$1261,MATCH(H$1,'Raw-products'!$A$1:$H$1,0))</f>
        <v>Polo</v>
      </c>
      <c r="I2962" t="str">
        <f>VLOOKUP($C2962,'Raw-products'!$A$2:$H$1261,MATCH(I$1,'Raw-products'!$A$1:$H$1,0))</f>
        <v>XS</v>
      </c>
      <c r="J2962" t="str">
        <f>VLOOKUP($C2962,'Raw-products'!$A$2:$H$1261,MATCH(J$1,'Raw-products'!$A$1:$H$1,0))</f>
        <v>blue</v>
      </c>
      <c r="K2962">
        <f>VLOOKUP($C2962,'Raw-products'!$A$2:$H$1261,MATCH(K$1,'Raw-products'!$A$1:$H$1,0))</f>
        <v>117</v>
      </c>
      <c r="L2962">
        <f>VLOOKUP($C2962,'Raw-products'!$A$2:$H$1261,MATCH(L$1,'Raw-products'!$A$1:$H$1,0))</f>
        <v>56</v>
      </c>
      <c r="M2962" s="5">
        <f t="shared" si="92"/>
        <v>6552</v>
      </c>
      <c r="N2962" cm="1">
        <f t="array" ref="N2962:Q2962">_xlfn.XLOOKUP($B2962,'Raw -orders'!$A:$A,'Raw -orders'!$B:$E)</f>
        <v>692</v>
      </c>
      <c r="O2962">
        <v>11378</v>
      </c>
      <c r="P2962" s="1">
        <v>44372</v>
      </c>
      <c r="Q2962" s="1">
        <v>44397</v>
      </c>
      <c r="R2962" t="str" cm="1">
        <f t="array" ref="R2962:Y2962">_xlfn.XLOOKUP($N2962,'Raw - customers'!$A:$A,'Raw - customers'!$B:$I)</f>
        <v>Perceval Umbers</v>
      </c>
      <c r="S2962" t="str">
        <v>Bigender</v>
      </c>
      <c r="T2962">
        <v>20</v>
      </c>
      <c r="U2962" t="str">
        <v>5200 Tromp Estate DrSuite 885</v>
      </c>
      <c r="V2962">
        <v>4058</v>
      </c>
      <c r="W2962" t="str">
        <v>Laraview</v>
      </c>
      <c r="X2962" t="str">
        <v>Tasmania</v>
      </c>
      <c r="Y2962" t="str">
        <v>Australia</v>
      </c>
      <c r="Z2962">
        <v>6</v>
      </c>
      <c r="AA2962" s="3" t="str">
        <f t="shared" si="93"/>
        <v>20 to 30</v>
      </c>
      <c r="AP2962" s="6">
        <v>692</v>
      </c>
      <c r="AQ2962" s="6" t="s">
        <v>1414</v>
      </c>
    </row>
    <row r="2963" spans="1:43" x14ac:dyDescent="0.25">
      <c r="A2963">
        <v>2961</v>
      </c>
      <c r="B2963">
        <v>589</v>
      </c>
      <c r="C2963">
        <v>404</v>
      </c>
      <c r="D2963">
        <v>119</v>
      </c>
      <c r="E2963">
        <v>1</v>
      </c>
      <c r="F2963">
        <v>119</v>
      </c>
      <c r="G2963" t="str">
        <f>VLOOKUP($C2963,'Raw-products'!$A$2:$H$1261,MATCH(G$1,'Raw-products'!$A$1:$H$1,0))</f>
        <v>Shirt</v>
      </c>
      <c r="H2963" t="str">
        <f>VLOOKUP($C2963,'Raw-products'!$A$2:$H$1261,MATCH(H$1,'Raw-products'!$A$1:$H$1,0))</f>
        <v>Casual Slim Fit</v>
      </c>
      <c r="I2963" t="str">
        <f>VLOOKUP($C2963,'Raw-products'!$A$2:$H$1261,MATCH(I$1,'Raw-products'!$A$1:$H$1,0))</f>
        <v>XL</v>
      </c>
      <c r="J2963" t="str">
        <f>VLOOKUP($C2963,'Raw-products'!$A$2:$H$1261,MATCH(J$1,'Raw-products'!$A$1:$H$1,0))</f>
        <v>green</v>
      </c>
      <c r="K2963">
        <f>VLOOKUP($C2963,'Raw-products'!$A$2:$H$1261,MATCH(K$1,'Raw-products'!$A$1:$H$1,0))</f>
        <v>113</v>
      </c>
      <c r="L2963">
        <f>VLOOKUP($C2963,'Raw-products'!$A$2:$H$1261,MATCH(L$1,'Raw-products'!$A$1:$H$1,0))</f>
        <v>41</v>
      </c>
      <c r="M2963" s="5">
        <f t="shared" si="92"/>
        <v>4633</v>
      </c>
      <c r="N2963" cm="1">
        <f t="array" ref="N2963:Q2963">_xlfn.XLOOKUP($B2963,'Raw -orders'!$A:$A,'Raw -orders'!$B:$E)</f>
        <v>692</v>
      </c>
      <c r="O2963">
        <v>11378</v>
      </c>
      <c r="P2963" s="1">
        <v>44372</v>
      </c>
      <c r="Q2963" s="1">
        <v>44397</v>
      </c>
      <c r="R2963" t="str" cm="1">
        <f t="array" ref="R2963:Y2963">_xlfn.XLOOKUP($N2963,'Raw - customers'!$A:$A,'Raw - customers'!$B:$I)</f>
        <v>Perceval Umbers</v>
      </c>
      <c r="S2963" t="str">
        <v>Bigender</v>
      </c>
      <c r="T2963">
        <v>20</v>
      </c>
      <c r="U2963" t="str">
        <v>5200 Tromp Estate DrSuite 885</v>
      </c>
      <c r="V2963">
        <v>4058</v>
      </c>
      <c r="W2963" t="str">
        <v>Laraview</v>
      </c>
      <c r="X2963" t="str">
        <v>Tasmania</v>
      </c>
      <c r="Y2963" t="str">
        <v>Australia</v>
      </c>
      <c r="Z2963">
        <v>6</v>
      </c>
      <c r="AA2963" s="3" t="str">
        <f t="shared" si="93"/>
        <v>20 to 30</v>
      </c>
      <c r="AP2963" s="6">
        <v>692</v>
      </c>
      <c r="AQ2963" s="6" t="s">
        <v>1414</v>
      </c>
    </row>
    <row r="2964" spans="1:43" x14ac:dyDescent="0.25">
      <c r="A2964">
        <v>2962</v>
      </c>
      <c r="B2964">
        <v>589</v>
      </c>
      <c r="C2964">
        <v>488</v>
      </c>
      <c r="D2964">
        <v>118</v>
      </c>
      <c r="E2964">
        <v>3</v>
      </c>
      <c r="F2964">
        <v>354</v>
      </c>
      <c r="G2964" t="str">
        <f>VLOOKUP($C2964,'Raw-products'!$A$2:$H$1261,MATCH(G$1,'Raw-products'!$A$1:$H$1,0))</f>
        <v>Jacket</v>
      </c>
      <c r="H2964" t="str">
        <f>VLOOKUP($C2964,'Raw-products'!$A$2:$H$1261,MATCH(H$1,'Raw-products'!$A$1:$H$1,0))</f>
        <v>Puffer</v>
      </c>
      <c r="I2964" t="str">
        <f>VLOOKUP($C2964,'Raw-products'!$A$2:$H$1261,MATCH(I$1,'Raw-products'!$A$1:$H$1,0))</f>
        <v>L</v>
      </c>
      <c r="J2964" t="str">
        <f>VLOOKUP($C2964,'Raw-products'!$A$2:$H$1261,MATCH(J$1,'Raw-products'!$A$1:$H$1,0))</f>
        <v>violet</v>
      </c>
      <c r="K2964">
        <f>VLOOKUP($C2964,'Raw-products'!$A$2:$H$1261,MATCH(K$1,'Raw-products'!$A$1:$H$1,0))</f>
        <v>110</v>
      </c>
      <c r="L2964">
        <f>VLOOKUP($C2964,'Raw-products'!$A$2:$H$1261,MATCH(L$1,'Raw-products'!$A$1:$H$1,0))</f>
        <v>49</v>
      </c>
      <c r="M2964" s="5">
        <f t="shared" si="92"/>
        <v>5390</v>
      </c>
      <c r="N2964" cm="1">
        <f t="array" ref="N2964:Q2964">_xlfn.XLOOKUP($B2964,'Raw -orders'!$A:$A,'Raw -orders'!$B:$E)</f>
        <v>692</v>
      </c>
      <c r="O2964">
        <v>11378</v>
      </c>
      <c r="P2964" s="1">
        <v>44372</v>
      </c>
      <c r="Q2964" s="1">
        <v>44397</v>
      </c>
      <c r="R2964" t="str" cm="1">
        <f t="array" ref="R2964:Y2964">_xlfn.XLOOKUP($N2964,'Raw - customers'!$A:$A,'Raw - customers'!$B:$I)</f>
        <v>Perceval Umbers</v>
      </c>
      <c r="S2964" t="str">
        <v>Bigender</v>
      </c>
      <c r="T2964">
        <v>20</v>
      </c>
      <c r="U2964" t="str">
        <v>5200 Tromp Estate DrSuite 885</v>
      </c>
      <c r="V2964">
        <v>4058</v>
      </c>
      <c r="W2964" t="str">
        <v>Laraview</v>
      </c>
      <c r="X2964" t="str">
        <v>Tasmania</v>
      </c>
      <c r="Y2964" t="str">
        <v>Australia</v>
      </c>
      <c r="Z2964">
        <v>6</v>
      </c>
      <c r="AA2964" s="3" t="str">
        <f t="shared" si="93"/>
        <v>20 to 30</v>
      </c>
      <c r="AP2964" s="6">
        <v>692</v>
      </c>
      <c r="AQ2964" s="6" t="s">
        <v>1414</v>
      </c>
    </row>
    <row r="2965" spans="1:43" x14ac:dyDescent="0.25">
      <c r="A2965">
        <v>2963</v>
      </c>
      <c r="B2965">
        <v>590</v>
      </c>
      <c r="C2965">
        <v>1056</v>
      </c>
      <c r="D2965">
        <v>93</v>
      </c>
      <c r="E2965">
        <v>2</v>
      </c>
      <c r="F2965">
        <v>186</v>
      </c>
      <c r="G2965" t="str">
        <f>VLOOKUP($C2965,'Raw-products'!$A$2:$H$1261,MATCH(G$1,'Raw-products'!$A$1:$H$1,0))</f>
        <v>Trousers</v>
      </c>
      <c r="H2965" t="str">
        <f>VLOOKUP($C2965,'Raw-products'!$A$2:$H$1261,MATCH(H$1,'Raw-products'!$A$1:$H$1,0))</f>
        <v>Joggers</v>
      </c>
      <c r="I2965" t="str">
        <f>VLOOKUP($C2965,'Raw-products'!$A$2:$H$1261,MATCH(I$1,'Raw-products'!$A$1:$H$1,0))</f>
        <v>S</v>
      </c>
      <c r="J2965" t="str">
        <f>VLOOKUP($C2965,'Raw-products'!$A$2:$H$1261,MATCH(J$1,'Raw-products'!$A$1:$H$1,0))</f>
        <v>orange</v>
      </c>
      <c r="K2965">
        <f>VLOOKUP($C2965,'Raw-products'!$A$2:$H$1261,MATCH(K$1,'Raw-products'!$A$1:$H$1,0))</f>
        <v>94</v>
      </c>
      <c r="L2965">
        <f>VLOOKUP($C2965,'Raw-products'!$A$2:$H$1261,MATCH(L$1,'Raw-products'!$A$1:$H$1,0))</f>
        <v>43</v>
      </c>
      <c r="M2965" s="5">
        <f t="shared" si="92"/>
        <v>4042</v>
      </c>
      <c r="N2965" cm="1">
        <f t="array" ref="N2965:Q2965">_xlfn.XLOOKUP($B2965,'Raw -orders'!$A:$A,'Raw -orders'!$B:$E)</f>
        <v>898</v>
      </c>
      <c r="O2965">
        <v>27817</v>
      </c>
      <c r="P2965" s="1">
        <v>44383</v>
      </c>
      <c r="Q2965" s="1">
        <v>44392</v>
      </c>
      <c r="R2965" t="str" cm="1">
        <f t="array" ref="R2965:Y2965">_xlfn.XLOOKUP($N2965,'Raw - customers'!$A:$A,'Raw - customers'!$B:$I)</f>
        <v>Jillian Sauven</v>
      </c>
      <c r="S2965" t="str">
        <v>Bigender</v>
      </c>
      <c r="T2965">
        <v>41</v>
      </c>
      <c r="U2965" t="str">
        <v>99 Sophia TrailApt. 477</v>
      </c>
      <c r="V2965">
        <v>3377</v>
      </c>
      <c r="W2965" t="str">
        <v>Angelinaport</v>
      </c>
      <c r="X2965" t="str">
        <v>New South Wales</v>
      </c>
      <c r="Y2965" t="str">
        <v>Australia</v>
      </c>
      <c r="Z2965">
        <v>7</v>
      </c>
      <c r="AA2965" s="3" t="str">
        <f t="shared" si="93"/>
        <v>0 to 10</v>
      </c>
      <c r="AP2965" s="6">
        <v>898</v>
      </c>
      <c r="AQ2965" s="6" t="s">
        <v>1362</v>
      </c>
    </row>
    <row r="2966" spans="1:43" x14ac:dyDescent="0.25">
      <c r="A2966">
        <v>2964</v>
      </c>
      <c r="B2966">
        <v>590</v>
      </c>
      <c r="C2966">
        <v>379</v>
      </c>
      <c r="D2966">
        <v>94</v>
      </c>
      <c r="E2966">
        <v>2</v>
      </c>
      <c r="F2966">
        <v>188</v>
      </c>
      <c r="G2966" t="str">
        <f>VLOOKUP($C2966,'Raw-products'!$A$2:$H$1261,MATCH(G$1,'Raw-products'!$A$1:$H$1,0))</f>
        <v>Shirt</v>
      </c>
      <c r="H2966" t="str">
        <f>VLOOKUP($C2966,'Raw-products'!$A$2:$H$1261,MATCH(H$1,'Raw-products'!$A$1:$H$1,0))</f>
        <v>Henley</v>
      </c>
      <c r="I2966" t="str">
        <f>VLOOKUP($C2966,'Raw-products'!$A$2:$H$1261,MATCH(I$1,'Raw-products'!$A$1:$H$1,0))</f>
        <v>XL</v>
      </c>
      <c r="J2966" t="str">
        <f>VLOOKUP($C2966,'Raw-products'!$A$2:$H$1261,MATCH(J$1,'Raw-products'!$A$1:$H$1,0))</f>
        <v>indigo</v>
      </c>
      <c r="K2966">
        <f>VLOOKUP($C2966,'Raw-products'!$A$2:$H$1261,MATCH(K$1,'Raw-products'!$A$1:$H$1,0))</f>
        <v>92</v>
      </c>
      <c r="L2966">
        <f>VLOOKUP($C2966,'Raw-products'!$A$2:$H$1261,MATCH(L$1,'Raw-products'!$A$1:$H$1,0))</f>
        <v>52</v>
      </c>
      <c r="M2966" s="5">
        <f t="shared" si="92"/>
        <v>4784</v>
      </c>
      <c r="N2966" cm="1">
        <f t="array" ref="N2966:Q2966">_xlfn.XLOOKUP($B2966,'Raw -orders'!$A:$A,'Raw -orders'!$B:$E)</f>
        <v>898</v>
      </c>
      <c r="O2966">
        <v>27817</v>
      </c>
      <c r="P2966" s="1">
        <v>44383</v>
      </c>
      <c r="Q2966" s="1">
        <v>44392</v>
      </c>
      <c r="R2966" t="str" cm="1">
        <f t="array" ref="R2966:Y2966">_xlfn.XLOOKUP($N2966,'Raw - customers'!$A:$A,'Raw - customers'!$B:$I)</f>
        <v>Jillian Sauven</v>
      </c>
      <c r="S2966" t="str">
        <v>Bigender</v>
      </c>
      <c r="T2966">
        <v>41</v>
      </c>
      <c r="U2966" t="str">
        <v>99 Sophia TrailApt. 477</v>
      </c>
      <c r="V2966">
        <v>3377</v>
      </c>
      <c r="W2966" t="str">
        <v>Angelinaport</v>
      </c>
      <c r="X2966" t="str">
        <v>New South Wales</v>
      </c>
      <c r="Y2966" t="str">
        <v>Australia</v>
      </c>
      <c r="Z2966">
        <v>7</v>
      </c>
      <c r="AA2966" s="3" t="str">
        <f t="shared" si="93"/>
        <v>0 to 10</v>
      </c>
      <c r="AP2966" s="6">
        <v>898</v>
      </c>
      <c r="AQ2966" s="6" t="s">
        <v>1362</v>
      </c>
    </row>
    <row r="2967" spans="1:43" x14ac:dyDescent="0.25">
      <c r="A2967">
        <v>2965</v>
      </c>
      <c r="B2967">
        <v>590</v>
      </c>
      <c r="C2967">
        <v>944</v>
      </c>
      <c r="D2967">
        <v>96</v>
      </c>
      <c r="E2967">
        <v>2</v>
      </c>
      <c r="F2967">
        <v>192</v>
      </c>
      <c r="G2967" t="str">
        <f>VLOOKUP($C2967,'Raw-products'!$A$2:$H$1261,MATCH(G$1,'Raw-products'!$A$1:$H$1,0))</f>
        <v>Trousers</v>
      </c>
      <c r="H2967" t="str">
        <f>VLOOKUP($C2967,'Raw-products'!$A$2:$H$1261,MATCH(H$1,'Raw-products'!$A$1:$H$1,0))</f>
        <v>Drawstring</v>
      </c>
      <c r="I2967" t="str">
        <f>VLOOKUP($C2967,'Raw-products'!$A$2:$H$1261,MATCH(I$1,'Raw-products'!$A$1:$H$1,0))</f>
        <v>XL</v>
      </c>
      <c r="J2967" t="str">
        <f>VLOOKUP($C2967,'Raw-products'!$A$2:$H$1261,MATCH(J$1,'Raw-products'!$A$1:$H$1,0))</f>
        <v>violet</v>
      </c>
      <c r="K2967">
        <f>VLOOKUP($C2967,'Raw-products'!$A$2:$H$1261,MATCH(K$1,'Raw-products'!$A$1:$H$1,0))</f>
        <v>104</v>
      </c>
      <c r="L2967">
        <f>VLOOKUP($C2967,'Raw-products'!$A$2:$H$1261,MATCH(L$1,'Raw-products'!$A$1:$H$1,0))</f>
        <v>80</v>
      </c>
      <c r="M2967" s="5">
        <f t="shared" si="92"/>
        <v>8320</v>
      </c>
      <c r="N2967" cm="1">
        <f t="array" ref="N2967:Q2967">_xlfn.XLOOKUP($B2967,'Raw -orders'!$A:$A,'Raw -orders'!$B:$E)</f>
        <v>898</v>
      </c>
      <c r="O2967">
        <v>27817</v>
      </c>
      <c r="P2967" s="1">
        <v>44383</v>
      </c>
      <c r="Q2967" s="1">
        <v>44392</v>
      </c>
      <c r="R2967" t="str" cm="1">
        <f t="array" ref="R2967:Y2967">_xlfn.XLOOKUP($N2967,'Raw - customers'!$A:$A,'Raw - customers'!$B:$I)</f>
        <v>Jillian Sauven</v>
      </c>
      <c r="S2967" t="str">
        <v>Bigender</v>
      </c>
      <c r="T2967">
        <v>41</v>
      </c>
      <c r="U2967" t="str">
        <v>99 Sophia TrailApt. 477</v>
      </c>
      <c r="V2967">
        <v>3377</v>
      </c>
      <c r="W2967" t="str">
        <v>Angelinaport</v>
      </c>
      <c r="X2967" t="str">
        <v>New South Wales</v>
      </c>
      <c r="Y2967" t="str">
        <v>Australia</v>
      </c>
      <c r="Z2967">
        <v>7</v>
      </c>
      <c r="AA2967" s="3" t="str">
        <f t="shared" si="93"/>
        <v>0 to 10</v>
      </c>
      <c r="AP2967" s="6">
        <v>898</v>
      </c>
      <c r="AQ2967" s="6" t="s">
        <v>1362</v>
      </c>
    </row>
    <row r="2968" spans="1:43" x14ac:dyDescent="0.25">
      <c r="A2968">
        <v>2966</v>
      </c>
      <c r="B2968">
        <v>590</v>
      </c>
      <c r="C2968">
        <v>388</v>
      </c>
      <c r="D2968">
        <v>119</v>
      </c>
      <c r="E2968">
        <v>1</v>
      </c>
      <c r="F2968">
        <v>119</v>
      </c>
      <c r="G2968" t="str">
        <f>VLOOKUP($C2968,'Raw-products'!$A$2:$H$1261,MATCH(G$1,'Raw-products'!$A$1:$H$1,0))</f>
        <v>Shirt</v>
      </c>
      <c r="H2968" t="str">
        <f>VLOOKUP($C2968,'Raw-products'!$A$2:$H$1261,MATCH(H$1,'Raw-products'!$A$1:$H$1,0))</f>
        <v>Casual Slim Fit</v>
      </c>
      <c r="I2968" t="str">
        <f>VLOOKUP($C2968,'Raw-products'!$A$2:$H$1261,MATCH(I$1,'Raw-products'!$A$1:$H$1,0))</f>
        <v>L</v>
      </c>
      <c r="J2968" t="str">
        <f>VLOOKUP($C2968,'Raw-products'!$A$2:$H$1261,MATCH(J$1,'Raw-products'!$A$1:$H$1,0))</f>
        <v>red</v>
      </c>
      <c r="K2968">
        <f>VLOOKUP($C2968,'Raw-products'!$A$2:$H$1261,MATCH(K$1,'Raw-products'!$A$1:$H$1,0))</f>
        <v>113</v>
      </c>
      <c r="L2968">
        <f>VLOOKUP($C2968,'Raw-products'!$A$2:$H$1261,MATCH(L$1,'Raw-products'!$A$1:$H$1,0))</f>
        <v>78</v>
      </c>
      <c r="M2968" s="5">
        <f t="shared" si="92"/>
        <v>8814</v>
      </c>
      <c r="N2968" cm="1">
        <f t="array" ref="N2968:Q2968">_xlfn.XLOOKUP($B2968,'Raw -orders'!$A:$A,'Raw -orders'!$B:$E)</f>
        <v>898</v>
      </c>
      <c r="O2968">
        <v>27817</v>
      </c>
      <c r="P2968" s="1">
        <v>44383</v>
      </c>
      <c r="Q2968" s="1">
        <v>44392</v>
      </c>
      <c r="R2968" t="str" cm="1">
        <f t="array" ref="R2968:Y2968">_xlfn.XLOOKUP($N2968,'Raw - customers'!$A:$A,'Raw - customers'!$B:$I)</f>
        <v>Jillian Sauven</v>
      </c>
      <c r="S2968" t="str">
        <v>Bigender</v>
      </c>
      <c r="T2968">
        <v>41</v>
      </c>
      <c r="U2968" t="str">
        <v>99 Sophia TrailApt. 477</v>
      </c>
      <c r="V2968">
        <v>3377</v>
      </c>
      <c r="W2968" t="str">
        <v>Angelinaport</v>
      </c>
      <c r="X2968" t="str">
        <v>New South Wales</v>
      </c>
      <c r="Y2968" t="str">
        <v>Australia</v>
      </c>
      <c r="Z2968">
        <v>7</v>
      </c>
      <c r="AA2968" s="3" t="str">
        <f t="shared" si="93"/>
        <v>0 to 10</v>
      </c>
      <c r="AP2968" s="6">
        <v>898</v>
      </c>
      <c r="AQ2968" s="6" t="s">
        <v>1362</v>
      </c>
    </row>
    <row r="2969" spans="1:43" x14ac:dyDescent="0.25">
      <c r="A2969">
        <v>2967</v>
      </c>
      <c r="B2969">
        <v>591</v>
      </c>
      <c r="C2969">
        <v>1234</v>
      </c>
      <c r="D2969">
        <v>112</v>
      </c>
      <c r="E2969">
        <v>3</v>
      </c>
      <c r="F2969">
        <v>336</v>
      </c>
      <c r="G2969" t="str">
        <f>VLOOKUP($C2969,'Raw-products'!$A$2:$H$1261,MATCH(G$1,'Raw-products'!$A$1:$H$1,0))</f>
        <v>Trousers</v>
      </c>
      <c r="H2969" t="str">
        <f>VLOOKUP($C2969,'Raw-products'!$A$2:$H$1261,MATCH(H$1,'Raw-products'!$A$1:$H$1,0))</f>
        <v>Tracksuit Bottoms</v>
      </c>
      <c r="I2969" t="str">
        <f>VLOOKUP($C2969,'Raw-products'!$A$2:$H$1261,MATCH(I$1,'Raw-products'!$A$1:$H$1,0))</f>
        <v>XL</v>
      </c>
      <c r="J2969" t="str">
        <f>VLOOKUP($C2969,'Raw-products'!$A$2:$H$1261,MATCH(J$1,'Raw-products'!$A$1:$H$1,0))</f>
        <v>orange</v>
      </c>
      <c r="K2969">
        <f>VLOOKUP($C2969,'Raw-products'!$A$2:$H$1261,MATCH(K$1,'Raw-products'!$A$1:$H$1,0))</f>
        <v>91</v>
      </c>
      <c r="L2969">
        <f>VLOOKUP($C2969,'Raw-products'!$A$2:$H$1261,MATCH(L$1,'Raw-products'!$A$1:$H$1,0))</f>
        <v>42</v>
      </c>
      <c r="M2969" s="5">
        <f t="shared" si="92"/>
        <v>3822</v>
      </c>
      <c r="N2969" cm="1">
        <f t="array" ref="N2969:Q2969">_xlfn.XLOOKUP($B2969,'Raw -orders'!$A:$A,'Raw -orders'!$B:$E)</f>
        <v>588</v>
      </c>
      <c r="O2969">
        <v>39095</v>
      </c>
      <c r="P2969" s="1">
        <v>44365</v>
      </c>
      <c r="Q2969" s="1">
        <v>44383</v>
      </c>
      <c r="R2969" t="str" cm="1">
        <f t="array" ref="R2969:Y2969">_xlfn.XLOOKUP($N2969,'Raw - customers'!$A:$A,'Raw - customers'!$B:$I)</f>
        <v>Nicole Cheel</v>
      </c>
      <c r="S2969" t="str">
        <v>Genderfluid</v>
      </c>
      <c r="T2969">
        <v>48</v>
      </c>
      <c r="U2969" t="str">
        <v>550 Alexis BoulevardSuite 124</v>
      </c>
      <c r="V2969">
        <v>9614</v>
      </c>
      <c r="W2969" t="str">
        <v>West Danieltown</v>
      </c>
      <c r="X2969" t="str">
        <v>Victoria</v>
      </c>
      <c r="Y2969" t="str">
        <v>Australia</v>
      </c>
      <c r="Z2969">
        <v>6</v>
      </c>
      <c r="AA2969" s="3" t="str">
        <f t="shared" si="93"/>
        <v>10 to 20</v>
      </c>
      <c r="AP2969" s="6">
        <v>588</v>
      </c>
      <c r="AQ2969" s="6" t="s">
        <v>1396</v>
      </c>
    </row>
    <row r="2970" spans="1:43" x14ac:dyDescent="0.25">
      <c r="A2970">
        <v>2968</v>
      </c>
      <c r="B2970">
        <v>592</v>
      </c>
      <c r="C2970">
        <v>417</v>
      </c>
      <c r="D2970">
        <v>119</v>
      </c>
      <c r="E2970">
        <v>1</v>
      </c>
      <c r="F2970">
        <v>119</v>
      </c>
      <c r="G2970" t="str">
        <f>VLOOKUP($C2970,'Raw-products'!$A$2:$H$1261,MATCH(G$1,'Raw-products'!$A$1:$H$1,0))</f>
        <v>Shirt</v>
      </c>
      <c r="H2970" t="str">
        <f>VLOOKUP($C2970,'Raw-products'!$A$2:$H$1261,MATCH(H$1,'Raw-products'!$A$1:$H$1,0))</f>
        <v>Casual Slim Fit</v>
      </c>
      <c r="I2970" t="str">
        <f>VLOOKUP($C2970,'Raw-products'!$A$2:$H$1261,MATCH(I$1,'Raw-products'!$A$1:$H$1,0))</f>
        <v>M</v>
      </c>
      <c r="J2970" t="str">
        <f>VLOOKUP($C2970,'Raw-products'!$A$2:$H$1261,MATCH(J$1,'Raw-products'!$A$1:$H$1,0))</f>
        <v>violet</v>
      </c>
      <c r="K2970">
        <f>VLOOKUP($C2970,'Raw-products'!$A$2:$H$1261,MATCH(K$1,'Raw-products'!$A$1:$H$1,0))</f>
        <v>113</v>
      </c>
      <c r="L2970">
        <f>VLOOKUP($C2970,'Raw-products'!$A$2:$H$1261,MATCH(L$1,'Raw-products'!$A$1:$H$1,0))</f>
        <v>46</v>
      </c>
      <c r="M2970" s="5">
        <f t="shared" si="92"/>
        <v>5198</v>
      </c>
      <c r="N2970" cm="1">
        <f t="array" ref="N2970:Q2970">_xlfn.XLOOKUP($B2970,'Raw -orders'!$A:$A,'Raw -orders'!$B:$E)</f>
        <v>973</v>
      </c>
      <c r="O2970">
        <v>15464</v>
      </c>
      <c r="P2970" s="1">
        <v>44376</v>
      </c>
      <c r="Q2970" s="1">
        <v>44384</v>
      </c>
      <c r="R2970" t="str" cm="1">
        <f t="array" ref="R2970:Y2970">_xlfn.XLOOKUP($N2970,'Raw - customers'!$A:$A,'Raw - customers'!$B:$I)</f>
        <v>Lars Stading</v>
      </c>
      <c r="S2970" t="str">
        <v>Female</v>
      </c>
      <c r="T2970">
        <v>60</v>
      </c>
      <c r="U2970" t="str">
        <v>6724 Little SummitApt. 635</v>
      </c>
      <c r="V2970">
        <v>9528</v>
      </c>
      <c r="W2970" t="str">
        <v>West Callumside</v>
      </c>
      <c r="X2970" t="str">
        <v>Tasmania</v>
      </c>
      <c r="Y2970" t="str">
        <v>Australia</v>
      </c>
      <c r="Z2970">
        <v>6</v>
      </c>
      <c r="AA2970" s="3" t="str">
        <f t="shared" si="93"/>
        <v>0 to 10</v>
      </c>
      <c r="AP2970" s="6">
        <v>973</v>
      </c>
      <c r="AQ2970" s="6" t="s">
        <v>1414</v>
      </c>
    </row>
    <row r="2971" spans="1:43" x14ac:dyDescent="0.25">
      <c r="A2971">
        <v>2969</v>
      </c>
      <c r="B2971">
        <v>592</v>
      </c>
      <c r="C2971">
        <v>696</v>
      </c>
      <c r="D2971">
        <v>113</v>
      </c>
      <c r="E2971">
        <v>1</v>
      </c>
      <c r="F2971">
        <v>113</v>
      </c>
      <c r="G2971" t="str">
        <f>VLOOKUP($C2971,'Raw-products'!$A$2:$H$1261,MATCH(G$1,'Raw-products'!$A$1:$H$1,0))</f>
        <v>Jacket</v>
      </c>
      <c r="H2971" t="str">
        <f>VLOOKUP($C2971,'Raw-products'!$A$2:$H$1261,MATCH(H$1,'Raw-products'!$A$1:$H$1,0))</f>
        <v>Parka</v>
      </c>
      <c r="I2971" t="str">
        <f>VLOOKUP($C2971,'Raw-products'!$A$2:$H$1261,MATCH(I$1,'Raw-products'!$A$1:$H$1,0))</f>
        <v>S</v>
      </c>
      <c r="J2971" t="str">
        <f>VLOOKUP($C2971,'Raw-products'!$A$2:$H$1261,MATCH(J$1,'Raw-products'!$A$1:$H$1,0))</f>
        <v>violet</v>
      </c>
      <c r="K2971">
        <f>VLOOKUP($C2971,'Raw-products'!$A$2:$H$1261,MATCH(K$1,'Raw-products'!$A$1:$H$1,0))</f>
        <v>119</v>
      </c>
      <c r="L2971">
        <f>VLOOKUP($C2971,'Raw-products'!$A$2:$H$1261,MATCH(L$1,'Raw-products'!$A$1:$H$1,0))</f>
        <v>67</v>
      </c>
      <c r="M2971" s="5">
        <f t="shared" si="92"/>
        <v>7973</v>
      </c>
      <c r="N2971" cm="1">
        <f t="array" ref="N2971:Q2971">_xlfn.XLOOKUP($B2971,'Raw -orders'!$A:$A,'Raw -orders'!$B:$E)</f>
        <v>973</v>
      </c>
      <c r="O2971">
        <v>15464</v>
      </c>
      <c r="P2971" s="1">
        <v>44376</v>
      </c>
      <c r="Q2971" s="1">
        <v>44384</v>
      </c>
      <c r="R2971" t="str" cm="1">
        <f t="array" ref="R2971:Y2971">_xlfn.XLOOKUP($N2971,'Raw - customers'!$A:$A,'Raw - customers'!$B:$I)</f>
        <v>Lars Stading</v>
      </c>
      <c r="S2971" t="str">
        <v>Female</v>
      </c>
      <c r="T2971">
        <v>60</v>
      </c>
      <c r="U2971" t="str">
        <v>6724 Little SummitApt. 635</v>
      </c>
      <c r="V2971">
        <v>9528</v>
      </c>
      <c r="W2971" t="str">
        <v>West Callumside</v>
      </c>
      <c r="X2971" t="str">
        <v>Tasmania</v>
      </c>
      <c r="Y2971" t="str">
        <v>Australia</v>
      </c>
      <c r="Z2971">
        <v>6</v>
      </c>
      <c r="AA2971" s="3" t="str">
        <f t="shared" si="93"/>
        <v>0 to 10</v>
      </c>
      <c r="AP2971" s="6">
        <v>973</v>
      </c>
      <c r="AQ2971" s="6" t="s">
        <v>1414</v>
      </c>
    </row>
    <row r="2972" spans="1:43" x14ac:dyDescent="0.25">
      <c r="A2972">
        <v>2970</v>
      </c>
      <c r="B2972">
        <v>592</v>
      </c>
      <c r="C2972">
        <v>1139</v>
      </c>
      <c r="D2972">
        <v>102</v>
      </c>
      <c r="E2972">
        <v>3</v>
      </c>
      <c r="F2972">
        <v>306</v>
      </c>
      <c r="G2972" t="str">
        <f>VLOOKUP($C2972,'Raw-products'!$A$2:$H$1261,MATCH(G$1,'Raw-products'!$A$1:$H$1,0))</f>
        <v>Trousers</v>
      </c>
      <c r="H2972" t="str">
        <f>VLOOKUP($C2972,'Raw-products'!$A$2:$H$1261,MATCH(H$1,'Raw-products'!$A$1:$H$1,0))</f>
        <v>Cargo Pants</v>
      </c>
      <c r="I2972" t="str">
        <f>VLOOKUP($C2972,'Raw-products'!$A$2:$H$1261,MATCH(I$1,'Raw-products'!$A$1:$H$1,0))</f>
        <v>XL</v>
      </c>
      <c r="J2972" t="str">
        <f>VLOOKUP($C2972,'Raw-products'!$A$2:$H$1261,MATCH(J$1,'Raw-products'!$A$1:$H$1,0))</f>
        <v>green</v>
      </c>
      <c r="K2972">
        <f>VLOOKUP($C2972,'Raw-products'!$A$2:$H$1261,MATCH(K$1,'Raw-products'!$A$1:$H$1,0))</f>
        <v>106</v>
      </c>
      <c r="L2972">
        <f>VLOOKUP($C2972,'Raw-products'!$A$2:$H$1261,MATCH(L$1,'Raw-products'!$A$1:$H$1,0))</f>
        <v>65</v>
      </c>
      <c r="M2972" s="5">
        <f t="shared" si="92"/>
        <v>6890</v>
      </c>
      <c r="N2972" cm="1">
        <f t="array" ref="N2972:Q2972">_xlfn.XLOOKUP($B2972,'Raw -orders'!$A:$A,'Raw -orders'!$B:$E)</f>
        <v>973</v>
      </c>
      <c r="O2972">
        <v>15464</v>
      </c>
      <c r="P2972" s="1">
        <v>44376</v>
      </c>
      <c r="Q2972" s="1">
        <v>44384</v>
      </c>
      <c r="R2972" t="str" cm="1">
        <f t="array" ref="R2972:Y2972">_xlfn.XLOOKUP($N2972,'Raw - customers'!$A:$A,'Raw - customers'!$B:$I)</f>
        <v>Lars Stading</v>
      </c>
      <c r="S2972" t="str">
        <v>Female</v>
      </c>
      <c r="T2972">
        <v>60</v>
      </c>
      <c r="U2972" t="str">
        <v>6724 Little SummitApt. 635</v>
      </c>
      <c r="V2972">
        <v>9528</v>
      </c>
      <c r="W2972" t="str">
        <v>West Callumside</v>
      </c>
      <c r="X2972" t="str">
        <v>Tasmania</v>
      </c>
      <c r="Y2972" t="str">
        <v>Australia</v>
      </c>
      <c r="Z2972">
        <v>6</v>
      </c>
      <c r="AA2972" s="3" t="str">
        <f t="shared" si="93"/>
        <v>0 to 10</v>
      </c>
      <c r="AP2972" s="6">
        <v>973</v>
      </c>
      <c r="AQ2972" s="6" t="s">
        <v>1414</v>
      </c>
    </row>
    <row r="2973" spans="1:43" x14ac:dyDescent="0.25">
      <c r="A2973">
        <v>2971</v>
      </c>
      <c r="B2973">
        <v>592</v>
      </c>
      <c r="C2973">
        <v>511</v>
      </c>
      <c r="D2973">
        <v>102</v>
      </c>
      <c r="E2973">
        <v>2</v>
      </c>
      <c r="F2973">
        <v>204</v>
      </c>
      <c r="G2973" t="str">
        <f>VLOOKUP($C2973,'Raw-products'!$A$2:$H$1261,MATCH(G$1,'Raw-products'!$A$1:$H$1,0))</f>
        <v>Jacket</v>
      </c>
      <c r="H2973" t="str">
        <f>VLOOKUP($C2973,'Raw-products'!$A$2:$H$1261,MATCH(H$1,'Raw-products'!$A$1:$H$1,0))</f>
        <v>Windbreaker</v>
      </c>
      <c r="I2973" t="str">
        <f>VLOOKUP($C2973,'Raw-products'!$A$2:$H$1261,MATCH(I$1,'Raw-products'!$A$1:$H$1,0))</f>
        <v>S</v>
      </c>
      <c r="J2973" t="str">
        <f>VLOOKUP($C2973,'Raw-products'!$A$2:$H$1261,MATCH(J$1,'Raw-products'!$A$1:$H$1,0))</f>
        <v>blue</v>
      </c>
      <c r="K2973">
        <f>VLOOKUP($C2973,'Raw-products'!$A$2:$H$1261,MATCH(K$1,'Raw-products'!$A$1:$H$1,0))</f>
        <v>109</v>
      </c>
      <c r="L2973">
        <f>VLOOKUP($C2973,'Raw-products'!$A$2:$H$1261,MATCH(L$1,'Raw-products'!$A$1:$H$1,0))</f>
        <v>41</v>
      </c>
      <c r="M2973" s="5">
        <f t="shared" si="92"/>
        <v>4469</v>
      </c>
      <c r="N2973" cm="1">
        <f t="array" ref="N2973:Q2973">_xlfn.XLOOKUP($B2973,'Raw -orders'!$A:$A,'Raw -orders'!$B:$E)</f>
        <v>973</v>
      </c>
      <c r="O2973">
        <v>15464</v>
      </c>
      <c r="P2973" s="1">
        <v>44376</v>
      </c>
      <c r="Q2973" s="1">
        <v>44384</v>
      </c>
      <c r="R2973" t="str" cm="1">
        <f t="array" ref="R2973:Y2973">_xlfn.XLOOKUP($N2973,'Raw - customers'!$A:$A,'Raw - customers'!$B:$I)</f>
        <v>Lars Stading</v>
      </c>
      <c r="S2973" t="str">
        <v>Female</v>
      </c>
      <c r="T2973">
        <v>60</v>
      </c>
      <c r="U2973" t="str">
        <v>6724 Little SummitApt. 635</v>
      </c>
      <c r="V2973">
        <v>9528</v>
      </c>
      <c r="W2973" t="str">
        <v>West Callumside</v>
      </c>
      <c r="X2973" t="str">
        <v>Tasmania</v>
      </c>
      <c r="Y2973" t="str">
        <v>Australia</v>
      </c>
      <c r="Z2973">
        <v>6</v>
      </c>
      <c r="AA2973" s="3" t="str">
        <f t="shared" si="93"/>
        <v>0 to 10</v>
      </c>
      <c r="AP2973" s="6">
        <v>973</v>
      </c>
      <c r="AQ2973" s="6" t="s">
        <v>1414</v>
      </c>
    </row>
    <row r="2974" spans="1:43" x14ac:dyDescent="0.25">
      <c r="A2974">
        <v>2972</v>
      </c>
      <c r="B2974">
        <v>592</v>
      </c>
      <c r="C2974">
        <v>309</v>
      </c>
      <c r="D2974">
        <v>105</v>
      </c>
      <c r="E2974">
        <v>1</v>
      </c>
      <c r="F2974">
        <v>105</v>
      </c>
      <c r="G2974" t="str">
        <f>VLOOKUP($C2974,'Raw-products'!$A$2:$H$1261,MATCH(G$1,'Raw-products'!$A$1:$H$1,0))</f>
        <v>Shirt</v>
      </c>
      <c r="H2974" t="str">
        <f>VLOOKUP($C2974,'Raw-products'!$A$2:$H$1261,MATCH(H$1,'Raw-products'!$A$1:$H$1,0))</f>
        <v>Cuban Collar</v>
      </c>
      <c r="I2974" t="str">
        <f>VLOOKUP($C2974,'Raw-products'!$A$2:$H$1261,MATCH(I$1,'Raw-products'!$A$1:$H$1,0))</f>
        <v>XL</v>
      </c>
      <c r="J2974" t="str">
        <f>VLOOKUP($C2974,'Raw-products'!$A$2:$H$1261,MATCH(J$1,'Raw-products'!$A$1:$H$1,0))</f>
        <v>indigo</v>
      </c>
      <c r="K2974">
        <f>VLOOKUP($C2974,'Raw-products'!$A$2:$H$1261,MATCH(K$1,'Raw-products'!$A$1:$H$1,0))</f>
        <v>93</v>
      </c>
      <c r="L2974">
        <f>VLOOKUP($C2974,'Raw-products'!$A$2:$H$1261,MATCH(L$1,'Raw-products'!$A$1:$H$1,0))</f>
        <v>53</v>
      </c>
      <c r="M2974" s="5">
        <f t="shared" si="92"/>
        <v>4929</v>
      </c>
      <c r="N2974" cm="1">
        <f t="array" ref="N2974:Q2974">_xlfn.XLOOKUP($B2974,'Raw -orders'!$A:$A,'Raw -orders'!$B:$E)</f>
        <v>973</v>
      </c>
      <c r="O2974">
        <v>15464</v>
      </c>
      <c r="P2974" s="1">
        <v>44376</v>
      </c>
      <c r="Q2974" s="1">
        <v>44384</v>
      </c>
      <c r="R2974" t="str" cm="1">
        <f t="array" ref="R2974:Y2974">_xlfn.XLOOKUP($N2974,'Raw - customers'!$A:$A,'Raw - customers'!$B:$I)</f>
        <v>Lars Stading</v>
      </c>
      <c r="S2974" t="str">
        <v>Female</v>
      </c>
      <c r="T2974">
        <v>60</v>
      </c>
      <c r="U2974" t="str">
        <v>6724 Little SummitApt. 635</v>
      </c>
      <c r="V2974">
        <v>9528</v>
      </c>
      <c r="W2974" t="str">
        <v>West Callumside</v>
      </c>
      <c r="X2974" t="str">
        <v>Tasmania</v>
      </c>
      <c r="Y2974" t="str">
        <v>Australia</v>
      </c>
      <c r="Z2974">
        <v>6</v>
      </c>
      <c r="AA2974" s="3" t="str">
        <f t="shared" si="93"/>
        <v>0 to 10</v>
      </c>
      <c r="AP2974" s="6">
        <v>973</v>
      </c>
      <c r="AQ2974" s="6" t="s">
        <v>1414</v>
      </c>
    </row>
    <row r="2975" spans="1:43" x14ac:dyDescent="0.25">
      <c r="A2975">
        <v>2973</v>
      </c>
      <c r="B2975">
        <v>592</v>
      </c>
      <c r="C2975">
        <v>960</v>
      </c>
      <c r="D2975">
        <v>97</v>
      </c>
      <c r="E2975">
        <v>2</v>
      </c>
      <c r="F2975">
        <v>194</v>
      </c>
      <c r="G2975" t="str">
        <f>VLOOKUP($C2975,'Raw-products'!$A$2:$H$1261,MATCH(G$1,'Raw-products'!$A$1:$H$1,0))</f>
        <v>Trousers</v>
      </c>
      <c r="H2975" t="str">
        <f>VLOOKUP($C2975,'Raw-products'!$A$2:$H$1261,MATCH(H$1,'Raw-products'!$A$1:$H$1,0))</f>
        <v>Slim-Fit</v>
      </c>
      <c r="I2975" t="str">
        <f>VLOOKUP($C2975,'Raw-products'!$A$2:$H$1261,MATCH(I$1,'Raw-products'!$A$1:$H$1,0))</f>
        <v>XS</v>
      </c>
      <c r="J2975" t="str">
        <f>VLOOKUP($C2975,'Raw-products'!$A$2:$H$1261,MATCH(J$1,'Raw-products'!$A$1:$H$1,0))</f>
        <v>green</v>
      </c>
      <c r="K2975">
        <f>VLOOKUP($C2975,'Raw-products'!$A$2:$H$1261,MATCH(K$1,'Raw-products'!$A$1:$H$1,0))</f>
        <v>119</v>
      </c>
      <c r="L2975">
        <f>VLOOKUP($C2975,'Raw-products'!$A$2:$H$1261,MATCH(L$1,'Raw-products'!$A$1:$H$1,0))</f>
        <v>74</v>
      </c>
      <c r="M2975" s="5">
        <f t="shared" si="92"/>
        <v>8806</v>
      </c>
      <c r="N2975" cm="1">
        <f t="array" ref="N2975:Q2975">_xlfn.XLOOKUP($B2975,'Raw -orders'!$A:$A,'Raw -orders'!$B:$E)</f>
        <v>973</v>
      </c>
      <c r="O2975">
        <v>15464</v>
      </c>
      <c r="P2975" s="1">
        <v>44376</v>
      </c>
      <c r="Q2975" s="1">
        <v>44384</v>
      </c>
      <c r="R2975" t="str" cm="1">
        <f t="array" ref="R2975:Y2975">_xlfn.XLOOKUP($N2975,'Raw - customers'!$A:$A,'Raw - customers'!$B:$I)</f>
        <v>Lars Stading</v>
      </c>
      <c r="S2975" t="str">
        <v>Female</v>
      </c>
      <c r="T2975">
        <v>60</v>
      </c>
      <c r="U2975" t="str">
        <v>6724 Little SummitApt. 635</v>
      </c>
      <c r="V2975">
        <v>9528</v>
      </c>
      <c r="W2975" t="str">
        <v>West Callumside</v>
      </c>
      <c r="X2975" t="str">
        <v>Tasmania</v>
      </c>
      <c r="Y2975" t="str">
        <v>Australia</v>
      </c>
      <c r="Z2975">
        <v>6</v>
      </c>
      <c r="AA2975" s="3" t="str">
        <f t="shared" si="93"/>
        <v>0 to 10</v>
      </c>
      <c r="AP2975" s="6">
        <v>973</v>
      </c>
      <c r="AQ2975" s="6" t="s">
        <v>1414</v>
      </c>
    </row>
    <row r="2976" spans="1:43" x14ac:dyDescent="0.25">
      <c r="A2976">
        <v>2974</v>
      </c>
      <c r="B2976">
        <v>592</v>
      </c>
      <c r="C2976">
        <v>513</v>
      </c>
      <c r="D2976">
        <v>102</v>
      </c>
      <c r="E2976">
        <v>3</v>
      </c>
      <c r="F2976">
        <v>306</v>
      </c>
      <c r="G2976" t="str">
        <f>VLOOKUP($C2976,'Raw-products'!$A$2:$H$1261,MATCH(G$1,'Raw-products'!$A$1:$H$1,0))</f>
        <v>Jacket</v>
      </c>
      <c r="H2976" t="str">
        <f>VLOOKUP($C2976,'Raw-products'!$A$2:$H$1261,MATCH(H$1,'Raw-products'!$A$1:$H$1,0))</f>
        <v>Windbreaker</v>
      </c>
      <c r="I2976" t="str">
        <f>VLOOKUP($C2976,'Raw-products'!$A$2:$H$1261,MATCH(I$1,'Raw-products'!$A$1:$H$1,0))</f>
        <v>L</v>
      </c>
      <c r="J2976" t="str">
        <f>VLOOKUP($C2976,'Raw-products'!$A$2:$H$1261,MATCH(J$1,'Raw-products'!$A$1:$H$1,0))</f>
        <v>blue</v>
      </c>
      <c r="K2976">
        <f>VLOOKUP($C2976,'Raw-products'!$A$2:$H$1261,MATCH(K$1,'Raw-products'!$A$1:$H$1,0))</f>
        <v>109</v>
      </c>
      <c r="L2976">
        <f>VLOOKUP($C2976,'Raw-products'!$A$2:$H$1261,MATCH(L$1,'Raw-products'!$A$1:$H$1,0))</f>
        <v>41</v>
      </c>
      <c r="M2976" s="5">
        <f t="shared" si="92"/>
        <v>4469</v>
      </c>
      <c r="N2976" cm="1">
        <f t="array" ref="N2976:Q2976">_xlfn.XLOOKUP($B2976,'Raw -orders'!$A:$A,'Raw -orders'!$B:$E)</f>
        <v>973</v>
      </c>
      <c r="O2976">
        <v>15464</v>
      </c>
      <c r="P2976" s="1">
        <v>44376</v>
      </c>
      <c r="Q2976" s="1">
        <v>44384</v>
      </c>
      <c r="R2976" t="str" cm="1">
        <f t="array" ref="R2976:Y2976">_xlfn.XLOOKUP($N2976,'Raw - customers'!$A:$A,'Raw - customers'!$B:$I)</f>
        <v>Lars Stading</v>
      </c>
      <c r="S2976" t="str">
        <v>Female</v>
      </c>
      <c r="T2976">
        <v>60</v>
      </c>
      <c r="U2976" t="str">
        <v>6724 Little SummitApt. 635</v>
      </c>
      <c r="V2976">
        <v>9528</v>
      </c>
      <c r="W2976" t="str">
        <v>West Callumside</v>
      </c>
      <c r="X2976" t="str">
        <v>Tasmania</v>
      </c>
      <c r="Y2976" t="str">
        <v>Australia</v>
      </c>
      <c r="Z2976">
        <v>6</v>
      </c>
      <c r="AA2976" s="3" t="str">
        <f t="shared" si="93"/>
        <v>0 to 10</v>
      </c>
      <c r="AP2976" s="6">
        <v>973</v>
      </c>
      <c r="AQ2976" s="6" t="s">
        <v>1414</v>
      </c>
    </row>
    <row r="2977" spans="1:43" x14ac:dyDescent="0.25">
      <c r="A2977">
        <v>2975</v>
      </c>
      <c r="B2977">
        <v>592</v>
      </c>
      <c r="C2977">
        <v>1094</v>
      </c>
      <c r="D2977">
        <v>115</v>
      </c>
      <c r="E2977">
        <v>2</v>
      </c>
      <c r="F2977">
        <v>230</v>
      </c>
      <c r="G2977" t="str">
        <f>VLOOKUP($C2977,'Raw-products'!$A$2:$H$1261,MATCH(G$1,'Raw-products'!$A$1:$H$1,0))</f>
        <v>Trousers</v>
      </c>
      <c r="H2977" t="str">
        <f>VLOOKUP($C2977,'Raw-products'!$A$2:$H$1261,MATCH(H$1,'Raw-products'!$A$1:$H$1,0))</f>
        <v>Cropped</v>
      </c>
      <c r="I2977" t="str">
        <f>VLOOKUP($C2977,'Raw-products'!$A$2:$H$1261,MATCH(I$1,'Raw-products'!$A$1:$H$1,0))</f>
        <v>XL</v>
      </c>
      <c r="J2977" t="str">
        <f>VLOOKUP($C2977,'Raw-products'!$A$2:$H$1261,MATCH(J$1,'Raw-products'!$A$1:$H$1,0))</f>
        <v>orange</v>
      </c>
      <c r="K2977">
        <f>VLOOKUP($C2977,'Raw-products'!$A$2:$H$1261,MATCH(K$1,'Raw-products'!$A$1:$H$1,0))</f>
        <v>99</v>
      </c>
      <c r="L2977">
        <f>VLOOKUP($C2977,'Raw-products'!$A$2:$H$1261,MATCH(L$1,'Raw-products'!$A$1:$H$1,0))</f>
        <v>61</v>
      </c>
      <c r="M2977" s="5">
        <f t="shared" si="92"/>
        <v>6039</v>
      </c>
      <c r="N2977" cm="1">
        <f t="array" ref="N2977:Q2977">_xlfn.XLOOKUP($B2977,'Raw -orders'!$A:$A,'Raw -orders'!$B:$E)</f>
        <v>973</v>
      </c>
      <c r="O2977">
        <v>15464</v>
      </c>
      <c r="P2977" s="1">
        <v>44376</v>
      </c>
      <c r="Q2977" s="1">
        <v>44384</v>
      </c>
      <c r="R2977" t="str" cm="1">
        <f t="array" ref="R2977:Y2977">_xlfn.XLOOKUP($N2977,'Raw - customers'!$A:$A,'Raw - customers'!$B:$I)</f>
        <v>Lars Stading</v>
      </c>
      <c r="S2977" t="str">
        <v>Female</v>
      </c>
      <c r="T2977">
        <v>60</v>
      </c>
      <c r="U2977" t="str">
        <v>6724 Little SummitApt. 635</v>
      </c>
      <c r="V2977">
        <v>9528</v>
      </c>
      <c r="W2977" t="str">
        <v>West Callumside</v>
      </c>
      <c r="X2977" t="str">
        <v>Tasmania</v>
      </c>
      <c r="Y2977" t="str">
        <v>Australia</v>
      </c>
      <c r="Z2977">
        <v>6</v>
      </c>
      <c r="AA2977" s="3" t="str">
        <f t="shared" si="93"/>
        <v>0 to 10</v>
      </c>
      <c r="AP2977" s="6">
        <v>973</v>
      </c>
      <c r="AQ2977" s="6" t="s">
        <v>1414</v>
      </c>
    </row>
    <row r="2978" spans="1:43" x14ac:dyDescent="0.25">
      <c r="A2978">
        <v>2976</v>
      </c>
      <c r="B2978">
        <v>592</v>
      </c>
      <c r="C2978">
        <v>579</v>
      </c>
      <c r="D2978">
        <v>100</v>
      </c>
      <c r="E2978">
        <v>2</v>
      </c>
      <c r="F2978">
        <v>200</v>
      </c>
      <c r="G2978" t="str">
        <f>VLOOKUP($C2978,'Raw-products'!$A$2:$H$1261,MATCH(G$1,'Raw-products'!$A$1:$H$1,0))</f>
        <v>Jacket</v>
      </c>
      <c r="H2978" t="str">
        <f>VLOOKUP($C2978,'Raw-products'!$A$2:$H$1261,MATCH(H$1,'Raw-products'!$A$1:$H$1,0))</f>
        <v>Bomber</v>
      </c>
      <c r="I2978" t="str">
        <f>VLOOKUP($C2978,'Raw-products'!$A$2:$H$1261,MATCH(I$1,'Raw-products'!$A$1:$H$1,0))</f>
        <v>XL</v>
      </c>
      <c r="J2978" t="str">
        <f>VLOOKUP($C2978,'Raw-products'!$A$2:$H$1261,MATCH(J$1,'Raw-products'!$A$1:$H$1,0))</f>
        <v>green</v>
      </c>
      <c r="K2978">
        <f>VLOOKUP($C2978,'Raw-products'!$A$2:$H$1261,MATCH(K$1,'Raw-products'!$A$1:$H$1,0))</f>
        <v>90</v>
      </c>
      <c r="L2978">
        <f>VLOOKUP($C2978,'Raw-products'!$A$2:$H$1261,MATCH(L$1,'Raw-products'!$A$1:$H$1,0))</f>
        <v>79</v>
      </c>
      <c r="M2978" s="5">
        <f t="shared" si="92"/>
        <v>7110</v>
      </c>
      <c r="N2978" cm="1">
        <f t="array" ref="N2978:Q2978">_xlfn.XLOOKUP($B2978,'Raw -orders'!$A:$A,'Raw -orders'!$B:$E)</f>
        <v>973</v>
      </c>
      <c r="O2978">
        <v>15464</v>
      </c>
      <c r="P2978" s="1">
        <v>44376</v>
      </c>
      <c r="Q2978" s="1">
        <v>44384</v>
      </c>
      <c r="R2978" t="str" cm="1">
        <f t="array" ref="R2978:Y2978">_xlfn.XLOOKUP($N2978,'Raw - customers'!$A:$A,'Raw - customers'!$B:$I)</f>
        <v>Lars Stading</v>
      </c>
      <c r="S2978" t="str">
        <v>Female</v>
      </c>
      <c r="T2978">
        <v>60</v>
      </c>
      <c r="U2978" t="str">
        <v>6724 Little SummitApt. 635</v>
      </c>
      <c r="V2978">
        <v>9528</v>
      </c>
      <c r="W2978" t="str">
        <v>West Callumside</v>
      </c>
      <c r="X2978" t="str">
        <v>Tasmania</v>
      </c>
      <c r="Y2978" t="str">
        <v>Australia</v>
      </c>
      <c r="Z2978">
        <v>6</v>
      </c>
      <c r="AA2978" s="3" t="str">
        <f t="shared" si="93"/>
        <v>0 to 10</v>
      </c>
      <c r="AP2978" s="6">
        <v>973</v>
      </c>
      <c r="AQ2978" s="6" t="s">
        <v>1414</v>
      </c>
    </row>
    <row r="2979" spans="1:43" x14ac:dyDescent="0.25">
      <c r="A2979">
        <v>2977</v>
      </c>
      <c r="B2979">
        <v>592</v>
      </c>
      <c r="C2979">
        <v>870</v>
      </c>
      <c r="D2979">
        <v>113</v>
      </c>
      <c r="E2979">
        <v>3</v>
      </c>
      <c r="F2979">
        <v>339</v>
      </c>
      <c r="G2979" t="str">
        <f>VLOOKUP($C2979,'Raw-products'!$A$2:$H$1261,MATCH(G$1,'Raw-products'!$A$1:$H$1,0))</f>
        <v>Trousers</v>
      </c>
      <c r="H2979" t="str">
        <f>VLOOKUP($C2979,'Raw-products'!$A$2:$H$1261,MATCH(H$1,'Raw-products'!$A$1:$H$1,0))</f>
        <v>Chinos</v>
      </c>
      <c r="I2979" t="str">
        <f>VLOOKUP($C2979,'Raw-products'!$A$2:$H$1261,MATCH(I$1,'Raw-products'!$A$1:$H$1,0))</f>
        <v>XS</v>
      </c>
      <c r="J2979" t="str">
        <f>VLOOKUP($C2979,'Raw-products'!$A$2:$H$1261,MATCH(J$1,'Raw-products'!$A$1:$H$1,0))</f>
        <v>violet</v>
      </c>
      <c r="K2979">
        <f>VLOOKUP($C2979,'Raw-products'!$A$2:$H$1261,MATCH(K$1,'Raw-products'!$A$1:$H$1,0))</f>
        <v>100</v>
      </c>
      <c r="L2979">
        <f>VLOOKUP($C2979,'Raw-products'!$A$2:$H$1261,MATCH(L$1,'Raw-products'!$A$1:$H$1,0))</f>
        <v>72</v>
      </c>
      <c r="M2979" s="5">
        <f t="shared" si="92"/>
        <v>7200</v>
      </c>
      <c r="N2979" cm="1">
        <f t="array" ref="N2979:Q2979">_xlfn.XLOOKUP($B2979,'Raw -orders'!$A:$A,'Raw -orders'!$B:$E)</f>
        <v>973</v>
      </c>
      <c r="O2979">
        <v>15464</v>
      </c>
      <c r="P2979" s="1">
        <v>44376</v>
      </c>
      <c r="Q2979" s="1">
        <v>44384</v>
      </c>
      <c r="R2979" t="str" cm="1">
        <f t="array" ref="R2979:Y2979">_xlfn.XLOOKUP($N2979,'Raw - customers'!$A:$A,'Raw - customers'!$B:$I)</f>
        <v>Lars Stading</v>
      </c>
      <c r="S2979" t="str">
        <v>Female</v>
      </c>
      <c r="T2979">
        <v>60</v>
      </c>
      <c r="U2979" t="str">
        <v>6724 Little SummitApt. 635</v>
      </c>
      <c r="V2979">
        <v>9528</v>
      </c>
      <c r="W2979" t="str">
        <v>West Callumside</v>
      </c>
      <c r="X2979" t="str">
        <v>Tasmania</v>
      </c>
      <c r="Y2979" t="str">
        <v>Australia</v>
      </c>
      <c r="Z2979">
        <v>6</v>
      </c>
      <c r="AA2979" s="3" t="str">
        <f t="shared" si="93"/>
        <v>0 to 10</v>
      </c>
      <c r="AP2979" s="6">
        <v>973</v>
      </c>
      <c r="AQ2979" s="6" t="s">
        <v>1414</v>
      </c>
    </row>
    <row r="2980" spans="1:43" x14ac:dyDescent="0.25">
      <c r="A2980">
        <v>2978</v>
      </c>
      <c r="B2980">
        <v>593</v>
      </c>
      <c r="C2980">
        <v>955</v>
      </c>
      <c r="D2980">
        <v>97</v>
      </c>
      <c r="E2980">
        <v>1</v>
      </c>
      <c r="F2980">
        <v>97</v>
      </c>
      <c r="G2980" t="str">
        <f>VLOOKUP($C2980,'Raw-products'!$A$2:$H$1261,MATCH(G$1,'Raw-products'!$A$1:$H$1,0))</f>
        <v>Trousers</v>
      </c>
      <c r="H2980" t="str">
        <f>VLOOKUP($C2980,'Raw-products'!$A$2:$H$1261,MATCH(H$1,'Raw-products'!$A$1:$H$1,0))</f>
        <v>Slim-Fit</v>
      </c>
      <c r="I2980" t="str">
        <f>VLOOKUP($C2980,'Raw-products'!$A$2:$H$1261,MATCH(I$1,'Raw-products'!$A$1:$H$1,0))</f>
        <v>XS</v>
      </c>
      <c r="J2980" t="str">
        <f>VLOOKUP($C2980,'Raw-products'!$A$2:$H$1261,MATCH(J$1,'Raw-products'!$A$1:$H$1,0))</f>
        <v>yellow</v>
      </c>
      <c r="K2980">
        <f>VLOOKUP($C2980,'Raw-products'!$A$2:$H$1261,MATCH(K$1,'Raw-products'!$A$1:$H$1,0))</f>
        <v>119</v>
      </c>
      <c r="L2980">
        <f>VLOOKUP($C2980,'Raw-products'!$A$2:$H$1261,MATCH(L$1,'Raw-products'!$A$1:$H$1,0))</f>
        <v>59</v>
      </c>
      <c r="M2980" s="5">
        <f t="shared" si="92"/>
        <v>7021</v>
      </c>
      <c r="N2980" cm="1">
        <f t="array" ref="N2980:Q2980">_xlfn.XLOOKUP($B2980,'Raw -orders'!$A:$A,'Raw -orders'!$B:$E)</f>
        <v>515</v>
      </c>
      <c r="O2980">
        <v>30838</v>
      </c>
      <c r="P2980" s="1">
        <v>44248</v>
      </c>
      <c r="Q2980" s="1">
        <v>44266</v>
      </c>
      <c r="R2980" t="str" cm="1">
        <f t="array" ref="R2980:Y2980">_xlfn.XLOOKUP($N2980,'Raw - customers'!$A:$A,'Raw - customers'!$B:$I)</f>
        <v>Joannes Pandie</v>
      </c>
      <c r="S2980" t="str">
        <v>Female</v>
      </c>
      <c r="T2980">
        <v>52</v>
      </c>
      <c r="U2980" t="str">
        <v>5778 Chloe CourtApt. 365</v>
      </c>
      <c r="V2980">
        <v>830</v>
      </c>
      <c r="W2980" t="str">
        <v>Huelhaven</v>
      </c>
      <c r="X2980" t="str">
        <v>Australian Capital Territory</v>
      </c>
      <c r="Y2980" t="str">
        <v>Australia</v>
      </c>
      <c r="Z2980">
        <v>2</v>
      </c>
      <c r="AA2980" s="3" t="str">
        <f t="shared" si="93"/>
        <v>10 to 20</v>
      </c>
      <c r="AP2980" s="6">
        <v>515</v>
      </c>
      <c r="AQ2980" s="6" t="s">
        <v>1350</v>
      </c>
    </row>
    <row r="2981" spans="1:43" x14ac:dyDescent="0.25">
      <c r="A2981">
        <v>2979</v>
      </c>
      <c r="B2981">
        <v>593</v>
      </c>
      <c r="C2981">
        <v>996</v>
      </c>
      <c r="D2981">
        <v>106</v>
      </c>
      <c r="E2981">
        <v>1</v>
      </c>
      <c r="F2981">
        <v>106</v>
      </c>
      <c r="G2981" t="str">
        <f>VLOOKUP($C2981,'Raw-products'!$A$2:$H$1261,MATCH(G$1,'Raw-products'!$A$1:$H$1,0))</f>
        <v>Trousers</v>
      </c>
      <c r="H2981" t="str">
        <f>VLOOKUP($C2981,'Raw-products'!$A$2:$H$1261,MATCH(H$1,'Raw-products'!$A$1:$H$1,0))</f>
        <v>Wool</v>
      </c>
      <c r="I2981" t="str">
        <f>VLOOKUP($C2981,'Raw-products'!$A$2:$H$1261,MATCH(I$1,'Raw-products'!$A$1:$H$1,0))</f>
        <v>S</v>
      </c>
      <c r="J2981" t="str">
        <f>VLOOKUP($C2981,'Raw-products'!$A$2:$H$1261,MATCH(J$1,'Raw-products'!$A$1:$H$1,0))</f>
        <v>green</v>
      </c>
      <c r="K2981">
        <f>VLOOKUP($C2981,'Raw-products'!$A$2:$H$1261,MATCH(K$1,'Raw-products'!$A$1:$H$1,0))</f>
        <v>111</v>
      </c>
      <c r="L2981">
        <f>VLOOKUP($C2981,'Raw-products'!$A$2:$H$1261,MATCH(L$1,'Raw-products'!$A$1:$H$1,0))</f>
        <v>43</v>
      </c>
      <c r="M2981" s="5">
        <f t="shared" si="92"/>
        <v>4773</v>
      </c>
      <c r="N2981" cm="1">
        <f t="array" ref="N2981:Q2981">_xlfn.XLOOKUP($B2981,'Raw -orders'!$A:$A,'Raw -orders'!$B:$E)</f>
        <v>515</v>
      </c>
      <c r="O2981">
        <v>30838</v>
      </c>
      <c r="P2981" s="1">
        <v>44248</v>
      </c>
      <c r="Q2981" s="1">
        <v>44266</v>
      </c>
      <c r="R2981" t="str" cm="1">
        <f t="array" ref="R2981:Y2981">_xlfn.XLOOKUP($N2981,'Raw - customers'!$A:$A,'Raw - customers'!$B:$I)</f>
        <v>Joannes Pandie</v>
      </c>
      <c r="S2981" t="str">
        <v>Female</v>
      </c>
      <c r="T2981">
        <v>52</v>
      </c>
      <c r="U2981" t="str">
        <v>5778 Chloe CourtApt. 365</v>
      </c>
      <c r="V2981">
        <v>830</v>
      </c>
      <c r="W2981" t="str">
        <v>Huelhaven</v>
      </c>
      <c r="X2981" t="str">
        <v>Australian Capital Territory</v>
      </c>
      <c r="Y2981" t="str">
        <v>Australia</v>
      </c>
      <c r="Z2981">
        <v>2</v>
      </c>
      <c r="AA2981" s="3" t="str">
        <f t="shared" si="93"/>
        <v>10 to 20</v>
      </c>
      <c r="AP2981" s="6">
        <v>515</v>
      </c>
      <c r="AQ2981" s="6" t="s">
        <v>1350</v>
      </c>
    </row>
    <row r="2982" spans="1:43" x14ac:dyDescent="0.25">
      <c r="A2982">
        <v>2980</v>
      </c>
      <c r="B2982">
        <v>593</v>
      </c>
      <c r="C2982">
        <v>380</v>
      </c>
      <c r="D2982">
        <v>94</v>
      </c>
      <c r="E2982">
        <v>1</v>
      </c>
      <c r="F2982">
        <v>94</v>
      </c>
      <c r="G2982" t="str">
        <f>VLOOKUP($C2982,'Raw-products'!$A$2:$H$1261,MATCH(G$1,'Raw-products'!$A$1:$H$1,0))</f>
        <v>Shirt</v>
      </c>
      <c r="H2982" t="str">
        <f>VLOOKUP($C2982,'Raw-products'!$A$2:$H$1261,MATCH(H$1,'Raw-products'!$A$1:$H$1,0))</f>
        <v>Henley</v>
      </c>
      <c r="I2982" t="str">
        <f>VLOOKUP($C2982,'Raw-products'!$A$2:$H$1261,MATCH(I$1,'Raw-products'!$A$1:$H$1,0))</f>
        <v>XS</v>
      </c>
      <c r="J2982" t="str">
        <f>VLOOKUP($C2982,'Raw-products'!$A$2:$H$1261,MATCH(J$1,'Raw-products'!$A$1:$H$1,0))</f>
        <v>violet</v>
      </c>
      <c r="K2982">
        <f>VLOOKUP($C2982,'Raw-products'!$A$2:$H$1261,MATCH(K$1,'Raw-products'!$A$1:$H$1,0))</f>
        <v>92</v>
      </c>
      <c r="L2982">
        <f>VLOOKUP($C2982,'Raw-products'!$A$2:$H$1261,MATCH(L$1,'Raw-products'!$A$1:$H$1,0))</f>
        <v>50</v>
      </c>
      <c r="M2982" s="5">
        <f t="shared" si="92"/>
        <v>4600</v>
      </c>
      <c r="N2982" cm="1">
        <f t="array" ref="N2982:Q2982">_xlfn.XLOOKUP($B2982,'Raw -orders'!$A:$A,'Raw -orders'!$B:$E)</f>
        <v>515</v>
      </c>
      <c r="O2982">
        <v>30838</v>
      </c>
      <c r="P2982" s="1">
        <v>44248</v>
      </c>
      <c r="Q2982" s="1">
        <v>44266</v>
      </c>
      <c r="R2982" t="str" cm="1">
        <f t="array" ref="R2982:Y2982">_xlfn.XLOOKUP($N2982,'Raw - customers'!$A:$A,'Raw - customers'!$B:$I)</f>
        <v>Joannes Pandie</v>
      </c>
      <c r="S2982" t="str">
        <v>Female</v>
      </c>
      <c r="T2982">
        <v>52</v>
      </c>
      <c r="U2982" t="str">
        <v>5778 Chloe CourtApt. 365</v>
      </c>
      <c r="V2982">
        <v>830</v>
      </c>
      <c r="W2982" t="str">
        <v>Huelhaven</v>
      </c>
      <c r="X2982" t="str">
        <v>Australian Capital Territory</v>
      </c>
      <c r="Y2982" t="str">
        <v>Australia</v>
      </c>
      <c r="Z2982">
        <v>2</v>
      </c>
      <c r="AA2982" s="3" t="str">
        <f t="shared" si="93"/>
        <v>10 to 20</v>
      </c>
      <c r="AP2982" s="6">
        <v>515</v>
      </c>
      <c r="AQ2982" s="6" t="s">
        <v>1350</v>
      </c>
    </row>
    <row r="2983" spans="1:43" x14ac:dyDescent="0.25">
      <c r="A2983">
        <v>2981</v>
      </c>
      <c r="B2983">
        <v>593</v>
      </c>
      <c r="C2983">
        <v>665</v>
      </c>
      <c r="D2983">
        <v>113</v>
      </c>
      <c r="E2983">
        <v>1</v>
      </c>
      <c r="F2983">
        <v>113</v>
      </c>
      <c r="G2983" t="str">
        <f>VLOOKUP($C2983,'Raw-products'!$A$2:$H$1261,MATCH(G$1,'Raw-products'!$A$1:$H$1,0))</f>
        <v>Jacket</v>
      </c>
      <c r="H2983" t="str">
        <f>VLOOKUP($C2983,'Raw-products'!$A$2:$H$1261,MATCH(H$1,'Raw-products'!$A$1:$H$1,0))</f>
        <v>Parka</v>
      </c>
      <c r="I2983" t="str">
        <f>VLOOKUP($C2983,'Raw-products'!$A$2:$H$1261,MATCH(I$1,'Raw-products'!$A$1:$H$1,0))</f>
        <v>XS</v>
      </c>
      <c r="J2983" t="str">
        <f>VLOOKUP($C2983,'Raw-products'!$A$2:$H$1261,MATCH(J$1,'Raw-products'!$A$1:$H$1,0))</f>
        <v>red</v>
      </c>
      <c r="K2983">
        <f>VLOOKUP($C2983,'Raw-products'!$A$2:$H$1261,MATCH(K$1,'Raw-products'!$A$1:$H$1,0))</f>
        <v>119</v>
      </c>
      <c r="L2983">
        <f>VLOOKUP($C2983,'Raw-products'!$A$2:$H$1261,MATCH(L$1,'Raw-products'!$A$1:$H$1,0))</f>
        <v>65</v>
      </c>
      <c r="M2983" s="5">
        <f t="shared" si="92"/>
        <v>7735</v>
      </c>
      <c r="N2983" cm="1">
        <f t="array" ref="N2983:Q2983">_xlfn.XLOOKUP($B2983,'Raw -orders'!$A:$A,'Raw -orders'!$B:$E)</f>
        <v>515</v>
      </c>
      <c r="O2983">
        <v>30838</v>
      </c>
      <c r="P2983" s="1">
        <v>44248</v>
      </c>
      <c r="Q2983" s="1">
        <v>44266</v>
      </c>
      <c r="R2983" t="str" cm="1">
        <f t="array" ref="R2983:Y2983">_xlfn.XLOOKUP($N2983,'Raw - customers'!$A:$A,'Raw - customers'!$B:$I)</f>
        <v>Joannes Pandie</v>
      </c>
      <c r="S2983" t="str">
        <v>Female</v>
      </c>
      <c r="T2983">
        <v>52</v>
      </c>
      <c r="U2983" t="str">
        <v>5778 Chloe CourtApt. 365</v>
      </c>
      <c r="V2983">
        <v>830</v>
      </c>
      <c r="W2983" t="str">
        <v>Huelhaven</v>
      </c>
      <c r="X2983" t="str">
        <v>Australian Capital Territory</v>
      </c>
      <c r="Y2983" t="str">
        <v>Australia</v>
      </c>
      <c r="Z2983">
        <v>2</v>
      </c>
      <c r="AA2983" s="3" t="str">
        <f t="shared" si="93"/>
        <v>10 to 20</v>
      </c>
      <c r="AP2983" s="6">
        <v>515</v>
      </c>
      <c r="AQ2983" s="6" t="s">
        <v>1350</v>
      </c>
    </row>
    <row r="2984" spans="1:43" x14ac:dyDescent="0.25">
      <c r="A2984">
        <v>2982</v>
      </c>
      <c r="B2984">
        <v>593</v>
      </c>
      <c r="C2984">
        <v>1120</v>
      </c>
      <c r="D2984">
        <v>102</v>
      </c>
      <c r="E2984">
        <v>1</v>
      </c>
      <c r="F2984">
        <v>102</v>
      </c>
      <c r="G2984" t="str">
        <f>VLOOKUP($C2984,'Raw-products'!$A$2:$H$1261,MATCH(G$1,'Raw-products'!$A$1:$H$1,0))</f>
        <v>Trousers</v>
      </c>
      <c r="H2984" t="str">
        <f>VLOOKUP($C2984,'Raw-products'!$A$2:$H$1261,MATCH(H$1,'Raw-products'!$A$1:$H$1,0))</f>
        <v>Cargo Pants</v>
      </c>
      <c r="I2984" t="str">
        <f>VLOOKUP($C2984,'Raw-products'!$A$2:$H$1261,MATCH(I$1,'Raw-products'!$A$1:$H$1,0))</f>
        <v>XS</v>
      </c>
      <c r="J2984" t="str">
        <f>VLOOKUP($C2984,'Raw-products'!$A$2:$H$1261,MATCH(J$1,'Raw-products'!$A$1:$H$1,0))</f>
        <v>red</v>
      </c>
      <c r="K2984">
        <f>VLOOKUP($C2984,'Raw-products'!$A$2:$H$1261,MATCH(K$1,'Raw-products'!$A$1:$H$1,0))</f>
        <v>106</v>
      </c>
      <c r="L2984">
        <f>VLOOKUP($C2984,'Raw-products'!$A$2:$H$1261,MATCH(L$1,'Raw-products'!$A$1:$H$1,0))</f>
        <v>72</v>
      </c>
      <c r="M2984" s="5">
        <f t="shared" si="92"/>
        <v>7632</v>
      </c>
      <c r="N2984" cm="1">
        <f t="array" ref="N2984:Q2984">_xlfn.XLOOKUP($B2984,'Raw -orders'!$A:$A,'Raw -orders'!$B:$E)</f>
        <v>515</v>
      </c>
      <c r="O2984">
        <v>30838</v>
      </c>
      <c r="P2984" s="1">
        <v>44248</v>
      </c>
      <c r="Q2984" s="1">
        <v>44266</v>
      </c>
      <c r="R2984" t="str" cm="1">
        <f t="array" ref="R2984:Y2984">_xlfn.XLOOKUP($N2984,'Raw - customers'!$A:$A,'Raw - customers'!$B:$I)</f>
        <v>Joannes Pandie</v>
      </c>
      <c r="S2984" t="str">
        <v>Female</v>
      </c>
      <c r="T2984">
        <v>52</v>
      </c>
      <c r="U2984" t="str">
        <v>5778 Chloe CourtApt. 365</v>
      </c>
      <c r="V2984">
        <v>830</v>
      </c>
      <c r="W2984" t="str">
        <v>Huelhaven</v>
      </c>
      <c r="X2984" t="str">
        <v>Australian Capital Territory</v>
      </c>
      <c r="Y2984" t="str">
        <v>Australia</v>
      </c>
      <c r="Z2984">
        <v>2</v>
      </c>
      <c r="AA2984" s="3" t="str">
        <f t="shared" si="93"/>
        <v>10 to 20</v>
      </c>
      <c r="AP2984" s="6">
        <v>515</v>
      </c>
      <c r="AQ2984" s="6" t="s">
        <v>1350</v>
      </c>
    </row>
    <row r="2985" spans="1:43" x14ac:dyDescent="0.25">
      <c r="A2985">
        <v>2983</v>
      </c>
      <c r="B2985">
        <v>593</v>
      </c>
      <c r="C2985">
        <v>911</v>
      </c>
      <c r="D2985">
        <v>96</v>
      </c>
      <c r="E2985">
        <v>3</v>
      </c>
      <c r="F2985">
        <v>288</v>
      </c>
      <c r="G2985" t="str">
        <f>VLOOKUP($C2985,'Raw-products'!$A$2:$H$1261,MATCH(G$1,'Raw-products'!$A$1:$H$1,0))</f>
        <v>Trousers</v>
      </c>
      <c r="H2985" t="str">
        <f>VLOOKUP($C2985,'Raw-products'!$A$2:$H$1261,MATCH(H$1,'Raw-products'!$A$1:$H$1,0))</f>
        <v>Drawstring</v>
      </c>
      <c r="I2985" t="str">
        <f>VLOOKUP($C2985,'Raw-products'!$A$2:$H$1261,MATCH(I$1,'Raw-products'!$A$1:$H$1,0))</f>
        <v>S</v>
      </c>
      <c r="J2985" t="str">
        <f>VLOOKUP($C2985,'Raw-products'!$A$2:$H$1261,MATCH(J$1,'Raw-products'!$A$1:$H$1,0))</f>
        <v>red</v>
      </c>
      <c r="K2985">
        <f>VLOOKUP($C2985,'Raw-products'!$A$2:$H$1261,MATCH(K$1,'Raw-products'!$A$1:$H$1,0))</f>
        <v>104</v>
      </c>
      <c r="L2985">
        <f>VLOOKUP($C2985,'Raw-products'!$A$2:$H$1261,MATCH(L$1,'Raw-products'!$A$1:$H$1,0))</f>
        <v>64</v>
      </c>
      <c r="M2985" s="5">
        <f t="shared" si="92"/>
        <v>6656</v>
      </c>
      <c r="N2985" cm="1">
        <f t="array" ref="N2985:Q2985">_xlfn.XLOOKUP($B2985,'Raw -orders'!$A:$A,'Raw -orders'!$B:$E)</f>
        <v>515</v>
      </c>
      <c r="O2985">
        <v>30838</v>
      </c>
      <c r="P2985" s="1">
        <v>44248</v>
      </c>
      <c r="Q2985" s="1">
        <v>44266</v>
      </c>
      <c r="R2985" t="str" cm="1">
        <f t="array" ref="R2985:Y2985">_xlfn.XLOOKUP($N2985,'Raw - customers'!$A:$A,'Raw - customers'!$B:$I)</f>
        <v>Joannes Pandie</v>
      </c>
      <c r="S2985" t="str">
        <v>Female</v>
      </c>
      <c r="T2985">
        <v>52</v>
      </c>
      <c r="U2985" t="str">
        <v>5778 Chloe CourtApt. 365</v>
      </c>
      <c r="V2985">
        <v>830</v>
      </c>
      <c r="W2985" t="str">
        <v>Huelhaven</v>
      </c>
      <c r="X2985" t="str">
        <v>Australian Capital Territory</v>
      </c>
      <c r="Y2985" t="str">
        <v>Australia</v>
      </c>
      <c r="Z2985">
        <v>2</v>
      </c>
      <c r="AA2985" s="3" t="str">
        <f t="shared" si="93"/>
        <v>10 to 20</v>
      </c>
      <c r="AP2985" s="6">
        <v>515</v>
      </c>
      <c r="AQ2985" s="6" t="s">
        <v>1350</v>
      </c>
    </row>
    <row r="2986" spans="1:43" x14ac:dyDescent="0.25">
      <c r="A2986">
        <v>2984</v>
      </c>
      <c r="B2986">
        <v>593</v>
      </c>
      <c r="C2986">
        <v>467</v>
      </c>
      <c r="D2986">
        <v>118</v>
      </c>
      <c r="E2986">
        <v>3</v>
      </c>
      <c r="F2986">
        <v>354</v>
      </c>
      <c r="G2986" t="str">
        <f>VLOOKUP($C2986,'Raw-products'!$A$2:$H$1261,MATCH(G$1,'Raw-products'!$A$1:$H$1,0))</f>
        <v>Jacket</v>
      </c>
      <c r="H2986" t="str">
        <f>VLOOKUP($C2986,'Raw-products'!$A$2:$H$1261,MATCH(H$1,'Raw-products'!$A$1:$H$1,0))</f>
        <v>Puffer</v>
      </c>
      <c r="I2986" t="str">
        <f>VLOOKUP($C2986,'Raw-products'!$A$2:$H$1261,MATCH(I$1,'Raw-products'!$A$1:$H$1,0))</f>
        <v>M</v>
      </c>
      <c r="J2986" t="str">
        <f>VLOOKUP($C2986,'Raw-products'!$A$2:$H$1261,MATCH(J$1,'Raw-products'!$A$1:$H$1,0))</f>
        <v>yellow</v>
      </c>
      <c r="K2986">
        <f>VLOOKUP($C2986,'Raw-products'!$A$2:$H$1261,MATCH(K$1,'Raw-products'!$A$1:$H$1,0))</f>
        <v>110</v>
      </c>
      <c r="L2986">
        <f>VLOOKUP($C2986,'Raw-products'!$A$2:$H$1261,MATCH(L$1,'Raw-products'!$A$1:$H$1,0))</f>
        <v>44</v>
      </c>
      <c r="M2986" s="5">
        <f t="shared" si="92"/>
        <v>4840</v>
      </c>
      <c r="N2986" cm="1">
        <f t="array" ref="N2986:Q2986">_xlfn.XLOOKUP($B2986,'Raw -orders'!$A:$A,'Raw -orders'!$B:$E)</f>
        <v>515</v>
      </c>
      <c r="O2986">
        <v>30838</v>
      </c>
      <c r="P2986" s="1">
        <v>44248</v>
      </c>
      <c r="Q2986" s="1">
        <v>44266</v>
      </c>
      <c r="R2986" t="str" cm="1">
        <f t="array" ref="R2986:Y2986">_xlfn.XLOOKUP($N2986,'Raw - customers'!$A:$A,'Raw - customers'!$B:$I)</f>
        <v>Joannes Pandie</v>
      </c>
      <c r="S2986" t="str">
        <v>Female</v>
      </c>
      <c r="T2986">
        <v>52</v>
      </c>
      <c r="U2986" t="str">
        <v>5778 Chloe CourtApt. 365</v>
      </c>
      <c r="V2986">
        <v>830</v>
      </c>
      <c r="W2986" t="str">
        <v>Huelhaven</v>
      </c>
      <c r="X2986" t="str">
        <v>Australian Capital Territory</v>
      </c>
      <c r="Y2986" t="str">
        <v>Australia</v>
      </c>
      <c r="Z2986">
        <v>2</v>
      </c>
      <c r="AA2986" s="3" t="str">
        <f t="shared" si="93"/>
        <v>10 to 20</v>
      </c>
      <c r="AP2986" s="6">
        <v>515</v>
      </c>
      <c r="AQ2986" s="6" t="s">
        <v>1350</v>
      </c>
    </row>
    <row r="2987" spans="1:43" x14ac:dyDescent="0.25">
      <c r="A2987">
        <v>2985</v>
      </c>
      <c r="B2987">
        <v>594</v>
      </c>
      <c r="C2987">
        <v>561</v>
      </c>
      <c r="D2987">
        <v>100</v>
      </c>
      <c r="E2987">
        <v>1</v>
      </c>
      <c r="F2987">
        <v>100</v>
      </c>
      <c r="G2987" t="str">
        <f>VLOOKUP($C2987,'Raw-products'!$A$2:$H$1261,MATCH(G$1,'Raw-products'!$A$1:$H$1,0))</f>
        <v>Jacket</v>
      </c>
      <c r="H2987" t="str">
        <f>VLOOKUP($C2987,'Raw-products'!$A$2:$H$1261,MATCH(H$1,'Raw-products'!$A$1:$H$1,0))</f>
        <v>Bomber</v>
      </c>
      <c r="I2987" t="str">
        <f>VLOOKUP($C2987,'Raw-products'!$A$2:$H$1261,MATCH(I$1,'Raw-products'!$A$1:$H$1,0))</f>
        <v>S</v>
      </c>
      <c r="J2987" t="str">
        <f>VLOOKUP($C2987,'Raw-products'!$A$2:$H$1261,MATCH(J$1,'Raw-products'!$A$1:$H$1,0))</f>
        <v>red</v>
      </c>
      <c r="K2987">
        <f>VLOOKUP($C2987,'Raw-products'!$A$2:$H$1261,MATCH(K$1,'Raw-products'!$A$1:$H$1,0))</f>
        <v>90</v>
      </c>
      <c r="L2987">
        <f>VLOOKUP($C2987,'Raw-products'!$A$2:$H$1261,MATCH(L$1,'Raw-products'!$A$1:$H$1,0))</f>
        <v>74</v>
      </c>
      <c r="M2987" s="5">
        <f t="shared" si="92"/>
        <v>6660</v>
      </c>
      <c r="N2987" cm="1">
        <f t="array" ref="N2987:Q2987">_xlfn.XLOOKUP($B2987,'Raw -orders'!$A:$A,'Raw -orders'!$B:$E)</f>
        <v>711</v>
      </c>
      <c r="O2987">
        <v>22390</v>
      </c>
      <c r="P2987" s="1">
        <v>44361</v>
      </c>
      <c r="Q2987" s="1">
        <v>44370</v>
      </c>
      <c r="R2987" t="str" cm="1">
        <f t="array" ref="R2987:Y2987">_xlfn.XLOOKUP($N2987,'Raw - customers'!$A:$A,'Raw - customers'!$B:$I)</f>
        <v>Lin Norville</v>
      </c>
      <c r="S2987" t="str">
        <v>Male</v>
      </c>
      <c r="T2987">
        <v>42</v>
      </c>
      <c r="U2987" t="str">
        <v>84 Stewart StreetSuite 032</v>
      </c>
      <c r="V2987">
        <v>3738</v>
      </c>
      <c r="W2987" t="str">
        <v>Russelstad</v>
      </c>
      <c r="X2987" t="str">
        <v>Victoria</v>
      </c>
      <c r="Y2987" t="str">
        <v>Australia</v>
      </c>
      <c r="Z2987">
        <v>6</v>
      </c>
      <c r="AA2987" s="3" t="str">
        <f t="shared" si="93"/>
        <v>0 to 10</v>
      </c>
      <c r="AP2987" s="6">
        <v>711</v>
      </c>
      <c r="AQ2987" s="6" t="s">
        <v>1396</v>
      </c>
    </row>
    <row r="2988" spans="1:43" x14ac:dyDescent="0.25">
      <c r="A2988">
        <v>2986</v>
      </c>
      <c r="B2988">
        <v>594</v>
      </c>
      <c r="C2988">
        <v>597</v>
      </c>
      <c r="D2988">
        <v>112</v>
      </c>
      <c r="E2988">
        <v>1</v>
      </c>
      <c r="F2988">
        <v>112</v>
      </c>
      <c r="G2988" t="str">
        <f>VLOOKUP($C2988,'Raw-products'!$A$2:$H$1261,MATCH(G$1,'Raw-products'!$A$1:$H$1,0))</f>
        <v>Jacket</v>
      </c>
      <c r="H2988" t="str">
        <f>VLOOKUP($C2988,'Raw-products'!$A$2:$H$1261,MATCH(H$1,'Raw-products'!$A$1:$H$1,0))</f>
        <v>Cardigan</v>
      </c>
      <c r="I2988" t="str">
        <f>VLOOKUP($C2988,'Raw-products'!$A$2:$H$1261,MATCH(I$1,'Raw-products'!$A$1:$H$1,0))</f>
        <v>M</v>
      </c>
      <c r="J2988" t="str">
        <f>VLOOKUP($C2988,'Raw-products'!$A$2:$H$1261,MATCH(J$1,'Raw-products'!$A$1:$H$1,0))</f>
        <v>red</v>
      </c>
      <c r="K2988">
        <f>VLOOKUP($C2988,'Raw-products'!$A$2:$H$1261,MATCH(K$1,'Raw-products'!$A$1:$H$1,0))</f>
        <v>118</v>
      </c>
      <c r="L2988">
        <f>VLOOKUP($C2988,'Raw-products'!$A$2:$H$1261,MATCH(L$1,'Raw-products'!$A$1:$H$1,0))</f>
        <v>70</v>
      </c>
      <c r="M2988" s="5">
        <f t="shared" si="92"/>
        <v>8260</v>
      </c>
      <c r="N2988" cm="1">
        <f t="array" ref="N2988:Q2988">_xlfn.XLOOKUP($B2988,'Raw -orders'!$A:$A,'Raw -orders'!$B:$E)</f>
        <v>711</v>
      </c>
      <c r="O2988">
        <v>22390</v>
      </c>
      <c r="P2988" s="1">
        <v>44361</v>
      </c>
      <c r="Q2988" s="1">
        <v>44370</v>
      </c>
      <c r="R2988" t="str" cm="1">
        <f t="array" ref="R2988:Y2988">_xlfn.XLOOKUP($N2988,'Raw - customers'!$A:$A,'Raw - customers'!$B:$I)</f>
        <v>Lin Norville</v>
      </c>
      <c r="S2988" t="str">
        <v>Male</v>
      </c>
      <c r="T2988">
        <v>42</v>
      </c>
      <c r="U2988" t="str">
        <v>84 Stewart StreetSuite 032</v>
      </c>
      <c r="V2988">
        <v>3738</v>
      </c>
      <c r="W2988" t="str">
        <v>Russelstad</v>
      </c>
      <c r="X2988" t="str">
        <v>Victoria</v>
      </c>
      <c r="Y2988" t="str">
        <v>Australia</v>
      </c>
      <c r="Z2988">
        <v>6</v>
      </c>
      <c r="AA2988" s="3" t="str">
        <f t="shared" si="93"/>
        <v>0 to 10</v>
      </c>
      <c r="AP2988" s="6">
        <v>711</v>
      </c>
      <c r="AQ2988" s="6" t="s">
        <v>1396</v>
      </c>
    </row>
    <row r="2989" spans="1:43" x14ac:dyDescent="0.25">
      <c r="A2989">
        <v>2987</v>
      </c>
      <c r="B2989">
        <v>594</v>
      </c>
      <c r="C2989">
        <v>487</v>
      </c>
      <c r="D2989">
        <v>118</v>
      </c>
      <c r="E2989">
        <v>2</v>
      </c>
      <c r="F2989">
        <v>236</v>
      </c>
      <c r="G2989" t="str">
        <f>VLOOKUP($C2989,'Raw-products'!$A$2:$H$1261,MATCH(G$1,'Raw-products'!$A$1:$H$1,0))</f>
        <v>Jacket</v>
      </c>
      <c r="H2989" t="str">
        <f>VLOOKUP($C2989,'Raw-products'!$A$2:$H$1261,MATCH(H$1,'Raw-products'!$A$1:$H$1,0))</f>
        <v>Puffer</v>
      </c>
      <c r="I2989" t="str">
        <f>VLOOKUP($C2989,'Raw-products'!$A$2:$H$1261,MATCH(I$1,'Raw-products'!$A$1:$H$1,0))</f>
        <v>M</v>
      </c>
      <c r="J2989" t="str">
        <f>VLOOKUP($C2989,'Raw-products'!$A$2:$H$1261,MATCH(J$1,'Raw-products'!$A$1:$H$1,0))</f>
        <v>violet</v>
      </c>
      <c r="K2989">
        <f>VLOOKUP($C2989,'Raw-products'!$A$2:$H$1261,MATCH(K$1,'Raw-products'!$A$1:$H$1,0))</f>
        <v>110</v>
      </c>
      <c r="L2989">
        <f>VLOOKUP($C2989,'Raw-products'!$A$2:$H$1261,MATCH(L$1,'Raw-products'!$A$1:$H$1,0))</f>
        <v>43</v>
      </c>
      <c r="M2989" s="5">
        <f t="shared" si="92"/>
        <v>4730</v>
      </c>
      <c r="N2989" cm="1">
        <f t="array" ref="N2989:Q2989">_xlfn.XLOOKUP($B2989,'Raw -orders'!$A:$A,'Raw -orders'!$B:$E)</f>
        <v>711</v>
      </c>
      <c r="O2989">
        <v>22390</v>
      </c>
      <c r="P2989" s="1">
        <v>44361</v>
      </c>
      <c r="Q2989" s="1">
        <v>44370</v>
      </c>
      <c r="R2989" t="str" cm="1">
        <f t="array" ref="R2989:Y2989">_xlfn.XLOOKUP($N2989,'Raw - customers'!$A:$A,'Raw - customers'!$B:$I)</f>
        <v>Lin Norville</v>
      </c>
      <c r="S2989" t="str">
        <v>Male</v>
      </c>
      <c r="T2989">
        <v>42</v>
      </c>
      <c r="U2989" t="str">
        <v>84 Stewart StreetSuite 032</v>
      </c>
      <c r="V2989">
        <v>3738</v>
      </c>
      <c r="W2989" t="str">
        <v>Russelstad</v>
      </c>
      <c r="X2989" t="str">
        <v>Victoria</v>
      </c>
      <c r="Y2989" t="str">
        <v>Australia</v>
      </c>
      <c r="Z2989">
        <v>6</v>
      </c>
      <c r="AA2989" s="3" t="str">
        <f t="shared" si="93"/>
        <v>0 to 10</v>
      </c>
      <c r="AP2989" s="6">
        <v>711</v>
      </c>
      <c r="AQ2989" s="6" t="s">
        <v>1396</v>
      </c>
    </row>
    <row r="2990" spans="1:43" x14ac:dyDescent="0.25">
      <c r="A2990">
        <v>2988</v>
      </c>
      <c r="B2990">
        <v>594</v>
      </c>
      <c r="C2990">
        <v>89</v>
      </c>
      <c r="D2990">
        <v>118</v>
      </c>
      <c r="E2990">
        <v>2</v>
      </c>
      <c r="F2990">
        <v>236</v>
      </c>
      <c r="G2990" t="str">
        <f>VLOOKUP($C2990,'Raw-products'!$A$2:$H$1261,MATCH(G$1,'Raw-products'!$A$1:$H$1,0))</f>
        <v>Shirt</v>
      </c>
      <c r="H2990" t="str">
        <f>VLOOKUP($C2990,'Raw-products'!$A$2:$H$1261,MATCH(H$1,'Raw-products'!$A$1:$H$1,0))</f>
        <v>Flannel</v>
      </c>
      <c r="I2990" t="str">
        <f>VLOOKUP($C2990,'Raw-products'!$A$2:$H$1261,MATCH(I$1,'Raw-products'!$A$1:$H$1,0))</f>
        <v>XL</v>
      </c>
      <c r="J2990" t="str">
        <f>VLOOKUP($C2990,'Raw-products'!$A$2:$H$1261,MATCH(J$1,'Raw-products'!$A$1:$H$1,0))</f>
        <v>green</v>
      </c>
      <c r="K2990">
        <f>VLOOKUP($C2990,'Raw-products'!$A$2:$H$1261,MATCH(K$1,'Raw-products'!$A$1:$H$1,0))</f>
        <v>96</v>
      </c>
      <c r="L2990">
        <f>VLOOKUP($C2990,'Raw-products'!$A$2:$H$1261,MATCH(L$1,'Raw-products'!$A$1:$H$1,0))</f>
        <v>77</v>
      </c>
      <c r="M2990" s="5">
        <f t="shared" si="92"/>
        <v>7392</v>
      </c>
      <c r="N2990" cm="1">
        <f t="array" ref="N2990:Q2990">_xlfn.XLOOKUP($B2990,'Raw -orders'!$A:$A,'Raw -orders'!$B:$E)</f>
        <v>711</v>
      </c>
      <c r="O2990">
        <v>22390</v>
      </c>
      <c r="P2990" s="1">
        <v>44361</v>
      </c>
      <c r="Q2990" s="1">
        <v>44370</v>
      </c>
      <c r="R2990" t="str" cm="1">
        <f t="array" ref="R2990:Y2990">_xlfn.XLOOKUP($N2990,'Raw - customers'!$A:$A,'Raw - customers'!$B:$I)</f>
        <v>Lin Norville</v>
      </c>
      <c r="S2990" t="str">
        <v>Male</v>
      </c>
      <c r="T2990">
        <v>42</v>
      </c>
      <c r="U2990" t="str">
        <v>84 Stewart StreetSuite 032</v>
      </c>
      <c r="V2990">
        <v>3738</v>
      </c>
      <c r="W2990" t="str">
        <v>Russelstad</v>
      </c>
      <c r="X2990" t="str">
        <v>Victoria</v>
      </c>
      <c r="Y2990" t="str">
        <v>Australia</v>
      </c>
      <c r="Z2990">
        <v>6</v>
      </c>
      <c r="AA2990" s="3" t="str">
        <f t="shared" si="93"/>
        <v>0 to 10</v>
      </c>
      <c r="AP2990" s="6">
        <v>711</v>
      </c>
      <c r="AQ2990" s="6" t="s">
        <v>1396</v>
      </c>
    </row>
    <row r="2991" spans="1:43" x14ac:dyDescent="0.25">
      <c r="A2991">
        <v>2989</v>
      </c>
      <c r="B2991">
        <v>594</v>
      </c>
      <c r="C2991">
        <v>1166</v>
      </c>
      <c r="D2991">
        <v>99</v>
      </c>
      <c r="E2991">
        <v>3</v>
      </c>
      <c r="F2991">
        <v>297</v>
      </c>
      <c r="G2991" t="str">
        <f>VLOOKUP($C2991,'Raw-products'!$A$2:$H$1261,MATCH(G$1,'Raw-products'!$A$1:$H$1,0))</f>
        <v>Trousers</v>
      </c>
      <c r="H2991" t="str">
        <f>VLOOKUP($C2991,'Raw-products'!$A$2:$H$1261,MATCH(H$1,'Raw-products'!$A$1:$H$1,0))</f>
        <v>High-Waisted</v>
      </c>
      <c r="I2991" t="str">
        <f>VLOOKUP($C2991,'Raw-products'!$A$2:$H$1261,MATCH(I$1,'Raw-products'!$A$1:$H$1,0))</f>
        <v>S</v>
      </c>
      <c r="J2991" t="str">
        <f>VLOOKUP($C2991,'Raw-products'!$A$2:$H$1261,MATCH(J$1,'Raw-products'!$A$1:$H$1,0))</f>
        <v>yellow</v>
      </c>
      <c r="K2991">
        <f>VLOOKUP($C2991,'Raw-products'!$A$2:$H$1261,MATCH(K$1,'Raw-products'!$A$1:$H$1,0))</f>
        <v>98</v>
      </c>
      <c r="L2991">
        <f>VLOOKUP($C2991,'Raw-products'!$A$2:$H$1261,MATCH(L$1,'Raw-products'!$A$1:$H$1,0))</f>
        <v>56</v>
      </c>
      <c r="M2991" s="5">
        <f t="shared" si="92"/>
        <v>5488</v>
      </c>
      <c r="N2991" cm="1">
        <f t="array" ref="N2991:Q2991">_xlfn.XLOOKUP($B2991,'Raw -orders'!$A:$A,'Raw -orders'!$B:$E)</f>
        <v>711</v>
      </c>
      <c r="O2991">
        <v>22390</v>
      </c>
      <c r="P2991" s="1">
        <v>44361</v>
      </c>
      <c r="Q2991" s="1">
        <v>44370</v>
      </c>
      <c r="R2991" t="str" cm="1">
        <f t="array" ref="R2991:Y2991">_xlfn.XLOOKUP($N2991,'Raw - customers'!$A:$A,'Raw - customers'!$B:$I)</f>
        <v>Lin Norville</v>
      </c>
      <c r="S2991" t="str">
        <v>Male</v>
      </c>
      <c r="T2991">
        <v>42</v>
      </c>
      <c r="U2991" t="str">
        <v>84 Stewart StreetSuite 032</v>
      </c>
      <c r="V2991">
        <v>3738</v>
      </c>
      <c r="W2991" t="str">
        <v>Russelstad</v>
      </c>
      <c r="X2991" t="str">
        <v>Victoria</v>
      </c>
      <c r="Y2991" t="str">
        <v>Australia</v>
      </c>
      <c r="Z2991">
        <v>6</v>
      </c>
      <c r="AA2991" s="3" t="str">
        <f t="shared" si="93"/>
        <v>0 to 10</v>
      </c>
      <c r="AP2991" s="6">
        <v>711</v>
      </c>
      <c r="AQ2991" s="6" t="s">
        <v>1396</v>
      </c>
    </row>
    <row r="2992" spans="1:43" x14ac:dyDescent="0.25">
      <c r="A2992">
        <v>2990</v>
      </c>
      <c r="B2992">
        <v>595</v>
      </c>
      <c r="C2992">
        <v>1023</v>
      </c>
      <c r="D2992">
        <v>90</v>
      </c>
      <c r="E2992">
        <v>3</v>
      </c>
      <c r="F2992">
        <v>270</v>
      </c>
      <c r="G2992" t="str">
        <f>VLOOKUP($C2992,'Raw-products'!$A$2:$H$1261,MATCH(G$1,'Raw-products'!$A$1:$H$1,0))</f>
        <v>Trousers</v>
      </c>
      <c r="H2992" t="str">
        <f>VLOOKUP($C2992,'Raw-products'!$A$2:$H$1261,MATCH(H$1,'Raw-products'!$A$1:$H$1,0))</f>
        <v>Relaxed Leg</v>
      </c>
      <c r="I2992" t="str">
        <f>VLOOKUP($C2992,'Raw-products'!$A$2:$H$1261,MATCH(I$1,'Raw-products'!$A$1:$H$1,0))</f>
        <v>L</v>
      </c>
      <c r="J2992" t="str">
        <f>VLOOKUP($C2992,'Raw-products'!$A$2:$H$1261,MATCH(J$1,'Raw-products'!$A$1:$H$1,0))</f>
        <v>orange</v>
      </c>
      <c r="K2992">
        <f>VLOOKUP($C2992,'Raw-products'!$A$2:$H$1261,MATCH(K$1,'Raw-products'!$A$1:$H$1,0))</f>
        <v>95</v>
      </c>
      <c r="L2992">
        <f>VLOOKUP($C2992,'Raw-products'!$A$2:$H$1261,MATCH(L$1,'Raw-products'!$A$1:$H$1,0))</f>
        <v>78</v>
      </c>
      <c r="M2992" s="5">
        <f t="shared" si="92"/>
        <v>7410</v>
      </c>
      <c r="N2992" cm="1">
        <f t="array" ref="N2992:Q2992">_xlfn.XLOOKUP($B2992,'Raw -orders'!$A:$A,'Raw -orders'!$B:$E)</f>
        <v>10</v>
      </c>
      <c r="O2992">
        <v>45626</v>
      </c>
      <c r="P2992" s="1">
        <v>44264</v>
      </c>
      <c r="Q2992" s="1">
        <v>44284</v>
      </c>
      <c r="R2992" t="str" cm="1">
        <f t="array" ref="R2992:Y2992">_xlfn.XLOOKUP($N2992,'Raw - customers'!$A:$A,'Raw - customers'!$B:$I)</f>
        <v>Susanetta Wilshin</v>
      </c>
      <c r="S2992" t="str">
        <v>Bigender</v>
      </c>
      <c r="T2992">
        <v>70</v>
      </c>
      <c r="U2992" t="str">
        <v>615 Hayley KnollSuite 454</v>
      </c>
      <c r="V2992">
        <v>2118</v>
      </c>
      <c r="W2992" t="str">
        <v>Joelburgh</v>
      </c>
      <c r="X2992" t="str">
        <v>Western Australia</v>
      </c>
      <c r="Y2992" t="str">
        <v>Australia</v>
      </c>
      <c r="Z2992">
        <v>3</v>
      </c>
      <c r="AA2992" s="3" t="str">
        <f t="shared" si="93"/>
        <v>10 to 20</v>
      </c>
      <c r="AP2992" s="6">
        <v>10</v>
      </c>
      <c r="AQ2992" s="6" t="s">
        <v>1377</v>
      </c>
    </row>
    <row r="2993" spans="1:43" x14ac:dyDescent="0.25">
      <c r="A2993">
        <v>2991</v>
      </c>
      <c r="B2993">
        <v>596</v>
      </c>
      <c r="C2993">
        <v>544</v>
      </c>
      <c r="D2993">
        <v>98</v>
      </c>
      <c r="E2993">
        <v>2</v>
      </c>
      <c r="F2993">
        <v>196</v>
      </c>
      <c r="G2993" t="str">
        <f>VLOOKUP($C2993,'Raw-products'!$A$2:$H$1261,MATCH(G$1,'Raw-products'!$A$1:$H$1,0))</f>
        <v>Jacket</v>
      </c>
      <c r="H2993" t="str">
        <f>VLOOKUP($C2993,'Raw-products'!$A$2:$H$1261,MATCH(H$1,'Raw-products'!$A$1:$H$1,0))</f>
        <v>Leather</v>
      </c>
      <c r="I2993" t="str">
        <f>VLOOKUP($C2993,'Raw-products'!$A$2:$H$1261,MATCH(I$1,'Raw-products'!$A$1:$H$1,0))</f>
        <v>XL</v>
      </c>
      <c r="J2993" t="str">
        <f>VLOOKUP($C2993,'Raw-products'!$A$2:$H$1261,MATCH(J$1,'Raw-products'!$A$1:$H$1,0))</f>
        <v>green</v>
      </c>
      <c r="K2993">
        <f>VLOOKUP($C2993,'Raw-products'!$A$2:$H$1261,MATCH(K$1,'Raw-products'!$A$1:$H$1,0))</f>
        <v>113</v>
      </c>
      <c r="L2993">
        <f>VLOOKUP($C2993,'Raw-products'!$A$2:$H$1261,MATCH(L$1,'Raw-products'!$A$1:$H$1,0))</f>
        <v>58</v>
      </c>
      <c r="M2993" s="5">
        <f t="shared" si="92"/>
        <v>6554</v>
      </c>
      <c r="N2993" cm="1">
        <f t="array" ref="N2993:Q2993">_xlfn.XLOOKUP($B2993,'Raw -orders'!$A:$A,'Raw -orders'!$B:$E)</f>
        <v>693</v>
      </c>
      <c r="O2993">
        <v>51828</v>
      </c>
      <c r="P2993" s="1">
        <v>44360</v>
      </c>
      <c r="Q2993" s="1">
        <v>44374</v>
      </c>
      <c r="R2993" t="str" cm="1">
        <f t="array" ref="R2993:Y2993">_xlfn.XLOOKUP($N2993,'Raw - customers'!$A:$A,'Raw - customers'!$B:$I)</f>
        <v>Hetti Fibbens</v>
      </c>
      <c r="S2993" t="str">
        <v>Genderqueer</v>
      </c>
      <c r="T2993">
        <v>45</v>
      </c>
      <c r="U2993" t="str">
        <v>019 Lang SquareSuite 468</v>
      </c>
      <c r="V2993">
        <v>6160</v>
      </c>
      <c r="W2993" t="str">
        <v>Beattychester</v>
      </c>
      <c r="X2993" t="str">
        <v>Queensland</v>
      </c>
      <c r="Y2993" t="str">
        <v>Australia</v>
      </c>
      <c r="Z2993">
        <v>6</v>
      </c>
      <c r="AA2993" s="3" t="str">
        <f t="shared" si="93"/>
        <v>10 to 20</v>
      </c>
      <c r="AP2993" s="6">
        <v>693</v>
      </c>
      <c r="AQ2993" s="6" t="s">
        <v>1355</v>
      </c>
    </row>
    <row r="2994" spans="1:43" x14ac:dyDescent="0.25">
      <c r="A2994">
        <v>2992</v>
      </c>
      <c r="B2994">
        <v>596</v>
      </c>
      <c r="C2994">
        <v>294</v>
      </c>
      <c r="D2994">
        <v>105</v>
      </c>
      <c r="E2994">
        <v>1</v>
      </c>
      <c r="F2994">
        <v>105</v>
      </c>
      <c r="G2994" t="str">
        <f>VLOOKUP($C2994,'Raw-products'!$A$2:$H$1261,MATCH(G$1,'Raw-products'!$A$1:$H$1,0))</f>
        <v>Shirt</v>
      </c>
      <c r="H2994" t="str">
        <f>VLOOKUP($C2994,'Raw-products'!$A$2:$H$1261,MATCH(H$1,'Raw-products'!$A$1:$H$1,0))</f>
        <v>Cuban Collar</v>
      </c>
      <c r="I2994" t="str">
        <f>VLOOKUP($C2994,'Raw-products'!$A$2:$H$1261,MATCH(I$1,'Raw-products'!$A$1:$H$1,0))</f>
        <v>XL</v>
      </c>
      <c r="J2994" t="str">
        <f>VLOOKUP($C2994,'Raw-products'!$A$2:$H$1261,MATCH(J$1,'Raw-products'!$A$1:$H$1,0))</f>
        <v>yellow</v>
      </c>
      <c r="K2994">
        <f>VLOOKUP($C2994,'Raw-products'!$A$2:$H$1261,MATCH(K$1,'Raw-products'!$A$1:$H$1,0))</f>
        <v>93</v>
      </c>
      <c r="L2994">
        <f>VLOOKUP($C2994,'Raw-products'!$A$2:$H$1261,MATCH(L$1,'Raw-products'!$A$1:$H$1,0))</f>
        <v>76</v>
      </c>
      <c r="M2994" s="5">
        <f t="shared" si="92"/>
        <v>7068</v>
      </c>
      <c r="N2994" cm="1">
        <f t="array" ref="N2994:Q2994">_xlfn.XLOOKUP($B2994,'Raw -orders'!$A:$A,'Raw -orders'!$B:$E)</f>
        <v>693</v>
      </c>
      <c r="O2994">
        <v>51828</v>
      </c>
      <c r="P2994" s="1">
        <v>44360</v>
      </c>
      <c r="Q2994" s="1">
        <v>44374</v>
      </c>
      <c r="R2994" t="str" cm="1">
        <f t="array" ref="R2994:Y2994">_xlfn.XLOOKUP($N2994,'Raw - customers'!$A:$A,'Raw - customers'!$B:$I)</f>
        <v>Hetti Fibbens</v>
      </c>
      <c r="S2994" t="str">
        <v>Genderqueer</v>
      </c>
      <c r="T2994">
        <v>45</v>
      </c>
      <c r="U2994" t="str">
        <v>019 Lang SquareSuite 468</v>
      </c>
      <c r="V2994">
        <v>6160</v>
      </c>
      <c r="W2994" t="str">
        <v>Beattychester</v>
      </c>
      <c r="X2994" t="str">
        <v>Queensland</v>
      </c>
      <c r="Y2994" t="str">
        <v>Australia</v>
      </c>
      <c r="Z2994">
        <v>6</v>
      </c>
      <c r="AA2994" s="3" t="str">
        <f t="shared" si="93"/>
        <v>10 to 20</v>
      </c>
      <c r="AP2994" s="6">
        <v>693</v>
      </c>
      <c r="AQ2994" s="6" t="s">
        <v>1355</v>
      </c>
    </row>
    <row r="2995" spans="1:43" x14ac:dyDescent="0.25">
      <c r="A2995">
        <v>2993</v>
      </c>
      <c r="B2995">
        <v>597</v>
      </c>
      <c r="C2995">
        <v>1038</v>
      </c>
      <c r="D2995">
        <v>90</v>
      </c>
      <c r="E2995">
        <v>2</v>
      </c>
      <c r="F2995">
        <v>180</v>
      </c>
      <c r="G2995" t="str">
        <f>VLOOKUP($C2995,'Raw-products'!$A$2:$H$1261,MATCH(G$1,'Raw-products'!$A$1:$H$1,0))</f>
        <v>Trousers</v>
      </c>
      <c r="H2995" t="str">
        <f>VLOOKUP($C2995,'Raw-products'!$A$2:$H$1261,MATCH(H$1,'Raw-products'!$A$1:$H$1,0))</f>
        <v>Relaxed Leg</v>
      </c>
      <c r="I2995" t="str">
        <f>VLOOKUP($C2995,'Raw-products'!$A$2:$H$1261,MATCH(I$1,'Raw-products'!$A$1:$H$1,0))</f>
        <v>L</v>
      </c>
      <c r="J2995" t="str">
        <f>VLOOKUP($C2995,'Raw-products'!$A$2:$H$1261,MATCH(J$1,'Raw-products'!$A$1:$H$1,0))</f>
        <v>blue</v>
      </c>
      <c r="K2995">
        <f>VLOOKUP($C2995,'Raw-products'!$A$2:$H$1261,MATCH(K$1,'Raw-products'!$A$1:$H$1,0))</f>
        <v>95</v>
      </c>
      <c r="L2995">
        <f>VLOOKUP($C2995,'Raw-products'!$A$2:$H$1261,MATCH(L$1,'Raw-products'!$A$1:$H$1,0))</f>
        <v>61</v>
      </c>
      <c r="M2995" s="5">
        <f t="shared" si="92"/>
        <v>5795</v>
      </c>
      <c r="N2995" cm="1">
        <f t="array" ref="N2995:Q2995">_xlfn.XLOOKUP($B2995,'Raw -orders'!$A:$A,'Raw -orders'!$B:$E)</f>
        <v>107</v>
      </c>
      <c r="O2995">
        <v>22758</v>
      </c>
      <c r="P2995" s="1">
        <v>44412</v>
      </c>
      <c r="Q2995" s="1">
        <v>44424</v>
      </c>
      <c r="R2995" t="str" cm="1">
        <f t="array" ref="R2995:Y2995">_xlfn.XLOOKUP($N2995,'Raw - customers'!$A:$A,'Raw - customers'!$B:$I)</f>
        <v>Sandy Yushachkov</v>
      </c>
      <c r="S2995" t="str">
        <v>Genderfluid</v>
      </c>
      <c r="T2995">
        <v>35</v>
      </c>
      <c r="U2995" t="str">
        <v>20 Morrison RoadSuite 781</v>
      </c>
      <c r="V2995">
        <v>7264</v>
      </c>
      <c r="W2995" t="str">
        <v>Claudiaview</v>
      </c>
      <c r="X2995" t="str">
        <v>Western Australia</v>
      </c>
      <c r="Y2995" t="str">
        <v>Australia</v>
      </c>
      <c r="Z2995">
        <v>8</v>
      </c>
      <c r="AA2995" s="3" t="str">
        <f t="shared" si="93"/>
        <v>10 to 20</v>
      </c>
      <c r="AP2995" s="6">
        <v>107</v>
      </c>
      <c r="AQ2995" s="6" t="s">
        <v>1377</v>
      </c>
    </row>
    <row r="2996" spans="1:43" x14ac:dyDescent="0.25">
      <c r="A2996">
        <v>2994</v>
      </c>
      <c r="B2996">
        <v>599</v>
      </c>
      <c r="C2996">
        <v>630</v>
      </c>
      <c r="D2996">
        <v>93</v>
      </c>
      <c r="E2996">
        <v>2</v>
      </c>
      <c r="F2996">
        <v>186</v>
      </c>
      <c r="G2996" t="str">
        <f>VLOOKUP($C2996,'Raw-products'!$A$2:$H$1261,MATCH(G$1,'Raw-products'!$A$1:$H$1,0))</f>
        <v>Jacket</v>
      </c>
      <c r="H2996" t="str">
        <f>VLOOKUP($C2996,'Raw-products'!$A$2:$H$1261,MATCH(H$1,'Raw-products'!$A$1:$H$1,0))</f>
        <v>Coach</v>
      </c>
      <c r="I2996" t="str">
        <f>VLOOKUP($C2996,'Raw-products'!$A$2:$H$1261,MATCH(I$1,'Raw-products'!$A$1:$H$1,0))</f>
        <v>XS</v>
      </c>
      <c r="J2996" t="str">
        <f>VLOOKUP($C2996,'Raw-products'!$A$2:$H$1261,MATCH(J$1,'Raw-products'!$A$1:$H$1,0))</f>
        <v>red</v>
      </c>
      <c r="K2996">
        <f>VLOOKUP($C2996,'Raw-products'!$A$2:$H$1261,MATCH(K$1,'Raw-products'!$A$1:$H$1,0))</f>
        <v>115</v>
      </c>
      <c r="L2996">
        <f>VLOOKUP($C2996,'Raw-products'!$A$2:$H$1261,MATCH(L$1,'Raw-products'!$A$1:$H$1,0))</f>
        <v>71</v>
      </c>
      <c r="M2996" s="5">
        <f t="shared" si="92"/>
        <v>8165</v>
      </c>
      <c r="N2996" cm="1">
        <f t="array" ref="N2996:Q2996">_xlfn.XLOOKUP($B2996,'Raw -orders'!$A:$A,'Raw -orders'!$B:$E)</f>
        <v>308</v>
      </c>
      <c r="O2996">
        <v>47972</v>
      </c>
      <c r="P2996" s="1">
        <v>44462</v>
      </c>
      <c r="Q2996" s="1">
        <v>44486</v>
      </c>
      <c r="R2996" t="str" cm="1">
        <f t="array" ref="R2996:Y2996">_xlfn.XLOOKUP($N2996,'Raw - customers'!$A:$A,'Raw - customers'!$B:$I)</f>
        <v>Zeb Shipton</v>
      </c>
      <c r="S2996" t="str">
        <v>Genderfluid</v>
      </c>
      <c r="T2996">
        <v>70</v>
      </c>
      <c r="U2996" t="str">
        <v>970 Khan RidgeApt. 056</v>
      </c>
      <c r="V2996">
        <v>4335</v>
      </c>
      <c r="W2996" t="str">
        <v>West Madison</v>
      </c>
      <c r="X2996" t="str">
        <v>Northern Territory</v>
      </c>
      <c r="Y2996" t="str">
        <v>Australia</v>
      </c>
      <c r="Z2996">
        <v>9</v>
      </c>
      <c r="AA2996" s="3" t="str">
        <f t="shared" si="93"/>
        <v>20 to 30</v>
      </c>
      <c r="AP2996" s="6">
        <v>308</v>
      </c>
      <c r="AQ2996" s="6" t="s">
        <v>1339</v>
      </c>
    </row>
    <row r="2997" spans="1:43" x14ac:dyDescent="0.25">
      <c r="A2997">
        <v>2995</v>
      </c>
      <c r="B2997">
        <v>599</v>
      </c>
      <c r="C2997">
        <v>28</v>
      </c>
      <c r="D2997">
        <v>96</v>
      </c>
      <c r="E2997">
        <v>3</v>
      </c>
      <c r="F2997">
        <v>288</v>
      </c>
      <c r="G2997" t="str">
        <f>VLOOKUP($C2997,'Raw-products'!$A$2:$H$1261,MATCH(G$1,'Raw-products'!$A$1:$H$1,0))</f>
        <v>Shirt</v>
      </c>
      <c r="H2997" t="str">
        <f>VLOOKUP($C2997,'Raw-products'!$A$2:$H$1261,MATCH(H$1,'Raw-products'!$A$1:$H$1,0))</f>
        <v>Oxford Cloth</v>
      </c>
      <c r="I2997" t="str">
        <f>VLOOKUP($C2997,'Raw-products'!$A$2:$H$1261,MATCH(I$1,'Raw-products'!$A$1:$H$1,0))</f>
        <v>L</v>
      </c>
      <c r="J2997" t="str">
        <f>VLOOKUP($C2997,'Raw-products'!$A$2:$H$1261,MATCH(J$1,'Raw-products'!$A$1:$H$1,0))</f>
        <v>indigo</v>
      </c>
      <c r="K2997">
        <f>VLOOKUP($C2997,'Raw-products'!$A$2:$H$1261,MATCH(K$1,'Raw-products'!$A$1:$H$1,0))</f>
        <v>114</v>
      </c>
      <c r="L2997">
        <f>VLOOKUP($C2997,'Raw-products'!$A$2:$H$1261,MATCH(L$1,'Raw-products'!$A$1:$H$1,0))</f>
        <v>70</v>
      </c>
      <c r="M2997" s="5">
        <f t="shared" si="92"/>
        <v>7980</v>
      </c>
      <c r="N2997" cm="1">
        <f t="array" ref="N2997:Q2997">_xlfn.XLOOKUP($B2997,'Raw -orders'!$A:$A,'Raw -orders'!$B:$E)</f>
        <v>308</v>
      </c>
      <c r="O2997">
        <v>47972</v>
      </c>
      <c r="P2997" s="1">
        <v>44462</v>
      </c>
      <c r="Q2997" s="1">
        <v>44486</v>
      </c>
      <c r="R2997" t="str" cm="1">
        <f t="array" ref="R2997:Y2997">_xlfn.XLOOKUP($N2997,'Raw - customers'!$A:$A,'Raw - customers'!$B:$I)</f>
        <v>Zeb Shipton</v>
      </c>
      <c r="S2997" t="str">
        <v>Genderfluid</v>
      </c>
      <c r="T2997">
        <v>70</v>
      </c>
      <c r="U2997" t="str">
        <v>970 Khan RidgeApt. 056</v>
      </c>
      <c r="V2997">
        <v>4335</v>
      </c>
      <c r="W2997" t="str">
        <v>West Madison</v>
      </c>
      <c r="X2997" t="str">
        <v>Northern Territory</v>
      </c>
      <c r="Y2997" t="str">
        <v>Australia</v>
      </c>
      <c r="Z2997">
        <v>9</v>
      </c>
      <c r="AA2997" s="3" t="str">
        <f t="shared" si="93"/>
        <v>20 to 30</v>
      </c>
      <c r="AP2997" s="6">
        <v>308</v>
      </c>
      <c r="AQ2997" s="6" t="s">
        <v>1339</v>
      </c>
    </row>
    <row r="2998" spans="1:43" x14ac:dyDescent="0.25">
      <c r="A2998">
        <v>2996</v>
      </c>
      <c r="B2998">
        <v>599</v>
      </c>
      <c r="C2998">
        <v>1038</v>
      </c>
      <c r="D2998">
        <v>90</v>
      </c>
      <c r="E2998">
        <v>3</v>
      </c>
      <c r="F2998">
        <v>270</v>
      </c>
      <c r="G2998" t="str">
        <f>VLOOKUP($C2998,'Raw-products'!$A$2:$H$1261,MATCH(G$1,'Raw-products'!$A$1:$H$1,0))</f>
        <v>Trousers</v>
      </c>
      <c r="H2998" t="str">
        <f>VLOOKUP($C2998,'Raw-products'!$A$2:$H$1261,MATCH(H$1,'Raw-products'!$A$1:$H$1,0))</f>
        <v>Relaxed Leg</v>
      </c>
      <c r="I2998" t="str">
        <f>VLOOKUP($C2998,'Raw-products'!$A$2:$H$1261,MATCH(I$1,'Raw-products'!$A$1:$H$1,0))</f>
        <v>L</v>
      </c>
      <c r="J2998" t="str">
        <f>VLOOKUP($C2998,'Raw-products'!$A$2:$H$1261,MATCH(J$1,'Raw-products'!$A$1:$H$1,0))</f>
        <v>blue</v>
      </c>
      <c r="K2998">
        <f>VLOOKUP($C2998,'Raw-products'!$A$2:$H$1261,MATCH(K$1,'Raw-products'!$A$1:$H$1,0))</f>
        <v>95</v>
      </c>
      <c r="L2998">
        <f>VLOOKUP($C2998,'Raw-products'!$A$2:$H$1261,MATCH(L$1,'Raw-products'!$A$1:$H$1,0))</f>
        <v>61</v>
      </c>
      <c r="M2998" s="5">
        <f t="shared" si="92"/>
        <v>5795</v>
      </c>
      <c r="N2998" cm="1">
        <f t="array" ref="N2998:Q2998">_xlfn.XLOOKUP($B2998,'Raw -orders'!$A:$A,'Raw -orders'!$B:$E)</f>
        <v>308</v>
      </c>
      <c r="O2998">
        <v>47972</v>
      </c>
      <c r="P2998" s="1">
        <v>44462</v>
      </c>
      <c r="Q2998" s="1">
        <v>44486</v>
      </c>
      <c r="R2998" t="str" cm="1">
        <f t="array" ref="R2998:Y2998">_xlfn.XLOOKUP($N2998,'Raw - customers'!$A:$A,'Raw - customers'!$B:$I)</f>
        <v>Zeb Shipton</v>
      </c>
      <c r="S2998" t="str">
        <v>Genderfluid</v>
      </c>
      <c r="T2998">
        <v>70</v>
      </c>
      <c r="U2998" t="str">
        <v>970 Khan RidgeApt. 056</v>
      </c>
      <c r="V2998">
        <v>4335</v>
      </c>
      <c r="W2998" t="str">
        <v>West Madison</v>
      </c>
      <c r="X2998" t="str">
        <v>Northern Territory</v>
      </c>
      <c r="Y2998" t="str">
        <v>Australia</v>
      </c>
      <c r="Z2998">
        <v>9</v>
      </c>
      <c r="AA2998" s="3" t="str">
        <f t="shared" si="93"/>
        <v>20 to 30</v>
      </c>
      <c r="AP2998" s="6">
        <v>308</v>
      </c>
      <c r="AQ2998" s="6" t="s">
        <v>1339</v>
      </c>
    </row>
    <row r="2999" spans="1:43" x14ac:dyDescent="0.25">
      <c r="A2999">
        <v>2997</v>
      </c>
      <c r="B2999">
        <v>599</v>
      </c>
      <c r="C2999">
        <v>1106</v>
      </c>
      <c r="D2999">
        <v>115</v>
      </c>
      <c r="E2999">
        <v>1</v>
      </c>
      <c r="F2999">
        <v>115</v>
      </c>
      <c r="G2999" t="str">
        <f>VLOOKUP($C2999,'Raw-products'!$A$2:$H$1261,MATCH(G$1,'Raw-products'!$A$1:$H$1,0))</f>
        <v>Trousers</v>
      </c>
      <c r="H2999" t="str">
        <f>VLOOKUP($C2999,'Raw-products'!$A$2:$H$1261,MATCH(H$1,'Raw-products'!$A$1:$H$1,0))</f>
        <v>Cropped</v>
      </c>
      <c r="I2999" t="str">
        <f>VLOOKUP($C2999,'Raw-products'!$A$2:$H$1261,MATCH(I$1,'Raw-products'!$A$1:$H$1,0))</f>
        <v>S</v>
      </c>
      <c r="J2999" t="str">
        <f>VLOOKUP($C2999,'Raw-products'!$A$2:$H$1261,MATCH(J$1,'Raw-products'!$A$1:$H$1,0))</f>
        <v>blue</v>
      </c>
      <c r="K2999">
        <f>VLOOKUP($C2999,'Raw-products'!$A$2:$H$1261,MATCH(K$1,'Raw-products'!$A$1:$H$1,0))</f>
        <v>99</v>
      </c>
      <c r="L2999">
        <f>VLOOKUP($C2999,'Raw-products'!$A$2:$H$1261,MATCH(L$1,'Raw-products'!$A$1:$H$1,0))</f>
        <v>62</v>
      </c>
      <c r="M2999" s="5">
        <f t="shared" si="92"/>
        <v>6138</v>
      </c>
      <c r="N2999" cm="1">
        <f t="array" ref="N2999:Q2999">_xlfn.XLOOKUP($B2999,'Raw -orders'!$A:$A,'Raw -orders'!$B:$E)</f>
        <v>308</v>
      </c>
      <c r="O2999">
        <v>47972</v>
      </c>
      <c r="P2999" s="1">
        <v>44462</v>
      </c>
      <c r="Q2999" s="1">
        <v>44486</v>
      </c>
      <c r="R2999" t="str" cm="1">
        <f t="array" ref="R2999:Y2999">_xlfn.XLOOKUP($N2999,'Raw - customers'!$A:$A,'Raw - customers'!$B:$I)</f>
        <v>Zeb Shipton</v>
      </c>
      <c r="S2999" t="str">
        <v>Genderfluid</v>
      </c>
      <c r="T2999">
        <v>70</v>
      </c>
      <c r="U2999" t="str">
        <v>970 Khan RidgeApt. 056</v>
      </c>
      <c r="V2999">
        <v>4335</v>
      </c>
      <c r="W2999" t="str">
        <v>West Madison</v>
      </c>
      <c r="X2999" t="str">
        <v>Northern Territory</v>
      </c>
      <c r="Y2999" t="str">
        <v>Australia</v>
      </c>
      <c r="Z2999">
        <v>9</v>
      </c>
      <c r="AA2999" s="3" t="str">
        <f t="shared" si="93"/>
        <v>20 to 30</v>
      </c>
      <c r="AP2999" s="6">
        <v>308</v>
      </c>
      <c r="AQ2999" s="6" t="s">
        <v>1339</v>
      </c>
    </row>
    <row r="3000" spans="1:43" x14ac:dyDescent="0.25">
      <c r="A3000">
        <v>2998</v>
      </c>
      <c r="B3000">
        <v>599</v>
      </c>
      <c r="C3000">
        <v>986</v>
      </c>
      <c r="D3000">
        <v>106</v>
      </c>
      <c r="E3000">
        <v>1</v>
      </c>
      <c r="F3000">
        <v>106</v>
      </c>
      <c r="G3000" t="str">
        <f>VLOOKUP($C3000,'Raw-products'!$A$2:$H$1261,MATCH(G$1,'Raw-products'!$A$1:$H$1,0))</f>
        <v>Trousers</v>
      </c>
      <c r="H3000" t="str">
        <f>VLOOKUP($C3000,'Raw-products'!$A$2:$H$1261,MATCH(H$1,'Raw-products'!$A$1:$H$1,0))</f>
        <v>Wool</v>
      </c>
      <c r="I3000" t="str">
        <f>VLOOKUP($C3000,'Raw-products'!$A$2:$H$1261,MATCH(I$1,'Raw-products'!$A$1:$H$1,0))</f>
        <v>S</v>
      </c>
      <c r="J3000" t="str">
        <f>VLOOKUP($C3000,'Raw-products'!$A$2:$H$1261,MATCH(J$1,'Raw-products'!$A$1:$H$1,0))</f>
        <v>orange</v>
      </c>
      <c r="K3000">
        <f>VLOOKUP($C3000,'Raw-products'!$A$2:$H$1261,MATCH(K$1,'Raw-products'!$A$1:$H$1,0))</f>
        <v>111</v>
      </c>
      <c r="L3000">
        <f>VLOOKUP($C3000,'Raw-products'!$A$2:$H$1261,MATCH(L$1,'Raw-products'!$A$1:$H$1,0))</f>
        <v>59</v>
      </c>
      <c r="M3000" s="5">
        <f t="shared" si="92"/>
        <v>6549</v>
      </c>
      <c r="N3000" cm="1">
        <f t="array" ref="N3000:Q3000">_xlfn.XLOOKUP($B3000,'Raw -orders'!$A:$A,'Raw -orders'!$B:$E)</f>
        <v>308</v>
      </c>
      <c r="O3000">
        <v>47972</v>
      </c>
      <c r="P3000" s="1">
        <v>44462</v>
      </c>
      <c r="Q3000" s="1">
        <v>44486</v>
      </c>
      <c r="R3000" t="str" cm="1">
        <f t="array" ref="R3000:Y3000">_xlfn.XLOOKUP($N3000,'Raw - customers'!$A:$A,'Raw - customers'!$B:$I)</f>
        <v>Zeb Shipton</v>
      </c>
      <c r="S3000" t="str">
        <v>Genderfluid</v>
      </c>
      <c r="T3000">
        <v>70</v>
      </c>
      <c r="U3000" t="str">
        <v>970 Khan RidgeApt. 056</v>
      </c>
      <c r="V3000">
        <v>4335</v>
      </c>
      <c r="W3000" t="str">
        <v>West Madison</v>
      </c>
      <c r="X3000" t="str">
        <v>Northern Territory</v>
      </c>
      <c r="Y3000" t="str">
        <v>Australia</v>
      </c>
      <c r="Z3000">
        <v>9</v>
      </c>
      <c r="AA3000" s="3" t="str">
        <f t="shared" si="93"/>
        <v>20 to 30</v>
      </c>
      <c r="AP3000" s="6">
        <v>308</v>
      </c>
      <c r="AQ3000" s="6" t="s">
        <v>1339</v>
      </c>
    </row>
    <row r="3001" spans="1:43" x14ac:dyDescent="0.25">
      <c r="A3001">
        <v>2999</v>
      </c>
      <c r="B3001">
        <v>600</v>
      </c>
      <c r="C3001">
        <v>1093</v>
      </c>
      <c r="D3001">
        <v>115</v>
      </c>
      <c r="E3001">
        <v>1</v>
      </c>
      <c r="F3001">
        <v>115</v>
      </c>
      <c r="G3001" t="str">
        <f>VLOOKUP($C3001,'Raw-products'!$A$2:$H$1261,MATCH(G$1,'Raw-products'!$A$1:$H$1,0))</f>
        <v>Trousers</v>
      </c>
      <c r="H3001" t="str">
        <f>VLOOKUP($C3001,'Raw-products'!$A$2:$H$1261,MATCH(H$1,'Raw-products'!$A$1:$H$1,0))</f>
        <v>Cropped</v>
      </c>
      <c r="I3001" t="str">
        <f>VLOOKUP($C3001,'Raw-products'!$A$2:$H$1261,MATCH(I$1,'Raw-products'!$A$1:$H$1,0))</f>
        <v>L</v>
      </c>
      <c r="J3001" t="str">
        <f>VLOOKUP($C3001,'Raw-products'!$A$2:$H$1261,MATCH(J$1,'Raw-products'!$A$1:$H$1,0))</f>
        <v>orange</v>
      </c>
      <c r="K3001">
        <f>VLOOKUP($C3001,'Raw-products'!$A$2:$H$1261,MATCH(K$1,'Raw-products'!$A$1:$H$1,0))</f>
        <v>99</v>
      </c>
      <c r="L3001">
        <f>VLOOKUP($C3001,'Raw-products'!$A$2:$H$1261,MATCH(L$1,'Raw-products'!$A$1:$H$1,0))</f>
        <v>79</v>
      </c>
      <c r="M3001" s="5">
        <f t="shared" si="92"/>
        <v>7821</v>
      </c>
      <c r="N3001" cm="1">
        <f t="array" ref="N3001:Q3001">_xlfn.XLOOKUP($B3001,'Raw -orders'!$A:$A,'Raw -orders'!$B:$E)</f>
        <v>921</v>
      </c>
      <c r="O3001">
        <v>19484</v>
      </c>
      <c r="P3001" s="1">
        <v>44454</v>
      </c>
      <c r="Q3001" s="1">
        <v>44455</v>
      </c>
      <c r="R3001" t="str" cm="1">
        <f t="array" ref="R3001:Y3001">_xlfn.XLOOKUP($N3001,'Raw - customers'!$A:$A,'Raw - customers'!$B:$I)</f>
        <v>Cindi Mccague</v>
      </c>
      <c r="S3001" t="str">
        <v>Polygender</v>
      </c>
      <c r="T3001">
        <v>73</v>
      </c>
      <c r="U3001" t="str">
        <v>1189 Hettinger SummitSuite 723</v>
      </c>
      <c r="V3001">
        <v>1758</v>
      </c>
      <c r="W3001" t="str">
        <v>Port Zoeborough</v>
      </c>
      <c r="X3001" t="str">
        <v>Australian Capital Territory</v>
      </c>
      <c r="Y3001" t="str">
        <v>Australia</v>
      </c>
      <c r="Z3001">
        <v>9</v>
      </c>
      <c r="AA3001" s="3" t="str">
        <f t="shared" si="93"/>
        <v>0 to 10</v>
      </c>
      <c r="AP3001" s="6">
        <v>921</v>
      </c>
      <c r="AQ3001" s="6" t="s">
        <v>1350</v>
      </c>
    </row>
    <row r="3002" spans="1:43" x14ac:dyDescent="0.25">
      <c r="A3002">
        <v>3000</v>
      </c>
      <c r="B3002">
        <v>600</v>
      </c>
      <c r="C3002">
        <v>151</v>
      </c>
      <c r="D3002">
        <v>91</v>
      </c>
      <c r="E3002">
        <v>2</v>
      </c>
      <c r="F3002">
        <v>182</v>
      </c>
      <c r="G3002" t="str">
        <f>VLOOKUP($C3002,'Raw-products'!$A$2:$H$1261,MATCH(G$1,'Raw-products'!$A$1:$H$1,0))</f>
        <v>Shirt</v>
      </c>
      <c r="H3002" t="str">
        <f>VLOOKUP($C3002,'Raw-products'!$A$2:$H$1261,MATCH(H$1,'Raw-products'!$A$1:$H$1,0))</f>
        <v>Linen</v>
      </c>
      <c r="I3002" t="str">
        <f>VLOOKUP($C3002,'Raw-products'!$A$2:$H$1261,MATCH(I$1,'Raw-products'!$A$1:$H$1,0))</f>
        <v>S</v>
      </c>
      <c r="J3002" t="str">
        <f>VLOOKUP($C3002,'Raw-products'!$A$2:$H$1261,MATCH(J$1,'Raw-products'!$A$1:$H$1,0))</f>
        <v>yellow</v>
      </c>
      <c r="K3002">
        <f>VLOOKUP($C3002,'Raw-products'!$A$2:$H$1261,MATCH(K$1,'Raw-products'!$A$1:$H$1,0))</f>
        <v>116</v>
      </c>
      <c r="L3002">
        <f>VLOOKUP($C3002,'Raw-products'!$A$2:$H$1261,MATCH(L$1,'Raw-products'!$A$1:$H$1,0))</f>
        <v>60</v>
      </c>
      <c r="M3002" s="5">
        <f t="shared" si="92"/>
        <v>6960</v>
      </c>
      <c r="N3002" cm="1">
        <f t="array" ref="N3002:Q3002">_xlfn.XLOOKUP($B3002,'Raw -orders'!$A:$A,'Raw -orders'!$B:$E)</f>
        <v>921</v>
      </c>
      <c r="O3002">
        <v>19484</v>
      </c>
      <c r="P3002" s="1">
        <v>44454</v>
      </c>
      <c r="Q3002" s="1">
        <v>44455</v>
      </c>
      <c r="R3002" t="str" cm="1">
        <f t="array" ref="R3002:Y3002">_xlfn.XLOOKUP($N3002,'Raw - customers'!$A:$A,'Raw - customers'!$B:$I)</f>
        <v>Cindi Mccague</v>
      </c>
      <c r="S3002" t="str">
        <v>Polygender</v>
      </c>
      <c r="T3002">
        <v>73</v>
      </c>
      <c r="U3002" t="str">
        <v>1189 Hettinger SummitSuite 723</v>
      </c>
      <c r="V3002">
        <v>1758</v>
      </c>
      <c r="W3002" t="str">
        <v>Port Zoeborough</v>
      </c>
      <c r="X3002" t="str">
        <v>Australian Capital Territory</v>
      </c>
      <c r="Y3002" t="str">
        <v>Australia</v>
      </c>
      <c r="Z3002">
        <v>9</v>
      </c>
      <c r="AA3002" s="3" t="str">
        <f t="shared" si="93"/>
        <v>0 to 10</v>
      </c>
      <c r="AP3002" s="6">
        <v>921</v>
      </c>
      <c r="AQ3002" s="6" t="s">
        <v>1350</v>
      </c>
    </row>
    <row r="3003" spans="1:43" x14ac:dyDescent="0.25">
      <c r="A3003">
        <v>3001</v>
      </c>
      <c r="B3003">
        <v>600</v>
      </c>
      <c r="C3003">
        <v>749</v>
      </c>
      <c r="D3003">
        <v>109</v>
      </c>
      <c r="E3003">
        <v>3</v>
      </c>
      <c r="F3003">
        <v>327</v>
      </c>
      <c r="G3003" t="str">
        <f>VLOOKUP($C3003,'Raw-products'!$A$2:$H$1261,MATCH(G$1,'Raw-products'!$A$1:$H$1,0))</f>
        <v>Jacket</v>
      </c>
      <c r="H3003" t="str">
        <f>VLOOKUP($C3003,'Raw-products'!$A$2:$H$1261,MATCH(H$1,'Raw-products'!$A$1:$H$1,0))</f>
        <v>Peacoat</v>
      </c>
      <c r="I3003" t="str">
        <f>VLOOKUP($C3003,'Raw-products'!$A$2:$H$1261,MATCH(I$1,'Raw-products'!$A$1:$H$1,0))</f>
        <v>XL</v>
      </c>
      <c r="J3003" t="str">
        <f>VLOOKUP($C3003,'Raw-products'!$A$2:$H$1261,MATCH(J$1,'Raw-products'!$A$1:$H$1,0))</f>
        <v>yellow</v>
      </c>
      <c r="K3003">
        <f>VLOOKUP($C3003,'Raw-products'!$A$2:$H$1261,MATCH(K$1,'Raw-products'!$A$1:$H$1,0))</f>
        <v>102</v>
      </c>
      <c r="L3003">
        <f>VLOOKUP($C3003,'Raw-products'!$A$2:$H$1261,MATCH(L$1,'Raw-products'!$A$1:$H$1,0))</f>
        <v>53</v>
      </c>
      <c r="M3003" s="5">
        <f t="shared" si="92"/>
        <v>5406</v>
      </c>
      <c r="N3003" cm="1">
        <f t="array" ref="N3003:Q3003">_xlfn.XLOOKUP($B3003,'Raw -orders'!$A:$A,'Raw -orders'!$B:$E)</f>
        <v>921</v>
      </c>
      <c r="O3003">
        <v>19484</v>
      </c>
      <c r="P3003" s="1">
        <v>44454</v>
      </c>
      <c r="Q3003" s="1">
        <v>44455</v>
      </c>
      <c r="R3003" t="str" cm="1">
        <f t="array" ref="R3003:Y3003">_xlfn.XLOOKUP($N3003,'Raw - customers'!$A:$A,'Raw - customers'!$B:$I)</f>
        <v>Cindi Mccague</v>
      </c>
      <c r="S3003" t="str">
        <v>Polygender</v>
      </c>
      <c r="T3003">
        <v>73</v>
      </c>
      <c r="U3003" t="str">
        <v>1189 Hettinger SummitSuite 723</v>
      </c>
      <c r="V3003">
        <v>1758</v>
      </c>
      <c r="W3003" t="str">
        <v>Port Zoeborough</v>
      </c>
      <c r="X3003" t="str">
        <v>Australian Capital Territory</v>
      </c>
      <c r="Y3003" t="str">
        <v>Australia</v>
      </c>
      <c r="Z3003">
        <v>9</v>
      </c>
      <c r="AA3003" s="3" t="str">
        <f t="shared" si="93"/>
        <v>0 to 10</v>
      </c>
      <c r="AP3003" s="6">
        <v>921</v>
      </c>
      <c r="AQ3003" s="6" t="s">
        <v>1350</v>
      </c>
    </row>
    <row r="3004" spans="1:43" x14ac:dyDescent="0.25">
      <c r="A3004">
        <v>3002</v>
      </c>
      <c r="B3004">
        <v>601</v>
      </c>
      <c r="C3004">
        <v>971</v>
      </c>
      <c r="D3004">
        <v>97</v>
      </c>
      <c r="E3004">
        <v>2</v>
      </c>
      <c r="F3004">
        <v>194</v>
      </c>
      <c r="G3004" t="str">
        <f>VLOOKUP($C3004,'Raw-products'!$A$2:$H$1261,MATCH(G$1,'Raw-products'!$A$1:$H$1,0))</f>
        <v>Trousers</v>
      </c>
      <c r="H3004" t="str">
        <f>VLOOKUP($C3004,'Raw-products'!$A$2:$H$1261,MATCH(H$1,'Raw-products'!$A$1:$H$1,0))</f>
        <v>Slim-Fit</v>
      </c>
      <c r="I3004" t="str">
        <f>VLOOKUP($C3004,'Raw-products'!$A$2:$H$1261,MATCH(I$1,'Raw-products'!$A$1:$H$1,0))</f>
        <v>S</v>
      </c>
      <c r="J3004" t="str">
        <f>VLOOKUP($C3004,'Raw-products'!$A$2:$H$1261,MATCH(J$1,'Raw-products'!$A$1:$H$1,0))</f>
        <v>indigo</v>
      </c>
      <c r="K3004">
        <f>VLOOKUP($C3004,'Raw-products'!$A$2:$H$1261,MATCH(K$1,'Raw-products'!$A$1:$H$1,0))</f>
        <v>119</v>
      </c>
      <c r="L3004">
        <f>VLOOKUP($C3004,'Raw-products'!$A$2:$H$1261,MATCH(L$1,'Raw-products'!$A$1:$H$1,0))</f>
        <v>41</v>
      </c>
      <c r="M3004" s="5">
        <f t="shared" si="92"/>
        <v>4879</v>
      </c>
      <c r="N3004" cm="1">
        <f t="array" ref="N3004:Q3004">_xlfn.XLOOKUP($B3004,'Raw -orders'!$A:$A,'Raw -orders'!$B:$E)</f>
        <v>916</v>
      </c>
      <c r="O3004">
        <v>24064</v>
      </c>
      <c r="P3004" s="1">
        <v>44360</v>
      </c>
      <c r="Q3004" s="1">
        <v>44375</v>
      </c>
      <c r="R3004" t="str" cm="1">
        <f t="array" ref="R3004:Y3004">_xlfn.XLOOKUP($N3004,'Raw - customers'!$A:$A,'Raw - customers'!$B:$I)</f>
        <v>Gabriella Nutman</v>
      </c>
      <c r="S3004" t="str">
        <v>Polygender</v>
      </c>
      <c r="T3004">
        <v>24</v>
      </c>
      <c r="U3004" t="str">
        <v>06 Leah RoadSuite 691</v>
      </c>
      <c r="V3004">
        <v>4485</v>
      </c>
      <c r="W3004" t="str">
        <v>West Benjaminberg</v>
      </c>
      <c r="X3004" t="str">
        <v>Australian Capital Territory</v>
      </c>
      <c r="Y3004" t="str">
        <v>Australia</v>
      </c>
      <c r="Z3004">
        <v>6</v>
      </c>
      <c r="AA3004" s="3" t="str">
        <f t="shared" si="93"/>
        <v>10 to 20</v>
      </c>
      <c r="AP3004" s="6">
        <v>916</v>
      </c>
      <c r="AQ3004" s="6" t="s">
        <v>1350</v>
      </c>
    </row>
    <row r="3005" spans="1:43" x14ac:dyDescent="0.25">
      <c r="A3005">
        <v>3003</v>
      </c>
      <c r="B3005">
        <v>601</v>
      </c>
      <c r="C3005">
        <v>278</v>
      </c>
      <c r="D3005">
        <v>95</v>
      </c>
      <c r="E3005">
        <v>1</v>
      </c>
      <c r="F3005">
        <v>95</v>
      </c>
      <c r="G3005" t="str">
        <f>VLOOKUP($C3005,'Raw-products'!$A$2:$H$1261,MATCH(G$1,'Raw-products'!$A$1:$H$1,0))</f>
        <v>Shirt</v>
      </c>
      <c r="H3005" t="str">
        <f>VLOOKUP($C3005,'Raw-products'!$A$2:$H$1261,MATCH(H$1,'Raw-products'!$A$1:$H$1,0))</f>
        <v>Polo</v>
      </c>
      <c r="I3005" t="str">
        <f>VLOOKUP($C3005,'Raw-products'!$A$2:$H$1261,MATCH(I$1,'Raw-products'!$A$1:$H$1,0))</f>
        <v>L</v>
      </c>
      <c r="J3005" t="str">
        <f>VLOOKUP($C3005,'Raw-products'!$A$2:$H$1261,MATCH(J$1,'Raw-products'!$A$1:$H$1,0))</f>
        <v>violet</v>
      </c>
      <c r="K3005">
        <f>VLOOKUP($C3005,'Raw-products'!$A$2:$H$1261,MATCH(K$1,'Raw-products'!$A$1:$H$1,0))</f>
        <v>117</v>
      </c>
      <c r="L3005">
        <f>VLOOKUP($C3005,'Raw-products'!$A$2:$H$1261,MATCH(L$1,'Raw-products'!$A$1:$H$1,0))</f>
        <v>76</v>
      </c>
      <c r="M3005" s="5">
        <f t="shared" si="92"/>
        <v>8892</v>
      </c>
      <c r="N3005" cm="1">
        <f t="array" ref="N3005:Q3005">_xlfn.XLOOKUP($B3005,'Raw -orders'!$A:$A,'Raw -orders'!$B:$E)</f>
        <v>916</v>
      </c>
      <c r="O3005">
        <v>24064</v>
      </c>
      <c r="P3005" s="1">
        <v>44360</v>
      </c>
      <c r="Q3005" s="1">
        <v>44375</v>
      </c>
      <c r="R3005" t="str" cm="1">
        <f t="array" ref="R3005:Y3005">_xlfn.XLOOKUP($N3005,'Raw - customers'!$A:$A,'Raw - customers'!$B:$I)</f>
        <v>Gabriella Nutman</v>
      </c>
      <c r="S3005" t="str">
        <v>Polygender</v>
      </c>
      <c r="T3005">
        <v>24</v>
      </c>
      <c r="U3005" t="str">
        <v>06 Leah RoadSuite 691</v>
      </c>
      <c r="V3005">
        <v>4485</v>
      </c>
      <c r="W3005" t="str">
        <v>West Benjaminberg</v>
      </c>
      <c r="X3005" t="str">
        <v>Australian Capital Territory</v>
      </c>
      <c r="Y3005" t="str">
        <v>Australia</v>
      </c>
      <c r="Z3005">
        <v>6</v>
      </c>
      <c r="AA3005" s="3" t="str">
        <f t="shared" si="93"/>
        <v>10 to 20</v>
      </c>
      <c r="AP3005" s="6">
        <v>916</v>
      </c>
      <c r="AQ3005" s="6" t="s">
        <v>1350</v>
      </c>
    </row>
    <row r="3006" spans="1:43" x14ac:dyDescent="0.25">
      <c r="A3006">
        <v>3004</v>
      </c>
      <c r="B3006">
        <v>601</v>
      </c>
      <c r="C3006">
        <v>681</v>
      </c>
      <c r="D3006">
        <v>113</v>
      </c>
      <c r="E3006">
        <v>3</v>
      </c>
      <c r="F3006">
        <v>339</v>
      </c>
      <c r="G3006" t="str">
        <f>VLOOKUP($C3006,'Raw-products'!$A$2:$H$1261,MATCH(G$1,'Raw-products'!$A$1:$H$1,0))</f>
        <v>Jacket</v>
      </c>
      <c r="H3006" t="str">
        <f>VLOOKUP($C3006,'Raw-products'!$A$2:$H$1261,MATCH(H$1,'Raw-products'!$A$1:$H$1,0))</f>
        <v>Parka</v>
      </c>
      <c r="I3006" t="str">
        <f>VLOOKUP($C3006,'Raw-products'!$A$2:$H$1261,MATCH(I$1,'Raw-products'!$A$1:$H$1,0))</f>
        <v>S</v>
      </c>
      <c r="J3006" t="str">
        <f>VLOOKUP($C3006,'Raw-products'!$A$2:$H$1261,MATCH(J$1,'Raw-products'!$A$1:$H$1,0))</f>
        <v>green</v>
      </c>
      <c r="K3006">
        <f>VLOOKUP($C3006,'Raw-products'!$A$2:$H$1261,MATCH(K$1,'Raw-products'!$A$1:$H$1,0))</f>
        <v>119</v>
      </c>
      <c r="L3006">
        <f>VLOOKUP($C3006,'Raw-products'!$A$2:$H$1261,MATCH(L$1,'Raw-products'!$A$1:$H$1,0))</f>
        <v>62</v>
      </c>
      <c r="M3006" s="5">
        <f t="shared" si="92"/>
        <v>7378</v>
      </c>
      <c r="N3006" cm="1">
        <f t="array" ref="N3006:Q3006">_xlfn.XLOOKUP($B3006,'Raw -orders'!$A:$A,'Raw -orders'!$B:$E)</f>
        <v>916</v>
      </c>
      <c r="O3006">
        <v>24064</v>
      </c>
      <c r="P3006" s="1">
        <v>44360</v>
      </c>
      <c r="Q3006" s="1">
        <v>44375</v>
      </c>
      <c r="R3006" t="str" cm="1">
        <f t="array" ref="R3006:Y3006">_xlfn.XLOOKUP($N3006,'Raw - customers'!$A:$A,'Raw - customers'!$B:$I)</f>
        <v>Gabriella Nutman</v>
      </c>
      <c r="S3006" t="str">
        <v>Polygender</v>
      </c>
      <c r="T3006">
        <v>24</v>
      </c>
      <c r="U3006" t="str">
        <v>06 Leah RoadSuite 691</v>
      </c>
      <c r="V3006">
        <v>4485</v>
      </c>
      <c r="W3006" t="str">
        <v>West Benjaminberg</v>
      </c>
      <c r="X3006" t="str">
        <v>Australian Capital Territory</v>
      </c>
      <c r="Y3006" t="str">
        <v>Australia</v>
      </c>
      <c r="Z3006">
        <v>6</v>
      </c>
      <c r="AA3006" s="3" t="str">
        <f t="shared" si="93"/>
        <v>10 to 20</v>
      </c>
      <c r="AP3006" s="6">
        <v>916</v>
      </c>
      <c r="AQ3006" s="6" t="s">
        <v>1350</v>
      </c>
    </row>
    <row r="3007" spans="1:43" x14ac:dyDescent="0.25">
      <c r="A3007">
        <v>3005</v>
      </c>
      <c r="B3007">
        <v>601</v>
      </c>
      <c r="C3007">
        <v>347</v>
      </c>
      <c r="D3007">
        <v>109</v>
      </c>
      <c r="E3007">
        <v>2</v>
      </c>
      <c r="F3007">
        <v>218</v>
      </c>
      <c r="G3007" t="str">
        <f>VLOOKUP($C3007,'Raw-products'!$A$2:$H$1261,MATCH(G$1,'Raw-products'!$A$1:$H$1,0))</f>
        <v>Shirt</v>
      </c>
      <c r="H3007" t="str">
        <f>VLOOKUP($C3007,'Raw-products'!$A$2:$H$1261,MATCH(H$1,'Raw-products'!$A$1:$H$1,0))</f>
        <v>Mandarin Collar</v>
      </c>
      <c r="I3007" t="str">
        <f>VLOOKUP($C3007,'Raw-products'!$A$2:$H$1261,MATCH(I$1,'Raw-products'!$A$1:$H$1,0))</f>
        <v>M</v>
      </c>
      <c r="J3007" t="str">
        <f>VLOOKUP($C3007,'Raw-products'!$A$2:$H$1261,MATCH(J$1,'Raw-products'!$A$1:$H$1,0))</f>
        <v>violet</v>
      </c>
      <c r="K3007">
        <f>VLOOKUP($C3007,'Raw-products'!$A$2:$H$1261,MATCH(K$1,'Raw-products'!$A$1:$H$1,0))</f>
        <v>108</v>
      </c>
      <c r="L3007">
        <f>VLOOKUP($C3007,'Raw-products'!$A$2:$H$1261,MATCH(L$1,'Raw-products'!$A$1:$H$1,0))</f>
        <v>76</v>
      </c>
      <c r="M3007" s="5">
        <f t="shared" si="92"/>
        <v>8208</v>
      </c>
      <c r="N3007" cm="1">
        <f t="array" ref="N3007:Q3007">_xlfn.XLOOKUP($B3007,'Raw -orders'!$A:$A,'Raw -orders'!$B:$E)</f>
        <v>916</v>
      </c>
      <c r="O3007">
        <v>24064</v>
      </c>
      <c r="P3007" s="1">
        <v>44360</v>
      </c>
      <c r="Q3007" s="1">
        <v>44375</v>
      </c>
      <c r="R3007" t="str" cm="1">
        <f t="array" ref="R3007:Y3007">_xlfn.XLOOKUP($N3007,'Raw - customers'!$A:$A,'Raw - customers'!$B:$I)</f>
        <v>Gabriella Nutman</v>
      </c>
      <c r="S3007" t="str">
        <v>Polygender</v>
      </c>
      <c r="T3007">
        <v>24</v>
      </c>
      <c r="U3007" t="str">
        <v>06 Leah RoadSuite 691</v>
      </c>
      <c r="V3007">
        <v>4485</v>
      </c>
      <c r="W3007" t="str">
        <v>West Benjaminberg</v>
      </c>
      <c r="X3007" t="str">
        <v>Australian Capital Territory</v>
      </c>
      <c r="Y3007" t="str">
        <v>Australia</v>
      </c>
      <c r="Z3007">
        <v>6</v>
      </c>
      <c r="AA3007" s="3" t="str">
        <f t="shared" si="93"/>
        <v>10 to 20</v>
      </c>
      <c r="AP3007" s="6">
        <v>916</v>
      </c>
      <c r="AQ3007" s="6" t="s">
        <v>1350</v>
      </c>
    </row>
    <row r="3008" spans="1:43" x14ac:dyDescent="0.25">
      <c r="A3008">
        <v>3006</v>
      </c>
      <c r="B3008">
        <v>601</v>
      </c>
      <c r="C3008">
        <v>518</v>
      </c>
      <c r="D3008">
        <v>102</v>
      </c>
      <c r="E3008">
        <v>3</v>
      </c>
      <c r="F3008">
        <v>306</v>
      </c>
      <c r="G3008" t="str">
        <f>VLOOKUP($C3008,'Raw-products'!$A$2:$H$1261,MATCH(G$1,'Raw-products'!$A$1:$H$1,0))</f>
        <v>Jacket</v>
      </c>
      <c r="H3008" t="str">
        <f>VLOOKUP($C3008,'Raw-products'!$A$2:$H$1261,MATCH(H$1,'Raw-products'!$A$1:$H$1,0))</f>
        <v>Windbreaker</v>
      </c>
      <c r="I3008" t="str">
        <f>VLOOKUP($C3008,'Raw-products'!$A$2:$H$1261,MATCH(I$1,'Raw-products'!$A$1:$H$1,0))</f>
        <v>L</v>
      </c>
      <c r="J3008" t="str">
        <f>VLOOKUP($C3008,'Raw-products'!$A$2:$H$1261,MATCH(J$1,'Raw-products'!$A$1:$H$1,0))</f>
        <v>indigo</v>
      </c>
      <c r="K3008">
        <f>VLOOKUP($C3008,'Raw-products'!$A$2:$H$1261,MATCH(K$1,'Raw-products'!$A$1:$H$1,0))</f>
        <v>109</v>
      </c>
      <c r="L3008">
        <f>VLOOKUP($C3008,'Raw-products'!$A$2:$H$1261,MATCH(L$1,'Raw-products'!$A$1:$H$1,0))</f>
        <v>67</v>
      </c>
      <c r="M3008" s="5">
        <f t="shared" si="92"/>
        <v>7303</v>
      </c>
      <c r="N3008" cm="1">
        <f t="array" ref="N3008:Q3008">_xlfn.XLOOKUP($B3008,'Raw -orders'!$A:$A,'Raw -orders'!$B:$E)</f>
        <v>916</v>
      </c>
      <c r="O3008">
        <v>24064</v>
      </c>
      <c r="P3008" s="1">
        <v>44360</v>
      </c>
      <c r="Q3008" s="1">
        <v>44375</v>
      </c>
      <c r="R3008" t="str" cm="1">
        <f t="array" ref="R3008:Y3008">_xlfn.XLOOKUP($N3008,'Raw - customers'!$A:$A,'Raw - customers'!$B:$I)</f>
        <v>Gabriella Nutman</v>
      </c>
      <c r="S3008" t="str">
        <v>Polygender</v>
      </c>
      <c r="T3008">
        <v>24</v>
      </c>
      <c r="U3008" t="str">
        <v>06 Leah RoadSuite 691</v>
      </c>
      <c r="V3008">
        <v>4485</v>
      </c>
      <c r="W3008" t="str">
        <v>West Benjaminberg</v>
      </c>
      <c r="X3008" t="str">
        <v>Australian Capital Territory</v>
      </c>
      <c r="Y3008" t="str">
        <v>Australia</v>
      </c>
      <c r="Z3008">
        <v>6</v>
      </c>
      <c r="AA3008" s="3" t="str">
        <f t="shared" si="93"/>
        <v>10 to 20</v>
      </c>
      <c r="AP3008" s="6">
        <v>916</v>
      </c>
      <c r="AQ3008" s="6" t="s">
        <v>1350</v>
      </c>
    </row>
    <row r="3009" spans="1:43" x14ac:dyDescent="0.25">
      <c r="A3009">
        <v>3007</v>
      </c>
      <c r="B3009">
        <v>602</v>
      </c>
      <c r="C3009">
        <v>1161</v>
      </c>
      <c r="D3009">
        <v>99</v>
      </c>
      <c r="E3009">
        <v>3</v>
      </c>
      <c r="F3009">
        <v>297</v>
      </c>
      <c r="G3009" t="str">
        <f>VLOOKUP($C3009,'Raw-products'!$A$2:$H$1261,MATCH(G$1,'Raw-products'!$A$1:$H$1,0))</f>
        <v>Trousers</v>
      </c>
      <c r="H3009" t="str">
        <f>VLOOKUP($C3009,'Raw-products'!$A$2:$H$1261,MATCH(H$1,'Raw-products'!$A$1:$H$1,0))</f>
        <v>High-Waisted</v>
      </c>
      <c r="I3009" t="str">
        <f>VLOOKUP($C3009,'Raw-products'!$A$2:$H$1261,MATCH(I$1,'Raw-products'!$A$1:$H$1,0))</f>
        <v>S</v>
      </c>
      <c r="J3009" t="str">
        <f>VLOOKUP($C3009,'Raw-products'!$A$2:$H$1261,MATCH(J$1,'Raw-products'!$A$1:$H$1,0))</f>
        <v>orange</v>
      </c>
      <c r="K3009">
        <f>VLOOKUP($C3009,'Raw-products'!$A$2:$H$1261,MATCH(K$1,'Raw-products'!$A$1:$H$1,0))</f>
        <v>98</v>
      </c>
      <c r="L3009">
        <f>VLOOKUP($C3009,'Raw-products'!$A$2:$H$1261,MATCH(L$1,'Raw-products'!$A$1:$H$1,0))</f>
        <v>42</v>
      </c>
      <c r="M3009" s="5">
        <f t="shared" si="92"/>
        <v>4116</v>
      </c>
      <c r="N3009" cm="1">
        <f t="array" ref="N3009:Q3009">_xlfn.XLOOKUP($B3009,'Raw -orders'!$A:$A,'Raw -orders'!$B:$E)</f>
        <v>987</v>
      </c>
      <c r="O3009">
        <v>41932</v>
      </c>
      <c r="P3009" s="1">
        <v>44241</v>
      </c>
      <c r="Q3009" s="1">
        <v>44262</v>
      </c>
      <c r="R3009" t="str" cm="1">
        <f t="array" ref="R3009:Y3009">_xlfn.XLOOKUP($N3009,'Raw - customers'!$A:$A,'Raw - customers'!$B:$I)</f>
        <v>Grady Wipper</v>
      </c>
      <c r="S3009" t="str">
        <v>Genderfluid</v>
      </c>
      <c r="T3009">
        <v>70</v>
      </c>
      <c r="U3009" t="str">
        <v>900 Jade AvenueApt. 206</v>
      </c>
      <c r="V3009">
        <v>5958</v>
      </c>
      <c r="W3009" t="str">
        <v>Thompsonbury</v>
      </c>
      <c r="X3009" t="str">
        <v>New South Wales</v>
      </c>
      <c r="Y3009" t="str">
        <v>Australia</v>
      </c>
      <c r="Z3009">
        <v>2</v>
      </c>
      <c r="AA3009" s="3" t="str">
        <f t="shared" si="93"/>
        <v>20 to 30</v>
      </c>
      <c r="AP3009" s="6">
        <v>987</v>
      </c>
      <c r="AQ3009" s="6" t="s">
        <v>1362</v>
      </c>
    </row>
    <row r="3010" spans="1:43" x14ac:dyDescent="0.25">
      <c r="A3010">
        <v>3008</v>
      </c>
      <c r="B3010">
        <v>602</v>
      </c>
      <c r="C3010">
        <v>86</v>
      </c>
      <c r="D3010">
        <v>118</v>
      </c>
      <c r="E3010">
        <v>1</v>
      </c>
      <c r="F3010">
        <v>118</v>
      </c>
      <c r="G3010" t="str">
        <f>VLOOKUP($C3010,'Raw-products'!$A$2:$H$1261,MATCH(G$1,'Raw-products'!$A$1:$H$1,0))</f>
        <v>Shirt</v>
      </c>
      <c r="H3010" t="str">
        <f>VLOOKUP($C3010,'Raw-products'!$A$2:$H$1261,MATCH(H$1,'Raw-products'!$A$1:$H$1,0))</f>
        <v>Flannel</v>
      </c>
      <c r="I3010" t="str">
        <f>VLOOKUP($C3010,'Raw-products'!$A$2:$H$1261,MATCH(I$1,'Raw-products'!$A$1:$H$1,0))</f>
        <v>S</v>
      </c>
      <c r="J3010" t="str">
        <f>VLOOKUP($C3010,'Raw-products'!$A$2:$H$1261,MATCH(J$1,'Raw-products'!$A$1:$H$1,0))</f>
        <v>green</v>
      </c>
      <c r="K3010">
        <f>VLOOKUP($C3010,'Raw-products'!$A$2:$H$1261,MATCH(K$1,'Raw-products'!$A$1:$H$1,0))</f>
        <v>96</v>
      </c>
      <c r="L3010">
        <f>VLOOKUP($C3010,'Raw-products'!$A$2:$H$1261,MATCH(L$1,'Raw-products'!$A$1:$H$1,0))</f>
        <v>57</v>
      </c>
      <c r="M3010" s="5">
        <f t="shared" si="92"/>
        <v>5472</v>
      </c>
      <c r="N3010" cm="1">
        <f t="array" ref="N3010:Q3010">_xlfn.XLOOKUP($B3010,'Raw -orders'!$A:$A,'Raw -orders'!$B:$E)</f>
        <v>987</v>
      </c>
      <c r="O3010">
        <v>41932</v>
      </c>
      <c r="P3010" s="1">
        <v>44241</v>
      </c>
      <c r="Q3010" s="1">
        <v>44262</v>
      </c>
      <c r="R3010" t="str" cm="1">
        <f t="array" ref="R3010:Y3010">_xlfn.XLOOKUP($N3010,'Raw - customers'!$A:$A,'Raw - customers'!$B:$I)</f>
        <v>Grady Wipper</v>
      </c>
      <c r="S3010" t="str">
        <v>Genderfluid</v>
      </c>
      <c r="T3010">
        <v>70</v>
      </c>
      <c r="U3010" t="str">
        <v>900 Jade AvenueApt. 206</v>
      </c>
      <c r="V3010">
        <v>5958</v>
      </c>
      <c r="W3010" t="str">
        <v>Thompsonbury</v>
      </c>
      <c r="X3010" t="str">
        <v>New South Wales</v>
      </c>
      <c r="Y3010" t="str">
        <v>Australia</v>
      </c>
      <c r="Z3010">
        <v>2</v>
      </c>
      <c r="AA3010" s="3" t="str">
        <f t="shared" si="93"/>
        <v>20 to 30</v>
      </c>
      <c r="AP3010" s="6">
        <v>987</v>
      </c>
      <c r="AQ3010" s="6" t="s">
        <v>1362</v>
      </c>
    </row>
    <row r="3011" spans="1:43" x14ac:dyDescent="0.25">
      <c r="A3011">
        <v>3009</v>
      </c>
      <c r="B3011">
        <v>603</v>
      </c>
      <c r="C3011">
        <v>1170</v>
      </c>
      <c r="D3011">
        <v>99</v>
      </c>
      <c r="E3011">
        <v>2</v>
      </c>
      <c r="F3011">
        <v>198</v>
      </c>
      <c r="G3011" t="str">
        <f>VLOOKUP($C3011,'Raw-products'!$A$2:$H$1261,MATCH(G$1,'Raw-products'!$A$1:$H$1,0))</f>
        <v>Trousers</v>
      </c>
      <c r="H3011" t="str">
        <f>VLOOKUP($C3011,'Raw-products'!$A$2:$H$1261,MATCH(H$1,'Raw-products'!$A$1:$H$1,0))</f>
        <v>High-Waisted</v>
      </c>
      <c r="I3011" t="str">
        <f>VLOOKUP($C3011,'Raw-products'!$A$2:$H$1261,MATCH(I$1,'Raw-products'!$A$1:$H$1,0))</f>
        <v>XS</v>
      </c>
      <c r="J3011" t="str">
        <f>VLOOKUP($C3011,'Raw-products'!$A$2:$H$1261,MATCH(J$1,'Raw-products'!$A$1:$H$1,0))</f>
        <v>green</v>
      </c>
      <c r="K3011">
        <f>VLOOKUP($C3011,'Raw-products'!$A$2:$H$1261,MATCH(K$1,'Raw-products'!$A$1:$H$1,0))</f>
        <v>98</v>
      </c>
      <c r="L3011">
        <f>VLOOKUP($C3011,'Raw-products'!$A$2:$H$1261,MATCH(L$1,'Raw-products'!$A$1:$H$1,0))</f>
        <v>42</v>
      </c>
      <c r="M3011" s="5">
        <f t="shared" ref="M3011:M3074" si="94">$K3011*$L3011</f>
        <v>4116</v>
      </c>
      <c r="N3011" cm="1">
        <f t="array" ref="N3011:Q3011">_xlfn.XLOOKUP($B3011,'Raw -orders'!$A:$A,'Raw -orders'!$B:$E)</f>
        <v>549</v>
      </c>
      <c r="O3011">
        <v>42922</v>
      </c>
      <c r="P3011" s="1">
        <v>44438</v>
      </c>
      <c r="Q3011" s="1">
        <v>44443</v>
      </c>
      <c r="R3011" t="str" cm="1">
        <f t="array" ref="R3011:Y3011">_xlfn.XLOOKUP($N3011,'Raw - customers'!$A:$A,'Raw - customers'!$B:$I)</f>
        <v>Barclay Beswick</v>
      </c>
      <c r="S3011" t="str">
        <v>Male</v>
      </c>
      <c r="T3011">
        <v>50</v>
      </c>
      <c r="U3011" t="str">
        <v>667 Feil RidgeSuite 935</v>
      </c>
      <c r="V3011">
        <v>1919</v>
      </c>
      <c r="W3011" t="str">
        <v>Gleasonburgh</v>
      </c>
      <c r="X3011" t="str">
        <v>Northern Territory</v>
      </c>
      <c r="Y3011" t="str">
        <v>Australia</v>
      </c>
      <c r="Z3011">
        <v>8</v>
      </c>
      <c r="AA3011" s="3" t="str">
        <f t="shared" ref="AA3011:AA3074" si="95">IF(AND(DATEDIF($P3011,$Q3011,"D")&gt;0,DATEDIF($P3011,$Q3011,"D")&lt;=10),"0 to 10",IF(AND(DATEDIF($P3011,$Q3011,"D")&gt;10,DATEDIF($P3011,$Q3011,"D")&lt;=20),"10 to 20",IF(AND(DATEDIF($P3011,$Q3011,"D")&gt;20,DATEDIF($P3011,$Q3011,"D")&lt;=30),"20 to 30")))</f>
        <v>0 to 10</v>
      </c>
      <c r="AP3011" s="6">
        <v>549</v>
      </c>
      <c r="AQ3011" s="6" t="s">
        <v>1339</v>
      </c>
    </row>
    <row r="3012" spans="1:43" x14ac:dyDescent="0.25">
      <c r="A3012">
        <v>3010</v>
      </c>
      <c r="B3012">
        <v>604</v>
      </c>
      <c r="C3012">
        <v>904</v>
      </c>
      <c r="D3012">
        <v>94</v>
      </c>
      <c r="E3012">
        <v>3</v>
      </c>
      <c r="F3012">
        <v>282</v>
      </c>
      <c r="G3012" t="str">
        <f>VLOOKUP($C3012,'Raw-products'!$A$2:$H$1261,MATCH(G$1,'Raw-products'!$A$1:$H$1,0))</f>
        <v>Trousers</v>
      </c>
      <c r="H3012" t="str">
        <f>VLOOKUP($C3012,'Raw-products'!$A$2:$H$1261,MATCH(H$1,'Raw-products'!$A$1:$H$1,0))</f>
        <v>Cords</v>
      </c>
      <c r="I3012" t="str">
        <f>VLOOKUP($C3012,'Raw-products'!$A$2:$H$1261,MATCH(I$1,'Raw-products'!$A$1:$H$1,0))</f>
        <v>XL</v>
      </c>
      <c r="J3012" t="str">
        <f>VLOOKUP($C3012,'Raw-products'!$A$2:$H$1261,MATCH(J$1,'Raw-products'!$A$1:$H$1,0))</f>
        <v>indigo</v>
      </c>
      <c r="K3012">
        <f>VLOOKUP($C3012,'Raw-products'!$A$2:$H$1261,MATCH(K$1,'Raw-products'!$A$1:$H$1,0))</f>
        <v>113</v>
      </c>
      <c r="L3012">
        <f>VLOOKUP($C3012,'Raw-products'!$A$2:$H$1261,MATCH(L$1,'Raw-products'!$A$1:$H$1,0))</f>
        <v>70</v>
      </c>
      <c r="M3012" s="5">
        <f t="shared" si="94"/>
        <v>7910</v>
      </c>
      <c r="N3012" cm="1">
        <f t="array" ref="N3012:Q3012">_xlfn.XLOOKUP($B3012,'Raw -orders'!$A:$A,'Raw -orders'!$B:$E)</f>
        <v>492</v>
      </c>
      <c r="O3012">
        <v>21635</v>
      </c>
      <c r="P3012" s="1">
        <v>44397</v>
      </c>
      <c r="Q3012" s="1">
        <v>44421</v>
      </c>
      <c r="R3012" t="str" cm="1">
        <f t="array" ref="R3012:Y3012">_xlfn.XLOOKUP($N3012,'Raw - customers'!$A:$A,'Raw - customers'!$B:$I)</f>
        <v>Jolee Stailey</v>
      </c>
      <c r="S3012" t="str">
        <v>Bigender</v>
      </c>
      <c r="T3012">
        <v>62</v>
      </c>
      <c r="U3012" t="str">
        <v>046 Leah RidgeSuite 190</v>
      </c>
      <c r="V3012">
        <v>8954</v>
      </c>
      <c r="W3012" t="str">
        <v>Josephmouth</v>
      </c>
      <c r="X3012" t="str">
        <v>Queensland</v>
      </c>
      <c r="Y3012" t="str">
        <v>Australia</v>
      </c>
      <c r="Z3012">
        <v>7</v>
      </c>
      <c r="AA3012" s="3" t="str">
        <f t="shared" si="95"/>
        <v>20 to 30</v>
      </c>
      <c r="AP3012" s="6">
        <v>492</v>
      </c>
      <c r="AQ3012" s="6" t="s">
        <v>1355</v>
      </c>
    </row>
    <row r="3013" spans="1:43" x14ac:dyDescent="0.25">
      <c r="A3013">
        <v>3011</v>
      </c>
      <c r="B3013">
        <v>604</v>
      </c>
      <c r="C3013">
        <v>169</v>
      </c>
      <c r="D3013">
        <v>91</v>
      </c>
      <c r="E3013">
        <v>1</v>
      </c>
      <c r="F3013">
        <v>91</v>
      </c>
      <c r="G3013" t="str">
        <f>VLOOKUP($C3013,'Raw-products'!$A$2:$H$1261,MATCH(G$1,'Raw-products'!$A$1:$H$1,0))</f>
        <v>Shirt</v>
      </c>
      <c r="H3013" t="str">
        <f>VLOOKUP($C3013,'Raw-products'!$A$2:$H$1261,MATCH(H$1,'Raw-products'!$A$1:$H$1,0))</f>
        <v>Linen</v>
      </c>
      <c r="I3013" t="str">
        <f>VLOOKUP($C3013,'Raw-products'!$A$2:$H$1261,MATCH(I$1,'Raw-products'!$A$1:$H$1,0))</f>
        <v>XL</v>
      </c>
      <c r="J3013" t="str">
        <f>VLOOKUP($C3013,'Raw-products'!$A$2:$H$1261,MATCH(J$1,'Raw-products'!$A$1:$H$1,0))</f>
        <v>indigo</v>
      </c>
      <c r="K3013">
        <f>VLOOKUP($C3013,'Raw-products'!$A$2:$H$1261,MATCH(K$1,'Raw-products'!$A$1:$H$1,0))</f>
        <v>116</v>
      </c>
      <c r="L3013">
        <f>VLOOKUP($C3013,'Raw-products'!$A$2:$H$1261,MATCH(L$1,'Raw-products'!$A$1:$H$1,0))</f>
        <v>66</v>
      </c>
      <c r="M3013" s="5">
        <f t="shared" si="94"/>
        <v>7656</v>
      </c>
      <c r="N3013" cm="1">
        <f t="array" ref="N3013:Q3013">_xlfn.XLOOKUP($B3013,'Raw -orders'!$A:$A,'Raw -orders'!$B:$E)</f>
        <v>492</v>
      </c>
      <c r="O3013">
        <v>21635</v>
      </c>
      <c r="P3013" s="1">
        <v>44397</v>
      </c>
      <c r="Q3013" s="1">
        <v>44421</v>
      </c>
      <c r="R3013" t="str" cm="1">
        <f t="array" ref="R3013:Y3013">_xlfn.XLOOKUP($N3013,'Raw - customers'!$A:$A,'Raw - customers'!$B:$I)</f>
        <v>Jolee Stailey</v>
      </c>
      <c r="S3013" t="str">
        <v>Bigender</v>
      </c>
      <c r="T3013">
        <v>62</v>
      </c>
      <c r="U3013" t="str">
        <v>046 Leah RidgeSuite 190</v>
      </c>
      <c r="V3013">
        <v>8954</v>
      </c>
      <c r="W3013" t="str">
        <v>Josephmouth</v>
      </c>
      <c r="X3013" t="str">
        <v>Queensland</v>
      </c>
      <c r="Y3013" t="str">
        <v>Australia</v>
      </c>
      <c r="Z3013">
        <v>7</v>
      </c>
      <c r="AA3013" s="3" t="str">
        <f t="shared" si="95"/>
        <v>20 to 30</v>
      </c>
      <c r="AP3013" s="6">
        <v>492</v>
      </c>
      <c r="AQ3013" s="6" t="s">
        <v>1355</v>
      </c>
    </row>
    <row r="3014" spans="1:43" x14ac:dyDescent="0.25">
      <c r="A3014">
        <v>3012</v>
      </c>
      <c r="B3014">
        <v>604</v>
      </c>
      <c r="C3014">
        <v>163</v>
      </c>
      <c r="D3014">
        <v>91</v>
      </c>
      <c r="E3014">
        <v>2</v>
      </c>
      <c r="F3014">
        <v>182</v>
      </c>
      <c r="G3014" t="str">
        <f>VLOOKUP($C3014,'Raw-products'!$A$2:$H$1261,MATCH(G$1,'Raw-products'!$A$1:$H$1,0))</f>
        <v>Shirt</v>
      </c>
      <c r="H3014" t="str">
        <f>VLOOKUP($C3014,'Raw-products'!$A$2:$H$1261,MATCH(H$1,'Raw-products'!$A$1:$H$1,0))</f>
        <v>Linen</v>
      </c>
      <c r="I3014" t="str">
        <f>VLOOKUP($C3014,'Raw-products'!$A$2:$H$1261,MATCH(I$1,'Raw-products'!$A$1:$H$1,0))</f>
        <v>L</v>
      </c>
      <c r="J3014" t="str">
        <f>VLOOKUP($C3014,'Raw-products'!$A$2:$H$1261,MATCH(J$1,'Raw-products'!$A$1:$H$1,0))</f>
        <v>blue</v>
      </c>
      <c r="K3014">
        <f>VLOOKUP($C3014,'Raw-products'!$A$2:$H$1261,MATCH(K$1,'Raw-products'!$A$1:$H$1,0))</f>
        <v>116</v>
      </c>
      <c r="L3014">
        <f>VLOOKUP($C3014,'Raw-products'!$A$2:$H$1261,MATCH(L$1,'Raw-products'!$A$1:$H$1,0))</f>
        <v>70</v>
      </c>
      <c r="M3014" s="5">
        <f t="shared" si="94"/>
        <v>8120</v>
      </c>
      <c r="N3014" cm="1">
        <f t="array" ref="N3014:Q3014">_xlfn.XLOOKUP($B3014,'Raw -orders'!$A:$A,'Raw -orders'!$B:$E)</f>
        <v>492</v>
      </c>
      <c r="O3014">
        <v>21635</v>
      </c>
      <c r="P3014" s="1">
        <v>44397</v>
      </c>
      <c r="Q3014" s="1">
        <v>44421</v>
      </c>
      <c r="R3014" t="str" cm="1">
        <f t="array" ref="R3014:Y3014">_xlfn.XLOOKUP($N3014,'Raw - customers'!$A:$A,'Raw - customers'!$B:$I)</f>
        <v>Jolee Stailey</v>
      </c>
      <c r="S3014" t="str">
        <v>Bigender</v>
      </c>
      <c r="T3014">
        <v>62</v>
      </c>
      <c r="U3014" t="str">
        <v>046 Leah RidgeSuite 190</v>
      </c>
      <c r="V3014">
        <v>8954</v>
      </c>
      <c r="W3014" t="str">
        <v>Josephmouth</v>
      </c>
      <c r="X3014" t="str">
        <v>Queensland</v>
      </c>
      <c r="Y3014" t="str">
        <v>Australia</v>
      </c>
      <c r="Z3014">
        <v>7</v>
      </c>
      <c r="AA3014" s="3" t="str">
        <f t="shared" si="95"/>
        <v>20 to 30</v>
      </c>
      <c r="AP3014" s="6">
        <v>492</v>
      </c>
      <c r="AQ3014" s="6" t="s">
        <v>1355</v>
      </c>
    </row>
    <row r="3015" spans="1:43" x14ac:dyDescent="0.25">
      <c r="A3015">
        <v>3013</v>
      </c>
      <c r="B3015">
        <v>604</v>
      </c>
      <c r="C3015">
        <v>955</v>
      </c>
      <c r="D3015">
        <v>97</v>
      </c>
      <c r="E3015">
        <v>1</v>
      </c>
      <c r="F3015">
        <v>97</v>
      </c>
      <c r="G3015" t="str">
        <f>VLOOKUP($C3015,'Raw-products'!$A$2:$H$1261,MATCH(G$1,'Raw-products'!$A$1:$H$1,0))</f>
        <v>Trousers</v>
      </c>
      <c r="H3015" t="str">
        <f>VLOOKUP($C3015,'Raw-products'!$A$2:$H$1261,MATCH(H$1,'Raw-products'!$A$1:$H$1,0))</f>
        <v>Slim-Fit</v>
      </c>
      <c r="I3015" t="str">
        <f>VLOOKUP($C3015,'Raw-products'!$A$2:$H$1261,MATCH(I$1,'Raw-products'!$A$1:$H$1,0))</f>
        <v>XS</v>
      </c>
      <c r="J3015" t="str">
        <f>VLOOKUP($C3015,'Raw-products'!$A$2:$H$1261,MATCH(J$1,'Raw-products'!$A$1:$H$1,0))</f>
        <v>yellow</v>
      </c>
      <c r="K3015">
        <f>VLOOKUP($C3015,'Raw-products'!$A$2:$H$1261,MATCH(K$1,'Raw-products'!$A$1:$H$1,0))</f>
        <v>119</v>
      </c>
      <c r="L3015">
        <f>VLOOKUP($C3015,'Raw-products'!$A$2:$H$1261,MATCH(L$1,'Raw-products'!$A$1:$H$1,0))</f>
        <v>59</v>
      </c>
      <c r="M3015" s="5">
        <f t="shared" si="94"/>
        <v>7021</v>
      </c>
      <c r="N3015" cm="1">
        <f t="array" ref="N3015:Q3015">_xlfn.XLOOKUP($B3015,'Raw -orders'!$A:$A,'Raw -orders'!$B:$E)</f>
        <v>492</v>
      </c>
      <c r="O3015">
        <v>21635</v>
      </c>
      <c r="P3015" s="1">
        <v>44397</v>
      </c>
      <c r="Q3015" s="1">
        <v>44421</v>
      </c>
      <c r="R3015" t="str" cm="1">
        <f t="array" ref="R3015:Y3015">_xlfn.XLOOKUP($N3015,'Raw - customers'!$A:$A,'Raw - customers'!$B:$I)</f>
        <v>Jolee Stailey</v>
      </c>
      <c r="S3015" t="str">
        <v>Bigender</v>
      </c>
      <c r="T3015">
        <v>62</v>
      </c>
      <c r="U3015" t="str">
        <v>046 Leah RidgeSuite 190</v>
      </c>
      <c r="V3015">
        <v>8954</v>
      </c>
      <c r="W3015" t="str">
        <v>Josephmouth</v>
      </c>
      <c r="X3015" t="str">
        <v>Queensland</v>
      </c>
      <c r="Y3015" t="str">
        <v>Australia</v>
      </c>
      <c r="Z3015">
        <v>7</v>
      </c>
      <c r="AA3015" s="3" t="str">
        <f t="shared" si="95"/>
        <v>20 to 30</v>
      </c>
      <c r="AP3015" s="6">
        <v>492</v>
      </c>
      <c r="AQ3015" s="6" t="s">
        <v>1355</v>
      </c>
    </row>
    <row r="3016" spans="1:43" x14ac:dyDescent="0.25">
      <c r="A3016">
        <v>3014</v>
      </c>
      <c r="B3016">
        <v>604</v>
      </c>
      <c r="C3016">
        <v>127</v>
      </c>
      <c r="D3016">
        <v>92</v>
      </c>
      <c r="E3016">
        <v>2</v>
      </c>
      <c r="F3016">
        <v>184</v>
      </c>
      <c r="G3016" t="str">
        <f>VLOOKUP($C3016,'Raw-products'!$A$2:$H$1261,MATCH(G$1,'Raw-products'!$A$1:$H$1,0))</f>
        <v>Shirt</v>
      </c>
      <c r="H3016" t="str">
        <f>VLOOKUP($C3016,'Raw-products'!$A$2:$H$1261,MATCH(H$1,'Raw-products'!$A$1:$H$1,0))</f>
        <v>Denim</v>
      </c>
      <c r="I3016" t="str">
        <f>VLOOKUP($C3016,'Raw-products'!$A$2:$H$1261,MATCH(I$1,'Raw-products'!$A$1:$H$1,0))</f>
        <v>M</v>
      </c>
      <c r="J3016" t="str">
        <f>VLOOKUP($C3016,'Raw-products'!$A$2:$H$1261,MATCH(J$1,'Raw-products'!$A$1:$H$1,0))</f>
        <v>blue</v>
      </c>
      <c r="K3016">
        <f>VLOOKUP($C3016,'Raw-products'!$A$2:$H$1261,MATCH(K$1,'Raw-products'!$A$1:$H$1,0))</f>
        <v>115</v>
      </c>
      <c r="L3016">
        <f>VLOOKUP($C3016,'Raw-products'!$A$2:$H$1261,MATCH(L$1,'Raw-products'!$A$1:$H$1,0))</f>
        <v>58</v>
      </c>
      <c r="M3016" s="5">
        <f t="shared" si="94"/>
        <v>6670</v>
      </c>
      <c r="N3016" cm="1">
        <f t="array" ref="N3016:Q3016">_xlfn.XLOOKUP($B3016,'Raw -orders'!$A:$A,'Raw -orders'!$B:$E)</f>
        <v>492</v>
      </c>
      <c r="O3016">
        <v>21635</v>
      </c>
      <c r="P3016" s="1">
        <v>44397</v>
      </c>
      <c r="Q3016" s="1">
        <v>44421</v>
      </c>
      <c r="R3016" t="str" cm="1">
        <f t="array" ref="R3016:Y3016">_xlfn.XLOOKUP($N3016,'Raw - customers'!$A:$A,'Raw - customers'!$B:$I)</f>
        <v>Jolee Stailey</v>
      </c>
      <c r="S3016" t="str">
        <v>Bigender</v>
      </c>
      <c r="T3016">
        <v>62</v>
      </c>
      <c r="U3016" t="str">
        <v>046 Leah RidgeSuite 190</v>
      </c>
      <c r="V3016">
        <v>8954</v>
      </c>
      <c r="W3016" t="str">
        <v>Josephmouth</v>
      </c>
      <c r="X3016" t="str">
        <v>Queensland</v>
      </c>
      <c r="Y3016" t="str">
        <v>Australia</v>
      </c>
      <c r="Z3016">
        <v>7</v>
      </c>
      <c r="AA3016" s="3" t="str">
        <f t="shared" si="95"/>
        <v>20 to 30</v>
      </c>
      <c r="AP3016" s="6">
        <v>492</v>
      </c>
      <c r="AQ3016" s="6" t="s">
        <v>1355</v>
      </c>
    </row>
    <row r="3017" spans="1:43" x14ac:dyDescent="0.25">
      <c r="A3017">
        <v>3015</v>
      </c>
      <c r="B3017">
        <v>604</v>
      </c>
      <c r="C3017">
        <v>195</v>
      </c>
      <c r="D3017">
        <v>98</v>
      </c>
      <c r="E3017">
        <v>2</v>
      </c>
      <c r="F3017">
        <v>196</v>
      </c>
      <c r="G3017" t="str">
        <f>VLOOKUP($C3017,'Raw-products'!$A$2:$H$1261,MATCH(G$1,'Raw-products'!$A$1:$H$1,0))</f>
        <v>Shirt</v>
      </c>
      <c r="H3017" t="str">
        <f>VLOOKUP($C3017,'Raw-products'!$A$2:$H$1261,MATCH(H$1,'Raw-products'!$A$1:$H$1,0))</f>
        <v>Camp Collared</v>
      </c>
      <c r="I3017" t="str">
        <f>VLOOKUP($C3017,'Raw-products'!$A$2:$H$1261,MATCH(I$1,'Raw-products'!$A$1:$H$1,0))</f>
        <v>XS</v>
      </c>
      <c r="J3017" t="str">
        <f>VLOOKUP($C3017,'Raw-products'!$A$2:$H$1261,MATCH(J$1,'Raw-products'!$A$1:$H$1,0))</f>
        <v>blue</v>
      </c>
      <c r="K3017">
        <f>VLOOKUP($C3017,'Raw-products'!$A$2:$H$1261,MATCH(K$1,'Raw-products'!$A$1:$H$1,0))</f>
        <v>112</v>
      </c>
      <c r="L3017">
        <f>VLOOKUP($C3017,'Raw-products'!$A$2:$H$1261,MATCH(L$1,'Raw-products'!$A$1:$H$1,0))</f>
        <v>47</v>
      </c>
      <c r="M3017" s="5">
        <f t="shared" si="94"/>
        <v>5264</v>
      </c>
      <c r="N3017" cm="1">
        <f t="array" ref="N3017:Q3017">_xlfn.XLOOKUP($B3017,'Raw -orders'!$A:$A,'Raw -orders'!$B:$E)</f>
        <v>492</v>
      </c>
      <c r="O3017">
        <v>21635</v>
      </c>
      <c r="P3017" s="1">
        <v>44397</v>
      </c>
      <c r="Q3017" s="1">
        <v>44421</v>
      </c>
      <c r="R3017" t="str" cm="1">
        <f t="array" ref="R3017:Y3017">_xlfn.XLOOKUP($N3017,'Raw - customers'!$A:$A,'Raw - customers'!$B:$I)</f>
        <v>Jolee Stailey</v>
      </c>
      <c r="S3017" t="str">
        <v>Bigender</v>
      </c>
      <c r="T3017">
        <v>62</v>
      </c>
      <c r="U3017" t="str">
        <v>046 Leah RidgeSuite 190</v>
      </c>
      <c r="V3017">
        <v>8954</v>
      </c>
      <c r="W3017" t="str">
        <v>Josephmouth</v>
      </c>
      <c r="X3017" t="str">
        <v>Queensland</v>
      </c>
      <c r="Y3017" t="str">
        <v>Australia</v>
      </c>
      <c r="Z3017">
        <v>7</v>
      </c>
      <c r="AA3017" s="3" t="str">
        <f t="shared" si="95"/>
        <v>20 to 30</v>
      </c>
      <c r="AP3017" s="6">
        <v>492</v>
      </c>
      <c r="AQ3017" s="6" t="s">
        <v>1355</v>
      </c>
    </row>
    <row r="3018" spans="1:43" x14ac:dyDescent="0.25">
      <c r="A3018">
        <v>3016</v>
      </c>
      <c r="B3018">
        <v>605</v>
      </c>
      <c r="C3018">
        <v>574</v>
      </c>
      <c r="D3018">
        <v>100</v>
      </c>
      <c r="E3018">
        <v>3</v>
      </c>
      <c r="F3018">
        <v>300</v>
      </c>
      <c r="G3018" t="str">
        <f>VLOOKUP($C3018,'Raw-products'!$A$2:$H$1261,MATCH(G$1,'Raw-products'!$A$1:$H$1,0))</f>
        <v>Jacket</v>
      </c>
      <c r="H3018" t="str">
        <f>VLOOKUP($C3018,'Raw-products'!$A$2:$H$1261,MATCH(H$1,'Raw-products'!$A$1:$H$1,0))</f>
        <v>Bomber</v>
      </c>
      <c r="I3018" t="str">
        <f>VLOOKUP($C3018,'Raw-products'!$A$2:$H$1261,MATCH(I$1,'Raw-products'!$A$1:$H$1,0))</f>
        <v>XL</v>
      </c>
      <c r="J3018" t="str">
        <f>VLOOKUP($C3018,'Raw-products'!$A$2:$H$1261,MATCH(J$1,'Raw-products'!$A$1:$H$1,0))</f>
        <v>yellow</v>
      </c>
      <c r="K3018">
        <f>VLOOKUP($C3018,'Raw-products'!$A$2:$H$1261,MATCH(K$1,'Raw-products'!$A$1:$H$1,0))</f>
        <v>90</v>
      </c>
      <c r="L3018">
        <f>VLOOKUP($C3018,'Raw-products'!$A$2:$H$1261,MATCH(L$1,'Raw-products'!$A$1:$H$1,0))</f>
        <v>50</v>
      </c>
      <c r="M3018" s="5">
        <f t="shared" si="94"/>
        <v>4500</v>
      </c>
      <c r="N3018" cm="1">
        <f t="array" ref="N3018:Q3018">_xlfn.XLOOKUP($B3018,'Raw -orders'!$A:$A,'Raw -orders'!$B:$E)</f>
        <v>402</v>
      </c>
      <c r="O3018">
        <v>48620</v>
      </c>
      <c r="P3018" s="1">
        <v>44428</v>
      </c>
      <c r="Q3018" s="1">
        <v>44445</v>
      </c>
      <c r="R3018" t="str" cm="1">
        <f t="array" ref="R3018:Y3018">_xlfn.XLOOKUP($N3018,'Raw - customers'!$A:$A,'Raw - customers'!$B:$I)</f>
        <v>Zak Titterton</v>
      </c>
      <c r="S3018" t="str">
        <v>Non-binary</v>
      </c>
      <c r="T3018">
        <v>22</v>
      </c>
      <c r="U3018" t="str">
        <v>017 Maddison KnollSuite 875</v>
      </c>
      <c r="V3018">
        <v>1712</v>
      </c>
      <c r="W3018" t="str">
        <v>West Cooper</v>
      </c>
      <c r="X3018" t="str">
        <v>Tasmania</v>
      </c>
      <c r="Y3018" t="str">
        <v>Australia</v>
      </c>
      <c r="Z3018">
        <v>8</v>
      </c>
      <c r="AA3018" s="3" t="str">
        <f t="shared" si="95"/>
        <v>10 to 20</v>
      </c>
      <c r="AP3018" s="6">
        <v>402</v>
      </c>
      <c r="AQ3018" s="6" t="s">
        <v>1414</v>
      </c>
    </row>
    <row r="3019" spans="1:43" x14ac:dyDescent="0.25">
      <c r="A3019">
        <v>3017</v>
      </c>
      <c r="B3019">
        <v>605</v>
      </c>
      <c r="C3019">
        <v>222</v>
      </c>
      <c r="D3019">
        <v>106</v>
      </c>
      <c r="E3019">
        <v>3</v>
      </c>
      <c r="F3019">
        <v>318</v>
      </c>
      <c r="G3019" t="str">
        <f>VLOOKUP($C3019,'Raw-products'!$A$2:$H$1261,MATCH(G$1,'Raw-products'!$A$1:$H$1,0))</f>
        <v>Shirt</v>
      </c>
      <c r="H3019" t="str">
        <f>VLOOKUP($C3019,'Raw-products'!$A$2:$H$1261,MATCH(H$1,'Raw-products'!$A$1:$H$1,0))</f>
        <v>Chambray</v>
      </c>
      <c r="I3019" t="str">
        <f>VLOOKUP($C3019,'Raw-products'!$A$2:$H$1261,MATCH(I$1,'Raw-products'!$A$1:$H$1,0))</f>
        <v>M</v>
      </c>
      <c r="J3019" t="str">
        <f>VLOOKUP($C3019,'Raw-products'!$A$2:$H$1261,MATCH(J$1,'Raw-products'!$A$1:$H$1,0))</f>
        <v>yellow</v>
      </c>
      <c r="K3019">
        <f>VLOOKUP($C3019,'Raw-products'!$A$2:$H$1261,MATCH(K$1,'Raw-products'!$A$1:$H$1,0))</f>
        <v>105</v>
      </c>
      <c r="L3019">
        <f>VLOOKUP($C3019,'Raw-products'!$A$2:$H$1261,MATCH(L$1,'Raw-products'!$A$1:$H$1,0))</f>
        <v>62</v>
      </c>
      <c r="M3019" s="5">
        <f t="shared" si="94"/>
        <v>6510</v>
      </c>
      <c r="N3019" cm="1">
        <f t="array" ref="N3019:Q3019">_xlfn.XLOOKUP($B3019,'Raw -orders'!$A:$A,'Raw -orders'!$B:$E)</f>
        <v>402</v>
      </c>
      <c r="O3019">
        <v>48620</v>
      </c>
      <c r="P3019" s="1">
        <v>44428</v>
      </c>
      <c r="Q3019" s="1">
        <v>44445</v>
      </c>
      <c r="R3019" t="str" cm="1">
        <f t="array" ref="R3019:Y3019">_xlfn.XLOOKUP($N3019,'Raw - customers'!$A:$A,'Raw - customers'!$B:$I)</f>
        <v>Zak Titterton</v>
      </c>
      <c r="S3019" t="str">
        <v>Non-binary</v>
      </c>
      <c r="T3019">
        <v>22</v>
      </c>
      <c r="U3019" t="str">
        <v>017 Maddison KnollSuite 875</v>
      </c>
      <c r="V3019">
        <v>1712</v>
      </c>
      <c r="W3019" t="str">
        <v>West Cooper</v>
      </c>
      <c r="X3019" t="str">
        <v>Tasmania</v>
      </c>
      <c r="Y3019" t="str">
        <v>Australia</v>
      </c>
      <c r="Z3019">
        <v>8</v>
      </c>
      <c r="AA3019" s="3" t="str">
        <f t="shared" si="95"/>
        <v>10 to 20</v>
      </c>
      <c r="AP3019" s="6">
        <v>402</v>
      </c>
      <c r="AQ3019" s="6" t="s">
        <v>1414</v>
      </c>
    </row>
    <row r="3020" spans="1:43" x14ac:dyDescent="0.25">
      <c r="A3020">
        <v>3018</v>
      </c>
      <c r="B3020">
        <v>605</v>
      </c>
      <c r="C3020">
        <v>156</v>
      </c>
      <c r="D3020">
        <v>91</v>
      </c>
      <c r="E3020">
        <v>2</v>
      </c>
      <c r="F3020">
        <v>182</v>
      </c>
      <c r="G3020" t="str">
        <f>VLOOKUP($C3020,'Raw-products'!$A$2:$H$1261,MATCH(G$1,'Raw-products'!$A$1:$H$1,0))</f>
        <v>Shirt</v>
      </c>
      <c r="H3020" t="str">
        <f>VLOOKUP($C3020,'Raw-products'!$A$2:$H$1261,MATCH(H$1,'Raw-products'!$A$1:$H$1,0))</f>
        <v>Linen</v>
      </c>
      <c r="I3020" t="str">
        <f>VLOOKUP($C3020,'Raw-products'!$A$2:$H$1261,MATCH(I$1,'Raw-products'!$A$1:$H$1,0))</f>
        <v>S</v>
      </c>
      <c r="J3020" t="str">
        <f>VLOOKUP($C3020,'Raw-products'!$A$2:$H$1261,MATCH(J$1,'Raw-products'!$A$1:$H$1,0))</f>
        <v>green</v>
      </c>
      <c r="K3020">
        <f>VLOOKUP($C3020,'Raw-products'!$A$2:$H$1261,MATCH(K$1,'Raw-products'!$A$1:$H$1,0))</f>
        <v>116</v>
      </c>
      <c r="L3020">
        <f>VLOOKUP($C3020,'Raw-products'!$A$2:$H$1261,MATCH(L$1,'Raw-products'!$A$1:$H$1,0))</f>
        <v>58</v>
      </c>
      <c r="M3020" s="5">
        <f t="shared" si="94"/>
        <v>6728</v>
      </c>
      <c r="N3020" cm="1">
        <f t="array" ref="N3020:Q3020">_xlfn.XLOOKUP($B3020,'Raw -orders'!$A:$A,'Raw -orders'!$B:$E)</f>
        <v>402</v>
      </c>
      <c r="O3020">
        <v>48620</v>
      </c>
      <c r="P3020" s="1">
        <v>44428</v>
      </c>
      <c r="Q3020" s="1">
        <v>44445</v>
      </c>
      <c r="R3020" t="str" cm="1">
        <f t="array" ref="R3020:Y3020">_xlfn.XLOOKUP($N3020,'Raw - customers'!$A:$A,'Raw - customers'!$B:$I)</f>
        <v>Zak Titterton</v>
      </c>
      <c r="S3020" t="str">
        <v>Non-binary</v>
      </c>
      <c r="T3020">
        <v>22</v>
      </c>
      <c r="U3020" t="str">
        <v>017 Maddison KnollSuite 875</v>
      </c>
      <c r="V3020">
        <v>1712</v>
      </c>
      <c r="W3020" t="str">
        <v>West Cooper</v>
      </c>
      <c r="X3020" t="str">
        <v>Tasmania</v>
      </c>
      <c r="Y3020" t="str">
        <v>Australia</v>
      </c>
      <c r="Z3020">
        <v>8</v>
      </c>
      <c r="AA3020" s="3" t="str">
        <f t="shared" si="95"/>
        <v>10 to 20</v>
      </c>
      <c r="AP3020" s="6">
        <v>402</v>
      </c>
      <c r="AQ3020" s="6" t="s">
        <v>1414</v>
      </c>
    </row>
    <row r="3021" spans="1:43" x14ac:dyDescent="0.25">
      <c r="A3021">
        <v>3019</v>
      </c>
      <c r="B3021">
        <v>606</v>
      </c>
      <c r="C3021">
        <v>251</v>
      </c>
      <c r="D3021">
        <v>95</v>
      </c>
      <c r="E3021">
        <v>1</v>
      </c>
      <c r="F3021">
        <v>95</v>
      </c>
      <c r="G3021" t="str">
        <f>VLOOKUP($C3021,'Raw-products'!$A$2:$H$1261,MATCH(G$1,'Raw-products'!$A$1:$H$1,0))</f>
        <v>Shirt</v>
      </c>
      <c r="H3021" t="str">
        <f>VLOOKUP($C3021,'Raw-products'!$A$2:$H$1261,MATCH(H$1,'Raw-products'!$A$1:$H$1,0))</f>
        <v>Polo</v>
      </c>
      <c r="I3021" t="str">
        <f>VLOOKUP($C3021,'Raw-products'!$A$2:$H$1261,MATCH(I$1,'Raw-products'!$A$1:$H$1,0))</f>
        <v>S</v>
      </c>
      <c r="J3021" t="str">
        <f>VLOOKUP($C3021,'Raw-products'!$A$2:$H$1261,MATCH(J$1,'Raw-products'!$A$1:$H$1,0))</f>
        <v>orange</v>
      </c>
      <c r="K3021">
        <f>VLOOKUP($C3021,'Raw-products'!$A$2:$H$1261,MATCH(K$1,'Raw-products'!$A$1:$H$1,0))</f>
        <v>117</v>
      </c>
      <c r="L3021">
        <f>VLOOKUP($C3021,'Raw-products'!$A$2:$H$1261,MATCH(L$1,'Raw-products'!$A$1:$H$1,0))</f>
        <v>78</v>
      </c>
      <c r="M3021" s="5">
        <f t="shared" si="94"/>
        <v>9126</v>
      </c>
      <c r="N3021" cm="1">
        <f t="array" ref="N3021:Q3021">_xlfn.XLOOKUP($B3021,'Raw -orders'!$A:$A,'Raw -orders'!$B:$E)</f>
        <v>692</v>
      </c>
      <c r="O3021">
        <v>54506</v>
      </c>
      <c r="P3021" s="1">
        <v>44227</v>
      </c>
      <c r="Q3021" s="1">
        <v>44235</v>
      </c>
      <c r="R3021" t="str" cm="1">
        <f t="array" ref="R3021:Y3021">_xlfn.XLOOKUP($N3021,'Raw - customers'!$A:$A,'Raw - customers'!$B:$I)</f>
        <v>Perceval Umbers</v>
      </c>
      <c r="S3021" t="str">
        <v>Bigender</v>
      </c>
      <c r="T3021">
        <v>20</v>
      </c>
      <c r="U3021" t="str">
        <v>5200 Tromp Estate DrSuite 885</v>
      </c>
      <c r="V3021">
        <v>4058</v>
      </c>
      <c r="W3021" t="str">
        <v>Laraview</v>
      </c>
      <c r="X3021" t="str">
        <v>Tasmania</v>
      </c>
      <c r="Y3021" t="str">
        <v>Australia</v>
      </c>
      <c r="Z3021">
        <v>1</v>
      </c>
      <c r="AA3021" s="3" t="str">
        <f t="shared" si="95"/>
        <v>0 to 10</v>
      </c>
      <c r="AP3021" s="6">
        <v>692</v>
      </c>
      <c r="AQ3021" s="6" t="s">
        <v>1414</v>
      </c>
    </row>
    <row r="3022" spans="1:43" x14ac:dyDescent="0.25">
      <c r="A3022">
        <v>3020</v>
      </c>
      <c r="B3022">
        <v>606</v>
      </c>
      <c r="C3022">
        <v>372</v>
      </c>
      <c r="D3022">
        <v>94</v>
      </c>
      <c r="E3022">
        <v>3</v>
      </c>
      <c r="F3022">
        <v>282</v>
      </c>
      <c r="G3022" t="str">
        <f>VLOOKUP($C3022,'Raw-products'!$A$2:$H$1261,MATCH(G$1,'Raw-products'!$A$1:$H$1,0))</f>
        <v>Shirt</v>
      </c>
      <c r="H3022" t="str">
        <f>VLOOKUP($C3022,'Raw-products'!$A$2:$H$1261,MATCH(H$1,'Raw-products'!$A$1:$H$1,0))</f>
        <v>Henley</v>
      </c>
      <c r="I3022" t="str">
        <f>VLOOKUP($C3022,'Raw-products'!$A$2:$H$1261,MATCH(I$1,'Raw-products'!$A$1:$H$1,0))</f>
        <v>M</v>
      </c>
      <c r="J3022" t="str">
        <f>VLOOKUP($C3022,'Raw-products'!$A$2:$H$1261,MATCH(J$1,'Raw-products'!$A$1:$H$1,0))</f>
        <v>blue</v>
      </c>
      <c r="K3022">
        <f>VLOOKUP($C3022,'Raw-products'!$A$2:$H$1261,MATCH(K$1,'Raw-products'!$A$1:$H$1,0))</f>
        <v>92</v>
      </c>
      <c r="L3022">
        <f>VLOOKUP($C3022,'Raw-products'!$A$2:$H$1261,MATCH(L$1,'Raw-products'!$A$1:$H$1,0))</f>
        <v>42</v>
      </c>
      <c r="M3022" s="5">
        <f t="shared" si="94"/>
        <v>3864</v>
      </c>
      <c r="N3022" cm="1">
        <f t="array" ref="N3022:Q3022">_xlfn.XLOOKUP($B3022,'Raw -orders'!$A:$A,'Raw -orders'!$B:$E)</f>
        <v>692</v>
      </c>
      <c r="O3022">
        <v>54506</v>
      </c>
      <c r="P3022" s="1">
        <v>44227</v>
      </c>
      <c r="Q3022" s="1">
        <v>44235</v>
      </c>
      <c r="R3022" t="str" cm="1">
        <f t="array" ref="R3022:Y3022">_xlfn.XLOOKUP($N3022,'Raw - customers'!$A:$A,'Raw - customers'!$B:$I)</f>
        <v>Perceval Umbers</v>
      </c>
      <c r="S3022" t="str">
        <v>Bigender</v>
      </c>
      <c r="T3022">
        <v>20</v>
      </c>
      <c r="U3022" t="str">
        <v>5200 Tromp Estate DrSuite 885</v>
      </c>
      <c r="V3022">
        <v>4058</v>
      </c>
      <c r="W3022" t="str">
        <v>Laraview</v>
      </c>
      <c r="X3022" t="str">
        <v>Tasmania</v>
      </c>
      <c r="Y3022" t="str">
        <v>Australia</v>
      </c>
      <c r="Z3022">
        <v>1</v>
      </c>
      <c r="AA3022" s="3" t="str">
        <f t="shared" si="95"/>
        <v>0 to 10</v>
      </c>
      <c r="AP3022" s="6">
        <v>692</v>
      </c>
      <c r="AQ3022" s="6" t="s">
        <v>1414</v>
      </c>
    </row>
    <row r="3023" spans="1:43" x14ac:dyDescent="0.25">
      <c r="A3023">
        <v>3021</v>
      </c>
      <c r="B3023">
        <v>606</v>
      </c>
      <c r="C3023">
        <v>163</v>
      </c>
      <c r="D3023">
        <v>91</v>
      </c>
      <c r="E3023">
        <v>1</v>
      </c>
      <c r="F3023">
        <v>91</v>
      </c>
      <c r="G3023" t="str">
        <f>VLOOKUP($C3023,'Raw-products'!$A$2:$H$1261,MATCH(G$1,'Raw-products'!$A$1:$H$1,0))</f>
        <v>Shirt</v>
      </c>
      <c r="H3023" t="str">
        <f>VLOOKUP($C3023,'Raw-products'!$A$2:$H$1261,MATCH(H$1,'Raw-products'!$A$1:$H$1,0))</f>
        <v>Linen</v>
      </c>
      <c r="I3023" t="str">
        <f>VLOOKUP($C3023,'Raw-products'!$A$2:$H$1261,MATCH(I$1,'Raw-products'!$A$1:$H$1,0))</f>
        <v>L</v>
      </c>
      <c r="J3023" t="str">
        <f>VLOOKUP($C3023,'Raw-products'!$A$2:$H$1261,MATCH(J$1,'Raw-products'!$A$1:$H$1,0))</f>
        <v>blue</v>
      </c>
      <c r="K3023">
        <f>VLOOKUP($C3023,'Raw-products'!$A$2:$H$1261,MATCH(K$1,'Raw-products'!$A$1:$H$1,0))</f>
        <v>116</v>
      </c>
      <c r="L3023">
        <f>VLOOKUP($C3023,'Raw-products'!$A$2:$H$1261,MATCH(L$1,'Raw-products'!$A$1:$H$1,0))</f>
        <v>70</v>
      </c>
      <c r="M3023" s="5">
        <f t="shared" si="94"/>
        <v>8120</v>
      </c>
      <c r="N3023" cm="1">
        <f t="array" ref="N3023:Q3023">_xlfn.XLOOKUP($B3023,'Raw -orders'!$A:$A,'Raw -orders'!$B:$E)</f>
        <v>692</v>
      </c>
      <c r="O3023">
        <v>54506</v>
      </c>
      <c r="P3023" s="1">
        <v>44227</v>
      </c>
      <c r="Q3023" s="1">
        <v>44235</v>
      </c>
      <c r="R3023" t="str" cm="1">
        <f t="array" ref="R3023:Y3023">_xlfn.XLOOKUP($N3023,'Raw - customers'!$A:$A,'Raw - customers'!$B:$I)</f>
        <v>Perceval Umbers</v>
      </c>
      <c r="S3023" t="str">
        <v>Bigender</v>
      </c>
      <c r="T3023">
        <v>20</v>
      </c>
      <c r="U3023" t="str">
        <v>5200 Tromp Estate DrSuite 885</v>
      </c>
      <c r="V3023">
        <v>4058</v>
      </c>
      <c r="W3023" t="str">
        <v>Laraview</v>
      </c>
      <c r="X3023" t="str">
        <v>Tasmania</v>
      </c>
      <c r="Y3023" t="str">
        <v>Australia</v>
      </c>
      <c r="Z3023">
        <v>1</v>
      </c>
      <c r="AA3023" s="3" t="str">
        <f t="shared" si="95"/>
        <v>0 to 10</v>
      </c>
      <c r="AP3023" s="6">
        <v>692</v>
      </c>
      <c r="AQ3023" s="6" t="s">
        <v>1414</v>
      </c>
    </row>
    <row r="3024" spans="1:43" x14ac:dyDescent="0.25">
      <c r="A3024">
        <v>3022</v>
      </c>
      <c r="B3024">
        <v>606</v>
      </c>
      <c r="C3024">
        <v>486</v>
      </c>
      <c r="D3024">
        <v>118</v>
      </c>
      <c r="E3024">
        <v>2</v>
      </c>
      <c r="F3024">
        <v>236</v>
      </c>
      <c r="G3024" t="str">
        <f>VLOOKUP($C3024,'Raw-products'!$A$2:$H$1261,MATCH(G$1,'Raw-products'!$A$1:$H$1,0))</f>
        <v>Jacket</v>
      </c>
      <c r="H3024" t="str">
        <f>VLOOKUP($C3024,'Raw-products'!$A$2:$H$1261,MATCH(H$1,'Raw-products'!$A$1:$H$1,0))</f>
        <v>Puffer</v>
      </c>
      <c r="I3024" t="str">
        <f>VLOOKUP($C3024,'Raw-products'!$A$2:$H$1261,MATCH(I$1,'Raw-products'!$A$1:$H$1,0))</f>
        <v>S</v>
      </c>
      <c r="J3024" t="str">
        <f>VLOOKUP($C3024,'Raw-products'!$A$2:$H$1261,MATCH(J$1,'Raw-products'!$A$1:$H$1,0))</f>
        <v>violet</v>
      </c>
      <c r="K3024">
        <f>VLOOKUP($C3024,'Raw-products'!$A$2:$H$1261,MATCH(K$1,'Raw-products'!$A$1:$H$1,0))</f>
        <v>110</v>
      </c>
      <c r="L3024">
        <f>VLOOKUP($C3024,'Raw-products'!$A$2:$H$1261,MATCH(L$1,'Raw-products'!$A$1:$H$1,0))</f>
        <v>46</v>
      </c>
      <c r="M3024" s="5">
        <f t="shared" si="94"/>
        <v>5060</v>
      </c>
      <c r="N3024" cm="1">
        <f t="array" ref="N3024:Q3024">_xlfn.XLOOKUP($B3024,'Raw -orders'!$A:$A,'Raw -orders'!$B:$E)</f>
        <v>692</v>
      </c>
      <c r="O3024">
        <v>54506</v>
      </c>
      <c r="P3024" s="1">
        <v>44227</v>
      </c>
      <c r="Q3024" s="1">
        <v>44235</v>
      </c>
      <c r="R3024" t="str" cm="1">
        <f t="array" ref="R3024:Y3024">_xlfn.XLOOKUP($N3024,'Raw - customers'!$A:$A,'Raw - customers'!$B:$I)</f>
        <v>Perceval Umbers</v>
      </c>
      <c r="S3024" t="str">
        <v>Bigender</v>
      </c>
      <c r="T3024">
        <v>20</v>
      </c>
      <c r="U3024" t="str">
        <v>5200 Tromp Estate DrSuite 885</v>
      </c>
      <c r="V3024">
        <v>4058</v>
      </c>
      <c r="W3024" t="str">
        <v>Laraview</v>
      </c>
      <c r="X3024" t="str">
        <v>Tasmania</v>
      </c>
      <c r="Y3024" t="str">
        <v>Australia</v>
      </c>
      <c r="Z3024">
        <v>1</v>
      </c>
      <c r="AA3024" s="3" t="str">
        <f t="shared" si="95"/>
        <v>0 to 10</v>
      </c>
      <c r="AP3024" s="6">
        <v>692</v>
      </c>
      <c r="AQ3024" s="6" t="s">
        <v>1414</v>
      </c>
    </row>
    <row r="3025" spans="1:43" x14ac:dyDescent="0.25">
      <c r="A3025">
        <v>3023</v>
      </c>
      <c r="B3025">
        <v>606</v>
      </c>
      <c r="C3025">
        <v>472</v>
      </c>
      <c r="D3025">
        <v>118</v>
      </c>
      <c r="E3025">
        <v>3</v>
      </c>
      <c r="F3025">
        <v>354</v>
      </c>
      <c r="G3025" t="str">
        <f>VLOOKUP($C3025,'Raw-products'!$A$2:$H$1261,MATCH(G$1,'Raw-products'!$A$1:$H$1,0))</f>
        <v>Jacket</v>
      </c>
      <c r="H3025" t="str">
        <f>VLOOKUP($C3025,'Raw-products'!$A$2:$H$1261,MATCH(H$1,'Raw-products'!$A$1:$H$1,0))</f>
        <v>Puffer</v>
      </c>
      <c r="I3025" t="str">
        <f>VLOOKUP($C3025,'Raw-products'!$A$2:$H$1261,MATCH(I$1,'Raw-products'!$A$1:$H$1,0))</f>
        <v>M</v>
      </c>
      <c r="J3025" t="str">
        <f>VLOOKUP($C3025,'Raw-products'!$A$2:$H$1261,MATCH(J$1,'Raw-products'!$A$1:$H$1,0))</f>
        <v>green</v>
      </c>
      <c r="K3025">
        <f>VLOOKUP($C3025,'Raw-products'!$A$2:$H$1261,MATCH(K$1,'Raw-products'!$A$1:$H$1,0))</f>
        <v>110</v>
      </c>
      <c r="L3025">
        <f>VLOOKUP($C3025,'Raw-products'!$A$2:$H$1261,MATCH(L$1,'Raw-products'!$A$1:$H$1,0))</f>
        <v>72</v>
      </c>
      <c r="M3025" s="5">
        <f t="shared" si="94"/>
        <v>7920</v>
      </c>
      <c r="N3025" cm="1">
        <f t="array" ref="N3025:Q3025">_xlfn.XLOOKUP($B3025,'Raw -orders'!$A:$A,'Raw -orders'!$B:$E)</f>
        <v>692</v>
      </c>
      <c r="O3025">
        <v>54506</v>
      </c>
      <c r="P3025" s="1">
        <v>44227</v>
      </c>
      <c r="Q3025" s="1">
        <v>44235</v>
      </c>
      <c r="R3025" t="str" cm="1">
        <f t="array" ref="R3025:Y3025">_xlfn.XLOOKUP($N3025,'Raw - customers'!$A:$A,'Raw - customers'!$B:$I)</f>
        <v>Perceval Umbers</v>
      </c>
      <c r="S3025" t="str">
        <v>Bigender</v>
      </c>
      <c r="T3025">
        <v>20</v>
      </c>
      <c r="U3025" t="str">
        <v>5200 Tromp Estate DrSuite 885</v>
      </c>
      <c r="V3025">
        <v>4058</v>
      </c>
      <c r="W3025" t="str">
        <v>Laraview</v>
      </c>
      <c r="X3025" t="str">
        <v>Tasmania</v>
      </c>
      <c r="Y3025" t="str">
        <v>Australia</v>
      </c>
      <c r="Z3025">
        <v>1</v>
      </c>
      <c r="AA3025" s="3" t="str">
        <f t="shared" si="95"/>
        <v>0 to 10</v>
      </c>
      <c r="AP3025" s="6">
        <v>692</v>
      </c>
      <c r="AQ3025" s="6" t="s">
        <v>1414</v>
      </c>
    </row>
    <row r="3026" spans="1:43" x14ac:dyDescent="0.25">
      <c r="A3026">
        <v>3024</v>
      </c>
      <c r="B3026">
        <v>606</v>
      </c>
      <c r="C3026">
        <v>782</v>
      </c>
      <c r="D3026">
        <v>91</v>
      </c>
      <c r="E3026">
        <v>1</v>
      </c>
      <c r="F3026">
        <v>91</v>
      </c>
      <c r="G3026" t="str">
        <f>VLOOKUP($C3026,'Raw-products'!$A$2:$H$1261,MATCH(G$1,'Raw-products'!$A$1:$H$1,0))</f>
        <v>Jacket</v>
      </c>
      <c r="H3026" t="str">
        <f>VLOOKUP($C3026,'Raw-products'!$A$2:$H$1261,MATCH(H$1,'Raw-products'!$A$1:$H$1,0))</f>
        <v>Pullover</v>
      </c>
      <c r="I3026" t="str">
        <f>VLOOKUP($C3026,'Raw-products'!$A$2:$H$1261,MATCH(I$1,'Raw-products'!$A$1:$H$1,0))</f>
        <v>M</v>
      </c>
      <c r="J3026" t="str">
        <f>VLOOKUP($C3026,'Raw-products'!$A$2:$H$1261,MATCH(J$1,'Raw-products'!$A$1:$H$1,0))</f>
        <v>yellow</v>
      </c>
      <c r="K3026">
        <f>VLOOKUP($C3026,'Raw-products'!$A$2:$H$1261,MATCH(K$1,'Raw-products'!$A$1:$H$1,0))</f>
        <v>114</v>
      </c>
      <c r="L3026">
        <f>VLOOKUP($C3026,'Raw-products'!$A$2:$H$1261,MATCH(L$1,'Raw-products'!$A$1:$H$1,0))</f>
        <v>49</v>
      </c>
      <c r="M3026" s="5">
        <f t="shared" si="94"/>
        <v>5586</v>
      </c>
      <c r="N3026" cm="1">
        <f t="array" ref="N3026:Q3026">_xlfn.XLOOKUP($B3026,'Raw -orders'!$A:$A,'Raw -orders'!$B:$E)</f>
        <v>692</v>
      </c>
      <c r="O3026">
        <v>54506</v>
      </c>
      <c r="P3026" s="1">
        <v>44227</v>
      </c>
      <c r="Q3026" s="1">
        <v>44235</v>
      </c>
      <c r="R3026" t="str" cm="1">
        <f t="array" ref="R3026:Y3026">_xlfn.XLOOKUP($N3026,'Raw - customers'!$A:$A,'Raw - customers'!$B:$I)</f>
        <v>Perceval Umbers</v>
      </c>
      <c r="S3026" t="str">
        <v>Bigender</v>
      </c>
      <c r="T3026">
        <v>20</v>
      </c>
      <c r="U3026" t="str">
        <v>5200 Tromp Estate DrSuite 885</v>
      </c>
      <c r="V3026">
        <v>4058</v>
      </c>
      <c r="W3026" t="str">
        <v>Laraview</v>
      </c>
      <c r="X3026" t="str">
        <v>Tasmania</v>
      </c>
      <c r="Y3026" t="str">
        <v>Australia</v>
      </c>
      <c r="Z3026">
        <v>1</v>
      </c>
      <c r="AA3026" s="3" t="str">
        <f t="shared" si="95"/>
        <v>0 to 10</v>
      </c>
      <c r="AP3026" s="6">
        <v>692</v>
      </c>
      <c r="AQ3026" s="6" t="s">
        <v>1414</v>
      </c>
    </row>
    <row r="3027" spans="1:43" x14ac:dyDescent="0.25">
      <c r="A3027">
        <v>3025</v>
      </c>
      <c r="B3027">
        <v>607</v>
      </c>
      <c r="C3027">
        <v>1053</v>
      </c>
      <c r="D3027">
        <v>93</v>
      </c>
      <c r="E3027">
        <v>3</v>
      </c>
      <c r="F3027">
        <v>279</v>
      </c>
      <c r="G3027" t="str">
        <f>VLOOKUP($C3027,'Raw-products'!$A$2:$H$1261,MATCH(G$1,'Raw-products'!$A$1:$H$1,0))</f>
        <v>Trousers</v>
      </c>
      <c r="H3027" t="str">
        <f>VLOOKUP($C3027,'Raw-products'!$A$2:$H$1261,MATCH(H$1,'Raw-products'!$A$1:$H$1,0))</f>
        <v>Joggers</v>
      </c>
      <c r="I3027" t="str">
        <f>VLOOKUP($C3027,'Raw-products'!$A$2:$H$1261,MATCH(I$1,'Raw-products'!$A$1:$H$1,0))</f>
        <v>L</v>
      </c>
      <c r="J3027" t="str">
        <f>VLOOKUP($C3027,'Raw-products'!$A$2:$H$1261,MATCH(J$1,'Raw-products'!$A$1:$H$1,0))</f>
        <v>red</v>
      </c>
      <c r="K3027">
        <f>VLOOKUP($C3027,'Raw-products'!$A$2:$H$1261,MATCH(K$1,'Raw-products'!$A$1:$H$1,0))</f>
        <v>94</v>
      </c>
      <c r="L3027">
        <f>VLOOKUP($C3027,'Raw-products'!$A$2:$H$1261,MATCH(L$1,'Raw-products'!$A$1:$H$1,0))</f>
        <v>63</v>
      </c>
      <c r="M3027" s="5">
        <f t="shared" si="94"/>
        <v>5922</v>
      </c>
      <c r="N3027" cm="1">
        <f t="array" ref="N3027:Q3027">_xlfn.XLOOKUP($B3027,'Raw -orders'!$A:$A,'Raw -orders'!$B:$E)</f>
        <v>648</v>
      </c>
      <c r="O3027">
        <v>36692</v>
      </c>
      <c r="P3027" s="1">
        <v>44488</v>
      </c>
      <c r="Q3027" s="1">
        <v>44512</v>
      </c>
      <c r="R3027" t="str" cm="1">
        <f t="array" ref="R3027:Y3027">_xlfn.XLOOKUP($N3027,'Raw - customers'!$A:$A,'Raw - customers'!$B:$I)</f>
        <v>Jaquelyn Dow</v>
      </c>
      <c r="S3027" t="str">
        <v>Genderfluid</v>
      </c>
      <c r="T3027">
        <v>38</v>
      </c>
      <c r="U3027" t="str">
        <v>854 John GroveApt. 925</v>
      </c>
      <c r="V3027">
        <v>1230</v>
      </c>
      <c r="W3027" t="str">
        <v>New Emmastad</v>
      </c>
      <c r="X3027" t="str">
        <v>South Australia</v>
      </c>
      <c r="Y3027" t="str">
        <v>Australia</v>
      </c>
      <c r="Z3027">
        <v>10</v>
      </c>
      <c r="AA3027" s="3" t="str">
        <f t="shared" si="95"/>
        <v>20 to 30</v>
      </c>
      <c r="AP3027" s="6">
        <v>648</v>
      </c>
      <c r="AQ3027" s="6" t="s">
        <v>1345</v>
      </c>
    </row>
    <row r="3028" spans="1:43" x14ac:dyDescent="0.25">
      <c r="A3028">
        <v>3026</v>
      </c>
      <c r="B3028">
        <v>607</v>
      </c>
      <c r="C3028">
        <v>473</v>
      </c>
      <c r="D3028">
        <v>118</v>
      </c>
      <c r="E3028">
        <v>2</v>
      </c>
      <c r="F3028">
        <v>236</v>
      </c>
      <c r="G3028" t="str">
        <f>VLOOKUP($C3028,'Raw-products'!$A$2:$H$1261,MATCH(G$1,'Raw-products'!$A$1:$H$1,0))</f>
        <v>Jacket</v>
      </c>
      <c r="H3028" t="str">
        <f>VLOOKUP($C3028,'Raw-products'!$A$2:$H$1261,MATCH(H$1,'Raw-products'!$A$1:$H$1,0))</f>
        <v>Puffer</v>
      </c>
      <c r="I3028" t="str">
        <f>VLOOKUP($C3028,'Raw-products'!$A$2:$H$1261,MATCH(I$1,'Raw-products'!$A$1:$H$1,0))</f>
        <v>L</v>
      </c>
      <c r="J3028" t="str">
        <f>VLOOKUP($C3028,'Raw-products'!$A$2:$H$1261,MATCH(J$1,'Raw-products'!$A$1:$H$1,0))</f>
        <v>green</v>
      </c>
      <c r="K3028">
        <f>VLOOKUP($C3028,'Raw-products'!$A$2:$H$1261,MATCH(K$1,'Raw-products'!$A$1:$H$1,0))</f>
        <v>110</v>
      </c>
      <c r="L3028">
        <f>VLOOKUP($C3028,'Raw-products'!$A$2:$H$1261,MATCH(L$1,'Raw-products'!$A$1:$H$1,0))</f>
        <v>43</v>
      </c>
      <c r="M3028" s="5">
        <f t="shared" si="94"/>
        <v>4730</v>
      </c>
      <c r="N3028" cm="1">
        <f t="array" ref="N3028:Q3028">_xlfn.XLOOKUP($B3028,'Raw -orders'!$A:$A,'Raw -orders'!$B:$E)</f>
        <v>648</v>
      </c>
      <c r="O3028">
        <v>36692</v>
      </c>
      <c r="P3028" s="1">
        <v>44488</v>
      </c>
      <c r="Q3028" s="1">
        <v>44512</v>
      </c>
      <c r="R3028" t="str" cm="1">
        <f t="array" ref="R3028:Y3028">_xlfn.XLOOKUP($N3028,'Raw - customers'!$A:$A,'Raw - customers'!$B:$I)</f>
        <v>Jaquelyn Dow</v>
      </c>
      <c r="S3028" t="str">
        <v>Genderfluid</v>
      </c>
      <c r="T3028">
        <v>38</v>
      </c>
      <c r="U3028" t="str">
        <v>854 John GroveApt. 925</v>
      </c>
      <c r="V3028">
        <v>1230</v>
      </c>
      <c r="W3028" t="str">
        <v>New Emmastad</v>
      </c>
      <c r="X3028" t="str">
        <v>South Australia</v>
      </c>
      <c r="Y3028" t="str">
        <v>Australia</v>
      </c>
      <c r="Z3028">
        <v>10</v>
      </c>
      <c r="AA3028" s="3" t="str">
        <f t="shared" si="95"/>
        <v>20 to 30</v>
      </c>
      <c r="AP3028" s="6">
        <v>648</v>
      </c>
      <c r="AQ3028" s="6" t="s">
        <v>1345</v>
      </c>
    </row>
    <row r="3029" spans="1:43" x14ac:dyDescent="0.25">
      <c r="A3029">
        <v>3027</v>
      </c>
      <c r="B3029">
        <v>607</v>
      </c>
      <c r="C3029">
        <v>1155</v>
      </c>
      <c r="D3029">
        <v>99</v>
      </c>
      <c r="E3029">
        <v>3</v>
      </c>
      <c r="F3029">
        <v>297</v>
      </c>
      <c r="G3029" t="str">
        <f>VLOOKUP($C3029,'Raw-products'!$A$2:$H$1261,MATCH(G$1,'Raw-products'!$A$1:$H$1,0))</f>
        <v>Trousers</v>
      </c>
      <c r="H3029" t="str">
        <f>VLOOKUP($C3029,'Raw-products'!$A$2:$H$1261,MATCH(H$1,'Raw-products'!$A$1:$H$1,0))</f>
        <v>High-Waisted</v>
      </c>
      <c r="I3029" t="str">
        <f>VLOOKUP($C3029,'Raw-products'!$A$2:$H$1261,MATCH(I$1,'Raw-products'!$A$1:$H$1,0))</f>
        <v>XS</v>
      </c>
      <c r="J3029" t="str">
        <f>VLOOKUP($C3029,'Raw-products'!$A$2:$H$1261,MATCH(J$1,'Raw-products'!$A$1:$H$1,0))</f>
        <v>red</v>
      </c>
      <c r="K3029">
        <f>VLOOKUP($C3029,'Raw-products'!$A$2:$H$1261,MATCH(K$1,'Raw-products'!$A$1:$H$1,0))</f>
        <v>98</v>
      </c>
      <c r="L3029">
        <f>VLOOKUP($C3029,'Raw-products'!$A$2:$H$1261,MATCH(L$1,'Raw-products'!$A$1:$H$1,0))</f>
        <v>74</v>
      </c>
      <c r="M3029" s="5">
        <f t="shared" si="94"/>
        <v>7252</v>
      </c>
      <c r="N3029" cm="1">
        <f t="array" ref="N3029:Q3029">_xlfn.XLOOKUP($B3029,'Raw -orders'!$A:$A,'Raw -orders'!$B:$E)</f>
        <v>648</v>
      </c>
      <c r="O3029">
        <v>36692</v>
      </c>
      <c r="P3029" s="1">
        <v>44488</v>
      </c>
      <c r="Q3029" s="1">
        <v>44512</v>
      </c>
      <c r="R3029" t="str" cm="1">
        <f t="array" ref="R3029:Y3029">_xlfn.XLOOKUP($N3029,'Raw - customers'!$A:$A,'Raw - customers'!$B:$I)</f>
        <v>Jaquelyn Dow</v>
      </c>
      <c r="S3029" t="str">
        <v>Genderfluid</v>
      </c>
      <c r="T3029">
        <v>38</v>
      </c>
      <c r="U3029" t="str">
        <v>854 John GroveApt. 925</v>
      </c>
      <c r="V3029">
        <v>1230</v>
      </c>
      <c r="W3029" t="str">
        <v>New Emmastad</v>
      </c>
      <c r="X3029" t="str">
        <v>South Australia</v>
      </c>
      <c r="Y3029" t="str">
        <v>Australia</v>
      </c>
      <c r="Z3029">
        <v>10</v>
      </c>
      <c r="AA3029" s="3" t="str">
        <f t="shared" si="95"/>
        <v>20 to 30</v>
      </c>
      <c r="AP3029" s="6">
        <v>648</v>
      </c>
      <c r="AQ3029" s="6" t="s">
        <v>1345</v>
      </c>
    </row>
    <row r="3030" spans="1:43" x14ac:dyDescent="0.25">
      <c r="A3030">
        <v>3028</v>
      </c>
      <c r="B3030">
        <v>607</v>
      </c>
      <c r="C3030">
        <v>886</v>
      </c>
      <c r="D3030">
        <v>94</v>
      </c>
      <c r="E3030">
        <v>2</v>
      </c>
      <c r="F3030">
        <v>188</v>
      </c>
      <c r="G3030" t="str">
        <f>VLOOKUP($C3030,'Raw-products'!$A$2:$H$1261,MATCH(G$1,'Raw-products'!$A$1:$H$1,0))</f>
        <v>Trousers</v>
      </c>
      <c r="H3030" t="str">
        <f>VLOOKUP($C3030,'Raw-products'!$A$2:$H$1261,MATCH(H$1,'Raw-products'!$A$1:$H$1,0))</f>
        <v>Cords</v>
      </c>
      <c r="I3030" t="str">
        <f>VLOOKUP($C3030,'Raw-products'!$A$2:$H$1261,MATCH(I$1,'Raw-products'!$A$1:$H$1,0))</f>
        <v>S</v>
      </c>
      <c r="J3030" t="str">
        <f>VLOOKUP($C3030,'Raw-products'!$A$2:$H$1261,MATCH(J$1,'Raw-products'!$A$1:$H$1,0))</f>
        <v>yellow</v>
      </c>
      <c r="K3030">
        <f>VLOOKUP($C3030,'Raw-products'!$A$2:$H$1261,MATCH(K$1,'Raw-products'!$A$1:$H$1,0))</f>
        <v>113</v>
      </c>
      <c r="L3030">
        <f>VLOOKUP($C3030,'Raw-products'!$A$2:$H$1261,MATCH(L$1,'Raw-products'!$A$1:$H$1,0))</f>
        <v>68</v>
      </c>
      <c r="M3030" s="5">
        <f t="shared" si="94"/>
        <v>7684</v>
      </c>
      <c r="N3030" cm="1">
        <f t="array" ref="N3030:Q3030">_xlfn.XLOOKUP($B3030,'Raw -orders'!$A:$A,'Raw -orders'!$B:$E)</f>
        <v>648</v>
      </c>
      <c r="O3030">
        <v>36692</v>
      </c>
      <c r="P3030" s="1">
        <v>44488</v>
      </c>
      <c r="Q3030" s="1">
        <v>44512</v>
      </c>
      <c r="R3030" t="str" cm="1">
        <f t="array" ref="R3030:Y3030">_xlfn.XLOOKUP($N3030,'Raw - customers'!$A:$A,'Raw - customers'!$B:$I)</f>
        <v>Jaquelyn Dow</v>
      </c>
      <c r="S3030" t="str">
        <v>Genderfluid</v>
      </c>
      <c r="T3030">
        <v>38</v>
      </c>
      <c r="U3030" t="str">
        <v>854 John GroveApt. 925</v>
      </c>
      <c r="V3030">
        <v>1230</v>
      </c>
      <c r="W3030" t="str">
        <v>New Emmastad</v>
      </c>
      <c r="X3030" t="str">
        <v>South Australia</v>
      </c>
      <c r="Y3030" t="str">
        <v>Australia</v>
      </c>
      <c r="Z3030">
        <v>10</v>
      </c>
      <c r="AA3030" s="3" t="str">
        <f t="shared" si="95"/>
        <v>20 to 30</v>
      </c>
      <c r="AP3030" s="6">
        <v>648</v>
      </c>
      <c r="AQ3030" s="6" t="s">
        <v>1345</v>
      </c>
    </row>
    <row r="3031" spans="1:43" x14ac:dyDescent="0.25">
      <c r="A3031">
        <v>3029</v>
      </c>
      <c r="B3031">
        <v>607</v>
      </c>
      <c r="C3031">
        <v>994</v>
      </c>
      <c r="D3031">
        <v>106</v>
      </c>
      <c r="E3031">
        <v>1</v>
      </c>
      <c r="F3031">
        <v>106</v>
      </c>
      <c r="G3031" t="str">
        <f>VLOOKUP($C3031,'Raw-products'!$A$2:$H$1261,MATCH(G$1,'Raw-products'!$A$1:$H$1,0))</f>
        <v>Trousers</v>
      </c>
      <c r="H3031" t="str">
        <f>VLOOKUP($C3031,'Raw-products'!$A$2:$H$1261,MATCH(H$1,'Raw-products'!$A$1:$H$1,0))</f>
        <v>Wool</v>
      </c>
      <c r="I3031" t="str">
        <f>VLOOKUP($C3031,'Raw-products'!$A$2:$H$1261,MATCH(I$1,'Raw-products'!$A$1:$H$1,0))</f>
        <v>XL</v>
      </c>
      <c r="J3031" t="str">
        <f>VLOOKUP($C3031,'Raw-products'!$A$2:$H$1261,MATCH(J$1,'Raw-products'!$A$1:$H$1,0))</f>
        <v>yellow</v>
      </c>
      <c r="K3031">
        <f>VLOOKUP($C3031,'Raw-products'!$A$2:$H$1261,MATCH(K$1,'Raw-products'!$A$1:$H$1,0))</f>
        <v>111</v>
      </c>
      <c r="L3031">
        <f>VLOOKUP($C3031,'Raw-products'!$A$2:$H$1261,MATCH(L$1,'Raw-products'!$A$1:$H$1,0))</f>
        <v>72</v>
      </c>
      <c r="M3031" s="5">
        <f t="shared" si="94"/>
        <v>7992</v>
      </c>
      <c r="N3031" cm="1">
        <f t="array" ref="N3031:Q3031">_xlfn.XLOOKUP($B3031,'Raw -orders'!$A:$A,'Raw -orders'!$B:$E)</f>
        <v>648</v>
      </c>
      <c r="O3031">
        <v>36692</v>
      </c>
      <c r="P3031" s="1">
        <v>44488</v>
      </c>
      <c r="Q3031" s="1">
        <v>44512</v>
      </c>
      <c r="R3031" t="str" cm="1">
        <f t="array" ref="R3031:Y3031">_xlfn.XLOOKUP($N3031,'Raw - customers'!$A:$A,'Raw - customers'!$B:$I)</f>
        <v>Jaquelyn Dow</v>
      </c>
      <c r="S3031" t="str">
        <v>Genderfluid</v>
      </c>
      <c r="T3031">
        <v>38</v>
      </c>
      <c r="U3031" t="str">
        <v>854 John GroveApt. 925</v>
      </c>
      <c r="V3031">
        <v>1230</v>
      </c>
      <c r="W3031" t="str">
        <v>New Emmastad</v>
      </c>
      <c r="X3031" t="str">
        <v>South Australia</v>
      </c>
      <c r="Y3031" t="str">
        <v>Australia</v>
      </c>
      <c r="Z3031">
        <v>10</v>
      </c>
      <c r="AA3031" s="3" t="str">
        <f t="shared" si="95"/>
        <v>20 to 30</v>
      </c>
      <c r="AP3031" s="6">
        <v>648</v>
      </c>
      <c r="AQ3031" s="6" t="s">
        <v>1345</v>
      </c>
    </row>
    <row r="3032" spans="1:43" x14ac:dyDescent="0.25">
      <c r="A3032">
        <v>3030</v>
      </c>
      <c r="B3032">
        <v>608</v>
      </c>
      <c r="C3032">
        <v>572</v>
      </c>
      <c r="D3032">
        <v>100</v>
      </c>
      <c r="E3032">
        <v>3</v>
      </c>
      <c r="F3032">
        <v>300</v>
      </c>
      <c r="G3032" t="str">
        <f>VLOOKUP($C3032,'Raw-products'!$A$2:$H$1261,MATCH(G$1,'Raw-products'!$A$1:$H$1,0))</f>
        <v>Jacket</v>
      </c>
      <c r="H3032" t="str">
        <f>VLOOKUP($C3032,'Raw-products'!$A$2:$H$1261,MATCH(H$1,'Raw-products'!$A$1:$H$1,0))</f>
        <v>Bomber</v>
      </c>
      <c r="I3032" t="str">
        <f>VLOOKUP($C3032,'Raw-products'!$A$2:$H$1261,MATCH(I$1,'Raw-products'!$A$1:$H$1,0))</f>
        <v>M</v>
      </c>
      <c r="J3032" t="str">
        <f>VLOOKUP($C3032,'Raw-products'!$A$2:$H$1261,MATCH(J$1,'Raw-products'!$A$1:$H$1,0))</f>
        <v>yellow</v>
      </c>
      <c r="K3032">
        <f>VLOOKUP($C3032,'Raw-products'!$A$2:$H$1261,MATCH(K$1,'Raw-products'!$A$1:$H$1,0))</f>
        <v>90</v>
      </c>
      <c r="L3032">
        <f>VLOOKUP($C3032,'Raw-products'!$A$2:$H$1261,MATCH(L$1,'Raw-products'!$A$1:$H$1,0))</f>
        <v>71</v>
      </c>
      <c r="M3032" s="5">
        <f t="shared" si="94"/>
        <v>6390</v>
      </c>
      <c r="N3032" cm="1">
        <f t="array" ref="N3032:Q3032">_xlfn.XLOOKUP($B3032,'Raw -orders'!$A:$A,'Raw -orders'!$B:$E)</f>
        <v>530</v>
      </c>
      <c r="O3032">
        <v>31878</v>
      </c>
      <c r="P3032" s="1">
        <v>44421</v>
      </c>
      <c r="Q3032" s="1">
        <v>44423</v>
      </c>
      <c r="R3032" t="str" cm="1">
        <f t="array" ref="R3032:Y3032">_xlfn.XLOOKUP($N3032,'Raw - customers'!$A:$A,'Raw - customers'!$B:$I)</f>
        <v>Leroi Weal</v>
      </c>
      <c r="S3032" t="str">
        <v>Polygender</v>
      </c>
      <c r="T3032">
        <v>63</v>
      </c>
      <c r="U3032" t="str">
        <v>2724 Madison SummitSuite 567</v>
      </c>
      <c r="V3032">
        <v>9367</v>
      </c>
      <c r="W3032" t="str">
        <v>Lake Rose</v>
      </c>
      <c r="X3032" t="str">
        <v>Western Australia</v>
      </c>
      <c r="Y3032" t="str">
        <v>Australia</v>
      </c>
      <c r="Z3032">
        <v>8</v>
      </c>
      <c r="AA3032" s="3" t="str">
        <f t="shared" si="95"/>
        <v>0 to 10</v>
      </c>
      <c r="AP3032" s="6">
        <v>530</v>
      </c>
      <c r="AQ3032" s="6" t="s">
        <v>1377</v>
      </c>
    </row>
    <row r="3033" spans="1:43" x14ac:dyDescent="0.25">
      <c r="A3033">
        <v>3031</v>
      </c>
      <c r="B3033">
        <v>608</v>
      </c>
      <c r="C3033">
        <v>265</v>
      </c>
      <c r="D3033">
        <v>95</v>
      </c>
      <c r="E3033">
        <v>3</v>
      </c>
      <c r="F3033">
        <v>285</v>
      </c>
      <c r="G3033" t="str">
        <f>VLOOKUP($C3033,'Raw-products'!$A$2:$H$1261,MATCH(G$1,'Raw-products'!$A$1:$H$1,0))</f>
        <v>Shirt</v>
      </c>
      <c r="H3033" t="str">
        <f>VLOOKUP($C3033,'Raw-products'!$A$2:$H$1261,MATCH(H$1,'Raw-products'!$A$1:$H$1,0))</f>
        <v>Polo</v>
      </c>
      <c r="I3033" t="str">
        <f>VLOOKUP($C3033,'Raw-products'!$A$2:$H$1261,MATCH(I$1,'Raw-products'!$A$1:$H$1,0))</f>
        <v>XS</v>
      </c>
      <c r="J3033" t="str">
        <f>VLOOKUP($C3033,'Raw-products'!$A$2:$H$1261,MATCH(J$1,'Raw-products'!$A$1:$H$1,0))</f>
        <v>blue</v>
      </c>
      <c r="K3033">
        <f>VLOOKUP($C3033,'Raw-products'!$A$2:$H$1261,MATCH(K$1,'Raw-products'!$A$1:$H$1,0))</f>
        <v>117</v>
      </c>
      <c r="L3033">
        <f>VLOOKUP($C3033,'Raw-products'!$A$2:$H$1261,MATCH(L$1,'Raw-products'!$A$1:$H$1,0))</f>
        <v>56</v>
      </c>
      <c r="M3033" s="5">
        <f t="shared" si="94"/>
        <v>6552</v>
      </c>
      <c r="N3033" cm="1">
        <f t="array" ref="N3033:Q3033">_xlfn.XLOOKUP($B3033,'Raw -orders'!$A:$A,'Raw -orders'!$B:$E)</f>
        <v>530</v>
      </c>
      <c r="O3033">
        <v>31878</v>
      </c>
      <c r="P3033" s="1">
        <v>44421</v>
      </c>
      <c r="Q3033" s="1">
        <v>44423</v>
      </c>
      <c r="R3033" t="str" cm="1">
        <f t="array" ref="R3033:Y3033">_xlfn.XLOOKUP($N3033,'Raw - customers'!$A:$A,'Raw - customers'!$B:$I)</f>
        <v>Leroi Weal</v>
      </c>
      <c r="S3033" t="str">
        <v>Polygender</v>
      </c>
      <c r="T3033">
        <v>63</v>
      </c>
      <c r="U3033" t="str">
        <v>2724 Madison SummitSuite 567</v>
      </c>
      <c r="V3033">
        <v>9367</v>
      </c>
      <c r="W3033" t="str">
        <v>Lake Rose</v>
      </c>
      <c r="X3033" t="str">
        <v>Western Australia</v>
      </c>
      <c r="Y3033" t="str">
        <v>Australia</v>
      </c>
      <c r="Z3033">
        <v>8</v>
      </c>
      <c r="AA3033" s="3" t="str">
        <f t="shared" si="95"/>
        <v>0 to 10</v>
      </c>
      <c r="AP3033" s="6">
        <v>530</v>
      </c>
      <c r="AQ3033" s="6" t="s">
        <v>1377</v>
      </c>
    </row>
    <row r="3034" spans="1:43" x14ac:dyDescent="0.25">
      <c r="A3034">
        <v>3032</v>
      </c>
      <c r="B3034">
        <v>609</v>
      </c>
      <c r="C3034">
        <v>536</v>
      </c>
      <c r="D3034">
        <v>98</v>
      </c>
      <c r="E3034">
        <v>2</v>
      </c>
      <c r="F3034">
        <v>196</v>
      </c>
      <c r="G3034" t="str">
        <f>VLOOKUP($C3034,'Raw-products'!$A$2:$H$1261,MATCH(G$1,'Raw-products'!$A$1:$H$1,0))</f>
        <v>Jacket</v>
      </c>
      <c r="H3034" t="str">
        <f>VLOOKUP($C3034,'Raw-products'!$A$2:$H$1261,MATCH(H$1,'Raw-products'!$A$1:$H$1,0))</f>
        <v>Leather</v>
      </c>
      <c r="I3034" t="str">
        <f>VLOOKUP($C3034,'Raw-products'!$A$2:$H$1261,MATCH(I$1,'Raw-products'!$A$1:$H$1,0))</f>
        <v>S</v>
      </c>
      <c r="J3034" t="str">
        <f>VLOOKUP($C3034,'Raw-products'!$A$2:$H$1261,MATCH(J$1,'Raw-products'!$A$1:$H$1,0))</f>
        <v>yellow</v>
      </c>
      <c r="K3034">
        <f>VLOOKUP($C3034,'Raw-products'!$A$2:$H$1261,MATCH(K$1,'Raw-products'!$A$1:$H$1,0))</f>
        <v>113</v>
      </c>
      <c r="L3034">
        <f>VLOOKUP($C3034,'Raw-products'!$A$2:$H$1261,MATCH(L$1,'Raw-products'!$A$1:$H$1,0))</f>
        <v>41</v>
      </c>
      <c r="M3034" s="5">
        <f t="shared" si="94"/>
        <v>4633</v>
      </c>
      <c r="N3034" cm="1">
        <f t="array" ref="N3034:Q3034">_xlfn.XLOOKUP($B3034,'Raw -orders'!$A:$A,'Raw -orders'!$B:$E)</f>
        <v>25</v>
      </c>
      <c r="O3034">
        <v>21514</v>
      </c>
      <c r="P3034" s="1">
        <v>44308</v>
      </c>
      <c r="Q3034" s="1">
        <v>44324</v>
      </c>
      <c r="R3034" t="str" cm="1">
        <f t="array" ref="R3034:Y3034">_xlfn.XLOOKUP($N3034,'Raw - customers'!$A:$A,'Raw - customers'!$B:$I)</f>
        <v>Ernaline Luce</v>
      </c>
      <c r="S3034" t="str">
        <v>Genderqueer</v>
      </c>
      <c r="T3034">
        <v>75</v>
      </c>
      <c r="U3034" t="str">
        <v>02 Gabriella PlazaApt. 474</v>
      </c>
      <c r="V3034">
        <v>9311</v>
      </c>
      <c r="W3034" t="str">
        <v>Olivershire</v>
      </c>
      <c r="X3034" t="str">
        <v>Victoria</v>
      </c>
      <c r="Y3034" t="str">
        <v>Australia</v>
      </c>
      <c r="Z3034">
        <v>4</v>
      </c>
      <c r="AA3034" s="3" t="str">
        <f t="shared" si="95"/>
        <v>10 to 20</v>
      </c>
      <c r="AP3034" s="6">
        <v>25</v>
      </c>
      <c r="AQ3034" s="6" t="s">
        <v>1396</v>
      </c>
    </row>
    <row r="3035" spans="1:43" x14ac:dyDescent="0.25">
      <c r="A3035">
        <v>3033</v>
      </c>
      <c r="B3035">
        <v>609</v>
      </c>
      <c r="C3035">
        <v>196</v>
      </c>
      <c r="D3035">
        <v>98</v>
      </c>
      <c r="E3035">
        <v>3</v>
      </c>
      <c r="F3035">
        <v>294</v>
      </c>
      <c r="G3035" t="str">
        <f>VLOOKUP($C3035,'Raw-products'!$A$2:$H$1261,MATCH(G$1,'Raw-products'!$A$1:$H$1,0))</f>
        <v>Shirt</v>
      </c>
      <c r="H3035" t="str">
        <f>VLOOKUP($C3035,'Raw-products'!$A$2:$H$1261,MATCH(H$1,'Raw-products'!$A$1:$H$1,0))</f>
        <v>Camp Collared</v>
      </c>
      <c r="I3035" t="str">
        <f>VLOOKUP($C3035,'Raw-products'!$A$2:$H$1261,MATCH(I$1,'Raw-products'!$A$1:$H$1,0))</f>
        <v>S</v>
      </c>
      <c r="J3035" t="str">
        <f>VLOOKUP($C3035,'Raw-products'!$A$2:$H$1261,MATCH(J$1,'Raw-products'!$A$1:$H$1,0))</f>
        <v>blue</v>
      </c>
      <c r="K3035">
        <f>VLOOKUP($C3035,'Raw-products'!$A$2:$H$1261,MATCH(K$1,'Raw-products'!$A$1:$H$1,0))</f>
        <v>112</v>
      </c>
      <c r="L3035">
        <f>VLOOKUP($C3035,'Raw-products'!$A$2:$H$1261,MATCH(L$1,'Raw-products'!$A$1:$H$1,0))</f>
        <v>75</v>
      </c>
      <c r="M3035" s="5">
        <f t="shared" si="94"/>
        <v>8400</v>
      </c>
      <c r="N3035" cm="1">
        <f t="array" ref="N3035:Q3035">_xlfn.XLOOKUP($B3035,'Raw -orders'!$A:$A,'Raw -orders'!$B:$E)</f>
        <v>25</v>
      </c>
      <c r="O3035">
        <v>21514</v>
      </c>
      <c r="P3035" s="1">
        <v>44308</v>
      </c>
      <c r="Q3035" s="1">
        <v>44324</v>
      </c>
      <c r="R3035" t="str" cm="1">
        <f t="array" ref="R3035:Y3035">_xlfn.XLOOKUP($N3035,'Raw - customers'!$A:$A,'Raw - customers'!$B:$I)</f>
        <v>Ernaline Luce</v>
      </c>
      <c r="S3035" t="str">
        <v>Genderqueer</v>
      </c>
      <c r="T3035">
        <v>75</v>
      </c>
      <c r="U3035" t="str">
        <v>02 Gabriella PlazaApt. 474</v>
      </c>
      <c r="V3035">
        <v>9311</v>
      </c>
      <c r="W3035" t="str">
        <v>Olivershire</v>
      </c>
      <c r="X3035" t="str">
        <v>Victoria</v>
      </c>
      <c r="Y3035" t="str">
        <v>Australia</v>
      </c>
      <c r="Z3035">
        <v>4</v>
      </c>
      <c r="AA3035" s="3" t="str">
        <f t="shared" si="95"/>
        <v>10 to 20</v>
      </c>
      <c r="AP3035" s="6">
        <v>25</v>
      </c>
      <c r="AQ3035" s="6" t="s">
        <v>1396</v>
      </c>
    </row>
    <row r="3036" spans="1:43" x14ac:dyDescent="0.25">
      <c r="A3036">
        <v>3034</v>
      </c>
      <c r="B3036">
        <v>609</v>
      </c>
      <c r="C3036">
        <v>900</v>
      </c>
      <c r="D3036">
        <v>94</v>
      </c>
      <c r="E3036">
        <v>3</v>
      </c>
      <c r="F3036">
        <v>282</v>
      </c>
      <c r="G3036" t="str">
        <f>VLOOKUP($C3036,'Raw-products'!$A$2:$H$1261,MATCH(G$1,'Raw-products'!$A$1:$H$1,0))</f>
        <v>Trousers</v>
      </c>
      <c r="H3036" t="str">
        <f>VLOOKUP($C3036,'Raw-products'!$A$2:$H$1261,MATCH(H$1,'Raw-products'!$A$1:$H$1,0))</f>
        <v>Cords</v>
      </c>
      <c r="I3036" t="str">
        <f>VLOOKUP($C3036,'Raw-products'!$A$2:$H$1261,MATCH(I$1,'Raw-products'!$A$1:$H$1,0))</f>
        <v>XS</v>
      </c>
      <c r="J3036" t="str">
        <f>VLOOKUP($C3036,'Raw-products'!$A$2:$H$1261,MATCH(J$1,'Raw-products'!$A$1:$H$1,0))</f>
        <v>indigo</v>
      </c>
      <c r="K3036">
        <f>VLOOKUP($C3036,'Raw-products'!$A$2:$H$1261,MATCH(K$1,'Raw-products'!$A$1:$H$1,0))</f>
        <v>113</v>
      </c>
      <c r="L3036">
        <f>VLOOKUP($C3036,'Raw-products'!$A$2:$H$1261,MATCH(L$1,'Raw-products'!$A$1:$H$1,0))</f>
        <v>47</v>
      </c>
      <c r="M3036" s="5">
        <f t="shared" si="94"/>
        <v>5311</v>
      </c>
      <c r="N3036" cm="1">
        <f t="array" ref="N3036:Q3036">_xlfn.XLOOKUP($B3036,'Raw -orders'!$A:$A,'Raw -orders'!$B:$E)</f>
        <v>25</v>
      </c>
      <c r="O3036">
        <v>21514</v>
      </c>
      <c r="P3036" s="1">
        <v>44308</v>
      </c>
      <c r="Q3036" s="1">
        <v>44324</v>
      </c>
      <c r="R3036" t="str" cm="1">
        <f t="array" ref="R3036:Y3036">_xlfn.XLOOKUP($N3036,'Raw - customers'!$A:$A,'Raw - customers'!$B:$I)</f>
        <v>Ernaline Luce</v>
      </c>
      <c r="S3036" t="str">
        <v>Genderqueer</v>
      </c>
      <c r="T3036">
        <v>75</v>
      </c>
      <c r="U3036" t="str">
        <v>02 Gabriella PlazaApt. 474</v>
      </c>
      <c r="V3036">
        <v>9311</v>
      </c>
      <c r="W3036" t="str">
        <v>Olivershire</v>
      </c>
      <c r="X3036" t="str">
        <v>Victoria</v>
      </c>
      <c r="Y3036" t="str">
        <v>Australia</v>
      </c>
      <c r="Z3036">
        <v>4</v>
      </c>
      <c r="AA3036" s="3" t="str">
        <f t="shared" si="95"/>
        <v>10 to 20</v>
      </c>
      <c r="AP3036" s="6">
        <v>25</v>
      </c>
      <c r="AQ3036" s="6" t="s">
        <v>1396</v>
      </c>
    </row>
    <row r="3037" spans="1:43" x14ac:dyDescent="0.25">
      <c r="A3037">
        <v>3035</v>
      </c>
      <c r="B3037">
        <v>609</v>
      </c>
      <c r="C3037">
        <v>177</v>
      </c>
      <c r="D3037">
        <v>98</v>
      </c>
      <c r="E3037">
        <v>1</v>
      </c>
      <c r="F3037">
        <v>98</v>
      </c>
      <c r="G3037" t="str">
        <f>VLOOKUP($C3037,'Raw-products'!$A$2:$H$1261,MATCH(G$1,'Raw-products'!$A$1:$H$1,0))</f>
        <v>Shirt</v>
      </c>
      <c r="H3037" t="str">
        <f>VLOOKUP($C3037,'Raw-products'!$A$2:$H$1261,MATCH(H$1,'Raw-products'!$A$1:$H$1,0))</f>
        <v>Camp Collared</v>
      </c>
      <c r="I3037" t="str">
        <f>VLOOKUP($C3037,'Raw-products'!$A$2:$H$1261,MATCH(I$1,'Raw-products'!$A$1:$H$1,0))</f>
        <v>M</v>
      </c>
      <c r="J3037" t="str">
        <f>VLOOKUP($C3037,'Raw-products'!$A$2:$H$1261,MATCH(J$1,'Raw-products'!$A$1:$H$1,0))</f>
        <v>red</v>
      </c>
      <c r="K3037">
        <f>VLOOKUP($C3037,'Raw-products'!$A$2:$H$1261,MATCH(K$1,'Raw-products'!$A$1:$H$1,0))</f>
        <v>112</v>
      </c>
      <c r="L3037">
        <f>VLOOKUP($C3037,'Raw-products'!$A$2:$H$1261,MATCH(L$1,'Raw-products'!$A$1:$H$1,0))</f>
        <v>64</v>
      </c>
      <c r="M3037" s="5">
        <f t="shared" si="94"/>
        <v>7168</v>
      </c>
      <c r="N3037" cm="1">
        <f t="array" ref="N3037:Q3037">_xlfn.XLOOKUP($B3037,'Raw -orders'!$A:$A,'Raw -orders'!$B:$E)</f>
        <v>25</v>
      </c>
      <c r="O3037">
        <v>21514</v>
      </c>
      <c r="P3037" s="1">
        <v>44308</v>
      </c>
      <c r="Q3037" s="1">
        <v>44324</v>
      </c>
      <c r="R3037" t="str" cm="1">
        <f t="array" ref="R3037:Y3037">_xlfn.XLOOKUP($N3037,'Raw - customers'!$A:$A,'Raw - customers'!$B:$I)</f>
        <v>Ernaline Luce</v>
      </c>
      <c r="S3037" t="str">
        <v>Genderqueer</v>
      </c>
      <c r="T3037">
        <v>75</v>
      </c>
      <c r="U3037" t="str">
        <v>02 Gabriella PlazaApt. 474</v>
      </c>
      <c r="V3037">
        <v>9311</v>
      </c>
      <c r="W3037" t="str">
        <v>Olivershire</v>
      </c>
      <c r="X3037" t="str">
        <v>Victoria</v>
      </c>
      <c r="Y3037" t="str">
        <v>Australia</v>
      </c>
      <c r="Z3037">
        <v>4</v>
      </c>
      <c r="AA3037" s="3" t="str">
        <f t="shared" si="95"/>
        <v>10 to 20</v>
      </c>
      <c r="AP3037" s="6">
        <v>25</v>
      </c>
      <c r="AQ3037" s="6" t="s">
        <v>1396</v>
      </c>
    </row>
    <row r="3038" spans="1:43" x14ac:dyDescent="0.25">
      <c r="A3038">
        <v>3036</v>
      </c>
      <c r="B3038">
        <v>609</v>
      </c>
      <c r="C3038">
        <v>1033</v>
      </c>
      <c r="D3038">
        <v>90</v>
      </c>
      <c r="E3038">
        <v>3</v>
      </c>
      <c r="F3038">
        <v>270</v>
      </c>
      <c r="G3038" t="str">
        <f>VLOOKUP($C3038,'Raw-products'!$A$2:$H$1261,MATCH(G$1,'Raw-products'!$A$1:$H$1,0))</f>
        <v>Trousers</v>
      </c>
      <c r="H3038" t="str">
        <f>VLOOKUP($C3038,'Raw-products'!$A$2:$H$1261,MATCH(H$1,'Raw-products'!$A$1:$H$1,0))</f>
        <v>Relaxed Leg</v>
      </c>
      <c r="I3038" t="str">
        <f>VLOOKUP($C3038,'Raw-products'!$A$2:$H$1261,MATCH(I$1,'Raw-products'!$A$1:$H$1,0))</f>
        <v>L</v>
      </c>
      <c r="J3038" t="str">
        <f>VLOOKUP($C3038,'Raw-products'!$A$2:$H$1261,MATCH(J$1,'Raw-products'!$A$1:$H$1,0))</f>
        <v>green</v>
      </c>
      <c r="K3038">
        <f>VLOOKUP($C3038,'Raw-products'!$A$2:$H$1261,MATCH(K$1,'Raw-products'!$A$1:$H$1,0))</f>
        <v>95</v>
      </c>
      <c r="L3038">
        <f>VLOOKUP($C3038,'Raw-products'!$A$2:$H$1261,MATCH(L$1,'Raw-products'!$A$1:$H$1,0))</f>
        <v>62</v>
      </c>
      <c r="M3038" s="5">
        <f t="shared" si="94"/>
        <v>5890</v>
      </c>
      <c r="N3038" cm="1">
        <f t="array" ref="N3038:Q3038">_xlfn.XLOOKUP($B3038,'Raw -orders'!$A:$A,'Raw -orders'!$B:$E)</f>
        <v>25</v>
      </c>
      <c r="O3038">
        <v>21514</v>
      </c>
      <c r="P3038" s="1">
        <v>44308</v>
      </c>
      <c r="Q3038" s="1">
        <v>44324</v>
      </c>
      <c r="R3038" t="str" cm="1">
        <f t="array" ref="R3038:Y3038">_xlfn.XLOOKUP($N3038,'Raw - customers'!$A:$A,'Raw - customers'!$B:$I)</f>
        <v>Ernaline Luce</v>
      </c>
      <c r="S3038" t="str">
        <v>Genderqueer</v>
      </c>
      <c r="T3038">
        <v>75</v>
      </c>
      <c r="U3038" t="str">
        <v>02 Gabriella PlazaApt. 474</v>
      </c>
      <c r="V3038">
        <v>9311</v>
      </c>
      <c r="W3038" t="str">
        <v>Olivershire</v>
      </c>
      <c r="X3038" t="str">
        <v>Victoria</v>
      </c>
      <c r="Y3038" t="str">
        <v>Australia</v>
      </c>
      <c r="Z3038">
        <v>4</v>
      </c>
      <c r="AA3038" s="3" t="str">
        <f t="shared" si="95"/>
        <v>10 to 20</v>
      </c>
      <c r="AP3038" s="6">
        <v>25</v>
      </c>
      <c r="AQ3038" s="6" t="s">
        <v>1396</v>
      </c>
    </row>
    <row r="3039" spans="1:43" x14ac:dyDescent="0.25">
      <c r="A3039">
        <v>3037</v>
      </c>
      <c r="B3039">
        <v>609</v>
      </c>
      <c r="C3039">
        <v>872</v>
      </c>
      <c r="D3039">
        <v>113</v>
      </c>
      <c r="E3039">
        <v>1</v>
      </c>
      <c r="F3039">
        <v>113</v>
      </c>
      <c r="G3039" t="str">
        <f>VLOOKUP($C3039,'Raw-products'!$A$2:$H$1261,MATCH(G$1,'Raw-products'!$A$1:$H$1,0))</f>
        <v>Trousers</v>
      </c>
      <c r="H3039" t="str">
        <f>VLOOKUP($C3039,'Raw-products'!$A$2:$H$1261,MATCH(H$1,'Raw-products'!$A$1:$H$1,0))</f>
        <v>Chinos</v>
      </c>
      <c r="I3039" t="str">
        <f>VLOOKUP($C3039,'Raw-products'!$A$2:$H$1261,MATCH(I$1,'Raw-products'!$A$1:$H$1,0))</f>
        <v>M</v>
      </c>
      <c r="J3039" t="str">
        <f>VLOOKUP($C3039,'Raw-products'!$A$2:$H$1261,MATCH(J$1,'Raw-products'!$A$1:$H$1,0))</f>
        <v>violet</v>
      </c>
      <c r="K3039">
        <f>VLOOKUP($C3039,'Raw-products'!$A$2:$H$1261,MATCH(K$1,'Raw-products'!$A$1:$H$1,0))</f>
        <v>100</v>
      </c>
      <c r="L3039">
        <f>VLOOKUP($C3039,'Raw-products'!$A$2:$H$1261,MATCH(L$1,'Raw-products'!$A$1:$H$1,0))</f>
        <v>54</v>
      </c>
      <c r="M3039" s="5">
        <f t="shared" si="94"/>
        <v>5400</v>
      </c>
      <c r="N3039" cm="1">
        <f t="array" ref="N3039:Q3039">_xlfn.XLOOKUP($B3039,'Raw -orders'!$A:$A,'Raw -orders'!$B:$E)</f>
        <v>25</v>
      </c>
      <c r="O3039">
        <v>21514</v>
      </c>
      <c r="P3039" s="1">
        <v>44308</v>
      </c>
      <c r="Q3039" s="1">
        <v>44324</v>
      </c>
      <c r="R3039" t="str" cm="1">
        <f t="array" ref="R3039:Y3039">_xlfn.XLOOKUP($N3039,'Raw - customers'!$A:$A,'Raw - customers'!$B:$I)</f>
        <v>Ernaline Luce</v>
      </c>
      <c r="S3039" t="str">
        <v>Genderqueer</v>
      </c>
      <c r="T3039">
        <v>75</v>
      </c>
      <c r="U3039" t="str">
        <v>02 Gabriella PlazaApt. 474</v>
      </c>
      <c r="V3039">
        <v>9311</v>
      </c>
      <c r="W3039" t="str">
        <v>Olivershire</v>
      </c>
      <c r="X3039" t="str">
        <v>Victoria</v>
      </c>
      <c r="Y3039" t="str">
        <v>Australia</v>
      </c>
      <c r="Z3039">
        <v>4</v>
      </c>
      <c r="AA3039" s="3" t="str">
        <f t="shared" si="95"/>
        <v>10 to 20</v>
      </c>
      <c r="AP3039" s="6">
        <v>25</v>
      </c>
      <c r="AQ3039" s="6" t="s">
        <v>1396</v>
      </c>
    </row>
    <row r="3040" spans="1:43" x14ac:dyDescent="0.25">
      <c r="A3040">
        <v>3038</v>
      </c>
      <c r="B3040">
        <v>610</v>
      </c>
      <c r="C3040">
        <v>497</v>
      </c>
      <c r="D3040">
        <v>102</v>
      </c>
      <c r="E3040">
        <v>1</v>
      </c>
      <c r="F3040">
        <v>102</v>
      </c>
      <c r="G3040" t="str">
        <f>VLOOKUP($C3040,'Raw-products'!$A$2:$H$1261,MATCH(G$1,'Raw-products'!$A$1:$H$1,0))</f>
        <v>Jacket</v>
      </c>
      <c r="H3040" t="str">
        <f>VLOOKUP($C3040,'Raw-products'!$A$2:$H$1261,MATCH(H$1,'Raw-products'!$A$1:$H$1,0))</f>
        <v>Windbreaker</v>
      </c>
      <c r="I3040" t="str">
        <f>VLOOKUP($C3040,'Raw-products'!$A$2:$H$1261,MATCH(I$1,'Raw-products'!$A$1:$H$1,0))</f>
        <v>M</v>
      </c>
      <c r="J3040" t="str">
        <f>VLOOKUP($C3040,'Raw-products'!$A$2:$H$1261,MATCH(J$1,'Raw-products'!$A$1:$H$1,0))</f>
        <v>orange</v>
      </c>
      <c r="K3040">
        <f>VLOOKUP($C3040,'Raw-products'!$A$2:$H$1261,MATCH(K$1,'Raw-products'!$A$1:$H$1,0))</f>
        <v>109</v>
      </c>
      <c r="L3040">
        <f>VLOOKUP($C3040,'Raw-products'!$A$2:$H$1261,MATCH(L$1,'Raw-products'!$A$1:$H$1,0))</f>
        <v>45</v>
      </c>
      <c r="M3040" s="5">
        <f t="shared" si="94"/>
        <v>4905</v>
      </c>
      <c r="N3040" cm="1">
        <f t="array" ref="N3040:Q3040">_xlfn.XLOOKUP($B3040,'Raw -orders'!$A:$A,'Raw -orders'!$B:$E)</f>
        <v>735</v>
      </c>
      <c r="O3040">
        <v>27821</v>
      </c>
      <c r="P3040" s="1">
        <v>44412</v>
      </c>
      <c r="Q3040" s="1">
        <v>44439</v>
      </c>
      <c r="R3040" t="str" cm="1">
        <f t="array" ref="R3040:Y3040">_xlfn.XLOOKUP($N3040,'Raw - customers'!$A:$A,'Raw - customers'!$B:$I)</f>
        <v>Valentino Branney</v>
      </c>
      <c r="S3040" t="str">
        <v>Bigender</v>
      </c>
      <c r="T3040">
        <v>46</v>
      </c>
      <c r="U3040" t="str">
        <v>8753 Jasper PlaceApt. 474</v>
      </c>
      <c r="V3040">
        <v>6248</v>
      </c>
      <c r="W3040" t="str">
        <v>Port Alanamouth</v>
      </c>
      <c r="X3040" t="str">
        <v>Queensland</v>
      </c>
      <c r="Y3040" t="str">
        <v>Australia</v>
      </c>
      <c r="Z3040">
        <v>8</v>
      </c>
      <c r="AA3040" s="3" t="str">
        <f t="shared" si="95"/>
        <v>20 to 30</v>
      </c>
      <c r="AP3040" s="6">
        <v>735</v>
      </c>
      <c r="AQ3040" s="6" t="s">
        <v>1355</v>
      </c>
    </row>
    <row r="3041" spans="1:43" x14ac:dyDescent="0.25">
      <c r="A3041">
        <v>3039</v>
      </c>
      <c r="B3041">
        <v>610</v>
      </c>
      <c r="C3041">
        <v>410</v>
      </c>
      <c r="D3041">
        <v>119</v>
      </c>
      <c r="E3041">
        <v>3</v>
      </c>
      <c r="F3041">
        <v>357</v>
      </c>
      <c r="G3041" t="str">
        <f>VLOOKUP($C3041,'Raw-products'!$A$2:$H$1261,MATCH(G$1,'Raw-products'!$A$1:$H$1,0))</f>
        <v>Shirt</v>
      </c>
      <c r="H3041" t="str">
        <f>VLOOKUP($C3041,'Raw-products'!$A$2:$H$1261,MATCH(H$1,'Raw-products'!$A$1:$H$1,0))</f>
        <v>Casual Slim Fit</v>
      </c>
      <c r="I3041" t="str">
        <f>VLOOKUP($C3041,'Raw-products'!$A$2:$H$1261,MATCH(I$1,'Raw-products'!$A$1:$H$1,0))</f>
        <v>XS</v>
      </c>
      <c r="J3041" t="str">
        <f>VLOOKUP($C3041,'Raw-products'!$A$2:$H$1261,MATCH(J$1,'Raw-products'!$A$1:$H$1,0))</f>
        <v>indigo</v>
      </c>
      <c r="K3041">
        <f>VLOOKUP($C3041,'Raw-products'!$A$2:$H$1261,MATCH(K$1,'Raw-products'!$A$1:$H$1,0))</f>
        <v>113</v>
      </c>
      <c r="L3041">
        <f>VLOOKUP($C3041,'Raw-products'!$A$2:$H$1261,MATCH(L$1,'Raw-products'!$A$1:$H$1,0))</f>
        <v>57</v>
      </c>
      <c r="M3041" s="5">
        <f t="shared" si="94"/>
        <v>6441</v>
      </c>
      <c r="N3041" cm="1">
        <f t="array" ref="N3041:Q3041">_xlfn.XLOOKUP($B3041,'Raw -orders'!$A:$A,'Raw -orders'!$B:$E)</f>
        <v>735</v>
      </c>
      <c r="O3041">
        <v>27821</v>
      </c>
      <c r="P3041" s="1">
        <v>44412</v>
      </c>
      <c r="Q3041" s="1">
        <v>44439</v>
      </c>
      <c r="R3041" t="str" cm="1">
        <f t="array" ref="R3041:Y3041">_xlfn.XLOOKUP($N3041,'Raw - customers'!$A:$A,'Raw - customers'!$B:$I)</f>
        <v>Valentino Branney</v>
      </c>
      <c r="S3041" t="str">
        <v>Bigender</v>
      </c>
      <c r="T3041">
        <v>46</v>
      </c>
      <c r="U3041" t="str">
        <v>8753 Jasper PlaceApt. 474</v>
      </c>
      <c r="V3041">
        <v>6248</v>
      </c>
      <c r="W3041" t="str">
        <v>Port Alanamouth</v>
      </c>
      <c r="X3041" t="str">
        <v>Queensland</v>
      </c>
      <c r="Y3041" t="str">
        <v>Australia</v>
      </c>
      <c r="Z3041">
        <v>8</v>
      </c>
      <c r="AA3041" s="3" t="str">
        <f t="shared" si="95"/>
        <v>20 to 30</v>
      </c>
      <c r="AP3041" s="6">
        <v>735</v>
      </c>
      <c r="AQ3041" s="6" t="s">
        <v>1355</v>
      </c>
    </row>
    <row r="3042" spans="1:43" x14ac:dyDescent="0.25">
      <c r="A3042">
        <v>3040</v>
      </c>
      <c r="B3042">
        <v>610</v>
      </c>
      <c r="C3042">
        <v>919</v>
      </c>
      <c r="D3042">
        <v>96</v>
      </c>
      <c r="E3042">
        <v>2</v>
      </c>
      <c r="F3042">
        <v>192</v>
      </c>
      <c r="G3042" t="str">
        <f>VLOOKUP($C3042,'Raw-products'!$A$2:$H$1261,MATCH(G$1,'Raw-products'!$A$1:$H$1,0))</f>
        <v>Trousers</v>
      </c>
      <c r="H3042" t="str">
        <f>VLOOKUP($C3042,'Raw-products'!$A$2:$H$1261,MATCH(H$1,'Raw-products'!$A$1:$H$1,0))</f>
        <v>Drawstring</v>
      </c>
      <c r="I3042" t="str">
        <f>VLOOKUP($C3042,'Raw-products'!$A$2:$H$1261,MATCH(I$1,'Raw-products'!$A$1:$H$1,0))</f>
        <v>XL</v>
      </c>
      <c r="J3042" t="str">
        <f>VLOOKUP($C3042,'Raw-products'!$A$2:$H$1261,MATCH(J$1,'Raw-products'!$A$1:$H$1,0))</f>
        <v>orange</v>
      </c>
      <c r="K3042">
        <f>VLOOKUP($C3042,'Raw-products'!$A$2:$H$1261,MATCH(K$1,'Raw-products'!$A$1:$H$1,0))</f>
        <v>104</v>
      </c>
      <c r="L3042">
        <f>VLOOKUP($C3042,'Raw-products'!$A$2:$H$1261,MATCH(L$1,'Raw-products'!$A$1:$H$1,0))</f>
        <v>68</v>
      </c>
      <c r="M3042" s="5">
        <f t="shared" si="94"/>
        <v>7072</v>
      </c>
      <c r="N3042" cm="1">
        <f t="array" ref="N3042:Q3042">_xlfn.XLOOKUP($B3042,'Raw -orders'!$A:$A,'Raw -orders'!$B:$E)</f>
        <v>735</v>
      </c>
      <c r="O3042">
        <v>27821</v>
      </c>
      <c r="P3042" s="1">
        <v>44412</v>
      </c>
      <c r="Q3042" s="1">
        <v>44439</v>
      </c>
      <c r="R3042" t="str" cm="1">
        <f t="array" ref="R3042:Y3042">_xlfn.XLOOKUP($N3042,'Raw - customers'!$A:$A,'Raw - customers'!$B:$I)</f>
        <v>Valentino Branney</v>
      </c>
      <c r="S3042" t="str">
        <v>Bigender</v>
      </c>
      <c r="T3042">
        <v>46</v>
      </c>
      <c r="U3042" t="str">
        <v>8753 Jasper PlaceApt. 474</v>
      </c>
      <c r="V3042">
        <v>6248</v>
      </c>
      <c r="W3042" t="str">
        <v>Port Alanamouth</v>
      </c>
      <c r="X3042" t="str">
        <v>Queensland</v>
      </c>
      <c r="Y3042" t="str">
        <v>Australia</v>
      </c>
      <c r="Z3042">
        <v>8</v>
      </c>
      <c r="AA3042" s="3" t="str">
        <f t="shared" si="95"/>
        <v>20 to 30</v>
      </c>
      <c r="AP3042" s="6">
        <v>735</v>
      </c>
      <c r="AQ3042" s="6" t="s">
        <v>1355</v>
      </c>
    </row>
    <row r="3043" spans="1:43" x14ac:dyDescent="0.25">
      <c r="A3043">
        <v>3041</v>
      </c>
      <c r="B3043">
        <v>610</v>
      </c>
      <c r="C3043">
        <v>571</v>
      </c>
      <c r="D3043">
        <v>100</v>
      </c>
      <c r="E3043">
        <v>2</v>
      </c>
      <c r="F3043">
        <v>200</v>
      </c>
      <c r="G3043" t="str">
        <f>VLOOKUP($C3043,'Raw-products'!$A$2:$H$1261,MATCH(G$1,'Raw-products'!$A$1:$H$1,0))</f>
        <v>Jacket</v>
      </c>
      <c r="H3043" t="str">
        <f>VLOOKUP($C3043,'Raw-products'!$A$2:$H$1261,MATCH(H$1,'Raw-products'!$A$1:$H$1,0))</f>
        <v>Bomber</v>
      </c>
      <c r="I3043" t="str">
        <f>VLOOKUP($C3043,'Raw-products'!$A$2:$H$1261,MATCH(I$1,'Raw-products'!$A$1:$H$1,0))</f>
        <v>S</v>
      </c>
      <c r="J3043" t="str">
        <f>VLOOKUP($C3043,'Raw-products'!$A$2:$H$1261,MATCH(J$1,'Raw-products'!$A$1:$H$1,0))</f>
        <v>yellow</v>
      </c>
      <c r="K3043">
        <f>VLOOKUP($C3043,'Raw-products'!$A$2:$H$1261,MATCH(K$1,'Raw-products'!$A$1:$H$1,0))</f>
        <v>90</v>
      </c>
      <c r="L3043">
        <f>VLOOKUP($C3043,'Raw-products'!$A$2:$H$1261,MATCH(L$1,'Raw-products'!$A$1:$H$1,0))</f>
        <v>64</v>
      </c>
      <c r="M3043" s="5">
        <f t="shared" si="94"/>
        <v>5760</v>
      </c>
      <c r="N3043" cm="1">
        <f t="array" ref="N3043:Q3043">_xlfn.XLOOKUP($B3043,'Raw -orders'!$A:$A,'Raw -orders'!$B:$E)</f>
        <v>735</v>
      </c>
      <c r="O3043">
        <v>27821</v>
      </c>
      <c r="P3043" s="1">
        <v>44412</v>
      </c>
      <c r="Q3043" s="1">
        <v>44439</v>
      </c>
      <c r="R3043" t="str" cm="1">
        <f t="array" ref="R3043:Y3043">_xlfn.XLOOKUP($N3043,'Raw - customers'!$A:$A,'Raw - customers'!$B:$I)</f>
        <v>Valentino Branney</v>
      </c>
      <c r="S3043" t="str">
        <v>Bigender</v>
      </c>
      <c r="T3043">
        <v>46</v>
      </c>
      <c r="U3043" t="str">
        <v>8753 Jasper PlaceApt. 474</v>
      </c>
      <c r="V3043">
        <v>6248</v>
      </c>
      <c r="W3043" t="str">
        <v>Port Alanamouth</v>
      </c>
      <c r="X3043" t="str">
        <v>Queensland</v>
      </c>
      <c r="Y3043" t="str">
        <v>Australia</v>
      </c>
      <c r="Z3043">
        <v>8</v>
      </c>
      <c r="AA3043" s="3" t="str">
        <f t="shared" si="95"/>
        <v>20 to 30</v>
      </c>
      <c r="AP3043" s="6">
        <v>735</v>
      </c>
      <c r="AQ3043" s="6" t="s">
        <v>1355</v>
      </c>
    </row>
    <row r="3044" spans="1:43" x14ac:dyDescent="0.25">
      <c r="A3044">
        <v>3042</v>
      </c>
      <c r="B3044">
        <v>611</v>
      </c>
      <c r="C3044">
        <v>580</v>
      </c>
      <c r="D3044">
        <v>100</v>
      </c>
      <c r="E3044">
        <v>2</v>
      </c>
      <c r="F3044">
        <v>200</v>
      </c>
      <c r="G3044" t="str">
        <f>VLOOKUP($C3044,'Raw-products'!$A$2:$H$1261,MATCH(G$1,'Raw-products'!$A$1:$H$1,0))</f>
        <v>Jacket</v>
      </c>
      <c r="H3044" t="str">
        <f>VLOOKUP($C3044,'Raw-products'!$A$2:$H$1261,MATCH(H$1,'Raw-products'!$A$1:$H$1,0))</f>
        <v>Bomber</v>
      </c>
      <c r="I3044" t="str">
        <f>VLOOKUP($C3044,'Raw-products'!$A$2:$H$1261,MATCH(I$1,'Raw-products'!$A$1:$H$1,0))</f>
        <v>XS</v>
      </c>
      <c r="J3044" t="str">
        <f>VLOOKUP($C3044,'Raw-products'!$A$2:$H$1261,MATCH(J$1,'Raw-products'!$A$1:$H$1,0))</f>
        <v>blue</v>
      </c>
      <c r="K3044">
        <f>VLOOKUP($C3044,'Raw-products'!$A$2:$H$1261,MATCH(K$1,'Raw-products'!$A$1:$H$1,0))</f>
        <v>90</v>
      </c>
      <c r="L3044">
        <f>VLOOKUP($C3044,'Raw-products'!$A$2:$H$1261,MATCH(L$1,'Raw-products'!$A$1:$H$1,0))</f>
        <v>44</v>
      </c>
      <c r="M3044" s="5">
        <f t="shared" si="94"/>
        <v>3960</v>
      </c>
      <c r="N3044" cm="1">
        <f t="array" ref="N3044:Q3044">_xlfn.XLOOKUP($B3044,'Raw -orders'!$A:$A,'Raw -orders'!$B:$E)</f>
        <v>155</v>
      </c>
      <c r="O3044">
        <v>56937</v>
      </c>
      <c r="P3044" s="1">
        <v>44317</v>
      </c>
      <c r="Q3044" s="1">
        <v>44341</v>
      </c>
      <c r="R3044" t="str" cm="1">
        <f t="array" ref="R3044:Y3044">_xlfn.XLOOKUP($N3044,'Raw - customers'!$A:$A,'Raw - customers'!$B:$I)</f>
        <v>Myrle Kelby</v>
      </c>
      <c r="S3044" t="str">
        <v>Male</v>
      </c>
      <c r="T3044">
        <v>80</v>
      </c>
      <c r="U3044" t="str">
        <v>85 Charles MallSuite 424</v>
      </c>
      <c r="V3044">
        <v>7841</v>
      </c>
      <c r="W3044" t="str">
        <v>Port Sophia</v>
      </c>
      <c r="X3044" t="str">
        <v>New South Wales</v>
      </c>
      <c r="Y3044" t="str">
        <v>Australia</v>
      </c>
      <c r="Z3044">
        <v>5</v>
      </c>
      <c r="AA3044" s="3" t="str">
        <f t="shared" si="95"/>
        <v>20 to 30</v>
      </c>
      <c r="AP3044" s="6">
        <v>155</v>
      </c>
      <c r="AQ3044" s="6" t="s">
        <v>1362</v>
      </c>
    </row>
    <row r="3045" spans="1:43" x14ac:dyDescent="0.25">
      <c r="A3045">
        <v>3043</v>
      </c>
      <c r="B3045">
        <v>611</v>
      </c>
      <c r="C3045">
        <v>133</v>
      </c>
      <c r="D3045">
        <v>92</v>
      </c>
      <c r="E3045">
        <v>2</v>
      </c>
      <c r="F3045">
        <v>184</v>
      </c>
      <c r="G3045" t="str">
        <f>VLOOKUP($C3045,'Raw-products'!$A$2:$H$1261,MATCH(G$1,'Raw-products'!$A$1:$H$1,0))</f>
        <v>Shirt</v>
      </c>
      <c r="H3045" t="str">
        <f>VLOOKUP($C3045,'Raw-products'!$A$2:$H$1261,MATCH(H$1,'Raw-products'!$A$1:$H$1,0))</f>
        <v>Denim</v>
      </c>
      <c r="I3045" t="str">
        <f>VLOOKUP($C3045,'Raw-products'!$A$2:$H$1261,MATCH(I$1,'Raw-products'!$A$1:$H$1,0))</f>
        <v>L</v>
      </c>
      <c r="J3045" t="str">
        <f>VLOOKUP($C3045,'Raw-products'!$A$2:$H$1261,MATCH(J$1,'Raw-products'!$A$1:$H$1,0))</f>
        <v>indigo</v>
      </c>
      <c r="K3045">
        <f>VLOOKUP($C3045,'Raw-products'!$A$2:$H$1261,MATCH(K$1,'Raw-products'!$A$1:$H$1,0))</f>
        <v>115</v>
      </c>
      <c r="L3045">
        <f>VLOOKUP($C3045,'Raw-products'!$A$2:$H$1261,MATCH(L$1,'Raw-products'!$A$1:$H$1,0))</f>
        <v>58</v>
      </c>
      <c r="M3045" s="5">
        <f t="shared" si="94"/>
        <v>6670</v>
      </c>
      <c r="N3045" cm="1">
        <f t="array" ref="N3045:Q3045">_xlfn.XLOOKUP($B3045,'Raw -orders'!$A:$A,'Raw -orders'!$B:$E)</f>
        <v>155</v>
      </c>
      <c r="O3045">
        <v>56937</v>
      </c>
      <c r="P3045" s="1">
        <v>44317</v>
      </c>
      <c r="Q3045" s="1">
        <v>44341</v>
      </c>
      <c r="R3045" t="str" cm="1">
        <f t="array" ref="R3045:Y3045">_xlfn.XLOOKUP($N3045,'Raw - customers'!$A:$A,'Raw - customers'!$B:$I)</f>
        <v>Myrle Kelby</v>
      </c>
      <c r="S3045" t="str">
        <v>Male</v>
      </c>
      <c r="T3045">
        <v>80</v>
      </c>
      <c r="U3045" t="str">
        <v>85 Charles MallSuite 424</v>
      </c>
      <c r="V3045">
        <v>7841</v>
      </c>
      <c r="W3045" t="str">
        <v>Port Sophia</v>
      </c>
      <c r="X3045" t="str">
        <v>New South Wales</v>
      </c>
      <c r="Y3045" t="str">
        <v>Australia</v>
      </c>
      <c r="Z3045">
        <v>5</v>
      </c>
      <c r="AA3045" s="3" t="str">
        <f t="shared" si="95"/>
        <v>20 to 30</v>
      </c>
      <c r="AP3045" s="6">
        <v>155</v>
      </c>
      <c r="AQ3045" s="6" t="s">
        <v>1362</v>
      </c>
    </row>
    <row r="3046" spans="1:43" x14ac:dyDescent="0.25">
      <c r="A3046">
        <v>3044</v>
      </c>
      <c r="B3046">
        <v>611</v>
      </c>
      <c r="C3046">
        <v>891</v>
      </c>
      <c r="D3046">
        <v>94</v>
      </c>
      <c r="E3046">
        <v>3</v>
      </c>
      <c r="F3046">
        <v>282</v>
      </c>
      <c r="G3046" t="str">
        <f>VLOOKUP($C3046,'Raw-products'!$A$2:$H$1261,MATCH(G$1,'Raw-products'!$A$1:$H$1,0))</f>
        <v>Trousers</v>
      </c>
      <c r="H3046" t="str">
        <f>VLOOKUP($C3046,'Raw-products'!$A$2:$H$1261,MATCH(H$1,'Raw-products'!$A$1:$H$1,0))</f>
        <v>Cords</v>
      </c>
      <c r="I3046" t="str">
        <f>VLOOKUP($C3046,'Raw-products'!$A$2:$H$1261,MATCH(I$1,'Raw-products'!$A$1:$H$1,0))</f>
        <v>S</v>
      </c>
      <c r="J3046" t="str">
        <f>VLOOKUP($C3046,'Raw-products'!$A$2:$H$1261,MATCH(J$1,'Raw-products'!$A$1:$H$1,0))</f>
        <v>green</v>
      </c>
      <c r="K3046">
        <f>VLOOKUP($C3046,'Raw-products'!$A$2:$H$1261,MATCH(K$1,'Raw-products'!$A$1:$H$1,0))</f>
        <v>113</v>
      </c>
      <c r="L3046">
        <f>VLOOKUP($C3046,'Raw-products'!$A$2:$H$1261,MATCH(L$1,'Raw-products'!$A$1:$H$1,0))</f>
        <v>78</v>
      </c>
      <c r="M3046" s="5">
        <f t="shared" si="94"/>
        <v>8814</v>
      </c>
      <c r="N3046" cm="1">
        <f t="array" ref="N3046:Q3046">_xlfn.XLOOKUP($B3046,'Raw -orders'!$A:$A,'Raw -orders'!$B:$E)</f>
        <v>155</v>
      </c>
      <c r="O3046">
        <v>56937</v>
      </c>
      <c r="P3046" s="1">
        <v>44317</v>
      </c>
      <c r="Q3046" s="1">
        <v>44341</v>
      </c>
      <c r="R3046" t="str" cm="1">
        <f t="array" ref="R3046:Y3046">_xlfn.XLOOKUP($N3046,'Raw - customers'!$A:$A,'Raw - customers'!$B:$I)</f>
        <v>Myrle Kelby</v>
      </c>
      <c r="S3046" t="str">
        <v>Male</v>
      </c>
      <c r="T3046">
        <v>80</v>
      </c>
      <c r="U3046" t="str">
        <v>85 Charles MallSuite 424</v>
      </c>
      <c r="V3046">
        <v>7841</v>
      </c>
      <c r="W3046" t="str">
        <v>Port Sophia</v>
      </c>
      <c r="X3046" t="str">
        <v>New South Wales</v>
      </c>
      <c r="Y3046" t="str">
        <v>Australia</v>
      </c>
      <c r="Z3046">
        <v>5</v>
      </c>
      <c r="AA3046" s="3" t="str">
        <f t="shared" si="95"/>
        <v>20 to 30</v>
      </c>
      <c r="AP3046" s="6">
        <v>155</v>
      </c>
      <c r="AQ3046" s="6" t="s">
        <v>1362</v>
      </c>
    </row>
    <row r="3047" spans="1:43" x14ac:dyDescent="0.25">
      <c r="A3047">
        <v>3045</v>
      </c>
      <c r="B3047">
        <v>611</v>
      </c>
      <c r="C3047">
        <v>146</v>
      </c>
      <c r="D3047">
        <v>91</v>
      </c>
      <c r="E3047">
        <v>3</v>
      </c>
      <c r="F3047">
        <v>273</v>
      </c>
      <c r="G3047" t="str">
        <f>VLOOKUP($C3047,'Raw-products'!$A$2:$H$1261,MATCH(G$1,'Raw-products'!$A$1:$H$1,0))</f>
        <v>Shirt</v>
      </c>
      <c r="H3047" t="str">
        <f>VLOOKUP($C3047,'Raw-products'!$A$2:$H$1261,MATCH(H$1,'Raw-products'!$A$1:$H$1,0))</f>
        <v>Linen</v>
      </c>
      <c r="I3047" t="str">
        <f>VLOOKUP($C3047,'Raw-products'!$A$2:$H$1261,MATCH(I$1,'Raw-products'!$A$1:$H$1,0))</f>
        <v>S</v>
      </c>
      <c r="J3047" t="str">
        <f>VLOOKUP($C3047,'Raw-products'!$A$2:$H$1261,MATCH(J$1,'Raw-products'!$A$1:$H$1,0))</f>
        <v>orange</v>
      </c>
      <c r="K3047">
        <f>VLOOKUP($C3047,'Raw-products'!$A$2:$H$1261,MATCH(K$1,'Raw-products'!$A$1:$H$1,0))</f>
        <v>116</v>
      </c>
      <c r="L3047">
        <f>VLOOKUP($C3047,'Raw-products'!$A$2:$H$1261,MATCH(L$1,'Raw-products'!$A$1:$H$1,0))</f>
        <v>42</v>
      </c>
      <c r="M3047" s="5">
        <f t="shared" si="94"/>
        <v>4872</v>
      </c>
      <c r="N3047" cm="1">
        <f t="array" ref="N3047:Q3047">_xlfn.XLOOKUP($B3047,'Raw -orders'!$A:$A,'Raw -orders'!$B:$E)</f>
        <v>155</v>
      </c>
      <c r="O3047">
        <v>56937</v>
      </c>
      <c r="P3047" s="1">
        <v>44317</v>
      </c>
      <c r="Q3047" s="1">
        <v>44341</v>
      </c>
      <c r="R3047" t="str" cm="1">
        <f t="array" ref="R3047:Y3047">_xlfn.XLOOKUP($N3047,'Raw - customers'!$A:$A,'Raw - customers'!$B:$I)</f>
        <v>Myrle Kelby</v>
      </c>
      <c r="S3047" t="str">
        <v>Male</v>
      </c>
      <c r="T3047">
        <v>80</v>
      </c>
      <c r="U3047" t="str">
        <v>85 Charles MallSuite 424</v>
      </c>
      <c r="V3047">
        <v>7841</v>
      </c>
      <c r="W3047" t="str">
        <v>Port Sophia</v>
      </c>
      <c r="X3047" t="str">
        <v>New South Wales</v>
      </c>
      <c r="Y3047" t="str">
        <v>Australia</v>
      </c>
      <c r="Z3047">
        <v>5</v>
      </c>
      <c r="AA3047" s="3" t="str">
        <f t="shared" si="95"/>
        <v>20 to 30</v>
      </c>
      <c r="AP3047" s="6">
        <v>155</v>
      </c>
      <c r="AQ3047" s="6" t="s">
        <v>1362</v>
      </c>
    </row>
    <row r="3048" spans="1:43" x14ac:dyDescent="0.25">
      <c r="A3048">
        <v>3046</v>
      </c>
      <c r="B3048">
        <v>612</v>
      </c>
      <c r="C3048">
        <v>895</v>
      </c>
      <c r="D3048">
        <v>94</v>
      </c>
      <c r="E3048">
        <v>1</v>
      </c>
      <c r="F3048">
        <v>94</v>
      </c>
      <c r="G3048" t="str">
        <f>VLOOKUP($C3048,'Raw-products'!$A$2:$H$1261,MATCH(G$1,'Raw-products'!$A$1:$H$1,0))</f>
        <v>Trousers</v>
      </c>
      <c r="H3048" t="str">
        <f>VLOOKUP($C3048,'Raw-products'!$A$2:$H$1261,MATCH(H$1,'Raw-products'!$A$1:$H$1,0))</f>
        <v>Cords</v>
      </c>
      <c r="I3048" t="str">
        <f>VLOOKUP($C3048,'Raw-products'!$A$2:$H$1261,MATCH(I$1,'Raw-products'!$A$1:$H$1,0))</f>
        <v>XS</v>
      </c>
      <c r="J3048" t="str">
        <f>VLOOKUP($C3048,'Raw-products'!$A$2:$H$1261,MATCH(J$1,'Raw-products'!$A$1:$H$1,0))</f>
        <v>blue</v>
      </c>
      <c r="K3048">
        <f>VLOOKUP($C3048,'Raw-products'!$A$2:$H$1261,MATCH(K$1,'Raw-products'!$A$1:$H$1,0))</f>
        <v>113</v>
      </c>
      <c r="L3048">
        <f>VLOOKUP($C3048,'Raw-products'!$A$2:$H$1261,MATCH(L$1,'Raw-products'!$A$1:$H$1,0))</f>
        <v>60</v>
      </c>
      <c r="M3048" s="5">
        <f t="shared" si="94"/>
        <v>6780</v>
      </c>
      <c r="N3048" cm="1">
        <f t="array" ref="N3048:Q3048">_xlfn.XLOOKUP($B3048,'Raw -orders'!$A:$A,'Raw -orders'!$B:$E)</f>
        <v>486</v>
      </c>
      <c r="O3048">
        <v>31877</v>
      </c>
      <c r="P3048" s="1">
        <v>44326</v>
      </c>
      <c r="Q3048" s="1">
        <v>44328</v>
      </c>
      <c r="R3048" t="str" cm="1">
        <f t="array" ref="R3048:Y3048">_xlfn.XLOOKUP($N3048,'Raw - customers'!$A:$A,'Raw - customers'!$B:$I)</f>
        <v>Alexis Cheake</v>
      </c>
      <c r="S3048" t="str">
        <v>Agender</v>
      </c>
      <c r="T3048">
        <v>66</v>
      </c>
      <c r="U3048" t="str">
        <v>60 Nolan LaneSuite 078</v>
      </c>
      <c r="V3048">
        <v>8225</v>
      </c>
      <c r="W3048" t="str">
        <v>Port Lillian</v>
      </c>
      <c r="X3048" t="str">
        <v>Northern Territory</v>
      </c>
      <c r="Y3048" t="str">
        <v>Australia</v>
      </c>
      <c r="Z3048">
        <v>5</v>
      </c>
      <c r="AA3048" s="3" t="str">
        <f t="shared" si="95"/>
        <v>0 to 10</v>
      </c>
      <c r="AP3048" s="6">
        <v>486</v>
      </c>
      <c r="AQ3048" s="6" t="s">
        <v>1339</v>
      </c>
    </row>
    <row r="3049" spans="1:43" x14ac:dyDescent="0.25">
      <c r="A3049">
        <v>3047</v>
      </c>
      <c r="B3049">
        <v>612</v>
      </c>
      <c r="C3049">
        <v>833</v>
      </c>
      <c r="D3049">
        <v>117</v>
      </c>
      <c r="E3049">
        <v>3</v>
      </c>
      <c r="F3049">
        <v>351</v>
      </c>
      <c r="G3049" t="str">
        <f>VLOOKUP($C3049,'Raw-products'!$A$2:$H$1261,MATCH(G$1,'Raw-products'!$A$1:$H$1,0))</f>
        <v>Jacket</v>
      </c>
      <c r="H3049" t="str">
        <f>VLOOKUP($C3049,'Raw-products'!$A$2:$H$1261,MATCH(H$1,'Raw-products'!$A$1:$H$1,0))</f>
        <v>Shearling</v>
      </c>
      <c r="I3049" t="str">
        <f>VLOOKUP($C3049,'Raw-products'!$A$2:$H$1261,MATCH(I$1,'Raw-products'!$A$1:$H$1,0))</f>
        <v>L</v>
      </c>
      <c r="J3049" t="str">
        <f>VLOOKUP($C3049,'Raw-products'!$A$2:$H$1261,MATCH(J$1,'Raw-products'!$A$1:$H$1,0))</f>
        <v>indigo</v>
      </c>
      <c r="K3049">
        <f>VLOOKUP($C3049,'Raw-products'!$A$2:$H$1261,MATCH(K$1,'Raw-products'!$A$1:$H$1,0))</f>
        <v>95</v>
      </c>
      <c r="L3049">
        <f>VLOOKUP($C3049,'Raw-products'!$A$2:$H$1261,MATCH(L$1,'Raw-products'!$A$1:$H$1,0))</f>
        <v>66</v>
      </c>
      <c r="M3049" s="5">
        <f t="shared" si="94"/>
        <v>6270</v>
      </c>
      <c r="N3049" cm="1">
        <f t="array" ref="N3049:Q3049">_xlfn.XLOOKUP($B3049,'Raw -orders'!$A:$A,'Raw -orders'!$B:$E)</f>
        <v>486</v>
      </c>
      <c r="O3049">
        <v>31877</v>
      </c>
      <c r="P3049" s="1">
        <v>44326</v>
      </c>
      <c r="Q3049" s="1">
        <v>44328</v>
      </c>
      <c r="R3049" t="str" cm="1">
        <f t="array" ref="R3049:Y3049">_xlfn.XLOOKUP($N3049,'Raw - customers'!$A:$A,'Raw - customers'!$B:$I)</f>
        <v>Alexis Cheake</v>
      </c>
      <c r="S3049" t="str">
        <v>Agender</v>
      </c>
      <c r="T3049">
        <v>66</v>
      </c>
      <c r="U3049" t="str">
        <v>60 Nolan LaneSuite 078</v>
      </c>
      <c r="V3049">
        <v>8225</v>
      </c>
      <c r="W3049" t="str">
        <v>Port Lillian</v>
      </c>
      <c r="X3049" t="str">
        <v>Northern Territory</v>
      </c>
      <c r="Y3049" t="str">
        <v>Australia</v>
      </c>
      <c r="Z3049">
        <v>5</v>
      </c>
      <c r="AA3049" s="3" t="str">
        <f t="shared" si="95"/>
        <v>0 to 10</v>
      </c>
      <c r="AP3049" s="6">
        <v>486</v>
      </c>
      <c r="AQ3049" s="6" t="s">
        <v>1339</v>
      </c>
    </row>
    <row r="3050" spans="1:43" x14ac:dyDescent="0.25">
      <c r="A3050">
        <v>3048</v>
      </c>
      <c r="B3050">
        <v>612</v>
      </c>
      <c r="C3050">
        <v>660</v>
      </c>
      <c r="D3050">
        <v>93</v>
      </c>
      <c r="E3050">
        <v>3</v>
      </c>
      <c r="F3050">
        <v>279</v>
      </c>
      <c r="G3050" t="str">
        <f>VLOOKUP($C3050,'Raw-products'!$A$2:$H$1261,MATCH(G$1,'Raw-products'!$A$1:$H$1,0))</f>
        <v>Jacket</v>
      </c>
      <c r="H3050" t="str">
        <f>VLOOKUP($C3050,'Raw-products'!$A$2:$H$1261,MATCH(H$1,'Raw-products'!$A$1:$H$1,0))</f>
        <v>Coach</v>
      </c>
      <c r="I3050" t="str">
        <f>VLOOKUP($C3050,'Raw-products'!$A$2:$H$1261,MATCH(I$1,'Raw-products'!$A$1:$H$1,0))</f>
        <v>XS</v>
      </c>
      <c r="J3050" t="str">
        <f>VLOOKUP($C3050,'Raw-products'!$A$2:$H$1261,MATCH(J$1,'Raw-products'!$A$1:$H$1,0))</f>
        <v>violet</v>
      </c>
      <c r="K3050">
        <f>VLOOKUP($C3050,'Raw-products'!$A$2:$H$1261,MATCH(K$1,'Raw-products'!$A$1:$H$1,0))</f>
        <v>115</v>
      </c>
      <c r="L3050">
        <f>VLOOKUP($C3050,'Raw-products'!$A$2:$H$1261,MATCH(L$1,'Raw-products'!$A$1:$H$1,0))</f>
        <v>58</v>
      </c>
      <c r="M3050" s="5">
        <f t="shared" si="94"/>
        <v>6670</v>
      </c>
      <c r="N3050" cm="1">
        <f t="array" ref="N3050:Q3050">_xlfn.XLOOKUP($B3050,'Raw -orders'!$A:$A,'Raw -orders'!$B:$E)</f>
        <v>486</v>
      </c>
      <c r="O3050">
        <v>31877</v>
      </c>
      <c r="P3050" s="1">
        <v>44326</v>
      </c>
      <c r="Q3050" s="1">
        <v>44328</v>
      </c>
      <c r="R3050" t="str" cm="1">
        <f t="array" ref="R3050:Y3050">_xlfn.XLOOKUP($N3050,'Raw - customers'!$A:$A,'Raw - customers'!$B:$I)</f>
        <v>Alexis Cheake</v>
      </c>
      <c r="S3050" t="str">
        <v>Agender</v>
      </c>
      <c r="T3050">
        <v>66</v>
      </c>
      <c r="U3050" t="str">
        <v>60 Nolan LaneSuite 078</v>
      </c>
      <c r="V3050">
        <v>8225</v>
      </c>
      <c r="W3050" t="str">
        <v>Port Lillian</v>
      </c>
      <c r="X3050" t="str">
        <v>Northern Territory</v>
      </c>
      <c r="Y3050" t="str">
        <v>Australia</v>
      </c>
      <c r="Z3050">
        <v>5</v>
      </c>
      <c r="AA3050" s="3" t="str">
        <f t="shared" si="95"/>
        <v>0 to 10</v>
      </c>
      <c r="AP3050" s="6">
        <v>486</v>
      </c>
      <c r="AQ3050" s="6" t="s">
        <v>1339</v>
      </c>
    </row>
    <row r="3051" spans="1:43" x14ac:dyDescent="0.25">
      <c r="A3051">
        <v>3049</v>
      </c>
      <c r="B3051">
        <v>613</v>
      </c>
      <c r="C3051">
        <v>405</v>
      </c>
      <c r="D3051">
        <v>119</v>
      </c>
      <c r="E3051">
        <v>1</v>
      </c>
      <c r="F3051">
        <v>119</v>
      </c>
      <c r="G3051" t="str">
        <f>VLOOKUP($C3051,'Raw-products'!$A$2:$H$1261,MATCH(G$1,'Raw-products'!$A$1:$H$1,0))</f>
        <v>Shirt</v>
      </c>
      <c r="H3051" t="str">
        <f>VLOOKUP($C3051,'Raw-products'!$A$2:$H$1261,MATCH(H$1,'Raw-products'!$A$1:$H$1,0))</f>
        <v>Casual Slim Fit</v>
      </c>
      <c r="I3051" t="str">
        <f>VLOOKUP($C3051,'Raw-products'!$A$2:$H$1261,MATCH(I$1,'Raw-products'!$A$1:$H$1,0))</f>
        <v>XS</v>
      </c>
      <c r="J3051" t="str">
        <f>VLOOKUP($C3051,'Raw-products'!$A$2:$H$1261,MATCH(J$1,'Raw-products'!$A$1:$H$1,0))</f>
        <v>blue</v>
      </c>
      <c r="K3051">
        <f>VLOOKUP($C3051,'Raw-products'!$A$2:$H$1261,MATCH(K$1,'Raw-products'!$A$1:$H$1,0))</f>
        <v>113</v>
      </c>
      <c r="L3051">
        <f>VLOOKUP($C3051,'Raw-products'!$A$2:$H$1261,MATCH(L$1,'Raw-products'!$A$1:$H$1,0))</f>
        <v>55</v>
      </c>
      <c r="M3051" s="5">
        <f t="shared" si="94"/>
        <v>6215</v>
      </c>
      <c r="N3051" cm="1">
        <f t="array" ref="N3051:Q3051">_xlfn.XLOOKUP($B3051,'Raw -orders'!$A:$A,'Raw -orders'!$B:$E)</f>
        <v>682</v>
      </c>
      <c r="O3051">
        <v>10501</v>
      </c>
      <c r="P3051" s="1">
        <v>44339</v>
      </c>
      <c r="Q3051" s="1">
        <v>44354</v>
      </c>
      <c r="R3051" t="str" cm="1">
        <f t="array" ref="R3051:Y3051">_xlfn.XLOOKUP($N3051,'Raw - customers'!$A:$A,'Raw - customers'!$B:$I)</f>
        <v>Alon Abramsky</v>
      </c>
      <c r="S3051" t="str">
        <v>Polygender</v>
      </c>
      <c r="T3051">
        <v>27</v>
      </c>
      <c r="U3051" t="str">
        <v>0260 Garden StreetSuite 683</v>
      </c>
      <c r="V3051">
        <v>6627</v>
      </c>
      <c r="W3051" t="str">
        <v>Sofiahaven</v>
      </c>
      <c r="X3051" t="str">
        <v>Western Australia</v>
      </c>
      <c r="Y3051" t="str">
        <v>Australia</v>
      </c>
      <c r="Z3051">
        <v>5</v>
      </c>
      <c r="AA3051" s="3" t="str">
        <f t="shared" si="95"/>
        <v>10 to 20</v>
      </c>
      <c r="AP3051" s="6">
        <v>682</v>
      </c>
      <c r="AQ3051" s="6" t="s">
        <v>1377</v>
      </c>
    </row>
    <row r="3052" spans="1:43" x14ac:dyDescent="0.25">
      <c r="A3052">
        <v>3050</v>
      </c>
      <c r="B3052">
        <v>613</v>
      </c>
      <c r="C3052">
        <v>777</v>
      </c>
      <c r="D3052">
        <v>91</v>
      </c>
      <c r="E3052">
        <v>1</v>
      </c>
      <c r="F3052">
        <v>91</v>
      </c>
      <c r="G3052" t="str">
        <f>VLOOKUP($C3052,'Raw-products'!$A$2:$H$1261,MATCH(G$1,'Raw-products'!$A$1:$H$1,0))</f>
        <v>Jacket</v>
      </c>
      <c r="H3052" t="str">
        <f>VLOOKUP($C3052,'Raw-products'!$A$2:$H$1261,MATCH(H$1,'Raw-products'!$A$1:$H$1,0))</f>
        <v>Pullover</v>
      </c>
      <c r="I3052" t="str">
        <f>VLOOKUP($C3052,'Raw-products'!$A$2:$H$1261,MATCH(I$1,'Raw-products'!$A$1:$H$1,0))</f>
        <v>M</v>
      </c>
      <c r="J3052" t="str">
        <f>VLOOKUP($C3052,'Raw-products'!$A$2:$H$1261,MATCH(J$1,'Raw-products'!$A$1:$H$1,0))</f>
        <v>orange</v>
      </c>
      <c r="K3052">
        <f>VLOOKUP($C3052,'Raw-products'!$A$2:$H$1261,MATCH(K$1,'Raw-products'!$A$1:$H$1,0))</f>
        <v>114</v>
      </c>
      <c r="L3052">
        <f>VLOOKUP($C3052,'Raw-products'!$A$2:$H$1261,MATCH(L$1,'Raw-products'!$A$1:$H$1,0))</f>
        <v>60</v>
      </c>
      <c r="M3052" s="5">
        <f t="shared" si="94"/>
        <v>6840</v>
      </c>
      <c r="N3052" cm="1">
        <f t="array" ref="N3052:Q3052">_xlfn.XLOOKUP($B3052,'Raw -orders'!$A:$A,'Raw -orders'!$B:$E)</f>
        <v>682</v>
      </c>
      <c r="O3052">
        <v>10501</v>
      </c>
      <c r="P3052" s="1">
        <v>44339</v>
      </c>
      <c r="Q3052" s="1">
        <v>44354</v>
      </c>
      <c r="R3052" t="str" cm="1">
        <f t="array" ref="R3052:Y3052">_xlfn.XLOOKUP($N3052,'Raw - customers'!$A:$A,'Raw - customers'!$B:$I)</f>
        <v>Alon Abramsky</v>
      </c>
      <c r="S3052" t="str">
        <v>Polygender</v>
      </c>
      <c r="T3052">
        <v>27</v>
      </c>
      <c r="U3052" t="str">
        <v>0260 Garden StreetSuite 683</v>
      </c>
      <c r="V3052">
        <v>6627</v>
      </c>
      <c r="W3052" t="str">
        <v>Sofiahaven</v>
      </c>
      <c r="X3052" t="str">
        <v>Western Australia</v>
      </c>
      <c r="Y3052" t="str">
        <v>Australia</v>
      </c>
      <c r="Z3052">
        <v>5</v>
      </c>
      <c r="AA3052" s="3" t="str">
        <f t="shared" si="95"/>
        <v>10 to 20</v>
      </c>
      <c r="AP3052" s="6">
        <v>682</v>
      </c>
      <c r="AQ3052" s="6" t="s">
        <v>1377</v>
      </c>
    </row>
    <row r="3053" spans="1:43" x14ac:dyDescent="0.25">
      <c r="A3053">
        <v>3051</v>
      </c>
      <c r="B3053">
        <v>613</v>
      </c>
      <c r="C3053">
        <v>624</v>
      </c>
      <c r="D3053">
        <v>112</v>
      </c>
      <c r="E3053">
        <v>1</v>
      </c>
      <c r="F3053">
        <v>112</v>
      </c>
      <c r="G3053" t="str">
        <f>VLOOKUP($C3053,'Raw-products'!$A$2:$H$1261,MATCH(G$1,'Raw-products'!$A$1:$H$1,0))</f>
        <v>Jacket</v>
      </c>
      <c r="H3053" t="str">
        <f>VLOOKUP($C3053,'Raw-products'!$A$2:$H$1261,MATCH(H$1,'Raw-products'!$A$1:$H$1,0))</f>
        <v>Cardigan</v>
      </c>
      <c r="I3053" t="str">
        <f>VLOOKUP($C3053,'Raw-products'!$A$2:$H$1261,MATCH(I$1,'Raw-products'!$A$1:$H$1,0))</f>
        <v>XL</v>
      </c>
      <c r="J3053" t="str">
        <f>VLOOKUP($C3053,'Raw-products'!$A$2:$H$1261,MATCH(J$1,'Raw-products'!$A$1:$H$1,0))</f>
        <v>indigo</v>
      </c>
      <c r="K3053">
        <f>VLOOKUP($C3053,'Raw-products'!$A$2:$H$1261,MATCH(K$1,'Raw-products'!$A$1:$H$1,0))</f>
        <v>118</v>
      </c>
      <c r="L3053">
        <f>VLOOKUP($C3053,'Raw-products'!$A$2:$H$1261,MATCH(L$1,'Raw-products'!$A$1:$H$1,0))</f>
        <v>78</v>
      </c>
      <c r="M3053" s="5">
        <f t="shared" si="94"/>
        <v>9204</v>
      </c>
      <c r="N3053" cm="1">
        <f t="array" ref="N3053:Q3053">_xlfn.XLOOKUP($B3053,'Raw -orders'!$A:$A,'Raw -orders'!$B:$E)</f>
        <v>682</v>
      </c>
      <c r="O3053">
        <v>10501</v>
      </c>
      <c r="P3053" s="1">
        <v>44339</v>
      </c>
      <c r="Q3053" s="1">
        <v>44354</v>
      </c>
      <c r="R3053" t="str" cm="1">
        <f t="array" ref="R3053:Y3053">_xlfn.XLOOKUP($N3053,'Raw - customers'!$A:$A,'Raw - customers'!$B:$I)</f>
        <v>Alon Abramsky</v>
      </c>
      <c r="S3053" t="str">
        <v>Polygender</v>
      </c>
      <c r="T3053">
        <v>27</v>
      </c>
      <c r="U3053" t="str">
        <v>0260 Garden StreetSuite 683</v>
      </c>
      <c r="V3053">
        <v>6627</v>
      </c>
      <c r="W3053" t="str">
        <v>Sofiahaven</v>
      </c>
      <c r="X3053" t="str">
        <v>Western Australia</v>
      </c>
      <c r="Y3053" t="str">
        <v>Australia</v>
      </c>
      <c r="Z3053">
        <v>5</v>
      </c>
      <c r="AA3053" s="3" t="str">
        <f t="shared" si="95"/>
        <v>10 to 20</v>
      </c>
      <c r="AP3053" s="6">
        <v>682</v>
      </c>
      <c r="AQ3053" s="6" t="s">
        <v>1377</v>
      </c>
    </row>
    <row r="3054" spans="1:43" x14ac:dyDescent="0.25">
      <c r="A3054">
        <v>3052</v>
      </c>
      <c r="B3054">
        <v>613</v>
      </c>
      <c r="C3054">
        <v>405</v>
      </c>
      <c r="D3054">
        <v>119</v>
      </c>
      <c r="E3054">
        <v>2</v>
      </c>
      <c r="F3054">
        <v>238</v>
      </c>
      <c r="G3054" t="str">
        <f>VLOOKUP($C3054,'Raw-products'!$A$2:$H$1261,MATCH(G$1,'Raw-products'!$A$1:$H$1,0))</f>
        <v>Shirt</v>
      </c>
      <c r="H3054" t="str">
        <f>VLOOKUP($C3054,'Raw-products'!$A$2:$H$1261,MATCH(H$1,'Raw-products'!$A$1:$H$1,0))</f>
        <v>Casual Slim Fit</v>
      </c>
      <c r="I3054" t="str">
        <f>VLOOKUP($C3054,'Raw-products'!$A$2:$H$1261,MATCH(I$1,'Raw-products'!$A$1:$H$1,0))</f>
        <v>XS</v>
      </c>
      <c r="J3054" t="str">
        <f>VLOOKUP($C3054,'Raw-products'!$A$2:$H$1261,MATCH(J$1,'Raw-products'!$A$1:$H$1,0))</f>
        <v>blue</v>
      </c>
      <c r="K3054">
        <f>VLOOKUP($C3054,'Raw-products'!$A$2:$H$1261,MATCH(K$1,'Raw-products'!$A$1:$H$1,0))</f>
        <v>113</v>
      </c>
      <c r="L3054">
        <f>VLOOKUP($C3054,'Raw-products'!$A$2:$H$1261,MATCH(L$1,'Raw-products'!$A$1:$H$1,0))</f>
        <v>55</v>
      </c>
      <c r="M3054" s="5">
        <f t="shared" si="94"/>
        <v>6215</v>
      </c>
      <c r="N3054" cm="1">
        <f t="array" ref="N3054:Q3054">_xlfn.XLOOKUP($B3054,'Raw -orders'!$A:$A,'Raw -orders'!$B:$E)</f>
        <v>682</v>
      </c>
      <c r="O3054">
        <v>10501</v>
      </c>
      <c r="P3054" s="1">
        <v>44339</v>
      </c>
      <c r="Q3054" s="1">
        <v>44354</v>
      </c>
      <c r="R3054" t="str" cm="1">
        <f t="array" ref="R3054:Y3054">_xlfn.XLOOKUP($N3054,'Raw - customers'!$A:$A,'Raw - customers'!$B:$I)</f>
        <v>Alon Abramsky</v>
      </c>
      <c r="S3054" t="str">
        <v>Polygender</v>
      </c>
      <c r="T3054">
        <v>27</v>
      </c>
      <c r="U3054" t="str">
        <v>0260 Garden StreetSuite 683</v>
      </c>
      <c r="V3054">
        <v>6627</v>
      </c>
      <c r="W3054" t="str">
        <v>Sofiahaven</v>
      </c>
      <c r="X3054" t="str">
        <v>Western Australia</v>
      </c>
      <c r="Y3054" t="str">
        <v>Australia</v>
      </c>
      <c r="Z3054">
        <v>5</v>
      </c>
      <c r="AA3054" s="3" t="str">
        <f t="shared" si="95"/>
        <v>10 to 20</v>
      </c>
      <c r="AP3054" s="6">
        <v>682</v>
      </c>
      <c r="AQ3054" s="6" t="s">
        <v>1377</v>
      </c>
    </row>
    <row r="3055" spans="1:43" x14ac:dyDescent="0.25">
      <c r="A3055">
        <v>3053</v>
      </c>
      <c r="B3055">
        <v>613</v>
      </c>
      <c r="C3055">
        <v>1106</v>
      </c>
      <c r="D3055">
        <v>115</v>
      </c>
      <c r="E3055">
        <v>3</v>
      </c>
      <c r="F3055">
        <v>345</v>
      </c>
      <c r="G3055" t="str">
        <f>VLOOKUP($C3055,'Raw-products'!$A$2:$H$1261,MATCH(G$1,'Raw-products'!$A$1:$H$1,0))</f>
        <v>Trousers</v>
      </c>
      <c r="H3055" t="str">
        <f>VLOOKUP($C3055,'Raw-products'!$A$2:$H$1261,MATCH(H$1,'Raw-products'!$A$1:$H$1,0))</f>
        <v>Cropped</v>
      </c>
      <c r="I3055" t="str">
        <f>VLOOKUP($C3055,'Raw-products'!$A$2:$H$1261,MATCH(I$1,'Raw-products'!$A$1:$H$1,0))</f>
        <v>S</v>
      </c>
      <c r="J3055" t="str">
        <f>VLOOKUP($C3055,'Raw-products'!$A$2:$H$1261,MATCH(J$1,'Raw-products'!$A$1:$H$1,0))</f>
        <v>blue</v>
      </c>
      <c r="K3055">
        <f>VLOOKUP($C3055,'Raw-products'!$A$2:$H$1261,MATCH(K$1,'Raw-products'!$A$1:$H$1,0))</f>
        <v>99</v>
      </c>
      <c r="L3055">
        <f>VLOOKUP($C3055,'Raw-products'!$A$2:$H$1261,MATCH(L$1,'Raw-products'!$A$1:$H$1,0))</f>
        <v>62</v>
      </c>
      <c r="M3055" s="5">
        <f t="shared" si="94"/>
        <v>6138</v>
      </c>
      <c r="N3055" cm="1">
        <f t="array" ref="N3055:Q3055">_xlfn.XLOOKUP($B3055,'Raw -orders'!$A:$A,'Raw -orders'!$B:$E)</f>
        <v>682</v>
      </c>
      <c r="O3055">
        <v>10501</v>
      </c>
      <c r="P3055" s="1">
        <v>44339</v>
      </c>
      <c r="Q3055" s="1">
        <v>44354</v>
      </c>
      <c r="R3055" t="str" cm="1">
        <f t="array" ref="R3055:Y3055">_xlfn.XLOOKUP($N3055,'Raw - customers'!$A:$A,'Raw - customers'!$B:$I)</f>
        <v>Alon Abramsky</v>
      </c>
      <c r="S3055" t="str">
        <v>Polygender</v>
      </c>
      <c r="T3055">
        <v>27</v>
      </c>
      <c r="U3055" t="str">
        <v>0260 Garden StreetSuite 683</v>
      </c>
      <c r="V3055">
        <v>6627</v>
      </c>
      <c r="W3055" t="str">
        <v>Sofiahaven</v>
      </c>
      <c r="X3055" t="str">
        <v>Western Australia</v>
      </c>
      <c r="Y3055" t="str">
        <v>Australia</v>
      </c>
      <c r="Z3055">
        <v>5</v>
      </c>
      <c r="AA3055" s="3" t="str">
        <f t="shared" si="95"/>
        <v>10 to 20</v>
      </c>
      <c r="AP3055" s="6">
        <v>682</v>
      </c>
      <c r="AQ3055" s="6" t="s">
        <v>1377</v>
      </c>
    </row>
    <row r="3056" spans="1:43" x14ac:dyDescent="0.25">
      <c r="A3056">
        <v>3054</v>
      </c>
      <c r="B3056">
        <v>613</v>
      </c>
      <c r="C3056">
        <v>448</v>
      </c>
      <c r="D3056">
        <v>107</v>
      </c>
      <c r="E3056">
        <v>3</v>
      </c>
      <c r="F3056">
        <v>321</v>
      </c>
      <c r="G3056" t="str">
        <f>VLOOKUP($C3056,'Raw-products'!$A$2:$H$1261,MATCH(G$1,'Raw-products'!$A$1:$H$1,0))</f>
        <v>Jacket</v>
      </c>
      <c r="H3056" t="str">
        <f>VLOOKUP($C3056,'Raw-products'!$A$2:$H$1261,MATCH(H$1,'Raw-products'!$A$1:$H$1,0))</f>
        <v>Denim</v>
      </c>
      <c r="I3056" t="str">
        <f>VLOOKUP($C3056,'Raw-products'!$A$2:$H$1261,MATCH(I$1,'Raw-products'!$A$1:$H$1,0))</f>
        <v>L</v>
      </c>
      <c r="J3056" t="str">
        <f>VLOOKUP($C3056,'Raw-products'!$A$2:$H$1261,MATCH(J$1,'Raw-products'!$A$1:$H$1,0))</f>
        <v>indigo</v>
      </c>
      <c r="K3056">
        <f>VLOOKUP($C3056,'Raw-products'!$A$2:$H$1261,MATCH(K$1,'Raw-products'!$A$1:$H$1,0))</f>
        <v>92</v>
      </c>
      <c r="L3056">
        <f>VLOOKUP($C3056,'Raw-products'!$A$2:$H$1261,MATCH(L$1,'Raw-products'!$A$1:$H$1,0))</f>
        <v>67</v>
      </c>
      <c r="M3056" s="5">
        <f t="shared" si="94"/>
        <v>6164</v>
      </c>
      <c r="N3056" cm="1">
        <f t="array" ref="N3056:Q3056">_xlfn.XLOOKUP($B3056,'Raw -orders'!$A:$A,'Raw -orders'!$B:$E)</f>
        <v>682</v>
      </c>
      <c r="O3056">
        <v>10501</v>
      </c>
      <c r="P3056" s="1">
        <v>44339</v>
      </c>
      <c r="Q3056" s="1">
        <v>44354</v>
      </c>
      <c r="R3056" t="str" cm="1">
        <f t="array" ref="R3056:Y3056">_xlfn.XLOOKUP($N3056,'Raw - customers'!$A:$A,'Raw - customers'!$B:$I)</f>
        <v>Alon Abramsky</v>
      </c>
      <c r="S3056" t="str">
        <v>Polygender</v>
      </c>
      <c r="T3056">
        <v>27</v>
      </c>
      <c r="U3056" t="str">
        <v>0260 Garden StreetSuite 683</v>
      </c>
      <c r="V3056">
        <v>6627</v>
      </c>
      <c r="W3056" t="str">
        <v>Sofiahaven</v>
      </c>
      <c r="X3056" t="str">
        <v>Western Australia</v>
      </c>
      <c r="Y3056" t="str">
        <v>Australia</v>
      </c>
      <c r="Z3056">
        <v>5</v>
      </c>
      <c r="AA3056" s="3" t="str">
        <f t="shared" si="95"/>
        <v>10 to 20</v>
      </c>
      <c r="AP3056" s="6">
        <v>682</v>
      </c>
      <c r="AQ3056" s="6" t="s">
        <v>1377</v>
      </c>
    </row>
    <row r="3057" spans="1:43" x14ac:dyDescent="0.25">
      <c r="A3057">
        <v>3055</v>
      </c>
      <c r="B3057">
        <v>614</v>
      </c>
      <c r="C3057">
        <v>10</v>
      </c>
      <c r="D3057">
        <v>96</v>
      </c>
      <c r="E3057">
        <v>2</v>
      </c>
      <c r="F3057">
        <v>192</v>
      </c>
      <c r="G3057" t="str">
        <f>VLOOKUP($C3057,'Raw-products'!$A$2:$H$1261,MATCH(G$1,'Raw-products'!$A$1:$H$1,0))</f>
        <v>Shirt</v>
      </c>
      <c r="H3057" t="str">
        <f>VLOOKUP($C3057,'Raw-products'!$A$2:$H$1261,MATCH(H$1,'Raw-products'!$A$1:$H$1,0))</f>
        <v>Oxford Cloth</v>
      </c>
      <c r="I3057" t="str">
        <f>VLOOKUP($C3057,'Raw-products'!$A$2:$H$1261,MATCH(I$1,'Raw-products'!$A$1:$H$1,0))</f>
        <v>XS</v>
      </c>
      <c r="J3057" t="str">
        <f>VLOOKUP($C3057,'Raw-products'!$A$2:$H$1261,MATCH(J$1,'Raw-products'!$A$1:$H$1,0))</f>
        <v>yellow</v>
      </c>
      <c r="K3057">
        <f>VLOOKUP($C3057,'Raw-products'!$A$2:$H$1261,MATCH(K$1,'Raw-products'!$A$1:$H$1,0))</f>
        <v>114</v>
      </c>
      <c r="L3057">
        <f>VLOOKUP($C3057,'Raw-products'!$A$2:$H$1261,MATCH(L$1,'Raw-products'!$A$1:$H$1,0))</f>
        <v>72</v>
      </c>
      <c r="M3057" s="5">
        <f t="shared" si="94"/>
        <v>8208</v>
      </c>
      <c r="N3057" cm="1">
        <f t="array" ref="N3057:Q3057">_xlfn.XLOOKUP($B3057,'Raw -orders'!$A:$A,'Raw -orders'!$B:$E)</f>
        <v>732</v>
      </c>
      <c r="O3057">
        <v>35663</v>
      </c>
      <c r="P3057" s="1">
        <v>44304</v>
      </c>
      <c r="Q3057" s="1">
        <v>44319</v>
      </c>
      <c r="R3057" t="str" cm="1">
        <f t="array" ref="R3057:Y3057">_xlfn.XLOOKUP($N3057,'Raw - customers'!$A:$A,'Raw - customers'!$B:$I)</f>
        <v>Gorden Seago</v>
      </c>
      <c r="S3057" t="str">
        <v>Genderfluid</v>
      </c>
      <c r="T3057">
        <v>80</v>
      </c>
      <c r="U3057" t="str">
        <v>905 Stephanie BoulevardApt. 217</v>
      </c>
      <c r="V3057">
        <v>8114</v>
      </c>
      <c r="W3057" t="str">
        <v>Port Aaronton</v>
      </c>
      <c r="X3057" t="str">
        <v>Queensland</v>
      </c>
      <c r="Y3057" t="str">
        <v>Australia</v>
      </c>
      <c r="Z3057">
        <v>4</v>
      </c>
      <c r="AA3057" s="3" t="str">
        <f t="shared" si="95"/>
        <v>10 to 20</v>
      </c>
      <c r="AP3057" s="6">
        <v>732</v>
      </c>
      <c r="AQ3057" s="6" t="s">
        <v>1355</v>
      </c>
    </row>
    <row r="3058" spans="1:43" x14ac:dyDescent="0.25">
      <c r="A3058">
        <v>3056</v>
      </c>
      <c r="B3058">
        <v>614</v>
      </c>
      <c r="C3058">
        <v>615</v>
      </c>
      <c r="D3058">
        <v>112</v>
      </c>
      <c r="E3058">
        <v>3</v>
      </c>
      <c r="F3058">
        <v>336</v>
      </c>
      <c r="G3058" t="str">
        <f>VLOOKUP($C3058,'Raw-products'!$A$2:$H$1261,MATCH(G$1,'Raw-products'!$A$1:$H$1,0))</f>
        <v>Jacket</v>
      </c>
      <c r="H3058" t="str">
        <f>VLOOKUP($C3058,'Raw-products'!$A$2:$H$1261,MATCH(H$1,'Raw-products'!$A$1:$H$1,0))</f>
        <v>Cardigan</v>
      </c>
      <c r="I3058" t="str">
        <f>VLOOKUP($C3058,'Raw-products'!$A$2:$H$1261,MATCH(I$1,'Raw-products'!$A$1:$H$1,0))</f>
        <v>XS</v>
      </c>
      <c r="J3058" t="str">
        <f>VLOOKUP($C3058,'Raw-products'!$A$2:$H$1261,MATCH(J$1,'Raw-products'!$A$1:$H$1,0))</f>
        <v>blue</v>
      </c>
      <c r="K3058">
        <f>VLOOKUP($C3058,'Raw-products'!$A$2:$H$1261,MATCH(K$1,'Raw-products'!$A$1:$H$1,0))</f>
        <v>118</v>
      </c>
      <c r="L3058">
        <f>VLOOKUP($C3058,'Raw-products'!$A$2:$H$1261,MATCH(L$1,'Raw-products'!$A$1:$H$1,0))</f>
        <v>54</v>
      </c>
      <c r="M3058" s="5">
        <f t="shared" si="94"/>
        <v>6372</v>
      </c>
      <c r="N3058" cm="1">
        <f t="array" ref="N3058:Q3058">_xlfn.XLOOKUP($B3058,'Raw -orders'!$A:$A,'Raw -orders'!$B:$E)</f>
        <v>732</v>
      </c>
      <c r="O3058">
        <v>35663</v>
      </c>
      <c r="P3058" s="1">
        <v>44304</v>
      </c>
      <c r="Q3058" s="1">
        <v>44319</v>
      </c>
      <c r="R3058" t="str" cm="1">
        <f t="array" ref="R3058:Y3058">_xlfn.XLOOKUP($N3058,'Raw - customers'!$A:$A,'Raw - customers'!$B:$I)</f>
        <v>Gorden Seago</v>
      </c>
      <c r="S3058" t="str">
        <v>Genderfluid</v>
      </c>
      <c r="T3058">
        <v>80</v>
      </c>
      <c r="U3058" t="str">
        <v>905 Stephanie BoulevardApt. 217</v>
      </c>
      <c r="V3058">
        <v>8114</v>
      </c>
      <c r="W3058" t="str">
        <v>Port Aaronton</v>
      </c>
      <c r="X3058" t="str">
        <v>Queensland</v>
      </c>
      <c r="Y3058" t="str">
        <v>Australia</v>
      </c>
      <c r="Z3058">
        <v>4</v>
      </c>
      <c r="AA3058" s="3" t="str">
        <f t="shared" si="95"/>
        <v>10 to 20</v>
      </c>
      <c r="AP3058" s="6">
        <v>732</v>
      </c>
      <c r="AQ3058" s="6" t="s">
        <v>1355</v>
      </c>
    </row>
    <row r="3059" spans="1:43" x14ac:dyDescent="0.25">
      <c r="A3059">
        <v>3057</v>
      </c>
      <c r="B3059">
        <v>614</v>
      </c>
      <c r="C3059">
        <v>28</v>
      </c>
      <c r="D3059">
        <v>96</v>
      </c>
      <c r="E3059">
        <v>3</v>
      </c>
      <c r="F3059">
        <v>288</v>
      </c>
      <c r="G3059" t="str">
        <f>VLOOKUP($C3059,'Raw-products'!$A$2:$H$1261,MATCH(G$1,'Raw-products'!$A$1:$H$1,0))</f>
        <v>Shirt</v>
      </c>
      <c r="H3059" t="str">
        <f>VLOOKUP($C3059,'Raw-products'!$A$2:$H$1261,MATCH(H$1,'Raw-products'!$A$1:$H$1,0))</f>
        <v>Oxford Cloth</v>
      </c>
      <c r="I3059" t="str">
        <f>VLOOKUP($C3059,'Raw-products'!$A$2:$H$1261,MATCH(I$1,'Raw-products'!$A$1:$H$1,0))</f>
        <v>L</v>
      </c>
      <c r="J3059" t="str">
        <f>VLOOKUP($C3059,'Raw-products'!$A$2:$H$1261,MATCH(J$1,'Raw-products'!$A$1:$H$1,0))</f>
        <v>indigo</v>
      </c>
      <c r="K3059">
        <f>VLOOKUP($C3059,'Raw-products'!$A$2:$H$1261,MATCH(K$1,'Raw-products'!$A$1:$H$1,0))</f>
        <v>114</v>
      </c>
      <c r="L3059">
        <f>VLOOKUP($C3059,'Raw-products'!$A$2:$H$1261,MATCH(L$1,'Raw-products'!$A$1:$H$1,0))</f>
        <v>70</v>
      </c>
      <c r="M3059" s="5">
        <f t="shared" si="94"/>
        <v>7980</v>
      </c>
      <c r="N3059" cm="1">
        <f t="array" ref="N3059:Q3059">_xlfn.XLOOKUP($B3059,'Raw -orders'!$A:$A,'Raw -orders'!$B:$E)</f>
        <v>732</v>
      </c>
      <c r="O3059">
        <v>35663</v>
      </c>
      <c r="P3059" s="1">
        <v>44304</v>
      </c>
      <c r="Q3059" s="1">
        <v>44319</v>
      </c>
      <c r="R3059" t="str" cm="1">
        <f t="array" ref="R3059:Y3059">_xlfn.XLOOKUP($N3059,'Raw - customers'!$A:$A,'Raw - customers'!$B:$I)</f>
        <v>Gorden Seago</v>
      </c>
      <c r="S3059" t="str">
        <v>Genderfluid</v>
      </c>
      <c r="T3059">
        <v>80</v>
      </c>
      <c r="U3059" t="str">
        <v>905 Stephanie BoulevardApt. 217</v>
      </c>
      <c r="V3059">
        <v>8114</v>
      </c>
      <c r="W3059" t="str">
        <v>Port Aaronton</v>
      </c>
      <c r="X3059" t="str">
        <v>Queensland</v>
      </c>
      <c r="Y3059" t="str">
        <v>Australia</v>
      </c>
      <c r="Z3059">
        <v>4</v>
      </c>
      <c r="AA3059" s="3" t="str">
        <f t="shared" si="95"/>
        <v>10 to 20</v>
      </c>
      <c r="AP3059" s="6">
        <v>732</v>
      </c>
      <c r="AQ3059" s="6" t="s">
        <v>1355</v>
      </c>
    </row>
    <row r="3060" spans="1:43" x14ac:dyDescent="0.25">
      <c r="A3060">
        <v>3058</v>
      </c>
      <c r="B3060">
        <v>614</v>
      </c>
      <c r="C3060">
        <v>457</v>
      </c>
      <c r="D3060">
        <v>118</v>
      </c>
      <c r="E3060">
        <v>1</v>
      </c>
      <c r="F3060">
        <v>118</v>
      </c>
      <c r="G3060" t="str">
        <f>VLOOKUP($C3060,'Raw-products'!$A$2:$H$1261,MATCH(G$1,'Raw-products'!$A$1:$H$1,0))</f>
        <v>Jacket</v>
      </c>
      <c r="H3060" t="str">
        <f>VLOOKUP($C3060,'Raw-products'!$A$2:$H$1261,MATCH(H$1,'Raw-products'!$A$1:$H$1,0))</f>
        <v>Puffer</v>
      </c>
      <c r="I3060" t="str">
        <f>VLOOKUP($C3060,'Raw-products'!$A$2:$H$1261,MATCH(I$1,'Raw-products'!$A$1:$H$1,0))</f>
        <v>M</v>
      </c>
      <c r="J3060" t="str">
        <f>VLOOKUP($C3060,'Raw-products'!$A$2:$H$1261,MATCH(J$1,'Raw-products'!$A$1:$H$1,0))</f>
        <v>red</v>
      </c>
      <c r="K3060">
        <f>VLOOKUP($C3060,'Raw-products'!$A$2:$H$1261,MATCH(K$1,'Raw-products'!$A$1:$H$1,0))</f>
        <v>110</v>
      </c>
      <c r="L3060">
        <f>VLOOKUP($C3060,'Raw-products'!$A$2:$H$1261,MATCH(L$1,'Raw-products'!$A$1:$H$1,0))</f>
        <v>62</v>
      </c>
      <c r="M3060" s="5">
        <f t="shared" si="94"/>
        <v>6820</v>
      </c>
      <c r="N3060" cm="1">
        <f t="array" ref="N3060:Q3060">_xlfn.XLOOKUP($B3060,'Raw -orders'!$A:$A,'Raw -orders'!$B:$E)</f>
        <v>732</v>
      </c>
      <c r="O3060">
        <v>35663</v>
      </c>
      <c r="P3060" s="1">
        <v>44304</v>
      </c>
      <c r="Q3060" s="1">
        <v>44319</v>
      </c>
      <c r="R3060" t="str" cm="1">
        <f t="array" ref="R3060:Y3060">_xlfn.XLOOKUP($N3060,'Raw - customers'!$A:$A,'Raw - customers'!$B:$I)</f>
        <v>Gorden Seago</v>
      </c>
      <c r="S3060" t="str">
        <v>Genderfluid</v>
      </c>
      <c r="T3060">
        <v>80</v>
      </c>
      <c r="U3060" t="str">
        <v>905 Stephanie BoulevardApt. 217</v>
      </c>
      <c r="V3060">
        <v>8114</v>
      </c>
      <c r="W3060" t="str">
        <v>Port Aaronton</v>
      </c>
      <c r="X3060" t="str">
        <v>Queensland</v>
      </c>
      <c r="Y3060" t="str">
        <v>Australia</v>
      </c>
      <c r="Z3060">
        <v>4</v>
      </c>
      <c r="AA3060" s="3" t="str">
        <f t="shared" si="95"/>
        <v>10 to 20</v>
      </c>
      <c r="AP3060" s="6">
        <v>732</v>
      </c>
      <c r="AQ3060" s="6" t="s">
        <v>1355</v>
      </c>
    </row>
    <row r="3061" spans="1:43" x14ac:dyDescent="0.25">
      <c r="A3061">
        <v>3059</v>
      </c>
      <c r="B3061">
        <v>614</v>
      </c>
      <c r="C3061">
        <v>744</v>
      </c>
      <c r="D3061">
        <v>109</v>
      </c>
      <c r="E3061">
        <v>2</v>
      </c>
      <c r="F3061">
        <v>218</v>
      </c>
      <c r="G3061" t="str">
        <f>VLOOKUP($C3061,'Raw-products'!$A$2:$H$1261,MATCH(G$1,'Raw-products'!$A$1:$H$1,0))</f>
        <v>Jacket</v>
      </c>
      <c r="H3061" t="str">
        <f>VLOOKUP($C3061,'Raw-products'!$A$2:$H$1261,MATCH(H$1,'Raw-products'!$A$1:$H$1,0))</f>
        <v>Peacoat</v>
      </c>
      <c r="I3061" t="str">
        <f>VLOOKUP($C3061,'Raw-products'!$A$2:$H$1261,MATCH(I$1,'Raw-products'!$A$1:$H$1,0))</f>
        <v>XL</v>
      </c>
      <c r="J3061" t="str">
        <f>VLOOKUP($C3061,'Raw-products'!$A$2:$H$1261,MATCH(J$1,'Raw-products'!$A$1:$H$1,0))</f>
        <v>orange</v>
      </c>
      <c r="K3061">
        <f>VLOOKUP($C3061,'Raw-products'!$A$2:$H$1261,MATCH(K$1,'Raw-products'!$A$1:$H$1,0))</f>
        <v>102</v>
      </c>
      <c r="L3061">
        <f>VLOOKUP($C3061,'Raw-products'!$A$2:$H$1261,MATCH(L$1,'Raw-products'!$A$1:$H$1,0))</f>
        <v>69</v>
      </c>
      <c r="M3061" s="5">
        <f t="shared" si="94"/>
        <v>7038</v>
      </c>
      <c r="N3061" cm="1">
        <f t="array" ref="N3061:Q3061">_xlfn.XLOOKUP($B3061,'Raw -orders'!$A:$A,'Raw -orders'!$B:$E)</f>
        <v>732</v>
      </c>
      <c r="O3061">
        <v>35663</v>
      </c>
      <c r="P3061" s="1">
        <v>44304</v>
      </c>
      <c r="Q3061" s="1">
        <v>44319</v>
      </c>
      <c r="R3061" t="str" cm="1">
        <f t="array" ref="R3061:Y3061">_xlfn.XLOOKUP($N3061,'Raw - customers'!$A:$A,'Raw - customers'!$B:$I)</f>
        <v>Gorden Seago</v>
      </c>
      <c r="S3061" t="str">
        <v>Genderfluid</v>
      </c>
      <c r="T3061">
        <v>80</v>
      </c>
      <c r="U3061" t="str">
        <v>905 Stephanie BoulevardApt. 217</v>
      </c>
      <c r="V3061">
        <v>8114</v>
      </c>
      <c r="W3061" t="str">
        <v>Port Aaronton</v>
      </c>
      <c r="X3061" t="str">
        <v>Queensland</v>
      </c>
      <c r="Y3061" t="str">
        <v>Australia</v>
      </c>
      <c r="Z3061">
        <v>4</v>
      </c>
      <c r="AA3061" s="3" t="str">
        <f t="shared" si="95"/>
        <v>10 to 20</v>
      </c>
      <c r="AP3061" s="6">
        <v>732</v>
      </c>
      <c r="AQ3061" s="6" t="s">
        <v>1355</v>
      </c>
    </row>
    <row r="3062" spans="1:43" x14ac:dyDescent="0.25">
      <c r="A3062">
        <v>3060</v>
      </c>
      <c r="B3062">
        <v>615</v>
      </c>
      <c r="C3062">
        <v>948</v>
      </c>
      <c r="D3062">
        <v>97</v>
      </c>
      <c r="E3062">
        <v>3</v>
      </c>
      <c r="F3062">
        <v>291</v>
      </c>
      <c r="G3062" t="str">
        <f>VLOOKUP($C3062,'Raw-products'!$A$2:$H$1261,MATCH(G$1,'Raw-products'!$A$1:$H$1,0))</f>
        <v>Trousers</v>
      </c>
      <c r="H3062" t="str">
        <f>VLOOKUP($C3062,'Raw-products'!$A$2:$H$1261,MATCH(H$1,'Raw-products'!$A$1:$H$1,0))</f>
        <v>Slim-Fit</v>
      </c>
      <c r="I3062" t="str">
        <f>VLOOKUP($C3062,'Raw-products'!$A$2:$H$1261,MATCH(I$1,'Raw-products'!$A$1:$H$1,0))</f>
        <v>L</v>
      </c>
      <c r="J3062" t="str">
        <f>VLOOKUP($C3062,'Raw-products'!$A$2:$H$1261,MATCH(J$1,'Raw-products'!$A$1:$H$1,0))</f>
        <v>red</v>
      </c>
      <c r="K3062">
        <f>VLOOKUP($C3062,'Raw-products'!$A$2:$H$1261,MATCH(K$1,'Raw-products'!$A$1:$H$1,0))</f>
        <v>119</v>
      </c>
      <c r="L3062">
        <f>VLOOKUP($C3062,'Raw-products'!$A$2:$H$1261,MATCH(L$1,'Raw-products'!$A$1:$H$1,0))</f>
        <v>80</v>
      </c>
      <c r="M3062" s="5">
        <f t="shared" si="94"/>
        <v>9520</v>
      </c>
      <c r="N3062" cm="1">
        <f t="array" ref="N3062:Q3062">_xlfn.XLOOKUP($B3062,'Raw -orders'!$A:$A,'Raw -orders'!$B:$E)</f>
        <v>690</v>
      </c>
      <c r="O3062">
        <v>28680</v>
      </c>
      <c r="P3062" s="1">
        <v>44227</v>
      </c>
      <c r="Q3062" s="1">
        <v>44237</v>
      </c>
      <c r="R3062" t="str" cm="1">
        <f t="array" ref="R3062:Y3062">_xlfn.XLOOKUP($N3062,'Raw - customers'!$A:$A,'Raw - customers'!$B:$I)</f>
        <v>Arlie Bowman</v>
      </c>
      <c r="S3062" t="str">
        <v>Genderqueer</v>
      </c>
      <c r="T3062">
        <v>34</v>
      </c>
      <c r="U3062" t="str">
        <v>04 Christian RidgeApt. 329</v>
      </c>
      <c r="V3062">
        <v>6697</v>
      </c>
      <c r="W3062" t="str">
        <v>Port Annabelle</v>
      </c>
      <c r="X3062" t="str">
        <v>Northern Territory</v>
      </c>
      <c r="Y3062" t="str">
        <v>Australia</v>
      </c>
      <c r="Z3062">
        <v>1</v>
      </c>
      <c r="AA3062" s="3" t="str">
        <f t="shared" si="95"/>
        <v>0 to 10</v>
      </c>
      <c r="AP3062" s="6">
        <v>690</v>
      </c>
      <c r="AQ3062" s="6" t="s">
        <v>1339</v>
      </c>
    </row>
    <row r="3063" spans="1:43" x14ac:dyDescent="0.25">
      <c r="A3063">
        <v>3061</v>
      </c>
      <c r="B3063">
        <v>615</v>
      </c>
      <c r="C3063">
        <v>491</v>
      </c>
      <c r="D3063">
        <v>102</v>
      </c>
      <c r="E3063">
        <v>3</v>
      </c>
      <c r="F3063">
        <v>306</v>
      </c>
      <c r="G3063" t="str">
        <f>VLOOKUP($C3063,'Raw-products'!$A$2:$H$1261,MATCH(G$1,'Raw-products'!$A$1:$H$1,0))</f>
        <v>Jacket</v>
      </c>
      <c r="H3063" t="str">
        <f>VLOOKUP($C3063,'Raw-products'!$A$2:$H$1261,MATCH(H$1,'Raw-products'!$A$1:$H$1,0))</f>
        <v>Windbreaker</v>
      </c>
      <c r="I3063" t="str">
        <f>VLOOKUP($C3063,'Raw-products'!$A$2:$H$1261,MATCH(I$1,'Raw-products'!$A$1:$H$1,0))</f>
        <v>S</v>
      </c>
      <c r="J3063" t="str">
        <f>VLOOKUP($C3063,'Raw-products'!$A$2:$H$1261,MATCH(J$1,'Raw-products'!$A$1:$H$1,0))</f>
        <v>red</v>
      </c>
      <c r="K3063">
        <f>VLOOKUP($C3063,'Raw-products'!$A$2:$H$1261,MATCH(K$1,'Raw-products'!$A$1:$H$1,0))</f>
        <v>109</v>
      </c>
      <c r="L3063">
        <f>VLOOKUP($C3063,'Raw-products'!$A$2:$H$1261,MATCH(L$1,'Raw-products'!$A$1:$H$1,0))</f>
        <v>54</v>
      </c>
      <c r="M3063" s="5">
        <f t="shared" si="94"/>
        <v>5886</v>
      </c>
      <c r="N3063" cm="1">
        <f t="array" ref="N3063:Q3063">_xlfn.XLOOKUP($B3063,'Raw -orders'!$A:$A,'Raw -orders'!$B:$E)</f>
        <v>690</v>
      </c>
      <c r="O3063">
        <v>28680</v>
      </c>
      <c r="P3063" s="1">
        <v>44227</v>
      </c>
      <c r="Q3063" s="1">
        <v>44237</v>
      </c>
      <c r="R3063" t="str" cm="1">
        <f t="array" ref="R3063:Y3063">_xlfn.XLOOKUP($N3063,'Raw - customers'!$A:$A,'Raw - customers'!$B:$I)</f>
        <v>Arlie Bowman</v>
      </c>
      <c r="S3063" t="str">
        <v>Genderqueer</v>
      </c>
      <c r="T3063">
        <v>34</v>
      </c>
      <c r="U3063" t="str">
        <v>04 Christian RidgeApt. 329</v>
      </c>
      <c r="V3063">
        <v>6697</v>
      </c>
      <c r="W3063" t="str">
        <v>Port Annabelle</v>
      </c>
      <c r="X3063" t="str">
        <v>Northern Territory</v>
      </c>
      <c r="Y3063" t="str">
        <v>Australia</v>
      </c>
      <c r="Z3063">
        <v>1</v>
      </c>
      <c r="AA3063" s="3" t="str">
        <f t="shared" si="95"/>
        <v>0 to 10</v>
      </c>
      <c r="AP3063" s="6">
        <v>690</v>
      </c>
      <c r="AQ3063" s="6" t="s">
        <v>1339</v>
      </c>
    </row>
    <row r="3064" spans="1:43" x14ac:dyDescent="0.25">
      <c r="A3064">
        <v>3062</v>
      </c>
      <c r="B3064">
        <v>615</v>
      </c>
      <c r="C3064">
        <v>1213</v>
      </c>
      <c r="D3064">
        <v>105</v>
      </c>
      <c r="E3064">
        <v>3</v>
      </c>
      <c r="F3064">
        <v>315</v>
      </c>
      <c r="G3064" t="str">
        <f>VLOOKUP($C3064,'Raw-products'!$A$2:$H$1261,MATCH(G$1,'Raw-products'!$A$1:$H$1,0))</f>
        <v>Trousers</v>
      </c>
      <c r="H3064" t="str">
        <f>VLOOKUP($C3064,'Raw-products'!$A$2:$H$1261,MATCH(H$1,'Raw-products'!$A$1:$H$1,0))</f>
        <v>Pleated</v>
      </c>
      <c r="I3064" t="str">
        <f>VLOOKUP($C3064,'Raw-products'!$A$2:$H$1261,MATCH(I$1,'Raw-products'!$A$1:$H$1,0))</f>
        <v>L</v>
      </c>
      <c r="J3064" t="str">
        <f>VLOOKUP($C3064,'Raw-products'!$A$2:$H$1261,MATCH(J$1,'Raw-products'!$A$1:$H$1,0))</f>
        <v>blue</v>
      </c>
      <c r="K3064">
        <f>VLOOKUP($C3064,'Raw-products'!$A$2:$H$1261,MATCH(K$1,'Raw-products'!$A$1:$H$1,0))</f>
        <v>90</v>
      </c>
      <c r="L3064">
        <f>VLOOKUP($C3064,'Raw-products'!$A$2:$H$1261,MATCH(L$1,'Raw-products'!$A$1:$H$1,0))</f>
        <v>79</v>
      </c>
      <c r="M3064" s="5">
        <f t="shared" si="94"/>
        <v>7110</v>
      </c>
      <c r="N3064" cm="1">
        <f t="array" ref="N3064:Q3064">_xlfn.XLOOKUP($B3064,'Raw -orders'!$A:$A,'Raw -orders'!$B:$E)</f>
        <v>690</v>
      </c>
      <c r="O3064">
        <v>28680</v>
      </c>
      <c r="P3064" s="1">
        <v>44227</v>
      </c>
      <c r="Q3064" s="1">
        <v>44237</v>
      </c>
      <c r="R3064" t="str" cm="1">
        <f t="array" ref="R3064:Y3064">_xlfn.XLOOKUP($N3064,'Raw - customers'!$A:$A,'Raw - customers'!$B:$I)</f>
        <v>Arlie Bowman</v>
      </c>
      <c r="S3064" t="str">
        <v>Genderqueer</v>
      </c>
      <c r="T3064">
        <v>34</v>
      </c>
      <c r="U3064" t="str">
        <v>04 Christian RidgeApt. 329</v>
      </c>
      <c r="V3064">
        <v>6697</v>
      </c>
      <c r="W3064" t="str">
        <v>Port Annabelle</v>
      </c>
      <c r="X3064" t="str">
        <v>Northern Territory</v>
      </c>
      <c r="Y3064" t="str">
        <v>Australia</v>
      </c>
      <c r="Z3064">
        <v>1</v>
      </c>
      <c r="AA3064" s="3" t="str">
        <f t="shared" si="95"/>
        <v>0 to 10</v>
      </c>
      <c r="AP3064" s="6">
        <v>690</v>
      </c>
      <c r="AQ3064" s="6" t="s">
        <v>1339</v>
      </c>
    </row>
    <row r="3065" spans="1:43" x14ac:dyDescent="0.25">
      <c r="A3065">
        <v>3063</v>
      </c>
      <c r="B3065">
        <v>615</v>
      </c>
      <c r="C3065">
        <v>385</v>
      </c>
      <c r="D3065">
        <v>119</v>
      </c>
      <c r="E3065">
        <v>1</v>
      </c>
      <c r="F3065">
        <v>119</v>
      </c>
      <c r="G3065" t="str">
        <f>VLOOKUP($C3065,'Raw-products'!$A$2:$H$1261,MATCH(G$1,'Raw-products'!$A$1:$H$1,0))</f>
        <v>Shirt</v>
      </c>
      <c r="H3065" t="str">
        <f>VLOOKUP($C3065,'Raw-products'!$A$2:$H$1261,MATCH(H$1,'Raw-products'!$A$1:$H$1,0))</f>
        <v>Casual Slim Fit</v>
      </c>
      <c r="I3065" t="str">
        <f>VLOOKUP($C3065,'Raw-products'!$A$2:$H$1261,MATCH(I$1,'Raw-products'!$A$1:$H$1,0))</f>
        <v>XS</v>
      </c>
      <c r="J3065" t="str">
        <f>VLOOKUP($C3065,'Raw-products'!$A$2:$H$1261,MATCH(J$1,'Raw-products'!$A$1:$H$1,0))</f>
        <v>red</v>
      </c>
      <c r="K3065">
        <f>VLOOKUP($C3065,'Raw-products'!$A$2:$H$1261,MATCH(K$1,'Raw-products'!$A$1:$H$1,0))</f>
        <v>113</v>
      </c>
      <c r="L3065">
        <f>VLOOKUP($C3065,'Raw-products'!$A$2:$H$1261,MATCH(L$1,'Raw-products'!$A$1:$H$1,0))</f>
        <v>49</v>
      </c>
      <c r="M3065" s="5">
        <f t="shared" si="94"/>
        <v>5537</v>
      </c>
      <c r="N3065" cm="1">
        <f t="array" ref="N3065:Q3065">_xlfn.XLOOKUP($B3065,'Raw -orders'!$A:$A,'Raw -orders'!$B:$E)</f>
        <v>690</v>
      </c>
      <c r="O3065">
        <v>28680</v>
      </c>
      <c r="P3065" s="1">
        <v>44227</v>
      </c>
      <c r="Q3065" s="1">
        <v>44237</v>
      </c>
      <c r="R3065" t="str" cm="1">
        <f t="array" ref="R3065:Y3065">_xlfn.XLOOKUP($N3065,'Raw - customers'!$A:$A,'Raw - customers'!$B:$I)</f>
        <v>Arlie Bowman</v>
      </c>
      <c r="S3065" t="str">
        <v>Genderqueer</v>
      </c>
      <c r="T3065">
        <v>34</v>
      </c>
      <c r="U3065" t="str">
        <v>04 Christian RidgeApt. 329</v>
      </c>
      <c r="V3065">
        <v>6697</v>
      </c>
      <c r="W3065" t="str">
        <v>Port Annabelle</v>
      </c>
      <c r="X3065" t="str">
        <v>Northern Territory</v>
      </c>
      <c r="Y3065" t="str">
        <v>Australia</v>
      </c>
      <c r="Z3065">
        <v>1</v>
      </c>
      <c r="AA3065" s="3" t="str">
        <f t="shared" si="95"/>
        <v>0 to 10</v>
      </c>
      <c r="AP3065" s="6">
        <v>690</v>
      </c>
      <c r="AQ3065" s="6" t="s">
        <v>1339</v>
      </c>
    </row>
    <row r="3066" spans="1:43" x14ac:dyDescent="0.25">
      <c r="A3066">
        <v>3064</v>
      </c>
      <c r="B3066">
        <v>615</v>
      </c>
      <c r="C3066">
        <v>782</v>
      </c>
      <c r="D3066">
        <v>91</v>
      </c>
      <c r="E3066">
        <v>2</v>
      </c>
      <c r="F3066">
        <v>182</v>
      </c>
      <c r="G3066" t="str">
        <f>VLOOKUP($C3066,'Raw-products'!$A$2:$H$1261,MATCH(G$1,'Raw-products'!$A$1:$H$1,0))</f>
        <v>Jacket</v>
      </c>
      <c r="H3066" t="str">
        <f>VLOOKUP($C3066,'Raw-products'!$A$2:$H$1261,MATCH(H$1,'Raw-products'!$A$1:$H$1,0))</f>
        <v>Pullover</v>
      </c>
      <c r="I3066" t="str">
        <f>VLOOKUP($C3066,'Raw-products'!$A$2:$H$1261,MATCH(I$1,'Raw-products'!$A$1:$H$1,0))</f>
        <v>M</v>
      </c>
      <c r="J3066" t="str">
        <f>VLOOKUP($C3066,'Raw-products'!$A$2:$H$1261,MATCH(J$1,'Raw-products'!$A$1:$H$1,0))</f>
        <v>yellow</v>
      </c>
      <c r="K3066">
        <f>VLOOKUP($C3066,'Raw-products'!$A$2:$H$1261,MATCH(K$1,'Raw-products'!$A$1:$H$1,0))</f>
        <v>114</v>
      </c>
      <c r="L3066">
        <f>VLOOKUP($C3066,'Raw-products'!$A$2:$H$1261,MATCH(L$1,'Raw-products'!$A$1:$H$1,0))</f>
        <v>49</v>
      </c>
      <c r="M3066" s="5">
        <f t="shared" si="94"/>
        <v>5586</v>
      </c>
      <c r="N3066" cm="1">
        <f t="array" ref="N3066:Q3066">_xlfn.XLOOKUP($B3066,'Raw -orders'!$A:$A,'Raw -orders'!$B:$E)</f>
        <v>690</v>
      </c>
      <c r="O3066">
        <v>28680</v>
      </c>
      <c r="P3066" s="1">
        <v>44227</v>
      </c>
      <c r="Q3066" s="1">
        <v>44237</v>
      </c>
      <c r="R3066" t="str" cm="1">
        <f t="array" ref="R3066:Y3066">_xlfn.XLOOKUP($N3066,'Raw - customers'!$A:$A,'Raw - customers'!$B:$I)</f>
        <v>Arlie Bowman</v>
      </c>
      <c r="S3066" t="str">
        <v>Genderqueer</v>
      </c>
      <c r="T3066">
        <v>34</v>
      </c>
      <c r="U3066" t="str">
        <v>04 Christian RidgeApt. 329</v>
      </c>
      <c r="V3066">
        <v>6697</v>
      </c>
      <c r="W3066" t="str">
        <v>Port Annabelle</v>
      </c>
      <c r="X3066" t="str">
        <v>Northern Territory</v>
      </c>
      <c r="Y3066" t="str">
        <v>Australia</v>
      </c>
      <c r="Z3066">
        <v>1</v>
      </c>
      <c r="AA3066" s="3" t="str">
        <f t="shared" si="95"/>
        <v>0 to 10</v>
      </c>
      <c r="AP3066" s="6">
        <v>690</v>
      </c>
      <c r="AQ3066" s="6" t="s">
        <v>1339</v>
      </c>
    </row>
    <row r="3067" spans="1:43" x14ac:dyDescent="0.25">
      <c r="A3067">
        <v>3065</v>
      </c>
      <c r="B3067">
        <v>616</v>
      </c>
      <c r="C3067">
        <v>615</v>
      </c>
      <c r="D3067">
        <v>112</v>
      </c>
      <c r="E3067">
        <v>2</v>
      </c>
      <c r="F3067">
        <v>224</v>
      </c>
      <c r="G3067" t="str">
        <f>VLOOKUP($C3067,'Raw-products'!$A$2:$H$1261,MATCH(G$1,'Raw-products'!$A$1:$H$1,0))</f>
        <v>Jacket</v>
      </c>
      <c r="H3067" t="str">
        <f>VLOOKUP($C3067,'Raw-products'!$A$2:$H$1261,MATCH(H$1,'Raw-products'!$A$1:$H$1,0))</f>
        <v>Cardigan</v>
      </c>
      <c r="I3067" t="str">
        <f>VLOOKUP($C3067,'Raw-products'!$A$2:$H$1261,MATCH(I$1,'Raw-products'!$A$1:$H$1,0))</f>
        <v>XS</v>
      </c>
      <c r="J3067" t="str">
        <f>VLOOKUP($C3067,'Raw-products'!$A$2:$H$1261,MATCH(J$1,'Raw-products'!$A$1:$H$1,0))</f>
        <v>blue</v>
      </c>
      <c r="K3067">
        <f>VLOOKUP($C3067,'Raw-products'!$A$2:$H$1261,MATCH(K$1,'Raw-products'!$A$1:$H$1,0))</f>
        <v>118</v>
      </c>
      <c r="L3067">
        <f>VLOOKUP($C3067,'Raw-products'!$A$2:$H$1261,MATCH(L$1,'Raw-products'!$A$1:$H$1,0))</f>
        <v>54</v>
      </c>
      <c r="M3067" s="5">
        <f t="shared" si="94"/>
        <v>6372</v>
      </c>
      <c r="N3067" cm="1">
        <f t="array" ref="N3067:Q3067">_xlfn.XLOOKUP($B3067,'Raw -orders'!$A:$A,'Raw -orders'!$B:$E)</f>
        <v>21</v>
      </c>
      <c r="O3067">
        <v>28727</v>
      </c>
      <c r="P3067" s="1">
        <v>44329</v>
      </c>
      <c r="Q3067" s="1">
        <v>44330</v>
      </c>
      <c r="R3067" t="str" cm="1">
        <f t="array" ref="R3067:Y3067">_xlfn.XLOOKUP($N3067,'Raw - customers'!$A:$A,'Raw - customers'!$B:$I)</f>
        <v>Seana Hearons</v>
      </c>
      <c r="S3067" t="str">
        <v>Non-binary</v>
      </c>
      <c r="T3067">
        <v>31</v>
      </c>
      <c r="U3067" t="str">
        <v>93 Doherty MewsSuite 649</v>
      </c>
      <c r="V3067">
        <v>1133</v>
      </c>
      <c r="W3067" t="str">
        <v>South Callum</v>
      </c>
      <c r="X3067" t="str">
        <v>Tasmania</v>
      </c>
      <c r="Y3067" t="str">
        <v>Australia</v>
      </c>
      <c r="Z3067">
        <v>5</v>
      </c>
      <c r="AA3067" s="3" t="str">
        <f t="shared" si="95"/>
        <v>0 to 10</v>
      </c>
      <c r="AP3067" s="6">
        <v>21</v>
      </c>
      <c r="AQ3067" s="6" t="s">
        <v>1414</v>
      </c>
    </row>
    <row r="3068" spans="1:43" x14ac:dyDescent="0.25">
      <c r="A3068">
        <v>3066</v>
      </c>
      <c r="B3068">
        <v>616</v>
      </c>
      <c r="C3068">
        <v>215</v>
      </c>
      <c r="D3068">
        <v>106</v>
      </c>
      <c r="E3068">
        <v>2</v>
      </c>
      <c r="F3068">
        <v>212</v>
      </c>
      <c r="G3068" t="str">
        <f>VLOOKUP($C3068,'Raw-products'!$A$2:$H$1261,MATCH(G$1,'Raw-products'!$A$1:$H$1,0))</f>
        <v>Shirt</v>
      </c>
      <c r="H3068" t="str">
        <f>VLOOKUP($C3068,'Raw-products'!$A$2:$H$1261,MATCH(H$1,'Raw-products'!$A$1:$H$1,0))</f>
        <v>Chambray</v>
      </c>
      <c r="I3068" t="str">
        <f>VLOOKUP($C3068,'Raw-products'!$A$2:$H$1261,MATCH(I$1,'Raw-products'!$A$1:$H$1,0))</f>
        <v>XS</v>
      </c>
      <c r="J3068" t="str">
        <f>VLOOKUP($C3068,'Raw-products'!$A$2:$H$1261,MATCH(J$1,'Raw-products'!$A$1:$H$1,0))</f>
        <v>orange</v>
      </c>
      <c r="K3068">
        <f>VLOOKUP($C3068,'Raw-products'!$A$2:$H$1261,MATCH(K$1,'Raw-products'!$A$1:$H$1,0))</f>
        <v>105</v>
      </c>
      <c r="L3068">
        <f>VLOOKUP($C3068,'Raw-products'!$A$2:$H$1261,MATCH(L$1,'Raw-products'!$A$1:$H$1,0))</f>
        <v>76</v>
      </c>
      <c r="M3068" s="5">
        <f t="shared" si="94"/>
        <v>7980</v>
      </c>
      <c r="N3068" cm="1">
        <f t="array" ref="N3068:Q3068">_xlfn.XLOOKUP($B3068,'Raw -orders'!$A:$A,'Raw -orders'!$B:$E)</f>
        <v>21</v>
      </c>
      <c r="O3068">
        <v>28727</v>
      </c>
      <c r="P3068" s="1">
        <v>44329</v>
      </c>
      <c r="Q3068" s="1">
        <v>44330</v>
      </c>
      <c r="R3068" t="str" cm="1">
        <f t="array" ref="R3068:Y3068">_xlfn.XLOOKUP($N3068,'Raw - customers'!$A:$A,'Raw - customers'!$B:$I)</f>
        <v>Seana Hearons</v>
      </c>
      <c r="S3068" t="str">
        <v>Non-binary</v>
      </c>
      <c r="T3068">
        <v>31</v>
      </c>
      <c r="U3068" t="str">
        <v>93 Doherty MewsSuite 649</v>
      </c>
      <c r="V3068">
        <v>1133</v>
      </c>
      <c r="W3068" t="str">
        <v>South Callum</v>
      </c>
      <c r="X3068" t="str">
        <v>Tasmania</v>
      </c>
      <c r="Y3068" t="str">
        <v>Australia</v>
      </c>
      <c r="Z3068">
        <v>5</v>
      </c>
      <c r="AA3068" s="3" t="str">
        <f t="shared" si="95"/>
        <v>0 to 10</v>
      </c>
      <c r="AP3068" s="6">
        <v>21</v>
      </c>
      <c r="AQ3068" s="6" t="s">
        <v>1414</v>
      </c>
    </row>
    <row r="3069" spans="1:43" x14ac:dyDescent="0.25">
      <c r="A3069">
        <v>3067</v>
      </c>
      <c r="B3069">
        <v>616</v>
      </c>
      <c r="C3069">
        <v>1252</v>
      </c>
      <c r="D3069">
        <v>112</v>
      </c>
      <c r="E3069">
        <v>1</v>
      </c>
      <c r="F3069">
        <v>112</v>
      </c>
      <c r="G3069" t="str">
        <f>VLOOKUP($C3069,'Raw-products'!$A$2:$H$1261,MATCH(G$1,'Raw-products'!$A$1:$H$1,0))</f>
        <v>Trousers</v>
      </c>
      <c r="H3069" t="str">
        <f>VLOOKUP($C3069,'Raw-products'!$A$2:$H$1261,MATCH(H$1,'Raw-products'!$A$1:$H$1,0))</f>
        <v>Tracksuit Bottoms</v>
      </c>
      <c r="I3069" t="str">
        <f>VLOOKUP($C3069,'Raw-products'!$A$2:$H$1261,MATCH(I$1,'Raw-products'!$A$1:$H$1,0))</f>
        <v>M</v>
      </c>
      <c r="J3069" t="str">
        <f>VLOOKUP($C3069,'Raw-products'!$A$2:$H$1261,MATCH(J$1,'Raw-products'!$A$1:$H$1,0))</f>
        <v>indigo</v>
      </c>
      <c r="K3069">
        <f>VLOOKUP($C3069,'Raw-products'!$A$2:$H$1261,MATCH(K$1,'Raw-products'!$A$1:$H$1,0))</f>
        <v>91</v>
      </c>
      <c r="L3069">
        <f>VLOOKUP($C3069,'Raw-products'!$A$2:$H$1261,MATCH(L$1,'Raw-products'!$A$1:$H$1,0))</f>
        <v>59</v>
      </c>
      <c r="M3069" s="5">
        <f t="shared" si="94"/>
        <v>5369</v>
      </c>
      <c r="N3069" cm="1">
        <f t="array" ref="N3069:Q3069">_xlfn.XLOOKUP($B3069,'Raw -orders'!$A:$A,'Raw -orders'!$B:$E)</f>
        <v>21</v>
      </c>
      <c r="O3069">
        <v>28727</v>
      </c>
      <c r="P3069" s="1">
        <v>44329</v>
      </c>
      <c r="Q3069" s="1">
        <v>44330</v>
      </c>
      <c r="R3069" t="str" cm="1">
        <f t="array" ref="R3069:Y3069">_xlfn.XLOOKUP($N3069,'Raw - customers'!$A:$A,'Raw - customers'!$B:$I)</f>
        <v>Seana Hearons</v>
      </c>
      <c r="S3069" t="str">
        <v>Non-binary</v>
      </c>
      <c r="T3069">
        <v>31</v>
      </c>
      <c r="U3069" t="str">
        <v>93 Doherty MewsSuite 649</v>
      </c>
      <c r="V3069">
        <v>1133</v>
      </c>
      <c r="W3069" t="str">
        <v>South Callum</v>
      </c>
      <c r="X3069" t="str">
        <v>Tasmania</v>
      </c>
      <c r="Y3069" t="str">
        <v>Australia</v>
      </c>
      <c r="Z3069">
        <v>5</v>
      </c>
      <c r="AA3069" s="3" t="str">
        <f t="shared" si="95"/>
        <v>0 to 10</v>
      </c>
      <c r="AP3069" s="6">
        <v>21</v>
      </c>
      <c r="AQ3069" s="6" t="s">
        <v>1414</v>
      </c>
    </row>
    <row r="3070" spans="1:43" x14ac:dyDescent="0.25">
      <c r="A3070">
        <v>3068</v>
      </c>
      <c r="B3070">
        <v>616</v>
      </c>
      <c r="C3070">
        <v>422</v>
      </c>
      <c r="D3070">
        <v>107</v>
      </c>
      <c r="E3070">
        <v>3</v>
      </c>
      <c r="F3070">
        <v>321</v>
      </c>
      <c r="G3070" t="str">
        <f>VLOOKUP($C3070,'Raw-products'!$A$2:$H$1261,MATCH(G$1,'Raw-products'!$A$1:$H$1,0))</f>
        <v>Jacket</v>
      </c>
      <c r="H3070" t="str">
        <f>VLOOKUP($C3070,'Raw-products'!$A$2:$H$1261,MATCH(H$1,'Raw-products'!$A$1:$H$1,0))</f>
        <v>Denim</v>
      </c>
      <c r="I3070" t="str">
        <f>VLOOKUP($C3070,'Raw-products'!$A$2:$H$1261,MATCH(I$1,'Raw-products'!$A$1:$H$1,0))</f>
        <v>M</v>
      </c>
      <c r="J3070" t="str">
        <f>VLOOKUP($C3070,'Raw-products'!$A$2:$H$1261,MATCH(J$1,'Raw-products'!$A$1:$H$1,0))</f>
        <v>red</v>
      </c>
      <c r="K3070">
        <f>VLOOKUP($C3070,'Raw-products'!$A$2:$H$1261,MATCH(K$1,'Raw-products'!$A$1:$H$1,0))</f>
        <v>92</v>
      </c>
      <c r="L3070">
        <f>VLOOKUP($C3070,'Raw-products'!$A$2:$H$1261,MATCH(L$1,'Raw-products'!$A$1:$H$1,0))</f>
        <v>43</v>
      </c>
      <c r="M3070" s="5">
        <f t="shared" si="94"/>
        <v>3956</v>
      </c>
      <c r="N3070" cm="1">
        <f t="array" ref="N3070:Q3070">_xlfn.XLOOKUP($B3070,'Raw -orders'!$A:$A,'Raw -orders'!$B:$E)</f>
        <v>21</v>
      </c>
      <c r="O3070">
        <v>28727</v>
      </c>
      <c r="P3070" s="1">
        <v>44329</v>
      </c>
      <c r="Q3070" s="1">
        <v>44330</v>
      </c>
      <c r="R3070" t="str" cm="1">
        <f t="array" ref="R3070:Y3070">_xlfn.XLOOKUP($N3070,'Raw - customers'!$A:$A,'Raw - customers'!$B:$I)</f>
        <v>Seana Hearons</v>
      </c>
      <c r="S3070" t="str">
        <v>Non-binary</v>
      </c>
      <c r="T3070">
        <v>31</v>
      </c>
      <c r="U3070" t="str">
        <v>93 Doherty MewsSuite 649</v>
      </c>
      <c r="V3070">
        <v>1133</v>
      </c>
      <c r="W3070" t="str">
        <v>South Callum</v>
      </c>
      <c r="X3070" t="str">
        <v>Tasmania</v>
      </c>
      <c r="Y3070" t="str">
        <v>Australia</v>
      </c>
      <c r="Z3070">
        <v>5</v>
      </c>
      <c r="AA3070" s="3" t="str">
        <f t="shared" si="95"/>
        <v>0 to 10</v>
      </c>
      <c r="AP3070" s="6">
        <v>21</v>
      </c>
      <c r="AQ3070" s="6" t="s">
        <v>1414</v>
      </c>
    </row>
    <row r="3071" spans="1:43" x14ac:dyDescent="0.25">
      <c r="A3071">
        <v>3069</v>
      </c>
      <c r="B3071">
        <v>617</v>
      </c>
      <c r="C3071">
        <v>970</v>
      </c>
      <c r="D3071">
        <v>97</v>
      </c>
      <c r="E3071">
        <v>2</v>
      </c>
      <c r="F3071">
        <v>194</v>
      </c>
      <c r="G3071" t="str">
        <f>VLOOKUP($C3071,'Raw-products'!$A$2:$H$1261,MATCH(G$1,'Raw-products'!$A$1:$H$1,0))</f>
        <v>Trousers</v>
      </c>
      <c r="H3071" t="str">
        <f>VLOOKUP($C3071,'Raw-products'!$A$2:$H$1261,MATCH(H$1,'Raw-products'!$A$1:$H$1,0))</f>
        <v>Slim-Fit</v>
      </c>
      <c r="I3071" t="str">
        <f>VLOOKUP($C3071,'Raw-products'!$A$2:$H$1261,MATCH(I$1,'Raw-products'!$A$1:$H$1,0))</f>
        <v>XS</v>
      </c>
      <c r="J3071" t="str">
        <f>VLOOKUP($C3071,'Raw-products'!$A$2:$H$1261,MATCH(J$1,'Raw-products'!$A$1:$H$1,0))</f>
        <v>indigo</v>
      </c>
      <c r="K3071">
        <f>VLOOKUP($C3071,'Raw-products'!$A$2:$H$1261,MATCH(K$1,'Raw-products'!$A$1:$H$1,0))</f>
        <v>119</v>
      </c>
      <c r="L3071">
        <f>VLOOKUP($C3071,'Raw-products'!$A$2:$H$1261,MATCH(L$1,'Raw-products'!$A$1:$H$1,0))</f>
        <v>74</v>
      </c>
      <c r="M3071" s="5">
        <f t="shared" si="94"/>
        <v>8806</v>
      </c>
      <c r="N3071" cm="1">
        <f t="array" ref="N3071:Q3071">_xlfn.XLOOKUP($B3071,'Raw -orders'!$A:$A,'Raw -orders'!$B:$E)</f>
        <v>371</v>
      </c>
      <c r="O3071">
        <v>30281</v>
      </c>
      <c r="P3071" s="1">
        <v>44438</v>
      </c>
      <c r="Q3071" s="1">
        <v>44446</v>
      </c>
      <c r="R3071" t="str" cm="1">
        <f t="array" ref="R3071:Y3071">_xlfn.XLOOKUP($N3071,'Raw - customers'!$A:$A,'Raw - customers'!$B:$I)</f>
        <v>Etan Peirazzi</v>
      </c>
      <c r="S3071" t="str">
        <v>Genderqueer</v>
      </c>
      <c r="T3071">
        <v>63</v>
      </c>
      <c r="U3071" t="str">
        <v>8162 James TrackApt. 724</v>
      </c>
      <c r="V3071">
        <v>6128</v>
      </c>
      <c r="W3071" t="str">
        <v>West Jessica</v>
      </c>
      <c r="X3071" t="str">
        <v>Queensland</v>
      </c>
      <c r="Y3071" t="str">
        <v>Australia</v>
      </c>
      <c r="Z3071">
        <v>8</v>
      </c>
      <c r="AA3071" s="3" t="str">
        <f t="shared" si="95"/>
        <v>0 to 10</v>
      </c>
      <c r="AP3071" s="6">
        <v>371</v>
      </c>
      <c r="AQ3071" s="6" t="s">
        <v>1355</v>
      </c>
    </row>
    <row r="3072" spans="1:43" x14ac:dyDescent="0.25">
      <c r="A3072">
        <v>3070</v>
      </c>
      <c r="B3072">
        <v>617</v>
      </c>
      <c r="C3072">
        <v>676</v>
      </c>
      <c r="D3072">
        <v>113</v>
      </c>
      <c r="E3072">
        <v>1</v>
      </c>
      <c r="F3072">
        <v>113</v>
      </c>
      <c r="G3072" t="str">
        <f>VLOOKUP($C3072,'Raw-products'!$A$2:$H$1261,MATCH(G$1,'Raw-products'!$A$1:$H$1,0))</f>
        <v>Jacket</v>
      </c>
      <c r="H3072" t="str">
        <f>VLOOKUP($C3072,'Raw-products'!$A$2:$H$1261,MATCH(H$1,'Raw-products'!$A$1:$H$1,0))</f>
        <v>Parka</v>
      </c>
      <c r="I3072" t="str">
        <f>VLOOKUP($C3072,'Raw-products'!$A$2:$H$1261,MATCH(I$1,'Raw-products'!$A$1:$H$1,0))</f>
        <v>S</v>
      </c>
      <c r="J3072" t="str">
        <f>VLOOKUP($C3072,'Raw-products'!$A$2:$H$1261,MATCH(J$1,'Raw-products'!$A$1:$H$1,0))</f>
        <v>yellow</v>
      </c>
      <c r="K3072">
        <f>VLOOKUP($C3072,'Raw-products'!$A$2:$H$1261,MATCH(K$1,'Raw-products'!$A$1:$H$1,0))</f>
        <v>119</v>
      </c>
      <c r="L3072">
        <f>VLOOKUP($C3072,'Raw-products'!$A$2:$H$1261,MATCH(L$1,'Raw-products'!$A$1:$H$1,0))</f>
        <v>80</v>
      </c>
      <c r="M3072" s="5">
        <f t="shared" si="94"/>
        <v>9520</v>
      </c>
      <c r="N3072" cm="1">
        <f t="array" ref="N3072:Q3072">_xlfn.XLOOKUP($B3072,'Raw -orders'!$A:$A,'Raw -orders'!$B:$E)</f>
        <v>371</v>
      </c>
      <c r="O3072">
        <v>30281</v>
      </c>
      <c r="P3072" s="1">
        <v>44438</v>
      </c>
      <c r="Q3072" s="1">
        <v>44446</v>
      </c>
      <c r="R3072" t="str" cm="1">
        <f t="array" ref="R3072:Y3072">_xlfn.XLOOKUP($N3072,'Raw - customers'!$A:$A,'Raw - customers'!$B:$I)</f>
        <v>Etan Peirazzi</v>
      </c>
      <c r="S3072" t="str">
        <v>Genderqueer</v>
      </c>
      <c r="T3072">
        <v>63</v>
      </c>
      <c r="U3072" t="str">
        <v>8162 James TrackApt. 724</v>
      </c>
      <c r="V3072">
        <v>6128</v>
      </c>
      <c r="W3072" t="str">
        <v>West Jessica</v>
      </c>
      <c r="X3072" t="str">
        <v>Queensland</v>
      </c>
      <c r="Y3072" t="str">
        <v>Australia</v>
      </c>
      <c r="Z3072">
        <v>8</v>
      </c>
      <c r="AA3072" s="3" t="str">
        <f t="shared" si="95"/>
        <v>0 to 10</v>
      </c>
      <c r="AP3072" s="6">
        <v>371</v>
      </c>
      <c r="AQ3072" s="6" t="s">
        <v>1355</v>
      </c>
    </row>
    <row r="3073" spans="1:43" x14ac:dyDescent="0.25">
      <c r="A3073">
        <v>3071</v>
      </c>
      <c r="B3073">
        <v>617</v>
      </c>
      <c r="C3073">
        <v>876</v>
      </c>
      <c r="D3073">
        <v>94</v>
      </c>
      <c r="E3073">
        <v>1</v>
      </c>
      <c r="F3073">
        <v>94</v>
      </c>
      <c r="G3073" t="str">
        <f>VLOOKUP($C3073,'Raw-products'!$A$2:$H$1261,MATCH(G$1,'Raw-products'!$A$1:$H$1,0))</f>
        <v>Trousers</v>
      </c>
      <c r="H3073" t="str">
        <f>VLOOKUP($C3073,'Raw-products'!$A$2:$H$1261,MATCH(H$1,'Raw-products'!$A$1:$H$1,0))</f>
        <v>Cords</v>
      </c>
      <c r="I3073" t="str">
        <f>VLOOKUP($C3073,'Raw-products'!$A$2:$H$1261,MATCH(I$1,'Raw-products'!$A$1:$H$1,0))</f>
        <v>S</v>
      </c>
      <c r="J3073" t="str">
        <f>VLOOKUP($C3073,'Raw-products'!$A$2:$H$1261,MATCH(J$1,'Raw-products'!$A$1:$H$1,0))</f>
        <v>red</v>
      </c>
      <c r="K3073">
        <f>VLOOKUP($C3073,'Raw-products'!$A$2:$H$1261,MATCH(K$1,'Raw-products'!$A$1:$H$1,0))</f>
        <v>113</v>
      </c>
      <c r="L3073">
        <f>VLOOKUP($C3073,'Raw-products'!$A$2:$H$1261,MATCH(L$1,'Raw-products'!$A$1:$H$1,0))</f>
        <v>67</v>
      </c>
      <c r="M3073" s="5">
        <f t="shared" si="94"/>
        <v>7571</v>
      </c>
      <c r="N3073" cm="1">
        <f t="array" ref="N3073:Q3073">_xlfn.XLOOKUP($B3073,'Raw -orders'!$A:$A,'Raw -orders'!$B:$E)</f>
        <v>371</v>
      </c>
      <c r="O3073">
        <v>30281</v>
      </c>
      <c r="P3073" s="1">
        <v>44438</v>
      </c>
      <c r="Q3073" s="1">
        <v>44446</v>
      </c>
      <c r="R3073" t="str" cm="1">
        <f t="array" ref="R3073:Y3073">_xlfn.XLOOKUP($N3073,'Raw - customers'!$A:$A,'Raw - customers'!$B:$I)</f>
        <v>Etan Peirazzi</v>
      </c>
      <c r="S3073" t="str">
        <v>Genderqueer</v>
      </c>
      <c r="T3073">
        <v>63</v>
      </c>
      <c r="U3073" t="str">
        <v>8162 James TrackApt. 724</v>
      </c>
      <c r="V3073">
        <v>6128</v>
      </c>
      <c r="W3073" t="str">
        <v>West Jessica</v>
      </c>
      <c r="X3073" t="str">
        <v>Queensland</v>
      </c>
      <c r="Y3073" t="str">
        <v>Australia</v>
      </c>
      <c r="Z3073">
        <v>8</v>
      </c>
      <c r="AA3073" s="3" t="str">
        <f t="shared" si="95"/>
        <v>0 to 10</v>
      </c>
      <c r="AP3073" s="6">
        <v>371</v>
      </c>
      <c r="AQ3073" s="6" t="s">
        <v>1355</v>
      </c>
    </row>
    <row r="3074" spans="1:43" x14ac:dyDescent="0.25">
      <c r="A3074">
        <v>3072</v>
      </c>
      <c r="B3074">
        <v>617</v>
      </c>
      <c r="C3074">
        <v>732</v>
      </c>
      <c r="D3074">
        <v>119</v>
      </c>
      <c r="E3074">
        <v>3</v>
      </c>
      <c r="F3074">
        <v>357</v>
      </c>
      <c r="G3074" t="str">
        <f>VLOOKUP($C3074,'Raw-products'!$A$2:$H$1261,MATCH(G$1,'Raw-products'!$A$1:$H$1,0))</f>
        <v>Jacket</v>
      </c>
      <c r="H3074" t="str">
        <f>VLOOKUP($C3074,'Raw-products'!$A$2:$H$1261,MATCH(H$1,'Raw-products'!$A$1:$H$1,0))</f>
        <v>Trench Coat</v>
      </c>
      <c r="I3074" t="str">
        <f>VLOOKUP($C3074,'Raw-products'!$A$2:$H$1261,MATCH(I$1,'Raw-products'!$A$1:$H$1,0))</f>
        <v>M</v>
      </c>
      <c r="J3074" t="str">
        <f>VLOOKUP($C3074,'Raw-products'!$A$2:$H$1261,MATCH(J$1,'Raw-products'!$A$1:$H$1,0))</f>
        <v>violet</v>
      </c>
      <c r="K3074">
        <f>VLOOKUP($C3074,'Raw-products'!$A$2:$H$1261,MATCH(K$1,'Raw-products'!$A$1:$H$1,0))</f>
        <v>112</v>
      </c>
      <c r="L3074">
        <f>VLOOKUP($C3074,'Raw-products'!$A$2:$H$1261,MATCH(L$1,'Raw-products'!$A$1:$H$1,0))</f>
        <v>61</v>
      </c>
      <c r="M3074" s="5">
        <f t="shared" si="94"/>
        <v>6832</v>
      </c>
      <c r="N3074" cm="1">
        <f t="array" ref="N3074:Q3074">_xlfn.XLOOKUP($B3074,'Raw -orders'!$A:$A,'Raw -orders'!$B:$E)</f>
        <v>371</v>
      </c>
      <c r="O3074">
        <v>30281</v>
      </c>
      <c r="P3074" s="1">
        <v>44438</v>
      </c>
      <c r="Q3074" s="1">
        <v>44446</v>
      </c>
      <c r="R3074" t="str" cm="1">
        <f t="array" ref="R3074:Y3074">_xlfn.XLOOKUP($N3074,'Raw - customers'!$A:$A,'Raw - customers'!$B:$I)</f>
        <v>Etan Peirazzi</v>
      </c>
      <c r="S3074" t="str">
        <v>Genderqueer</v>
      </c>
      <c r="T3074">
        <v>63</v>
      </c>
      <c r="U3074" t="str">
        <v>8162 James TrackApt. 724</v>
      </c>
      <c r="V3074">
        <v>6128</v>
      </c>
      <c r="W3074" t="str">
        <v>West Jessica</v>
      </c>
      <c r="X3074" t="str">
        <v>Queensland</v>
      </c>
      <c r="Y3074" t="str">
        <v>Australia</v>
      </c>
      <c r="Z3074">
        <v>8</v>
      </c>
      <c r="AA3074" s="3" t="str">
        <f t="shared" si="95"/>
        <v>0 to 10</v>
      </c>
      <c r="AP3074" s="6">
        <v>371</v>
      </c>
      <c r="AQ3074" s="6" t="s">
        <v>1355</v>
      </c>
    </row>
    <row r="3075" spans="1:43" x14ac:dyDescent="0.25">
      <c r="A3075">
        <v>3073</v>
      </c>
      <c r="B3075">
        <v>617</v>
      </c>
      <c r="C3075">
        <v>30</v>
      </c>
      <c r="D3075">
        <v>96</v>
      </c>
      <c r="E3075">
        <v>2</v>
      </c>
      <c r="F3075">
        <v>192</v>
      </c>
      <c r="G3075" t="str">
        <f>VLOOKUP($C3075,'Raw-products'!$A$2:$H$1261,MATCH(G$1,'Raw-products'!$A$1:$H$1,0))</f>
        <v>Shirt</v>
      </c>
      <c r="H3075" t="str">
        <f>VLOOKUP($C3075,'Raw-products'!$A$2:$H$1261,MATCH(H$1,'Raw-products'!$A$1:$H$1,0))</f>
        <v>Oxford Cloth</v>
      </c>
      <c r="I3075" t="str">
        <f>VLOOKUP($C3075,'Raw-products'!$A$2:$H$1261,MATCH(I$1,'Raw-products'!$A$1:$H$1,0))</f>
        <v>XS</v>
      </c>
      <c r="J3075" t="str">
        <f>VLOOKUP($C3075,'Raw-products'!$A$2:$H$1261,MATCH(J$1,'Raw-products'!$A$1:$H$1,0))</f>
        <v>violet</v>
      </c>
      <c r="K3075">
        <f>VLOOKUP($C3075,'Raw-products'!$A$2:$H$1261,MATCH(K$1,'Raw-products'!$A$1:$H$1,0))</f>
        <v>114</v>
      </c>
      <c r="L3075">
        <f>VLOOKUP($C3075,'Raw-products'!$A$2:$H$1261,MATCH(L$1,'Raw-products'!$A$1:$H$1,0))</f>
        <v>74</v>
      </c>
      <c r="M3075" s="5">
        <f t="shared" ref="M3075:M3138" si="96">$K3075*$L3075</f>
        <v>8436</v>
      </c>
      <c r="N3075" cm="1">
        <f t="array" ref="N3075:Q3075">_xlfn.XLOOKUP($B3075,'Raw -orders'!$A:$A,'Raw -orders'!$B:$E)</f>
        <v>371</v>
      </c>
      <c r="O3075">
        <v>30281</v>
      </c>
      <c r="P3075" s="1">
        <v>44438</v>
      </c>
      <c r="Q3075" s="1">
        <v>44446</v>
      </c>
      <c r="R3075" t="str" cm="1">
        <f t="array" ref="R3075:Y3075">_xlfn.XLOOKUP($N3075,'Raw - customers'!$A:$A,'Raw - customers'!$B:$I)</f>
        <v>Etan Peirazzi</v>
      </c>
      <c r="S3075" t="str">
        <v>Genderqueer</v>
      </c>
      <c r="T3075">
        <v>63</v>
      </c>
      <c r="U3075" t="str">
        <v>8162 James TrackApt. 724</v>
      </c>
      <c r="V3075">
        <v>6128</v>
      </c>
      <c r="W3075" t="str">
        <v>West Jessica</v>
      </c>
      <c r="X3075" t="str">
        <v>Queensland</v>
      </c>
      <c r="Y3075" t="str">
        <v>Australia</v>
      </c>
      <c r="Z3075">
        <v>8</v>
      </c>
      <c r="AA3075" s="3" t="str">
        <f t="shared" ref="AA3075:AA3138" si="97">IF(AND(DATEDIF($P3075,$Q3075,"D")&gt;0,DATEDIF($P3075,$Q3075,"D")&lt;=10),"0 to 10",IF(AND(DATEDIF($P3075,$Q3075,"D")&gt;10,DATEDIF($P3075,$Q3075,"D")&lt;=20),"10 to 20",IF(AND(DATEDIF($P3075,$Q3075,"D")&gt;20,DATEDIF($P3075,$Q3075,"D")&lt;=30),"20 to 30")))</f>
        <v>0 to 10</v>
      </c>
      <c r="AP3075" s="6">
        <v>371</v>
      </c>
      <c r="AQ3075" s="6" t="s">
        <v>1355</v>
      </c>
    </row>
    <row r="3076" spans="1:43" x14ac:dyDescent="0.25">
      <c r="A3076">
        <v>3074</v>
      </c>
      <c r="B3076">
        <v>617</v>
      </c>
      <c r="C3076">
        <v>847</v>
      </c>
      <c r="D3076">
        <v>113</v>
      </c>
      <c r="E3076">
        <v>1</v>
      </c>
      <c r="F3076">
        <v>113</v>
      </c>
      <c r="G3076" t="str">
        <f>VLOOKUP($C3076,'Raw-products'!$A$2:$H$1261,MATCH(G$1,'Raw-products'!$A$1:$H$1,0))</f>
        <v>Trousers</v>
      </c>
      <c r="H3076" t="str">
        <f>VLOOKUP($C3076,'Raw-products'!$A$2:$H$1261,MATCH(H$1,'Raw-products'!$A$1:$H$1,0))</f>
        <v>Chinos</v>
      </c>
      <c r="I3076" t="str">
        <f>VLOOKUP($C3076,'Raw-products'!$A$2:$H$1261,MATCH(I$1,'Raw-products'!$A$1:$H$1,0))</f>
        <v>M</v>
      </c>
      <c r="J3076" t="str">
        <f>VLOOKUP($C3076,'Raw-products'!$A$2:$H$1261,MATCH(J$1,'Raw-products'!$A$1:$H$1,0))</f>
        <v>orange</v>
      </c>
      <c r="K3076">
        <f>VLOOKUP($C3076,'Raw-products'!$A$2:$H$1261,MATCH(K$1,'Raw-products'!$A$1:$H$1,0))</f>
        <v>100</v>
      </c>
      <c r="L3076">
        <f>VLOOKUP($C3076,'Raw-products'!$A$2:$H$1261,MATCH(L$1,'Raw-products'!$A$1:$H$1,0))</f>
        <v>73</v>
      </c>
      <c r="M3076" s="5">
        <f t="shared" si="96"/>
        <v>7300</v>
      </c>
      <c r="N3076" cm="1">
        <f t="array" ref="N3076:Q3076">_xlfn.XLOOKUP($B3076,'Raw -orders'!$A:$A,'Raw -orders'!$B:$E)</f>
        <v>371</v>
      </c>
      <c r="O3076">
        <v>30281</v>
      </c>
      <c r="P3076" s="1">
        <v>44438</v>
      </c>
      <c r="Q3076" s="1">
        <v>44446</v>
      </c>
      <c r="R3076" t="str" cm="1">
        <f t="array" ref="R3076:Y3076">_xlfn.XLOOKUP($N3076,'Raw - customers'!$A:$A,'Raw - customers'!$B:$I)</f>
        <v>Etan Peirazzi</v>
      </c>
      <c r="S3076" t="str">
        <v>Genderqueer</v>
      </c>
      <c r="T3076">
        <v>63</v>
      </c>
      <c r="U3076" t="str">
        <v>8162 James TrackApt. 724</v>
      </c>
      <c r="V3076">
        <v>6128</v>
      </c>
      <c r="W3076" t="str">
        <v>West Jessica</v>
      </c>
      <c r="X3076" t="str">
        <v>Queensland</v>
      </c>
      <c r="Y3076" t="str">
        <v>Australia</v>
      </c>
      <c r="Z3076">
        <v>8</v>
      </c>
      <c r="AA3076" s="3" t="str">
        <f t="shared" si="97"/>
        <v>0 to 10</v>
      </c>
      <c r="AP3076" s="6">
        <v>371</v>
      </c>
      <c r="AQ3076" s="6" t="s">
        <v>1355</v>
      </c>
    </row>
    <row r="3077" spans="1:43" x14ac:dyDescent="0.25">
      <c r="A3077">
        <v>3075</v>
      </c>
      <c r="B3077">
        <v>619</v>
      </c>
      <c r="C3077">
        <v>130</v>
      </c>
      <c r="D3077">
        <v>92</v>
      </c>
      <c r="E3077">
        <v>1</v>
      </c>
      <c r="F3077">
        <v>92</v>
      </c>
      <c r="G3077" t="str">
        <f>VLOOKUP($C3077,'Raw-products'!$A$2:$H$1261,MATCH(G$1,'Raw-products'!$A$1:$H$1,0))</f>
        <v>Shirt</v>
      </c>
      <c r="H3077" t="str">
        <f>VLOOKUP($C3077,'Raw-products'!$A$2:$H$1261,MATCH(H$1,'Raw-products'!$A$1:$H$1,0))</f>
        <v>Denim</v>
      </c>
      <c r="I3077" t="str">
        <f>VLOOKUP($C3077,'Raw-products'!$A$2:$H$1261,MATCH(I$1,'Raw-products'!$A$1:$H$1,0))</f>
        <v>XS</v>
      </c>
      <c r="J3077" t="str">
        <f>VLOOKUP($C3077,'Raw-products'!$A$2:$H$1261,MATCH(J$1,'Raw-products'!$A$1:$H$1,0))</f>
        <v>indigo</v>
      </c>
      <c r="K3077">
        <f>VLOOKUP($C3077,'Raw-products'!$A$2:$H$1261,MATCH(K$1,'Raw-products'!$A$1:$H$1,0))</f>
        <v>115</v>
      </c>
      <c r="L3077">
        <f>VLOOKUP($C3077,'Raw-products'!$A$2:$H$1261,MATCH(L$1,'Raw-products'!$A$1:$H$1,0))</f>
        <v>79</v>
      </c>
      <c r="M3077" s="5">
        <f t="shared" si="96"/>
        <v>9085</v>
      </c>
      <c r="N3077" cm="1">
        <f t="array" ref="N3077:Q3077">_xlfn.XLOOKUP($B3077,'Raw -orders'!$A:$A,'Raw -orders'!$B:$E)</f>
        <v>225</v>
      </c>
      <c r="O3077">
        <v>58688</v>
      </c>
      <c r="P3077" s="1">
        <v>44252</v>
      </c>
      <c r="Q3077" s="1">
        <v>44259</v>
      </c>
      <c r="R3077" t="str" cm="1">
        <f t="array" ref="R3077:Y3077">_xlfn.XLOOKUP($N3077,'Raw - customers'!$A:$A,'Raw - customers'!$B:$I)</f>
        <v>Monty Gowen</v>
      </c>
      <c r="S3077" t="str">
        <v>Genderfluid</v>
      </c>
      <c r="T3077">
        <v>75</v>
      </c>
      <c r="U3077" t="str">
        <v>651 Garden CourtApt. 769</v>
      </c>
      <c r="V3077">
        <v>4755</v>
      </c>
      <c r="W3077" t="str">
        <v>Muellerfurt</v>
      </c>
      <c r="X3077" t="str">
        <v>Queensland</v>
      </c>
      <c r="Y3077" t="str">
        <v>Australia</v>
      </c>
      <c r="Z3077">
        <v>2</v>
      </c>
      <c r="AA3077" s="3" t="str">
        <f t="shared" si="97"/>
        <v>0 to 10</v>
      </c>
      <c r="AP3077" s="6">
        <v>225</v>
      </c>
      <c r="AQ3077" s="6" t="s">
        <v>1355</v>
      </c>
    </row>
    <row r="3078" spans="1:43" x14ac:dyDescent="0.25">
      <c r="A3078">
        <v>3076</v>
      </c>
      <c r="B3078">
        <v>619</v>
      </c>
      <c r="C3078">
        <v>251</v>
      </c>
      <c r="D3078">
        <v>95</v>
      </c>
      <c r="E3078">
        <v>3</v>
      </c>
      <c r="F3078">
        <v>285</v>
      </c>
      <c r="G3078" t="str">
        <f>VLOOKUP($C3078,'Raw-products'!$A$2:$H$1261,MATCH(G$1,'Raw-products'!$A$1:$H$1,0))</f>
        <v>Shirt</v>
      </c>
      <c r="H3078" t="str">
        <f>VLOOKUP($C3078,'Raw-products'!$A$2:$H$1261,MATCH(H$1,'Raw-products'!$A$1:$H$1,0))</f>
        <v>Polo</v>
      </c>
      <c r="I3078" t="str">
        <f>VLOOKUP($C3078,'Raw-products'!$A$2:$H$1261,MATCH(I$1,'Raw-products'!$A$1:$H$1,0))</f>
        <v>S</v>
      </c>
      <c r="J3078" t="str">
        <f>VLOOKUP($C3078,'Raw-products'!$A$2:$H$1261,MATCH(J$1,'Raw-products'!$A$1:$H$1,0))</f>
        <v>orange</v>
      </c>
      <c r="K3078">
        <f>VLOOKUP($C3078,'Raw-products'!$A$2:$H$1261,MATCH(K$1,'Raw-products'!$A$1:$H$1,0))</f>
        <v>117</v>
      </c>
      <c r="L3078">
        <f>VLOOKUP($C3078,'Raw-products'!$A$2:$H$1261,MATCH(L$1,'Raw-products'!$A$1:$H$1,0))</f>
        <v>78</v>
      </c>
      <c r="M3078" s="5">
        <f t="shared" si="96"/>
        <v>9126</v>
      </c>
      <c r="N3078" cm="1">
        <f t="array" ref="N3078:Q3078">_xlfn.XLOOKUP($B3078,'Raw -orders'!$A:$A,'Raw -orders'!$B:$E)</f>
        <v>225</v>
      </c>
      <c r="O3078">
        <v>58688</v>
      </c>
      <c r="P3078" s="1">
        <v>44252</v>
      </c>
      <c r="Q3078" s="1">
        <v>44259</v>
      </c>
      <c r="R3078" t="str" cm="1">
        <f t="array" ref="R3078:Y3078">_xlfn.XLOOKUP($N3078,'Raw - customers'!$A:$A,'Raw - customers'!$B:$I)</f>
        <v>Monty Gowen</v>
      </c>
      <c r="S3078" t="str">
        <v>Genderfluid</v>
      </c>
      <c r="T3078">
        <v>75</v>
      </c>
      <c r="U3078" t="str">
        <v>651 Garden CourtApt. 769</v>
      </c>
      <c r="V3078">
        <v>4755</v>
      </c>
      <c r="W3078" t="str">
        <v>Muellerfurt</v>
      </c>
      <c r="X3078" t="str">
        <v>Queensland</v>
      </c>
      <c r="Y3078" t="str">
        <v>Australia</v>
      </c>
      <c r="Z3078">
        <v>2</v>
      </c>
      <c r="AA3078" s="3" t="str">
        <f t="shared" si="97"/>
        <v>0 to 10</v>
      </c>
      <c r="AP3078" s="6">
        <v>225</v>
      </c>
      <c r="AQ3078" s="6" t="s">
        <v>1355</v>
      </c>
    </row>
    <row r="3079" spans="1:43" x14ac:dyDescent="0.25">
      <c r="A3079">
        <v>3077</v>
      </c>
      <c r="B3079">
        <v>619</v>
      </c>
      <c r="C3079">
        <v>922</v>
      </c>
      <c r="D3079">
        <v>96</v>
      </c>
      <c r="E3079">
        <v>1</v>
      </c>
      <c r="F3079">
        <v>96</v>
      </c>
      <c r="G3079" t="str">
        <f>VLOOKUP($C3079,'Raw-products'!$A$2:$H$1261,MATCH(G$1,'Raw-products'!$A$1:$H$1,0))</f>
        <v>Trousers</v>
      </c>
      <c r="H3079" t="str">
        <f>VLOOKUP($C3079,'Raw-products'!$A$2:$H$1261,MATCH(H$1,'Raw-products'!$A$1:$H$1,0))</f>
        <v>Drawstring</v>
      </c>
      <c r="I3079" t="str">
        <f>VLOOKUP($C3079,'Raw-products'!$A$2:$H$1261,MATCH(I$1,'Raw-products'!$A$1:$H$1,0))</f>
        <v>M</v>
      </c>
      <c r="J3079" t="str">
        <f>VLOOKUP($C3079,'Raw-products'!$A$2:$H$1261,MATCH(J$1,'Raw-products'!$A$1:$H$1,0))</f>
        <v>yellow</v>
      </c>
      <c r="K3079">
        <f>VLOOKUP($C3079,'Raw-products'!$A$2:$H$1261,MATCH(K$1,'Raw-products'!$A$1:$H$1,0))</f>
        <v>104</v>
      </c>
      <c r="L3079">
        <f>VLOOKUP($C3079,'Raw-products'!$A$2:$H$1261,MATCH(L$1,'Raw-products'!$A$1:$H$1,0))</f>
        <v>55</v>
      </c>
      <c r="M3079" s="5">
        <f t="shared" si="96"/>
        <v>5720</v>
      </c>
      <c r="N3079" cm="1">
        <f t="array" ref="N3079:Q3079">_xlfn.XLOOKUP($B3079,'Raw -orders'!$A:$A,'Raw -orders'!$B:$E)</f>
        <v>225</v>
      </c>
      <c r="O3079">
        <v>58688</v>
      </c>
      <c r="P3079" s="1">
        <v>44252</v>
      </c>
      <c r="Q3079" s="1">
        <v>44259</v>
      </c>
      <c r="R3079" t="str" cm="1">
        <f t="array" ref="R3079:Y3079">_xlfn.XLOOKUP($N3079,'Raw - customers'!$A:$A,'Raw - customers'!$B:$I)</f>
        <v>Monty Gowen</v>
      </c>
      <c r="S3079" t="str">
        <v>Genderfluid</v>
      </c>
      <c r="T3079">
        <v>75</v>
      </c>
      <c r="U3079" t="str">
        <v>651 Garden CourtApt. 769</v>
      </c>
      <c r="V3079">
        <v>4755</v>
      </c>
      <c r="W3079" t="str">
        <v>Muellerfurt</v>
      </c>
      <c r="X3079" t="str">
        <v>Queensland</v>
      </c>
      <c r="Y3079" t="str">
        <v>Australia</v>
      </c>
      <c r="Z3079">
        <v>2</v>
      </c>
      <c r="AA3079" s="3" t="str">
        <f t="shared" si="97"/>
        <v>0 to 10</v>
      </c>
      <c r="AP3079" s="6">
        <v>225</v>
      </c>
      <c r="AQ3079" s="6" t="s">
        <v>1355</v>
      </c>
    </row>
    <row r="3080" spans="1:43" x14ac:dyDescent="0.25">
      <c r="A3080">
        <v>3078</v>
      </c>
      <c r="B3080">
        <v>620</v>
      </c>
      <c r="C3080">
        <v>413</v>
      </c>
      <c r="D3080">
        <v>119</v>
      </c>
      <c r="E3080">
        <v>3</v>
      </c>
      <c r="F3080">
        <v>357</v>
      </c>
      <c r="G3080" t="str">
        <f>VLOOKUP($C3080,'Raw-products'!$A$2:$H$1261,MATCH(G$1,'Raw-products'!$A$1:$H$1,0))</f>
        <v>Shirt</v>
      </c>
      <c r="H3080" t="str">
        <f>VLOOKUP($C3080,'Raw-products'!$A$2:$H$1261,MATCH(H$1,'Raw-products'!$A$1:$H$1,0))</f>
        <v>Casual Slim Fit</v>
      </c>
      <c r="I3080" t="str">
        <f>VLOOKUP($C3080,'Raw-products'!$A$2:$H$1261,MATCH(I$1,'Raw-products'!$A$1:$H$1,0))</f>
        <v>L</v>
      </c>
      <c r="J3080" t="str">
        <f>VLOOKUP($C3080,'Raw-products'!$A$2:$H$1261,MATCH(J$1,'Raw-products'!$A$1:$H$1,0))</f>
        <v>indigo</v>
      </c>
      <c r="K3080">
        <f>VLOOKUP($C3080,'Raw-products'!$A$2:$H$1261,MATCH(K$1,'Raw-products'!$A$1:$H$1,0))</f>
        <v>113</v>
      </c>
      <c r="L3080">
        <f>VLOOKUP($C3080,'Raw-products'!$A$2:$H$1261,MATCH(L$1,'Raw-products'!$A$1:$H$1,0))</f>
        <v>60</v>
      </c>
      <c r="M3080" s="5">
        <f t="shared" si="96"/>
        <v>6780</v>
      </c>
      <c r="N3080" cm="1">
        <f t="array" ref="N3080:Q3080">_xlfn.XLOOKUP($B3080,'Raw -orders'!$A:$A,'Raw -orders'!$B:$E)</f>
        <v>614</v>
      </c>
      <c r="O3080">
        <v>41599</v>
      </c>
      <c r="P3080" s="1">
        <v>44396</v>
      </c>
      <c r="Q3080" s="1">
        <v>44409</v>
      </c>
      <c r="R3080" t="str" cm="1">
        <f t="array" ref="R3080:Y3080">_xlfn.XLOOKUP($N3080,'Raw - customers'!$A:$A,'Raw - customers'!$B:$I)</f>
        <v>Sherwynd Batsford</v>
      </c>
      <c r="S3080" t="str">
        <v>Polygender</v>
      </c>
      <c r="T3080">
        <v>45</v>
      </c>
      <c r="U3080" t="str">
        <v>627 Weber PassApt. 498</v>
      </c>
      <c r="V3080">
        <v>7529</v>
      </c>
      <c r="W3080" t="str">
        <v>Samuelside</v>
      </c>
      <c r="X3080" t="str">
        <v>New South Wales</v>
      </c>
      <c r="Y3080" t="str">
        <v>Australia</v>
      </c>
      <c r="Z3080">
        <v>7</v>
      </c>
      <c r="AA3080" s="3" t="str">
        <f t="shared" si="97"/>
        <v>10 to 20</v>
      </c>
      <c r="AP3080" s="6">
        <v>614</v>
      </c>
      <c r="AQ3080" s="6" t="s">
        <v>1362</v>
      </c>
    </row>
    <row r="3081" spans="1:43" x14ac:dyDescent="0.25">
      <c r="A3081">
        <v>3079</v>
      </c>
      <c r="B3081">
        <v>620</v>
      </c>
      <c r="C3081">
        <v>372</v>
      </c>
      <c r="D3081">
        <v>94</v>
      </c>
      <c r="E3081">
        <v>1</v>
      </c>
      <c r="F3081">
        <v>94</v>
      </c>
      <c r="G3081" t="str">
        <f>VLOOKUP($C3081,'Raw-products'!$A$2:$H$1261,MATCH(G$1,'Raw-products'!$A$1:$H$1,0))</f>
        <v>Shirt</v>
      </c>
      <c r="H3081" t="str">
        <f>VLOOKUP($C3081,'Raw-products'!$A$2:$H$1261,MATCH(H$1,'Raw-products'!$A$1:$H$1,0))</f>
        <v>Henley</v>
      </c>
      <c r="I3081" t="str">
        <f>VLOOKUP($C3081,'Raw-products'!$A$2:$H$1261,MATCH(I$1,'Raw-products'!$A$1:$H$1,0))</f>
        <v>M</v>
      </c>
      <c r="J3081" t="str">
        <f>VLOOKUP($C3081,'Raw-products'!$A$2:$H$1261,MATCH(J$1,'Raw-products'!$A$1:$H$1,0))</f>
        <v>blue</v>
      </c>
      <c r="K3081">
        <f>VLOOKUP($C3081,'Raw-products'!$A$2:$H$1261,MATCH(K$1,'Raw-products'!$A$1:$H$1,0))</f>
        <v>92</v>
      </c>
      <c r="L3081">
        <f>VLOOKUP($C3081,'Raw-products'!$A$2:$H$1261,MATCH(L$1,'Raw-products'!$A$1:$H$1,0))</f>
        <v>42</v>
      </c>
      <c r="M3081" s="5">
        <f t="shared" si="96"/>
        <v>3864</v>
      </c>
      <c r="N3081" cm="1">
        <f t="array" ref="N3081:Q3081">_xlfn.XLOOKUP($B3081,'Raw -orders'!$A:$A,'Raw -orders'!$B:$E)</f>
        <v>614</v>
      </c>
      <c r="O3081">
        <v>41599</v>
      </c>
      <c r="P3081" s="1">
        <v>44396</v>
      </c>
      <c r="Q3081" s="1">
        <v>44409</v>
      </c>
      <c r="R3081" t="str" cm="1">
        <f t="array" ref="R3081:Y3081">_xlfn.XLOOKUP($N3081,'Raw - customers'!$A:$A,'Raw - customers'!$B:$I)</f>
        <v>Sherwynd Batsford</v>
      </c>
      <c r="S3081" t="str">
        <v>Polygender</v>
      </c>
      <c r="T3081">
        <v>45</v>
      </c>
      <c r="U3081" t="str">
        <v>627 Weber PassApt. 498</v>
      </c>
      <c r="V3081">
        <v>7529</v>
      </c>
      <c r="W3081" t="str">
        <v>Samuelside</v>
      </c>
      <c r="X3081" t="str">
        <v>New South Wales</v>
      </c>
      <c r="Y3081" t="str">
        <v>Australia</v>
      </c>
      <c r="Z3081">
        <v>7</v>
      </c>
      <c r="AA3081" s="3" t="str">
        <f t="shared" si="97"/>
        <v>10 to 20</v>
      </c>
      <c r="AP3081" s="6">
        <v>614</v>
      </c>
      <c r="AQ3081" s="6" t="s">
        <v>1362</v>
      </c>
    </row>
    <row r="3082" spans="1:43" x14ac:dyDescent="0.25">
      <c r="A3082">
        <v>3080</v>
      </c>
      <c r="B3082">
        <v>620</v>
      </c>
      <c r="C3082">
        <v>343</v>
      </c>
      <c r="D3082">
        <v>109</v>
      </c>
      <c r="E3082">
        <v>2</v>
      </c>
      <c r="F3082">
        <v>218</v>
      </c>
      <c r="G3082" t="str">
        <f>VLOOKUP($C3082,'Raw-products'!$A$2:$H$1261,MATCH(G$1,'Raw-products'!$A$1:$H$1,0))</f>
        <v>Shirt</v>
      </c>
      <c r="H3082" t="str">
        <f>VLOOKUP($C3082,'Raw-products'!$A$2:$H$1261,MATCH(H$1,'Raw-products'!$A$1:$H$1,0))</f>
        <v>Mandarin Collar</v>
      </c>
      <c r="I3082" t="str">
        <f>VLOOKUP($C3082,'Raw-products'!$A$2:$H$1261,MATCH(I$1,'Raw-products'!$A$1:$H$1,0))</f>
        <v>L</v>
      </c>
      <c r="J3082" t="str">
        <f>VLOOKUP($C3082,'Raw-products'!$A$2:$H$1261,MATCH(J$1,'Raw-products'!$A$1:$H$1,0))</f>
        <v>indigo</v>
      </c>
      <c r="K3082">
        <f>VLOOKUP($C3082,'Raw-products'!$A$2:$H$1261,MATCH(K$1,'Raw-products'!$A$1:$H$1,0))</f>
        <v>108</v>
      </c>
      <c r="L3082">
        <f>VLOOKUP($C3082,'Raw-products'!$A$2:$H$1261,MATCH(L$1,'Raw-products'!$A$1:$H$1,0))</f>
        <v>53</v>
      </c>
      <c r="M3082" s="5">
        <f t="shared" si="96"/>
        <v>5724</v>
      </c>
      <c r="N3082" cm="1">
        <f t="array" ref="N3082:Q3082">_xlfn.XLOOKUP($B3082,'Raw -orders'!$A:$A,'Raw -orders'!$B:$E)</f>
        <v>614</v>
      </c>
      <c r="O3082">
        <v>41599</v>
      </c>
      <c r="P3082" s="1">
        <v>44396</v>
      </c>
      <c r="Q3082" s="1">
        <v>44409</v>
      </c>
      <c r="R3082" t="str" cm="1">
        <f t="array" ref="R3082:Y3082">_xlfn.XLOOKUP($N3082,'Raw - customers'!$A:$A,'Raw - customers'!$B:$I)</f>
        <v>Sherwynd Batsford</v>
      </c>
      <c r="S3082" t="str">
        <v>Polygender</v>
      </c>
      <c r="T3082">
        <v>45</v>
      </c>
      <c r="U3082" t="str">
        <v>627 Weber PassApt. 498</v>
      </c>
      <c r="V3082">
        <v>7529</v>
      </c>
      <c r="W3082" t="str">
        <v>Samuelside</v>
      </c>
      <c r="X3082" t="str">
        <v>New South Wales</v>
      </c>
      <c r="Y3082" t="str">
        <v>Australia</v>
      </c>
      <c r="Z3082">
        <v>7</v>
      </c>
      <c r="AA3082" s="3" t="str">
        <f t="shared" si="97"/>
        <v>10 to 20</v>
      </c>
      <c r="AP3082" s="6">
        <v>614</v>
      </c>
      <c r="AQ3082" s="6" t="s">
        <v>1362</v>
      </c>
    </row>
    <row r="3083" spans="1:43" x14ac:dyDescent="0.25">
      <c r="A3083">
        <v>3081</v>
      </c>
      <c r="B3083">
        <v>620</v>
      </c>
      <c r="C3083">
        <v>647</v>
      </c>
      <c r="D3083">
        <v>93</v>
      </c>
      <c r="E3083">
        <v>3</v>
      </c>
      <c r="F3083">
        <v>279</v>
      </c>
      <c r="G3083" t="str">
        <f>VLOOKUP($C3083,'Raw-products'!$A$2:$H$1261,MATCH(G$1,'Raw-products'!$A$1:$H$1,0))</f>
        <v>Jacket</v>
      </c>
      <c r="H3083" t="str">
        <f>VLOOKUP($C3083,'Raw-products'!$A$2:$H$1261,MATCH(H$1,'Raw-products'!$A$1:$H$1,0))</f>
        <v>Coach</v>
      </c>
      <c r="I3083" t="str">
        <f>VLOOKUP($C3083,'Raw-products'!$A$2:$H$1261,MATCH(I$1,'Raw-products'!$A$1:$H$1,0))</f>
        <v>M</v>
      </c>
      <c r="J3083" t="str">
        <f>VLOOKUP($C3083,'Raw-products'!$A$2:$H$1261,MATCH(J$1,'Raw-products'!$A$1:$H$1,0))</f>
        <v>green</v>
      </c>
      <c r="K3083">
        <f>VLOOKUP($C3083,'Raw-products'!$A$2:$H$1261,MATCH(K$1,'Raw-products'!$A$1:$H$1,0))</f>
        <v>115</v>
      </c>
      <c r="L3083">
        <f>VLOOKUP($C3083,'Raw-products'!$A$2:$H$1261,MATCH(L$1,'Raw-products'!$A$1:$H$1,0))</f>
        <v>63</v>
      </c>
      <c r="M3083" s="5">
        <f t="shared" si="96"/>
        <v>7245</v>
      </c>
      <c r="N3083" cm="1">
        <f t="array" ref="N3083:Q3083">_xlfn.XLOOKUP($B3083,'Raw -orders'!$A:$A,'Raw -orders'!$B:$E)</f>
        <v>614</v>
      </c>
      <c r="O3083">
        <v>41599</v>
      </c>
      <c r="P3083" s="1">
        <v>44396</v>
      </c>
      <c r="Q3083" s="1">
        <v>44409</v>
      </c>
      <c r="R3083" t="str" cm="1">
        <f t="array" ref="R3083:Y3083">_xlfn.XLOOKUP($N3083,'Raw - customers'!$A:$A,'Raw - customers'!$B:$I)</f>
        <v>Sherwynd Batsford</v>
      </c>
      <c r="S3083" t="str">
        <v>Polygender</v>
      </c>
      <c r="T3083">
        <v>45</v>
      </c>
      <c r="U3083" t="str">
        <v>627 Weber PassApt. 498</v>
      </c>
      <c r="V3083">
        <v>7529</v>
      </c>
      <c r="W3083" t="str">
        <v>Samuelside</v>
      </c>
      <c r="X3083" t="str">
        <v>New South Wales</v>
      </c>
      <c r="Y3083" t="str">
        <v>Australia</v>
      </c>
      <c r="Z3083">
        <v>7</v>
      </c>
      <c r="AA3083" s="3" t="str">
        <f t="shared" si="97"/>
        <v>10 to 20</v>
      </c>
      <c r="AP3083" s="6">
        <v>614</v>
      </c>
      <c r="AQ3083" s="6" t="s">
        <v>1362</v>
      </c>
    </row>
    <row r="3084" spans="1:43" x14ac:dyDescent="0.25">
      <c r="A3084">
        <v>3082</v>
      </c>
      <c r="B3084">
        <v>620</v>
      </c>
      <c r="C3084">
        <v>616</v>
      </c>
      <c r="D3084">
        <v>112</v>
      </c>
      <c r="E3084">
        <v>1</v>
      </c>
      <c r="F3084">
        <v>112</v>
      </c>
      <c r="G3084" t="str">
        <f>VLOOKUP($C3084,'Raw-products'!$A$2:$H$1261,MATCH(G$1,'Raw-products'!$A$1:$H$1,0))</f>
        <v>Jacket</v>
      </c>
      <c r="H3084" t="str">
        <f>VLOOKUP($C3084,'Raw-products'!$A$2:$H$1261,MATCH(H$1,'Raw-products'!$A$1:$H$1,0))</f>
        <v>Cardigan</v>
      </c>
      <c r="I3084" t="str">
        <f>VLOOKUP($C3084,'Raw-products'!$A$2:$H$1261,MATCH(I$1,'Raw-products'!$A$1:$H$1,0))</f>
        <v>S</v>
      </c>
      <c r="J3084" t="str">
        <f>VLOOKUP($C3084,'Raw-products'!$A$2:$H$1261,MATCH(J$1,'Raw-products'!$A$1:$H$1,0))</f>
        <v>blue</v>
      </c>
      <c r="K3084">
        <f>VLOOKUP($C3084,'Raw-products'!$A$2:$H$1261,MATCH(K$1,'Raw-products'!$A$1:$H$1,0))</f>
        <v>118</v>
      </c>
      <c r="L3084">
        <f>VLOOKUP($C3084,'Raw-products'!$A$2:$H$1261,MATCH(L$1,'Raw-products'!$A$1:$H$1,0))</f>
        <v>53</v>
      </c>
      <c r="M3084" s="5">
        <f t="shared" si="96"/>
        <v>6254</v>
      </c>
      <c r="N3084" cm="1">
        <f t="array" ref="N3084:Q3084">_xlfn.XLOOKUP($B3084,'Raw -orders'!$A:$A,'Raw -orders'!$B:$E)</f>
        <v>614</v>
      </c>
      <c r="O3084">
        <v>41599</v>
      </c>
      <c r="P3084" s="1">
        <v>44396</v>
      </c>
      <c r="Q3084" s="1">
        <v>44409</v>
      </c>
      <c r="R3084" t="str" cm="1">
        <f t="array" ref="R3084:Y3084">_xlfn.XLOOKUP($N3084,'Raw - customers'!$A:$A,'Raw - customers'!$B:$I)</f>
        <v>Sherwynd Batsford</v>
      </c>
      <c r="S3084" t="str">
        <v>Polygender</v>
      </c>
      <c r="T3084">
        <v>45</v>
      </c>
      <c r="U3084" t="str">
        <v>627 Weber PassApt. 498</v>
      </c>
      <c r="V3084">
        <v>7529</v>
      </c>
      <c r="W3084" t="str">
        <v>Samuelside</v>
      </c>
      <c r="X3084" t="str">
        <v>New South Wales</v>
      </c>
      <c r="Y3084" t="str">
        <v>Australia</v>
      </c>
      <c r="Z3084">
        <v>7</v>
      </c>
      <c r="AA3084" s="3" t="str">
        <f t="shared" si="97"/>
        <v>10 to 20</v>
      </c>
      <c r="AP3084" s="6">
        <v>614</v>
      </c>
      <c r="AQ3084" s="6" t="s">
        <v>1362</v>
      </c>
    </row>
    <row r="3085" spans="1:43" x14ac:dyDescent="0.25">
      <c r="A3085">
        <v>3083</v>
      </c>
      <c r="B3085">
        <v>621</v>
      </c>
      <c r="C3085">
        <v>416</v>
      </c>
      <c r="D3085">
        <v>119</v>
      </c>
      <c r="E3085">
        <v>1</v>
      </c>
      <c r="F3085">
        <v>119</v>
      </c>
      <c r="G3085" t="str">
        <f>VLOOKUP($C3085,'Raw-products'!$A$2:$H$1261,MATCH(G$1,'Raw-products'!$A$1:$H$1,0))</f>
        <v>Shirt</v>
      </c>
      <c r="H3085" t="str">
        <f>VLOOKUP($C3085,'Raw-products'!$A$2:$H$1261,MATCH(H$1,'Raw-products'!$A$1:$H$1,0))</f>
        <v>Casual Slim Fit</v>
      </c>
      <c r="I3085" t="str">
        <f>VLOOKUP($C3085,'Raw-products'!$A$2:$H$1261,MATCH(I$1,'Raw-products'!$A$1:$H$1,0))</f>
        <v>S</v>
      </c>
      <c r="J3085" t="str">
        <f>VLOOKUP($C3085,'Raw-products'!$A$2:$H$1261,MATCH(J$1,'Raw-products'!$A$1:$H$1,0))</f>
        <v>violet</v>
      </c>
      <c r="K3085">
        <f>VLOOKUP($C3085,'Raw-products'!$A$2:$H$1261,MATCH(K$1,'Raw-products'!$A$1:$H$1,0))</f>
        <v>113</v>
      </c>
      <c r="L3085">
        <f>VLOOKUP($C3085,'Raw-products'!$A$2:$H$1261,MATCH(L$1,'Raw-products'!$A$1:$H$1,0))</f>
        <v>50</v>
      </c>
      <c r="M3085" s="5">
        <f t="shared" si="96"/>
        <v>5650</v>
      </c>
      <c r="N3085" cm="1">
        <f t="array" ref="N3085:Q3085">_xlfn.XLOOKUP($B3085,'Raw -orders'!$A:$A,'Raw -orders'!$B:$E)</f>
        <v>102</v>
      </c>
      <c r="O3085">
        <v>41563</v>
      </c>
      <c r="P3085" s="1">
        <v>44393</v>
      </c>
      <c r="Q3085" s="1">
        <v>44415</v>
      </c>
      <c r="R3085" t="str" cm="1">
        <f t="array" ref="R3085:Y3085">_xlfn.XLOOKUP($N3085,'Raw - customers'!$A:$A,'Raw - customers'!$B:$I)</f>
        <v>Hurleigh Sieb</v>
      </c>
      <c r="S3085" t="str">
        <v>Genderfluid</v>
      </c>
      <c r="T3085">
        <v>32</v>
      </c>
      <c r="U3085" t="str">
        <v>1737 Schroeder LoopSuite 349</v>
      </c>
      <c r="V3085">
        <v>6848</v>
      </c>
      <c r="W3085" t="str">
        <v>Port Sarah</v>
      </c>
      <c r="X3085" t="str">
        <v>Queensland</v>
      </c>
      <c r="Y3085" t="str">
        <v>Australia</v>
      </c>
      <c r="Z3085">
        <v>7</v>
      </c>
      <c r="AA3085" s="3" t="str">
        <f t="shared" si="97"/>
        <v>20 to 30</v>
      </c>
      <c r="AP3085" s="6">
        <v>102</v>
      </c>
      <c r="AQ3085" s="6" t="s">
        <v>1355</v>
      </c>
    </row>
    <row r="3086" spans="1:43" x14ac:dyDescent="0.25">
      <c r="A3086">
        <v>3084</v>
      </c>
      <c r="B3086">
        <v>621</v>
      </c>
      <c r="C3086">
        <v>486</v>
      </c>
      <c r="D3086">
        <v>118</v>
      </c>
      <c r="E3086">
        <v>1</v>
      </c>
      <c r="F3086">
        <v>118</v>
      </c>
      <c r="G3086" t="str">
        <f>VLOOKUP($C3086,'Raw-products'!$A$2:$H$1261,MATCH(G$1,'Raw-products'!$A$1:$H$1,0))</f>
        <v>Jacket</v>
      </c>
      <c r="H3086" t="str">
        <f>VLOOKUP($C3086,'Raw-products'!$A$2:$H$1261,MATCH(H$1,'Raw-products'!$A$1:$H$1,0))</f>
        <v>Puffer</v>
      </c>
      <c r="I3086" t="str">
        <f>VLOOKUP($C3086,'Raw-products'!$A$2:$H$1261,MATCH(I$1,'Raw-products'!$A$1:$H$1,0))</f>
        <v>S</v>
      </c>
      <c r="J3086" t="str">
        <f>VLOOKUP($C3086,'Raw-products'!$A$2:$H$1261,MATCH(J$1,'Raw-products'!$A$1:$H$1,0))</f>
        <v>violet</v>
      </c>
      <c r="K3086">
        <f>VLOOKUP($C3086,'Raw-products'!$A$2:$H$1261,MATCH(K$1,'Raw-products'!$A$1:$H$1,0))</f>
        <v>110</v>
      </c>
      <c r="L3086">
        <f>VLOOKUP($C3086,'Raw-products'!$A$2:$H$1261,MATCH(L$1,'Raw-products'!$A$1:$H$1,0))</f>
        <v>46</v>
      </c>
      <c r="M3086" s="5">
        <f t="shared" si="96"/>
        <v>5060</v>
      </c>
      <c r="N3086" cm="1">
        <f t="array" ref="N3086:Q3086">_xlfn.XLOOKUP($B3086,'Raw -orders'!$A:$A,'Raw -orders'!$B:$E)</f>
        <v>102</v>
      </c>
      <c r="O3086">
        <v>41563</v>
      </c>
      <c r="P3086" s="1">
        <v>44393</v>
      </c>
      <c r="Q3086" s="1">
        <v>44415</v>
      </c>
      <c r="R3086" t="str" cm="1">
        <f t="array" ref="R3086:Y3086">_xlfn.XLOOKUP($N3086,'Raw - customers'!$A:$A,'Raw - customers'!$B:$I)</f>
        <v>Hurleigh Sieb</v>
      </c>
      <c r="S3086" t="str">
        <v>Genderfluid</v>
      </c>
      <c r="T3086">
        <v>32</v>
      </c>
      <c r="U3086" t="str">
        <v>1737 Schroeder LoopSuite 349</v>
      </c>
      <c r="V3086">
        <v>6848</v>
      </c>
      <c r="W3086" t="str">
        <v>Port Sarah</v>
      </c>
      <c r="X3086" t="str">
        <v>Queensland</v>
      </c>
      <c r="Y3086" t="str">
        <v>Australia</v>
      </c>
      <c r="Z3086">
        <v>7</v>
      </c>
      <c r="AA3086" s="3" t="str">
        <f t="shared" si="97"/>
        <v>20 to 30</v>
      </c>
      <c r="AP3086" s="6">
        <v>102</v>
      </c>
      <c r="AQ3086" s="6" t="s">
        <v>1355</v>
      </c>
    </row>
    <row r="3087" spans="1:43" x14ac:dyDescent="0.25">
      <c r="A3087">
        <v>3085</v>
      </c>
      <c r="B3087">
        <v>621</v>
      </c>
      <c r="C3087">
        <v>270</v>
      </c>
      <c r="D3087">
        <v>95</v>
      </c>
      <c r="E3087">
        <v>3</v>
      </c>
      <c r="F3087">
        <v>285</v>
      </c>
      <c r="G3087" t="str">
        <f>VLOOKUP($C3087,'Raw-products'!$A$2:$H$1261,MATCH(G$1,'Raw-products'!$A$1:$H$1,0))</f>
        <v>Shirt</v>
      </c>
      <c r="H3087" t="str">
        <f>VLOOKUP($C3087,'Raw-products'!$A$2:$H$1261,MATCH(H$1,'Raw-products'!$A$1:$H$1,0))</f>
        <v>Polo</v>
      </c>
      <c r="I3087" t="str">
        <f>VLOOKUP($C3087,'Raw-products'!$A$2:$H$1261,MATCH(I$1,'Raw-products'!$A$1:$H$1,0))</f>
        <v>XS</v>
      </c>
      <c r="J3087" t="str">
        <f>VLOOKUP($C3087,'Raw-products'!$A$2:$H$1261,MATCH(J$1,'Raw-products'!$A$1:$H$1,0))</f>
        <v>indigo</v>
      </c>
      <c r="K3087">
        <f>VLOOKUP($C3087,'Raw-products'!$A$2:$H$1261,MATCH(K$1,'Raw-products'!$A$1:$H$1,0))</f>
        <v>117</v>
      </c>
      <c r="L3087">
        <f>VLOOKUP($C3087,'Raw-products'!$A$2:$H$1261,MATCH(L$1,'Raw-products'!$A$1:$H$1,0))</f>
        <v>47</v>
      </c>
      <c r="M3087" s="5">
        <f t="shared" si="96"/>
        <v>5499</v>
      </c>
      <c r="N3087" cm="1">
        <f t="array" ref="N3087:Q3087">_xlfn.XLOOKUP($B3087,'Raw -orders'!$A:$A,'Raw -orders'!$B:$E)</f>
        <v>102</v>
      </c>
      <c r="O3087">
        <v>41563</v>
      </c>
      <c r="P3087" s="1">
        <v>44393</v>
      </c>
      <c r="Q3087" s="1">
        <v>44415</v>
      </c>
      <c r="R3087" t="str" cm="1">
        <f t="array" ref="R3087:Y3087">_xlfn.XLOOKUP($N3087,'Raw - customers'!$A:$A,'Raw - customers'!$B:$I)</f>
        <v>Hurleigh Sieb</v>
      </c>
      <c r="S3087" t="str">
        <v>Genderfluid</v>
      </c>
      <c r="T3087">
        <v>32</v>
      </c>
      <c r="U3087" t="str">
        <v>1737 Schroeder LoopSuite 349</v>
      </c>
      <c r="V3087">
        <v>6848</v>
      </c>
      <c r="W3087" t="str">
        <v>Port Sarah</v>
      </c>
      <c r="X3087" t="str">
        <v>Queensland</v>
      </c>
      <c r="Y3087" t="str">
        <v>Australia</v>
      </c>
      <c r="Z3087">
        <v>7</v>
      </c>
      <c r="AA3087" s="3" t="str">
        <f t="shared" si="97"/>
        <v>20 to 30</v>
      </c>
      <c r="AP3087" s="6">
        <v>102</v>
      </c>
      <c r="AQ3087" s="6" t="s">
        <v>1355</v>
      </c>
    </row>
    <row r="3088" spans="1:43" x14ac:dyDescent="0.25">
      <c r="A3088">
        <v>3086</v>
      </c>
      <c r="B3088">
        <v>621</v>
      </c>
      <c r="C3088">
        <v>472</v>
      </c>
      <c r="D3088">
        <v>118</v>
      </c>
      <c r="E3088">
        <v>1</v>
      </c>
      <c r="F3088">
        <v>118</v>
      </c>
      <c r="G3088" t="str">
        <f>VLOOKUP($C3088,'Raw-products'!$A$2:$H$1261,MATCH(G$1,'Raw-products'!$A$1:$H$1,0))</f>
        <v>Jacket</v>
      </c>
      <c r="H3088" t="str">
        <f>VLOOKUP($C3088,'Raw-products'!$A$2:$H$1261,MATCH(H$1,'Raw-products'!$A$1:$H$1,0))</f>
        <v>Puffer</v>
      </c>
      <c r="I3088" t="str">
        <f>VLOOKUP($C3088,'Raw-products'!$A$2:$H$1261,MATCH(I$1,'Raw-products'!$A$1:$H$1,0))</f>
        <v>M</v>
      </c>
      <c r="J3088" t="str">
        <f>VLOOKUP($C3088,'Raw-products'!$A$2:$H$1261,MATCH(J$1,'Raw-products'!$A$1:$H$1,0))</f>
        <v>green</v>
      </c>
      <c r="K3088">
        <f>VLOOKUP($C3088,'Raw-products'!$A$2:$H$1261,MATCH(K$1,'Raw-products'!$A$1:$H$1,0))</f>
        <v>110</v>
      </c>
      <c r="L3088">
        <f>VLOOKUP($C3088,'Raw-products'!$A$2:$H$1261,MATCH(L$1,'Raw-products'!$A$1:$H$1,0))</f>
        <v>72</v>
      </c>
      <c r="M3088" s="5">
        <f t="shared" si="96"/>
        <v>7920</v>
      </c>
      <c r="N3088" cm="1">
        <f t="array" ref="N3088:Q3088">_xlfn.XLOOKUP($B3088,'Raw -orders'!$A:$A,'Raw -orders'!$B:$E)</f>
        <v>102</v>
      </c>
      <c r="O3088">
        <v>41563</v>
      </c>
      <c r="P3088" s="1">
        <v>44393</v>
      </c>
      <c r="Q3088" s="1">
        <v>44415</v>
      </c>
      <c r="R3088" t="str" cm="1">
        <f t="array" ref="R3088:Y3088">_xlfn.XLOOKUP($N3088,'Raw - customers'!$A:$A,'Raw - customers'!$B:$I)</f>
        <v>Hurleigh Sieb</v>
      </c>
      <c r="S3088" t="str">
        <v>Genderfluid</v>
      </c>
      <c r="T3088">
        <v>32</v>
      </c>
      <c r="U3088" t="str">
        <v>1737 Schroeder LoopSuite 349</v>
      </c>
      <c r="V3088">
        <v>6848</v>
      </c>
      <c r="W3088" t="str">
        <v>Port Sarah</v>
      </c>
      <c r="X3088" t="str">
        <v>Queensland</v>
      </c>
      <c r="Y3088" t="str">
        <v>Australia</v>
      </c>
      <c r="Z3088">
        <v>7</v>
      </c>
      <c r="AA3088" s="3" t="str">
        <f t="shared" si="97"/>
        <v>20 to 30</v>
      </c>
      <c r="AP3088" s="6">
        <v>102</v>
      </c>
      <c r="AQ3088" s="6" t="s">
        <v>1355</v>
      </c>
    </row>
    <row r="3089" spans="1:43" x14ac:dyDescent="0.25">
      <c r="A3089">
        <v>3087</v>
      </c>
      <c r="B3089">
        <v>622</v>
      </c>
      <c r="C3089">
        <v>709</v>
      </c>
      <c r="D3089">
        <v>119</v>
      </c>
      <c r="E3089">
        <v>1</v>
      </c>
      <c r="F3089">
        <v>119</v>
      </c>
      <c r="G3089" t="str">
        <f>VLOOKUP($C3089,'Raw-products'!$A$2:$H$1261,MATCH(G$1,'Raw-products'!$A$1:$H$1,0))</f>
        <v>Jacket</v>
      </c>
      <c r="H3089" t="str">
        <f>VLOOKUP($C3089,'Raw-products'!$A$2:$H$1261,MATCH(H$1,'Raw-products'!$A$1:$H$1,0))</f>
        <v>Trench Coat</v>
      </c>
      <c r="I3089" t="str">
        <f>VLOOKUP($C3089,'Raw-products'!$A$2:$H$1261,MATCH(I$1,'Raw-products'!$A$1:$H$1,0))</f>
        <v>XL</v>
      </c>
      <c r="J3089" t="str">
        <f>VLOOKUP($C3089,'Raw-products'!$A$2:$H$1261,MATCH(J$1,'Raw-products'!$A$1:$H$1,0))</f>
        <v>orange</v>
      </c>
      <c r="K3089">
        <f>VLOOKUP($C3089,'Raw-products'!$A$2:$H$1261,MATCH(K$1,'Raw-products'!$A$1:$H$1,0))</f>
        <v>112</v>
      </c>
      <c r="L3089">
        <f>VLOOKUP($C3089,'Raw-products'!$A$2:$H$1261,MATCH(L$1,'Raw-products'!$A$1:$H$1,0))</f>
        <v>71</v>
      </c>
      <c r="M3089" s="5">
        <f t="shared" si="96"/>
        <v>7952</v>
      </c>
      <c r="N3089" cm="1">
        <f t="array" ref="N3089:Q3089">_xlfn.XLOOKUP($B3089,'Raw -orders'!$A:$A,'Raw -orders'!$B:$E)</f>
        <v>587</v>
      </c>
      <c r="O3089">
        <v>45682</v>
      </c>
      <c r="P3089" s="1">
        <v>44332</v>
      </c>
      <c r="Q3089" s="1">
        <v>44354</v>
      </c>
      <c r="R3089" t="str" cm="1">
        <f t="array" ref="R3089:Y3089">_xlfn.XLOOKUP($N3089,'Raw - customers'!$A:$A,'Raw - customers'!$B:$I)</f>
        <v>Carmita Grundey</v>
      </c>
      <c r="S3089" t="str">
        <v>Agender</v>
      </c>
      <c r="T3089">
        <v>35</v>
      </c>
      <c r="U3089" t="str">
        <v>985 Ethan AvenueSuite 122</v>
      </c>
      <c r="V3089">
        <v>3174</v>
      </c>
      <c r="W3089" t="str">
        <v>East Declanside</v>
      </c>
      <c r="X3089" t="str">
        <v>Queensland</v>
      </c>
      <c r="Y3089" t="str">
        <v>Australia</v>
      </c>
      <c r="Z3089">
        <v>5</v>
      </c>
      <c r="AA3089" s="3" t="str">
        <f t="shared" si="97"/>
        <v>20 to 30</v>
      </c>
      <c r="AP3089" s="6">
        <v>587</v>
      </c>
      <c r="AQ3089" s="6" t="s">
        <v>1355</v>
      </c>
    </row>
    <row r="3090" spans="1:43" x14ac:dyDescent="0.25">
      <c r="A3090">
        <v>3088</v>
      </c>
      <c r="B3090">
        <v>622</v>
      </c>
      <c r="C3090">
        <v>236</v>
      </c>
      <c r="D3090">
        <v>106</v>
      </c>
      <c r="E3090">
        <v>3</v>
      </c>
      <c r="F3090">
        <v>318</v>
      </c>
      <c r="G3090" t="str">
        <f>VLOOKUP($C3090,'Raw-products'!$A$2:$H$1261,MATCH(G$1,'Raw-products'!$A$1:$H$1,0))</f>
        <v>Shirt</v>
      </c>
      <c r="H3090" t="str">
        <f>VLOOKUP($C3090,'Raw-products'!$A$2:$H$1261,MATCH(H$1,'Raw-products'!$A$1:$H$1,0))</f>
        <v>Chambray</v>
      </c>
      <c r="I3090" t="str">
        <f>VLOOKUP($C3090,'Raw-products'!$A$2:$H$1261,MATCH(I$1,'Raw-products'!$A$1:$H$1,0))</f>
        <v>S</v>
      </c>
      <c r="J3090" t="str">
        <f>VLOOKUP($C3090,'Raw-products'!$A$2:$H$1261,MATCH(J$1,'Raw-products'!$A$1:$H$1,0))</f>
        <v>indigo</v>
      </c>
      <c r="K3090">
        <f>VLOOKUP($C3090,'Raw-products'!$A$2:$H$1261,MATCH(K$1,'Raw-products'!$A$1:$H$1,0))</f>
        <v>105</v>
      </c>
      <c r="L3090">
        <f>VLOOKUP($C3090,'Raw-products'!$A$2:$H$1261,MATCH(L$1,'Raw-products'!$A$1:$H$1,0))</f>
        <v>59</v>
      </c>
      <c r="M3090" s="5">
        <f t="shared" si="96"/>
        <v>6195</v>
      </c>
      <c r="N3090" cm="1">
        <f t="array" ref="N3090:Q3090">_xlfn.XLOOKUP($B3090,'Raw -orders'!$A:$A,'Raw -orders'!$B:$E)</f>
        <v>587</v>
      </c>
      <c r="O3090">
        <v>45682</v>
      </c>
      <c r="P3090" s="1">
        <v>44332</v>
      </c>
      <c r="Q3090" s="1">
        <v>44354</v>
      </c>
      <c r="R3090" t="str" cm="1">
        <f t="array" ref="R3090:Y3090">_xlfn.XLOOKUP($N3090,'Raw - customers'!$A:$A,'Raw - customers'!$B:$I)</f>
        <v>Carmita Grundey</v>
      </c>
      <c r="S3090" t="str">
        <v>Agender</v>
      </c>
      <c r="T3090">
        <v>35</v>
      </c>
      <c r="U3090" t="str">
        <v>985 Ethan AvenueSuite 122</v>
      </c>
      <c r="V3090">
        <v>3174</v>
      </c>
      <c r="W3090" t="str">
        <v>East Declanside</v>
      </c>
      <c r="X3090" t="str">
        <v>Queensland</v>
      </c>
      <c r="Y3090" t="str">
        <v>Australia</v>
      </c>
      <c r="Z3090">
        <v>5</v>
      </c>
      <c r="AA3090" s="3" t="str">
        <f t="shared" si="97"/>
        <v>20 to 30</v>
      </c>
      <c r="AP3090" s="6">
        <v>587</v>
      </c>
      <c r="AQ3090" s="6" t="s">
        <v>1355</v>
      </c>
    </row>
    <row r="3091" spans="1:43" x14ac:dyDescent="0.25">
      <c r="A3091">
        <v>3089</v>
      </c>
      <c r="B3091">
        <v>622</v>
      </c>
      <c r="C3091">
        <v>677</v>
      </c>
      <c r="D3091">
        <v>113</v>
      </c>
      <c r="E3091">
        <v>3</v>
      </c>
      <c r="F3091">
        <v>339</v>
      </c>
      <c r="G3091" t="str">
        <f>VLOOKUP($C3091,'Raw-products'!$A$2:$H$1261,MATCH(G$1,'Raw-products'!$A$1:$H$1,0))</f>
        <v>Jacket</v>
      </c>
      <c r="H3091" t="str">
        <f>VLOOKUP($C3091,'Raw-products'!$A$2:$H$1261,MATCH(H$1,'Raw-products'!$A$1:$H$1,0))</f>
        <v>Parka</v>
      </c>
      <c r="I3091" t="str">
        <f>VLOOKUP($C3091,'Raw-products'!$A$2:$H$1261,MATCH(I$1,'Raw-products'!$A$1:$H$1,0))</f>
        <v>M</v>
      </c>
      <c r="J3091" t="str">
        <f>VLOOKUP($C3091,'Raw-products'!$A$2:$H$1261,MATCH(J$1,'Raw-products'!$A$1:$H$1,0))</f>
        <v>yellow</v>
      </c>
      <c r="K3091">
        <f>VLOOKUP($C3091,'Raw-products'!$A$2:$H$1261,MATCH(K$1,'Raw-products'!$A$1:$H$1,0))</f>
        <v>119</v>
      </c>
      <c r="L3091">
        <f>VLOOKUP($C3091,'Raw-products'!$A$2:$H$1261,MATCH(L$1,'Raw-products'!$A$1:$H$1,0))</f>
        <v>46</v>
      </c>
      <c r="M3091" s="5">
        <f t="shared" si="96"/>
        <v>5474</v>
      </c>
      <c r="N3091" cm="1">
        <f t="array" ref="N3091:Q3091">_xlfn.XLOOKUP($B3091,'Raw -orders'!$A:$A,'Raw -orders'!$B:$E)</f>
        <v>587</v>
      </c>
      <c r="O3091">
        <v>45682</v>
      </c>
      <c r="P3091" s="1">
        <v>44332</v>
      </c>
      <c r="Q3091" s="1">
        <v>44354</v>
      </c>
      <c r="R3091" t="str" cm="1">
        <f t="array" ref="R3091:Y3091">_xlfn.XLOOKUP($N3091,'Raw - customers'!$A:$A,'Raw - customers'!$B:$I)</f>
        <v>Carmita Grundey</v>
      </c>
      <c r="S3091" t="str">
        <v>Agender</v>
      </c>
      <c r="T3091">
        <v>35</v>
      </c>
      <c r="U3091" t="str">
        <v>985 Ethan AvenueSuite 122</v>
      </c>
      <c r="V3091">
        <v>3174</v>
      </c>
      <c r="W3091" t="str">
        <v>East Declanside</v>
      </c>
      <c r="X3091" t="str">
        <v>Queensland</v>
      </c>
      <c r="Y3091" t="str">
        <v>Australia</v>
      </c>
      <c r="Z3091">
        <v>5</v>
      </c>
      <c r="AA3091" s="3" t="str">
        <f t="shared" si="97"/>
        <v>20 to 30</v>
      </c>
      <c r="AP3091" s="6">
        <v>587</v>
      </c>
      <c r="AQ3091" s="6" t="s">
        <v>1355</v>
      </c>
    </row>
    <row r="3092" spans="1:43" x14ac:dyDescent="0.25">
      <c r="A3092">
        <v>3090</v>
      </c>
      <c r="B3092">
        <v>622</v>
      </c>
      <c r="C3092">
        <v>498</v>
      </c>
      <c r="D3092">
        <v>102</v>
      </c>
      <c r="E3092">
        <v>2</v>
      </c>
      <c r="F3092">
        <v>204</v>
      </c>
      <c r="G3092" t="str">
        <f>VLOOKUP($C3092,'Raw-products'!$A$2:$H$1261,MATCH(G$1,'Raw-products'!$A$1:$H$1,0))</f>
        <v>Jacket</v>
      </c>
      <c r="H3092" t="str">
        <f>VLOOKUP($C3092,'Raw-products'!$A$2:$H$1261,MATCH(H$1,'Raw-products'!$A$1:$H$1,0))</f>
        <v>Windbreaker</v>
      </c>
      <c r="I3092" t="str">
        <f>VLOOKUP($C3092,'Raw-products'!$A$2:$H$1261,MATCH(I$1,'Raw-products'!$A$1:$H$1,0))</f>
        <v>L</v>
      </c>
      <c r="J3092" t="str">
        <f>VLOOKUP($C3092,'Raw-products'!$A$2:$H$1261,MATCH(J$1,'Raw-products'!$A$1:$H$1,0))</f>
        <v>orange</v>
      </c>
      <c r="K3092">
        <f>VLOOKUP($C3092,'Raw-products'!$A$2:$H$1261,MATCH(K$1,'Raw-products'!$A$1:$H$1,0))</f>
        <v>109</v>
      </c>
      <c r="L3092">
        <f>VLOOKUP($C3092,'Raw-products'!$A$2:$H$1261,MATCH(L$1,'Raw-products'!$A$1:$H$1,0))</f>
        <v>68</v>
      </c>
      <c r="M3092" s="5">
        <f t="shared" si="96"/>
        <v>7412</v>
      </c>
      <c r="N3092" cm="1">
        <f t="array" ref="N3092:Q3092">_xlfn.XLOOKUP($B3092,'Raw -orders'!$A:$A,'Raw -orders'!$B:$E)</f>
        <v>587</v>
      </c>
      <c r="O3092">
        <v>45682</v>
      </c>
      <c r="P3092" s="1">
        <v>44332</v>
      </c>
      <c r="Q3092" s="1">
        <v>44354</v>
      </c>
      <c r="R3092" t="str" cm="1">
        <f t="array" ref="R3092:Y3092">_xlfn.XLOOKUP($N3092,'Raw - customers'!$A:$A,'Raw - customers'!$B:$I)</f>
        <v>Carmita Grundey</v>
      </c>
      <c r="S3092" t="str">
        <v>Agender</v>
      </c>
      <c r="T3092">
        <v>35</v>
      </c>
      <c r="U3092" t="str">
        <v>985 Ethan AvenueSuite 122</v>
      </c>
      <c r="V3092">
        <v>3174</v>
      </c>
      <c r="W3092" t="str">
        <v>East Declanside</v>
      </c>
      <c r="X3092" t="str">
        <v>Queensland</v>
      </c>
      <c r="Y3092" t="str">
        <v>Australia</v>
      </c>
      <c r="Z3092">
        <v>5</v>
      </c>
      <c r="AA3092" s="3" t="str">
        <f t="shared" si="97"/>
        <v>20 to 30</v>
      </c>
      <c r="AP3092" s="6">
        <v>587</v>
      </c>
      <c r="AQ3092" s="6" t="s">
        <v>1355</v>
      </c>
    </row>
    <row r="3093" spans="1:43" x14ac:dyDescent="0.25">
      <c r="A3093">
        <v>3091</v>
      </c>
      <c r="B3093">
        <v>623</v>
      </c>
      <c r="C3093">
        <v>913</v>
      </c>
      <c r="D3093">
        <v>96</v>
      </c>
      <c r="E3093">
        <v>1</v>
      </c>
      <c r="F3093">
        <v>96</v>
      </c>
      <c r="G3093" t="str">
        <f>VLOOKUP($C3093,'Raw-products'!$A$2:$H$1261,MATCH(G$1,'Raw-products'!$A$1:$H$1,0))</f>
        <v>Trousers</v>
      </c>
      <c r="H3093" t="str">
        <f>VLOOKUP($C3093,'Raw-products'!$A$2:$H$1261,MATCH(H$1,'Raw-products'!$A$1:$H$1,0))</f>
        <v>Drawstring</v>
      </c>
      <c r="I3093" t="str">
        <f>VLOOKUP($C3093,'Raw-products'!$A$2:$H$1261,MATCH(I$1,'Raw-products'!$A$1:$H$1,0))</f>
        <v>L</v>
      </c>
      <c r="J3093" t="str">
        <f>VLOOKUP($C3093,'Raw-products'!$A$2:$H$1261,MATCH(J$1,'Raw-products'!$A$1:$H$1,0))</f>
        <v>red</v>
      </c>
      <c r="K3093">
        <f>VLOOKUP($C3093,'Raw-products'!$A$2:$H$1261,MATCH(K$1,'Raw-products'!$A$1:$H$1,0))</f>
        <v>104</v>
      </c>
      <c r="L3093">
        <f>VLOOKUP($C3093,'Raw-products'!$A$2:$H$1261,MATCH(L$1,'Raw-products'!$A$1:$H$1,0))</f>
        <v>73</v>
      </c>
      <c r="M3093" s="5">
        <f t="shared" si="96"/>
        <v>7592</v>
      </c>
      <c r="N3093" cm="1">
        <f t="array" ref="N3093:Q3093">_xlfn.XLOOKUP($B3093,'Raw -orders'!$A:$A,'Raw -orders'!$B:$E)</f>
        <v>808</v>
      </c>
      <c r="O3093">
        <v>36530</v>
      </c>
      <c r="P3093" s="1">
        <v>44489</v>
      </c>
      <c r="Q3093" s="1">
        <v>44499</v>
      </c>
      <c r="R3093" t="str" cm="1">
        <f t="array" ref="R3093:Y3093">_xlfn.XLOOKUP($N3093,'Raw - customers'!$A:$A,'Raw - customers'!$B:$I)</f>
        <v>Marvin Van Hault</v>
      </c>
      <c r="S3093" t="str">
        <v>Bigender</v>
      </c>
      <c r="T3093">
        <v>35</v>
      </c>
      <c r="U3093" t="str">
        <v>4277 Ryan IslandSuite 792</v>
      </c>
      <c r="V3093">
        <v>4197</v>
      </c>
      <c r="W3093" t="str">
        <v>Robertstown</v>
      </c>
      <c r="X3093" t="str">
        <v>Western Australia</v>
      </c>
      <c r="Y3093" t="str">
        <v>Australia</v>
      </c>
      <c r="Z3093">
        <v>10</v>
      </c>
      <c r="AA3093" s="3" t="str">
        <f t="shared" si="97"/>
        <v>0 to 10</v>
      </c>
      <c r="AP3093" s="6">
        <v>808</v>
      </c>
      <c r="AQ3093" s="6" t="s">
        <v>1377</v>
      </c>
    </row>
    <row r="3094" spans="1:43" x14ac:dyDescent="0.25">
      <c r="A3094">
        <v>3092</v>
      </c>
      <c r="B3094">
        <v>623</v>
      </c>
      <c r="C3094">
        <v>997</v>
      </c>
      <c r="D3094">
        <v>106</v>
      </c>
      <c r="E3094">
        <v>1</v>
      </c>
      <c r="F3094">
        <v>106</v>
      </c>
      <c r="G3094" t="str">
        <f>VLOOKUP($C3094,'Raw-products'!$A$2:$H$1261,MATCH(G$1,'Raw-products'!$A$1:$H$1,0))</f>
        <v>Trousers</v>
      </c>
      <c r="H3094" t="str">
        <f>VLOOKUP($C3094,'Raw-products'!$A$2:$H$1261,MATCH(H$1,'Raw-products'!$A$1:$H$1,0))</f>
        <v>Wool</v>
      </c>
      <c r="I3094" t="str">
        <f>VLOOKUP($C3094,'Raw-products'!$A$2:$H$1261,MATCH(I$1,'Raw-products'!$A$1:$H$1,0))</f>
        <v>M</v>
      </c>
      <c r="J3094" t="str">
        <f>VLOOKUP($C3094,'Raw-products'!$A$2:$H$1261,MATCH(J$1,'Raw-products'!$A$1:$H$1,0))</f>
        <v>green</v>
      </c>
      <c r="K3094">
        <f>VLOOKUP($C3094,'Raw-products'!$A$2:$H$1261,MATCH(K$1,'Raw-products'!$A$1:$H$1,0))</f>
        <v>111</v>
      </c>
      <c r="L3094">
        <f>VLOOKUP($C3094,'Raw-products'!$A$2:$H$1261,MATCH(L$1,'Raw-products'!$A$1:$H$1,0))</f>
        <v>41</v>
      </c>
      <c r="M3094" s="5">
        <f t="shared" si="96"/>
        <v>4551</v>
      </c>
      <c r="N3094" cm="1">
        <f t="array" ref="N3094:Q3094">_xlfn.XLOOKUP($B3094,'Raw -orders'!$A:$A,'Raw -orders'!$B:$E)</f>
        <v>808</v>
      </c>
      <c r="O3094">
        <v>36530</v>
      </c>
      <c r="P3094" s="1">
        <v>44489</v>
      </c>
      <c r="Q3094" s="1">
        <v>44499</v>
      </c>
      <c r="R3094" t="str" cm="1">
        <f t="array" ref="R3094:Y3094">_xlfn.XLOOKUP($N3094,'Raw - customers'!$A:$A,'Raw - customers'!$B:$I)</f>
        <v>Marvin Van Hault</v>
      </c>
      <c r="S3094" t="str">
        <v>Bigender</v>
      </c>
      <c r="T3094">
        <v>35</v>
      </c>
      <c r="U3094" t="str">
        <v>4277 Ryan IslandSuite 792</v>
      </c>
      <c r="V3094">
        <v>4197</v>
      </c>
      <c r="W3094" t="str">
        <v>Robertstown</v>
      </c>
      <c r="X3094" t="str">
        <v>Western Australia</v>
      </c>
      <c r="Y3094" t="str">
        <v>Australia</v>
      </c>
      <c r="Z3094">
        <v>10</v>
      </c>
      <c r="AA3094" s="3" t="str">
        <f t="shared" si="97"/>
        <v>0 to 10</v>
      </c>
      <c r="AP3094" s="6">
        <v>808</v>
      </c>
      <c r="AQ3094" s="6" t="s">
        <v>1377</v>
      </c>
    </row>
    <row r="3095" spans="1:43" x14ac:dyDescent="0.25">
      <c r="A3095">
        <v>3093</v>
      </c>
      <c r="B3095">
        <v>623</v>
      </c>
      <c r="C3095">
        <v>353</v>
      </c>
      <c r="D3095">
        <v>94</v>
      </c>
      <c r="E3095">
        <v>2</v>
      </c>
      <c r="F3095">
        <v>188</v>
      </c>
      <c r="G3095" t="str">
        <f>VLOOKUP($C3095,'Raw-products'!$A$2:$H$1261,MATCH(G$1,'Raw-products'!$A$1:$H$1,0))</f>
        <v>Shirt</v>
      </c>
      <c r="H3095" t="str">
        <f>VLOOKUP($C3095,'Raw-products'!$A$2:$H$1261,MATCH(H$1,'Raw-products'!$A$1:$H$1,0))</f>
        <v>Henley</v>
      </c>
      <c r="I3095" t="str">
        <f>VLOOKUP($C3095,'Raw-products'!$A$2:$H$1261,MATCH(I$1,'Raw-products'!$A$1:$H$1,0))</f>
        <v>L</v>
      </c>
      <c r="J3095" t="str">
        <f>VLOOKUP($C3095,'Raw-products'!$A$2:$H$1261,MATCH(J$1,'Raw-products'!$A$1:$H$1,0))</f>
        <v>red</v>
      </c>
      <c r="K3095">
        <f>VLOOKUP($C3095,'Raw-products'!$A$2:$H$1261,MATCH(K$1,'Raw-products'!$A$1:$H$1,0))</f>
        <v>92</v>
      </c>
      <c r="L3095">
        <f>VLOOKUP($C3095,'Raw-products'!$A$2:$H$1261,MATCH(L$1,'Raw-products'!$A$1:$H$1,0))</f>
        <v>62</v>
      </c>
      <c r="M3095" s="5">
        <f t="shared" si="96"/>
        <v>5704</v>
      </c>
      <c r="N3095" cm="1">
        <f t="array" ref="N3095:Q3095">_xlfn.XLOOKUP($B3095,'Raw -orders'!$A:$A,'Raw -orders'!$B:$E)</f>
        <v>808</v>
      </c>
      <c r="O3095">
        <v>36530</v>
      </c>
      <c r="P3095" s="1">
        <v>44489</v>
      </c>
      <c r="Q3095" s="1">
        <v>44499</v>
      </c>
      <c r="R3095" t="str" cm="1">
        <f t="array" ref="R3095:Y3095">_xlfn.XLOOKUP($N3095,'Raw - customers'!$A:$A,'Raw - customers'!$B:$I)</f>
        <v>Marvin Van Hault</v>
      </c>
      <c r="S3095" t="str">
        <v>Bigender</v>
      </c>
      <c r="T3095">
        <v>35</v>
      </c>
      <c r="U3095" t="str">
        <v>4277 Ryan IslandSuite 792</v>
      </c>
      <c r="V3095">
        <v>4197</v>
      </c>
      <c r="W3095" t="str">
        <v>Robertstown</v>
      </c>
      <c r="X3095" t="str">
        <v>Western Australia</v>
      </c>
      <c r="Y3095" t="str">
        <v>Australia</v>
      </c>
      <c r="Z3095">
        <v>10</v>
      </c>
      <c r="AA3095" s="3" t="str">
        <f t="shared" si="97"/>
        <v>0 to 10</v>
      </c>
      <c r="AP3095" s="6">
        <v>808</v>
      </c>
      <c r="AQ3095" s="6" t="s">
        <v>1377</v>
      </c>
    </row>
    <row r="3096" spans="1:43" x14ac:dyDescent="0.25">
      <c r="A3096">
        <v>3094</v>
      </c>
      <c r="B3096">
        <v>624</v>
      </c>
      <c r="C3096">
        <v>316</v>
      </c>
      <c r="D3096">
        <v>109</v>
      </c>
      <c r="E3096">
        <v>1</v>
      </c>
      <c r="F3096">
        <v>109</v>
      </c>
      <c r="G3096" t="str">
        <f>VLOOKUP($C3096,'Raw-products'!$A$2:$H$1261,MATCH(G$1,'Raw-products'!$A$1:$H$1,0))</f>
        <v>Shirt</v>
      </c>
      <c r="H3096" t="str">
        <f>VLOOKUP($C3096,'Raw-products'!$A$2:$H$1261,MATCH(H$1,'Raw-products'!$A$1:$H$1,0))</f>
        <v>Mandarin Collar</v>
      </c>
      <c r="I3096" t="str">
        <f>VLOOKUP($C3096,'Raw-products'!$A$2:$H$1261,MATCH(I$1,'Raw-products'!$A$1:$H$1,0))</f>
        <v>S</v>
      </c>
      <c r="J3096" t="str">
        <f>VLOOKUP($C3096,'Raw-products'!$A$2:$H$1261,MATCH(J$1,'Raw-products'!$A$1:$H$1,0))</f>
        <v>red</v>
      </c>
      <c r="K3096">
        <f>VLOOKUP($C3096,'Raw-products'!$A$2:$H$1261,MATCH(K$1,'Raw-products'!$A$1:$H$1,0))</f>
        <v>108</v>
      </c>
      <c r="L3096">
        <f>VLOOKUP($C3096,'Raw-products'!$A$2:$H$1261,MATCH(L$1,'Raw-products'!$A$1:$H$1,0))</f>
        <v>48</v>
      </c>
      <c r="M3096" s="5">
        <f t="shared" si="96"/>
        <v>5184</v>
      </c>
      <c r="N3096" cm="1">
        <f t="array" ref="N3096:Q3096">_xlfn.XLOOKUP($B3096,'Raw -orders'!$A:$A,'Raw -orders'!$B:$E)</f>
        <v>398</v>
      </c>
      <c r="O3096">
        <v>20149</v>
      </c>
      <c r="P3096" s="1">
        <v>44274</v>
      </c>
      <c r="Q3096" s="1">
        <v>44294</v>
      </c>
      <c r="R3096" t="str" cm="1">
        <f t="array" ref="R3096:Y3096">_xlfn.XLOOKUP($N3096,'Raw - customers'!$A:$A,'Raw - customers'!$B:$I)</f>
        <v>Damiano Leyborne</v>
      </c>
      <c r="S3096" t="str">
        <v>Non-binary</v>
      </c>
      <c r="T3096">
        <v>50</v>
      </c>
      <c r="U3096" t="str">
        <v>6166 Durgan WayApt. 693</v>
      </c>
      <c r="V3096">
        <v>5497</v>
      </c>
      <c r="W3096" t="str">
        <v>Gabrielville</v>
      </c>
      <c r="X3096" t="str">
        <v>Western Australia</v>
      </c>
      <c r="Y3096" t="str">
        <v>Australia</v>
      </c>
      <c r="Z3096">
        <v>3</v>
      </c>
      <c r="AA3096" s="3" t="str">
        <f t="shared" si="97"/>
        <v>10 to 20</v>
      </c>
      <c r="AP3096" s="6">
        <v>398</v>
      </c>
      <c r="AQ3096" s="6" t="s">
        <v>1377</v>
      </c>
    </row>
    <row r="3097" spans="1:43" x14ac:dyDescent="0.25">
      <c r="A3097">
        <v>3095</v>
      </c>
      <c r="B3097">
        <v>624</v>
      </c>
      <c r="C3097">
        <v>240</v>
      </c>
      <c r="D3097">
        <v>106</v>
      </c>
      <c r="E3097">
        <v>3</v>
      </c>
      <c r="F3097">
        <v>318</v>
      </c>
      <c r="G3097" t="str">
        <f>VLOOKUP($C3097,'Raw-products'!$A$2:$H$1261,MATCH(G$1,'Raw-products'!$A$1:$H$1,0))</f>
        <v>Shirt</v>
      </c>
      <c r="H3097" t="str">
        <f>VLOOKUP($C3097,'Raw-products'!$A$2:$H$1261,MATCH(H$1,'Raw-products'!$A$1:$H$1,0))</f>
        <v>Chambray</v>
      </c>
      <c r="I3097" t="str">
        <f>VLOOKUP($C3097,'Raw-products'!$A$2:$H$1261,MATCH(I$1,'Raw-products'!$A$1:$H$1,0))</f>
        <v>XS</v>
      </c>
      <c r="J3097" t="str">
        <f>VLOOKUP($C3097,'Raw-products'!$A$2:$H$1261,MATCH(J$1,'Raw-products'!$A$1:$H$1,0))</f>
        <v>violet</v>
      </c>
      <c r="K3097">
        <f>VLOOKUP($C3097,'Raw-products'!$A$2:$H$1261,MATCH(K$1,'Raw-products'!$A$1:$H$1,0))</f>
        <v>105</v>
      </c>
      <c r="L3097">
        <f>VLOOKUP($C3097,'Raw-products'!$A$2:$H$1261,MATCH(L$1,'Raw-products'!$A$1:$H$1,0))</f>
        <v>47</v>
      </c>
      <c r="M3097" s="5">
        <f t="shared" si="96"/>
        <v>4935</v>
      </c>
      <c r="N3097" cm="1">
        <f t="array" ref="N3097:Q3097">_xlfn.XLOOKUP($B3097,'Raw -orders'!$A:$A,'Raw -orders'!$B:$E)</f>
        <v>398</v>
      </c>
      <c r="O3097">
        <v>20149</v>
      </c>
      <c r="P3097" s="1">
        <v>44274</v>
      </c>
      <c r="Q3097" s="1">
        <v>44294</v>
      </c>
      <c r="R3097" t="str" cm="1">
        <f t="array" ref="R3097:Y3097">_xlfn.XLOOKUP($N3097,'Raw - customers'!$A:$A,'Raw - customers'!$B:$I)</f>
        <v>Damiano Leyborne</v>
      </c>
      <c r="S3097" t="str">
        <v>Non-binary</v>
      </c>
      <c r="T3097">
        <v>50</v>
      </c>
      <c r="U3097" t="str">
        <v>6166 Durgan WayApt. 693</v>
      </c>
      <c r="V3097">
        <v>5497</v>
      </c>
      <c r="W3097" t="str">
        <v>Gabrielville</v>
      </c>
      <c r="X3097" t="str">
        <v>Western Australia</v>
      </c>
      <c r="Y3097" t="str">
        <v>Australia</v>
      </c>
      <c r="Z3097">
        <v>3</v>
      </c>
      <c r="AA3097" s="3" t="str">
        <f t="shared" si="97"/>
        <v>10 to 20</v>
      </c>
      <c r="AP3097" s="6">
        <v>398</v>
      </c>
      <c r="AQ3097" s="6" t="s">
        <v>1377</v>
      </c>
    </row>
    <row r="3098" spans="1:43" x14ac:dyDescent="0.25">
      <c r="A3098">
        <v>3096</v>
      </c>
      <c r="B3098">
        <v>624</v>
      </c>
      <c r="C3098">
        <v>672</v>
      </c>
      <c r="D3098">
        <v>113</v>
      </c>
      <c r="E3098">
        <v>3</v>
      </c>
      <c r="F3098">
        <v>339</v>
      </c>
      <c r="G3098" t="str">
        <f>VLOOKUP($C3098,'Raw-products'!$A$2:$H$1261,MATCH(G$1,'Raw-products'!$A$1:$H$1,0))</f>
        <v>Jacket</v>
      </c>
      <c r="H3098" t="str">
        <f>VLOOKUP($C3098,'Raw-products'!$A$2:$H$1261,MATCH(H$1,'Raw-products'!$A$1:$H$1,0))</f>
        <v>Parka</v>
      </c>
      <c r="I3098" t="str">
        <f>VLOOKUP($C3098,'Raw-products'!$A$2:$H$1261,MATCH(I$1,'Raw-products'!$A$1:$H$1,0))</f>
        <v>M</v>
      </c>
      <c r="J3098" t="str">
        <f>VLOOKUP($C3098,'Raw-products'!$A$2:$H$1261,MATCH(J$1,'Raw-products'!$A$1:$H$1,0))</f>
        <v>orange</v>
      </c>
      <c r="K3098">
        <f>VLOOKUP($C3098,'Raw-products'!$A$2:$H$1261,MATCH(K$1,'Raw-products'!$A$1:$H$1,0))</f>
        <v>119</v>
      </c>
      <c r="L3098">
        <f>VLOOKUP($C3098,'Raw-products'!$A$2:$H$1261,MATCH(L$1,'Raw-products'!$A$1:$H$1,0))</f>
        <v>51</v>
      </c>
      <c r="M3098" s="5">
        <f t="shared" si="96"/>
        <v>6069</v>
      </c>
      <c r="N3098" cm="1">
        <f t="array" ref="N3098:Q3098">_xlfn.XLOOKUP($B3098,'Raw -orders'!$A:$A,'Raw -orders'!$B:$E)</f>
        <v>398</v>
      </c>
      <c r="O3098">
        <v>20149</v>
      </c>
      <c r="P3098" s="1">
        <v>44274</v>
      </c>
      <c r="Q3098" s="1">
        <v>44294</v>
      </c>
      <c r="R3098" t="str" cm="1">
        <f t="array" ref="R3098:Y3098">_xlfn.XLOOKUP($N3098,'Raw - customers'!$A:$A,'Raw - customers'!$B:$I)</f>
        <v>Damiano Leyborne</v>
      </c>
      <c r="S3098" t="str">
        <v>Non-binary</v>
      </c>
      <c r="T3098">
        <v>50</v>
      </c>
      <c r="U3098" t="str">
        <v>6166 Durgan WayApt. 693</v>
      </c>
      <c r="V3098">
        <v>5497</v>
      </c>
      <c r="W3098" t="str">
        <v>Gabrielville</v>
      </c>
      <c r="X3098" t="str">
        <v>Western Australia</v>
      </c>
      <c r="Y3098" t="str">
        <v>Australia</v>
      </c>
      <c r="Z3098">
        <v>3</v>
      </c>
      <c r="AA3098" s="3" t="str">
        <f t="shared" si="97"/>
        <v>10 to 20</v>
      </c>
      <c r="AP3098" s="6">
        <v>398</v>
      </c>
      <c r="AQ3098" s="6" t="s">
        <v>1377</v>
      </c>
    </row>
    <row r="3099" spans="1:43" x14ac:dyDescent="0.25">
      <c r="A3099">
        <v>3097</v>
      </c>
      <c r="B3099">
        <v>624</v>
      </c>
      <c r="C3099">
        <v>361</v>
      </c>
      <c r="D3099">
        <v>94</v>
      </c>
      <c r="E3099">
        <v>3</v>
      </c>
      <c r="F3099">
        <v>282</v>
      </c>
      <c r="G3099" t="str">
        <f>VLOOKUP($C3099,'Raw-products'!$A$2:$H$1261,MATCH(G$1,'Raw-products'!$A$1:$H$1,0))</f>
        <v>Shirt</v>
      </c>
      <c r="H3099" t="str">
        <f>VLOOKUP($C3099,'Raw-products'!$A$2:$H$1261,MATCH(H$1,'Raw-products'!$A$1:$H$1,0))</f>
        <v>Henley</v>
      </c>
      <c r="I3099" t="str">
        <f>VLOOKUP($C3099,'Raw-products'!$A$2:$H$1261,MATCH(I$1,'Raw-products'!$A$1:$H$1,0))</f>
        <v>S</v>
      </c>
      <c r="J3099" t="str">
        <f>VLOOKUP($C3099,'Raw-products'!$A$2:$H$1261,MATCH(J$1,'Raw-products'!$A$1:$H$1,0))</f>
        <v>yellow</v>
      </c>
      <c r="K3099">
        <f>VLOOKUP($C3099,'Raw-products'!$A$2:$H$1261,MATCH(K$1,'Raw-products'!$A$1:$H$1,0))</f>
        <v>92</v>
      </c>
      <c r="L3099">
        <f>VLOOKUP($C3099,'Raw-products'!$A$2:$H$1261,MATCH(L$1,'Raw-products'!$A$1:$H$1,0))</f>
        <v>70</v>
      </c>
      <c r="M3099" s="5">
        <f t="shared" si="96"/>
        <v>6440</v>
      </c>
      <c r="N3099" cm="1">
        <f t="array" ref="N3099:Q3099">_xlfn.XLOOKUP($B3099,'Raw -orders'!$A:$A,'Raw -orders'!$B:$E)</f>
        <v>398</v>
      </c>
      <c r="O3099">
        <v>20149</v>
      </c>
      <c r="P3099" s="1">
        <v>44274</v>
      </c>
      <c r="Q3099" s="1">
        <v>44294</v>
      </c>
      <c r="R3099" t="str" cm="1">
        <f t="array" ref="R3099:Y3099">_xlfn.XLOOKUP($N3099,'Raw - customers'!$A:$A,'Raw - customers'!$B:$I)</f>
        <v>Damiano Leyborne</v>
      </c>
      <c r="S3099" t="str">
        <v>Non-binary</v>
      </c>
      <c r="T3099">
        <v>50</v>
      </c>
      <c r="U3099" t="str">
        <v>6166 Durgan WayApt. 693</v>
      </c>
      <c r="V3099">
        <v>5497</v>
      </c>
      <c r="W3099" t="str">
        <v>Gabrielville</v>
      </c>
      <c r="X3099" t="str">
        <v>Western Australia</v>
      </c>
      <c r="Y3099" t="str">
        <v>Australia</v>
      </c>
      <c r="Z3099">
        <v>3</v>
      </c>
      <c r="AA3099" s="3" t="str">
        <f t="shared" si="97"/>
        <v>10 to 20</v>
      </c>
      <c r="AP3099" s="6">
        <v>398</v>
      </c>
      <c r="AQ3099" s="6" t="s">
        <v>1377</v>
      </c>
    </row>
    <row r="3100" spans="1:43" x14ac:dyDescent="0.25">
      <c r="A3100">
        <v>3098</v>
      </c>
      <c r="B3100">
        <v>624</v>
      </c>
      <c r="C3100">
        <v>1228</v>
      </c>
      <c r="D3100">
        <v>112</v>
      </c>
      <c r="E3100">
        <v>3</v>
      </c>
      <c r="F3100">
        <v>336</v>
      </c>
      <c r="G3100" t="str">
        <f>VLOOKUP($C3100,'Raw-products'!$A$2:$H$1261,MATCH(G$1,'Raw-products'!$A$1:$H$1,0))</f>
        <v>Trousers</v>
      </c>
      <c r="H3100" t="str">
        <f>VLOOKUP($C3100,'Raw-products'!$A$2:$H$1261,MATCH(H$1,'Raw-products'!$A$1:$H$1,0))</f>
        <v>Tracksuit Bottoms</v>
      </c>
      <c r="I3100" t="str">
        <f>VLOOKUP($C3100,'Raw-products'!$A$2:$H$1261,MATCH(I$1,'Raw-products'!$A$1:$H$1,0))</f>
        <v>L</v>
      </c>
      <c r="J3100" t="str">
        <f>VLOOKUP($C3100,'Raw-products'!$A$2:$H$1261,MATCH(J$1,'Raw-products'!$A$1:$H$1,0))</f>
        <v>red</v>
      </c>
      <c r="K3100">
        <f>VLOOKUP($C3100,'Raw-products'!$A$2:$H$1261,MATCH(K$1,'Raw-products'!$A$1:$H$1,0))</f>
        <v>91</v>
      </c>
      <c r="L3100">
        <f>VLOOKUP($C3100,'Raw-products'!$A$2:$H$1261,MATCH(L$1,'Raw-products'!$A$1:$H$1,0))</f>
        <v>43</v>
      </c>
      <c r="M3100" s="5">
        <f t="shared" si="96"/>
        <v>3913</v>
      </c>
      <c r="N3100" cm="1">
        <f t="array" ref="N3100:Q3100">_xlfn.XLOOKUP($B3100,'Raw -orders'!$A:$A,'Raw -orders'!$B:$E)</f>
        <v>398</v>
      </c>
      <c r="O3100">
        <v>20149</v>
      </c>
      <c r="P3100" s="1">
        <v>44274</v>
      </c>
      <c r="Q3100" s="1">
        <v>44294</v>
      </c>
      <c r="R3100" t="str" cm="1">
        <f t="array" ref="R3100:Y3100">_xlfn.XLOOKUP($N3100,'Raw - customers'!$A:$A,'Raw - customers'!$B:$I)</f>
        <v>Damiano Leyborne</v>
      </c>
      <c r="S3100" t="str">
        <v>Non-binary</v>
      </c>
      <c r="T3100">
        <v>50</v>
      </c>
      <c r="U3100" t="str">
        <v>6166 Durgan WayApt. 693</v>
      </c>
      <c r="V3100">
        <v>5497</v>
      </c>
      <c r="W3100" t="str">
        <v>Gabrielville</v>
      </c>
      <c r="X3100" t="str">
        <v>Western Australia</v>
      </c>
      <c r="Y3100" t="str">
        <v>Australia</v>
      </c>
      <c r="Z3100">
        <v>3</v>
      </c>
      <c r="AA3100" s="3" t="str">
        <f t="shared" si="97"/>
        <v>10 to 20</v>
      </c>
      <c r="AP3100" s="6">
        <v>398</v>
      </c>
      <c r="AQ3100" s="6" t="s">
        <v>1377</v>
      </c>
    </row>
    <row r="3101" spans="1:43" x14ac:dyDescent="0.25">
      <c r="A3101">
        <v>3099</v>
      </c>
      <c r="B3101">
        <v>624</v>
      </c>
      <c r="C3101">
        <v>1030</v>
      </c>
      <c r="D3101">
        <v>90</v>
      </c>
      <c r="E3101">
        <v>2</v>
      </c>
      <c r="F3101">
        <v>180</v>
      </c>
      <c r="G3101" t="str">
        <f>VLOOKUP($C3101,'Raw-products'!$A$2:$H$1261,MATCH(G$1,'Raw-products'!$A$1:$H$1,0))</f>
        <v>Trousers</v>
      </c>
      <c r="H3101" t="str">
        <f>VLOOKUP($C3101,'Raw-products'!$A$2:$H$1261,MATCH(H$1,'Raw-products'!$A$1:$H$1,0))</f>
        <v>Relaxed Leg</v>
      </c>
      <c r="I3101" t="str">
        <f>VLOOKUP($C3101,'Raw-products'!$A$2:$H$1261,MATCH(I$1,'Raw-products'!$A$1:$H$1,0))</f>
        <v>XS</v>
      </c>
      <c r="J3101" t="str">
        <f>VLOOKUP($C3101,'Raw-products'!$A$2:$H$1261,MATCH(J$1,'Raw-products'!$A$1:$H$1,0))</f>
        <v>green</v>
      </c>
      <c r="K3101">
        <f>VLOOKUP($C3101,'Raw-products'!$A$2:$H$1261,MATCH(K$1,'Raw-products'!$A$1:$H$1,0))</f>
        <v>95</v>
      </c>
      <c r="L3101">
        <f>VLOOKUP($C3101,'Raw-products'!$A$2:$H$1261,MATCH(L$1,'Raw-products'!$A$1:$H$1,0))</f>
        <v>80</v>
      </c>
      <c r="M3101" s="5">
        <f t="shared" si="96"/>
        <v>7600</v>
      </c>
      <c r="N3101" cm="1">
        <f t="array" ref="N3101:Q3101">_xlfn.XLOOKUP($B3101,'Raw -orders'!$A:$A,'Raw -orders'!$B:$E)</f>
        <v>398</v>
      </c>
      <c r="O3101">
        <v>20149</v>
      </c>
      <c r="P3101" s="1">
        <v>44274</v>
      </c>
      <c r="Q3101" s="1">
        <v>44294</v>
      </c>
      <c r="R3101" t="str" cm="1">
        <f t="array" ref="R3101:Y3101">_xlfn.XLOOKUP($N3101,'Raw - customers'!$A:$A,'Raw - customers'!$B:$I)</f>
        <v>Damiano Leyborne</v>
      </c>
      <c r="S3101" t="str">
        <v>Non-binary</v>
      </c>
      <c r="T3101">
        <v>50</v>
      </c>
      <c r="U3101" t="str">
        <v>6166 Durgan WayApt. 693</v>
      </c>
      <c r="V3101">
        <v>5497</v>
      </c>
      <c r="W3101" t="str">
        <v>Gabrielville</v>
      </c>
      <c r="X3101" t="str">
        <v>Western Australia</v>
      </c>
      <c r="Y3101" t="str">
        <v>Australia</v>
      </c>
      <c r="Z3101">
        <v>3</v>
      </c>
      <c r="AA3101" s="3" t="str">
        <f t="shared" si="97"/>
        <v>10 to 20</v>
      </c>
      <c r="AP3101" s="6">
        <v>398</v>
      </c>
      <c r="AQ3101" s="6" t="s">
        <v>1377</v>
      </c>
    </row>
    <row r="3102" spans="1:43" x14ac:dyDescent="0.25">
      <c r="A3102">
        <v>3100</v>
      </c>
      <c r="B3102">
        <v>624</v>
      </c>
      <c r="C3102">
        <v>590</v>
      </c>
      <c r="D3102">
        <v>100</v>
      </c>
      <c r="E3102">
        <v>2</v>
      </c>
      <c r="F3102">
        <v>200</v>
      </c>
      <c r="G3102" t="str">
        <f>VLOOKUP($C3102,'Raw-products'!$A$2:$H$1261,MATCH(G$1,'Raw-products'!$A$1:$H$1,0))</f>
        <v>Jacket</v>
      </c>
      <c r="H3102" t="str">
        <f>VLOOKUP($C3102,'Raw-products'!$A$2:$H$1261,MATCH(H$1,'Raw-products'!$A$1:$H$1,0))</f>
        <v>Bomber</v>
      </c>
      <c r="I3102" t="str">
        <f>VLOOKUP($C3102,'Raw-products'!$A$2:$H$1261,MATCH(I$1,'Raw-products'!$A$1:$H$1,0))</f>
        <v>XS</v>
      </c>
      <c r="J3102" t="str">
        <f>VLOOKUP($C3102,'Raw-products'!$A$2:$H$1261,MATCH(J$1,'Raw-products'!$A$1:$H$1,0))</f>
        <v>violet</v>
      </c>
      <c r="K3102">
        <f>VLOOKUP($C3102,'Raw-products'!$A$2:$H$1261,MATCH(K$1,'Raw-products'!$A$1:$H$1,0))</f>
        <v>90</v>
      </c>
      <c r="L3102">
        <f>VLOOKUP($C3102,'Raw-products'!$A$2:$H$1261,MATCH(L$1,'Raw-products'!$A$1:$H$1,0))</f>
        <v>75</v>
      </c>
      <c r="M3102" s="5">
        <f t="shared" si="96"/>
        <v>6750</v>
      </c>
      <c r="N3102" cm="1">
        <f t="array" ref="N3102:Q3102">_xlfn.XLOOKUP($B3102,'Raw -orders'!$A:$A,'Raw -orders'!$B:$E)</f>
        <v>398</v>
      </c>
      <c r="O3102">
        <v>20149</v>
      </c>
      <c r="P3102" s="1">
        <v>44274</v>
      </c>
      <c r="Q3102" s="1">
        <v>44294</v>
      </c>
      <c r="R3102" t="str" cm="1">
        <f t="array" ref="R3102:Y3102">_xlfn.XLOOKUP($N3102,'Raw - customers'!$A:$A,'Raw - customers'!$B:$I)</f>
        <v>Damiano Leyborne</v>
      </c>
      <c r="S3102" t="str">
        <v>Non-binary</v>
      </c>
      <c r="T3102">
        <v>50</v>
      </c>
      <c r="U3102" t="str">
        <v>6166 Durgan WayApt. 693</v>
      </c>
      <c r="V3102">
        <v>5497</v>
      </c>
      <c r="W3102" t="str">
        <v>Gabrielville</v>
      </c>
      <c r="X3102" t="str">
        <v>Western Australia</v>
      </c>
      <c r="Y3102" t="str">
        <v>Australia</v>
      </c>
      <c r="Z3102">
        <v>3</v>
      </c>
      <c r="AA3102" s="3" t="str">
        <f t="shared" si="97"/>
        <v>10 to 20</v>
      </c>
      <c r="AP3102" s="6">
        <v>398</v>
      </c>
      <c r="AQ3102" s="6" t="s">
        <v>1377</v>
      </c>
    </row>
    <row r="3103" spans="1:43" x14ac:dyDescent="0.25">
      <c r="A3103">
        <v>3101</v>
      </c>
      <c r="B3103">
        <v>625</v>
      </c>
      <c r="C3103">
        <v>415</v>
      </c>
      <c r="D3103">
        <v>119</v>
      </c>
      <c r="E3103">
        <v>2</v>
      </c>
      <c r="F3103">
        <v>238</v>
      </c>
      <c r="G3103" t="str">
        <f>VLOOKUP($C3103,'Raw-products'!$A$2:$H$1261,MATCH(G$1,'Raw-products'!$A$1:$H$1,0))</f>
        <v>Shirt</v>
      </c>
      <c r="H3103" t="str">
        <f>VLOOKUP($C3103,'Raw-products'!$A$2:$H$1261,MATCH(H$1,'Raw-products'!$A$1:$H$1,0))</f>
        <v>Casual Slim Fit</v>
      </c>
      <c r="I3103" t="str">
        <f>VLOOKUP($C3103,'Raw-products'!$A$2:$H$1261,MATCH(I$1,'Raw-products'!$A$1:$H$1,0))</f>
        <v>XS</v>
      </c>
      <c r="J3103" t="str">
        <f>VLOOKUP($C3103,'Raw-products'!$A$2:$H$1261,MATCH(J$1,'Raw-products'!$A$1:$H$1,0))</f>
        <v>violet</v>
      </c>
      <c r="K3103">
        <f>VLOOKUP($C3103,'Raw-products'!$A$2:$H$1261,MATCH(K$1,'Raw-products'!$A$1:$H$1,0))</f>
        <v>113</v>
      </c>
      <c r="L3103">
        <f>VLOOKUP($C3103,'Raw-products'!$A$2:$H$1261,MATCH(L$1,'Raw-products'!$A$1:$H$1,0))</f>
        <v>55</v>
      </c>
      <c r="M3103" s="5">
        <f t="shared" si="96"/>
        <v>6215</v>
      </c>
      <c r="N3103" cm="1">
        <f t="array" ref="N3103:Q3103">_xlfn.XLOOKUP($B3103,'Raw -orders'!$A:$A,'Raw -orders'!$B:$E)</f>
        <v>233</v>
      </c>
      <c r="O3103">
        <v>54080</v>
      </c>
      <c r="P3103" s="1">
        <v>44394</v>
      </c>
      <c r="Q3103" s="1">
        <v>44405</v>
      </c>
      <c r="R3103" t="str" cm="1">
        <f t="array" ref="R3103:Y3103">_xlfn.XLOOKUP($N3103,'Raw - customers'!$A:$A,'Raw - customers'!$B:$I)</f>
        <v>Beverlie Blance</v>
      </c>
      <c r="S3103" t="str">
        <v>Agender</v>
      </c>
      <c r="T3103">
        <v>33</v>
      </c>
      <c r="U3103" t="str">
        <v>1604 Olivia CrestApt. 164</v>
      </c>
      <c r="V3103">
        <v>8968</v>
      </c>
      <c r="W3103" t="str">
        <v>Casperfurt</v>
      </c>
      <c r="X3103" t="str">
        <v>South Australia</v>
      </c>
      <c r="Y3103" t="str">
        <v>Australia</v>
      </c>
      <c r="Z3103">
        <v>7</v>
      </c>
      <c r="AA3103" s="3" t="str">
        <f t="shared" si="97"/>
        <v>10 to 20</v>
      </c>
      <c r="AP3103" s="6">
        <v>233</v>
      </c>
      <c r="AQ3103" s="6" t="s">
        <v>1345</v>
      </c>
    </row>
    <row r="3104" spans="1:43" x14ac:dyDescent="0.25">
      <c r="A3104">
        <v>3102</v>
      </c>
      <c r="B3104">
        <v>625</v>
      </c>
      <c r="C3104">
        <v>138</v>
      </c>
      <c r="D3104">
        <v>92</v>
      </c>
      <c r="E3104">
        <v>2</v>
      </c>
      <c r="F3104">
        <v>184</v>
      </c>
      <c r="G3104" t="str">
        <f>VLOOKUP($C3104,'Raw-products'!$A$2:$H$1261,MATCH(G$1,'Raw-products'!$A$1:$H$1,0))</f>
        <v>Shirt</v>
      </c>
      <c r="H3104" t="str">
        <f>VLOOKUP($C3104,'Raw-products'!$A$2:$H$1261,MATCH(H$1,'Raw-products'!$A$1:$H$1,0))</f>
        <v>Denim</v>
      </c>
      <c r="I3104" t="str">
        <f>VLOOKUP($C3104,'Raw-products'!$A$2:$H$1261,MATCH(I$1,'Raw-products'!$A$1:$H$1,0))</f>
        <v>L</v>
      </c>
      <c r="J3104" t="str">
        <f>VLOOKUP($C3104,'Raw-products'!$A$2:$H$1261,MATCH(J$1,'Raw-products'!$A$1:$H$1,0))</f>
        <v>violet</v>
      </c>
      <c r="K3104">
        <f>VLOOKUP($C3104,'Raw-products'!$A$2:$H$1261,MATCH(K$1,'Raw-products'!$A$1:$H$1,0))</f>
        <v>115</v>
      </c>
      <c r="L3104">
        <f>VLOOKUP($C3104,'Raw-products'!$A$2:$H$1261,MATCH(L$1,'Raw-products'!$A$1:$H$1,0))</f>
        <v>78</v>
      </c>
      <c r="M3104" s="5">
        <f t="shared" si="96"/>
        <v>8970</v>
      </c>
      <c r="N3104" cm="1">
        <f t="array" ref="N3104:Q3104">_xlfn.XLOOKUP($B3104,'Raw -orders'!$A:$A,'Raw -orders'!$B:$E)</f>
        <v>233</v>
      </c>
      <c r="O3104">
        <v>54080</v>
      </c>
      <c r="P3104" s="1">
        <v>44394</v>
      </c>
      <c r="Q3104" s="1">
        <v>44405</v>
      </c>
      <c r="R3104" t="str" cm="1">
        <f t="array" ref="R3104:Y3104">_xlfn.XLOOKUP($N3104,'Raw - customers'!$A:$A,'Raw - customers'!$B:$I)</f>
        <v>Beverlie Blance</v>
      </c>
      <c r="S3104" t="str">
        <v>Agender</v>
      </c>
      <c r="T3104">
        <v>33</v>
      </c>
      <c r="U3104" t="str">
        <v>1604 Olivia CrestApt. 164</v>
      </c>
      <c r="V3104">
        <v>8968</v>
      </c>
      <c r="W3104" t="str">
        <v>Casperfurt</v>
      </c>
      <c r="X3104" t="str">
        <v>South Australia</v>
      </c>
      <c r="Y3104" t="str">
        <v>Australia</v>
      </c>
      <c r="Z3104">
        <v>7</v>
      </c>
      <c r="AA3104" s="3" t="str">
        <f t="shared" si="97"/>
        <v>10 to 20</v>
      </c>
      <c r="AP3104" s="6">
        <v>233</v>
      </c>
      <c r="AQ3104" s="6" t="s">
        <v>1345</v>
      </c>
    </row>
    <row r="3105" spans="1:43" x14ac:dyDescent="0.25">
      <c r="A3105">
        <v>3103</v>
      </c>
      <c r="B3105">
        <v>625</v>
      </c>
      <c r="C3105">
        <v>311</v>
      </c>
      <c r="D3105">
        <v>105</v>
      </c>
      <c r="E3105">
        <v>2</v>
      </c>
      <c r="F3105">
        <v>210</v>
      </c>
      <c r="G3105" t="str">
        <f>VLOOKUP($C3105,'Raw-products'!$A$2:$H$1261,MATCH(G$1,'Raw-products'!$A$1:$H$1,0))</f>
        <v>Shirt</v>
      </c>
      <c r="H3105" t="str">
        <f>VLOOKUP($C3105,'Raw-products'!$A$2:$H$1261,MATCH(H$1,'Raw-products'!$A$1:$H$1,0))</f>
        <v>Cuban Collar</v>
      </c>
      <c r="I3105" t="str">
        <f>VLOOKUP($C3105,'Raw-products'!$A$2:$H$1261,MATCH(I$1,'Raw-products'!$A$1:$H$1,0))</f>
        <v>S</v>
      </c>
      <c r="J3105" t="str">
        <f>VLOOKUP($C3105,'Raw-products'!$A$2:$H$1261,MATCH(J$1,'Raw-products'!$A$1:$H$1,0))</f>
        <v>violet</v>
      </c>
      <c r="K3105">
        <f>VLOOKUP($C3105,'Raw-products'!$A$2:$H$1261,MATCH(K$1,'Raw-products'!$A$1:$H$1,0))</f>
        <v>93</v>
      </c>
      <c r="L3105">
        <f>VLOOKUP($C3105,'Raw-products'!$A$2:$H$1261,MATCH(L$1,'Raw-products'!$A$1:$H$1,0))</f>
        <v>43</v>
      </c>
      <c r="M3105" s="5">
        <f t="shared" si="96"/>
        <v>3999</v>
      </c>
      <c r="N3105" cm="1">
        <f t="array" ref="N3105:Q3105">_xlfn.XLOOKUP($B3105,'Raw -orders'!$A:$A,'Raw -orders'!$B:$E)</f>
        <v>233</v>
      </c>
      <c r="O3105">
        <v>54080</v>
      </c>
      <c r="P3105" s="1">
        <v>44394</v>
      </c>
      <c r="Q3105" s="1">
        <v>44405</v>
      </c>
      <c r="R3105" t="str" cm="1">
        <f t="array" ref="R3105:Y3105">_xlfn.XLOOKUP($N3105,'Raw - customers'!$A:$A,'Raw - customers'!$B:$I)</f>
        <v>Beverlie Blance</v>
      </c>
      <c r="S3105" t="str">
        <v>Agender</v>
      </c>
      <c r="T3105">
        <v>33</v>
      </c>
      <c r="U3105" t="str">
        <v>1604 Olivia CrestApt. 164</v>
      </c>
      <c r="V3105">
        <v>8968</v>
      </c>
      <c r="W3105" t="str">
        <v>Casperfurt</v>
      </c>
      <c r="X3105" t="str">
        <v>South Australia</v>
      </c>
      <c r="Y3105" t="str">
        <v>Australia</v>
      </c>
      <c r="Z3105">
        <v>7</v>
      </c>
      <c r="AA3105" s="3" t="str">
        <f t="shared" si="97"/>
        <v>10 to 20</v>
      </c>
      <c r="AP3105" s="6">
        <v>233</v>
      </c>
      <c r="AQ3105" s="6" t="s">
        <v>1345</v>
      </c>
    </row>
    <row r="3106" spans="1:43" x14ac:dyDescent="0.25">
      <c r="A3106">
        <v>3104</v>
      </c>
      <c r="B3106">
        <v>626</v>
      </c>
      <c r="C3106">
        <v>493</v>
      </c>
      <c r="D3106">
        <v>102</v>
      </c>
      <c r="E3106">
        <v>3</v>
      </c>
      <c r="F3106">
        <v>306</v>
      </c>
      <c r="G3106" t="str">
        <f>VLOOKUP($C3106,'Raw-products'!$A$2:$H$1261,MATCH(G$1,'Raw-products'!$A$1:$H$1,0))</f>
        <v>Jacket</v>
      </c>
      <c r="H3106" t="str">
        <f>VLOOKUP($C3106,'Raw-products'!$A$2:$H$1261,MATCH(H$1,'Raw-products'!$A$1:$H$1,0))</f>
        <v>Windbreaker</v>
      </c>
      <c r="I3106" t="str">
        <f>VLOOKUP($C3106,'Raw-products'!$A$2:$H$1261,MATCH(I$1,'Raw-products'!$A$1:$H$1,0))</f>
        <v>L</v>
      </c>
      <c r="J3106" t="str">
        <f>VLOOKUP($C3106,'Raw-products'!$A$2:$H$1261,MATCH(J$1,'Raw-products'!$A$1:$H$1,0))</f>
        <v>red</v>
      </c>
      <c r="K3106">
        <f>VLOOKUP($C3106,'Raw-products'!$A$2:$H$1261,MATCH(K$1,'Raw-products'!$A$1:$H$1,0))</f>
        <v>109</v>
      </c>
      <c r="L3106">
        <f>VLOOKUP($C3106,'Raw-products'!$A$2:$H$1261,MATCH(L$1,'Raw-products'!$A$1:$H$1,0))</f>
        <v>40</v>
      </c>
      <c r="M3106" s="5">
        <f t="shared" si="96"/>
        <v>4360</v>
      </c>
      <c r="N3106" cm="1">
        <f t="array" ref="N3106:Q3106">_xlfn.XLOOKUP($B3106,'Raw -orders'!$A:$A,'Raw -orders'!$B:$E)</f>
        <v>348</v>
      </c>
      <c r="O3106">
        <v>10193</v>
      </c>
      <c r="P3106" s="1">
        <v>44469</v>
      </c>
      <c r="Q3106" s="1">
        <v>44486</v>
      </c>
      <c r="R3106" t="str" cm="1">
        <f t="array" ref="R3106:Y3106">_xlfn.XLOOKUP($N3106,'Raw - customers'!$A:$A,'Raw - customers'!$B:$I)</f>
        <v>Thorny Nornable</v>
      </c>
      <c r="S3106" t="str">
        <v>Genderqueer</v>
      </c>
      <c r="T3106">
        <v>76</v>
      </c>
      <c r="U3106" t="str">
        <v>4070 Nathan CircuitSuite 296</v>
      </c>
      <c r="V3106">
        <v>1840</v>
      </c>
      <c r="W3106" t="str">
        <v>Rubyfort</v>
      </c>
      <c r="X3106" t="str">
        <v>Tasmania</v>
      </c>
      <c r="Y3106" t="str">
        <v>Australia</v>
      </c>
      <c r="Z3106">
        <v>9</v>
      </c>
      <c r="AA3106" s="3" t="str">
        <f t="shared" si="97"/>
        <v>10 to 20</v>
      </c>
      <c r="AP3106" s="6">
        <v>348</v>
      </c>
      <c r="AQ3106" s="6" t="s">
        <v>1414</v>
      </c>
    </row>
    <row r="3107" spans="1:43" x14ac:dyDescent="0.25">
      <c r="A3107">
        <v>3105</v>
      </c>
      <c r="B3107">
        <v>626</v>
      </c>
      <c r="C3107">
        <v>934</v>
      </c>
      <c r="D3107">
        <v>96</v>
      </c>
      <c r="E3107">
        <v>3</v>
      </c>
      <c r="F3107">
        <v>288</v>
      </c>
      <c r="G3107" t="str">
        <f>VLOOKUP($C3107,'Raw-products'!$A$2:$H$1261,MATCH(G$1,'Raw-products'!$A$1:$H$1,0))</f>
        <v>Trousers</v>
      </c>
      <c r="H3107" t="str">
        <f>VLOOKUP($C3107,'Raw-products'!$A$2:$H$1261,MATCH(H$1,'Raw-products'!$A$1:$H$1,0))</f>
        <v>Drawstring</v>
      </c>
      <c r="I3107" t="str">
        <f>VLOOKUP($C3107,'Raw-products'!$A$2:$H$1261,MATCH(I$1,'Raw-products'!$A$1:$H$1,0))</f>
        <v>XL</v>
      </c>
      <c r="J3107" t="str">
        <f>VLOOKUP($C3107,'Raw-products'!$A$2:$H$1261,MATCH(J$1,'Raw-products'!$A$1:$H$1,0))</f>
        <v>blue</v>
      </c>
      <c r="K3107">
        <f>VLOOKUP($C3107,'Raw-products'!$A$2:$H$1261,MATCH(K$1,'Raw-products'!$A$1:$H$1,0))</f>
        <v>104</v>
      </c>
      <c r="L3107">
        <f>VLOOKUP($C3107,'Raw-products'!$A$2:$H$1261,MATCH(L$1,'Raw-products'!$A$1:$H$1,0))</f>
        <v>60</v>
      </c>
      <c r="M3107" s="5">
        <f t="shared" si="96"/>
        <v>6240</v>
      </c>
      <c r="N3107" cm="1">
        <f t="array" ref="N3107:Q3107">_xlfn.XLOOKUP($B3107,'Raw -orders'!$A:$A,'Raw -orders'!$B:$E)</f>
        <v>348</v>
      </c>
      <c r="O3107">
        <v>10193</v>
      </c>
      <c r="P3107" s="1">
        <v>44469</v>
      </c>
      <c r="Q3107" s="1">
        <v>44486</v>
      </c>
      <c r="R3107" t="str" cm="1">
        <f t="array" ref="R3107:Y3107">_xlfn.XLOOKUP($N3107,'Raw - customers'!$A:$A,'Raw - customers'!$B:$I)</f>
        <v>Thorny Nornable</v>
      </c>
      <c r="S3107" t="str">
        <v>Genderqueer</v>
      </c>
      <c r="T3107">
        <v>76</v>
      </c>
      <c r="U3107" t="str">
        <v>4070 Nathan CircuitSuite 296</v>
      </c>
      <c r="V3107">
        <v>1840</v>
      </c>
      <c r="W3107" t="str">
        <v>Rubyfort</v>
      </c>
      <c r="X3107" t="str">
        <v>Tasmania</v>
      </c>
      <c r="Y3107" t="str">
        <v>Australia</v>
      </c>
      <c r="Z3107">
        <v>9</v>
      </c>
      <c r="AA3107" s="3" t="str">
        <f t="shared" si="97"/>
        <v>10 to 20</v>
      </c>
      <c r="AP3107" s="6">
        <v>348</v>
      </c>
      <c r="AQ3107" s="6" t="s">
        <v>1414</v>
      </c>
    </row>
    <row r="3108" spans="1:43" x14ac:dyDescent="0.25">
      <c r="A3108">
        <v>3106</v>
      </c>
      <c r="B3108">
        <v>626</v>
      </c>
      <c r="C3108">
        <v>1040</v>
      </c>
      <c r="D3108">
        <v>90</v>
      </c>
      <c r="E3108">
        <v>1</v>
      </c>
      <c r="F3108">
        <v>90</v>
      </c>
      <c r="G3108" t="str">
        <f>VLOOKUP($C3108,'Raw-products'!$A$2:$H$1261,MATCH(G$1,'Raw-products'!$A$1:$H$1,0))</f>
        <v>Trousers</v>
      </c>
      <c r="H3108" t="str">
        <f>VLOOKUP($C3108,'Raw-products'!$A$2:$H$1261,MATCH(H$1,'Raw-products'!$A$1:$H$1,0))</f>
        <v>Relaxed Leg</v>
      </c>
      <c r="I3108" t="str">
        <f>VLOOKUP($C3108,'Raw-products'!$A$2:$H$1261,MATCH(I$1,'Raw-products'!$A$1:$H$1,0))</f>
        <v>XS</v>
      </c>
      <c r="J3108" t="str">
        <f>VLOOKUP($C3108,'Raw-products'!$A$2:$H$1261,MATCH(J$1,'Raw-products'!$A$1:$H$1,0))</f>
        <v>indigo</v>
      </c>
      <c r="K3108">
        <f>VLOOKUP($C3108,'Raw-products'!$A$2:$H$1261,MATCH(K$1,'Raw-products'!$A$1:$H$1,0))</f>
        <v>95</v>
      </c>
      <c r="L3108">
        <f>VLOOKUP($C3108,'Raw-products'!$A$2:$H$1261,MATCH(L$1,'Raw-products'!$A$1:$H$1,0))</f>
        <v>60</v>
      </c>
      <c r="M3108" s="5">
        <f t="shared" si="96"/>
        <v>5700</v>
      </c>
      <c r="N3108" cm="1">
        <f t="array" ref="N3108:Q3108">_xlfn.XLOOKUP($B3108,'Raw -orders'!$A:$A,'Raw -orders'!$B:$E)</f>
        <v>348</v>
      </c>
      <c r="O3108">
        <v>10193</v>
      </c>
      <c r="P3108" s="1">
        <v>44469</v>
      </c>
      <c r="Q3108" s="1">
        <v>44486</v>
      </c>
      <c r="R3108" t="str" cm="1">
        <f t="array" ref="R3108:Y3108">_xlfn.XLOOKUP($N3108,'Raw - customers'!$A:$A,'Raw - customers'!$B:$I)</f>
        <v>Thorny Nornable</v>
      </c>
      <c r="S3108" t="str">
        <v>Genderqueer</v>
      </c>
      <c r="T3108">
        <v>76</v>
      </c>
      <c r="U3108" t="str">
        <v>4070 Nathan CircuitSuite 296</v>
      </c>
      <c r="V3108">
        <v>1840</v>
      </c>
      <c r="W3108" t="str">
        <v>Rubyfort</v>
      </c>
      <c r="X3108" t="str">
        <v>Tasmania</v>
      </c>
      <c r="Y3108" t="str">
        <v>Australia</v>
      </c>
      <c r="Z3108">
        <v>9</v>
      </c>
      <c r="AA3108" s="3" t="str">
        <f t="shared" si="97"/>
        <v>10 to 20</v>
      </c>
      <c r="AP3108" s="6">
        <v>348</v>
      </c>
      <c r="AQ3108" s="6" t="s">
        <v>1414</v>
      </c>
    </row>
    <row r="3109" spans="1:43" x14ac:dyDescent="0.25">
      <c r="A3109">
        <v>3107</v>
      </c>
      <c r="B3109">
        <v>627</v>
      </c>
      <c r="C3109">
        <v>94</v>
      </c>
      <c r="D3109">
        <v>118</v>
      </c>
      <c r="E3109">
        <v>1</v>
      </c>
      <c r="F3109">
        <v>118</v>
      </c>
      <c r="G3109" t="str">
        <f>VLOOKUP($C3109,'Raw-products'!$A$2:$H$1261,MATCH(G$1,'Raw-products'!$A$1:$H$1,0))</f>
        <v>Shirt</v>
      </c>
      <c r="H3109" t="str">
        <f>VLOOKUP($C3109,'Raw-products'!$A$2:$H$1261,MATCH(H$1,'Raw-products'!$A$1:$H$1,0))</f>
        <v>Flannel</v>
      </c>
      <c r="I3109" t="str">
        <f>VLOOKUP($C3109,'Raw-products'!$A$2:$H$1261,MATCH(I$1,'Raw-products'!$A$1:$H$1,0))</f>
        <v>XL</v>
      </c>
      <c r="J3109" t="str">
        <f>VLOOKUP($C3109,'Raw-products'!$A$2:$H$1261,MATCH(J$1,'Raw-products'!$A$1:$H$1,0))</f>
        <v>blue</v>
      </c>
      <c r="K3109">
        <f>VLOOKUP($C3109,'Raw-products'!$A$2:$H$1261,MATCH(K$1,'Raw-products'!$A$1:$H$1,0))</f>
        <v>96</v>
      </c>
      <c r="L3109">
        <f>VLOOKUP($C3109,'Raw-products'!$A$2:$H$1261,MATCH(L$1,'Raw-products'!$A$1:$H$1,0))</f>
        <v>61</v>
      </c>
      <c r="M3109" s="5">
        <f t="shared" si="96"/>
        <v>5856</v>
      </c>
      <c r="N3109" cm="1">
        <f t="array" ref="N3109:Q3109">_xlfn.XLOOKUP($B3109,'Raw -orders'!$A:$A,'Raw -orders'!$B:$E)</f>
        <v>680</v>
      </c>
      <c r="O3109">
        <v>19664</v>
      </c>
      <c r="P3109" s="1">
        <v>44289</v>
      </c>
      <c r="Q3109" s="1">
        <v>44294</v>
      </c>
      <c r="R3109" t="str" cm="1">
        <f t="array" ref="R3109:Y3109">_xlfn.XLOOKUP($N3109,'Raw - customers'!$A:$A,'Raw - customers'!$B:$I)</f>
        <v>Camellia Heatherington</v>
      </c>
      <c r="S3109" t="str">
        <v>Bigender</v>
      </c>
      <c r="T3109">
        <v>78</v>
      </c>
      <c r="U3109" t="str">
        <v>5530 Ashton GroveSuite 128</v>
      </c>
      <c r="V3109">
        <v>7905</v>
      </c>
      <c r="W3109" t="str">
        <v>Taylorfurt</v>
      </c>
      <c r="X3109" t="str">
        <v>New South Wales</v>
      </c>
      <c r="Y3109" t="str">
        <v>Australia</v>
      </c>
      <c r="Z3109">
        <v>4</v>
      </c>
      <c r="AA3109" s="3" t="str">
        <f t="shared" si="97"/>
        <v>0 to 10</v>
      </c>
      <c r="AP3109" s="6">
        <v>680</v>
      </c>
      <c r="AQ3109" s="6" t="s">
        <v>1362</v>
      </c>
    </row>
    <row r="3110" spans="1:43" x14ac:dyDescent="0.25">
      <c r="A3110">
        <v>3108</v>
      </c>
      <c r="B3110">
        <v>627</v>
      </c>
      <c r="C3110">
        <v>1074</v>
      </c>
      <c r="D3110">
        <v>93</v>
      </c>
      <c r="E3110">
        <v>2</v>
      </c>
      <c r="F3110">
        <v>186</v>
      </c>
      <c r="G3110" t="str">
        <f>VLOOKUP($C3110,'Raw-products'!$A$2:$H$1261,MATCH(G$1,'Raw-products'!$A$1:$H$1,0))</f>
        <v>Trousers</v>
      </c>
      <c r="H3110" t="str">
        <f>VLOOKUP($C3110,'Raw-products'!$A$2:$H$1261,MATCH(H$1,'Raw-products'!$A$1:$H$1,0))</f>
        <v>Joggers</v>
      </c>
      <c r="I3110" t="str">
        <f>VLOOKUP($C3110,'Raw-products'!$A$2:$H$1261,MATCH(I$1,'Raw-products'!$A$1:$H$1,0))</f>
        <v>XL</v>
      </c>
      <c r="J3110" t="str">
        <f>VLOOKUP($C3110,'Raw-products'!$A$2:$H$1261,MATCH(J$1,'Raw-products'!$A$1:$H$1,0))</f>
        <v>blue</v>
      </c>
      <c r="K3110">
        <f>VLOOKUP($C3110,'Raw-products'!$A$2:$H$1261,MATCH(K$1,'Raw-products'!$A$1:$H$1,0))</f>
        <v>94</v>
      </c>
      <c r="L3110">
        <f>VLOOKUP($C3110,'Raw-products'!$A$2:$H$1261,MATCH(L$1,'Raw-products'!$A$1:$H$1,0))</f>
        <v>52</v>
      </c>
      <c r="M3110" s="5">
        <f t="shared" si="96"/>
        <v>4888</v>
      </c>
      <c r="N3110" cm="1">
        <f t="array" ref="N3110:Q3110">_xlfn.XLOOKUP($B3110,'Raw -orders'!$A:$A,'Raw -orders'!$B:$E)</f>
        <v>680</v>
      </c>
      <c r="O3110">
        <v>19664</v>
      </c>
      <c r="P3110" s="1">
        <v>44289</v>
      </c>
      <c r="Q3110" s="1">
        <v>44294</v>
      </c>
      <c r="R3110" t="str" cm="1">
        <f t="array" ref="R3110:Y3110">_xlfn.XLOOKUP($N3110,'Raw - customers'!$A:$A,'Raw - customers'!$B:$I)</f>
        <v>Camellia Heatherington</v>
      </c>
      <c r="S3110" t="str">
        <v>Bigender</v>
      </c>
      <c r="T3110">
        <v>78</v>
      </c>
      <c r="U3110" t="str">
        <v>5530 Ashton GroveSuite 128</v>
      </c>
      <c r="V3110">
        <v>7905</v>
      </c>
      <c r="W3110" t="str">
        <v>Taylorfurt</v>
      </c>
      <c r="X3110" t="str">
        <v>New South Wales</v>
      </c>
      <c r="Y3110" t="str">
        <v>Australia</v>
      </c>
      <c r="Z3110">
        <v>4</v>
      </c>
      <c r="AA3110" s="3" t="str">
        <f t="shared" si="97"/>
        <v>0 to 10</v>
      </c>
      <c r="AP3110" s="6">
        <v>680</v>
      </c>
      <c r="AQ3110" s="6" t="s">
        <v>1362</v>
      </c>
    </row>
    <row r="3111" spans="1:43" x14ac:dyDescent="0.25">
      <c r="A3111">
        <v>3109</v>
      </c>
      <c r="B3111">
        <v>628</v>
      </c>
      <c r="C3111">
        <v>311</v>
      </c>
      <c r="D3111">
        <v>105</v>
      </c>
      <c r="E3111">
        <v>2</v>
      </c>
      <c r="F3111">
        <v>210</v>
      </c>
      <c r="G3111" t="str">
        <f>VLOOKUP($C3111,'Raw-products'!$A$2:$H$1261,MATCH(G$1,'Raw-products'!$A$1:$H$1,0))</f>
        <v>Shirt</v>
      </c>
      <c r="H3111" t="str">
        <f>VLOOKUP($C3111,'Raw-products'!$A$2:$H$1261,MATCH(H$1,'Raw-products'!$A$1:$H$1,0))</f>
        <v>Cuban Collar</v>
      </c>
      <c r="I3111" t="str">
        <f>VLOOKUP($C3111,'Raw-products'!$A$2:$H$1261,MATCH(I$1,'Raw-products'!$A$1:$H$1,0))</f>
        <v>S</v>
      </c>
      <c r="J3111" t="str">
        <f>VLOOKUP($C3111,'Raw-products'!$A$2:$H$1261,MATCH(J$1,'Raw-products'!$A$1:$H$1,0))</f>
        <v>violet</v>
      </c>
      <c r="K3111">
        <f>VLOOKUP($C3111,'Raw-products'!$A$2:$H$1261,MATCH(K$1,'Raw-products'!$A$1:$H$1,0))</f>
        <v>93</v>
      </c>
      <c r="L3111">
        <f>VLOOKUP($C3111,'Raw-products'!$A$2:$H$1261,MATCH(L$1,'Raw-products'!$A$1:$H$1,0))</f>
        <v>43</v>
      </c>
      <c r="M3111" s="5">
        <f t="shared" si="96"/>
        <v>3999</v>
      </c>
      <c r="N3111" cm="1">
        <f t="array" ref="N3111:Q3111">_xlfn.XLOOKUP($B3111,'Raw -orders'!$A:$A,'Raw -orders'!$B:$E)</f>
        <v>534</v>
      </c>
      <c r="O3111">
        <v>20973</v>
      </c>
      <c r="P3111" s="1">
        <v>44447</v>
      </c>
      <c r="Q3111" s="1">
        <v>44467</v>
      </c>
      <c r="R3111" t="str" cm="1">
        <f t="array" ref="R3111:Y3111">_xlfn.XLOOKUP($N3111,'Raw - customers'!$A:$A,'Raw - customers'!$B:$I)</f>
        <v>Fanchette Polak</v>
      </c>
      <c r="S3111" t="str">
        <v>Female</v>
      </c>
      <c r="T3111">
        <v>54</v>
      </c>
      <c r="U3111" t="str">
        <v>1936 Mccullough RidgeApt. 438</v>
      </c>
      <c r="V3111">
        <v>9919</v>
      </c>
      <c r="W3111" t="str">
        <v>Andersonburgh</v>
      </c>
      <c r="X3111" t="str">
        <v>Tasmania</v>
      </c>
      <c r="Y3111" t="str">
        <v>Australia</v>
      </c>
      <c r="Z3111">
        <v>9</v>
      </c>
      <c r="AA3111" s="3" t="str">
        <f t="shared" si="97"/>
        <v>10 to 20</v>
      </c>
      <c r="AP3111" s="6">
        <v>534</v>
      </c>
      <c r="AQ3111" s="6" t="s">
        <v>1414</v>
      </c>
    </row>
    <row r="3112" spans="1:43" x14ac:dyDescent="0.25">
      <c r="A3112">
        <v>3110</v>
      </c>
      <c r="B3112">
        <v>628</v>
      </c>
      <c r="C3112">
        <v>579</v>
      </c>
      <c r="D3112">
        <v>100</v>
      </c>
      <c r="E3112">
        <v>3</v>
      </c>
      <c r="F3112">
        <v>300</v>
      </c>
      <c r="G3112" t="str">
        <f>VLOOKUP($C3112,'Raw-products'!$A$2:$H$1261,MATCH(G$1,'Raw-products'!$A$1:$H$1,0))</f>
        <v>Jacket</v>
      </c>
      <c r="H3112" t="str">
        <f>VLOOKUP($C3112,'Raw-products'!$A$2:$H$1261,MATCH(H$1,'Raw-products'!$A$1:$H$1,0))</f>
        <v>Bomber</v>
      </c>
      <c r="I3112" t="str">
        <f>VLOOKUP($C3112,'Raw-products'!$A$2:$H$1261,MATCH(I$1,'Raw-products'!$A$1:$H$1,0))</f>
        <v>XL</v>
      </c>
      <c r="J3112" t="str">
        <f>VLOOKUP($C3112,'Raw-products'!$A$2:$H$1261,MATCH(J$1,'Raw-products'!$A$1:$H$1,0))</f>
        <v>green</v>
      </c>
      <c r="K3112">
        <f>VLOOKUP($C3112,'Raw-products'!$A$2:$H$1261,MATCH(K$1,'Raw-products'!$A$1:$H$1,0))</f>
        <v>90</v>
      </c>
      <c r="L3112">
        <f>VLOOKUP($C3112,'Raw-products'!$A$2:$H$1261,MATCH(L$1,'Raw-products'!$A$1:$H$1,0))</f>
        <v>79</v>
      </c>
      <c r="M3112" s="5">
        <f t="shared" si="96"/>
        <v>7110</v>
      </c>
      <c r="N3112" cm="1">
        <f t="array" ref="N3112:Q3112">_xlfn.XLOOKUP($B3112,'Raw -orders'!$A:$A,'Raw -orders'!$B:$E)</f>
        <v>534</v>
      </c>
      <c r="O3112">
        <v>20973</v>
      </c>
      <c r="P3112" s="1">
        <v>44447</v>
      </c>
      <c r="Q3112" s="1">
        <v>44467</v>
      </c>
      <c r="R3112" t="str" cm="1">
        <f t="array" ref="R3112:Y3112">_xlfn.XLOOKUP($N3112,'Raw - customers'!$A:$A,'Raw - customers'!$B:$I)</f>
        <v>Fanchette Polak</v>
      </c>
      <c r="S3112" t="str">
        <v>Female</v>
      </c>
      <c r="T3112">
        <v>54</v>
      </c>
      <c r="U3112" t="str">
        <v>1936 Mccullough RidgeApt. 438</v>
      </c>
      <c r="V3112">
        <v>9919</v>
      </c>
      <c r="W3112" t="str">
        <v>Andersonburgh</v>
      </c>
      <c r="X3112" t="str">
        <v>Tasmania</v>
      </c>
      <c r="Y3112" t="str">
        <v>Australia</v>
      </c>
      <c r="Z3112">
        <v>9</v>
      </c>
      <c r="AA3112" s="3" t="str">
        <f t="shared" si="97"/>
        <v>10 to 20</v>
      </c>
      <c r="AP3112" s="6">
        <v>534</v>
      </c>
      <c r="AQ3112" s="6" t="s">
        <v>1414</v>
      </c>
    </row>
    <row r="3113" spans="1:43" x14ac:dyDescent="0.25">
      <c r="A3113">
        <v>3111</v>
      </c>
      <c r="B3113">
        <v>628</v>
      </c>
      <c r="C3113">
        <v>494</v>
      </c>
      <c r="D3113">
        <v>102</v>
      </c>
      <c r="E3113">
        <v>2</v>
      </c>
      <c r="F3113">
        <v>204</v>
      </c>
      <c r="G3113" t="str">
        <f>VLOOKUP($C3113,'Raw-products'!$A$2:$H$1261,MATCH(G$1,'Raw-products'!$A$1:$H$1,0))</f>
        <v>Jacket</v>
      </c>
      <c r="H3113" t="str">
        <f>VLOOKUP($C3113,'Raw-products'!$A$2:$H$1261,MATCH(H$1,'Raw-products'!$A$1:$H$1,0))</f>
        <v>Windbreaker</v>
      </c>
      <c r="I3113" t="str">
        <f>VLOOKUP($C3113,'Raw-products'!$A$2:$H$1261,MATCH(I$1,'Raw-products'!$A$1:$H$1,0))</f>
        <v>XL</v>
      </c>
      <c r="J3113" t="str">
        <f>VLOOKUP($C3113,'Raw-products'!$A$2:$H$1261,MATCH(J$1,'Raw-products'!$A$1:$H$1,0))</f>
        <v>red</v>
      </c>
      <c r="K3113">
        <f>VLOOKUP($C3113,'Raw-products'!$A$2:$H$1261,MATCH(K$1,'Raw-products'!$A$1:$H$1,0))</f>
        <v>109</v>
      </c>
      <c r="L3113">
        <f>VLOOKUP($C3113,'Raw-products'!$A$2:$H$1261,MATCH(L$1,'Raw-products'!$A$1:$H$1,0))</f>
        <v>48</v>
      </c>
      <c r="M3113" s="5">
        <f t="shared" si="96"/>
        <v>5232</v>
      </c>
      <c r="N3113" cm="1">
        <f t="array" ref="N3113:Q3113">_xlfn.XLOOKUP($B3113,'Raw -orders'!$A:$A,'Raw -orders'!$B:$E)</f>
        <v>534</v>
      </c>
      <c r="O3113">
        <v>20973</v>
      </c>
      <c r="P3113" s="1">
        <v>44447</v>
      </c>
      <c r="Q3113" s="1">
        <v>44467</v>
      </c>
      <c r="R3113" t="str" cm="1">
        <f t="array" ref="R3113:Y3113">_xlfn.XLOOKUP($N3113,'Raw - customers'!$A:$A,'Raw - customers'!$B:$I)</f>
        <v>Fanchette Polak</v>
      </c>
      <c r="S3113" t="str">
        <v>Female</v>
      </c>
      <c r="T3113">
        <v>54</v>
      </c>
      <c r="U3113" t="str">
        <v>1936 Mccullough RidgeApt. 438</v>
      </c>
      <c r="V3113">
        <v>9919</v>
      </c>
      <c r="W3113" t="str">
        <v>Andersonburgh</v>
      </c>
      <c r="X3113" t="str">
        <v>Tasmania</v>
      </c>
      <c r="Y3113" t="str">
        <v>Australia</v>
      </c>
      <c r="Z3113">
        <v>9</v>
      </c>
      <c r="AA3113" s="3" t="str">
        <f t="shared" si="97"/>
        <v>10 to 20</v>
      </c>
      <c r="AP3113" s="6">
        <v>534</v>
      </c>
      <c r="AQ3113" s="6" t="s">
        <v>1414</v>
      </c>
    </row>
    <row r="3114" spans="1:43" x14ac:dyDescent="0.25">
      <c r="A3114">
        <v>3112</v>
      </c>
      <c r="B3114">
        <v>628</v>
      </c>
      <c r="C3114">
        <v>675</v>
      </c>
      <c r="D3114">
        <v>113</v>
      </c>
      <c r="E3114">
        <v>1</v>
      </c>
      <c r="F3114">
        <v>113</v>
      </c>
      <c r="G3114" t="str">
        <f>VLOOKUP($C3114,'Raw-products'!$A$2:$H$1261,MATCH(G$1,'Raw-products'!$A$1:$H$1,0))</f>
        <v>Jacket</v>
      </c>
      <c r="H3114" t="str">
        <f>VLOOKUP($C3114,'Raw-products'!$A$2:$H$1261,MATCH(H$1,'Raw-products'!$A$1:$H$1,0))</f>
        <v>Parka</v>
      </c>
      <c r="I3114" t="str">
        <f>VLOOKUP($C3114,'Raw-products'!$A$2:$H$1261,MATCH(I$1,'Raw-products'!$A$1:$H$1,0))</f>
        <v>XS</v>
      </c>
      <c r="J3114" t="str">
        <f>VLOOKUP($C3114,'Raw-products'!$A$2:$H$1261,MATCH(J$1,'Raw-products'!$A$1:$H$1,0))</f>
        <v>yellow</v>
      </c>
      <c r="K3114">
        <f>VLOOKUP($C3114,'Raw-products'!$A$2:$H$1261,MATCH(K$1,'Raw-products'!$A$1:$H$1,0))</f>
        <v>119</v>
      </c>
      <c r="L3114">
        <f>VLOOKUP($C3114,'Raw-products'!$A$2:$H$1261,MATCH(L$1,'Raw-products'!$A$1:$H$1,0))</f>
        <v>63</v>
      </c>
      <c r="M3114" s="5">
        <f t="shared" si="96"/>
        <v>7497</v>
      </c>
      <c r="N3114" cm="1">
        <f t="array" ref="N3114:Q3114">_xlfn.XLOOKUP($B3114,'Raw -orders'!$A:$A,'Raw -orders'!$B:$E)</f>
        <v>534</v>
      </c>
      <c r="O3114">
        <v>20973</v>
      </c>
      <c r="P3114" s="1">
        <v>44447</v>
      </c>
      <c r="Q3114" s="1">
        <v>44467</v>
      </c>
      <c r="R3114" t="str" cm="1">
        <f t="array" ref="R3114:Y3114">_xlfn.XLOOKUP($N3114,'Raw - customers'!$A:$A,'Raw - customers'!$B:$I)</f>
        <v>Fanchette Polak</v>
      </c>
      <c r="S3114" t="str">
        <v>Female</v>
      </c>
      <c r="T3114">
        <v>54</v>
      </c>
      <c r="U3114" t="str">
        <v>1936 Mccullough RidgeApt. 438</v>
      </c>
      <c r="V3114">
        <v>9919</v>
      </c>
      <c r="W3114" t="str">
        <v>Andersonburgh</v>
      </c>
      <c r="X3114" t="str">
        <v>Tasmania</v>
      </c>
      <c r="Y3114" t="str">
        <v>Australia</v>
      </c>
      <c r="Z3114">
        <v>9</v>
      </c>
      <c r="AA3114" s="3" t="str">
        <f t="shared" si="97"/>
        <v>10 to 20</v>
      </c>
      <c r="AP3114" s="6">
        <v>534</v>
      </c>
      <c r="AQ3114" s="6" t="s">
        <v>1414</v>
      </c>
    </row>
    <row r="3115" spans="1:43" x14ac:dyDescent="0.25">
      <c r="A3115">
        <v>3113</v>
      </c>
      <c r="B3115">
        <v>628</v>
      </c>
      <c r="C3115">
        <v>626</v>
      </c>
      <c r="D3115">
        <v>112</v>
      </c>
      <c r="E3115">
        <v>1</v>
      </c>
      <c r="F3115">
        <v>112</v>
      </c>
      <c r="G3115" t="str">
        <f>VLOOKUP($C3115,'Raw-products'!$A$2:$H$1261,MATCH(G$1,'Raw-products'!$A$1:$H$1,0))</f>
        <v>Jacket</v>
      </c>
      <c r="H3115" t="str">
        <f>VLOOKUP($C3115,'Raw-products'!$A$2:$H$1261,MATCH(H$1,'Raw-products'!$A$1:$H$1,0))</f>
        <v>Cardigan</v>
      </c>
      <c r="I3115" t="str">
        <f>VLOOKUP($C3115,'Raw-products'!$A$2:$H$1261,MATCH(I$1,'Raw-products'!$A$1:$H$1,0))</f>
        <v>S</v>
      </c>
      <c r="J3115" t="str">
        <f>VLOOKUP($C3115,'Raw-products'!$A$2:$H$1261,MATCH(J$1,'Raw-products'!$A$1:$H$1,0))</f>
        <v>violet</v>
      </c>
      <c r="K3115">
        <f>VLOOKUP($C3115,'Raw-products'!$A$2:$H$1261,MATCH(K$1,'Raw-products'!$A$1:$H$1,0))</f>
        <v>118</v>
      </c>
      <c r="L3115">
        <f>VLOOKUP($C3115,'Raw-products'!$A$2:$H$1261,MATCH(L$1,'Raw-products'!$A$1:$H$1,0))</f>
        <v>49</v>
      </c>
      <c r="M3115" s="5">
        <f t="shared" si="96"/>
        <v>5782</v>
      </c>
      <c r="N3115" cm="1">
        <f t="array" ref="N3115:Q3115">_xlfn.XLOOKUP($B3115,'Raw -orders'!$A:$A,'Raw -orders'!$B:$E)</f>
        <v>534</v>
      </c>
      <c r="O3115">
        <v>20973</v>
      </c>
      <c r="P3115" s="1">
        <v>44447</v>
      </c>
      <c r="Q3115" s="1">
        <v>44467</v>
      </c>
      <c r="R3115" t="str" cm="1">
        <f t="array" ref="R3115:Y3115">_xlfn.XLOOKUP($N3115,'Raw - customers'!$A:$A,'Raw - customers'!$B:$I)</f>
        <v>Fanchette Polak</v>
      </c>
      <c r="S3115" t="str">
        <v>Female</v>
      </c>
      <c r="T3115">
        <v>54</v>
      </c>
      <c r="U3115" t="str">
        <v>1936 Mccullough RidgeApt. 438</v>
      </c>
      <c r="V3115">
        <v>9919</v>
      </c>
      <c r="W3115" t="str">
        <v>Andersonburgh</v>
      </c>
      <c r="X3115" t="str">
        <v>Tasmania</v>
      </c>
      <c r="Y3115" t="str">
        <v>Australia</v>
      </c>
      <c r="Z3115">
        <v>9</v>
      </c>
      <c r="AA3115" s="3" t="str">
        <f t="shared" si="97"/>
        <v>10 to 20</v>
      </c>
      <c r="AP3115" s="6">
        <v>534</v>
      </c>
      <c r="AQ3115" s="6" t="s">
        <v>1414</v>
      </c>
    </row>
    <row r="3116" spans="1:43" x14ac:dyDescent="0.25">
      <c r="A3116">
        <v>3114</v>
      </c>
      <c r="B3116">
        <v>628</v>
      </c>
      <c r="C3116">
        <v>79</v>
      </c>
      <c r="D3116">
        <v>118</v>
      </c>
      <c r="E3116">
        <v>3</v>
      </c>
      <c r="F3116">
        <v>354</v>
      </c>
      <c r="G3116" t="str">
        <f>VLOOKUP($C3116,'Raw-products'!$A$2:$H$1261,MATCH(G$1,'Raw-products'!$A$1:$H$1,0))</f>
        <v>Shirt</v>
      </c>
      <c r="H3116" t="str">
        <f>VLOOKUP($C3116,'Raw-products'!$A$2:$H$1261,MATCH(H$1,'Raw-products'!$A$1:$H$1,0))</f>
        <v>Flannel</v>
      </c>
      <c r="I3116" t="str">
        <f>VLOOKUP($C3116,'Raw-products'!$A$2:$H$1261,MATCH(I$1,'Raw-products'!$A$1:$H$1,0))</f>
        <v>XL</v>
      </c>
      <c r="J3116" t="str">
        <f>VLOOKUP($C3116,'Raw-products'!$A$2:$H$1261,MATCH(J$1,'Raw-products'!$A$1:$H$1,0))</f>
        <v>orange</v>
      </c>
      <c r="K3116">
        <f>VLOOKUP($C3116,'Raw-products'!$A$2:$H$1261,MATCH(K$1,'Raw-products'!$A$1:$H$1,0))</f>
        <v>96</v>
      </c>
      <c r="L3116">
        <f>VLOOKUP($C3116,'Raw-products'!$A$2:$H$1261,MATCH(L$1,'Raw-products'!$A$1:$H$1,0))</f>
        <v>50</v>
      </c>
      <c r="M3116" s="5">
        <f t="shared" si="96"/>
        <v>4800</v>
      </c>
      <c r="N3116" cm="1">
        <f t="array" ref="N3116:Q3116">_xlfn.XLOOKUP($B3116,'Raw -orders'!$A:$A,'Raw -orders'!$B:$E)</f>
        <v>534</v>
      </c>
      <c r="O3116">
        <v>20973</v>
      </c>
      <c r="P3116" s="1">
        <v>44447</v>
      </c>
      <c r="Q3116" s="1">
        <v>44467</v>
      </c>
      <c r="R3116" t="str" cm="1">
        <f t="array" ref="R3116:Y3116">_xlfn.XLOOKUP($N3116,'Raw - customers'!$A:$A,'Raw - customers'!$B:$I)</f>
        <v>Fanchette Polak</v>
      </c>
      <c r="S3116" t="str">
        <v>Female</v>
      </c>
      <c r="T3116">
        <v>54</v>
      </c>
      <c r="U3116" t="str">
        <v>1936 Mccullough RidgeApt. 438</v>
      </c>
      <c r="V3116">
        <v>9919</v>
      </c>
      <c r="W3116" t="str">
        <v>Andersonburgh</v>
      </c>
      <c r="X3116" t="str">
        <v>Tasmania</v>
      </c>
      <c r="Y3116" t="str">
        <v>Australia</v>
      </c>
      <c r="Z3116">
        <v>9</v>
      </c>
      <c r="AA3116" s="3" t="str">
        <f t="shared" si="97"/>
        <v>10 to 20</v>
      </c>
      <c r="AP3116" s="6">
        <v>534</v>
      </c>
      <c r="AQ3116" s="6" t="s">
        <v>1414</v>
      </c>
    </row>
    <row r="3117" spans="1:43" x14ac:dyDescent="0.25">
      <c r="A3117">
        <v>3115</v>
      </c>
      <c r="B3117">
        <v>628</v>
      </c>
      <c r="C3117">
        <v>1209</v>
      </c>
      <c r="D3117">
        <v>105</v>
      </c>
      <c r="E3117">
        <v>1</v>
      </c>
      <c r="F3117">
        <v>105</v>
      </c>
      <c r="G3117" t="str">
        <f>VLOOKUP($C3117,'Raw-products'!$A$2:$H$1261,MATCH(G$1,'Raw-products'!$A$1:$H$1,0))</f>
        <v>Trousers</v>
      </c>
      <c r="H3117" t="str">
        <f>VLOOKUP($C3117,'Raw-products'!$A$2:$H$1261,MATCH(H$1,'Raw-products'!$A$1:$H$1,0))</f>
        <v>Pleated</v>
      </c>
      <c r="I3117" t="str">
        <f>VLOOKUP($C3117,'Raw-products'!$A$2:$H$1261,MATCH(I$1,'Raw-products'!$A$1:$H$1,0))</f>
        <v>XL</v>
      </c>
      <c r="J3117" t="str">
        <f>VLOOKUP($C3117,'Raw-products'!$A$2:$H$1261,MATCH(J$1,'Raw-products'!$A$1:$H$1,0))</f>
        <v>green</v>
      </c>
      <c r="K3117">
        <f>VLOOKUP($C3117,'Raw-products'!$A$2:$H$1261,MATCH(K$1,'Raw-products'!$A$1:$H$1,0))</f>
        <v>90</v>
      </c>
      <c r="L3117">
        <f>VLOOKUP($C3117,'Raw-products'!$A$2:$H$1261,MATCH(L$1,'Raw-products'!$A$1:$H$1,0))</f>
        <v>55</v>
      </c>
      <c r="M3117" s="5">
        <f t="shared" si="96"/>
        <v>4950</v>
      </c>
      <c r="N3117" cm="1">
        <f t="array" ref="N3117:Q3117">_xlfn.XLOOKUP($B3117,'Raw -orders'!$A:$A,'Raw -orders'!$B:$E)</f>
        <v>534</v>
      </c>
      <c r="O3117">
        <v>20973</v>
      </c>
      <c r="P3117" s="1">
        <v>44447</v>
      </c>
      <c r="Q3117" s="1">
        <v>44467</v>
      </c>
      <c r="R3117" t="str" cm="1">
        <f t="array" ref="R3117:Y3117">_xlfn.XLOOKUP($N3117,'Raw - customers'!$A:$A,'Raw - customers'!$B:$I)</f>
        <v>Fanchette Polak</v>
      </c>
      <c r="S3117" t="str">
        <v>Female</v>
      </c>
      <c r="T3117">
        <v>54</v>
      </c>
      <c r="U3117" t="str">
        <v>1936 Mccullough RidgeApt. 438</v>
      </c>
      <c r="V3117">
        <v>9919</v>
      </c>
      <c r="W3117" t="str">
        <v>Andersonburgh</v>
      </c>
      <c r="X3117" t="str">
        <v>Tasmania</v>
      </c>
      <c r="Y3117" t="str">
        <v>Australia</v>
      </c>
      <c r="Z3117">
        <v>9</v>
      </c>
      <c r="AA3117" s="3" t="str">
        <f t="shared" si="97"/>
        <v>10 to 20</v>
      </c>
      <c r="AP3117" s="6">
        <v>534</v>
      </c>
      <c r="AQ3117" s="6" t="s">
        <v>1414</v>
      </c>
    </row>
    <row r="3118" spans="1:43" x14ac:dyDescent="0.25">
      <c r="A3118">
        <v>3116</v>
      </c>
      <c r="B3118">
        <v>628</v>
      </c>
      <c r="C3118">
        <v>384</v>
      </c>
      <c r="D3118">
        <v>94</v>
      </c>
      <c r="E3118">
        <v>3</v>
      </c>
      <c r="F3118">
        <v>282</v>
      </c>
      <c r="G3118" t="str">
        <f>VLOOKUP($C3118,'Raw-products'!$A$2:$H$1261,MATCH(G$1,'Raw-products'!$A$1:$H$1,0))</f>
        <v>Shirt</v>
      </c>
      <c r="H3118" t="str">
        <f>VLOOKUP($C3118,'Raw-products'!$A$2:$H$1261,MATCH(H$1,'Raw-products'!$A$1:$H$1,0))</f>
        <v>Henley</v>
      </c>
      <c r="I3118" t="str">
        <f>VLOOKUP($C3118,'Raw-products'!$A$2:$H$1261,MATCH(I$1,'Raw-products'!$A$1:$H$1,0))</f>
        <v>XL</v>
      </c>
      <c r="J3118" t="str">
        <f>VLOOKUP($C3118,'Raw-products'!$A$2:$H$1261,MATCH(J$1,'Raw-products'!$A$1:$H$1,0))</f>
        <v>violet</v>
      </c>
      <c r="K3118">
        <f>VLOOKUP($C3118,'Raw-products'!$A$2:$H$1261,MATCH(K$1,'Raw-products'!$A$1:$H$1,0))</f>
        <v>92</v>
      </c>
      <c r="L3118">
        <f>VLOOKUP($C3118,'Raw-products'!$A$2:$H$1261,MATCH(L$1,'Raw-products'!$A$1:$H$1,0))</f>
        <v>77</v>
      </c>
      <c r="M3118" s="5">
        <f t="shared" si="96"/>
        <v>7084</v>
      </c>
      <c r="N3118" cm="1">
        <f t="array" ref="N3118:Q3118">_xlfn.XLOOKUP($B3118,'Raw -orders'!$A:$A,'Raw -orders'!$B:$E)</f>
        <v>534</v>
      </c>
      <c r="O3118">
        <v>20973</v>
      </c>
      <c r="P3118" s="1">
        <v>44447</v>
      </c>
      <c r="Q3118" s="1">
        <v>44467</v>
      </c>
      <c r="R3118" t="str" cm="1">
        <f t="array" ref="R3118:Y3118">_xlfn.XLOOKUP($N3118,'Raw - customers'!$A:$A,'Raw - customers'!$B:$I)</f>
        <v>Fanchette Polak</v>
      </c>
      <c r="S3118" t="str">
        <v>Female</v>
      </c>
      <c r="T3118">
        <v>54</v>
      </c>
      <c r="U3118" t="str">
        <v>1936 Mccullough RidgeApt. 438</v>
      </c>
      <c r="V3118">
        <v>9919</v>
      </c>
      <c r="W3118" t="str">
        <v>Andersonburgh</v>
      </c>
      <c r="X3118" t="str">
        <v>Tasmania</v>
      </c>
      <c r="Y3118" t="str">
        <v>Australia</v>
      </c>
      <c r="Z3118">
        <v>9</v>
      </c>
      <c r="AA3118" s="3" t="str">
        <f t="shared" si="97"/>
        <v>10 to 20</v>
      </c>
      <c r="AP3118" s="6">
        <v>534</v>
      </c>
      <c r="AQ3118" s="6" t="s">
        <v>1414</v>
      </c>
    </row>
    <row r="3119" spans="1:43" x14ac:dyDescent="0.25">
      <c r="A3119">
        <v>3117</v>
      </c>
      <c r="B3119">
        <v>629</v>
      </c>
      <c r="C3119">
        <v>710</v>
      </c>
      <c r="D3119">
        <v>119</v>
      </c>
      <c r="E3119">
        <v>1</v>
      </c>
      <c r="F3119">
        <v>119</v>
      </c>
      <c r="G3119" t="str">
        <f>VLOOKUP($C3119,'Raw-products'!$A$2:$H$1261,MATCH(G$1,'Raw-products'!$A$1:$H$1,0))</f>
        <v>Jacket</v>
      </c>
      <c r="H3119" t="str">
        <f>VLOOKUP($C3119,'Raw-products'!$A$2:$H$1261,MATCH(H$1,'Raw-products'!$A$1:$H$1,0))</f>
        <v>Trench Coat</v>
      </c>
      <c r="I3119" t="str">
        <f>VLOOKUP($C3119,'Raw-products'!$A$2:$H$1261,MATCH(I$1,'Raw-products'!$A$1:$H$1,0))</f>
        <v>XS</v>
      </c>
      <c r="J3119" t="str">
        <f>VLOOKUP($C3119,'Raw-products'!$A$2:$H$1261,MATCH(J$1,'Raw-products'!$A$1:$H$1,0))</f>
        <v>yellow</v>
      </c>
      <c r="K3119">
        <f>VLOOKUP($C3119,'Raw-products'!$A$2:$H$1261,MATCH(K$1,'Raw-products'!$A$1:$H$1,0))</f>
        <v>112</v>
      </c>
      <c r="L3119">
        <f>VLOOKUP($C3119,'Raw-products'!$A$2:$H$1261,MATCH(L$1,'Raw-products'!$A$1:$H$1,0))</f>
        <v>78</v>
      </c>
      <c r="M3119" s="5">
        <f t="shared" si="96"/>
        <v>8736</v>
      </c>
      <c r="N3119" cm="1">
        <f t="array" ref="N3119:Q3119">_xlfn.XLOOKUP($B3119,'Raw -orders'!$A:$A,'Raw -orders'!$B:$E)</f>
        <v>904</v>
      </c>
      <c r="O3119">
        <v>36276</v>
      </c>
      <c r="P3119" s="1">
        <v>44415</v>
      </c>
      <c r="Q3119" s="1">
        <v>44428</v>
      </c>
      <c r="R3119" t="str" cm="1">
        <f t="array" ref="R3119:Y3119">_xlfn.XLOOKUP($N3119,'Raw - customers'!$A:$A,'Raw - customers'!$B:$I)</f>
        <v>Sutherlan Stepto</v>
      </c>
      <c r="S3119" t="str">
        <v>Genderfluid</v>
      </c>
      <c r="T3119">
        <v>48</v>
      </c>
      <c r="U3119" t="str">
        <v>9585 Bogan PlazaSuite 155</v>
      </c>
      <c r="V3119">
        <v>9829</v>
      </c>
      <c r="W3119" t="str">
        <v>West Dylanport</v>
      </c>
      <c r="X3119" t="str">
        <v>Tasmania</v>
      </c>
      <c r="Y3119" t="str">
        <v>Australia</v>
      </c>
      <c r="Z3119">
        <v>8</v>
      </c>
      <c r="AA3119" s="3" t="str">
        <f t="shared" si="97"/>
        <v>10 to 20</v>
      </c>
      <c r="AP3119" s="6">
        <v>904</v>
      </c>
      <c r="AQ3119" s="6" t="s">
        <v>1414</v>
      </c>
    </row>
    <row r="3120" spans="1:43" x14ac:dyDescent="0.25">
      <c r="A3120">
        <v>3118</v>
      </c>
      <c r="B3120">
        <v>629</v>
      </c>
      <c r="C3120">
        <v>819</v>
      </c>
      <c r="D3120">
        <v>117</v>
      </c>
      <c r="E3120">
        <v>3</v>
      </c>
      <c r="F3120">
        <v>351</v>
      </c>
      <c r="G3120" t="str">
        <f>VLOOKUP($C3120,'Raw-products'!$A$2:$H$1261,MATCH(G$1,'Raw-products'!$A$1:$H$1,0))</f>
        <v>Jacket</v>
      </c>
      <c r="H3120" t="str">
        <f>VLOOKUP($C3120,'Raw-products'!$A$2:$H$1261,MATCH(H$1,'Raw-products'!$A$1:$H$1,0))</f>
        <v>Shearling</v>
      </c>
      <c r="I3120" t="str">
        <f>VLOOKUP($C3120,'Raw-products'!$A$2:$H$1261,MATCH(I$1,'Raw-products'!$A$1:$H$1,0))</f>
        <v>XL</v>
      </c>
      <c r="J3120" t="str">
        <f>VLOOKUP($C3120,'Raw-products'!$A$2:$H$1261,MATCH(J$1,'Raw-products'!$A$1:$H$1,0))</f>
        <v>yellow</v>
      </c>
      <c r="K3120">
        <f>VLOOKUP($C3120,'Raw-products'!$A$2:$H$1261,MATCH(K$1,'Raw-products'!$A$1:$H$1,0))</f>
        <v>95</v>
      </c>
      <c r="L3120">
        <f>VLOOKUP($C3120,'Raw-products'!$A$2:$H$1261,MATCH(L$1,'Raw-products'!$A$1:$H$1,0))</f>
        <v>63</v>
      </c>
      <c r="M3120" s="5">
        <f t="shared" si="96"/>
        <v>5985</v>
      </c>
      <c r="N3120" cm="1">
        <f t="array" ref="N3120:Q3120">_xlfn.XLOOKUP($B3120,'Raw -orders'!$A:$A,'Raw -orders'!$B:$E)</f>
        <v>904</v>
      </c>
      <c r="O3120">
        <v>36276</v>
      </c>
      <c r="P3120" s="1">
        <v>44415</v>
      </c>
      <c r="Q3120" s="1">
        <v>44428</v>
      </c>
      <c r="R3120" t="str" cm="1">
        <f t="array" ref="R3120:Y3120">_xlfn.XLOOKUP($N3120,'Raw - customers'!$A:$A,'Raw - customers'!$B:$I)</f>
        <v>Sutherlan Stepto</v>
      </c>
      <c r="S3120" t="str">
        <v>Genderfluid</v>
      </c>
      <c r="T3120">
        <v>48</v>
      </c>
      <c r="U3120" t="str">
        <v>9585 Bogan PlazaSuite 155</v>
      </c>
      <c r="V3120">
        <v>9829</v>
      </c>
      <c r="W3120" t="str">
        <v>West Dylanport</v>
      </c>
      <c r="X3120" t="str">
        <v>Tasmania</v>
      </c>
      <c r="Y3120" t="str">
        <v>Australia</v>
      </c>
      <c r="Z3120">
        <v>8</v>
      </c>
      <c r="AA3120" s="3" t="str">
        <f t="shared" si="97"/>
        <v>10 to 20</v>
      </c>
      <c r="AP3120" s="6">
        <v>904</v>
      </c>
      <c r="AQ3120" s="6" t="s">
        <v>1414</v>
      </c>
    </row>
    <row r="3121" spans="1:43" x14ac:dyDescent="0.25">
      <c r="A3121">
        <v>3119</v>
      </c>
      <c r="B3121">
        <v>629</v>
      </c>
      <c r="C3121">
        <v>250</v>
      </c>
      <c r="D3121">
        <v>95</v>
      </c>
      <c r="E3121">
        <v>2</v>
      </c>
      <c r="F3121">
        <v>190</v>
      </c>
      <c r="G3121" t="str">
        <f>VLOOKUP($C3121,'Raw-products'!$A$2:$H$1261,MATCH(G$1,'Raw-products'!$A$1:$H$1,0))</f>
        <v>Shirt</v>
      </c>
      <c r="H3121" t="str">
        <f>VLOOKUP($C3121,'Raw-products'!$A$2:$H$1261,MATCH(H$1,'Raw-products'!$A$1:$H$1,0))</f>
        <v>Polo</v>
      </c>
      <c r="I3121" t="str">
        <f>VLOOKUP($C3121,'Raw-products'!$A$2:$H$1261,MATCH(I$1,'Raw-products'!$A$1:$H$1,0))</f>
        <v>XS</v>
      </c>
      <c r="J3121" t="str">
        <f>VLOOKUP($C3121,'Raw-products'!$A$2:$H$1261,MATCH(J$1,'Raw-products'!$A$1:$H$1,0))</f>
        <v>orange</v>
      </c>
      <c r="K3121">
        <f>VLOOKUP($C3121,'Raw-products'!$A$2:$H$1261,MATCH(K$1,'Raw-products'!$A$1:$H$1,0))</f>
        <v>117</v>
      </c>
      <c r="L3121">
        <f>VLOOKUP($C3121,'Raw-products'!$A$2:$H$1261,MATCH(L$1,'Raw-products'!$A$1:$H$1,0))</f>
        <v>75</v>
      </c>
      <c r="M3121" s="5">
        <f t="shared" si="96"/>
        <v>8775</v>
      </c>
      <c r="N3121" cm="1">
        <f t="array" ref="N3121:Q3121">_xlfn.XLOOKUP($B3121,'Raw -orders'!$A:$A,'Raw -orders'!$B:$E)</f>
        <v>904</v>
      </c>
      <c r="O3121">
        <v>36276</v>
      </c>
      <c r="P3121" s="1">
        <v>44415</v>
      </c>
      <c r="Q3121" s="1">
        <v>44428</v>
      </c>
      <c r="R3121" t="str" cm="1">
        <f t="array" ref="R3121:Y3121">_xlfn.XLOOKUP($N3121,'Raw - customers'!$A:$A,'Raw - customers'!$B:$I)</f>
        <v>Sutherlan Stepto</v>
      </c>
      <c r="S3121" t="str">
        <v>Genderfluid</v>
      </c>
      <c r="T3121">
        <v>48</v>
      </c>
      <c r="U3121" t="str">
        <v>9585 Bogan PlazaSuite 155</v>
      </c>
      <c r="V3121">
        <v>9829</v>
      </c>
      <c r="W3121" t="str">
        <v>West Dylanport</v>
      </c>
      <c r="X3121" t="str">
        <v>Tasmania</v>
      </c>
      <c r="Y3121" t="str">
        <v>Australia</v>
      </c>
      <c r="Z3121">
        <v>8</v>
      </c>
      <c r="AA3121" s="3" t="str">
        <f t="shared" si="97"/>
        <v>10 to 20</v>
      </c>
      <c r="AP3121" s="6">
        <v>904</v>
      </c>
      <c r="AQ3121" s="6" t="s">
        <v>1414</v>
      </c>
    </row>
    <row r="3122" spans="1:43" x14ac:dyDescent="0.25">
      <c r="A3122">
        <v>3120</v>
      </c>
      <c r="B3122">
        <v>629</v>
      </c>
      <c r="C3122">
        <v>484</v>
      </c>
      <c r="D3122">
        <v>118</v>
      </c>
      <c r="E3122">
        <v>3</v>
      </c>
      <c r="F3122">
        <v>354</v>
      </c>
      <c r="G3122" t="str">
        <f>VLOOKUP($C3122,'Raw-products'!$A$2:$H$1261,MATCH(G$1,'Raw-products'!$A$1:$H$1,0))</f>
        <v>Jacket</v>
      </c>
      <c r="H3122" t="str">
        <f>VLOOKUP($C3122,'Raw-products'!$A$2:$H$1261,MATCH(H$1,'Raw-products'!$A$1:$H$1,0))</f>
        <v>Puffer</v>
      </c>
      <c r="I3122" t="str">
        <f>VLOOKUP($C3122,'Raw-products'!$A$2:$H$1261,MATCH(I$1,'Raw-products'!$A$1:$H$1,0))</f>
        <v>XL</v>
      </c>
      <c r="J3122" t="str">
        <f>VLOOKUP($C3122,'Raw-products'!$A$2:$H$1261,MATCH(J$1,'Raw-products'!$A$1:$H$1,0))</f>
        <v>indigo</v>
      </c>
      <c r="K3122">
        <f>VLOOKUP($C3122,'Raw-products'!$A$2:$H$1261,MATCH(K$1,'Raw-products'!$A$1:$H$1,0))</f>
        <v>110</v>
      </c>
      <c r="L3122">
        <f>VLOOKUP($C3122,'Raw-products'!$A$2:$H$1261,MATCH(L$1,'Raw-products'!$A$1:$H$1,0))</f>
        <v>60</v>
      </c>
      <c r="M3122" s="5">
        <f t="shared" si="96"/>
        <v>6600</v>
      </c>
      <c r="N3122" cm="1">
        <f t="array" ref="N3122:Q3122">_xlfn.XLOOKUP($B3122,'Raw -orders'!$A:$A,'Raw -orders'!$B:$E)</f>
        <v>904</v>
      </c>
      <c r="O3122">
        <v>36276</v>
      </c>
      <c r="P3122" s="1">
        <v>44415</v>
      </c>
      <c r="Q3122" s="1">
        <v>44428</v>
      </c>
      <c r="R3122" t="str" cm="1">
        <f t="array" ref="R3122:Y3122">_xlfn.XLOOKUP($N3122,'Raw - customers'!$A:$A,'Raw - customers'!$B:$I)</f>
        <v>Sutherlan Stepto</v>
      </c>
      <c r="S3122" t="str">
        <v>Genderfluid</v>
      </c>
      <c r="T3122">
        <v>48</v>
      </c>
      <c r="U3122" t="str">
        <v>9585 Bogan PlazaSuite 155</v>
      </c>
      <c r="V3122">
        <v>9829</v>
      </c>
      <c r="W3122" t="str">
        <v>West Dylanport</v>
      </c>
      <c r="X3122" t="str">
        <v>Tasmania</v>
      </c>
      <c r="Y3122" t="str">
        <v>Australia</v>
      </c>
      <c r="Z3122">
        <v>8</v>
      </c>
      <c r="AA3122" s="3" t="str">
        <f t="shared" si="97"/>
        <v>10 to 20</v>
      </c>
      <c r="AP3122" s="6">
        <v>904</v>
      </c>
      <c r="AQ3122" s="6" t="s">
        <v>1414</v>
      </c>
    </row>
    <row r="3123" spans="1:43" x14ac:dyDescent="0.25">
      <c r="A3123">
        <v>3121</v>
      </c>
      <c r="B3123">
        <v>630</v>
      </c>
      <c r="C3123">
        <v>325</v>
      </c>
      <c r="D3123">
        <v>109</v>
      </c>
      <c r="E3123">
        <v>3</v>
      </c>
      <c r="F3123">
        <v>327</v>
      </c>
      <c r="G3123" t="str">
        <f>VLOOKUP($C3123,'Raw-products'!$A$2:$H$1261,MATCH(G$1,'Raw-products'!$A$1:$H$1,0))</f>
        <v>Shirt</v>
      </c>
      <c r="H3123" t="str">
        <f>VLOOKUP($C3123,'Raw-products'!$A$2:$H$1261,MATCH(H$1,'Raw-products'!$A$1:$H$1,0))</f>
        <v>Mandarin Collar</v>
      </c>
      <c r="I3123" t="str">
        <f>VLOOKUP($C3123,'Raw-products'!$A$2:$H$1261,MATCH(I$1,'Raw-products'!$A$1:$H$1,0))</f>
        <v>XS</v>
      </c>
      <c r="J3123" t="str">
        <f>VLOOKUP($C3123,'Raw-products'!$A$2:$H$1261,MATCH(J$1,'Raw-products'!$A$1:$H$1,0))</f>
        <v>yellow</v>
      </c>
      <c r="K3123">
        <f>VLOOKUP($C3123,'Raw-products'!$A$2:$H$1261,MATCH(K$1,'Raw-products'!$A$1:$H$1,0))</f>
        <v>108</v>
      </c>
      <c r="L3123">
        <f>VLOOKUP($C3123,'Raw-products'!$A$2:$H$1261,MATCH(L$1,'Raw-products'!$A$1:$H$1,0))</f>
        <v>45</v>
      </c>
      <c r="M3123" s="5">
        <f t="shared" si="96"/>
        <v>4860</v>
      </c>
      <c r="N3123" cm="1">
        <f t="array" ref="N3123:Q3123">_xlfn.XLOOKUP($B3123,'Raw -orders'!$A:$A,'Raw -orders'!$B:$E)</f>
        <v>644</v>
      </c>
      <c r="O3123">
        <v>39447</v>
      </c>
      <c r="P3123" s="1">
        <v>44208</v>
      </c>
      <c r="Q3123" s="1">
        <v>44227</v>
      </c>
      <c r="R3123" t="str" cm="1">
        <f t="array" ref="R3123:Y3123">_xlfn.XLOOKUP($N3123,'Raw - customers'!$A:$A,'Raw - customers'!$B:$I)</f>
        <v>Ashlie Godwyn</v>
      </c>
      <c r="S3123" t="str">
        <v>Polygender</v>
      </c>
      <c r="T3123">
        <v>46</v>
      </c>
      <c r="U3123" t="str">
        <v>2872 Samantha ParkwaySuite 016</v>
      </c>
      <c r="V3123">
        <v>2620</v>
      </c>
      <c r="W3123" t="str">
        <v>Baileyberg</v>
      </c>
      <c r="X3123" t="str">
        <v>Western Australia</v>
      </c>
      <c r="Y3123" t="str">
        <v>Australia</v>
      </c>
      <c r="Z3123">
        <v>1</v>
      </c>
      <c r="AA3123" s="3" t="str">
        <f t="shared" si="97"/>
        <v>10 to 20</v>
      </c>
      <c r="AP3123" s="6">
        <v>644</v>
      </c>
      <c r="AQ3123" s="6" t="s">
        <v>1377</v>
      </c>
    </row>
    <row r="3124" spans="1:43" x14ac:dyDescent="0.25">
      <c r="A3124">
        <v>3122</v>
      </c>
      <c r="B3124">
        <v>630</v>
      </c>
      <c r="C3124">
        <v>943</v>
      </c>
      <c r="D3124">
        <v>96</v>
      </c>
      <c r="E3124">
        <v>2</v>
      </c>
      <c r="F3124">
        <v>192</v>
      </c>
      <c r="G3124" t="str">
        <f>VLOOKUP($C3124,'Raw-products'!$A$2:$H$1261,MATCH(G$1,'Raw-products'!$A$1:$H$1,0))</f>
        <v>Trousers</v>
      </c>
      <c r="H3124" t="str">
        <f>VLOOKUP($C3124,'Raw-products'!$A$2:$H$1261,MATCH(H$1,'Raw-products'!$A$1:$H$1,0))</f>
        <v>Drawstring</v>
      </c>
      <c r="I3124" t="str">
        <f>VLOOKUP($C3124,'Raw-products'!$A$2:$H$1261,MATCH(I$1,'Raw-products'!$A$1:$H$1,0))</f>
        <v>L</v>
      </c>
      <c r="J3124" t="str">
        <f>VLOOKUP($C3124,'Raw-products'!$A$2:$H$1261,MATCH(J$1,'Raw-products'!$A$1:$H$1,0))</f>
        <v>violet</v>
      </c>
      <c r="K3124">
        <f>VLOOKUP($C3124,'Raw-products'!$A$2:$H$1261,MATCH(K$1,'Raw-products'!$A$1:$H$1,0))</f>
        <v>104</v>
      </c>
      <c r="L3124">
        <f>VLOOKUP($C3124,'Raw-products'!$A$2:$H$1261,MATCH(L$1,'Raw-products'!$A$1:$H$1,0))</f>
        <v>62</v>
      </c>
      <c r="M3124" s="5">
        <f t="shared" si="96"/>
        <v>6448</v>
      </c>
      <c r="N3124" cm="1">
        <f t="array" ref="N3124:Q3124">_xlfn.XLOOKUP($B3124,'Raw -orders'!$A:$A,'Raw -orders'!$B:$E)</f>
        <v>644</v>
      </c>
      <c r="O3124">
        <v>39447</v>
      </c>
      <c r="P3124" s="1">
        <v>44208</v>
      </c>
      <c r="Q3124" s="1">
        <v>44227</v>
      </c>
      <c r="R3124" t="str" cm="1">
        <f t="array" ref="R3124:Y3124">_xlfn.XLOOKUP($N3124,'Raw - customers'!$A:$A,'Raw - customers'!$B:$I)</f>
        <v>Ashlie Godwyn</v>
      </c>
      <c r="S3124" t="str">
        <v>Polygender</v>
      </c>
      <c r="T3124">
        <v>46</v>
      </c>
      <c r="U3124" t="str">
        <v>2872 Samantha ParkwaySuite 016</v>
      </c>
      <c r="V3124">
        <v>2620</v>
      </c>
      <c r="W3124" t="str">
        <v>Baileyberg</v>
      </c>
      <c r="X3124" t="str">
        <v>Western Australia</v>
      </c>
      <c r="Y3124" t="str">
        <v>Australia</v>
      </c>
      <c r="Z3124">
        <v>1</v>
      </c>
      <c r="AA3124" s="3" t="str">
        <f t="shared" si="97"/>
        <v>10 to 20</v>
      </c>
      <c r="AP3124" s="6">
        <v>644</v>
      </c>
      <c r="AQ3124" s="6" t="s">
        <v>1377</v>
      </c>
    </row>
    <row r="3125" spans="1:43" x14ac:dyDescent="0.25">
      <c r="A3125">
        <v>3123</v>
      </c>
      <c r="B3125">
        <v>630</v>
      </c>
      <c r="C3125">
        <v>1062</v>
      </c>
      <c r="D3125">
        <v>93</v>
      </c>
      <c r="E3125">
        <v>2</v>
      </c>
      <c r="F3125">
        <v>186</v>
      </c>
      <c r="G3125" t="str">
        <f>VLOOKUP($C3125,'Raw-products'!$A$2:$H$1261,MATCH(G$1,'Raw-products'!$A$1:$H$1,0))</f>
        <v>Trousers</v>
      </c>
      <c r="H3125" t="str">
        <f>VLOOKUP($C3125,'Raw-products'!$A$2:$H$1261,MATCH(H$1,'Raw-products'!$A$1:$H$1,0))</f>
        <v>Joggers</v>
      </c>
      <c r="I3125" t="str">
        <f>VLOOKUP($C3125,'Raw-products'!$A$2:$H$1261,MATCH(I$1,'Raw-products'!$A$1:$H$1,0))</f>
        <v>M</v>
      </c>
      <c r="J3125" t="str">
        <f>VLOOKUP($C3125,'Raw-products'!$A$2:$H$1261,MATCH(J$1,'Raw-products'!$A$1:$H$1,0))</f>
        <v>yellow</v>
      </c>
      <c r="K3125">
        <f>VLOOKUP($C3125,'Raw-products'!$A$2:$H$1261,MATCH(K$1,'Raw-products'!$A$1:$H$1,0))</f>
        <v>94</v>
      </c>
      <c r="L3125">
        <f>VLOOKUP($C3125,'Raw-products'!$A$2:$H$1261,MATCH(L$1,'Raw-products'!$A$1:$H$1,0))</f>
        <v>72</v>
      </c>
      <c r="M3125" s="5">
        <f t="shared" si="96"/>
        <v>6768</v>
      </c>
      <c r="N3125" cm="1">
        <f t="array" ref="N3125:Q3125">_xlfn.XLOOKUP($B3125,'Raw -orders'!$A:$A,'Raw -orders'!$B:$E)</f>
        <v>644</v>
      </c>
      <c r="O3125">
        <v>39447</v>
      </c>
      <c r="P3125" s="1">
        <v>44208</v>
      </c>
      <c r="Q3125" s="1">
        <v>44227</v>
      </c>
      <c r="R3125" t="str" cm="1">
        <f t="array" ref="R3125:Y3125">_xlfn.XLOOKUP($N3125,'Raw - customers'!$A:$A,'Raw - customers'!$B:$I)</f>
        <v>Ashlie Godwyn</v>
      </c>
      <c r="S3125" t="str">
        <v>Polygender</v>
      </c>
      <c r="T3125">
        <v>46</v>
      </c>
      <c r="U3125" t="str">
        <v>2872 Samantha ParkwaySuite 016</v>
      </c>
      <c r="V3125">
        <v>2620</v>
      </c>
      <c r="W3125" t="str">
        <v>Baileyberg</v>
      </c>
      <c r="X3125" t="str">
        <v>Western Australia</v>
      </c>
      <c r="Y3125" t="str">
        <v>Australia</v>
      </c>
      <c r="Z3125">
        <v>1</v>
      </c>
      <c r="AA3125" s="3" t="str">
        <f t="shared" si="97"/>
        <v>10 to 20</v>
      </c>
      <c r="AP3125" s="6">
        <v>644</v>
      </c>
      <c r="AQ3125" s="6" t="s">
        <v>1377</v>
      </c>
    </row>
    <row r="3126" spans="1:43" x14ac:dyDescent="0.25">
      <c r="A3126">
        <v>3124</v>
      </c>
      <c r="B3126">
        <v>630</v>
      </c>
      <c r="C3126">
        <v>1084</v>
      </c>
      <c r="D3126">
        <v>93</v>
      </c>
      <c r="E3126">
        <v>3</v>
      </c>
      <c r="F3126">
        <v>279</v>
      </c>
      <c r="G3126" t="str">
        <f>VLOOKUP($C3126,'Raw-products'!$A$2:$H$1261,MATCH(G$1,'Raw-products'!$A$1:$H$1,0))</f>
        <v>Trousers</v>
      </c>
      <c r="H3126" t="str">
        <f>VLOOKUP($C3126,'Raw-products'!$A$2:$H$1261,MATCH(H$1,'Raw-products'!$A$1:$H$1,0))</f>
        <v>Joggers</v>
      </c>
      <c r="I3126" t="str">
        <f>VLOOKUP($C3126,'Raw-products'!$A$2:$H$1261,MATCH(I$1,'Raw-products'!$A$1:$H$1,0))</f>
        <v>XL</v>
      </c>
      <c r="J3126" t="str">
        <f>VLOOKUP($C3126,'Raw-products'!$A$2:$H$1261,MATCH(J$1,'Raw-products'!$A$1:$H$1,0))</f>
        <v>violet</v>
      </c>
      <c r="K3126">
        <f>VLOOKUP($C3126,'Raw-products'!$A$2:$H$1261,MATCH(K$1,'Raw-products'!$A$1:$H$1,0))</f>
        <v>94</v>
      </c>
      <c r="L3126">
        <f>VLOOKUP($C3126,'Raw-products'!$A$2:$H$1261,MATCH(L$1,'Raw-products'!$A$1:$H$1,0))</f>
        <v>40</v>
      </c>
      <c r="M3126" s="5">
        <f t="shared" si="96"/>
        <v>3760</v>
      </c>
      <c r="N3126" cm="1">
        <f t="array" ref="N3126:Q3126">_xlfn.XLOOKUP($B3126,'Raw -orders'!$A:$A,'Raw -orders'!$B:$E)</f>
        <v>644</v>
      </c>
      <c r="O3126">
        <v>39447</v>
      </c>
      <c r="P3126" s="1">
        <v>44208</v>
      </c>
      <c r="Q3126" s="1">
        <v>44227</v>
      </c>
      <c r="R3126" t="str" cm="1">
        <f t="array" ref="R3126:Y3126">_xlfn.XLOOKUP($N3126,'Raw - customers'!$A:$A,'Raw - customers'!$B:$I)</f>
        <v>Ashlie Godwyn</v>
      </c>
      <c r="S3126" t="str">
        <v>Polygender</v>
      </c>
      <c r="T3126">
        <v>46</v>
      </c>
      <c r="U3126" t="str">
        <v>2872 Samantha ParkwaySuite 016</v>
      </c>
      <c r="V3126">
        <v>2620</v>
      </c>
      <c r="W3126" t="str">
        <v>Baileyberg</v>
      </c>
      <c r="X3126" t="str">
        <v>Western Australia</v>
      </c>
      <c r="Y3126" t="str">
        <v>Australia</v>
      </c>
      <c r="Z3126">
        <v>1</v>
      </c>
      <c r="AA3126" s="3" t="str">
        <f t="shared" si="97"/>
        <v>10 to 20</v>
      </c>
      <c r="AP3126" s="6">
        <v>644</v>
      </c>
      <c r="AQ3126" s="6" t="s">
        <v>1377</v>
      </c>
    </row>
    <row r="3127" spans="1:43" x14ac:dyDescent="0.25">
      <c r="A3127">
        <v>3125</v>
      </c>
      <c r="B3127">
        <v>630</v>
      </c>
      <c r="C3127">
        <v>882</v>
      </c>
      <c r="D3127">
        <v>94</v>
      </c>
      <c r="E3127">
        <v>3</v>
      </c>
      <c r="F3127">
        <v>282</v>
      </c>
      <c r="G3127" t="str">
        <f>VLOOKUP($C3127,'Raw-products'!$A$2:$H$1261,MATCH(G$1,'Raw-products'!$A$1:$H$1,0))</f>
        <v>Trousers</v>
      </c>
      <c r="H3127" t="str">
        <f>VLOOKUP($C3127,'Raw-products'!$A$2:$H$1261,MATCH(H$1,'Raw-products'!$A$1:$H$1,0))</f>
        <v>Cords</v>
      </c>
      <c r="I3127" t="str">
        <f>VLOOKUP($C3127,'Raw-products'!$A$2:$H$1261,MATCH(I$1,'Raw-products'!$A$1:$H$1,0))</f>
        <v>M</v>
      </c>
      <c r="J3127" t="str">
        <f>VLOOKUP($C3127,'Raw-products'!$A$2:$H$1261,MATCH(J$1,'Raw-products'!$A$1:$H$1,0))</f>
        <v>orange</v>
      </c>
      <c r="K3127">
        <f>VLOOKUP($C3127,'Raw-products'!$A$2:$H$1261,MATCH(K$1,'Raw-products'!$A$1:$H$1,0))</f>
        <v>113</v>
      </c>
      <c r="L3127">
        <f>VLOOKUP($C3127,'Raw-products'!$A$2:$H$1261,MATCH(L$1,'Raw-products'!$A$1:$H$1,0))</f>
        <v>53</v>
      </c>
      <c r="M3127" s="5">
        <f t="shared" si="96"/>
        <v>5989</v>
      </c>
      <c r="N3127" cm="1">
        <f t="array" ref="N3127:Q3127">_xlfn.XLOOKUP($B3127,'Raw -orders'!$A:$A,'Raw -orders'!$B:$E)</f>
        <v>644</v>
      </c>
      <c r="O3127">
        <v>39447</v>
      </c>
      <c r="P3127" s="1">
        <v>44208</v>
      </c>
      <c r="Q3127" s="1">
        <v>44227</v>
      </c>
      <c r="R3127" t="str" cm="1">
        <f t="array" ref="R3127:Y3127">_xlfn.XLOOKUP($N3127,'Raw - customers'!$A:$A,'Raw - customers'!$B:$I)</f>
        <v>Ashlie Godwyn</v>
      </c>
      <c r="S3127" t="str">
        <v>Polygender</v>
      </c>
      <c r="T3127">
        <v>46</v>
      </c>
      <c r="U3127" t="str">
        <v>2872 Samantha ParkwaySuite 016</v>
      </c>
      <c r="V3127">
        <v>2620</v>
      </c>
      <c r="W3127" t="str">
        <v>Baileyberg</v>
      </c>
      <c r="X3127" t="str">
        <v>Western Australia</v>
      </c>
      <c r="Y3127" t="str">
        <v>Australia</v>
      </c>
      <c r="Z3127">
        <v>1</v>
      </c>
      <c r="AA3127" s="3" t="str">
        <f t="shared" si="97"/>
        <v>10 to 20</v>
      </c>
      <c r="AP3127" s="6">
        <v>644</v>
      </c>
      <c r="AQ3127" s="6" t="s">
        <v>1377</v>
      </c>
    </row>
    <row r="3128" spans="1:43" x14ac:dyDescent="0.25">
      <c r="A3128">
        <v>3126</v>
      </c>
      <c r="B3128">
        <v>631</v>
      </c>
      <c r="C3128">
        <v>874</v>
      </c>
      <c r="D3128">
        <v>113</v>
      </c>
      <c r="E3128">
        <v>1</v>
      </c>
      <c r="F3128">
        <v>113</v>
      </c>
      <c r="G3128" t="str">
        <f>VLOOKUP($C3128,'Raw-products'!$A$2:$H$1261,MATCH(G$1,'Raw-products'!$A$1:$H$1,0))</f>
        <v>Trousers</v>
      </c>
      <c r="H3128" t="str">
        <f>VLOOKUP($C3128,'Raw-products'!$A$2:$H$1261,MATCH(H$1,'Raw-products'!$A$1:$H$1,0))</f>
        <v>Chinos</v>
      </c>
      <c r="I3128" t="str">
        <f>VLOOKUP($C3128,'Raw-products'!$A$2:$H$1261,MATCH(I$1,'Raw-products'!$A$1:$H$1,0))</f>
        <v>XL</v>
      </c>
      <c r="J3128" t="str">
        <f>VLOOKUP($C3128,'Raw-products'!$A$2:$H$1261,MATCH(J$1,'Raw-products'!$A$1:$H$1,0))</f>
        <v>violet</v>
      </c>
      <c r="K3128">
        <f>VLOOKUP($C3128,'Raw-products'!$A$2:$H$1261,MATCH(K$1,'Raw-products'!$A$1:$H$1,0))</f>
        <v>100</v>
      </c>
      <c r="L3128">
        <f>VLOOKUP($C3128,'Raw-products'!$A$2:$H$1261,MATCH(L$1,'Raw-products'!$A$1:$H$1,0))</f>
        <v>77</v>
      </c>
      <c r="M3128" s="5">
        <f t="shared" si="96"/>
        <v>7700</v>
      </c>
      <c r="N3128" cm="1">
        <f t="array" ref="N3128:Q3128">_xlfn.XLOOKUP($B3128,'Raw -orders'!$A:$A,'Raw -orders'!$B:$E)</f>
        <v>460</v>
      </c>
      <c r="O3128">
        <v>30101</v>
      </c>
      <c r="P3128" s="1">
        <v>44300</v>
      </c>
      <c r="Q3128" s="1">
        <v>44324</v>
      </c>
      <c r="R3128" t="str" cm="1">
        <f t="array" ref="R3128:Y3128">_xlfn.XLOOKUP($N3128,'Raw - customers'!$A:$A,'Raw - customers'!$B:$I)</f>
        <v>Frederich Duigenan</v>
      </c>
      <c r="S3128" t="str">
        <v>Genderfluid</v>
      </c>
      <c r="T3128">
        <v>31</v>
      </c>
      <c r="U3128" t="str">
        <v>85 Cooper CrescentApt. 819</v>
      </c>
      <c r="V3128">
        <v>3847</v>
      </c>
      <c r="W3128" t="str">
        <v>Ellashire</v>
      </c>
      <c r="X3128" t="str">
        <v>Victoria</v>
      </c>
      <c r="Y3128" t="str">
        <v>Australia</v>
      </c>
      <c r="Z3128">
        <v>4</v>
      </c>
      <c r="AA3128" s="3" t="str">
        <f t="shared" si="97"/>
        <v>20 to 30</v>
      </c>
      <c r="AP3128" s="6">
        <v>460</v>
      </c>
      <c r="AQ3128" s="6" t="s">
        <v>1396</v>
      </c>
    </row>
    <row r="3129" spans="1:43" x14ac:dyDescent="0.25">
      <c r="A3129">
        <v>3127</v>
      </c>
      <c r="B3129">
        <v>631</v>
      </c>
      <c r="C3129">
        <v>788</v>
      </c>
      <c r="D3129">
        <v>91</v>
      </c>
      <c r="E3129">
        <v>3</v>
      </c>
      <c r="F3129">
        <v>273</v>
      </c>
      <c r="G3129" t="str">
        <f>VLOOKUP($C3129,'Raw-products'!$A$2:$H$1261,MATCH(G$1,'Raw-products'!$A$1:$H$1,0))</f>
        <v>Jacket</v>
      </c>
      <c r="H3129" t="str">
        <f>VLOOKUP($C3129,'Raw-products'!$A$2:$H$1261,MATCH(H$1,'Raw-products'!$A$1:$H$1,0))</f>
        <v>Pullover</v>
      </c>
      <c r="I3129" t="str">
        <f>VLOOKUP($C3129,'Raw-products'!$A$2:$H$1261,MATCH(I$1,'Raw-products'!$A$1:$H$1,0))</f>
        <v>L</v>
      </c>
      <c r="J3129" t="str">
        <f>VLOOKUP($C3129,'Raw-products'!$A$2:$H$1261,MATCH(J$1,'Raw-products'!$A$1:$H$1,0))</f>
        <v>green</v>
      </c>
      <c r="K3129">
        <f>VLOOKUP($C3129,'Raw-products'!$A$2:$H$1261,MATCH(K$1,'Raw-products'!$A$1:$H$1,0))</f>
        <v>114</v>
      </c>
      <c r="L3129">
        <f>VLOOKUP($C3129,'Raw-products'!$A$2:$H$1261,MATCH(L$1,'Raw-products'!$A$1:$H$1,0))</f>
        <v>72</v>
      </c>
      <c r="M3129" s="5">
        <f t="shared" si="96"/>
        <v>8208</v>
      </c>
      <c r="N3129" cm="1">
        <f t="array" ref="N3129:Q3129">_xlfn.XLOOKUP($B3129,'Raw -orders'!$A:$A,'Raw -orders'!$B:$E)</f>
        <v>460</v>
      </c>
      <c r="O3129">
        <v>30101</v>
      </c>
      <c r="P3129" s="1">
        <v>44300</v>
      </c>
      <c r="Q3129" s="1">
        <v>44324</v>
      </c>
      <c r="R3129" t="str" cm="1">
        <f t="array" ref="R3129:Y3129">_xlfn.XLOOKUP($N3129,'Raw - customers'!$A:$A,'Raw - customers'!$B:$I)</f>
        <v>Frederich Duigenan</v>
      </c>
      <c r="S3129" t="str">
        <v>Genderfluid</v>
      </c>
      <c r="T3129">
        <v>31</v>
      </c>
      <c r="U3129" t="str">
        <v>85 Cooper CrescentApt. 819</v>
      </c>
      <c r="V3129">
        <v>3847</v>
      </c>
      <c r="W3129" t="str">
        <v>Ellashire</v>
      </c>
      <c r="X3129" t="str">
        <v>Victoria</v>
      </c>
      <c r="Y3129" t="str">
        <v>Australia</v>
      </c>
      <c r="Z3129">
        <v>4</v>
      </c>
      <c r="AA3129" s="3" t="str">
        <f t="shared" si="97"/>
        <v>20 to 30</v>
      </c>
      <c r="AP3129" s="6">
        <v>460</v>
      </c>
      <c r="AQ3129" s="6" t="s">
        <v>1396</v>
      </c>
    </row>
    <row r="3130" spans="1:43" x14ac:dyDescent="0.25">
      <c r="A3130">
        <v>3128</v>
      </c>
      <c r="B3130">
        <v>631</v>
      </c>
      <c r="C3130">
        <v>1131</v>
      </c>
      <c r="D3130">
        <v>102</v>
      </c>
      <c r="E3130">
        <v>3</v>
      </c>
      <c r="F3130">
        <v>306</v>
      </c>
      <c r="G3130" t="str">
        <f>VLOOKUP($C3130,'Raw-products'!$A$2:$H$1261,MATCH(G$1,'Raw-products'!$A$1:$H$1,0))</f>
        <v>Trousers</v>
      </c>
      <c r="H3130" t="str">
        <f>VLOOKUP($C3130,'Raw-products'!$A$2:$H$1261,MATCH(H$1,'Raw-products'!$A$1:$H$1,0))</f>
        <v>Cargo Pants</v>
      </c>
      <c r="I3130" t="str">
        <f>VLOOKUP($C3130,'Raw-products'!$A$2:$H$1261,MATCH(I$1,'Raw-products'!$A$1:$H$1,0))</f>
        <v>S</v>
      </c>
      <c r="J3130" t="str">
        <f>VLOOKUP($C3130,'Raw-products'!$A$2:$H$1261,MATCH(J$1,'Raw-products'!$A$1:$H$1,0))</f>
        <v>yellow</v>
      </c>
      <c r="K3130">
        <f>VLOOKUP($C3130,'Raw-products'!$A$2:$H$1261,MATCH(K$1,'Raw-products'!$A$1:$H$1,0))</f>
        <v>106</v>
      </c>
      <c r="L3130">
        <f>VLOOKUP($C3130,'Raw-products'!$A$2:$H$1261,MATCH(L$1,'Raw-products'!$A$1:$H$1,0))</f>
        <v>48</v>
      </c>
      <c r="M3130" s="5">
        <f t="shared" si="96"/>
        <v>5088</v>
      </c>
      <c r="N3130" cm="1">
        <f t="array" ref="N3130:Q3130">_xlfn.XLOOKUP($B3130,'Raw -orders'!$A:$A,'Raw -orders'!$B:$E)</f>
        <v>460</v>
      </c>
      <c r="O3130">
        <v>30101</v>
      </c>
      <c r="P3130" s="1">
        <v>44300</v>
      </c>
      <c r="Q3130" s="1">
        <v>44324</v>
      </c>
      <c r="R3130" t="str" cm="1">
        <f t="array" ref="R3130:Y3130">_xlfn.XLOOKUP($N3130,'Raw - customers'!$A:$A,'Raw - customers'!$B:$I)</f>
        <v>Frederich Duigenan</v>
      </c>
      <c r="S3130" t="str">
        <v>Genderfluid</v>
      </c>
      <c r="T3130">
        <v>31</v>
      </c>
      <c r="U3130" t="str">
        <v>85 Cooper CrescentApt. 819</v>
      </c>
      <c r="V3130">
        <v>3847</v>
      </c>
      <c r="W3130" t="str">
        <v>Ellashire</v>
      </c>
      <c r="X3130" t="str">
        <v>Victoria</v>
      </c>
      <c r="Y3130" t="str">
        <v>Australia</v>
      </c>
      <c r="Z3130">
        <v>4</v>
      </c>
      <c r="AA3130" s="3" t="str">
        <f t="shared" si="97"/>
        <v>20 to 30</v>
      </c>
      <c r="AP3130" s="6">
        <v>460</v>
      </c>
      <c r="AQ3130" s="6" t="s">
        <v>1396</v>
      </c>
    </row>
    <row r="3131" spans="1:43" x14ac:dyDescent="0.25">
      <c r="A3131">
        <v>3129</v>
      </c>
      <c r="B3131">
        <v>631</v>
      </c>
      <c r="C3131">
        <v>1221</v>
      </c>
      <c r="D3131">
        <v>105</v>
      </c>
      <c r="E3131">
        <v>1</v>
      </c>
      <c r="F3131">
        <v>105</v>
      </c>
      <c r="G3131" t="str">
        <f>VLOOKUP($C3131,'Raw-products'!$A$2:$H$1261,MATCH(G$1,'Raw-products'!$A$1:$H$1,0))</f>
        <v>Trousers</v>
      </c>
      <c r="H3131" t="str">
        <f>VLOOKUP($C3131,'Raw-products'!$A$2:$H$1261,MATCH(H$1,'Raw-products'!$A$1:$H$1,0))</f>
        <v>Pleated</v>
      </c>
      <c r="I3131" t="str">
        <f>VLOOKUP($C3131,'Raw-products'!$A$2:$H$1261,MATCH(I$1,'Raw-products'!$A$1:$H$1,0))</f>
        <v>S</v>
      </c>
      <c r="J3131" t="str">
        <f>VLOOKUP($C3131,'Raw-products'!$A$2:$H$1261,MATCH(J$1,'Raw-products'!$A$1:$H$1,0))</f>
        <v>violet</v>
      </c>
      <c r="K3131">
        <f>VLOOKUP($C3131,'Raw-products'!$A$2:$H$1261,MATCH(K$1,'Raw-products'!$A$1:$H$1,0))</f>
        <v>90</v>
      </c>
      <c r="L3131">
        <f>VLOOKUP($C3131,'Raw-products'!$A$2:$H$1261,MATCH(L$1,'Raw-products'!$A$1:$H$1,0))</f>
        <v>50</v>
      </c>
      <c r="M3131" s="5">
        <f t="shared" si="96"/>
        <v>4500</v>
      </c>
      <c r="N3131" cm="1">
        <f t="array" ref="N3131:Q3131">_xlfn.XLOOKUP($B3131,'Raw -orders'!$A:$A,'Raw -orders'!$B:$E)</f>
        <v>460</v>
      </c>
      <c r="O3131">
        <v>30101</v>
      </c>
      <c r="P3131" s="1">
        <v>44300</v>
      </c>
      <c r="Q3131" s="1">
        <v>44324</v>
      </c>
      <c r="R3131" t="str" cm="1">
        <f t="array" ref="R3131:Y3131">_xlfn.XLOOKUP($N3131,'Raw - customers'!$A:$A,'Raw - customers'!$B:$I)</f>
        <v>Frederich Duigenan</v>
      </c>
      <c r="S3131" t="str">
        <v>Genderfluid</v>
      </c>
      <c r="T3131">
        <v>31</v>
      </c>
      <c r="U3131" t="str">
        <v>85 Cooper CrescentApt. 819</v>
      </c>
      <c r="V3131">
        <v>3847</v>
      </c>
      <c r="W3131" t="str">
        <v>Ellashire</v>
      </c>
      <c r="X3131" t="str">
        <v>Victoria</v>
      </c>
      <c r="Y3131" t="str">
        <v>Australia</v>
      </c>
      <c r="Z3131">
        <v>4</v>
      </c>
      <c r="AA3131" s="3" t="str">
        <f t="shared" si="97"/>
        <v>20 to 30</v>
      </c>
      <c r="AP3131" s="6">
        <v>460</v>
      </c>
      <c r="AQ3131" s="6" t="s">
        <v>1396</v>
      </c>
    </row>
    <row r="3132" spans="1:43" x14ac:dyDescent="0.25">
      <c r="A3132">
        <v>3130</v>
      </c>
      <c r="B3132">
        <v>632</v>
      </c>
      <c r="C3132">
        <v>1041</v>
      </c>
      <c r="D3132">
        <v>90</v>
      </c>
      <c r="E3132">
        <v>2</v>
      </c>
      <c r="F3132">
        <v>180</v>
      </c>
      <c r="G3132" t="str">
        <f>VLOOKUP($C3132,'Raw-products'!$A$2:$H$1261,MATCH(G$1,'Raw-products'!$A$1:$H$1,0))</f>
        <v>Trousers</v>
      </c>
      <c r="H3132" t="str">
        <f>VLOOKUP($C3132,'Raw-products'!$A$2:$H$1261,MATCH(H$1,'Raw-products'!$A$1:$H$1,0))</f>
        <v>Relaxed Leg</v>
      </c>
      <c r="I3132" t="str">
        <f>VLOOKUP($C3132,'Raw-products'!$A$2:$H$1261,MATCH(I$1,'Raw-products'!$A$1:$H$1,0))</f>
        <v>S</v>
      </c>
      <c r="J3132" t="str">
        <f>VLOOKUP($C3132,'Raw-products'!$A$2:$H$1261,MATCH(J$1,'Raw-products'!$A$1:$H$1,0))</f>
        <v>indigo</v>
      </c>
      <c r="K3132">
        <f>VLOOKUP($C3132,'Raw-products'!$A$2:$H$1261,MATCH(K$1,'Raw-products'!$A$1:$H$1,0))</f>
        <v>95</v>
      </c>
      <c r="L3132">
        <f>VLOOKUP($C3132,'Raw-products'!$A$2:$H$1261,MATCH(L$1,'Raw-products'!$A$1:$H$1,0))</f>
        <v>40</v>
      </c>
      <c r="M3132" s="5">
        <f t="shared" si="96"/>
        <v>3800</v>
      </c>
      <c r="N3132" cm="1">
        <f t="array" ref="N3132:Q3132">_xlfn.XLOOKUP($B3132,'Raw -orders'!$A:$A,'Raw -orders'!$B:$E)</f>
        <v>952</v>
      </c>
      <c r="O3132">
        <v>44405</v>
      </c>
      <c r="P3132" s="1">
        <v>44297</v>
      </c>
      <c r="Q3132" s="1">
        <v>44303</v>
      </c>
      <c r="R3132" t="str" cm="1">
        <f t="array" ref="R3132:Y3132">_xlfn.XLOOKUP($N3132,'Raw - customers'!$A:$A,'Raw - customers'!$B:$I)</f>
        <v>Geri Renton</v>
      </c>
      <c r="S3132" t="str">
        <v>Female</v>
      </c>
      <c r="T3132">
        <v>45</v>
      </c>
      <c r="U3132" t="str">
        <v>268 Bayer SquareApt. 041</v>
      </c>
      <c r="V3132">
        <v>7392</v>
      </c>
      <c r="W3132" t="str">
        <v>Michaelfurt</v>
      </c>
      <c r="X3132" t="str">
        <v>Northern Territory</v>
      </c>
      <c r="Y3132" t="str">
        <v>Australia</v>
      </c>
      <c r="Z3132">
        <v>4</v>
      </c>
      <c r="AA3132" s="3" t="str">
        <f t="shared" si="97"/>
        <v>0 to 10</v>
      </c>
      <c r="AP3132" s="6">
        <v>952</v>
      </c>
      <c r="AQ3132" s="6" t="s">
        <v>1339</v>
      </c>
    </row>
    <row r="3133" spans="1:43" x14ac:dyDescent="0.25">
      <c r="A3133">
        <v>3131</v>
      </c>
      <c r="B3133">
        <v>632</v>
      </c>
      <c r="C3133">
        <v>191</v>
      </c>
      <c r="D3133">
        <v>98</v>
      </c>
      <c r="E3133">
        <v>3</v>
      </c>
      <c r="F3133">
        <v>294</v>
      </c>
      <c r="G3133" t="str">
        <f>VLOOKUP($C3133,'Raw-products'!$A$2:$H$1261,MATCH(G$1,'Raw-products'!$A$1:$H$1,0))</f>
        <v>Shirt</v>
      </c>
      <c r="H3133" t="str">
        <f>VLOOKUP($C3133,'Raw-products'!$A$2:$H$1261,MATCH(H$1,'Raw-products'!$A$1:$H$1,0))</f>
        <v>Camp Collared</v>
      </c>
      <c r="I3133" t="str">
        <f>VLOOKUP($C3133,'Raw-products'!$A$2:$H$1261,MATCH(I$1,'Raw-products'!$A$1:$H$1,0))</f>
        <v>S</v>
      </c>
      <c r="J3133" t="str">
        <f>VLOOKUP($C3133,'Raw-products'!$A$2:$H$1261,MATCH(J$1,'Raw-products'!$A$1:$H$1,0))</f>
        <v>green</v>
      </c>
      <c r="K3133">
        <f>VLOOKUP($C3133,'Raw-products'!$A$2:$H$1261,MATCH(K$1,'Raw-products'!$A$1:$H$1,0))</f>
        <v>112</v>
      </c>
      <c r="L3133">
        <f>VLOOKUP($C3133,'Raw-products'!$A$2:$H$1261,MATCH(L$1,'Raw-products'!$A$1:$H$1,0))</f>
        <v>60</v>
      </c>
      <c r="M3133" s="5">
        <f t="shared" si="96"/>
        <v>6720</v>
      </c>
      <c r="N3133" cm="1">
        <f t="array" ref="N3133:Q3133">_xlfn.XLOOKUP($B3133,'Raw -orders'!$A:$A,'Raw -orders'!$B:$E)</f>
        <v>952</v>
      </c>
      <c r="O3133">
        <v>44405</v>
      </c>
      <c r="P3133" s="1">
        <v>44297</v>
      </c>
      <c r="Q3133" s="1">
        <v>44303</v>
      </c>
      <c r="R3133" t="str" cm="1">
        <f t="array" ref="R3133:Y3133">_xlfn.XLOOKUP($N3133,'Raw - customers'!$A:$A,'Raw - customers'!$B:$I)</f>
        <v>Geri Renton</v>
      </c>
      <c r="S3133" t="str">
        <v>Female</v>
      </c>
      <c r="T3133">
        <v>45</v>
      </c>
      <c r="U3133" t="str">
        <v>268 Bayer SquareApt. 041</v>
      </c>
      <c r="V3133">
        <v>7392</v>
      </c>
      <c r="W3133" t="str">
        <v>Michaelfurt</v>
      </c>
      <c r="X3133" t="str">
        <v>Northern Territory</v>
      </c>
      <c r="Y3133" t="str">
        <v>Australia</v>
      </c>
      <c r="Z3133">
        <v>4</v>
      </c>
      <c r="AA3133" s="3" t="str">
        <f t="shared" si="97"/>
        <v>0 to 10</v>
      </c>
      <c r="AP3133" s="6">
        <v>952</v>
      </c>
      <c r="AQ3133" s="6" t="s">
        <v>1339</v>
      </c>
    </row>
    <row r="3134" spans="1:43" x14ac:dyDescent="0.25">
      <c r="A3134">
        <v>3132</v>
      </c>
      <c r="B3134">
        <v>632</v>
      </c>
      <c r="C3134">
        <v>413</v>
      </c>
      <c r="D3134">
        <v>119</v>
      </c>
      <c r="E3134">
        <v>2</v>
      </c>
      <c r="F3134">
        <v>238</v>
      </c>
      <c r="G3134" t="str">
        <f>VLOOKUP($C3134,'Raw-products'!$A$2:$H$1261,MATCH(G$1,'Raw-products'!$A$1:$H$1,0))</f>
        <v>Shirt</v>
      </c>
      <c r="H3134" t="str">
        <f>VLOOKUP($C3134,'Raw-products'!$A$2:$H$1261,MATCH(H$1,'Raw-products'!$A$1:$H$1,0))</f>
        <v>Casual Slim Fit</v>
      </c>
      <c r="I3134" t="str">
        <f>VLOOKUP($C3134,'Raw-products'!$A$2:$H$1261,MATCH(I$1,'Raw-products'!$A$1:$H$1,0))</f>
        <v>L</v>
      </c>
      <c r="J3134" t="str">
        <f>VLOOKUP($C3134,'Raw-products'!$A$2:$H$1261,MATCH(J$1,'Raw-products'!$A$1:$H$1,0))</f>
        <v>indigo</v>
      </c>
      <c r="K3134">
        <f>VLOOKUP($C3134,'Raw-products'!$A$2:$H$1261,MATCH(K$1,'Raw-products'!$A$1:$H$1,0))</f>
        <v>113</v>
      </c>
      <c r="L3134">
        <f>VLOOKUP($C3134,'Raw-products'!$A$2:$H$1261,MATCH(L$1,'Raw-products'!$A$1:$H$1,0))</f>
        <v>60</v>
      </c>
      <c r="M3134" s="5">
        <f t="shared" si="96"/>
        <v>6780</v>
      </c>
      <c r="N3134" cm="1">
        <f t="array" ref="N3134:Q3134">_xlfn.XLOOKUP($B3134,'Raw -orders'!$A:$A,'Raw -orders'!$B:$E)</f>
        <v>952</v>
      </c>
      <c r="O3134">
        <v>44405</v>
      </c>
      <c r="P3134" s="1">
        <v>44297</v>
      </c>
      <c r="Q3134" s="1">
        <v>44303</v>
      </c>
      <c r="R3134" t="str" cm="1">
        <f t="array" ref="R3134:Y3134">_xlfn.XLOOKUP($N3134,'Raw - customers'!$A:$A,'Raw - customers'!$B:$I)</f>
        <v>Geri Renton</v>
      </c>
      <c r="S3134" t="str">
        <v>Female</v>
      </c>
      <c r="T3134">
        <v>45</v>
      </c>
      <c r="U3134" t="str">
        <v>268 Bayer SquareApt. 041</v>
      </c>
      <c r="V3134">
        <v>7392</v>
      </c>
      <c r="W3134" t="str">
        <v>Michaelfurt</v>
      </c>
      <c r="X3134" t="str">
        <v>Northern Territory</v>
      </c>
      <c r="Y3134" t="str">
        <v>Australia</v>
      </c>
      <c r="Z3134">
        <v>4</v>
      </c>
      <c r="AA3134" s="3" t="str">
        <f t="shared" si="97"/>
        <v>0 to 10</v>
      </c>
      <c r="AP3134" s="6">
        <v>952</v>
      </c>
      <c r="AQ3134" s="6" t="s">
        <v>1339</v>
      </c>
    </row>
    <row r="3135" spans="1:43" x14ac:dyDescent="0.25">
      <c r="A3135">
        <v>3133</v>
      </c>
      <c r="B3135">
        <v>632</v>
      </c>
      <c r="C3135">
        <v>1133</v>
      </c>
      <c r="D3135">
        <v>102</v>
      </c>
      <c r="E3135">
        <v>3</v>
      </c>
      <c r="F3135">
        <v>306</v>
      </c>
      <c r="G3135" t="str">
        <f>VLOOKUP($C3135,'Raw-products'!$A$2:$H$1261,MATCH(G$1,'Raw-products'!$A$1:$H$1,0))</f>
        <v>Trousers</v>
      </c>
      <c r="H3135" t="str">
        <f>VLOOKUP($C3135,'Raw-products'!$A$2:$H$1261,MATCH(H$1,'Raw-products'!$A$1:$H$1,0))</f>
        <v>Cargo Pants</v>
      </c>
      <c r="I3135" t="str">
        <f>VLOOKUP($C3135,'Raw-products'!$A$2:$H$1261,MATCH(I$1,'Raw-products'!$A$1:$H$1,0))</f>
        <v>L</v>
      </c>
      <c r="J3135" t="str">
        <f>VLOOKUP($C3135,'Raw-products'!$A$2:$H$1261,MATCH(J$1,'Raw-products'!$A$1:$H$1,0))</f>
        <v>yellow</v>
      </c>
      <c r="K3135">
        <f>VLOOKUP($C3135,'Raw-products'!$A$2:$H$1261,MATCH(K$1,'Raw-products'!$A$1:$H$1,0))</f>
        <v>106</v>
      </c>
      <c r="L3135">
        <f>VLOOKUP($C3135,'Raw-products'!$A$2:$H$1261,MATCH(L$1,'Raw-products'!$A$1:$H$1,0))</f>
        <v>71</v>
      </c>
      <c r="M3135" s="5">
        <f t="shared" si="96"/>
        <v>7526</v>
      </c>
      <c r="N3135" cm="1">
        <f t="array" ref="N3135:Q3135">_xlfn.XLOOKUP($B3135,'Raw -orders'!$A:$A,'Raw -orders'!$B:$E)</f>
        <v>952</v>
      </c>
      <c r="O3135">
        <v>44405</v>
      </c>
      <c r="P3135" s="1">
        <v>44297</v>
      </c>
      <c r="Q3135" s="1">
        <v>44303</v>
      </c>
      <c r="R3135" t="str" cm="1">
        <f t="array" ref="R3135:Y3135">_xlfn.XLOOKUP($N3135,'Raw - customers'!$A:$A,'Raw - customers'!$B:$I)</f>
        <v>Geri Renton</v>
      </c>
      <c r="S3135" t="str">
        <v>Female</v>
      </c>
      <c r="T3135">
        <v>45</v>
      </c>
      <c r="U3135" t="str">
        <v>268 Bayer SquareApt. 041</v>
      </c>
      <c r="V3135">
        <v>7392</v>
      </c>
      <c r="W3135" t="str">
        <v>Michaelfurt</v>
      </c>
      <c r="X3135" t="str">
        <v>Northern Territory</v>
      </c>
      <c r="Y3135" t="str">
        <v>Australia</v>
      </c>
      <c r="Z3135">
        <v>4</v>
      </c>
      <c r="AA3135" s="3" t="str">
        <f t="shared" si="97"/>
        <v>0 to 10</v>
      </c>
      <c r="AP3135" s="6">
        <v>952</v>
      </c>
      <c r="AQ3135" s="6" t="s">
        <v>1339</v>
      </c>
    </row>
    <row r="3136" spans="1:43" x14ac:dyDescent="0.25">
      <c r="A3136">
        <v>3134</v>
      </c>
      <c r="B3136">
        <v>633</v>
      </c>
      <c r="C3136">
        <v>993</v>
      </c>
      <c r="D3136">
        <v>106</v>
      </c>
      <c r="E3136">
        <v>1</v>
      </c>
      <c r="F3136">
        <v>106</v>
      </c>
      <c r="G3136" t="str">
        <f>VLOOKUP($C3136,'Raw-products'!$A$2:$H$1261,MATCH(G$1,'Raw-products'!$A$1:$H$1,0))</f>
        <v>Trousers</v>
      </c>
      <c r="H3136" t="str">
        <f>VLOOKUP($C3136,'Raw-products'!$A$2:$H$1261,MATCH(H$1,'Raw-products'!$A$1:$H$1,0))</f>
        <v>Wool</v>
      </c>
      <c r="I3136" t="str">
        <f>VLOOKUP($C3136,'Raw-products'!$A$2:$H$1261,MATCH(I$1,'Raw-products'!$A$1:$H$1,0))</f>
        <v>L</v>
      </c>
      <c r="J3136" t="str">
        <f>VLOOKUP($C3136,'Raw-products'!$A$2:$H$1261,MATCH(J$1,'Raw-products'!$A$1:$H$1,0))</f>
        <v>yellow</v>
      </c>
      <c r="K3136">
        <f>VLOOKUP($C3136,'Raw-products'!$A$2:$H$1261,MATCH(K$1,'Raw-products'!$A$1:$H$1,0))</f>
        <v>111</v>
      </c>
      <c r="L3136">
        <f>VLOOKUP($C3136,'Raw-products'!$A$2:$H$1261,MATCH(L$1,'Raw-products'!$A$1:$H$1,0))</f>
        <v>46</v>
      </c>
      <c r="M3136" s="5">
        <f t="shared" si="96"/>
        <v>5106</v>
      </c>
      <c r="N3136" cm="1">
        <f t="array" ref="N3136:Q3136">_xlfn.XLOOKUP($B3136,'Raw -orders'!$A:$A,'Raw -orders'!$B:$E)</f>
        <v>183</v>
      </c>
      <c r="O3136">
        <v>30197</v>
      </c>
      <c r="P3136" s="1">
        <v>44379</v>
      </c>
      <c r="Q3136" s="1">
        <v>44390</v>
      </c>
      <c r="R3136" t="str" cm="1">
        <f t="array" ref="R3136:Y3136">_xlfn.XLOOKUP($N3136,'Raw - customers'!$A:$A,'Raw - customers'!$B:$I)</f>
        <v>Martin O'Mailey</v>
      </c>
      <c r="S3136" t="str">
        <v>Female</v>
      </c>
      <c r="T3136">
        <v>44</v>
      </c>
      <c r="U3136" t="str">
        <v>639 Griffiths ParkwayApt. 162</v>
      </c>
      <c r="V3136">
        <v>9583</v>
      </c>
      <c r="W3136" t="str">
        <v>New Angelina</v>
      </c>
      <c r="X3136" t="str">
        <v>Queensland</v>
      </c>
      <c r="Y3136" t="str">
        <v>Australia</v>
      </c>
      <c r="Z3136">
        <v>7</v>
      </c>
      <c r="AA3136" s="3" t="str">
        <f t="shared" si="97"/>
        <v>10 to 20</v>
      </c>
      <c r="AP3136" s="6">
        <v>183</v>
      </c>
      <c r="AQ3136" s="6" t="s">
        <v>1355</v>
      </c>
    </row>
    <row r="3137" spans="1:43" x14ac:dyDescent="0.25">
      <c r="A3137">
        <v>3135</v>
      </c>
      <c r="B3137">
        <v>633</v>
      </c>
      <c r="C3137">
        <v>988</v>
      </c>
      <c r="D3137">
        <v>106</v>
      </c>
      <c r="E3137">
        <v>1</v>
      </c>
      <c r="F3137">
        <v>106</v>
      </c>
      <c r="G3137" t="str">
        <f>VLOOKUP($C3137,'Raw-products'!$A$2:$H$1261,MATCH(G$1,'Raw-products'!$A$1:$H$1,0))</f>
        <v>Trousers</v>
      </c>
      <c r="H3137" t="str">
        <f>VLOOKUP($C3137,'Raw-products'!$A$2:$H$1261,MATCH(H$1,'Raw-products'!$A$1:$H$1,0))</f>
        <v>Wool</v>
      </c>
      <c r="I3137" t="str">
        <f>VLOOKUP($C3137,'Raw-products'!$A$2:$H$1261,MATCH(I$1,'Raw-products'!$A$1:$H$1,0))</f>
        <v>L</v>
      </c>
      <c r="J3137" t="str">
        <f>VLOOKUP($C3137,'Raw-products'!$A$2:$H$1261,MATCH(J$1,'Raw-products'!$A$1:$H$1,0))</f>
        <v>orange</v>
      </c>
      <c r="K3137">
        <f>VLOOKUP($C3137,'Raw-products'!$A$2:$H$1261,MATCH(K$1,'Raw-products'!$A$1:$H$1,0))</f>
        <v>111</v>
      </c>
      <c r="L3137">
        <f>VLOOKUP($C3137,'Raw-products'!$A$2:$H$1261,MATCH(L$1,'Raw-products'!$A$1:$H$1,0))</f>
        <v>56</v>
      </c>
      <c r="M3137" s="5">
        <f t="shared" si="96"/>
        <v>6216</v>
      </c>
      <c r="N3137" cm="1">
        <f t="array" ref="N3137:Q3137">_xlfn.XLOOKUP($B3137,'Raw -orders'!$A:$A,'Raw -orders'!$B:$E)</f>
        <v>183</v>
      </c>
      <c r="O3137">
        <v>30197</v>
      </c>
      <c r="P3137" s="1">
        <v>44379</v>
      </c>
      <c r="Q3137" s="1">
        <v>44390</v>
      </c>
      <c r="R3137" t="str" cm="1">
        <f t="array" ref="R3137:Y3137">_xlfn.XLOOKUP($N3137,'Raw - customers'!$A:$A,'Raw - customers'!$B:$I)</f>
        <v>Martin O'Mailey</v>
      </c>
      <c r="S3137" t="str">
        <v>Female</v>
      </c>
      <c r="T3137">
        <v>44</v>
      </c>
      <c r="U3137" t="str">
        <v>639 Griffiths ParkwayApt. 162</v>
      </c>
      <c r="V3137">
        <v>9583</v>
      </c>
      <c r="W3137" t="str">
        <v>New Angelina</v>
      </c>
      <c r="X3137" t="str">
        <v>Queensland</v>
      </c>
      <c r="Y3137" t="str">
        <v>Australia</v>
      </c>
      <c r="Z3137">
        <v>7</v>
      </c>
      <c r="AA3137" s="3" t="str">
        <f t="shared" si="97"/>
        <v>10 to 20</v>
      </c>
      <c r="AP3137" s="6">
        <v>183</v>
      </c>
      <c r="AQ3137" s="6" t="s">
        <v>1355</v>
      </c>
    </row>
    <row r="3138" spans="1:43" x14ac:dyDescent="0.25">
      <c r="A3138">
        <v>3136</v>
      </c>
      <c r="B3138">
        <v>633</v>
      </c>
      <c r="C3138">
        <v>383</v>
      </c>
      <c r="D3138">
        <v>94</v>
      </c>
      <c r="E3138">
        <v>3</v>
      </c>
      <c r="F3138">
        <v>282</v>
      </c>
      <c r="G3138" t="str">
        <f>VLOOKUP($C3138,'Raw-products'!$A$2:$H$1261,MATCH(G$1,'Raw-products'!$A$1:$H$1,0))</f>
        <v>Shirt</v>
      </c>
      <c r="H3138" t="str">
        <f>VLOOKUP($C3138,'Raw-products'!$A$2:$H$1261,MATCH(H$1,'Raw-products'!$A$1:$H$1,0))</f>
        <v>Henley</v>
      </c>
      <c r="I3138" t="str">
        <f>VLOOKUP($C3138,'Raw-products'!$A$2:$H$1261,MATCH(I$1,'Raw-products'!$A$1:$H$1,0))</f>
        <v>L</v>
      </c>
      <c r="J3138" t="str">
        <f>VLOOKUP($C3138,'Raw-products'!$A$2:$H$1261,MATCH(J$1,'Raw-products'!$A$1:$H$1,0))</f>
        <v>violet</v>
      </c>
      <c r="K3138">
        <f>VLOOKUP($C3138,'Raw-products'!$A$2:$H$1261,MATCH(K$1,'Raw-products'!$A$1:$H$1,0))</f>
        <v>92</v>
      </c>
      <c r="L3138">
        <f>VLOOKUP($C3138,'Raw-products'!$A$2:$H$1261,MATCH(L$1,'Raw-products'!$A$1:$H$1,0))</f>
        <v>51</v>
      </c>
      <c r="M3138" s="5">
        <f t="shared" si="96"/>
        <v>4692</v>
      </c>
      <c r="N3138" cm="1">
        <f t="array" ref="N3138:Q3138">_xlfn.XLOOKUP($B3138,'Raw -orders'!$A:$A,'Raw -orders'!$B:$E)</f>
        <v>183</v>
      </c>
      <c r="O3138">
        <v>30197</v>
      </c>
      <c r="P3138" s="1">
        <v>44379</v>
      </c>
      <c r="Q3138" s="1">
        <v>44390</v>
      </c>
      <c r="R3138" t="str" cm="1">
        <f t="array" ref="R3138:Y3138">_xlfn.XLOOKUP($N3138,'Raw - customers'!$A:$A,'Raw - customers'!$B:$I)</f>
        <v>Martin O'Mailey</v>
      </c>
      <c r="S3138" t="str">
        <v>Female</v>
      </c>
      <c r="T3138">
        <v>44</v>
      </c>
      <c r="U3138" t="str">
        <v>639 Griffiths ParkwayApt. 162</v>
      </c>
      <c r="V3138">
        <v>9583</v>
      </c>
      <c r="W3138" t="str">
        <v>New Angelina</v>
      </c>
      <c r="X3138" t="str">
        <v>Queensland</v>
      </c>
      <c r="Y3138" t="str">
        <v>Australia</v>
      </c>
      <c r="Z3138">
        <v>7</v>
      </c>
      <c r="AA3138" s="3" t="str">
        <f t="shared" si="97"/>
        <v>10 to 20</v>
      </c>
      <c r="AP3138" s="6">
        <v>183</v>
      </c>
      <c r="AQ3138" s="6" t="s">
        <v>1355</v>
      </c>
    </row>
    <row r="3139" spans="1:43" x14ac:dyDescent="0.25">
      <c r="A3139">
        <v>3137</v>
      </c>
      <c r="B3139">
        <v>633</v>
      </c>
      <c r="C3139">
        <v>720</v>
      </c>
      <c r="D3139">
        <v>119</v>
      </c>
      <c r="E3139">
        <v>2</v>
      </c>
      <c r="F3139">
        <v>238</v>
      </c>
      <c r="G3139" t="str">
        <f>VLOOKUP($C3139,'Raw-products'!$A$2:$H$1261,MATCH(G$1,'Raw-products'!$A$1:$H$1,0))</f>
        <v>Jacket</v>
      </c>
      <c r="H3139" t="str">
        <f>VLOOKUP($C3139,'Raw-products'!$A$2:$H$1261,MATCH(H$1,'Raw-products'!$A$1:$H$1,0))</f>
        <v>Trench Coat</v>
      </c>
      <c r="I3139" t="str">
        <f>VLOOKUP($C3139,'Raw-products'!$A$2:$H$1261,MATCH(I$1,'Raw-products'!$A$1:$H$1,0))</f>
        <v>XS</v>
      </c>
      <c r="J3139" t="str">
        <f>VLOOKUP($C3139,'Raw-products'!$A$2:$H$1261,MATCH(J$1,'Raw-products'!$A$1:$H$1,0))</f>
        <v>blue</v>
      </c>
      <c r="K3139">
        <f>VLOOKUP($C3139,'Raw-products'!$A$2:$H$1261,MATCH(K$1,'Raw-products'!$A$1:$H$1,0))</f>
        <v>112</v>
      </c>
      <c r="L3139">
        <f>VLOOKUP($C3139,'Raw-products'!$A$2:$H$1261,MATCH(L$1,'Raw-products'!$A$1:$H$1,0))</f>
        <v>59</v>
      </c>
      <c r="M3139" s="5">
        <f t="shared" ref="M3139:M3202" si="98">$K3139*$L3139</f>
        <v>6608</v>
      </c>
      <c r="N3139" cm="1">
        <f t="array" ref="N3139:Q3139">_xlfn.XLOOKUP($B3139,'Raw -orders'!$A:$A,'Raw -orders'!$B:$E)</f>
        <v>183</v>
      </c>
      <c r="O3139">
        <v>30197</v>
      </c>
      <c r="P3139" s="1">
        <v>44379</v>
      </c>
      <c r="Q3139" s="1">
        <v>44390</v>
      </c>
      <c r="R3139" t="str" cm="1">
        <f t="array" ref="R3139:Y3139">_xlfn.XLOOKUP($N3139,'Raw - customers'!$A:$A,'Raw - customers'!$B:$I)</f>
        <v>Martin O'Mailey</v>
      </c>
      <c r="S3139" t="str">
        <v>Female</v>
      </c>
      <c r="T3139">
        <v>44</v>
      </c>
      <c r="U3139" t="str">
        <v>639 Griffiths ParkwayApt. 162</v>
      </c>
      <c r="V3139">
        <v>9583</v>
      </c>
      <c r="W3139" t="str">
        <v>New Angelina</v>
      </c>
      <c r="X3139" t="str">
        <v>Queensland</v>
      </c>
      <c r="Y3139" t="str">
        <v>Australia</v>
      </c>
      <c r="Z3139">
        <v>7</v>
      </c>
      <c r="AA3139" s="3" t="str">
        <f t="shared" ref="AA3139:AA3202" si="99">IF(AND(DATEDIF($P3139,$Q3139,"D")&gt;0,DATEDIF($P3139,$Q3139,"D")&lt;=10),"0 to 10",IF(AND(DATEDIF($P3139,$Q3139,"D")&gt;10,DATEDIF($P3139,$Q3139,"D")&lt;=20),"10 to 20",IF(AND(DATEDIF($P3139,$Q3139,"D")&gt;20,DATEDIF($P3139,$Q3139,"D")&lt;=30),"20 to 30")))</f>
        <v>10 to 20</v>
      </c>
      <c r="AP3139" s="6">
        <v>183</v>
      </c>
      <c r="AQ3139" s="6" t="s">
        <v>1355</v>
      </c>
    </row>
    <row r="3140" spans="1:43" x14ac:dyDescent="0.25">
      <c r="A3140">
        <v>3138</v>
      </c>
      <c r="B3140">
        <v>633</v>
      </c>
      <c r="C3140">
        <v>267</v>
      </c>
      <c r="D3140">
        <v>95</v>
      </c>
      <c r="E3140">
        <v>2</v>
      </c>
      <c r="F3140">
        <v>190</v>
      </c>
      <c r="G3140" t="str">
        <f>VLOOKUP($C3140,'Raw-products'!$A$2:$H$1261,MATCH(G$1,'Raw-products'!$A$1:$H$1,0))</f>
        <v>Shirt</v>
      </c>
      <c r="H3140" t="str">
        <f>VLOOKUP($C3140,'Raw-products'!$A$2:$H$1261,MATCH(H$1,'Raw-products'!$A$1:$H$1,0))</f>
        <v>Polo</v>
      </c>
      <c r="I3140" t="str">
        <f>VLOOKUP($C3140,'Raw-products'!$A$2:$H$1261,MATCH(I$1,'Raw-products'!$A$1:$H$1,0))</f>
        <v>M</v>
      </c>
      <c r="J3140" t="str">
        <f>VLOOKUP($C3140,'Raw-products'!$A$2:$H$1261,MATCH(J$1,'Raw-products'!$A$1:$H$1,0))</f>
        <v>blue</v>
      </c>
      <c r="K3140">
        <f>VLOOKUP($C3140,'Raw-products'!$A$2:$H$1261,MATCH(K$1,'Raw-products'!$A$1:$H$1,0))</f>
        <v>117</v>
      </c>
      <c r="L3140">
        <f>VLOOKUP($C3140,'Raw-products'!$A$2:$H$1261,MATCH(L$1,'Raw-products'!$A$1:$H$1,0))</f>
        <v>49</v>
      </c>
      <c r="M3140" s="5">
        <f t="shared" si="98"/>
        <v>5733</v>
      </c>
      <c r="N3140" cm="1">
        <f t="array" ref="N3140:Q3140">_xlfn.XLOOKUP($B3140,'Raw -orders'!$A:$A,'Raw -orders'!$B:$E)</f>
        <v>183</v>
      </c>
      <c r="O3140">
        <v>30197</v>
      </c>
      <c r="P3140" s="1">
        <v>44379</v>
      </c>
      <c r="Q3140" s="1">
        <v>44390</v>
      </c>
      <c r="R3140" t="str" cm="1">
        <f t="array" ref="R3140:Y3140">_xlfn.XLOOKUP($N3140,'Raw - customers'!$A:$A,'Raw - customers'!$B:$I)</f>
        <v>Martin O'Mailey</v>
      </c>
      <c r="S3140" t="str">
        <v>Female</v>
      </c>
      <c r="T3140">
        <v>44</v>
      </c>
      <c r="U3140" t="str">
        <v>639 Griffiths ParkwayApt. 162</v>
      </c>
      <c r="V3140">
        <v>9583</v>
      </c>
      <c r="W3140" t="str">
        <v>New Angelina</v>
      </c>
      <c r="X3140" t="str">
        <v>Queensland</v>
      </c>
      <c r="Y3140" t="str">
        <v>Australia</v>
      </c>
      <c r="Z3140">
        <v>7</v>
      </c>
      <c r="AA3140" s="3" t="str">
        <f t="shared" si="99"/>
        <v>10 to 20</v>
      </c>
      <c r="AP3140" s="6">
        <v>183</v>
      </c>
      <c r="AQ3140" s="6" t="s">
        <v>1355</v>
      </c>
    </row>
    <row r="3141" spans="1:43" x14ac:dyDescent="0.25">
      <c r="A3141">
        <v>3139</v>
      </c>
      <c r="B3141">
        <v>633</v>
      </c>
      <c r="C3141">
        <v>1179</v>
      </c>
      <c r="D3141">
        <v>99</v>
      </c>
      <c r="E3141">
        <v>3</v>
      </c>
      <c r="F3141">
        <v>297</v>
      </c>
      <c r="G3141" t="str">
        <f>VLOOKUP($C3141,'Raw-products'!$A$2:$H$1261,MATCH(G$1,'Raw-products'!$A$1:$H$1,0))</f>
        <v>Trousers</v>
      </c>
      <c r="H3141" t="str">
        <f>VLOOKUP($C3141,'Raw-products'!$A$2:$H$1261,MATCH(H$1,'Raw-products'!$A$1:$H$1,0))</f>
        <v>High-Waisted</v>
      </c>
      <c r="I3141" t="str">
        <f>VLOOKUP($C3141,'Raw-products'!$A$2:$H$1261,MATCH(I$1,'Raw-products'!$A$1:$H$1,0))</f>
        <v>XL</v>
      </c>
      <c r="J3141" t="str">
        <f>VLOOKUP($C3141,'Raw-products'!$A$2:$H$1261,MATCH(J$1,'Raw-products'!$A$1:$H$1,0))</f>
        <v>blue</v>
      </c>
      <c r="K3141">
        <f>VLOOKUP($C3141,'Raw-products'!$A$2:$H$1261,MATCH(K$1,'Raw-products'!$A$1:$H$1,0))</f>
        <v>98</v>
      </c>
      <c r="L3141">
        <f>VLOOKUP($C3141,'Raw-products'!$A$2:$H$1261,MATCH(L$1,'Raw-products'!$A$1:$H$1,0))</f>
        <v>65</v>
      </c>
      <c r="M3141" s="5">
        <f t="shared" si="98"/>
        <v>6370</v>
      </c>
      <c r="N3141" cm="1">
        <f t="array" ref="N3141:Q3141">_xlfn.XLOOKUP($B3141,'Raw -orders'!$A:$A,'Raw -orders'!$B:$E)</f>
        <v>183</v>
      </c>
      <c r="O3141">
        <v>30197</v>
      </c>
      <c r="P3141" s="1">
        <v>44379</v>
      </c>
      <c r="Q3141" s="1">
        <v>44390</v>
      </c>
      <c r="R3141" t="str" cm="1">
        <f t="array" ref="R3141:Y3141">_xlfn.XLOOKUP($N3141,'Raw - customers'!$A:$A,'Raw - customers'!$B:$I)</f>
        <v>Martin O'Mailey</v>
      </c>
      <c r="S3141" t="str">
        <v>Female</v>
      </c>
      <c r="T3141">
        <v>44</v>
      </c>
      <c r="U3141" t="str">
        <v>639 Griffiths ParkwayApt. 162</v>
      </c>
      <c r="V3141">
        <v>9583</v>
      </c>
      <c r="W3141" t="str">
        <v>New Angelina</v>
      </c>
      <c r="X3141" t="str">
        <v>Queensland</v>
      </c>
      <c r="Y3141" t="str">
        <v>Australia</v>
      </c>
      <c r="Z3141">
        <v>7</v>
      </c>
      <c r="AA3141" s="3" t="str">
        <f t="shared" si="99"/>
        <v>10 to 20</v>
      </c>
      <c r="AP3141" s="6">
        <v>183</v>
      </c>
      <c r="AQ3141" s="6" t="s">
        <v>1355</v>
      </c>
    </row>
    <row r="3142" spans="1:43" x14ac:dyDescent="0.25">
      <c r="A3142">
        <v>3140</v>
      </c>
      <c r="B3142">
        <v>633</v>
      </c>
      <c r="C3142">
        <v>215</v>
      </c>
      <c r="D3142">
        <v>106</v>
      </c>
      <c r="E3142">
        <v>2</v>
      </c>
      <c r="F3142">
        <v>212</v>
      </c>
      <c r="G3142" t="str">
        <f>VLOOKUP($C3142,'Raw-products'!$A$2:$H$1261,MATCH(G$1,'Raw-products'!$A$1:$H$1,0))</f>
        <v>Shirt</v>
      </c>
      <c r="H3142" t="str">
        <f>VLOOKUP($C3142,'Raw-products'!$A$2:$H$1261,MATCH(H$1,'Raw-products'!$A$1:$H$1,0))</f>
        <v>Chambray</v>
      </c>
      <c r="I3142" t="str">
        <f>VLOOKUP($C3142,'Raw-products'!$A$2:$H$1261,MATCH(I$1,'Raw-products'!$A$1:$H$1,0))</f>
        <v>XS</v>
      </c>
      <c r="J3142" t="str">
        <f>VLOOKUP($C3142,'Raw-products'!$A$2:$H$1261,MATCH(J$1,'Raw-products'!$A$1:$H$1,0))</f>
        <v>orange</v>
      </c>
      <c r="K3142">
        <f>VLOOKUP($C3142,'Raw-products'!$A$2:$H$1261,MATCH(K$1,'Raw-products'!$A$1:$H$1,0))</f>
        <v>105</v>
      </c>
      <c r="L3142">
        <f>VLOOKUP($C3142,'Raw-products'!$A$2:$H$1261,MATCH(L$1,'Raw-products'!$A$1:$H$1,0))</f>
        <v>76</v>
      </c>
      <c r="M3142" s="5">
        <f t="shared" si="98"/>
        <v>7980</v>
      </c>
      <c r="N3142" cm="1">
        <f t="array" ref="N3142:Q3142">_xlfn.XLOOKUP($B3142,'Raw -orders'!$A:$A,'Raw -orders'!$B:$E)</f>
        <v>183</v>
      </c>
      <c r="O3142">
        <v>30197</v>
      </c>
      <c r="P3142" s="1">
        <v>44379</v>
      </c>
      <c r="Q3142" s="1">
        <v>44390</v>
      </c>
      <c r="R3142" t="str" cm="1">
        <f t="array" ref="R3142:Y3142">_xlfn.XLOOKUP($N3142,'Raw - customers'!$A:$A,'Raw - customers'!$B:$I)</f>
        <v>Martin O'Mailey</v>
      </c>
      <c r="S3142" t="str">
        <v>Female</v>
      </c>
      <c r="T3142">
        <v>44</v>
      </c>
      <c r="U3142" t="str">
        <v>639 Griffiths ParkwayApt. 162</v>
      </c>
      <c r="V3142">
        <v>9583</v>
      </c>
      <c r="W3142" t="str">
        <v>New Angelina</v>
      </c>
      <c r="X3142" t="str">
        <v>Queensland</v>
      </c>
      <c r="Y3142" t="str">
        <v>Australia</v>
      </c>
      <c r="Z3142">
        <v>7</v>
      </c>
      <c r="AA3142" s="3" t="str">
        <f t="shared" si="99"/>
        <v>10 to 20</v>
      </c>
      <c r="AP3142" s="6">
        <v>183</v>
      </c>
      <c r="AQ3142" s="6" t="s">
        <v>1355</v>
      </c>
    </row>
    <row r="3143" spans="1:43" x14ac:dyDescent="0.25">
      <c r="A3143">
        <v>3141</v>
      </c>
      <c r="B3143">
        <v>634</v>
      </c>
      <c r="C3143">
        <v>1159</v>
      </c>
      <c r="D3143">
        <v>99</v>
      </c>
      <c r="E3143">
        <v>3</v>
      </c>
      <c r="F3143">
        <v>297</v>
      </c>
      <c r="G3143" t="str">
        <f>VLOOKUP($C3143,'Raw-products'!$A$2:$H$1261,MATCH(G$1,'Raw-products'!$A$1:$H$1,0))</f>
        <v>Trousers</v>
      </c>
      <c r="H3143" t="str">
        <f>VLOOKUP($C3143,'Raw-products'!$A$2:$H$1261,MATCH(H$1,'Raw-products'!$A$1:$H$1,0))</f>
        <v>High-Waisted</v>
      </c>
      <c r="I3143" t="str">
        <f>VLOOKUP($C3143,'Raw-products'!$A$2:$H$1261,MATCH(I$1,'Raw-products'!$A$1:$H$1,0))</f>
        <v>XL</v>
      </c>
      <c r="J3143" t="str">
        <f>VLOOKUP($C3143,'Raw-products'!$A$2:$H$1261,MATCH(J$1,'Raw-products'!$A$1:$H$1,0))</f>
        <v>red</v>
      </c>
      <c r="K3143">
        <f>VLOOKUP($C3143,'Raw-products'!$A$2:$H$1261,MATCH(K$1,'Raw-products'!$A$1:$H$1,0))</f>
        <v>98</v>
      </c>
      <c r="L3143">
        <f>VLOOKUP($C3143,'Raw-products'!$A$2:$H$1261,MATCH(L$1,'Raw-products'!$A$1:$H$1,0))</f>
        <v>80</v>
      </c>
      <c r="M3143" s="5">
        <f t="shared" si="98"/>
        <v>7840</v>
      </c>
      <c r="N3143" cm="1">
        <f t="array" ref="N3143:Q3143">_xlfn.XLOOKUP($B3143,'Raw -orders'!$A:$A,'Raw -orders'!$B:$E)</f>
        <v>327</v>
      </c>
      <c r="O3143">
        <v>35370</v>
      </c>
      <c r="P3143" s="1">
        <v>44482</v>
      </c>
      <c r="Q3143" s="1">
        <v>44492</v>
      </c>
      <c r="R3143" t="str" cm="1">
        <f t="array" ref="R3143:Y3143">_xlfn.XLOOKUP($N3143,'Raw - customers'!$A:$A,'Raw - customers'!$B:$I)</f>
        <v>Lynda Seydlitz</v>
      </c>
      <c r="S3143" t="str">
        <v>Non-binary</v>
      </c>
      <c r="T3143">
        <v>71</v>
      </c>
      <c r="U3143" t="str">
        <v>246 Waters CrescentSuite 947</v>
      </c>
      <c r="V3143">
        <v>3310</v>
      </c>
      <c r="W3143" t="str">
        <v>Port Marcusshire</v>
      </c>
      <c r="X3143" t="str">
        <v>Western Australia</v>
      </c>
      <c r="Y3143" t="str">
        <v>Australia</v>
      </c>
      <c r="Z3143">
        <v>10</v>
      </c>
      <c r="AA3143" s="3" t="str">
        <f t="shared" si="99"/>
        <v>0 to 10</v>
      </c>
      <c r="AP3143" s="6">
        <v>327</v>
      </c>
      <c r="AQ3143" s="6" t="s">
        <v>1377</v>
      </c>
    </row>
    <row r="3144" spans="1:43" x14ac:dyDescent="0.25">
      <c r="A3144">
        <v>3142</v>
      </c>
      <c r="B3144">
        <v>634</v>
      </c>
      <c r="C3144">
        <v>760</v>
      </c>
      <c r="D3144">
        <v>109</v>
      </c>
      <c r="E3144">
        <v>3</v>
      </c>
      <c r="F3144">
        <v>327</v>
      </c>
      <c r="G3144" t="str">
        <f>VLOOKUP($C3144,'Raw-products'!$A$2:$H$1261,MATCH(G$1,'Raw-products'!$A$1:$H$1,0))</f>
        <v>Jacket</v>
      </c>
      <c r="H3144" t="str">
        <f>VLOOKUP($C3144,'Raw-products'!$A$2:$H$1261,MATCH(H$1,'Raw-products'!$A$1:$H$1,0))</f>
        <v>Peacoat</v>
      </c>
      <c r="I3144" t="str">
        <f>VLOOKUP($C3144,'Raw-products'!$A$2:$H$1261,MATCH(I$1,'Raw-products'!$A$1:$H$1,0))</f>
        <v>XS</v>
      </c>
      <c r="J3144" t="str">
        <f>VLOOKUP($C3144,'Raw-products'!$A$2:$H$1261,MATCH(J$1,'Raw-products'!$A$1:$H$1,0))</f>
        <v>indigo</v>
      </c>
      <c r="K3144">
        <f>VLOOKUP($C3144,'Raw-products'!$A$2:$H$1261,MATCH(K$1,'Raw-products'!$A$1:$H$1,0))</f>
        <v>102</v>
      </c>
      <c r="L3144">
        <f>VLOOKUP($C3144,'Raw-products'!$A$2:$H$1261,MATCH(L$1,'Raw-products'!$A$1:$H$1,0))</f>
        <v>45</v>
      </c>
      <c r="M3144" s="5">
        <f t="shared" si="98"/>
        <v>4590</v>
      </c>
      <c r="N3144" cm="1">
        <f t="array" ref="N3144:Q3144">_xlfn.XLOOKUP($B3144,'Raw -orders'!$A:$A,'Raw -orders'!$B:$E)</f>
        <v>327</v>
      </c>
      <c r="O3144">
        <v>35370</v>
      </c>
      <c r="P3144" s="1">
        <v>44482</v>
      </c>
      <c r="Q3144" s="1">
        <v>44492</v>
      </c>
      <c r="R3144" t="str" cm="1">
        <f t="array" ref="R3144:Y3144">_xlfn.XLOOKUP($N3144,'Raw - customers'!$A:$A,'Raw - customers'!$B:$I)</f>
        <v>Lynda Seydlitz</v>
      </c>
      <c r="S3144" t="str">
        <v>Non-binary</v>
      </c>
      <c r="T3144">
        <v>71</v>
      </c>
      <c r="U3144" t="str">
        <v>246 Waters CrescentSuite 947</v>
      </c>
      <c r="V3144">
        <v>3310</v>
      </c>
      <c r="W3144" t="str">
        <v>Port Marcusshire</v>
      </c>
      <c r="X3144" t="str">
        <v>Western Australia</v>
      </c>
      <c r="Y3144" t="str">
        <v>Australia</v>
      </c>
      <c r="Z3144">
        <v>10</v>
      </c>
      <c r="AA3144" s="3" t="str">
        <f t="shared" si="99"/>
        <v>0 to 10</v>
      </c>
      <c r="AP3144" s="6">
        <v>327</v>
      </c>
      <c r="AQ3144" s="6" t="s">
        <v>1377</v>
      </c>
    </row>
    <row r="3145" spans="1:43" x14ac:dyDescent="0.25">
      <c r="A3145">
        <v>3143</v>
      </c>
      <c r="B3145">
        <v>634</v>
      </c>
      <c r="C3145">
        <v>1123</v>
      </c>
      <c r="D3145">
        <v>102</v>
      </c>
      <c r="E3145">
        <v>1</v>
      </c>
      <c r="F3145">
        <v>102</v>
      </c>
      <c r="G3145" t="str">
        <f>VLOOKUP($C3145,'Raw-products'!$A$2:$H$1261,MATCH(G$1,'Raw-products'!$A$1:$H$1,0))</f>
        <v>Trousers</v>
      </c>
      <c r="H3145" t="str">
        <f>VLOOKUP($C3145,'Raw-products'!$A$2:$H$1261,MATCH(H$1,'Raw-products'!$A$1:$H$1,0))</f>
        <v>Cargo Pants</v>
      </c>
      <c r="I3145" t="str">
        <f>VLOOKUP($C3145,'Raw-products'!$A$2:$H$1261,MATCH(I$1,'Raw-products'!$A$1:$H$1,0))</f>
        <v>L</v>
      </c>
      <c r="J3145" t="str">
        <f>VLOOKUP($C3145,'Raw-products'!$A$2:$H$1261,MATCH(J$1,'Raw-products'!$A$1:$H$1,0))</f>
        <v>red</v>
      </c>
      <c r="K3145">
        <f>VLOOKUP($C3145,'Raw-products'!$A$2:$H$1261,MATCH(K$1,'Raw-products'!$A$1:$H$1,0))</f>
        <v>106</v>
      </c>
      <c r="L3145">
        <f>VLOOKUP($C3145,'Raw-products'!$A$2:$H$1261,MATCH(L$1,'Raw-products'!$A$1:$H$1,0))</f>
        <v>61</v>
      </c>
      <c r="M3145" s="5">
        <f t="shared" si="98"/>
        <v>6466</v>
      </c>
      <c r="N3145" cm="1">
        <f t="array" ref="N3145:Q3145">_xlfn.XLOOKUP($B3145,'Raw -orders'!$A:$A,'Raw -orders'!$B:$E)</f>
        <v>327</v>
      </c>
      <c r="O3145">
        <v>35370</v>
      </c>
      <c r="P3145" s="1">
        <v>44482</v>
      </c>
      <c r="Q3145" s="1">
        <v>44492</v>
      </c>
      <c r="R3145" t="str" cm="1">
        <f t="array" ref="R3145:Y3145">_xlfn.XLOOKUP($N3145,'Raw - customers'!$A:$A,'Raw - customers'!$B:$I)</f>
        <v>Lynda Seydlitz</v>
      </c>
      <c r="S3145" t="str">
        <v>Non-binary</v>
      </c>
      <c r="T3145">
        <v>71</v>
      </c>
      <c r="U3145" t="str">
        <v>246 Waters CrescentSuite 947</v>
      </c>
      <c r="V3145">
        <v>3310</v>
      </c>
      <c r="W3145" t="str">
        <v>Port Marcusshire</v>
      </c>
      <c r="X3145" t="str">
        <v>Western Australia</v>
      </c>
      <c r="Y3145" t="str">
        <v>Australia</v>
      </c>
      <c r="Z3145">
        <v>10</v>
      </c>
      <c r="AA3145" s="3" t="str">
        <f t="shared" si="99"/>
        <v>0 to 10</v>
      </c>
      <c r="AP3145" s="6">
        <v>327</v>
      </c>
      <c r="AQ3145" s="6" t="s">
        <v>1377</v>
      </c>
    </row>
    <row r="3146" spans="1:43" x14ac:dyDescent="0.25">
      <c r="A3146">
        <v>3144</v>
      </c>
      <c r="B3146">
        <v>634</v>
      </c>
      <c r="C3146">
        <v>1066</v>
      </c>
      <c r="D3146">
        <v>93</v>
      </c>
      <c r="E3146">
        <v>3</v>
      </c>
      <c r="F3146">
        <v>279</v>
      </c>
      <c r="G3146" t="str">
        <f>VLOOKUP($C3146,'Raw-products'!$A$2:$H$1261,MATCH(G$1,'Raw-products'!$A$1:$H$1,0))</f>
        <v>Trousers</v>
      </c>
      <c r="H3146" t="str">
        <f>VLOOKUP($C3146,'Raw-products'!$A$2:$H$1261,MATCH(H$1,'Raw-products'!$A$1:$H$1,0))</f>
        <v>Joggers</v>
      </c>
      <c r="I3146" t="str">
        <f>VLOOKUP($C3146,'Raw-products'!$A$2:$H$1261,MATCH(I$1,'Raw-products'!$A$1:$H$1,0))</f>
        <v>S</v>
      </c>
      <c r="J3146" t="str">
        <f>VLOOKUP($C3146,'Raw-products'!$A$2:$H$1261,MATCH(J$1,'Raw-products'!$A$1:$H$1,0))</f>
        <v>green</v>
      </c>
      <c r="K3146">
        <f>VLOOKUP($C3146,'Raw-products'!$A$2:$H$1261,MATCH(K$1,'Raw-products'!$A$1:$H$1,0))</f>
        <v>94</v>
      </c>
      <c r="L3146">
        <f>VLOOKUP($C3146,'Raw-products'!$A$2:$H$1261,MATCH(L$1,'Raw-products'!$A$1:$H$1,0))</f>
        <v>76</v>
      </c>
      <c r="M3146" s="5">
        <f t="shared" si="98"/>
        <v>7144</v>
      </c>
      <c r="N3146" cm="1">
        <f t="array" ref="N3146:Q3146">_xlfn.XLOOKUP($B3146,'Raw -orders'!$A:$A,'Raw -orders'!$B:$E)</f>
        <v>327</v>
      </c>
      <c r="O3146">
        <v>35370</v>
      </c>
      <c r="P3146" s="1">
        <v>44482</v>
      </c>
      <c r="Q3146" s="1">
        <v>44492</v>
      </c>
      <c r="R3146" t="str" cm="1">
        <f t="array" ref="R3146:Y3146">_xlfn.XLOOKUP($N3146,'Raw - customers'!$A:$A,'Raw - customers'!$B:$I)</f>
        <v>Lynda Seydlitz</v>
      </c>
      <c r="S3146" t="str">
        <v>Non-binary</v>
      </c>
      <c r="T3146">
        <v>71</v>
      </c>
      <c r="U3146" t="str">
        <v>246 Waters CrescentSuite 947</v>
      </c>
      <c r="V3146">
        <v>3310</v>
      </c>
      <c r="W3146" t="str">
        <v>Port Marcusshire</v>
      </c>
      <c r="X3146" t="str">
        <v>Western Australia</v>
      </c>
      <c r="Y3146" t="str">
        <v>Australia</v>
      </c>
      <c r="Z3146">
        <v>10</v>
      </c>
      <c r="AA3146" s="3" t="str">
        <f t="shared" si="99"/>
        <v>0 to 10</v>
      </c>
      <c r="AP3146" s="6">
        <v>327</v>
      </c>
      <c r="AQ3146" s="6" t="s">
        <v>1377</v>
      </c>
    </row>
    <row r="3147" spans="1:43" x14ac:dyDescent="0.25">
      <c r="A3147">
        <v>3145</v>
      </c>
      <c r="B3147">
        <v>634</v>
      </c>
      <c r="C3147">
        <v>847</v>
      </c>
      <c r="D3147">
        <v>113</v>
      </c>
      <c r="E3147">
        <v>1</v>
      </c>
      <c r="F3147">
        <v>113</v>
      </c>
      <c r="G3147" t="str">
        <f>VLOOKUP($C3147,'Raw-products'!$A$2:$H$1261,MATCH(G$1,'Raw-products'!$A$1:$H$1,0))</f>
        <v>Trousers</v>
      </c>
      <c r="H3147" t="str">
        <f>VLOOKUP($C3147,'Raw-products'!$A$2:$H$1261,MATCH(H$1,'Raw-products'!$A$1:$H$1,0))</f>
        <v>Chinos</v>
      </c>
      <c r="I3147" t="str">
        <f>VLOOKUP($C3147,'Raw-products'!$A$2:$H$1261,MATCH(I$1,'Raw-products'!$A$1:$H$1,0))</f>
        <v>M</v>
      </c>
      <c r="J3147" t="str">
        <f>VLOOKUP($C3147,'Raw-products'!$A$2:$H$1261,MATCH(J$1,'Raw-products'!$A$1:$H$1,0))</f>
        <v>orange</v>
      </c>
      <c r="K3147">
        <f>VLOOKUP($C3147,'Raw-products'!$A$2:$H$1261,MATCH(K$1,'Raw-products'!$A$1:$H$1,0))</f>
        <v>100</v>
      </c>
      <c r="L3147">
        <f>VLOOKUP($C3147,'Raw-products'!$A$2:$H$1261,MATCH(L$1,'Raw-products'!$A$1:$H$1,0))</f>
        <v>73</v>
      </c>
      <c r="M3147" s="5">
        <f t="shared" si="98"/>
        <v>7300</v>
      </c>
      <c r="N3147" cm="1">
        <f t="array" ref="N3147:Q3147">_xlfn.XLOOKUP($B3147,'Raw -orders'!$A:$A,'Raw -orders'!$B:$E)</f>
        <v>327</v>
      </c>
      <c r="O3147">
        <v>35370</v>
      </c>
      <c r="P3147" s="1">
        <v>44482</v>
      </c>
      <c r="Q3147" s="1">
        <v>44492</v>
      </c>
      <c r="R3147" t="str" cm="1">
        <f t="array" ref="R3147:Y3147">_xlfn.XLOOKUP($N3147,'Raw - customers'!$A:$A,'Raw - customers'!$B:$I)</f>
        <v>Lynda Seydlitz</v>
      </c>
      <c r="S3147" t="str">
        <v>Non-binary</v>
      </c>
      <c r="T3147">
        <v>71</v>
      </c>
      <c r="U3147" t="str">
        <v>246 Waters CrescentSuite 947</v>
      </c>
      <c r="V3147">
        <v>3310</v>
      </c>
      <c r="W3147" t="str">
        <v>Port Marcusshire</v>
      </c>
      <c r="X3147" t="str">
        <v>Western Australia</v>
      </c>
      <c r="Y3147" t="str">
        <v>Australia</v>
      </c>
      <c r="Z3147">
        <v>10</v>
      </c>
      <c r="AA3147" s="3" t="str">
        <f t="shared" si="99"/>
        <v>0 to 10</v>
      </c>
      <c r="AP3147" s="6">
        <v>327</v>
      </c>
      <c r="AQ3147" s="6" t="s">
        <v>1377</v>
      </c>
    </row>
    <row r="3148" spans="1:43" x14ac:dyDescent="0.25">
      <c r="A3148">
        <v>3146</v>
      </c>
      <c r="B3148">
        <v>634</v>
      </c>
      <c r="C3148">
        <v>846</v>
      </c>
      <c r="D3148">
        <v>113</v>
      </c>
      <c r="E3148">
        <v>1</v>
      </c>
      <c r="F3148">
        <v>113</v>
      </c>
      <c r="G3148" t="str">
        <f>VLOOKUP($C3148,'Raw-products'!$A$2:$H$1261,MATCH(G$1,'Raw-products'!$A$1:$H$1,0))</f>
        <v>Trousers</v>
      </c>
      <c r="H3148" t="str">
        <f>VLOOKUP($C3148,'Raw-products'!$A$2:$H$1261,MATCH(H$1,'Raw-products'!$A$1:$H$1,0))</f>
        <v>Chinos</v>
      </c>
      <c r="I3148" t="str">
        <f>VLOOKUP($C3148,'Raw-products'!$A$2:$H$1261,MATCH(I$1,'Raw-products'!$A$1:$H$1,0))</f>
        <v>S</v>
      </c>
      <c r="J3148" t="str">
        <f>VLOOKUP($C3148,'Raw-products'!$A$2:$H$1261,MATCH(J$1,'Raw-products'!$A$1:$H$1,0))</f>
        <v>orange</v>
      </c>
      <c r="K3148">
        <f>VLOOKUP($C3148,'Raw-products'!$A$2:$H$1261,MATCH(K$1,'Raw-products'!$A$1:$H$1,0))</f>
        <v>100</v>
      </c>
      <c r="L3148">
        <f>VLOOKUP($C3148,'Raw-products'!$A$2:$H$1261,MATCH(L$1,'Raw-products'!$A$1:$H$1,0))</f>
        <v>58</v>
      </c>
      <c r="M3148" s="5">
        <f t="shared" si="98"/>
        <v>5800</v>
      </c>
      <c r="N3148" cm="1">
        <f t="array" ref="N3148:Q3148">_xlfn.XLOOKUP($B3148,'Raw -orders'!$A:$A,'Raw -orders'!$B:$E)</f>
        <v>327</v>
      </c>
      <c r="O3148">
        <v>35370</v>
      </c>
      <c r="P3148" s="1">
        <v>44482</v>
      </c>
      <c r="Q3148" s="1">
        <v>44492</v>
      </c>
      <c r="R3148" t="str" cm="1">
        <f t="array" ref="R3148:Y3148">_xlfn.XLOOKUP($N3148,'Raw - customers'!$A:$A,'Raw - customers'!$B:$I)</f>
        <v>Lynda Seydlitz</v>
      </c>
      <c r="S3148" t="str">
        <v>Non-binary</v>
      </c>
      <c r="T3148">
        <v>71</v>
      </c>
      <c r="U3148" t="str">
        <v>246 Waters CrescentSuite 947</v>
      </c>
      <c r="V3148">
        <v>3310</v>
      </c>
      <c r="W3148" t="str">
        <v>Port Marcusshire</v>
      </c>
      <c r="X3148" t="str">
        <v>Western Australia</v>
      </c>
      <c r="Y3148" t="str">
        <v>Australia</v>
      </c>
      <c r="Z3148">
        <v>10</v>
      </c>
      <c r="AA3148" s="3" t="str">
        <f t="shared" si="99"/>
        <v>0 to 10</v>
      </c>
      <c r="AP3148" s="6">
        <v>327</v>
      </c>
      <c r="AQ3148" s="6" t="s">
        <v>1377</v>
      </c>
    </row>
    <row r="3149" spans="1:43" x14ac:dyDescent="0.25">
      <c r="A3149">
        <v>3147</v>
      </c>
      <c r="B3149">
        <v>634</v>
      </c>
      <c r="C3149">
        <v>402</v>
      </c>
      <c r="D3149">
        <v>119</v>
      </c>
      <c r="E3149">
        <v>2</v>
      </c>
      <c r="F3149">
        <v>238</v>
      </c>
      <c r="G3149" t="str">
        <f>VLOOKUP($C3149,'Raw-products'!$A$2:$H$1261,MATCH(G$1,'Raw-products'!$A$1:$H$1,0))</f>
        <v>Shirt</v>
      </c>
      <c r="H3149" t="str">
        <f>VLOOKUP($C3149,'Raw-products'!$A$2:$H$1261,MATCH(H$1,'Raw-products'!$A$1:$H$1,0))</f>
        <v>Casual Slim Fit</v>
      </c>
      <c r="I3149" t="str">
        <f>VLOOKUP($C3149,'Raw-products'!$A$2:$H$1261,MATCH(I$1,'Raw-products'!$A$1:$H$1,0))</f>
        <v>M</v>
      </c>
      <c r="J3149" t="str">
        <f>VLOOKUP($C3149,'Raw-products'!$A$2:$H$1261,MATCH(J$1,'Raw-products'!$A$1:$H$1,0))</f>
        <v>green</v>
      </c>
      <c r="K3149">
        <f>VLOOKUP($C3149,'Raw-products'!$A$2:$H$1261,MATCH(K$1,'Raw-products'!$A$1:$H$1,0))</f>
        <v>113</v>
      </c>
      <c r="L3149">
        <f>VLOOKUP($C3149,'Raw-products'!$A$2:$H$1261,MATCH(L$1,'Raw-products'!$A$1:$H$1,0))</f>
        <v>67</v>
      </c>
      <c r="M3149" s="5">
        <f t="shared" si="98"/>
        <v>7571</v>
      </c>
      <c r="N3149" cm="1">
        <f t="array" ref="N3149:Q3149">_xlfn.XLOOKUP($B3149,'Raw -orders'!$A:$A,'Raw -orders'!$B:$E)</f>
        <v>327</v>
      </c>
      <c r="O3149">
        <v>35370</v>
      </c>
      <c r="P3149" s="1">
        <v>44482</v>
      </c>
      <c r="Q3149" s="1">
        <v>44492</v>
      </c>
      <c r="R3149" t="str" cm="1">
        <f t="array" ref="R3149:Y3149">_xlfn.XLOOKUP($N3149,'Raw - customers'!$A:$A,'Raw - customers'!$B:$I)</f>
        <v>Lynda Seydlitz</v>
      </c>
      <c r="S3149" t="str">
        <v>Non-binary</v>
      </c>
      <c r="T3149">
        <v>71</v>
      </c>
      <c r="U3149" t="str">
        <v>246 Waters CrescentSuite 947</v>
      </c>
      <c r="V3149">
        <v>3310</v>
      </c>
      <c r="W3149" t="str">
        <v>Port Marcusshire</v>
      </c>
      <c r="X3149" t="str">
        <v>Western Australia</v>
      </c>
      <c r="Y3149" t="str">
        <v>Australia</v>
      </c>
      <c r="Z3149">
        <v>10</v>
      </c>
      <c r="AA3149" s="3" t="str">
        <f t="shared" si="99"/>
        <v>0 to 10</v>
      </c>
      <c r="AP3149" s="6">
        <v>327</v>
      </c>
      <c r="AQ3149" s="6" t="s">
        <v>1377</v>
      </c>
    </row>
    <row r="3150" spans="1:43" x14ac:dyDescent="0.25">
      <c r="A3150">
        <v>3148</v>
      </c>
      <c r="B3150">
        <v>634</v>
      </c>
      <c r="C3150">
        <v>1149</v>
      </c>
      <c r="D3150">
        <v>102</v>
      </c>
      <c r="E3150">
        <v>2</v>
      </c>
      <c r="F3150">
        <v>204</v>
      </c>
      <c r="G3150" t="str">
        <f>VLOOKUP($C3150,'Raw-products'!$A$2:$H$1261,MATCH(G$1,'Raw-products'!$A$1:$H$1,0))</f>
        <v>Trousers</v>
      </c>
      <c r="H3150" t="str">
        <f>VLOOKUP($C3150,'Raw-products'!$A$2:$H$1261,MATCH(H$1,'Raw-products'!$A$1:$H$1,0))</f>
        <v>Cargo Pants</v>
      </c>
      <c r="I3150" t="str">
        <f>VLOOKUP($C3150,'Raw-products'!$A$2:$H$1261,MATCH(I$1,'Raw-products'!$A$1:$H$1,0))</f>
        <v>XL</v>
      </c>
      <c r="J3150" t="str">
        <f>VLOOKUP($C3150,'Raw-products'!$A$2:$H$1261,MATCH(J$1,'Raw-products'!$A$1:$H$1,0))</f>
        <v>indigo</v>
      </c>
      <c r="K3150">
        <f>VLOOKUP($C3150,'Raw-products'!$A$2:$H$1261,MATCH(K$1,'Raw-products'!$A$1:$H$1,0))</f>
        <v>106</v>
      </c>
      <c r="L3150">
        <f>VLOOKUP($C3150,'Raw-products'!$A$2:$H$1261,MATCH(L$1,'Raw-products'!$A$1:$H$1,0))</f>
        <v>64</v>
      </c>
      <c r="M3150" s="5">
        <f t="shared" si="98"/>
        <v>6784</v>
      </c>
      <c r="N3150" cm="1">
        <f t="array" ref="N3150:Q3150">_xlfn.XLOOKUP($B3150,'Raw -orders'!$A:$A,'Raw -orders'!$B:$E)</f>
        <v>327</v>
      </c>
      <c r="O3150">
        <v>35370</v>
      </c>
      <c r="P3150" s="1">
        <v>44482</v>
      </c>
      <c r="Q3150" s="1">
        <v>44492</v>
      </c>
      <c r="R3150" t="str" cm="1">
        <f t="array" ref="R3150:Y3150">_xlfn.XLOOKUP($N3150,'Raw - customers'!$A:$A,'Raw - customers'!$B:$I)</f>
        <v>Lynda Seydlitz</v>
      </c>
      <c r="S3150" t="str">
        <v>Non-binary</v>
      </c>
      <c r="T3150">
        <v>71</v>
      </c>
      <c r="U3150" t="str">
        <v>246 Waters CrescentSuite 947</v>
      </c>
      <c r="V3150">
        <v>3310</v>
      </c>
      <c r="W3150" t="str">
        <v>Port Marcusshire</v>
      </c>
      <c r="X3150" t="str">
        <v>Western Australia</v>
      </c>
      <c r="Y3150" t="str">
        <v>Australia</v>
      </c>
      <c r="Z3150">
        <v>10</v>
      </c>
      <c r="AA3150" s="3" t="str">
        <f t="shared" si="99"/>
        <v>0 to 10</v>
      </c>
      <c r="AP3150" s="6">
        <v>327</v>
      </c>
      <c r="AQ3150" s="6" t="s">
        <v>1377</v>
      </c>
    </row>
    <row r="3151" spans="1:43" x14ac:dyDescent="0.25">
      <c r="A3151">
        <v>3149</v>
      </c>
      <c r="B3151">
        <v>634</v>
      </c>
      <c r="C3151">
        <v>231</v>
      </c>
      <c r="D3151">
        <v>106</v>
      </c>
      <c r="E3151">
        <v>3</v>
      </c>
      <c r="F3151">
        <v>318</v>
      </c>
      <c r="G3151" t="str">
        <f>VLOOKUP($C3151,'Raw-products'!$A$2:$H$1261,MATCH(G$1,'Raw-products'!$A$1:$H$1,0))</f>
        <v>Shirt</v>
      </c>
      <c r="H3151" t="str">
        <f>VLOOKUP($C3151,'Raw-products'!$A$2:$H$1261,MATCH(H$1,'Raw-products'!$A$1:$H$1,0))</f>
        <v>Chambray</v>
      </c>
      <c r="I3151" t="str">
        <f>VLOOKUP($C3151,'Raw-products'!$A$2:$H$1261,MATCH(I$1,'Raw-products'!$A$1:$H$1,0))</f>
        <v>S</v>
      </c>
      <c r="J3151" t="str">
        <f>VLOOKUP($C3151,'Raw-products'!$A$2:$H$1261,MATCH(J$1,'Raw-products'!$A$1:$H$1,0))</f>
        <v>blue</v>
      </c>
      <c r="K3151">
        <f>VLOOKUP($C3151,'Raw-products'!$A$2:$H$1261,MATCH(K$1,'Raw-products'!$A$1:$H$1,0))</f>
        <v>105</v>
      </c>
      <c r="L3151">
        <f>VLOOKUP($C3151,'Raw-products'!$A$2:$H$1261,MATCH(L$1,'Raw-products'!$A$1:$H$1,0))</f>
        <v>61</v>
      </c>
      <c r="M3151" s="5">
        <f t="shared" si="98"/>
        <v>6405</v>
      </c>
      <c r="N3151" cm="1">
        <f t="array" ref="N3151:Q3151">_xlfn.XLOOKUP($B3151,'Raw -orders'!$A:$A,'Raw -orders'!$B:$E)</f>
        <v>327</v>
      </c>
      <c r="O3151">
        <v>35370</v>
      </c>
      <c r="P3151" s="1">
        <v>44482</v>
      </c>
      <c r="Q3151" s="1">
        <v>44492</v>
      </c>
      <c r="R3151" t="str" cm="1">
        <f t="array" ref="R3151:Y3151">_xlfn.XLOOKUP($N3151,'Raw - customers'!$A:$A,'Raw - customers'!$B:$I)</f>
        <v>Lynda Seydlitz</v>
      </c>
      <c r="S3151" t="str">
        <v>Non-binary</v>
      </c>
      <c r="T3151">
        <v>71</v>
      </c>
      <c r="U3151" t="str">
        <v>246 Waters CrescentSuite 947</v>
      </c>
      <c r="V3151">
        <v>3310</v>
      </c>
      <c r="W3151" t="str">
        <v>Port Marcusshire</v>
      </c>
      <c r="X3151" t="str">
        <v>Western Australia</v>
      </c>
      <c r="Y3151" t="str">
        <v>Australia</v>
      </c>
      <c r="Z3151">
        <v>10</v>
      </c>
      <c r="AA3151" s="3" t="str">
        <f t="shared" si="99"/>
        <v>0 to 10</v>
      </c>
      <c r="AP3151" s="6">
        <v>327</v>
      </c>
      <c r="AQ3151" s="6" t="s">
        <v>1377</v>
      </c>
    </row>
    <row r="3152" spans="1:43" x14ac:dyDescent="0.25">
      <c r="A3152">
        <v>3150</v>
      </c>
      <c r="B3152">
        <v>634</v>
      </c>
      <c r="C3152">
        <v>968</v>
      </c>
      <c r="D3152">
        <v>97</v>
      </c>
      <c r="E3152">
        <v>1</v>
      </c>
      <c r="F3152">
        <v>97</v>
      </c>
      <c r="G3152" t="str">
        <f>VLOOKUP($C3152,'Raw-products'!$A$2:$H$1261,MATCH(G$1,'Raw-products'!$A$1:$H$1,0))</f>
        <v>Trousers</v>
      </c>
      <c r="H3152" t="str">
        <f>VLOOKUP($C3152,'Raw-products'!$A$2:$H$1261,MATCH(H$1,'Raw-products'!$A$1:$H$1,0))</f>
        <v>Slim-Fit</v>
      </c>
      <c r="I3152" t="str">
        <f>VLOOKUP($C3152,'Raw-products'!$A$2:$H$1261,MATCH(I$1,'Raw-products'!$A$1:$H$1,0))</f>
        <v>L</v>
      </c>
      <c r="J3152" t="str">
        <f>VLOOKUP($C3152,'Raw-products'!$A$2:$H$1261,MATCH(J$1,'Raw-products'!$A$1:$H$1,0))</f>
        <v>blue</v>
      </c>
      <c r="K3152">
        <f>VLOOKUP($C3152,'Raw-products'!$A$2:$H$1261,MATCH(K$1,'Raw-products'!$A$1:$H$1,0))</f>
        <v>119</v>
      </c>
      <c r="L3152">
        <f>VLOOKUP($C3152,'Raw-products'!$A$2:$H$1261,MATCH(L$1,'Raw-products'!$A$1:$H$1,0))</f>
        <v>49</v>
      </c>
      <c r="M3152" s="5">
        <f t="shared" si="98"/>
        <v>5831</v>
      </c>
      <c r="N3152" cm="1">
        <f t="array" ref="N3152:Q3152">_xlfn.XLOOKUP($B3152,'Raw -orders'!$A:$A,'Raw -orders'!$B:$E)</f>
        <v>327</v>
      </c>
      <c r="O3152">
        <v>35370</v>
      </c>
      <c r="P3152" s="1">
        <v>44482</v>
      </c>
      <c r="Q3152" s="1">
        <v>44492</v>
      </c>
      <c r="R3152" t="str" cm="1">
        <f t="array" ref="R3152:Y3152">_xlfn.XLOOKUP($N3152,'Raw - customers'!$A:$A,'Raw - customers'!$B:$I)</f>
        <v>Lynda Seydlitz</v>
      </c>
      <c r="S3152" t="str">
        <v>Non-binary</v>
      </c>
      <c r="T3152">
        <v>71</v>
      </c>
      <c r="U3152" t="str">
        <v>246 Waters CrescentSuite 947</v>
      </c>
      <c r="V3152">
        <v>3310</v>
      </c>
      <c r="W3152" t="str">
        <v>Port Marcusshire</v>
      </c>
      <c r="X3152" t="str">
        <v>Western Australia</v>
      </c>
      <c r="Y3152" t="str">
        <v>Australia</v>
      </c>
      <c r="Z3152">
        <v>10</v>
      </c>
      <c r="AA3152" s="3" t="str">
        <f t="shared" si="99"/>
        <v>0 to 10</v>
      </c>
      <c r="AP3152" s="6">
        <v>327</v>
      </c>
      <c r="AQ3152" s="6" t="s">
        <v>1377</v>
      </c>
    </row>
    <row r="3153" spans="1:43" x14ac:dyDescent="0.25">
      <c r="A3153">
        <v>3151</v>
      </c>
      <c r="B3153">
        <v>635</v>
      </c>
      <c r="C3153">
        <v>183</v>
      </c>
      <c r="D3153">
        <v>98</v>
      </c>
      <c r="E3153">
        <v>1</v>
      </c>
      <c r="F3153">
        <v>98</v>
      </c>
      <c r="G3153" t="str">
        <f>VLOOKUP($C3153,'Raw-products'!$A$2:$H$1261,MATCH(G$1,'Raw-products'!$A$1:$H$1,0))</f>
        <v>Shirt</v>
      </c>
      <c r="H3153" t="str">
        <f>VLOOKUP($C3153,'Raw-products'!$A$2:$H$1261,MATCH(H$1,'Raw-products'!$A$1:$H$1,0))</f>
        <v>Camp Collared</v>
      </c>
      <c r="I3153" t="str">
        <f>VLOOKUP($C3153,'Raw-products'!$A$2:$H$1261,MATCH(I$1,'Raw-products'!$A$1:$H$1,0))</f>
        <v>L</v>
      </c>
      <c r="J3153" t="str">
        <f>VLOOKUP($C3153,'Raw-products'!$A$2:$H$1261,MATCH(J$1,'Raw-products'!$A$1:$H$1,0))</f>
        <v>orange</v>
      </c>
      <c r="K3153">
        <f>VLOOKUP($C3153,'Raw-products'!$A$2:$H$1261,MATCH(K$1,'Raw-products'!$A$1:$H$1,0))</f>
        <v>112</v>
      </c>
      <c r="L3153">
        <f>VLOOKUP($C3153,'Raw-products'!$A$2:$H$1261,MATCH(L$1,'Raw-products'!$A$1:$H$1,0))</f>
        <v>63</v>
      </c>
      <c r="M3153" s="5">
        <f t="shared" si="98"/>
        <v>7056</v>
      </c>
      <c r="N3153" cm="1">
        <f t="array" ref="N3153:Q3153">_xlfn.XLOOKUP($B3153,'Raw -orders'!$A:$A,'Raw -orders'!$B:$E)</f>
        <v>50</v>
      </c>
      <c r="O3153">
        <v>51943</v>
      </c>
      <c r="P3153" s="1">
        <v>44392</v>
      </c>
      <c r="Q3153" s="1">
        <v>44413</v>
      </c>
      <c r="R3153" t="str" cm="1">
        <f t="array" ref="R3153:Y3153">_xlfn.XLOOKUP($N3153,'Raw - customers'!$A:$A,'Raw - customers'!$B:$I)</f>
        <v>Moore Oolahan</v>
      </c>
      <c r="S3153" t="str">
        <v>Genderqueer</v>
      </c>
      <c r="T3153">
        <v>63</v>
      </c>
      <c r="U3153" t="str">
        <v>13 Stokes SummitApt. 125</v>
      </c>
      <c r="V3153">
        <v>5725</v>
      </c>
      <c r="W3153" t="str">
        <v>East Aidan</v>
      </c>
      <c r="X3153" t="str">
        <v>Western Australia</v>
      </c>
      <c r="Y3153" t="str">
        <v>Australia</v>
      </c>
      <c r="Z3153">
        <v>7</v>
      </c>
      <c r="AA3153" s="3" t="str">
        <f t="shared" si="99"/>
        <v>20 to 30</v>
      </c>
      <c r="AP3153" s="6">
        <v>50</v>
      </c>
      <c r="AQ3153" s="6" t="s">
        <v>1377</v>
      </c>
    </row>
    <row r="3154" spans="1:43" x14ac:dyDescent="0.25">
      <c r="A3154">
        <v>3152</v>
      </c>
      <c r="B3154">
        <v>635</v>
      </c>
      <c r="C3154">
        <v>843</v>
      </c>
      <c r="D3154">
        <v>113</v>
      </c>
      <c r="E3154">
        <v>2</v>
      </c>
      <c r="F3154">
        <v>226</v>
      </c>
      <c r="G3154" t="str">
        <f>VLOOKUP($C3154,'Raw-products'!$A$2:$H$1261,MATCH(G$1,'Raw-products'!$A$1:$H$1,0))</f>
        <v>Trousers</v>
      </c>
      <c r="H3154" t="str">
        <f>VLOOKUP($C3154,'Raw-products'!$A$2:$H$1261,MATCH(H$1,'Raw-products'!$A$1:$H$1,0))</f>
        <v>Chinos</v>
      </c>
      <c r="I3154" t="str">
        <f>VLOOKUP($C3154,'Raw-products'!$A$2:$H$1261,MATCH(I$1,'Raw-products'!$A$1:$H$1,0))</f>
        <v>L</v>
      </c>
      <c r="J3154" t="str">
        <f>VLOOKUP($C3154,'Raw-products'!$A$2:$H$1261,MATCH(J$1,'Raw-products'!$A$1:$H$1,0))</f>
        <v>red</v>
      </c>
      <c r="K3154">
        <f>VLOOKUP($C3154,'Raw-products'!$A$2:$H$1261,MATCH(K$1,'Raw-products'!$A$1:$H$1,0))</f>
        <v>100</v>
      </c>
      <c r="L3154">
        <f>VLOOKUP($C3154,'Raw-products'!$A$2:$H$1261,MATCH(L$1,'Raw-products'!$A$1:$H$1,0))</f>
        <v>44</v>
      </c>
      <c r="M3154" s="5">
        <f t="shared" si="98"/>
        <v>4400</v>
      </c>
      <c r="N3154" cm="1">
        <f t="array" ref="N3154:Q3154">_xlfn.XLOOKUP($B3154,'Raw -orders'!$A:$A,'Raw -orders'!$B:$E)</f>
        <v>50</v>
      </c>
      <c r="O3154">
        <v>51943</v>
      </c>
      <c r="P3154" s="1">
        <v>44392</v>
      </c>
      <c r="Q3154" s="1">
        <v>44413</v>
      </c>
      <c r="R3154" t="str" cm="1">
        <f t="array" ref="R3154:Y3154">_xlfn.XLOOKUP($N3154,'Raw - customers'!$A:$A,'Raw - customers'!$B:$I)</f>
        <v>Moore Oolahan</v>
      </c>
      <c r="S3154" t="str">
        <v>Genderqueer</v>
      </c>
      <c r="T3154">
        <v>63</v>
      </c>
      <c r="U3154" t="str">
        <v>13 Stokes SummitApt. 125</v>
      </c>
      <c r="V3154">
        <v>5725</v>
      </c>
      <c r="W3154" t="str">
        <v>East Aidan</v>
      </c>
      <c r="X3154" t="str">
        <v>Western Australia</v>
      </c>
      <c r="Y3154" t="str">
        <v>Australia</v>
      </c>
      <c r="Z3154">
        <v>7</v>
      </c>
      <c r="AA3154" s="3" t="str">
        <f t="shared" si="99"/>
        <v>20 to 30</v>
      </c>
      <c r="AP3154" s="6">
        <v>50</v>
      </c>
      <c r="AQ3154" s="6" t="s">
        <v>1377</v>
      </c>
    </row>
    <row r="3155" spans="1:43" x14ac:dyDescent="0.25">
      <c r="A3155">
        <v>3153</v>
      </c>
      <c r="B3155">
        <v>635</v>
      </c>
      <c r="C3155">
        <v>455</v>
      </c>
      <c r="D3155">
        <v>118</v>
      </c>
      <c r="E3155">
        <v>1</v>
      </c>
      <c r="F3155">
        <v>118</v>
      </c>
      <c r="G3155" t="str">
        <f>VLOOKUP($C3155,'Raw-products'!$A$2:$H$1261,MATCH(G$1,'Raw-products'!$A$1:$H$1,0))</f>
        <v>Jacket</v>
      </c>
      <c r="H3155" t="str">
        <f>VLOOKUP($C3155,'Raw-products'!$A$2:$H$1261,MATCH(H$1,'Raw-products'!$A$1:$H$1,0))</f>
        <v>Puffer</v>
      </c>
      <c r="I3155" t="str">
        <f>VLOOKUP($C3155,'Raw-products'!$A$2:$H$1261,MATCH(I$1,'Raw-products'!$A$1:$H$1,0))</f>
        <v>XS</v>
      </c>
      <c r="J3155" t="str">
        <f>VLOOKUP($C3155,'Raw-products'!$A$2:$H$1261,MATCH(J$1,'Raw-products'!$A$1:$H$1,0))</f>
        <v>red</v>
      </c>
      <c r="K3155">
        <f>VLOOKUP($C3155,'Raw-products'!$A$2:$H$1261,MATCH(K$1,'Raw-products'!$A$1:$H$1,0))</f>
        <v>110</v>
      </c>
      <c r="L3155">
        <f>VLOOKUP($C3155,'Raw-products'!$A$2:$H$1261,MATCH(L$1,'Raw-products'!$A$1:$H$1,0))</f>
        <v>67</v>
      </c>
      <c r="M3155" s="5">
        <f t="shared" si="98"/>
        <v>7370</v>
      </c>
      <c r="N3155" cm="1">
        <f t="array" ref="N3155:Q3155">_xlfn.XLOOKUP($B3155,'Raw -orders'!$A:$A,'Raw -orders'!$B:$E)</f>
        <v>50</v>
      </c>
      <c r="O3155">
        <v>51943</v>
      </c>
      <c r="P3155" s="1">
        <v>44392</v>
      </c>
      <c r="Q3155" s="1">
        <v>44413</v>
      </c>
      <c r="R3155" t="str" cm="1">
        <f t="array" ref="R3155:Y3155">_xlfn.XLOOKUP($N3155,'Raw - customers'!$A:$A,'Raw - customers'!$B:$I)</f>
        <v>Moore Oolahan</v>
      </c>
      <c r="S3155" t="str">
        <v>Genderqueer</v>
      </c>
      <c r="T3155">
        <v>63</v>
      </c>
      <c r="U3155" t="str">
        <v>13 Stokes SummitApt. 125</v>
      </c>
      <c r="V3155">
        <v>5725</v>
      </c>
      <c r="W3155" t="str">
        <v>East Aidan</v>
      </c>
      <c r="X3155" t="str">
        <v>Western Australia</v>
      </c>
      <c r="Y3155" t="str">
        <v>Australia</v>
      </c>
      <c r="Z3155">
        <v>7</v>
      </c>
      <c r="AA3155" s="3" t="str">
        <f t="shared" si="99"/>
        <v>20 to 30</v>
      </c>
      <c r="AP3155" s="6">
        <v>50</v>
      </c>
      <c r="AQ3155" s="6" t="s">
        <v>1377</v>
      </c>
    </row>
    <row r="3156" spans="1:43" x14ac:dyDescent="0.25">
      <c r="A3156">
        <v>3154</v>
      </c>
      <c r="B3156">
        <v>635</v>
      </c>
      <c r="C3156">
        <v>429</v>
      </c>
      <c r="D3156">
        <v>107</v>
      </c>
      <c r="E3156">
        <v>2</v>
      </c>
      <c r="F3156">
        <v>214</v>
      </c>
      <c r="G3156" t="str">
        <f>VLOOKUP($C3156,'Raw-products'!$A$2:$H$1261,MATCH(G$1,'Raw-products'!$A$1:$H$1,0))</f>
        <v>Jacket</v>
      </c>
      <c r="H3156" t="str">
        <f>VLOOKUP($C3156,'Raw-products'!$A$2:$H$1261,MATCH(H$1,'Raw-products'!$A$1:$H$1,0))</f>
        <v>Denim</v>
      </c>
      <c r="I3156" t="str">
        <f>VLOOKUP($C3156,'Raw-products'!$A$2:$H$1261,MATCH(I$1,'Raw-products'!$A$1:$H$1,0))</f>
        <v>XL</v>
      </c>
      <c r="J3156" t="str">
        <f>VLOOKUP($C3156,'Raw-products'!$A$2:$H$1261,MATCH(J$1,'Raw-products'!$A$1:$H$1,0))</f>
        <v>orange</v>
      </c>
      <c r="K3156">
        <f>VLOOKUP($C3156,'Raw-products'!$A$2:$H$1261,MATCH(K$1,'Raw-products'!$A$1:$H$1,0))</f>
        <v>92</v>
      </c>
      <c r="L3156">
        <f>VLOOKUP($C3156,'Raw-products'!$A$2:$H$1261,MATCH(L$1,'Raw-products'!$A$1:$H$1,0))</f>
        <v>79</v>
      </c>
      <c r="M3156" s="5">
        <f t="shared" si="98"/>
        <v>7268</v>
      </c>
      <c r="N3156" cm="1">
        <f t="array" ref="N3156:Q3156">_xlfn.XLOOKUP($B3156,'Raw -orders'!$A:$A,'Raw -orders'!$B:$E)</f>
        <v>50</v>
      </c>
      <c r="O3156">
        <v>51943</v>
      </c>
      <c r="P3156" s="1">
        <v>44392</v>
      </c>
      <c r="Q3156" s="1">
        <v>44413</v>
      </c>
      <c r="R3156" t="str" cm="1">
        <f t="array" ref="R3156:Y3156">_xlfn.XLOOKUP($N3156,'Raw - customers'!$A:$A,'Raw - customers'!$B:$I)</f>
        <v>Moore Oolahan</v>
      </c>
      <c r="S3156" t="str">
        <v>Genderqueer</v>
      </c>
      <c r="T3156">
        <v>63</v>
      </c>
      <c r="U3156" t="str">
        <v>13 Stokes SummitApt. 125</v>
      </c>
      <c r="V3156">
        <v>5725</v>
      </c>
      <c r="W3156" t="str">
        <v>East Aidan</v>
      </c>
      <c r="X3156" t="str">
        <v>Western Australia</v>
      </c>
      <c r="Y3156" t="str">
        <v>Australia</v>
      </c>
      <c r="Z3156">
        <v>7</v>
      </c>
      <c r="AA3156" s="3" t="str">
        <f t="shared" si="99"/>
        <v>20 to 30</v>
      </c>
      <c r="AP3156" s="6">
        <v>50</v>
      </c>
      <c r="AQ3156" s="6" t="s">
        <v>1377</v>
      </c>
    </row>
    <row r="3157" spans="1:43" x14ac:dyDescent="0.25">
      <c r="A3157">
        <v>3155</v>
      </c>
      <c r="B3157">
        <v>635</v>
      </c>
      <c r="C3157">
        <v>615</v>
      </c>
      <c r="D3157">
        <v>112</v>
      </c>
      <c r="E3157">
        <v>1</v>
      </c>
      <c r="F3157">
        <v>112</v>
      </c>
      <c r="G3157" t="str">
        <f>VLOOKUP($C3157,'Raw-products'!$A$2:$H$1261,MATCH(G$1,'Raw-products'!$A$1:$H$1,0))</f>
        <v>Jacket</v>
      </c>
      <c r="H3157" t="str">
        <f>VLOOKUP($C3157,'Raw-products'!$A$2:$H$1261,MATCH(H$1,'Raw-products'!$A$1:$H$1,0))</f>
        <v>Cardigan</v>
      </c>
      <c r="I3157" t="str">
        <f>VLOOKUP($C3157,'Raw-products'!$A$2:$H$1261,MATCH(I$1,'Raw-products'!$A$1:$H$1,0))</f>
        <v>XS</v>
      </c>
      <c r="J3157" t="str">
        <f>VLOOKUP($C3157,'Raw-products'!$A$2:$H$1261,MATCH(J$1,'Raw-products'!$A$1:$H$1,0))</f>
        <v>blue</v>
      </c>
      <c r="K3157">
        <f>VLOOKUP($C3157,'Raw-products'!$A$2:$H$1261,MATCH(K$1,'Raw-products'!$A$1:$H$1,0))</f>
        <v>118</v>
      </c>
      <c r="L3157">
        <f>VLOOKUP($C3157,'Raw-products'!$A$2:$H$1261,MATCH(L$1,'Raw-products'!$A$1:$H$1,0))</f>
        <v>54</v>
      </c>
      <c r="M3157" s="5">
        <f t="shared" si="98"/>
        <v>6372</v>
      </c>
      <c r="N3157" cm="1">
        <f t="array" ref="N3157:Q3157">_xlfn.XLOOKUP($B3157,'Raw -orders'!$A:$A,'Raw -orders'!$B:$E)</f>
        <v>50</v>
      </c>
      <c r="O3157">
        <v>51943</v>
      </c>
      <c r="P3157" s="1">
        <v>44392</v>
      </c>
      <c r="Q3157" s="1">
        <v>44413</v>
      </c>
      <c r="R3157" t="str" cm="1">
        <f t="array" ref="R3157:Y3157">_xlfn.XLOOKUP($N3157,'Raw - customers'!$A:$A,'Raw - customers'!$B:$I)</f>
        <v>Moore Oolahan</v>
      </c>
      <c r="S3157" t="str">
        <v>Genderqueer</v>
      </c>
      <c r="T3157">
        <v>63</v>
      </c>
      <c r="U3157" t="str">
        <v>13 Stokes SummitApt. 125</v>
      </c>
      <c r="V3157">
        <v>5725</v>
      </c>
      <c r="W3157" t="str">
        <v>East Aidan</v>
      </c>
      <c r="X3157" t="str">
        <v>Western Australia</v>
      </c>
      <c r="Y3157" t="str">
        <v>Australia</v>
      </c>
      <c r="Z3157">
        <v>7</v>
      </c>
      <c r="AA3157" s="3" t="str">
        <f t="shared" si="99"/>
        <v>20 to 30</v>
      </c>
      <c r="AP3157" s="6">
        <v>50</v>
      </c>
      <c r="AQ3157" s="6" t="s">
        <v>1377</v>
      </c>
    </row>
    <row r="3158" spans="1:43" x14ac:dyDescent="0.25">
      <c r="A3158">
        <v>3156</v>
      </c>
      <c r="B3158">
        <v>635</v>
      </c>
      <c r="C3158">
        <v>453</v>
      </c>
      <c r="D3158">
        <v>107</v>
      </c>
      <c r="E3158">
        <v>3</v>
      </c>
      <c r="F3158">
        <v>321</v>
      </c>
      <c r="G3158" t="str">
        <f>VLOOKUP($C3158,'Raw-products'!$A$2:$H$1261,MATCH(G$1,'Raw-products'!$A$1:$H$1,0))</f>
        <v>Jacket</v>
      </c>
      <c r="H3158" t="str">
        <f>VLOOKUP($C3158,'Raw-products'!$A$2:$H$1261,MATCH(H$1,'Raw-products'!$A$1:$H$1,0))</f>
        <v>Denim</v>
      </c>
      <c r="I3158" t="str">
        <f>VLOOKUP($C3158,'Raw-products'!$A$2:$H$1261,MATCH(I$1,'Raw-products'!$A$1:$H$1,0))</f>
        <v>L</v>
      </c>
      <c r="J3158" t="str">
        <f>VLOOKUP($C3158,'Raw-products'!$A$2:$H$1261,MATCH(J$1,'Raw-products'!$A$1:$H$1,0))</f>
        <v>violet</v>
      </c>
      <c r="K3158">
        <f>VLOOKUP($C3158,'Raw-products'!$A$2:$H$1261,MATCH(K$1,'Raw-products'!$A$1:$H$1,0))</f>
        <v>92</v>
      </c>
      <c r="L3158">
        <f>VLOOKUP($C3158,'Raw-products'!$A$2:$H$1261,MATCH(L$1,'Raw-products'!$A$1:$H$1,0))</f>
        <v>50</v>
      </c>
      <c r="M3158" s="5">
        <f t="shared" si="98"/>
        <v>4600</v>
      </c>
      <c r="N3158" cm="1">
        <f t="array" ref="N3158:Q3158">_xlfn.XLOOKUP($B3158,'Raw -orders'!$A:$A,'Raw -orders'!$B:$E)</f>
        <v>50</v>
      </c>
      <c r="O3158">
        <v>51943</v>
      </c>
      <c r="P3158" s="1">
        <v>44392</v>
      </c>
      <c r="Q3158" s="1">
        <v>44413</v>
      </c>
      <c r="R3158" t="str" cm="1">
        <f t="array" ref="R3158:Y3158">_xlfn.XLOOKUP($N3158,'Raw - customers'!$A:$A,'Raw - customers'!$B:$I)</f>
        <v>Moore Oolahan</v>
      </c>
      <c r="S3158" t="str">
        <v>Genderqueer</v>
      </c>
      <c r="T3158">
        <v>63</v>
      </c>
      <c r="U3158" t="str">
        <v>13 Stokes SummitApt. 125</v>
      </c>
      <c r="V3158">
        <v>5725</v>
      </c>
      <c r="W3158" t="str">
        <v>East Aidan</v>
      </c>
      <c r="X3158" t="str">
        <v>Western Australia</v>
      </c>
      <c r="Y3158" t="str">
        <v>Australia</v>
      </c>
      <c r="Z3158">
        <v>7</v>
      </c>
      <c r="AA3158" s="3" t="str">
        <f t="shared" si="99"/>
        <v>20 to 30</v>
      </c>
      <c r="AP3158" s="6">
        <v>50</v>
      </c>
      <c r="AQ3158" s="6" t="s">
        <v>1377</v>
      </c>
    </row>
    <row r="3159" spans="1:43" x14ac:dyDescent="0.25">
      <c r="A3159">
        <v>3157</v>
      </c>
      <c r="B3159">
        <v>636</v>
      </c>
      <c r="C3159">
        <v>99</v>
      </c>
      <c r="D3159">
        <v>118</v>
      </c>
      <c r="E3159">
        <v>1</v>
      </c>
      <c r="F3159">
        <v>118</v>
      </c>
      <c r="G3159" t="str">
        <f>VLOOKUP($C3159,'Raw-products'!$A$2:$H$1261,MATCH(G$1,'Raw-products'!$A$1:$H$1,0))</f>
        <v>Shirt</v>
      </c>
      <c r="H3159" t="str">
        <f>VLOOKUP($C3159,'Raw-products'!$A$2:$H$1261,MATCH(H$1,'Raw-products'!$A$1:$H$1,0))</f>
        <v>Flannel</v>
      </c>
      <c r="I3159" t="str">
        <f>VLOOKUP($C3159,'Raw-products'!$A$2:$H$1261,MATCH(I$1,'Raw-products'!$A$1:$H$1,0))</f>
        <v>XL</v>
      </c>
      <c r="J3159" t="str">
        <f>VLOOKUP($C3159,'Raw-products'!$A$2:$H$1261,MATCH(J$1,'Raw-products'!$A$1:$H$1,0))</f>
        <v>indigo</v>
      </c>
      <c r="K3159">
        <f>VLOOKUP($C3159,'Raw-products'!$A$2:$H$1261,MATCH(K$1,'Raw-products'!$A$1:$H$1,0))</f>
        <v>96</v>
      </c>
      <c r="L3159">
        <f>VLOOKUP($C3159,'Raw-products'!$A$2:$H$1261,MATCH(L$1,'Raw-products'!$A$1:$H$1,0))</f>
        <v>57</v>
      </c>
      <c r="M3159" s="5">
        <f t="shared" si="98"/>
        <v>5472</v>
      </c>
      <c r="N3159" cm="1">
        <f t="array" ref="N3159:Q3159">_xlfn.XLOOKUP($B3159,'Raw -orders'!$A:$A,'Raw -orders'!$B:$E)</f>
        <v>793</v>
      </c>
      <c r="O3159">
        <v>23528</v>
      </c>
      <c r="P3159" s="1">
        <v>44288</v>
      </c>
      <c r="Q3159" s="1">
        <v>44293</v>
      </c>
      <c r="R3159" t="str" cm="1">
        <f t="array" ref="R3159:Y3159">_xlfn.XLOOKUP($N3159,'Raw - customers'!$A:$A,'Raw - customers'!$B:$I)</f>
        <v>Tressa Cunnane</v>
      </c>
      <c r="S3159" t="str">
        <v>Agender</v>
      </c>
      <c r="T3159">
        <v>70</v>
      </c>
      <c r="U3159" t="str">
        <v>7120 Piper Station StSuite 874</v>
      </c>
      <c r="V3159">
        <v>7795</v>
      </c>
      <c r="W3159" t="str">
        <v>Lake Rose</v>
      </c>
      <c r="X3159" t="str">
        <v>Western Australia</v>
      </c>
      <c r="Y3159" t="str">
        <v>Australia</v>
      </c>
      <c r="Z3159">
        <v>4</v>
      </c>
      <c r="AA3159" s="3" t="str">
        <f t="shared" si="99"/>
        <v>0 to 10</v>
      </c>
      <c r="AP3159" s="6">
        <v>793</v>
      </c>
      <c r="AQ3159" s="6" t="s">
        <v>1377</v>
      </c>
    </row>
    <row r="3160" spans="1:43" x14ac:dyDescent="0.25">
      <c r="A3160">
        <v>3158</v>
      </c>
      <c r="B3160">
        <v>636</v>
      </c>
      <c r="C3160">
        <v>105</v>
      </c>
      <c r="D3160">
        <v>92</v>
      </c>
      <c r="E3160">
        <v>2</v>
      </c>
      <c r="F3160">
        <v>184</v>
      </c>
      <c r="G3160" t="str">
        <f>VLOOKUP($C3160,'Raw-products'!$A$2:$H$1261,MATCH(G$1,'Raw-products'!$A$1:$H$1,0))</f>
        <v>Shirt</v>
      </c>
      <c r="H3160" t="str">
        <f>VLOOKUP($C3160,'Raw-products'!$A$2:$H$1261,MATCH(H$1,'Raw-products'!$A$1:$H$1,0))</f>
        <v>Denim</v>
      </c>
      <c r="I3160" t="str">
        <f>VLOOKUP($C3160,'Raw-products'!$A$2:$H$1261,MATCH(I$1,'Raw-products'!$A$1:$H$1,0))</f>
        <v>XS</v>
      </c>
      <c r="J3160" t="str">
        <f>VLOOKUP($C3160,'Raw-products'!$A$2:$H$1261,MATCH(J$1,'Raw-products'!$A$1:$H$1,0))</f>
        <v>red</v>
      </c>
      <c r="K3160">
        <f>VLOOKUP($C3160,'Raw-products'!$A$2:$H$1261,MATCH(K$1,'Raw-products'!$A$1:$H$1,0))</f>
        <v>115</v>
      </c>
      <c r="L3160">
        <f>VLOOKUP($C3160,'Raw-products'!$A$2:$H$1261,MATCH(L$1,'Raw-products'!$A$1:$H$1,0))</f>
        <v>52</v>
      </c>
      <c r="M3160" s="5">
        <f t="shared" si="98"/>
        <v>5980</v>
      </c>
      <c r="N3160" cm="1">
        <f t="array" ref="N3160:Q3160">_xlfn.XLOOKUP($B3160,'Raw -orders'!$A:$A,'Raw -orders'!$B:$E)</f>
        <v>793</v>
      </c>
      <c r="O3160">
        <v>23528</v>
      </c>
      <c r="P3160" s="1">
        <v>44288</v>
      </c>
      <c r="Q3160" s="1">
        <v>44293</v>
      </c>
      <c r="R3160" t="str" cm="1">
        <f t="array" ref="R3160:Y3160">_xlfn.XLOOKUP($N3160,'Raw - customers'!$A:$A,'Raw - customers'!$B:$I)</f>
        <v>Tressa Cunnane</v>
      </c>
      <c r="S3160" t="str">
        <v>Agender</v>
      </c>
      <c r="T3160">
        <v>70</v>
      </c>
      <c r="U3160" t="str">
        <v>7120 Piper Station StSuite 874</v>
      </c>
      <c r="V3160">
        <v>7795</v>
      </c>
      <c r="W3160" t="str">
        <v>Lake Rose</v>
      </c>
      <c r="X3160" t="str">
        <v>Western Australia</v>
      </c>
      <c r="Y3160" t="str">
        <v>Australia</v>
      </c>
      <c r="Z3160">
        <v>4</v>
      </c>
      <c r="AA3160" s="3" t="str">
        <f t="shared" si="99"/>
        <v>0 to 10</v>
      </c>
      <c r="AP3160" s="6">
        <v>793</v>
      </c>
      <c r="AQ3160" s="6" t="s">
        <v>1377</v>
      </c>
    </row>
    <row r="3161" spans="1:43" x14ac:dyDescent="0.25">
      <c r="A3161">
        <v>3159</v>
      </c>
      <c r="B3161">
        <v>636</v>
      </c>
      <c r="C3161">
        <v>796</v>
      </c>
      <c r="D3161">
        <v>91</v>
      </c>
      <c r="E3161">
        <v>2</v>
      </c>
      <c r="F3161">
        <v>182</v>
      </c>
      <c r="G3161" t="str">
        <f>VLOOKUP($C3161,'Raw-products'!$A$2:$H$1261,MATCH(G$1,'Raw-products'!$A$1:$H$1,0))</f>
        <v>Jacket</v>
      </c>
      <c r="H3161" t="str">
        <f>VLOOKUP($C3161,'Raw-products'!$A$2:$H$1261,MATCH(H$1,'Raw-products'!$A$1:$H$1,0))</f>
        <v>Pullover</v>
      </c>
      <c r="I3161" t="str">
        <f>VLOOKUP($C3161,'Raw-products'!$A$2:$H$1261,MATCH(I$1,'Raw-products'!$A$1:$H$1,0))</f>
        <v>S</v>
      </c>
      <c r="J3161" t="str">
        <f>VLOOKUP($C3161,'Raw-products'!$A$2:$H$1261,MATCH(J$1,'Raw-products'!$A$1:$H$1,0))</f>
        <v>indigo</v>
      </c>
      <c r="K3161">
        <f>VLOOKUP($C3161,'Raw-products'!$A$2:$H$1261,MATCH(K$1,'Raw-products'!$A$1:$H$1,0))</f>
        <v>114</v>
      </c>
      <c r="L3161">
        <f>VLOOKUP($C3161,'Raw-products'!$A$2:$H$1261,MATCH(L$1,'Raw-products'!$A$1:$H$1,0))</f>
        <v>44</v>
      </c>
      <c r="M3161" s="5">
        <f t="shared" si="98"/>
        <v>5016</v>
      </c>
      <c r="N3161" cm="1">
        <f t="array" ref="N3161:Q3161">_xlfn.XLOOKUP($B3161,'Raw -orders'!$A:$A,'Raw -orders'!$B:$E)</f>
        <v>793</v>
      </c>
      <c r="O3161">
        <v>23528</v>
      </c>
      <c r="P3161" s="1">
        <v>44288</v>
      </c>
      <c r="Q3161" s="1">
        <v>44293</v>
      </c>
      <c r="R3161" t="str" cm="1">
        <f t="array" ref="R3161:Y3161">_xlfn.XLOOKUP($N3161,'Raw - customers'!$A:$A,'Raw - customers'!$B:$I)</f>
        <v>Tressa Cunnane</v>
      </c>
      <c r="S3161" t="str">
        <v>Agender</v>
      </c>
      <c r="T3161">
        <v>70</v>
      </c>
      <c r="U3161" t="str">
        <v>7120 Piper Station StSuite 874</v>
      </c>
      <c r="V3161">
        <v>7795</v>
      </c>
      <c r="W3161" t="str">
        <v>Lake Rose</v>
      </c>
      <c r="X3161" t="str">
        <v>Western Australia</v>
      </c>
      <c r="Y3161" t="str">
        <v>Australia</v>
      </c>
      <c r="Z3161">
        <v>4</v>
      </c>
      <c r="AA3161" s="3" t="str">
        <f t="shared" si="99"/>
        <v>0 to 10</v>
      </c>
      <c r="AP3161" s="6">
        <v>793</v>
      </c>
      <c r="AQ3161" s="6" t="s">
        <v>1377</v>
      </c>
    </row>
    <row r="3162" spans="1:43" x14ac:dyDescent="0.25">
      <c r="A3162">
        <v>3160</v>
      </c>
      <c r="B3162">
        <v>636</v>
      </c>
      <c r="C3162">
        <v>107</v>
      </c>
      <c r="D3162">
        <v>92</v>
      </c>
      <c r="E3162">
        <v>2</v>
      </c>
      <c r="F3162">
        <v>184</v>
      </c>
      <c r="G3162" t="str">
        <f>VLOOKUP($C3162,'Raw-products'!$A$2:$H$1261,MATCH(G$1,'Raw-products'!$A$1:$H$1,0))</f>
        <v>Shirt</v>
      </c>
      <c r="H3162" t="str">
        <f>VLOOKUP($C3162,'Raw-products'!$A$2:$H$1261,MATCH(H$1,'Raw-products'!$A$1:$H$1,0))</f>
        <v>Denim</v>
      </c>
      <c r="I3162" t="str">
        <f>VLOOKUP($C3162,'Raw-products'!$A$2:$H$1261,MATCH(I$1,'Raw-products'!$A$1:$H$1,0))</f>
        <v>M</v>
      </c>
      <c r="J3162" t="str">
        <f>VLOOKUP($C3162,'Raw-products'!$A$2:$H$1261,MATCH(J$1,'Raw-products'!$A$1:$H$1,0))</f>
        <v>red</v>
      </c>
      <c r="K3162">
        <f>VLOOKUP($C3162,'Raw-products'!$A$2:$H$1261,MATCH(K$1,'Raw-products'!$A$1:$H$1,0))</f>
        <v>115</v>
      </c>
      <c r="L3162">
        <f>VLOOKUP($C3162,'Raw-products'!$A$2:$H$1261,MATCH(L$1,'Raw-products'!$A$1:$H$1,0))</f>
        <v>49</v>
      </c>
      <c r="M3162" s="5">
        <f t="shared" si="98"/>
        <v>5635</v>
      </c>
      <c r="N3162" cm="1">
        <f t="array" ref="N3162:Q3162">_xlfn.XLOOKUP($B3162,'Raw -orders'!$A:$A,'Raw -orders'!$B:$E)</f>
        <v>793</v>
      </c>
      <c r="O3162">
        <v>23528</v>
      </c>
      <c r="P3162" s="1">
        <v>44288</v>
      </c>
      <c r="Q3162" s="1">
        <v>44293</v>
      </c>
      <c r="R3162" t="str" cm="1">
        <f t="array" ref="R3162:Y3162">_xlfn.XLOOKUP($N3162,'Raw - customers'!$A:$A,'Raw - customers'!$B:$I)</f>
        <v>Tressa Cunnane</v>
      </c>
      <c r="S3162" t="str">
        <v>Agender</v>
      </c>
      <c r="T3162">
        <v>70</v>
      </c>
      <c r="U3162" t="str">
        <v>7120 Piper Station StSuite 874</v>
      </c>
      <c r="V3162">
        <v>7795</v>
      </c>
      <c r="W3162" t="str">
        <v>Lake Rose</v>
      </c>
      <c r="X3162" t="str">
        <v>Western Australia</v>
      </c>
      <c r="Y3162" t="str">
        <v>Australia</v>
      </c>
      <c r="Z3162">
        <v>4</v>
      </c>
      <c r="AA3162" s="3" t="str">
        <f t="shared" si="99"/>
        <v>0 to 10</v>
      </c>
      <c r="AP3162" s="6">
        <v>793</v>
      </c>
      <c r="AQ3162" s="6" t="s">
        <v>1377</v>
      </c>
    </row>
    <row r="3163" spans="1:43" x14ac:dyDescent="0.25">
      <c r="A3163">
        <v>3161</v>
      </c>
      <c r="B3163">
        <v>637</v>
      </c>
      <c r="C3163">
        <v>1158</v>
      </c>
      <c r="D3163">
        <v>99</v>
      </c>
      <c r="E3163">
        <v>1</v>
      </c>
      <c r="F3163">
        <v>99</v>
      </c>
      <c r="G3163" t="str">
        <f>VLOOKUP($C3163,'Raw-products'!$A$2:$H$1261,MATCH(G$1,'Raw-products'!$A$1:$H$1,0))</f>
        <v>Trousers</v>
      </c>
      <c r="H3163" t="str">
        <f>VLOOKUP($C3163,'Raw-products'!$A$2:$H$1261,MATCH(H$1,'Raw-products'!$A$1:$H$1,0))</f>
        <v>High-Waisted</v>
      </c>
      <c r="I3163" t="str">
        <f>VLOOKUP($C3163,'Raw-products'!$A$2:$H$1261,MATCH(I$1,'Raw-products'!$A$1:$H$1,0))</f>
        <v>L</v>
      </c>
      <c r="J3163" t="str">
        <f>VLOOKUP($C3163,'Raw-products'!$A$2:$H$1261,MATCH(J$1,'Raw-products'!$A$1:$H$1,0))</f>
        <v>red</v>
      </c>
      <c r="K3163">
        <f>VLOOKUP($C3163,'Raw-products'!$A$2:$H$1261,MATCH(K$1,'Raw-products'!$A$1:$H$1,0))</f>
        <v>98</v>
      </c>
      <c r="L3163">
        <f>VLOOKUP($C3163,'Raw-products'!$A$2:$H$1261,MATCH(L$1,'Raw-products'!$A$1:$H$1,0))</f>
        <v>52</v>
      </c>
      <c r="M3163" s="5">
        <f t="shared" si="98"/>
        <v>5096</v>
      </c>
      <c r="N3163" cm="1">
        <f t="array" ref="N3163:Q3163">_xlfn.XLOOKUP($B3163,'Raw -orders'!$A:$A,'Raw -orders'!$B:$E)</f>
        <v>886</v>
      </c>
      <c r="O3163">
        <v>14294</v>
      </c>
      <c r="P3163" s="1">
        <v>44414</v>
      </c>
      <c r="Q3163" s="1">
        <v>44426</v>
      </c>
      <c r="R3163" t="str" cm="1">
        <f t="array" ref="R3163:Y3163">_xlfn.XLOOKUP($N3163,'Raw - customers'!$A:$A,'Raw - customers'!$B:$I)</f>
        <v>Emylee Buscher</v>
      </c>
      <c r="S3163" t="str">
        <v>Non-binary</v>
      </c>
      <c r="T3163">
        <v>69</v>
      </c>
      <c r="U3163" t="str">
        <v>133 Doyle PassSuite 027</v>
      </c>
      <c r="V3163">
        <v>6189</v>
      </c>
      <c r="W3163" t="str">
        <v>Thompsonport</v>
      </c>
      <c r="X3163" t="str">
        <v>Northern Territory</v>
      </c>
      <c r="Y3163" t="str">
        <v>Australia</v>
      </c>
      <c r="Z3163">
        <v>8</v>
      </c>
      <c r="AA3163" s="3" t="str">
        <f t="shared" si="99"/>
        <v>10 to 20</v>
      </c>
      <c r="AP3163" s="6">
        <v>886</v>
      </c>
      <c r="AQ3163" s="6" t="s">
        <v>1339</v>
      </c>
    </row>
    <row r="3164" spans="1:43" x14ac:dyDescent="0.25">
      <c r="A3164">
        <v>3162</v>
      </c>
      <c r="B3164">
        <v>637</v>
      </c>
      <c r="C3164">
        <v>1175</v>
      </c>
      <c r="D3164">
        <v>99</v>
      </c>
      <c r="E3164">
        <v>2</v>
      </c>
      <c r="F3164">
        <v>198</v>
      </c>
      <c r="G3164" t="str">
        <f>VLOOKUP($C3164,'Raw-products'!$A$2:$H$1261,MATCH(G$1,'Raw-products'!$A$1:$H$1,0))</f>
        <v>Trousers</v>
      </c>
      <c r="H3164" t="str">
        <f>VLOOKUP($C3164,'Raw-products'!$A$2:$H$1261,MATCH(H$1,'Raw-products'!$A$1:$H$1,0))</f>
        <v>High-Waisted</v>
      </c>
      <c r="I3164" t="str">
        <f>VLOOKUP($C3164,'Raw-products'!$A$2:$H$1261,MATCH(I$1,'Raw-products'!$A$1:$H$1,0))</f>
        <v>XS</v>
      </c>
      <c r="J3164" t="str">
        <f>VLOOKUP($C3164,'Raw-products'!$A$2:$H$1261,MATCH(J$1,'Raw-products'!$A$1:$H$1,0))</f>
        <v>blue</v>
      </c>
      <c r="K3164">
        <f>VLOOKUP($C3164,'Raw-products'!$A$2:$H$1261,MATCH(K$1,'Raw-products'!$A$1:$H$1,0))</f>
        <v>98</v>
      </c>
      <c r="L3164">
        <f>VLOOKUP($C3164,'Raw-products'!$A$2:$H$1261,MATCH(L$1,'Raw-products'!$A$1:$H$1,0))</f>
        <v>51</v>
      </c>
      <c r="M3164" s="5">
        <f t="shared" si="98"/>
        <v>4998</v>
      </c>
      <c r="N3164" cm="1">
        <f t="array" ref="N3164:Q3164">_xlfn.XLOOKUP($B3164,'Raw -orders'!$A:$A,'Raw -orders'!$B:$E)</f>
        <v>886</v>
      </c>
      <c r="O3164">
        <v>14294</v>
      </c>
      <c r="P3164" s="1">
        <v>44414</v>
      </c>
      <c r="Q3164" s="1">
        <v>44426</v>
      </c>
      <c r="R3164" t="str" cm="1">
        <f t="array" ref="R3164:Y3164">_xlfn.XLOOKUP($N3164,'Raw - customers'!$A:$A,'Raw - customers'!$B:$I)</f>
        <v>Emylee Buscher</v>
      </c>
      <c r="S3164" t="str">
        <v>Non-binary</v>
      </c>
      <c r="T3164">
        <v>69</v>
      </c>
      <c r="U3164" t="str">
        <v>133 Doyle PassSuite 027</v>
      </c>
      <c r="V3164">
        <v>6189</v>
      </c>
      <c r="W3164" t="str">
        <v>Thompsonport</v>
      </c>
      <c r="X3164" t="str">
        <v>Northern Territory</v>
      </c>
      <c r="Y3164" t="str">
        <v>Australia</v>
      </c>
      <c r="Z3164">
        <v>8</v>
      </c>
      <c r="AA3164" s="3" t="str">
        <f t="shared" si="99"/>
        <v>10 to 20</v>
      </c>
      <c r="AP3164" s="6">
        <v>886</v>
      </c>
      <c r="AQ3164" s="6" t="s">
        <v>1339</v>
      </c>
    </row>
    <row r="3165" spans="1:43" x14ac:dyDescent="0.25">
      <c r="A3165">
        <v>3163</v>
      </c>
      <c r="B3165">
        <v>637</v>
      </c>
      <c r="C3165">
        <v>157</v>
      </c>
      <c r="D3165">
        <v>91</v>
      </c>
      <c r="E3165">
        <v>2</v>
      </c>
      <c r="F3165">
        <v>182</v>
      </c>
      <c r="G3165" t="str">
        <f>VLOOKUP($C3165,'Raw-products'!$A$2:$H$1261,MATCH(G$1,'Raw-products'!$A$1:$H$1,0))</f>
        <v>Shirt</v>
      </c>
      <c r="H3165" t="str">
        <f>VLOOKUP($C3165,'Raw-products'!$A$2:$H$1261,MATCH(H$1,'Raw-products'!$A$1:$H$1,0))</f>
        <v>Linen</v>
      </c>
      <c r="I3165" t="str">
        <f>VLOOKUP($C3165,'Raw-products'!$A$2:$H$1261,MATCH(I$1,'Raw-products'!$A$1:$H$1,0))</f>
        <v>M</v>
      </c>
      <c r="J3165" t="str">
        <f>VLOOKUP($C3165,'Raw-products'!$A$2:$H$1261,MATCH(J$1,'Raw-products'!$A$1:$H$1,0))</f>
        <v>green</v>
      </c>
      <c r="K3165">
        <f>VLOOKUP($C3165,'Raw-products'!$A$2:$H$1261,MATCH(K$1,'Raw-products'!$A$1:$H$1,0))</f>
        <v>116</v>
      </c>
      <c r="L3165">
        <f>VLOOKUP($C3165,'Raw-products'!$A$2:$H$1261,MATCH(L$1,'Raw-products'!$A$1:$H$1,0))</f>
        <v>42</v>
      </c>
      <c r="M3165" s="5">
        <f t="shared" si="98"/>
        <v>4872</v>
      </c>
      <c r="N3165" cm="1">
        <f t="array" ref="N3165:Q3165">_xlfn.XLOOKUP($B3165,'Raw -orders'!$A:$A,'Raw -orders'!$B:$E)</f>
        <v>886</v>
      </c>
      <c r="O3165">
        <v>14294</v>
      </c>
      <c r="P3165" s="1">
        <v>44414</v>
      </c>
      <c r="Q3165" s="1">
        <v>44426</v>
      </c>
      <c r="R3165" t="str" cm="1">
        <f t="array" ref="R3165:Y3165">_xlfn.XLOOKUP($N3165,'Raw - customers'!$A:$A,'Raw - customers'!$B:$I)</f>
        <v>Emylee Buscher</v>
      </c>
      <c r="S3165" t="str">
        <v>Non-binary</v>
      </c>
      <c r="T3165">
        <v>69</v>
      </c>
      <c r="U3165" t="str">
        <v>133 Doyle PassSuite 027</v>
      </c>
      <c r="V3165">
        <v>6189</v>
      </c>
      <c r="W3165" t="str">
        <v>Thompsonport</v>
      </c>
      <c r="X3165" t="str">
        <v>Northern Territory</v>
      </c>
      <c r="Y3165" t="str">
        <v>Australia</v>
      </c>
      <c r="Z3165">
        <v>8</v>
      </c>
      <c r="AA3165" s="3" t="str">
        <f t="shared" si="99"/>
        <v>10 to 20</v>
      </c>
      <c r="AP3165" s="6">
        <v>886</v>
      </c>
      <c r="AQ3165" s="6" t="s">
        <v>1339</v>
      </c>
    </row>
    <row r="3166" spans="1:43" x14ac:dyDescent="0.25">
      <c r="A3166">
        <v>3164</v>
      </c>
      <c r="B3166">
        <v>637</v>
      </c>
      <c r="C3166">
        <v>765</v>
      </c>
      <c r="D3166">
        <v>109</v>
      </c>
      <c r="E3166">
        <v>3</v>
      </c>
      <c r="F3166">
        <v>327</v>
      </c>
      <c r="G3166" t="str">
        <f>VLOOKUP($C3166,'Raw-products'!$A$2:$H$1261,MATCH(G$1,'Raw-products'!$A$1:$H$1,0))</f>
        <v>Jacket</v>
      </c>
      <c r="H3166" t="str">
        <f>VLOOKUP($C3166,'Raw-products'!$A$2:$H$1261,MATCH(H$1,'Raw-products'!$A$1:$H$1,0))</f>
        <v>Peacoat</v>
      </c>
      <c r="I3166" t="str">
        <f>VLOOKUP($C3166,'Raw-products'!$A$2:$H$1261,MATCH(I$1,'Raw-products'!$A$1:$H$1,0))</f>
        <v>XS</v>
      </c>
      <c r="J3166" t="str">
        <f>VLOOKUP($C3166,'Raw-products'!$A$2:$H$1261,MATCH(J$1,'Raw-products'!$A$1:$H$1,0))</f>
        <v>violet</v>
      </c>
      <c r="K3166">
        <f>VLOOKUP($C3166,'Raw-products'!$A$2:$H$1261,MATCH(K$1,'Raw-products'!$A$1:$H$1,0))</f>
        <v>102</v>
      </c>
      <c r="L3166">
        <f>VLOOKUP($C3166,'Raw-products'!$A$2:$H$1261,MATCH(L$1,'Raw-products'!$A$1:$H$1,0))</f>
        <v>54</v>
      </c>
      <c r="M3166" s="5">
        <f t="shared" si="98"/>
        <v>5508</v>
      </c>
      <c r="N3166" cm="1">
        <f t="array" ref="N3166:Q3166">_xlfn.XLOOKUP($B3166,'Raw -orders'!$A:$A,'Raw -orders'!$B:$E)</f>
        <v>886</v>
      </c>
      <c r="O3166">
        <v>14294</v>
      </c>
      <c r="P3166" s="1">
        <v>44414</v>
      </c>
      <c r="Q3166" s="1">
        <v>44426</v>
      </c>
      <c r="R3166" t="str" cm="1">
        <f t="array" ref="R3166:Y3166">_xlfn.XLOOKUP($N3166,'Raw - customers'!$A:$A,'Raw - customers'!$B:$I)</f>
        <v>Emylee Buscher</v>
      </c>
      <c r="S3166" t="str">
        <v>Non-binary</v>
      </c>
      <c r="T3166">
        <v>69</v>
      </c>
      <c r="U3166" t="str">
        <v>133 Doyle PassSuite 027</v>
      </c>
      <c r="V3166">
        <v>6189</v>
      </c>
      <c r="W3166" t="str">
        <v>Thompsonport</v>
      </c>
      <c r="X3166" t="str">
        <v>Northern Territory</v>
      </c>
      <c r="Y3166" t="str">
        <v>Australia</v>
      </c>
      <c r="Z3166">
        <v>8</v>
      </c>
      <c r="AA3166" s="3" t="str">
        <f t="shared" si="99"/>
        <v>10 to 20</v>
      </c>
      <c r="AP3166" s="6">
        <v>886</v>
      </c>
      <c r="AQ3166" s="6" t="s">
        <v>1339</v>
      </c>
    </row>
    <row r="3167" spans="1:43" x14ac:dyDescent="0.25">
      <c r="A3167">
        <v>3165</v>
      </c>
      <c r="B3167">
        <v>638</v>
      </c>
      <c r="C3167">
        <v>460</v>
      </c>
      <c r="D3167">
        <v>118</v>
      </c>
      <c r="E3167">
        <v>1</v>
      </c>
      <c r="F3167">
        <v>118</v>
      </c>
      <c r="G3167" t="str">
        <f>VLOOKUP($C3167,'Raw-products'!$A$2:$H$1261,MATCH(G$1,'Raw-products'!$A$1:$H$1,0))</f>
        <v>Jacket</v>
      </c>
      <c r="H3167" t="str">
        <f>VLOOKUP($C3167,'Raw-products'!$A$2:$H$1261,MATCH(H$1,'Raw-products'!$A$1:$H$1,0))</f>
        <v>Puffer</v>
      </c>
      <c r="I3167" t="str">
        <f>VLOOKUP($C3167,'Raw-products'!$A$2:$H$1261,MATCH(I$1,'Raw-products'!$A$1:$H$1,0))</f>
        <v>XS</v>
      </c>
      <c r="J3167" t="str">
        <f>VLOOKUP($C3167,'Raw-products'!$A$2:$H$1261,MATCH(J$1,'Raw-products'!$A$1:$H$1,0))</f>
        <v>orange</v>
      </c>
      <c r="K3167">
        <f>VLOOKUP($C3167,'Raw-products'!$A$2:$H$1261,MATCH(K$1,'Raw-products'!$A$1:$H$1,0))</f>
        <v>110</v>
      </c>
      <c r="L3167">
        <f>VLOOKUP($C3167,'Raw-products'!$A$2:$H$1261,MATCH(L$1,'Raw-products'!$A$1:$H$1,0))</f>
        <v>47</v>
      </c>
      <c r="M3167" s="5">
        <f t="shared" si="98"/>
        <v>5170</v>
      </c>
      <c r="N3167" cm="1">
        <f t="array" ref="N3167:Q3167">_xlfn.XLOOKUP($B3167,'Raw -orders'!$A:$A,'Raw -orders'!$B:$E)</f>
        <v>548</v>
      </c>
      <c r="O3167">
        <v>12781</v>
      </c>
      <c r="P3167" s="1">
        <v>44472</v>
      </c>
      <c r="Q3167" s="1">
        <v>44486</v>
      </c>
      <c r="R3167" t="str" cm="1">
        <f t="array" ref="R3167:Y3167">_xlfn.XLOOKUP($N3167,'Raw - customers'!$A:$A,'Raw - customers'!$B:$I)</f>
        <v>Nicky Giuron</v>
      </c>
      <c r="S3167" t="str">
        <v>Agender</v>
      </c>
      <c r="T3167">
        <v>57</v>
      </c>
      <c r="U3167" t="str">
        <v>163 Sophia RunApt. 833</v>
      </c>
      <c r="V3167">
        <v>7432</v>
      </c>
      <c r="W3167" t="str">
        <v>West Elliestad</v>
      </c>
      <c r="X3167" t="str">
        <v>Northern Territory</v>
      </c>
      <c r="Y3167" t="str">
        <v>Australia</v>
      </c>
      <c r="Z3167">
        <v>10</v>
      </c>
      <c r="AA3167" s="3" t="str">
        <f t="shared" si="99"/>
        <v>10 to 20</v>
      </c>
      <c r="AP3167" s="6">
        <v>548</v>
      </c>
      <c r="AQ3167" s="6" t="s">
        <v>1339</v>
      </c>
    </row>
    <row r="3168" spans="1:43" x14ac:dyDescent="0.25">
      <c r="A3168">
        <v>3166</v>
      </c>
      <c r="B3168">
        <v>638</v>
      </c>
      <c r="C3168">
        <v>847</v>
      </c>
      <c r="D3168">
        <v>113</v>
      </c>
      <c r="E3168">
        <v>3</v>
      </c>
      <c r="F3168">
        <v>339</v>
      </c>
      <c r="G3168" t="str">
        <f>VLOOKUP($C3168,'Raw-products'!$A$2:$H$1261,MATCH(G$1,'Raw-products'!$A$1:$H$1,0))</f>
        <v>Trousers</v>
      </c>
      <c r="H3168" t="str">
        <f>VLOOKUP($C3168,'Raw-products'!$A$2:$H$1261,MATCH(H$1,'Raw-products'!$A$1:$H$1,0))</f>
        <v>Chinos</v>
      </c>
      <c r="I3168" t="str">
        <f>VLOOKUP($C3168,'Raw-products'!$A$2:$H$1261,MATCH(I$1,'Raw-products'!$A$1:$H$1,0))</f>
        <v>M</v>
      </c>
      <c r="J3168" t="str">
        <f>VLOOKUP($C3168,'Raw-products'!$A$2:$H$1261,MATCH(J$1,'Raw-products'!$A$1:$H$1,0))</f>
        <v>orange</v>
      </c>
      <c r="K3168">
        <f>VLOOKUP($C3168,'Raw-products'!$A$2:$H$1261,MATCH(K$1,'Raw-products'!$A$1:$H$1,0))</f>
        <v>100</v>
      </c>
      <c r="L3168">
        <f>VLOOKUP($C3168,'Raw-products'!$A$2:$H$1261,MATCH(L$1,'Raw-products'!$A$1:$H$1,0))</f>
        <v>73</v>
      </c>
      <c r="M3168" s="5">
        <f t="shared" si="98"/>
        <v>7300</v>
      </c>
      <c r="N3168" cm="1">
        <f t="array" ref="N3168:Q3168">_xlfn.XLOOKUP($B3168,'Raw -orders'!$A:$A,'Raw -orders'!$B:$E)</f>
        <v>548</v>
      </c>
      <c r="O3168">
        <v>12781</v>
      </c>
      <c r="P3168" s="1">
        <v>44472</v>
      </c>
      <c r="Q3168" s="1">
        <v>44486</v>
      </c>
      <c r="R3168" t="str" cm="1">
        <f t="array" ref="R3168:Y3168">_xlfn.XLOOKUP($N3168,'Raw - customers'!$A:$A,'Raw - customers'!$B:$I)</f>
        <v>Nicky Giuron</v>
      </c>
      <c r="S3168" t="str">
        <v>Agender</v>
      </c>
      <c r="T3168">
        <v>57</v>
      </c>
      <c r="U3168" t="str">
        <v>163 Sophia RunApt. 833</v>
      </c>
      <c r="V3168">
        <v>7432</v>
      </c>
      <c r="W3168" t="str">
        <v>West Elliestad</v>
      </c>
      <c r="X3168" t="str">
        <v>Northern Territory</v>
      </c>
      <c r="Y3168" t="str">
        <v>Australia</v>
      </c>
      <c r="Z3168">
        <v>10</v>
      </c>
      <c r="AA3168" s="3" t="str">
        <f t="shared" si="99"/>
        <v>10 to 20</v>
      </c>
      <c r="AP3168" s="6">
        <v>548</v>
      </c>
      <c r="AQ3168" s="6" t="s">
        <v>1339</v>
      </c>
    </row>
    <row r="3169" spans="1:43" x14ac:dyDescent="0.25">
      <c r="A3169">
        <v>3167</v>
      </c>
      <c r="B3169">
        <v>638</v>
      </c>
      <c r="C3169">
        <v>924</v>
      </c>
      <c r="D3169">
        <v>96</v>
      </c>
      <c r="E3169">
        <v>3</v>
      </c>
      <c r="F3169">
        <v>288</v>
      </c>
      <c r="G3169" t="str">
        <f>VLOOKUP($C3169,'Raw-products'!$A$2:$H$1261,MATCH(G$1,'Raw-products'!$A$1:$H$1,0))</f>
        <v>Trousers</v>
      </c>
      <c r="H3169" t="str">
        <f>VLOOKUP($C3169,'Raw-products'!$A$2:$H$1261,MATCH(H$1,'Raw-products'!$A$1:$H$1,0))</f>
        <v>Drawstring</v>
      </c>
      <c r="I3169" t="str">
        <f>VLOOKUP($C3169,'Raw-products'!$A$2:$H$1261,MATCH(I$1,'Raw-products'!$A$1:$H$1,0))</f>
        <v>XL</v>
      </c>
      <c r="J3169" t="str">
        <f>VLOOKUP($C3169,'Raw-products'!$A$2:$H$1261,MATCH(J$1,'Raw-products'!$A$1:$H$1,0))</f>
        <v>yellow</v>
      </c>
      <c r="K3169">
        <f>VLOOKUP($C3169,'Raw-products'!$A$2:$H$1261,MATCH(K$1,'Raw-products'!$A$1:$H$1,0))</f>
        <v>104</v>
      </c>
      <c r="L3169">
        <f>VLOOKUP($C3169,'Raw-products'!$A$2:$H$1261,MATCH(L$1,'Raw-products'!$A$1:$H$1,0))</f>
        <v>48</v>
      </c>
      <c r="M3169" s="5">
        <f t="shared" si="98"/>
        <v>4992</v>
      </c>
      <c r="N3169" cm="1">
        <f t="array" ref="N3169:Q3169">_xlfn.XLOOKUP($B3169,'Raw -orders'!$A:$A,'Raw -orders'!$B:$E)</f>
        <v>548</v>
      </c>
      <c r="O3169">
        <v>12781</v>
      </c>
      <c r="P3169" s="1">
        <v>44472</v>
      </c>
      <c r="Q3169" s="1">
        <v>44486</v>
      </c>
      <c r="R3169" t="str" cm="1">
        <f t="array" ref="R3169:Y3169">_xlfn.XLOOKUP($N3169,'Raw - customers'!$A:$A,'Raw - customers'!$B:$I)</f>
        <v>Nicky Giuron</v>
      </c>
      <c r="S3169" t="str">
        <v>Agender</v>
      </c>
      <c r="T3169">
        <v>57</v>
      </c>
      <c r="U3169" t="str">
        <v>163 Sophia RunApt. 833</v>
      </c>
      <c r="V3169">
        <v>7432</v>
      </c>
      <c r="W3169" t="str">
        <v>West Elliestad</v>
      </c>
      <c r="X3169" t="str">
        <v>Northern Territory</v>
      </c>
      <c r="Y3169" t="str">
        <v>Australia</v>
      </c>
      <c r="Z3169">
        <v>10</v>
      </c>
      <c r="AA3169" s="3" t="str">
        <f t="shared" si="99"/>
        <v>10 to 20</v>
      </c>
      <c r="AP3169" s="6">
        <v>548</v>
      </c>
      <c r="AQ3169" s="6" t="s">
        <v>1339</v>
      </c>
    </row>
    <row r="3170" spans="1:43" x14ac:dyDescent="0.25">
      <c r="A3170">
        <v>3168</v>
      </c>
      <c r="B3170">
        <v>638</v>
      </c>
      <c r="C3170">
        <v>458</v>
      </c>
      <c r="D3170">
        <v>118</v>
      </c>
      <c r="E3170">
        <v>3</v>
      </c>
      <c r="F3170">
        <v>354</v>
      </c>
      <c r="G3170" t="str">
        <f>VLOOKUP($C3170,'Raw-products'!$A$2:$H$1261,MATCH(G$1,'Raw-products'!$A$1:$H$1,0))</f>
        <v>Jacket</v>
      </c>
      <c r="H3170" t="str">
        <f>VLOOKUP($C3170,'Raw-products'!$A$2:$H$1261,MATCH(H$1,'Raw-products'!$A$1:$H$1,0))</f>
        <v>Puffer</v>
      </c>
      <c r="I3170" t="str">
        <f>VLOOKUP($C3170,'Raw-products'!$A$2:$H$1261,MATCH(I$1,'Raw-products'!$A$1:$H$1,0))</f>
        <v>L</v>
      </c>
      <c r="J3170" t="str">
        <f>VLOOKUP($C3170,'Raw-products'!$A$2:$H$1261,MATCH(J$1,'Raw-products'!$A$1:$H$1,0))</f>
        <v>red</v>
      </c>
      <c r="K3170">
        <f>VLOOKUP($C3170,'Raw-products'!$A$2:$H$1261,MATCH(K$1,'Raw-products'!$A$1:$H$1,0))</f>
        <v>110</v>
      </c>
      <c r="L3170">
        <f>VLOOKUP($C3170,'Raw-products'!$A$2:$H$1261,MATCH(L$1,'Raw-products'!$A$1:$H$1,0))</f>
        <v>44</v>
      </c>
      <c r="M3170" s="5">
        <f t="shared" si="98"/>
        <v>4840</v>
      </c>
      <c r="N3170" cm="1">
        <f t="array" ref="N3170:Q3170">_xlfn.XLOOKUP($B3170,'Raw -orders'!$A:$A,'Raw -orders'!$B:$E)</f>
        <v>548</v>
      </c>
      <c r="O3170">
        <v>12781</v>
      </c>
      <c r="P3170" s="1">
        <v>44472</v>
      </c>
      <c r="Q3170" s="1">
        <v>44486</v>
      </c>
      <c r="R3170" t="str" cm="1">
        <f t="array" ref="R3170:Y3170">_xlfn.XLOOKUP($N3170,'Raw - customers'!$A:$A,'Raw - customers'!$B:$I)</f>
        <v>Nicky Giuron</v>
      </c>
      <c r="S3170" t="str">
        <v>Agender</v>
      </c>
      <c r="T3170">
        <v>57</v>
      </c>
      <c r="U3170" t="str">
        <v>163 Sophia RunApt. 833</v>
      </c>
      <c r="V3170">
        <v>7432</v>
      </c>
      <c r="W3170" t="str">
        <v>West Elliestad</v>
      </c>
      <c r="X3170" t="str">
        <v>Northern Territory</v>
      </c>
      <c r="Y3170" t="str">
        <v>Australia</v>
      </c>
      <c r="Z3170">
        <v>10</v>
      </c>
      <c r="AA3170" s="3" t="str">
        <f t="shared" si="99"/>
        <v>10 to 20</v>
      </c>
      <c r="AP3170" s="6">
        <v>548</v>
      </c>
      <c r="AQ3170" s="6" t="s">
        <v>1339</v>
      </c>
    </row>
    <row r="3171" spans="1:43" x14ac:dyDescent="0.25">
      <c r="A3171">
        <v>3169</v>
      </c>
      <c r="B3171">
        <v>638</v>
      </c>
      <c r="C3171">
        <v>175</v>
      </c>
      <c r="D3171">
        <v>98</v>
      </c>
      <c r="E3171">
        <v>3</v>
      </c>
      <c r="F3171">
        <v>294</v>
      </c>
      <c r="G3171" t="str">
        <f>VLOOKUP($C3171,'Raw-products'!$A$2:$H$1261,MATCH(G$1,'Raw-products'!$A$1:$H$1,0))</f>
        <v>Shirt</v>
      </c>
      <c r="H3171" t="str">
        <f>VLOOKUP($C3171,'Raw-products'!$A$2:$H$1261,MATCH(H$1,'Raw-products'!$A$1:$H$1,0))</f>
        <v>Camp Collared</v>
      </c>
      <c r="I3171" t="str">
        <f>VLOOKUP($C3171,'Raw-products'!$A$2:$H$1261,MATCH(I$1,'Raw-products'!$A$1:$H$1,0))</f>
        <v>XS</v>
      </c>
      <c r="J3171" t="str">
        <f>VLOOKUP($C3171,'Raw-products'!$A$2:$H$1261,MATCH(J$1,'Raw-products'!$A$1:$H$1,0))</f>
        <v>red</v>
      </c>
      <c r="K3171">
        <f>VLOOKUP($C3171,'Raw-products'!$A$2:$H$1261,MATCH(K$1,'Raw-products'!$A$1:$H$1,0))</f>
        <v>112</v>
      </c>
      <c r="L3171">
        <f>VLOOKUP($C3171,'Raw-products'!$A$2:$H$1261,MATCH(L$1,'Raw-products'!$A$1:$H$1,0))</f>
        <v>77</v>
      </c>
      <c r="M3171" s="5">
        <f t="shared" si="98"/>
        <v>8624</v>
      </c>
      <c r="N3171" cm="1">
        <f t="array" ref="N3171:Q3171">_xlfn.XLOOKUP($B3171,'Raw -orders'!$A:$A,'Raw -orders'!$B:$E)</f>
        <v>548</v>
      </c>
      <c r="O3171">
        <v>12781</v>
      </c>
      <c r="P3171" s="1">
        <v>44472</v>
      </c>
      <c r="Q3171" s="1">
        <v>44486</v>
      </c>
      <c r="R3171" t="str" cm="1">
        <f t="array" ref="R3171:Y3171">_xlfn.XLOOKUP($N3171,'Raw - customers'!$A:$A,'Raw - customers'!$B:$I)</f>
        <v>Nicky Giuron</v>
      </c>
      <c r="S3171" t="str">
        <v>Agender</v>
      </c>
      <c r="T3171">
        <v>57</v>
      </c>
      <c r="U3171" t="str">
        <v>163 Sophia RunApt. 833</v>
      </c>
      <c r="V3171">
        <v>7432</v>
      </c>
      <c r="W3171" t="str">
        <v>West Elliestad</v>
      </c>
      <c r="X3171" t="str">
        <v>Northern Territory</v>
      </c>
      <c r="Y3171" t="str">
        <v>Australia</v>
      </c>
      <c r="Z3171">
        <v>10</v>
      </c>
      <c r="AA3171" s="3" t="str">
        <f t="shared" si="99"/>
        <v>10 to 20</v>
      </c>
      <c r="AP3171" s="6">
        <v>548</v>
      </c>
      <c r="AQ3171" s="6" t="s">
        <v>1339</v>
      </c>
    </row>
    <row r="3172" spans="1:43" x14ac:dyDescent="0.25">
      <c r="A3172">
        <v>3170</v>
      </c>
      <c r="B3172">
        <v>638</v>
      </c>
      <c r="C3172">
        <v>1005</v>
      </c>
      <c r="D3172">
        <v>106</v>
      </c>
      <c r="E3172">
        <v>2</v>
      </c>
      <c r="F3172">
        <v>212</v>
      </c>
      <c r="G3172" t="str">
        <f>VLOOKUP($C3172,'Raw-products'!$A$2:$H$1261,MATCH(G$1,'Raw-products'!$A$1:$H$1,0))</f>
        <v>Trousers</v>
      </c>
      <c r="H3172" t="str">
        <f>VLOOKUP($C3172,'Raw-products'!$A$2:$H$1261,MATCH(H$1,'Raw-products'!$A$1:$H$1,0))</f>
        <v>Wool</v>
      </c>
      <c r="I3172" t="str">
        <f>VLOOKUP($C3172,'Raw-products'!$A$2:$H$1261,MATCH(I$1,'Raw-products'!$A$1:$H$1,0))</f>
        <v>XS</v>
      </c>
      <c r="J3172" t="str">
        <f>VLOOKUP($C3172,'Raw-products'!$A$2:$H$1261,MATCH(J$1,'Raw-products'!$A$1:$H$1,0))</f>
        <v>indigo</v>
      </c>
      <c r="K3172">
        <f>VLOOKUP($C3172,'Raw-products'!$A$2:$H$1261,MATCH(K$1,'Raw-products'!$A$1:$H$1,0))</f>
        <v>111</v>
      </c>
      <c r="L3172">
        <f>VLOOKUP($C3172,'Raw-products'!$A$2:$H$1261,MATCH(L$1,'Raw-products'!$A$1:$H$1,0))</f>
        <v>43</v>
      </c>
      <c r="M3172" s="5">
        <f t="shared" si="98"/>
        <v>4773</v>
      </c>
      <c r="N3172" cm="1">
        <f t="array" ref="N3172:Q3172">_xlfn.XLOOKUP($B3172,'Raw -orders'!$A:$A,'Raw -orders'!$B:$E)</f>
        <v>548</v>
      </c>
      <c r="O3172">
        <v>12781</v>
      </c>
      <c r="P3172" s="1">
        <v>44472</v>
      </c>
      <c r="Q3172" s="1">
        <v>44486</v>
      </c>
      <c r="R3172" t="str" cm="1">
        <f t="array" ref="R3172:Y3172">_xlfn.XLOOKUP($N3172,'Raw - customers'!$A:$A,'Raw - customers'!$B:$I)</f>
        <v>Nicky Giuron</v>
      </c>
      <c r="S3172" t="str">
        <v>Agender</v>
      </c>
      <c r="T3172">
        <v>57</v>
      </c>
      <c r="U3172" t="str">
        <v>163 Sophia RunApt. 833</v>
      </c>
      <c r="V3172">
        <v>7432</v>
      </c>
      <c r="W3172" t="str">
        <v>West Elliestad</v>
      </c>
      <c r="X3172" t="str">
        <v>Northern Territory</v>
      </c>
      <c r="Y3172" t="str">
        <v>Australia</v>
      </c>
      <c r="Z3172">
        <v>10</v>
      </c>
      <c r="AA3172" s="3" t="str">
        <f t="shared" si="99"/>
        <v>10 to 20</v>
      </c>
      <c r="AP3172" s="6">
        <v>548</v>
      </c>
      <c r="AQ3172" s="6" t="s">
        <v>1339</v>
      </c>
    </row>
    <row r="3173" spans="1:43" x14ac:dyDescent="0.25">
      <c r="A3173">
        <v>3171</v>
      </c>
      <c r="B3173">
        <v>639</v>
      </c>
      <c r="C3173">
        <v>666</v>
      </c>
      <c r="D3173">
        <v>113</v>
      </c>
      <c r="E3173">
        <v>1</v>
      </c>
      <c r="F3173">
        <v>113</v>
      </c>
      <c r="G3173" t="str">
        <f>VLOOKUP($C3173,'Raw-products'!$A$2:$H$1261,MATCH(G$1,'Raw-products'!$A$1:$H$1,0))</f>
        <v>Jacket</v>
      </c>
      <c r="H3173" t="str">
        <f>VLOOKUP($C3173,'Raw-products'!$A$2:$H$1261,MATCH(H$1,'Raw-products'!$A$1:$H$1,0))</f>
        <v>Parka</v>
      </c>
      <c r="I3173" t="str">
        <f>VLOOKUP($C3173,'Raw-products'!$A$2:$H$1261,MATCH(I$1,'Raw-products'!$A$1:$H$1,0))</f>
        <v>S</v>
      </c>
      <c r="J3173" t="str">
        <f>VLOOKUP($C3173,'Raw-products'!$A$2:$H$1261,MATCH(J$1,'Raw-products'!$A$1:$H$1,0))</f>
        <v>red</v>
      </c>
      <c r="K3173">
        <f>VLOOKUP($C3173,'Raw-products'!$A$2:$H$1261,MATCH(K$1,'Raw-products'!$A$1:$H$1,0))</f>
        <v>119</v>
      </c>
      <c r="L3173">
        <f>VLOOKUP($C3173,'Raw-products'!$A$2:$H$1261,MATCH(L$1,'Raw-products'!$A$1:$H$1,0))</f>
        <v>66</v>
      </c>
      <c r="M3173" s="5">
        <f t="shared" si="98"/>
        <v>7854</v>
      </c>
      <c r="N3173" cm="1">
        <f t="array" ref="N3173:Q3173">_xlfn.XLOOKUP($B3173,'Raw -orders'!$A:$A,'Raw -orders'!$B:$E)</f>
        <v>906</v>
      </c>
      <c r="O3173">
        <v>51950</v>
      </c>
      <c r="P3173" s="1">
        <v>44285</v>
      </c>
      <c r="Q3173" s="1">
        <v>44308</v>
      </c>
      <c r="R3173" t="str" cm="1">
        <f t="array" ref="R3173:Y3173">_xlfn.XLOOKUP($N3173,'Raw - customers'!$A:$A,'Raw - customers'!$B:$I)</f>
        <v>Vincent Kiledal</v>
      </c>
      <c r="S3173" t="str">
        <v>Genderfluid</v>
      </c>
      <c r="T3173">
        <v>74</v>
      </c>
      <c r="U3173" t="str">
        <v>748 Lucas WayApt. 482</v>
      </c>
      <c r="V3173">
        <v>3515</v>
      </c>
      <c r="W3173" t="str">
        <v>Ebertfurt</v>
      </c>
      <c r="X3173" t="str">
        <v>Australian Capital Territory</v>
      </c>
      <c r="Y3173" t="str">
        <v>Australia</v>
      </c>
      <c r="Z3173">
        <v>3</v>
      </c>
      <c r="AA3173" s="3" t="str">
        <f t="shared" si="99"/>
        <v>20 to 30</v>
      </c>
      <c r="AP3173" s="6">
        <v>906</v>
      </c>
      <c r="AQ3173" s="6" t="s">
        <v>1350</v>
      </c>
    </row>
    <row r="3174" spans="1:43" x14ac:dyDescent="0.25">
      <c r="A3174">
        <v>3172</v>
      </c>
      <c r="B3174">
        <v>639</v>
      </c>
      <c r="C3174">
        <v>1143</v>
      </c>
      <c r="D3174">
        <v>102</v>
      </c>
      <c r="E3174">
        <v>2</v>
      </c>
      <c r="F3174">
        <v>204</v>
      </c>
      <c r="G3174" t="str">
        <f>VLOOKUP($C3174,'Raw-products'!$A$2:$H$1261,MATCH(G$1,'Raw-products'!$A$1:$H$1,0))</f>
        <v>Trousers</v>
      </c>
      <c r="H3174" t="str">
        <f>VLOOKUP($C3174,'Raw-products'!$A$2:$H$1261,MATCH(H$1,'Raw-products'!$A$1:$H$1,0))</f>
        <v>Cargo Pants</v>
      </c>
      <c r="I3174" t="str">
        <f>VLOOKUP($C3174,'Raw-products'!$A$2:$H$1261,MATCH(I$1,'Raw-products'!$A$1:$H$1,0))</f>
        <v>L</v>
      </c>
      <c r="J3174" t="str">
        <f>VLOOKUP($C3174,'Raw-products'!$A$2:$H$1261,MATCH(J$1,'Raw-products'!$A$1:$H$1,0))</f>
        <v>blue</v>
      </c>
      <c r="K3174">
        <f>VLOOKUP($C3174,'Raw-products'!$A$2:$H$1261,MATCH(K$1,'Raw-products'!$A$1:$H$1,0))</f>
        <v>106</v>
      </c>
      <c r="L3174">
        <f>VLOOKUP($C3174,'Raw-products'!$A$2:$H$1261,MATCH(L$1,'Raw-products'!$A$1:$H$1,0))</f>
        <v>77</v>
      </c>
      <c r="M3174" s="5">
        <f t="shared" si="98"/>
        <v>8162</v>
      </c>
      <c r="N3174" cm="1">
        <f t="array" ref="N3174:Q3174">_xlfn.XLOOKUP($B3174,'Raw -orders'!$A:$A,'Raw -orders'!$B:$E)</f>
        <v>906</v>
      </c>
      <c r="O3174">
        <v>51950</v>
      </c>
      <c r="P3174" s="1">
        <v>44285</v>
      </c>
      <c r="Q3174" s="1">
        <v>44308</v>
      </c>
      <c r="R3174" t="str" cm="1">
        <f t="array" ref="R3174:Y3174">_xlfn.XLOOKUP($N3174,'Raw - customers'!$A:$A,'Raw - customers'!$B:$I)</f>
        <v>Vincent Kiledal</v>
      </c>
      <c r="S3174" t="str">
        <v>Genderfluid</v>
      </c>
      <c r="T3174">
        <v>74</v>
      </c>
      <c r="U3174" t="str">
        <v>748 Lucas WayApt. 482</v>
      </c>
      <c r="V3174">
        <v>3515</v>
      </c>
      <c r="W3174" t="str">
        <v>Ebertfurt</v>
      </c>
      <c r="X3174" t="str">
        <v>Australian Capital Territory</v>
      </c>
      <c r="Y3174" t="str">
        <v>Australia</v>
      </c>
      <c r="Z3174">
        <v>3</v>
      </c>
      <c r="AA3174" s="3" t="str">
        <f t="shared" si="99"/>
        <v>20 to 30</v>
      </c>
      <c r="AP3174" s="6">
        <v>906</v>
      </c>
      <c r="AQ3174" s="6" t="s">
        <v>1350</v>
      </c>
    </row>
    <row r="3175" spans="1:43" x14ac:dyDescent="0.25">
      <c r="A3175">
        <v>3173</v>
      </c>
      <c r="B3175">
        <v>639</v>
      </c>
      <c r="C3175">
        <v>73</v>
      </c>
      <c r="D3175">
        <v>118</v>
      </c>
      <c r="E3175">
        <v>2</v>
      </c>
      <c r="F3175">
        <v>236</v>
      </c>
      <c r="G3175" t="str">
        <f>VLOOKUP($C3175,'Raw-products'!$A$2:$H$1261,MATCH(G$1,'Raw-products'!$A$1:$H$1,0))</f>
        <v>Shirt</v>
      </c>
      <c r="H3175" t="str">
        <f>VLOOKUP($C3175,'Raw-products'!$A$2:$H$1261,MATCH(H$1,'Raw-products'!$A$1:$H$1,0))</f>
        <v>Flannel</v>
      </c>
      <c r="I3175" t="str">
        <f>VLOOKUP($C3175,'Raw-products'!$A$2:$H$1261,MATCH(I$1,'Raw-products'!$A$1:$H$1,0))</f>
        <v>L</v>
      </c>
      <c r="J3175" t="str">
        <f>VLOOKUP($C3175,'Raw-products'!$A$2:$H$1261,MATCH(J$1,'Raw-products'!$A$1:$H$1,0))</f>
        <v>red</v>
      </c>
      <c r="K3175">
        <f>VLOOKUP($C3175,'Raw-products'!$A$2:$H$1261,MATCH(K$1,'Raw-products'!$A$1:$H$1,0))</f>
        <v>96</v>
      </c>
      <c r="L3175">
        <f>VLOOKUP($C3175,'Raw-products'!$A$2:$H$1261,MATCH(L$1,'Raw-products'!$A$1:$H$1,0))</f>
        <v>77</v>
      </c>
      <c r="M3175" s="5">
        <f t="shared" si="98"/>
        <v>7392</v>
      </c>
      <c r="N3175" cm="1">
        <f t="array" ref="N3175:Q3175">_xlfn.XLOOKUP($B3175,'Raw -orders'!$A:$A,'Raw -orders'!$B:$E)</f>
        <v>906</v>
      </c>
      <c r="O3175">
        <v>51950</v>
      </c>
      <c r="P3175" s="1">
        <v>44285</v>
      </c>
      <c r="Q3175" s="1">
        <v>44308</v>
      </c>
      <c r="R3175" t="str" cm="1">
        <f t="array" ref="R3175:Y3175">_xlfn.XLOOKUP($N3175,'Raw - customers'!$A:$A,'Raw - customers'!$B:$I)</f>
        <v>Vincent Kiledal</v>
      </c>
      <c r="S3175" t="str">
        <v>Genderfluid</v>
      </c>
      <c r="T3175">
        <v>74</v>
      </c>
      <c r="U3175" t="str">
        <v>748 Lucas WayApt. 482</v>
      </c>
      <c r="V3175">
        <v>3515</v>
      </c>
      <c r="W3175" t="str">
        <v>Ebertfurt</v>
      </c>
      <c r="X3175" t="str">
        <v>Australian Capital Territory</v>
      </c>
      <c r="Y3175" t="str">
        <v>Australia</v>
      </c>
      <c r="Z3175">
        <v>3</v>
      </c>
      <c r="AA3175" s="3" t="str">
        <f t="shared" si="99"/>
        <v>20 to 30</v>
      </c>
      <c r="AP3175" s="6">
        <v>906</v>
      </c>
      <c r="AQ3175" s="6" t="s">
        <v>1350</v>
      </c>
    </row>
    <row r="3176" spans="1:43" x14ac:dyDescent="0.25">
      <c r="A3176">
        <v>3174</v>
      </c>
      <c r="B3176">
        <v>639</v>
      </c>
      <c r="C3176">
        <v>855</v>
      </c>
      <c r="D3176">
        <v>113</v>
      </c>
      <c r="E3176">
        <v>2</v>
      </c>
      <c r="F3176">
        <v>226</v>
      </c>
      <c r="G3176" t="str">
        <f>VLOOKUP($C3176,'Raw-products'!$A$2:$H$1261,MATCH(G$1,'Raw-products'!$A$1:$H$1,0))</f>
        <v>Trousers</v>
      </c>
      <c r="H3176" t="str">
        <f>VLOOKUP($C3176,'Raw-products'!$A$2:$H$1261,MATCH(H$1,'Raw-products'!$A$1:$H$1,0))</f>
        <v>Chinos</v>
      </c>
      <c r="I3176" t="str">
        <f>VLOOKUP($C3176,'Raw-products'!$A$2:$H$1261,MATCH(I$1,'Raw-products'!$A$1:$H$1,0))</f>
        <v>XS</v>
      </c>
      <c r="J3176" t="str">
        <f>VLOOKUP($C3176,'Raw-products'!$A$2:$H$1261,MATCH(J$1,'Raw-products'!$A$1:$H$1,0))</f>
        <v>green</v>
      </c>
      <c r="K3176">
        <f>VLOOKUP($C3176,'Raw-products'!$A$2:$H$1261,MATCH(K$1,'Raw-products'!$A$1:$H$1,0))</f>
        <v>100</v>
      </c>
      <c r="L3176">
        <f>VLOOKUP($C3176,'Raw-products'!$A$2:$H$1261,MATCH(L$1,'Raw-products'!$A$1:$H$1,0))</f>
        <v>75</v>
      </c>
      <c r="M3176" s="5">
        <f t="shared" si="98"/>
        <v>7500</v>
      </c>
      <c r="N3176" cm="1">
        <f t="array" ref="N3176:Q3176">_xlfn.XLOOKUP($B3176,'Raw -orders'!$A:$A,'Raw -orders'!$B:$E)</f>
        <v>906</v>
      </c>
      <c r="O3176">
        <v>51950</v>
      </c>
      <c r="P3176" s="1">
        <v>44285</v>
      </c>
      <c r="Q3176" s="1">
        <v>44308</v>
      </c>
      <c r="R3176" t="str" cm="1">
        <f t="array" ref="R3176:Y3176">_xlfn.XLOOKUP($N3176,'Raw - customers'!$A:$A,'Raw - customers'!$B:$I)</f>
        <v>Vincent Kiledal</v>
      </c>
      <c r="S3176" t="str">
        <v>Genderfluid</v>
      </c>
      <c r="T3176">
        <v>74</v>
      </c>
      <c r="U3176" t="str">
        <v>748 Lucas WayApt. 482</v>
      </c>
      <c r="V3176">
        <v>3515</v>
      </c>
      <c r="W3176" t="str">
        <v>Ebertfurt</v>
      </c>
      <c r="X3176" t="str">
        <v>Australian Capital Territory</v>
      </c>
      <c r="Y3176" t="str">
        <v>Australia</v>
      </c>
      <c r="Z3176">
        <v>3</v>
      </c>
      <c r="AA3176" s="3" t="str">
        <f t="shared" si="99"/>
        <v>20 to 30</v>
      </c>
      <c r="AP3176" s="6">
        <v>906</v>
      </c>
      <c r="AQ3176" s="6" t="s">
        <v>1350</v>
      </c>
    </row>
    <row r="3177" spans="1:43" x14ac:dyDescent="0.25">
      <c r="A3177">
        <v>3175</v>
      </c>
      <c r="B3177">
        <v>639</v>
      </c>
      <c r="C3177">
        <v>949</v>
      </c>
      <c r="D3177">
        <v>97</v>
      </c>
      <c r="E3177">
        <v>1</v>
      </c>
      <c r="F3177">
        <v>97</v>
      </c>
      <c r="G3177" t="str">
        <f>VLOOKUP($C3177,'Raw-products'!$A$2:$H$1261,MATCH(G$1,'Raw-products'!$A$1:$H$1,0))</f>
        <v>Trousers</v>
      </c>
      <c r="H3177" t="str">
        <f>VLOOKUP($C3177,'Raw-products'!$A$2:$H$1261,MATCH(H$1,'Raw-products'!$A$1:$H$1,0))</f>
        <v>Slim-Fit</v>
      </c>
      <c r="I3177" t="str">
        <f>VLOOKUP($C3177,'Raw-products'!$A$2:$H$1261,MATCH(I$1,'Raw-products'!$A$1:$H$1,0))</f>
        <v>XL</v>
      </c>
      <c r="J3177" t="str">
        <f>VLOOKUP($C3177,'Raw-products'!$A$2:$H$1261,MATCH(J$1,'Raw-products'!$A$1:$H$1,0))</f>
        <v>red</v>
      </c>
      <c r="K3177">
        <f>VLOOKUP($C3177,'Raw-products'!$A$2:$H$1261,MATCH(K$1,'Raw-products'!$A$1:$H$1,0))</f>
        <v>119</v>
      </c>
      <c r="L3177">
        <f>VLOOKUP($C3177,'Raw-products'!$A$2:$H$1261,MATCH(L$1,'Raw-products'!$A$1:$H$1,0))</f>
        <v>67</v>
      </c>
      <c r="M3177" s="5">
        <f t="shared" si="98"/>
        <v>7973</v>
      </c>
      <c r="N3177" cm="1">
        <f t="array" ref="N3177:Q3177">_xlfn.XLOOKUP($B3177,'Raw -orders'!$A:$A,'Raw -orders'!$B:$E)</f>
        <v>906</v>
      </c>
      <c r="O3177">
        <v>51950</v>
      </c>
      <c r="P3177" s="1">
        <v>44285</v>
      </c>
      <c r="Q3177" s="1">
        <v>44308</v>
      </c>
      <c r="R3177" t="str" cm="1">
        <f t="array" ref="R3177:Y3177">_xlfn.XLOOKUP($N3177,'Raw - customers'!$A:$A,'Raw - customers'!$B:$I)</f>
        <v>Vincent Kiledal</v>
      </c>
      <c r="S3177" t="str">
        <v>Genderfluid</v>
      </c>
      <c r="T3177">
        <v>74</v>
      </c>
      <c r="U3177" t="str">
        <v>748 Lucas WayApt. 482</v>
      </c>
      <c r="V3177">
        <v>3515</v>
      </c>
      <c r="W3177" t="str">
        <v>Ebertfurt</v>
      </c>
      <c r="X3177" t="str">
        <v>Australian Capital Territory</v>
      </c>
      <c r="Y3177" t="str">
        <v>Australia</v>
      </c>
      <c r="Z3177">
        <v>3</v>
      </c>
      <c r="AA3177" s="3" t="str">
        <f t="shared" si="99"/>
        <v>20 to 30</v>
      </c>
      <c r="AP3177" s="6">
        <v>906</v>
      </c>
      <c r="AQ3177" s="6" t="s">
        <v>1350</v>
      </c>
    </row>
    <row r="3178" spans="1:43" x14ac:dyDescent="0.25">
      <c r="A3178">
        <v>3176</v>
      </c>
      <c r="B3178">
        <v>640</v>
      </c>
      <c r="C3178">
        <v>1011</v>
      </c>
      <c r="D3178">
        <v>106</v>
      </c>
      <c r="E3178">
        <v>1</v>
      </c>
      <c r="F3178">
        <v>106</v>
      </c>
      <c r="G3178" t="str">
        <f>VLOOKUP($C3178,'Raw-products'!$A$2:$H$1261,MATCH(G$1,'Raw-products'!$A$1:$H$1,0))</f>
        <v>Trousers</v>
      </c>
      <c r="H3178" t="str">
        <f>VLOOKUP($C3178,'Raw-products'!$A$2:$H$1261,MATCH(H$1,'Raw-products'!$A$1:$H$1,0))</f>
        <v>Wool</v>
      </c>
      <c r="I3178" t="str">
        <f>VLOOKUP($C3178,'Raw-products'!$A$2:$H$1261,MATCH(I$1,'Raw-products'!$A$1:$H$1,0))</f>
        <v>S</v>
      </c>
      <c r="J3178" t="str">
        <f>VLOOKUP($C3178,'Raw-products'!$A$2:$H$1261,MATCH(J$1,'Raw-products'!$A$1:$H$1,0))</f>
        <v>violet</v>
      </c>
      <c r="K3178">
        <f>VLOOKUP($C3178,'Raw-products'!$A$2:$H$1261,MATCH(K$1,'Raw-products'!$A$1:$H$1,0))</f>
        <v>111</v>
      </c>
      <c r="L3178">
        <f>VLOOKUP($C3178,'Raw-products'!$A$2:$H$1261,MATCH(L$1,'Raw-products'!$A$1:$H$1,0))</f>
        <v>59</v>
      </c>
      <c r="M3178" s="5">
        <f t="shared" si="98"/>
        <v>6549</v>
      </c>
      <c r="N3178" cm="1">
        <f t="array" ref="N3178:Q3178">_xlfn.XLOOKUP($B3178,'Raw -orders'!$A:$A,'Raw -orders'!$B:$E)</f>
        <v>873</v>
      </c>
      <c r="O3178">
        <v>11002</v>
      </c>
      <c r="P3178" s="1">
        <v>44219</v>
      </c>
      <c r="Q3178" s="1">
        <v>44222</v>
      </c>
      <c r="R3178" t="str" cm="1">
        <f t="array" ref="R3178:Y3178">_xlfn.XLOOKUP($N3178,'Raw - customers'!$A:$A,'Raw - customers'!$B:$I)</f>
        <v>Cecilla Pigford</v>
      </c>
      <c r="S3178" t="str">
        <v>Non-binary</v>
      </c>
      <c r="T3178">
        <v>38</v>
      </c>
      <c r="U3178" t="str">
        <v>5538 Jett MallSuite 854</v>
      </c>
      <c r="V3178">
        <v>5510</v>
      </c>
      <c r="W3178" t="str">
        <v>Samanthatown</v>
      </c>
      <c r="X3178" t="str">
        <v>Western Australia</v>
      </c>
      <c r="Y3178" t="str">
        <v>Australia</v>
      </c>
      <c r="Z3178">
        <v>1</v>
      </c>
      <c r="AA3178" s="3" t="str">
        <f t="shared" si="99"/>
        <v>0 to 10</v>
      </c>
      <c r="AP3178" s="6">
        <v>873</v>
      </c>
      <c r="AQ3178" s="6" t="s">
        <v>1377</v>
      </c>
    </row>
    <row r="3179" spans="1:43" x14ac:dyDescent="0.25">
      <c r="A3179">
        <v>3177</v>
      </c>
      <c r="B3179">
        <v>641</v>
      </c>
      <c r="C3179">
        <v>1249</v>
      </c>
      <c r="D3179">
        <v>112</v>
      </c>
      <c r="E3179">
        <v>1</v>
      </c>
      <c r="F3179">
        <v>112</v>
      </c>
      <c r="G3179" t="str">
        <f>VLOOKUP($C3179,'Raw-products'!$A$2:$H$1261,MATCH(G$1,'Raw-products'!$A$1:$H$1,0))</f>
        <v>Trousers</v>
      </c>
      <c r="H3179" t="str">
        <f>VLOOKUP($C3179,'Raw-products'!$A$2:$H$1261,MATCH(H$1,'Raw-products'!$A$1:$H$1,0))</f>
        <v>Tracksuit Bottoms</v>
      </c>
      <c r="I3179" t="str">
        <f>VLOOKUP($C3179,'Raw-products'!$A$2:$H$1261,MATCH(I$1,'Raw-products'!$A$1:$H$1,0))</f>
        <v>XL</v>
      </c>
      <c r="J3179" t="str">
        <f>VLOOKUP($C3179,'Raw-products'!$A$2:$H$1261,MATCH(J$1,'Raw-products'!$A$1:$H$1,0))</f>
        <v>blue</v>
      </c>
      <c r="K3179">
        <f>VLOOKUP($C3179,'Raw-products'!$A$2:$H$1261,MATCH(K$1,'Raw-products'!$A$1:$H$1,0))</f>
        <v>91</v>
      </c>
      <c r="L3179">
        <f>VLOOKUP($C3179,'Raw-products'!$A$2:$H$1261,MATCH(L$1,'Raw-products'!$A$1:$H$1,0))</f>
        <v>68</v>
      </c>
      <c r="M3179" s="5">
        <f t="shared" si="98"/>
        <v>6188</v>
      </c>
      <c r="N3179" cm="1">
        <f t="array" ref="N3179:Q3179">_xlfn.XLOOKUP($B3179,'Raw -orders'!$A:$A,'Raw -orders'!$B:$E)</f>
        <v>20</v>
      </c>
      <c r="O3179">
        <v>54363</v>
      </c>
      <c r="P3179" s="1">
        <v>44265</v>
      </c>
      <c r="Q3179" s="1">
        <v>44277</v>
      </c>
      <c r="R3179" t="str" cm="1">
        <f t="array" ref="R3179:Y3179">_xlfn.XLOOKUP($N3179,'Raw - customers'!$A:$A,'Raw - customers'!$B:$I)</f>
        <v>Gigi Kalaher</v>
      </c>
      <c r="S3179" t="str">
        <v>Genderqueer</v>
      </c>
      <c r="T3179">
        <v>55</v>
      </c>
      <c r="U3179" t="str">
        <v>2069 Phoebe MallApt. 543</v>
      </c>
      <c r="V3179">
        <v>6318</v>
      </c>
      <c r="W3179" t="str">
        <v>East Audrey</v>
      </c>
      <c r="X3179" t="str">
        <v>South Australia</v>
      </c>
      <c r="Y3179" t="str">
        <v>Australia</v>
      </c>
      <c r="Z3179">
        <v>3</v>
      </c>
      <c r="AA3179" s="3" t="str">
        <f t="shared" si="99"/>
        <v>10 to 20</v>
      </c>
      <c r="AP3179" s="6">
        <v>20</v>
      </c>
      <c r="AQ3179" s="6" t="s">
        <v>1345</v>
      </c>
    </row>
    <row r="3180" spans="1:43" x14ac:dyDescent="0.25">
      <c r="A3180">
        <v>3178</v>
      </c>
      <c r="B3180">
        <v>641</v>
      </c>
      <c r="C3180">
        <v>25</v>
      </c>
      <c r="D3180">
        <v>96</v>
      </c>
      <c r="E3180">
        <v>1</v>
      </c>
      <c r="F3180">
        <v>96</v>
      </c>
      <c r="G3180" t="str">
        <f>VLOOKUP($C3180,'Raw-products'!$A$2:$H$1261,MATCH(G$1,'Raw-products'!$A$1:$H$1,0))</f>
        <v>Shirt</v>
      </c>
      <c r="H3180" t="str">
        <f>VLOOKUP($C3180,'Raw-products'!$A$2:$H$1261,MATCH(H$1,'Raw-products'!$A$1:$H$1,0))</f>
        <v>Oxford Cloth</v>
      </c>
      <c r="I3180" t="str">
        <f>VLOOKUP($C3180,'Raw-products'!$A$2:$H$1261,MATCH(I$1,'Raw-products'!$A$1:$H$1,0))</f>
        <v>XS</v>
      </c>
      <c r="J3180" t="str">
        <f>VLOOKUP($C3180,'Raw-products'!$A$2:$H$1261,MATCH(J$1,'Raw-products'!$A$1:$H$1,0))</f>
        <v>indigo</v>
      </c>
      <c r="K3180">
        <f>VLOOKUP($C3180,'Raw-products'!$A$2:$H$1261,MATCH(K$1,'Raw-products'!$A$1:$H$1,0))</f>
        <v>114</v>
      </c>
      <c r="L3180">
        <f>VLOOKUP($C3180,'Raw-products'!$A$2:$H$1261,MATCH(L$1,'Raw-products'!$A$1:$H$1,0))</f>
        <v>61</v>
      </c>
      <c r="M3180" s="5">
        <f t="shared" si="98"/>
        <v>6954</v>
      </c>
      <c r="N3180" cm="1">
        <f t="array" ref="N3180:Q3180">_xlfn.XLOOKUP($B3180,'Raw -orders'!$A:$A,'Raw -orders'!$B:$E)</f>
        <v>20</v>
      </c>
      <c r="O3180">
        <v>54363</v>
      </c>
      <c r="P3180" s="1">
        <v>44265</v>
      </c>
      <c r="Q3180" s="1">
        <v>44277</v>
      </c>
      <c r="R3180" t="str" cm="1">
        <f t="array" ref="R3180:Y3180">_xlfn.XLOOKUP($N3180,'Raw - customers'!$A:$A,'Raw - customers'!$B:$I)</f>
        <v>Gigi Kalaher</v>
      </c>
      <c r="S3180" t="str">
        <v>Genderqueer</v>
      </c>
      <c r="T3180">
        <v>55</v>
      </c>
      <c r="U3180" t="str">
        <v>2069 Phoebe MallApt. 543</v>
      </c>
      <c r="V3180">
        <v>6318</v>
      </c>
      <c r="W3180" t="str">
        <v>East Audrey</v>
      </c>
      <c r="X3180" t="str">
        <v>South Australia</v>
      </c>
      <c r="Y3180" t="str">
        <v>Australia</v>
      </c>
      <c r="Z3180">
        <v>3</v>
      </c>
      <c r="AA3180" s="3" t="str">
        <f t="shared" si="99"/>
        <v>10 to 20</v>
      </c>
      <c r="AP3180" s="6">
        <v>20</v>
      </c>
      <c r="AQ3180" s="6" t="s">
        <v>1345</v>
      </c>
    </row>
    <row r="3181" spans="1:43" x14ac:dyDescent="0.25">
      <c r="A3181">
        <v>3179</v>
      </c>
      <c r="B3181">
        <v>641</v>
      </c>
      <c r="C3181">
        <v>161</v>
      </c>
      <c r="D3181">
        <v>91</v>
      </c>
      <c r="E3181">
        <v>2</v>
      </c>
      <c r="F3181">
        <v>182</v>
      </c>
      <c r="G3181" t="str">
        <f>VLOOKUP($C3181,'Raw-products'!$A$2:$H$1261,MATCH(G$1,'Raw-products'!$A$1:$H$1,0))</f>
        <v>Shirt</v>
      </c>
      <c r="H3181" t="str">
        <f>VLOOKUP($C3181,'Raw-products'!$A$2:$H$1261,MATCH(H$1,'Raw-products'!$A$1:$H$1,0))</f>
        <v>Linen</v>
      </c>
      <c r="I3181" t="str">
        <f>VLOOKUP($C3181,'Raw-products'!$A$2:$H$1261,MATCH(I$1,'Raw-products'!$A$1:$H$1,0))</f>
        <v>S</v>
      </c>
      <c r="J3181" t="str">
        <f>VLOOKUP($C3181,'Raw-products'!$A$2:$H$1261,MATCH(J$1,'Raw-products'!$A$1:$H$1,0))</f>
        <v>blue</v>
      </c>
      <c r="K3181">
        <f>VLOOKUP($C3181,'Raw-products'!$A$2:$H$1261,MATCH(K$1,'Raw-products'!$A$1:$H$1,0))</f>
        <v>116</v>
      </c>
      <c r="L3181">
        <f>VLOOKUP($C3181,'Raw-products'!$A$2:$H$1261,MATCH(L$1,'Raw-products'!$A$1:$H$1,0))</f>
        <v>77</v>
      </c>
      <c r="M3181" s="5">
        <f t="shared" si="98"/>
        <v>8932</v>
      </c>
      <c r="N3181" cm="1">
        <f t="array" ref="N3181:Q3181">_xlfn.XLOOKUP($B3181,'Raw -orders'!$A:$A,'Raw -orders'!$B:$E)</f>
        <v>20</v>
      </c>
      <c r="O3181">
        <v>54363</v>
      </c>
      <c r="P3181" s="1">
        <v>44265</v>
      </c>
      <c r="Q3181" s="1">
        <v>44277</v>
      </c>
      <c r="R3181" t="str" cm="1">
        <f t="array" ref="R3181:Y3181">_xlfn.XLOOKUP($N3181,'Raw - customers'!$A:$A,'Raw - customers'!$B:$I)</f>
        <v>Gigi Kalaher</v>
      </c>
      <c r="S3181" t="str">
        <v>Genderqueer</v>
      </c>
      <c r="T3181">
        <v>55</v>
      </c>
      <c r="U3181" t="str">
        <v>2069 Phoebe MallApt. 543</v>
      </c>
      <c r="V3181">
        <v>6318</v>
      </c>
      <c r="W3181" t="str">
        <v>East Audrey</v>
      </c>
      <c r="X3181" t="str">
        <v>South Australia</v>
      </c>
      <c r="Y3181" t="str">
        <v>Australia</v>
      </c>
      <c r="Z3181">
        <v>3</v>
      </c>
      <c r="AA3181" s="3" t="str">
        <f t="shared" si="99"/>
        <v>10 to 20</v>
      </c>
      <c r="AP3181" s="6">
        <v>20</v>
      </c>
      <c r="AQ3181" s="6" t="s">
        <v>1345</v>
      </c>
    </row>
    <row r="3182" spans="1:43" x14ac:dyDescent="0.25">
      <c r="A3182">
        <v>3180</v>
      </c>
      <c r="B3182">
        <v>641</v>
      </c>
      <c r="C3182">
        <v>1039</v>
      </c>
      <c r="D3182">
        <v>90</v>
      </c>
      <c r="E3182">
        <v>1</v>
      </c>
      <c r="F3182">
        <v>90</v>
      </c>
      <c r="G3182" t="str">
        <f>VLOOKUP($C3182,'Raw-products'!$A$2:$H$1261,MATCH(G$1,'Raw-products'!$A$1:$H$1,0))</f>
        <v>Trousers</v>
      </c>
      <c r="H3182" t="str">
        <f>VLOOKUP($C3182,'Raw-products'!$A$2:$H$1261,MATCH(H$1,'Raw-products'!$A$1:$H$1,0))</f>
        <v>Relaxed Leg</v>
      </c>
      <c r="I3182" t="str">
        <f>VLOOKUP($C3182,'Raw-products'!$A$2:$H$1261,MATCH(I$1,'Raw-products'!$A$1:$H$1,0))</f>
        <v>XL</v>
      </c>
      <c r="J3182" t="str">
        <f>VLOOKUP($C3182,'Raw-products'!$A$2:$H$1261,MATCH(J$1,'Raw-products'!$A$1:$H$1,0))</f>
        <v>blue</v>
      </c>
      <c r="K3182">
        <f>VLOOKUP($C3182,'Raw-products'!$A$2:$H$1261,MATCH(K$1,'Raw-products'!$A$1:$H$1,0))</f>
        <v>95</v>
      </c>
      <c r="L3182">
        <f>VLOOKUP($C3182,'Raw-products'!$A$2:$H$1261,MATCH(L$1,'Raw-products'!$A$1:$H$1,0))</f>
        <v>40</v>
      </c>
      <c r="M3182" s="5">
        <f t="shared" si="98"/>
        <v>3800</v>
      </c>
      <c r="N3182" cm="1">
        <f t="array" ref="N3182:Q3182">_xlfn.XLOOKUP($B3182,'Raw -orders'!$A:$A,'Raw -orders'!$B:$E)</f>
        <v>20</v>
      </c>
      <c r="O3182">
        <v>54363</v>
      </c>
      <c r="P3182" s="1">
        <v>44265</v>
      </c>
      <c r="Q3182" s="1">
        <v>44277</v>
      </c>
      <c r="R3182" t="str" cm="1">
        <f t="array" ref="R3182:Y3182">_xlfn.XLOOKUP($N3182,'Raw - customers'!$A:$A,'Raw - customers'!$B:$I)</f>
        <v>Gigi Kalaher</v>
      </c>
      <c r="S3182" t="str">
        <v>Genderqueer</v>
      </c>
      <c r="T3182">
        <v>55</v>
      </c>
      <c r="U3182" t="str">
        <v>2069 Phoebe MallApt. 543</v>
      </c>
      <c r="V3182">
        <v>6318</v>
      </c>
      <c r="W3182" t="str">
        <v>East Audrey</v>
      </c>
      <c r="X3182" t="str">
        <v>South Australia</v>
      </c>
      <c r="Y3182" t="str">
        <v>Australia</v>
      </c>
      <c r="Z3182">
        <v>3</v>
      </c>
      <c r="AA3182" s="3" t="str">
        <f t="shared" si="99"/>
        <v>10 to 20</v>
      </c>
      <c r="AP3182" s="6">
        <v>20</v>
      </c>
      <c r="AQ3182" s="6" t="s">
        <v>1345</v>
      </c>
    </row>
    <row r="3183" spans="1:43" x14ac:dyDescent="0.25">
      <c r="A3183">
        <v>3181</v>
      </c>
      <c r="B3183">
        <v>641</v>
      </c>
      <c r="C3183">
        <v>840</v>
      </c>
      <c r="D3183">
        <v>113</v>
      </c>
      <c r="E3183">
        <v>3</v>
      </c>
      <c r="F3183">
        <v>339</v>
      </c>
      <c r="G3183" t="str">
        <f>VLOOKUP($C3183,'Raw-products'!$A$2:$H$1261,MATCH(G$1,'Raw-products'!$A$1:$H$1,0))</f>
        <v>Trousers</v>
      </c>
      <c r="H3183" t="str">
        <f>VLOOKUP($C3183,'Raw-products'!$A$2:$H$1261,MATCH(H$1,'Raw-products'!$A$1:$H$1,0))</f>
        <v>Chinos</v>
      </c>
      <c r="I3183" t="str">
        <f>VLOOKUP($C3183,'Raw-products'!$A$2:$H$1261,MATCH(I$1,'Raw-products'!$A$1:$H$1,0))</f>
        <v>XS</v>
      </c>
      <c r="J3183" t="str">
        <f>VLOOKUP($C3183,'Raw-products'!$A$2:$H$1261,MATCH(J$1,'Raw-products'!$A$1:$H$1,0))</f>
        <v>red</v>
      </c>
      <c r="K3183">
        <f>VLOOKUP($C3183,'Raw-products'!$A$2:$H$1261,MATCH(K$1,'Raw-products'!$A$1:$H$1,0))</f>
        <v>100</v>
      </c>
      <c r="L3183">
        <f>VLOOKUP($C3183,'Raw-products'!$A$2:$H$1261,MATCH(L$1,'Raw-products'!$A$1:$H$1,0))</f>
        <v>69</v>
      </c>
      <c r="M3183" s="5">
        <f t="shared" si="98"/>
        <v>6900</v>
      </c>
      <c r="N3183" cm="1">
        <f t="array" ref="N3183:Q3183">_xlfn.XLOOKUP($B3183,'Raw -orders'!$A:$A,'Raw -orders'!$B:$E)</f>
        <v>20</v>
      </c>
      <c r="O3183">
        <v>54363</v>
      </c>
      <c r="P3183" s="1">
        <v>44265</v>
      </c>
      <c r="Q3183" s="1">
        <v>44277</v>
      </c>
      <c r="R3183" t="str" cm="1">
        <f t="array" ref="R3183:Y3183">_xlfn.XLOOKUP($N3183,'Raw - customers'!$A:$A,'Raw - customers'!$B:$I)</f>
        <v>Gigi Kalaher</v>
      </c>
      <c r="S3183" t="str">
        <v>Genderqueer</v>
      </c>
      <c r="T3183">
        <v>55</v>
      </c>
      <c r="U3183" t="str">
        <v>2069 Phoebe MallApt. 543</v>
      </c>
      <c r="V3183">
        <v>6318</v>
      </c>
      <c r="W3183" t="str">
        <v>East Audrey</v>
      </c>
      <c r="X3183" t="str">
        <v>South Australia</v>
      </c>
      <c r="Y3183" t="str">
        <v>Australia</v>
      </c>
      <c r="Z3183">
        <v>3</v>
      </c>
      <c r="AA3183" s="3" t="str">
        <f t="shared" si="99"/>
        <v>10 to 20</v>
      </c>
      <c r="AP3183" s="6">
        <v>20</v>
      </c>
      <c r="AQ3183" s="6" t="s">
        <v>1345</v>
      </c>
    </row>
    <row r="3184" spans="1:43" x14ac:dyDescent="0.25">
      <c r="A3184">
        <v>3182</v>
      </c>
      <c r="B3184">
        <v>642</v>
      </c>
      <c r="C3184">
        <v>1222</v>
      </c>
      <c r="D3184">
        <v>105</v>
      </c>
      <c r="E3184">
        <v>3</v>
      </c>
      <c r="F3184">
        <v>315</v>
      </c>
      <c r="G3184" t="str">
        <f>VLOOKUP($C3184,'Raw-products'!$A$2:$H$1261,MATCH(G$1,'Raw-products'!$A$1:$H$1,0))</f>
        <v>Trousers</v>
      </c>
      <c r="H3184" t="str">
        <f>VLOOKUP($C3184,'Raw-products'!$A$2:$H$1261,MATCH(H$1,'Raw-products'!$A$1:$H$1,0))</f>
        <v>Pleated</v>
      </c>
      <c r="I3184" t="str">
        <f>VLOOKUP($C3184,'Raw-products'!$A$2:$H$1261,MATCH(I$1,'Raw-products'!$A$1:$H$1,0))</f>
        <v>M</v>
      </c>
      <c r="J3184" t="str">
        <f>VLOOKUP($C3184,'Raw-products'!$A$2:$H$1261,MATCH(J$1,'Raw-products'!$A$1:$H$1,0))</f>
        <v>violet</v>
      </c>
      <c r="K3184">
        <f>VLOOKUP($C3184,'Raw-products'!$A$2:$H$1261,MATCH(K$1,'Raw-products'!$A$1:$H$1,0))</f>
        <v>90</v>
      </c>
      <c r="L3184">
        <f>VLOOKUP($C3184,'Raw-products'!$A$2:$H$1261,MATCH(L$1,'Raw-products'!$A$1:$H$1,0))</f>
        <v>45</v>
      </c>
      <c r="M3184" s="5">
        <f t="shared" si="98"/>
        <v>4050</v>
      </c>
      <c r="N3184" cm="1">
        <f t="array" ref="N3184:Q3184">_xlfn.XLOOKUP($B3184,'Raw -orders'!$A:$A,'Raw -orders'!$B:$E)</f>
        <v>835</v>
      </c>
      <c r="O3184">
        <v>12392</v>
      </c>
      <c r="P3184" s="1">
        <v>44207</v>
      </c>
      <c r="Q3184" s="1">
        <v>44222</v>
      </c>
      <c r="R3184" t="str" cm="1">
        <f t="array" ref="R3184:Y3184">_xlfn.XLOOKUP($N3184,'Raw - customers'!$A:$A,'Raw - customers'!$B:$I)</f>
        <v>Randell Shorte</v>
      </c>
      <c r="S3184" t="str">
        <v>Polygender</v>
      </c>
      <c r="T3184">
        <v>25</v>
      </c>
      <c r="U3184" t="str">
        <v>69 Morissette AvenueSuite 269</v>
      </c>
      <c r="V3184">
        <v>6147</v>
      </c>
      <c r="W3184" t="str">
        <v>North Lachlanfurt</v>
      </c>
      <c r="X3184" t="str">
        <v>South Australia</v>
      </c>
      <c r="Y3184" t="str">
        <v>Australia</v>
      </c>
      <c r="Z3184">
        <v>1</v>
      </c>
      <c r="AA3184" s="3" t="str">
        <f t="shared" si="99"/>
        <v>10 to 20</v>
      </c>
      <c r="AP3184" s="6">
        <v>835</v>
      </c>
      <c r="AQ3184" s="6" t="s">
        <v>1345</v>
      </c>
    </row>
    <row r="3185" spans="1:43" x14ac:dyDescent="0.25">
      <c r="A3185">
        <v>3183</v>
      </c>
      <c r="B3185">
        <v>642</v>
      </c>
      <c r="C3185">
        <v>96</v>
      </c>
      <c r="D3185">
        <v>118</v>
      </c>
      <c r="E3185">
        <v>2</v>
      </c>
      <c r="F3185">
        <v>236</v>
      </c>
      <c r="G3185" t="str">
        <f>VLOOKUP($C3185,'Raw-products'!$A$2:$H$1261,MATCH(G$1,'Raw-products'!$A$1:$H$1,0))</f>
        <v>Shirt</v>
      </c>
      <c r="H3185" t="str">
        <f>VLOOKUP($C3185,'Raw-products'!$A$2:$H$1261,MATCH(H$1,'Raw-products'!$A$1:$H$1,0))</f>
        <v>Flannel</v>
      </c>
      <c r="I3185" t="str">
        <f>VLOOKUP($C3185,'Raw-products'!$A$2:$H$1261,MATCH(I$1,'Raw-products'!$A$1:$H$1,0))</f>
        <v>S</v>
      </c>
      <c r="J3185" t="str">
        <f>VLOOKUP($C3185,'Raw-products'!$A$2:$H$1261,MATCH(J$1,'Raw-products'!$A$1:$H$1,0))</f>
        <v>indigo</v>
      </c>
      <c r="K3185">
        <f>VLOOKUP($C3185,'Raw-products'!$A$2:$H$1261,MATCH(K$1,'Raw-products'!$A$1:$H$1,0))</f>
        <v>96</v>
      </c>
      <c r="L3185">
        <f>VLOOKUP($C3185,'Raw-products'!$A$2:$H$1261,MATCH(L$1,'Raw-products'!$A$1:$H$1,0))</f>
        <v>74</v>
      </c>
      <c r="M3185" s="5">
        <f t="shared" si="98"/>
        <v>7104</v>
      </c>
      <c r="N3185" cm="1">
        <f t="array" ref="N3185:Q3185">_xlfn.XLOOKUP($B3185,'Raw -orders'!$A:$A,'Raw -orders'!$B:$E)</f>
        <v>835</v>
      </c>
      <c r="O3185">
        <v>12392</v>
      </c>
      <c r="P3185" s="1">
        <v>44207</v>
      </c>
      <c r="Q3185" s="1">
        <v>44222</v>
      </c>
      <c r="R3185" t="str" cm="1">
        <f t="array" ref="R3185:Y3185">_xlfn.XLOOKUP($N3185,'Raw - customers'!$A:$A,'Raw - customers'!$B:$I)</f>
        <v>Randell Shorte</v>
      </c>
      <c r="S3185" t="str">
        <v>Polygender</v>
      </c>
      <c r="T3185">
        <v>25</v>
      </c>
      <c r="U3185" t="str">
        <v>69 Morissette AvenueSuite 269</v>
      </c>
      <c r="V3185">
        <v>6147</v>
      </c>
      <c r="W3185" t="str">
        <v>North Lachlanfurt</v>
      </c>
      <c r="X3185" t="str">
        <v>South Australia</v>
      </c>
      <c r="Y3185" t="str">
        <v>Australia</v>
      </c>
      <c r="Z3185">
        <v>1</v>
      </c>
      <c r="AA3185" s="3" t="str">
        <f t="shared" si="99"/>
        <v>10 to 20</v>
      </c>
      <c r="AP3185" s="6">
        <v>835</v>
      </c>
      <c r="AQ3185" s="6" t="s">
        <v>1345</v>
      </c>
    </row>
    <row r="3186" spans="1:43" x14ac:dyDescent="0.25">
      <c r="A3186">
        <v>3184</v>
      </c>
      <c r="B3186">
        <v>642</v>
      </c>
      <c r="C3186">
        <v>942</v>
      </c>
      <c r="D3186">
        <v>96</v>
      </c>
      <c r="E3186">
        <v>3</v>
      </c>
      <c r="F3186">
        <v>288</v>
      </c>
      <c r="G3186" t="str">
        <f>VLOOKUP($C3186,'Raw-products'!$A$2:$H$1261,MATCH(G$1,'Raw-products'!$A$1:$H$1,0))</f>
        <v>Trousers</v>
      </c>
      <c r="H3186" t="str">
        <f>VLOOKUP($C3186,'Raw-products'!$A$2:$H$1261,MATCH(H$1,'Raw-products'!$A$1:$H$1,0))</f>
        <v>Drawstring</v>
      </c>
      <c r="I3186" t="str">
        <f>VLOOKUP($C3186,'Raw-products'!$A$2:$H$1261,MATCH(I$1,'Raw-products'!$A$1:$H$1,0))</f>
        <v>M</v>
      </c>
      <c r="J3186" t="str">
        <f>VLOOKUP($C3186,'Raw-products'!$A$2:$H$1261,MATCH(J$1,'Raw-products'!$A$1:$H$1,0))</f>
        <v>violet</v>
      </c>
      <c r="K3186">
        <f>VLOOKUP($C3186,'Raw-products'!$A$2:$H$1261,MATCH(K$1,'Raw-products'!$A$1:$H$1,0))</f>
        <v>104</v>
      </c>
      <c r="L3186">
        <f>VLOOKUP($C3186,'Raw-products'!$A$2:$H$1261,MATCH(L$1,'Raw-products'!$A$1:$H$1,0))</f>
        <v>73</v>
      </c>
      <c r="M3186" s="5">
        <f t="shared" si="98"/>
        <v>7592</v>
      </c>
      <c r="N3186" cm="1">
        <f t="array" ref="N3186:Q3186">_xlfn.XLOOKUP($B3186,'Raw -orders'!$A:$A,'Raw -orders'!$B:$E)</f>
        <v>835</v>
      </c>
      <c r="O3186">
        <v>12392</v>
      </c>
      <c r="P3186" s="1">
        <v>44207</v>
      </c>
      <c r="Q3186" s="1">
        <v>44222</v>
      </c>
      <c r="R3186" t="str" cm="1">
        <f t="array" ref="R3186:Y3186">_xlfn.XLOOKUP($N3186,'Raw - customers'!$A:$A,'Raw - customers'!$B:$I)</f>
        <v>Randell Shorte</v>
      </c>
      <c r="S3186" t="str">
        <v>Polygender</v>
      </c>
      <c r="T3186">
        <v>25</v>
      </c>
      <c r="U3186" t="str">
        <v>69 Morissette AvenueSuite 269</v>
      </c>
      <c r="V3186">
        <v>6147</v>
      </c>
      <c r="W3186" t="str">
        <v>North Lachlanfurt</v>
      </c>
      <c r="X3186" t="str">
        <v>South Australia</v>
      </c>
      <c r="Y3186" t="str">
        <v>Australia</v>
      </c>
      <c r="Z3186">
        <v>1</v>
      </c>
      <c r="AA3186" s="3" t="str">
        <f t="shared" si="99"/>
        <v>10 to 20</v>
      </c>
      <c r="AP3186" s="6">
        <v>835</v>
      </c>
      <c r="AQ3186" s="6" t="s">
        <v>1345</v>
      </c>
    </row>
    <row r="3187" spans="1:43" x14ac:dyDescent="0.25">
      <c r="A3187">
        <v>3185</v>
      </c>
      <c r="B3187">
        <v>642</v>
      </c>
      <c r="C3187">
        <v>1201</v>
      </c>
      <c r="D3187">
        <v>105</v>
      </c>
      <c r="E3187">
        <v>2</v>
      </c>
      <c r="F3187">
        <v>210</v>
      </c>
      <c r="G3187" t="str">
        <f>VLOOKUP($C3187,'Raw-products'!$A$2:$H$1261,MATCH(G$1,'Raw-products'!$A$1:$H$1,0))</f>
        <v>Trousers</v>
      </c>
      <c r="H3187" t="str">
        <f>VLOOKUP($C3187,'Raw-products'!$A$2:$H$1261,MATCH(H$1,'Raw-products'!$A$1:$H$1,0))</f>
        <v>Pleated</v>
      </c>
      <c r="I3187" t="str">
        <f>VLOOKUP($C3187,'Raw-products'!$A$2:$H$1261,MATCH(I$1,'Raw-products'!$A$1:$H$1,0))</f>
        <v>S</v>
      </c>
      <c r="J3187" t="str">
        <f>VLOOKUP($C3187,'Raw-products'!$A$2:$H$1261,MATCH(J$1,'Raw-products'!$A$1:$H$1,0))</f>
        <v>yellow</v>
      </c>
      <c r="K3187">
        <f>VLOOKUP($C3187,'Raw-products'!$A$2:$H$1261,MATCH(K$1,'Raw-products'!$A$1:$H$1,0))</f>
        <v>90</v>
      </c>
      <c r="L3187">
        <f>VLOOKUP($C3187,'Raw-products'!$A$2:$H$1261,MATCH(L$1,'Raw-products'!$A$1:$H$1,0))</f>
        <v>71</v>
      </c>
      <c r="M3187" s="5">
        <f t="shared" si="98"/>
        <v>6390</v>
      </c>
      <c r="N3187" cm="1">
        <f t="array" ref="N3187:Q3187">_xlfn.XLOOKUP($B3187,'Raw -orders'!$A:$A,'Raw -orders'!$B:$E)</f>
        <v>835</v>
      </c>
      <c r="O3187">
        <v>12392</v>
      </c>
      <c r="P3187" s="1">
        <v>44207</v>
      </c>
      <c r="Q3187" s="1">
        <v>44222</v>
      </c>
      <c r="R3187" t="str" cm="1">
        <f t="array" ref="R3187:Y3187">_xlfn.XLOOKUP($N3187,'Raw - customers'!$A:$A,'Raw - customers'!$B:$I)</f>
        <v>Randell Shorte</v>
      </c>
      <c r="S3187" t="str">
        <v>Polygender</v>
      </c>
      <c r="T3187">
        <v>25</v>
      </c>
      <c r="U3187" t="str">
        <v>69 Morissette AvenueSuite 269</v>
      </c>
      <c r="V3187">
        <v>6147</v>
      </c>
      <c r="W3187" t="str">
        <v>North Lachlanfurt</v>
      </c>
      <c r="X3187" t="str">
        <v>South Australia</v>
      </c>
      <c r="Y3187" t="str">
        <v>Australia</v>
      </c>
      <c r="Z3187">
        <v>1</v>
      </c>
      <c r="AA3187" s="3" t="str">
        <f t="shared" si="99"/>
        <v>10 to 20</v>
      </c>
      <c r="AP3187" s="6">
        <v>835</v>
      </c>
      <c r="AQ3187" s="6" t="s">
        <v>1345</v>
      </c>
    </row>
    <row r="3188" spans="1:43" x14ac:dyDescent="0.25">
      <c r="A3188">
        <v>3186</v>
      </c>
      <c r="B3188">
        <v>642</v>
      </c>
      <c r="C3188">
        <v>935</v>
      </c>
      <c r="D3188">
        <v>96</v>
      </c>
      <c r="E3188">
        <v>2</v>
      </c>
      <c r="F3188">
        <v>192</v>
      </c>
      <c r="G3188" t="str">
        <f>VLOOKUP($C3188,'Raw-products'!$A$2:$H$1261,MATCH(G$1,'Raw-products'!$A$1:$H$1,0))</f>
        <v>Trousers</v>
      </c>
      <c r="H3188" t="str">
        <f>VLOOKUP($C3188,'Raw-products'!$A$2:$H$1261,MATCH(H$1,'Raw-products'!$A$1:$H$1,0))</f>
        <v>Drawstring</v>
      </c>
      <c r="I3188" t="str">
        <f>VLOOKUP($C3188,'Raw-products'!$A$2:$H$1261,MATCH(I$1,'Raw-products'!$A$1:$H$1,0))</f>
        <v>XS</v>
      </c>
      <c r="J3188" t="str">
        <f>VLOOKUP($C3188,'Raw-products'!$A$2:$H$1261,MATCH(J$1,'Raw-products'!$A$1:$H$1,0))</f>
        <v>indigo</v>
      </c>
      <c r="K3188">
        <f>VLOOKUP($C3188,'Raw-products'!$A$2:$H$1261,MATCH(K$1,'Raw-products'!$A$1:$H$1,0))</f>
        <v>104</v>
      </c>
      <c r="L3188">
        <f>VLOOKUP($C3188,'Raw-products'!$A$2:$H$1261,MATCH(L$1,'Raw-products'!$A$1:$H$1,0))</f>
        <v>61</v>
      </c>
      <c r="M3188" s="5">
        <f t="shared" si="98"/>
        <v>6344</v>
      </c>
      <c r="N3188" cm="1">
        <f t="array" ref="N3188:Q3188">_xlfn.XLOOKUP($B3188,'Raw -orders'!$A:$A,'Raw -orders'!$B:$E)</f>
        <v>835</v>
      </c>
      <c r="O3188">
        <v>12392</v>
      </c>
      <c r="P3188" s="1">
        <v>44207</v>
      </c>
      <c r="Q3188" s="1">
        <v>44222</v>
      </c>
      <c r="R3188" t="str" cm="1">
        <f t="array" ref="R3188:Y3188">_xlfn.XLOOKUP($N3188,'Raw - customers'!$A:$A,'Raw - customers'!$B:$I)</f>
        <v>Randell Shorte</v>
      </c>
      <c r="S3188" t="str">
        <v>Polygender</v>
      </c>
      <c r="T3188">
        <v>25</v>
      </c>
      <c r="U3188" t="str">
        <v>69 Morissette AvenueSuite 269</v>
      </c>
      <c r="V3188">
        <v>6147</v>
      </c>
      <c r="W3188" t="str">
        <v>North Lachlanfurt</v>
      </c>
      <c r="X3188" t="str">
        <v>South Australia</v>
      </c>
      <c r="Y3188" t="str">
        <v>Australia</v>
      </c>
      <c r="Z3188">
        <v>1</v>
      </c>
      <c r="AA3188" s="3" t="str">
        <f t="shared" si="99"/>
        <v>10 to 20</v>
      </c>
      <c r="AP3188" s="6">
        <v>835</v>
      </c>
      <c r="AQ3188" s="6" t="s">
        <v>1345</v>
      </c>
    </row>
    <row r="3189" spans="1:43" x14ac:dyDescent="0.25">
      <c r="A3189">
        <v>3187</v>
      </c>
      <c r="B3189">
        <v>642</v>
      </c>
      <c r="C3189">
        <v>443</v>
      </c>
      <c r="D3189">
        <v>107</v>
      </c>
      <c r="E3189">
        <v>1</v>
      </c>
      <c r="F3189">
        <v>107</v>
      </c>
      <c r="G3189" t="str">
        <f>VLOOKUP($C3189,'Raw-products'!$A$2:$H$1261,MATCH(G$1,'Raw-products'!$A$1:$H$1,0))</f>
        <v>Jacket</v>
      </c>
      <c r="H3189" t="str">
        <f>VLOOKUP($C3189,'Raw-products'!$A$2:$H$1261,MATCH(H$1,'Raw-products'!$A$1:$H$1,0))</f>
        <v>Denim</v>
      </c>
      <c r="I3189" t="str">
        <f>VLOOKUP($C3189,'Raw-products'!$A$2:$H$1261,MATCH(I$1,'Raw-products'!$A$1:$H$1,0))</f>
        <v>L</v>
      </c>
      <c r="J3189" t="str">
        <f>VLOOKUP($C3189,'Raw-products'!$A$2:$H$1261,MATCH(J$1,'Raw-products'!$A$1:$H$1,0))</f>
        <v>blue</v>
      </c>
      <c r="K3189">
        <f>VLOOKUP($C3189,'Raw-products'!$A$2:$H$1261,MATCH(K$1,'Raw-products'!$A$1:$H$1,0))</f>
        <v>92</v>
      </c>
      <c r="L3189">
        <f>VLOOKUP($C3189,'Raw-products'!$A$2:$H$1261,MATCH(L$1,'Raw-products'!$A$1:$H$1,0))</f>
        <v>42</v>
      </c>
      <c r="M3189" s="5">
        <f t="shared" si="98"/>
        <v>3864</v>
      </c>
      <c r="N3189" cm="1">
        <f t="array" ref="N3189:Q3189">_xlfn.XLOOKUP($B3189,'Raw -orders'!$A:$A,'Raw -orders'!$B:$E)</f>
        <v>835</v>
      </c>
      <c r="O3189">
        <v>12392</v>
      </c>
      <c r="P3189" s="1">
        <v>44207</v>
      </c>
      <c r="Q3189" s="1">
        <v>44222</v>
      </c>
      <c r="R3189" t="str" cm="1">
        <f t="array" ref="R3189:Y3189">_xlfn.XLOOKUP($N3189,'Raw - customers'!$A:$A,'Raw - customers'!$B:$I)</f>
        <v>Randell Shorte</v>
      </c>
      <c r="S3189" t="str">
        <v>Polygender</v>
      </c>
      <c r="T3189">
        <v>25</v>
      </c>
      <c r="U3189" t="str">
        <v>69 Morissette AvenueSuite 269</v>
      </c>
      <c r="V3189">
        <v>6147</v>
      </c>
      <c r="W3189" t="str">
        <v>North Lachlanfurt</v>
      </c>
      <c r="X3189" t="str">
        <v>South Australia</v>
      </c>
      <c r="Y3189" t="str">
        <v>Australia</v>
      </c>
      <c r="Z3189">
        <v>1</v>
      </c>
      <c r="AA3189" s="3" t="str">
        <f t="shared" si="99"/>
        <v>10 to 20</v>
      </c>
      <c r="AP3189" s="6">
        <v>835</v>
      </c>
      <c r="AQ3189" s="6" t="s">
        <v>1345</v>
      </c>
    </row>
    <row r="3190" spans="1:43" x14ac:dyDescent="0.25">
      <c r="A3190">
        <v>3188</v>
      </c>
      <c r="B3190">
        <v>642</v>
      </c>
      <c r="C3190">
        <v>755</v>
      </c>
      <c r="D3190">
        <v>109</v>
      </c>
      <c r="E3190">
        <v>2</v>
      </c>
      <c r="F3190">
        <v>218</v>
      </c>
      <c r="G3190" t="str">
        <f>VLOOKUP($C3190,'Raw-products'!$A$2:$H$1261,MATCH(G$1,'Raw-products'!$A$1:$H$1,0))</f>
        <v>Jacket</v>
      </c>
      <c r="H3190" t="str">
        <f>VLOOKUP($C3190,'Raw-products'!$A$2:$H$1261,MATCH(H$1,'Raw-products'!$A$1:$H$1,0))</f>
        <v>Peacoat</v>
      </c>
      <c r="I3190" t="str">
        <f>VLOOKUP($C3190,'Raw-products'!$A$2:$H$1261,MATCH(I$1,'Raw-products'!$A$1:$H$1,0))</f>
        <v>XS</v>
      </c>
      <c r="J3190" t="str">
        <f>VLOOKUP($C3190,'Raw-products'!$A$2:$H$1261,MATCH(J$1,'Raw-products'!$A$1:$H$1,0))</f>
        <v>blue</v>
      </c>
      <c r="K3190">
        <f>VLOOKUP($C3190,'Raw-products'!$A$2:$H$1261,MATCH(K$1,'Raw-products'!$A$1:$H$1,0))</f>
        <v>102</v>
      </c>
      <c r="L3190">
        <f>VLOOKUP($C3190,'Raw-products'!$A$2:$H$1261,MATCH(L$1,'Raw-products'!$A$1:$H$1,0))</f>
        <v>48</v>
      </c>
      <c r="M3190" s="5">
        <f t="shared" si="98"/>
        <v>4896</v>
      </c>
      <c r="N3190" cm="1">
        <f t="array" ref="N3190:Q3190">_xlfn.XLOOKUP($B3190,'Raw -orders'!$A:$A,'Raw -orders'!$B:$E)</f>
        <v>835</v>
      </c>
      <c r="O3190">
        <v>12392</v>
      </c>
      <c r="P3190" s="1">
        <v>44207</v>
      </c>
      <c r="Q3190" s="1">
        <v>44222</v>
      </c>
      <c r="R3190" t="str" cm="1">
        <f t="array" ref="R3190:Y3190">_xlfn.XLOOKUP($N3190,'Raw - customers'!$A:$A,'Raw - customers'!$B:$I)</f>
        <v>Randell Shorte</v>
      </c>
      <c r="S3190" t="str">
        <v>Polygender</v>
      </c>
      <c r="T3190">
        <v>25</v>
      </c>
      <c r="U3190" t="str">
        <v>69 Morissette AvenueSuite 269</v>
      </c>
      <c r="V3190">
        <v>6147</v>
      </c>
      <c r="W3190" t="str">
        <v>North Lachlanfurt</v>
      </c>
      <c r="X3190" t="str">
        <v>South Australia</v>
      </c>
      <c r="Y3190" t="str">
        <v>Australia</v>
      </c>
      <c r="Z3190">
        <v>1</v>
      </c>
      <c r="AA3190" s="3" t="str">
        <f t="shared" si="99"/>
        <v>10 to 20</v>
      </c>
      <c r="AP3190" s="6">
        <v>835</v>
      </c>
      <c r="AQ3190" s="6" t="s">
        <v>1345</v>
      </c>
    </row>
    <row r="3191" spans="1:43" x14ac:dyDescent="0.25">
      <c r="A3191">
        <v>3189</v>
      </c>
      <c r="B3191">
        <v>642</v>
      </c>
      <c r="C3191">
        <v>496</v>
      </c>
      <c r="D3191">
        <v>102</v>
      </c>
      <c r="E3191">
        <v>1</v>
      </c>
      <c r="F3191">
        <v>102</v>
      </c>
      <c r="G3191" t="str">
        <f>VLOOKUP($C3191,'Raw-products'!$A$2:$H$1261,MATCH(G$1,'Raw-products'!$A$1:$H$1,0))</f>
        <v>Jacket</v>
      </c>
      <c r="H3191" t="str">
        <f>VLOOKUP($C3191,'Raw-products'!$A$2:$H$1261,MATCH(H$1,'Raw-products'!$A$1:$H$1,0))</f>
        <v>Windbreaker</v>
      </c>
      <c r="I3191" t="str">
        <f>VLOOKUP($C3191,'Raw-products'!$A$2:$H$1261,MATCH(I$1,'Raw-products'!$A$1:$H$1,0))</f>
        <v>S</v>
      </c>
      <c r="J3191" t="str">
        <f>VLOOKUP($C3191,'Raw-products'!$A$2:$H$1261,MATCH(J$1,'Raw-products'!$A$1:$H$1,0))</f>
        <v>orange</v>
      </c>
      <c r="K3191">
        <f>VLOOKUP($C3191,'Raw-products'!$A$2:$H$1261,MATCH(K$1,'Raw-products'!$A$1:$H$1,0))</f>
        <v>109</v>
      </c>
      <c r="L3191">
        <f>VLOOKUP($C3191,'Raw-products'!$A$2:$H$1261,MATCH(L$1,'Raw-products'!$A$1:$H$1,0))</f>
        <v>55</v>
      </c>
      <c r="M3191" s="5">
        <f t="shared" si="98"/>
        <v>5995</v>
      </c>
      <c r="N3191" cm="1">
        <f t="array" ref="N3191:Q3191">_xlfn.XLOOKUP($B3191,'Raw -orders'!$A:$A,'Raw -orders'!$B:$E)</f>
        <v>835</v>
      </c>
      <c r="O3191">
        <v>12392</v>
      </c>
      <c r="P3191" s="1">
        <v>44207</v>
      </c>
      <c r="Q3191" s="1">
        <v>44222</v>
      </c>
      <c r="R3191" t="str" cm="1">
        <f t="array" ref="R3191:Y3191">_xlfn.XLOOKUP($N3191,'Raw - customers'!$A:$A,'Raw - customers'!$B:$I)</f>
        <v>Randell Shorte</v>
      </c>
      <c r="S3191" t="str">
        <v>Polygender</v>
      </c>
      <c r="T3191">
        <v>25</v>
      </c>
      <c r="U3191" t="str">
        <v>69 Morissette AvenueSuite 269</v>
      </c>
      <c r="V3191">
        <v>6147</v>
      </c>
      <c r="W3191" t="str">
        <v>North Lachlanfurt</v>
      </c>
      <c r="X3191" t="str">
        <v>South Australia</v>
      </c>
      <c r="Y3191" t="str">
        <v>Australia</v>
      </c>
      <c r="Z3191">
        <v>1</v>
      </c>
      <c r="AA3191" s="3" t="str">
        <f t="shared" si="99"/>
        <v>10 to 20</v>
      </c>
      <c r="AP3191" s="6">
        <v>835</v>
      </c>
      <c r="AQ3191" s="6" t="s">
        <v>1345</v>
      </c>
    </row>
    <row r="3192" spans="1:43" x14ac:dyDescent="0.25">
      <c r="A3192">
        <v>3190</v>
      </c>
      <c r="B3192">
        <v>642</v>
      </c>
      <c r="C3192">
        <v>671</v>
      </c>
      <c r="D3192">
        <v>113</v>
      </c>
      <c r="E3192">
        <v>1</v>
      </c>
      <c r="F3192">
        <v>113</v>
      </c>
      <c r="G3192" t="str">
        <f>VLOOKUP($C3192,'Raw-products'!$A$2:$H$1261,MATCH(G$1,'Raw-products'!$A$1:$H$1,0))</f>
        <v>Jacket</v>
      </c>
      <c r="H3192" t="str">
        <f>VLOOKUP($C3192,'Raw-products'!$A$2:$H$1261,MATCH(H$1,'Raw-products'!$A$1:$H$1,0))</f>
        <v>Parka</v>
      </c>
      <c r="I3192" t="str">
        <f>VLOOKUP($C3192,'Raw-products'!$A$2:$H$1261,MATCH(I$1,'Raw-products'!$A$1:$H$1,0))</f>
        <v>S</v>
      </c>
      <c r="J3192" t="str">
        <f>VLOOKUP($C3192,'Raw-products'!$A$2:$H$1261,MATCH(J$1,'Raw-products'!$A$1:$H$1,0))</f>
        <v>orange</v>
      </c>
      <c r="K3192">
        <f>VLOOKUP($C3192,'Raw-products'!$A$2:$H$1261,MATCH(K$1,'Raw-products'!$A$1:$H$1,0))</f>
        <v>119</v>
      </c>
      <c r="L3192">
        <f>VLOOKUP($C3192,'Raw-products'!$A$2:$H$1261,MATCH(L$1,'Raw-products'!$A$1:$H$1,0))</f>
        <v>72</v>
      </c>
      <c r="M3192" s="5">
        <f t="shared" si="98"/>
        <v>8568</v>
      </c>
      <c r="N3192" cm="1">
        <f t="array" ref="N3192:Q3192">_xlfn.XLOOKUP($B3192,'Raw -orders'!$A:$A,'Raw -orders'!$B:$E)</f>
        <v>835</v>
      </c>
      <c r="O3192">
        <v>12392</v>
      </c>
      <c r="P3192" s="1">
        <v>44207</v>
      </c>
      <c r="Q3192" s="1">
        <v>44222</v>
      </c>
      <c r="R3192" t="str" cm="1">
        <f t="array" ref="R3192:Y3192">_xlfn.XLOOKUP($N3192,'Raw - customers'!$A:$A,'Raw - customers'!$B:$I)</f>
        <v>Randell Shorte</v>
      </c>
      <c r="S3192" t="str">
        <v>Polygender</v>
      </c>
      <c r="T3192">
        <v>25</v>
      </c>
      <c r="U3192" t="str">
        <v>69 Morissette AvenueSuite 269</v>
      </c>
      <c r="V3192">
        <v>6147</v>
      </c>
      <c r="W3192" t="str">
        <v>North Lachlanfurt</v>
      </c>
      <c r="X3192" t="str">
        <v>South Australia</v>
      </c>
      <c r="Y3192" t="str">
        <v>Australia</v>
      </c>
      <c r="Z3192">
        <v>1</v>
      </c>
      <c r="AA3192" s="3" t="str">
        <f t="shared" si="99"/>
        <v>10 to 20</v>
      </c>
      <c r="AP3192" s="6">
        <v>835</v>
      </c>
      <c r="AQ3192" s="6" t="s">
        <v>1345</v>
      </c>
    </row>
    <row r="3193" spans="1:43" x14ac:dyDescent="0.25">
      <c r="A3193">
        <v>3191</v>
      </c>
      <c r="B3193">
        <v>643</v>
      </c>
      <c r="C3193">
        <v>1196</v>
      </c>
      <c r="D3193">
        <v>105</v>
      </c>
      <c r="E3193">
        <v>2</v>
      </c>
      <c r="F3193">
        <v>210</v>
      </c>
      <c r="G3193" t="str">
        <f>VLOOKUP($C3193,'Raw-products'!$A$2:$H$1261,MATCH(G$1,'Raw-products'!$A$1:$H$1,0))</f>
        <v>Trousers</v>
      </c>
      <c r="H3193" t="str">
        <f>VLOOKUP($C3193,'Raw-products'!$A$2:$H$1261,MATCH(H$1,'Raw-products'!$A$1:$H$1,0))</f>
        <v>Pleated</v>
      </c>
      <c r="I3193" t="str">
        <f>VLOOKUP($C3193,'Raw-products'!$A$2:$H$1261,MATCH(I$1,'Raw-products'!$A$1:$H$1,0))</f>
        <v>S</v>
      </c>
      <c r="J3193" t="str">
        <f>VLOOKUP($C3193,'Raw-products'!$A$2:$H$1261,MATCH(J$1,'Raw-products'!$A$1:$H$1,0))</f>
        <v>orange</v>
      </c>
      <c r="K3193">
        <f>VLOOKUP($C3193,'Raw-products'!$A$2:$H$1261,MATCH(K$1,'Raw-products'!$A$1:$H$1,0))</f>
        <v>90</v>
      </c>
      <c r="L3193">
        <f>VLOOKUP($C3193,'Raw-products'!$A$2:$H$1261,MATCH(L$1,'Raw-products'!$A$1:$H$1,0))</f>
        <v>72</v>
      </c>
      <c r="M3193" s="5">
        <f t="shared" si="98"/>
        <v>6480</v>
      </c>
      <c r="N3193" cm="1">
        <f t="array" ref="N3193:Q3193">_xlfn.XLOOKUP($B3193,'Raw -orders'!$A:$A,'Raw -orders'!$B:$E)</f>
        <v>778</v>
      </c>
      <c r="O3193">
        <v>50321</v>
      </c>
      <c r="P3193" s="1">
        <v>44334</v>
      </c>
      <c r="Q3193" s="1">
        <v>44340</v>
      </c>
      <c r="R3193" t="str" cm="1">
        <f t="array" ref="R3193:Y3193">_xlfn.XLOOKUP($N3193,'Raw - customers'!$A:$A,'Raw - customers'!$B:$I)</f>
        <v>Chastity Daniaud</v>
      </c>
      <c r="S3193" t="str">
        <v>Genderfluid</v>
      </c>
      <c r="T3193">
        <v>20</v>
      </c>
      <c r="U3193" t="str">
        <v>33 Hamish ParkwayApt. 423</v>
      </c>
      <c r="V3193">
        <v>2902</v>
      </c>
      <c r="W3193" t="str">
        <v>Blakemouth</v>
      </c>
      <c r="X3193" t="str">
        <v>Northern Territory</v>
      </c>
      <c r="Y3193" t="str">
        <v>Australia</v>
      </c>
      <c r="Z3193">
        <v>5</v>
      </c>
      <c r="AA3193" s="3" t="str">
        <f t="shared" si="99"/>
        <v>0 to 10</v>
      </c>
      <c r="AP3193" s="6">
        <v>778</v>
      </c>
      <c r="AQ3193" s="6" t="s">
        <v>1339</v>
      </c>
    </row>
    <row r="3194" spans="1:43" x14ac:dyDescent="0.25">
      <c r="A3194">
        <v>3192</v>
      </c>
      <c r="B3194">
        <v>643</v>
      </c>
      <c r="C3194">
        <v>641</v>
      </c>
      <c r="D3194">
        <v>93</v>
      </c>
      <c r="E3194">
        <v>2</v>
      </c>
      <c r="F3194">
        <v>186</v>
      </c>
      <c r="G3194" t="str">
        <f>VLOOKUP($C3194,'Raw-products'!$A$2:$H$1261,MATCH(G$1,'Raw-products'!$A$1:$H$1,0))</f>
        <v>Jacket</v>
      </c>
      <c r="H3194" t="str">
        <f>VLOOKUP($C3194,'Raw-products'!$A$2:$H$1261,MATCH(H$1,'Raw-products'!$A$1:$H$1,0))</f>
        <v>Coach</v>
      </c>
      <c r="I3194" t="str">
        <f>VLOOKUP($C3194,'Raw-products'!$A$2:$H$1261,MATCH(I$1,'Raw-products'!$A$1:$H$1,0))</f>
        <v>S</v>
      </c>
      <c r="J3194" t="str">
        <f>VLOOKUP($C3194,'Raw-products'!$A$2:$H$1261,MATCH(J$1,'Raw-products'!$A$1:$H$1,0))</f>
        <v>yellow</v>
      </c>
      <c r="K3194">
        <f>VLOOKUP($C3194,'Raw-products'!$A$2:$H$1261,MATCH(K$1,'Raw-products'!$A$1:$H$1,0))</f>
        <v>115</v>
      </c>
      <c r="L3194">
        <f>VLOOKUP($C3194,'Raw-products'!$A$2:$H$1261,MATCH(L$1,'Raw-products'!$A$1:$H$1,0))</f>
        <v>67</v>
      </c>
      <c r="M3194" s="5">
        <f t="shared" si="98"/>
        <v>7705</v>
      </c>
      <c r="N3194" cm="1">
        <f t="array" ref="N3194:Q3194">_xlfn.XLOOKUP($B3194,'Raw -orders'!$A:$A,'Raw -orders'!$B:$E)</f>
        <v>778</v>
      </c>
      <c r="O3194">
        <v>50321</v>
      </c>
      <c r="P3194" s="1">
        <v>44334</v>
      </c>
      <c r="Q3194" s="1">
        <v>44340</v>
      </c>
      <c r="R3194" t="str" cm="1">
        <f t="array" ref="R3194:Y3194">_xlfn.XLOOKUP($N3194,'Raw - customers'!$A:$A,'Raw - customers'!$B:$I)</f>
        <v>Chastity Daniaud</v>
      </c>
      <c r="S3194" t="str">
        <v>Genderfluid</v>
      </c>
      <c r="T3194">
        <v>20</v>
      </c>
      <c r="U3194" t="str">
        <v>33 Hamish ParkwayApt. 423</v>
      </c>
      <c r="V3194">
        <v>2902</v>
      </c>
      <c r="W3194" t="str">
        <v>Blakemouth</v>
      </c>
      <c r="X3194" t="str">
        <v>Northern Territory</v>
      </c>
      <c r="Y3194" t="str">
        <v>Australia</v>
      </c>
      <c r="Z3194">
        <v>5</v>
      </c>
      <c r="AA3194" s="3" t="str">
        <f t="shared" si="99"/>
        <v>0 to 10</v>
      </c>
      <c r="AP3194" s="6">
        <v>778</v>
      </c>
      <c r="AQ3194" s="6" t="s">
        <v>1339</v>
      </c>
    </row>
    <row r="3195" spans="1:43" x14ac:dyDescent="0.25">
      <c r="A3195">
        <v>3193</v>
      </c>
      <c r="B3195">
        <v>643</v>
      </c>
      <c r="C3195">
        <v>682</v>
      </c>
      <c r="D3195">
        <v>113</v>
      </c>
      <c r="E3195">
        <v>3</v>
      </c>
      <c r="F3195">
        <v>339</v>
      </c>
      <c r="G3195" t="str">
        <f>VLOOKUP($C3195,'Raw-products'!$A$2:$H$1261,MATCH(G$1,'Raw-products'!$A$1:$H$1,0))</f>
        <v>Jacket</v>
      </c>
      <c r="H3195" t="str">
        <f>VLOOKUP($C3195,'Raw-products'!$A$2:$H$1261,MATCH(H$1,'Raw-products'!$A$1:$H$1,0))</f>
        <v>Parka</v>
      </c>
      <c r="I3195" t="str">
        <f>VLOOKUP($C3195,'Raw-products'!$A$2:$H$1261,MATCH(I$1,'Raw-products'!$A$1:$H$1,0))</f>
        <v>M</v>
      </c>
      <c r="J3195" t="str">
        <f>VLOOKUP($C3195,'Raw-products'!$A$2:$H$1261,MATCH(J$1,'Raw-products'!$A$1:$H$1,0))</f>
        <v>green</v>
      </c>
      <c r="K3195">
        <f>VLOOKUP($C3195,'Raw-products'!$A$2:$H$1261,MATCH(K$1,'Raw-products'!$A$1:$H$1,0))</f>
        <v>119</v>
      </c>
      <c r="L3195">
        <f>VLOOKUP($C3195,'Raw-products'!$A$2:$H$1261,MATCH(L$1,'Raw-products'!$A$1:$H$1,0))</f>
        <v>71</v>
      </c>
      <c r="M3195" s="5">
        <f t="shared" si="98"/>
        <v>8449</v>
      </c>
      <c r="N3195" cm="1">
        <f t="array" ref="N3195:Q3195">_xlfn.XLOOKUP($B3195,'Raw -orders'!$A:$A,'Raw -orders'!$B:$E)</f>
        <v>778</v>
      </c>
      <c r="O3195">
        <v>50321</v>
      </c>
      <c r="P3195" s="1">
        <v>44334</v>
      </c>
      <c r="Q3195" s="1">
        <v>44340</v>
      </c>
      <c r="R3195" t="str" cm="1">
        <f t="array" ref="R3195:Y3195">_xlfn.XLOOKUP($N3195,'Raw - customers'!$A:$A,'Raw - customers'!$B:$I)</f>
        <v>Chastity Daniaud</v>
      </c>
      <c r="S3195" t="str">
        <v>Genderfluid</v>
      </c>
      <c r="T3195">
        <v>20</v>
      </c>
      <c r="U3195" t="str">
        <v>33 Hamish ParkwayApt. 423</v>
      </c>
      <c r="V3195">
        <v>2902</v>
      </c>
      <c r="W3195" t="str">
        <v>Blakemouth</v>
      </c>
      <c r="X3195" t="str">
        <v>Northern Territory</v>
      </c>
      <c r="Y3195" t="str">
        <v>Australia</v>
      </c>
      <c r="Z3195">
        <v>5</v>
      </c>
      <c r="AA3195" s="3" t="str">
        <f t="shared" si="99"/>
        <v>0 to 10</v>
      </c>
      <c r="AP3195" s="6">
        <v>778</v>
      </c>
      <c r="AQ3195" s="6" t="s">
        <v>1339</v>
      </c>
    </row>
    <row r="3196" spans="1:43" x14ac:dyDescent="0.25">
      <c r="A3196">
        <v>3194</v>
      </c>
      <c r="B3196">
        <v>643</v>
      </c>
      <c r="C3196">
        <v>458</v>
      </c>
      <c r="D3196">
        <v>118</v>
      </c>
      <c r="E3196">
        <v>3</v>
      </c>
      <c r="F3196">
        <v>354</v>
      </c>
      <c r="G3196" t="str">
        <f>VLOOKUP($C3196,'Raw-products'!$A$2:$H$1261,MATCH(G$1,'Raw-products'!$A$1:$H$1,0))</f>
        <v>Jacket</v>
      </c>
      <c r="H3196" t="str">
        <f>VLOOKUP($C3196,'Raw-products'!$A$2:$H$1261,MATCH(H$1,'Raw-products'!$A$1:$H$1,0))</f>
        <v>Puffer</v>
      </c>
      <c r="I3196" t="str">
        <f>VLOOKUP($C3196,'Raw-products'!$A$2:$H$1261,MATCH(I$1,'Raw-products'!$A$1:$H$1,0))</f>
        <v>L</v>
      </c>
      <c r="J3196" t="str">
        <f>VLOOKUP($C3196,'Raw-products'!$A$2:$H$1261,MATCH(J$1,'Raw-products'!$A$1:$H$1,0))</f>
        <v>red</v>
      </c>
      <c r="K3196">
        <f>VLOOKUP($C3196,'Raw-products'!$A$2:$H$1261,MATCH(K$1,'Raw-products'!$A$1:$H$1,0))</f>
        <v>110</v>
      </c>
      <c r="L3196">
        <f>VLOOKUP($C3196,'Raw-products'!$A$2:$H$1261,MATCH(L$1,'Raw-products'!$A$1:$H$1,0))</f>
        <v>44</v>
      </c>
      <c r="M3196" s="5">
        <f t="shared" si="98"/>
        <v>4840</v>
      </c>
      <c r="N3196" cm="1">
        <f t="array" ref="N3196:Q3196">_xlfn.XLOOKUP($B3196,'Raw -orders'!$A:$A,'Raw -orders'!$B:$E)</f>
        <v>778</v>
      </c>
      <c r="O3196">
        <v>50321</v>
      </c>
      <c r="P3196" s="1">
        <v>44334</v>
      </c>
      <c r="Q3196" s="1">
        <v>44340</v>
      </c>
      <c r="R3196" t="str" cm="1">
        <f t="array" ref="R3196:Y3196">_xlfn.XLOOKUP($N3196,'Raw - customers'!$A:$A,'Raw - customers'!$B:$I)</f>
        <v>Chastity Daniaud</v>
      </c>
      <c r="S3196" t="str">
        <v>Genderfluid</v>
      </c>
      <c r="T3196">
        <v>20</v>
      </c>
      <c r="U3196" t="str">
        <v>33 Hamish ParkwayApt. 423</v>
      </c>
      <c r="V3196">
        <v>2902</v>
      </c>
      <c r="W3196" t="str">
        <v>Blakemouth</v>
      </c>
      <c r="X3196" t="str">
        <v>Northern Territory</v>
      </c>
      <c r="Y3196" t="str">
        <v>Australia</v>
      </c>
      <c r="Z3196">
        <v>5</v>
      </c>
      <c r="AA3196" s="3" t="str">
        <f t="shared" si="99"/>
        <v>0 to 10</v>
      </c>
      <c r="AP3196" s="6">
        <v>778</v>
      </c>
      <c r="AQ3196" s="6" t="s">
        <v>1339</v>
      </c>
    </row>
    <row r="3197" spans="1:43" x14ac:dyDescent="0.25">
      <c r="A3197">
        <v>3195</v>
      </c>
      <c r="B3197">
        <v>643</v>
      </c>
      <c r="C3197">
        <v>954</v>
      </c>
      <c r="D3197">
        <v>97</v>
      </c>
      <c r="E3197">
        <v>1</v>
      </c>
      <c r="F3197">
        <v>97</v>
      </c>
      <c r="G3197" t="str">
        <f>VLOOKUP($C3197,'Raw-products'!$A$2:$H$1261,MATCH(G$1,'Raw-products'!$A$1:$H$1,0))</f>
        <v>Trousers</v>
      </c>
      <c r="H3197" t="str">
        <f>VLOOKUP($C3197,'Raw-products'!$A$2:$H$1261,MATCH(H$1,'Raw-products'!$A$1:$H$1,0))</f>
        <v>Slim-Fit</v>
      </c>
      <c r="I3197" t="str">
        <f>VLOOKUP($C3197,'Raw-products'!$A$2:$H$1261,MATCH(I$1,'Raw-products'!$A$1:$H$1,0))</f>
        <v>XL</v>
      </c>
      <c r="J3197" t="str">
        <f>VLOOKUP($C3197,'Raw-products'!$A$2:$H$1261,MATCH(J$1,'Raw-products'!$A$1:$H$1,0))</f>
        <v>orange</v>
      </c>
      <c r="K3197">
        <f>VLOOKUP($C3197,'Raw-products'!$A$2:$H$1261,MATCH(K$1,'Raw-products'!$A$1:$H$1,0))</f>
        <v>119</v>
      </c>
      <c r="L3197">
        <f>VLOOKUP($C3197,'Raw-products'!$A$2:$H$1261,MATCH(L$1,'Raw-products'!$A$1:$H$1,0))</f>
        <v>78</v>
      </c>
      <c r="M3197" s="5">
        <f t="shared" si="98"/>
        <v>9282</v>
      </c>
      <c r="N3197" cm="1">
        <f t="array" ref="N3197:Q3197">_xlfn.XLOOKUP($B3197,'Raw -orders'!$A:$A,'Raw -orders'!$B:$E)</f>
        <v>778</v>
      </c>
      <c r="O3197">
        <v>50321</v>
      </c>
      <c r="P3197" s="1">
        <v>44334</v>
      </c>
      <c r="Q3197" s="1">
        <v>44340</v>
      </c>
      <c r="R3197" t="str" cm="1">
        <f t="array" ref="R3197:Y3197">_xlfn.XLOOKUP($N3197,'Raw - customers'!$A:$A,'Raw - customers'!$B:$I)</f>
        <v>Chastity Daniaud</v>
      </c>
      <c r="S3197" t="str">
        <v>Genderfluid</v>
      </c>
      <c r="T3197">
        <v>20</v>
      </c>
      <c r="U3197" t="str">
        <v>33 Hamish ParkwayApt. 423</v>
      </c>
      <c r="V3197">
        <v>2902</v>
      </c>
      <c r="W3197" t="str">
        <v>Blakemouth</v>
      </c>
      <c r="X3197" t="str">
        <v>Northern Territory</v>
      </c>
      <c r="Y3197" t="str">
        <v>Australia</v>
      </c>
      <c r="Z3197">
        <v>5</v>
      </c>
      <c r="AA3197" s="3" t="str">
        <f t="shared" si="99"/>
        <v>0 to 10</v>
      </c>
      <c r="AP3197" s="6">
        <v>778</v>
      </c>
      <c r="AQ3197" s="6" t="s">
        <v>1339</v>
      </c>
    </row>
    <row r="3198" spans="1:43" x14ac:dyDescent="0.25">
      <c r="A3198">
        <v>3196</v>
      </c>
      <c r="B3198">
        <v>643</v>
      </c>
      <c r="C3198">
        <v>271</v>
      </c>
      <c r="D3198">
        <v>95</v>
      </c>
      <c r="E3198">
        <v>2</v>
      </c>
      <c r="F3198">
        <v>190</v>
      </c>
      <c r="G3198" t="str">
        <f>VLOOKUP($C3198,'Raw-products'!$A$2:$H$1261,MATCH(G$1,'Raw-products'!$A$1:$H$1,0))</f>
        <v>Shirt</v>
      </c>
      <c r="H3198" t="str">
        <f>VLOOKUP($C3198,'Raw-products'!$A$2:$H$1261,MATCH(H$1,'Raw-products'!$A$1:$H$1,0))</f>
        <v>Polo</v>
      </c>
      <c r="I3198" t="str">
        <f>VLOOKUP($C3198,'Raw-products'!$A$2:$H$1261,MATCH(I$1,'Raw-products'!$A$1:$H$1,0))</f>
        <v>S</v>
      </c>
      <c r="J3198" t="str">
        <f>VLOOKUP($C3198,'Raw-products'!$A$2:$H$1261,MATCH(J$1,'Raw-products'!$A$1:$H$1,0))</f>
        <v>indigo</v>
      </c>
      <c r="K3198">
        <f>VLOOKUP($C3198,'Raw-products'!$A$2:$H$1261,MATCH(K$1,'Raw-products'!$A$1:$H$1,0))</f>
        <v>117</v>
      </c>
      <c r="L3198">
        <f>VLOOKUP($C3198,'Raw-products'!$A$2:$H$1261,MATCH(L$1,'Raw-products'!$A$1:$H$1,0))</f>
        <v>50</v>
      </c>
      <c r="M3198" s="5">
        <f t="shared" si="98"/>
        <v>5850</v>
      </c>
      <c r="N3198" cm="1">
        <f t="array" ref="N3198:Q3198">_xlfn.XLOOKUP($B3198,'Raw -orders'!$A:$A,'Raw -orders'!$B:$E)</f>
        <v>778</v>
      </c>
      <c r="O3198">
        <v>50321</v>
      </c>
      <c r="P3198" s="1">
        <v>44334</v>
      </c>
      <c r="Q3198" s="1">
        <v>44340</v>
      </c>
      <c r="R3198" t="str" cm="1">
        <f t="array" ref="R3198:Y3198">_xlfn.XLOOKUP($N3198,'Raw - customers'!$A:$A,'Raw - customers'!$B:$I)</f>
        <v>Chastity Daniaud</v>
      </c>
      <c r="S3198" t="str">
        <v>Genderfluid</v>
      </c>
      <c r="T3198">
        <v>20</v>
      </c>
      <c r="U3198" t="str">
        <v>33 Hamish ParkwayApt. 423</v>
      </c>
      <c r="V3198">
        <v>2902</v>
      </c>
      <c r="W3198" t="str">
        <v>Blakemouth</v>
      </c>
      <c r="X3198" t="str">
        <v>Northern Territory</v>
      </c>
      <c r="Y3198" t="str">
        <v>Australia</v>
      </c>
      <c r="Z3198">
        <v>5</v>
      </c>
      <c r="AA3198" s="3" t="str">
        <f t="shared" si="99"/>
        <v>0 to 10</v>
      </c>
      <c r="AP3198" s="6">
        <v>778</v>
      </c>
      <c r="AQ3198" s="6" t="s">
        <v>1339</v>
      </c>
    </row>
    <row r="3199" spans="1:43" x14ac:dyDescent="0.25">
      <c r="A3199">
        <v>3197</v>
      </c>
      <c r="B3199">
        <v>643</v>
      </c>
      <c r="C3199">
        <v>320</v>
      </c>
      <c r="D3199">
        <v>109</v>
      </c>
      <c r="E3199">
        <v>1</v>
      </c>
      <c r="F3199">
        <v>109</v>
      </c>
      <c r="G3199" t="str">
        <f>VLOOKUP($C3199,'Raw-products'!$A$2:$H$1261,MATCH(G$1,'Raw-products'!$A$1:$H$1,0))</f>
        <v>Shirt</v>
      </c>
      <c r="H3199" t="str">
        <f>VLOOKUP($C3199,'Raw-products'!$A$2:$H$1261,MATCH(H$1,'Raw-products'!$A$1:$H$1,0))</f>
        <v>Mandarin Collar</v>
      </c>
      <c r="I3199" t="str">
        <f>VLOOKUP($C3199,'Raw-products'!$A$2:$H$1261,MATCH(I$1,'Raw-products'!$A$1:$H$1,0))</f>
        <v>XS</v>
      </c>
      <c r="J3199" t="str">
        <f>VLOOKUP($C3199,'Raw-products'!$A$2:$H$1261,MATCH(J$1,'Raw-products'!$A$1:$H$1,0))</f>
        <v>orange</v>
      </c>
      <c r="K3199">
        <f>VLOOKUP($C3199,'Raw-products'!$A$2:$H$1261,MATCH(K$1,'Raw-products'!$A$1:$H$1,0))</f>
        <v>108</v>
      </c>
      <c r="L3199">
        <f>VLOOKUP($C3199,'Raw-products'!$A$2:$H$1261,MATCH(L$1,'Raw-products'!$A$1:$H$1,0))</f>
        <v>68</v>
      </c>
      <c r="M3199" s="5">
        <f t="shared" si="98"/>
        <v>7344</v>
      </c>
      <c r="N3199" cm="1">
        <f t="array" ref="N3199:Q3199">_xlfn.XLOOKUP($B3199,'Raw -orders'!$A:$A,'Raw -orders'!$B:$E)</f>
        <v>778</v>
      </c>
      <c r="O3199">
        <v>50321</v>
      </c>
      <c r="P3199" s="1">
        <v>44334</v>
      </c>
      <c r="Q3199" s="1">
        <v>44340</v>
      </c>
      <c r="R3199" t="str" cm="1">
        <f t="array" ref="R3199:Y3199">_xlfn.XLOOKUP($N3199,'Raw - customers'!$A:$A,'Raw - customers'!$B:$I)</f>
        <v>Chastity Daniaud</v>
      </c>
      <c r="S3199" t="str">
        <v>Genderfluid</v>
      </c>
      <c r="T3199">
        <v>20</v>
      </c>
      <c r="U3199" t="str">
        <v>33 Hamish ParkwayApt. 423</v>
      </c>
      <c r="V3199">
        <v>2902</v>
      </c>
      <c r="W3199" t="str">
        <v>Blakemouth</v>
      </c>
      <c r="X3199" t="str">
        <v>Northern Territory</v>
      </c>
      <c r="Y3199" t="str">
        <v>Australia</v>
      </c>
      <c r="Z3199">
        <v>5</v>
      </c>
      <c r="AA3199" s="3" t="str">
        <f t="shared" si="99"/>
        <v>0 to 10</v>
      </c>
      <c r="AP3199" s="6">
        <v>778</v>
      </c>
      <c r="AQ3199" s="6" t="s">
        <v>1339</v>
      </c>
    </row>
    <row r="3200" spans="1:43" x14ac:dyDescent="0.25">
      <c r="A3200">
        <v>3198</v>
      </c>
      <c r="B3200">
        <v>643</v>
      </c>
      <c r="C3200">
        <v>1189</v>
      </c>
      <c r="D3200">
        <v>99</v>
      </c>
      <c r="E3200">
        <v>3</v>
      </c>
      <c r="F3200">
        <v>297</v>
      </c>
      <c r="G3200" t="str">
        <f>VLOOKUP($C3200,'Raw-products'!$A$2:$H$1261,MATCH(G$1,'Raw-products'!$A$1:$H$1,0))</f>
        <v>Trousers</v>
      </c>
      <c r="H3200" t="str">
        <f>VLOOKUP($C3200,'Raw-products'!$A$2:$H$1261,MATCH(H$1,'Raw-products'!$A$1:$H$1,0))</f>
        <v>High-Waisted</v>
      </c>
      <c r="I3200" t="str">
        <f>VLOOKUP($C3200,'Raw-products'!$A$2:$H$1261,MATCH(I$1,'Raw-products'!$A$1:$H$1,0))</f>
        <v>XL</v>
      </c>
      <c r="J3200" t="str">
        <f>VLOOKUP($C3200,'Raw-products'!$A$2:$H$1261,MATCH(J$1,'Raw-products'!$A$1:$H$1,0))</f>
        <v>violet</v>
      </c>
      <c r="K3200">
        <f>VLOOKUP($C3200,'Raw-products'!$A$2:$H$1261,MATCH(K$1,'Raw-products'!$A$1:$H$1,0))</f>
        <v>98</v>
      </c>
      <c r="L3200">
        <f>VLOOKUP($C3200,'Raw-products'!$A$2:$H$1261,MATCH(L$1,'Raw-products'!$A$1:$H$1,0))</f>
        <v>74</v>
      </c>
      <c r="M3200" s="5">
        <f t="shared" si="98"/>
        <v>7252</v>
      </c>
      <c r="N3200" cm="1">
        <f t="array" ref="N3200:Q3200">_xlfn.XLOOKUP($B3200,'Raw -orders'!$A:$A,'Raw -orders'!$B:$E)</f>
        <v>778</v>
      </c>
      <c r="O3200">
        <v>50321</v>
      </c>
      <c r="P3200" s="1">
        <v>44334</v>
      </c>
      <c r="Q3200" s="1">
        <v>44340</v>
      </c>
      <c r="R3200" t="str" cm="1">
        <f t="array" ref="R3200:Y3200">_xlfn.XLOOKUP($N3200,'Raw - customers'!$A:$A,'Raw - customers'!$B:$I)</f>
        <v>Chastity Daniaud</v>
      </c>
      <c r="S3200" t="str">
        <v>Genderfluid</v>
      </c>
      <c r="T3200">
        <v>20</v>
      </c>
      <c r="U3200" t="str">
        <v>33 Hamish ParkwayApt. 423</v>
      </c>
      <c r="V3200">
        <v>2902</v>
      </c>
      <c r="W3200" t="str">
        <v>Blakemouth</v>
      </c>
      <c r="X3200" t="str">
        <v>Northern Territory</v>
      </c>
      <c r="Y3200" t="str">
        <v>Australia</v>
      </c>
      <c r="Z3200">
        <v>5</v>
      </c>
      <c r="AA3200" s="3" t="str">
        <f t="shared" si="99"/>
        <v>0 to 10</v>
      </c>
      <c r="AP3200" s="6">
        <v>778</v>
      </c>
      <c r="AQ3200" s="6" t="s">
        <v>1339</v>
      </c>
    </row>
    <row r="3201" spans="1:43" x14ac:dyDescent="0.25">
      <c r="A3201">
        <v>3199</v>
      </c>
      <c r="B3201">
        <v>644</v>
      </c>
      <c r="C3201">
        <v>454</v>
      </c>
      <c r="D3201">
        <v>107</v>
      </c>
      <c r="E3201">
        <v>2</v>
      </c>
      <c r="F3201">
        <v>214</v>
      </c>
      <c r="G3201" t="str">
        <f>VLOOKUP($C3201,'Raw-products'!$A$2:$H$1261,MATCH(G$1,'Raw-products'!$A$1:$H$1,0))</f>
        <v>Jacket</v>
      </c>
      <c r="H3201" t="str">
        <f>VLOOKUP($C3201,'Raw-products'!$A$2:$H$1261,MATCH(H$1,'Raw-products'!$A$1:$H$1,0))</f>
        <v>Denim</v>
      </c>
      <c r="I3201" t="str">
        <f>VLOOKUP($C3201,'Raw-products'!$A$2:$H$1261,MATCH(I$1,'Raw-products'!$A$1:$H$1,0))</f>
        <v>XL</v>
      </c>
      <c r="J3201" t="str">
        <f>VLOOKUP($C3201,'Raw-products'!$A$2:$H$1261,MATCH(J$1,'Raw-products'!$A$1:$H$1,0))</f>
        <v>violet</v>
      </c>
      <c r="K3201">
        <f>VLOOKUP($C3201,'Raw-products'!$A$2:$H$1261,MATCH(K$1,'Raw-products'!$A$1:$H$1,0))</f>
        <v>92</v>
      </c>
      <c r="L3201">
        <f>VLOOKUP($C3201,'Raw-products'!$A$2:$H$1261,MATCH(L$1,'Raw-products'!$A$1:$H$1,0))</f>
        <v>63</v>
      </c>
      <c r="M3201" s="5">
        <f t="shared" si="98"/>
        <v>5796</v>
      </c>
      <c r="N3201" cm="1">
        <f t="array" ref="N3201:Q3201">_xlfn.XLOOKUP($B3201,'Raw -orders'!$A:$A,'Raw -orders'!$B:$E)</f>
        <v>207</v>
      </c>
      <c r="O3201">
        <v>52925</v>
      </c>
      <c r="P3201" s="1">
        <v>44268</v>
      </c>
      <c r="Q3201" s="1">
        <v>44277</v>
      </c>
      <c r="R3201" t="str" cm="1">
        <f t="array" ref="R3201:Y3201">_xlfn.XLOOKUP($N3201,'Raw - customers'!$A:$A,'Raw - customers'!$B:$I)</f>
        <v>Brade Caught</v>
      </c>
      <c r="S3201" t="str">
        <v>Genderqueer</v>
      </c>
      <c r="T3201">
        <v>56</v>
      </c>
      <c r="U3201" t="str">
        <v>38 Baumbach Estate DrApt. 545</v>
      </c>
      <c r="V3201">
        <v>7847</v>
      </c>
      <c r="W3201" t="str">
        <v>Elijahburgh</v>
      </c>
      <c r="X3201" t="str">
        <v>Queensland</v>
      </c>
      <c r="Y3201" t="str">
        <v>Australia</v>
      </c>
      <c r="Z3201">
        <v>3</v>
      </c>
      <c r="AA3201" s="3" t="str">
        <f t="shared" si="99"/>
        <v>0 to 10</v>
      </c>
      <c r="AP3201" s="6">
        <v>207</v>
      </c>
      <c r="AQ3201" s="6" t="s">
        <v>1355</v>
      </c>
    </row>
    <row r="3202" spans="1:43" x14ac:dyDescent="0.25">
      <c r="A3202">
        <v>3200</v>
      </c>
      <c r="B3202">
        <v>644</v>
      </c>
      <c r="C3202">
        <v>167</v>
      </c>
      <c r="D3202">
        <v>91</v>
      </c>
      <c r="E3202">
        <v>3</v>
      </c>
      <c r="F3202">
        <v>273</v>
      </c>
      <c r="G3202" t="str">
        <f>VLOOKUP($C3202,'Raw-products'!$A$2:$H$1261,MATCH(G$1,'Raw-products'!$A$1:$H$1,0))</f>
        <v>Shirt</v>
      </c>
      <c r="H3202" t="str">
        <f>VLOOKUP($C3202,'Raw-products'!$A$2:$H$1261,MATCH(H$1,'Raw-products'!$A$1:$H$1,0))</f>
        <v>Linen</v>
      </c>
      <c r="I3202" t="str">
        <f>VLOOKUP($C3202,'Raw-products'!$A$2:$H$1261,MATCH(I$1,'Raw-products'!$A$1:$H$1,0))</f>
        <v>M</v>
      </c>
      <c r="J3202" t="str">
        <f>VLOOKUP($C3202,'Raw-products'!$A$2:$H$1261,MATCH(J$1,'Raw-products'!$A$1:$H$1,0))</f>
        <v>indigo</v>
      </c>
      <c r="K3202">
        <f>VLOOKUP($C3202,'Raw-products'!$A$2:$H$1261,MATCH(K$1,'Raw-products'!$A$1:$H$1,0))</f>
        <v>116</v>
      </c>
      <c r="L3202">
        <f>VLOOKUP($C3202,'Raw-products'!$A$2:$H$1261,MATCH(L$1,'Raw-products'!$A$1:$H$1,0))</f>
        <v>72</v>
      </c>
      <c r="M3202" s="5">
        <f t="shared" si="98"/>
        <v>8352</v>
      </c>
      <c r="N3202" cm="1">
        <f t="array" ref="N3202:Q3202">_xlfn.XLOOKUP($B3202,'Raw -orders'!$A:$A,'Raw -orders'!$B:$E)</f>
        <v>207</v>
      </c>
      <c r="O3202">
        <v>52925</v>
      </c>
      <c r="P3202" s="1">
        <v>44268</v>
      </c>
      <c r="Q3202" s="1">
        <v>44277</v>
      </c>
      <c r="R3202" t="str" cm="1">
        <f t="array" ref="R3202:Y3202">_xlfn.XLOOKUP($N3202,'Raw - customers'!$A:$A,'Raw - customers'!$B:$I)</f>
        <v>Brade Caught</v>
      </c>
      <c r="S3202" t="str">
        <v>Genderqueer</v>
      </c>
      <c r="T3202">
        <v>56</v>
      </c>
      <c r="U3202" t="str">
        <v>38 Baumbach Estate DrApt. 545</v>
      </c>
      <c r="V3202">
        <v>7847</v>
      </c>
      <c r="W3202" t="str">
        <v>Elijahburgh</v>
      </c>
      <c r="X3202" t="str">
        <v>Queensland</v>
      </c>
      <c r="Y3202" t="str">
        <v>Australia</v>
      </c>
      <c r="Z3202">
        <v>3</v>
      </c>
      <c r="AA3202" s="3" t="str">
        <f t="shared" si="99"/>
        <v>0 to 10</v>
      </c>
      <c r="AP3202" s="6">
        <v>207</v>
      </c>
      <c r="AQ3202" s="6" t="s">
        <v>1355</v>
      </c>
    </row>
    <row r="3203" spans="1:43" x14ac:dyDescent="0.25">
      <c r="A3203">
        <v>3201</v>
      </c>
      <c r="B3203">
        <v>644</v>
      </c>
      <c r="C3203">
        <v>1</v>
      </c>
      <c r="D3203">
        <v>96</v>
      </c>
      <c r="E3203">
        <v>2</v>
      </c>
      <c r="F3203">
        <v>192</v>
      </c>
      <c r="G3203" t="str">
        <f>VLOOKUP($C3203,'Raw-products'!$A$2:$H$1261,MATCH(G$1,'Raw-products'!$A$1:$H$1,0))</f>
        <v>Shirt</v>
      </c>
      <c r="H3203" t="str">
        <f>VLOOKUP($C3203,'Raw-products'!$A$2:$H$1261,MATCH(H$1,'Raw-products'!$A$1:$H$1,0))</f>
        <v>Oxford Cloth</v>
      </c>
      <c r="I3203" t="str">
        <f>VLOOKUP($C3203,'Raw-products'!$A$2:$H$1261,MATCH(I$1,'Raw-products'!$A$1:$H$1,0))</f>
        <v>S</v>
      </c>
      <c r="J3203" t="str">
        <f>VLOOKUP($C3203,'Raw-products'!$A$2:$H$1261,MATCH(J$1,'Raw-products'!$A$1:$H$1,0))</f>
        <v>red</v>
      </c>
      <c r="K3203">
        <f>VLOOKUP($C3203,'Raw-products'!$A$2:$H$1261,MATCH(K$1,'Raw-products'!$A$1:$H$1,0))</f>
        <v>114</v>
      </c>
      <c r="L3203">
        <f>VLOOKUP($C3203,'Raw-products'!$A$2:$H$1261,MATCH(L$1,'Raw-products'!$A$1:$H$1,0))</f>
        <v>53</v>
      </c>
      <c r="M3203" s="5">
        <f t="shared" ref="M3203:M3266" si="100">$K3203*$L3203</f>
        <v>6042</v>
      </c>
      <c r="N3203" cm="1">
        <f t="array" ref="N3203:Q3203">_xlfn.XLOOKUP($B3203,'Raw -orders'!$A:$A,'Raw -orders'!$B:$E)</f>
        <v>207</v>
      </c>
      <c r="O3203">
        <v>52925</v>
      </c>
      <c r="P3203" s="1">
        <v>44268</v>
      </c>
      <c r="Q3203" s="1">
        <v>44277</v>
      </c>
      <c r="R3203" t="str" cm="1">
        <f t="array" ref="R3203:Y3203">_xlfn.XLOOKUP($N3203,'Raw - customers'!$A:$A,'Raw - customers'!$B:$I)</f>
        <v>Brade Caught</v>
      </c>
      <c r="S3203" t="str">
        <v>Genderqueer</v>
      </c>
      <c r="T3203">
        <v>56</v>
      </c>
      <c r="U3203" t="str">
        <v>38 Baumbach Estate DrApt. 545</v>
      </c>
      <c r="V3203">
        <v>7847</v>
      </c>
      <c r="W3203" t="str">
        <v>Elijahburgh</v>
      </c>
      <c r="X3203" t="str">
        <v>Queensland</v>
      </c>
      <c r="Y3203" t="str">
        <v>Australia</v>
      </c>
      <c r="Z3203">
        <v>3</v>
      </c>
      <c r="AA3203" s="3" t="str">
        <f t="shared" ref="AA3203:AA3266" si="101">IF(AND(DATEDIF($P3203,$Q3203,"D")&gt;0,DATEDIF($P3203,$Q3203,"D")&lt;=10),"0 to 10",IF(AND(DATEDIF($P3203,$Q3203,"D")&gt;10,DATEDIF($P3203,$Q3203,"D")&lt;=20),"10 to 20",IF(AND(DATEDIF($P3203,$Q3203,"D")&gt;20,DATEDIF($P3203,$Q3203,"D")&lt;=30),"20 to 30")))</f>
        <v>0 to 10</v>
      </c>
      <c r="AP3203" s="6">
        <v>207</v>
      </c>
      <c r="AQ3203" s="6" t="s">
        <v>1355</v>
      </c>
    </row>
    <row r="3204" spans="1:43" x14ac:dyDescent="0.25">
      <c r="A3204">
        <v>3202</v>
      </c>
      <c r="B3204">
        <v>644</v>
      </c>
      <c r="C3204">
        <v>957</v>
      </c>
      <c r="D3204">
        <v>97</v>
      </c>
      <c r="E3204">
        <v>3</v>
      </c>
      <c r="F3204">
        <v>291</v>
      </c>
      <c r="G3204" t="str">
        <f>VLOOKUP($C3204,'Raw-products'!$A$2:$H$1261,MATCH(G$1,'Raw-products'!$A$1:$H$1,0))</f>
        <v>Trousers</v>
      </c>
      <c r="H3204" t="str">
        <f>VLOOKUP($C3204,'Raw-products'!$A$2:$H$1261,MATCH(H$1,'Raw-products'!$A$1:$H$1,0))</f>
        <v>Slim-Fit</v>
      </c>
      <c r="I3204" t="str">
        <f>VLOOKUP($C3204,'Raw-products'!$A$2:$H$1261,MATCH(I$1,'Raw-products'!$A$1:$H$1,0))</f>
        <v>M</v>
      </c>
      <c r="J3204" t="str">
        <f>VLOOKUP($C3204,'Raw-products'!$A$2:$H$1261,MATCH(J$1,'Raw-products'!$A$1:$H$1,0))</f>
        <v>yellow</v>
      </c>
      <c r="K3204">
        <f>VLOOKUP($C3204,'Raw-products'!$A$2:$H$1261,MATCH(K$1,'Raw-products'!$A$1:$H$1,0))</f>
        <v>119</v>
      </c>
      <c r="L3204">
        <f>VLOOKUP($C3204,'Raw-products'!$A$2:$H$1261,MATCH(L$1,'Raw-products'!$A$1:$H$1,0))</f>
        <v>55</v>
      </c>
      <c r="M3204" s="5">
        <f t="shared" si="100"/>
        <v>6545</v>
      </c>
      <c r="N3204" cm="1">
        <f t="array" ref="N3204:Q3204">_xlfn.XLOOKUP($B3204,'Raw -orders'!$A:$A,'Raw -orders'!$B:$E)</f>
        <v>207</v>
      </c>
      <c r="O3204">
        <v>52925</v>
      </c>
      <c r="P3204" s="1">
        <v>44268</v>
      </c>
      <c r="Q3204" s="1">
        <v>44277</v>
      </c>
      <c r="R3204" t="str" cm="1">
        <f t="array" ref="R3204:Y3204">_xlfn.XLOOKUP($N3204,'Raw - customers'!$A:$A,'Raw - customers'!$B:$I)</f>
        <v>Brade Caught</v>
      </c>
      <c r="S3204" t="str">
        <v>Genderqueer</v>
      </c>
      <c r="T3204">
        <v>56</v>
      </c>
      <c r="U3204" t="str">
        <v>38 Baumbach Estate DrApt. 545</v>
      </c>
      <c r="V3204">
        <v>7847</v>
      </c>
      <c r="W3204" t="str">
        <v>Elijahburgh</v>
      </c>
      <c r="X3204" t="str">
        <v>Queensland</v>
      </c>
      <c r="Y3204" t="str">
        <v>Australia</v>
      </c>
      <c r="Z3204">
        <v>3</v>
      </c>
      <c r="AA3204" s="3" t="str">
        <f t="shared" si="101"/>
        <v>0 to 10</v>
      </c>
      <c r="AP3204" s="6">
        <v>207</v>
      </c>
      <c r="AQ3204" s="6" t="s">
        <v>1355</v>
      </c>
    </row>
    <row r="3205" spans="1:43" x14ac:dyDescent="0.25">
      <c r="A3205">
        <v>3203</v>
      </c>
      <c r="B3205">
        <v>645</v>
      </c>
      <c r="C3205">
        <v>444</v>
      </c>
      <c r="D3205">
        <v>107</v>
      </c>
      <c r="E3205">
        <v>2</v>
      </c>
      <c r="F3205">
        <v>214</v>
      </c>
      <c r="G3205" t="str">
        <f>VLOOKUP($C3205,'Raw-products'!$A$2:$H$1261,MATCH(G$1,'Raw-products'!$A$1:$H$1,0))</f>
        <v>Jacket</v>
      </c>
      <c r="H3205" t="str">
        <f>VLOOKUP($C3205,'Raw-products'!$A$2:$H$1261,MATCH(H$1,'Raw-products'!$A$1:$H$1,0))</f>
        <v>Denim</v>
      </c>
      <c r="I3205" t="str">
        <f>VLOOKUP($C3205,'Raw-products'!$A$2:$H$1261,MATCH(I$1,'Raw-products'!$A$1:$H$1,0))</f>
        <v>XL</v>
      </c>
      <c r="J3205" t="str">
        <f>VLOOKUP($C3205,'Raw-products'!$A$2:$H$1261,MATCH(J$1,'Raw-products'!$A$1:$H$1,0))</f>
        <v>blue</v>
      </c>
      <c r="K3205">
        <f>VLOOKUP($C3205,'Raw-products'!$A$2:$H$1261,MATCH(K$1,'Raw-products'!$A$1:$H$1,0))</f>
        <v>92</v>
      </c>
      <c r="L3205">
        <f>VLOOKUP($C3205,'Raw-products'!$A$2:$H$1261,MATCH(L$1,'Raw-products'!$A$1:$H$1,0))</f>
        <v>80</v>
      </c>
      <c r="M3205" s="5">
        <f t="shared" si="100"/>
        <v>7360</v>
      </c>
      <c r="N3205" cm="1">
        <f t="array" ref="N3205:Q3205">_xlfn.XLOOKUP($B3205,'Raw -orders'!$A:$A,'Raw -orders'!$B:$E)</f>
        <v>794</v>
      </c>
      <c r="O3205">
        <v>46397</v>
      </c>
      <c r="P3205" s="1">
        <v>44427</v>
      </c>
      <c r="Q3205" s="1">
        <v>44452</v>
      </c>
      <c r="R3205" t="str" cm="1">
        <f t="array" ref="R3205:Y3205">_xlfn.XLOOKUP($N3205,'Raw - customers'!$A:$A,'Raw - customers'!$B:$I)</f>
        <v>Elizabet Pippin</v>
      </c>
      <c r="S3205" t="str">
        <v>Non-binary</v>
      </c>
      <c r="T3205">
        <v>72</v>
      </c>
      <c r="U3205" t="str">
        <v>14 Clark PlazaSuite 716</v>
      </c>
      <c r="V3205">
        <v>9751</v>
      </c>
      <c r="W3205" t="str">
        <v>Port Anna</v>
      </c>
      <c r="X3205" t="str">
        <v>South Australia</v>
      </c>
      <c r="Y3205" t="str">
        <v>Australia</v>
      </c>
      <c r="Z3205">
        <v>8</v>
      </c>
      <c r="AA3205" s="3" t="str">
        <f t="shared" si="101"/>
        <v>20 to 30</v>
      </c>
      <c r="AP3205" s="6">
        <v>794</v>
      </c>
      <c r="AQ3205" s="6" t="s">
        <v>1345</v>
      </c>
    </row>
    <row r="3206" spans="1:43" x14ac:dyDescent="0.25">
      <c r="A3206">
        <v>3204</v>
      </c>
      <c r="B3206">
        <v>645</v>
      </c>
      <c r="C3206">
        <v>586</v>
      </c>
      <c r="D3206">
        <v>100</v>
      </c>
      <c r="E3206">
        <v>2</v>
      </c>
      <c r="F3206">
        <v>200</v>
      </c>
      <c r="G3206" t="str">
        <f>VLOOKUP($C3206,'Raw-products'!$A$2:$H$1261,MATCH(G$1,'Raw-products'!$A$1:$H$1,0))</f>
        <v>Jacket</v>
      </c>
      <c r="H3206" t="str">
        <f>VLOOKUP($C3206,'Raw-products'!$A$2:$H$1261,MATCH(H$1,'Raw-products'!$A$1:$H$1,0))</f>
        <v>Bomber</v>
      </c>
      <c r="I3206" t="str">
        <f>VLOOKUP($C3206,'Raw-products'!$A$2:$H$1261,MATCH(I$1,'Raw-products'!$A$1:$H$1,0))</f>
        <v>S</v>
      </c>
      <c r="J3206" t="str">
        <f>VLOOKUP($C3206,'Raw-products'!$A$2:$H$1261,MATCH(J$1,'Raw-products'!$A$1:$H$1,0))</f>
        <v>indigo</v>
      </c>
      <c r="K3206">
        <f>VLOOKUP($C3206,'Raw-products'!$A$2:$H$1261,MATCH(K$1,'Raw-products'!$A$1:$H$1,0))</f>
        <v>90</v>
      </c>
      <c r="L3206">
        <f>VLOOKUP($C3206,'Raw-products'!$A$2:$H$1261,MATCH(L$1,'Raw-products'!$A$1:$H$1,0))</f>
        <v>41</v>
      </c>
      <c r="M3206" s="5">
        <f t="shared" si="100"/>
        <v>3690</v>
      </c>
      <c r="N3206" cm="1">
        <f t="array" ref="N3206:Q3206">_xlfn.XLOOKUP($B3206,'Raw -orders'!$A:$A,'Raw -orders'!$B:$E)</f>
        <v>794</v>
      </c>
      <c r="O3206">
        <v>46397</v>
      </c>
      <c r="P3206" s="1">
        <v>44427</v>
      </c>
      <c r="Q3206" s="1">
        <v>44452</v>
      </c>
      <c r="R3206" t="str" cm="1">
        <f t="array" ref="R3206:Y3206">_xlfn.XLOOKUP($N3206,'Raw - customers'!$A:$A,'Raw - customers'!$B:$I)</f>
        <v>Elizabet Pippin</v>
      </c>
      <c r="S3206" t="str">
        <v>Non-binary</v>
      </c>
      <c r="T3206">
        <v>72</v>
      </c>
      <c r="U3206" t="str">
        <v>14 Clark PlazaSuite 716</v>
      </c>
      <c r="V3206">
        <v>9751</v>
      </c>
      <c r="W3206" t="str">
        <v>Port Anna</v>
      </c>
      <c r="X3206" t="str">
        <v>South Australia</v>
      </c>
      <c r="Y3206" t="str">
        <v>Australia</v>
      </c>
      <c r="Z3206">
        <v>8</v>
      </c>
      <c r="AA3206" s="3" t="str">
        <f t="shared" si="101"/>
        <v>20 to 30</v>
      </c>
      <c r="AP3206" s="6">
        <v>794</v>
      </c>
      <c r="AQ3206" s="6" t="s">
        <v>1345</v>
      </c>
    </row>
    <row r="3207" spans="1:43" x14ac:dyDescent="0.25">
      <c r="A3207">
        <v>3205</v>
      </c>
      <c r="B3207">
        <v>645</v>
      </c>
      <c r="C3207">
        <v>580</v>
      </c>
      <c r="D3207">
        <v>100</v>
      </c>
      <c r="E3207">
        <v>3</v>
      </c>
      <c r="F3207">
        <v>300</v>
      </c>
      <c r="G3207" t="str">
        <f>VLOOKUP($C3207,'Raw-products'!$A$2:$H$1261,MATCH(G$1,'Raw-products'!$A$1:$H$1,0))</f>
        <v>Jacket</v>
      </c>
      <c r="H3207" t="str">
        <f>VLOOKUP($C3207,'Raw-products'!$A$2:$H$1261,MATCH(H$1,'Raw-products'!$A$1:$H$1,0))</f>
        <v>Bomber</v>
      </c>
      <c r="I3207" t="str">
        <f>VLOOKUP($C3207,'Raw-products'!$A$2:$H$1261,MATCH(I$1,'Raw-products'!$A$1:$H$1,0))</f>
        <v>XS</v>
      </c>
      <c r="J3207" t="str">
        <f>VLOOKUP($C3207,'Raw-products'!$A$2:$H$1261,MATCH(J$1,'Raw-products'!$A$1:$H$1,0))</f>
        <v>blue</v>
      </c>
      <c r="K3207">
        <f>VLOOKUP($C3207,'Raw-products'!$A$2:$H$1261,MATCH(K$1,'Raw-products'!$A$1:$H$1,0))</f>
        <v>90</v>
      </c>
      <c r="L3207">
        <f>VLOOKUP($C3207,'Raw-products'!$A$2:$H$1261,MATCH(L$1,'Raw-products'!$A$1:$H$1,0))</f>
        <v>44</v>
      </c>
      <c r="M3207" s="5">
        <f t="shared" si="100"/>
        <v>3960</v>
      </c>
      <c r="N3207" cm="1">
        <f t="array" ref="N3207:Q3207">_xlfn.XLOOKUP($B3207,'Raw -orders'!$A:$A,'Raw -orders'!$B:$E)</f>
        <v>794</v>
      </c>
      <c r="O3207">
        <v>46397</v>
      </c>
      <c r="P3207" s="1">
        <v>44427</v>
      </c>
      <c r="Q3207" s="1">
        <v>44452</v>
      </c>
      <c r="R3207" t="str" cm="1">
        <f t="array" ref="R3207:Y3207">_xlfn.XLOOKUP($N3207,'Raw - customers'!$A:$A,'Raw - customers'!$B:$I)</f>
        <v>Elizabet Pippin</v>
      </c>
      <c r="S3207" t="str">
        <v>Non-binary</v>
      </c>
      <c r="T3207">
        <v>72</v>
      </c>
      <c r="U3207" t="str">
        <v>14 Clark PlazaSuite 716</v>
      </c>
      <c r="V3207">
        <v>9751</v>
      </c>
      <c r="W3207" t="str">
        <v>Port Anna</v>
      </c>
      <c r="X3207" t="str">
        <v>South Australia</v>
      </c>
      <c r="Y3207" t="str">
        <v>Australia</v>
      </c>
      <c r="Z3207">
        <v>8</v>
      </c>
      <c r="AA3207" s="3" t="str">
        <f t="shared" si="101"/>
        <v>20 to 30</v>
      </c>
      <c r="AP3207" s="6">
        <v>794</v>
      </c>
      <c r="AQ3207" s="6" t="s">
        <v>1345</v>
      </c>
    </row>
    <row r="3208" spans="1:43" x14ac:dyDescent="0.25">
      <c r="A3208">
        <v>3206</v>
      </c>
      <c r="B3208">
        <v>645</v>
      </c>
      <c r="C3208">
        <v>455</v>
      </c>
      <c r="D3208">
        <v>118</v>
      </c>
      <c r="E3208">
        <v>2</v>
      </c>
      <c r="F3208">
        <v>236</v>
      </c>
      <c r="G3208" t="str">
        <f>VLOOKUP($C3208,'Raw-products'!$A$2:$H$1261,MATCH(G$1,'Raw-products'!$A$1:$H$1,0))</f>
        <v>Jacket</v>
      </c>
      <c r="H3208" t="str">
        <f>VLOOKUP($C3208,'Raw-products'!$A$2:$H$1261,MATCH(H$1,'Raw-products'!$A$1:$H$1,0))</f>
        <v>Puffer</v>
      </c>
      <c r="I3208" t="str">
        <f>VLOOKUP($C3208,'Raw-products'!$A$2:$H$1261,MATCH(I$1,'Raw-products'!$A$1:$H$1,0))</f>
        <v>XS</v>
      </c>
      <c r="J3208" t="str">
        <f>VLOOKUP($C3208,'Raw-products'!$A$2:$H$1261,MATCH(J$1,'Raw-products'!$A$1:$H$1,0))</f>
        <v>red</v>
      </c>
      <c r="K3208">
        <f>VLOOKUP($C3208,'Raw-products'!$A$2:$H$1261,MATCH(K$1,'Raw-products'!$A$1:$H$1,0))</f>
        <v>110</v>
      </c>
      <c r="L3208">
        <f>VLOOKUP($C3208,'Raw-products'!$A$2:$H$1261,MATCH(L$1,'Raw-products'!$A$1:$H$1,0))</f>
        <v>67</v>
      </c>
      <c r="M3208" s="5">
        <f t="shared" si="100"/>
        <v>7370</v>
      </c>
      <c r="N3208" cm="1">
        <f t="array" ref="N3208:Q3208">_xlfn.XLOOKUP($B3208,'Raw -orders'!$A:$A,'Raw -orders'!$B:$E)</f>
        <v>794</v>
      </c>
      <c r="O3208">
        <v>46397</v>
      </c>
      <c r="P3208" s="1">
        <v>44427</v>
      </c>
      <c r="Q3208" s="1">
        <v>44452</v>
      </c>
      <c r="R3208" t="str" cm="1">
        <f t="array" ref="R3208:Y3208">_xlfn.XLOOKUP($N3208,'Raw - customers'!$A:$A,'Raw - customers'!$B:$I)</f>
        <v>Elizabet Pippin</v>
      </c>
      <c r="S3208" t="str">
        <v>Non-binary</v>
      </c>
      <c r="T3208">
        <v>72</v>
      </c>
      <c r="U3208" t="str">
        <v>14 Clark PlazaSuite 716</v>
      </c>
      <c r="V3208">
        <v>9751</v>
      </c>
      <c r="W3208" t="str">
        <v>Port Anna</v>
      </c>
      <c r="X3208" t="str">
        <v>South Australia</v>
      </c>
      <c r="Y3208" t="str">
        <v>Australia</v>
      </c>
      <c r="Z3208">
        <v>8</v>
      </c>
      <c r="AA3208" s="3" t="str">
        <f t="shared" si="101"/>
        <v>20 to 30</v>
      </c>
      <c r="AP3208" s="6">
        <v>794</v>
      </c>
      <c r="AQ3208" s="6" t="s">
        <v>1345</v>
      </c>
    </row>
    <row r="3209" spans="1:43" x14ac:dyDescent="0.25">
      <c r="A3209">
        <v>3207</v>
      </c>
      <c r="B3209">
        <v>645</v>
      </c>
      <c r="C3209">
        <v>939</v>
      </c>
      <c r="D3209">
        <v>96</v>
      </c>
      <c r="E3209">
        <v>3</v>
      </c>
      <c r="F3209">
        <v>288</v>
      </c>
      <c r="G3209" t="str">
        <f>VLOOKUP($C3209,'Raw-products'!$A$2:$H$1261,MATCH(G$1,'Raw-products'!$A$1:$H$1,0))</f>
        <v>Trousers</v>
      </c>
      <c r="H3209" t="str">
        <f>VLOOKUP($C3209,'Raw-products'!$A$2:$H$1261,MATCH(H$1,'Raw-products'!$A$1:$H$1,0))</f>
        <v>Drawstring</v>
      </c>
      <c r="I3209" t="str">
        <f>VLOOKUP($C3209,'Raw-products'!$A$2:$H$1261,MATCH(I$1,'Raw-products'!$A$1:$H$1,0))</f>
        <v>XL</v>
      </c>
      <c r="J3209" t="str">
        <f>VLOOKUP($C3209,'Raw-products'!$A$2:$H$1261,MATCH(J$1,'Raw-products'!$A$1:$H$1,0))</f>
        <v>indigo</v>
      </c>
      <c r="K3209">
        <f>VLOOKUP($C3209,'Raw-products'!$A$2:$H$1261,MATCH(K$1,'Raw-products'!$A$1:$H$1,0))</f>
        <v>104</v>
      </c>
      <c r="L3209">
        <f>VLOOKUP($C3209,'Raw-products'!$A$2:$H$1261,MATCH(L$1,'Raw-products'!$A$1:$H$1,0))</f>
        <v>41</v>
      </c>
      <c r="M3209" s="5">
        <f t="shared" si="100"/>
        <v>4264</v>
      </c>
      <c r="N3209" cm="1">
        <f t="array" ref="N3209:Q3209">_xlfn.XLOOKUP($B3209,'Raw -orders'!$A:$A,'Raw -orders'!$B:$E)</f>
        <v>794</v>
      </c>
      <c r="O3209">
        <v>46397</v>
      </c>
      <c r="P3209" s="1">
        <v>44427</v>
      </c>
      <c r="Q3209" s="1">
        <v>44452</v>
      </c>
      <c r="R3209" t="str" cm="1">
        <f t="array" ref="R3209:Y3209">_xlfn.XLOOKUP($N3209,'Raw - customers'!$A:$A,'Raw - customers'!$B:$I)</f>
        <v>Elizabet Pippin</v>
      </c>
      <c r="S3209" t="str">
        <v>Non-binary</v>
      </c>
      <c r="T3209">
        <v>72</v>
      </c>
      <c r="U3209" t="str">
        <v>14 Clark PlazaSuite 716</v>
      </c>
      <c r="V3209">
        <v>9751</v>
      </c>
      <c r="W3209" t="str">
        <v>Port Anna</v>
      </c>
      <c r="X3209" t="str">
        <v>South Australia</v>
      </c>
      <c r="Y3209" t="str">
        <v>Australia</v>
      </c>
      <c r="Z3209">
        <v>8</v>
      </c>
      <c r="AA3209" s="3" t="str">
        <f t="shared" si="101"/>
        <v>20 to 30</v>
      </c>
      <c r="AP3209" s="6">
        <v>794</v>
      </c>
      <c r="AQ3209" s="6" t="s">
        <v>1345</v>
      </c>
    </row>
    <row r="3210" spans="1:43" x14ac:dyDescent="0.25">
      <c r="A3210">
        <v>3208</v>
      </c>
      <c r="B3210">
        <v>645</v>
      </c>
      <c r="C3210">
        <v>525</v>
      </c>
      <c r="D3210">
        <v>98</v>
      </c>
      <c r="E3210">
        <v>2</v>
      </c>
      <c r="F3210">
        <v>196</v>
      </c>
      <c r="G3210" t="str">
        <f>VLOOKUP($C3210,'Raw-products'!$A$2:$H$1261,MATCH(G$1,'Raw-products'!$A$1:$H$1,0))</f>
        <v>Jacket</v>
      </c>
      <c r="H3210" t="str">
        <f>VLOOKUP($C3210,'Raw-products'!$A$2:$H$1261,MATCH(H$1,'Raw-products'!$A$1:$H$1,0))</f>
        <v>Leather</v>
      </c>
      <c r="I3210" t="str">
        <f>VLOOKUP($C3210,'Raw-products'!$A$2:$H$1261,MATCH(I$1,'Raw-products'!$A$1:$H$1,0))</f>
        <v>XS</v>
      </c>
      <c r="J3210" t="str">
        <f>VLOOKUP($C3210,'Raw-products'!$A$2:$H$1261,MATCH(J$1,'Raw-products'!$A$1:$H$1,0))</f>
        <v>red</v>
      </c>
      <c r="K3210">
        <f>VLOOKUP($C3210,'Raw-products'!$A$2:$H$1261,MATCH(K$1,'Raw-products'!$A$1:$H$1,0))</f>
        <v>113</v>
      </c>
      <c r="L3210">
        <f>VLOOKUP($C3210,'Raw-products'!$A$2:$H$1261,MATCH(L$1,'Raw-products'!$A$1:$H$1,0))</f>
        <v>67</v>
      </c>
      <c r="M3210" s="5">
        <f t="shared" si="100"/>
        <v>7571</v>
      </c>
      <c r="N3210" cm="1">
        <f t="array" ref="N3210:Q3210">_xlfn.XLOOKUP($B3210,'Raw -orders'!$A:$A,'Raw -orders'!$B:$E)</f>
        <v>794</v>
      </c>
      <c r="O3210">
        <v>46397</v>
      </c>
      <c r="P3210" s="1">
        <v>44427</v>
      </c>
      <c r="Q3210" s="1">
        <v>44452</v>
      </c>
      <c r="R3210" t="str" cm="1">
        <f t="array" ref="R3210:Y3210">_xlfn.XLOOKUP($N3210,'Raw - customers'!$A:$A,'Raw - customers'!$B:$I)</f>
        <v>Elizabet Pippin</v>
      </c>
      <c r="S3210" t="str">
        <v>Non-binary</v>
      </c>
      <c r="T3210">
        <v>72</v>
      </c>
      <c r="U3210" t="str">
        <v>14 Clark PlazaSuite 716</v>
      </c>
      <c r="V3210">
        <v>9751</v>
      </c>
      <c r="W3210" t="str">
        <v>Port Anna</v>
      </c>
      <c r="X3210" t="str">
        <v>South Australia</v>
      </c>
      <c r="Y3210" t="str">
        <v>Australia</v>
      </c>
      <c r="Z3210">
        <v>8</v>
      </c>
      <c r="AA3210" s="3" t="str">
        <f t="shared" si="101"/>
        <v>20 to 30</v>
      </c>
      <c r="AP3210" s="6">
        <v>794</v>
      </c>
      <c r="AQ3210" s="6" t="s">
        <v>1345</v>
      </c>
    </row>
    <row r="3211" spans="1:43" x14ac:dyDescent="0.25">
      <c r="A3211">
        <v>3209</v>
      </c>
      <c r="B3211">
        <v>645</v>
      </c>
      <c r="C3211">
        <v>470</v>
      </c>
      <c r="D3211">
        <v>118</v>
      </c>
      <c r="E3211">
        <v>2</v>
      </c>
      <c r="F3211">
        <v>236</v>
      </c>
      <c r="G3211" t="str">
        <f>VLOOKUP($C3211,'Raw-products'!$A$2:$H$1261,MATCH(G$1,'Raw-products'!$A$1:$H$1,0))</f>
        <v>Jacket</v>
      </c>
      <c r="H3211" t="str">
        <f>VLOOKUP($C3211,'Raw-products'!$A$2:$H$1261,MATCH(H$1,'Raw-products'!$A$1:$H$1,0))</f>
        <v>Puffer</v>
      </c>
      <c r="I3211" t="str">
        <f>VLOOKUP($C3211,'Raw-products'!$A$2:$H$1261,MATCH(I$1,'Raw-products'!$A$1:$H$1,0))</f>
        <v>XS</v>
      </c>
      <c r="J3211" t="str">
        <f>VLOOKUP($C3211,'Raw-products'!$A$2:$H$1261,MATCH(J$1,'Raw-products'!$A$1:$H$1,0))</f>
        <v>green</v>
      </c>
      <c r="K3211">
        <f>VLOOKUP($C3211,'Raw-products'!$A$2:$H$1261,MATCH(K$1,'Raw-products'!$A$1:$H$1,0))</f>
        <v>110</v>
      </c>
      <c r="L3211">
        <f>VLOOKUP($C3211,'Raw-products'!$A$2:$H$1261,MATCH(L$1,'Raw-products'!$A$1:$H$1,0))</f>
        <v>41</v>
      </c>
      <c r="M3211" s="5">
        <f t="shared" si="100"/>
        <v>4510</v>
      </c>
      <c r="N3211" cm="1">
        <f t="array" ref="N3211:Q3211">_xlfn.XLOOKUP($B3211,'Raw -orders'!$A:$A,'Raw -orders'!$B:$E)</f>
        <v>794</v>
      </c>
      <c r="O3211">
        <v>46397</v>
      </c>
      <c r="P3211" s="1">
        <v>44427</v>
      </c>
      <c r="Q3211" s="1">
        <v>44452</v>
      </c>
      <c r="R3211" t="str" cm="1">
        <f t="array" ref="R3211:Y3211">_xlfn.XLOOKUP($N3211,'Raw - customers'!$A:$A,'Raw - customers'!$B:$I)</f>
        <v>Elizabet Pippin</v>
      </c>
      <c r="S3211" t="str">
        <v>Non-binary</v>
      </c>
      <c r="T3211">
        <v>72</v>
      </c>
      <c r="U3211" t="str">
        <v>14 Clark PlazaSuite 716</v>
      </c>
      <c r="V3211">
        <v>9751</v>
      </c>
      <c r="W3211" t="str">
        <v>Port Anna</v>
      </c>
      <c r="X3211" t="str">
        <v>South Australia</v>
      </c>
      <c r="Y3211" t="str">
        <v>Australia</v>
      </c>
      <c r="Z3211">
        <v>8</v>
      </c>
      <c r="AA3211" s="3" t="str">
        <f t="shared" si="101"/>
        <v>20 to 30</v>
      </c>
      <c r="AP3211" s="6">
        <v>794</v>
      </c>
      <c r="AQ3211" s="6" t="s">
        <v>1345</v>
      </c>
    </row>
    <row r="3212" spans="1:43" x14ac:dyDescent="0.25">
      <c r="A3212">
        <v>3210</v>
      </c>
      <c r="B3212">
        <v>646</v>
      </c>
      <c r="C3212">
        <v>367</v>
      </c>
      <c r="D3212">
        <v>94</v>
      </c>
      <c r="E3212">
        <v>3</v>
      </c>
      <c r="F3212">
        <v>282</v>
      </c>
      <c r="G3212" t="str">
        <f>VLOOKUP($C3212,'Raw-products'!$A$2:$H$1261,MATCH(G$1,'Raw-products'!$A$1:$H$1,0))</f>
        <v>Shirt</v>
      </c>
      <c r="H3212" t="str">
        <f>VLOOKUP($C3212,'Raw-products'!$A$2:$H$1261,MATCH(H$1,'Raw-products'!$A$1:$H$1,0))</f>
        <v>Henley</v>
      </c>
      <c r="I3212" t="str">
        <f>VLOOKUP($C3212,'Raw-products'!$A$2:$H$1261,MATCH(I$1,'Raw-products'!$A$1:$H$1,0))</f>
        <v>M</v>
      </c>
      <c r="J3212" t="str">
        <f>VLOOKUP($C3212,'Raw-products'!$A$2:$H$1261,MATCH(J$1,'Raw-products'!$A$1:$H$1,0))</f>
        <v>green</v>
      </c>
      <c r="K3212">
        <f>VLOOKUP($C3212,'Raw-products'!$A$2:$H$1261,MATCH(K$1,'Raw-products'!$A$1:$H$1,0))</f>
        <v>92</v>
      </c>
      <c r="L3212">
        <f>VLOOKUP($C3212,'Raw-products'!$A$2:$H$1261,MATCH(L$1,'Raw-products'!$A$1:$H$1,0))</f>
        <v>65</v>
      </c>
      <c r="M3212" s="5">
        <f t="shared" si="100"/>
        <v>5980</v>
      </c>
      <c r="N3212" cm="1">
        <f t="array" ref="N3212:Q3212">_xlfn.XLOOKUP($B3212,'Raw -orders'!$A:$A,'Raw -orders'!$B:$E)</f>
        <v>369</v>
      </c>
      <c r="O3212">
        <v>16504</v>
      </c>
      <c r="P3212" s="1">
        <v>44324</v>
      </c>
      <c r="Q3212" s="1">
        <v>44344</v>
      </c>
      <c r="R3212" t="str" cm="1">
        <f t="array" ref="R3212:Y3212">_xlfn.XLOOKUP($N3212,'Raw - customers'!$A:$A,'Raw - customers'!$B:$I)</f>
        <v>Ephrem Hambers</v>
      </c>
      <c r="S3212" t="str">
        <v>Female</v>
      </c>
      <c r="T3212">
        <v>46</v>
      </c>
      <c r="U3212" t="str">
        <v>6502 Abbey ParadeSuite 954</v>
      </c>
      <c r="V3212">
        <v>5569</v>
      </c>
      <c r="W3212" t="str">
        <v>New Stellastad</v>
      </c>
      <c r="X3212" t="str">
        <v>Australian Capital Territory</v>
      </c>
      <c r="Y3212" t="str">
        <v>Australia</v>
      </c>
      <c r="Z3212">
        <v>5</v>
      </c>
      <c r="AA3212" s="3" t="str">
        <f t="shared" si="101"/>
        <v>10 to 20</v>
      </c>
      <c r="AP3212" s="6">
        <v>369</v>
      </c>
      <c r="AQ3212" s="6" t="s">
        <v>1350</v>
      </c>
    </row>
    <row r="3213" spans="1:43" x14ac:dyDescent="0.25">
      <c r="A3213">
        <v>3211</v>
      </c>
      <c r="B3213">
        <v>646</v>
      </c>
      <c r="C3213">
        <v>186</v>
      </c>
      <c r="D3213">
        <v>98</v>
      </c>
      <c r="E3213">
        <v>1</v>
      </c>
      <c r="F3213">
        <v>98</v>
      </c>
      <c r="G3213" t="str">
        <f>VLOOKUP($C3213,'Raw-products'!$A$2:$H$1261,MATCH(G$1,'Raw-products'!$A$1:$H$1,0))</f>
        <v>Shirt</v>
      </c>
      <c r="H3213" t="str">
        <f>VLOOKUP($C3213,'Raw-products'!$A$2:$H$1261,MATCH(H$1,'Raw-products'!$A$1:$H$1,0))</f>
        <v>Camp Collared</v>
      </c>
      <c r="I3213" t="str">
        <f>VLOOKUP($C3213,'Raw-products'!$A$2:$H$1261,MATCH(I$1,'Raw-products'!$A$1:$H$1,0))</f>
        <v>S</v>
      </c>
      <c r="J3213" t="str">
        <f>VLOOKUP($C3213,'Raw-products'!$A$2:$H$1261,MATCH(J$1,'Raw-products'!$A$1:$H$1,0))</f>
        <v>yellow</v>
      </c>
      <c r="K3213">
        <f>VLOOKUP($C3213,'Raw-products'!$A$2:$H$1261,MATCH(K$1,'Raw-products'!$A$1:$H$1,0))</f>
        <v>112</v>
      </c>
      <c r="L3213">
        <f>VLOOKUP($C3213,'Raw-products'!$A$2:$H$1261,MATCH(L$1,'Raw-products'!$A$1:$H$1,0))</f>
        <v>66</v>
      </c>
      <c r="M3213" s="5">
        <f t="shared" si="100"/>
        <v>7392</v>
      </c>
      <c r="N3213" cm="1">
        <f t="array" ref="N3213:Q3213">_xlfn.XLOOKUP($B3213,'Raw -orders'!$A:$A,'Raw -orders'!$B:$E)</f>
        <v>369</v>
      </c>
      <c r="O3213">
        <v>16504</v>
      </c>
      <c r="P3213" s="1">
        <v>44324</v>
      </c>
      <c r="Q3213" s="1">
        <v>44344</v>
      </c>
      <c r="R3213" t="str" cm="1">
        <f t="array" ref="R3213:Y3213">_xlfn.XLOOKUP($N3213,'Raw - customers'!$A:$A,'Raw - customers'!$B:$I)</f>
        <v>Ephrem Hambers</v>
      </c>
      <c r="S3213" t="str">
        <v>Female</v>
      </c>
      <c r="T3213">
        <v>46</v>
      </c>
      <c r="U3213" t="str">
        <v>6502 Abbey ParadeSuite 954</v>
      </c>
      <c r="V3213">
        <v>5569</v>
      </c>
      <c r="W3213" t="str">
        <v>New Stellastad</v>
      </c>
      <c r="X3213" t="str">
        <v>Australian Capital Territory</v>
      </c>
      <c r="Y3213" t="str">
        <v>Australia</v>
      </c>
      <c r="Z3213">
        <v>5</v>
      </c>
      <c r="AA3213" s="3" t="str">
        <f t="shared" si="101"/>
        <v>10 to 20</v>
      </c>
      <c r="AP3213" s="6">
        <v>369</v>
      </c>
      <c r="AQ3213" s="6" t="s">
        <v>1350</v>
      </c>
    </row>
    <row r="3214" spans="1:43" x14ac:dyDescent="0.25">
      <c r="A3214">
        <v>3212</v>
      </c>
      <c r="B3214">
        <v>646</v>
      </c>
      <c r="C3214">
        <v>411</v>
      </c>
      <c r="D3214">
        <v>119</v>
      </c>
      <c r="E3214">
        <v>3</v>
      </c>
      <c r="F3214">
        <v>357</v>
      </c>
      <c r="G3214" t="str">
        <f>VLOOKUP($C3214,'Raw-products'!$A$2:$H$1261,MATCH(G$1,'Raw-products'!$A$1:$H$1,0))</f>
        <v>Shirt</v>
      </c>
      <c r="H3214" t="str">
        <f>VLOOKUP($C3214,'Raw-products'!$A$2:$H$1261,MATCH(H$1,'Raw-products'!$A$1:$H$1,0))</f>
        <v>Casual Slim Fit</v>
      </c>
      <c r="I3214" t="str">
        <f>VLOOKUP($C3214,'Raw-products'!$A$2:$H$1261,MATCH(I$1,'Raw-products'!$A$1:$H$1,0))</f>
        <v>S</v>
      </c>
      <c r="J3214" t="str">
        <f>VLOOKUP($C3214,'Raw-products'!$A$2:$H$1261,MATCH(J$1,'Raw-products'!$A$1:$H$1,0))</f>
        <v>indigo</v>
      </c>
      <c r="K3214">
        <f>VLOOKUP($C3214,'Raw-products'!$A$2:$H$1261,MATCH(K$1,'Raw-products'!$A$1:$H$1,0))</f>
        <v>113</v>
      </c>
      <c r="L3214">
        <f>VLOOKUP($C3214,'Raw-products'!$A$2:$H$1261,MATCH(L$1,'Raw-products'!$A$1:$H$1,0))</f>
        <v>65</v>
      </c>
      <c r="M3214" s="5">
        <f t="shared" si="100"/>
        <v>7345</v>
      </c>
      <c r="N3214" cm="1">
        <f t="array" ref="N3214:Q3214">_xlfn.XLOOKUP($B3214,'Raw -orders'!$A:$A,'Raw -orders'!$B:$E)</f>
        <v>369</v>
      </c>
      <c r="O3214">
        <v>16504</v>
      </c>
      <c r="P3214" s="1">
        <v>44324</v>
      </c>
      <c r="Q3214" s="1">
        <v>44344</v>
      </c>
      <c r="R3214" t="str" cm="1">
        <f t="array" ref="R3214:Y3214">_xlfn.XLOOKUP($N3214,'Raw - customers'!$A:$A,'Raw - customers'!$B:$I)</f>
        <v>Ephrem Hambers</v>
      </c>
      <c r="S3214" t="str">
        <v>Female</v>
      </c>
      <c r="T3214">
        <v>46</v>
      </c>
      <c r="U3214" t="str">
        <v>6502 Abbey ParadeSuite 954</v>
      </c>
      <c r="V3214">
        <v>5569</v>
      </c>
      <c r="W3214" t="str">
        <v>New Stellastad</v>
      </c>
      <c r="X3214" t="str">
        <v>Australian Capital Territory</v>
      </c>
      <c r="Y3214" t="str">
        <v>Australia</v>
      </c>
      <c r="Z3214">
        <v>5</v>
      </c>
      <c r="AA3214" s="3" t="str">
        <f t="shared" si="101"/>
        <v>10 to 20</v>
      </c>
      <c r="AP3214" s="6">
        <v>369</v>
      </c>
      <c r="AQ3214" s="6" t="s">
        <v>1350</v>
      </c>
    </row>
    <row r="3215" spans="1:43" x14ac:dyDescent="0.25">
      <c r="A3215">
        <v>3213</v>
      </c>
      <c r="B3215">
        <v>647</v>
      </c>
      <c r="C3215">
        <v>991</v>
      </c>
      <c r="D3215">
        <v>106</v>
      </c>
      <c r="E3215">
        <v>3</v>
      </c>
      <c r="F3215">
        <v>318</v>
      </c>
      <c r="G3215" t="str">
        <f>VLOOKUP($C3215,'Raw-products'!$A$2:$H$1261,MATCH(G$1,'Raw-products'!$A$1:$H$1,0))</f>
        <v>Trousers</v>
      </c>
      <c r="H3215" t="str">
        <f>VLOOKUP($C3215,'Raw-products'!$A$2:$H$1261,MATCH(H$1,'Raw-products'!$A$1:$H$1,0))</f>
        <v>Wool</v>
      </c>
      <c r="I3215" t="str">
        <f>VLOOKUP($C3215,'Raw-products'!$A$2:$H$1261,MATCH(I$1,'Raw-products'!$A$1:$H$1,0))</f>
        <v>S</v>
      </c>
      <c r="J3215" t="str">
        <f>VLOOKUP($C3215,'Raw-products'!$A$2:$H$1261,MATCH(J$1,'Raw-products'!$A$1:$H$1,0))</f>
        <v>yellow</v>
      </c>
      <c r="K3215">
        <f>VLOOKUP($C3215,'Raw-products'!$A$2:$H$1261,MATCH(K$1,'Raw-products'!$A$1:$H$1,0))</f>
        <v>111</v>
      </c>
      <c r="L3215">
        <f>VLOOKUP($C3215,'Raw-products'!$A$2:$H$1261,MATCH(L$1,'Raw-products'!$A$1:$H$1,0))</f>
        <v>69</v>
      </c>
      <c r="M3215" s="5">
        <f t="shared" si="100"/>
        <v>7659</v>
      </c>
      <c r="N3215" cm="1">
        <f t="array" ref="N3215:Q3215">_xlfn.XLOOKUP($B3215,'Raw -orders'!$A:$A,'Raw -orders'!$B:$E)</f>
        <v>439</v>
      </c>
      <c r="O3215">
        <v>10912</v>
      </c>
      <c r="P3215" s="1">
        <v>44233</v>
      </c>
      <c r="Q3215" s="1">
        <v>44238</v>
      </c>
      <c r="R3215" t="str" cm="1">
        <f t="array" ref="R3215:Y3215">_xlfn.XLOOKUP($N3215,'Raw - customers'!$A:$A,'Raw - customers'!$B:$I)</f>
        <v>Daren Airs</v>
      </c>
      <c r="S3215" t="str">
        <v>Female</v>
      </c>
      <c r="T3215">
        <v>75</v>
      </c>
      <c r="U3215" t="str">
        <v>378 John MallSuite 835</v>
      </c>
      <c r="V3215">
        <v>3142</v>
      </c>
      <c r="W3215" t="str">
        <v>West Thomas</v>
      </c>
      <c r="X3215" t="str">
        <v>Victoria</v>
      </c>
      <c r="Y3215" t="str">
        <v>Australia</v>
      </c>
      <c r="Z3215">
        <v>2</v>
      </c>
      <c r="AA3215" s="3" t="str">
        <f t="shared" si="101"/>
        <v>0 to 10</v>
      </c>
      <c r="AP3215" s="6">
        <v>439</v>
      </c>
      <c r="AQ3215" s="6" t="s">
        <v>1396</v>
      </c>
    </row>
    <row r="3216" spans="1:43" x14ac:dyDescent="0.25">
      <c r="A3216">
        <v>3214</v>
      </c>
      <c r="B3216">
        <v>647</v>
      </c>
      <c r="C3216">
        <v>1218</v>
      </c>
      <c r="D3216">
        <v>105</v>
      </c>
      <c r="E3216">
        <v>3</v>
      </c>
      <c r="F3216">
        <v>315</v>
      </c>
      <c r="G3216" t="str">
        <f>VLOOKUP($C3216,'Raw-products'!$A$2:$H$1261,MATCH(G$1,'Raw-products'!$A$1:$H$1,0))</f>
        <v>Trousers</v>
      </c>
      <c r="H3216" t="str">
        <f>VLOOKUP($C3216,'Raw-products'!$A$2:$H$1261,MATCH(H$1,'Raw-products'!$A$1:$H$1,0))</f>
        <v>Pleated</v>
      </c>
      <c r="I3216" t="str">
        <f>VLOOKUP($C3216,'Raw-products'!$A$2:$H$1261,MATCH(I$1,'Raw-products'!$A$1:$H$1,0))</f>
        <v>L</v>
      </c>
      <c r="J3216" t="str">
        <f>VLOOKUP($C3216,'Raw-products'!$A$2:$H$1261,MATCH(J$1,'Raw-products'!$A$1:$H$1,0))</f>
        <v>indigo</v>
      </c>
      <c r="K3216">
        <f>VLOOKUP($C3216,'Raw-products'!$A$2:$H$1261,MATCH(K$1,'Raw-products'!$A$1:$H$1,0))</f>
        <v>90</v>
      </c>
      <c r="L3216">
        <f>VLOOKUP($C3216,'Raw-products'!$A$2:$H$1261,MATCH(L$1,'Raw-products'!$A$1:$H$1,0))</f>
        <v>73</v>
      </c>
      <c r="M3216" s="5">
        <f t="shared" si="100"/>
        <v>6570</v>
      </c>
      <c r="N3216" cm="1">
        <f t="array" ref="N3216:Q3216">_xlfn.XLOOKUP($B3216,'Raw -orders'!$A:$A,'Raw -orders'!$B:$E)</f>
        <v>439</v>
      </c>
      <c r="O3216">
        <v>10912</v>
      </c>
      <c r="P3216" s="1">
        <v>44233</v>
      </c>
      <c r="Q3216" s="1">
        <v>44238</v>
      </c>
      <c r="R3216" t="str" cm="1">
        <f t="array" ref="R3216:Y3216">_xlfn.XLOOKUP($N3216,'Raw - customers'!$A:$A,'Raw - customers'!$B:$I)</f>
        <v>Daren Airs</v>
      </c>
      <c r="S3216" t="str">
        <v>Female</v>
      </c>
      <c r="T3216">
        <v>75</v>
      </c>
      <c r="U3216" t="str">
        <v>378 John MallSuite 835</v>
      </c>
      <c r="V3216">
        <v>3142</v>
      </c>
      <c r="W3216" t="str">
        <v>West Thomas</v>
      </c>
      <c r="X3216" t="str">
        <v>Victoria</v>
      </c>
      <c r="Y3216" t="str">
        <v>Australia</v>
      </c>
      <c r="Z3216">
        <v>2</v>
      </c>
      <c r="AA3216" s="3" t="str">
        <f t="shared" si="101"/>
        <v>0 to 10</v>
      </c>
      <c r="AP3216" s="6">
        <v>439</v>
      </c>
      <c r="AQ3216" s="6" t="s">
        <v>1396</v>
      </c>
    </row>
    <row r="3217" spans="1:43" x14ac:dyDescent="0.25">
      <c r="A3217">
        <v>3215</v>
      </c>
      <c r="B3217">
        <v>647</v>
      </c>
      <c r="C3217">
        <v>253</v>
      </c>
      <c r="D3217">
        <v>95</v>
      </c>
      <c r="E3217">
        <v>2</v>
      </c>
      <c r="F3217">
        <v>190</v>
      </c>
      <c r="G3217" t="str">
        <f>VLOOKUP($C3217,'Raw-products'!$A$2:$H$1261,MATCH(G$1,'Raw-products'!$A$1:$H$1,0))</f>
        <v>Shirt</v>
      </c>
      <c r="H3217" t="str">
        <f>VLOOKUP($C3217,'Raw-products'!$A$2:$H$1261,MATCH(H$1,'Raw-products'!$A$1:$H$1,0))</f>
        <v>Polo</v>
      </c>
      <c r="I3217" t="str">
        <f>VLOOKUP($C3217,'Raw-products'!$A$2:$H$1261,MATCH(I$1,'Raw-products'!$A$1:$H$1,0))</f>
        <v>L</v>
      </c>
      <c r="J3217" t="str">
        <f>VLOOKUP($C3217,'Raw-products'!$A$2:$H$1261,MATCH(J$1,'Raw-products'!$A$1:$H$1,0))</f>
        <v>orange</v>
      </c>
      <c r="K3217">
        <f>VLOOKUP($C3217,'Raw-products'!$A$2:$H$1261,MATCH(K$1,'Raw-products'!$A$1:$H$1,0))</f>
        <v>117</v>
      </c>
      <c r="L3217">
        <f>VLOOKUP($C3217,'Raw-products'!$A$2:$H$1261,MATCH(L$1,'Raw-products'!$A$1:$H$1,0))</f>
        <v>63</v>
      </c>
      <c r="M3217" s="5">
        <f t="shared" si="100"/>
        <v>7371</v>
      </c>
      <c r="N3217" cm="1">
        <f t="array" ref="N3217:Q3217">_xlfn.XLOOKUP($B3217,'Raw -orders'!$A:$A,'Raw -orders'!$B:$E)</f>
        <v>439</v>
      </c>
      <c r="O3217">
        <v>10912</v>
      </c>
      <c r="P3217" s="1">
        <v>44233</v>
      </c>
      <c r="Q3217" s="1">
        <v>44238</v>
      </c>
      <c r="R3217" t="str" cm="1">
        <f t="array" ref="R3217:Y3217">_xlfn.XLOOKUP($N3217,'Raw - customers'!$A:$A,'Raw - customers'!$B:$I)</f>
        <v>Daren Airs</v>
      </c>
      <c r="S3217" t="str">
        <v>Female</v>
      </c>
      <c r="T3217">
        <v>75</v>
      </c>
      <c r="U3217" t="str">
        <v>378 John MallSuite 835</v>
      </c>
      <c r="V3217">
        <v>3142</v>
      </c>
      <c r="W3217" t="str">
        <v>West Thomas</v>
      </c>
      <c r="X3217" t="str">
        <v>Victoria</v>
      </c>
      <c r="Y3217" t="str">
        <v>Australia</v>
      </c>
      <c r="Z3217">
        <v>2</v>
      </c>
      <c r="AA3217" s="3" t="str">
        <f t="shared" si="101"/>
        <v>0 to 10</v>
      </c>
      <c r="AP3217" s="6">
        <v>439</v>
      </c>
      <c r="AQ3217" s="6" t="s">
        <v>1396</v>
      </c>
    </row>
    <row r="3218" spans="1:43" x14ac:dyDescent="0.25">
      <c r="A3218">
        <v>3216</v>
      </c>
      <c r="B3218">
        <v>648</v>
      </c>
      <c r="C3218">
        <v>85</v>
      </c>
      <c r="D3218">
        <v>118</v>
      </c>
      <c r="E3218">
        <v>3</v>
      </c>
      <c r="F3218">
        <v>354</v>
      </c>
      <c r="G3218" t="str">
        <f>VLOOKUP($C3218,'Raw-products'!$A$2:$H$1261,MATCH(G$1,'Raw-products'!$A$1:$H$1,0))</f>
        <v>Shirt</v>
      </c>
      <c r="H3218" t="str">
        <f>VLOOKUP($C3218,'Raw-products'!$A$2:$H$1261,MATCH(H$1,'Raw-products'!$A$1:$H$1,0))</f>
        <v>Flannel</v>
      </c>
      <c r="I3218" t="str">
        <f>VLOOKUP($C3218,'Raw-products'!$A$2:$H$1261,MATCH(I$1,'Raw-products'!$A$1:$H$1,0))</f>
        <v>XS</v>
      </c>
      <c r="J3218" t="str">
        <f>VLOOKUP($C3218,'Raw-products'!$A$2:$H$1261,MATCH(J$1,'Raw-products'!$A$1:$H$1,0))</f>
        <v>green</v>
      </c>
      <c r="K3218">
        <f>VLOOKUP($C3218,'Raw-products'!$A$2:$H$1261,MATCH(K$1,'Raw-products'!$A$1:$H$1,0))</f>
        <v>96</v>
      </c>
      <c r="L3218">
        <f>VLOOKUP($C3218,'Raw-products'!$A$2:$H$1261,MATCH(L$1,'Raw-products'!$A$1:$H$1,0))</f>
        <v>55</v>
      </c>
      <c r="M3218" s="5">
        <f t="shared" si="100"/>
        <v>5280</v>
      </c>
      <c r="N3218" cm="1">
        <f t="array" ref="N3218:Q3218">_xlfn.XLOOKUP($B3218,'Raw -orders'!$A:$A,'Raw -orders'!$B:$E)</f>
        <v>522</v>
      </c>
      <c r="O3218">
        <v>43363</v>
      </c>
      <c r="P3218" s="1">
        <v>44393</v>
      </c>
      <c r="Q3218" s="1">
        <v>44396</v>
      </c>
      <c r="R3218" t="str" cm="1">
        <f t="array" ref="R3218:Y3218">_xlfn.XLOOKUP($N3218,'Raw - customers'!$A:$A,'Raw - customers'!$B:$I)</f>
        <v>Ailina Kynan</v>
      </c>
      <c r="S3218" t="str">
        <v>Genderqueer</v>
      </c>
      <c r="T3218">
        <v>71</v>
      </c>
      <c r="U3218" t="str">
        <v>459 Sarah TerraceApt. 121</v>
      </c>
      <c r="V3218">
        <v>6890</v>
      </c>
      <c r="W3218" t="str">
        <v>Handborough</v>
      </c>
      <c r="X3218" t="str">
        <v>South Australia</v>
      </c>
      <c r="Y3218" t="str">
        <v>Australia</v>
      </c>
      <c r="Z3218">
        <v>7</v>
      </c>
      <c r="AA3218" s="3" t="str">
        <f t="shared" si="101"/>
        <v>0 to 10</v>
      </c>
      <c r="AP3218" s="6">
        <v>522</v>
      </c>
      <c r="AQ3218" s="6" t="s">
        <v>1345</v>
      </c>
    </row>
    <row r="3219" spans="1:43" x14ac:dyDescent="0.25">
      <c r="A3219">
        <v>3217</v>
      </c>
      <c r="B3219">
        <v>648</v>
      </c>
      <c r="C3219">
        <v>835</v>
      </c>
      <c r="D3219">
        <v>117</v>
      </c>
      <c r="E3219">
        <v>3</v>
      </c>
      <c r="F3219">
        <v>351</v>
      </c>
      <c r="G3219" t="str">
        <f>VLOOKUP($C3219,'Raw-products'!$A$2:$H$1261,MATCH(G$1,'Raw-products'!$A$1:$H$1,0))</f>
        <v>Jacket</v>
      </c>
      <c r="H3219" t="str">
        <f>VLOOKUP($C3219,'Raw-products'!$A$2:$H$1261,MATCH(H$1,'Raw-products'!$A$1:$H$1,0))</f>
        <v>Shearling</v>
      </c>
      <c r="I3219" t="str">
        <f>VLOOKUP($C3219,'Raw-products'!$A$2:$H$1261,MATCH(I$1,'Raw-products'!$A$1:$H$1,0))</f>
        <v>XS</v>
      </c>
      <c r="J3219" t="str">
        <f>VLOOKUP($C3219,'Raw-products'!$A$2:$H$1261,MATCH(J$1,'Raw-products'!$A$1:$H$1,0))</f>
        <v>violet</v>
      </c>
      <c r="K3219">
        <f>VLOOKUP($C3219,'Raw-products'!$A$2:$H$1261,MATCH(K$1,'Raw-products'!$A$1:$H$1,0))</f>
        <v>95</v>
      </c>
      <c r="L3219">
        <f>VLOOKUP($C3219,'Raw-products'!$A$2:$H$1261,MATCH(L$1,'Raw-products'!$A$1:$H$1,0))</f>
        <v>75</v>
      </c>
      <c r="M3219" s="5">
        <f t="shared" si="100"/>
        <v>7125</v>
      </c>
      <c r="N3219" cm="1">
        <f t="array" ref="N3219:Q3219">_xlfn.XLOOKUP($B3219,'Raw -orders'!$A:$A,'Raw -orders'!$B:$E)</f>
        <v>522</v>
      </c>
      <c r="O3219">
        <v>43363</v>
      </c>
      <c r="P3219" s="1">
        <v>44393</v>
      </c>
      <c r="Q3219" s="1">
        <v>44396</v>
      </c>
      <c r="R3219" t="str" cm="1">
        <f t="array" ref="R3219:Y3219">_xlfn.XLOOKUP($N3219,'Raw - customers'!$A:$A,'Raw - customers'!$B:$I)</f>
        <v>Ailina Kynan</v>
      </c>
      <c r="S3219" t="str">
        <v>Genderqueer</v>
      </c>
      <c r="T3219">
        <v>71</v>
      </c>
      <c r="U3219" t="str">
        <v>459 Sarah TerraceApt. 121</v>
      </c>
      <c r="V3219">
        <v>6890</v>
      </c>
      <c r="W3219" t="str">
        <v>Handborough</v>
      </c>
      <c r="X3219" t="str">
        <v>South Australia</v>
      </c>
      <c r="Y3219" t="str">
        <v>Australia</v>
      </c>
      <c r="Z3219">
        <v>7</v>
      </c>
      <c r="AA3219" s="3" t="str">
        <f t="shared" si="101"/>
        <v>0 to 10</v>
      </c>
      <c r="AP3219" s="6">
        <v>522</v>
      </c>
      <c r="AQ3219" s="6" t="s">
        <v>1345</v>
      </c>
    </row>
    <row r="3220" spans="1:43" x14ac:dyDescent="0.25">
      <c r="A3220">
        <v>3218</v>
      </c>
      <c r="B3220">
        <v>648</v>
      </c>
      <c r="C3220">
        <v>257</v>
      </c>
      <c r="D3220">
        <v>95</v>
      </c>
      <c r="E3220">
        <v>3</v>
      </c>
      <c r="F3220">
        <v>285</v>
      </c>
      <c r="G3220" t="str">
        <f>VLOOKUP($C3220,'Raw-products'!$A$2:$H$1261,MATCH(G$1,'Raw-products'!$A$1:$H$1,0))</f>
        <v>Shirt</v>
      </c>
      <c r="H3220" t="str">
        <f>VLOOKUP($C3220,'Raw-products'!$A$2:$H$1261,MATCH(H$1,'Raw-products'!$A$1:$H$1,0))</f>
        <v>Polo</v>
      </c>
      <c r="I3220" t="str">
        <f>VLOOKUP($C3220,'Raw-products'!$A$2:$H$1261,MATCH(I$1,'Raw-products'!$A$1:$H$1,0))</f>
        <v>M</v>
      </c>
      <c r="J3220" t="str">
        <f>VLOOKUP($C3220,'Raw-products'!$A$2:$H$1261,MATCH(J$1,'Raw-products'!$A$1:$H$1,0))</f>
        <v>yellow</v>
      </c>
      <c r="K3220">
        <f>VLOOKUP($C3220,'Raw-products'!$A$2:$H$1261,MATCH(K$1,'Raw-products'!$A$1:$H$1,0))</f>
        <v>117</v>
      </c>
      <c r="L3220">
        <f>VLOOKUP($C3220,'Raw-products'!$A$2:$H$1261,MATCH(L$1,'Raw-products'!$A$1:$H$1,0))</f>
        <v>52</v>
      </c>
      <c r="M3220" s="5">
        <f t="shared" si="100"/>
        <v>6084</v>
      </c>
      <c r="N3220" cm="1">
        <f t="array" ref="N3220:Q3220">_xlfn.XLOOKUP($B3220,'Raw -orders'!$A:$A,'Raw -orders'!$B:$E)</f>
        <v>522</v>
      </c>
      <c r="O3220">
        <v>43363</v>
      </c>
      <c r="P3220" s="1">
        <v>44393</v>
      </c>
      <c r="Q3220" s="1">
        <v>44396</v>
      </c>
      <c r="R3220" t="str" cm="1">
        <f t="array" ref="R3220:Y3220">_xlfn.XLOOKUP($N3220,'Raw - customers'!$A:$A,'Raw - customers'!$B:$I)</f>
        <v>Ailina Kynan</v>
      </c>
      <c r="S3220" t="str">
        <v>Genderqueer</v>
      </c>
      <c r="T3220">
        <v>71</v>
      </c>
      <c r="U3220" t="str">
        <v>459 Sarah TerraceApt. 121</v>
      </c>
      <c r="V3220">
        <v>6890</v>
      </c>
      <c r="W3220" t="str">
        <v>Handborough</v>
      </c>
      <c r="X3220" t="str">
        <v>South Australia</v>
      </c>
      <c r="Y3220" t="str">
        <v>Australia</v>
      </c>
      <c r="Z3220">
        <v>7</v>
      </c>
      <c r="AA3220" s="3" t="str">
        <f t="shared" si="101"/>
        <v>0 to 10</v>
      </c>
      <c r="AP3220" s="6">
        <v>522</v>
      </c>
      <c r="AQ3220" s="6" t="s">
        <v>1345</v>
      </c>
    </row>
    <row r="3221" spans="1:43" x14ac:dyDescent="0.25">
      <c r="A3221">
        <v>3219</v>
      </c>
      <c r="B3221">
        <v>649</v>
      </c>
      <c r="C3221">
        <v>922</v>
      </c>
      <c r="D3221">
        <v>96</v>
      </c>
      <c r="E3221">
        <v>2</v>
      </c>
      <c r="F3221">
        <v>192</v>
      </c>
      <c r="G3221" t="str">
        <f>VLOOKUP($C3221,'Raw-products'!$A$2:$H$1261,MATCH(G$1,'Raw-products'!$A$1:$H$1,0))</f>
        <v>Trousers</v>
      </c>
      <c r="H3221" t="str">
        <f>VLOOKUP($C3221,'Raw-products'!$A$2:$H$1261,MATCH(H$1,'Raw-products'!$A$1:$H$1,0))</f>
        <v>Drawstring</v>
      </c>
      <c r="I3221" t="str">
        <f>VLOOKUP($C3221,'Raw-products'!$A$2:$H$1261,MATCH(I$1,'Raw-products'!$A$1:$H$1,0))</f>
        <v>M</v>
      </c>
      <c r="J3221" t="str">
        <f>VLOOKUP($C3221,'Raw-products'!$A$2:$H$1261,MATCH(J$1,'Raw-products'!$A$1:$H$1,0))</f>
        <v>yellow</v>
      </c>
      <c r="K3221">
        <f>VLOOKUP($C3221,'Raw-products'!$A$2:$H$1261,MATCH(K$1,'Raw-products'!$A$1:$H$1,0))</f>
        <v>104</v>
      </c>
      <c r="L3221">
        <f>VLOOKUP($C3221,'Raw-products'!$A$2:$H$1261,MATCH(L$1,'Raw-products'!$A$1:$H$1,0))</f>
        <v>55</v>
      </c>
      <c r="M3221" s="5">
        <f t="shared" si="100"/>
        <v>5720</v>
      </c>
      <c r="N3221" cm="1">
        <f t="array" ref="N3221:Q3221">_xlfn.XLOOKUP($B3221,'Raw -orders'!$A:$A,'Raw -orders'!$B:$E)</f>
        <v>840</v>
      </c>
      <c r="O3221">
        <v>44955</v>
      </c>
      <c r="P3221" s="1">
        <v>44405</v>
      </c>
      <c r="Q3221" s="1">
        <v>44424</v>
      </c>
      <c r="R3221" t="str" cm="1">
        <f t="array" ref="R3221:Y3221">_xlfn.XLOOKUP($N3221,'Raw - customers'!$A:$A,'Raw - customers'!$B:$I)</f>
        <v>Ellene Dedam</v>
      </c>
      <c r="S3221" t="str">
        <v>Agender</v>
      </c>
      <c r="T3221">
        <v>25</v>
      </c>
      <c r="U3221" t="str">
        <v>86 Crooks CrescentSuite 269</v>
      </c>
      <c r="V3221">
        <v>9366</v>
      </c>
      <c r="W3221" t="str">
        <v>Islamouth</v>
      </c>
      <c r="X3221" t="str">
        <v>Western Australia</v>
      </c>
      <c r="Y3221" t="str">
        <v>Australia</v>
      </c>
      <c r="Z3221">
        <v>7</v>
      </c>
      <c r="AA3221" s="3" t="str">
        <f t="shared" si="101"/>
        <v>10 to 20</v>
      </c>
      <c r="AP3221" s="6">
        <v>840</v>
      </c>
      <c r="AQ3221" s="6" t="s">
        <v>1377</v>
      </c>
    </row>
    <row r="3222" spans="1:43" x14ac:dyDescent="0.25">
      <c r="A3222">
        <v>3220</v>
      </c>
      <c r="B3222">
        <v>649</v>
      </c>
      <c r="C3222">
        <v>413</v>
      </c>
      <c r="D3222">
        <v>119</v>
      </c>
      <c r="E3222">
        <v>3</v>
      </c>
      <c r="F3222">
        <v>357</v>
      </c>
      <c r="G3222" t="str">
        <f>VLOOKUP($C3222,'Raw-products'!$A$2:$H$1261,MATCH(G$1,'Raw-products'!$A$1:$H$1,0))</f>
        <v>Shirt</v>
      </c>
      <c r="H3222" t="str">
        <f>VLOOKUP($C3222,'Raw-products'!$A$2:$H$1261,MATCH(H$1,'Raw-products'!$A$1:$H$1,0))</f>
        <v>Casual Slim Fit</v>
      </c>
      <c r="I3222" t="str">
        <f>VLOOKUP($C3222,'Raw-products'!$A$2:$H$1261,MATCH(I$1,'Raw-products'!$A$1:$H$1,0))</f>
        <v>L</v>
      </c>
      <c r="J3222" t="str">
        <f>VLOOKUP($C3222,'Raw-products'!$A$2:$H$1261,MATCH(J$1,'Raw-products'!$A$1:$H$1,0))</f>
        <v>indigo</v>
      </c>
      <c r="K3222">
        <f>VLOOKUP($C3222,'Raw-products'!$A$2:$H$1261,MATCH(K$1,'Raw-products'!$A$1:$H$1,0))</f>
        <v>113</v>
      </c>
      <c r="L3222">
        <f>VLOOKUP($C3222,'Raw-products'!$A$2:$H$1261,MATCH(L$1,'Raw-products'!$A$1:$H$1,0))</f>
        <v>60</v>
      </c>
      <c r="M3222" s="5">
        <f t="shared" si="100"/>
        <v>6780</v>
      </c>
      <c r="N3222" cm="1">
        <f t="array" ref="N3222:Q3222">_xlfn.XLOOKUP($B3222,'Raw -orders'!$A:$A,'Raw -orders'!$B:$E)</f>
        <v>840</v>
      </c>
      <c r="O3222">
        <v>44955</v>
      </c>
      <c r="P3222" s="1">
        <v>44405</v>
      </c>
      <c r="Q3222" s="1">
        <v>44424</v>
      </c>
      <c r="R3222" t="str" cm="1">
        <f t="array" ref="R3222:Y3222">_xlfn.XLOOKUP($N3222,'Raw - customers'!$A:$A,'Raw - customers'!$B:$I)</f>
        <v>Ellene Dedam</v>
      </c>
      <c r="S3222" t="str">
        <v>Agender</v>
      </c>
      <c r="T3222">
        <v>25</v>
      </c>
      <c r="U3222" t="str">
        <v>86 Crooks CrescentSuite 269</v>
      </c>
      <c r="V3222">
        <v>9366</v>
      </c>
      <c r="W3222" t="str">
        <v>Islamouth</v>
      </c>
      <c r="X3222" t="str">
        <v>Western Australia</v>
      </c>
      <c r="Y3222" t="str">
        <v>Australia</v>
      </c>
      <c r="Z3222">
        <v>7</v>
      </c>
      <c r="AA3222" s="3" t="str">
        <f t="shared" si="101"/>
        <v>10 to 20</v>
      </c>
      <c r="AP3222" s="6">
        <v>840</v>
      </c>
      <c r="AQ3222" s="6" t="s">
        <v>1377</v>
      </c>
    </row>
    <row r="3223" spans="1:43" x14ac:dyDescent="0.25">
      <c r="A3223">
        <v>3221</v>
      </c>
      <c r="B3223">
        <v>649</v>
      </c>
      <c r="C3223">
        <v>1215</v>
      </c>
      <c r="D3223">
        <v>105</v>
      </c>
      <c r="E3223">
        <v>1</v>
      </c>
      <c r="F3223">
        <v>105</v>
      </c>
      <c r="G3223" t="str">
        <f>VLOOKUP($C3223,'Raw-products'!$A$2:$H$1261,MATCH(G$1,'Raw-products'!$A$1:$H$1,0))</f>
        <v>Trousers</v>
      </c>
      <c r="H3223" t="str">
        <f>VLOOKUP($C3223,'Raw-products'!$A$2:$H$1261,MATCH(H$1,'Raw-products'!$A$1:$H$1,0))</f>
        <v>Pleated</v>
      </c>
      <c r="I3223" t="str">
        <f>VLOOKUP($C3223,'Raw-products'!$A$2:$H$1261,MATCH(I$1,'Raw-products'!$A$1:$H$1,0))</f>
        <v>XS</v>
      </c>
      <c r="J3223" t="str">
        <f>VLOOKUP($C3223,'Raw-products'!$A$2:$H$1261,MATCH(J$1,'Raw-products'!$A$1:$H$1,0))</f>
        <v>indigo</v>
      </c>
      <c r="K3223">
        <f>VLOOKUP($C3223,'Raw-products'!$A$2:$H$1261,MATCH(K$1,'Raw-products'!$A$1:$H$1,0))</f>
        <v>90</v>
      </c>
      <c r="L3223">
        <f>VLOOKUP($C3223,'Raw-products'!$A$2:$H$1261,MATCH(L$1,'Raw-products'!$A$1:$H$1,0))</f>
        <v>52</v>
      </c>
      <c r="M3223" s="5">
        <f t="shared" si="100"/>
        <v>4680</v>
      </c>
      <c r="N3223" cm="1">
        <f t="array" ref="N3223:Q3223">_xlfn.XLOOKUP($B3223,'Raw -orders'!$A:$A,'Raw -orders'!$B:$E)</f>
        <v>840</v>
      </c>
      <c r="O3223">
        <v>44955</v>
      </c>
      <c r="P3223" s="1">
        <v>44405</v>
      </c>
      <c r="Q3223" s="1">
        <v>44424</v>
      </c>
      <c r="R3223" t="str" cm="1">
        <f t="array" ref="R3223:Y3223">_xlfn.XLOOKUP($N3223,'Raw - customers'!$A:$A,'Raw - customers'!$B:$I)</f>
        <v>Ellene Dedam</v>
      </c>
      <c r="S3223" t="str">
        <v>Agender</v>
      </c>
      <c r="T3223">
        <v>25</v>
      </c>
      <c r="U3223" t="str">
        <v>86 Crooks CrescentSuite 269</v>
      </c>
      <c r="V3223">
        <v>9366</v>
      </c>
      <c r="W3223" t="str">
        <v>Islamouth</v>
      </c>
      <c r="X3223" t="str">
        <v>Western Australia</v>
      </c>
      <c r="Y3223" t="str">
        <v>Australia</v>
      </c>
      <c r="Z3223">
        <v>7</v>
      </c>
      <c r="AA3223" s="3" t="str">
        <f t="shared" si="101"/>
        <v>10 to 20</v>
      </c>
      <c r="AP3223" s="6">
        <v>840</v>
      </c>
      <c r="AQ3223" s="6" t="s">
        <v>1377</v>
      </c>
    </row>
    <row r="3224" spans="1:43" x14ac:dyDescent="0.25">
      <c r="A3224">
        <v>3222</v>
      </c>
      <c r="B3224">
        <v>649</v>
      </c>
      <c r="C3224">
        <v>294</v>
      </c>
      <c r="D3224">
        <v>105</v>
      </c>
      <c r="E3224">
        <v>3</v>
      </c>
      <c r="F3224">
        <v>315</v>
      </c>
      <c r="G3224" t="str">
        <f>VLOOKUP($C3224,'Raw-products'!$A$2:$H$1261,MATCH(G$1,'Raw-products'!$A$1:$H$1,0))</f>
        <v>Shirt</v>
      </c>
      <c r="H3224" t="str">
        <f>VLOOKUP($C3224,'Raw-products'!$A$2:$H$1261,MATCH(H$1,'Raw-products'!$A$1:$H$1,0))</f>
        <v>Cuban Collar</v>
      </c>
      <c r="I3224" t="str">
        <f>VLOOKUP($C3224,'Raw-products'!$A$2:$H$1261,MATCH(I$1,'Raw-products'!$A$1:$H$1,0))</f>
        <v>XL</v>
      </c>
      <c r="J3224" t="str">
        <f>VLOOKUP($C3224,'Raw-products'!$A$2:$H$1261,MATCH(J$1,'Raw-products'!$A$1:$H$1,0))</f>
        <v>yellow</v>
      </c>
      <c r="K3224">
        <f>VLOOKUP($C3224,'Raw-products'!$A$2:$H$1261,MATCH(K$1,'Raw-products'!$A$1:$H$1,0))</f>
        <v>93</v>
      </c>
      <c r="L3224">
        <f>VLOOKUP($C3224,'Raw-products'!$A$2:$H$1261,MATCH(L$1,'Raw-products'!$A$1:$H$1,0))</f>
        <v>76</v>
      </c>
      <c r="M3224" s="5">
        <f t="shared" si="100"/>
        <v>7068</v>
      </c>
      <c r="N3224" cm="1">
        <f t="array" ref="N3224:Q3224">_xlfn.XLOOKUP($B3224,'Raw -orders'!$A:$A,'Raw -orders'!$B:$E)</f>
        <v>840</v>
      </c>
      <c r="O3224">
        <v>44955</v>
      </c>
      <c r="P3224" s="1">
        <v>44405</v>
      </c>
      <c r="Q3224" s="1">
        <v>44424</v>
      </c>
      <c r="R3224" t="str" cm="1">
        <f t="array" ref="R3224:Y3224">_xlfn.XLOOKUP($N3224,'Raw - customers'!$A:$A,'Raw - customers'!$B:$I)</f>
        <v>Ellene Dedam</v>
      </c>
      <c r="S3224" t="str">
        <v>Agender</v>
      </c>
      <c r="T3224">
        <v>25</v>
      </c>
      <c r="U3224" t="str">
        <v>86 Crooks CrescentSuite 269</v>
      </c>
      <c r="V3224">
        <v>9366</v>
      </c>
      <c r="W3224" t="str">
        <v>Islamouth</v>
      </c>
      <c r="X3224" t="str">
        <v>Western Australia</v>
      </c>
      <c r="Y3224" t="str">
        <v>Australia</v>
      </c>
      <c r="Z3224">
        <v>7</v>
      </c>
      <c r="AA3224" s="3" t="str">
        <f t="shared" si="101"/>
        <v>10 to 20</v>
      </c>
      <c r="AP3224" s="6">
        <v>840</v>
      </c>
      <c r="AQ3224" s="6" t="s">
        <v>1377</v>
      </c>
    </row>
    <row r="3225" spans="1:43" x14ac:dyDescent="0.25">
      <c r="A3225">
        <v>3223</v>
      </c>
      <c r="B3225">
        <v>649</v>
      </c>
      <c r="C3225">
        <v>274</v>
      </c>
      <c r="D3225">
        <v>95</v>
      </c>
      <c r="E3225">
        <v>2</v>
      </c>
      <c r="F3225">
        <v>190</v>
      </c>
      <c r="G3225" t="str">
        <f>VLOOKUP($C3225,'Raw-products'!$A$2:$H$1261,MATCH(G$1,'Raw-products'!$A$1:$H$1,0))</f>
        <v>Shirt</v>
      </c>
      <c r="H3225" t="str">
        <f>VLOOKUP($C3225,'Raw-products'!$A$2:$H$1261,MATCH(H$1,'Raw-products'!$A$1:$H$1,0))</f>
        <v>Polo</v>
      </c>
      <c r="I3225" t="str">
        <f>VLOOKUP($C3225,'Raw-products'!$A$2:$H$1261,MATCH(I$1,'Raw-products'!$A$1:$H$1,0))</f>
        <v>XL</v>
      </c>
      <c r="J3225" t="str">
        <f>VLOOKUP($C3225,'Raw-products'!$A$2:$H$1261,MATCH(J$1,'Raw-products'!$A$1:$H$1,0))</f>
        <v>indigo</v>
      </c>
      <c r="K3225">
        <f>VLOOKUP($C3225,'Raw-products'!$A$2:$H$1261,MATCH(K$1,'Raw-products'!$A$1:$H$1,0))</f>
        <v>117</v>
      </c>
      <c r="L3225">
        <f>VLOOKUP($C3225,'Raw-products'!$A$2:$H$1261,MATCH(L$1,'Raw-products'!$A$1:$H$1,0))</f>
        <v>56</v>
      </c>
      <c r="M3225" s="5">
        <f t="shared" si="100"/>
        <v>6552</v>
      </c>
      <c r="N3225" cm="1">
        <f t="array" ref="N3225:Q3225">_xlfn.XLOOKUP($B3225,'Raw -orders'!$A:$A,'Raw -orders'!$B:$E)</f>
        <v>840</v>
      </c>
      <c r="O3225">
        <v>44955</v>
      </c>
      <c r="P3225" s="1">
        <v>44405</v>
      </c>
      <c r="Q3225" s="1">
        <v>44424</v>
      </c>
      <c r="R3225" t="str" cm="1">
        <f t="array" ref="R3225:Y3225">_xlfn.XLOOKUP($N3225,'Raw - customers'!$A:$A,'Raw - customers'!$B:$I)</f>
        <v>Ellene Dedam</v>
      </c>
      <c r="S3225" t="str">
        <v>Agender</v>
      </c>
      <c r="T3225">
        <v>25</v>
      </c>
      <c r="U3225" t="str">
        <v>86 Crooks CrescentSuite 269</v>
      </c>
      <c r="V3225">
        <v>9366</v>
      </c>
      <c r="W3225" t="str">
        <v>Islamouth</v>
      </c>
      <c r="X3225" t="str">
        <v>Western Australia</v>
      </c>
      <c r="Y3225" t="str">
        <v>Australia</v>
      </c>
      <c r="Z3225">
        <v>7</v>
      </c>
      <c r="AA3225" s="3" t="str">
        <f t="shared" si="101"/>
        <v>10 to 20</v>
      </c>
      <c r="AP3225" s="6">
        <v>840</v>
      </c>
      <c r="AQ3225" s="6" t="s">
        <v>1377</v>
      </c>
    </row>
    <row r="3226" spans="1:43" x14ac:dyDescent="0.25">
      <c r="A3226">
        <v>3224</v>
      </c>
      <c r="B3226">
        <v>650</v>
      </c>
      <c r="C3226">
        <v>975</v>
      </c>
      <c r="D3226">
        <v>97</v>
      </c>
      <c r="E3226">
        <v>2</v>
      </c>
      <c r="F3226">
        <v>194</v>
      </c>
      <c r="G3226" t="str">
        <f>VLOOKUP($C3226,'Raw-products'!$A$2:$H$1261,MATCH(G$1,'Raw-products'!$A$1:$H$1,0))</f>
        <v>Trousers</v>
      </c>
      <c r="H3226" t="str">
        <f>VLOOKUP($C3226,'Raw-products'!$A$2:$H$1261,MATCH(H$1,'Raw-products'!$A$1:$H$1,0))</f>
        <v>Slim-Fit</v>
      </c>
      <c r="I3226" t="str">
        <f>VLOOKUP($C3226,'Raw-products'!$A$2:$H$1261,MATCH(I$1,'Raw-products'!$A$1:$H$1,0))</f>
        <v>XS</v>
      </c>
      <c r="J3226" t="str">
        <f>VLOOKUP($C3226,'Raw-products'!$A$2:$H$1261,MATCH(J$1,'Raw-products'!$A$1:$H$1,0))</f>
        <v>violet</v>
      </c>
      <c r="K3226">
        <f>VLOOKUP($C3226,'Raw-products'!$A$2:$H$1261,MATCH(K$1,'Raw-products'!$A$1:$H$1,0))</f>
        <v>119</v>
      </c>
      <c r="L3226">
        <f>VLOOKUP($C3226,'Raw-products'!$A$2:$H$1261,MATCH(L$1,'Raw-products'!$A$1:$H$1,0))</f>
        <v>70</v>
      </c>
      <c r="M3226" s="5">
        <f t="shared" si="100"/>
        <v>8330</v>
      </c>
      <c r="N3226" cm="1">
        <f t="array" ref="N3226:Q3226">_xlfn.XLOOKUP($B3226,'Raw -orders'!$A:$A,'Raw -orders'!$B:$E)</f>
        <v>739</v>
      </c>
      <c r="O3226">
        <v>42938</v>
      </c>
      <c r="P3226" s="1">
        <v>44198</v>
      </c>
      <c r="Q3226" s="1">
        <v>44211</v>
      </c>
      <c r="R3226" t="str" cm="1">
        <f t="array" ref="R3226:Y3226">_xlfn.XLOOKUP($N3226,'Raw - customers'!$A:$A,'Raw - customers'!$B:$I)</f>
        <v>Kristel Klaaassen</v>
      </c>
      <c r="S3226" t="str">
        <v>Female</v>
      </c>
      <c r="T3226">
        <v>57</v>
      </c>
      <c r="U3226" t="str">
        <v>09 Jesse ParadeApt. 250</v>
      </c>
      <c r="V3226">
        <v>1335</v>
      </c>
      <c r="W3226" t="str">
        <v>East Matthewville</v>
      </c>
      <c r="X3226" t="str">
        <v>New South Wales</v>
      </c>
      <c r="Y3226" t="str">
        <v>Australia</v>
      </c>
      <c r="Z3226">
        <v>1</v>
      </c>
      <c r="AA3226" s="3" t="str">
        <f t="shared" si="101"/>
        <v>10 to 20</v>
      </c>
      <c r="AP3226" s="6">
        <v>739</v>
      </c>
      <c r="AQ3226" s="6" t="s">
        <v>1362</v>
      </c>
    </row>
    <row r="3227" spans="1:43" x14ac:dyDescent="0.25">
      <c r="A3227">
        <v>3225</v>
      </c>
      <c r="B3227">
        <v>650</v>
      </c>
      <c r="C3227">
        <v>579</v>
      </c>
      <c r="D3227">
        <v>100</v>
      </c>
      <c r="E3227">
        <v>1</v>
      </c>
      <c r="F3227">
        <v>100</v>
      </c>
      <c r="G3227" t="str">
        <f>VLOOKUP($C3227,'Raw-products'!$A$2:$H$1261,MATCH(G$1,'Raw-products'!$A$1:$H$1,0))</f>
        <v>Jacket</v>
      </c>
      <c r="H3227" t="str">
        <f>VLOOKUP($C3227,'Raw-products'!$A$2:$H$1261,MATCH(H$1,'Raw-products'!$A$1:$H$1,0))</f>
        <v>Bomber</v>
      </c>
      <c r="I3227" t="str">
        <f>VLOOKUP($C3227,'Raw-products'!$A$2:$H$1261,MATCH(I$1,'Raw-products'!$A$1:$H$1,0))</f>
        <v>XL</v>
      </c>
      <c r="J3227" t="str">
        <f>VLOOKUP($C3227,'Raw-products'!$A$2:$H$1261,MATCH(J$1,'Raw-products'!$A$1:$H$1,0))</f>
        <v>green</v>
      </c>
      <c r="K3227">
        <f>VLOOKUP($C3227,'Raw-products'!$A$2:$H$1261,MATCH(K$1,'Raw-products'!$A$1:$H$1,0))</f>
        <v>90</v>
      </c>
      <c r="L3227">
        <f>VLOOKUP($C3227,'Raw-products'!$A$2:$H$1261,MATCH(L$1,'Raw-products'!$A$1:$H$1,0))</f>
        <v>79</v>
      </c>
      <c r="M3227" s="5">
        <f t="shared" si="100"/>
        <v>7110</v>
      </c>
      <c r="N3227" cm="1">
        <f t="array" ref="N3227:Q3227">_xlfn.XLOOKUP($B3227,'Raw -orders'!$A:$A,'Raw -orders'!$B:$E)</f>
        <v>739</v>
      </c>
      <c r="O3227">
        <v>42938</v>
      </c>
      <c r="P3227" s="1">
        <v>44198</v>
      </c>
      <c r="Q3227" s="1">
        <v>44211</v>
      </c>
      <c r="R3227" t="str" cm="1">
        <f t="array" ref="R3227:Y3227">_xlfn.XLOOKUP($N3227,'Raw - customers'!$A:$A,'Raw - customers'!$B:$I)</f>
        <v>Kristel Klaaassen</v>
      </c>
      <c r="S3227" t="str">
        <v>Female</v>
      </c>
      <c r="T3227">
        <v>57</v>
      </c>
      <c r="U3227" t="str">
        <v>09 Jesse ParadeApt. 250</v>
      </c>
      <c r="V3227">
        <v>1335</v>
      </c>
      <c r="W3227" t="str">
        <v>East Matthewville</v>
      </c>
      <c r="X3227" t="str">
        <v>New South Wales</v>
      </c>
      <c r="Y3227" t="str">
        <v>Australia</v>
      </c>
      <c r="Z3227">
        <v>1</v>
      </c>
      <c r="AA3227" s="3" t="str">
        <f t="shared" si="101"/>
        <v>10 to 20</v>
      </c>
      <c r="AP3227" s="6">
        <v>739</v>
      </c>
      <c r="AQ3227" s="6" t="s">
        <v>1362</v>
      </c>
    </row>
    <row r="3228" spans="1:43" x14ac:dyDescent="0.25">
      <c r="A3228">
        <v>3226</v>
      </c>
      <c r="B3228">
        <v>650</v>
      </c>
      <c r="C3228">
        <v>156</v>
      </c>
      <c r="D3228">
        <v>91</v>
      </c>
      <c r="E3228">
        <v>1</v>
      </c>
      <c r="F3228">
        <v>91</v>
      </c>
      <c r="G3228" t="str">
        <f>VLOOKUP($C3228,'Raw-products'!$A$2:$H$1261,MATCH(G$1,'Raw-products'!$A$1:$H$1,0))</f>
        <v>Shirt</v>
      </c>
      <c r="H3228" t="str">
        <f>VLOOKUP($C3228,'Raw-products'!$A$2:$H$1261,MATCH(H$1,'Raw-products'!$A$1:$H$1,0))</f>
        <v>Linen</v>
      </c>
      <c r="I3228" t="str">
        <f>VLOOKUP($C3228,'Raw-products'!$A$2:$H$1261,MATCH(I$1,'Raw-products'!$A$1:$H$1,0))</f>
        <v>S</v>
      </c>
      <c r="J3228" t="str">
        <f>VLOOKUP($C3228,'Raw-products'!$A$2:$H$1261,MATCH(J$1,'Raw-products'!$A$1:$H$1,0))</f>
        <v>green</v>
      </c>
      <c r="K3228">
        <f>VLOOKUP($C3228,'Raw-products'!$A$2:$H$1261,MATCH(K$1,'Raw-products'!$A$1:$H$1,0))</f>
        <v>116</v>
      </c>
      <c r="L3228">
        <f>VLOOKUP($C3228,'Raw-products'!$A$2:$H$1261,MATCH(L$1,'Raw-products'!$A$1:$H$1,0))</f>
        <v>58</v>
      </c>
      <c r="M3228" s="5">
        <f t="shared" si="100"/>
        <v>6728</v>
      </c>
      <c r="N3228" cm="1">
        <f t="array" ref="N3228:Q3228">_xlfn.XLOOKUP($B3228,'Raw -orders'!$A:$A,'Raw -orders'!$B:$E)</f>
        <v>739</v>
      </c>
      <c r="O3228">
        <v>42938</v>
      </c>
      <c r="P3228" s="1">
        <v>44198</v>
      </c>
      <c r="Q3228" s="1">
        <v>44211</v>
      </c>
      <c r="R3228" t="str" cm="1">
        <f t="array" ref="R3228:Y3228">_xlfn.XLOOKUP($N3228,'Raw - customers'!$A:$A,'Raw - customers'!$B:$I)</f>
        <v>Kristel Klaaassen</v>
      </c>
      <c r="S3228" t="str">
        <v>Female</v>
      </c>
      <c r="T3228">
        <v>57</v>
      </c>
      <c r="U3228" t="str">
        <v>09 Jesse ParadeApt. 250</v>
      </c>
      <c r="V3228">
        <v>1335</v>
      </c>
      <c r="W3228" t="str">
        <v>East Matthewville</v>
      </c>
      <c r="X3228" t="str">
        <v>New South Wales</v>
      </c>
      <c r="Y3228" t="str">
        <v>Australia</v>
      </c>
      <c r="Z3228">
        <v>1</v>
      </c>
      <c r="AA3228" s="3" t="str">
        <f t="shared" si="101"/>
        <v>10 to 20</v>
      </c>
      <c r="AP3228" s="6">
        <v>739</v>
      </c>
      <c r="AQ3228" s="6" t="s">
        <v>1362</v>
      </c>
    </row>
    <row r="3229" spans="1:43" x14ac:dyDescent="0.25">
      <c r="A3229">
        <v>3227</v>
      </c>
      <c r="B3229">
        <v>650</v>
      </c>
      <c r="C3229">
        <v>953</v>
      </c>
      <c r="D3229">
        <v>97</v>
      </c>
      <c r="E3229">
        <v>1</v>
      </c>
      <c r="F3229">
        <v>97</v>
      </c>
      <c r="G3229" t="str">
        <f>VLOOKUP($C3229,'Raw-products'!$A$2:$H$1261,MATCH(G$1,'Raw-products'!$A$1:$H$1,0))</f>
        <v>Trousers</v>
      </c>
      <c r="H3229" t="str">
        <f>VLOOKUP($C3229,'Raw-products'!$A$2:$H$1261,MATCH(H$1,'Raw-products'!$A$1:$H$1,0))</f>
        <v>Slim-Fit</v>
      </c>
      <c r="I3229" t="str">
        <f>VLOOKUP($C3229,'Raw-products'!$A$2:$H$1261,MATCH(I$1,'Raw-products'!$A$1:$H$1,0))</f>
        <v>L</v>
      </c>
      <c r="J3229" t="str">
        <f>VLOOKUP($C3229,'Raw-products'!$A$2:$H$1261,MATCH(J$1,'Raw-products'!$A$1:$H$1,0))</f>
        <v>orange</v>
      </c>
      <c r="K3229">
        <f>VLOOKUP($C3229,'Raw-products'!$A$2:$H$1261,MATCH(K$1,'Raw-products'!$A$1:$H$1,0))</f>
        <v>119</v>
      </c>
      <c r="L3229">
        <f>VLOOKUP($C3229,'Raw-products'!$A$2:$H$1261,MATCH(L$1,'Raw-products'!$A$1:$H$1,0))</f>
        <v>66</v>
      </c>
      <c r="M3229" s="5">
        <f t="shared" si="100"/>
        <v>7854</v>
      </c>
      <c r="N3229" cm="1">
        <f t="array" ref="N3229:Q3229">_xlfn.XLOOKUP($B3229,'Raw -orders'!$A:$A,'Raw -orders'!$B:$E)</f>
        <v>739</v>
      </c>
      <c r="O3229">
        <v>42938</v>
      </c>
      <c r="P3229" s="1">
        <v>44198</v>
      </c>
      <c r="Q3229" s="1">
        <v>44211</v>
      </c>
      <c r="R3229" t="str" cm="1">
        <f t="array" ref="R3229:Y3229">_xlfn.XLOOKUP($N3229,'Raw - customers'!$A:$A,'Raw - customers'!$B:$I)</f>
        <v>Kristel Klaaassen</v>
      </c>
      <c r="S3229" t="str">
        <v>Female</v>
      </c>
      <c r="T3229">
        <v>57</v>
      </c>
      <c r="U3229" t="str">
        <v>09 Jesse ParadeApt. 250</v>
      </c>
      <c r="V3229">
        <v>1335</v>
      </c>
      <c r="W3229" t="str">
        <v>East Matthewville</v>
      </c>
      <c r="X3229" t="str">
        <v>New South Wales</v>
      </c>
      <c r="Y3229" t="str">
        <v>Australia</v>
      </c>
      <c r="Z3229">
        <v>1</v>
      </c>
      <c r="AA3229" s="3" t="str">
        <f t="shared" si="101"/>
        <v>10 to 20</v>
      </c>
      <c r="AP3229" s="6">
        <v>739</v>
      </c>
      <c r="AQ3229" s="6" t="s">
        <v>1362</v>
      </c>
    </row>
    <row r="3230" spans="1:43" x14ac:dyDescent="0.25">
      <c r="A3230">
        <v>3228</v>
      </c>
      <c r="B3230">
        <v>650</v>
      </c>
      <c r="C3230">
        <v>951</v>
      </c>
      <c r="D3230">
        <v>97</v>
      </c>
      <c r="E3230">
        <v>1</v>
      </c>
      <c r="F3230">
        <v>97</v>
      </c>
      <c r="G3230" t="str">
        <f>VLOOKUP($C3230,'Raw-products'!$A$2:$H$1261,MATCH(G$1,'Raw-products'!$A$1:$H$1,0))</f>
        <v>Trousers</v>
      </c>
      <c r="H3230" t="str">
        <f>VLOOKUP($C3230,'Raw-products'!$A$2:$H$1261,MATCH(H$1,'Raw-products'!$A$1:$H$1,0))</f>
        <v>Slim-Fit</v>
      </c>
      <c r="I3230" t="str">
        <f>VLOOKUP($C3230,'Raw-products'!$A$2:$H$1261,MATCH(I$1,'Raw-products'!$A$1:$H$1,0))</f>
        <v>S</v>
      </c>
      <c r="J3230" t="str">
        <f>VLOOKUP($C3230,'Raw-products'!$A$2:$H$1261,MATCH(J$1,'Raw-products'!$A$1:$H$1,0))</f>
        <v>orange</v>
      </c>
      <c r="K3230">
        <f>VLOOKUP($C3230,'Raw-products'!$A$2:$H$1261,MATCH(K$1,'Raw-products'!$A$1:$H$1,0))</f>
        <v>119</v>
      </c>
      <c r="L3230">
        <f>VLOOKUP($C3230,'Raw-products'!$A$2:$H$1261,MATCH(L$1,'Raw-products'!$A$1:$H$1,0))</f>
        <v>55</v>
      </c>
      <c r="M3230" s="5">
        <f t="shared" si="100"/>
        <v>6545</v>
      </c>
      <c r="N3230" cm="1">
        <f t="array" ref="N3230:Q3230">_xlfn.XLOOKUP($B3230,'Raw -orders'!$A:$A,'Raw -orders'!$B:$E)</f>
        <v>739</v>
      </c>
      <c r="O3230">
        <v>42938</v>
      </c>
      <c r="P3230" s="1">
        <v>44198</v>
      </c>
      <c r="Q3230" s="1">
        <v>44211</v>
      </c>
      <c r="R3230" t="str" cm="1">
        <f t="array" ref="R3230:Y3230">_xlfn.XLOOKUP($N3230,'Raw - customers'!$A:$A,'Raw - customers'!$B:$I)</f>
        <v>Kristel Klaaassen</v>
      </c>
      <c r="S3230" t="str">
        <v>Female</v>
      </c>
      <c r="T3230">
        <v>57</v>
      </c>
      <c r="U3230" t="str">
        <v>09 Jesse ParadeApt. 250</v>
      </c>
      <c r="V3230">
        <v>1335</v>
      </c>
      <c r="W3230" t="str">
        <v>East Matthewville</v>
      </c>
      <c r="X3230" t="str">
        <v>New South Wales</v>
      </c>
      <c r="Y3230" t="str">
        <v>Australia</v>
      </c>
      <c r="Z3230">
        <v>1</v>
      </c>
      <c r="AA3230" s="3" t="str">
        <f t="shared" si="101"/>
        <v>10 to 20</v>
      </c>
      <c r="AP3230" s="6">
        <v>739</v>
      </c>
      <c r="AQ3230" s="6" t="s">
        <v>1362</v>
      </c>
    </row>
    <row r="3231" spans="1:43" x14ac:dyDescent="0.25">
      <c r="A3231">
        <v>3229</v>
      </c>
      <c r="B3231">
        <v>650</v>
      </c>
      <c r="C3231">
        <v>407</v>
      </c>
      <c r="D3231">
        <v>119</v>
      </c>
      <c r="E3231">
        <v>2</v>
      </c>
      <c r="F3231">
        <v>238</v>
      </c>
      <c r="G3231" t="str">
        <f>VLOOKUP($C3231,'Raw-products'!$A$2:$H$1261,MATCH(G$1,'Raw-products'!$A$1:$H$1,0))</f>
        <v>Shirt</v>
      </c>
      <c r="H3231" t="str">
        <f>VLOOKUP($C3231,'Raw-products'!$A$2:$H$1261,MATCH(H$1,'Raw-products'!$A$1:$H$1,0))</f>
        <v>Casual Slim Fit</v>
      </c>
      <c r="I3231" t="str">
        <f>VLOOKUP($C3231,'Raw-products'!$A$2:$H$1261,MATCH(I$1,'Raw-products'!$A$1:$H$1,0))</f>
        <v>M</v>
      </c>
      <c r="J3231" t="str">
        <f>VLOOKUP($C3231,'Raw-products'!$A$2:$H$1261,MATCH(J$1,'Raw-products'!$A$1:$H$1,0))</f>
        <v>blue</v>
      </c>
      <c r="K3231">
        <f>VLOOKUP($C3231,'Raw-products'!$A$2:$H$1261,MATCH(K$1,'Raw-products'!$A$1:$H$1,0))</f>
        <v>113</v>
      </c>
      <c r="L3231">
        <f>VLOOKUP($C3231,'Raw-products'!$A$2:$H$1261,MATCH(L$1,'Raw-products'!$A$1:$H$1,0))</f>
        <v>61</v>
      </c>
      <c r="M3231" s="5">
        <f t="shared" si="100"/>
        <v>6893</v>
      </c>
      <c r="N3231" cm="1">
        <f t="array" ref="N3231:Q3231">_xlfn.XLOOKUP($B3231,'Raw -orders'!$A:$A,'Raw -orders'!$B:$E)</f>
        <v>739</v>
      </c>
      <c r="O3231">
        <v>42938</v>
      </c>
      <c r="P3231" s="1">
        <v>44198</v>
      </c>
      <c r="Q3231" s="1">
        <v>44211</v>
      </c>
      <c r="R3231" t="str" cm="1">
        <f t="array" ref="R3231:Y3231">_xlfn.XLOOKUP($N3231,'Raw - customers'!$A:$A,'Raw - customers'!$B:$I)</f>
        <v>Kristel Klaaassen</v>
      </c>
      <c r="S3231" t="str">
        <v>Female</v>
      </c>
      <c r="T3231">
        <v>57</v>
      </c>
      <c r="U3231" t="str">
        <v>09 Jesse ParadeApt. 250</v>
      </c>
      <c r="V3231">
        <v>1335</v>
      </c>
      <c r="W3231" t="str">
        <v>East Matthewville</v>
      </c>
      <c r="X3231" t="str">
        <v>New South Wales</v>
      </c>
      <c r="Y3231" t="str">
        <v>Australia</v>
      </c>
      <c r="Z3231">
        <v>1</v>
      </c>
      <c r="AA3231" s="3" t="str">
        <f t="shared" si="101"/>
        <v>10 to 20</v>
      </c>
      <c r="AP3231" s="6">
        <v>739</v>
      </c>
      <c r="AQ3231" s="6" t="s">
        <v>1362</v>
      </c>
    </row>
    <row r="3232" spans="1:43" x14ac:dyDescent="0.25">
      <c r="A3232">
        <v>3230</v>
      </c>
      <c r="B3232">
        <v>650</v>
      </c>
      <c r="C3232">
        <v>1205</v>
      </c>
      <c r="D3232">
        <v>105</v>
      </c>
      <c r="E3232">
        <v>3</v>
      </c>
      <c r="F3232">
        <v>315</v>
      </c>
      <c r="G3232" t="str">
        <f>VLOOKUP($C3232,'Raw-products'!$A$2:$H$1261,MATCH(G$1,'Raw-products'!$A$1:$H$1,0))</f>
        <v>Trousers</v>
      </c>
      <c r="H3232" t="str">
        <f>VLOOKUP($C3232,'Raw-products'!$A$2:$H$1261,MATCH(H$1,'Raw-products'!$A$1:$H$1,0))</f>
        <v>Pleated</v>
      </c>
      <c r="I3232" t="str">
        <f>VLOOKUP($C3232,'Raw-products'!$A$2:$H$1261,MATCH(I$1,'Raw-products'!$A$1:$H$1,0))</f>
        <v>XS</v>
      </c>
      <c r="J3232" t="str">
        <f>VLOOKUP($C3232,'Raw-products'!$A$2:$H$1261,MATCH(J$1,'Raw-products'!$A$1:$H$1,0))</f>
        <v>green</v>
      </c>
      <c r="K3232">
        <f>VLOOKUP($C3232,'Raw-products'!$A$2:$H$1261,MATCH(K$1,'Raw-products'!$A$1:$H$1,0))</f>
        <v>90</v>
      </c>
      <c r="L3232">
        <f>VLOOKUP($C3232,'Raw-products'!$A$2:$H$1261,MATCH(L$1,'Raw-products'!$A$1:$H$1,0))</f>
        <v>58</v>
      </c>
      <c r="M3232" s="5">
        <f t="shared" si="100"/>
        <v>5220</v>
      </c>
      <c r="N3232" cm="1">
        <f t="array" ref="N3232:Q3232">_xlfn.XLOOKUP($B3232,'Raw -orders'!$A:$A,'Raw -orders'!$B:$E)</f>
        <v>739</v>
      </c>
      <c r="O3232">
        <v>42938</v>
      </c>
      <c r="P3232" s="1">
        <v>44198</v>
      </c>
      <c r="Q3232" s="1">
        <v>44211</v>
      </c>
      <c r="R3232" t="str" cm="1">
        <f t="array" ref="R3232:Y3232">_xlfn.XLOOKUP($N3232,'Raw - customers'!$A:$A,'Raw - customers'!$B:$I)</f>
        <v>Kristel Klaaassen</v>
      </c>
      <c r="S3232" t="str">
        <v>Female</v>
      </c>
      <c r="T3232">
        <v>57</v>
      </c>
      <c r="U3232" t="str">
        <v>09 Jesse ParadeApt. 250</v>
      </c>
      <c r="V3232">
        <v>1335</v>
      </c>
      <c r="W3232" t="str">
        <v>East Matthewville</v>
      </c>
      <c r="X3232" t="str">
        <v>New South Wales</v>
      </c>
      <c r="Y3232" t="str">
        <v>Australia</v>
      </c>
      <c r="Z3232">
        <v>1</v>
      </c>
      <c r="AA3232" s="3" t="str">
        <f t="shared" si="101"/>
        <v>10 to 20</v>
      </c>
      <c r="AP3232" s="6">
        <v>739</v>
      </c>
      <c r="AQ3232" s="6" t="s">
        <v>1362</v>
      </c>
    </row>
    <row r="3233" spans="1:43" x14ac:dyDescent="0.25">
      <c r="A3233">
        <v>3231</v>
      </c>
      <c r="B3233">
        <v>651</v>
      </c>
      <c r="C3233">
        <v>997</v>
      </c>
      <c r="D3233">
        <v>106</v>
      </c>
      <c r="E3233">
        <v>3</v>
      </c>
      <c r="F3233">
        <v>318</v>
      </c>
      <c r="G3233" t="str">
        <f>VLOOKUP($C3233,'Raw-products'!$A$2:$H$1261,MATCH(G$1,'Raw-products'!$A$1:$H$1,0))</f>
        <v>Trousers</v>
      </c>
      <c r="H3233" t="str">
        <f>VLOOKUP($C3233,'Raw-products'!$A$2:$H$1261,MATCH(H$1,'Raw-products'!$A$1:$H$1,0))</f>
        <v>Wool</v>
      </c>
      <c r="I3233" t="str">
        <f>VLOOKUP($C3233,'Raw-products'!$A$2:$H$1261,MATCH(I$1,'Raw-products'!$A$1:$H$1,0))</f>
        <v>M</v>
      </c>
      <c r="J3233" t="str">
        <f>VLOOKUP($C3233,'Raw-products'!$A$2:$H$1261,MATCH(J$1,'Raw-products'!$A$1:$H$1,0))</f>
        <v>green</v>
      </c>
      <c r="K3233">
        <f>VLOOKUP($C3233,'Raw-products'!$A$2:$H$1261,MATCH(K$1,'Raw-products'!$A$1:$H$1,0))</f>
        <v>111</v>
      </c>
      <c r="L3233">
        <f>VLOOKUP($C3233,'Raw-products'!$A$2:$H$1261,MATCH(L$1,'Raw-products'!$A$1:$H$1,0))</f>
        <v>41</v>
      </c>
      <c r="M3233" s="5">
        <f t="shared" si="100"/>
        <v>4551</v>
      </c>
      <c r="N3233" cm="1">
        <f t="array" ref="N3233:Q3233">_xlfn.XLOOKUP($B3233,'Raw -orders'!$A:$A,'Raw -orders'!$B:$E)</f>
        <v>581</v>
      </c>
      <c r="O3233">
        <v>39199</v>
      </c>
      <c r="P3233" s="1">
        <v>44338</v>
      </c>
      <c r="Q3233" s="1">
        <v>44341</v>
      </c>
      <c r="R3233" t="str" cm="1">
        <f t="array" ref="R3233:Y3233">_xlfn.XLOOKUP($N3233,'Raw - customers'!$A:$A,'Raw - customers'!$B:$I)</f>
        <v>Fabian Gostage</v>
      </c>
      <c r="S3233" t="str">
        <v>Polygender</v>
      </c>
      <c r="T3233">
        <v>40</v>
      </c>
      <c r="U3233" t="str">
        <v>11 Nader ParadeApt. 016</v>
      </c>
      <c r="V3233">
        <v>9022</v>
      </c>
      <c r="W3233" t="str">
        <v>Hackettland</v>
      </c>
      <c r="X3233" t="str">
        <v>South Australia</v>
      </c>
      <c r="Y3233" t="str">
        <v>Australia</v>
      </c>
      <c r="Z3233">
        <v>5</v>
      </c>
      <c r="AA3233" s="3" t="str">
        <f t="shared" si="101"/>
        <v>0 to 10</v>
      </c>
      <c r="AP3233" s="6">
        <v>581</v>
      </c>
      <c r="AQ3233" s="6" t="s">
        <v>1345</v>
      </c>
    </row>
    <row r="3234" spans="1:43" x14ac:dyDescent="0.25">
      <c r="A3234">
        <v>3232</v>
      </c>
      <c r="B3234">
        <v>651</v>
      </c>
      <c r="C3234">
        <v>538</v>
      </c>
      <c r="D3234">
        <v>98</v>
      </c>
      <c r="E3234">
        <v>3</v>
      </c>
      <c r="F3234">
        <v>294</v>
      </c>
      <c r="G3234" t="str">
        <f>VLOOKUP($C3234,'Raw-products'!$A$2:$H$1261,MATCH(G$1,'Raw-products'!$A$1:$H$1,0))</f>
        <v>Jacket</v>
      </c>
      <c r="H3234" t="str">
        <f>VLOOKUP($C3234,'Raw-products'!$A$2:$H$1261,MATCH(H$1,'Raw-products'!$A$1:$H$1,0))</f>
        <v>Leather</v>
      </c>
      <c r="I3234" t="str">
        <f>VLOOKUP($C3234,'Raw-products'!$A$2:$H$1261,MATCH(I$1,'Raw-products'!$A$1:$H$1,0))</f>
        <v>L</v>
      </c>
      <c r="J3234" t="str">
        <f>VLOOKUP($C3234,'Raw-products'!$A$2:$H$1261,MATCH(J$1,'Raw-products'!$A$1:$H$1,0))</f>
        <v>yellow</v>
      </c>
      <c r="K3234">
        <f>VLOOKUP($C3234,'Raw-products'!$A$2:$H$1261,MATCH(K$1,'Raw-products'!$A$1:$H$1,0))</f>
        <v>113</v>
      </c>
      <c r="L3234">
        <f>VLOOKUP($C3234,'Raw-products'!$A$2:$H$1261,MATCH(L$1,'Raw-products'!$A$1:$H$1,0))</f>
        <v>45</v>
      </c>
      <c r="M3234" s="5">
        <f t="shared" si="100"/>
        <v>5085</v>
      </c>
      <c r="N3234" cm="1">
        <f t="array" ref="N3234:Q3234">_xlfn.XLOOKUP($B3234,'Raw -orders'!$A:$A,'Raw -orders'!$B:$E)</f>
        <v>581</v>
      </c>
      <c r="O3234">
        <v>39199</v>
      </c>
      <c r="P3234" s="1">
        <v>44338</v>
      </c>
      <c r="Q3234" s="1">
        <v>44341</v>
      </c>
      <c r="R3234" t="str" cm="1">
        <f t="array" ref="R3234:Y3234">_xlfn.XLOOKUP($N3234,'Raw - customers'!$A:$A,'Raw - customers'!$B:$I)</f>
        <v>Fabian Gostage</v>
      </c>
      <c r="S3234" t="str">
        <v>Polygender</v>
      </c>
      <c r="T3234">
        <v>40</v>
      </c>
      <c r="U3234" t="str">
        <v>11 Nader ParadeApt. 016</v>
      </c>
      <c r="V3234">
        <v>9022</v>
      </c>
      <c r="W3234" t="str">
        <v>Hackettland</v>
      </c>
      <c r="X3234" t="str">
        <v>South Australia</v>
      </c>
      <c r="Y3234" t="str">
        <v>Australia</v>
      </c>
      <c r="Z3234">
        <v>5</v>
      </c>
      <c r="AA3234" s="3" t="str">
        <f t="shared" si="101"/>
        <v>0 to 10</v>
      </c>
      <c r="AP3234" s="6">
        <v>581</v>
      </c>
      <c r="AQ3234" s="6" t="s">
        <v>1345</v>
      </c>
    </row>
    <row r="3235" spans="1:43" x14ac:dyDescent="0.25">
      <c r="A3235">
        <v>3233</v>
      </c>
      <c r="B3235">
        <v>651</v>
      </c>
      <c r="C3235">
        <v>640</v>
      </c>
      <c r="D3235">
        <v>93</v>
      </c>
      <c r="E3235">
        <v>1</v>
      </c>
      <c r="F3235">
        <v>93</v>
      </c>
      <c r="G3235" t="str">
        <f>VLOOKUP($C3235,'Raw-products'!$A$2:$H$1261,MATCH(G$1,'Raw-products'!$A$1:$H$1,0))</f>
        <v>Jacket</v>
      </c>
      <c r="H3235" t="str">
        <f>VLOOKUP($C3235,'Raw-products'!$A$2:$H$1261,MATCH(H$1,'Raw-products'!$A$1:$H$1,0))</f>
        <v>Coach</v>
      </c>
      <c r="I3235" t="str">
        <f>VLOOKUP($C3235,'Raw-products'!$A$2:$H$1261,MATCH(I$1,'Raw-products'!$A$1:$H$1,0))</f>
        <v>XS</v>
      </c>
      <c r="J3235" t="str">
        <f>VLOOKUP($C3235,'Raw-products'!$A$2:$H$1261,MATCH(J$1,'Raw-products'!$A$1:$H$1,0))</f>
        <v>yellow</v>
      </c>
      <c r="K3235">
        <f>VLOOKUP($C3235,'Raw-products'!$A$2:$H$1261,MATCH(K$1,'Raw-products'!$A$1:$H$1,0))</f>
        <v>115</v>
      </c>
      <c r="L3235">
        <f>VLOOKUP($C3235,'Raw-products'!$A$2:$H$1261,MATCH(L$1,'Raw-products'!$A$1:$H$1,0))</f>
        <v>52</v>
      </c>
      <c r="M3235" s="5">
        <f t="shared" si="100"/>
        <v>5980</v>
      </c>
      <c r="N3235" cm="1">
        <f t="array" ref="N3235:Q3235">_xlfn.XLOOKUP($B3235,'Raw -orders'!$A:$A,'Raw -orders'!$B:$E)</f>
        <v>581</v>
      </c>
      <c r="O3235">
        <v>39199</v>
      </c>
      <c r="P3235" s="1">
        <v>44338</v>
      </c>
      <c r="Q3235" s="1">
        <v>44341</v>
      </c>
      <c r="R3235" t="str" cm="1">
        <f t="array" ref="R3235:Y3235">_xlfn.XLOOKUP($N3235,'Raw - customers'!$A:$A,'Raw - customers'!$B:$I)</f>
        <v>Fabian Gostage</v>
      </c>
      <c r="S3235" t="str">
        <v>Polygender</v>
      </c>
      <c r="T3235">
        <v>40</v>
      </c>
      <c r="U3235" t="str">
        <v>11 Nader ParadeApt. 016</v>
      </c>
      <c r="V3235">
        <v>9022</v>
      </c>
      <c r="W3235" t="str">
        <v>Hackettland</v>
      </c>
      <c r="X3235" t="str">
        <v>South Australia</v>
      </c>
      <c r="Y3235" t="str">
        <v>Australia</v>
      </c>
      <c r="Z3235">
        <v>5</v>
      </c>
      <c r="AA3235" s="3" t="str">
        <f t="shared" si="101"/>
        <v>0 to 10</v>
      </c>
      <c r="AP3235" s="6">
        <v>581</v>
      </c>
      <c r="AQ3235" s="6" t="s">
        <v>1345</v>
      </c>
    </row>
    <row r="3236" spans="1:43" x14ac:dyDescent="0.25">
      <c r="A3236">
        <v>3234</v>
      </c>
      <c r="B3236">
        <v>651</v>
      </c>
      <c r="C3236">
        <v>1072</v>
      </c>
      <c r="D3236">
        <v>93</v>
      </c>
      <c r="E3236">
        <v>2</v>
      </c>
      <c r="F3236">
        <v>186</v>
      </c>
      <c r="G3236" t="str">
        <f>VLOOKUP($C3236,'Raw-products'!$A$2:$H$1261,MATCH(G$1,'Raw-products'!$A$1:$H$1,0))</f>
        <v>Trousers</v>
      </c>
      <c r="H3236" t="str">
        <f>VLOOKUP($C3236,'Raw-products'!$A$2:$H$1261,MATCH(H$1,'Raw-products'!$A$1:$H$1,0))</f>
        <v>Joggers</v>
      </c>
      <c r="I3236" t="str">
        <f>VLOOKUP($C3236,'Raw-products'!$A$2:$H$1261,MATCH(I$1,'Raw-products'!$A$1:$H$1,0))</f>
        <v>M</v>
      </c>
      <c r="J3236" t="str">
        <f>VLOOKUP($C3236,'Raw-products'!$A$2:$H$1261,MATCH(J$1,'Raw-products'!$A$1:$H$1,0))</f>
        <v>blue</v>
      </c>
      <c r="K3236">
        <f>VLOOKUP($C3236,'Raw-products'!$A$2:$H$1261,MATCH(K$1,'Raw-products'!$A$1:$H$1,0))</f>
        <v>94</v>
      </c>
      <c r="L3236">
        <f>VLOOKUP($C3236,'Raw-products'!$A$2:$H$1261,MATCH(L$1,'Raw-products'!$A$1:$H$1,0))</f>
        <v>78</v>
      </c>
      <c r="M3236" s="5">
        <f t="shared" si="100"/>
        <v>7332</v>
      </c>
      <c r="N3236" cm="1">
        <f t="array" ref="N3236:Q3236">_xlfn.XLOOKUP($B3236,'Raw -orders'!$A:$A,'Raw -orders'!$B:$E)</f>
        <v>581</v>
      </c>
      <c r="O3236">
        <v>39199</v>
      </c>
      <c r="P3236" s="1">
        <v>44338</v>
      </c>
      <c r="Q3236" s="1">
        <v>44341</v>
      </c>
      <c r="R3236" t="str" cm="1">
        <f t="array" ref="R3236:Y3236">_xlfn.XLOOKUP($N3236,'Raw - customers'!$A:$A,'Raw - customers'!$B:$I)</f>
        <v>Fabian Gostage</v>
      </c>
      <c r="S3236" t="str">
        <v>Polygender</v>
      </c>
      <c r="T3236">
        <v>40</v>
      </c>
      <c r="U3236" t="str">
        <v>11 Nader ParadeApt. 016</v>
      </c>
      <c r="V3236">
        <v>9022</v>
      </c>
      <c r="W3236" t="str">
        <v>Hackettland</v>
      </c>
      <c r="X3236" t="str">
        <v>South Australia</v>
      </c>
      <c r="Y3236" t="str">
        <v>Australia</v>
      </c>
      <c r="Z3236">
        <v>5</v>
      </c>
      <c r="AA3236" s="3" t="str">
        <f t="shared" si="101"/>
        <v>0 to 10</v>
      </c>
      <c r="AP3236" s="6">
        <v>581</v>
      </c>
      <c r="AQ3236" s="6" t="s">
        <v>1345</v>
      </c>
    </row>
    <row r="3237" spans="1:43" x14ac:dyDescent="0.25">
      <c r="A3237">
        <v>3235</v>
      </c>
      <c r="B3237">
        <v>651</v>
      </c>
      <c r="C3237">
        <v>156</v>
      </c>
      <c r="D3237">
        <v>91</v>
      </c>
      <c r="E3237">
        <v>2</v>
      </c>
      <c r="F3237">
        <v>182</v>
      </c>
      <c r="G3237" t="str">
        <f>VLOOKUP($C3237,'Raw-products'!$A$2:$H$1261,MATCH(G$1,'Raw-products'!$A$1:$H$1,0))</f>
        <v>Shirt</v>
      </c>
      <c r="H3237" t="str">
        <f>VLOOKUP($C3237,'Raw-products'!$A$2:$H$1261,MATCH(H$1,'Raw-products'!$A$1:$H$1,0))</f>
        <v>Linen</v>
      </c>
      <c r="I3237" t="str">
        <f>VLOOKUP($C3237,'Raw-products'!$A$2:$H$1261,MATCH(I$1,'Raw-products'!$A$1:$H$1,0))</f>
        <v>S</v>
      </c>
      <c r="J3237" t="str">
        <f>VLOOKUP($C3237,'Raw-products'!$A$2:$H$1261,MATCH(J$1,'Raw-products'!$A$1:$H$1,0))</f>
        <v>green</v>
      </c>
      <c r="K3237">
        <f>VLOOKUP($C3237,'Raw-products'!$A$2:$H$1261,MATCH(K$1,'Raw-products'!$A$1:$H$1,0))</f>
        <v>116</v>
      </c>
      <c r="L3237">
        <f>VLOOKUP($C3237,'Raw-products'!$A$2:$H$1261,MATCH(L$1,'Raw-products'!$A$1:$H$1,0))</f>
        <v>58</v>
      </c>
      <c r="M3237" s="5">
        <f t="shared" si="100"/>
        <v>6728</v>
      </c>
      <c r="N3237" cm="1">
        <f t="array" ref="N3237:Q3237">_xlfn.XLOOKUP($B3237,'Raw -orders'!$A:$A,'Raw -orders'!$B:$E)</f>
        <v>581</v>
      </c>
      <c r="O3237">
        <v>39199</v>
      </c>
      <c r="P3237" s="1">
        <v>44338</v>
      </c>
      <c r="Q3237" s="1">
        <v>44341</v>
      </c>
      <c r="R3237" t="str" cm="1">
        <f t="array" ref="R3237:Y3237">_xlfn.XLOOKUP($N3237,'Raw - customers'!$A:$A,'Raw - customers'!$B:$I)</f>
        <v>Fabian Gostage</v>
      </c>
      <c r="S3237" t="str">
        <v>Polygender</v>
      </c>
      <c r="T3237">
        <v>40</v>
      </c>
      <c r="U3237" t="str">
        <v>11 Nader ParadeApt. 016</v>
      </c>
      <c r="V3237">
        <v>9022</v>
      </c>
      <c r="W3237" t="str">
        <v>Hackettland</v>
      </c>
      <c r="X3237" t="str">
        <v>South Australia</v>
      </c>
      <c r="Y3237" t="str">
        <v>Australia</v>
      </c>
      <c r="Z3237">
        <v>5</v>
      </c>
      <c r="AA3237" s="3" t="str">
        <f t="shared" si="101"/>
        <v>0 to 10</v>
      </c>
      <c r="AP3237" s="6">
        <v>581</v>
      </c>
      <c r="AQ3237" s="6" t="s">
        <v>1345</v>
      </c>
    </row>
    <row r="3238" spans="1:43" x14ac:dyDescent="0.25">
      <c r="A3238">
        <v>3236</v>
      </c>
      <c r="B3238">
        <v>651</v>
      </c>
      <c r="C3238">
        <v>361</v>
      </c>
      <c r="D3238">
        <v>94</v>
      </c>
      <c r="E3238">
        <v>2</v>
      </c>
      <c r="F3238">
        <v>188</v>
      </c>
      <c r="G3238" t="str">
        <f>VLOOKUP($C3238,'Raw-products'!$A$2:$H$1261,MATCH(G$1,'Raw-products'!$A$1:$H$1,0))</f>
        <v>Shirt</v>
      </c>
      <c r="H3238" t="str">
        <f>VLOOKUP($C3238,'Raw-products'!$A$2:$H$1261,MATCH(H$1,'Raw-products'!$A$1:$H$1,0))</f>
        <v>Henley</v>
      </c>
      <c r="I3238" t="str">
        <f>VLOOKUP($C3238,'Raw-products'!$A$2:$H$1261,MATCH(I$1,'Raw-products'!$A$1:$H$1,0))</f>
        <v>S</v>
      </c>
      <c r="J3238" t="str">
        <f>VLOOKUP($C3238,'Raw-products'!$A$2:$H$1261,MATCH(J$1,'Raw-products'!$A$1:$H$1,0))</f>
        <v>yellow</v>
      </c>
      <c r="K3238">
        <f>VLOOKUP($C3238,'Raw-products'!$A$2:$H$1261,MATCH(K$1,'Raw-products'!$A$1:$H$1,0))</f>
        <v>92</v>
      </c>
      <c r="L3238">
        <f>VLOOKUP($C3238,'Raw-products'!$A$2:$H$1261,MATCH(L$1,'Raw-products'!$A$1:$H$1,0))</f>
        <v>70</v>
      </c>
      <c r="M3238" s="5">
        <f t="shared" si="100"/>
        <v>6440</v>
      </c>
      <c r="N3238" cm="1">
        <f t="array" ref="N3238:Q3238">_xlfn.XLOOKUP($B3238,'Raw -orders'!$A:$A,'Raw -orders'!$B:$E)</f>
        <v>581</v>
      </c>
      <c r="O3238">
        <v>39199</v>
      </c>
      <c r="P3238" s="1">
        <v>44338</v>
      </c>
      <c r="Q3238" s="1">
        <v>44341</v>
      </c>
      <c r="R3238" t="str" cm="1">
        <f t="array" ref="R3238:Y3238">_xlfn.XLOOKUP($N3238,'Raw - customers'!$A:$A,'Raw - customers'!$B:$I)</f>
        <v>Fabian Gostage</v>
      </c>
      <c r="S3238" t="str">
        <v>Polygender</v>
      </c>
      <c r="T3238">
        <v>40</v>
      </c>
      <c r="U3238" t="str">
        <v>11 Nader ParadeApt. 016</v>
      </c>
      <c r="V3238">
        <v>9022</v>
      </c>
      <c r="W3238" t="str">
        <v>Hackettland</v>
      </c>
      <c r="X3238" t="str">
        <v>South Australia</v>
      </c>
      <c r="Y3238" t="str">
        <v>Australia</v>
      </c>
      <c r="Z3238">
        <v>5</v>
      </c>
      <c r="AA3238" s="3" t="str">
        <f t="shared" si="101"/>
        <v>0 to 10</v>
      </c>
      <c r="AP3238" s="6">
        <v>581</v>
      </c>
      <c r="AQ3238" s="6" t="s">
        <v>1345</v>
      </c>
    </row>
    <row r="3239" spans="1:43" x14ac:dyDescent="0.25">
      <c r="A3239">
        <v>3237</v>
      </c>
      <c r="B3239">
        <v>651</v>
      </c>
      <c r="C3239">
        <v>801</v>
      </c>
      <c r="D3239">
        <v>91</v>
      </c>
      <c r="E3239">
        <v>1</v>
      </c>
      <c r="F3239">
        <v>91</v>
      </c>
      <c r="G3239" t="str">
        <f>VLOOKUP($C3239,'Raw-products'!$A$2:$H$1261,MATCH(G$1,'Raw-products'!$A$1:$H$1,0))</f>
        <v>Jacket</v>
      </c>
      <c r="H3239" t="str">
        <f>VLOOKUP($C3239,'Raw-products'!$A$2:$H$1261,MATCH(H$1,'Raw-products'!$A$1:$H$1,0))</f>
        <v>Pullover</v>
      </c>
      <c r="I3239" t="str">
        <f>VLOOKUP($C3239,'Raw-products'!$A$2:$H$1261,MATCH(I$1,'Raw-products'!$A$1:$H$1,0))</f>
        <v>S</v>
      </c>
      <c r="J3239" t="str">
        <f>VLOOKUP($C3239,'Raw-products'!$A$2:$H$1261,MATCH(J$1,'Raw-products'!$A$1:$H$1,0))</f>
        <v>violet</v>
      </c>
      <c r="K3239">
        <f>VLOOKUP($C3239,'Raw-products'!$A$2:$H$1261,MATCH(K$1,'Raw-products'!$A$1:$H$1,0))</f>
        <v>114</v>
      </c>
      <c r="L3239">
        <f>VLOOKUP($C3239,'Raw-products'!$A$2:$H$1261,MATCH(L$1,'Raw-products'!$A$1:$H$1,0))</f>
        <v>74</v>
      </c>
      <c r="M3239" s="5">
        <f t="shared" si="100"/>
        <v>8436</v>
      </c>
      <c r="N3239" cm="1">
        <f t="array" ref="N3239:Q3239">_xlfn.XLOOKUP($B3239,'Raw -orders'!$A:$A,'Raw -orders'!$B:$E)</f>
        <v>581</v>
      </c>
      <c r="O3239">
        <v>39199</v>
      </c>
      <c r="P3239" s="1">
        <v>44338</v>
      </c>
      <c r="Q3239" s="1">
        <v>44341</v>
      </c>
      <c r="R3239" t="str" cm="1">
        <f t="array" ref="R3239:Y3239">_xlfn.XLOOKUP($N3239,'Raw - customers'!$A:$A,'Raw - customers'!$B:$I)</f>
        <v>Fabian Gostage</v>
      </c>
      <c r="S3239" t="str">
        <v>Polygender</v>
      </c>
      <c r="T3239">
        <v>40</v>
      </c>
      <c r="U3239" t="str">
        <v>11 Nader ParadeApt. 016</v>
      </c>
      <c r="V3239">
        <v>9022</v>
      </c>
      <c r="W3239" t="str">
        <v>Hackettland</v>
      </c>
      <c r="X3239" t="str">
        <v>South Australia</v>
      </c>
      <c r="Y3239" t="str">
        <v>Australia</v>
      </c>
      <c r="Z3239">
        <v>5</v>
      </c>
      <c r="AA3239" s="3" t="str">
        <f t="shared" si="101"/>
        <v>0 to 10</v>
      </c>
      <c r="AP3239" s="6">
        <v>581</v>
      </c>
      <c r="AQ3239" s="6" t="s">
        <v>1345</v>
      </c>
    </row>
    <row r="3240" spans="1:43" x14ac:dyDescent="0.25">
      <c r="A3240">
        <v>3238</v>
      </c>
      <c r="B3240">
        <v>651</v>
      </c>
      <c r="C3240">
        <v>456</v>
      </c>
      <c r="D3240">
        <v>118</v>
      </c>
      <c r="E3240">
        <v>1</v>
      </c>
      <c r="F3240">
        <v>118</v>
      </c>
      <c r="G3240" t="str">
        <f>VLOOKUP($C3240,'Raw-products'!$A$2:$H$1261,MATCH(G$1,'Raw-products'!$A$1:$H$1,0))</f>
        <v>Jacket</v>
      </c>
      <c r="H3240" t="str">
        <f>VLOOKUP($C3240,'Raw-products'!$A$2:$H$1261,MATCH(H$1,'Raw-products'!$A$1:$H$1,0))</f>
        <v>Puffer</v>
      </c>
      <c r="I3240" t="str">
        <f>VLOOKUP($C3240,'Raw-products'!$A$2:$H$1261,MATCH(I$1,'Raw-products'!$A$1:$H$1,0))</f>
        <v>S</v>
      </c>
      <c r="J3240" t="str">
        <f>VLOOKUP($C3240,'Raw-products'!$A$2:$H$1261,MATCH(J$1,'Raw-products'!$A$1:$H$1,0))</f>
        <v>red</v>
      </c>
      <c r="K3240">
        <f>VLOOKUP($C3240,'Raw-products'!$A$2:$H$1261,MATCH(K$1,'Raw-products'!$A$1:$H$1,0))</f>
        <v>110</v>
      </c>
      <c r="L3240">
        <f>VLOOKUP($C3240,'Raw-products'!$A$2:$H$1261,MATCH(L$1,'Raw-products'!$A$1:$H$1,0))</f>
        <v>62</v>
      </c>
      <c r="M3240" s="5">
        <f t="shared" si="100"/>
        <v>6820</v>
      </c>
      <c r="N3240" cm="1">
        <f t="array" ref="N3240:Q3240">_xlfn.XLOOKUP($B3240,'Raw -orders'!$A:$A,'Raw -orders'!$B:$E)</f>
        <v>581</v>
      </c>
      <c r="O3240">
        <v>39199</v>
      </c>
      <c r="P3240" s="1">
        <v>44338</v>
      </c>
      <c r="Q3240" s="1">
        <v>44341</v>
      </c>
      <c r="R3240" t="str" cm="1">
        <f t="array" ref="R3240:Y3240">_xlfn.XLOOKUP($N3240,'Raw - customers'!$A:$A,'Raw - customers'!$B:$I)</f>
        <v>Fabian Gostage</v>
      </c>
      <c r="S3240" t="str">
        <v>Polygender</v>
      </c>
      <c r="T3240">
        <v>40</v>
      </c>
      <c r="U3240" t="str">
        <v>11 Nader ParadeApt. 016</v>
      </c>
      <c r="V3240">
        <v>9022</v>
      </c>
      <c r="W3240" t="str">
        <v>Hackettland</v>
      </c>
      <c r="X3240" t="str">
        <v>South Australia</v>
      </c>
      <c r="Y3240" t="str">
        <v>Australia</v>
      </c>
      <c r="Z3240">
        <v>5</v>
      </c>
      <c r="AA3240" s="3" t="str">
        <f t="shared" si="101"/>
        <v>0 to 10</v>
      </c>
      <c r="AP3240" s="6">
        <v>581</v>
      </c>
      <c r="AQ3240" s="6" t="s">
        <v>1345</v>
      </c>
    </row>
    <row r="3241" spans="1:43" x14ac:dyDescent="0.25">
      <c r="A3241">
        <v>3239</v>
      </c>
      <c r="B3241">
        <v>651</v>
      </c>
      <c r="C3241">
        <v>336</v>
      </c>
      <c r="D3241">
        <v>109</v>
      </c>
      <c r="E3241">
        <v>2</v>
      </c>
      <c r="F3241">
        <v>218</v>
      </c>
      <c r="G3241" t="str">
        <f>VLOOKUP($C3241,'Raw-products'!$A$2:$H$1261,MATCH(G$1,'Raw-products'!$A$1:$H$1,0))</f>
        <v>Shirt</v>
      </c>
      <c r="H3241" t="str">
        <f>VLOOKUP($C3241,'Raw-products'!$A$2:$H$1261,MATCH(H$1,'Raw-products'!$A$1:$H$1,0))</f>
        <v>Mandarin Collar</v>
      </c>
      <c r="I3241" t="str">
        <f>VLOOKUP($C3241,'Raw-products'!$A$2:$H$1261,MATCH(I$1,'Raw-products'!$A$1:$H$1,0))</f>
        <v>S</v>
      </c>
      <c r="J3241" t="str">
        <f>VLOOKUP($C3241,'Raw-products'!$A$2:$H$1261,MATCH(J$1,'Raw-products'!$A$1:$H$1,0))</f>
        <v>blue</v>
      </c>
      <c r="K3241">
        <f>VLOOKUP($C3241,'Raw-products'!$A$2:$H$1261,MATCH(K$1,'Raw-products'!$A$1:$H$1,0))</f>
        <v>108</v>
      </c>
      <c r="L3241">
        <f>VLOOKUP($C3241,'Raw-products'!$A$2:$H$1261,MATCH(L$1,'Raw-products'!$A$1:$H$1,0))</f>
        <v>44</v>
      </c>
      <c r="M3241" s="5">
        <f t="shared" si="100"/>
        <v>4752</v>
      </c>
      <c r="N3241" cm="1">
        <f t="array" ref="N3241:Q3241">_xlfn.XLOOKUP($B3241,'Raw -orders'!$A:$A,'Raw -orders'!$B:$E)</f>
        <v>581</v>
      </c>
      <c r="O3241">
        <v>39199</v>
      </c>
      <c r="P3241" s="1">
        <v>44338</v>
      </c>
      <c r="Q3241" s="1">
        <v>44341</v>
      </c>
      <c r="R3241" t="str" cm="1">
        <f t="array" ref="R3241:Y3241">_xlfn.XLOOKUP($N3241,'Raw - customers'!$A:$A,'Raw - customers'!$B:$I)</f>
        <v>Fabian Gostage</v>
      </c>
      <c r="S3241" t="str">
        <v>Polygender</v>
      </c>
      <c r="T3241">
        <v>40</v>
      </c>
      <c r="U3241" t="str">
        <v>11 Nader ParadeApt. 016</v>
      </c>
      <c r="V3241">
        <v>9022</v>
      </c>
      <c r="W3241" t="str">
        <v>Hackettland</v>
      </c>
      <c r="X3241" t="str">
        <v>South Australia</v>
      </c>
      <c r="Y3241" t="str">
        <v>Australia</v>
      </c>
      <c r="Z3241">
        <v>5</v>
      </c>
      <c r="AA3241" s="3" t="str">
        <f t="shared" si="101"/>
        <v>0 to 10</v>
      </c>
      <c r="AP3241" s="6">
        <v>581</v>
      </c>
      <c r="AQ3241" s="6" t="s">
        <v>1345</v>
      </c>
    </row>
    <row r="3242" spans="1:43" x14ac:dyDescent="0.25">
      <c r="A3242">
        <v>3240</v>
      </c>
      <c r="B3242">
        <v>652</v>
      </c>
      <c r="C3242">
        <v>516</v>
      </c>
      <c r="D3242">
        <v>102</v>
      </c>
      <c r="E3242">
        <v>2</v>
      </c>
      <c r="F3242">
        <v>204</v>
      </c>
      <c r="G3242" t="str">
        <f>VLOOKUP($C3242,'Raw-products'!$A$2:$H$1261,MATCH(G$1,'Raw-products'!$A$1:$H$1,0))</f>
        <v>Jacket</v>
      </c>
      <c r="H3242" t="str">
        <f>VLOOKUP($C3242,'Raw-products'!$A$2:$H$1261,MATCH(H$1,'Raw-products'!$A$1:$H$1,0))</f>
        <v>Windbreaker</v>
      </c>
      <c r="I3242" t="str">
        <f>VLOOKUP($C3242,'Raw-products'!$A$2:$H$1261,MATCH(I$1,'Raw-products'!$A$1:$H$1,0))</f>
        <v>S</v>
      </c>
      <c r="J3242" t="str">
        <f>VLOOKUP($C3242,'Raw-products'!$A$2:$H$1261,MATCH(J$1,'Raw-products'!$A$1:$H$1,0))</f>
        <v>indigo</v>
      </c>
      <c r="K3242">
        <f>VLOOKUP($C3242,'Raw-products'!$A$2:$H$1261,MATCH(K$1,'Raw-products'!$A$1:$H$1,0))</f>
        <v>109</v>
      </c>
      <c r="L3242">
        <f>VLOOKUP($C3242,'Raw-products'!$A$2:$H$1261,MATCH(L$1,'Raw-products'!$A$1:$H$1,0))</f>
        <v>62</v>
      </c>
      <c r="M3242" s="5">
        <f t="shared" si="100"/>
        <v>6758</v>
      </c>
      <c r="N3242" cm="1">
        <f t="array" ref="N3242:Q3242">_xlfn.XLOOKUP($B3242,'Raw -orders'!$A:$A,'Raw -orders'!$B:$E)</f>
        <v>691</v>
      </c>
      <c r="O3242">
        <v>30816</v>
      </c>
      <c r="P3242" s="1">
        <v>44264</v>
      </c>
      <c r="Q3242" s="1">
        <v>44282</v>
      </c>
      <c r="R3242" t="str" cm="1">
        <f t="array" ref="R3242:Y3242">_xlfn.XLOOKUP($N3242,'Raw - customers'!$A:$A,'Raw - customers'!$B:$I)</f>
        <v>Silvie Bortol</v>
      </c>
      <c r="S3242" t="str">
        <v>Genderfluid</v>
      </c>
      <c r="T3242">
        <v>73</v>
      </c>
      <c r="U3242" t="str">
        <v>90 Fisher RoadSuite 844</v>
      </c>
      <c r="V3242">
        <v>1499</v>
      </c>
      <c r="W3242" t="str">
        <v>Abigailshire</v>
      </c>
      <c r="X3242" t="str">
        <v>New South Wales</v>
      </c>
      <c r="Y3242" t="str">
        <v>Australia</v>
      </c>
      <c r="Z3242">
        <v>3</v>
      </c>
      <c r="AA3242" s="3" t="str">
        <f t="shared" si="101"/>
        <v>10 to 20</v>
      </c>
      <c r="AP3242" s="6">
        <v>691</v>
      </c>
      <c r="AQ3242" s="6" t="s">
        <v>1362</v>
      </c>
    </row>
    <row r="3243" spans="1:43" x14ac:dyDescent="0.25">
      <c r="A3243">
        <v>3241</v>
      </c>
      <c r="B3243">
        <v>652</v>
      </c>
      <c r="C3243">
        <v>908</v>
      </c>
      <c r="D3243">
        <v>94</v>
      </c>
      <c r="E3243">
        <v>3</v>
      </c>
      <c r="F3243">
        <v>282</v>
      </c>
      <c r="G3243" t="str">
        <f>VLOOKUP($C3243,'Raw-products'!$A$2:$H$1261,MATCH(G$1,'Raw-products'!$A$1:$H$1,0))</f>
        <v>Trousers</v>
      </c>
      <c r="H3243" t="str">
        <f>VLOOKUP($C3243,'Raw-products'!$A$2:$H$1261,MATCH(H$1,'Raw-products'!$A$1:$H$1,0))</f>
        <v>Cords</v>
      </c>
      <c r="I3243" t="str">
        <f>VLOOKUP($C3243,'Raw-products'!$A$2:$H$1261,MATCH(I$1,'Raw-products'!$A$1:$H$1,0))</f>
        <v>L</v>
      </c>
      <c r="J3243" t="str">
        <f>VLOOKUP($C3243,'Raw-products'!$A$2:$H$1261,MATCH(J$1,'Raw-products'!$A$1:$H$1,0))</f>
        <v>violet</v>
      </c>
      <c r="K3243">
        <f>VLOOKUP($C3243,'Raw-products'!$A$2:$H$1261,MATCH(K$1,'Raw-products'!$A$1:$H$1,0))</f>
        <v>113</v>
      </c>
      <c r="L3243">
        <f>VLOOKUP($C3243,'Raw-products'!$A$2:$H$1261,MATCH(L$1,'Raw-products'!$A$1:$H$1,0))</f>
        <v>74</v>
      </c>
      <c r="M3243" s="5">
        <f t="shared" si="100"/>
        <v>8362</v>
      </c>
      <c r="N3243" cm="1">
        <f t="array" ref="N3243:Q3243">_xlfn.XLOOKUP($B3243,'Raw -orders'!$A:$A,'Raw -orders'!$B:$E)</f>
        <v>691</v>
      </c>
      <c r="O3243">
        <v>30816</v>
      </c>
      <c r="P3243" s="1">
        <v>44264</v>
      </c>
      <c r="Q3243" s="1">
        <v>44282</v>
      </c>
      <c r="R3243" t="str" cm="1">
        <f t="array" ref="R3243:Y3243">_xlfn.XLOOKUP($N3243,'Raw - customers'!$A:$A,'Raw - customers'!$B:$I)</f>
        <v>Silvie Bortol</v>
      </c>
      <c r="S3243" t="str">
        <v>Genderfluid</v>
      </c>
      <c r="T3243">
        <v>73</v>
      </c>
      <c r="U3243" t="str">
        <v>90 Fisher RoadSuite 844</v>
      </c>
      <c r="V3243">
        <v>1499</v>
      </c>
      <c r="W3243" t="str">
        <v>Abigailshire</v>
      </c>
      <c r="X3243" t="str">
        <v>New South Wales</v>
      </c>
      <c r="Y3243" t="str">
        <v>Australia</v>
      </c>
      <c r="Z3243">
        <v>3</v>
      </c>
      <c r="AA3243" s="3" t="str">
        <f t="shared" si="101"/>
        <v>10 to 20</v>
      </c>
      <c r="AP3243" s="6">
        <v>691</v>
      </c>
      <c r="AQ3243" s="6" t="s">
        <v>1362</v>
      </c>
    </row>
    <row r="3244" spans="1:43" x14ac:dyDescent="0.25">
      <c r="A3244">
        <v>3242</v>
      </c>
      <c r="B3244">
        <v>652</v>
      </c>
      <c r="C3244">
        <v>386</v>
      </c>
      <c r="D3244">
        <v>119</v>
      </c>
      <c r="E3244">
        <v>2</v>
      </c>
      <c r="F3244">
        <v>238</v>
      </c>
      <c r="G3244" t="str">
        <f>VLOOKUP($C3244,'Raw-products'!$A$2:$H$1261,MATCH(G$1,'Raw-products'!$A$1:$H$1,0))</f>
        <v>Shirt</v>
      </c>
      <c r="H3244" t="str">
        <f>VLOOKUP($C3244,'Raw-products'!$A$2:$H$1261,MATCH(H$1,'Raw-products'!$A$1:$H$1,0))</f>
        <v>Casual Slim Fit</v>
      </c>
      <c r="I3244" t="str">
        <f>VLOOKUP($C3244,'Raw-products'!$A$2:$H$1261,MATCH(I$1,'Raw-products'!$A$1:$H$1,0))</f>
        <v>S</v>
      </c>
      <c r="J3244" t="str">
        <f>VLOOKUP($C3244,'Raw-products'!$A$2:$H$1261,MATCH(J$1,'Raw-products'!$A$1:$H$1,0))</f>
        <v>red</v>
      </c>
      <c r="K3244">
        <f>VLOOKUP($C3244,'Raw-products'!$A$2:$H$1261,MATCH(K$1,'Raw-products'!$A$1:$H$1,0))</f>
        <v>113</v>
      </c>
      <c r="L3244">
        <f>VLOOKUP($C3244,'Raw-products'!$A$2:$H$1261,MATCH(L$1,'Raw-products'!$A$1:$H$1,0))</f>
        <v>50</v>
      </c>
      <c r="M3244" s="5">
        <f t="shared" si="100"/>
        <v>5650</v>
      </c>
      <c r="N3244" cm="1">
        <f t="array" ref="N3244:Q3244">_xlfn.XLOOKUP($B3244,'Raw -orders'!$A:$A,'Raw -orders'!$B:$E)</f>
        <v>691</v>
      </c>
      <c r="O3244">
        <v>30816</v>
      </c>
      <c r="P3244" s="1">
        <v>44264</v>
      </c>
      <c r="Q3244" s="1">
        <v>44282</v>
      </c>
      <c r="R3244" t="str" cm="1">
        <f t="array" ref="R3244:Y3244">_xlfn.XLOOKUP($N3244,'Raw - customers'!$A:$A,'Raw - customers'!$B:$I)</f>
        <v>Silvie Bortol</v>
      </c>
      <c r="S3244" t="str">
        <v>Genderfluid</v>
      </c>
      <c r="T3244">
        <v>73</v>
      </c>
      <c r="U3244" t="str">
        <v>90 Fisher RoadSuite 844</v>
      </c>
      <c r="V3244">
        <v>1499</v>
      </c>
      <c r="W3244" t="str">
        <v>Abigailshire</v>
      </c>
      <c r="X3244" t="str">
        <v>New South Wales</v>
      </c>
      <c r="Y3244" t="str">
        <v>Australia</v>
      </c>
      <c r="Z3244">
        <v>3</v>
      </c>
      <c r="AA3244" s="3" t="str">
        <f t="shared" si="101"/>
        <v>10 to 20</v>
      </c>
      <c r="AP3244" s="6">
        <v>691</v>
      </c>
      <c r="AQ3244" s="6" t="s">
        <v>1362</v>
      </c>
    </row>
    <row r="3245" spans="1:43" x14ac:dyDescent="0.25">
      <c r="A3245">
        <v>3243</v>
      </c>
      <c r="B3245">
        <v>653</v>
      </c>
      <c r="C3245">
        <v>702</v>
      </c>
      <c r="D3245">
        <v>119</v>
      </c>
      <c r="E3245">
        <v>3</v>
      </c>
      <c r="F3245">
        <v>357</v>
      </c>
      <c r="G3245" t="str">
        <f>VLOOKUP($C3245,'Raw-products'!$A$2:$H$1261,MATCH(G$1,'Raw-products'!$A$1:$H$1,0))</f>
        <v>Jacket</v>
      </c>
      <c r="H3245" t="str">
        <f>VLOOKUP($C3245,'Raw-products'!$A$2:$H$1261,MATCH(H$1,'Raw-products'!$A$1:$H$1,0))</f>
        <v>Trench Coat</v>
      </c>
      <c r="I3245" t="str">
        <f>VLOOKUP($C3245,'Raw-products'!$A$2:$H$1261,MATCH(I$1,'Raw-products'!$A$1:$H$1,0))</f>
        <v>M</v>
      </c>
      <c r="J3245" t="str">
        <f>VLOOKUP($C3245,'Raw-products'!$A$2:$H$1261,MATCH(J$1,'Raw-products'!$A$1:$H$1,0))</f>
        <v>red</v>
      </c>
      <c r="K3245">
        <f>VLOOKUP($C3245,'Raw-products'!$A$2:$H$1261,MATCH(K$1,'Raw-products'!$A$1:$H$1,0))</f>
        <v>112</v>
      </c>
      <c r="L3245">
        <f>VLOOKUP($C3245,'Raw-products'!$A$2:$H$1261,MATCH(L$1,'Raw-products'!$A$1:$H$1,0))</f>
        <v>57</v>
      </c>
      <c r="M3245" s="5">
        <f t="shared" si="100"/>
        <v>6384</v>
      </c>
      <c r="N3245" cm="1">
        <f t="array" ref="N3245:Q3245">_xlfn.XLOOKUP($B3245,'Raw -orders'!$A:$A,'Raw -orders'!$B:$E)</f>
        <v>629</v>
      </c>
      <c r="O3245">
        <v>19186</v>
      </c>
      <c r="P3245" s="1">
        <v>44246</v>
      </c>
      <c r="Q3245" s="1">
        <v>44273</v>
      </c>
      <c r="R3245" t="str" cm="1">
        <f t="array" ref="R3245:Y3245">_xlfn.XLOOKUP($N3245,'Raw - customers'!$A:$A,'Raw - customers'!$B:$I)</f>
        <v>Sigismundo Basek</v>
      </c>
      <c r="S3245" t="str">
        <v>Male</v>
      </c>
      <c r="T3245">
        <v>53</v>
      </c>
      <c r="U3245" t="str">
        <v>4355 Caitlin CourtApt. 697</v>
      </c>
      <c r="V3245">
        <v>6606</v>
      </c>
      <c r="W3245" t="str">
        <v>Amberland</v>
      </c>
      <c r="X3245" t="str">
        <v>Western Australia</v>
      </c>
      <c r="Y3245" t="str">
        <v>Australia</v>
      </c>
      <c r="Z3245">
        <v>2</v>
      </c>
      <c r="AA3245" s="3" t="str">
        <f t="shared" si="101"/>
        <v>20 to 30</v>
      </c>
      <c r="AP3245" s="6">
        <v>629</v>
      </c>
      <c r="AQ3245" s="6" t="s">
        <v>1377</v>
      </c>
    </row>
    <row r="3246" spans="1:43" x14ac:dyDescent="0.25">
      <c r="A3246">
        <v>3244</v>
      </c>
      <c r="B3246">
        <v>653</v>
      </c>
      <c r="C3246">
        <v>232</v>
      </c>
      <c r="D3246">
        <v>106</v>
      </c>
      <c r="E3246">
        <v>1</v>
      </c>
      <c r="F3246">
        <v>106</v>
      </c>
      <c r="G3246" t="str">
        <f>VLOOKUP($C3246,'Raw-products'!$A$2:$H$1261,MATCH(G$1,'Raw-products'!$A$1:$H$1,0))</f>
        <v>Shirt</v>
      </c>
      <c r="H3246" t="str">
        <f>VLOOKUP($C3246,'Raw-products'!$A$2:$H$1261,MATCH(H$1,'Raw-products'!$A$1:$H$1,0))</f>
        <v>Chambray</v>
      </c>
      <c r="I3246" t="str">
        <f>VLOOKUP($C3246,'Raw-products'!$A$2:$H$1261,MATCH(I$1,'Raw-products'!$A$1:$H$1,0))</f>
        <v>M</v>
      </c>
      <c r="J3246" t="str">
        <f>VLOOKUP($C3246,'Raw-products'!$A$2:$H$1261,MATCH(J$1,'Raw-products'!$A$1:$H$1,0))</f>
        <v>blue</v>
      </c>
      <c r="K3246">
        <f>VLOOKUP($C3246,'Raw-products'!$A$2:$H$1261,MATCH(K$1,'Raw-products'!$A$1:$H$1,0))</f>
        <v>105</v>
      </c>
      <c r="L3246">
        <f>VLOOKUP($C3246,'Raw-products'!$A$2:$H$1261,MATCH(L$1,'Raw-products'!$A$1:$H$1,0))</f>
        <v>66</v>
      </c>
      <c r="M3246" s="5">
        <f t="shared" si="100"/>
        <v>6930</v>
      </c>
      <c r="N3246" cm="1">
        <f t="array" ref="N3246:Q3246">_xlfn.XLOOKUP($B3246,'Raw -orders'!$A:$A,'Raw -orders'!$B:$E)</f>
        <v>629</v>
      </c>
      <c r="O3246">
        <v>19186</v>
      </c>
      <c r="P3246" s="1">
        <v>44246</v>
      </c>
      <c r="Q3246" s="1">
        <v>44273</v>
      </c>
      <c r="R3246" t="str" cm="1">
        <f t="array" ref="R3246:Y3246">_xlfn.XLOOKUP($N3246,'Raw - customers'!$A:$A,'Raw - customers'!$B:$I)</f>
        <v>Sigismundo Basek</v>
      </c>
      <c r="S3246" t="str">
        <v>Male</v>
      </c>
      <c r="T3246">
        <v>53</v>
      </c>
      <c r="U3246" t="str">
        <v>4355 Caitlin CourtApt. 697</v>
      </c>
      <c r="V3246">
        <v>6606</v>
      </c>
      <c r="W3246" t="str">
        <v>Amberland</v>
      </c>
      <c r="X3246" t="str">
        <v>Western Australia</v>
      </c>
      <c r="Y3246" t="str">
        <v>Australia</v>
      </c>
      <c r="Z3246">
        <v>2</v>
      </c>
      <c r="AA3246" s="3" t="str">
        <f t="shared" si="101"/>
        <v>20 to 30</v>
      </c>
      <c r="AP3246" s="6">
        <v>629</v>
      </c>
      <c r="AQ3246" s="6" t="s">
        <v>1377</v>
      </c>
    </row>
    <row r="3247" spans="1:43" x14ac:dyDescent="0.25">
      <c r="A3247">
        <v>3245</v>
      </c>
      <c r="B3247">
        <v>653</v>
      </c>
      <c r="C3247">
        <v>216</v>
      </c>
      <c r="D3247">
        <v>106</v>
      </c>
      <c r="E3247">
        <v>1</v>
      </c>
      <c r="F3247">
        <v>106</v>
      </c>
      <c r="G3247" t="str">
        <f>VLOOKUP($C3247,'Raw-products'!$A$2:$H$1261,MATCH(G$1,'Raw-products'!$A$1:$H$1,0))</f>
        <v>Shirt</v>
      </c>
      <c r="H3247" t="str">
        <f>VLOOKUP($C3247,'Raw-products'!$A$2:$H$1261,MATCH(H$1,'Raw-products'!$A$1:$H$1,0))</f>
        <v>Chambray</v>
      </c>
      <c r="I3247" t="str">
        <f>VLOOKUP($C3247,'Raw-products'!$A$2:$H$1261,MATCH(I$1,'Raw-products'!$A$1:$H$1,0))</f>
        <v>S</v>
      </c>
      <c r="J3247" t="str">
        <f>VLOOKUP($C3247,'Raw-products'!$A$2:$H$1261,MATCH(J$1,'Raw-products'!$A$1:$H$1,0))</f>
        <v>orange</v>
      </c>
      <c r="K3247">
        <f>VLOOKUP($C3247,'Raw-products'!$A$2:$H$1261,MATCH(K$1,'Raw-products'!$A$1:$H$1,0))</f>
        <v>105</v>
      </c>
      <c r="L3247">
        <f>VLOOKUP($C3247,'Raw-products'!$A$2:$H$1261,MATCH(L$1,'Raw-products'!$A$1:$H$1,0))</f>
        <v>69</v>
      </c>
      <c r="M3247" s="5">
        <f t="shared" si="100"/>
        <v>7245</v>
      </c>
      <c r="N3247" cm="1">
        <f t="array" ref="N3247:Q3247">_xlfn.XLOOKUP($B3247,'Raw -orders'!$A:$A,'Raw -orders'!$B:$E)</f>
        <v>629</v>
      </c>
      <c r="O3247">
        <v>19186</v>
      </c>
      <c r="P3247" s="1">
        <v>44246</v>
      </c>
      <c r="Q3247" s="1">
        <v>44273</v>
      </c>
      <c r="R3247" t="str" cm="1">
        <f t="array" ref="R3247:Y3247">_xlfn.XLOOKUP($N3247,'Raw - customers'!$A:$A,'Raw - customers'!$B:$I)</f>
        <v>Sigismundo Basek</v>
      </c>
      <c r="S3247" t="str">
        <v>Male</v>
      </c>
      <c r="T3247">
        <v>53</v>
      </c>
      <c r="U3247" t="str">
        <v>4355 Caitlin CourtApt. 697</v>
      </c>
      <c r="V3247">
        <v>6606</v>
      </c>
      <c r="W3247" t="str">
        <v>Amberland</v>
      </c>
      <c r="X3247" t="str">
        <v>Western Australia</v>
      </c>
      <c r="Y3247" t="str">
        <v>Australia</v>
      </c>
      <c r="Z3247">
        <v>2</v>
      </c>
      <c r="AA3247" s="3" t="str">
        <f t="shared" si="101"/>
        <v>20 to 30</v>
      </c>
      <c r="AP3247" s="6">
        <v>629</v>
      </c>
      <c r="AQ3247" s="6" t="s">
        <v>1377</v>
      </c>
    </row>
    <row r="3248" spans="1:43" x14ac:dyDescent="0.25">
      <c r="A3248">
        <v>3246</v>
      </c>
      <c r="B3248">
        <v>653</v>
      </c>
      <c r="C3248">
        <v>599</v>
      </c>
      <c r="D3248">
        <v>112</v>
      </c>
      <c r="E3248">
        <v>2</v>
      </c>
      <c r="F3248">
        <v>224</v>
      </c>
      <c r="G3248" t="str">
        <f>VLOOKUP($C3248,'Raw-products'!$A$2:$H$1261,MATCH(G$1,'Raw-products'!$A$1:$H$1,0))</f>
        <v>Jacket</v>
      </c>
      <c r="H3248" t="str">
        <f>VLOOKUP($C3248,'Raw-products'!$A$2:$H$1261,MATCH(H$1,'Raw-products'!$A$1:$H$1,0))</f>
        <v>Cardigan</v>
      </c>
      <c r="I3248" t="str">
        <f>VLOOKUP($C3248,'Raw-products'!$A$2:$H$1261,MATCH(I$1,'Raw-products'!$A$1:$H$1,0))</f>
        <v>XL</v>
      </c>
      <c r="J3248" t="str">
        <f>VLOOKUP($C3248,'Raw-products'!$A$2:$H$1261,MATCH(J$1,'Raw-products'!$A$1:$H$1,0))</f>
        <v>red</v>
      </c>
      <c r="K3248">
        <f>VLOOKUP($C3248,'Raw-products'!$A$2:$H$1261,MATCH(K$1,'Raw-products'!$A$1:$H$1,0))</f>
        <v>118</v>
      </c>
      <c r="L3248">
        <f>VLOOKUP($C3248,'Raw-products'!$A$2:$H$1261,MATCH(L$1,'Raw-products'!$A$1:$H$1,0))</f>
        <v>54</v>
      </c>
      <c r="M3248" s="5">
        <f t="shared" si="100"/>
        <v>6372</v>
      </c>
      <c r="N3248" cm="1">
        <f t="array" ref="N3248:Q3248">_xlfn.XLOOKUP($B3248,'Raw -orders'!$A:$A,'Raw -orders'!$B:$E)</f>
        <v>629</v>
      </c>
      <c r="O3248">
        <v>19186</v>
      </c>
      <c r="P3248" s="1">
        <v>44246</v>
      </c>
      <c r="Q3248" s="1">
        <v>44273</v>
      </c>
      <c r="R3248" t="str" cm="1">
        <f t="array" ref="R3248:Y3248">_xlfn.XLOOKUP($N3248,'Raw - customers'!$A:$A,'Raw - customers'!$B:$I)</f>
        <v>Sigismundo Basek</v>
      </c>
      <c r="S3248" t="str">
        <v>Male</v>
      </c>
      <c r="T3248">
        <v>53</v>
      </c>
      <c r="U3248" t="str">
        <v>4355 Caitlin CourtApt. 697</v>
      </c>
      <c r="V3248">
        <v>6606</v>
      </c>
      <c r="W3248" t="str">
        <v>Amberland</v>
      </c>
      <c r="X3248" t="str">
        <v>Western Australia</v>
      </c>
      <c r="Y3248" t="str">
        <v>Australia</v>
      </c>
      <c r="Z3248">
        <v>2</v>
      </c>
      <c r="AA3248" s="3" t="str">
        <f t="shared" si="101"/>
        <v>20 to 30</v>
      </c>
      <c r="AP3248" s="6">
        <v>629</v>
      </c>
      <c r="AQ3248" s="6" t="s">
        <v>1377</v>
      </c>
    </row>
    <row r="3249" spans="1:43" x14ac:dyDescent="0.25">
      <c r="A3249">
        <v>3247</v>
      </c>
      <c r="B3249">
        <v>653</v>
      </c>
      <c r="C3249">
        <v>561</v>
      </c>
      <c r="D3249">
        <v>100</v>
      </c>
      <c r="E3249">
        <v>2</v>
      </c>
      <c r="F3249">
        <v>200</v>
      </c>
      <c r="G3249" t="str">
        <f>VLOOKUP($C3249,'Raw-products'!$A$2:$H$1261,MATCH(G$1,'Raw-products'!$A$1:$H$1,0))</f>
        <v>Jacket</v>
      </c>
      <c r="H3249" t="str">
        <f>VLOOKUP($C3249,'Raw-products'!$A$2:$H$1261,MATCH(H$1,'Raw-products'!$A$1:$H$1,0))</f>
        <v>Bomber</v>
      </c>
      <c r="I3249" t="str">
        <f>VLOOKUP($C3249,'Raw-products'!$A$2:$H$1261,MATCH(I$1,'Raw-products'!$A$1:$H$1,0))</f>
        <v>S</v>
      </c>
      <c r="J3249" t="str">
        <f>VLOOKUP($C3249,'Raw-products'!$A$2:$H$1261,MATCH(J$1,'Raw-products'!$A$1:$H$1,0))</f>
        <v>red</v>
      </c>
      <c r="K3249">
        <f>VLOOKUP($C3249,'Raw-products'!$A$2:$H$1261,MATCH(K$1,'Raw-products'!$A$1:$H$1,0))</f>
        <v>90</v>
      </c>
      <c r="L3249">
        <f>VLOOKUP($C3249,'Raw-products'!$A$2:$H$1261,MATCH(L$1,'Raw-products'!$A$1:$H$1,0))</f>
        <v>74</v>
      </c>
      <c r="M3249" s="5">
        <f t="shared" si="100"/>
        <v>6660</v>
      </c>
      <c r="N3249" cm="1">
        <f t="array" ref="N3249:Q3249">_xlfn.XLOOKUP($B3249,'Raw -orders'!$A:$A,'Raw -orders'!$B:$E)</f>
        <v>629</v>
      </c>
      <c r="O3249">
        <v>19186</v>
      </c>
      <c r="P3249" s="1">
        <v>44246</v>
      </c>
      <c r="Q3249" s="1">
        <v>44273</v>
      </c>
      <c r="R3249" t="str" cm="1">
        <f t="array" ref="R3249:Y3249">_xlfn.XLOOKUP($N3249,'Raw - customers'!$A:$A,'Raw - customers'!$B:$I)</f>
        <v>Sigismundo Basek</v>
      </c>
      <c r="S3249" t="str">
        <v>Male</v>
      </c>
      <c r="T3249">
        <v>53</v>
      </c>
      <c r="U3249" t="str">
        <v>4355 Caitlin CourtApt. 697</v>
      </c>
      <c r="V3249">
        <v>6606</v>
      </c>
      <c r="W3249" t="str">
        <v>Amberland</v>
      </c>
      <c r="X3249" t="str">
        <v>Western Australia</v>
      </c>
      <c r="Y3249" t="str">
        <v>Australia</v>
      </c>
      <c r="Z3249">
        <v>2</v>
      </c>
      <c r="AA3249" s="3" t="str">
        <f t="shared" si="101"/>
        <v>20 to 30</v>
      </c>
      <c r="AP3249" s="6">
        <v>629</v>
      </c>
      <c r="AQ3249" s="6" t="s">
        <v>1377</v>
      </c>
    </row>
    <row r="3250" spans="1:43" x14ac:dyDescent="0.25">
      <c r="A3250">
        <v>3248</v>
      </c>
      <c r="B3250">
        <v>653</v>
      </c>
      <c r="C3250">
        <v>492</v>
      </c>
      <c r="D3250">
        <v>102</v>
      </c>
      <c r="E3250">
        <v>1</v>
      </c>
      <c r="F3250">
        <v>102</v>
      </c>
      <c r="G3250" t="str">
        <f>VLOOKUP($C3250,'Raw-products'!$A$2:$H$1261,MATCH(G$1,'Raw-products'!$A$1:$H$1,0))</f>
        <v>Jacket</v>
      </c>
      <c r="H3250" t="str">
        <f>VLOOKUP($C3250,'Raw-products'!$A$2:$H$1261,MATCH(H$1,'Raw-products'!$A$1:$H$1,0))</f>
        <v>Windbreaker</v>
      </c>
      <c r="I3250" t="str">
        <f>VLOOKUP($C3250,'Raw-products'!$A$2:$H$1261,MATCH(I$1,'Raw-products'!$A$1:$H$1,0))</f>
        <v>M</v>
      </c>
      <c r="J3250" t="str">
        <f>VLOOKUP($C3250,'Raw-products'!$A$2:$H$1261,MATCH(J$1,'Raw-products'!$A$1:$H$1,0))</f>
        <v>red</v>
      </c>
      <c r="K3250">
        <f>VLOOKUP($C3250,'Raw-products'!$A$2:$H$1261,MATCH(K$1,'Raw-products'!$A$1:$H$1,0))</f>
        <v>109</v>
      </c>
      <c r="L3250">
        <f>VLOOKUP($C3250,'Raw-products'!$A$2:$H$1261,MATCH(L$1,'Raw-products'!$A$1:$H$1,0))</f>
        <v>47</v>
      </c>
      <c r="M3250" s="5">
        <f t="shared" si="100"/>
        <v>5123</v>
      </c>
      <c r="N3250" cm="1">
        <f t="array" ref="N3250:Q3250">_xlfn.XLOOKUP($B3250,'Raw -orders'!$A:$A,'Raw -orders'!$B:$E)</f>
        <v>629</v>
      </c>
      <c r="O3250">
        <v>19186</v>
      </c>
      <c r="P3250" s="1">
        <v>44246</v>
      </c>
      <c r="Q3250" s="1">
        <v>44273</v>
      </c>
      <c r="R3250" t="str" cm="1">
        <f t="array" ref="R3250:Y3250">_xlfn.XLOOKUP($N3250,'Raw - customers'!$A:$A,'Raw - customers'!$B:$I)</f>
        <v>Sigismundo Basek</v>
      </c>
      <c r="S3250" t="str">
        <v>Male</v>
      </c>
      <c r="T3250">
        <v>53</v>
      </c>
      <c r="U3250" t="str">
        <v>4355 Caitlin CourtApt. 697</v>
      </c>
      <c r="V3250">
        <v>6606</v>
      </c>
      <c r="W3250" t="str">
        <v>Amberland</v>
      </c>
      <c r="X3250" t="str">
        <v>Western Australia</v>
      </c>
      <c r="Y3250" t="str">
        <v>Australia</v>
      </c>
      <c r="Z3250">
        <v>2</v>
      </c>
      <c r="AA3250" s="3" t="str">
        <f t="shared" si="101"/>
        <v>20 to 30</v>
      </c>
      <c r="AP3250" s="6">
        <v>629</v>
      </c>
      <c r="AQ3250" s="6" t="s">
        <v>1377</v>
      </c>
    </row>
    <row r="3251" spans="1:43" x14ac:dyDescent="0.25">
      <c r="A3251">
        <v>3249</v>
      </c>
      <c r="B3251">
        <v>653</v>
      </c>
      <c r="C3251">
        <v>970</v>
      </c>
      <c r="D3251">
        <v>97</v>
      </c>
      <c r="E3251">
        <v>2</v>
      </c>
      <c r="F3251">
        <v>194</v>
      </c>
      <c r="G3251" t="str">
        <f>VLOOKUP($C3251,'Raw-products'!$A$2:$H$1261,MATCH(G$1,'Raw-products'!$A$1:$H$1,0))</f>
        <v>Trousers</v>
      </c>
      <c r="H3251" t="str">
        <f>VLOOKUP($C3251,'Raw-products'!$A$2:$H$1261,MATCH(H$1,'Raw-products'!$A$1:$H$1,0))</f>
        <v>Slim-Fit</v>
      </c>
      <c r="I3251" t="str">
        <f>VLOOKUP($C3251,'Raw-products'!$A$2:$H$1261,MATCH(I$1,'Raw-products'!$A$1:$H$1,0))</f>
        <v>XS</v>
      </c>
      <c r="J3251" t="str">
        <f>VLOOKUP($C3251,'Raw-products'!$A$2:$H$1261,MATCH(J$1,'Raw-products'!$A$1:$H$1,0))</f>
        <v>indigo</v>
      </c>
      <c r="K3251">
        <f>VLOOKUP($C3251,'Raw-products'!$A$2:$H$1261,MATCH(K$1,'Raw-products'!$A$1:$H$1,0))</f>
        <v>119</v>
      </c>
      <c r="L3251">
        <f>VLOOKUP($C3251,'Raw-products'!$A$2:$H$1261,MATCH(L$1,'Raw-products'!$A$1:$H$1,0))</f>
        <v>74</v>
      </c>
      <c r="M3251" s="5">
        <f t="shared" si="100"/>
        <v>8806</v>
      </c>
      <c r="N3251" cm="1">
        <f t="array" ref="N3251:Q3251">_xlfn.XLOOKUP($B3251,'Raw -orders'!$A:$A,'Raw -orders'!$B:$E)</f>
        <v>629</v>
      </c>
      <c r="O3251">
        <v>19186</v>
      </c>
      <c r="P3251" s="1">
        <v>44246</v>
      </c>
      <c r="Q3251" s="1">
        <v>44273</v>
      </c>
      <c r="R3251" t="str" cm="1">
        <f t="array" ref="R3251:Y3251">_xlfn.XLOOKUP($N3251,'Raw - customers'!$A:$A,'Raw - customers'!$B:$I)</f>
        <v>Sigismundo Basek</v>
      </c>
      <c r="S3251" t="str">
        <v>Male</v>
      </c>
      <c r="T3251">
        <v>53</v>
      </c>
      <c r="U3251" t="str">
        <v>4355 Caitlin CourtApt. 697</v>
      </c>
      <c r="V3251">
        <v>6606</v>
      </c>
      <c r="W3251" t="str">
        <v>Amberland</v>
      </c>
      <c r="X3251" t="str">
        <v>Western Australia</v>
      </c>
      <c r="Y3251" t="str">
        <v>Australia</v>
      </c>
      <c r="Z3251">
        <v>2</v>
      </c>
      <c r="AA3251" s="3" t="str">
        <f t="shared" si="101"/>
        <v>20 to 30</v>
      </c>
      <c r="AP3251" s="6">
        <v>629</v>
      </c>
      <c r="AQ3251" s="6" t="s">
        <v>1377</v>
      </c>
    </row>
    <row r="3252" spans="1:43" x14ac:dyDescent="0.25">
      <c r="A3252">
        <v>3250</v>
      </c>
      <c r="B3252">
        <v>653</v>
      </c>
      <c r="C3252">
        <v>781</v>
      </c>
      <c r="D3252">
        <v>91</v>
      </c>
      <c r="E3252">
        <v>1</v>
      </c>
      <c r="F3252">
        <v>91</v>
      </c>
      <c r="G3252" t="str">
        <f>VLOOKUP($C3252,'Raw-products'!$A$2:$H$1261,MATCH(G$1,'Raw-products'!$A$1:$H$1,0))</f>
        <v>Jacket</v>
      </c>
      <c r="H3252" t="str">
        <f>VLOOKUP($C3252,'Raw-products'!$A$2:$H$1261,MATCH(H$1,'Raw-products'!$A$1:$H$1,0))</f>
        <v>Pullover</v>
      </c>
      <c r="I3252" t="str">
        <f>VLOOKUP($C3252,'Raw-products'!$A$2:$H$1261,MATCH(I$1,'Raw-products'!$A$1:$H$1,0))</f>
        <v>S</v>
      </c>
      <c r="J3252" t="str">
        <f>VLOOKUP($C3252,'Raw-products'!$A$2:$H$1261,MATCH(J$1,'Raw-products'!$A$1:$H$1,0))</f>
        <v>yellow</v>
      </c>
      <c r="K3252">
        <f>VLOOKUP($C3252,'Raw-products'!$A$2:$H$1261,MATCH(K$1,'Raw-products'!$A$1:$H$1,0))</f>
        <v>114</v>
      </c>
      <c r="L3252">
        <f>VLOOKUP($C3252,'Raw-products'!$A$2:$H$1261,MATCH(L$1,'Raw-products'!$A$1:$H$1,0))</f>
        <v>42</v>
      </c>
      <c r="M3252" s="5">
        <f t="shared" si="100"/>
        <v>4788</v>
      </c>
      <c r="N3252" cm="1">
        <f t="array" ref="N3252:Q3252">_xlfn.XLOOKUP($B3252,'Raw -orders'!$A:$A,'Raw -orders'!$B:$E)</f>
        <v>629</v>
      </c>
      <c r="O3252">
        <v>19186</v>
      </c>
      <c r="P3252" s="1">
        <v>44246</v>
      </c>
      <c r="Q3252" s="1">
        <v>44273</v>
      </c>
      <c r="R3252" t="str" cm="1">
        <f t="array" ref="R3252:Y3252">_xlfn.XLOOKUP($N3252,'Raw - customers'!$A:$A,'Raw - customers'!$B:$I)</f>
        <v>Sigismundo Basek</v>
      </c>
      <c r="S3252" t="str">
        <v>Male</v>
      </c>
      <c r="T3252">
        <v>53</v>
      </c>
      <c r="U3252" t="str">
        <v>4355 Caitlin CourtApt. 697</v>
      </c>
      <c r="V3252">
        <v>6606</v>
      </c>
      <c r="W3252" t="str">
        <v>Amberland</v>
      </c>
      <c r="X3252" t="str">
        <v>Western Australia</v>
      </c>
      <c r="Y3252" t="str">
        <v>Australia</v>
      </c>
      <c r="Z3252">
        <v>2</v>
      </c>
      <c r="AA3252" s="3" t="str">
        <f t="shared" si="101"/>
        <v>20 to 30</v>
      </c>
      <c r="AP3252" s="6">
        <v>629</v>
      </c>
      <c r="AQ3252" s="6" t="s">
        <v>1377</v>
      </c>
    </row>
    <row r="3253" spans="1:43" x14ac:dyDescent="0.25">
      <c r="A3253">
        <v>3251</v>
      </c>
      <c r="B3253">
        <v>654</v>
      </c>
      <c r="C3253">
        <v>830</v>
      </c>
      <c r="D3253">
        <v>117</v>
      </c>
      <c r="E3253">
        <v>3</v>
      </c>
      <c r="F3253">
        <v>351</v>
      </c>
      <c r="G3253" t="str">
        <f>VLOOKUP($C3253,'Raw-products'!$A$2:$H$1261,MATCH(G$1,'Raw-products'!$A$1:$H$1,0))</f>
        <v>Jacket</v>
      </c>
      <c r="H3253" t="str">
        <f>VLOOKUP($C3253,'Raw-products'!$A$2:$H$1261,MATCH(H$1,'Raw-products'!$A$1:$H$1,0))</f>
        <v>Shearling</v>
      </c>
      <c r="I3253" t="str">
        <f>VLOOKUP($C3253,'Raw-products'!$A$2:$H$1261,MATCH(I$1,'Raw-products'!$A$1:$H$1,0))</f>
        <v>XS</v>
      </c>
      <c r="J3253" t="str">
        <f>VLOOKUP($C3253,'Raw-products'!$A$2:$H$1261,MATCH(J$1,'Raw-products'!$A$1:$H$1,0))</f>
        <v>indigo</v>
      </c>
      <c r="K3253">
        <f>VLOOKUP($C3253,'Raw-products'!$A$2:$H$1261,MATCH(K$1,'Raw-products'!$A$1:$H$1,0))</f>
        <v>95</v>
      </c>
      <c r="L3253">
        <f>VLOOKUP($C3253,'Raw-products'!$A$2:$H$1261,MATCH(L$1,'Raw-products'!$A$1:$H$1,0))</f>
        <v>68</v>
      </c>
      <c r="M3253" s="5">
        <f t="shared" si="100"/>
        <v>6460</v>
      </c>
      <c r="N3253" cm="1">
        <f t="array" ref="N3253:Q3253">_xlfn.XLOOKUP($B3253,'Raw -orders'!$A:$A,'Raw -orders'!$B:$E)</f>
        <v>417</v>
      </c>
      <c r="O3253">
        <v>40412</v>
      </c>
      <c r="P3253" s="1">
        <v>44426</v>
      </c>
      <c r="Q3253" s="1">
        <v>44438</v>
      </c>
      <c r="R3253" t="str" cm="1">
        <f t="array" ref="R3253:Y3253">_xlfn.XLOOKUP($N3253,'Raw - customers'!$A:$A,'Raw - customers'!$B:$I)</f>
        <v>Bay Kraut</v>
      </c>
      <c r="S3253" t="str">
        <v>Non-binary</v>
      </c>
      <c r="T3253">
        <v>57</v>
      </c>
      <c r="U3253" t="str">
        <v>688 Campbell RoadSuite 011</v>
      </c>
      <c r="V3253">
        <v>7035</v>
      </c>
      <c r="W3253" t="str">
        <v>Fadelland</v>
      </c>
      <c r="X3253" t="str">
        <v>Tasmania</v>
      </c>
      <c r="Y3253" t="str">
        <v>Australia</v>
      </c>
      <c r="Z3253">
        <v>8</v>
      </c>
      <c r="AA3253" s="3" t="str">
        <f t="shared" si="101"/>
        <v>10 to 20</v>
      </c>
      <c r="AP3253" s="6">
        <v>417</v>
      </c>
      <c r="AQ3253" s="6" t="s">
        <v>1414</v>
      </c>
    </row>
    <row r="3254" spans="1:43" x14ac:dyDescent="0.25">
      <c r="A3254">
        <v>3252</v>
      </c>
      <c r="B3254">
        <v>654</v>
      </c>
      <c r="C3254">
        <v>826</v>
      </c>
      <c r="D3254">
        <v>117</v>
      </c>
      <c r="E3254">
        <v>2</v>
      </c>
      <c r="F3254">
        <v>234</v>
      </c>
      <c r="G3254" t="str">
        <f>VLOOKUP($C3254,'Raw-products'!$A$2:$H$1261,MATCH(G$1,'Raw-products'!$A$1:$H$1,0))</f>
        <v>Jacket</v>
      </c>
      <c r="H3254" t="str">
        <f>VLOOKUP($C3254,'Raw-products'!$A$2:$H$1261,MATCH(H$1,'Raw-products'!$A$1:$H$1,0))</f>
        <v>Shearling</v>
      </c>
      <c r="I3254" t="str">
        <f>VLOOKUP($C3254,'Raw-products'!$A$2:$H$1261,MATCH(I$1,'Raw-products'!$A$1:$H$1,0))</f>
        <v>S</v>
      </c>
      <c r="J3254" t="str">
        <f>VLOOKUP($C3254,'Raw-products'!$A$2:$H$1261,MATCH(J$1,'Raw-products'!$A$1:$H$1,0))</f>
        <v>blue</v>
      </c>
      <c r="K3254">
        <f>VLOOKUP($C3254,'Raw-products'!$A$2:$H$1261,MATCH(K$1,'Raw-products'!$A$1:$H$1,0))</f>
        <v>95</v>
      </c>
      <c r="L3254">
        <f>VLOOKUP($C3254,'Raw-products'!$A$2:$H$1261,MATCH(L$1,'Raw-products'!$A$1:$H$1,0))</f>
        <v>72</v>
      </c>
      <c r="M3254" s="5">
        <f t="shared" si="100"/>
        <v>6840</v>
      </c>
      <c r="N3254" cm="1">
        <f t="array" ref="N3254:Q3254">_xlfn.XLOOKUP($B3254,'Raw -orders'!$A:$A,'Raw -orders'!$B:$E)</f>
        <v>417</v>
      </c>
      <c r="O3254">
        <v>40412</v>
      </c>
      <c r="P3254" s="1">
        <v>44426</v>
      </c>
      <c r="Q3254" s="1">
        <v>44438</v>
      </c>
      <c r="R3254" t="str" cm="1">
        <f t="array" ref="R3254:Y3254">_xlfn.XLOOKUP($N3254,'Raw - customers'!$A:$A,'Raw - customers'!$B:$I)</f>
        <v>Bay Kraut</v>
      </c>
      <c r="S3254" t="str">
        <v>Non-binary</v>
      </c>
      <c r="T3254">
        <v>57</v>
      </c>
      <c r="U3254" t="str">
        <v>688 Campbell RoadSuite 011</v>
      </c>
      <c r="V3254">
        <v>7035</v>
      </c>
      <c r="W3254" t="str">
        <v>Fadelland</v>
      </c>
      <c r="X3254" t="str">
        <v>Tasmania</v>
      </c>
      <c r="Y3254" t="str">
        <v>Australia</v>
      </c>
      <c r="Z3254">
        <v>8</v>
      </c>
      <c r="AA3254" s="3" t="str">
        <f t="shared" si="101"/>
        <v>10 to 20</v>
      </c>
      <c r="AP3254" s="6">
        <v>417</v>
      </c>
      <c r="AQ3254" s="6" t="s">
        <v>1414</v>
      </c>
    </row>
    <row r="3255" spans="1:43" x14ac:dyDescent="0.25">
      <c r="A3255">
        <v>3253</v>
      </c>
      <c r="B3255">
        <v>655</v>
      </c>
      <c r="C3255">
        <v>766</v>
      </c>
      <c r="D3255">
        <v>109</v>
      </c>
      <c r="E3255">
        <v>2</v>
      </c>
      <c r="F3255">
        <v>218</v>
      </c>
      <c r="G3255" t="str">
        <f>VLOOKUP($C3255,'Raw-products'!$A$2:$H$1261,MATCH(G$1,'Raw-products'!$A$1:$H$1,0))</f>
        <v>Jacket</v>
      </c>
      <c r="H3255" t="str">
        <f>VLOOKUP($C3255,'Raw-products'!$A$2:$H$1261,MATCH(H$1,'Raw-products'!$A$1:$H$1,0))</f>
        <v>Peacoat</v>
      </c>
      <c r="I3255" t="str">
        <f>VLOOKUP($C3255,'Raw-products'!$A$2:$H$1261,MATCH(I$1,'Raw-products'!$A$1:$H$1,0))</f>
        <v>S</v>
      </c>
      <c r="J3255" t="str">
        <f>VLOOKUP($C3255,'Raw-products'!$A$2:$H$1261,MATCH(J$1,'Raw-products'!$A$1:$H$1,0))</f>
        <v>violet</v>
      </c>
      <c r="K3255">
        <f>VLOOKUP($C3255,'Raw-products'!$A$2:$H$1261,MATCH(K$1,'Raw-products'!$A$1:$H$1,0))</f>
        <v>102</v>
      </c>
      <c r="L3255">
        <f>VLOOKUP($C3255,'Raw-products'!$A$2:$H$1261,MATCH(L$1,'Raw-products'!$A$1:$H$1,0))</f>
        <v>73</v>
      </c>
      <c r="M3255" s="5">
        <f t="shared" si="100"/>
        <v>7446</v>
      </c>
      <c r="N3255" cm="1">
        <f t="array" ref="N3255:Q3255">_xlfn.XLOOKUP($B3255,'Raw -orders'!$A:$A,'Raw -orders'!$B:$E)</f>
        <v>333</v>
      </c>
      <c r="O3255">
        <v>36298</v>
      </c>
      <c r="P3255" s="1">
        <v>44341</v>
      </c>
      <c r="Q3255" s="1">
        <v>44353</v>
      </c>
      <c r="R3255" t="str" cm="1">
        <f t="array" ref="R3255:Y3255">_xlfn.XLOOKUP($N3255,'Raw - customers'!$A:$A,'Raw - customers'!$B:$I)</f>
        <v>Con Pressdee</v>
      </c>
      <c r="S3255" t="str">
        <v>Non-binary</v>
      </c>
      <c r="T3255">
        <v>57</v>
      </c>
      <c r="U3255" t="str">
        <v>2797 Corkery KnollApt. 001</v>
      </c>
      <c r="V3255">
        <v>2571</v>
      </c>
      <c r="W3255" t="str">
        <v>West Marcus</v>
      </c>
      <c r="X3255" t="str">
        <v>South Australia</v>
      </c>
      <c r="Y3255" t="str">
        <v>Australia</v>
      </c>
      <c r="Z3255">
        <v>5</v>
      </c>
      <c r="AA3255" s="3" t="str">
        <f t="shared" si="101"/>
        <v>10 to 20</v>
      </c>
      <c r="AP3255" s="6">
        <v>333</v>
      </c>
      <c r="AQ3255" s="6" t="s">
        <v>1345</v>
      </c>
    </row>
    <row r="3256" spans="1:43" x14ac:dyDescent="0.25">
      <c r="A3256">
        <v>3254</v>
      </c>
      <c r="B3256">
        <v>655</v>
      </c>
      <c r="C3256">
        <v>73</v>
      </c>
      <c r="D3256">
        <v>118</v>
      </c>
      <c r="E3256">
        <v>3</v>
      </c>
      <c r="F3256">
        <v>354</v>
      </c>
      <c r="G3256" t="str">
        <f>VLOOKUP($C3256,'Raw-products'!$A$2:$H$1261,MATCH(G$1,'Raw-products'!$A$1:$H$1,0))</f>
        <v>Shirt</v>
      </c>
      <c r="H3256" t="str">
        <f>VLOOKUP($C3256,'Raw-products'!$A$2:$H$1261,MATCH(H$1,'Raw-products'!$A$1:$H$1,0))</f>
        <v>Flannel</v>
      </c>
      <c r="I3256" t="str">
        <f>VLOOKUP($C3256,'Raw-products'!$A$2:$H$1261,MATCH(I$1,'Raw-products'!$A$1:$H$1,0))</f>
        <v>L</v>
      </c>
      <c r="J3256" t="str">
        <f>VLOOKUP($C3256,'Raw-products'!$A$2:$H$1261,MATCH(J$1,'Raw-products'!$A$1:$H$1,0))</f>
        <v>red</v>
      </c>
      <c r="K3256">
        <f>VLOOKUP($C3256,'Raw-products'!$A$2:$H$1261,MATCH(K$1,'Raw-products'!$A$1:$H$1,0))</f>
        <v>96</v>
      </c>
      <c r="L3256">
        <f>VLOOKUP($C3256,'Raw-products'!$A$2:$H$1261,MATCH(L$1,'Raw-products'!$A$1:$H$1,0))</f>
        <v>77</v>
      </c>
      <c r="M3256" s="5">
        <f t="shared" si="100"/>
        <v>7392</v>
      </c>
      <c r="N3256" cm="1">
        <f t="array" ref="N3256:Q3256">_xlfn.XLOOKUP($B3256,'Raw -orders'!$A:$A,'Raw -orders'!$B:$E)</f>
        <v>333</v>
      </c>
      <c r="O3256">
        <v>36298</v>
      </c>
      <c r="P3256" s="1">
        <v>44341</v>
      </c>
      <c r="Q3256" s="1">
        <v>44353</v>
      </c>
      <c r="R3256" t="str" cm="1">
        <f t="array" ref="R3256:Y3256">_xlfn.XLOOKUP($N3256,'Raw - customers'!$A:$A,'Raw - customers'!$B:$I)</f>
        <v>Con Pressdee</v>
      </c>
      <c r="S3256" t="str">
        <v>Non-binary</v>
      </c>
      <c r="T3256">
        <v>57</v>
      </c>
      <c r="U3256" t="str">
        <v>2797 Corkery KnollApt. 001</v>
      </c>
      <c r="V3256">
        <v>2571</v>
      </c>
      <c r="W3256" t="str">
        <v>West Marcus</v>
      </c>
      <c r="X3256" t="str">
        <v>South Australia</v>
      </c>
      <c r="Y3256" t="str">
        <v>Australia</v>
      </c>
      <c r="Z3256">
        <v>5</v>
      </c>
      <c r="AA3256" s="3" t="str">
        <f t="shared" si="101"/>
        <v>10 to 20</v>
      </c>
      <c r="AP3256" s="6">
        <v>333</v>
      </c>
      <c r="AQ3256" s="6" t="s">
        <v>1345</v>
      </c>
    </row>
    <row r="3257" spans="1:43" x14ac:dyDescent="0.25">
      <c r="A3257">
        <v>3255</v>
      </c>
      <c r="B3257">
        <v>655</v>
      </c>
      <c r="C3257">
        <v>371</v>
      </c>
      <c r="D3257">
        <v>94</v>
      </c>
      <c r="E3257">
        <v>1</v>
      </c>
      <c r="F3257">
        <v>94</v>
      </c>
      <c r="G3257" t="str">
        <f>VLOOKUP($C3257,'Raw-products'!$A$2:$H$1261,MATCH(G$1,'Raw-products'!$A$1:$H$1,0))</f>
        <v>Shirt</v>
      </c>
      <c r="H3257" t="str">
        <f>VLOOKUP($C3257,'Raw-products'!$A$2:$H$1261,MATCH(H$1,'Raw-products'!$A$1:$H$1,0))</f>
        <v>Henley</v>
      </c>
      <c r="I3257" t="str">
        <f>VLOOKUP($C3257,'Raw-products'!$A$2:$H$1261,MATCH(I$1,'Raw-products'!$A$1:$H$1,0))</f>
        <v>S</v>
      </c>
      <c r="J3257" t="str">
        <f>VLOOKUP($C3257,'Raw-products'!$A$2:$H$1261,MATCH(J$1,'Raw-products'!$A$1:$H$1,0))</f>
        <v>blue</v>
      </c>
      <c r="K3257">
        <f>VLOOKUP($C3257,'Raw-products'!$A$2:$H$1261,MATCH(K$1,'Raw-products'!$A$1:$H$1,0))</f>
        <v>92</v>
      </c>
      <c r="L3257">
        <f>VLOOKUP($C3257,'Raw-products'!$A$2:$H$1261,MATCH(L$1,'Raw-products'!$A$1:$H$1,0))</f>
        <v>75</v>
      </c>
      <c r="M3257" s="5">
        <f t="shared" si="100"/>
        <v>6900</v>
      </c>
      <c r="N3257" cm="1">
        <f t="array" ref="N3257:Q3257">_xlfn.XLOOKUP($B3257,'Raw -orders'!$A:$A,'Raw -orders'!$B:$E)</f>
        <v>333</v>
      </c>
      <c r="O3257">
        <v>36298</v>
      </c>
      <c r="P3257" s="1">
        <v>44341</v>
      </c>
      <c r="Q3257" s="1">
        <v>44353</v>
      </c>
      <c r="R3257" t="str" cm="1">
        <f t="array" ref="R3257:Y3257">_xlfn.XLOOKUP($N3257,'Raw - customers'!$A:$A,'Raw - customers'!$B:$I)</f>
        <v>Con Pressdee</v>
      </c>
      <c r="S3257" t="str">
        <v>Non-binary</v>
      </c>
      <c r="T3257">
        <v>57</v>
      </c>
      <c r="U3257" t="str">
        <v>2797 Corkery KnollApt. 001</v>
      </c>
      <c r="V3257">
        <v>2571</v>
      </c>
      <c r="W3257" t="str">
        <v>West Marcus</v>
      </c>
      <c r="X3257" t="str">
        <v>South Australia</v>
      </c>
      <c r="Y3257" t="str">
        <v>Australia</v>
      </c>
      <c r="Z3257">
        <v>5</v>
      </c>
      <c r="AA3257" s="3" t="str">
        <f t="shared" si="101"/>
        <v>10 to 20</v>
      </c>
      <c r="AP3257" s="6">
        <v>333</v>
      </c>
      <c r="AQ3257" s="6" t="s">
        <v>1345</v>
      </c>
    </row>
    <row r="3258" spans="1:43" x14ac:dyDescent="0.25">
      <c r="A3258">
        <v>3256</v>
      </c>
      <c r="B3258">
        <v>655</v>
      </c>
      <c r="C3258">
        <v>175</v>
      </c>
      <c r="D3258">
        <v>98</v>
      </c>
      <c r="E3258">
        <v>3</v>
      </c>
      <c r="F3258">
        <v>294</v>
      </c>
      <c r="G3258" t="str">
        <f>VLOOKUP($C3258,'Raw-products'!$A$2:$H$1261,MATCH(G$1,'Raw-products'!$A$1:$H$1,0))</f>
        <v>Shirt</v>
      </c>
      <c r="H3258" t="str">
        <f>VLOOKUP($C3258,'Raw-products'!$A$2:$H$1261,MATCH(H$1,'Raw-products'!$A$1:$H$1,0))</f>
        <v>Camp Collared</v>
      </c>
      <c r="I3258" t="str">
        <f>VLOOKUP($C3258,'Raw-products'!$A$2:$H$1261,MATCH(I$1,'Raw-products'!$A$1:$H$1,0))</f>
        <v>XS</v>
      </c>
      <c r="J3258" t="str">
        <f>VLOOKUP($C3258,'Raw-products'!$A$2:$H$1261,MATCH(J$1,'Raw-products'!$A$1:$H$1,0))</f>
        <v>red</v>
      </c>
      <c r="K3258">
        <f>VLOOKUP($C3258,'Raw-products'!$A$2:$H$1261,MATCH(K$1,'Raw-products'!$A$1:$H$1,0))</f>
        <v>112</v>
      </c>
      <c r="L3258">
        <f>VLOOKUP($C3258,'Raw-products'!$A$2:$H$1261,MATCH(L$1,'Raw-products'!$A$1:$H$1,0))</f>
        <v>77</v>
      </c>
      <c r="M3258" s="5">
        <f t="shared" si="100"/>
        <v>8624</v>
      </c>
      <c r="N3258" cm="1">
        <f t="array" ref="N3258:Q3258">_xlfn.XLOOKUP($B3258,'Raw -orders'!$A:$A,'Raw -orders'!$B:$E)</f>
        <v>333</v>
      </c>
      <c r="O3258">
        <v>36298</v>
      </c>
      <c r="P3258" s="1">
        <v>44341</v>
      </c>
      <c r="Q3258" s="1">
        <v>44353</v>
      </c>
      <c r="R3258" t="str" cm="1">
        <f t="array" ref="R3258:Y3258">_xlfn.XLOOKUP($N3258,'Raw - customers'!$A:$A,'Raw - customers'!$B:$I)</f>
        <v>Con Pressdee</v>
      </c>
      <c r="S3258" t="str">
        <v>Non-binary</v>
      </c>
      <c r="T3258">
        <v>57</v>
      </c>
      <c r="U3258" t="str">
        <v>2797 Corkery KnollApt. 001</v>
      </c>
      <c r="V3258">
        <v>2571</v>
      </c>
      <c r="W3258" t="str">
        <v>West Marcus</v>
      </c>
      <c r="X3258" t="str">
        <v>South Australia</v>
      </c>
      <c r="Y3258" t="str">
        <v>Australia</v>
      </c>
      <c r="Z3258">
        <v>5</v>
      </c>
      <c r="AA3258" s="3" t="str">
        <f t="shared" si="101"/>
        <v>10 to 20</v>
      </c>
      <c r="AP3258" s="6">
        <v>333</v>
      </c>
      <c r="AQ3258" s="6" t="s">
        <v>1345</v>
      </c>
    </row>
    <row r="3259" spans="1:43" x14ac:dyDescent="0.25">
      <c r="A3259">
        <v>3257</v>
      </c>
      <c r="B3259">
        <v>656</v>
      </c>
      <c r="C3259">
        <v>282</v>
      </c>
      <c r="D3259">
        <v>105</v>
      </c>
      <c r="E3259">
        <v>3</v>
      </c>
      <c r="F3259">
        <v>315</v>
      </c>
      <c r="G3259" t="str">
        <f>VLOOKUP($C3259,'Raw-products'!$A$2:$H$1261,MATCH(G$1,'Raw-products'!$A$1:$H$1,0))</f>
        <v>Shirt</v>
      </c>
      <c r="H3259" t="str">
        <f>VLOOKUP($C3259,'Raw-products'!$A$2:$H$1261,MATCH(H$1,'Raw-products'!$A$1:$H$1,0))</f>
        <v>Cuban Collar</v>
      </c>
      <c r="I3259" t="str">
        <f>VLOOKUP($C3259,'Raw-products'!$A$2:$H$1261,MATCH(I$1,'Raw-products'!$A$1:$H$1,0))</f>
        <v>M</v>
      </c>
      <c r="J3259" t="str">
        <f>VLOOKUP($C3259,'Raw-products'!$A$2:$H$1261,MATCH(J$1,'Raw-products'!$A$1:$H$1,0))</f>
        <v>red</v>
      </c>
      <c r="K3259">
        <f>VLOOKUP($C3259,'Raw-products'!$A$2:$H$1261,MATCH(K$1,'Raw-products'!$A$1:$H$1,0))</f>
        <v>93</v>
      </c>
      <c r="L3259">
        <f>VLOOKUP($C3259,'Raw-products'!$A$2:$H$1261,MATCH(L$1,'Raw-products'!$A$1:$H$1,0))</f>
        <v>53</v>
      </c>
      <c r="M3259" s="5">
        <f t="shared" si="100"/>
        <v>4929</v>
      </c>
      <c r="N3259" cm="1">
        <f t="array" ref="N3259:Q3259">_xlfn.XLOOKUP($B3259,'Raw -orders'!$A:$A,'Raw -orders'!$B:$E)</f>
        <v>907</v>
      </c>
      <c r="O3259">
        <v>19288</v>
      </c>
      <c r="P3259" s="1">
        <v>44277</v>
      </c>
      <c r="Q3259" s="1">
        <v>44278</v>
      </c>
      <c r="R3259" t="str" cm="1">
        <f t="array" ref="R3259:Y3259">_xlfn.XLOOKUP($N3259,'Raw - customers'!$A:$A,'Raw - customers'!$B:$I)</f>
        <v>Aindrea Franzetti</v>
      </c>
      <c r="S3259" t="str">
        <v>Female</v>
      </c>
      <c r="T3259">
        <v>43</v>
      </c>
      <c r="U3259" t="str">
        <v>13 Ivy TerraceSuite 494</v>
      </c>
      <c r="V3259">
        <v>628</v>
      </c>
      <c r="W3259" t="str">
        <v>North Caitlin</v>
      </c>
      <c r="X3259" t="str">
        <v>South Australia</v>
      </c>
      <c r="Y3259" t="str">
        <v>Australia</v>
      </c>
      <c r="Z3259">
        <v>3</v>
      </c>
      <c r="AA3259" s="3" t="str">
        <f t="shared" si="101"/>
        <v>0 to 10</v>
      </c>
      <c r="AP3259" s="6">
        <v>907</v>
      </c>
      <c r="AQ3259" s="6" t="s">
        <v>1345</v>
      </c>
    </row>
    <row r="3260" spans="1:43" x14ac:dyDescent="0.25">
      <c r="A3260">
        <v>3258</v>
      </c>
      <c r="B3260">
        <v>656</v>
      </c>
      <c r="C3260">
        <v>55</v>
      </c>
      <c r="D3260">
        <v>104</v>
      </c>
      <c r="E3260">
        <v>3</v>
      </c>
      <c r="F3260">
        <v>312</v>
      </c>
      <c r="G3260" t="str">
        <f>VLOOKUP($C3260,'Raw-products'!$A$2:$H$1261,MATCH(G$1,'Raw-products'!$A$1:$H$1,0))</f>
        <v>Shirt</v>
      </c>
      <c r="H3260" t="str">
        <f>VLOOKUP($C3260,'Raw-products'!$A$2:$H$1261,MATCH(H$1,'Raw-products'!$A$1:$H$1,0))</f>
        <v>Dress</v>
      </c>
      <c r="I3260" t="str">
        <f>VLOOKUP($C3260,'Raw-products'!$A$2:$H$1261,MATCH(I$1,'Raw-products'!$A$1:$H$1,0))</f>
        <v>XS</v>
      </c>
      <c r="J3260" t="str">
        <f>VLOOKUP($C3260,'Raw-products'!$A$2:$H$1261,MATCH(J$1,'Raw-products'!$A$1:$H$1,0))</f>
        <v>blue</v>
      </c>
      <c r="K3260">
        <f>VLOOKUP($C3260,'Raw-products'!$A$2:$H$1261,MATCH(K$1,'Raw-products'!$A$1:$H$1,0))</f>
        <v>119</v>
      </c>
      <c r="L3260">
        <f>VLOOKUP($C3260,'Raw-products'!$A$2:$H$1261,MATCH(L$1,'Raw-products'!$A$1:$H$1,0))</f>
        <v>41</v>
      </c>
      <c r="M3260" s="5">
        <f t="shared" si="100"/>
        <v>4879</v>
      </c>
      <c r="N3260" cm="1">
        <f t="array" ref="N3260:Q3260">_xlfn.XLOOKUP($B3260,'Raw -orders'!$A:$A,'Raw -orders'!$B:$E)</f>
        <v>907</v>
      </c>
      <c r="O3260">
        <v>19288</v>
      </c>
      <c r="P3260" s="1">
        <v>44277</v>
      </c>
      <c r="Q3260" s="1">
        <v>44278</v>
      </c>
      <c r="R3260" t="str" cm="1">
        <f t="array" ref="R3260:Y3260">_xlfn.XLOOKUP($N3260,'Raw - customers'!$A:$A,'Raw - customers'!$B:$I)</f>
        <v>Aindrea Franzetti</v>
      </c>
      <c r="S3260" t="str">
        <v>Female</v>
      </c>
      <c r="T3260">
        <v>43</v>
      </c>
      <c r="U3260" t="str">
        <v>13 Ivy TerraceSuite 494</v>
      </c>
      <c r="V3260">
        <v>628</v>
      </c>
      <c r="W3260" t="str">
        <v>North Caitlin</v>
      </c>
      <c r="X3260" t="str">
        <v>South Australia</v>
      </c>
      <c r="Y3260" t="str">
        <v>Australia</v>
      </c>
      <c r="Z3260">
        <v>3</v>
      </c>
      <c r="AA3260" s="3" t="str">
        <f t="shared" si="101"/>
        <v>0 to 10</v>
      </c>
      <c r="AP3260" s="6">
        <v>907</v>
      </c>
      <c r="AQ3260" s="6" t="s">
        <v>1345</v>
      </c>
    </row>
    <row r="3261" spans="1:43" x14ac:dyDescent="0.25">
      <c r="A3261">
        <v>3259</v>
      </c>
      <c r="B3261">
        <v>657</v>
      </c>
      <c r="C3261">
        <v>700</v>
      </c>
      <c r="D3261">
        <v>119</v>
      </c>
      <c r="E3261">
        <v>1</v>
      </c>
      <c r="F3261">
        <v>119</v>
      </c>
      <c r="G3261" t="str">
        <f>VLOOKUP($C3261,'Raw-products'!$A$2:$H$1261,MATCH(G$1,'Raw-products'!$A$1:$H$1,0))</f>
        <v>Jacket</v>
      </c>
      <c r="H3261" t="str">
        <f>VLOOKUP($C3261,'Raw-products'!$A$2:$H$1261,MATCH(H$1,'Raw-products'!$A$1:$H$1,0))</f>
        <v>Trench Coat</v>
      </c>
      <c r="I3261" t="str">
        <f>VLOOKUP($C3261,'Raw-products'!$A$2:$H$1261,MATCH(I$1,'Raw-products'!$A$1:$H$1,0))</f>
        <v>XS</v>
      </c>
      <c r="J3261" t="str">
        <f>VLOOKUP($C3261,'Raw-products'!$A$2:$H$1261,MATCH(J$1,'Raw-products'!$A$1:$H$1,0))</f>
        <v>red</v>
      </c>
      <c r="K3261">
        <f>VLOOKUP($C3261,'Raw-products'!$A$2:$H$1261,MATCH(K$1,'Raw-products'!$A$1:$H$1,0))</f>
        <v>112</v>
      </c>
      <c r="L3261">
        <f>VLOOKUP($C3261,'Raw-products'!$A$2:$H$1261,MATCH(L$1,'Raw-products'!$A$1:$H$1,0))</f>
        <v>78</v>
      </c>
      <c r="M3261" s="5">
        <f t="shared" si="100"/>
        <v>8736</v>
      </c>
      <c r="N3261" cm="1">
        <f t="array" ref="N3261:Q3261">_xlfn.XLOOKUP($B3261,'Raw -orders'!$A:$A,'Raw -orders'!$B:$E)</f>
        <v>479</v>
      </c>
      <c r="O3261">
        <v>31922</v>
      </c>
      <c r="P3261" s="1">
        <v>44399</v>
      </c>
      <c r="Q3261" s="1">
        <v>44405</v>
      </c>
      <c r="R3261" t="str" cm="1">
        <f t="array" ref="R3261:Y3261">_xlfn.XLOOKUP($N3261,'Raw - customers'!$A:$A,'Raw - customers'!$B:$I)</f>
        <v>Dunc Swynley</v>
      </c>
      <c r="S3261" t="str">
        <v>Genderqueer</v>
      </c>
      <c r="T3261">
        <v>20</v>
      </c>
      <c r="U3261" t="str">
        <v>621 Eve View RdApt. 900</v>
      </c>
      <c r="V3261">
        <v>789</v>
      </c>
      <c r="W3261" t="str">
        <v>Mullerberg</v>
      </c>
      <c r="X3261" t="str">
        <v>Western Australia</v>
      </c>
      <c r="Y3261" t="str">
        <v>Australia</v>
      </c>
      <c r="Z3261">
        <v>7</v>
      </c>
      <c r="AA3261" s="3" t="str">
        <f t="shared" si="101"/>
        <v>0 to 10</v>
      </c>
      <c r="AP3261" s="6">
        <v>479</v>
      </c>
      <c r="AQ3261" s="6" t="s">
        <v>1377</v>
      </c>
    </row>
    <row r="3262" spans="1:43" x14ac:dyDescent="0.25">
      <c r="A3262">
        <v>3260</v>
      </c>
      <c r="B3262">
        <v>657</v>
      </c>
      <c r="C3262">
        <v>686</v>
      </c>
      <c r="D3262">
        <v>113</v>
      </c>
      <c r="E3262">
        <v>1</v>
      </c>
      <c r="F3262">
        <v>113</v>
      </c>
      <c r="G3262" t="str">
        <f>VLOOKUP($C3262,'Raw-products'!$A$2:$H$1261,MATCH(G$1,'Raw-products'!$A$1:$H$1,0))</f>
        <v>Jacket</v>
      </c>
      <c r="H3262" t="str">
        <f>VLOOKUP($C3262,'Raw-products'!$A$2:$H$1261,MATCH(H$1,'Raw-products'!$A$1:$H$1,0))</f>
        <v>Parka</v>
      </c>
      <c r="I3262" t="str">
        <f>VLOOKUP($C3262,'Raw-products'!$A$2:$H$1261,MATCH(I$1,'Raw-products'!$A$1:$H$1,0))</f>
        <v>S</v>
      </c>
      <c r="J3262" t="str">
        <f>VLOOKUP($C3262,'Raw-products'!$A$2:$H$1261,MATCH(J$1,'Raw-products'!$A$1:$H$1,0))</f>
        <v>blue</v>
      </c>
      <c r="K3262">
        <f>VLOOKUP($C3262,'Raw-products'!$A$2:$H$1261,MATCH(K$1,'Raw-products'!$A$1:$H$1,0))</f>
        <v>119</v>
      </c>
      <c r="L3262">
        <f>VLOOKUP($C3262,'Raw-products'!$A$2:$H$1261,MATCH(L$1,'Raw-products'!$A$1:$H$1,0))</f>
        <v>72</v>
      </c>
      <c r="M3262" s="5">
        <f t="shared" si="100"/>
        <v>8568</v>
      </c>
      <c r="N3262" cm="1">
        <f t="array" ref="N3262:Q3262">_xlfn.XLOOKUP($B3262,'Raw -orders'!$A:$A,'Raw -orders'!$B:$E)</f>
        <v>479</v>
      </c>
      <c r="O3262">
        <v>31922</v>
      </c>
      <c r="P3262" s="1">
        <v>44399</v>
      </c>
      <c r="Q3262" s="1">
        <v>44405</v>
      </c>
      <c r="R3262" t="str" cm="1">
        <f t="array" ref="R3262:Y3262">_xlfn.XLOOKUP($N3262,'Raw - customers'!$A:$A,'Raw - customers'!$B:$I)</f>
        <v>Dunc Swynley</v>
      </c>
      <c r="S3262" t="str">
        <v>Genderqueer</v>
      </c>
      <c r="T3262">
        <v>20</v>
      </c>
      <c r="U3262" t="str">
        <v>621 Eve View RdApt. 900</v>
      </c>
      <c r="V3262">
        <v>789</v>
      </c>
      <c r="W3262" t="str">
        <v>Mullerberg</v>
      </c>
      <c r="X3262" t="str">
        <v>Western Australia</v>
      </c>
      <c r="Y3262" t="str">
        <v>Australia</v>
      </c>
      <c r="Z3262">
        <v>7</v>
      </c>
      <c r="AA3262" s="3" t="str">
        <f t="shared" si="101"/>
        <v>0 to 10</v>
      </c>
      <c r="AP3262" s="6">
        <v>479</v>
      </c>
      <c r="AQ3262" s="6" t="s">
        <v>1377</v>
      </c>
    </row>
    <row r="3263" spans="1:43" x14ac:dyDescent="0.25">
      <c r="A3263">
        <v>3261</v>
      </c>
      <c r="B3263">
        <v>657</v>
      </c>
      <c r="C3263">
        <v>1185</v>
      </c>
      <c r="D3263">
        <v>99</v>
      </c>
      <c r="E3263">
        <v>3</v>
      </c>
      <c r="F3263">
        <v>297</v>
      </c>
      <c r="G3263" t="str">
        <f>VLOOKUP($C3263,'Raw-products'!$A$2:$H$1261,MATCH(G$1,'Raw-products'!$A$1:$H$1,0))</f>
        <v>Trousers</v>
      </c>
      <c r="H3263" t="str">
        <f>VLOOKUP($C3263,'Raw-products'!$A$2:$H$1261,MATCH(H$1,'Raw-products'!$A$1:$H$1,0))</f>
        <v>High-Waisted</v>
      </c>
      <c r="I3263" t="str">
        <f>VLOOKUP($C3263,'Raw-products'!$A$2:$H$1261,MATCH(I$1,'Raw-products'!$A$1:$H$1,0))</f>
        <v>XS</v>
      </c>
      <c r="J3263" t="str">
        <f>VLOOKUP($C3263,'Raw-products'!$A$2:$H$1261,MATCH(J$1,'Raw-products'!$A$1:$H$1,0))</f>
        <v>violet</v>
      </c>
      <c r="K3263">
        <f>VLOOKUP($C3263,'Raw-products'!$A$2:$H$1261,MATCH(K$1,'Raw-products'!$A$1:$H$1,0))</f>
        <v>98</v>
      </c>
      <c r="L3263">
        <f>VLOOKUP($C3263,'Raw-products'!$A$2:$H$1261,MATCH(L$1,'Raw-products'!$A$1:$H$1,0))</f>
        <v>72</v>
      </c>
      <c r="M3263" s="5">
        <f t="shared" si="100"/>
        <v>7056</v>
      </c>
      <c r="N3263" cm="1">
        <f t="array" ref="N3263:Q3263">_xlfn.XLOOKUP($B3263,'Raw -orders'!$A:$A,'Raw -orders'!$B:$E)</f>
        <v>479</v>
      </c>
      <c r="O3263">
        <v>31922</v>
      </c>
      <c r="P3263" s="1">
        <v>44399</v>
      </c>
      <c r="Q3263" s="1">
        <v>44405</v>
      </c>
      <c r="R3263" t="str" cm="1">
        <f t="array" ref="R3263:Y3263">_xlfn.XLOOKUP($N3263,'Raw - customers'!$A:$A,'Raw - customers'!$B:$I)</f>
        <v>Dunc Swynley</v>
      </c>
      <c r="S3263" t="str">
        <v>Genderqueer</v>
      </c>
      <c r="T3263">
        <v>20</v>
      </c>
      <c r="U3263" t="str">
        <v>621 Eve View RdApt. 900</v>
      </c>
      <c r="V3263">
        <v>789</v>
      </c>
      <c r="W3263" t="str">
        <v>Mullerberg</v>
      </c>
      <c r="X3263" t="str">
        <v>Western Australia</v>
      </c>
      <c r="Y3263" t="str">
        <v>Australia</v>
      </c>
      <c r="Z3263">
        <v>7</v>
      </c>
      <c r="AA3263" s="3" t="str">
        <f t="shared" si="101"/>
        <v>0 to 10</v>
      </c>
      <c r="AP3263" s="6">
        <v>479</v>
      </c>
      <c r="AQ3263" s="6" t="s">
        <v>1377</v>
      </c>
    </row>
    <row r="3264" spans="1:43" x14ac:dyDescent="0.25">
      <c r="A3264">
        <v>3262</v>
      </c>
      <c r="B3264">
        <v>658</v>
      </c>
      <c r="C3264">
        <v>908</v>
      </c>
      <c r="D3264">
        <v>94</v>
      </c>
      <c r="E3264">
        <v>3</v>
      </c>
      <c r="F3264">
        <v>282</v>
      </c>
      <c r="G3264" t="str">
        <f>VLOOKUP($C3264,'Raw-products'!$A$2:$H$1261,MATCH(G$1,'Raw-products'!$A$1:$H$1,0))</f>
        <v>Trousers</v>
      </c>
      <c r="H3264" t="str">
        <f>VLOOKUP($C3264,'Raw-products'!$A$2:$H$1261,MATCH(H$1,'Raw-products'!$A$1:$H$1,0))</f>
        <v>Cords</v>
      </c>
      <c r="I3264" t="str">
        <f>VLOOKUP($C3264,'Raw-products'!$A$2:$H$1261,MATCH(I$1,'Raw-products'!$A$1:$H$1,0))</f>
        <v>L</v>
      </c>
      <c r="J3264" t="str">
        <f>VLOOKUP($C3264,'Raw-products'!$A$2:$H$1261,MATCH(J$1,'Raw-products'!$A$1:$H$1,0))</f>
        <v>violet</v>
      </c>
      <c r="K3264">
        <f>VLOOKUP($C3264,'Raw-products'!$A$2:$H$1261,MATCH(K$1,'Raw-products'!$A$1:$H$1,0))</f>
        <v>113</v>
      </c>
      <c r="L3264">
        <f>VLOOKUP($C3264,'Raw-products'!$A$2:$H$1261,MATCH(L$1,'Raw-products'!$A$1:$H$1,0))</f>
        <v>74</v>
      </c>
      <c r="M3264" s="5">
        <f t="shared" si="100"/>
        <v>8362</v>
      </c>
      <c r="N3264" cm="1">
        <f t="array" ref="N3264:Q3264">_xlfn.XLOOKUP($B3264,'Raw -orders'!$A:$A,'Raw -orders'!$B:$E)</f>
        <v>201</v>
      </c>
      <c r="O3264">
        <v>42131</v>
      </c>
      <c r="P3264" s="1">
        <v>44339</v>
      </c>
      <c r="Q3264" s="1">
        <v>44352</v>
      </c>
      <c r="R3264" t="str" cm="1">
        <f t="array" ref="R3264:Y3264">_xlfn.XLOOKUP($N3264,'Raw - customers'!$A:$A,'Raw - customers'!$B:$I)</f>
        <v>Loni Tort</v>
      </c>
      <c r="S3264" t="str">
        <v>Polygender</v>
      </c>
      <c r="T3264">
        <v>58</v>
      </c>
      <c r="U3264" t="str">
        <v>76 Zac KnollSuite 031</v>
      </c>
      <c r="V3264">
        <v>4396</v>
      </c>
      <c r="W3264" t="str">
        <v>Joelmouth</v>
      </c>
      <c r="X3264" t="str">
        <v>Australian Capital Territory</v>
      </c>
      <c r="Y3264" t="str">
        <v>Australia</v>
      </c>
      <c r="Z3264">
        <v>5</v>
      </c>
      <c r="AA3264" s="3" t="str">
        <f t="shared" si="101"/>
        <v>10 to 20</v>
      </c>
      <c r="AP3264" s="6">
        <v>201</v>
      </c>
      <c r="AQ3264" s="6" t="s">
        <v>1350</v>
      </c>
    </row>
    <row r="3265" spans="1:43" x14ac:dyDescent="0.25">
      <c r="A3265">
        <v>3263</v>
      </c>
      <c r="B3265">
        <v>658</v>
      </c>
      <c r="C3265">
        <v>195</v>
      </c>
      <c r="D3265">
        <v>98</v>
      </c>
      <c r="E3265">
        <v>2</v>
      </c>
      <c r="F3265">
        <v>196</v>
      </c>
      <c r="G3265" t="str">
        <f>VLOOKUP($C3265,'Raw-products'!$A$2:$H$1261,MATCH(G$1,'Raw-products'!$A$1:$H$1,0))</f>
        <v>Shirt</v>
      </c>
      <c r="H3265" t="str">
        <f>VLOOKUP($C3265,'Raw-products'!$A$2:$H$1261,MATCH(H$1,'Raw-products'!$A$1:$H$1,0))</f>
        <v>Camp Collared</v>
      </c>
      <c r="I3265" t="str">
        <f>VLOOKUP($C3265,'Raw-products'!$A$2:$H$1261,MATCH(I$1,'Raw-products'!$A$1:$H$1,0))</f>
        <v>XS</v>
      </c>
      <c r="J3265" t="str">
        <f>VLOOKUP($C3265,'Raw-products'!$A$2:$H$1261,MATCH(J$1,'Raw-products'!$A$1:$H$1,0))</f>
        <v>blue</v>
      </c>
      <c r="K3265">
        <f>VLOOKUP($C3265,'Raw-products'!$A$2:$H$1261,MATCH(K$1,'Raw-products'!$A$1:$H$1,0))</f>
        <v>112</v>
      </c>
      <c r="L3265">
        <f>VLOOKUP($C3265,'Raw-products'!$A$2:$H$1261,MATCH(L$1,'Raw-products'!$A$1:$H$1,0))</f>
        <v>47</v>
      </c>
      <c r="M3265" s="5">
        <f t="shared" si="100"/>
        <v>5264</v>
      </c>
      <c r="N3265" cm="1">
        <f t="array" ref="N3265:Q3265">_xlfn.XLOOKUP($B3265,'Raw -orders'!$A:$A,'Raw -orders'!$B:$E)</f>
        <v>201</v>
      </c>
      <c r="O3265">
        <v>42131</v>
      </c>
      <c r="P3265" s="1">
        <v>44339</v>
      </c>
      <c r="Q3265" s="1">
        <v>44352</v>
      </c>
      <c r="R3265" t="str" cm="1">
        <f t="array" ref="R3265:Y3265">_xlfn.XLOOKUP($N3265,'Raw - customers'!$A:$A,'Raw - customers'!$B:$I)</f>
        <v>Loni Tort</v>
      </c>
      <c r="S3265" t="str">
        <v>Polygender</v>
      </c>
      <c r="T3265">
        <v>58</v>
      </c>
      <c r="U3265" t="str">
        <v>76 Zac KnollSuite 031</v>
      </c>
      <c r="V3265">
        <v>4396</v>
      </c>
      <c r="W3265" t="str">
        <v>Joelmouth</v>
      </c>
      <c r="X3265" t="str">
        <v>Australian Capital Territory</v>
      </c>
      <c r="Y3265" t="str">
        <v>Australia</v>
      </c>
      <c r="Z3265">
        <v>5</v>
      </c>
      <c r="AA3265" s="3" t="str">
        <f t="shared" si="101"/>
        <v>10 to 20</v>
      </c>
      <c r="AP3265" s="6">
        <v>201</v>
      </c>
      <c r="AQ3265" s="6" t="s">
        <v>1350</v>
      </c>
    </row>
    <row r="3266" spans="1:43" x14ac:dyDescent="0.25">
      <c r="A3266">
        <v>3264</v>
      </c>
      <c r="B3266">
        <v>658</v>
      </c>
      <c r="C3266">
        <v>1123</v>
      </c>
      <c r="D3266">
        <v>102</v>
      </c>
      <c r="E3266">
        <v>3</v>
      </c>
      <c r="F3266">
        <v>306</v>
      </c>
      <c r="G3266" t="str">
        <f>VLOOKUP($C3266,'Raw-products'!$A$2:$H$1261,MATCH(G$1,'Raw-products'!$A$1:$H$1,0))</f>
        <v>Trousers</v>
      </c>
      <c r="H3266" t="str">
        <f>VLOOKUP($C3266,'Raw-products'!$A$2:$H$1261,MATCH(H$1,'Raw-products'!$A$1:$H$1,0))</f>
        <v>Cargo Pants</v>
      </c>
      <c r="I3266" t="str">
        <f>VLOOKUP($C3266,'Raw-products'!$A$2:$H$1261,MATCH(I$1,'Raw-products'!$A$1:$H$1,0))</f>
        <v>L</v>
      </c>
      <c r="J3266" t="str">
        <f>VLOOKUP($C3266,'Raw-products'!$A$2:$H$1261,MATCH(J$1,'Raw-products'!$A$1:$H$1,0))</f>
        <v>red</v>
      </c>
      <c r="K3266">
        <f>VLOOKUP($C3266,'Raw-products'!$A$2:$H$1261,MATCH(K$1,'Raw-products'!$A$1:$H$1,0))</f>
        <v>106</v>
      </c>
      <c r="L3266">
        <f>VLOOKUP($C3266,'Raw-products'!$A$2:$H$1261,MATCH(L$1,'Raw-products'!$A$1:$H$1,0))</f>
        <v>61</v>
      </c>
      <c r="M3266" s="5">
        <f t="shared" si="100"/>
        <v>6466</v>
      </c>
      <c r="N3266" cm="1">
        <f t="array" ref="N3266:Q3266">_xlfn.XLOOKUP($B3266,'Raw -orders'!$A:$A,'Raw -orders'!$B:$E)</f>
        <v>201</v>
      </c>
      <c r="O3266">
        <v>42131</v>
      </c>
      <c r="P3266" s="1">
        <v>44339</v>
      </c>
      <c r="Q3266" s="1">
        <v>44352</v>
      </c>
      <c r="R3266" t="str" cm="1">
        <f t="array" ref="R3266:Y3266">_xlfn.XLOOKUP($N3266,'Raw - customers'!$A:$A,'Raw - customers'!$B:$I)</f>
        <v>Loni Tort</v>
      </c>
      <c r="S3266" t="str">
        <v>Polygender</v>
      </c>
      <c r="T3266">
        <v>58</v>
      </c>
      <c r="U3266" t="str">
        <v>76 Zac KnollSuite 031</v>
      </c>
      <c r="V3266">
        <v>4396</v>
      </c>
      <c r="W3266" t="str">
        <v>Joelmouth</v>
      </c>
      <c r="X3266" t="str">
        <v>Australian Capital Territory</v>
      </c>
      <c r="Y3266" t="str">
        <v>Australia</v>
      </c>
      <c r="Z3266">
        <v>5</v>
      </c>
      <c r="AA3266" s="3" t="str">
        <f t="shared" si="101"/>
        <v>10 to 20</v>
      </c>
      <c r="AP3266" s="6">
        <v>201</v>
      </c>
      <c r="AQ3266" s="6" t="s">
        <v>1350</v>
      </c>
    </row>
    <row r="3267" spans="1:43" x14ac:dyDescent="0.25">
      <c r="A3267">
        <v>3265</v>
      </c>
      <c r="B3267">
        <v>658</v>
      </c>
      <c r="C3267">
        <v>439</v>
      </c>
      <c r="D3267">
        <v>107</v>
      </c>
      <c r="E3267">
        <v>2</v>
      </c>
      <c r="F3267">
        <v>214</v>
      </c>
      <c r="G3267" t="str">
        <f>VLOOKUP($C3267,'Raw-products'!$A$2:$H$1261,MATCH(G$1,'Raw-products'!$A$1:$H$1,0))</f>
        <v>Jacket</v>
      </c>
      <c r="H3267" t="str">
        <f>VLOOKUP($C3267,'Raw-products'!$A$2:$H$1261,MATCH(H$1,'Raw-products'!$A$1:$H$1,0))</f>
        <v>Denim</v>
      </c>
      <c r="I3267" t="str">
        <f>VLOOKUP($C3267,'Raw-products'!$A$2:$H$1261,MATCH(I$1,'Raw-products'!$A$1:$H$1,0))</f>
        <v>XL</v>
      </c>
      <c r="J3267" t="str">
        <f>VLOOKUP($C3267,'Raw-products'!$A$2:$H$1261,MATCH(J$1,'Raw-products'!$A$1:$H$1,0))</f>
        <v>green</v>
      </c>
      <c r="K3267">
        <f>VLOOKUP($C3267,'Raw-products'!$A$2:$H$1261,MATCH(K$1,'Raw-products'!$A$1:$H$1,0))</f>
        <v>92</v>
      </c>
      <c r="L3267">
        <f>VLOOKUP($C3267,'Raw-products'!$A$2:$H$1261,MATCH(L$1,'Raw-products'!$A$1:$H$1,0))</f>
        <v>59</v>
      </c>
      <c r="M3267" s="5">
        <f t="shared" ref="M3267:M3330" si="102">$K3267*$L3267</f>
        <v>5428</v>
      </c>
      <c r="N3267" cm="1">
        <f t="array" ref="N3267:Q3267">_xlfn.XLOOKUP($B3267,'Raw -orders'!$A:$A,'Raw -orders'!$B:$E)</f>
        <v>201</v>
      </c>
      <c r="O3267">
        <v>42131</v>
      </c>
      <c r="P3267" s="1">
        <v>44339</v>
      </c>
      <c r="Q3267" s="1">
        <v>44352</v>
      </c>
      <c r="R3267" t="str" cm="1">
        <f t="array" ref="R3267:Y3267">_xlfn.XLOOKUP($N3267,'Raw - customers'!$A:$A,'Raw - customers'!$B:$I)</f>
        <v>Loni Tort</v>
      </c>
      <c r="S3267" t="str">
        <v>Polygender</v>
      </c>
      <c r="T3267">
        <v>58</v>
      </c>
      <c r="U3267" t="str">
        <v>76 Zac KnollSuite 031</v>
      </c>
      <c r="V3267">
        <v>4396</v>
      </c>
      <c r="W3267" t="str">
        <v>Joelmouth</v>
      </c>
      <c r="X3267" t="str">
        <v>Australian Capital Territory</v>
      </c>
      <c r="Y3267" t="str">
        <v>Australia</v>
      </c>
      <c r="Z3267">
        <v>5</v>
      </c>
      <c r="AA3267" s="3" t="str">
        <f t="shared" ref="AA3267:AA3330" si="103">IF(AND(DATEDIF($P3267,$Q3267,"D")&gt;0,DATEDIF($P3267,$Q3267,"D")&lt;=10),"0 to 10",IF(AND(DATEDIF($P3267,$Q3267,"D")&gt;10,DATEDIF($P3267,$Q3267,"D")&lt;=20),"10 to 20",IF(AND(DATEDIF($P3267,$Q3267,"D")&gt;20,DATEDIF($P3267,$Q3267,"D")&lt;=30),"20 to 30")))</f>
        <v>10 to 20</v>
      </c>
      <c r="AP3267" s="6">
        <v>201</v>
      </c>
      <c r="AQ3267" s="6" t="s">
        <v>1350</v>
      </c>
    </row>
    <row r="3268" spans="1:43" x14ac:dyDescent="0.25">
      <c r="A3268">
        <v>3266</v>
      </c>
      <c r="B3268">
        <v>658</v>
      </c>
      <c r="C3268">
        <v>692</v>
      </c>
      <c r="D3268">
        <v>113</v>
      </c>
      <c r="E3268">
        <v>1</v>
      </c>
      <c r="F3268">
        <v>113</v>
      </c>
      <c r="G3268" t="str">
        <f>VLOOKUP($C3268,'Raw-products'!$A$2:$H$1261,MATCH(G$1,'Raw-products'!$A$1:$H$1,0))</f>
        <v>Jacket</v>
      </c>
      <c r="H3268" t="str">
        <f>VLOOKUP($C3268,'Raw-products'!$A$2:$H$1261,MATCH(H$1,'Raw-products'!$A$1:$H$1,0))</f>
        <v>Parka</v>
      </c>
      <c r="I3268" t="str">
        <f>VLOOKUP($C3268,'Raw-products'!$A$2:$H$1261,MATCH(I$1,'Raw-products'!$A$1:$H$1,0))</f>
        <v>M</v>
      </c>
      <c r="J3268" t="str">
        <f>VLOOKUP($C3268,'Raw-products'!$A$2:$H$1261,MATCH(J$1,'Raw-products'!$A$1:$H$1,0))</f>
        <v>indigo</v>
      </c>
      <c r="K3268">
        <f>VLOOKUP($C3268,'Raw-products'!$A$2:$H$1261,MATCH(K$1,'Raw-products'!$A$1:$H$1,0))</f>
        <v>119</v>
      </c>
      <c r="L3268">
        <f>VLOOKUP($C3268,'Raw-products'!$A$2:$H$1261,MATCH(L$1,'Raw-products'!$A$1:$H$1,0))</f>
        <v>66</v>
      </c>
      <c r="M3268" s="5">
        <f t="shared" si="102"/>
        <v>7854</v>
      </c>
      <c r="N3268" cm="1">
        <f t="array" ref="N3268:Q3268">_xlfn.XLOOKUP($B3268,'Raw -orders'!$A:$A,'Raw -orders'!$B:$E)</f>
        <v>201</v>
      </c>
      <c r="O3268">
        <v>42131</v>
      </c>
      <c r="P3268" s="1">
        <v>44339</v>
      </c>
      <c r="Q3268" s="1">
        <v>44352</v>
      </c>
      <c r="R3268" t="str" cm="1">
        <f t="array" ref="R3268:Y3268">_xlfn.XLOOKUP($N3268,'Raw - customers'!$A:$A,'Raw - customers'!$B:$I)</f>
        <v>Loni Tort</v>
      </c>
      <c r="S3268" t="str">
        <v>Polygender</v>
      </c>
      <c r="T3268">
        <v>58</v>
      </c>
      <c r="U3268" t="str">
        <v>76 Zac KnollSuite 031</v>
      </c>
      <c r="V3268">
        <v>4396</v>
      </c>
      <c r="W3268" t="str">
        <v>Joelmouth</v>
      </c>
      <c r="X3268" t="str">
        <v>Australian Capital Territory</v>
      </c>
      <c r="Y3268" t="str">
        <v>Australia</v>
      </c>
      <c r="Z3268">
        <v>5</v>
      </c>
      <c r="AA3268" s="3" t="str">
        <f t="shared" si="103"/>
        <v>10 to 20</v>
      </c>
      <c r="AP3268" s="6">
        <v>201</v>
      </c>
      <c r="AQ3268" s="6" t="s">
        <v>1350</v>
      </c>
    </row>
    <row r="3269" spans="1:43" x14ac:dyDescent="0.25">
      <c r="A3269">
        <v>3267</v>
      </c>
      <c r="B3269">
        <v>658</v>
      </c>
      <c r="C3269">
        <v>1204</v>
      </c>
      <c r="D3269">
        <v>105</v>
      </c>
      <c r="E3269">
        <v>2</v>
      </c>
      <c r="F3269">
        <v>210</v>
      </c>
      <c r="G3269" t="str">
        <f>VLOOKUP($C3269,'Raw-products'!$A$2:$H$1261,MATCH(G$1,'Raw-products'!$A$1:$H$1,0))</f>
        <v>Trousers</v>
      </c>
      <c r="H3269" t="str">
        <f>VLOOKUP($C3269,'Raw-products'!$A$2:$H$1261,MATCH(H$1,'Raw-products'!$A$1:$H$1,0))</f>
        <v>Pleated</v>
      </c>
      <c r="I3269" t="str">
        <f>VLOOKUP($C3269,'Raw-products'!$A$2:$H$1261,MATCH(I$1,'Raw-products'!$A$1:$H$1,0))</f>
        <v>XL</v>
      </c>
      <c r="J3269" t="str">
        <f>VLOOKUP($C3269,'Raw-products'!$A$2:$H$1261,MATCH(J$1,'Raw-products'!$A$1:$H$1,0))</f>
        <v>yellow</v>
      </c>
      <c r="K3269">
        <f>VLOOKUP($C3269,'Raw-products'!$A$2:$H$1261,MATCH(K$1,'Raw-products'!$A$1:$H$1,0))</f>
        <v>90</v>
      </c>
      <c r="L3269">
        <f>VLOOKUP($C3269,'Raw-products'!$A$2:$H$1261,MATCH(L$1,'Raw-products'!$A$1:$H$1,0))</f>
        <v>52</v>
      </c>
      <c r="M3269" s="5">
        <f t="shared" si="102"/>
        <v>4680</v>
      </c>
      <c r="N3269" cm="1">
        <f t="array" ref="N3269:Q3269">_xlfn.XLOOKUP($B3269,'Raw -orders'!$A:$A,'Raw -orders'!$B:$E)</f>
        <v>201</v>
      </c>
      <c r="O3269">
        <v>42131</v>
      </c>
      <c r="P3269" s="1">
        <v>44339</v>
      </c>
      <c r="Q3269" s="1">
        <v>44352</v>
      </c>
      <c r="R3269" t="str" cm="1">
        <f t="array" ref="R3269:Y3269">_xlfn.XLOOKUP($N3269,'Raw - customers'!$A:$A,'Raw - customers'!$B:$I)</f>
        <v>Loni Tort</v>
      </c>
      <c r="S3269" t="str">
        <v>Polygender</v>
      </c>
      <c r="T3269">
        <v>58</v>
      </c>
      <c r="U3269" t="str">
        <v>76 Zac KnollSuite 031</v>
      </c>
      <c r="V3269">
        <v>4396</v>
      </c>
      <c r="W3269" t="str">
        <v>Joelmouth</v>
      </c>
      <c r="X3269" t="str">
        <v>Australian Capital Territory</v>
      </c>
      <c r="Y3269" t="str">
        <v>Australia</v>
      </c>
      <c r="Z3269">
        <v>5</v>
      </c>
      <c r="AA3269" s="3" t="str">
        <f t="shared" si="103"/>
        <v>10 to 20</v>
      </c>
      <c r="AP3269" s="6">
        <v>201</v>
      </c>
      <c r="AQ3269" s="6" t="s">
        <v>1350</v>
      </c>
    </row>
    <row r="3270" spans="1:43" x14ac:dyDescent="0.25">
      <c r="A3270">
        <v>3268</v>
      </c>
      <c r="B3270">
        <v>658</v>
      </c>
      <c r="C3270">
        <v>271</v>
      </c>
      <c r="D3270">
        <v>95</v>
      </c>
      <c r="E3270">
        <v>1</v>
      </c>
      <c r="F3270">
        <v>95</v>
      </c>
      <c r="G3270" t="str">
        <f>VLOOKUP($C3270,'Raw-products'!$A$2:$H$1261,MATCH(G$1,'Raw-products'!$A$1:$H$1,0))</f>
        <v>Shirt</v>
      </c>
      <c r="H3270" t="str">
        <f>VLOOKUP($C3270,'Raw-products'!$A$2:$H$1261,MATCH(H$1,'Raw-products'!$A$1:$H$1,0))</f>
        <v>Polo</v>
      </c>
      <c r="I3270" t="str">
        <f>VLOOKUP($C3270,'Raw-products'!$A$2:$H$1261,MATCH(I$1,'Raw-products'!$A$1:$H$1,0))</f>
        <v>S</v>
      </c>
      <c r="J3270" t="str">
        <f>VLOOKUP($C3270,'Raw-products'!$A$2:$H$1261,MATCH(J$1,'Raw-products'!$A$1:$H$1,0))</f>
        <v>indigo</v>
      </c>
      <c r="K3270">
        <f>VLOOKUP($C3270,'Raw-products'!$A$2:$H$1261,MATCH(K$1,'Raw-products'!$A$1:$H$1,0))</f>
        <v>117</v>
      </c>
      <c r="L3270">
        <f>VLOOKUP($C3270,'Raw-products'!$A$2:$H$1261,MATCH(L$1,'Raw-products'!$A$1:$H$1,0))</f>
        <v>50</v>
      </c>
      <c r="M3270" s="5">
        <f t="shared" si="102"/>
        <v>5850</v>
      </c>
      <c r="N3270" cm="1">
        <f t="array" ref="N3270:Q3270">_xlfn.XLOOKUP($B3270,'Raw -orders'!$A:$A,'Raw -orders'!$B:$E)</f>
        <v>201</v>
      </c>
      <c r="O3270">
        <v>42131</v>
      </c>
      <c r="P3270" s="1">
        <v>44339</v>
      </c>
      <c r="Q3270" s="1">
        <v>44352</v>
      </c>
      <c r="R3270" t="str" cm="1">
        <f t="array" ref="R3270:Y3270">_xlfn.XLOOKUP($N3270,'Raw - customers'!$A:$A,'Raw - customers'!$B:$I)</f>
        <v>Loni Tort</v>
      </c>
      <c r="S3270" t="str">
        <v>Polygender</v>
      </c>
      <c r="T3270">
        <v>58</v>
      </c>
      <c r="U3270" t="str">
        <v>76 Zac KnollSuite 031</v>
      </c>
      <c r="V3270">
        <v>4396</v>
      </c>
      <c r="W3270" t="str">
        <v>Joelmouth</v>
      </c>
      <c r="X3270" t="str">
        <v>Australian Capital Territory</v>
      </c>
      <c r="Y3270" t="str">
        <v>Australia</v>
      </c>
      <c r="Z3270">
        <v>5</v>
      </c>
      <c r="AA3270" s="3" t="str">
        <f t="shared" si="103"/>
        <v>10 to 20</v>
      </c>
      <c r="AP3270" s="6">
        <v>201</v>
      </c>
      <c r="AQ3270" s="6" t="s">
        <v>1350</v>
      </c>
    </row>
    <row r="3271" spans="1:43" x14ac:dyDescent="0.25">
      <c r="A3271">
        <v>3269</v>
      </c>
      <c r="B3271">
        <v>658</v>
      </c>
      <c r="C3271">
        <v>42</v>
      </c>
      <c r="D3271">
        <v>104</v>
      </c>
      <c r="E3271">
        <v>1</v>
      </c>
      <c r="F3271">
        <v>104</v>
      </c>
      <c r="G3271" t="str">
        <f>VLOOKUP($C3271,'Raw-products'!$A$2:$H$1261,MATCH(G$1,'Raw-products'!$A$1:$H$1,0))</f>
        <v>Shirt</v>
      </c>
      <c r="H3271" t="str">
        <f>VLOOKUP($C3271,'Raw-products'!$A$2:$H$1261,MATCH(H$1,'Raw-products'!$A$1:$H$1,0))</f>
        <v>Dress</v>
      </c>
      <c r="I3271" t="str">
        <f>VLOOKUP($C3271,'Raw-products'!$A$2:$H$1261,MATCH(I$1,'Raw-products'!$A$1:$H$1,0))</f>
        <v>M</v>
      </c>
      <c r="J3271" t="str">
        <f>VLOOKUP($C3271,'Raw-products'!$A$2:$H$1261,MATCH(J$1,'Raw-products'!$A$1:$H$1,0))</f>
        <v>orange</v>
      </c>
      <c r="K3271">
        <f>VLOOKUP($C3271,'Raw-products'!$A$2:$H$1261,MATCH(K$1,'Raw-products'!$A$1:$H$1,0))</f>
        <v>119</v>
      </c>
      <c r="L3271">
        <f>VLOOKUP($C3271,'Raw-products'!$A$2:$H$1261,MATCH(L$1,'Raw-products'!$A$1:$H$1,0))</f>
        <v>53</v>
      </c>
      <c r="M3271" s="5">
        <f t="shared" si="102"/>
        <v>6307</v>
      </c>
      <c r="N3271" cm="1">
        <f t="array" ref="N3271:Q3271">_xlfn.XLOOKUP($B3271,'Raw -orders'!$A:$A,'Raw -orders'!$B:$E)</f>
        <v>201</v>
      </c>
      <c r="O3271">
        <v>42131</v>
      </c>
      <c r="P3271" s="1">
        <v>44339</v>
      </c>
      <c r="Q3271" s="1">
        <v>44352</v>
      </c>
      <c r="R3271" t="str" cm="1">
        <f t="array" ref="R3271:Y3271">_xlfn.XLOOKUP($N3271,'Raw - customers'!$A:$A,'Raw - customers'!$B:$I)</f>
        <v>Loni Tort</v>
      </c>
      <c r="S3271" t="str">
        <v>Polygender</v>
      </c>
      <c r="T3271">
        <v>58</v>
      </c>
      <c r="U3271" t="str">
        <v>76 Zac KnollSuite 031</v>
      </c>
      <c r="V3271">
        <v>4396</v>
      </c>
      <c r="W3271" t="str">
        <v>Joelmouth</v>
      </c>
      <c r="X3271" t="str">
        <v>Australian Capital Territory</v>
      </c>
      <c r="Y3271" t="str">
        <v>Australia</v>
      </c>
      <c r="Z3271">
        <v>5</v>
      </c>
      <c r="AA3271" s="3" t="str">
        <f t="shared" si="103"/>
        <v>10 to 20</v>
      </c>
      <c r="AP3271" s="6">
        <v>201</v>
      </c>
      <c r="AQ3271" s="6" t="s">
        <v>1350</v>
      </c>
    </row>
    <row r="3272" spans="1:43" x14ac:dyDescent="0.25">
      <c r="A3272">
        <v>3270</v>
      </c>
      <c r="B3272">
        <v>659</v>
      </c>
      <c r="C3272">
        <v>1042</v>
      </c>
      <c r="D3272">
        <v>90</v>
      </c>
      <c r="E3272">
        <v>1</v>
      </c>
      <c r="F3272">
        <v>90</v>
      </c>
      <c r="G3272" t="str">
        <f>VLOOKUP($C3272,'Raw-products'!$A$2:$H$1261,MATCH(G$1,'Raw-products'!$A$1:$H$1,0))</f>
        <v>Trousers</v>
      </c>
      <c r="H3272" t="str">
        <f>VLOOKUP($C3272,'Raw-products'!$A$2:$H$1261,MATCH(H$1,'Raw-products'!$A$1:$H$1,0))</f>
        <v>Relaxed Leg</v>
      </c>
      <c r="I3272" t="str">
        <f>VLOOKUP($C3272,'Raw-products'!$A$2:$H$1261,MATCH(I$1,'Raw-products'!$A$1:$H$1,0))</f>
        <v>M</v>
      </c>
      <c r="J3272" t="str">
        <f>VLOOKUP($C3272,'Raw-products'!$A$2:$H$1261,MATCH(J$1,'Raw-products'!$A$1:$H$1,0))</f>
        <v>indigo</v>
      </c>
      <c r="K3272">
        <f>VLOOKUP($C3272,'Raw-products'!$A$2:$H$1261,MATCH(K$1,'Raw-products'!$A$1:$H$1,0))</f>
        <v>95</v>
      </c>
      <c r="L3272">
        <f>VLOOKUP($C3272,'Raw-products'!$A$2:$H$1261,MATCH(L$1,'Raw-products'!$A$1:$H$1,0))</f>
        <v>45</v>
      </c>
      <c r="M3272" s="5">
        <f t="shared" si="102"/>
        <v>4275</v>
      </c>
      <c r="N3272" cm="1">
        <f t="array" ref="N3272:Q3272">_xlfn.XLOOKUP($B3272,'Raw -orders'!$A:$A,'Raw -orders'!$B:$E)</f>
        <v>328</v>
      </c>
      <c r="O3272">
        <v>45445</v>
      </c>
      <c r="P3272" s="1">
        <v>44469</v>
      </c>
      <c r="Q3272" s="1">
        <v>44484</v>
      </c>
      <c r="R3272" t="str" cm="1">
        <f t="array" ref="R3272:Y3272">_xlfn.XLOOKUP($N3272,'Raw - customers'!$A:$A,'Raw - customers'!$B:$I)</f>
        <v>Wadsworth Olivier</v>
      </c>
      <c r="S3272" t="str">
        <v>Non-binary</v>
      </c>
      <c r="T3272">
        <v>59</v>
      </c>
      <c r="U3272" t="str">
        <v>4309 Nguyen KnollApt. 851</v>
      </c>
      <c r="V3272">
        <v>6795</v>
      </c>
      <c r="W3272" t="str">
        <v>North Elijahshire</v>
      </c>
      <c r="X3272" t="str">
        <v>Western Australia</v>
      </c>
      <c r="Y3272" t="str">
        <v>Australia</v>
      </c>
      <c r="Z3272">
        <v>9</v>
      </c>
      <c r="AA3272" s="3" t="str">
        <f t="shared" si="103"/>
        <v>10 to 20</v>
      </c>
      <c r="AP3272" s="6">
        <v>328</v>
      </c>
      <c r="AQ3272" s="6" t="s">
        <v>1377</v>
      </c>
    </row>
    <row r="3273" spans="1:43" x14ac:dyDescent="0.25">
      <c r="A3273">
        <v>3271</v>
      </c>
      <c r="B3273">
        <v>659</v>
      </c>
      <c r="C3273">
        <v>565</v>
      </c>
      <c r="D3273">
        <v>100</v>
      </c>
      <c r="E3273">
        <v>3</v>
      </c>
      <c r="F3273">
        <v>300</v>
      </c>
      <c r="G3273" t="str">
        <f>VLOOKUP($C3273,'Raw-products'!$A$2:$H$1261,MATCH(G$1,'Raw-products'!$A$1:$H$1,0))</f>
        <v>Jacket</v>
      </c>
      <c r="H3273" t="str">
        <f>VLOOKUP($C3273,'Raw-products'!$A$2:$H$1261,MATCH(H$1,'Raw-products'!$A$1:$H$1,0))</f>
        <v>Bomber</v>
      </c>
      <c r="I3273" t="str">
        <f>VLOOKUP($C3273,'Raw-products'!$A$2:$H$1261,MATCH(I$1,'Raw-products'!$A$1:$H$1,0))</f>
        <v>XS</v>
      </c>
      <c r="J3273" t="str">
        <f>VLOOKUP($C3273,'Raw-products'!$A$2:$H$1261,MATCH(J$1,'Raw-products'!$A$1:$H$1,0))</f>
        <v>orange</v>
      </c>
      <c r="K3273">
        <f>VLOOKUP($C3273,'Raw-products'!$A$2:$H$1261,MATCH(K$1,'Raw-products'!$A$1:$H$1,0))</f>
        <v>90</v>
      </c>
      <c r="L3273">
        <f>VLOOKUP($C3273,'Raw-products'!$A$2:$H$1261,MATCH(L$1,'Raw-products'!$A$1:$H$1,0))</f>
        <v>80</v>
      </c>
      <c r="M3273" s="5">
        <f t="shared" si="102"/>
        <v>7200</v>
      </c>
      <c r="N3273" cm="1">
        <f t="array" ref="N3273:Q3273">_xlfn.XLOOKUP($B3273,'Raw -orders'!$A:$A,'Raw -orders'!$B:$E)</f>
        <v>328</v>
      </c>
      <c r="O3273">
        <v>45445</v>
      </c>
      <c r="P3273" s="1">
        <v>44469</v>
      </c>
      <c r="Q3273" s="1">
        <v>44484</v>
      </c>
      <c r="R3273" t="str" cm="1">
        <f t="array" ref="R3273:Y3273">_xlfn.XLOOKUP($N3273,'Raw - customers'!$A:$A,'Raw - customers'!$B:$I)</f>
        <v>Wadsworth Olivier</v>
      </c>
      <c r="S3273" t="str">
        <v>Non-binary</v>
      </c>
      <c r="T3273">
        <v>59</v>
      </c>
      <c r="U3273" t="str">
        <v>4309 Nguyen KnollApt. 851</v>
      </c>
      <c r="V3273">
        <v>6795</v>
      </c>
      <c r="W3273" t="str">
        <v>North Elijahshire</v>
      </c>
      <c r="X3273" t="str">
        <v>Western Australia</v>
      </c>
      <c r="Y3273" t="str">
        <v>Australia</v>
      </c>
      <c r="Z3273">
        <v>9</v>
      </c>
      <c r="AA3273" s="3" t="str">
        <f t="shared" si="103"/>
        <v>10 to 20</v>
      </c>
      <c r="AP3273" s="6">
        <v>328</v>
      </c>
      <c r="AQ3273" s="6" t="s">
        <v>1377</v>
      </c>
    </row>
    <row r="3274" spans="1:43" x14ac:dyDescent="0.25">
      <c r="A3274">
        <v>3272</v>
      </c>
      <c r="B3274">
        <v>659</v>
      </c>
      <c r="C3274">
        <v>1060</v>
      </c>
      <c r="D3274">
        <v>93</v>
      </c>
      <c r="E3274">
        <v>2</v>
      </c>
      <c r="F3274">
        <v>186</v>
      </c>
      <c r="G3274" t="str">
        <f>VLOOKUP($C3274,'Raw-products'!$A$2:$H$1261,MATCH(G$1,'Raw-products'!$A$1:$H$1,0))</f>
        <v>Trousers</v>
      </c>
      <c r="H3274" t="str">
        <f>VLOOKUP($C3274,'Raw-products'!$A$2:$H$1261,MATCH(H$1,'Raw-products'!$A$1:$H$1,0))</f>
        <v>Joggers</v>
      </c>
      <c r="I3274" t="str">
        <f>VLOOKUP($C3274,'Raw-products'!$A$2:$H$1261,MATCH(I$1,'Raw-products'!$A$1:$H$1,0))</f>
        <v>XS</v>
      </c>
      <c r="J3274" t="str">
        <f>VLOOKUP($C3274,'Raw-products'!$A$2:$H$1261,MATCH(J$1,'Raw-products'!$A$1:$H$1,0))</f>
        <v>yellow</v>
      </c>
      <c r="K3274">
        <f>VLOOKUP($C3274,'Raw-products'!$A$2:$H$1261,MATCH(K$1,'Raw-products'!$A$1:$H$1,0))</f>
        <v>94</v>
      </c>
      <c r="L3274">
        <f>VLOOKUP($C3274,'Raw-products'!$A$2:$H$1261,MATCH(L$1,'Raw-products'!$A$1:$H$1,0))</f>
        <v>62</v>
      </c>
      <c r="M3274" s="5">
        <f t="shared" si="102"/>
        <v>5828</v>
      </c>
      <c r="N3274" cm="1">
        <f t="array" ref="N3274:Q3274">_xlfn.XLOOKUP($B3274,'Raw -orders'!$A:$A,'Raw -orders'!$B:$E)</f>
        <v>328</v>
      </c>
      <c r="O3274">
        <v>45445</v>
      </c>
      <c r="P3274" s="1">
        <v>44469</v>
      </c>
      <c r="Q3274" s="1">
        <v>44484</v>
      </c>
      <c r="R3274" t="str" cm="1">
        <f t="array" ref="R3274:Y3274">_xlfn.XLOOKUP($N3274,'Raw - customers'!$A:$A,'Raw - customers'!$B:$I)</f>
        <v>Wadsworth Olivier</v>
      </c>
      <c r="S3274" t="str">
        <v>Non-binary</v>
      </c>
      <c r="T3274">
        <v>59</v>
      </c>
      <c r="U3274" t="str">
        <v>4309 Nguyen KnollApt. 851</v>
      </c>
      <c r="V3274">
        <v>6795</v>
      </c>
      <c r="W3274" t="str">
        <v>North Elijahshire</v>
      </c>
      <c r="X3274" t="str">
        <v>Western Australia</v>
      </c>
      <c r="Y3274" t="str">
        <v>Australia</v>
      </c>
      <c r="Z3274">
        <v>9</v>
      </c>
      <c r="AA3274" s="3" t="str">
        <f t="shared" si="103"/>
        <v>10 to 20</v>
      </c>
      <c r="AP3274" s="6">
        <v>328</v>
      </c>
      <c r="AQ3274" s="6" t="s">
        <v>1377</v>
      </c>
    </row>
    <row r="3275" spans="1:43" x14ac:dyDescent="0.25">
      <c r="A3275">
        <v>3273</v>
      </c>
      <c r="B3275">
        <v>660</v>
      </c>
      <c r="C3275">
        <v>301</v>
      </c>
      <c r="D3275">
        <v>105</v>
      </c>
      <c r="E3275">
        <v>2</v>
      </c>
      <c r="F3275">
        <v>210</v>
      </c>
      <c r="G3275" t="str">
        <f>VLOOKUP($C3275,'Raw-products'!$A$2:$H$1261,MATCH(G$1,'Raw-products'!$A$1:$H$1,0))</f>
        <v>Shirt</v>
      </c>
      <c r="H3275" t="str">
        <f>VLOOKUP($C3275,'Raw-products'!$A$2:$H$1261,MATCH(H$1,'Raw-products'!$A$1:$H$1,0))</f>
        <v>Cuban Collar</v>
      </c>
      <c r="I3275" t="str">
        <f>VLOOKUP($C3275,'Raw-products'!$A$2:$H$1261,MATCH(I$1,'Raw-products'!$A$1:$H$1,0))</f>
        <v>S</v>
      </c>
      <c r="J3275" t="str">
        <f>VLOOKUP($C3275,'Raw-products'!$A$2:$H$1261,MATCH(J$1,'Raw-products'!$A$1:$H$1,0))</f>
        <v>blue</v>
      </c>
      <c r="K3275">
        <f>VLOOKUP($C3275,'Raw-products'!$A$2:$H$1261,MATCH(K$1,'Raw-products'!$A$1:$H$1,0))</f>
        <v>93</v>
      </c>
      <c r="L3275">
        <f>VLOOKUP($C3275,'Raw-products'!$A$2:$H$1261,MATCH(L$1,'Raw-products'!$A$1:$H$1,0))</f>
        <v>62</v>
      </c>
      <c r="M3275" s="5">
        <f t="shared" si="102"/>
        <v>5766</v>
      </c>
      <c r="N3275" cm="1">
        <f t="array" ref="N3275:Q3275">_xlfn.XLOOKUP($B3275,'Raw -orders'!$A:$A,'Raw -orders'!$B:$E)</f>
        <v>787</v>
      </c>
      <c r="O3275">
        <v>48757</v>
      </c>
      <c r="P3275" s="1">
        <v>44424</v>
      </c>
      <c r="Q3275" s="1">
        <v>44433</v>
      </c>
      <c r="R3275" t="str" cm="1">
        <f t="array" ref="R3275:Y3275">_xlfn.XLOOKUP($N3275,'Raw - customers'!$A:$A,'Raw - customers'!$B:$I)</f>
        <v>Sharl Izzett</v>
      </c>
      <c r="S3275" t="str">
        <v>Female</v>
      </c>
      <c r="T3275">
        <v>31</v>
      </c>
      <c r="U3275" t="str">
        <v>9871 Bailey SquareApt. 697</v>
      </c>
      <c r="V3275">
        <v>1417</v>
      </c>
      <c r="W3275" t="str">
        <v>Davidshire</v>
      </c>
      <c r="X3275" t="str">
        <v>South Australia</v>
      </c>
      <c r="Y3275" t="str">
        <v>Australia</v>
      </c>
      <c r="Z3275">
        <v>8</v>
      </c>
      <c r="AA3275" s="3" t="str">
        <f t="shared" si="103"/>
        <v>0 to 10</v>
      </c>
      <c r="AP3275" s="6">
        <v>787</v>
      </c>
      <c r="AQ3275" s="6" t="s">
        <v>1345</v>
      </c>
    </row>
    <row r="3276" spans="1:43" x14ac:dyDescent="0.25">
      <c r="A3276">
        <v>3274</v>
      </c>
      <c r="B3276">
        <v>660</v>
      </c>
      <c r="C3276">
        <v>463</v>
      </c>
      <c r="D3276">
        <v>118</v>
      </c>
      <c r="E3276">
        <v>2</v>
      </c>
      <c r="F3276">
        <v>236</v>
      </c>
      <c r="G3276" t="str">
        <f>VLOOKUP($C3276,'Raw-products'!$A$2:$H$1261,MATCH(G$1,'Raw-products'!$A$1:$H$1,0))</f>
        <v>Jacket</v>
      </c>
      <c r="H3276" t="str">
        <f>VLOOKUP($C3276,'Raw-products'!$A$2:$H$1261,MATCH(H$1,'Raw-products'!$A$1:$H$1,0))</f>
        <v>Puffer</v>
      </c>
      <c r="I3276" t="str">
        <f>VLOOKUP($C3276,'Raw-products'!$A$2:$H$1261,MATCH(I$1,'Raw-products'!$A$1:$H$1,0))</f>
        <v>L</v>
      </c>
      <c r="J3276" t="str">
        <f>VLOOKUP($C3276,'Raw-products'!$A$2:$H$1261,MATCH(J$1,'Raw-products'!$A$1:$H$1,0))</f>
        <v>orange</v>
      </c>
      <c r="K3276">
        <f>VLOOKUP($C3276,'Raw-products'!$A$2:$H$1261,MATCH(K$1,'Raw-products'!$A$1:$H$1,0))</f>
        <v>110</v>
      </c>
      <c r="L3276">
        <f>VLOOKUP($C3276,'Raw-products'!$A$2:$H$1261,MATCH(L$1,'Raw-products'!$A$1:$H$1,0))</f>
        <v>66</v>
      </c>
      <c r="M3276" s="5">
        <f t="shared" si="102"/>
        <v>7260</v>
      </c>
      <c r="N3276" cm="1">
        <f t="array" ref="N3276:Q3276">_xlfn.XLOOKUP($B3276,'Raw -orders'!$A:$A,'Raw -orders'!$B:$E)</f>
        <v>787</v>
      </c>
      <c r="O3276">
        <v>48757</v>
      </c>
      <c r="P3276" s="1">
        <v>44424</v>
      </c>
      <c r="Q3276" s="1">
        <v>44433</v>
      </c>
      <c r="R3276" t="str" cm="1">
        <f t="array" ref="R3276:Y3276">_xlfn.XLOOKUP($N3276,'Raw - customers'!$A:$A,'Raw - customers'!$B:$I)</f>
        <v>Sharl Izzett</v>
      </c>
      <c r="S3276" t="str">
        <v>Female</v>
      </c>
      <c r="T3276">
        <v>31</v>
      </c>
      <c r="U3276" t="str">
        <v>9871 Bailey SquareApt. 697</v>
      </c>
      <c r="V3276">
        <v>1417</v>
      </c>
      <c r="W3276" t="str">
        <v>Davidshire</v>
      </c>
      <c r="X3276" t="str">
        <v>South Australia</v>
      </c>
      <c r="Y3276" t="str">
        <v>Australia</v>
      </c>
      <c r="Z3276">
        <v>8</v>
      </c>
      <c r="AA3276" s="3" t="str">
        <f t="shared" si="103"/>
        <v>0 to 10</v>
      </c>
      <c r="AP3276" s="6">
        <v>787</v>
      </c>
      <c r="AQ3276" s="6" t="s">
        <v>1345</v>
      </c>
    </row>
    <row r="3277" spans="1:43" x14ac:dyDescent="0.25">
      <c r="A3277">
        <v>3275</v>
      </c>
      <c r="B3277">
        <v>660</v>
      </c>
      <c r="C3277">
        <v>807</v>
      </c>
      <c r="D3277">
        <v>117</v>
      </c>
      <c r="E3277">
        <v>3</v>
      </c>
      <c r="F3277">
        <v>351</v>
      </c>
      <c r="G3277" t="str">
        <f>VLOOKUP($C3277,'Raw-products'!$A$2:$H$1261,MATCH(G$1,'Raw-products'!$A$1:$H$1,0))</f>
        <v>Jacket</v>
      </c>
      <c r="H3277" t="str">
        <f>VLOOKUP($C3277,'Raw-products'!$A$2:$H$1261,MATCH(H$1,'Raw-products'!$A$1:$H$1,0))</f>
        <v>Shearling</v>
      </c>
      <c r="I3277" t="str">
        <f>VLOOKUP($C3277,'Raw-products'!$A$2:$H$1261,MATCH(I$1,'Raw-products'!$A$1:$H$1,0))</f>
        <v>M</v>
      </c>
      <c r="J3277" t="str">
        <f>VLOOKUP($C3277,'Raw-products'!$A$2:$H$1261,MATCH(J$1,'Raw-products'!$A$1:$H$1,0))</f>
        <v>red</v>
      </c>
      <c r="K3277">
        <f>VLOOKUP($C3277,'Raw-products'!$A$2:$H$1261,MATCH(K$1,'Raw-products'!$A$1:$H$1,0))</f>
        <v>95</v>
      </c>
      <c r="L3277">
        <f>VLOOKUP($C3277,'Raw-products'!$A$2:$H$1261,MATCH(L$1,'Raw-products'!$A$1:$H$1,0))</f>
        <v>49</v>
      </c>
      <c r="M3277" s="5">
        <f t="shared" si="102"/>
        <v>4655</v>
      </c>
      <c r="N3277" cm="1">
        <f t="array" ref="N3277:Q3277">_xlfn.XLOOKUP($B3277,'Raw -orders'!$A:$A,'Raw -orders'!$B:$E)</f>
        <v>787</v>
      </c>
      <c r="O3277">
        <v>48757</v>
      </c>
      <c r="P3277" s="1">
        <v>44424</v>
      </c>
      <c r="Q3277" s="1">
        <v>44433</v>
      </c>
      <c r="R3277" t="str" cm="1">
        <f t="array" ref="R3277:Y3277">_xlfn.XLOOKUP($N3277,'Raw - customers'!$A:$A,'Raw - customers'!$B:$I)</f>
        <v>Sharl Izzett</v>
      </c>
      <c r="S3277" t="str">
        <v>Female</v>
      </c>
      <c r="T3277">
        <v>31</v>
      </c>
      <c r="U3277" t="str">
        <v>9871 Bailey SquareApt. 697</v>
      </c>
      <c r="V3277">
        <v>1417</v>
      </c>
      <c r="W3277" t="str">
        <v>Davidshire</v>
      </c>
      <c r="X3277" t="str">
        <v>South Australia</v>
      </c>
      <c r="Y3277" t="str">
        <v>Australia</v>
      </c>
      <c r="Z3277">
        <v>8</v>
      </c>
      <c r="AA3277" s="3" t="str">
        <f t="shared" si="103"/>
        <v>0 to 10</v>
      </c>
      <c r="AP3277" s="6">
        <v>787</v>
      </c>
      <c r="AQ3277" s="6" t="s">
        <v>1345</v>
      </c>
    </row>
    <row r="3278" spans="1:43" x14ac:dyDescent="0.25">
      <c r="A3278">
        <v>3276</v>
      </c>
      <c r="B3278">
        <v>661</v>
      </c>
      <c r="C3278">
        <v>21</v>
      </c>
      <c r="D3278">
        <v>96</v>
      </c>
      <c r="E3278">
        <v>1</v>
      </c>
      <c r="F3278">
        <v>96</v>
      </c>
      <c r="G3278" t="str">
        <f>VLOOKUP($C3278,'Raw-products'!$A$2:$H$1261,MATCH(G$1,'Raw-products'!$A$1:$H$1,0))</f>
        <v>Shirt</v>
      </c>
      <c r="H3278" t="str">
        <f>VLOOKUP($C3278,'Raw-products'!$A$2:$H$1261,MATCH(H$1,'Raw-products'!$A$1:$H$1,0))</f>
        <v>Oxford Cloth</v>
      </c>
      <c r="I3278" t="str">
        <f>VLOOKUP($C3278,'Raw-products'!$A$2:$H$1261,MATCH(I$1,'Raw-products'!$A$1:$H$1,0))</f>
        <v>S</v>
      </c>
      <c r="J3278" t="str">
        <f>VLOOKUP($C3278,'Raw-products'!$A$2:$H$1261,MATCH(J$1,'Raw-products'!$A$1:$H$1,0))</f>
        <v>blue</v>
      </c>
      <c r="K3278">
        <f>VLOOKUP($C3278,'Raw-products'!$A$2:$H$1261,MATCH(K$1,'Raw-products'!$A$1:$H$1,0))</f>
        <v>114</v>
      </c>
      <c r="L3278">
        <f>VLOOKUP($C3278,'Raw-products'!$A$2:$H$1261,MATCH(L$1,'Raw-products'!$A$1:$H$1,0))</f>
        <v>51</v>
      </c>
      <c r="M3278" s="5">
        <f t="shared" si="102"/>
        <v>5814</v>
      </c>
      <c r="N3278" cm="1">
        <f t="array" ref="N3278:Q3278">_xlfn.XLOOKUP($B3278,'Raw -orders'!$A:$A,'Raw -orders'!$B:$E)</f>
        <v>427</v>
      </c>
      <c r="O3278">
        <v>15302</v>
      </c>
      <c r="P3278" s="1">
        <v>44453</v>
      </c>
      <c r="Q3278" s="1">
        <v>44456</v>
      </c>
      <c r="R3278" t="str" cm="1">
        <f t="array" ref="R3278:Y3278">_xlfn.XLOOKUP($N3278,'Raw - customers'!$A:$A,'Raw - customers'!$B:$I)</f>
        <v>Tomaso Mullin</v>
      </c>
      <c r="S3278" t="str">
        <v>Genderqueer</v>
      </c>
      <c r="T3278">
        <v>25</v>
      </c>
      <c r="U3278" t="str">
        <v>51 Gabriel KnollApt. 819</v>
      </c>
      <c r="V3278">
        <v>8556</v>
      </c>
      <c r="W3278" t="str">
        <v>New Ava</v>
      </c>
      <c r="X3278" t="str">
        <v>Queensland</v>
      </c>
      <c r="Y3278" t="str">
        <v>Australia</v>
      </c>
      <c r="Z3278">
        <v>9</v>
      </c>
      <c r="AA3278" s="3" t="str">
        <f t="shared" si="103"/>
        <v>0 to 10</v>
      </c>
      <c r="AP3278" s="6">
        <v>427</v>
      </c>
      <c r="AQ3278" s="6" t="s">
        <v>1355</v>
      </c>
    </row>
    <row r="3279" spans="1:43" x14ac:dyDescent="0.25">
      <c r="A3279">
        <v>3277</v>
      </c>
      <c r="B3279">
        <v>661</v>
      </c>
      <c r="C3279">
        <v>990</v>
      </c>
      <c r="D3279">
        <v>106</v>
      </c>
      <c r="E3279">
        <v>1</v>
      </c>
      <c r="F3279">
        <v>106</v>
      </c>
      <c r="G3279" t="str">
        <f>VLOOKUP($C3279,'Raw-products'!$A$2:$H$1261,MATCH(G$1,'Raw-products'!$A$1:$H$1,0))</f>
        <v>Trousers</v>
      </c>
      <c r="H3279" t="str">
        <f>VLOOKUP($C3279,'Raw-products'!$A$2:$H$1261,MATCH(H$1,'Raw-products'!$A$1:$H$1,0))</f>
        <v>Wool</v>
      </c>
      <c r="I3279" t="str">
        <f>VLOOKUP($C3279,'Raw-products'!$A$2:$H$1261,MATCH(I$1,'Raw-products'!$A$1:$H$1,0))</f>
        <v>XS</v>
      </c>
      <c r="J3279" t="str">
        <f>VLOOKUP($C3279,'Raw-products'!$A$2:$H$1261,MATCH(J$1,'Raw-products'!$A$1:$H$1,0))</f>
        <v>yellow</v>
      </c>
      <c r="K3279">
        <f>VLOOKUP($C3279,'Raw-products'!$A$2:$H$1261,MATCH(K$1,'Raw-products'!$A$1:$H$1,0))</f>
        <v>111</v>
      </c>
      <c r="L3279">
        <f>VLOOKUP($C3279,'Raw-products'!$A$2:$H$1261,MATCH(L$1,'Raw-products'!$A$1:$H$1,0))</f>
        <v>67</v>
      </c>
      <c r="M3279" s="5">
        <f t="shared" si="102"/>
        <v>7437</v>
      </c>
      <c r="N3279" cm="1">
        <f t="array" ref="N3279:Q3279">_xlfn.XLOOKUP($B3279,'Raw -orders'!$A:$A,'Raw -orders'!$B:$E)</f>
        <v>427</v>
      </c>
      <c r="O3279">
        <v>15302</v>
      </c>
      <c r="P3279" s="1">
        <v>44453</v>
      </c>
      <c r="Q3279" s="1">
        <v>44456</v>
      </c>
      <c r="R3279" t="str" cm="1">
        <f t="array" ref="R3279:Y3279">_xlfn.XLOOKUP($N3279,'Raw - customers'!$A:$A,'Raw - customers'!$B:$I)</f>
        <v>Tomaso Mullin</v>
      </c>
      <c r="S3279" t="str">
        <v>Genderqueer</v>
      </c>
      <c r="T3279">
        <v>25</v>
      </c>
      <c r="U3279" t="str">
        <v>51 Gabriel KnollApt. 819</v>
      </c>
      <c r="V3279">
        <v>8556</v>
      </c>
      <c r="W3279" t="str">
        <v>New Ava</v>
      </c>
      <c r="X3279" t="str">
        <v>Queensland</v>
      </c>
      <c r="Y3279" t="str">
        <v>Australia</v>
      </c>
      <c r="Z3279">
        <v>9</v>
      </c>
      <c r="AA3279" s="3" t="str">
        <f t="shared" si="103"/>
        <v>0 to 10</v>
      </c>
      <c r="AP3279" s="6">
        <v>427</v>
      </c>
      <c r="AQ3279" s="6" t="s">
        <v>1355</v>
      </c>
    </row>
    <row r="3280" spans="1:43" x14ac:dyDescent="0.25">
      <c r="A3280">
        <v>3278</v>
      </c>
      <c r="B3280">
        <v>661</v>
      </c>
      <c r="C3280">
        <v>1184</v>
      </c>
      <c r="D3280">
        <v>99</v>
      </c>
      <c r="E3280">
        <v>2</v>
      </c>
      <c r="F3280">
        <v>198</v>
      </c>
      <c r="G3280" t="str">
        <f>VLOOKUP($C3280,'Raw-products'!$A$2:$H$1261,MATCH(G$1,'Raw-products'!$A$1:$H$1,0))</f>
        <v>Trousers</v>
      </c>
      <c r="H3280" t="str">
        <f>VLOOKUP($C3280,'Raw-products'!$A$2:$H$1261,MATCH(H$1,'Raw-products'!$A$1:$H$1,0))</f>
        <v>High-Waisted</v>
      </c>
      <c r="I3280" t="str">
        <f>VLOOKUP($C3280,'Raw-products'!$A$2:$H$1261,MATCH(I$1,'Raw-products'!$A$1:$H$1,0))</f>
        <v>XL</v>
      </c>
      <c r="J3280" t="str">
        <f>VLOOKUP($C3280,'Raw-products'!$A$2:$H$1261,MATCH(J$1,'Raw-products'!$A$1:$H$1,0))</f>
        <v>indigo</v>
      </c>
      <c r="K3280">
        <f>VLOOKUP($C3280,'Raw-products'!$A$2:$H$1261,MATCH(K$1,'Raw-products'!$A$1:$H$1,0))</f>
        <v>98</v>
      </c>
      <c r="L3280">
        <f>VLOOKUP($C3280,'Raw-products'!$A$2:$H$1261,MATCH(L$1,'Raw-products'!$A$1:$H$1,0))</f>
        <v>57</v>
      </c>
      <c r="M3280" s="5">
        <f t="shared" si="102"/>
        <v>5586</v>
      </c>
      <c r="N3280" cm="1">
        <f t="array" ref="N3280:Q3280">_xlfn.XLOOKUP($B3280,'Raw -orders'!$A:$A,'Raw -orders'!$B:$E)</f>
        <v>427</v>
      </c>
      <c r="O3280">
        <v>15302</v>
      </c>
      <c r="P3280" s="1">
        <v>44453</v>
      </c>
      <c r="Q3280" s="1">
        <v>44456</v>
      </c>
      <c r="R3280" t="str" cm="1">
        <f t="array" ref="R3280:Y3280">_xlfn.XLOOKUP($N3280,'Raw - customers'!$A:$A,'Raw - customers'!$B:$I)</f>
        <v>Tomaso Mullin</v>
      </c>
      <c r="S3280" t="str">
        <v>Genderqueer</v>
      </c>
      <c r="T3280">
        <v>25</v>
      </c>
      <c r="U3280" t="str">
        <v>51 Gabriel KnollApt. 819</v>
      </c>
      <c r="V3280">
        <v>8556</v>
      </c>
      <c r="W3280" t="str">
        <v>New Ava</v>
      </c>
      <c r="X3280" t="str">
        <v>Queensland</v>
      </c>
      <c r="Y3280" t="str">
        <v>Australia</v>
      </c>
      <c r="Z3280">
        <v>9</v>
      </c>
      <c r="AA3280" s="3" t="str">
        <f t="shared" si="103"/>
        <v>0 to 10</v>
      </c>
      <c r="AP3280" s="6">
        <v>427</v>
      </c>
      <c r="AQ3280" s="6" t="s">
        <v>1355</v>
      </c>
    </row>
    <row r="3281" spans="1:43" x14ac:dyDescent="0.25">
      <c r="A3281">
        <v>3279</v>
      </c>
      <c r="B3281">
        <v>661</v>
      </c>
      <c r="C3281">
        <v>849</v>
      </c>
      <c r="D3281">
        <v>113</v>
      </c>
      <c r="E3281">
        <v>3</v>
      </c>
      <c r="F3281">
        <v>339</v>
      </c>
      <c r="G3281" t="str">
        <f>VLOOKUP($C3281,'Raw-products'!$A$2:$H$1261,MATCH(G$1,'Raw-products'!$A$1:$H$1,0))</f>
        <v>Trousers</v>
      </c>
      <c r="H3281" t="str">
        <f>VLOOKUP($C3281,'Raw-products'!$A$2:$H$1261,MATCH(H$1,'Raw-products'!$A$1:$H$1,0))</f>
        <v>Chinos</v>
      </c>
      <c r="I3281" t="str">
        <f>VLOOKUP($C3281,'Raw-products'!$A$2:$H$1261,MATCH(I$1,'Raw-products'!$A$1:$H$1,0))</f>
        <v>XL</v>
      </c>
      <c r="J3281" t="str">
        <f>VLOOKUP($C3281,'Raw-products'!$A$2:$H$1261,MATCH(J$1,'Raw-products'!$A$1:$H$1,0))</f>
        <v>orange</v>
      </c>
      <c r="K3281">
        <f>VLOOKUP($C3281,'Raw-products'!$A$2:$H$1261,MATCH(K$1,'Raw-products'!$A$1:$H$1,0))</f>
        <v>100</v>
      </c>
      <c r="L3281">
        <f>VLOOKUP($C3281,'Raw-products'!$A$2:$H$1261,MATCH(L$1,'Raw-products'!$A$1:$H$1,0))</f>
        <v>48</v>
      </c>
      <c r="M3281" s="5">
        <f t="shared" si="102"/>
        <v>4800</v>
      </c>
      <c r="N3281" cm="1">
        <f t="array" ref="N3281:Q3281">_xlfn.XLOOKUP($B3281,'Raw -orders'!$A:$A,'Raw -orders'!$B:$E)</f>
        <v>427</v>
      </c>
      <c r="O3281">
        <v>15302</v>
      </c>
      <c r="P3281" s="1">
        <v>44453</v>
      </c>
      <c r="Q3281" s="1">
        <v>44456</v>
      </c>
      <c r="R3281" t="str" cm="1">
        <f t="array" ref="R3281:Y3281">_xlfn.XLOOKUP($N3281,'Raw - customers'!$A:$A,'Raw - customers'!$B:$I)</f>
        <v>Tomaso Mullin</v>
      </c>
      <c r="S3281" t="str">
        <v>Genderqueer</v>
      </c>
      <c r="T3281">
        <v>25</v>
      </c>
      <c r="U3281" t="str">
        <v>51 Gabriel KnollApt. 819</v>
      </c>
      <c r="V3281">
        <v>8556</v>
      </c>
      <c r="W3281" t="str">
        <v>New Ava</v>
      </c>
      <c r="X3281" t="str">
        <v>Queensland</v>
      </c>
      <c r="Y3281" t="str">
        <v>Australia</v>
      </c>
      <c r="Z3281">
        <v>9</v>
      </c>
      <c r="AA3281" s="3" t="str">
        <f t="shared" si="103"/>
        <v>0 to 10</v>
      </c>
      <c r="AP3281" s="6">
        <v>427</v>
      </c>
      <c r="AQ3281" s="6" t="s">
        <v>1355</v>
      </c>
    </row>
    <row r="3282" spans="1:43" x14ac:dyDescent="0.25">
      <c r="A3282">
        <v>3280</v>
      </c>
      <c r="B3282">
        <v>661</v>
      </c>
      <c r="C3282">
        <v>826</v>
      </c>
      <c r="D3282">
        <v>117</v>
      </c>
      <c r="E3282">
        <v>3</v>
      </c>
      <c r="F3282">
        <v>351</v>
      </c>
      <c r="G3282" t="str">
        <f>VLOOKUP($C3282,'Raw-products'!$A$2:$H$1261,MATCH(G$1,'Raw-products'!$A$1:$H$1,0))</f>
        <v>Jacket</v>
      </c>
      <c r="H3282" t="str">
        <f>VLOOKUP($C3282,'Raw-products'!$A$2:$H$1261,MATCH(H$1,'Raw-products'!$A$1:$H$1,0))</f>
        <v>Shearling</v>
      </c>
      <c r="I3282" t="str">
        <f>VLOOKUP($C3282,'Raw-products'!$A$2:$H$1261,MATCH(I$1,'Raw-products'!$A$1:$H$1,0))</f>
        <v>S</v>
      </c>
      <c r="J3282" t="str">
        <f>VLOOKUP($C3282,'Raw-products'!$A$2:$H$1261,MATCH(J$1,'Raw-products'!$A$1:$H$1,0))</f>
        <v>blue</v>
      </c>
      <c r="K3282">
        <f>VLOOKUP($C3282,'Raw-products'!$A$2:$H$1261,MATCH(K$1,'Raw-products'!$A$1:$H$1,0))</f>
        <v>95</v>
      </c>
      <c r="L3282">
        <f>VLOOKUP($C3282,'Raw-products'!$A$2:$H$1261,MATCH(L$1,'Raw-products'!$A$1:$H$1,0))</f>
        <v>72</v>
      </c>
      <c r="M3282" s="5">
        <f t="shared" si="102"/>
        <v>6840</v>
      </c>
      <c r="N3282" cm="1">
        <f t="array" ref="N3282:Q3282">_xlfn.XLOOKUP($B3282,'Raw -orders'!$A:$A,'Raw -orders'!$B:$E)</f>
        <v>427</v>
      </c>
      <c r="O3282">
        <v>15302</v>
      </c>
      <c r="P3282" s="1">
        <v>44453</v>
      </c>
      <c r="Q3282" s="1">
        <v>44456</v>
      </c>
      <c r="R3282" t="str" cm="1">
        <f t="array" ref="R3282:Y3282">_xlfn.XLOOKUP($N3282,'Raw - customers'!$A:$A,'Raw - customers'!$B:$I)</f>
        <v>Tomaso Mullin</v>
      </c>
      <c r="S3282" t="str">
        <v>Genderqueer</v>
      </c>
      <c r="T3282">
        <v>25</v>
      </c>
      <c r="U3282" t="str">
        <v>51 Gabriel KnollApt. 819</v>
      </c>
      <c r="V3282">
        <v>8556</v>
      </c>
      <c r="W3282" t="str">
        <v>New Ava</v>
      </c>
      <c r="X3282" t="str">
        <v>Queensland</v>
      </c>
      <c r="Y3282" t="str">
        <v>Australia</v>
      </c>
      <c r="Z3282">
        <v>9</v>
      </c>
      <c r="AA3282" s="3" t="str">
        <f t="shared" si="103"/>
        <v>0 to 10</v>
      </c>
      <c r="AP3282" s="6">
        <v>427</v>
      </c>
      <c r="AQ3282" s="6" t="s">
        <v>1355</v>
      </c>
    </row>
    <row r="3283" spans="1:43" x14ac:dyDescent="0.25">
      <c r="A3283">
        <v>3281</v>
      </c>
      <c r="B3283">
        <v>661</v>
      </c>
      <c r="C3283">
        <v>220</v>
      </c>
      <c r="D3283">
        <v>106</v>
      </c>
      <c r="E3283">
        <v>1</v>
      </c>
      <c r="F3283">
        <v>106</v>
      </c>
      <c r="G3283" t="str">
        <f>VLOOKUP($C3283,'Raw-products'!$A$2:$H$1261,MATCH(G$1,'Raw-products'!$A$1:$H$1,0))</f>
        <v>Shirt</v>
      </c>
      <c r="H3283" t="str">
        <f>VLOOKUP($C3283,'Raw-products'!$A$2:$H$1261,MATCH(H$1,'Raw-products'!$A$1:$H$1,0))</f>
        <v>Chambray</v>
      </c>
      <c r="I3283" t="str">
        <f>VLOOKUP($C3283,'Raw-products'!$A$2:$H$1261,MATCH(I$1,'Raw-products'!$A$1:$H$1,0))</f>
        <v>XS</v>
      </c>
      <c r="J3283" t="str">
        <f>VLOOKUP($C3283,'Raw-products'!$A$2:$H$1261,MATCH(J$1,'Raw-products'!$A$1:$H$1,0))</f>
        <v>yellow</v>
      </c>
      <c r="K3283">
        <f>VLOOKUP($C3283,'Raw-products'!$A$2:$H$1261,MATCH(K$1,'Raw-products'!$A$1:$H$1,0))</f>
        <v>105</v>
      </c>
      <c r="L3283">
        <f>VLOOKUP($C3283,'Raw-products'!$A$2:$H$1261,MATCH(L$1,'Raw-products'!$A$1:$H$1,0))</f>
        <v>57</v>
      </c>
      <c r="M3283" s="5">
        <f t="shared" si="102"/>
        <v>5985</v>
      </c>
      <c r="N3283" cm="1">
        <f t="array" ref="N3283:Q3283">_xlfn.XLOOKUP($B3283,'Raw -orders'!$A:$A,'Raw -orders'!$B:$E)</f>
        <v>427</v>
      </c>
      <c r="O3283">
        <v>15302</v>
      </c>
      <c r="P3283" s="1">
        <v>44453</v>
      </c>
      <c r="Q3283" s="1">
        <v>44456</v>
      </c>
      <c r="R3283" t="str" cm="1">
        <f t="array" ref="R3283:Y3283">_xlfn.XLOOKUP($N3283,'Raw - customers'!$A:$A,'Raw - customers'!$B:$I)</f>
        <v>Tomaso Mullin</v>
      </c>
      <c r="S3283" t="str">
        <v>Genderqueer</v>
      </c>
      <c r="T3283">
        <v>25</v>
      </c>
      <c r="U3283" t="str">
        <v>51 Gabriel KnollApt. 819</v>
      </c>
      <c r="V3283">
        <v>8556</v>
      </c>
      <c r="W3283" t="str">
        <v>New Ava</v>
      </c>
      <c r="X3283" t="str">
        <v>Queensland</v>
      </c>
      <c r="Y3283" t="str">
        <v>Australia</v>
      </c>
      <c r="Z3283">
        <v>9</v>
      </c>
      <c r="AA3283" s="3" t="str">
        <f t="shared" si="103"/>
        <v>0 to 10</v>
      </c>
      <c r="AP3283" s="6">
        <v>427</v>
      </c>
      <c r="AQ3283" s="6" t="s">
        <v>1355</v>
      </c>
    </row>
    <row r="3284" spans="1:43" x14ac:dyDescent="0.25">
      <c r="A3284">
        <v>3282</v>
      </c>
      <c r="B3284">
        <v>662</v>
      </c>
      <c r="C3284">
        <v>222</v>
      </c>
      <c r="D3284">
        <v>106</v>
      </c>
      <c r="E3284">
        <v>3</v>
      </c>
      <c r="F3284">
        <v>318</v>
      </c>
      <c r="G3284" t="str">
        <f>VLOOKUP($C3284,'Raw-products'!$A$2:$H$1261,MATCH(G$1,'Raw-products'!$A$1:$H$1,0))</f>
        <v>Shirt</v>
      </c>
      <c r="H3284" t="str">
        <f>VLOOKUP($C3284,'Raw-products'!$A$2:$H$1261,MATCH(H$1,'Raw-products'!$A$1:$H$1,0))</f>
        <v>Chambray</v>
      </c>
      <c r="I3284" t="str">
        <f>VLOOKUP($C3284,'Raw-products'!$A$2:$H$1261,MATCH(I$1,'Raw-products'!$A$1:$H$1,0))</f>
        <v>M</v>
      </c>
      <c r="J3284" t="str">
        <f>VLOOKUP($C3284,'Raw-products'!$A$2:$H$1261,MATCH(J$1,'Raw-products'!$A$1:$H$1,0))</f>
        <v>yellow</v>
      </c>
      <c r="K3284">
        <f>VLOOKUP($C3284,'Raw-products'!$A$2:$H$1261,MATCH(K$1,'Raw-products'!$A$1:$H$1,0))</f>
        <v>105</v>
      </c>
      <c r="L3284">
        <f>VLOOKUP($C3284,'Raw-products'!$A$2:$H$1261,MATCH(L$1,'Raw-products'!$A$1:$H$1,0))</f>
        <v>62</v>
      </c>
      <c r="M3284" s="5">
        <f t="shared" si="102"/>
        <v>6510</v>
      </c>
      <c r="N3284" cm="1">
        <f t="array" ref="N3284:Q3284">_xlfn.XLOOKUP($B3284,'Raw -orders'!$A:$A,'Raw -orders'!$B:$E)</f>
        <v>924</v>
      </c>
      <c r="O3284">
        <v>38356</v>
      </c>
      <c r="P3284" s="1">
        <v>44458</v>
      </c>
      <c r="Q3284" s="1">
        <v>44468</v>
      </c>
      <c r="R3284" t="str" cm="1">
        <f t="array" ref="R3284:Y3284">_xlfn.XLOOKUP($N3284,'Raw - customers'!$A:$A,'Raw - customers'!$B:$I)</f>
        <v>Cherie Fairhead</v>
      </c>
      <c r="S3284" t="str">
        <v>Female</v>
      </c>
      <c r="T3284">
        <v>58</v>
      </c>
      <c r="U3284" t="str">
        <v>2937 Lockman TrackSuite 047</v>
      </c>
      <c r="V3284">
        <v>4569</v>
      </c>
      <c r="W3284" t="str">
        <v>South Ellieburgh</v>
      </c>
      <c r="X3284" t="str">
        <v>Queensland</v>
      </c>
      <c r="Y3284" t="str">
        <v>Australia</v>
      </c>
      <c r="Z3284">
        <v>9</v>
      </c>
      <c r="AA3284" s="3" t="str">
        <f t="shared" si="103"/>
        <v>0 to 10</v>
      </c>
      <c r="AP3284" s="6">
        <v>924</v>
      </c>
      <c r="AQ3284" s="6" t="s">
        <v>1355</v>
      </c>
    </row>
    <row r="3285" spans="1:43" x14ac:dyDescent="0.25">
      <c r="A3285">
        <v>3283</v>
      </c>
      <c r="B3285">
        <v>662</v>
      </c>
      <c r="C3285">
        <v>424</v>
      </c>
      <c r="D3285">
        <v>107</v>
      </c>
      <c r="E3285">
        <v>1</v>
      </c>
      <c r="F3285">
        <v>107</v>
      </c>
      <c r="G3285" t="str">
        <f>VLOOKUP($C3285,'Raw-products'!$A$2:$H$1261,MATCH(G$1,'Raw-products'!$A$1:$H$1,0))</f>
        <v>Jacket</v>
      </c>
      <c r="H3285" t="str">
        <f>VLOOKUP($C3285,'Raw-products'!$A$2:$H$1261,MATCH(H$1,'Raw-products'!$A$1:$H$1,0))</f>
        <v>Denim</v>
      </c>
      <c r="I3285" t="str">
        <f>VLOOKUP($C3285,'Raw-products'!$A$2:$H$1261,MATCH(I$1,'Raw-products'!$A$1:$H$1,0))</f>
        <v>XL</v>
      </c>
      <c r="J3285" t="str">
        <f>VLOOKUP($C3285,'Raw-products'!$A$2:$H$1261,MATCH(J$1,'Raw-products'!$A$1:$H$1,0))</f>
        <v>red</v>
      </c>
      <c r="K3285">
        <f>VLOOKUP($C3285,'Raw-products'!$A$2:$H$1261,MATCH(K$1,'Raw-products'!$A$1:$H$1,0))</f>
        <v>92</v>
      </c>
      <c r="L3285">
        <f>VLOOKUP($C3285,'Raw-products'!$A$2:$H$1261,MATCH(L$1,'Raw-products'!$A$1:$H$1,0))</f>
        <v>58</v>
      </c>
      <c r="M3285" s="5">
        <f t="shared" si="102"/>
        <v>5336</v>
      </c>
      <c r="N3285" cm="1">
        <f t="array" ref="N3285:Q3285">_xlfn.XLOOKUP($B3285,'Raw -orders'!$A:$A,'Raw -orders'!$B:$E)</f>
        <v>924</v>
      </c>
      <c r="O3285">
        <v>38356</v>
      </c>
      <c r="P3285" s="1">
        <v>44458</v>
      </c>
      <c r="Q3285" s="1">
        <v>44468</v>
      </c>
      <c r="R3285" t="str" cm="1">
        <f t="array" ref="R3285:Y3285">_xlfn.XLOOKUP($N3285,'Raw - customers'!$A:$A,'Raw - customers'!$B:$I)</f>
        <v>Cherie Fairhead</v>
      </c>
      <c r="S3285" t="str">
        <v>Female</v>
      </c>
      <c r="T3285">
        <v>58</v>
      </c>
      <c r="U3285" t="str">
        <v>2937 Lockman TrackSuite 047</v>
      </c>
      <c r="V3285">
        <v>4569</v>
      </c>
      <c r="W3285" t="str">
        <v>South Ellieburgh</v>
      </c>
      <c r="X3285" t="str">
        <v>Queensland</v>
      </c>
      <c r="Y3285" t="str">
        <v>Australia</v>
      </c>
      <c r="Z3285">
        <v>9</v>
      </c>
      <c r="AA3285" s="3" t="str">
        <f t="shared" si="103"/>
        <v>0 to 10</v>
      </c>
      <c r="AP3285" s="6">
        <v>924</v>
      </c>
      <c r="AQ3285" s="6" t="s">
        <v>1355</v>
      </c>
    </row>
    <row r="3286" spans="1:43" x14ac:dyDescent="0.25">
      <c r="A3286">
        <v>3284</v>
      </c>
      <c r="B3286">
        <v>662</v>
      </c>
      <c r="C3286">
        <v>859</v>
      </c>
      <c r="D3286">
        <v>113</v>
      </c>
      <c r="E3286">
        <v>1</v>
      </c>
      <c r="F3286">
        <v>113</v>
      </c>
      <c r="G3286" t="str">
        <f>VLOOKUP($C3286,'Raw-products'!$A$2:$H$1261,MATCH(G$1,'Raw-products'!$A$1:$H$1,0))</f>
        <v>Trousers</v>
      </c>
      <c r="H3286" t="str">
        <f>VLOOKUP($C3286,'Raw-products'!$A$2:$H$1261,MATCH(H$1,'Raw-products'!$A$1:$H$1,0))</f>
        <v>Chinos</v>
      </c>
      <c r="I3286" t="str">
        <f>VLOOKUP($C3286,'Raw-products'!$A$2:$H$1261,MATCH(I$1,'Raw-products'!$A$1:$H$1,0))</f>
        <v>XL</v>
      </c>
      <c r="J3286" t="str">
        <f>VLOOKUP($C3286,'Raw-products'!$A$2:$H$1261,MATCH(J$1,'Raw-products'!$A$1:$H$1,0))</f>
        <v>green</v>
      </c>
      <c r="K3286">
        <f>VLOOKUP($C3286,'Raw-products'!$A$2:$H$1261,MATCH(K$1,'Raw-products'!$A$1:$H$1,0))</f>
        <v>100</v>
      </c>
      <c r="L3286">
        <f>VLOOKUP($C3286,'Raw-products'!$A$2:$H$1261,MATCH(L$1,'Raw-products'!$A$1:$H$1,0))</f>
        <v>50</v>
      </c>
      <c r="M3286" s="5">
        <f t="shared" si="102"/>
        <v>5000</v>
      </c>
      <c r="N3286" cm="1">
        <f t="array" ref="N3286:Q3286">_xlfn.XLOOKUP($B3286,'Raw -orders'!$A:$A,'Raw -orders'!$B:$E)</f>
        <v>924</v>
      </c>
      <c r="O3286">
        <v>38356</v>
      </c>
      <c r="P3286" s="1">
        <v>44458</v>
      </c>
      <c r="Q3286" s="1">
        <v>44468</v>
      </c>
      <c r="R3286" t="str" cm="1">
        <f t="array" ref="R3286:Y3286">_xlfn.XLOOKUP($N3286,'Raw - customers'!$A:$A,'Raw - customers'!$B:$I)</f>
        <v>Cherie Fairhead</v>
      </c>
      <c r="S3286" t="str">
        <v>Female</v>
      </c>
      <c r="T3286">
        <v>58</v>
      </c>
      <c r="U3286" t="str">
        <v>2937 Lockman TrackSuite 047</v>
      </c>
      <c r="V3286">
        <v>4569</v>
      </c>
      <c r="W3286" t="str">
        <v>South Ellieburgh</v>
      </c>
      <c r="X3286" t="str">
        <v>Queensland</v>
      </c>
      <c r="Y3286" t="str">
        <v>Australia</v>
      </c>
      <c r="Z3286">
        <v>9</v>
      </c>
      <c r="AA3286" s="3" t="str">
        <f t="shared" si="103"/>
        <v>0 to 10</v>
      </c>
      <c r="AP3286" s="6">
        <v>924</v>
      </c>
      <c r="AQ3286" s="6" t="s">
        <v>1355</v>
      </c>
    </row>
    <row r="3287" spans="1:43" x14ac:dyDescent="0.25">
      <c r="A3287">
        <v>3285</v>
      </c>
      <c r="B3287">
        <v>662</v>
      </c>
      <c r="C3287">
        <v>892</v>
      </c>
      <c r="D3287">
        <v>94</v>
      </c>
      <c r="E3287">
        <v>2</v>
      </c>
      <c r="F3287">
        <v>188</v>
      </c>
      <c r="G3287" t="str">
        <f>VLOOKUP($C3287,'Raw-products'!$A$2:$H$1261,MATCH(G$1,'Raw-products'!$A$1:$H$1,0))</f>
        <v>Trousers</v>
      </c>
      <c r="H3287" t="str">
        <f>VLOOKUP($C3287,'Raw-products'!$A$2:$H$1261,MATCH(H$1,'Raw-products'!$A$1:$H$1,0))</f>
        <v>Cords</v>
      </c>
      <c r="I3287" t="str">
        <f>VLOOKUP($C3287,'Raw-products'!$A$2:$H$1261,MATCH(I$1,'Raw-products'!$A$1:$H$1,0))</f>
        <v>M</v>
      </c>
      <c r="J3287" t="str">
        <f>VLOOKUP($C3287,'Raw-products'!$A$2:$H$1261,MATCH(J$1,'Raw-products'!$A$1:$H$1,0))</f>
        <v>green</v>
      </c>
      <c r="K3287">
        <f>VLOOKUP($C3287,'Raw-products'!$A$2:$H$1261,MATCH(K$1,'Raw-products'!$A$1:$H$1,0))</f>
        <v>113</v>
      </c>
      <c r="L3287">
        <f>VLOOKUP($C3287,'Raw-products'!$A$2:$H$1261,MATCH(L$1,'Raw-products'!$A$1:$H$1,0))</f>
        <v>76</v>
      </c>
      <c r="M3287" s="5">
        <f t="shared" si="102"/>
        <v>8588</v>
      </c>
      <c r="N3287" cm="1">
        <f t="array" ref="N3287:Q3287">_xlfn.XLOOKUP($B3287,'Raw -orders'!$A:$A,'Raw -orders'!$B:$E)</f>
        <v>924</v>
      </c>
      <c r="O3287">
        <v>38356</v>
      </c>
      <c r="P3287" s="1">
        <v>44458</v>
      </c>
      <c r="Q3287" s="1">
        <v>44468</v>
      </c>
      <c r="R3287" t="str" cm="1">
        <f t="array" ref="R3287:Y3287">_xlfn.XLOOKUP($N3287,'Raw - customers'!$A:$A,'Raw - customers'!$B:$I)</f>
        <v>Cherie Fairhead</v>
      </c>
      <c r="S3287" t="str">
        <v>Female</v>
      </c>
      <c r="T3287">
        <v>58</v>
      </c>
      <c r="U3287" t="str">
        <v>2937 Lockman TrackSuite 047</v>
      </c>
      <c r="V3287">
        <v>4569</v>
      </c>
      <c r="W3287" t="str">
        <v>South Ellieburgh</v>
      </c>
      <c r="X3287" t="str">
        <v>Queensland</v>
      </c>
      <c r="Y3287" t="str">
        <v>Australia</v>
      </c>
      <c r="Z3287">
        <v>9</v>
      </c>
      <c r="AA3287" s="3" t="str">
        <f t="shared" si="103"/>
        <v>0 to 10</v>
      </c>
      <c r="AP3287" s="6">
        <v>924</v>
      </c>
      <c r="AQ3287" s="6" t="s">
        <v>1355</v>
      </c>
    </row>
    <row r="3288" spans="1:43" x14ac:dyDescent="0.25">
      <c r="A3288">
        <v>3286</v>
      </c>
      <c r="B3288">
        <v>662</v>
      </c>
      <c r="C3288">
        <v>946</v>
      </c>
      <c r="D3288">
        <v>97</v>
      </c>
      <c r="E3288">
        <v>3</v>
      </c>
      <c r="F3288">
        <v>291</v>
      </c>
      <c r="G3288" t="str">
        <f>VLOOKUP($C3288,'Raw-products'!$A$2:$H$1261,MATCH(G$1,'Raw-products'!$A$1:$H$1,0))</f>
        <v>Trousers</v>
      </c>
      <c r="H3288" t="str">
        <f>VLOOKUP($C3288,'Raw-products'!$A$2:$H$1261,MATCH(H$1,'Raw-products'!$A$1:$H$1,0))</f>
        <v>Slim-Fit</v>
      </c>
      <c r="I3288" t="str">
        <f>VLOOKUP($C3288,'Raw-products'!$A$2:$H$1261,MATCH(I$1,'Raw-products'!$A$1:$H$1,0))</f>
        <v>S</v>
      </c>
      <c r="J3288" t="str">
        <f>VLOOKUP($C3288,'Raw-products'!$A$2:$H$1261,MATCH(J$1,'Raw-products'!$A$1:$H$1,0))</f>
        <v>red</v>
      </c>
      <c r="K3288">
        <f>VLOOKUP($C3288,'Raw-products'!$A$2:$H$1261,MATCH(K$1,'Raw-products'!$A$1:$H$1,0))</f>
        <v>119</v>
      </c>
      <c r="L3288">
        <f>VLOOKUP($C3288,'Raw-products'!$A$2:$H$1261,MATCH(L$1,'Raw-products'!$A$1:$H$1,0))</f>
        <v>71</v>
      </c>
      <c r="M3288" s="5">
        <f t="shared" si="102"/>
        <v>8449</v>
      </c>
      <c r="N3288" cm="1">
        <f t="array" ref="N3288:Q3288">_xlfn.XLOOKUP($B3288,'Raw -orders'!$A:$A,'Raw -orders'!$B:$E)</f>
        <v>924</v>
      </c>
      <c r="O3288">
        <v>38356</v>
      </c>
      <c r="P3288" s="1">
        <v>44458</v>
      </c>
      <c r="Q3288" s="1">
        <v>44468</v>
      </c>
      <c r="R3288" t="str" cm="1">
        <f t="array" ref="R3288:Y3288">_xlfn.XLOOKUP($N3288,'Raw - customers'!$A:$A,'Raw - customers'!$B:$I)</f>
        <v>Cherie Fairhead</v>
      </c>
      <c r="S3288" t="str">
        <v>Female</v>
      </c>
      <c r="T3288">
        <v>58</v>
      </c>
      <c r="U3288" t="str">
        <v>2937 Lockman TrackSuite 047</v>
      </c>
      <c r="V3288">
        <v>4569</v>
      </c>
      <c r="W3288" t="str">
        <v>South Ellieburgh</v>
      </c>
      <c r="X3288" t="str">
        <v>Queensland</v>
      </c>
      <c r="Y3288" t="str">
        <v>Australia</v>
      </c>
      <c r="Z3288">
        <v>9</v>
      </c>
      <c r="AA3288" s="3" t="str">
        <f t="shared" si="103"/>
        <v>0 to 10</v>
      </c>
      <c r="AP3288" s="6">
        <v>924</v>
      </c>
      <c r="AQ3288" s="6" t="s">
        <v>1355</v>
      </c>
    </row>
    <row r="3289" spans="1:43" x14ac:dyDescent="0.25">
      <c r="A3289">
        <v>3287</v>
      </c>
      <c r="B3289">
        <v>662</v>
      </c>
      <c r="C3289">
        <v>1035</v>
      </c>
      <c r="D3289">
        <v>90</v>
      </c>
      <c r="E3289">
        <v>3</v>
      </c>
      <c r="F3289">
        <v>270</v>
      </c>
      <c r="G3289" t="str">
        <f>VLOOKUP($C3289,'Raw-products'!$A$2:$H$1261,MATCH(G$1,'Raw-products'!$A$1:$H$1,0))</f>
        <v>Trousers</v>
      </c>
      <c r="H3289" t="str">
        <f>VLOOKUP($C3289,'Raw-products'!$A$2:$H$1261,MATCH(H$1,'Raw-products'!$A$1:$H$1,0))</f>
        <v>Relaxed Leg</v>
      </c>
      <c r="I3289" t="str">
        <f>VLOOKUP($C3289,'Raw-products'!$A$2:$H$1261,MATCH(I$1,'Raw-products'!$A$1:$H$1,0))</f>
        <v>XS</v>
      </c>
      <c r="J3289" t="str">
        <f>VLOOKUP($C3289,'Raw-products'!$A$2:$H$1261,MATCH(J$1,'Raw-products'!$A$1:$H$1,0))</f>
        <v>blue</v>
      </c>
      <c r="K3289">
        <f>VLOOKUP($C3289,'Raw-products'!$A$2:$H$1261,MATCH(K$1,'Raw-products'!$A$1:$H$1,0))</f>
        <v>95</v>
      </c>
      <c r="L3289">
        <f>VLOOKUP($C3289,'Raw-products'!$A$2:$H$1261,MATCH(L$1,'Raw-products'!$A$1:$H$1,0))</f>
        <v>54</v>
      </c>
      <c r="M3289" s="5">
        <f t="shared" si="102"/>
        <v>5130</v>
      </c>
      <c r="N3289" cm="1">
        <f t="array" ref="N3289:Q3289">_xlfn.XLOOKUP($B3289,'Raw -orders'!$A:$A,'Raw -orders'!$B:$E)</f>
        <v>924</v>
      </c>
      <c r="O3289">
        <v>38356</v>
      </c>
      <c r="P3289" s="1">
        <v>44458</v>
      </c>
      <c r="Q3289" s="1">
        <v>44468</v>
      </c>
      <c r="R3289" t="str" cm="1">
        <f t="array" ref="R3289:Y3289">_xlfn.XLOOKUP($N3289,'Raw - customers'!$A:$A,'Raw - customers'!$B:$I)</f>
        <v>Cherie Fairhead</v>
      </c>
      <c r="S3289" t="str">
        <v>Female</v>
      </c>
      <c r="T3289">
        <v>58</v>
      </c>
      <c r="U3289" t="str">
        <v>2937 Lockman TrackSuite 047</v>
      </c>
      <c r="V3289">
        <v>4569</v>
      </c>
      <c r="W3289" t="str">
        <v>South Ellieburgh</v>
      </c>
      <c r="X3289" t="str">
        <v>Queensland</v>
      </c>
      <c r="Y3289" t="str">
        <v>Australia</v>
      </c>
      <c r="Z3289">
        <v>9</v>
      </c>
      <c r="AA3289" s="3" t="str">
        <f t="shared" si="103"/>
        <v>0 to 10</v>
      </c>
      <c r="AP3289" s="6">
        <v>924</v>
      </c>
      <c r="AQ3289" s="6" t="s">
        <v>1355</v>
      </c>
    </row>
    <row r="3290" spans="1:43" x14ac:dyDescent="0.25">
      <c r="A3290">
        <v>3288</v>
      </c>
      <c r="B3290">
        <v>663</v>
      </c>
      <c r="C3290">
        <v>1079</v>
      </c>
      <c r="D3290">
        <v>93</v>
      </c>
      <c r="E3290">
        <v>1</v>
      </c>
      <c r="F3290">
        <v>93</v>
      </c>
      <c r="G3290" t="str">
        <f>VLOOKUP($C3290,'Raw-products'!$A$2:$H$1261,MATCH(G$1,'Raw-products'!$A$1:$H$1,0))</f>
        <v>Trousers</v>
      </c>
      <c r="H3290" t="str">
        <f>VLOOKUP($C3290,'Raw-products'!$A$2:$H$1261,MATCH(H$1,'Raw-products'!$A$1:$H$1,0))</f>
        <v>Joggers</v>
      </c>
      <c r="I3290" t="str">
        <f>VLOOKUP($C3290,'Raw-products'!$A$2:$H$1261,MATCH(I$1,'Raw-products'!$A$1:$H$1,0))</f>
        <v>XL</v>
      </c>
      <c r="J3290" t="str">
        <f>VLOOKUP($C3290,'Raw-products'!$A$2:$H$1261,MATCH(J$1,'Raw-products'!$A$1:$H$1,0))</f>
        <v>indigo</v>
      </c>
      <c r="K3290">
        <f>VLOOKUP($C3290,'Raw-products'!$A$2:$H$1261,MATCH(K$1,'Raw-products'!$A$1:$H$1,0))</f>
        <v>94</v>
      </c>
      <c r="L3290">
        <f>VLOOKUP($C3290,'Raw-products'!$A$2:$H$1261,MATCH(L$1,'Raw-products'!$A$1:$H$1,0))</f>
        <v>66</v>
      </c>
      <c r="M3290" s="5">
        <f t="shared" si="102"/>
        <v>6204</v>
      </c>
      <c r="N3290" cm="1">
        <f t="array" ref="N3290:Q3290">_xlfn.XLOOKUP($B3290,'Raw -orders'!$A:$A,'Raw -orders'!$B:$E)</f>
        <v>836</v>
      </c>
      <c r="O3290">
        <v>14469</v>
      </c>
      <c r="P3290" s="1">
        <v>44295</v>
      </c>
      <c r="Q3290" s="1">
        <v>44296</v>
      </c>
      <c r="R3290" t="str" cm="1">
        <f t="array" ref="R3290:Y3290">_xlfn.XLOOKUP($N3290,'Raw - customers'!$A:$A,'Raw - customers'!$B:$I)</f>
        <v>Nixie Fraczak</v>
      </c>
      <c r="S3290" t="str">
        <v>Genderqueer</v>
      </c>
      <c r="T3290">
        <v>29</v>
      </c>
      <c r="U3290" t="str">
        <v>164 David View RdApt. 020</v>
      </c>
      <c r="V3290">
        <v>3342</v>
      </c>
      <c r="W3290" t="str">
        <v>Ryanberg</v>
      </c>
      <c r="X3290" t="str">
        <v>Queensland</v>
      </c>
      <c r="Y3290" t="str">
        <v>Australia</v>
      </c>
      <c r="Z3290">
        <v>4</v>
      </c>
      <c r="AA3290" s="3" t="str">
        <f t="shared" si="103"/>
        <v>0 to 10</v>
      </c>
      <c r="AP3290" s="6">
        <v>836</v>
      </c>
      <c r="AQ3290" s="6" t="s">
        <v>1355</v>
      </c>
    </row>
    <row r="3291" spans="1:43" x14ac:dyDescent="0.25">
      <c r="A3291">
        <v>3289</v>
      </c>
      <c r="B3291">
        <v>663</v>
      </c>
      <c r="C3291">
        <v>1171</v>
      </c>
      <c r="D3291">
        <v>99</v>
      </c>
      <c r="E3291">
        <v>1</v>
      </c>
      <c r="F3291">
        <v>99</v>
      </c>
      <c r="G3291" t="str">
        <f>VLOOKUP($C3291,'Raw-products'!$A$2:$H$1261,MATCH(G$1,'Raw-products'!$A$1:$H$1,0))</f>
        <v>Trousers</v>
      </c>
      <c r="H3291" t="str">
        <f>VLOOKUP($C3291,'Raw-products'!$A$2:$H$1261,MATCH(H$1,'Raw-products'!$A$1:$H$1,0))</f>
        <v>High-Waisted</v>
      </c>
      <c r="I3291" t="str">
        <f>VLOOKUP($C3291,'Raw-products'!$A$2:$H$1261,MATCH(I$1,'Raw-products'!$A$1:$H$1,0))</f>
        <v>S</v>
      </c>
      <c r="J3291" t="str">
        <f>VLOOKUP($C3291,'Raw-products'!$A$2:$H$1261,MATCH(J$1,'Raw-products'!$A$1:$H$1,0))</f>
        <v>green</v>
      </c>
      <c r="K3291">
        <f>VLOOKUP($C3291,'Raw-products'!$A$2:$H$1261,MATCH(K$1,'Raw-products'!$A$1:$H$1,0))</f>
        <v>98</v>
      </c>
      <c r="L3291">
        <f>VLOOKUP($C3291,'Raw-products'!$A$2:$H$1261,MATCH(L$1,'Raw-products'!$A$1:$H$1,0))</f>
        <v>73</v>
      </c>
      <c r="M3291" s="5">
        <f t="shared" si="102"/>
        <v>7154</v>
      </c>
      <c r="N3291" cm="1">
        <f t="array" ref="N3291:Q3291">_xlfn.XLOOKUP($B3291,'Raw -orders'!$A:$A,'Raw -orders'!$B:$E)</f>
        <v>836</v>
      </c>
      <c r="O3291">
        <v>14469</v>
      </c>
      <c r="P3291" s="1">
        <v>44295</v>
      </c>
      <c r="Q3291" s="1">
        <v>44296</v>
      </c>
      <c r="R3291" t="str" cm="1">
        <f t="array" ref="R3291:Y3291">_xlfn.XLOOKUP($N3291,'Raw - customers'!$A:$A,'Raw - customers'!$B:$I)</f>
        <v>Nixie Fraczak</v>
      </c>
      <c r="S3291" t="str">
        <v>Genderqueer</v>
      </c>
      <c r="T3291">
        <v>29</v>
      </c>
      <c r="U3291" t="str">
        <v>164 David View RdApt. 020</v>
      </c>
      <c r="V3291">
        <v>3342</v>
      </c>
      <c r="W3291" t="str">
        <v>Ryanberg</v>
      </c>
      <c r="X3291" t="str">
        <v>Queensland</v>
      </c>
      <c r="Y3291" t="str">
        <v>Australia</v>
      </c>
      <c r="Z3291">
        <v>4</v>
      </c>
      <c r="AA3291" s="3" t="str">
        <f t="shared" si="103"/>
        <v>0 to 10</v>
      </c>
      <c r="AP3291" s="6">
        <v>836</v>
      </c>
      <c r="AQ3291" s="6" t="s">
        <v>1355</v>
      </c>
    </row>
    <row r="3292" spans="1:43" x14ac:dyDescent="0.25">
      <c r="A3292">
        <v>3290</v>
      </c>
      <c r="B3292">
        <v>663</v>
      </c>
      <c r="C3292">
        <v>995</v>
      </c>
      <c r="D3292">
        <v>106</v>
      </c>
      <c r="E3292">
        <v>1</v>
      </c>
      <c r="F3292">
        <v>106</v>
      </c>
      <c r="G3292" t="str">
        <f>VLOOKUP($C3292,'Raw-products'!$A$2:$H$1261,MATCH(G$1,'Raw-products'!$A$1:$H$1,0))</f>
        <v>Trousers</v>
      </c>
      <c r="H3292" t="str">
        <f>VLOOKUP($C3292,'Raw-products'!$A$2:$H$1261,MATCH(H$1,'Raw-products'!$A$1:$H$1,0))</f>
        <v>Wool</v>
      </c>
      <c r="I3292" t="str">
        <f>VLOOKUP($C3292,'Raw-products'!$A$2:$H$1261,MATCH(I$1,'Raw-products'!$A$1:$H$1,0))</f>
        <v>XS</v>
      </c>
      <c r="J3292" t="str">
        <f>VLOOKUP($C3292,'Raw-products'!$A$2:$H$1261,MATCH(J$1,'Raw-products'!$A$1:$H$1,0))</f>
        <v>green</v>
      </c>
      <c r="K3292">
        <f>VLOOKUP($C3292,'Raw-products'!$A$2:$H$1261,MATCH(K$1,'Raw-products'!$A$1:$H$1,0))</f>
        <v>111</v>
      </c>
      <c r="L3292">
        <f>VLOOKUP($C3292,'Raw-products'!$A$2:$H$1261,MATCH(L$1,'Raw-products'!$A$1:$H$1,0))</f>
        <v>73</v>
      </c>
      <c r="M3292" s="5">
        <f t="shared" si="102"/>
        <v>8103</v>
      </c>
      <c r="N3292" cm="1">
        <f t="array" ref="N3292:Q3292">_xlfn.XLOOKUP($B3292,'Raw -orders'!$A:$A,'Raw -orders'!$B:$E)</f>
        <v>836</v>
      </c>
      <c r="O3292">
        <v>14469</v>
      </c>
      <c r="P3292" s="1">
        <v>44295</v>
      </c>
      <c r="Q3292" s="1">
        <v>44296</v>
      </c>
      <c r="R3292" t="str" cm="1">
        <f t="array" ref="R3292:Y3292">_xlfn.XLOOKUP($N3292,'Raw - customers'!$A:$A,'Raw - customers'!$B:$I)</f>
        <v>Nixie Fraczak</v>
      </c>
      <c r="S3292" t="str">
        <v>Genderqueer</v>
      </c>
      <c r="T3292">
        <v>29</v>
      </c>
      <c r="U3292" t="str">
        <v>164 David View RdApt. 020</v>
      </c>
      <c r="V3292">
        <v>3342</v>
      </c>
      <c r="W3292" t="str">
        <v>Ryanberg</v>
      </c>
      <c r="X3292" t="str">
        <v>Queensland</v>
      </c>
      <c r="Y3292" t="str">
        <v>Australia</v>
      </c>
      <c r="Z3292">
        <v>4</v>
      </c>
      <c r="AA3292" s="3" t="str">
        <f t="shared" si="103"/>
        <v>0 to 10</v>
      </c>
      <c r="AP3292" s="6">
        <v>836</v>
      </c>
      <c r="AQ3292" s="6" t="s">
        <v>1355</v>
      </c>
    </row>
    <row r="3293" spans="1:43" x14ac:dyDescent="0.25">
      <c r="A3293">
        <v>3291</v>
      </c>
      <c r="B3293">
        <v>663</v>
      </c>
      <c r="C3293">
        <v>579</v>
      </c>
      <c r="D3293">
        <v>100</v>
      </c>
      <c r="E3293">
        <v>2</v>
      </c>
      <c r="F3293">
        <v>200</v>
      </c>
      <c r="G3293" t="str">
        <f>VLOOKUP($C3293,'Raw-products'!$A$2:$H$1261,MATCH(G$1,'Raw-products'!$A$1:$H$1,0))</f>
        <v>Jacket</v>
      </c>
      <c r="H3293" t="str">
        <f>VLOOKUP($C3293,'Raw-products'!$A$2:$H$1261,MATCH(H$1,'Raw-products'!$A$1:$H$1,0))</f>
        <v>Bomber</v>
      </c>
      <c r="I3293" t="str">
        <f>VLOOKUP($C3293,'Raw-products'!$A$2:$H$1261,MATCH(I$1,'Raw-products'!$A$1:$H$1,0))</f>
        <v>XL</v>
      </c>
      <c r="J3293" t="str">
        <f>VLOOKUP($C3293,'Raw-products'!$A$2:$H$1261,MATCH(J$1,'Raw-products'!$A$1:$H$1,0))</f>
        <v>green</v>
      </c>
      <c r="K3293">
        <f>VLOOKUP($C3293,'Raw-products'!$A$2:$H$1261,MATCH(K$1,'Raw-products'!$A$1:$H$1,0))</f>
        <v>90</v>
      </c>
      <c r="L3293">
        <f>VLOOKUP($C3293,'Raw-products'!$A$2:$H$1261,MATCH(L$1,'Raw-products'!$A$1:$H$1,0))</f>
        <v>79</v>
      </c>
      <c r="M3293" s="5">
        <f t="shared" si="102"/>
        <v>7110</v>
      </c>
      <c r="N3293" cm="1">
        <f t="array" ref="N3293:Q3293">_xlfn.XLOOKUP($B3293,'Raw -orders'!$A:$A,'Raw -orders'!$B:$E)</f>
        <v>836</v>
      </c>
      <c r="O3293">
        <v>14469</v>
      </c>
      <c r="P3293" s="1">
        <v>44295</v>
      </c>
      <c r="Q3293" s="1">
        <v>44296</v>
      </c>
      <c r="R3293" t="str" cm="1">
        <f t="array" ref="R3293:Y3293">_xlfn.XLOOKUP($N3293,'Raw - customers'!$A:$A,'Raw - customers'!$B:$I)</f>
        <v>Nixie Fraczak</v>
      </c>
      <c r="S3293" t="str">
        <v>Genderqueer</v>
      </c>
      <c r="T3293">
        <v>29</v>
      </c>
      <c r="U3293" t="str">
        <v>164 David View RdApt. 020</v>
      </c>
      <c r="V3293">
        <v>3342</v>
      </c>
      <c r="W3293" t="str">
        <v>Ryanberg</v>
      </c>
      <c r="X3293" t="str">
        <v>Queensland</v>
      </c>
      <c r="Y3293" t="str">
        <v>Australia</v>
      </c>
      <c r="Z3293">
        <v>4</v>
      </c>
      <c r="AA3293" s="3" t="str">
        <f t="shared" si="103"/>
        <v>0 to 10</v>
      </c>
      <c r="AP3293" s="6">
        <v>836</v>
      </c>
      <c r="AQ3293" s="6" t="s">
        <v>1355</v>
      </c>
    </row>
    <row r="3294" spans="1:43" x14ac:dyDescent="0.25">
      <c r="A3294">
        <v>3292</v>
      </c>
      <c r="B3294">
        <v>663</v>
      </c>
      <c r="C3294">
        <v>305</v>
      </c>
      <c r="D3294">
        <v>105</v>
      </c>
      <c r="E3294">
        <v>1</v>
      </c>
      <c r="F3294">
        <v>105</v>
      </c>
      <c r="G3294" t="str">
        <f>VLOOKUP($C3294,'Raw-products'!$A$2:$H$1261,MATCH(G$1,'Raw-products'!$A$1:$H$1,0))</f>
        <v>Shirt</v>
      </c>
      <c r="H3294" t="str">
        <f>VLOOKUP($C3294,'Raw-products'!$A$2:$H$1261,MATCH(H$1,'Raw-products'!$A$1:$H$1,0))</f>
        <v>Cuban Collar</v>
      </c>
      <c r="I3294" t="str">
        <f>VLOOKUP($C3294,'Raw-products'!$A$2:$H$1261,MATCH(I$1,'Raw-products'!$A$1:$H$1,0))</f>
        <v>XS</v>
      </c>
      <c r="J3294" t="str">
        <f>VLOOKUP($C3294,'Raw-products'!$A$2:$H$1261,MATCH(J$1,'Raw-products'!$A$1:$H$1,0))</f>
        <v>indigo</v>
      </c>
      <c r="K3294">
        <f>VLOOKUP($C3294,'Raw-products'!$A$2:$H$1261,MATCH(K$1,'Raw-products'!$A$1:$H$1,0))</f>
        <v>93</v>
      </c>
      <c r="L3294">
        <f>VLOOKUP($C3294,'Raw-products'!$A$2:$H$1261,MATCH(L$1,'Raw-products'!$A$1:$H$1,0))</f>
        <v>50</v>
      </c>
      <c r="M3294" s="5">
        <f t="shared" si="102"/>
        <v>4650</v>
      </c>
      <c r="N3294" cm="1">
        <f t="array" ref="N3294:Q3294">_xlfn.XLOOKUP($B3294,'Raw -orders'!$A:$A,'Raw -orders'!$B:$E)</f>
        <v>836</v>
      </c>
      <c r="O3294">
        <v>14469</v>
      </c>
      <c r="P3294" s="1">
        <v>44295</v>
      </c>
      <c r="Q3294" s="1">
        <v>44296</v>
      </c>
      <c r="R3294" t="str" cm="1">
        <f t="array" ref="R3294:Y3294">_xlfn.XLOOKUP($N3294,'Raw - customers'!$A:$A,'Raw - customers'!$B:$I)</f>
        <v>Nixie Fraczak</v>
      </c>
      <c r="S3294" t="str">
        <v>Genderqueer</v>
      </c>
      <c r="T3294">
        <v>29</v>
      </c>
      <c r="U3294" t="str">
        <v>164 David View RdApt. 020</v>
      </c>
      <c r="V3294">
        <v>3342</v>
      </c>
      <c r="W3294" t="str">
        <v>Ryanberg</v>
      </c>
      <c r="X3294" t="str">
        <v>Queensland</v>
      </c>
      <c r="Y3294" t="str">
        <v>Australia</v>
      </c>
      <c r="Z3294">
        <v>4</v>
      </c>
      <c r="AA3294" s="3" t="str">
        <f t="shared" si="103"/>
        <v>0 to 10</v>
      </c>
      <c r="AP3294" s="6">
        <v>836</v>
      </c>
      <c r="AQ3294" s="6" t="s">
        <v>1355</v>
      </c>
    </row>
    <row r="3295" spans="1:43" x14ac:dyDescent="0.25">
      <c r="A3295">
        <v>3293</v>
      </c>
      <c r="B3295">
        <v>664</v>
      </c>
      <c r="C3295">
        <v>811</v>
      </c>
      <c r="D3295">
        <v>117</v>
      </c>
      <c r="E3295">
        <v>1</v>
      </c>
      <c r="F3295">
        <v>117</v>
      </c>
      <c r="G3295" t="str">
        <f>VLOOKUP($C3295,'Raw-products'!$A$2:$H$1261,MATCH(G$1,'Raw-products'!$A$1:$H$1,0))</f>
        <v>Jacket</v>
      </c>
      <c r="H3295" t="str">
        <f>VLOOKUP($C3295,'Raw-products'!$A$2:$H$1261,MATCH(H$1,'Raw-products'!$A$1:$H$1,0))</f>
        <v>Shearling</v>
      </c>
      <c r="I3295" t="str">
        <f>VLOOKUP($C3295,'Raw-products'!$A$2:$H$1261,MATCH(I$1,'Raw-products'!$A$1:$H$1,0))</f>
        <v>S</v>
      </c>
      <c r="J3295" t="str">
        <f>VLOOKUP($C3295,'Raw-products'!$A$2:$H$1261,MATCH(J$1,'Raw-products'!$A$1:$H$1,0))</f>
        <v>orange</v>
      </c>
      <c r="K3295">
        <f>VLOOKUP($C3295,'Raw-products'!$A$2:$H$1261,MATCH(K$1,'Raw-products'!$A$1:$H$1,0))</f>
        <v>95</v>
      </c>
      <c r="L3295">
        <f>VLOOKUP($C3295,'Raw-products'!$A$2:$H$1261,MATCH(L$1,'Raw-products'!$A$1:$H$1,0))</f>
        <v>53</v>
      </c>
      <c r="M3295" s="5">
        <f t="shared" si="102"/>
        <v>5035</v>
      </c>
      <c r="N3295" cm="1">
        <f t="array" ref="N3295:Q3295">_xlfn.XLOOKUP($B3295,'Raw -orders'!$A:$A,'Raw -orders'!$B:$E)</f>
        <v>21</v>
      </c>
      <c r="O3295">
        <v>11960</v>
      </c>
      <c r="P3295" s="1">
        <v>44203</v>
      </c>
      <c r="Q3295" s="1">
        <v>44216</v>
      </c>
      <c r="R3295" t="str" cm="1">
        <f t="array" ref="R3295:Y3295">_xlfn.XLOOKUP($N3295,'Raw - customers'!$A:$A,'Raw - customers'!$B:$I)</f>
        <v>Seana Hearons</v>
      </c>
      <c r="S3295" t="str">
        <v>Non-binary</v>
      </c>
      <c r="T3295">
        <v>31</v>
      </c>
      <c r="U3295" t="str">
        <v>93 Doherty MewsSuite 649</v>
      </c>
      <c r="V3295">
        <v>1133</v>
      </c>
      <c r="W3295" t="str">
        <v>South Callum</v>
      </c>
      <c r="X3295" t="str">
        <v>Tasmania</v>
      </c>
      <c r="Y3295" t="str">
        <v>Australia</v>
      </c>
      <c r="Z3295">
        <v>1</v>
      </c>
      <c r="AA3295" s="3" t="str">
        <f t="shared" si="103"/>
        <v>10 to 20</v>
      </c>
      <c r="AP3295" s="6">
        <v>21</v>
      </c>
      <c r="AQ3295" s="6" t="s">
        <v>1414</v>
      </c>
    </row>
    <row r="3296" spans="1:43" x14ac:dyDescent="0.25">
      <c r="A3296">
        <v>3294</v>
      </c>
      <c r="B3296">
        <v>664</v>
      </c>
      <c r="C3296">
        <v>312</v>
      </c>
      <c r="D3296">
        <v>105</v>
      </c>
      <c r="E3296">
        <v>1</v>
      </c>
      <c r="F3296">
        <v>105</v>
      </c>
      <c r="G3296" t="str">
        <f>VLOOKUP($C3296,'Raw-products'!$A$2:$H$1261,MATCH(G$1,'Raw-products'!$A$1:$H$1,0))</f>
        <v>Shirt</v>
      </c>
      <c r="H3296" t="str">
        <f>VLOOKUP($C3296,'Raw-products'!$A$2:$H$1261,MATCH(H$1,'Raw-products'!$A$1:$H$1,0))</f>
        <v>Cuban Collar</v>
      </c>
      <c r="I3296" t="str">
        <f>VLOOKUP($C3296,'Raw-products'!$A$2:$H$1261,MATCH(I$1,'Raw-products'!$A$1:$H$1,0))</f>
        <v>M</v>
      </c>
      <c r="J3296" t="str">
        <f>VLOOKUP($C3296,'Raw-products'!$A$2:$H$1261,MATCH(J$1,'Raw-products'!$A$1:$H$1,0))</f>
        <v>violet</v>
      </c>
      <c r="K3296">
        <f>VLOOKUP($C3296,'Raw-products'!$A$2:$H$1261,MATCH(K$1,'Raw-products'!$A$1:$H$1,0))</f>
        <v>93</v>
      </c>
      <c r="L3296">
        <f>VLOOKUP($C3296,'Raw-products'!$A$2:$H$1261,MATCH(L$1,'Raw-products'!$A$1:$H$1,0))</f>
        <v>67</v>
      </c>
      <c r="M3296" s="5">
        <f t="shared" si="102"/>
        <v>6231</v>
      </c>
      <c r="N3296" cm="1">
        <f t="array" ref="N3296:Q3296">_xlfn.XLOOKUP($B3296,'Raw -orders'!$A:$A,'Raw -orders'!$B:$E)</f>
        <v>21</v>
      </c>
      <c r="O3296">
        <v>11960</v>
      </c>
      <c r="P3296" s="1">
        <v>44203</v>
      </c>
      <c r="Q3296" s="1">
        <v>44216</v>
      </c>
      <c r="R3296" t="str" cm="1">
        <f t="array" ref="R3296:Y3296">_xlfn.XLOOKUP($N3296,'Raw - customers'!$A:$A,'Raw - customers'!$B:$I)</f>
        <v>Seana Hearons</v>
      </c>
      <c r="S3296" t="str">
        <v>Non-binary</v>
      </c>
      <c r="T3296">
        <v>31</v>
      </c>
      <c r="U3296" t="str">
        <v>93 Doherty MewsSuite 649</v>
      </c>
      <c r="V3296">
        <v>1133</v>
      </c>
      <c r="W3296" t="str">
        <v>South Callum</v>
      </c>
      <c r="X3296" t="str">
        <v>Tasmania</v>
      </c>
      <c r="Y3296" t="str">
        <v>Australia</v>
      </c>
      <c r="Z3296">
        <v>1</v>
      </c>
      <c r="AA3296" s="3" t="str">
        <f t="shared" si="103"/>
        <v>10 to 20</v>
      </c>
      <c r="AP3296" s="6">
        <v>21</v>
      </c>
      <c r="AQ3296" s="6" t="s">
        <v>1414</v>
      </c>
    </row>
    <row r="3297" spans="1:43" x14ac:dyDescent="0.25">
      <c r="A3297">
        <v>3295</v>
      </c>
      <c r="B3297">
        <v>665</v>
      </c>
      <c r="C3297">
        <v>533</v>
      </c>
      <c r="D3297">
        <v>98</v>
      </c>
      <c r="E3297">
        <v>3</v>
      </c>
      <c r="F3297">
        <v>294</v>
      </c>
      <c r="G3297" t="str">
        <f>VLOOKUP($C3297,'Raw-products'!$A$2:$H$1261,MATCH(G$1,'Raw-products'!$A$1:$H$1,0))</f>
        <v>Jacket</v>
      </c>
      <c r="H3297" t="str">
        <f>VLOOKUP($C3297,'Raw-products'!$A$2:$H$1261,MATCH(H$1,'Raw-products'!$A$1:$H$1,0))</f>
        <v>Leather</v>
      </c>
      <c r="I3297" t="str">
        <f>VLOOKUP($C3297,'Raw-products'!$A$2:$H$1261,MATCH(I$1,'Raw-products'!$A$1:$H$1,0))</f>
        <v>L</v>
      </c>
      <c r="J3297" t="str">
        <f>VLOOKUP($C3297,'Raw-products'!$A$2:$H$1261,MATCH(J$1,'Raw-products'!$A$1:$H$1,0))</f>
        <v>orange</v>
      </c>
      <c r="K3297">
        <f>VLOOKUP($C3297,'Raw-products'!$A$2:$H$1261,MATCH(K$1,'Raw-products'!$A$1:$H$1,0))</f>
        <v>113</v>
      </c>
      <c r="L3297">
        <f>VLOOKUP($C3297,'Raw-products'!$A$2:$H$1261,MATCH(L$1,'Raw-products'!$A$1:$H$1,0))</f>
        <v>78</v>
      </c>
      <c r="M3297" s="5">
        <f t="shared" si="102"/>
        <v>8814</v>
      </c>
      <c r="N3297" cm="1">
        <f t="array" ref="N3297:Q3297">_xlfn.XLOOKUP($B3297,'Raw -orders'!$A:$A,'Raw -orders'!$B:$E)</f>
        <v>176</v>
      </c>
      <c r="O3297">
        <v>16606</v>
      </c>
      <c r="P3297" s="1">
        <v>44265</v>
      </c>
      <c r="Q3297" s="1">
        <v>44281</v>
      </c>
      <c r="R3297" t="str" cm="1">
        <f t="array" ref="R3297:Y3297">_xlfn.XLOOKUP($N3297,'Raw - customers'!$A:$A,'Raw - customers'!$B:$I)</f>
        <v>Curtis Mccarroll</v>
      </c>
      <c r="S3297" t="str">
        <v>Male</v>
      </c>
      <c r="T3297">
        <v>45</v>
      </c>
      <c r="U3297" t="str">
        <v>4036 Thompson StreetApt. 565</v>
      </c>
      <c r="V3297">
        <v>2548</v>
      </c>
      <c r="W3297" t="str">
        <v>Lake Johnchester</v>
      </c>
      <c r="X3297" t="str">
        <v>New South Wales</v>
      </c>
      <c r="Y3297" t="str">
        <v>Australia</v>
      </c>
      <c r="Z3297">
        <v>3</v>
      </c>
      <c r="AA3297" s="3" t="str">
        <f t="shared" si="103"/>
        <v>10 to 20</v>
      </c>
      <c r="AP3297" s="6">
        <v>176</v>
      </c>
      <c r="AQ3297" s="6" t="s">
        <v>1362</v>
      </c>
    </row>
    <row r="3298" spans="1:43" x14ac:dyDescent="0.25">
      <c r="A3298">
        <v>3296</v>
      </c>
      <c r="B3298">
        <v>665</v>
      </c>
      <c r="C3298">
        <v>484</v>
      </c>
      <c r="D3298">
        <v>118</v>
      </c>
      <c r="E3298">
        <v>1</v>
      </c>
      <c r="F3298">
        <v>118</v>
      </c>
      <c r="G3298" t="str">
        <f>VLOOKUP($C3298,'Raw-products'!$A$2:$H$1261,MATCH(G$1,'Raw-products'!$A$1:$H$1,0))</f>
        <v>Jacket</v>
      </c>
      <c r="H3298" t="str">
        <f>VLOOKUP($C3298,'Raw-products'!$A$2:$H$1261,MATCH(H$1,'Raw-products'!$A$1:$H$1,0))</f>
        <v>Puffer</v>
      </c>
      <c r="I3298" t="str">
        <f>VLOOKUP($C3298,'Raw-products'!$A$2:$H$1261,MATCH(I$1,'Raw-products'!$A$1:$H$1,0))</f>
        <v>XL</v>
      </c>
      <c r="J3298" t="str">
        <f>VLOOKUP($C3298,'Raw-products'!$A$2:$H$1261,MATCH(J$1,'Raw-products'!$A$1:$H$1,0))</f>
        <v>indigo</v>
      </c>
      <c r="K3298">
        <f>VLOOKUP($C3298,'Raw-products'!$A$2:$H$1261,MATCH(K$1,'Raw-products'!$A$1:$H$1,0))</f>
        <v>110</v>
      </c>
      <c r="L3298">
        <f>VLOOKUP($C3298,'Raw-products'!$A$2:$H$1261,MATCH(L$1,'Raw-products'!$A$1:$H$1,0))</f>
        <v>60</v>
      </c>
      <c r="M3298" s="5">
        <f t="shared" si="102"/>
        <v>6600</v>
      </c>
      <c r="N3298" cm="1">
        <f t="array" ref="N3298:Q3298">_xlfn.XLOOKUP($B3298,'Raw -orders'!$A:$A,'Raw -orders'!$B:$E)</f>
        <v>176</v>
      </c>
      <c r="O3298">
        <v>16606</v>
      </c>
      <c r="P3298" s="1">
        <v>44265</v>
      </c>
      <c r="Q3298" s="1">
        <v>44281</v>
      </c>
      <c r="R3298" t="str" cm="1">
        <f t="array" ref="R3298:Y3298">_xlfn.XLOOKUP($N3298,'Raw - customers'!$A:$A,'Raw - customers'!$B:$I)</f>
        <v>Curtis Mccarroll</v>
      </c>
      <c r="S3298" t="str">
        <v>Male</v>
      </c>
      <c r="T3298">
        <v>45</v>
      </c>
      <c r="U3298" t="str">
        <v>4036 Thompson StreetApt. 565</v>
      </c>
      <c r="V3298">
        <v>2548</v>
      </c>
      <c r="W3298" t="str">
        <v>Lake Johnchester</v>
      </c>
      <c r="X3298" t="str">
        <v>New South Wales</v>
      </c>
      <c r="Y3298" t="str">
        <v>Australia</v>
      </c>
      <c r="Z3298">
        <v>3</v>
      </c>
      <c r="AA3298" s="3" t="str">
        <f t="shared" si="103"/>
        <v>10 to 20</v>
      </c>
      <c r="AP3298" s="6">
        <v>176</v>
      </c>
      <c r="AQ3298" s="6" t="s">
        <v>1362</v>
      </c>
    </row>
    <row r="3299" spans="1:43" x14ac:dyDescent="0.25">
      <c r="A3299">
        <v>3297</v>
      </c>
      <c r="B3299">
        <v>666</v>
      </c>
      <c r="C3299">
        <v>1216</v>
      </c>
      <c r="D3299">
        <v>105</v>
      </c>
      <c r="E3299">
        <v>3</v>
      </c>
      <c r="F3299">
        <v>315</v>
      </c>
      <c r="G3299" t="str">
        <f>VLOOKUP($C3299,'Raw-products'!$A$2:$H$1261,MATCH(G$1,'Raw-products'!$A$1:$H$1,0))</f>
        <v>Trousers</v>
      </c>
      <c r="H3299" t="str">
        <f>VLOOKUP($C3299,'Raw-products'!$A$2:$H$1261,MATCH(H$1,'Raw-products'!$A$1:$H$1,0))</f>
        <v>Pleated</v>
      </c>
      <c r="I3299" t="str">
        <f>VLOOKUP($C3299,'Raw-products'!$A$2:$H$1261,MATCH(I$1,'Raw-products'!$A$1:$H$1,0))</f>
        <v>S</v>
      </c>
      <c r="J3299" t="str">
        <f>VLOOKUP($C3299,'Raw-products'!$A$2:$H$1261,MATCH(J$1,'Raw-products'!$A$1:$H$1,0))</f>
        <v>indigo</v>
      </c>
      <c r="K3299">
        <f>VLOOKUP($C3299,'Raw-products'!$A$2:$H$1261,MATCH(K$1,'Raw-products'!$A$1:$H$1,0))</f>
        <v>90</v>
      </c>
      <c r="L3299">
        <f>VLOOKUP($C3299,'Raw-products'!$A$2:$H$1261,MATCH(L$1,'Raw-products'!$A$1:$H$1,0))</f>
        <v>41</v>
      </c>
      <c r="M3299" s="5">
        <f t="shared" si="102"/>
        <v>3690</v>
      </c>
      <c r="N3299" cm="1">
        <f t="array" ref="N3299:Q3299">_xlfn.XLOOKUP($B3299,'Raw -orders'!$A:$A,'Raw -orders'!$B:$E)</f>
        <v>456</v>
      </c>
      <c r="O3299">
        <v>36112</v>
      </c>
      <c r="P3299" s="1">
        <v>44433</v>
      </c>
      <c r="Q3299" s="1">
        <v>44450</v>
      </c>
      <c r="R3299" t="str" cm="1">
        <f t="array" ref="R3299:Y3299">_xlfn.XLOOKUP($N3299,'Raw - customers'!$A:$A,'Raw - customers'!$B:$I)</f>
        <v>Joelynn Remington</v>
      </c>
      <c r="S3299" t="str">
        <v>Agender</v>
      </c>
      <c r="T3299">
        <v>33</v>
      </c>
      <c r="U3299" t="str">
        <v>94 Archie CourtSuite 659</v>
      </c>
      <c r="V3299">
        <v>2010</v>
      </c>
      <c r="W3299" t="str">
        <v>West Lachlan</v>
      </c>
      <c r="X3299" t="str">
        <v>Queensland</v>
      </c>
      <c r="Y3299" t="str">
        <v>Australia</v>
      </c>
      <c r="Z3299">
        <v>8</v>
      </c>
      <c r="AA3299" s="3" t="str">
        <f t="shared" si="103"/>
        <v>10 to 20</v>
      </c>
      <c r="AP3299" s="6">
        <v>456</v>
      </c>
      <c r="AQ3299" s="6" t="s">
        <v>1355</v>
      </c>
    </row>
    <row r="3300" spans="1:43" x14ac:dyDescent="0.25">
      <c r="A3300">
        <v>3298</v>
      </c>
      <c r="B3300">
        <v>666</v>
      </c>
      <c r="C3300">
        <v>1029</v>
      </c>
      <c r="D3300">
        <v>90</v>
      </c>
      <c r="E3300">
        <v>1</v>
      </c>
      <c r="F3300">
        <v>90</v>
      </c>
      <c r="G3300" t="str">
        <f>VLOOKUP($C3300,'Raw-products'!$A$2:$H$1261,MATCH(G$1,'Raw-products'!$A$1:$H$1,0))</f>
        <v>Trousers</v>
      </c>
      <c r="H3300" t="str">
        <f>VLOOKUP($C3300,'Raw-products'!$A$2:$H$1261,MATCH(H$1,'Raw-products'!$A$1:$H$1,0))</f>
        <v>Relaxed Leg</v>
      </c>
      <c r="I3300" t="str">
        <f>VLOOKUP($C3300,'Raw-products'!$A$2:$H$1261,MATCH(I$1,'Raw-products'!$A$1:$H$1,0))</f>
        <v>XL</v>
      </c>
      <c r="J3300" t="str">
        <f>VLOOKUP($C3300,'Raw-products'!$A$2:$H$1261,MATCH(J$1,'Raw-products'!$A$1:$H$1,0))</f>
        <v>yellow</v>
      </c>
      <c r="K3300">
        <f>VLOOKUP($C3300,'Raw-products'!$A$2:$H$1261,MATCH(K$1,'Raw-products'!$A$1:$H$1,0))</f>
        <v>95</v>
      </c>
      <c r="L3300">
        <f>VLOOKUP($C3300,'Raw-products'!$A$2:$H$1261,MATCH(L$1,'Raw-products'!$A$1:$H$1,0))</f>
        <v>54</v>
      </c>
      <c r="M3300" s="5">
        <f t="shared" si="102"/>
        <v>5130</v>
      </c>
      <c r="N3300" cm="1">
        <f t="array" ref="N3300:Q3300">_xlfn.XLOOKUP($B3300,'Raw -orders'!$A:$A,'Raw -orders'!$B:$E)</f>
        <v>456</v>
      </c>
      <c r="O3300">
        <v>36112</v>
      </c>
      <c r="P3300" s="1">
        <v>44433</v>
      </c>
      <c r="Q3300" s="1">
        <v>44450</v>
      </c>
      <c r="R3300" t="str" cm="1">
        <f t="array" ref="R3300:Y3300">_xlfn.XLOOKUP($N3300,'Raw - customers'!$A:$A,'Raw - customers'!$B:$I)</f>
        <v>Joelynn Remington</v>
      </c>
      <c r="S3300" t="str">
        <v>Agender</v>
      </c>
      <c r="T3300">
        <v>33</v>
      </c>
      <c r="U3300" t="str">
        <v>94 Archie CourtSuite 659</v>
      </c>
      <c r="V3300">
        <v>2010</v>
      </c>
      <c r="W3300" t="str">
        <v>West Lachlan</v>
      </c>
      <c r="X3300" t="str">
        <v>Queensland</v>
      </c>
      <c r="Y3300" t="str">
        <v>Australia</v>
      </c>
      <c r="Z3300">
        <v>8</v>
      </c>
      <c r="AA3300" s="3" t="str">
        <f t="shared" si="103"/>
        <v>10 to 20</v>
      </c>
      <c r="AP3300" s="6">
        <v>456</v>
      </c>
      <c r="AQ3300" s="6" t="s">
        <v>1355</v>
      </c>
    </row>
    <row r="3301" spans="1:43" x14ac:dyDescent="0.25">
      <c r="A3301">
        <v>3299</v>
      </c>
      <c r="B3301">
        <v>666</v>
      </c>
      <c r="C3301">
        <v>1234</v>
      </c>
      <c r="D3301">
        <v>112</v>
      </c>
      <c r="E3301">
        <v>2</v>
      </c>
      <c r="F3301">
        <v>224</v>
      </c>
      <c r="G3301" t="str">
        <f>VLOOKUP($C3301,'Raw-products'!$A$2:$H$1261,MATCH(G$1,'Raw-products'!$A$1:$H$1,0))</f>
        <v>Trousers</v>
      </c>
      <c r="H3301" t="str">
        <f>VLOOKUP($C3301,'Raw-products'!$A$2:$H$1261,MATCH(H$1,'Raw-products'!$A$1:$H$1,0))</f>
        <v>Tracksuit Bottoms</v>
      </c>
      <c r="I3301" t="str">
        <f>VLOOKUP($C3301,'Raw-products'!$A$2:$H$1261,MATCH(I$1,'Raw-products'!$A$1:$H$1,0))</f>
        <v>XL</v>
      </c>
      <c r="J3301" t="str">
        <f>VLOOKUP($C3301,'Raw-products'!$A$2:$H$1261,MATCH(J$1,'Raw-products'!$A$1:$H$1,0))</f>
        <v>orange</v>
      </c>
      <c r="K3301">
        <f>VLOOKUP($C3301,'Raw-products'!$A$2:$H$1261,MATCH(K$1,'Raw-products'!$A$1:$H$1,0))</f>
        <v>91</v>
      </c>
      <c r="L3301">
        <f>VLOOKUP($C3301,'Raw-products'!$A$2:$H$1261,MATCH(L$1,'Raw-products'!$A$1:$H$1,0))</f>
        <v>42</v>
      </c>
      <c r="M3301" s="5">
        <f t="shared" si="102"/>
        <v>3822</v>
      </c>
      <c r="N3301" cm="1">
        <f t="array" ref="N3301:Q3301">_xlfn.XLOOKUP($B3301,'Raw -orders'!$A:$A,'Raw -orders'!$B:$E)</f>
        <v>456</v>
      </c>
      <c r="O3301">
        <v>36112</v>
      </c>
      <c r="P3301" s="1">
        <v>44433</v>
      </c>
      <c r="Q3301" s="1">
        <v>44450</v>
      </c>
      <c r="R3301" t="str" cm="1">
        <f t="array" ref="R3301:Y3301">_xlfn.XLOOKUP($N3301,'Raw - customers'!$A:$A,'Raw - customers'!$B:$I)</f>
        <v>Joelynn Remington</v>
      </c>
      <c r="S3301" t="str">
        <v>Agender</v>
      </c>
      <c r="T3301">
        <v>33</v>
      </c>
      <c r="U3301" t="str">
        <v>94 Archie CourtSuite 659</v>
      </c>
      <c r="V3301">
        <v>2010</v>
      </c>
      <c r="W3301" t="str">
        <v>West Lachlan</v>
      </c>
      <c r="X3301" t="str">
        <v>Queensland</v>
      </c>
      <c r="Y3301" t="str">
        <v>Australia</v>
      </c>
      <c r="Z3301">
        <v>8</v>
      </c>
      <c r="AA3301" s="3" t="str">
        <f t="shared" si="103"/>
        <v>10 to 20</v>
      </c>
      <c r="AP3301" s="6">
        <v>456</v>
      </c>
      <c r="AQ3301" s="6" t="s">
        <v>1355</v>
      </c>
    </row>
    <row r="3302" spans="1:43" x14ac:dyDescent="0.25">
      <c r="A3302">
        <v>3300</v>
      </c>
      <c r="B3302">
        <v>666</v>
      </c>
      <c r="C3302">
        <v>782</v>
      </c>
      <c r="D3302">
        <v>91</v>
      </c>
      <c r="E3302">
        <v>1</v>
      </c>
      <c r="F3302">
        <v>91</v>
      </c>
      <c r="G3302" t="str">
        <f>VLOOKUP($C3302,'Raw-products'!$A$2:$H$1261,MATCH(G$1,'Raw-products'!$A$1:$H$1,0))</f>
        <v>Jacket</v>
      </c>
      <c r="H3302" t="str">
        <f>VLOOKUP($C3302,'Raw-products'!$A$2:$H$1261,MATCH(H$1,'Raw-products'!$A$1:$H$1,0))</f>
        <v>Pullover</v>
      </c>
      <c r="I3302" t="str">
        <f>VLOOKUP($C3302,'Raw-products'!$A$2:$H$1261,MATCH(I$1,'Raw-products'!$A$1:$H$1,0))</f>
        <v>M</v>
      </c>
      <c r="J3302" t="str">
        <f>VLOOKUP($C3302,'Raw-products'!$A$2:$H$1261,MATCH(J$1,'Raw-products'!$A$1:$H$1,0))</f>
        <v>yellow</v>
      </c>
      <c r="K3302">
        <f>VLOOKUP($C3302,'Raw-products'!$A$2:$H$1261,MATCH(K$1,'Raw-products'!$A$1:$H$1,0))</f>
        <v>114</v>
      </c>
      <c r="L3302">
        <f>VLOOKUP($C3302,'Raw-products'!$A$2:$H$1261,MATCH(L$1,'Raw-products'!$A$1:$H$1,0))</f>
        <v>49</v>
      </c>
      <c r="M3302" s="5">
        <f t="shared" si="102"/>
        <v>5586</v>
      </c>
      <c r="N3302" cm="1">
        <f t="array" ref="N3302:Q3302">_xlfn.XLOOKUP($B3302,'Raw -orders'!$A:$A,'Raw -orders'!$B:$E)</f>
        <v>456</v>
      </c>
      <c r="O3302">
        <v>36112</v>
      </c>
      <c r="P3302" s="1">
        <v>44433</v>
      </c>
      <c r="Q3302" s="1">
        <v>44450</v>
      </c>
      <c r="R3302" t="str" cm="1">
        <f t="array" ref="R3302:Y3302">_xlfn.XLOOKUP($N3302,'Raw - customers'!$A:$A,'Raw - customers'!$B:$I)</f>
        <v>Joelynn Remington</v>
      </c>
      <c r="S3302" t="str">
        <v>Agender</v>
      </c>
      <c r="T3302">
        <v>33</v>
      </c>
      <c r="U3302" t="str">
        <v>94 Archie CourtSuite 659</v>
      </c>
      <c r="V3302">
        <v>2010</v>
      </c>
      <c r="W3302" t="str">
        <v>West Lachlan</v>
      </c>
      <c r="X3302" t="str">
        <v>Queensland</v>
      </c>
      <c r="Y3302" t="str">
        <v>Australia</v>
      </c>
      <c r="Z3302">
        <v>8</v>
      </c>
      <c r="AA3302" s="3" t="str">
        <f t="shared" si="103"/>
        <v>10 to 20</v>
      </c>
      <c r="AP3302" s="6">
        <v>456</v>
      </c>
      <c r="AQ3302" s="6" t="s">
        <v>1355</v>
      </c>
    </row>
    <row r="3303" spans="1:43" x14ac:dyDescent="0.25">
      <c r="A3303">
        <v>3301</v>
      </c>
      <c r="B3303">
        <v>666</v>
      </c>
      <c r="C3303">
        <v>1147</v>
      </c>
      <c r="D3303">
        <v>102</v>
      </c>
      <c r="E3303">
        <v>2</v>
      </c>
      <c r="F3303">
        <v>204</v>
      </c>
      <c r="G3303" t="str">
        <f>VLOOKUP($C3303,'Raw-products'!$A$2:$H$1261,MATCH(G$1,'Raw-products'!$A$1:$H$1,0))</f>
        <v>Trousers</v>
      </c>
      <c r="H3303" t="str">
        <f>VLOOKUP($C3303,'Raw-products'!$A$2:$H$1261,MATCH(H$1,'Raw-products'!$A$1:$H$1,0))</f>
        <v>Cargo Pants</v>
      </c>
      <c r="I3303" t="str">
        <f>VLOOKUP($C3303,'Raw-products'!$A$2:$H$1261,MATCH(I$1,'Raw-products'!$A$1:$H$1,0))</f>
        <v>M</v>
      </c>
      <c r="J3303" t="str">
        <f>VLOOKUP($C3303,'Raw-products'!$A$2:$H$1261,MATCH(J$1,'Raw-products'!$A$1:$H$1,0))</f>
        <v>indigo</v>
      </c>
      <c r="K3303">
        <f>VLOOKUP($C3303,'Raw-products'!$A$2:$H$1261,MATCH(K$1,'Raw-products'!$A$1:$H$1,0))</f>
        <v>106</v>
      </c>
      <c r="L3303">
        <f>VLOOKUP($C3303,'Raw-products'!$A$2:$H$1261,MATCH(L$1,'Raw-products'!$A$1:$H$1,0))</f>
        <v>51</v>
      </c>
      <c r="M3303" s="5">
        <f t="shared" si="102"/>
        <v>5406</v>
      </c>
      <c r="N3303" cm="1">
        <f t="array" ref="N3303:Q3303">_xlfn.XLOOKUP($B3303,'Raw -orders'!$A:$A,'Raw -orders'!$B:$E)</f>
        <v>456</v>
      </c>
      <c r="O3303">
        <v>36112</v>
      </c>
      <c r="P3303" s="1">
        <v>44433</v>
      </c>
      <c r="Q3303" s="1">
        <v>44450</v>
      </c>
      <c r="R3303" t="str" cm="1">
        <f t="array" ref="R3303:Y3303">_xlfn.XLOOKUP($N3303,'Raw - customers'!$A:$A,'Raw - customers'!$B:$I)</f>
        <v>Joelynn Remington</v>
      </c>
      <c r="S3303" t="str">
        <v>Agender</v>
      </c>
      <c r="T3303">
        <v>33</v>
      </c>
      <c r="U3303" t="str">
        <v>94 Archie CourtSuite 659</v>
      </c>
      <c r="V3303">
        <v>2010</v>
      </c>
      <c r="W3303" t="str">
        <v>West Lachlan</v>
      </c>
      <c r="X3303" t="str">
        <v>Queensland</v>
      </c>
      <c r="Y3303" t="str">
        <v>Australia</v>
      </c>
      <c r="Z3303">
        <v>8</v>
      </c>
      <c r="AA3303" s="3" t="str">
        <f t="shared" si="103"/>
        <v>10 to 20</v>
      </c>
      <c r="AP3303" s="6">
        <v>456</v>
      </c>
      <c r="AQ3303" s="6" t="s">
        <v>1355</v>
      </c>
    </row>
    <row r="3304" spans="1:43" x14ac:dyDescent="0.25">
      <c r="A3304">
        <v>3302</v>
      </c>
      <c r="B3304">
        <v>666</v>
      </c>
      <c r="C3304">
        <v>215</v>
      </c>
      <c r="D3304">
        <v>106</v>
      </c>
      <c r="E3304">
        <v>1</v>
      </c>
      <c r="F3304">
        <v>106</v>
      </c>
      <c r="G3304" t="str">
        <f>VLOOKUP($C3304,'Raw-products'!$A$2:$H$1261,MATCH(G$1,'Raw-products'!$A$1:$H$1,0))</f>
        <v>Shirt</v>
      </c>
      <c r="H3304" t="str">
        <f>VLOOKUP($C3304,'Raw-products'!$A$2:$H$1261,MATCH(H$1,'Raw-products'!$A$1:$H$1,0))</f>
        <v>Chambray</v>
      </c>
      <c r="I3304" t="str">
        <f>VLOOKUP($C3304,'Raw-products'!$A$2:$H$1261,MATCH(I$1,'Raw-products'!$A$1:$H$1,0))</f>
        <v>XS</v>
      </c>
      <c r="J3304" t="str">
        <f>VLOOKUP($C3304,'Raw-products'!$A$2:$H$1261,MATCH(J$1,'Raw-products'!$A$1:$H$1,0))</f>
        <v>orange</v>
      </c>
      <c r="K3304">
        <f>VLOOKUP($C3304,'Raw-products'!$A$2:$H$1261,MATCH(K$1,'Raw-products'!$A$1:$H$1,0))</f>
        <v>105</v>
      </c>
      <c r="L3304">
        <f>VLOOKUP($C3304,'Raw-products'!$A$2:$H$1261,MATCH(L$1,'Raw-products'!$A$1:$H$1,0))</f>
        <v>76</v>
      </c>
      <c r="M3304" s="5">
        <f t="shared" si="102"/>
        <v>7980</v>
      </c>
      <c r="N3304" cm="1">
        <f t="array" ref="N3304:Q3304">_xlfn.XLOOKUP($B3304,'Raw -orders'!$A:$A,'Raw -orders'!$B:$E)</f>
        <v>456</v>
      </c>
      <c r="O3304">
        <v>36112</v>
      </c>
      <c r="P3304" s="1">
        <v>44433</v>
      </c>
      <c r="Q3304" s="1">
        <v>44450</v>
      </c>
      <c r="R3304" t="str" cm="1">
        <f t="array" ref="R3304:Y3304">_xlfn.XLOOKUP($N3304,'Raw - customers'!$A:$A,'Raw - customers'!$B:$I)</f>
        <v>Joelynn Remington</v>
      </c>
      <c r="S3304" t="str">
        <v>Agender</v>
      </c>
      <c r="T3304">
        <v>33</v>
      </c>
      <c r="U3304" t="str">
        <v>94 Archie CourtSuite 659</v>
      </c>
      <c r="V3304">
        <v>2010</v>
      </c>
      <c r="W3304" t="str">
        <v>West Lachlan</v>
      </c>
      <c r="X3304" t="str">
        <v>Queensland</v>
      </c>
      <c r="Y3304" t="str">
        <v>Australia</v>
      </c>
      <c r="Z3304">
        <v>8</v>
      </c>
      <c r="AA3304" s="3" t="str">
        <f t="shared" si="103"/>
        <v>10 to 20</v>
      </c>
      <c r="AP3304" s="6">
        <v>456</v>
      </c>
      <c r="AQ3304" s="6" t="s">
        <v>1355</v>
      </c>
    </row>
    <row r="3305" spans="1:43" x14ac:dyDescent="0.25">
      <c r="A3305">
        <v>3303</v>
      </c>
      <c r="B3305">
        <v>667</v>
      </c>
      <c r="C3305">
        <v>978</v>
      </c>
      <c r="D3305">
        <v>97</v>
      </c>
      <c r="E3305">
        <v>1</v>
      </c>
      <c r="F3305">
        <v>97</v>
      </c>
      <c r="G3305" t="str">
        <f>VLOOKUP($C3305,'Raw-products'!$A$2:$H$1261,MATCH(G$1,'Raw-products'!$A$1:$H$1,0))</f>
        <v>Trousers</v>
      </c>
      <c r="H3305" t="str">
        <f>VLOOKUP($C3305,'Raw-products'!$A$2:$H$1261,MATCH(H$1,'Raw-products'!$A$1:$H$1,0))</f>
        <v>Slim-Fit</v>
      </c>
      <c r="I3305" t="str">
        <f>VLOOKUP($C3305,'Raw-products'!$A$2:$H$1261,MATCH(I$1,'Raw-products'!$A$1:$H$1,0))</f>
        <v>L</v>
      </c>
      <c r="J3305" t="str">
        <f>VLOOKUP($C3305,'Raw-products'!$A$2:$H$1261,MATCH(J$1,'Raw-products'!$A$1:$H$1,0))</f>
        <v>violet</v>
      </c>
      <c r="K3305">
        <f>VLOOKUP($C3305,'Raw-products'!$A$2:$H$1261,MATCH(K$1,'Raw-products'!$A$1:$H$1,0))</f>
        <v>119</v>
      </c>
      <c r="L3305">
        <f>VLOOKUP($C3305,'Raw-products'!$A$2:$H$1261,MATCH(L$1,'Raw-products'!$A$1:$H$1,0))</f>
        <v>58</v>
      </c>
      <c r="M3305" s="5">
        <f t="shared" si="102"/>
        <v>6902</v>
      </c>
      <c r="N3305" cm="1">
        <f t="array" ref="N3305:Q3305">_xlfn.XLOOKUP($B3305,'Raw -orders'!$A:$A,'Raw -orders'!$B:$E)</f>
        <v>737</v>
      </c>
      <c r="O3305">
        <v>48958</v>
      </c>
      <c r="P3305" s="1">
        <v>44278</v>
      </c>
      <c r="Q3305" s="1">
        <v>44283</v>
      </c>
      <c r="R3305" t="str" cm="1">
        <f t="array" ref="R3305:Y3305">_xlfn.XLOOKUP($N3305,'Raw - customers'!$A:$A,'Raw - customers'!$B:$I)</f>
        <v>Zebulen Zannotti</v>
      </c>
      <c r="S3305" t="str">
        <v>Genderqueer</v>
      </c>
      <c r="T3305">
        <v>60</v>
      </c>
      <c r="U3305" t="str">
        <v>868 Skye MeadowSuite 990</v>
      </c>
      <c r="V3305">
        <v>1762</v>
      </c>
      <c r="W3305" t="str">
        <v>Harveyside</v>
      </c>
      <c r="X3305" t="str">
        <v>Tasmania</v>
      </c>
      <c r="Y3305" t="str">
        <v>Australia</v>
      </c>
      <c r="Z3305">
        <v>3</v>
      </c>
      <c r="AA3305" s="3" t="str">
        <f t="shared" si="103"/>
        <v>0 to 10</v>
      </c>
      <c r="AP3305" s="6">
        <v>737</v>
      </c>
      <c r="AQ3305" s="6" t="s">
        <v>1414</v>
      </c>
    </row>
    <row r="3306" spans="1:43" x14ac:dyDescent="0.25">
      <c r="A3306">
        <v>3304</v>
      </c>
      <c r="B3306">
        <v>667</v>
      </c>
      <c r="C3306">
        <v>547</v>
      </c>
      <c r="D3306">
        <v>98</v>
      </c>
      <c r="E3306">
        <v>1</v>
      </c>
      <c r="F3306">
        <v>98</v>
      </c>
      <c r="G3306" t="str">
        <f>VLOOKUP($C3306,'Raw-products'!$A$2:$H$1261,MATCH(G$1,'Raw-products'!$A$1:$H$1,0))</f>
        <v>Jacket</v>
      </c>
      <c r="H3306" t="str">
        <f>VLOOKUP($C3306,'Raw-products'!$A$2:$H$1261,MATCH(H$1,'Raw-products'!$A$1:$H$1,0))</f>
        <v>Leather</v>
      </c>
      <c r="I3306" t="str">
        <f>VLOOKUP($C3306,'Raw-products'!$A$2:$H$1261,MATCH(I$1,'Raw-products'!$A$1:$H$1,0))</f>
        <v>M</v>
      </c>
      <c r="J3306" t="str">
        <f>VLOOKUP($C3306,'Raw-products'!$A$2:$H$1261,MATCH(J$1,'Raw-products'!$A$1:$H$1,0))</f>
        <v>blue</v>
      </c>
      <c r="K3306">
        <f>VLOOKUP($C3306,'Raw-products'!$A$2:$H$1261,MATCH(K$1,'Raw-products'!$A$1:$H$1,0))</f>
        <v>113</v>
      </c>
      <c r="L3306">
        <f>VLOOKUP($C3306,'Raw-products'!$A$2:$H$1261,MATCH(L$1,'Raw-products'!$A$1:$H$1,0))</f>
        <v>60</v>
      </c>
      <c r="M3306" s="5">
        <f t="shared" si="102"/>
        <v>6780</v>
      </c>
      <c r="N3306" cm="1">
        <f t="array" ref="N3306:Q3306">_xlfn.XLOOKUP($B3306,'Raw -orders'!$A:$A,'Raw -orders'!$B:$E)</f>
        <v>737</v>
      </c>
      <c r="O3306">
        <v>48958</v>
      </c>
      <c r="P3306" s="1">
        <v>44278</v>
      </c>
      <c r="Q3306" s="1">
        <v>44283</v>
      </c>
      <c r="R3306" t="str" cm="1">
        <f t="array" ref="R3306:Y3306">_xlfn.XLOOKUP($N3306,'Raw - customers'!$A:$A,'Raw - customers'!$B:$I)</f>
        <v>Zebulen Zannotti</v>
      </c>
      <c r="S3306" t="str">
        <v>Genderqueer</v>
      </c>
      <c r="T3306">
        <v>60</v>
      </c>
      <c r="U3306" t="str">
        <v>868 Skye MeadowSuite 990</v>
      </c>
      <c r="V3306">
        <v>1762</v>
      </c>
      <c r="W3306" t="str">
        <v>Harveyside</v>
      </c>
      <c r="X3306" t="str">
        <v>Tasmania</v>
      </c>
      <c r="Y3306" t="str">
        <v>Australia</v>
      </c>
      <c r="Z3306">
        <v>3</v>
      </c>
      <c r="AA3306" s="3" t="str">
        <f t="shared" si="103"/>
        <v>0 to 10</v>
      </c>
      <c r="AP3306" s="6">
        <v>737</v>
      </c>
      <c r="AQ3306" s="6" t="s">
        <v>1414</v>
      </c>
    </row>
    <row r="3307" spans="1:43" x14ac:dyDescent="0.25">
      <c r="A3307">
        <v>3305</v>
      </c>
      <c r="B3307">
        <v>667</v>
      </c>
      <c r="C3307">
        <v>926</v>
      </c>
      <c r="D3307">
        <v>96</v>
      </c>
      <c r="E3307">
        <v>3</v>
      </c>
      <c r="F3307">
        <v>288</v>
      </c>
      <c r="G3307" t="str">
        <f>VLOOKUP($C3307,'Raw-products'!$A$2:$H$1261,MATCH(G$1,'Raw-products'!$A$1:$H$1,0))</f>
        <v>Trousers</v>
      </c>
      <c r="H3307" t="str">
        <f>VLOOKUP($C3307,'Raw-products'!$A$2:$H$1261,MATCH(H$1,'Raw-products'!$A$1:$H$1,0))</f>
        <v>Drawstring</v>
      </c>
      <c r="I3307" t="str">
        <f>VLOOKUP($C3307,'Raw-products'!$A$2:$H$1261,MATCH(I$1,'Raw-products'!$A$1:$H$1,0))</f>
        <v>S</v>
      </c>
      <c r="J3307" t="str">
        <f>VLOOKUP($C3307,'Raw-products'!$A$2:$H$1261,MATCH(J$1,'Raw-products'!$A$1:$H$1,0))</f>
        <v>green</v>
      </c>
      <c r="K3307">
        <f>VLOOKUP($C3307,'Raw-products'!$A$2:$H$1261,MATCH(K$1,'Raw-products'!$A$1:$H$1,0))</f>
        <v>104</v>
      </c>
      <c r="L3307">
        <f>VLOOKUP($C3307,'Raw-products'!$A$2:$H$1261,MATCH(L$1,'Raw-products'!$A$1:$H$1,0))</f>
        <v>73</v>
      </c>
      <c r="M3307" s="5">
        <f t="shared" si="102"/>
        <v>7592</v>
      </c>
      <c r="N3307" cm="1">
        <f t="array" ref="N3307:Q3307">_xlfn.XLOOKUP($B3307,'Raw -orders'!$A:$A,'Raw -orders'!$B:$E)</f>
        <v>737</v>
      </c>
      <c r="O3307">
        <v>48958</v>
      </c>
      <c r="P3307" s="1">
        <v>44278</v>
      </c>
      <c r="Q3307" s="1">
        <v>44283</v>
      </c>
      <c r="R3307" t="str" cm="1">
        <f t="array" ref="R3307:Y3307">_xlfn.XLOOKUP($N3307,'Raw - customers'!$A:$A,'Raw - customers'!$B:$I)</f>
        <v>Zebulen Zannotti</v>
      </c>
      <c r="S3307" t="str">
        <v>Genderqueer</v>
      </c>
      <c r="T3307">
        <v>60</v>
      </c>
      <c r="U3307" t="str">
        <v>868 Skye MeadowSuite 990</v>
      </c>
      <c r="V3307">
        <v>1762</v>
      </c>
      <c r="W3307" t="str">
        <v>Harveyside</v>
      </c>
      <c r="X3307" t="str">
        <v>Tasmania</v>
      </c>
      <c r="Y3307" t="str">
        <v>Australia</v>
      </c>
      <c r="Z3307">
        <v>3</v>
      </c>
      <c r="AA3307" s="3" t="str">
        <f t="shared" si="103"/>
        <v>0 to 10</v>
      </c>
      <c r="AP3307" s="6">
        <v>737</v>
      </c>
      <c r="AQ3307" s="6" t="s">
        <v>1414</v>
      </c>
    </row>
    <row r="3308" spans="1:43" x14ac:dyDescent="0.25">
      <c r="A3308">
        <v>3306</v>
      </c>
      <c r="B3308">
        <v>667</v>
      </c>
      <c r="C3308">
        <v>3</v>
      </c>
      <c r="D3308">
        <v>96</v>
      </c>
      <c r="E3308">
        <v>1</v>
      </c>
      <c r="F3308">
        <v>96</v>
      </c>
      <c r="G3308" t="str">
        <f>VLOOKUP($C3308,'Raw-products'!$A$2:$H$1261,MATCH(G$1,'Raw-products'!$A$1:$H$1,0))</f>
        <v>Shirt</v>
      </c>
      <c r="H3308" t="str">
        <f>VLOOKUP($C3308,'Raw-products'!$A$2:$H$1261,MATCH(H$1,'Raw-products'!$A$1:$H$1,0))</f>
        <v>Oxford Cloth</v>
      </c>
      <c r="I3308" t="str">
        <f>VLOOKUP($C3308,'Raw-products'!$A$2:$H$1261,MATCH(I$1,'Raw-products'!$A$1:$H$1,0))</f>
        <v>L</v>
      </c>
      <c r="J3308" t="str">
        <f>VLOOKUP($C3308,'Raw-products'!$A$2:$H$1261,MATCH(J$1,'Raw-products'!$A$1:$H$1,0))</f>
        <v>red</v>
      </c>
      <c r="K3308">
        <f>VLOOKUP($C3308,'Raw-products'!$A$2:$H$1261,MATCH(K$1,'Raw-products'!$A$1:$H$1,0))</f>
        <v>114</v>
      </c>
      <c r="L3308">
        <f>VLOOKUP($C3308,'Raw-products'!$A$2:$H$1261,MATCH(L$1,'Raw-products'!$A$1:$H$1,0))</f>
        <v>69</v>
      </c>
      <c r="M3308" s="5">
        <f t="shared" si="102"/>
        <v>7866</v>
      </c>
      <c r="N3308" cm="1">
        <f t="array" ref="N3308:Q3308">_xlfn.XLOOKUP($B3308,'Raw -orders'!$A:$A,'Raw -orders'!$B:$E)</f>
        <v>737</v>
      </c>
      <c r="O3308">
        <v>48958</v>
      </c>
      <c r="P3308" s="1">
        <v>44278</v>
      </c>
      <c r="Q3308" s="1">
        <v>44283</v>
      </c>
      <c r="R3308" t="str" cm="1">
        <f t="array" ref="R3308:Y3308">_xlfn.XLOOKUP($N3308,'Raw - customers'!$A:$A,'Raw - customers'!$B:$I)</f>
        <v>Zebulen Zannotti</v>
      </c>
      <c r="S3308" t="str">
        <v>Genderqueer</v>
      </c>
      <c r="T3308">
        <v>60</v>
      </c>
      <c r="U3308" t="str">
        <v>868 Skye MeadowSuite 990</v>
      </c>
      <c r="V3308">
        <v>1762</v>
      </c>
      <c r="W3308" t="str">
        <v>Harveyside</v>
      </c>
      <c r="X3308" t="str">
        <v>Tasmania</v>
      </c>
      <c r="Y3308" t="str">
        <v>Australia</v>
      </c>
      <c r="Z3308">
        <v>3</v>
      </c>
      <c r="AA3308" s="3" t="str">
        <f t="shared" si="103"/>
        <v>0 to 10</v>
      </c>
      <c r="AP3308" s="6">
        <v>737</v>
      </c>
      <c r="AQ3308" s="6" t="s">
        <v>1414</v>
      </c>
    </row>
    <row r="3309" spans="1:43" x14ac:dyDescent="0.25">
      <c r="A3309">
        <v>3307</v>
      </c>
      <c r="B3309">
        <v>667</v>
      </c>
      <c r="C3309">
        <v>698</v>
      </c>
      <c r="D3309">
        <v>113</v>
      </c>
      <c r="E3309">
        <v>3</v>
      </c>
      <c r="F3309">
        <v>339</v>
      </c>
      <c r="G3309" t="str">
        <f>VLOOKUP($C3309,'Raw-products'!$A$2:$H$1261,MATCH(G$1,'Raw-products'!$A$1:$H$1,0))</f>
        <v>Jacket</v>
      </c>
      <c r="H3309" t="str">
        <f>VLOOKUP($C3309,'Raw-products'!$A$2:$H$1261,MATCH(H$1,'Raw-products'!$A$1:$H$1,0))</f>
        <v>Parka</v>
      </c>
      <c r="I3309" t="str">
        <f>VLOOKUP($C3309,'Raw-products'!$A$2:$H$1261,MATCH(I$1,'Raw-products'!$A$1:$H$1,0))</f>
        <v>L</v>
      </c>
      <c r="J3309" t="str">
        <f>VLOOKUP($C3309,'Raw-products'!$A$2:$H$1261,MATCH(J$1,'Raw-products'!$A$1:$H$1,0))</f>
        <v>violet</v>
      </c>
      <c r="K3309">
        <f>VLOOKUP($C3309,'Raw-products'!$A$2:$H$1261,MATCH(K$1,'Raw-products'!$A$1:$H$1,0))</f>
        <v>119</v>
      </c>
      <c r="L3309">
        <f>VLOOKUP($C3309,'Raw-products'!$A$2:$H$1261,MATCH(L$1,'Raw-products'!$A$1:$H$1,0))</f>
        <v>53</v>
      </c>
      <c r="M3309" s="5">
        <f t="shared" si="102"/>
        <v>6307</v>
      </c>
      <c r="N3309" cm="1">
        <f t="array" ref="N3309:Q3309">_xlfn.XLOOKUP($B3309,'Raw -orders'!$A:$A,'Raw -orders'!$B:$E)</f>
        <v>737</v>
      </c>
      <c r="O3309">
        <v>48958</v>
      </c>
      <c r="P3309" s="1">
        <v>44278</v>
      </c>
      <c r="Q3309" s="1">
        <v>44283</v>
      </c>
      <c r="R3309" t="str" cm="1">
        <f t="array" ref="R3309:Y3309">_xlfn.XLOOKUP($N3309,'Raw - customers'!$A:$A,'Raw - customers'!$B:$I)</f>
        <v>Zebulen Zannotti</v>
      </c>
      <c r="S3309" t="str">
        <v>Genderqueer</v>
      </c>
      <c r="T3309">
        <v>60</v>
      </c>
      <c r="U3309" t="str">
        <v>868 Skye MeadowSuite 990</v>
      </c>
      <c r="V3309">
        <v>1762</v>
      </c>
      <c r="W3309" t="str">
        <v>Harveyside</v>
      </c>
      <c r="X3309" t="str">
        <v>Tasmania</v>
      </c>
      <c r="Y3309" t="str">
        <v>Australia</v>
      </c>
      <c r="Z3309">
        <v>3</v>
      </c>
      <c r="AA3309" s="3" t="str">
        <f t="shared" si="103"/>
        <v>0 to 10</v>
      </c>
      <c r="AP3309" s="6">
        <v>737</v>
      </c>
      <c r="AQ3309" s="6" t="s">
        <v>1414</v>
      </c>
    </row>
    <row r="3310" spans="1:43" x14ac:dyDescent="0.25">
      <c r="A3310">
        <v>3308</v>
      </c>
      <c r="B3310">
        <v>667</v>
      </c>
      <c r="C3310">
        <v>1077</v>
      </c>
      <c r="D3310">
        <v>93</v>
      </c>
      <c r="E3310">
        <v>2</v>
      </c>
      <c r="F3310">
        <v>186</v>
      </c>
      <c r="G3310" t="str">
        <f>VLOOKUP($C3310,'Raw-products'!$A$2:$H$1261,MATCH(G$1,'Raw-products'!$A$1:$H$1,0))</f>
        <v>Trousers</v>
      </c>
      <c r="H3310" t="str">
        <f>VLOOKUP($C3310,'Raw-products'!$A$2:$H$1261,MATCH(H$1,'Raw-products'!$A$1:$H$1,0))</f>
        <v>Joggers</v>
      </c>
      <c r="I3310" t="str">
        <f>VLOOKUP($C3310,'Raw-products'!$A$2:$H$1261,MATCH(I$1,'Raw-products'!$A$1:$H$1,0))</f>
        <v>M</v>
      </c>
      <c r="J3310" t="str">
        <f>VLOOKUP($C3310,'Raw-products'!$A$2:$H$1261,MATCH(J$1,'Raw-products'!$A$1:$H$1,0))</f>
        <v>indigo</v>
      </c>
      <c r="K3310">
        <f>VLOOKUP($C3310,'Raw-products'!$A$2:$H$1261,MATCH(K$1,'Raw-products'!$A$1:$H$1,0))</f>
        <v>94</v>
      </c>
      <c r="L3310">
        <f>VLOOKUP($C3310,'Raw-products'!$A$2:$H$1261,MATCH(L$1,'Raw-products'!$A$1:$H$1,0))</f>
        <v>66</v>
      </c>
      <c r="M3310" s="5">
        <f t="shared" si="102"/>
        <v>6204</v>
      </c>
      <c r="N3310" cm="1">
        <f t="array" ref="N3310:Q3310">_xlfn.XLOOKUP($B3310,'Raw -orders'!$A:$A,'Raw -orders'!$B:$E)</f>
        <v>737</v>
      </c>
      <c r="O3310">
        <v>48958</v>
      </c>
      <c r="P3310" s="1">
        <v>44278</v>
      </c>
      <c r="Q3310" s="1">
        <v>44283</v>
      </c>
      <c r="R3310" t="str" cm="1">
        <f t="array" ref="R3310:Y3310">_xlfn.XLOOKUP($N3310,'Raw - customers'!$A:$A,'Raw - customers'!$B:$I)</f>
        <v>Zebulen Zannotti</v>
      </c>
      <c r="S3310" t="str">
        <v>Genderqueer</v>
      </c>
      <c r="T3310">
        <v>60</v>
      </c>
      <c r="U3310" t="str">
        <v>868 Skye MeadowSuite 990</v>
      </c>
      <c r="V3310">
        <v>1762</v>
      </c>
      <c r="W3310" t="str">
        <v>Harveyside</v>
      </c>
      <c r="X3310" t="str">
        <v>Tasmania</v>
      </c>
      <c r="Y3310" t="str">
        <v>Australia</v>
      </c>
      <c r="Z3310">
        <v>3</v>
      </c>
      <c r="AA3310" s="3" t="str">
        <f t="shared" si="103"/>
        <v>0 to 10</v>
      </c>
      <c r="AP3310" s="6">
        <v>737</v>
      </c>
      <c r="AQ3310" s="6" t="s">
        <v>1414</v>
      </c>
    </row>
    <row r="3311" spans="1:43" x14ac:dyDescent="0.25">
      <c r="A3311">
        <v>3309</v>
      </c>
      <c r="B3311">
        <v>667</v>
      </c>
      <c r="C3311">
        <v>226</v>
      </c>
      <c r="D3311">
        <v>106</v>
      </c>
      <c r="E3311">
        <v>2</v>
      </c>
      <c r="F3311">
        <v>212</v>
      </c>
      <c r="G3311" t="str">
        <f>VLOOKUP($C3311,'Raw-products'!$A$2:$H$1261,MATCH(G$1,'Raw-products'!$A$1:$H$1,0))</f>
        <v>Shirt</v>
      </c>
      <c r="H3311" t="str">
        <f>VLOOKUP($C3311,'Raw-products'!$A$2:$H$1261,MATCH(H$1,'Raw-products'!$A$1:$H$1,0))</f>
        <v>Chambray</v>
      </c>
      <c r="I3311" t="str">
        <f>VLOOKUP($C3311,'Raw-products'!$A$2:$H$1261,MATCH(I$1,'Raw-products'!$A$1:$H$1,0))</f>
        <v>S</v>
      </c>
      <c r="J3311" t="str">
        <f>VLOOKUP($C3311,'Raw-products'!$A$2:$H$1261,MATCH(J$1,'Raw-products'!$A$1:$H$1,0))</f>
        <v>green</v>
      </c>
      <c r="K3311">
        <f>VLOOKUP($C3311,'Raw-products'!$A$2:$H$1261,MATCH(K$1,'Raw-products'!$A$1:$H$1,0))</f>
        <v>105</v>
      </c>
      <c r="L3311">
        <f>VLOOKUP($C3311,'Raw-products'!$A$2:$H$1261,MATCH(L$1,'Raw-products'!$A$1:$H$1,0))</f>
        <v>63</v>
      </c>
      <c r="M3311" s="5">
        <f t="shared" si="102"/>
        <v>6615</v>
      </c>
      <c r="N3311" cm="1">
        <f t="array" ref="N3311:Q3311">_xlfn.XLOOKUP($B3311,'Raw -orders'!$A:$A,'Raw -orders'!$B:$E)</f>
        <v>737</v>
      </c>
      <c r="O3311">
        <v>48958</v>
      </c>
      <c r="P3311" s="1">
        <v>44278</v>
      </c>
      <c r="Q3311" s="1">
        <v>44283</v>
      </c>
      <c r="R3311" t="str" cm="1">
        <f t="array" ref="R3311:Y3311">_xlfn.XLOOKUP($N3311,'Raw - customers'!$A:$A,'Raw - customers'!$B:$I)</f>
        <v>Zebulen Zannotti</v>
      </c>
      <c r="S3311" t="str">
        <v>Genderqueer</v>
      </c>
      <c r="T3311">
        <v>60</v>
      </c>
      <c r="U3311" t="str">
        <v>868 Skye MeadowSuite 990</v>
      </c>
      <c r="V3311">
        <v>1762</v>
      </c>
      <c r="W3311" t="str">
        <v>Harveyside</v>
      </c>
      <c r="X3311" t="str">
        <v>Tasmania</v>
      </c>
      <c r="Y3311" t="str">
        <v>Australia</v>
      </c>
      <c r="Z3311">
        <v>3</v>
      </c>
      <c r="AA3311" s="3" t="str">
        <f t="shared" si="103"/>
        <v>0 to 10</v>
      </c>
      <c r="AP3311" s="6">
        <v>737</v>
      </c>
      <c r="AQ3311" s="6" t="s">
        <v>1414</v>
      </c>
    </row>
    <row r="3312" spans="1:43" x14ac:dyDescent="0.25">
      <c r="A3312">
        <v>3310</v>
      </c>
      <c r="B3312">
        <v>668</v>
      </c>
      <c r="C3312">
        <v>788</v>
      </c>
      <c r="D3312">
        <v>91</v>
      </c>
      <c r="E3312">
        <v>3</v>
      </c>
      <c r="F3312">
        <v>273</v>
      </c>
      <c r="G3312" t="str">
        <f>VLOOKUP($C3312,'Raw-products'!$A$2:$H$1261,MATCH(G$1,'Raw-products'!$A$1:$H$1,0))</f>
        <v>Jacket</v>
      </c>
      <c r="H3312" t="str">
        <f>VLOOKUP($C3312,'Raw-products'!$A$2:$H$1261,MATCH(H$1,'Raw-products'!$A$1:$H$1,0))</f>
        <v>Pullover</v>
      </c>
      <c r="I3312" t="str">
        <f>VLOOKUP($C3312,'Raw-products'!$A$2:$H$1261,MATCH(I$1,'Raw-products'!$A$1:$H$1,0))</f>
        <v>L</v>
      </c>
      <c r="J3312" t="str">
        <f>VLOOKUP($C3312,'Raw-products'!$A$2:$H$1261,MATCH(J$1,'Raw-products'!$A$1:$H$1,0))</f>
        <v>green</v>
      </c>
      <c r="K3312">
        <f>VLOOKUP($C3312,'Raw-products'!$A$2:$H$1261,MATCH(K$1,'Raw-products'!$A$1:$H$1,0))</f>
        <v>114</v>
      </c>
      <c r="L3312">
        <f>VLOOKUP($C3312,'Raw-products'!$A$2:$H$1261,MATCH(L$1,'Raw-products'!$A$1:$H$1,0))</f>
        <v>72</v>
      </c>
      <c r="M3312" s="5">
        <f t="shared" si="102"/>
        <v>8208</v>
      </c>
      <c r="N3312" cm="1">
        <f t="array" ref="N3312:Q3312">_xlfn.XLOOKUP($B3312,'Raw -orders'!$A:$A,'Raw -orders'!$B:$E)</f>
        <v>22</v>
      </c>
      <c r="O3312">
        <v>40483</v>
      </c>
      <c r="P3312" s="1">
        <v>44270</v>
      </c>
      <c r="Q3312" s="1">
        <v>44285</v>
      </c>
      <c r="R3312" t="str" cm="1">
        <f t="array" ref="R3312:Y3312">_xlfn.XLOOKUP($N3312,'Raw - customers'!$A:$A,'Raw - customers'!$B:$I)</f>
        <v>Blayne Sabatier</v>
      </c>
      <c r="S3312" t="str">
        <v>Non-binary</v>
      </c>
      <c r="T3312">
        <v>20</v>
      </c>
      <c r="U3312" t="str">
        <v>292 Casper IslandSuite 778</v>
      </c>
      <c r="V3312">
        <v>6624</v>
      </c>
      <c r="W3312" t="str">
        <v>Maxberg</v>
      </c>
      <c r="X3312" t="str">
        <v>Victoria</v>
      </c>
      <c r="Y3312" t="str">
        <v>Australia</v>
      </c>
      <c r="Z3312">
        <v>3</v>
      </c>
      <c r="AA3312" s="3" t="str">
        <f t="shared" si="103"/>
        <v>10 to 20</v>
      </c>
      <c r="AP3312" s="6">
        <v>22</v>
      </c>
      <c r="AQ3312" s="6" t="s">
        <v>1396</v>
      </c>
    </row>
    <row r="3313" spans="1:43" x14ac:dyDescent="0.25">
      <c r="A3313">
        <v>3311</v>
      </c>
      <c r="B3313">
        <v>668</v>
      </c>
      <c r="C3313">
        <v>388</v>
      </c>
      <c r="D3313">
        <v>119</v>
      </c>
      <c r="E3313">
        <v>2</v>
      </c>
      <c r="F3313">
        <v>238</v>
      </c>
      <c r="G3313" t="str">
        <f>VLOOKUP($C3313,'Raw-products'!$A$2:$H$1261,MATCH(G$1,'Raw-products'!$A$1:$H$1,0))</f>
        <v>Shirt</v>
      </c>
      <c r="H3313" t="str">
        <f>VLOOKUP($C3313,'Raw-products'!$A$2:$H$1261,MATCH(H$1,'Raw-products'!$A$1:$H$1,0))</f>
        <v>Casual Slim Fit</v>
      </c>
      <c r="I3313" t="str">
        <f>VLOOKUP($C3313,'Raw-products'!$A$2:$H$1261,MATCH(I$1,'Raw-products'!$A$1:$H$1,0))</f>
        <v>L</v>
      </c>
      <c r="J3313" t="str">
        <f>VLOOKUP($C3313,'Raw-products'!$A$2:$H$1261,MATCH(J$1,'Raw-products'!$A$1:$H$1,0))</f>
        <v>red</v>
      </c>
      <c r="K3313">
        <f>VLOOKUP($C3313,'Raw-products'!$A$2:$H$1261,MATCH(K$1,'Raw-products'!$A$1:$H$1,0))</f>
        <v>113</v>
      </c>
      <c r="L3313">
        <f>VLOOKUP($C3313,'Raw-products'!$A$2:$H$1261,MATCH(L$1,'Raw-products'!$A$1:$H$1,0))</f>
        <v>78</v>
      </c>
      <c r="M3313" s="5">
        <f t="shared" si="102"/>
        <v>8814</v>
      </c>
      <c r="N3313" cm="1">
        <f t="array" ref="N3313:Q3313">_xlfn.XLOOKUP($B3313,'Raw -orders'!$A:$A,'Raw -orders'!$B:$E)</f>
        <v>22</v>
      </c>
      <c r="O3313">
        <v>40483</v>
      </c>
      <c r="P3313" s="1">
        <v>44270</v>
      </c>
      <c r="Q3313" s="1">
        <v>44285</v>
      </c>
      <c r="R3313" t="str" cm="1">
        <f t="array" ref="R3313:Y3313">_xlfn.XLOOKUP($N3313,'Raw - customers'!$A:$A,'Raw - customers'!$B:$I)</f>
        <v>Blayne Sabatier</v>
      </c>
      <c r="S3313" t="str">
        <v>Non-binary</v>
      </c>
      <c r="T3313">
        <v>20</v>
      </c>
      <c r="U3313" t="str">
        <v>292 Casper IslandSuite 778</v>
      </c>
      <c r="V3313">
        <v>6624</v>
      </c>
      <c r="W3313" t="str">
        <v>Maxberg</v>
      </c>
      <c r="X3313" t="str">
        <v>Victoria</v>
      </c>
      <c r="Y3313" t="str">
        <v>Australia</v>
      </c>
      <c r="Z3313">
        <v>3</v>
      </c>
      <c r="AA3313" s="3" t="str">
        <f t="shared" si="103"/>
        <v>10 to 20</v>
      </c>
      <c r="AP3313" s="6">
        <v>22</v>
      </c>
      <c r="AQ3313" s="6" t="s">
        <v>1396</v>
      </c>
    </row>
    <row r="3314" spans="1:43" x14ac:dyDescent="0.25">
      <c r="A3314">
        <v>3312</v>
      </c>
      <c r="B3314">
        <v>668</v>
      </c>
      <c r="C3314">
        <v>1149</v>
      </c>
      <c r="D3314">
        <v>102</v>
      </c>
      <c r="E3314">
        <v>3</v>
      </c>
      <c r="F3314">
        <v>306</v>
      </c>
      <c r="G3314" t="str">
        <f>VLOOKUP($C3314,'Raw-products'!$A$2:$H$1261,MATCH(G$1,'Raw-products'!$A$1:$H$1,0))</f>
        <v>Trousers</v>
      </c>
      <c r="H3314" t="str">
        <f>VLOOKUP($C3314,'Raw-products'!$A$2:$H$1261,MATCH(H$1,'Raw-products'!$A$1:$H$1,0))</f>
        <v>Cargo Pants</v>
      </c>
      <c r="I3314" t="str">
        <f>VLOOKUP($C3314,'Raw-products'!$A$2:$H$1261,MATCH(I$1,'Raw-products'!$A$1:$H$1,0))</f>
        <v>XL</v>
      </c>
      <c r="J3314" t="str">
        <f>VLOOKUP($C3314,'Raw-products'!$A$2:$H$1261,MATCH(J$1,'Raw-products'!$A$1:$H$1,0))</f>
        <v>indigo</v>
      </c>
      <c r="K3314">
        <f>VLOOKUP($C3314,'Raw-products'!$A$2:$H$1261,MATCH(K$1,'Raw-products'!$A$1:$H$1,0))</f>
        <v>106</v>
      </c>
      <c r="L3314">
        <f>VLOOKUP($C3314,'Raw-products'!$A$2:$H$1261,MATCH(L$1,'Raw-products'!$A$1:$H$1,0))</f>
        <v>64</v>
      </c>
      <c r="M3314" s="5">
        <f t="shared" si="102"/>
        <v>6784</v>
      </c>
      <c r="N3314" cm="1">
        <f t="array" ref="N3314:Q3314">_xlfn.XLOOKUP($B3314,'Raw -orders'!$A:$A,'Raw -orders'!$B:$E)</f>
        <v>22</v>
      </c>
      <c r="O3314">
        <v>40483</v>
      </c>
      <c r="P3314" s="1">
        <v>44270</v>
      </c>
      <c r="Q3314" s="1">
        <v>44285</v>
      </c>
      <c r="R3314" t="str" cm="1">
        <f t="array" ref="R3314:Y3314">_xlfn.XLOOKUP($N3314,'Raw - customers'!$A:$A,'Raw - customers'!$B:$I)</f>
        <v>Blayne Sabatier</v>
      </c>
      <c r="S3314" t="str">
        <v>Non-binary</v>
      </c>
      <c r="T3314">
        <v>20</v>
      </c>
      <c r="U3314" t="str">
        <v>292 Casper IslandSuite 778</v>
      </c>
      <c r="V3314">
        <v>6624</v>
      </c>
      <c r="W3314" t="str">
        <v>Maxberg</v>
      </c>
      <c r="X3314" t="str">
        <v>Victoria</v>
      </c>
      <c r="Y3314" t="str">
        <v>Australia</v>
      </c>
      <c r="Z3314">
        <v>3</v>
      </c>
      <c r="AA3314" s="3" t="str">
        <f t="shared" si="103"/>
        <v>10 to 20</v>
      </c>
      <c r="AP3314" s="6">
        <v>22</v>
      </c>
      <c r="AQ3314" s="6" t="s">
        <v>1396</v>
      </c>
    </row>
    <row r="3315" spans="1:43" x14ac:dyDescent="0.25">
      <c r="A3315">
        <v>3313</v>
      </c>
      <c r="B3315">
        <v>668</v>
      </c>
      <c r="C3315">
        <v>955</v>
      </c>
      <c r="D3315">
        <v>97</v>
      </c>
      <c r="E3315">
        <v>3</v>
      </c>
      <c r="F3315">
        <v>291</v>
      </c>
      <c r="G3315" t="str">
        <f>VLOOKUP($C3315,'Raw-products'!$A$2:$H$1261,MATCH(G$1,'Raw-products'!$A$1:$H$1,0))</f>
        <v>Trousers</v>
      </c>
      <c r="H3315" t="str">
        <f>VLOOKUP($C3315,'Raw-products'!$A$2:$H$1261,MATCH(H$1,'Raw-products'!$A$1:$H$1,0))</f>
        <v>Slim-Fit</v>
      </c>
      <c r="I3315" t="str">
        <f>VLOOKUP($C3315,'Raw-products'!$A$2:$H$1261,MATCH(I$1,'Raw-products'!$A$1:$H$1,0))</f>
        <v>XS</v>
      </c>
      <c r="J3315" t="str">
        <f>VLOOKUP($C3315,'Raw-products'!$A$2:$H$1261,MATCH(J$1,'Raw-products'!$A$1:$H$1,0))</f>
        <v>yellow</v>
      </c>
      <c r="K3315">
        <f>VLOOKUP($C3315,'Raw-products'!$A$2:$H$1261,MATCH(K$1,'Raw-products'!$A$1:$H$1,0))</f>
        <v>119</v>
      </c>
      <c r="L3315">
        <f>VLOOKUP($C3315,'Raw-products'!$A$2:$H$1261,MATCH(L$1,'Raw-products'!$A$1:$H$1,0))</f>
        <v>59</v>
      </c>
      <c r="M3315" s="5">
        <f t="shared" si="102"/>
        <v>7021</v>
      </c>
      <c r="N3315" cm="1">
        <f t="array" ref="N3315:Q3315">_xlfn.XLOOKUP($B3315,'Raw -orders'!$A:$A,'Raw -orders'!$B:$E)</f>
        <v>22</v>
      </c>
      <c r="O3315">
        <v>40483</v>
      </c>
      <c r="P3315" s="1">
        <v>44270</v>
      </c>
      <c r="Q3315" s="1">
        <v>44285</v>
      </c>
      <c r="R3315" t="str" cm="1">
        <f t="array" ref="R3315:Y3315">_xlfn.XLOOKUP($N3315,'Raw - customers'!$A:$A,'Raw - customers'!$B:$I)</f>
        <v>Blayne Sabatier</v>
      </c>
      <c r="S3315" t="str">
        <v>Non-binary</v>
      </c>
      <c r="T3315">
        <v>20</v>
      </c>
      <c r="U3315" t="str">
        <v>292 Casper IslandSuite 778</v>
      </c>
      <c r="V3315">
        <v>6624</v>
      </c>
      <c r="W3315" t="str">
        <v>Maxberg</v>
      </c>
      <c r="X3315" t="str">
        <v>Victoria</v>
      </c>
      <c r="Y3315" t="str">
        <v>Australia</v>
      </c>
      <c r="Z3315">
        <v>3</v>
      </c>
      <c r="AA3315" s="3" t="str">
        <f t="shared" si="103"/>
        <v>10 to 20</v>
      </c>
      <c r="AP3315" s="6">
        <v>22</v>
      </c>
      <c r="AQ3315" s="6" t="s">
        <v>1396</v>
      </c>
    </row>
    <row r="3316" spans="1:43" x14ac:dyDescent="0.25">
      <c r="A3316">
        <v>3314</v>
      </c>
      <c r="B3316">
        <v>668</v>
      </c>
      <c r="C3316">
        <v>48</v>
      </c>
      <c r="D3316">
        <v>104</v>
      </c>
      <c r="E3316">
        <v>3</v>
      </c>
      <c r="F3316">
        <v>312</v>
      </c>
      <c r="G3316" t="str">
        <f>VLOOKUP($C3316,'Raw-products'!$A$2:$H$1261,MATCH(G$1,'Raw-products'!$A$1:$H$1,0))</f>
        <v>Shirt</v>
      </c>
      <c r="H3316" t="str">
        <f>VLOOKUP($C3316,'Raw-products'!$A$2:$H$1261,MATCH(H$1,'Raw-products'!$A$1:$H$1,0))</f>
        <v>Dress</v>
      </c>
      <c r="I3316" t="str">
        <f>VLOOKUP($C3316,'Raw-products'!$A$2:$H$1261,MATCH(I$1,'Raw-products'!$A$1:$H$1,0))</f>
        <v>L</v>
      </c>
      <c r="J3316" t="str">
        <f>VLOOKUP($C3316,'Raw-products'!$A$2:$H$1261,MATCH(J$1,'Raw-products'!$A$1:$H$1,0))</f>
        <v>yellow</v>
      </c>
      <c r="K3316">
        <f>VLOOKUP($C3316,'Raw-products'!$A$2:$H$1261,MATCH(K$1,'Raw-products'!$A$1:$H$1,0))</f>
        <v>119</v>
      </c>
      <c r="L3316">
        <f>VLOOKUP($C3316,'Raw-products'!$A$2:$H$1261,MATCH(L$1,'Raw-products'!$A$1:$H$1,0))</f>
        <v>56</v>
      </c>
      <c r="M3316" s="5">
        <f t="shared" si="102"/>
        <v>6664</v>
      </c>
      <c r="N3316" cm="1">
        <f t="array" ref="N3316:Q3316">_xlfn.XLOOKUP($B3316,'Raw -orders'!$A:$A,'Raw -orders'!$B:$E)</f>
        <v>22</v>
      </c>
      <c r="O3316">
        <v>40483</v>
      </c>
      <c r="P3316" s="1">
        <v>44270</v>
      </c>
      <c r="Q3316" s="1">
        <v>44285</v>
      </c>
      <c r="R3316" t="str" cm="1">
        <f t="array" ref="R3316:Y3316">_xlfn.XLOOKUP($N3316,'Raw - customers'!$A:$A,'Raw - customers'!$B:$I)</f>
        <v>Blayne Sabatier</v>
      </c>
      <c r="S3316" t="str">
        <v>Non-binary</v>
      </c>
      <c r="T3316">
        <v>20</v>
      </c>
      <c r="U3316" t="str">
        <v>292 Casper IslandSuite 778</v>
      </c>
      <c r="V3316">
        <v>6624</v>
      </c>
      <c r="W3316" t="str">
        <v>Maxberg</v>
      </c>
      <c r="X3316" t="str">
        <v>Victoria</v>
      </c>
      <c r="Y3316" t="str">
        <v>Australia</v>
      </c>
      <c r="Z3316">
        <v>3</v>
      </c>
      <c r="AA3316" s="3" t="str">
        <f t="shared" si="103"/>
        <v>10 to 20</v>
      </c>
      <c r="AP3316" s="6">
        <v>22</v>
      </c>
      <c r="AQ3316" s="6" t="s">
        <v>1396</v>
      </c>
    </row>
    <row r="3317" spans="1:43" x14ac:dyDescent="0.25">
      <c r="A3317">
        <v>3315</v>
      </c>
      <c r="B3317">
        <v>668</v>
      </c>
      <c r="C3317">
        <v>481</v>
      </c>
      <c r="D3317">
        <v>118</v>
      </c>
      <c r="E3317">
        <v>1</v>
      </c>
      <c r="F3317">
        <v>118</v>
      </c>
      <c r="G3317" t="str">
        <f>VLOOKUP($C3317,'Raw-products'!$A$2:$H$1261,MATCH(G$1,'Raw-products'!$A$1:$H$1,0))</f>
        <v>Jacket</v>
      </c>
      <c r="H3317" t="str">
        <f>VLOOKUP($C3317,'Raw-products'!$A$2:$H$1261,MATCH(H$1,'Raw-products'!$A$1:$H$1,0))</f>
        <v>Puffer</v>
      </c>
      <c r="I3317" t="str">
        <f>VLOOKUP($C3317,'Raw-products'!$A$2:$H$1261,MATCH(I$1,'Raw-products'!$A$1:$H$1,0))</f>
        <v>S</v>
      </c>
      <c r="J3317" t="str">
        <f>VLOOKUP($C3317,'Raw-products'!$A$2:$H$1261,MATCH(J$1,'Raw-products'!$A$1:$H$1,0))</f>
        <v>indigo</v>
      </c>
      <c r="K3317">
        <f>VLOOKUP($C3317,'Raw-products'!$A$2:$H$1261,MATCH(K$1,'Raw-products'!$A$1:$H$1,0))</f>
        <v>110</v>
      </c>
      <c r="L3317">
        <f>VLOOKUP($C3317,'Raw-products'!$A$2:$H$1261,MATCH(L$1,'Raw-products'!$A$1:$H$1,0))</f>
        <v>62</v>
      </c>
      <c r="M3317" s="5">
        <f t="shared" si="102"/>
        <v>6820</v>
      </c>
      <c r="N3317" cm="1">
        <f t="array" ref="N3317:Q3317">_xlfn.XLOOKUP($B3317,'Raw -orders'!$A:$A,'Raw -orders'!$B:$E)</f>
        <v>22</v>
      </c>
      <c r="O3317">
        <v>40483</v>
      </c>
      <c r="P3317" s="1">
        <v>44270</v>
      </c>
      <c r="Q3317" s="1">
        <v>44285</v>
      </c>
      <c r="R3317" t="str" cm="1">
        <f t="array" ref="R3317:Y3317">_xlfn.XLOOKUP($N3317,'Raw - customers'!$A:$A,'Raw - customers'!$B:$I)</f>
        <v>Blayne Sabatier</v>
      </c>
      <c r="S3317" t="str">
        <v>Non-binary</v>
      </c>
      <c r="T3317">
        <v>20</v>
      </c>
      <c r="U3317" t="str">
        <v>292 Casper IslandSuite 778</v>
      </c>
      <c r="V3317">
        <v>6624</v>
      </c>
      <c r="W3317" t="str">
        <v>Maxberg</v>
      </c>
      <c r="X3317" t="str">
        <v>Victoria</v>
      </c>
      <c r="Y3317" t="str">
        <v>Australia</v>
      </c>
      <c r="Z3317">
        <v>3</v>
      </c>
      <c r="AA3317" s="3" t="str">
        <f t="shared" si="103"/>
        <v>10 to 20</v>
      </c>
      <c r="AP3317" s="6">
        <v>22</v>
      </c>
      <c r="AQ3317" s="6" t="s">
        <v>1396</v>
      </c>
    </row>
    <row r="3318" spans="1:43" x14ac:dyDescent="0.25">
      <c r="A3318">
        <v>3316</v>
      </c>
      <c r="B3318">
        <v>668</v>
      </c>
      <c r="C3318">
        <v>1079</v>
      </c>
      <c r="D3318">
        <v>93</v>
      </c>
      <c r="E3318">
        <v>1</v>
      </c>
      <c r="F3318">
        <v>93</v>
      </c>
      <c r="G3318" t="str">
        <f>VLOOKUP($C3318,'Raw-products'!$A$2:$H$1261,MATCH(G$1,'Raw-products'!$A$1:$H$1,0))</f>
        <v>Trousers</v>
      </c>
      <c r="H3318" t="str">
        <f>VLOOKUP($C3318,'Raw-products'!$A$2:$H$1261,MATCH(H$1,'Raw-products'!$A$1:$H$1,0))</f>
        <v>Joggers</v>
      </c>
      <c r="I3318" t="str">
        <f>VLOOKUP($C3318,'Raw-products'!$A$2:$H$1261,MATCH(I$1,'Raw-products'!$A$1:$H$1,0))</f>
        <v>XL</v>
      </c>
      <c r="J3318" t="str">
        <f>VLOOKUP($C3318,'Raw-products'!$A$2:$H$1261,MATCH(J$1,'Raw-products'!$A$1:$H$1,0))</f>
        <v>indigo</v>
      </c>
      <c r="K3318">
        <f>VLOOKUP($C3318,'Raw-products'!$A$2:$H$1261,MATCH(K$1,'Raw-products'!$A$1:$H$1,0))</f>
        <v>94</v>
      </c>
      <c r="L3318">
        <f>VLOOKUP($C3318,'Raw-products'!$A$2:$H$1261,MATCH(L$1,'Raw-products'!$A$1:$H$1,0))</f>
        <v>66</v>
      </c>
      <c r="M3318" s="5">
        <f t="shared" si="102"/>
        <v>6204</v>
      </c>
      <c r="N3318" cm="1">
        <f t="array" ref="N3318:Q3318">_xlfn.XLOOKUP($B3318,'Raw -orders'!$A:$A,'Raw -orders'!$B:$E)</f>
        <v>22</v>
      </c>
      <c r="O3318">
        <v>40483</v>
      </c>
      <c r="P3318" s="1">
        <v>44270</v>
      </c>
      <c r="Q3318" s="1">
        <v>44285</v>
      </c>
      <c r="R3318" t="str" cm="1">
        <f t="array" ref="R3318:Y3318">_xlfn.XLOOKUP($N3318,'Raw - customers'!$A:$A,'Raw - customers'!$B:$I)</f>
        <v>Blayne Sabatier</v>
      </c>
      <c r="S3318" t="str">
        <v>Non-binary</v>
      </c>
      <c r="T3318">
        <v>20</v>
      </c>
      <c r="U3318" t="str">
        <v>292 Casper IslandSuite 778</v>
      </c>
      <c r="V3318">
        <v>6624</v>
      </c>
      <c r="W3318" t="str">
        <v>Maxberg</v>
      </c>
      <c r="X3318" t="str">
        <v>Victoria</v>
      </c>
      <c r="Y3318" t="str">
        <v>Australia</v>
      </c>
      <c r="Z3318">
        <v>3</v>
      </c>
      <c r="AA3318" s="3" t="str">
        <f t="shared" si="103"/>
        <v>10 to 20</v>
      </c>
      <c r="AP3318" s="6">
        <v>22</v>
      </c>
      <c r="AQ3318" s="6" t="s">
        <v>1396</v>
      </c>
    </row>
    <row r="3319" spans="1:43" x14ac:dyDescent="0.25">
      <c r="A3319">
        <v>3317</v>
      </c>
      <c r="B3319">
        <v>668</v>
      </c>
      <c r="C3319">
        <v>478</v>
      </c>
      <c r="D3319">
        <v>118</v>
      </c>
      <c r="E3319">
        <v>3</v>
      </c>
      <c r="F3319">
        <v>354</v>
      </c>
      <c r="G3319" t="str">
        <f>VLOOKUP($C3319,'Raw-products'!$A$2:$H$1261,MATCH(G$1,'Raw-products'!$A$1:$H$1,0))</f>
        <v>Jacket</v>
      </c>
      <c r="H3319" t="str">
        <f>VLOOKUP($C3319,'Raw-products'!$A$2:$H$1261,MATCH(H$1,'Raw-products'!$A$1:$H$1,0))</f>
        <v>Puffer</v>
      </c>
      <c r="I3319" t="str">
        <f>VLOOKUP($C3319,'Raw-products'!$A$2:$H$1261,MATCH(I$1,'Raw-products'!$A$1:$H$1,0))</f>
        <v>L</v>
      </c>
      <c r="J3319" t="str">
        <f>VLOOKUP($C3319,'Raw-products'!$A$2:$H$1261,MATCH(J$1,'Raw-products'!$A$1:$H$1,0))</f>
        <v>blue</v>
      </c>
      <c r="K3319">
        <f>VLOOKUP($C3319,'Raw-products'!$A$2:$H$1261,MATCH(K$1,'Raw-products'!$A$1:$H$1,0))</f>
        <v>110</v>
      </c>
      <c r="L3319">
        <f>VLOOKUP($C3319,'Raw-products'!$A$2:$H$1261,MATCH(L$1,'Raw-products'!$A$1:$H$1,0))</f>
        <v>48</v>
      </c>
      <c r="M3319" s="5">
        <f t="shared" si="102"/>
        <v>5280</v>
      </c>
      <c r="N3319" cm="1">
        <f t="array" ref="N3319:Q3319">_xlfn.XLOOKUP($B3319,'Raw -orders'!$A:$A,'Raw -orders'!$B:$E)</f>
        <v>22</v>
      </c>
      <c r="O3319">
        <v>40483</v>
      </c>
      <c r="P3319" s="1">
        <v>44270</v>
      </c>
      <c r="Q3319" s="1">
        <v>44285</v>
      </c>
      <c r="R3319" t="str" cm="1">
        <f t="array" ref="R3319:Y3319">_xlfn.XLOOKUP($N3319,'Raw - customers'!$A:$A,'Raw - customers'!$B:$I)</f>
        <v>Blayne Sabatier</v>
      </c>
      <c r="S3319" t="str">
        <v>Non-binary</v>
      </c>
      <c r="T3319">
        <v>20</v>
      </c>
      <c r="U3319" t="str">
        <v>292 Casper IslandSuite 778</v>
      </c>
      <c r="V3319">
        <v>6624</v>
      </c>
      <c r="W3319" t="str">
        <v>Maxberg</v>
      </c>
      <c r="X3319" t="str">
        <v>Victoria</v>
      </c>
      <c r="Y3319" t="str">
        <v>Australia</v>
      </c>
      <c r="Z3319">
        <v>3</v>
      </c>
      <c r="AA3319" s="3" t="str">
        <f t="shared" si="103"/>
        <v>10 to 20</v>
      </c>
      <c r="AP3319" s="6">
        <v>22</v>
      </c>
      <c r="AQ3319" s="6" t="s">
        <v>1396</v>
      </c>
    </row>
    <row r="3320" spans="1:43" x14ac:dyDescent="0.25">
      <c r="A3320">
        <v>3318</v>
      </c>
      <c r="B3320">
        <v>668</v>
      </c>
      <c r="C3320">
        <v>903</v>
      </c>
      <c r="D3320">
        <v>94</v>
      </c>
      <c r="E3320">
        <v>1</v>
      </c>
      <c r="F3320">
        <v>94</v>
      </c>
      <c r="G3320" t="str">
        <f>VLOOKUP($C3320,'Raw-products'!$A$2:$H$1261,MATCH(G$1,'Raw-products'!$A$1:$H$1,0))</f>
        <v>Trousers</v>
      </c>
      <c r="H3320" t="str">
        <f>VLOOKUP($C3320,'Raw-products'!$A$2:$H$1261,MATCH(H$1,'Raw-products'!$A$1:$H$1,0))</f>
        <v>Cords</v>
      </c>
      <c r="I3320" t="str">
        <f>VLOOKUP($C3320,'Raw-products'!$A$2:$H$1261,MATCH(I$1,'Raw-products'!$A$1:$H$1,0))</f>
        <v>L</v>
      </c>
      <c r="J3320" t="str">
        <f>VLOOKUP($C3320,'Raw-products'!$A$2:$H$1261,MATCH(J$1,'Raw-products'!$A$1:$H$1,0))</f>
        <v>indigo</v>
      </c>
      <c r="K3320">
        <f>VLOOKUP($C3320,'Raw-products'!$A$2:$H$1261,MATCH(K$1,'Raw-products'!$A$1:$H$1,0))</f>
        <v>113</v>
      </c>
      <c r="L3320">
        <f>VLOOKUP($C3320,'Raw-products'!$A$2:$H$1261,MATCH(L$1,'Raw-products'!$A$1:$H$1,0))</f>
        <v>62</v>
      </c>
      <c r="M3320" s="5">
        <f t="shared" si="102"/>
        <v>7006</v>
      </c>
      <c r="N3320" cm="1">
        <f t="array" ref="N3320:Q3320">_xlfn.XLOOKUP($B3320,'Raw -orders'!$A:$A,'Raw -orders'!$B:$E)</f>
        <v>22</v>
      </c>
      <c r="O3320">
        <v>40483</v>
      </c>
      <c r="P3320" s="1">
        <v>44270</v>
      </c>
      <c r="Q3320" s="1">
        <v>44285</v>
      </c>
      <c r="R3320" t="str" cm="1">
        <f t="array" ref="R3320:Y3320">_xlfn.XLOOKUP($N3320,'Raw - customers'!$A:$A,'Raw - customers'!$B:$I)</f>
        <v>Blayne Sabatier</v>
      </c>
      <c r="S3320" t="str">
        <v>Non-binary</v>
      </c>
      <c r="T3320">
        <v>20</v>
      </c>
      <c r="U3320" t="str">
        <v>292 Casper IslandSuite 778</v>
      </c>
      <c r="V3320">
        <v>6624</v>
      </c>
      <c r="W3320" t="str">
        <v>Maxberg</v>
      </c>
      <c r="X3320" t="str">
        <v>Victoria</v>
      </c>
      <c r="Y3320" t="str">
        <v>Australia</v>
      </c>
      <c r="Z3320">
        <v>3</v>
      </c>
      <c r="AA3320" s="3" t="str">
        <f t="shared" si="103"/>
        <v>10 to 20</v>
      </c>
      <c r="AP3320" s="6">
        <v>22</v>
      </c>
      <c r="AQ3320" s="6" t="s">
        <v>1396</v>
      </c>
    </row>
    <row r="3321" spans="1:43" x14ac:dyDescent="0.25">
      <c r="A3321">
        <v>3319</v>
      </c>
      <c r="B3321">
        <v>668</v>
      </c>
      <c r="C3321">
        <v>214</v>
      </c>
      <c r="D3321">
        <v>106</v>
      </c>
      <c r="E3321">
        <v>1</v>
      </c>
      <c r="F3321">
        <v>106</v>
      </c>
      <c r="G3321" t="str">
        <f>VLOOKUP($C3321,'Raw-products'!$A$2:$H$1261,MATCH(G$1,'Raw-products'!$A$1:$H$1,0))</f>
        <v>Shirt</v>
      </c>
      <c r="H3321" t="str">
        <f>VLOOKUP($C3321,'Raw-products'!$A$2:$H$1261,MATCH(H$1,'Raw-products'!$A$1:$H$1,0))</f>
        <v>Chambray</v>
      </c>
      <c r="I3321" t="str">
        <f>VLOOKUP($C3321,'Raw-products'!$A$2:$H$1261,MATCH(I$1,'Raw-products'!$A$1:$H$1,0))</f>
        <v>XL</v>
      </c>
      <c r="J3321" t="str">
        <f>VLOOKUP($C3321,'Raw-products'!$A$2:$H$1261,MATCH(J$1,'Raw-products'!$A$1:$H$1,0))</f>
        <v>red</v>
      </c>
      <c r="K3321">
        <f>VLOOKUP($C3321,'Raw-products'!$A$2:$H$1261,MATCH(K$1,'Raw-products'!$A$1:$H$1,0))</f>
        <v>105</v>
      </c>
      <c r="L3321">
        <f>VLOOKUP($C3321,'Raw-products'!$A$2:$H$1261,MATCH(L$1,'Raw-products'!$A$1:$H$1,0))</f>
        <v>42</v>
      </c>
      <c r="M3321" s="5">
        <f t="shared" si="102"/>
        <v>4410</v>
      </c>
      <c r="N3321" cm="1">
        <f t="array" ref="N3321:Q3321">_xlfn.XLOOKUP($B3321,'Raw -orders'!$A:$A,'Raw -orders'!$B:$E)</f>
        <v>22</v>
      </c>
      <c r="O3321">
        <v>40483</v>
      </c>
      <c r="P3321" s="1">
        <v>44270</v>
      </c>
      <c r="Q3321" s="1">
        <v>44285</v>
      </c>
      <c r="R3321" t="str" cm="1">
        <f t="array" ref="R3321:Y3321">_xlfn.XLOOKUP($N3321,'Raw - customers'!$A:$A,'Raw - customers'!$B:$I)</f>
        <v>Blayne Sabatier</v>
      </c>
      <c r="S3321" t="str">
        <v>Non-binary</v>
      </c>
      <c r="T3321">
        <v>20</v>
      </c>
      <c r="U3321" t="str">
        <v>292 Casper IslandSuite 778</v>
      </c>
      <c r="V3321">
        <v>6624</v>
      </c>
      <c r="W3321" t="str">
        <v>Maxberg</v>
      </c>
      <c r="X3321" t="str">
        <v>Victoria</v>
      </c>
      <c r="Y3321" t="str">
        <v>Australia</v>
      </c>
      <c r="Z3321">
        <v>3</v>
      </c>
      <c r="AA3321" s="3" t="str">
        <f t="shared" si="103"/>
        <v>10 to 20</v>
      </c>
      <c r="AP3321" s="6">
        <v>22</v>
      </c>
      <c r="AQ3321" s="6" t="s">
        <v>1396</v>
      </c>
    </row>
    <row r="3322" spans="1:43" x14ac:dyDescent="0.25">
      <c r="A3322">
        <v>3320</v>
      </c>
      <c r="B3322">
        <v>668</v>
      </c>
      <c r="C3322">
        <v>77</v>
      </c>
      <c r="D3322">
        <v>118</v>
      </c>
      <c r="E3322">
        <v>3</v>
      </c>
      <c r="F3322">
        <v>354</v>
      </c>
      <c r="G3322" t="str">
        <f>VLOOKUP($C3322,'Raw-products'!$A$2:$H$1261,MATCH(G$1,'Raw-products'!$A$1:$H$1,0))</f>
        <v>Shirt</v>
      </c>
      <c r="H3322" t="str">
        <f>VLOOKUP($C3322,'Raw-products'!$A$2:$H$1261,MATCH(H$1,'Raw-products'!$A$1:$H$1,0))</f>
        <v>Flannel</v>
      </c>
      <c r="I3322" t="str">
        <f>VLOOKUP($C3322,'Raw-products'!$A$2:$H$1261,MATCH(I$1,'Raw-products'!$A$1:$H$1,0))</f>
        <v>M</v>
      </c>
      <c r="J3322" t="str">
        <f>VLOOKUP($C3322,'Raw-products'!$A$2:$H$1261,MATCH(J$1,'Raw-products'!$A$1:$H$1,0))</f>
        <v>orange</v>
      </c>
      <c r="K3322">
        <f>VLOOKUP($C3322,'Raw-products'!$A$2:$H$1261,MATCH(K$1,'Raw-products'!$A$1:$H$1,0))</f>
        <v>96</v>
      </c>
      <c r="L3322">
        <f>VLOOKUP($C3322,'Raw-products'!$A$2:$H$1261,MATCH(L$1,'Raw-products'!$A$1:$H$1,0))</f>
        <v>68</v>
      </c>
      <c r="M3322" s="5">
        <f t="shared" si="102"/>
        <v>6528</v>
      </c>
      <c r="N3322" cm="1">
        <f t="array" ref="N3322:Q3322">_xlfn.XLOOKUP($B3322,'Raw -orders'!$A:$A,'Raw -orders'!$B:$E)</f>
        <v>22</v>
      </c>
      <c r="O3322">
        <v>40483</v>
      </c>
      <c r="P3322" s="1">
        <v>44270</v>
      </c>
      <c r="Q3322" s="1">
        <v>44285</v>
      </c>
      <c r="R3322" t="str" cm="1">
        <f t="array" ref="R3322:Y3322">_xlfn.XLOOKUP($N3322,'Raw - customers'!$A:$A,'Raw - customers'!$B:$I)</f>
        <v>Blayne Sabatier</v>
      </c>
      <c r="S3322" t="str">
        <v>Non-binary</v>
      </c>
      <c r="T3322">
        <v>20</v>
      </c>
      <c r="U3322" t="str">
        <v>292 Casper IslandSuite 778</v>
      </c>
      <c r="V3322">
        <v>6624</v>
      </c>
      <c r="W3322" t="str">
        <v>Maxberg</v>
      </c>
      <c r="X3322" t="str">
        <v>Victoria</v>
      </c>
      <c r="Y3322" t="str">
        <v>Australia</v>
      </c>
      <c r="Z3322">
        <v>3</v>
      </c>
      <c r="AA3322" s="3" t="str">
        <f t="shared" si="103"/>
        <v>10 to 20</v>
      </c>
      <c r="AP3322" s="6">
        <v>22</v>
      </c>
      <c r="AQ3322" s="6" t="s">
        <v>1396</v>
      </c>
    </row>
    <row r="3323" spans="1:43" x14ac:dyDescent="0.25">
      <c r="A3323">
        <v>3321</v>
      </c>
      <c r="B3323">
        <v>669</v>
      </c>
      <c r="C3323">
        <v>672</v>
      </c>
      <c r="D3323">
        <v>113</v>
      </c>
      <c r="E3323">
        <v>2</v>
      </c>
      <c r="F3323">
        <v>226</v>
      </c>
      <c r="G3323" t="str">
        <f>VLOOKUP($C3323,'Raw-products'!$A$2:$H$1261,MATCH(G$1,'Raw-products'!$A$1:$H$1,0))</f>
        <v>Jacket</v>
      </c>
      <c r="H3323" t="str">
        <f>VLOOKUP($C3323,'Raw-products'!$A$2:$H$1261,MATCH(H$1,'Raw-products'!$A$1:$H$1,0))</f>
        <v>Parka</v>
      </c>
      <c r="I3323" t="str">
        <f>VLOOKUP($C3323,'Raw-products'!$A$2:$H$1261,MATCH(I$1,'Raw-products'!$A$1:$H$1,0))</f>
        <v>M</v>
      </c>
      <c r="J3323" t="str">
        <f>VLOOKUP($C3323,'Raw-products'!$A$2:$H$1261,MATCH(J$1,'Raw-products'!$A$1:$H$1,0))</f>
        <v>orange</v>
      </c>
      <c r="K3323">
        <f>VLOOKUP($C3323,'Raw-products'!$A$2:$H$1261,MATCH(K$1,'Raw-products'!$A$1:$H$1,0))</f>
        <v>119</v>
      </c>
      <c r="L3323">
        <f>VLOOKUP($C3323,'Raw-products'!$A$2:$H$1261,MATCH(L$1,'Raw-products'!$A$1:$H$1,0))</f>
        <v>51</v>
      </c>
      <c r="M3323" s="5">
        <f t="shared" si="102"/>
        <v>6069</v>
      </c>
      <c r="N3323" cm="1">
        <f t="array" ref="N3323:Q3323">_xlfn.XLOOKUP($B3323,'Raw -orders'!$A:$A,'Raw -orders'!$B:$E)</f>
        <v>247</v>
      </c>
      <c r="O3323">
        <v>17921</v>
      </c>
      <c r="P3323" s="1">
        <v>44365</v>
      </c>
      <c r="Q3323" s="1">
        <v>44379</v>
      </c>
      <c r="R3323" t="str" cm="1">
        <f t="array" ref="R3323:Y3323">_xlfn.XLOOKUP($N3323,'Raw - customers'!$A:$A,'Raw - customers'!$B:$I)</f>
        <v>Atlante Mcgrotty</v>
      </c>
      <c r="S3323" t="str">
        <v>Female</v>
      </c>
      <c r="T3323">
        <v>57</v>
      </c>
      <c r="U3323" t="str">
        <v>2352 Luca JunctionApt. 067</v>
      </c>
      <c r="V3323">
        <v>5680</v>
      </c>
      <c r="W3323" t="str">
        <v>Mayerland</v>
      </c>
      <c r="X3323" t="str">
        <v>Victoria</v>
      </c>
      <c r="Y3323" t="str">
        <v>Australia</v>
      </c>
      <c r="Z3323">
        <v>6</v>
      </c>
      <c r="AA3323" s="3" t="str">
        <f t="shared" si="103"/>
        <v>10 to 20</v>
      </c>
      <c r="AP3323" s="6">
        <v>247</v>
      </c>
      <c r="AQ3323" s="6" t="s">
        <v>1396</v>
      </c>
    </row>
    <row r="3324" spans="1:43" x14ac:dyDescent="0.25">
      <c r="A3324">
        <v>3322</v>
      </c>
      <c r="B3324">
        <v>669</v>
      </c>
      <c r="C3324">
        <v>960</v>
      </c>
      <c r="D3324">
        <v>97</v>
      </c>
      <c r="E3324">
        <v>1</v>
      </c>
      <c r="F3324">
        <v>97</v>
      </c>
      <c r="G3324" t="str">
        <f>VLOOKUP($C3324,'Raw-products'!$A$2:$H$1261,MATCH(G$1,'Raw-products'!$A$1:$H$1,0))</f>
        <v>Trousers</v>
      </c>
      <c r="H3324" t="str">
        <f>VLOOKUP($C3324,'Raw-products'!$A$2:$H$1261,MATCH(H$1,'Raw-products'!$A$1:$H$1,0))</f>
        <v>Slim-Fit</v>
      </c>
      <c r="I3324" t="str">
        <f>VLOOKUP($C3324,'Raw-products'!$A$2:$H$1261,MATCH(I$1,'Raw-products'!$A$1:$H$1,0))</f>
        <v>XS</v>
      </c>
      <c r="J3324" t="str">
        <f>VLOOKUP($C3324,'Raw-products'!$A$2:$H$1261,MATCH(J$1,'Raw-products'!$A$1:$H$1,0))</f>
        <v>green</v>
      </c>
      <c r="K3324">
        <f>VLOOKUP($C3324,'Raw-products'!$A$2:$H$1261,MATCH(K$1,'Raw-products'!$A$1:$H$1,0))</f>
        <v>119</v>
      </c>
      <c r="L3324">
        <f>VLOOKUP($C3324,'Raw-products'!$A$2:$H$1261,MATCH(L$1,'Raw-products'!$A$1:$H$1,0))</f>
        <v>74</v>
      </c>
      <c r="M3324" s="5">
        <f t="shared" si="102"/>
        <v>8806</v>
      </c>
      <c r="N3324" cm="1">
        <f t="array" ref="N3324:Q3324">_xlfn.XLOOKUP($B3324,'Raw -orders'!$A:$A,'Raw -orders'!$B:$E)</f>
        <v>247</v>
      </c>
      <c r="O3324">
        <v>17921</v>
      </c>
      <c r="P3324" s="1">
        <v>44365</v>
      </c>
      <c r="Q3324" s="1">
        <v>44379</v>
      </c>
      <c r="R3324" t="str" cm="1">
        <f t="array" ref="R3324:Y3324">_xlfn.XLOOKUP($N3324,'Raw - customers'!$A:$A,'Raw - customers'!$B:$I)</f>
        <v>Atlante Mcgrotty</v>
      </c>
      <c r="S3324" t="str">
        <v>Female</v>
      </c>
      <c r="T3324">
        <v>57</v>
      </c>
      <c r="U3324" t="str">
        <v>2352 Luca JunctionApt. 067</v>
      </c>
      <c r="V3324">
        <v>5680</v>
      </c>
      <c r="W3324" t="str">
        <v>Mayerland</v>
      </c>
      <c r="X3324" t="str">
        <v>Victoria</v>
      </c>
      <c r="Y3324" t="str">
        <v>Australia</v>
      </c>
      <c r="Z3324">
        <v>6</v>
      </c>
      <c r="AA3324" s="3" t="str">
        <f t="shared" si="103"/>
        <v>10 to 20</v>
      </c>
      <c r="AP3324" s="6">
        <v>247</v>
      </c>
      <c r="AQ3324" s="6" t="s">
        <v>1396</v>
      </c>
    </row>
    <row r="3325" spans="1:43" x14ac:dyDescent="0.25">
      <c r="A3325">
        <v>3323</v>
      </c>
      <c r="B3325">
        <v>669</v>
      </c>
      <c r="C3325">
        <v>555</v>
      </c>
      <c r="D3325">
        <v>98</v>
      </c>
      <c r="E3325">
        <v>1</v>
      </c>
      <c r="F3325">
        <v>98</v>
      </c>
      <c r="G3325" t="str">
        <f>VLOOKUP($C3325,'Raw-products'!$A$2:$H$1261,MATCH(G$1,'Raw-products'!$A$1:$H$1,0))</f>
        <v>Jacket</v>
      </c>
      <c r="H3325" t="str">
        <f>VLOOKUP($C3325,'Raw-products'!$A$2:$H$1261,MATCH(H$1,'Raw-products'!$A$1:$H$1,0))</f>
        <v>Leather</v>
      </c>
      <c r="I3325" t="str">
        <f>VLOOKUP($C3325,'Raw-products'!$A$2:$H$1261,MATCH(I$1,'Raw-products'!$A$1:$H$1,0))</f>
        <v>XS</v>
      </c>
      <c r="J3325" t="str">
        <f>VLOOKUP($C3325,'Raw-products'!$A$2:$H$1261,MATCH(J$1,'Raw-products'!$A$1:$H$1,0))</f>
        <v>violet</v>
      </c>
      <c r="K3325">
        <f>VLOOKUP($C3325,'Raw-products'!$A$2:$H$1261,MATCH(K$1,'Raw-products'!$A$1:$H$1,0))</f>
        <v>113</v>
      </c>
      <c r="L3325">
        <f>VLOOKUP($C3325,'Raw-products'!$A$2:$H$1261,MATCH(L$1,'Raw-products'!$A$1:$H$1,0))</f>
        <v>70</v>
      </c>
      <c r="M3325" s="5">
        <f t="shared" si="102"/>
        <v>7910</v>
      </c>
      <c r="N3325" cm="1">
        <f t="array" ref="N3325:Q3325">_xlfn.XLOOKUP($B3325,'Raw -orders'!$A:$A,'Raw -orders'!$B:$E)</f>
        <v>247</v>
      </c>
      <c r="O3325">
        <v>17921</v>
      </c>
      <c r="P3325" s="1">
        <v>44365</v>
      </c>
      <c r="Q3325" s="1">
        <v>44379</v>
      </c>
      <c r="R3325" t="str" cm="1">
        <f t="array" ref="R3325:Y3325">_xlfn.XLOOKUP($N3325,'Raw - customers'!$A:$A,'Raw - customers'!$B:$I)</f>
        <v>Atlante Mcgrotty</v>
      </c>
      <c r="S3325" t="str">
        <v>Female</v>
      </c>
      <c r="T3325">
        <v>57</v>
      </c>
      <c r="U3325" t="str">
        <v>2352 Luca JunctionApt. 067</v>
      </c>
      <c r="V3325">
        <v>5680</v>
      </c>
      <c r="W3325" t="str">
        <v>Mayerland</v>
      </c>
      <c r="X3325" t="str">
        <v>Victoria</v>
      </c>
      <c r="Y3325" t="str">
        <v>Australia</v>
      </c>
      <c r="Z3325">
        <v>6</v>
      </c>
      <c r="AA3325" s="3" t="str">
        <f t="shared" si="103"/>
        <v>10 to 20</v>
      </c>
      <c r="AP3325" s="6">
        <v>247</v>
      </c>
      <c r="AQ3325" s="6" t="s">
        <v>1396</v>
      </c>
    </row>
    <row r="3326" spans="1:43" x14ac:dyDescent="0.25">
      <c r="A3326">
        <v>3324</v>
      </c>
      <c r="B3326">
        <v>670</v>
      </c>
      <c r="C3326">
        <v>525</v>
      </c>
      <c r="D3326">
        <v>98</v>
      </c>
      <c r="E3326">
        <v>2</v>
      </c>
      <c r="F3326">
        <v>196</v>
      </c>
      <c r="G3326" t="str">
        <f>VLOOKUP($C3326,'Raw-products'!$A$2:$H$1261,MATCH(G$1,'Raw-products'!$A$1:$H$1,0))</f>
        <v>Jacket</v>
      </c>
      <c r="H3326" t="str">
        <f>VLOOKUP($C3326,'Raw-products'!$A$2:$H$1261,MATCH(H$1,'Raw-products'!$A$1:$H$1,0))</f>
        <v>Leather</v>
      </c>
      <c r="I3326" t="str">
        <f>VLOOKUP($C3326,'Raw-products'!$A$2:$H$1261,MATCH(I$1,'Raw-products'!$A$1:$H$1,0))</f>
        <v>XS</v>
      </c>
      <c r="J3326" t="str">
        <f>VLOOKUP($C3326,'Raw-products'!$A$2:$H$1261,MATCH(J$1,'Raw-products'!$A$1:$H$1,0))</f>
        <v>red</v>
      </c>
      <c r="K3326">
        <f>VLOOKUP($C3326,'Raw-products'!$A$2:$H$1261,MATCH(K$1,'Raw-products'!$A$1:$H$1,0))</f>
        <v>113</v>
      </c>
      <c r="L3326">
        <f>VLOOKUP($C3326,'Raw-products'!$A$2:$H$1261,MATCH(L$1,'Raw-products'!$A$1:$H$1,0))</f>
        <v>67</v>
      </c>
      <c r="M3326" s="5">
        <f t="shared" si="102"/>
        <v>7571</v>
      </c>
      <c r="N3326" cm="1">
        <f t="array" ref="N3326:Q3326">_xlfn.XLOOKUP($B3326,'Raw -orders'!$A:$A,'Raw -orders'!$B:$E)</f>
        <v>1</v>
      </c>
      <c r="O3326">
        <v>10246</v>
      </c>
      <c r="P3326" s="1">
        <v>44261</v>
      </c>
      <c r="Q3326" s="1">
        <v>44287</v>
      </c>
      <c r="R3326" t="str" cm="1">
        <f t="array" ref="R3326:Y3326">_xlfn.XLOOKUP($N3326,'Raw - customers'!$A:$A,'Raw - customers'!$B:$I)</f>
        <v>Leanna Busson</v>
      </c>
      <c r="S3326" t="str">
        <v>Female</v>
      </c>
      <c r="T3326">
        <v>30</v>
      </c>
      <c r="U3326" t="str">
        <v>8606 Victoria TerraceSuite 560</v>
      </c>
      <c r="V3326">
        <v>5464</v>
      </c>
      <c r="W3326" t="str">
        <v>Johnstonhaven</v>
      </c>
      <c r="X3326" t="str">
        <v>Northern Territory</v>
      </c>
      <c r="Y3326" t="str">
        <v>Australia</v>
      </c>
      <c r="Z3326">
        <v>3</v>
      </c>
      <c r="AA3326" s="3" t="str">
        <f t="shared" si="103"/>
        <v>20 to 30</v>
      </c>
      <c r="AP3326" s="6">
        <v>1</v>
      </c>
      <c r="AQ3326" s="6" t="s">
        <v>1339</v>
      </c>
    </row>
    <row r="3327" spans="1:43" x14ac:dyDescent="0.25">
      <c r="A3327">
        <v>3325</v>
      </c>
      <c r="B3327">
        <v>670</v>
      </c>
      <c r="C3327">
        <v>792</v>
      </c>
      <c r="D3327">
        <v>91</v>
      </c>
      <c r="E3327">
        <v>2</v>
      </c>
      <c r="F3327">
        <v>182</v>
      </c>
      <c r="G3327" t="str">
        <f>VLOOKUP($C3327,'Raw-products'!$A$2:$H$1261,MATCH(G$1,'Raw-products'!$A$1:$H$1,0))</f>
        <v>Jacket</v>
      </c>
      <c r="H3327" t="str">
        <f>VLOOKUP($C3327,'Raw-products'!$A$2:$H$1261,MATCH(H$1,'Raw-products'!$A$1:$H$1,0))</f>
        <v>Pullover</v>
      </c>
      <c r="I3327" t="str">
        <f>VLOOKUP($C3327,'Raw-products'!$A$2:$H$1261,MATCH(I$1,'Raw-products'!$A$1:$H$1,0))</f>
        <v>M</v>
      </c>
      <c r="J3327" t="str">
        <f>VLOOKUP($C3327,'Raw-products'!$A$2:$H$1261,MATCH(J$1,'Raw-products'!$A$1:$H$1,0))</f>
        <v>blue</v>
      </c>
      <c r="K3327">
        <f>VLOOKUP($C3327,'Raw-products'!$A$2:$H$1261,MATCH(K$1,'Raw-products'!$A$1:$H$1,0))</f>
        <v>114</v>
      </c>
      <c r="L3327">
        <f>VLOOKUP($C3327,'Raw-products'!$A$2:$H$1261,MATCH(L$1,'Raw-products'!$A$1:$H$1,0))</f>
        <v>44</v>
      </c>
      <c r="M3327" s="5">
        <f t="shared" si="102"/>
        <v>5016</v>
      </c>
      <c r="N3327" cm="1">
        <f t="array" ref="N3327:Q3327">_xlfn.XLOOKUP($B3327,'Raw -orders'!$A:$A,'Raw -orders'!$B:$E)</f>
        <v>1</v>
      </c>
      <c r="O3327">
        <v>10246</v>
      </c>
      <c r="P3327" s="1">
        <v>44261</v>
      </c>
      <c r="Q3327" s="1">
        <v>44287</v>
      </c>
      <c r="R3327" t="str" cm="1">
        <f t="array" ref="R3327:Y3327">_xlfn.XLOOKUP($N3327,'Raw - customers'!$A:$A,'Raw - customers'!$B:$I)</f>
        <v>Leanna Busson</v>
      </c>
      <c r="S3327" t="str">
        <v>Female</v>
      </c>
      <c r="T3327">
        <v>30</v>
      </c>
      <c r="U3327" t="str">
        <v>8606 Victoria TerraceSuite 560</v>
      </c>
      <c r="V3327">
        <v>5464</v>
      </c>
      <c r="W3327" t="str">
        <v>Johnstonhaven</v>
      </c>
      <c r="X3327" t="str">
        <v>Northern Territory</v>
      </c>
      <c r="Y3327" t="str">
        <v>Australia</v>
      </c>
      <c r="Z3327">
        <v>3</v>
      </c>
      <c r="AA3327" s="3" t="str">
        <f t="shared" si="103"/>
        <v>20 to 30</v>
      </c>
      <c r="AP3327" s="6">
        <v>1</v>
      </c>
      <c r="AQ3327" s="6" t="s">
        <v>1339</v>
      </c>
    </row>
    <row r="3328" spans="1:43" x14ac:dyDescent="0.25">
      <c r="A3328">
        <v>3326</v>
      </c>
      <c r="B3328">
        <v>670</v>
      </c>
      <c r="C3328">
        <v>179</v>
      </c>
      <c r="D3328">
        <v>98</v>
      </c>
      <c r="E3328">
        <v>1</v>
      </c>
      <c r="F3328">
        <v>98</v>
      </c>
      <c r="G3328" t="str">
        <f>VLOOKUP($C3328,'Raw-products'!$A$2:$H$1261,MATCH(G$1,'Raw-products'!$A$1:$H$1,0))</f>
        <v>Shirt</v>
      </c>
      <c r="H3328" t="str">
        <f>VLOOKUP($C3328,'Raw-products'!$A$2:$H$1261,MATCH(H$1,'Raw-products'!$A$1:$H$1,0))</f>
        <v>Camp Collared</v>
      </c>
      <c r="I3328" t="str">
        <f>VLOOKUP($C3328,'Raw-products'!$A$2:$H$1261,MATCH(I$1,'Raw-products'!$A$1:$H$1,0))</f>
        <v>XL</v>
      </c>
      <c r="J3328" t="str">
        <f>VLOOKUP($C3328,'Raw-products'!$A$2:$H$1261,MATCH(J$1,'Raw-products'!$A$1:$H$1,0))</f>
        <v>red</v>
      </c>
      <c r="K3328">
        <f>VLOOKUP($C3328,'Raw-products'!$A$2:$H$1261,MATCH(K$1,'Raw-products'!$A$1:$H$1,0))</f>
        <v>112</v>
      </c>
      <c r="L3328">
        <f>VLOOKUP($C3328,'Raw-products'!$A$2:$H$1261,MATCH(L$1,'Raw-products'!$A$1:$H$1,0))</f>
        <v>79</v>
      </c>
      <c r="M3328" s="5">
        <f t="shared" si="102"/>
        <v>8848</v>
      </c>
      <c r="N3328" cm="1">
        <f t="array" ref="N3328:Q3328">_xlfn.XLOOKUP($B3328,'Raw -orders'!$A:$A,'Raw -orders'!$B:$E)</f>
        <v>1</v>
      </c>
      <c r="O3328">
        <v>10246</v>
      </c>
      <c r="P3328" s="1">
        <v>44261</v>
      </c>
      <c r="Q3328" s="1">
        <v>44287</v>
      </c>
      <c r="R3328" t="str" cm="1">
        <f t="array" ref="R3328:Y3328">_xlfn.XLOOKUP($N3328,'Raw - customers'!$A:$A,'Raw - customers'!$B:$I)</f>
        <v>Leanna Busson</v>
      </c>
      <c r="S3328" t="str">
        <v>Female</v>
      </c>
      <c r="T3328">
        <v>30</v>
      </c>
      <c r="U3328" t="str">
        <v>8606 Victoria TerraceSuite 560</v>
      </c>
      <c r="V3328">
        <v>5464</v>
      </c>
      <c r="W3328" t="str">
        <v>Johnstonhaven</v>
      </c>
      <c r="X3328" t="str">
        <v>Northern Territory</v>
      </c>
      <c r="Y3328" t="str">
        <v>Australia</v>
      </c>
      <c r="Z3328">
        <v>3</v>
      </c>
      <c r="AA3328" s="3" t="str">
        <f t="shared" si="103"/>
        <v>20 to 30</v>
      </c>
      <c r="AP3328" s="6">
        <v>1</v>
      </c>
      <c r="AQ3328" s="6" t="s">
        <v>1339</v>
      </c>
    </row>
    <row r="3329" spans="1:43" x14ac:dyDescent="0.25">
      <c r="A3329">
        <v>3327</v>
      </c>
      <c r="B3329">
        <v>670</v>
      </c>
      <c r="C3329">
        <v>789</v>
      </c>
      <c r="D3329">
        <v>91</v>
      </c>
      <c r="E3329">
        <v>3</v>
      </c>
      <c r="F3329">
        <v>273</v>
      </c>
      <c r="G3329" t="str">
        <f>VLOOKUP($C3329,'Raw-products'!$A$2:$H$1261,MATCH(G$1,'Raw-products'!$A$1:$H$1,0))</f>
        <v>Jacket</v>
      </c>
      <c r="H3329" t="str">
        <f>VLOOKUP($C3329,'Raw-products'!$A$2:$H$1261,MATCH(H$1,'Raw-products'!$A$1:$H$1,0))</f>
        <v>Pullover</v>
      </c>
      <c r="I3329" t="str">
        <f>VLOOKUP($C3329,'Raw-products'!$A$2:$H$1261,MATCH(I$1,'Raw-products'!$A$1:$H$1,0))</f>
        <v>XL</v>
      </c>
      <c r="J3329" t="str">
        <f>VLOOKUP($C3329,'Raw-products'!$A$2:$H$1261,MATCH(J$1,'Raw-products'!$A$1:$H$1,0))</f>
        <v>green</v>
      </c>
      <c r="K3329">
        <f>VLOOKUP($C3329,'Raw-products'!$A$2:$H$1261,MATCH(K$1,'Raw-products'!$A$1:$H$1,0))</f>
        <v>114</v>
      </c>
      <c r="L3329">
        <f>VLOOKUP($C3329,'Raw-products'!$A$2:$H$1261,MATCH(L$1,'Raw-products'!$A$1:$H$1,0))</f>
        <v>65</v>
      </c>
      <c r="M3329" s="5">
        <f t="shared" si="102"/>
        <v>7410</v>
      </c>
      <c r="N3329" cm="1">
        <f t="array" ref="N3329:Q3329">_xlfn.XLOOKUP($B3329,'Raw -orders'!$A:$A,'Raw -orders'!$B:$E)</f>
        <v>1</v>
      </c>
      <c r="O3329">
        <v>10246</v>
      </c>
      <c r="P3329" s="1">
        <v>44261</v>
      </c>
      <c r="Q3329" s="1">
        <v>44287</v>
      </c>
      <c r="R3329" t="str" cm="1">
        <f t="array" ref="R3329:Y3329">_xlfn.XLOOKUP($N3329,'Raw - customers'!$A:$A,'Raw - customers'!$B:$I)</f>
        <v>Leanna Busson</v>
      </c>
      <c r="S3329" t="str">
        <v>Female</v>
      </c>
      <c r="T3329">
        <v>30</v>
      </c>
      <c r="U3329" t="str">
        <v>8606 Victoria TerraceSuite 560</v>
      </c>
      <c r="V3329">
        <v>5464</v>
      </c>
      <c r="W3329" t="str">
        <v>Johnstonhaven</v>
      </c>
      <c r="X3329" t="str">
        <v>Northern Territory</v>
      </c>
      <c r="Y3329" t="str">
        <v>Australia</v>
      </c>
      <c r="Z3329">
        <v>3</v>
      </c>
      <c r="AA3329" s="3" t="str">
        <f t="shared" si="103"/>
        <v>20 to 30</v>
      </c>
      <c r="AP3329" s="6">
        <v>1</v>
      </c>
      <c r="AQ3329" s="6" t="s">
        <v>1339</v>
      </c>
    </row>
    <row r="3330" spans="1:43" x14ac:dyDescent="0.25">
      <c r="A3330">
        <v>3328</v>
      </c>
      <c r="B3330">
        <v>671</v>
      </c>
      <c r="C3330">
        <v>1154</v>
      </c>
      <c r="D3330">
        <v>102</v>
      </c>
      <c r="E3330">
        <v>3</v>
      </c>
      <c r="F3330">
        <v>306</v>
      </c>
      <c r="G3330" t="str">
        <f>VLOOKUP($C3330,'Raw-products'!$A$2:$H$1261,MATCH(G$1,'Raw-products'!$A$1:$H$1,0))</f>
        <v>Trousers</v>
      </c>
      <c r="H3330" t="str">
        <f>VLOOKUP($C3330,'Raw-products'!$A$2:$H$1261,MATCH(H$1,'Raw-products'!$A$1:$H$1,0))</f>
        <v>Cargo Pants</v>
      </c>
      <c r="I3330" t="str">
        <f>VLOOKUP($C3330,'Raw-products'!$A$2:$H$1261,MATCH(I$1,'Raw-products'!$A$1:$H$1,0))</f>
        <v>XL</v>
      </c>
      <c r="J3330" t="str">
        <f>VLOOKUP($C3330,'Raw-products'!$A$2:$H$1261,MATCH(J$1,'Raw-products'!$A$1:$H$1,0))</f>
        <v>violet</v>
      </c>
      <c r="K3330">
        <f>VLOOKUP($C3330,'Raw-products'!$A$2:$H$1261,MATCH(K$1,'Raw-products'!$A$1:$H$1,0))</f>
        <v>106</v>
      </c>
      <c r="L3330">
        <f>VLOOKUP($C3330,'Raw-products'!$A$2:$H$1261,MATCH(L$1,'Raw-products'!$A$1:$H$1,0))</f>
        <v>77</v>
      </c>
      <c r="M3330" s="5">
        <f t="shared" si="102"/>
        <v>8162</v>
      </c>
      <c r="N3330" cm="1">
        <f t="array" ref="N3330:Q3330">_xlfn.XLOOKUP($B3330,'Raw -orders'!$A:$A,'Raw -orders'!$B:$E)</f>
        <v>156</v>
      </c>
      <c r="O3330">
        <v>28194</v>
      </c>
      <c r="P3330" s="1">
        <v>44369</v>
      </c>
      <c r="Q3330" s="1">
        <v>44385</v>
      </c>
      <c r="R3330" t="str" cm="1">
        <f t="array" ref="R3330:Y3330">_xlfn.XLOOKUP($N3330,'Raw - customers'!$A:$A,'Raw - customers'!$B:$I)</f>
        <v>Cosmo Leys</v>
      </c>
      <c r="S3330" t="str">
        <v>Female</v>
      </c>
      <c r="T3330">
        <v>24</v>
      </c>
      <c r="U3330" t="str">
        <v>012 Eli RidgeSuite 727</v>
      </c>
      <c r="V3330">
        <v>7891</v>
      </c>
      <c r="W3330" t="str">
        <v>Kaiberg</v>
      </c>
      <c r="X3330" t="str">
        <v>Western Australia</v>
      </c>
      <c r="Y3330" t="str">
        <v>Australia</v>
      </c>
      <c r="Z3330">
        <v>6</v>
      </c>
      <c r="AA3330" s="3" t="str">
        <f t="shared" si="103"/>
        <v>10 to 20</v>
      </c>
      <c r="AP3330" s="6">
        <v>156</v>
      </c>
      <c r="AQ3330" s="6" t="s">
        <v>1377</v>
      </c>
    </row>
    <row r="3331" spans="1:43" x14ac:dyDescent="0.25">
      <c r="A3331">
        <v>3329</v>
      </c>
      <c r="B3331">
        <v>671</v>
      </c>
      <c r="C3331">
        <v>732</v>
      </c>
      <c r="D3331">
        <v>119</v>
      </c>
      <c r="E3331">
        <v>1</v>
      </c>
      <c r="F3331">
        <v>119</v>
      </c>
      <c r="G3331" t="str">
        <f>VLOOKUP($C3331,'Raw-products'!$A$2:$H$1261,MATCH(G$1,'Raw-products'!$A$1:$H$1,0))</f>
        <v>Jacket</v>
      </c>
      <c r="H3331" t="str">
        <f>VLOOKUP($C3331,'Raw-products'!$A$2:$H$1261,MATCH(H$1,'Raw-products'!$A$1:$H$1,0))</f>
        <v>Trench Coat</v>
      </c>
      <c r="I3331" t="str">
        <f>VLOOKUP($C3331,'Raw-products'!$A$2:$H$1261,MATCH(I$1,'Raw-products'!$A$1:$H$1,0))</f>
        <v>M</v>
      </c>
      <c r="J3331" t="str">
        <f>VLOOKUP($C3331,'Raw-products'!$A$2:$H$1261,MATCH(J$1,'Raw-products'!$A$1:$H$1,0))</f>
        <v>violet</v>
      </c>
      <c r="K3331">
        <f>VLOOKUP($C3331,'Raw-products'!$A$2:$H$1261,MATCH(K$1,'Raw-products'!$A$1:$H$1,0))</f>
        <v>112</v>
      </c>
      <c r="L3331">
        <f>VLOOKUP($C3331,'Raw-products'!$A$2:$H$1261,MATCH(L$1,'Raw-products'!$A$1:$H$1,0))</f>
        <v>61</v>
      </c>
      <c r="M3331" s="5">
        <f t="shared" ref="M3331:M3394" si="104">$K3331*$L3331</f>
        <v>6832</v>
      </c>
      <c r="N3331" cm="1">
        <f t="array" ref="N3331:Q3331">_xlfn.XLOOKUP($B3331,'Raw -orders'!$A:$A,'Raw -orders'!$B:$E)</f>
        <v>156</v>
      </c>
      <c r="O3331">
        <v>28194</v>
      </c>
      <c r="P3331" s="1">
        <v>44369</v>
      </c>
      <c r="Q3331" s="1">
        <v>44385</v>
      </c>
      <c r="R3331" t="str" cm="1">
        <f t="array" ref="R3331:Y3331">_xlfn.XLOOKUP($N3331,'Raw - customers'!$A:$A,'Raw - customers'!$B:$I)</f>
        <v>Cosmo Leys</v>
      </c>
      <c r="S3331" t="str">
        <v>Female</v>
      </c>
      <c r="T3331">
        <v>24</v>
      </c>
      <c r="U3331" t="str">
        <v>012 Eli RidgeSuite 727</v>
      </c>
      <c r="V3331">
        <v>7891</v>
      </c>
      <c r="W3331" t="str">
        <v>Kaiberg</v>
      </c>
      <c r="X3331" t="str">
        <v>Western Australia</v>
      </c>
      <c r="Y3331" t="str">
        <v>Australia</v>
      </c>
      <c r="Z3331">
        <v>6</v>
      </c>
      <c r="AA3331" s="3" t="str">
        <f t="shared" ref="AA3331:AA3394" si="105">IF(AND(DATEDIF($P3331,$Q3331,"D")&gt;0,DATEDIF($P3331,$Q3331,"D")&lt;=10),"0 to 10",IF(AND(DATEDIF($P3331,$Q3331,"D")&gt;10,DATEDIF($P3331,$Q3331,"D")&lt;=20),"10 to 20",IF(AND(DATEDIF($P3331,$Q3331,"D")&gt;20,DATEDIF($P3331,$Q3331,"D")&lt;=30),"20 to 30")))</f>
        <v>10 to 20</v>
      </c>
      <c r="AP3331" s="6">
        <v>156</v>
      </c>
      <c r="AQ3331" s="6" t="s">
        <v>1377</v>
      </c>
    </row>
    <row r="3332" spans="1:43" x14ac:dyDescent="0.25">
      <c r="A3332">
        <v>3330</v>
      </c>
      <c r="B3332">
        <v>671</v>
      </c>
      <c r="C3332">
        <v>1054</v>
      </c>
      <c r="D3332">
        <v>93</v>
      </c>
      <c r="E3332">
        <v>1</v>
      </c>
      <c r="F3332">
        <v>93</v>
      </c>
      <c r="G3332" t="str">
        <f>VLOOKUP($C3332,'Raw-products'!$A$2:$H$1261,MATCH(G$1,'Raw-products'!$A$1:$H$1,0))</f>
        <v>Trousers</v>
      </c>
      <c r="H3332" t="str">
        <f>VLOOKUP($C3332,'Raw-products'!$A$2:$H$1261,MATCH(H$1,'Raw-products'!$A$1:$H$1,0))</f>
        <v>Joggers</v>
      </c>
      <c r="I3332" t="str">
        <f>VLOOKUP($C3332,'Raw-products'!$A$2:$H$1261,MATCH(I$1,'Raw-products'!$A$1:$H$1,0))</f>
        <v>XL</v>
      </c>
      <c r="J3332" t="str">
        <f>VLOOKUP($C3332,'Raw-products'!$A$2:$H$1261,MATCH(J$1,'Raw-products'!$A$1:$H$1,0))</f>
        <v>red</v>
      </c>
      <c r="K3332">
        <f>VLOOKUP($C3332,'Raw-products'!$A$2:$H$1261,MATCH(K$1,'Raw-products'!$A$1:$H$1,0))</f>
        <v>94</v>
      </c>
      <c r="L3332">
        <f>VLOOKUP($C3332,'Raw-products'!$A$2:$H$1261,MATCH(L$1,'Raw-products'!$A$1:$H$1,0))</f>
        <v>58</v>
      </c>
      <c r="M3332" s="5">
        <f t="shared" si="104"/>
        <v>5452</v>
      </c>
      <c r="N3332" cm="1">
        <f t="array" ref="N3332:Q3332">_xlfn.XLOOKUP($B3332,'Raw -orders'!$A:$A,'Raw -orders'!$B:$E)</f>
        <v>156</v>
      </c>
      <c r="O3332">
        <v>28194</v>
      </c>
      <c r="P3332" s="1">
        <v>44369</v>
      </c>
      <c r="Q3332" s="1">
        <v>44385</v>
      </c>
      <c r="R3332" t="str" cm="1">
        <f t="array" ref="R3332:Y3332">_xlfn.XLOOKUP($N3332,'Raw - customers'!$A:$A,'Raw - customers'!$B:$I)</f>
        <v>Cosmo Leys</v>
      </c>
      <c r="S3332" t="str">
        <v>Female</v>
      </c>
      <c r="T3332">
        <v>24</v>
      </c>
      <c r="U3332" t="str">
        <v>012 Eli RidgeSuite 727</v>
      </c>
      <c r="V3332">
        <v>7891</v>
      </c>
      <c r="W3332" t="str">
        <v>Kaiberg</v>
      </c>
      <c r="X3332" t="str">
        <v>Western Australia</v>
      </c>
      <c r="Y3332" t="str">
        <v>Australia</v>
      </c>
      <c r="Z3332">
        <v>6</v>
      </c>
      <c r="AA3332" s="3" t="str">
        <f t="shared" si="105"/>
        <v>10 to 20</v>
      </c>
      <c r="AP3332" s="6">
        <v>156</v>
      </c>
      <c r="AQ3332" s="6" t="s">
        <v>1377</v>
      </c>
    </row>
    <row r="3333" spans="1:43" x14ac:dyDescent="0.25">
      <c r="A3333">
        <v>3331</v>
      </c>
      <c r="B3333">
        <v>671</v>
      </c>
      <c r="C3333">
        <v>608</v>
      </c>
      <c r="D3333">
        <v>112</v>
      </c>
      <c r="E3333">
        <v>3</v>
      </c>
      <c r="F3333">
        <v>336</v>
      </c>
      <c r="G3333" t="str">
        <f>VLOOKUP($C3333,'Raw-products'!$A$2:$H$1261,MATCH(G$1,'Raw-products'!$A$1:$H$1,0))</f>
        <v>Jacket</v>
      </c>
      <c r="H3333" t="str">
        <f>VLOOKUP($C3333,'Raw-products'!$A$2:$H$1261,MATCH(H$1,'Raw-products'!$A$1:$H$1,0))</f>
        <v>Cardigan</v>
      </c>
      <c r="I3333" t="str">
        <f>VLOOKUP($C3333,'Raw-products'!$A$2:$H$1261,MATCH(I$1,'Raw-products'!$A$1:$H$1,0))</f>
        <v>L</v>
      </c>
      <c r="J3333" t="str">
        <f>VLOOKUP($C3333,'Raw-products'!$A$2:$H$1261,MATCH(J$1,'Raw-products'!$A$1:$H$1,0))</f>
        <v>yellow</v>
      </c>
      <c r="K3333">
        <f>VLOOKUP($C3333,'Raw-products'!$A$2:$H$1261,MATCH(K$1,'Raw-products'!$A$1:$H$1,0))</f>
        <v>118</v>
      </c>
      <c r="L3333">
        <f>VLOOKUP($C3333,'Raw-products'!$A$2:$H$1261,MATCH(L$1,'Raw-products'!$A$1:$H$1,0))</f>
        <v>50</v>
      </c>
      <c r="M3333" s="5">
        <f t="shared" si="104"/>
        <v>5900</v>
      </c>
      <c r="N3333" cm="1">
        <f t="array" ref="N3333:Q3333">_xlfn.XLOOKUP($B3333,'Raw -orders'!$A:$A,'Raw -orders'!$B:$E)</f>
        <v>156</v>
      </c>
      <c r="O3333">
        <v>28194</v>
      </c>
      <c r="P3333" s="1">
        <v>44369</v>
      </c>
      <c r="Q3333" s="1">
        <v>44385</v>
      </c>
      <c r="R3333" t="str" cm="1">
        <f t="array" ref="R3333:Y3333">_xlfn.XLOOKUP($N3333,'Raw - customers'!$A:$A,'Raw - customers'!$B:$I)</f>
        <v>Cosmo Leys</v>
      </c>
      <c r="S3333" t="str">
        <v>Female</v>
      </c>
      <c r="T3333">
        <v>24</v>
      </c>
      <c r="U3333" t="str">
        <v>012 Eli RidgeSuite 727</v>
      </c>
      <c r="V3333">
        <v>7891</v>
      </c>
      <c r="W3333" t="str">
        <v>Kaiberg</v>
      </c>
      <c r="X3333" t="str">
        <v>Western Australia</v>
      </c>
      <c r="Y3333" t="str">
        <v>Australia</v>
      </c>
      <c r="Z3333">
        <v>6</v>
      </c>
      <c r="AA3333" s="3" t="str">
        <f t="shared" si="105"/>
        <v>10 to 20</v>
      </c>
      <c r="AP3333" s="6">
        <v>156</v>
      </c>
      <c r="AQ3333" s="6" t="s">
        <v>1377</v>
      </c>
    </row>
    <row r="3334" spans="1:43" x14ac:dyDescent="0.25">
      <c r="A3334">
        <v>3332</v>
      </c>
      <c r="B3334">
        <v>671</v>
      </c>
      <c r="C3334">
        <v>343</v>
      </c>
      <c r="D3334">
        <v>109</v>
      </c>
      <c r="E3334">
        <v>3</v>
      </c>
      <c r="F3334">
        <v>327</v>
      </c>
      <c r="G3334" t="str">
        <f>VLOOKUP($C3334,'Raw-products'!$A$2:$H$1261,MATCH(G$1,'Raw-products'!$A$1:$H$1,0))</f>
        <v>Shirt</v>
      </c>
      <c r="H3334" t="str">
        <f>VLOOKUP($C3334,'Raw-products'!$A$2:$H$1261,MATCH(H$1,'Raw-products'!$A$1:$H$1,0))</f>
        <v>Mandarin Collar</v>
      </c>
      <c r="I3334" t="str">
        <f>VLOOKUP($C3334,'Raw-products'!$A$2:$H$1261,MATCH(I$1,'Raw-products'!$A$1:$H$1,0))</f>
        <v>L</v>
      </c>
      <c r="J3334" t="str">
        <f>VLOOKUP($C3334,'Raw-products'!$A$2:$H$1261,MATCH(J$1,'Raw-products'!$A$1:$H$1,0))</f>
        <v>indigo</v>
      </c>
      <c r="K3334">
        <f>VLOOKUP($C3334,'Raw-products'!$A$2:$H$1261,MATCH(K$1,'Raw-products'!$A$1:$H$1,0))</f>
        <v>108</v>
      </c>
      <c r="L3334">
        <f>VLOOKUP($C3334,'Raw-products'!$A$2:$H$1261,MATCH(L$1,'Raw-products'!$A$1:$H$1,0))</f>
        <v>53</v>
      </c>
      <c r="M3334" s="5">
        <f t="shared" si="104"/>
        <v>5724</v>
      </c>
      <c r="N3334" cm="1">
        <f t="array" ref="N3334:Q3334">_xlfn.XLOOKUP($B3334,'Raw -orders'!$A:$A,'Raw -orders'!$B:$E)</f>
        <v>156</v>
      </c>
      <c r="O3334">
        <v>28194</v>
      </c>
      <c r="P3334" s="1">
        <v>44369</v>
      </c>
      <c r="Q3334" s="1">
        <v>44385</v>
      </c>
      <c r="R3334" t="str" cm="1">
        <f t="array" ref="R3334:Y3334">_xlfn.XLOOKUP($N3334,'Raw - customers'!$A:$A,'Raw - customers'!$B:$I)</f>
        <v>Cosmo Leys</v>
      </c>
      <c r="S3334" t="str">
        <v>Female</v>
      </c>
      <c r="T3334">
        <v>24</v>
      </c>
      <c r="U3334" t="str">
        <v>012 Eli RidgeSuite 727</v>
      </c>
      <c r="V3334">
        <v>7891</v>
      </c>
      <c r="W3334" t="str">
        <v>Kaiberg</v>
      </c>
      <c r="X3334" t="str">
        <v>Western Australia</v>
      </c>
      <c r="Y3334" t="str">
        <v>Australia</v>
      </c>
      <c r="Z3334">
        <v>6</v>
      </c>
      <c r="AA3334" s="3" t="str">
        <f t="shared" si="105"/>
        <v>10 to 20</v>
      </c>
      <c r="AP3334" s="6">
        <v>156</v>
      </c>
      <c r="AQ3334" s="6" t="s">
        <v>1377</v>
      </c>
    </row>
    <row r="3335" spans="1:43" x14ac:dyDescent="0.25">
      <c r="A3335">
        <v>3333</v>
      </c>
      <c r="B3335">
        <v>671</v>
      </c>
      <c r="C3335">
        <v>335</v>
      </c>
      <c r="D3335">
        <v>109</v>
      </c>
      <c r="E3335">
        <v>1</v>
      </c>
      <c r="F3335">
        <v>109</v>
      </c>
      <c r="G3335" t="str">
        <f>VLOOKUP($C3335,'Raw-products'!$A$2:$H$1261,MATCH(G$1,'Raw-products'!$A$1:$H$1,0))</f>
        <v>Shirt</v>
      </c>
      <c r="H3335" t="str">
        <f>VLOOKUP($C3335,'Raw-products'!$A$2:$H$1261,MATCH(H$1,'Raw-products'!$A$1:$H$1,0))</f>
        <v>Mandarin Collar</v>
      </c>
      <c r="I3335" t="str">
        <f>VLOOKUP($C3335,'Raw-products'!$A$2:$H$1261,MATCH(I$1,'Raw-products'!$A$1:$H$1,0))</f>
        <v>XS</v>
      </c>
      <c r="J3335" t="str">
        <f>VLOOKUP($C3335,'Raw-products'!$A$2:$H$1261,MATCH(J$1,'Raw-products'!$A$1:$H$1,0))</f>
        <v>blue</v>
      </c>
      <c r="K3335">
        <f>VLOOKUP($C3335,'Raw-products'!$A$2:$H$1261,MATCH(K$1,'Raw-products'!$A$1:$H$1,0))</f>
        <v>108</v>
      </c>
      <c r="L3335">
        <f>VLOOKUP($C3335,'Raw-products'!$A$2:$H$1261,MATCH(L$1,'Raw-products'!$A$1:$H$1,0))</f>
        <v>59</v>
      </c>
      <c r="M3335" s="5">
        <f t="shared" si="104"/>
        <v>6372</v>
      </c>
      <c r="N3335" cm="1">
        <f t="array" ref="N3335:Q3335">_xlfn.XLOOKUP($B3335,'Raw -orders'!$A:$A,'Raw -orders'!$B:$E)</f>
        <v>156</v>
      </c>
      <c r="O3335">
        <v>28194</v>
      </c>
      <c r="P3335" s="1">
        <v>44369</v>
      </c>
      <c r="Q3335" s="1">
        <v>44385</v>
      </c>
      <c r="R3335" t="str" cm="1">
        <f t="array" ref="R3335:Y3335">_xlfn.XLOOKUP($N3335,'Raw - customers'!$A:$A,'Raw - customers'!$B:$I)</f>
        <v>Cosmo Leys</v>
      </c>
      <c r="S3335" t="str">
        <v>Female</v>
      </c>
      <c r="T3335">
        <v>24</v>
      </c>
      <c r="U3335" t="str">
        <v>012 Eli RidgeSuite 727</v>
      </c>
      <c r="V3335">
        <v>7891</v>
      </c>
      <c r="W3335" t="str">
        <v>Kaiberg</v>
      </c>
      <c r="X3335" t="str">
        <v>Western Australia</v>
      </c>
      <c r="Y3335" t="str">
        <v>Australia</v>
      </c>
      <c r="Z3335">
        <v>6</v>
      </c>
      <c r="AA3335" s="3" t="str">
        <f t="shared" si="105"/>
        <v>10 to 20</v>
      </c>
      <c r="AP3335" s="6">
        <v>156</v>
      </c>
      <c r="AQ3335" s="6" t="s">
        <v>1377</v>
      </c>
    </row>
    <row r="3336" spans="1:43" x14ac:dyDescent="0.25">
      <c r="A3336">
        <v>3334</v>
      </c>
      <c r="B3336">
        <v>672</v>
      </c>
      <c r="C3336">
        <v>523</v>
      </c>
      <c r="D3336">
        <v>102</v>
      </c>
      <c r="E3336">
        <v>3</v>
      </c>
      <c r="F3336">
        <v>306</v>
      </c>
      <c r="G3336" t="str">
        <f>VLOOKUP($C3336,'Raw-products'!$A$2:$H$1261,MATCH(G$1,'Raw-products'!$A$1:$H$1,0))</f>
        <v>Jacket</v>
      </c>
      <c r="H3336" t="str">
        <f>VLOOKUP($C3336,'Raw-products'!$A$2:$H$1261,MATCH(H$1,'Raw-products'!$A$1:$H$1,0))</f>
        <v>Windbreaker</v>
      </c>
      <c r="I3336" t="str">
        <f>VLOOKUP($C3336,'Raw-products'!$A$2:$H$1261,MATCH(I$1,'Raw-products'!$A$1:$H$1,0))</f>
        <v>L</v>
      </c>
      <c r="J3336" t="str">
        <f>VLOOKUP($C3336,'Raw-products'!$A$2:$H$1261,MATCH(J$1,'Raw-products'!$A$1:$H$1,0))</f>
        <v>violet</v>
      </c>
      <c r="K3336">
        <f>VLOOKUP($C3336,'Raw-products'!$A$2:$H$1261,MATCH(K$1,'Raw-products'!$A$1:$H$1,0))</f>
        <v>109</v>
      </c>
      <c r="L3336">
        <f>VLOOKUP($C3336,'Raw-products'!$A$2:$H$1261,MATCH(L$1,'Raw-products'!$A$1:$H$1,0))</f>
        <v>72</v>
      </c>
      <c r="M3336" s="5">
        <f t="shared" si="104"/>
        <v>7848</v>
      </c>
      <c r="N3336" cm="1">
        <f t="array" ref="N3336:Q3336">_xlfn.XLOOKUP($B3336,'Raw -orders'!$A:$A,'Raw -orders'!$B:$E)</f>
        <v>677</v>
      </c>
      <c r="O3336">
        <v>59213</v>
      </c>
      <c r="P3336" s="1">
        <v>44239</v>
      </c>
      <c r="Q3336" s="1">
        <v>44252</v>
      </c>
      <c r="R3336" t="str" cm="1">
        <f t="array" ref="R3336:Y3336">_xlfn.XLOOKUP($N3336,'Raw - customers'!$A:$A,'Raw - customers'!$B:$I)</f>
        <v>Nady Buston</v>
      </c>
      <c r="S3336" t="str">
        <v>Female</v>
      </c>
      <c r="T3336">
        <v>33</v>
      </c>
      <c r="U3336" t="str">
        <v>0390 Stark RoadApt. 898</v>
      </c>
      <c r="V3336">
        <v>2256</v>
      </c>
      <c r="W3336" t="str">
        <v>North Mikayla</v>
      </c>
      <c r="X3336" t="str">
        <v>Tasmania</v>
      </c>
      <c r="Y3336" t="str">
        <v>Australia</v>
      </c>
      <c r="Z3336">
        <v>2</v>
      </c>
      <c r="AA3336" s="3" t="str">
        <f t="shared" si="105"/>
        <v>10 to 20</v>
      </c>
      <c r="AP3336" s="6">
        <v>677</v>
      </c>
      <c r="AQ3336" s="6" t="s">
        <v>1414</v>
      </c>
    </row>
    <row r="3337" spans="1:43" x14ac:dyDescent="0.25">
      <c r="A3337">
        <v>3335</v>
      </c>
      <c r="B3337">
        <v>672</v>
      </c>
      <c r="C3337">
        <v>663</v>
      </c>
      <c r="D3337">
        <v>93</v>
      </c>
      <c r="E3337">
        <v>2</v>
      </c>
      <c r="F3337">
        <v>186</v>
      </c>
      <c r="G3337" t="str">
        <f>VLOOKUP($C3337,'Raw-products'!$A$2:$H$1261,MATCH(G$1,'Raw-products'!$A$1:$H$1,0))</f>
        <v>Jacket</v>
      </c>
      <c r="H3337" t="str">
        <f>VLOOKUP($C3337,'Raw-products'!$A$2:$H$1261,MATCH(H$1,'Raw-products'!$A$1:$H$1,0))</f>
        <v>Coach</v>
      </c>
      <c r="I3337" t="str">
        <f>VLOOKUP($C3337,'Raw-products'!$A$2:$H$1261,MATCH(I$1,'Raw-products'!$A$1:$H$1,0))</f>
        <v>L</v>
      </c>
      <c r="J3337" t="str">
        <f>VLOOKUP($C3337,'Raw-products'!$A$2:$H$1261,MATCH(J$1,'Raw-products'!$A$1:$H$1,0))</f>
        <v>violet</v>
      </c>
      <c r="K3337">
        <f>VLOOKUP($C3337,'Raw-products'!$A$2:$H$1261,MATCH(K$1,'Raw-products'!$A$1:$H$1,0))</f>
        <v>115</v>
      </c>
      <c r="L3337">
        <f>VLOOKUP($C3337,'Raw-products'!$A$2:$H$1261,MATCH(L$1,'Raw-products'!$A$1:$H$1,0))</f>
        <v>80</v>
      </c>
      <c r="M3337" s="5">
        <f t="shared" si="104"/>
        <v>9200</v>
      </c>
      <c r="N3337" cm="1">
        <f t="array" ref="N3337:Q3337">_xlfn.XLOOKUP($B3337,'Raw -orders'!$A:$A,'Raw -orders'!$B:$E)</f>
        <v>677</v>
      </c>
      <c r="O3337">
        <v>59213</v>
      </c>
      <c r="P3337" s="1">
        <v>44239</v>
      </c>
      <c r="Q3337" s="1">
        <v>44252</v>
      </c>
      <c r="R3337" t="str" cm="1">
        <f t="array" ref="R3337:Y3337">_xlfn.XLOOKUP($N3337,'Raw - customers'!$A:$A,'Raw - customers'!$B:$I)</f>
        <v>Nady Buston</v>
      </c>
      <c r="S3337" t="str">
        <v>Female</v>
      </c>
      <c r="T3337">
        <v>33</v>
      </c>
      <c r="U3337" t="str">
        <v>0390 Stark RoadApt. 898</v>
      </c>
      <c r="V3337">
        <v>2256</v>
      </c>
      <c r="W3337" t="str">
        <v>North Mikayla</v>
      </c>
      <c r="X3337" t="str">
        <v>Tasmania</v>
      </c>
      <c r="Y3337" t="str">
        <v>Australia</v>
      </c>
      <c r="Z3337">
        <v>2</v>
      </c>
      <c r="AA3337" s="3" t="str">
        <f t="shared" si="105"/>
        <v>10 to 20</v>
      </c>
      <c r="AP3337" s="6">
        <v>677</v>
      </c>
      <c r="AQ3337" s="6" t="s">
        <v>1414</v>
      </c>
    </row>
    <row r="3338" spans="1:43" x14ac:dyDescent="0.25">
      <c r="A3338">
        <v>3336</v>
      </c>
      <c r="B3338">
        <v>672</v>
      </c>
      <c r="C3338">
        <v>1004</v>
      </c>
      <c r="D3338">
        <v>106</v>
      </c>
      <c r="E3338">
        <v>3</v>
      </c>
      <c r="F3338">
        <v>318</v>
      </c>
      <c r="G3338" t="str">
        <f>VLOOKUP($C3338,'Raw-products'!$A$2:$H$1261,MATCH(G$1,'Raw-products'!$A$1:$H$1,0))</f>
        <v>Trousers</v>
      </c>
      <c r="H3338" t="str">
        <f>VLOOKUP($C3338,'Raw-products'!$A$2:$H$1261,MATCH(H$1,'Raw-products'!$A$1:$H$1,0))</f>
        <v>Wool</v>
      </c>
      <c r="I3338" t="str">
        <f>VLOOKUP($C3338,'Raw-products'!$A$2:$H$1261,MATCH(I$1,'Raw-products'!$A$1:$H$1,0))</f>
        <v>XL</v>
      </c>
      <c r="J3338" t="str">
        <f>VLOOKUP($C3338,'Raw-products'!$A$2:$H$1261,MATCH(J$1,'Raw-products'!$A$1:$H$1,0))</f>
        <v>blue</v>
      </c>
      <c r="K3338">
        <f>VLOOKUP($C3338,'Raw-products'!$A$2:$H$1261,MATCH(K$1,'Raw-products'!$A$1:$H$1,0))</f>
        <v>111</v>
      </c>
      <c r="L3338">
        <f>VLOOKUP($C3338,'Raw-products'!$A$2:$H$1261,MATCH(L$1,'Raw-products'!$A$1:$H$1,0))</f>
        <v>41</v>
      </c>
      <c r="M3338" s="5">
        <f t="shared" si="104"/>
        <v>4551</v>
      </c>
      <c r="N3338" cm="1">
        <f t="array" ref="N3338:Q3338">_xlfn.XLOOKUP($B3338,'Raw -orders'!$A:$A,'Raw -orders'!$B:$E)</f>
        <v>677</v>
      </c>
      <c r="O3338">
        <v>59213</v>
      </c>
      <c r="P3338" s="1">
        <v>44239</v>
      </c>
      <c r="Q3338" s="1">
        <v>44252</v>
      </c>
      <c r="R3338" t="str" cm="1">
        <f t="array" ref="R3338:Y3338">_xlfn.XLOOKUP($N3338,'Raw - customers'!$A:$A,'Raw - customers'!$B:$I)</f>
        <v>Nady Buston</v>
      </c>
      <c r="S3338" t="str">
        <v>Female</v>
      </c>
      <c r="T3338">
        <v>33</v>
      </c>
      <c r="U3338" t="str">
        <v>0390 Stark RoadApt. 898</v>
      </c>
      <c r="V3338">
        <v>2256</v>
      </c>
      <c r="W3338" t="str">
        <v>North Mikayla</v>
      </c>
      <c r="X3338" t="str">
        <v>Tasmania</v>
      </c>
      <c r="Y3338" t="str">
        <v>Australia</v>
      </c>
      <c r="Z3338">
        <v>2</v>
      </c>
      <c r="AA3338" s="3" t="str">
        <f t="shared" si="105"/>
        <v>10 to 20</v>
      </c>
      <c r="AP3338" s="6">
        <v>677</v>
      </c>
      <c r="AQ3338" s="6" t="s">
        <v>1414</v>
      </c>
    </row>
    <row r="3339" spans="1:43" x14ac:dyDescent="0.25">
      <c r="A3339">
        <v>3337</v>
      </c>
      <c r="B3339">
        <v>672</v>
      </c>
      <c r="C3339">
        <v>708</v>
      </c>
      <c r="D3339">
        <v>119</v>
      </c>
      <c r="E3339">
        <v>3</v>
      </c>
      <c r="F3339">
        <v>357</v>
      </c>
      <c r="G3339" t="str">
        <f>VLOOKUP($C3339,'Raw-products'!$A$2:$H$1261,MATCH(G$1,'Raw-products'!$A$1:$H$1,0))</f>
        <v>Jacket</v>
      </c>
      <c r="H3339" t="str">
        <f>VLOOKUP($C3339,'Raw-products'!$A$2:$H$1261,MATCH(H$1,'Raw-products'!$A$1:$H$1,0))</f>
        <v>Trench Coat</v>
      </c>
      <c r="I3339" t="str">
        <f>VLOOKUP($C3339,'Raw-products'!$A$2:$H$1261,MATCH(I$1,'Raw-products'!$A$1:$H$1,0))</f>
        <v>L</v>
      </c>
      <c r="J3339" t="str">
        <f>VLOOKUP($C3339,'Raw-products'!$A$2:$H$1261,MATCH(J$1,'Raw-products'!$A$1:$H$1,0))</f>
        <v>orange</v>
      </c>
      <c r="K3339">
        <f>VLOOKUP($C3339,'Raw-products'!$A$2:$H$1261,MATCH(K$1,'Raw-products'!$A$1:$H$1,0))</f>
        <v>112</v>
      </c>
      <c r="L3339">
        <f>VLOOKUP($C3339,'Raw-products'!$A$2:$H$1261,MATCH(L$1,'Raw-products'!$A$1:$H$1,0))</f>
        <v>70</v>
      </c>
      <c r="M3339" s="5">
        <f t="shared" si="104"/>
        <v>7840</v>
      </c>
      <c r="N3339" cm="1">
        <f t="array" ref="N3339:Q3339">_xlfn.XLOOKUP($B3339,'Raw -orders'!$A:$A,'Raw -orders'!$B:$E)</f>
        <v>677</v>
      </c>
      <c r="O3339">
        <v>59213</v>
      </c>
      <c r="P3339" s="1">
        <v>44239</v>
      </c>
      <c r="Q3339" s="1">
        <v>44252</v>
      </c>
      <c r="R3339" t="str" cm="1">
        <f t="array" ref="R3339:Y3339">_xlfn.XLOOKUP($N3339,'Raw - customers'!$A:$A,'Raw - customers'!$B:$I)</f>
        <v>Nady Buston</v>
      </c>
      <c r="S3339" t="str">
        <v>Female</v>
      </c>
      <c r="T3339">
        <v>33</v>
      </c>
      <c r="U3339" t="str">
        <v>0390 Stark RoadApt. 898</v>
      </c>
      <c r="V3339">
        <v>2256</v>
      </c>
      <c r="W3339" t="str">
        <v>North Mikayla</v>
      </c>
      <c r="X3339" t="str">
        <v>Tasmania</v>
      </c>
      <c r="Y3339" t="str">
        <v>Australia</v>
      </c>
      <c r="Z3339">
        <v>2</v>
      </c>
      <c r="AA3339" s="3" t="str">
        <f t="shared" si="105"/>
        <v>10 to 20</v>
      </c>
      <c r="AP3339" s="6">
        <v>677</v>
      </c>
      <c r="AQ3339" s="6" t="s">
        <v>1414</v>
      </c>
    </row>
    <row r="3340" spans="1:43" x14ac:dyDescent="0.25">
      <c r="A3340">
        <v>3338</v>
      </c>
      <c r="B3340">
        <v>672</v>
      </c>
      <c r="C3340">
        <v>275</v>
      </c>
      <c r="D3340">
        <v>95</v>
      </c>
      <c r="E3340">
        <v>3</v>
      </c>
      <c r="F3340">
        <v>285</v>
      </c>
      <c r="G3340" t="str">
        <f>VLOOKUP($C3340,'Raw-products'!$A$2:$H$1261,MATCH(G$1,'Raw-products'!$A$1:$H$1,0))</f>
        <v>Shirt</v>
      </c>
      <c r="H3340" t="str">
        <f>VLOOKUP($C3340,'Raw-products'!$A$2:$H$1261,MATCH(H$1,'Raw-products'!$A$1:$H$1,0))</f>
        <v>Polo</v>
      </c>
      <c r="I3340" t="str">
        <f>VLOOKUP($C3340,'Raw-products'!$A$2:$H$1261,MATCH(I$1,'Raw-products'!$A$1:$H$1,0))</f>
        <v>XS</v>
      </c>
      <c r="J3340" t="str">
        <f>VLOOKUP($C3340,'Raw-products'!$A$2:$H$1261,MATCH(J$1,'Raw-products'!$A$1:$H$1,0))</f>
        <v>violet</v>
      </c>
      <c r="K3340">
        <f>VLOOKUP($C3340,'Raw-products'!$A$2:$H$1261,MATCH(K$1,'Raw-products'!$A$1:$H$1,0))</f>
        <v>117</v>
      </c>
      <c r="L3340">
        <f>VLOOKUP($C3340,'Raw-products'!$A$2:$H$1261,MATCH(L$1,'Raw-products'!$A$1:$H$1,0))</f>
        <v>67</v>
      </c>
      <c r="M3340" s="5">
        <f t="shared" si="104"/>
        <v>7839</v>
      </c>
      <c r="N3340" cm="1">
        <f t="array" ref="N3340:Q3340">_xlfn.XLOOKUP($B3340,'Raw -orders'!$A:$A,'Raw -orders'!$B:$E)</f>
        <v>677</v>
      </c>
      <c r="O3340">
        <v>59213</v>
      </c>
      <c r="P3340" s="1">
        <v>44239</v>
      </c>
      <c r="Q3340" s="1">
        <v>44252</v>
      </c>
      <c r="R3340" t="str" cm="1">
        <f t="array" ref="R3340:Y3340">_xlfn.XLOOKUP($N3340,'Raw - customers'!$A:$A,'Raw - customers'!$B:$I)</f>
        <v>Nady Buston</v>
      </c>
      <c r="S3340" t="str">
        <v>Female</v>
      </c>
      <c r="T3340">
        <v>33</v>
      </c>
      <c r="U3340" t="str">
        <v>0390 Stark RoadApt. 898</v>
      </c>
      <c r="V3340">
        <v>2256</v>
      </c>
      <c r="W3340" t="str">
        <v>North Mikayla</v>
      </c>
      <c r="X3340" t="str">
        <v>Tasmania</v>
      </c>
      <c r="Y3340" t="str">
        <v>Australia</v>
      </c>
      <c r="Z3340">
        <v>2</v>
      </c>
      <c r="AA3340" s="3" t="str">
        <f t="shared" si="105"/>
        <v>10 to 20</v>
      </c>
      <c r="AP3340" s="6">
        <v>677</v>
      </c>
      <c r="AQ3340" s="6" t="s">
        <v>1414</v>
      </c>
    </row>
    <row r="3341" spans="1:43" x14ac:dyDescent="0.25">
      <c r="A3341">
        <v>3339</v>
      </c>
      <c r="B3341">
        <v>673</v>
      </c>
      <c r="C3341">
        <v>524</v>
      </c>
      <c r="D3341">
        <v>102</v>
      </c>
      <c r="E3341">
        <v>2</v>
      </c>
      <c r="F3341">
        <v>204</v>
      </c>
      <c r="G3341" t="str">
        <f>VLOOKUP($C3341,'Raw-products'!$A$2:$H$1261,MATCH(G$1,'Raw-products'!$A$1:$H$1,0))</f>
        <v>Jacket</v>
      </c>
      <c r="H3341" t="str">
        <f>VLOOKUP($C3341,'Raw-products'!$A$2:$H$1261,MATCH(H$1,'Raw-products'!$A$1:$H$1,0))</f>
        <v>Windbreaker</v>
      </c>
      <c r="I3341" t="str">
        <f>VLOOKUP($C3341,'Raw-products'!$A$2:$H$1261,MATCH(I$1,'Raw-products'!$A$1:$H$1,0))</f>
        <v>XL</v>
      </c>
      <c r="J3341" t="str">
        <f>VLOOKUP($C3341,'Raw-products'!$A$2:$H$1261,MATCH(J$1,'Raw-products'!$A$1:$H$1,0))</f>
        <v>violet</v>
      </c>
      <c r="K3341">
        <f>VLOOKUP($C3341,'Raw-products'!$A$2:$H$1261,MATCH(K$1,'Raw-products'!$A$1:$H$1,0))</f>
        <v>109</v>
      </c>
      <c r="L3341">
        <f>VLOOKUP($C3341,'Raw-products'!$A$2:$H$1261,MATCH(L$1,'Raw-products'!$A$1:$H$1,0))</f>
        <v>54</v>
      </c>
      <c r="M3341" s="5">
        <f t="shared" si="104"/>
        <v>5886</v>
      </c>
      <c r="N3341" cm="1">
        <f t="array" ref="N3341:Q3341">_xlfn.XLOOKUP($B3341,'Raw -orders'!$A:$A,'Raw -orders'!$B:$E)</f>
        <v>326</v>
      </c>
      <c r="O3341">
        <v>34789</v>
      </c>
      <c r="P3341" s="1">
        <v>44232</v>
      </c>
      <c r="Q3341" s="1">
        <v>44246</v>
      </c>
      <c r="R3341" t="str" cm="1">
        <f t="array" ref="R3341:Y3341">_xlfn.XLOOKUP($N3341,'Raw - customers'!$A:$A,'Raw - customers'!$B:$I)</f>
        <v>Meade Yglesia</v>
      </c>
      <c r="S3341" t="str">
        <v>Genderfluid</v>
      </c>
      <c r="T3341">
        <v>54</v>
      </c>
      <c r="U3341" t="str">
        <v>624 Bode TrailSuite 795</v>
      </c>
      <c r="V3341">
        <v>6294</v>
      </c>
      <c r="W3341" t="str">
        <v>New Masonport</v>
      </c>
      <c r="X3341" t="str">
        <v>Northern Territory</v>
      </c>
      <c r="Y3341" t="str">
        <v>Australia</v>
      </c>
      <c r="Z3341">
        <v>2</v>
      </c>
      <c r="AA3341" s="3" t="str">
        <f t="shared" si="105"/>
        <v>10 to 20</v>
      </c>
      <c r="AP3341" s="6">
        <v>326</v>
      </c>
      <c r="AQ3341" s="6" t="s">
        <v>1339</v>
      </c>
    </row>
    <row r="3342" spans="1:43" x14ac:dyDescent="0.25">
      <c r="A3342">
        <v>3340</v>
      </c>
      <c r="B3342">
        <v>673</v>
      </c>
      <c r="C3342">
        <v>1013</v>
      </c>
      <c r="D3342">
        <v>106</v>
      </c>
      <c r="E3342">
        <v>3</v>
      </c>
      <c r="F3342">
        <v>318</v>
      </c>
      <c r="G3342" t="str">
        <f>VLOOKUP($C3342,'Raw-products'!$A$2:$H$1261,MATCH(G$1,'Raw-products'!$A$1:$H$1,0))</f>
        <v>Trousers</v>
      </c>
      <c r="H3342" t="str">
        <f>VLOOKUP($C3342,'Raw-products'!$A$2:$H$1261,MATCH(H$1,'Raw-products'!$A$1:$H$1,0))</f>
        <v>Wool</v>
      </c>
      <c r="I3342" t="str">
        <f>VLOOKUP($C3342,'Raw-products'!$A$2:$H$1261,MATCH(I$1,'Raw-products'!$A$1:$H$1,0))</f>
        <v>L</v>
      </c>
      <c r="J3342" t="str">
        <f>VLOOKUP($C3342,'Raw-products'!$A$2:$H$1261,MATCH(J$1,'Raw-products'!$A$1:$H$1,0))</f>
        <v>violet</v>
      </c>
      <c r="K3342">
        <f>VLOOKUP($C3342,'Raw-products'!$A$2:$H$1261,MATCH(K$1,'Raw-products'!$A$1:$H$1,0))</f>
        <v>111</v>
      </c>
      <c r="L3342">
        <f>VLOOKUP($C3342,'Raw-products'!$A$2:$H$1261,MATCH(L$1,'Raw-products'!$A$1:$H$1,0))</f>
        <v>61</v>
      </c>
      <c r="M3342" s="5">
        <f t="shared" si="104"/>
        <v>6771</v>
      </c>
      <c r="N3342" cm="1">
        <f t="array" ref="N3342:Q3342">_xlfn.XLOOKUP($B3342,'Raw -orders'!$A:$A,'Raw -orders'!$B:$E)</f>
        <v>326</v>
      </c>
      <c r="O3342">
        <v>34789</v>
      </c>
      <c r="P3342" s="1">
        <v>44232</v>
      </c>
      <c r="Q3342" s="1">
        <v>44246</v>
      </c>
      <c r="R3342" t="str" cm="1">
        <f t="array" ref="R3342:Y3342">_xlfn.XLOOKUP($N3342,'Raw - customers'!$A:$A,'Raw - customers'!$B:$I)</f>
        <v>Meade Yglesia</v>
      </c>
      <c r="S3342" t="str">
        <v>Genderfluid</v>
      </c>
      <c r="T3342">
        <v>54</v>
      </c>
      <c r="U3342" t="str">
        <v>624 Bode TrailSuite 795</v>
      </c>
      <c r="V3342">
        <v>6294</v>
      </c>
      <c r="W3342" t="str">
        <v>New Masonport</v>
      </c>
      <c r="X3342" t="str">
        <v>Northern Territory</v>
      </c>
      <c r="Y3342" t="str">
        <v>Australia</v>
      </c>
      <c r="Z3342">
        <v>2</v>
      </c>
      <c r="AA3342" s="3" t="str">
        <f t="shared" si="105"/>
        <v>10 to 20</v>
      </c>
      <c r="AP3342" s="6">
        <v>326</v>
      </c>
      <c r="AQ3342" s="6" t="s">
        <v>1339</v>
      </c>
    </row>
    <row r="3343" spans="1:43" x14ac:dyDescent="0.25">
      <c r="A3343">
        <v>3341</v>
      </c>
      <c r="B3343">
        <v>673</v>
      </c>
      <c r="C3343">
        <v>881</v>
      </c>
      <c r="D3343">
        <v>94</v>
      </c>
      <c r="E3343">
        <v>2</v>
      </c>
      <c r="F3343">
        <v>188</v>
      </c>
      <c r="G3343" t="str">
        <f>VLOOKUP($C3343,'Raw-products'!$A$2:$H$1261,MATCH(G$1,'Raw-products'!$A$1:$H$1,0))</f>
        <v>Trousers</v>
      </c>
      <c r="H3343" t="str">
        <f>VLOOKUP($C3343,'Raw-products'!$A$2:$H$1261,MATCH(H$1,'Raw-products'!$A$1:$H$1,0))</f>
        <v>Cords</v>
      </c>
      <c r="I3343" t="str">
        <f>VLOOKUP($C3343,'Raw-products'!$A$2:$H$1261,MATCH(I$1,'Raw-products'!$A$1:$H$1,0))</f>
        <v>S</v>
      </c>
      <c r="J3343" t="str">
        <f>VLOOKUP($C3343,'Raw-products'!$A$2:$H$1261,MATCH(J$1,'Raw-products'!$A$1:$H$1,0))</f>
        <v>orange</v>
      </c>
      <c r="K3343">
        <f>VLOOKUP($C3343,'Raw-products'!$A$2:$H$1261,MATCH(K$1,'Raw-products'!$A$1:$H$1,0))</f>
        <v>113</v>
      </c>
      <c r="L3343">
        <f>VLOOKUP($C3343,'Raw-products'!$A$2:$H$1261,MATCH(L$1,'Raw-products'!$A$1:$H$1,0))</f>
        <v>59</v>
      </c>
      <c r="M3343" s="5">
        <f t="shared" si="104"/>
        <v>6667</v>
      </c>
      <c r="N3343" cm="1">
        <f t="array" ref="N3343:Q3343">_xlfn.XLOOKUP($B3343,'Raw -orders'!$A:$A,'Raw -orders'!$B:$E)</f>
        <v>326</v>
      </c>
      <c r="O3343">
        <v>34789</v>
      </c>
      <c r="P3343" s="1">
        <v>44232</v>
      </c>
      <c r="Q3343" s="1">
        <v>44246</v>
      </c>
      <c r="R3343" t="str" cm="1">
        <f t="array" ref="R3343:Y3343">_xlfn.XLOOKUP($N3343,'Raw - customers'!$A:$A,'Raw - customers'!$B:$I)</f>
        <v>Meade Yglesia</v>
      </c>
      <c r="S3343" t="str">
        <v>Genderfluid</v>
      </c>
      <c r="T3343">
        <v>54</v>
      </c>
      <c r="U3343" t="str">
        <v>624 Bode TrailSuite 795</v>
      </c>
      <c r="V3343">
        <v>6294</v>
      </c>
      <c r="W3343" t="str">
        <v>New Masonport</v>
      </c>
      <c r="X3343" t="str">
        <v>Northern Territory</v>
      </c>
      <c r="Y3343" t="str">
        <v>Australia</v>
      </c>
      <c r="Z3343">
        <v>2</v>
      </c>
      <c r="AA3343" s="3" t="str">
        <f t="shared" si="105"/>
        <v>10 to 20</v>
      </c>
      <c r="AP3343" s="6">
        <v>326</v>
      </c>
      <c r="AQ3343" s="6" t="s">
        <v>1339</v>
      </c>
    </row>
    <row r="3344" spans="1:43" x14ac:dyDescent="0.25">
      <c r="A3344">
        <v>3342</v>
      </c>
      <c r="B3344">
        <v>673</v>
      </c>
      <c r="C3344">
        <v>1149</v>
      </c>
      <c r="D3344">
        <v>102</v>
      </c>
      <c r="E3344">
        <v>2</v>
      </c>
      <c r="F3344">
        <v>204</v>
      </c>
      <c r="G3344" t="str">
        <f>VLOOKUP($C3344,'Raw-products'!$A$2:$H$1261,MATCH(G$1,'Raw-products'!$A$1:$H$1,0))</f>
        <v>Trousers</v>
      </c>
      <c r="H3344" t="str">
        <f>VLOOKUP($C3344,'Raw-products'!$A$2:$H$1261,MATCH(H$1,'Raw-products'!$A$1:$H$1,0))</f>
        <v>Cargo Pants</v>
      </c>
      <c r="I3344" t="str">
        <f>VLOOKUP($C3344,'Raw-products'!$A$2:$H$1261,MATCH(I$1,'Raw-products'!$A$1:$H$1,0))</f>
        <v>XL</v>
      </c>
      <c r="J3344" t="str">
        <f>VLOOKUP($C3344,'Raw-products'!$A$2:$H$1261,MATCH(J$1,'Raw-products'!$A$1:$H$1,0))</f>
        <v>indigo</v>
      </c>
      <c r="K3344">
        <f>VLOOKUP($C3344,'Raw-products'!$A$2:$H$1261,MATCH(K$1,'Raw-products'!$A$1:$H$1,0))</f>
        <v>106</v>
      </c>
      <c r="L3344">
        <f>VLOOKUP($C3344,'Raw-products'!$A$2:$H$1261,MATCH(L$1,'Raw-products'!$A$1:$H$1,0))</f>
        <v>64</v>
      </c>
      <c r="M3344" s="5">
        <f t="shared" si="104"/>
        <v>6784</v>
      </c>
      <c r="N3344" cm="1">
        <f t="array" ref="N3344:Q3344">_xlfn.XLOOKUP($B3344,'Raw -orders'!$A:$A,'Raw -orders'!$B:$E)</f>
        <v>326</v>
      </c>
      <c r="O3344">
        <v>34789</v>
      </c>
      <c r="P3344" s="1">
        <v>44232</v>
      </c>
      <c r="Q3344" s="1">
        <v>44246</v>
      </c>
      <c r="R3344" t="str" cm="1">
        <f t="array" ref="R3344:Y3344">_xlfn.XLOOKUP($N3344,'Raw - customers'!$A:$A,'Raw - customers'!$B:$I)</f>
        <v>Meade Yglesia</v>
      </c>
      <c r="S3344" t="str">
        <v>Genderfluid</v>
      </c>
      <c r="T3344">
        <v>54</v>
      </c>
      <c r="U3344" t="str">
        <v>624 Bode TrailSuite 795</v>
      </c>
      <c r="V3344">
        <v>6294</v>
      </c>
      <c r="W3344" t="str">
        <v>New Masonport</v>
      </c>
      <c r="X3344" t="str">
        <v>Northern Territory</v>
      </c>
      <c r="Y3344" t="str">
        <v>Australia</v>
      </c>
      <c r="Z3344">
        <v>2</v>
      </c>
      <c r="AA3344" s="3" t="str">
        <f t="shared" si="105"/>
        <v>10 to 20</v>
      </c>
      <c r="AP3344" s="6">
        <v>326</v>
      </c>
      <c r="AQ3344" s="6" t="s">
        <v>1339</v>
      </c>
    </row>
    <row r="3345" spans="1:43" x14ac:dyDescent="0.25">
      <c r="A3345">
        <v>3343</v>
      </c>
      <c r="B3345">
        <v>673</v>
      </c>
      <c r="C3345">
        <v>628</v>
      </c>
      <c r="D3345">
        <v>112</v>
      </c>
      <c r="E3345">
        <v>1</v>
      </c>
      <c r="F3345">
        <v>112</v>
      </c>
      <c r="G3345" t="str">
        <f>VLOOKUP($C3345,'Raw-products'!$A$2:$H$1261,MATCH(G$1,'Raw-products'!$A$1:$H$1,0))</f>
        <v>Jacket</v>
      </c>
      <c r="H3345" t="str">
        <f>VLOOKUP($C3345,'Raw-products'!$A$2:$H$1261,MATCH(H$1,'Raw-products'!$A$1:$H$1,0))</f>
        <v>Cardigan</v>
      </c>
      <c r="I3345" t="str">
        <f>VLOOKUP($C3345,'Raw-products'!$A$2:$H$1261,MATCH(I$1,'Raw-products'!$A$1:$H$1,0))</f>
        <v>L</v>
      </c>
      <c r="J3345" t="str">
        <f>VLOOKUP($C3345,'Raw-products'!$A$2:$H$1261,MATCH(J$1,'Raw-products'!$A$1:$H$1,0))</f>
        <v>violet</v>
      </c>
      <c r="K3345">
        <f>VLOOKUP($C3345,'Raw-products'!$A$2:$H$1261,MATCH(K$1,'Raw-products'!$A$1:$H$1,0))</f>
        <v>118</v>
      </c>
      <c r="L3345">
        <f>VLOOKUP($C3345,'Raw-products'!$A$2:$H$1261,MATCH(L$1,'Raw-products'!$A$1:$H$1,0))</f>
        <v>66</v>
      </c>
      <c r="M3345" s="5">
        <f t="shared" si="104"/>
        <v>7788</v>
      </c>
      <c r="N3345" cm="1">
        <f t="array" ref="N3345:Q3345">_xlfn.XLOOKUP($B3345,'Raw -orders'!$A:$A,'Raw -orders'!$B:$E)</f>
        <v>326</v>
      </c>
      <c r="O3345">
        <v>34789</v>
      </c>
      <c r="P3345" s="1">
        <v>44232</v>
      </c>
      <c r="Q3345" s="1">
        <v>44246</v>
      </c>
      <c r="R3345" t="str" cm="1">
        <f t="array" ref="R3345:Y3345">_xlfn.XLOOKUP($N3345,'Raw - customers'!$A:$A,'Raw - customers'!$B:$I)</f>
        <v>Meade Yglesia</v>
      </c>
      <c r="S3345" t="str">
        <v>Genderfluid</v>
      </c>
      <c r="T3345">
        <v>54</v>
      </c>
      <c r="U3345" t="str">
        <v>624 Bode TrailSuite 795</v>
      </c>
      <c r="V3345">
        <v>6294</v>
      </c>
      <c r="W3345" t="str">
        <v>New Masonport</v>
      </c>
      <c r="X3345" t="str">
        <v>Northern Territory</v>
      </c>
      <c r="Y3345" t="str">
        <v>Australia</v>
      </c>
      <c r="Z3345">
        <v>2</v>
      </c>
      <c r="AA3345" s="3" t="str">
        <f t="shared" si="105"/>
        <v>10 to 20</v>
      </c>
      <c r="AP3345" s="6">
        <v>326</v>
      </c>
      <c r="AQ3345" s="6" t="s">
        <v>1339</v>
      </c>
    </row>
    <row r="3346" spans="1:43" x14ac:dyDescent="0.25">
      <c r="A3346">
        <v>3344</v>
      </c>
      <c r="B3346">
        <v>673</v>
      </c>
      <c r="C3346">
        <v>938</v>
      </c>
      <c r="D3346">
        <v>96</v>
      </c>
      <c r="E3346">
        <v>2</v>
      </c>
      <c r="F3346">
        <v>192</v>
      </c>
      <c r="G3346" t="str">
        <f>VLOOKUP($C3346,'Raw-products'!$A$2:$H$1261,MATCH(G$1,'Raw-products'!$A$1:$H$1,0))</f>
        <v>Trousers</v>
      </c>
      <c r="H3346" t="str">
        <f>VLOOKUP($C3346,'Raw-products'!$A$2:$H$1261,MATCH(H$1,'Raw-products'!$A$1:$H$1,0))</f>
        <v>Drawstring</v>
      </c>
      <c r="I3346" t="str">
        <f>VLOOKUP($C3346,'Raw-products'!$A$2:$H$1261,MATCH(I$1,'Raw-products'!$A$1:$H$1,0))</f>
        <v>L</v>
      </c>
      <c r="J3346" t="str">
        <f>VLOOKUP($C3346,'Raw-products'!$A$2:$H$1261,MATCH(J$1,'Raw-products'!$A$1:$H$1,0))</f>
        <v>indigo</v>
      </c>
      <c r="K3346">
        <f>VLOOKUP($C3346,'Raw-products'!$A$2:$H$1261,MATCH(K$1,'Raw-products'!$A$1:$H$1,0))</f>
        <v>104</v>
      </c>
      <c r="L3346">
        <f>VLOOKUP($C3346,'Raw-products'!$A$2:$H$1261,MATCH(L$1,'Raw-products'!$A$1:$H$1,0))</f>
        <v>77</v>
      </c>
      <c r="M3346" s="5">
        <f t="shared" si="104"/>
        <v>8008</v>
      </c>
      <c r="N3346" cm="1">
        <f t="array" ref="N3346:Q3346">_xlfn.XLOOKUP($B3346,'Raw -orders'!$A:$A,'Raw -orders'!$B:$E)</f>
        <v>326</v>
      </c>
      <c r="O3346">
        <v>34789</v>
      </c>
      <c r="P3346" s="1">
        <v>44232</v>
      </c>
      <c r="Q3346" s="1">
        <v>44246</v>
      </c>
      <c r="R3346" t="str" cm="1">
        <f t="array" ref="R3346:Y3346">_xlfn.XLOOKUP($N3346,'Raw - customers'!$A:$A,'Raw - customers'!$B:$I)</f>
        <v>Meade Yglesia</v>
      </c>
      <c r="S3346" t="str">
        <v>Genderfluid</v>
      </c>
      <c r="T3346">
        <v>54</v>
      </c>
      <c r="U3346" t="str">
        <v>624 Bode TrailSuite 795</v>
      </c>
      <c r="V3346">
        <v>6294</v>
      </c>
      <c r="W3346" t="str">
        <v>New Masonport</v>
      </c>
      <c r="X3346" t="str">
        <v>Northern Territory</v>
      </c>
      <c r="Y3346" t="str">
        <v>Australia</v>
      </c>
      <c r="Z3346">
        <v>2</v>
      </c>
      <c r="AA3346" s="3" t="str">
        <f t="shared" si="105"/>
        <v>10 to 20</v>
      </c>
      <c r="AP3346" s="6">
        <v>326</v>
      </c>
      <c r="AQ3346" s="6" t="s">
        <v>1339</v>
      </c>
    </row>
    <row r="3347" spans="1:43" x14ac:dyDescent="0.25">
      <c r="A3347">
        <v>3345</v>
      </c>
      <c r="B3347">
        <v>673</v>
      </c>
      <c r="C3347">
        <v>1119</v>
      </c>
      <c r="D3347">
        <v>115</v>
      </c>
      <c r="E3347">
        <v>2</v>
      </c>
      <c r="F3347">
        <v>230</v>
      </c>
      <c r="G3347" t="str">
        <f>VLOOKUP($C3347,'Raw-products'!$A$2:$H$1261,MATCH(G$1,'Raw-products'!$A$1:$H$1,0))</f>
        <v>Trousers</v>
      </c>
      <c r="H3347" t="str">
        <f>VLOOKUP($C3347,'Raw-products'!$A$2:$H$1261,MATCH(H$1,'Raw-products'!$A$1:$H$1,0))</f>
        <v>Cropped</v>
      </c>
      <c r="I3347" t="str">
        <f>VLOOKUP($C3347,'Raw-products'!$A$2:$H$1261,MATCH(I$1,'Raw-products'!$A$1:$H$1,0))</f>
        <v>XL</v>
      </c>
      <c r="J3347" t="str">
        <f>VLOOKUP($C3347,'Raw-products'!$A$2:$H$1261,MATCH(J$1,'Raw-products'!$A$1:$H$1,0))</f>
        <v>violet</v>
      </c>
      <c r="K3347">
        <f>VLOOKUP($C3347,'Raw-products'!$A$2:$H$1261,MATCH(K$1,'Raw-products'!$A$1:$H$1,0))</f>
        <v>99</v>
      </c>
      <c r="L3347">
        <f>VLOOKUP($C3347,'Raw-products'!$A$2:$H$1261,MATCH(L$1,'Raw-products'!$A$1:$H$1,0))</f>
        <v>64</v>
      </c>
      <c r="M3347" s="5">
        <f t="shared" si="104"/>
        <v>6336</v>
      </c>
      <c r="N3347" cm="1">
        <f t="array" ref="N3347:Q3347">_xlfn.XLOOKUP($B3347,'Raw -orders'!$A:$A,'Raw -orders'!$B:$E)</f>
        <v>326</v>
      </c>
      <c r="O3347">
        <v>34789</v>
      </c>
      <c r="P3347" s="1">
        <v>44232</v>
      </c>
      <c r="Q3347" s="1">
        <v>44246</v>
      </c>
      <c r="R3347" t="str" cm="1">
        <f t="array" ref="R3347:Y3347">_xlfn.XLOOKUP($N3347,'Raw - customers'!$A:$A,'Raw - customers'!$B:$I)</f>
        <v>Meade Yglesia</v>
      </c>
      <c r="S3347" t="str">
        <v>Genderfluid</v>
      </c>
      <c r="T3347">
        <v>54</v>
      </c>
      <c r="U3347" t="str">
        <v>624 Bode TrailSuite 795</v>
      </c>
      <c r="V3347">
        <v>6294</v>
      </c>
      <c r="W3347" t="str">
        <v>New Masonport</v>
      </c>
      <c r="X3347" t="str">
        <v>Northern Territory</v>
      </c>
      <c r="Y3347" t="str">
        <v>Australia</v>
      </c>
      <c r="Z3347">
        <v>2</v>
      </c>
      <c r="AA3347" s="3" t="str">
        <f t="shared" si="105"/>
        <v>10 to 20</v>
      </c>
      <c r="AP3347" s="6">
        <v>326</v>
      </c>
      <c r="AQ3347" s="6" t="s">
        <v>1339</v>
      </c>
    </row>
    <row r="3348" spans="1:43" x14ac:dyDescent="0.25">
      <c r="A3348">
        <v>3346</v>
      </c>
      <c r="B3348">
        <v>674</v>
      </c>
      <c r="C3348">
        <v>375</v>
      </c>
      <c r="D3348">
        <v>94</v>
      </c>
      <c r="E3348">
        <v>1</v>
      </c>
      <c r="F3348">
        <v>94</v>
      </c>
      <c r="G3348" t="str">
        <f>VLOOKUP($C3348,'Raw-products'!$A$2:$H$1261,MATCH(G$1,'Raw-products'!$A$1:$H$1,0))</f>
        <v>Shirt</v>
      </c>
      <c r="H3348" t="str">
        <f>VLOOKUP($C3348,'Raw-products'!$A$2:$H$1261,MATCH(H$1,'Raw-products'!$A$1:$H$1,0))</f>
        <v>Henley</v>
      </c>
      <c r="I3348" t="str">
        <f>VLOOKUP($C3348,'Raw-products'!$A$2:$H$1261,MATCH(I$1,'Raw-products'!$A$1:$H$1,0))</f>
        <v>XS</v>
      </c>
      <c r="J3348" t="str">
        <f>VLOOKUP($C3348,'Raw-products'!$A$2:$H$1261,MATCH(J$1,'Raw-products'!$A$1:$H$1,0))</f>
        <v>indigo</v>
      </c>
      <c r="K3348">
        <f>VLOOKUP($C3348,'Raw-products'!$A$2:$H$1261,MATCH(K$1,'Raw-products'!$A$1:$H$1,0))</f>
        <v>92</v>
      </c>
      <c r="L3348">
        <f>VLOOKUP($C3348,'Raw-products'!$A$2:$H$1261,MATCH(L$1,'Raw-products'!$A$1:$H$1,0))</f>
        <v>58</v>
      </c>
      <c r="M3348" s="5">
        <f t="shared" si="104"/>
        <v>5336</v>
      </c>
      <c r="N3348" cm="1">
        <f t="array" ref="N3348:Q3348">_xlfn.XLOOKUP($B3348,'Raw -orders'!$A:$A,'Raw -orders'!$B:$E)</f>
        <v>300</v>
      </c>
      <c r="O3348">
        <v>51598</v>
      </c>
      <c r="P3348" s="1">
        <v>44225</v>
      </c>
      <c r="Q3348" s="1">
        <v>44232</v>
      </c>
      <c r="R3348" t="str" cm="1">
        <f t="array" ref="R3348:Y3348">_xlfn.XLOOKUP($N3348,'Raw - customers'!$A:$A,'Raw - customers'!$B:$I)</f>
        <v>Darren Karpenko</v>
      </c>
      <c r="S3348" t="str">
        <v>Female</v>
      </c>
      <c r="T3348">
        <v>24</v>
      </c>
      <c r="U3348" t="str">
        <v>73 Amelie LoopApt. 987</v>
      </c>
      <c r="V3348">
        <v>1403</v>
      </c>
      <c r="W3348" t="str">
        <v>Hermistonside</v>
      </c>
      <c r="X3348" t="str">
        <v>Western Australia</v>
      </c>
      <c r="Y3348" t="str">
        <v>Australia</v>
      </c>
      <c r="Z3348">
        <v>1</v>
      </c>
      <c r="AA3348" s="3" t="str">
        <f t="shared" si="105"/>
        <v>0 to 10</v>
      </c>
      <c r="AP3348" s="6">
        <v>300</v>
      </c>
      <c r="AQ3348" s="6" t="s">
        <v>1377</v>
      </c>
    </row>
    <row r="3349" spans="1:43" x14ac:dyDescent="0.25">
      <c r="A3349">
        <v>3347</v>
      </c>
      <c r="B3349">
        <v>674</v>
      </c>
      <c r="C3349">
        <v>1002</v>
      </c>
      <c r="D3349">
        <v>106</v>
      </c>
      <c r="E3349">
        <v>3</v>
      </c>
      <c r="F3349">
        <v>318</v>
      </c>
      <c r="G3349" t="str">
        <f>VLOOKUP($C3349,'Raw-products'!$A$2:$H$1261,MATCH(G$1,'Raw-products'!$A$1:$H$1,0))</f>
        <v>Trousers</v>
      </c>
      <c r="H3349" t="str">
        <f>VLOOKUP($C3349,'Raw-products'!$A$2:$H$1261,MATCH(H$1,'Raw-products'!$A$1:$H$1,0))</f>
        <v>Wool</v>
      </c>
      <c r="I3349" t="str">
        <f>VLOOKUP($C3349,'Raw-products'!$A$2:$H$1261,MATCH(I$1,'Raw-products'!$A$1:$H$1,0))</f>
        <v>M</v>
      </c>
      <c r="J3349" t="str">
        <f>VLOOKUP($C3349,'Raw-products'!$A$2:$H$1261,MATCH(J$1,'Raw-products'!$A$1:$H$1,0))</f>
        <v>blue</v>
      </c>
      <c r="K3349">
        <f>VLOOKUP($C3349,'Raw-products'!$A$2:$H$1261,MATCH(K$1,'Raw-products'!$A$1:$H$1,0))</f>
        <v>111</v>
      </c>
      <c r="L3349">
        <f>VLOOKUP($C3349,'Raw-products'!$A$2:$H$1261,MATCH(L$1,'Raw-products'!$A$1:$H$1,0))</f>
        <v>52</v>
      </c>
      <c r="M3349" s="5">
        <f t="shared" si="104"/>
        <v>5772</v>
      </c>
      <c r="N3349" cm="1">
        <f t="array" ref="N3349:Q3349">_xlfn.XLOOKUP($B3349,'Raw -orders'!$A:$A,'Raw -orders'!$B:$E)</f>
        <v>300</v>
      </c>
      <c r="O3349">
        <v>51598</v>
      </c>
      <c r="P3349" s="1">
        <v>44225</v>
      </c>
      <c r="Q3349" s="1">
        <v>44232</v>
      </c>
      <c r="R3349" t="str" cm="1">
        <f t="array" ref="R3349:Y3349">_xlfn.XLOOKUP($N3349,'Raw - customers'!$A:$A,'Raw - customers'!$B:$I)</f>
        <v>Darren Karpenko</v>
      </c>
      <c r="S3349" t="str">
        <v>Female</v>
      </c>
      <c r="T3349">
        <v>24</v>
      </c>
      <c r="U3349" t="str">
        <v>73 Amelie LoopApt. 987</v>
      </c>
      <c r="V3349">
        <v>1403</v>
      </c>
      <c r="W3349" t="str">
        <v>Hermistonside</v>
      </c>
      <c r="X3349" t="str">
        <v>Western Australia</v>
      </c>
      <c r="Y3349" t="str">
        <v>Australia</v>
      </c>
      <c r="Z3349">
        <v>1</v>
      </c>
      <c r="AA3349" s="3" t="str">
        <f t="shared" si="105"/>
        <v>0 to 10</v>
      </c>
      <c r="AP3349" s="6">
        <v>300</v>
      </c>
      <c r="AQ3349" s="6" t="s">
        <v>1377</v>
      </c>
    </row>
    <row r="3350" spans="1:43" x14ac:dyDescent="0.25">
      <c r="A3350">
        <v>3348</v>
      </c>
      <c r="B3350">
        <v>674</v>
      </c>
      <c r="C3350">
        <v>799</v>
      </c>
      <c r="D3350">
        <v>91</v>
      </c>
      <c r="E3350">
        <v>3</v>
      </c>
      <c r="F3350">
        <v>273</v>
      </c>
      <c r="G3350" t="str">
        <f>VLOOKUP($C3350,'Raw-products'!$A$2:$H$1261,MATCH(G$1,'Raw-products'!$A$1:$H$1,0))</f>
        <v>Jacket</v>
      </c>
      <c r="H3350" t="str">
        <f>VLOOKUP($C3350,'Raw-products'!$A$2:$H$1261,MATCH(H$1,'Raw-products'!$A$1:$H$1,0))</f>
        <v>Pullover</v>
      </c>
      <c r="I3350" t="str">
        <f>VLOOKUP($C3350,'Raw-products'!$A$2:$H$1261,MATCH(I$1,'Raw-products'!$A$1:$H$1,0))</f>
        <v>XL</v>
      </c>
      <c r="J3350" t="str">
        <f>VLOOKUP($C3350,'Raw-products'!$A$2:$H$1261,MATCH(J$1,'Raw-products'!$A$1:$H$1,0))</f>
        <v>indigo</v>
      </c>
      <c r="K3350">
        <f>VLOOKUP($C3350,'Raw-products'!$A$2:$H$1261,MATCH(K$1,'Raw-products'!$A$1:$H$1,0))</f>
        <v>114</v>
      </c>
      <c r="L3350">
        <f>VLOOKUP($C3350,'Raw-products'!$A$2:$H$1261,MATCH(L$1,'Raw-products'!$A$1:$H$1,0))</f>
        <v>43</v>
      </c>
      <c r="M3350" s="5">
        <f t="shared" si="104"/>
        <v>4902</v>
      </c>
      <c r="N3350" cm="1">
        <f t="array" ref="N3350:Q3350">_xlfn.XLOOKUP($B3350,'Raw -orders'!$A:$A,'Raw -orders'!$B:$E)</f>
        <v>300</v>
      </c>
      <c r="O3350">
        <v>51598</v>
      </c>
      <c r="P3350" s="1">
        <v>44225</v>
      </c>
      <c r="Q3350" s="1">
        <v>44232</v>
      </c>
      <c r="R3350" t="str" cm="1">
        <f t="array" ref="R3350:Y3350">_xlfn.XLOOKUP($N3350,'Raw - customers'!$A:$A,'Raw - customers'!$B:$I)</f>
        <v>Darren Karpenko</v>
      </c>
      <c r="S3350" t="str">
        <v>Female</v>
      </c>
      <c r="T3350">
        <v>24</v>
      </c>
      <c r="U3350" t="str">
        <v>73 Amelie LoopApt. 987</v>
      </c>
      <c r="V3350">
        <v>1403</v>
      </c>
      <c r="W3350" t="str">
        <v>Hermistonside</v>
      </c>
      <c r="X3350" t="str">
        <v>Western Australia</v>
      </c>
      <c r="Y3350" t="str">
        <v>Australia</v>
      </c>
      <c r="Z3350">
        <v>1</v>
      </c>
      <c r="AA3350" s="3" t="str">
        <f t="shared" si="105"/>
        <v>0 to 10</v>
      </c>
      <c r="AP3350" s="6">
        <v>300</v>
      </c>
      <c r="AQ3350" s="6" t="s">
        <v>1377</v>
      </c>
    </row>
    <row r="3351" spans="1:43" x14ac:dyDescent="0.25">
      <c r="A3351">
        <v>3349</v>
      </c>
      <c r="B3351">
        <v>674</v>
      </c>
      <c r="C3351">
        <v>451</v>
      </c>
      <c r="D3351">
        <v>107</v>
      </c>
      <c r="E3351">
        <v>1</v>
      </c>
      <c r="F3351">
        <v>107</v>
      </c>
      <c r="G3351" t="str">
        <f>VLOOKUP($C3351,'Raw-products'!$A$2:$H$1261,MATCH(G$1,'Raw-products'!$A$1:$H$1,0))</f>
        <v>Jacket</v>
      </c>
      <c r="H3351" t="str">
        <f>VLOOKUP($C3351,'Raw-products'!$A$2:$H$1261,MATCH(H$1,'Raw-products'!$A$1:$H$1,0))</f>
        <v>Denim</v>
      </c>
      <c r="I3351" t="str">
        <f>VLOOKUP($C3351,'Raw-products'!$A$2:$H$1261,MATCH(I$1,'Raw-products'!$A$1:$H$1,0))</f>
        <v>S</v>
      </c>
      <c r="J3351" t="str">
        <f>VLOOKUP($C3351,'Raw-products'!$A$2:$H$1261,MATCH(J$1,'Raw-products'!$A$1:$H$1,0))</f>
        <v>violet</v>
      </c>
      <c r="K3351">
        <f>VLOOKUP($C3351,'Raw-products'!$A$2:$H$1261,MATCH(K$1,'Raw-products'!$A$1:$H$1,0))</f>
        <v>92</v>
      </c>
      <c r="L3351">
        <f>VLOOKUP($C3351,'Raw-products'!$A$2:$H$1261,MATCH(L$1,'Raw-products'!$A$1:$H$1,0))</f>
        <v>73</v>
      </c>
      <c r="M3351" s="5">
        <f t="shared" si="104"/>
        <v>6716</v>
      </c>
      <c r="N3351" cm="1">
        <f t="array" ref="N3351:Q3351">_xlfn.XLOOKUP($B3351,'Raw -orders'!$A:$A,'Raw -orders'!$B:$E)</f>
        <v>300</v>
      </c>
      <c r="O3351">
        <v>51598</v>
      </c>
      <c r="P3351" s="1">
        <v>44225</v>
      </c>
      <c r="Q3351" s="1">
        <v>44232</v>
      </c>
      <c r="R3351" t="str" cm="1">
        <f t="array" ref="R3351:Y3351">_xlfn.XLOOKUP($N3351,'Raw - customers'!$A:$A,'Raw - customers'!$B:$I)</f>
        <v>Darren Karpenko</v>
      </c>
      <c r="S3351" t="str">
        <v>Female</v>
      </c>
      <c r="T3351">
        <v>24</v>
      </c>
      <c r="U3351" t="str">
        <v>73 Amelie LoopApt. 987</v>
      </c>
      <c r="V3351">
        <v>1403</v>
      </c>
      <c r="W3351" t="str">
        <v>Hermistonside</v>
      </c>
      <c r="X3351" t="str">
        <v>Western Australia</v>
      </c>
      <c r="Y3351" t="str">
        <v>Australia</v>
      </c>
      <c r="Z3351">
        <v>1</v>
      </c>
      <c r="AA3351" s="3" t="str">
        <f t="shared" si="105"/>
        <v>0 to 10</v>
      </c>
      <c r="AP3351" s="6">
        <v>300</v>
      </c>
      <c r="AQ3351" s="6" t="s">
        <v>1377</v>
      </c>
    </row>
    <row r="3352" spans="1:43" x14ac:dyDescent="0.25">
      <c r="A3352">
        <v>3350</v>
      </c>
      <c r="B3352">
        <v>674</v>
      </c>
      <c r="C3352">
        <v>650</v>
      </c>
      <c r="D3352">
        <v>93</v>
      </c>
      <c r="E3352">
        <v>1</v>
      </c>
      <c r="F3352">
        <v>93</v>
      </c>
      <c r="G3352" t="str">
        <f>VLOOKUP($C3352,'Raw-products'!$A$2:$H$1261,MATCH(G$1,'Raw-products'!$A$1:$H$1,0))</f>
        <v>Jacket</v>
      </c>
      <c r="H3352" t="str">
        <f>VLOOKUP($C3352,'Raw-products'!$A$2:$H$1261,MATCH(H$1,'Raw-products'!$A$1:$H$1,0))</f>
        <v>Coach</v>
      </c>
      <c r="I3352" t="str">
        <f>VLOOKUP($C3352,'Raw-products'!$A$2:$H$1261,MATCH(I$1,'Raw-products'!$A$1:$H$1,0))</f>
        <v>XS</v>
      </c>
      <c r="J3352" t="str">
        <f>VLOOKUP($C3352,'Raw-products'!$A$2:$H$1261,MATCH(J$1,'Raw-products'!$A$1:$H$1,0))</f>
        <v>blue</v>
      </c>
      <c r="K3352">
        <f>VLOOKUP($C3352,'Raw-products'!$A$2:$H$1261,MATCH(K$1,'Raw-products'!$A$1:$H$1,0))</f>
        <v>115</v>
      </c>
      <c r="L3352">
        <f>VLOOKUP($C3352,'Raw-products'!$A$2:$H$1261,MATCH(L$1,'Raw-products'!$A$1:$H$1,0))</f>
        <v>51</v>
      </c>
      <c r="M3352" s="5">
        <f t="shared" si="104"/>
        <v>5865</v>
      </c>
      <c r="N3352" cm="1">
        <f t="array" ref="N3352:Q3352">_xlfn.XLOOKUP($B3352,'Raw -orders'!$A:$A,'Raw -orders'!$B:$E)</f>
        <v>300</v>
      </c>
      <c r="O3352">
        <v>51598</v>
      </c>
      <c r="P3352" s="1">
        <v>44225</v>
      </c>
      <c r="Q3352" s="1">
        <v>44232</v>
      </c>
      <c r="R3352" t="str" cm="1">
        <f t="array" ref="R3352:Y3352">_xlfn.XLOOKUP($N3352,'Raw - customers'!$A:$A,'Raw - customers'!$B:$I)</f>
        <v>Darren Karpenko</v>
      </c>
      <c r="S3352" t="str">
        <v>Female</v>
      </c>
      <c r="T3352">
        <v>24</v>
      </c>
      <c r="U3352" t="str">
        <v>73 Amelie LoopApt. 987</v>
      </c>
      <c r="V3352">
        <v>1403</v>
      </c>
      <c r="W3352" t="str">
        <v>Hermistonside</v>
      </c>
      <c r="X3352" t="str">
        <v>Western Australia</v>
      </c>
      <c r="Y3352" t="str">
        <v>Australia</v>
      </c>
      <c r="Z3352">
        <v>1</v>
      </c>
      <c r="AA3352" s="3" t="str">
        <f t="shared" si="105"/>
        <v>0 to 10</v>
      </c>
      <c r="AP3352" s="6">
        <v>300</v>
      </c>
      <c r="AQ3352" s="6" t="s">
        <v>1377</v>
      </c>
    </row>
    <row r="3353" spans="1:43" x14ac:dyDescent="0.25">
      <c r="A3353">
        <v>3351</v>
      </c>
      <c r="B3353">
        <v>674</v>
      </c>
      <c r="C3353">
        <v>335</v>
      </c>
      <c r="D3353">
        <v>109</v>
      </c>
      <c r="E3353">
        <v>2</v>
      </c>
      <c r="F3353">
        <v>218</v>
      </c>
      <c r="G3353" t="str">
        <f>VLOOKUP($C3353,'Raw-products'!$A$2:$H$1261,MATCH(G$1,'Raw-products'!$A$1:$H$1,0))</f>
        <v>Shirt</v>
      </c>
      <c r="H3353" t="str">
        <f>VLOOKUP($C3353,'Raw-products'!$A$2:$H$1261,MATCH(H$1,'Raw-products'!$A$1:$H$1,0))</f>
        <v>Mandarin Collar</v>
      </c>
      <c r="I3353" t="str">
        <f>VLOOKUP($C3353,'Raw-products'!$A$2:$H$1261,MATCH(I$1,'Raw-products'!$A$1:$H$1,0))</f>
        <v>XS</v>
      </c>
      <c r="J3353" t="str">
        <f>VLOOKUP($C3353,'Raw-products'!$A$2:$H$1261,MATCH(J$1,'Raw-products'!$A$1:$H$1,0))</f>
        <v>blue</v>
      </c>
      <c r="K3353">
        <f>VLOOKUP($C3353,'Raw-products'!$A$2:$H$1261,MATCH(K$1,'Raw-products'!$A$1:$H$1,0))</f>
        <v>108</v>
      </c>
      <c r="L3353">
        <f>VLOOKUP($C3353,'Raw-products'!$A$2:$H$1261,MATCH(L$1,'Raw-products'!$A$1:$H$1,0))</f>
        <v>59</v>
      </c>
      <c r="M3353" s="5">
        <f t="shared" si="104"/>
        <v>6372</v>
      </c>
      <c r="N3353" cm="1">
        <f t="array" ref="N3353:Q3353">_xlfn.XLOOKUP($B3353,'Raw -orders'!$A:$A,'Raw -orders'!$B:$E)</f>
        <v>300</v>
      </c>
      <c r="O3353">
        <v>51598</v>
      </c>
      <c r="P3353" s="1">
        <v>44225</v>
      </c>
      <c r="Q3353" s="1">
        <v>44232</v>
      </c>
      <c r="R3353" t="str" cm="1">
        <f t="array" ref="R3353:Y3353">_xlfn.XLOOKUP($N3353,'Raw - customers'!$A:$A,'Raw - customers'!$B:$I)</f>
        <v>Darren Karpenko</v>
      </c>
      <c r="S3353" t="str">
        <v>Female</v>
      </c>
      <c r="T3353">
        <v>24</v>
      </c>
      <c r="U3353" t="str">
        <v>73 Amelie LoopApt. 987</v>
      </c>
      <c r="V3353">
        <v>1403</v>
      </c>
      <c r="W3353" t="str">
        <v>Hermistonside</v>
      </c>
      <c r="X3353" t="str">
        <v>Western Australia</v>
      </c>
      <c r="Y3353" t="str">
        <v>Australia</v>
      </c>
      <c r="Z3353">
        <v>1</v>
      </c>
      <c r="AA3353" s="3" t="str">
        <f t="shared" si="105"/>
        <v>0 to 10</v>
      </c>
      <c r="AP3353" s="6">
        <v>300</v>
      </c>
      <c r="AQ3353" s="6" t="s">
        <v>1377</v>
      </c>
    </row>
    <row r="3354" spans="1:43" x14ac:dyDescent="0.25">
      <c r="A3354">
        <v>3352</v>
      </c>
      <c r="B3354">
        <v>674</v>
      </c>
      <c r="C3354">
        <v>483</v>
      </c>
      <c r="D3354">
        <v>118</v>
      </c>
      <c r="E3354">
        <v>1</v>
      </c>
      <c r="F3354">
        <v>118</v>
      </c>
      <c r="G3354" t="str">
        <f>VLOOKUP($C3354,'Raw-products'!$A$2:$H$1261,MATCH(G$1,'Raw-products'!$A$1:$H$1,0))</f>
        <v>Jacket</v>
      </c>
      <c r="H3354" t="str">
        <f>VLOOKUP($C3354,'Raw-products'!$A$2:$H$1261,MATCH(H$1,'Raw-products'!$A$1:$H$1,0))</f>
        <v>Puffer</v>
      </c>
      <c r="I3354" t="str">
        <f>VLOOKUP($C3354,'Raw-products'!$A$2:$H$1261,MATCH(I$1,'Raw-products'!$A$1:$H$1,0))</f>
        <v>L</v>
      </c>
      <c r="J3354" t="str">
        <f>VLOOKUP($C3354,'Raw-products'!$A$2:$H$1261,MATCH(J$1,'Raw-products'!$A$1:$H$1,0))</f>
        <v>indigo</v>
      </c>
      <c r="K3354">
        <f>VLOOKUP($C3354,'Raw-products'!$A$2:$H$1261,MATCH(K$1,'Raw-products'!$A$1:$H$1,0))</f>
        <v>110</v>
      </c>
      <c r="L3354">
        <f>VLOOKUP($C3354,'Raw-products'!$A$2:$H$1261,MATCH(L$1,'Raw-products'!$A$1:$H$1,0))</f>
        <v>61</v>
      </c>
      <c r="M3354" s="5">
        <f t="shared" si="104"/>
        <v>6710</v>
      </c>
      <c r="N3354" cm="1">
        <f t="array" ref="N3354:Q3354">_xlfn.XLOOKUP($B3354,'Raw -orders'!$A:$A,'Raw -orders'!$B:$E)</f>
        <v>300</v>
      </c>
      <c r="O3354">
        <v>51598</v>
      </c>
      <c r="P3354" s="1">
        <v>44225</v>
      </c>
      <c r="Q3354" s="1">
        <v>44232</v>
      </c>
      <c r="R3354" t="str" cm="1">
        <f t="array" ref="R3354:Y3354">_xlfn.XLOOKUP($N3354,'Raw - customers'!$A:$A,'Raw - customers'!$B:$I)</f>
        <v>Darren Karpenko</v>
      </c>
      <c r="S3354" t="str">
        <v>Female</v>
      </c>
      <c r="T3354">
        <v>24</v>
      </c>
      <c r="U3354" t="str">
        <v>73 Amelie LoopApt. 987</v>
      </c>
      <c r="V3354">
        <v>1403</v>
      </c>
      <c r="W3354" t="str">
        <v>Hermistonside</v>
      </c>
      <c r="X3354" t="str">
        <v>Western Australia</v>
      </c>
      <c r="Y3354" t="str">
        <v>Australia</v>
      </c>
      <c r="Z3354">
        <v>1</v>
      </c>
      <c r="AA3354" s="3" t="str">
        <f t="shared" si="105"/>
        <v>0 to 10</v>
      </c>
      <c r="AP3354" s="6">
        <v>300</v>
      </c>
      <c r="AQ3354" s="6" t="s">
        <v>1377</v>
      </c>
    </row>
    <row r="3355" spans="1:43" x14ac:dyDescent="0.25">
      <c r="A3355">
        <v>3353</v>
      </c>
      <c r="B3355">
        <v>674</v>
      </c>
      <c r="C3355">
        <v>1192</v>
      </c>
      <c r="D3355">
        <v>105</v>
      </c>
      <c r="E3355">
        <v>2</v>
      </c>
      <c r="F3355">
        <v>210</v>
      </c>
      <c r="G3355" t="str">
        <f>VLOOKUP($C3355,'Raw-products'!$A$2:$H$1261,MATCH(G$1,'Raw-products'!$A$1:$H$1,0))</f>
        <v>Trousers</v>
      </c>
      <c r="H3355" t="str">
        <f>VLOOKUP($C3355,'Raw-products'!$A$2:$H$1261,MATCH(H$1,'Raw-products'!$A$1:$H$1,0))</f>
        <v>Pleated</v>
      </c>
      <c r="I3355" t="str">
        <f>VLOOKUP($C3355,'Raw-products'!$A$2:$H$1261,MATCH(I$1,'Raw-products'!$A$1:$H$1,0))</f>
        <v>M</v>
      </c>
      <c r="J3355" t="str">
        <f>VLOOKUP($C3355,'Raw-products'!$A$2:$H$1261,MATCH(J$1,'Raw-products'!$A$1:$H$1,0))</f>
        <v>red</v>
      </c>
      <c r="K3355">
        <f>VLOOKUP($C3355,'Raw-products'!$A$2:$H$1261,MATCH(K$1,'Raw-products'!$A$1:$H$1,0))</f>
        <v>90</v>
      </c>
      <c r="L3355">
        <f>VLOOKUP($C3355,'Raw-products'!$A$2:$H$1261,MATCH(L$1,'Raw-products'!$A$1:$H$1,0))</f>
        <v>40</v>
      </c>
      <c r="M3355" s="5">
        <f t="shared" si="104"/>
        <v>3600</v>
      </c>
      <c r="N3355" cm="1">
        <f t="array" ref="N3355:Q3355">_xlfn.XLOOKUP($B3355,'Raw -orders'!$A:$A,'Raw -orders'!$B:$E)</f>
        <v>300</v>
      </c>
      <c r="O3355">
        <v>51598</v>
      </c>
      <c r="P3355" s="1">
        <v>44225</v>
      </c>
      <c r="Q3355" s="1">
        <v>44232</v>
      </c>
      <c r="R3355" t="str" cm="1">
        <f t="array" ref="R3355:Y3355">_xlfn.XLOOKUP($N3355,'Raw - customers'!$A:$A,'Raw - customers'!$B:$I)</f>
        <v>Darren Karpenko</v>
      </c>
      <c r="S3355" t="str">
        <v>Female</v>
      </c>
      <c r="T3355">
        <v>24</v>
      </c>
      <c r="U3355" t="str">
        <v>73 Amelie LoopApt. 987</v>
      </c>
      <c r="V3355">
        <v>1403</v>
      </c>
      <c r="W3355" t="str">
        <v>Hermistonside</v>
      </c>
      <c r="X3355" t="str">
        <v>Western Australia</v>
      </c>
      <c r="Y3355" t="str">
        <v>Australia</v>
      </c>
      <c r="Z3355">
        <v>1</v>
      </c>
      <c r="AA3355" s="3" t="str">
        <f t="shared" si="105"/>
        <v>0 to 10</v>
      </c>
      <c r="AP3355" s="6">
        <v>300</v>
      </c>
      <c r="AQ3355" s="6" t="s">
        <v>1377</v>
      </c>
    </row>
    <row r="3356" spans="1:43" x14ac:dyDescent="0.25">
      <c r="A3356">
        <v>3354</v>
      </c>
      <c r="B3356">
        <v>675</v>
      </c>
      <c r="C3356">
        <v>1012</v>
      </c>
      <c r="D3356">
        <v>106</v>
      </c>
      <c r="E3356">
        <v>2</v>
      </c>
      <c r="F3356">
        <v>212</v>
      </c>
      <c r="G3356" t="str">
        <f>VLOOKUP($C3356,'Raw-products'!$A$2:$H$1261,MATCH(G$1,'Raw-products'!$A$1:$H$1,0))</f>
        <v>Trousers</v>
      </c>
      <c r="H3356" t="str">
        <f>VLOOKUP($C3356,'Raw-products'!$A$2:$H$1261,MATCH(H$1,'Raw-products'!$A$1:$H$1,0))</f>
        <v>Wool</v>
      </c>
      <c r="I3356" t="str">
        <f>VLOOKUP($C3356,'Raw-products'!$A$2:$H$1261,MATCH(I$1,'Raw-products'!$A$1:$H$1,0))</f>
        <v>M</v>
      </c>
      <c r="J3356" t="str">
        <f>VLOOKUP($C3356,'Raw-products'!$A$2:$H$1261,MATCH(J$1,'Raw-products'!$A$1:$H$1,0))</f>
        <v>violet</v>
      </c>
      <c r="K3356">
        <f>VLOOKUP($C3356,'Raw-products'!$A$2:$H$1261,MATCH(K$1,'Raw-products'!$A$1:$H$1,0))</f>
        <v>111</v>
      </c>
      <c r="L3356">
        <f>VLOOKUP($C3356,'Raw-products'!$A$2:$H$1261,MATCH(L$1,'Raw-products'!$A$1:$H$1,0))</f>
        <v>51</v>
      </c>
      <c r="M3356" s="5">
        <f t="shared" si="104"/>
        <v>5661</v>
      </c>
      <c r="N3356" cm="1">
        <f t="array" ref="N3356:Q3356">_xlfn.XLOOKUP($B3356,'Raw -orders'!$A:$A,'Raw -orders'!$B:$E)</f>
        <v>896</v>
      </c>
      <c r="O3356">
        <v>43080</v>
      </c>
      <c r="P3356" s="1">
        <v>44352</v>
      </c>
      <c r="Q3356" s="1">
        <v>44360</v>
      </c>
      <c r="R3356" t="str" cm="1">
        <f t="array" ref="R3356:Y3356">_xlfn.XLOOKUP($N3356,'Raw - customers'!$A:$A,'Raw - customers'!$B:$I)</f>
        <v>Thoma Seaking</v>
      </c>
      <c r="S3356" t="str">
        <v>Genderqueer</v>
      </c>
      <c r="T3356">
        <v>67</v>
      </c>
      <c r="U3356" t="str">
        <v>985 Nguyen TerraceApt. 362</v>
      </c>
      <c r="V3356">
        <v>7737</v>
      </c>
      <c r="W3356" t="str">
        <v>Ryanberg</v>
      </c>
      <c r="X3356" t="str">
        <v>South Australia</v>
      </c>
      <c r="Y3356" t="str">
        <v>Australia</v>
      </c>
      <c r="Z3356">
        <v>6</v>
      </c>
      <c r="AA3356" s="3" t="str">
        <f t="shared" si="105"/>
        <v>0 to 10</v>
      </c>
      <c r="AP3356" s="6">
        <v>896</v>
      </c>
      <c r="AQ3356" s="6" t="s">
        <v>1345</v>
      </c>
    </row>
    <row r="3357" spans="1:43" x14ac:dyDescent="0.25">
      <c r="A3357">
        <v>3355</v>
      </c>
      <c r="B3357">
        <v>675</v>
      </c>
      <c r="C3357">
        <v>81</v>
      </c>
      <c r="D3357">
        <v>118</v>
      </c>
      <c r="E3357">
        <v>3</v>
      </c>
      <c r="F3357">
        <v>354</v>
      </c>
      <c r="G3357" t="str">
        <f>VLOOKUP($C3357,'Raw-products'!$A$2:$H$1261,MATCH(G$1,'Raw-products'!$A$1:$H$1,0))</f>
        <v>Shirt</v>
      </c>
      <c r="H3357" t="str">
        <f>VLOOKUP($C3357,'Raw-products'!$A$2:$H$1261,MATCH(H$1,'Raw-products'!$A$1:$H$1,0))</f>
        <v>Flannel</v>
      </c>
      <c r="I3357" t="str">
        <f>VLOOKUP($C3357,'Raw-products'!$A$2:$H$1261,MATCH(I$1,'Raw-products'!$A$1:$H$1,0))</f>
        <v>S</v>
      </c>
      <c r="J3357" t="str">
        <f>VLOOKUP($C3357,'Raw-products'!$A$2:$H$1261,MATCH(J$1,'Raw-products'!$A$1:$H$1,0))</f>
        <v>yellow</v>
      </c>
      <c r="K3357">
        <f>VLOOKUP($C3357,'Raw-products'!$A$2:$H$1261,MATCH(K$1,'Raw-products'!$A$1:$H$1,0))</f>
        <v>96</v>
      </c>
      <c r="L3357">
        <f>VLOOKUP($C3357,'Raw-products'!$A$2:$H$1261,MATCH(L$1,'Raw-products'!$A$1:$H$1,0))</f>
        <v>42</v>
      </c>
      <c r="M3357" s="5">
        <f t="shared" si="104"/>
        <v>4032</v>
      </c>
      <c r="N3357" cm="1">
        <f t="array" ref="N3357:Q3357">_xlfn.XLOOKUP($B3357,'Raw -orders'!$A:$A,'Raw -orders'!$B:$E)</f>
        <v>896</v>
      </c>
      <c r="O3357">
        <v>43080</v>
      </c>
      <c r="P3357" s="1">
        <v>44352</v>
      </c>
      <c r="Q3357" s="1">
        <v>44360</v>
      </c>
      <c r="R3357" t="str" cm="1">
        <f t="array" ref="R3357:Y3357">_xlfn.XLOOKUP($N3357,'Raw - customers'!$A:$A,'Raw - customers'!$B:$I)</f>
        <v>Thoma Seaking</v>
      </c>
      <c r="S3357" t="str">
        <v>Genderqueer</v>
      </c>
      <c r="T3357">
        <v>67</v>
      </c>
      <c r="U3357" t="str">
        <v>985 Nguyen TerraceApt. 362</v>
      </c>
      <c r="V3357">
        <v>7737</v>
      </c>
      <c r="W3357" t="str">
        <v>Ryanberg</v>
      </c>
      <c r="X3357" t="str">
        <v>South Australia</v>
      </c>
      <c r="Y3357" t="str">
        <v>Australia</v>
      </c>
      <c r="Z3357">
        <v>6</v>
      </c>
      <c r="AA3357" s="3" t="str">
        <f t="shared" si="105"/>
        <v>0 to 10</v>
      </c>
      <c r="AP3357" s="6">
        <v>896</v>
      </c>
      <c r="AQ3357" s="6" t="s">
        <v>1345</v>
      </c>
    </row>
    <row r="3358" spans="1:43" x14ac:dyDescent="0.25">
      <c r="A3358">
        <v>3356</v>
      </c>
      <c r="B3358">
        <v>675</v>
      </c>
      <c r="C3358">
        <v>673</v>
      </c>
      <c r="D3358">
        <v>113</v>
      </c>
      <c r="E3358">
        <v>2</v>
      </c>
      <c r="F3358">
        <v>226</v>
      </c>
      <c r="G3358" t="str">
        <f>VLOOKUP($C3358,'Raw-products'!$A$2:$H$1261,MATCH(G$1,'Raw-products'!$A$1:$H$1,0))</f>
        <v>Jacket</v>
      </c>
      <c r="H3358" t="str">
        <f>VLOOKUP($C3358,'Raw-products'!$A$2:$H$1261,MATCH(H$1,'Raw-products'!$A$1:$H$1,0))</f>
        <v>Parka</v>
      </c>
      <c r="I3358" t="str">
        <f>VLOOKUP($C3358,'Raw-products'!$A$2:$H$1261,MATCH(I$1,'Raw-products'!$A$1:$H$1,0))</f>
        <v>L</v>
      </c>
      <c r="J3358" t="str">
        <f>VLOOKUP($C3358,'Raw-products'!$A$2:$H$1261,MATCH(J$1,'Raw-products'!$A$1:$H$1,0))</f>
        <v>orange</v>
      </c>
      <c r="K3358">
        <f>VLOOKUP($C3358,'Raw-products'!$A$2:$H$1261,MATCH(K$1,'Raw-products'!$A$1:$H$1,0))</f>
        <v>119</v>
      </c>
      <c r="L3358">
        <f>VLOOKUP($C3358,'Raw-products'!$A$2:$H$1261,MATCH(L$1,'Raw-products'!$A$1:$H$1,0))</f>
        <v>77</v>
      </c>
      <c r="M3358" s="5">
        <f t="shared" si="104"/>
        <v>9163</v>
      </c>
      <c r="N3358" cm="1">
        <f t="array" ref="N3358:Q3358">_xlfn.XLOOKUP($B3358,'Raw -orders'!$A:$A,'Raw -orders'!$B:$E)</f>
        <v>896</v>
      </c>
      <c r="O3358">
        <v>43080</v>
      </c>
      <c r="P3358" s="1">
        <v>44352</v>
      </c>
      <c r="Q3358" s="1">
        <v>44360</v>
      </c>
      <c r="R3358" t="str" cm="1">
        <f t="array" ref="R3358:Y3358">_xlfn.XLOOKUP($N3358,'Raw - customers'!$A:$A,'Raw - customers'!$B:$I)</f>
        <v>Thoma Seaking</v>
      </c>
      <c r="S3358" t="str">
        <v>Genderqueer</v>
      </c>
      <c r="T3358">
        <v>67</v>
      </c>
      <c r="U3358" t="str">
        <v>985 Nguyen TerraceApt. 362</v>
      </c>
      <c r="V3358">
        <v>7737</v>
      </c>
      <c r="W3358" t="str">
        <v>Ryanberg</v>
      </c>
      <c r="X3358" t="str">
        <v>South Australia</v>
      </c>
      <c r="Y3358" t="str">
        <v>Australia</v>
      </c>
      <c r="Z3358">
        <v>6</v>
      </c>
      <c r="AA3358" s="3" t="str">
        <f t="shared" si="105"/>
        <v>0 to 10</v>
      </c>
      <c r="AP3358" s="6">
        <v>896</v>
      </c>
      <c r="AQ3358" s="6" t="s">
        <v>1345</v>
      </c>
    </row>
    <row r="3359" spans="1:43" x14ac:dyDescent="0.25">
      <c r="A3359">
        <v>3357</v>
      </c>
      <c r="B3359">
        <v>675</v>
      </c>
      <c r="C3359">
        <v>1188</v>
      </c>
      <c r="D3359">
        <v>99</v>
      </c>
      <c r="E3359">
        <v>2</v>
      </c>
      <c r="F3359">
        <v>198</v>
      </c>
      <c r="G3359" t="str">
        <f>VLOOKUP($C3359,'Raw-products'!$A$2:$H$1261,MATCH(G$1,'Raw-products'!$A$1:$H$1,0))</f>
        <v>Trousers</v>
      </c>
      <c r="H3359" t="str">
        <f>VLOOKUP($C3359,'Raw-products'!$A$2:$H$1261,MATCH(H$1,'Raw-products'!$A$1:$H$1,0))</f>
        <v>High-Waisted</v>
      </c>
      <c r="I3359" t="str">
        <f>VLOOKUP($C3359,'Raw-products'!$A$2:$H$1261,MATCH(I$1,'Raw-products'!$A$1:$H$1,0))</f>
        <v>L</v>
      </c>
      <c r="J3359" t="str">
        <f>VLOOKUP($C3359,'Raw-products'!$A$2:$H$1261,MATCH(J$1,'Raw-products'!$A$1:$H$1,0))</f>
        <v>violet</v>
      </c>
      <c r="K3359">
        <f>VLOOKUP($C3359,'Raw-products'!$A$2:$H$1261,MATCH(K$1,'Raw-products'!$A$1:$H$1,0))</f>
        <v>98</v>
      </c>
      <c r="L3359">
        <f>VLOOKUP($C3359,'Raw-products'!$A$2:$H$1261,MATCH(L$1,'Raw-products'!$A$1:$H$1,0))</f>
        <v>68</v>
      </c>
      <c r="M3359" s="5">
        <f t="shared" si="104"/>
        <v>6664</v>
      </c>
      <c r="N3359" cm="1">
        <f t="array" ref="N3359:Q3359">_xlfn.XLOOKUP($B3359,'Raw -orders'!$A:$A,'Raw -orders'!$B:$E)</f>
        <v>896</v>
      </c>
      <c r="O3359">
        <v>43080</v>
      </c>
      <c r="P3359" s="1">
        <v>44352</v>
      </c>
      <c r="Q3359" s="1">
        <v>44360</v>
      </c>
      <c r="R3359" t="str" cm="1">
        <f t="array" ref="R3359:Y3359">_xlfn.XLOOKUP($N3359,'Raw - customers'!$A:$A,'Raw - customers'!$B:$I)</f>
        <v>Thoma Seaking</v>
      </c>
      <c r="S3359" t="str">
        <v>Genderqueer</v>
      </c>
      <c r="T3359">
        <v>67</v>
      </c>
      <c r="U3359" t="str">
        <v>985 Nguyen TerraceApt. 362</v>
      </c>
      <c r="V3359">
        <v>7737</v>
      </c>
      <c r="W3359" t="str">
        <v>Ryanberg</v>
      </c>
      <c r="X3359" t="str">
        <v>South Australia</v>
      </c>
      <c r="Y3359" t="str">
        <v>Australia</v>
      </c>
      <c r="Z3359">
        <v>6</v>
      </c>
      <c r="AA3359" s="3" t="str">
        <f t="shared" si="105"/>
        <v>0 to 10</v>
      </c>
      <c r="AP3359" s="6">
        <v>896</v>
      </c>
      <c r="AQ3359" s="6" t="s">
        <v>1345</v>
      </c>
    </row>
    <row r="3360" spans="1:43" x14ac:dyDescent="0.25">
      <c r="A3360">
        <v>3358</v>
      </c>
      <c r="B3360">
        <v>675</v>
      </c>
      <c r="C3360">
        <v>43</v>
      </c>
      <c r="D3360">
        <v>104</v>
      </c>
      <c r="E3360">
        <v>2</v>
      </c>
      <c r="F3360">
        <v>208</v>
      </c>
      <c r="G3360" t="str">
        <f>VLOOKUP($C3360,'Raw-products'!$A$2:$H$1261,MATCH(G$1,'Raw-products'!$A$1:$H$1,0))</f>
        <v>Shirt</v>
      </c>
      <c r="H3360" t="str">
        <f>VLOOKUP($C3360,'Raw-products'!$A$2:$H$1261,MATCH(H$1,'Raw-products'!$A$1:$H$1,0))</f>
        <v>Dress</v>
      </c>
      <c r="I3360" t="str">
        <f>VLOOKUP($C3360,'Raw-products'!$A$2:$H$1261,MATCH(I$1,'Raw-products'!$A$1:$H$1,0))</f>
        <v>L</v>
      </c>
      <c r="J3360" t="str">
        <f>VLOOKUP($C3360,'Raw-products'!$A$2:$H$1261,MATCH(J$1,'Raw-products'!$A$1:$H$1,0))</f>
        <v>orange</v>
      </c>
      <c r="K3360">
        <f>VLOOKUP($C3360,'Raw-products'!$A$2:$H$1261,MATCH(K$1,'Raw-products'!$A$1:$H$1,0))</f>
        <v>119</v>
      </c>
      <c r="L3360">
        <f>VLOOKUP($C3360,'Raw-products'!$A$2:$H$1261,MATCH(L$1,'Raw-products'!$A$1:$H$1,0))</f>
        <v>73</v>
      </c>
      <c r="M3360" s="5">
        <f t="shared" si="104"/>
        <v>8687</v>
      </c>
      <c r="N3360" cm="1">
        <f t="array" ref="N3360:Q3360">_xlfn.XLOOKUP($B3360,'Raw -orders'!$A:$A,'Raw -orders'!$B:$E)</f>
        <v>896</v>
      </c>
      <c r="O3360">
        <v>43080</v>
      </c>
      <c r="P3360" s="1">
        <v>44352</v>
      </c>
      <c r="Q3360" s="1">
        <v>44360</v>
      </c>
      <c r="R3360" t="str" cm="1">
        <f t="array" ref="R3360:Y3360">_xlfn.XLOOKUP($N3360,'Raw - customers'!$A:$A,'Raw - customers'!$B:$I)</f>
        <v>Thoma Seaking</v>
      </c>
      <c r="S3360" t="str">
        <v>Genderqueer</v>
      </c>
      <c r="T3360">
        <v>67</v>
      </c>
      <c r="U3360" t="str">
        <v>985 Nguyen TerraceApt. 362</v>
      </c>
      <c r="V3360">
        <v>7737</v>
      </c>
      <c r="W3360" t="str">
        <v>Ryanberg</v>
      </c>
      <c r="X3360" t="str">
        <v>South Australia</v>
      </c>
      <c r="Y3360" t="str">
        <v>Australia</v>
      </c>
      <c r="Z3360">
        <v>6</v>
      </c>
      <c r="AA3360" s="3" t="str">
        <f t="shared" si="105"/>
        <v>0 to 10</v>
      </c>
      <c r="AP3360" s="6">
        <v>896</v>
      </c>
      <c r="AQ3360" s="6" t="s">
        <v>1345</v>
      </c>
    </row>
    <row r="3361" spans="1:43" x14ac:dyDescent="0.25">
      <c r="A3361">
        <v>3359</v>
      </c>
      <c r="B3361">
        <v>675</v>
      </c>
      <c r="C3361">
        <v>23</v>
      </c>
      <c r="D3361">
        <v>96</v>
      </c>
      <c r="E3361">
        <v>2</v>
      </c>
      <c r="F3361">
        <v>192</v>
      </c>
      <c r="G3361" t="str">
        <f>VLOOKUP($C3361,'Raw-products'!$A$2:$H$1261,MATCH(G$1,'Raw-products'!$A$1:$H$1,0))</f>
        <v>Shirt</v>
      </c>
      <c r="H3361" t="str">
        <f>VLOOKUP($C3361,'Raw-products'!$A$2:$H$1261,MATCH(H$1,'Raw-products'!$A$1:$H$1,0))</f>
        <v>Oxford Cloth</v>
      </c>
      <c r="I3361" t="str">
        <f>VLOOKUP($C3361,'Raw-products'!$A$2:$H$1261,MATCH(I$1,'Raw-products'!$A$1:$H$1,0))</f>
        <v>L</v>
      </c>
      <c r="J3361" t="str">
        <f>VLOOKUP($C3361,'Raw-products'!$A$2:$H$1261,MATCH(J$1,'Raw-products'!$A$1:$H$1,0))</f>
        <v>blue</v>
      </c>
      <c r="K3361">
        <f>VLOOKUP($C3361,'Raw-products'!$A$2:$H$1261,MATCH(K$1,'Raw-products'!$A$1:$H$1,0))</f>
        <v>114</v>
      </c>
      <c r="L3361">
        <f>VLOOKUP($C3361,'Raw-products'!$A$2:$H$1261,MATCH(L$1,'Raw-products'!$A$1:$H$1,0))</f>
        <v>59</v>
      </c>
      <c r="M3361" s="5">
        <f t="shared" si="104"/>
        <v>6726</v>
      </c>
      <c r="N3361" cm="1">
        <f t="array" ref="N3361:Q3361">_xlfn.XLOOKUP($B3361,'Raw -orders'!$A:$A,'Raw -orders'!$B:$E)</f>
        <v>896</v>
      </c>
      <c r="O3361">
        <v>43080</v>
      </c>
      <c r="P3361" s="1">
        <v>44352</v>
      </c>
      <c r="Q3361" s="1">
        <v>44360</v>
      </c>
      <c r="R3361" t="str" cm="1">
        <f t="array" ref="R3361:Y3361">_xlfn.XLOOKUP($N3361,'Raw - customers'!$A:$A,'Raw - customers'!$B:$I)</f>
        <v>Thoma Seaking</v>
      </c>
      <c r="S3361" t="str">
        <v>Genderqueer</v>
      </c>
      <c r="T3361">
        <v>67</v>
      </c>
      <c r="U3361" t="str">
        <v>985 Nguyen TerraceApt. 362</v>
      </c>
      <c r="V3361">
        <v>7737</v>
      </c>
      <c r="W3361" t="str">
        <v>Ryanberg</v>
      </c>
      <c r="X3361" t="str">
        <v>South Australia</v>
      </c>
      <c r="Y3361" t="str">
        <v>Australia</v>
      </c>
      <c r="Z3361">
        <v>6</v>
      </c>
      <c r="AA3361" s="3" t="str">
        <f t="shared" si="105"/>
        <v>0 to 10</v>
      </c>
      <c r="AP3361" s="6">
        <v>896</v>
      </c>
      <c r="AQ3361" s="6" t="s">
        <v>1345</v>
      </c>
    </row>
    <row r="3362" spans="1:43" x14ac:dyDescent="0.25">
      <c r="A3362">
        <v>3360</v>
      </c>
      <c r="B3362">
        <v>675</v>
      </c>
      <c r="C3362">
        <v>1007</v>
      </c>
      <c r="D3362">
        <v>106</v>
      </c>
      <c r="E3362">
        <v>3</v>
      </c>
      <c r="F3362">
        <v>318</v>
      </c>
      <c r="G3362" t="str">
        <f>VLOOKUP($C3362,'Raw-products'!$A$2:$H$1261,MATCH(G$1,'Raw-products'!$A$1:$H$1,0))</f>
        <v>Trousers</v>
      </c>
      <c r="H3362" t="str">
        <f>VLOOKUP($C3362,'Raw-products'!$A$2:$H$1261,MATCH(H$1,'Raw-products'!$A$1:$H$1,0))</f>
        <v>Wool</v>
      </c>
      <c r="I3362" t="str">
        <f>VLOOKUP($C3362,'Raw-products'!$A$2:$H$1261,MATCH(I$1,'Raw-products'!$A$1:$H$1,0))</f>
        <v>M</v>
      </c>
      <c r="J3362" t="str">
        <f>VLOOKUP($C3362,'Raw-products'!$A$2:$H$1261,MATCH(J$1,'Raw-products'!$A$1:$H$1,0))</f>
        <v>indigo</v>
      </c>
      <c r="K3362">
        <f>VLOOKUP($C3362,'Raw-products'!$A$2:$H$1261,MATCH(K$1,'Raw-products'!$A$1:$H$1,0))</f>
        <v>111</v>
      </c>
      <c r="L3362">
        <f>VLOOKUP($C3362,'Raw-products'!$A$2:$H$1261,MATCH(L$1,'Raw-products'!$A$1:$H$1,0))</f>
        <v>56</v>
      </c>
      <c r="M3362" s="5">
        <f t="shared" si="104"/>
        <v>6216</v>
      </c>
      <c r="N3362" cm="1">
        <f t="array" ref="N3362:Q3362">_xlfn.XLOOKUP($B3362,'Raw -orders'!$A:$A,'Raw -orders'!$B:$E)</f>
        <v>896</v>
      </c>
      <c r="O3362">
        <v>43080</v>
      </c>
      <c r="P3362" s="1">
        <v>44352</v>
      </c>
      <c r="Q3362" s="1">
        <v>44360</v>
      </c>
      <c r="R3362" t="str" cm="1">
        <f t="array" ref="R3362:Y3362">_xlfn.XLOOKUP($N3362,'Raw - customers'!$A:$A,'Raw - customers'!$B:$I)</f>
        <v>Thoma Seaking</v>
      </c>
      <c r="S3362" t="str">
        <v>Genderqueer</v>
      </c>
      <c r="T3362">
        <v>67</v>
      </c>
      <c r="U3362" t="str">
        <v>985 Nguyen TerraceApt. 362</v>
      </c>
      <c r="V3362">
        <v>7737</v>
      </c>
      <c r="W3362" t="str">
        <v>Ryanberg</v>
      </c>
      <c r="X3362" t="str">
        <v>South Australia</v>
      </c>
      <c r="Y3362" t="str">
        <v>Australia</v>
      </c>
      <c r="Z3362">
        <v>6</v>
      </c>
      <c r="AA3362" s="3" t="str">
        <f t="shared" si="105"/>
        <v>0 to 10</v>
      </c>
      <c r="AP3362" s="6">
        <v>896</v>
      </c>
      <c r="AQ3362" s="6" t="s">
        <v>1345</v>
      </c>
    </row>
    <row r="3363" spans="1:43" x14ac:dyDescent="0.25">
      <c r="A3363">
        <v>3361</v>
      </c>
      <c r="B3363">
        <v>676</v>
      </c>
      <c r="C3363">
        <v>814</v>
      </c>
      <c r="D3363">
        <v>117</v>
      </c>
      <c r="E3363">
        <v>3</v>
      </c>
      <c r="F3363">
        <v>351</v>
      </c>
      <c r="G3363" t="str">
        <f>VLOOKUP($C3363,'Raw-products'!$A$2:$H$1261,MATCH(G$1,'Raw-products'!$A$1:$H$1,0))</f>
        <v>Jacket</v>
      </c>
      <c r="H3363" t="str">
        <f>VLOOKUP($C3363,'Raw-products'!$A$2:$H$1261,MATCH(H$1,'Raw-products'!$A$1:$H$1,0))</f>
        <v>Shearling</v>
      </c>
      <c r="I3363" t="str">
        <f>VLOOKUP($C3363,'Raw-products'!$A$2:$H$1261,MATCH(I$1,'Raw-products'!$A$1:$H$1,0))</f>
        <v>XL</v>
      </c>
      <c r="J3363" t="str">
        <f>VLOOKUP($C3363,'Raw-products'!$A$2:$H$1261,MATCH(J$1,'Raw-products'!$A$1:$H$1,0))</f>
        <v>orange</v>
      </c>
      <c r="K3363">
        <f>VLOOKUP($C3363,'Raw-products'!$A$2:$H$1261,MATCH(K$1,'Raw-products'!$A$1:$H$1,0))</f>
        <v>95</v>
      </c>
      <c r="L3363">
        <f>VLOOKUP($C3363,'Raw-products'!$A$2:$H$1261,MATCH(L$1,'Raw-products'!$A$1:$H$1,0))</f>
        <v>60</v>
      </c>
      <c r="M3363" s="5">
        <f t="shared" si="104"/>
        <v>5700</v>
      </c>
      <c r="N3363" cm="1">
        <f t="array" ref="N3363:Q3363">_xlfn.XLOOKUP($B3363,'Raw -orders'!$A:$A,'Raw -orders'!$B:$E)</f>
        <v>889</v>
      </c>
      <c r="O3363">
        <v>52587</v>
      </c>
      <c r="P3363" s="1">
        <v>44463</v>
      </c>
      <c r="Q3363" s="1">
        <v>44480</v>
      </c>
      <c r="R3363" t="str" cm="1">
        <f t="array" ref="R3363:Y3363">_xlfn.XLOOKUP($N3363,'Raw - customers'!$A:$A,'Raw - customers'!$B:$I)</f>
        <v>Kaitlin Jeanes</v>
      </c>
      <c r="S3363" t="str">
        <v>Genderqueer</v>
      </c>
      <c r="T3363">
        <v>69</v>
      </c>
      <c r="U3363" t="str">
        <v>709 Abigail ParadeApt. 339</v>
      </c>
      <c r="V3363">
        <v>4557</v>
      </c>
      <c r="W3363" t="str">
        <v>Beahanport</v>
      </c>
      <c r="X3363" t="str">
        <v>Northern Territory</v>
      </c>
      <c r="Y3363" t="str">
        <v>Australia</v>
      </c>
      <c r="Z3363">
        <v>9</v>
      </c>
      <c r="AA3363" s="3" t="str">
        <f t="shared" si="105"/>
        <v>10 to 20</v>
      </c>
      <c r="AP3363" s="6">
        <v>889</v>
      </c>
      <c r="AQ3363" s="6" t="s">
        <v>1339</v>
      </c>
    </row>
    <row r="3364" spans="1:43" x14ac:dyDescent="0.25">
      <c r="A3364">
        <v>3362</v>
      </c>
      <c r="B3364">
        <v>676</v>
      </c>
      <c r="C3364">
        <v>311</v>
      </c>
      <c r="D3364">
        <v>105</v>
      </c>
      <c r="E3364">
        <v>2</v>
      </c>
      <c r="F3364">
        <v>210</v>
      </c>
      <c r="G3364" t="str">
        <f>VLOOKUP($C3364,'Raw-products'!$A$2:$H$1261,MATCH(G$1,'Raw-products'!$A$1:$H$1,0))</f>
        <v>Shirt</v>
      </c>
      <c r="H3364" t="str">
        <f>VLOOKUP($C3364,'Raw-products'!$A$2:$H$1261,MATCH(H$1,'Raw-products'!$A$1:$H$1,0))</f>
        <v>Cuban Collar</v>
      </c>
      <c r="I3364" t="str">
        <f>VLOOKUP($C3364,'Raw-products'!$A$2:$H$1261,MATCH(I$1,'Raw-products'!$A$1:$H$1,0))</f>
        <v>S</v>
      </c>
      <c r="J3364" t="str">
        <f>VLOOKUP($C3364,'Raw-products'!$A$2:$H$1261,MATCH(J$1,'Raw-products'!$A$1:$H$1,0))</f>
        <v>violet</v>
      </c>
      <c r="K3364">
        <f>VLOOKUP($C3364,'Raw-products'!$A$2:$H$1261,MATCH(K$1,'Raw-products'!$A$1:$H$1,0))</f>
        <v>93</v>
      </c>
      <c r="L3364">
        <f>VLOOKUP($C3364,'Raw-products'!$A$2:$H$1261,MATCH(L$1,'Raw-products'!$A$1:$H$1,0))</f>
        <v>43</v>
      </c>
      <c r="M3364" s="5">
        <f t="shared" si="104"/>
        <v>3999</v>
      </c>
      <c r="N3364" cm="1">
        <f t="array" ref="N3364:Q3364">_xlfn.XLOOKUP($B3364,'Raw -orders'!$A:$A,'Raw -orders'!$B:$E)</f>
        <v>889</v>
      </c>
      <c r="O3364">
        <v>52587</v>
      </c>
      <c r="P3364" s="1">
        <v>44463</v>
      </c>
      <c r="Q3364" s="1">
        <v>44480</v>
      </c>
      <c r="R3364" t="str" cm="1">
        <f t="array" ref="R3364:Y3364">_xlfn.XLOOKUP($N3364,'Raw - customers'!$A:$A,'Raw - customers'!$B:$I)</f>
        <v>Kaitlin Jeanes</v>
      </c>
      <c r="S3364" t="str">
        <v>Genderqueer</v>
      </c>
      <c r="T3364">
        <v>69</v>
      </c>
      <c r="U3364" t="str">
        <v>709 Abigail ParadeApt. 339</v>
      </c>
      <c r="V3364">
        <v>4557</v>
      </c>
      <c r="W3364" t="str">
        <v>Beahanport</v>
      </c>
      <c r="X3364" t="str">
        <v>Northern Territory</v>
      </c>
      <c r="Y3364" t="str">
        <v>Australia</v>
      </c>
      <c r="Z3364">
        <v>9</v>
      </c>
      <c r="AA3364" s="3" t="str">
        <f t="shared" si="105"/>
        <v>10 to 20</v>
      </c>
      <c r="AP3364" s="6">
        <v>889</v>
      </c>
      <c r="AQ3364" s="6" t="s">
        <v>1339</v>
      </c>
    </row>
    <row r="3365" spans="1:43" x14ac:dyDescent="0.25">
      <c r="A3365">
        <v>3363</v>
      </c>
      <c r="B3365">
        <v>676</v>
      </c>
      <c r="C3365">
        <v>839</v>
      </c>
      <c r="D3365">
        <v>117</v>
      </c>
      <c r="E3365">
        <v>3</v>
      </c>
      <c r="F3365">
        <v>351</v>
      </c>
      <c r="G3365" t="str">
        <f>VLOOKUP($C3365,'Raw-products'!$A$2:$H$1261,MATCH(G$1,'Raw-products'!$A$1:$H$1,0))</f>
        <v>Jacket</v>
      </c>
      <c r="H3365" t="str">
        <f>VLOOKUP($C3365,'Raw-products'!$A$2:$H$1261,MATCH(H$1,'Raw-products'!$A$1:$H$1,0))</f>
        <v>Shearling</v>
      </c>
      <c r="I3365" t="str">
        <f>VLOOKUP($C3365,'Raw-products'!$A$2:$H$1261,MATCH(I$1,'Raw-products'!$A$1:$H$1,0))</f>
        <v>XL</v>
      </c>
      <c r="J3365" t="str">
        <f>VLOOKUP($C3365,'Raw-products'!$A$2:$H$1261,MATCH(J$1,'Raw-products'!$A$1:$H$1,0))</f>
        <v>violet</v>
      </c>
      <c r="K3365">
        <f>VLOOKUP($C3365,'Raw-products'!$A$2:$H$1261,MATCH(K$1,'Raw-products'!$A$1:$H$1,0))</f>
        <v>95</v>
      </c>
      <c r="L3365">
        <f>VLOOKUP($C3365,'Raw-products'!$A$2:$H$1261,MATCH(L$1,'Raw-products'!$A$1:$H$1,0))</f>
        <v>70</v>
      </c>
      <c r="M3365" s="5">
        <f t="shared" si="104"/>
        <v>6650</v>
      </c>
      <c r="N3365" cm="1">
        <f t="array" ref="N3365:Q3365">_xlfn.XLOOKUP($B3365,'Raw -orders'!$A:$A,'Raw -orders'!$B:$E)</f>
        <v>889</v>
      </c>
      <c r="O3365">
        <v>52587</v>
      </c>
      <c r="P3365" s="1">
        <v>44463</v>
      </c>
      <c r="Q3365" s="1">
        <v>44480</v>
      </c>
      <c r="R3365" t="str" cm="1">
        <f t="array" ref="R3365:Y3365">_xlfn.XLOOKUP($N3365,'Raw - customers'!$A:$A,'Raw - customers'!$B:$I)</f>
        <v>Kaitlin Jeanes</v>
      </c>
      <c r="S3365" t="str">
        <v>Genderqueer</v>
      </c>
      <c r="T3365">
        <v>69</v>
      </c>
      <c r="U3365" t="str">
        <v>709 Abigail ParadeApt. 339</v>
      </c>
      <c r="V3365">
        <v>4557</v>
      </c>
      <c r="W3365" t="str">
        <v>Beahanport</v>
      </c>
      <c r="X3365" t="str">
        <v>Northern Territory</v>
      </c>
      <c r="Y3365" t="str">
        <v>Australia</v>
      </c>
      <c r="Z3365">
        <v>9</v>
      </c>
      <c r="AA3365" s="3" t="str">
        <f t="shared" si="105"/>
        <v>10 to 20</v>
      </c>
      <c r="AP3365" s="6">
        <v>889</v>
      </c>
      <c r="AQ3365" s="6" t="s">
        <v>1339</v>
      </c>
    </row>
    <row r="3366" spans="1:43" x14ac:dyDescent="0.25">
      <c r="A3366">
        <v>3364</v>
      </c>
      <c r="B3366">
        <v>677</v>
      </c>
      <c r="C3366">
        <v>838</v>
      </c>
      <c r="D3366">
        <v>117</v>
      </c>
      <c r="E3366">
        <v>2</v>
      </c>
      <c r="F3366">
        <v>234</v>
      </c>
      <c r="G3366" t="str">
        <f>VLOOKUP($C3366,'Raw-products'!$A$2:$H$1261,MATCH(G$1,'Raw-products'!$A$1:$H$1,0))</f>
        <v>Jacket</v>
      </c>
      <c r="H3366" t="str">
        <f>VLOOKUP($C3366,'Raw-products'!$A$2:$H$1261,MATCH(H$1,'Raw-products'!$A$1:$H$1,0))</f>
        <v>Shearling</v>
      </c>
      <c r="I3366" t="str">
        <f>VLOOKUP($C3366,'Raw-products'!$A$2:$H$1261,MATCH(I$1,'Raw-products'!$A$1:$H$1,0))</f>
        <v>L</v>
      </c>
      <c r="J3366" t="str">
        <f>VLOOKUP($C3366,'Raw-products'!$A$2:$H$1261,MATCH(J$1,'Raw-products'!$A$1:$H$1,0))</f>
        <v>violet</v>
      </c>
      <c r="K3366">
        <f>VLOOKUP($C3366,'Raw-products'!$A$2:$H$1261,MATCH(K$1,'Raw-products'!$A$1:$H$1,0))</f>
        <v>95</v>
      </c>
      <c r="L3366">
        <f>VLOOKUP($C3366,'Raw-products'!$A$2:$H$1261,MATCH(L$1,'Raw-products'!$A$1:$H$1,0))</f>
        <v>61</v>
      </c>
      <c r="M3366" s="5">
        <f t="shared" si="104"/>
        <v>5795</v>
      </c>
      <c r="N3366" cm="1">
        <f t="array" ref="N3366:Q3366">_xlfn.XLOOKUP($B3366,'Raw -orders'!$A:$A,'Raw -orders'!$B:$E)</f>
        <v>267</v>
      </c>
      <c r="O3366">
        <v>38429</v>
      </c>
      <c r="P3366" s="1">
        <v>44382</v>
      </c>
      <c r="Q3366" s="1">
        <v>44385</v>
      </c>
      <c r="R3366" t="str" cm="1">
        <f t="array" ref="R3366:Y3366">_xlfn.XLOOKUP($N3366,'Raw - customers'!$A:$A,'Raw - customers'!$B:$I)</f>
        <v>Lionel Mansel</v>
      </c>
      <c r="S3366" t="str">
        <v>Bigender</v>
      </c>
      <c r="T3366">
        <v>45</v>
      </c>
      <c r="U3366" t="str">
        <v>03 Spencer MewsSuite 726</v>
      </c>
      <c r="V3366">
        <v>938</v>
      </c>
      <c r="W3366" t="str">
        <v>Lukefurt</v>
      </c>
      <c r="X3366" t="str">
        <v>Western Australia</v>
      </c>
      <c r="Y3366" t="str">
        <v>Australia</v>
      </c>
      <c r="Z3366">
        <v>7</v>
      </c>
      <c r="AA3366" s="3" t="str">
        <f t="shared" si="105"/>
        <v>0 to 10</v>
      </c>
      <c r="AP3366" s="6">
        <v>267</v>
      </c>
      <c r="AQ3366" s="6" t="s">
        <v>1377</v>
      </c>
    </row>
    <row r="3367" spans="1:43" x14ac:dyDescent="0.25">
      <c r="A3367">
        <v>3365</v>
      </c>
      <c r="B3367">
        <v>677</v>
      </c>
      <c r="C3367">
        <v>56</v>
      </c>
      <c r="D3367">
        <v>104</v>
      </c>
      <c r="E3367">
        <v>1</v>
      </c>
      <c r="F3367">
        <v>104</v>
      </c>
      <c r="G3367" t="str">
        <f>VLOOKUP($C3367,'Raw-products'!$A$2:$H$1261,MATCH(G$1,'Raw-products'!$A$1:$H$1,0))</f>
        <v>Shirt</v>
      </c>
      <c r="H3367" t="str">
        <f>VLOOKUP($C3367,'Raw-products'!$A$2:$H$1261,MATCH(H$1,'Raw-products'!$A$1:$H$1,0))</f>
        <v>Dress</v>
      </c>
      <c r="I3367" t="str">
        <f>VLOOKUP($C3367,'Raw-products'!$A$2:$H$1261,MATCH(I$1,'Raw-products'!$A$1:$H$1,0))</f>
        <v>S</v>
      </c>
      <c r="J3367" t="str">
        <f>VLOOKUP($C3367,'Raw-products'!$A$2:$H$1261,MATCH(J$1,'Raw-products'!$A$1:$H$1,0))</f>
        <v>blue</v>
      </c>
      <c r="K3367">
        <f>VLOOKUP($C3367,'Raw-products'!$A$2:$H$1261,MATCH(K$1,'Raw-products'!$A$1:$H$1,0))</f>
        <v>119</v>
      </c>
      <c r="L3367">
        <f>VLOOKUP($C3367,'Raw-products'!$A$2:$H$1261,MATCH(L$1,'Raw-products'!$A$1:$H$1,0))</f>
        <v>46</v>
      </c>
      <c r="M3367" s="5">
        <f t="shared" si="104"/>
        <v>5474</v>
      </c>
      <c r="N3367" cm="1">
        <f t="array" ref="N3367:Q3367">_xlfn.XLOOKUP($B3367,'Raw -orders'!$A:$A,'Raw -orders'!$B:$E)</f>
        <v>267</v>
      </c>
      <c r="O3367">
        <v>38429</v>
      </c>
      <c r="P3367" s="1">
        <v>44382</v>
      </c>
      <c r="Q3367" s="1">
        <v>44385</v>
      </c>
      <c r="R3367" t="str" cm="1">
        <f t="array" ref="R3367:Y3367">_xlfn.XLOOKUP($N3367,'Raw - customers'!$A:$A,'Raw - customers'!$B:$I)</f>
        <v>Lionel Mansel</v>
      </c>
      <c r="S3367" t="str">
        <v>Bigender</v>
      </c>
      <c r="T3367">
        <v>45</v>
      </c>
      <c r="U3367" t="str">
        <v>03 Spencer MewsSuite 726</v>
      </c>
      <c r="V3367">
        <v>938</v>
      </c>
      <c r="W3367" t="str">
        <v>Lukefurt</v>
      </c>
      <c r="X3367" t="str">
        <v>Western Australia</v>
      </c>
      <c r="Y3367" t="str">
        <v>Australia</v>
      </c>
      <c r="Z3367">
        <v>7</v>
      </c>
      <c r="AA3367" s="3" t="str">
        <f t="shared" si="105"/>
        <v>0 to 10</v>
      </c>
      <c r="AP3367" s="6">
        <v>267</v>
      </c>
      <c r="AQ3367" s="6" t="s">
        <v>1377</v>
      </c>
    </row>
    <row r="3368" spans="1:43" x14ac:dyDescent="0.25">
      <c r="A3368">
        <v>3366</v>
      </c>
      <c r="B3368">
        <v>677</v>
      </c>
      <c r="C3368">
        <v>311</v>
      </c>
      <c r="D3368">
        <v>105</v>
      </c>
      <c r="E3368">
        <v>2</v>
      </c>
      <c r="F3368">
        <v>210</v>
      </c>
      <c r="G3368" t="str">
        <f>VLOOKUP($C3368,'Raw-products'!$A$2:$H$1261,MATCH(G$1,'Raw-products'!$A$1:$H$1,0))</f>
        <v>Shirt</v>
      </c>
      <c r="H3368" t="str">
        <f>VLOOKUP($C3368,'Raw-products'!$A$2:$H$1261,MATCH(H$1,'Raw-products'!$A$1:$H$1,0))</f>
        <v>Cuban Collar</v>
      </c>
      <c r="I3368" t="str">
        <f>VLOOKUP($C3368,'Raw-products'!$A$2:$H$1261,MATCH(I$1,'Raw-products'!$A$1:$H$1,0))</f>
        <v>S</v>
      </c>
      <c r="J3368" t="str">
        <f>VLOOKUP($C3368,'Raw-products'!$A$2:$H$1261,MATCH(J$1,'Raw-products'!$A$1:$H$1,0))</f>
        <v>violet</v>
      </c>
      <c r="K3368">
        <f>VLOOKUP($C3368,'Raw-products'!$A$2:$H$1261,MATCH(K$1,'Raw-products'!$A$1:$H$1,0))</f>
        <v>93</v>
      </c>
      <c r="L3368">
        <f>VLOOKUP($C3368,'Raw-products'!$A$2:$H$1261,MATCH(L$1,'Raw-products'!$A$1:$H$1,0))</f>
        <v>43</v>
      </c>
      <c r="M3368" s="5">
        <f t="shared" si="104"/>
        <v>3999</v>
      </c>
      <c r="N3368" cm="1">
        <f t="array" ref="N3368:Q3368">_xlfn.XLOOKUP($B3368,'Raw -orders'!$A:$A,'Raw -orders'!$B:$E)</f>
        <v>267</v>
      </c>
      <c r="O3368">
        <v>38429</v>
      </c>
      <c r="P3368" s="1">
        <v>44382</v>
      </c>
      <c r="Q3368" s="1">
        <v>44385</v>
      </c>
      <c r="R3368" t="str" cm="1">
        <f t="array" ref="R3368:Y3368">_xlfn.XLOOKUP($N3368,'Raw - customers'!$A:$A,'Raw - customers'!$B:$I)</f>
        <v>Lionel Mansel</v>
      </c>
      <c r="S3368" t="str">
        <v>Bigender</v>
      </c>
      <c r="T3368">
        <v>45</v>
      </c>
      <c r="U3368" t="str">
        <v>03 Spencer MewsSuite 726</v>
      </c>
      <c r="V3368">
        <v>938</v>
      </c>
      <c r="W3368" t="str">
        <v>Lukefurt</v>
      </c>
      <c r="X3368" t="str">
        <v>Western Australia</v>
      </c>
      <c r="Y3368" t="str">
        <v>Australia</v>
      </c>
      <c r="Z3368">
        <v>7</v>
      </c>
      <c r="AA3368" s="3" t="str">
        <f t="shared" si="105"/>
        <v>0 to 10</v>
      </c>
      <c r="AP3368" s="6">
        <v>267</v>
      </c>
      <c r="AQ3368" s="6" t="s">
        <v>1377</v>
      </c>
    </row>
    <row r="3369" spans="1:43" x14ac:dyDescent="0.25">
      <c r="A3369">
        <v>3367</v>
      </c>
      <c r="B3369">
        <v>677</v>
      </c>
      <c r="C3369">
        <v>66</v>
      </c>
      <c r="D3369">
        <v>104</v>
      </c>
      <c r="E3369">
        <v>3</v>
      </c>
      <c r="F3369">
        <v>312</v>
      </c>
      <c r="G3369" t="str">
        <f>VLOOKUP($C3369,'Raw-products'!$A$2:$H$1261,MATCH(G$1,'Raw-products'!$A$1:$H$1,0))</f>
        <v>Shirt</v>
      </c>
      <c r="H3369" t="str">
        <f>VLOOKUP($C3369,'Raw-products'!$A$2:$H$1261,MATCH(H$1,'Raw-products'!$A$1:$H$1,0))</f>
        <v>Dress</v>
      </c>
      <c r="I3369" t="str">
        <f>VLOOKUP($C3369,'Raw-products'!$A$2:$H$1261,MATCH(I$1,'Raw-products'!$A$1:$H$1,0))</f>
        <v>S</v>
      </c>
      <c r="J3369" t="str">
        <f>VLOOKUP($C3369,'Raw-products'!$A$2:$H$1261,MATCH(J$1,'Raw-products'!$A$1:$H$1,0))</f>
        <v>violet</v>
      </c>
      <c r="K3369">
        <f>VLOOKUP($C3369,'Raw-products'!$A$2:$H$1261,MATCH(K$1,'Raw-products'!$A$1:$H$1,0))</f>
        <v>119</v>
      </c>
      <c r="L3369">
        <f>VLOOKUP($C3369,'Raw-products'!$A$2:$H$1261,MATCH(L$1,'Raw-products'!$A$1:$H$1,0))</f>
        <v>69</v>
      </c>
      <c r="M3369" s="5">
        <f t="shared" si="104"/>
        <v>8211</v>
      </c>
      <c r="N3369" cm="1">
        <f t="array" ref="N3369:Q3369">_xlfn.XLOOKUP($B3369,'Raw -orders'!$A:$A,'Raw -orders'!$B:$E)</f>
        <v>267</v>
      </c>
      <c r="O3369">
        <v>38429</v>
      </c>
      <c r="P3369" s="1">
        <v>44382</v>
      </c>
      <c r="Q3369" s="1">
        <v>44385</v>
      </c>
      <c r="R3369" t="str" cm="1">
        <f t="array" ref="R3369:Y3369">_xlfn.XLOOKUP($N3369,'Raw - customers'!$A:$A,'Raw - customers'!$B:$I)</f>
        <v>Lionel Mansel</v>
      </c>
      <c r="S3369" t="str">
        <v>Bigender</v>
      </c>
      <c r="T3369">
        <v>45</v>
      </c>
      <c r="U3369" t="str">
        <v>03 Spencer MewsSuite 726</v>
      </c>
      <c r="V3369">
        <v>938</v>
      </c>
      <c r="W3369" t="str">
        <v>Lukefurt</v>
      </c>
      <c r="X3369" t="str">
        <v>Western Australia</v>
      </c>
      <c r="Y3369" t="str">
        <v>Australia</v>
      </c>
      <c r="Z3369">
        <v>7</v>
      </c>
      <c r="AA3369" s="3" t="str">
        <f t="shared" si="105"/>
        <v>0 to 10</v>
      </c>
      <c r="AP3369" s="6">
        <v>267</v>
      </c>
      <c r="AQ3369" s="6" t="s">
        <v>1377</v>
      </c>
    </row>
    <row r="3370" spans="1:43" x14ac:dyDescent="0.25">
      <c r="A3370">
        <v>3368</v>
      </c>
      <c r="B3370">
        <v>677</v>
      </c>
      <c r="C3370">
        <v>827</v>
      </c>
      <c r="D3370">
        <v>117</v>
      </c>
      <c r="E3370">
        <v>3</v>
      </c>
      <c r="F3370">
        <v>351</v>
      </c>
      <c r="G3370" t="str">
        <f>VLOOKUP($C3370,'Raw-products'!$A$2:$H$1261,MATCH(G$1,'Raw-products'!$A$1:$H$1,0))</f>
        <v>Jacket</v>
      </c>
      <c r="H3370" t="str">
        <f>VLOOKUP($C3370,'Raw-products'!$A$2:$H$1261,MATCH(H$1,'Raw-products'!$A$1:$H$1,0))</f>
        <v>Shearling</v>
      </c>
      <c r="I3370" t="str">
        <f>VLOOKUP($C3370,'Raw-products'!$A$2:$H$1261,MATCH(I$1,'Raw-products'!$A$1:$H$1,0))</f>
        <v>M</v>
      </c>
      <c r="J3370" t="str">
        <f>VLOOKUP($C3370,'Raw-products'!$A$2:$H$1261,MATCH(J$1,'Raw-products'!$A$1:$H$1,0))</f>
        <v>blue</v>
      </c>
      <c r="K3370">
        <f>VLOOKUP($C3370,'Raw-products'!$A$2:$H$1261,MATCH(K$1,'Raw-products'!$A$1:$H$1,0))</f>
        <v>95</v>
      </c>
      <c r="L3370">
        <f>VLOOKUP($C3370,'Raw-products'!$A$2:$H$1261,MATCH(L$1,'Raw-products'!$A$1:$H$1,0))</f>
        <v>73</v>
      </c>
      <c r="M3370" s="5">
        <f t="shared" si="104"/>
        <v>6935</v>
      </c>
      <c r="N3370" cm="1">
        <f t="array" ref="N3370:Q3370">_xlfn.XLOOKUP($B3370,'Raw -orders'!$A:$A,'Raw -orders'!$B:$E)</f>
        <v>267</v>
      </c>
      <c r="O3370">
        <v>38429</v>
      </c>
      <c r="P3370" s="1">
        <v>44382</v>
      </c>
      <c r="Q3370" s="1">
        <v>44385</v>
      </c>
      <c r="R3370" t="str" cm="1">
        <f t="array" ref="R3370:Y3370">_xlfn.XLOOKUP($N3370,'Raw - customers'!$A:$A,'Raw - customers'!$B:$I)</f>
        <v>Lionel Mansel</v>
      </c>
      <c r="S3370" t="str">
        <v>Bigender</v>
      </c>
      <c r="T3370">
        <v>45</v>
      </c>
      <c r="U3370" t="str">
        <v>03 Spencer MewsSuite 726</v>
      </c>
      <c r="V3370">
        <v>938</v>
      </c>
      <c r="W3370" t="str">
        <v>Lukefurt</v>
      </c>
      <c r="X3370" t="str">
        <v>Western Australia</v>
      </c>
      <c r="Y3370" t="str">
        <v>Australia</v>
      </c>
      <c r="Z3370">
        <v>7</v>
      </c>
      <c r="AA3370" s="3" t="str">
        <f t="shared" si="105"/>
        <v>0 to 10</v>
      </c>
      <c r="AP3370" s="6">
        <v>267</v>
      </c>
      <c r="AQ3370" s="6" t="s">
        <v>1377</v>
      </c>
    </row>
    <row r="3371" spans="1:43" x14ac:dyDescent="0.25">
      <c r="A3371">
        <v>3369</v>
      </c>
      <c r="B3371">
        <v>677</v>
      </c>
      <c r="C3371">
        <v>958</v>
      </c>
      <c r="D3371">
        <v>97</v>
      </c>
      <c r="E3371">
        <v>3</v>
      </c>
      <c r="F3371">
        <v>291</v>
      </c>
      <c r="G3371" t="str">
        <f>VLOOKUP($C3371,'Raw-products'!$A$2:$H$1261,MATCH(G$1,'Raw-products'!$A$1:$H$1,0))</f>
        <v>Trousers</v>
      </c>
      <c r="H3371" t="str">
        <f>VLOOKUP($C3371,'Raw-products'!$A$2:$H$1261,MATCH(H$1,'Raw-products'!$A$1:$H$1,0))</f>
        <v>Slim-Fit</v>
      </c>
      <c r="I3371" t="str">
        <f>VLOOKUP($C3371,'Raw-products'!$A$2:$H$1261,MATCH(I$1,'Raw-products'!$A$1:$H$1,0))</f>
        <v>L</v>
      </c>
      <c r="J3371" t="str">
        <f>VLOOKUP($C3371,'Raw-products'!$A$2:$H$1261,MATCH(J$1,'Raw-products'!$A$1:$H$1,0))</f>
        <v>yellow</v>
      </c>
      <c r="K3371">
        <f>VLOOKUP($C3371,'Raw-products'!$A$2:$H$1261,MATCH(K$1,'Raw-products'!$A$1:$H$1,0))</f>
        <v>119</v>
      </c>
      <c r="L3371">
        <f>VLOOKUP($C3371,'Raw-products'!$A$2:$H$1261,MATCH(L$1,'Raw-products'!$A$1:$H$1,0))</f>
        <v>64</v>
      </c>
      <c r="M3371" s="5">
        <f t="shared" si="104"/>
        <v>7616</v>
      </c>
      <c r="N3371" cm="1">
        <f t="array" ref="N3371:Q3371">_xlfn.XLOOKUP($B3371,'Raw -orders'!$A:$A,'Raw -orders'!$B:$E)</f>
        <v>267</v>
      </c>
      <c r="O3371">
        <v>38429</v>
      </c>
      <c r="P3371" s="1">
        <v>44382</v>
      </c>
      <c r="Q3371" s="1">
        <v>44385</v>
      </c>
      <c r="R3371" t="str" cm="1">
        <f t="array" ref="R3371:Y3371">_xlfn.XLOOKUP($N3371,'Raw - customers'!$A:$A,'Raw - customers'!$B:$I)</f>
        <v>Lionel Mansel</v>
      </c>
      <c r="S3371" t="str">
        <v>Bigender</v>
      </c>
      <c r="T3371">
        <v>45</v>
      </c>
      <c r="U3371" t="str">
        <v>03 Spencer MewsSuite 726</v>
      </c>
      <c r="V3371">
        <v>938</v>
      </c>
      <c r="W3371" t="str">
        <v>Lukefurt</v>
      </c>
      <c r="X3371" t="str">
        <v>Western Australia</v>
      </c>
      <c r="Y3371" t="str">
        <v>Australia</v>
      </c>
      <c r="Z3371">
        <v>7</v>
      </c>
      <c r="AA3371" s="3" t="str">
        <f t="shared" si="105"/>
        <v>0 to 10</v>
      </c>
      <c r="AP3371" s="6">
        <v>267</v>
      </c>
      <c r="AQ3371" s="6" t="s">
        <v>1377</v>
      </c>
    </row>
    <row r="3372" spans="1:43" x14ac:dyDescent="0.25">
      <c r="A3372">
        <v>3370</v>
      </c>
      <c r="B3372">
        <v>678</v>
      </c>
      <c r="C3372">
        <v>579</v>
      </c>
      <c r="D3372">
        <v>100</v>
      </c>
      <c r="E3372">
        <v>3</v>
      </c>
      <c r="F3372">
        <v>300</v>
      </c>
      <c r="G3372" t="str">
        <f>VLOOKUP($C3372,'Raw-products'!$A$2:$H$1261,MATCH(G$1,'Raw-products'!$A$1:$H$1,0))</f>
        <v>Jacket</v>
      </c>
      <c r="H3372" t="str">
        <f>VLOOKUP($C3372,'Raw-products'!$A$2:$H$1261,MATCH(H$1,'Raw-products'!$A$1:$H$1,0))</f>
        <v>Bomber</v>
      </c>
      <c r="I3372" t="str">
        <f>VLOOKUP($C3372,'Raw-products'!$A$2:$H$1261,MATCH(I$1,'Raw-products'!$A$1:$H$1,0))</f>
        <v>XL</v>
      </c>
      <c r="J3372" t="str">
        <f>VLOOKUP($C3372,'Raw-products'!$A$2:$H$1261,MATCH(J$1,'Raw-products'!$A$1:$H$1,0))</f>
        <v>green</v>
      </c>
      <c r="K3372">
        <f>VLOOKUP($C3372,'Raw-products'!$A$2:$H$1261,MATCH(K$1,'Raw-products'!$A$1:$H$1,0))</f>
        <v>90</v>
      </c>
      <c r="L3372">
        <f>VLOOKUP($C3372,'Raw-products'!$A$2:$H$1261,MATCH(L$1,'Raw-products'!$A$1:$H$1,0))</f>
        <v>79</v>
      </c>
      <c r="M3372" s="5">
        <f t="shared" si="104"/>
        <v>7110</v>
      </c>
      <c r="N3372" cm="1">
        <f t="array" ref="N3372:Q3372">_xlfn.XLOOKUP($B3372,'Raw -orders'!$A:$A,'Raw -orders'!$B:$E)</f>
        <v>711</v>
      </c>
      <c r="O3372">
        <v>57891</v>
      </c>
      <c r="P3372" s="1">
        <v>44314</v>
      </c>
      <c r="Q3372" s="1">
        <v>44330</v>
      </c>
      <c r="R3372" t="str" cm="1">
        <f t="array" ref="R3372:Y3372">_xlfn.XLOOKUP($N3372,'Raw - customers'!$A:$A,'Raw - customers'!$B:$I)</f>
        <v>Lin Norville</v>
      </c>
      <c r="S3372" t="str">
        <v>Male</v>
      </c>
      <c r="T3372">
        <v>42</v>
      </c>
      <c r="U3372" t="str">
        <v>84 Stewart StreetSuite 032</v>
      </c>
      <c r="V3372">
        <v>3738</v>
      </c>
      <c r="W3372" t="str">
        <v>Russelstad</v>
      </c>
      <c r="X3372" t="str">
        <v>Victoria</v>
      </c>
      <c r="Y3372" t="str">
        <v>Australia</v>
      </c>
      <c r="Z3372">
        <v>4</v>
      </c>
      <c r="AA3372" s="3" t="str">
        <f t="shared" si="105"/>
        <v>10 to 20</v>
      </c>
      <c r="AP3372" s="6">
        <v>711</v>
      </c>
      <c r="AQ3372" s="6" t="s">
        <v>1396</v>
      </c>
    </row>
    <row r="3373" spans="1:43" x14ac:dyDescent="0.25">
      <c r="A3373">
        <v>3371</v>
      </c>
      <c r="B3373">
        <v>678</v>
      </c>
      <c r="C3373">
        <v>328</v>
      </c>
      <c r="D3373">
        <v>109</v>
      </c>
      <c r="E3373">
        <v>1</v>
      </c>
      <c r="F3373">
        <v>109</v>
      </c>
      <c r="G3373" t="str">
        <f>VLOOKUP($C3373,'Raw-products'!$A$2:$H$1261,MATCH(G$1,'Raw-products'!$A$1:$H$1,0))</f>
        <v>Shirt</v>
      </c>
      <c r="H3373" t="str">
        <f>VLOOKUP($C3373,'Raw-products'!$A$2:$H$1261,MATCH(H$1,'Raw-products'!$A$1:$H$1,0))</f>
        <v>Mandarin Collar</v>
      </c>
      <c r="I3373" t="str">
        <f>VLOOKUP($C3373,'Raw-products'!$A$2:$H$1261,MATCH(I$1,'Raw-products'!$A$1:$H$1,0))</f>
        <v>L</v>
      </c>
      <c r="J3373" t="str">
        <f>VLOOKUP($C3373,'Raw-products'!$A$2:$H$1261,MATCH(J$1,'Raw-products'!$A$1:$H$1,0))</f>
        <v>yellow</v>
      </c>
      <c r="K3373">
        <f>VLOOKUP($C3373,'Raw-products'!$A$2:$H$1261,MATCH(K$1,'Raw-products'!$A$1:$H$1,0))</f>
        <v>108</v>
      </c>
      <c r="L3373">
        <f>VLOOKUP($C3373,'Raw-products'!$A$2:$H$1261,MATCH(L$1,'Raw-products'!$A$1:$H$1,0))</f>
        <v>78</v>
      </c>
      <c r="M3373" s="5">
        <f t="shared" si="104"/>
        <v>8424</v>
      </c>
      <c r="N3373" cm="1">
        <f t="array" ref="N3373:Q3373">_xlfn.XLOOKUP($B3373,'Raw -orders'!$A:$A,'Raw -orders'!$B:$E)</f>
        <v>711</v>
      </c>
      <c r="O3373">
        <v>57891</v>
      </c>
      <c r="P3373" s="1">
        <v>44314</v>
      </c>
      <c r="Q3373" s="1">
        <v>44330</v>
      </c>
      <c r="R3373" t="str" cm="1">
        <f t="array" ref="R3373:Y3373">_xlfn.XLOOKUP($N3373,'Raw - customers'!$A:$A,'Raw - customers'!$B:$I)</f>
        <v>Lin Norville</v>
      </c>
      <c r="S3373" t="str">
        <v>Male</v>
      </c>
      <c r="T3373">
        <v>42</v>
      </c>
      <c r="U3373" t="str">
        <v>84 Stewart StreetSuite 032</v>
      </c>
      <c r="V3373">
        <v>3738</v>
      </c>
      <c r="W3373" t="str">
        <v>Russelstad</v>
      </c>
      <c r="X3373" t="str">
        <v>Victoria</v>
      </c>
      <c r="Y3373" t="str">
        <v>Australia</v>
      </c>
      <c r="Z3373">
        <v>4</v>
      </c>
      <c r="AA3373" s="3" t="str">
        <f t="shared" si="105"/>
        <v>10 to 20</v>
      </c>
      <c r="AP3373" s="6">
        <v>711</v>
      </c>
      <c r="AQ3373" s="6" t="s">
        <v>1396</v>
      </c>
    </row>
    <row r="3374" spans="1:43" x14ac:dyDescent="0.25">
      <c r="A3374">
        <v>3372</v>
      </c>
      <c r="B3374">
        <v>678</v>
      </c>
      <c r="C3374">
        <v>190</v>
      </c>
      <c r="D3374">
        <v>98</v>
      </c>
      <c r="E3374">
        <v>2</v>
      </c>
      <c r="F3374">
        <v>196</v>
      </c>
      <c r="G3374" t="str">
        <f>VLOOKUP($C3374,'Raw-products'!$A$2:$H$1261,MATCH(G$1,'Raw-products'!$A$1:$H$1,0))</f>
        <v>Shirt</v>
      </c>
      <c r="H3374" t="str">
        <f>VLOOKUP($C3374,'Raw-products'!$A$2:$H$1261,MATCH(H$1,'Raw-products'!$A$1:$H$1,0))</f>
        <v>Camp Collared</v>
      </c>
      <c r="I3374" t="str">
        <f>VLOOKUP($C3374,'Raw-products'!$A$2:$H$1261,MATCH(I$1,'Raw-products'!$A$1:$H$1,0))</f>
        <v>XS</v>
      </c>
      <c r="J3374" t="str">
        <f>VLOOKUP($C3374,'Raw-products'!$A$2:$H$1261,MATCH(J$1,'Raw-products'!$A$1:$H$1,0))</f>
        <v>green</v>
      </c>
      <c r="K3374">
        <f>VLOOKUP($C3374,'Raw-products'!$A$2:$H$1261,MATCH(K$1,'Raw-products'!$A$1:$H$1,0))</f>
        <v>112</v>
      </c>
      <c r="L3374">
        <f>VLOOKUP($C3374,'Raw-products'!$A$2:$H$1261,MATCH(L$1,'Raw-products'!$A$1:$H$1,0))</f>
        <v>66</v>
      </c>
      <c r="M3374" s="5">
        <f t="shared" si="104"/>
        <v>7392</v>
      </c>
      <c r="N3374" cm="1">
        <f t="array" ref="N3374:Q3374">_xlfn.XLOOKUP($B3374,'Raw -orders'!$A:$A,'Raw -orders'!$B:$E)</f>
        <v>711</v>
      </c>
      <c r="O3374">
        <v>57891</v>
      </c>
      <c r="P3374" s="1">
        <v>44314</v>
      </c>
      <c r="Q3374" s="1">
        <v>44330</v>
      </c>
      <c r="R3374" t="str" cm="1">
        <f t="array" ref="R3374:Y3374">_xlfn.XLOOKUP($N3374,'Raw - customers'!$A:$A,'Raw - customers'!$B:$I)</f>
        <v>Lin Norville</v>
      </c>
      <c r="S3374" t="str">
        <v>Male</v>
      </c>
      <c r="T3374">
        <v>42</v>
      </c>
      <c r="U3374" t="str">
        <v>84 Stewart StreetSuite 032</v>
      </c>
      <c r="V3374">
        <v>3738</v>
      </c>
      <c r="W3374" t="str">
        <v>Russelstad</v>
      </c>
      <c r="X3374" t="str">
        <v>Victoria</v>
      </c>
      <c r="Y3374" t="str">
        <v>Australia</v>
      </c>
      <c r="Z3374">
        <v>4</v>
      </c>
      <c r="AA3374" s="3" t="str">
        <f t="shared" si="105"/>
        <v>10 to 20</v>
      </c>
      <c r="AP3374" s="6">
        <v>711</v>
      </c>
      <c r="AQ3374" s="6" t="s">
        <v>1396</v>
      </c>
    </row>
    <row r="3375" spans="1:43" x14ac:dyDescent="0.25">
      <c r="A3375">
        <v>3373</v>
      </c>
      <c r="B3375">
        <v>679</v>
      </c>
      <c r="C3375">
        <v>375</v>
      </c>
      <c r="D3375">
        <v>94</v>
      </c>
      <c r="E3375">
        <v>2</v>
      </c>
      <c r="F3375">
        <v>188</v>
      </c>
      <c r="G3375" t="str">
        <f>VLOOKUP($C3375,'Raw-products'!$A$2:$H$1261,MATCH(G$1,'Raw-products'!$A$1:$H$1,0))</f>
        <v>Shirt</v>
      </c>
      <c r="H3375" t="str">
        <f>VLOOKUP($C3375,'Raw-products'!$A$2:$H$1261,MATCH(H$1,'Raw-products'!$A$1:$H$1,0))</f>
        <v>Henley</v>
      </c>
      <c r="I3375" t="str">
        <f>VLOOKUP($C3375,'Raw-products'!$A$2:$H$1261,MATCH(I$1,'Raw-products'!$A$1:$H$1,0))</f>
        <v>XS</v>
      </c>
      <c r="J3375" t="str">
        <f>VLOOKUP($C3375,'Raw-products'!$A$2:$H$1261,MATCH(J$1,'Raw-products'!$A$1:$H$1,0))</f>
        <v>indigo</v>
      </c>
      <c r="K3375">
        <f>VLOOKUP($C3375,'Raw-products'!$A$2:$H$1261,MATCH(K$1,'Raw-products'!$A$1:$H$1,0))</f>
        <v>92</v>
      </c>
      <c r="L3375">
        <f>VLOOKUP($C3375,'Raw-products'!$A$2:$H$1261,MATCH(L$1,'Raw-products'!$A$1:$H$1,0))</f>
        <v>58</v>
      </c>
      <c r="M3375" s="5">
        <f t="shared" si="104"/>
        <v>5336</v>
      </c>
      <c r="N3375" cm="1">
        <f t="array" ref="N3375:Q3375">_xlfn.XLOOKUP($B3375,'Raw -orders'!$A:$A,'Raw -orders'!$B:$E)</f>
        <v>308</v>
      </c>
      <c r="O3375">
        <v>37006</v>
      </c>
      <c r="P3375" s="1">
        <v>44260</v>
      </c>
      <c r="Q3375" s="1">
        <v>44277</v>
      </c>
      <c r="R3375" t="str" cm="1">
        <f t="array" ref="R3375:Y3375">_xlfn.XLOOKUP($N3375,'Raw - customers'!$A:$A,'Raw - customers'!$B:$I)</f>
        <v>Zeb Shipton</v>
      </c>
      <c r="S3375" t="str">
        <v>Genderfluid</v>
      </c>
      <c r="T3375">
        <v>70</v>
      </c>
      <c r="U3375" t="str">
        <v>970 Khan RidgeApt. 056</v>
      </c>
      <c r="V3375">
        <v>4335</v>
      </c>
      <c r="W3375" t="str">
        <v>West Madison</v>
      </c>
      <c r="X3375" t="str">
        <v>Northern Territory</v>
      </c>
      <c r="Y3375" t="str">
        <v>Australia</v>
      </c>
      <c r="Z3375">
        <v>3</v>
      </c>
      <c r="AA3375" s="3" t="str">
        <f t="shared" si="105"/>
        <v>10 to 20</v>
      </c>
      <c r="AP3375" s="6">
        <v>308</v>
      </c>
      <c r="AQ3375" s="6" t="s">
        <v>1339</v>
      </c>
    </row>
    <row r="3376" spans="1:43" x14ac:dyDescent="0.25">
      <c r="A3376">
        <v>3374</v>
      </c>
      <c r="B3376">
        <v>679</v>
      </c>
      <c r="C3376">
        <v>333</v>
      </c>
      <c r="D3376">
        <v>109</v>
      </c>
      <c r="E3376">
        <v>2</v>
      </c>
      <c r="F3376">
        <v>218</v>
      </c>
      <c r="G3376" t="str">
        <f>VLOOKUP($C3376,'Raw-products'!$A$2:$H$1261,MATCH(G$1,'Raw-products'!$A$1:$H$1,0))</f>
        <v>Shirt</v>
      </c>
      <c r="H3376" t="str">
        <f>VLOOKUP($C3376,'Raw-products'!$A$2:$H$1261,MATCH(H$1,'Raw-products'!$A$1:$H$1,0))</f>
        <v>Mandarin Collar</v>
      </c>
      <c r="I3376" t="str">
        <f>VLOOKUP($C3376,'Raw-products'!$A$2:$H$1261,MATCH(I$1,'Raw-products'!$A$1:$H$1,0))</f>
        <v>L</v>
      </c>
      <c r="J3376" t="str">
        <f>VLOOKUP($C3376,'Raw-products'!$A$2:$H$1261,MATCH(J$1,'Raw-products'!$A$1:$H$1,0))</f>
        <v>green</v>
      </c>
      <c r="K3376">
        <f>VLOOKUP($C3376,'Raw-products'!$A$2:$H$1261,MATCH(K$1,'Raw-products'!$A$1:$H$1,0))</f>
        <v>108</v>
      </c>
      <c r="L3376">
        <f>VLOOKUP($C3376,'Raw-products'!$A$2:$H$1261,MATCH(L$1,'Raw-products'!$A$1:$H$1,0))</f>
        <v>67</v>
      </c>
      <c r="M3376" s="5">
        <f t="shared" si="104"/>
        <v>7236</v>
      </c>
      <c r="N3376" cm="1">
        <f t="array" ref="N3376:Q3376">_xlfn.XLOOKUP($B3376,'Raw -orders'!$A:$A,'Raw -orders'!$B:$E)</f>
        <v>308</v>
      </c>
      <c r="O3376">
        <v>37006</v>
      </c>
      <c r="P3376" s="1">
        <v>44260</v>
      </c>
      <c r="Q3376" s="1">
        <v>44277</v>
      </c>
      <c r="R3376" t="str" cm="1">
        <f t="array" ref="R3376:Y3376">_xlfn.XLOOKUP($N3376,'Raw - customers'!$A:$A,'Raw - customers'!$B:$I)</f>
        <v>Zeb Shipton</v>
      </c>
      <c r="S3376" t="str">
        <v>Genderfluid</v>
      </c>
      <c r="T3376">
        <v>70</v>
      </c>
      <c r="U3376" t="str">
        <v>970 Khan RidgeApt. 056</v>
      </c>
      <c r="V3376">
        <v>4335</v>
      </c>
      <c r="W3376" t="str">
        <v>West Madison</v>
      </c>
      <c r="X3376" t="str">
        <v>Northern Territory</v>
      </c>
      <c r="Y3376" t="str">
        <v>Australia</v>
      </c>
      <c r="Z3376">
        <v>3</v>
      </c>
      <c r="AA3376" s="3" t="str">
        <f t="shared" si="105"/>
        <v>10 to 20</v>
      </c>
      <c r="AP3376" s="6">
        <v>308</v>
      </c>
      <c r="AQ3376" s="6" t="s">
        <v>1339</v>
      </c>
    </row>
    <row r="3377" spans="1:43" x14ac:dyDescent="0.25">
      <c r="A3377">
        <v>3375</v>
      </c>
      <c r="B3377">
        <v>679</v>
      </c>
      <c r="C3377">
        <v>760</v>
      </c>
      <c r="D3377">
        <v>109</v>
      </c>
      <c r="E3377">
        <v>2</v>
      </c>
      <c r="F3377">
        <v>218</v>
      </c>
      <c r="G3377" t="str">
        <f>VLOOKUP($C3377,'Raw-products'!$A$2:$H$1261,MATCH(G$1,'Raw-products'!$A$1:$H$1,0))</f>
        <v>Jacket</v>
      </c>
      <c r="H3377" t="str">
        <f>VLOOKUP($C3377,'Raw-products'!$A$2:$H$1261,MATCH(H$1,'Raw-products'!$A$1:$H$1,0))</f>
        <v>Peacoat</v>
      </c>
      <c r="I3377" t="str">
        <f>VLOOKUP($C3377,'Raw-products'!$A$2:$H$1261,MATCH(I$1,'Raw-products'!$A$1:$H$1,0))</f>
        <v>XS</v>
      </c>
      <c r="J3377" t="str">
        <f>VLOOKUP($C3377,'Raw-products'!$A$2:$H$1261,MATCH(J$1,'Raw-products'!$A$1:$H$1,0))</f>
        <v>indigo</v>
      </c>
      <c r="K3377">
        <f>VLOOKUP($C3377,'Raw-products'!$A$2:$H$1261,MATCH(K$1,'Raw-products'!$A$1:$H$1,0))</f>
        <v>102</v>
      </c>
      <c r="L3377">
        <f>VLOOKUP($C3377,'Raw-products'!$A$2:$H$1261,MATCH(L$1,'Raw-products'!$A$1:$H$1,0))</f>
        <v>45</v>
      </c>
      <c r="M3377" s="5">
        <f t="shared" si="104"/>
        <v>4590</v>
      </c>
      <c r="N3377" cm="1">
        <f t="array" ref="N3377:Q3377">_xlfn.XLOOKUP($B3377,'Raw -orders'!$A:$A,'Raw -orders'!$B:$E)</f>
        <v>308</v>
      </c>
      <c r="O3377">
        <v>37006</v>
      </c>
      <c r="P3377" s="1">
        <v>44260</v>
      </c>
      <c r="Q3377" s="1">
        <v>44277</v>
      </c>
      <c r="R3377" t="str" cm="1">
        <f t="array" ref="R3377:Y3377">_xlfn.XLOOKUP($N3377,'Raw - customers'!$A:$A,'Raw - customers'!$B:$I)</f>
        <v>Zeb Shipton</v>
      </c>
      <c r="S3377" t="str">
        <v>Genderfluid</v>
      </c>
      <c r="T3377">
        <v>70</v>
      </c>
      <c r="U3377" t="str">
        <v>970 Khan RidgeApt. 056</v>
      </c>
      <c r="V3377">
        <v>4335</v>
      </c>
      <c r="W3377" t="str">
        <v>West Madison</v>
      </c>
      <c r="X3377" t="str">
        <v>Northern Territory</v>
      </c>
      <c r="Y3377" t="str">
        <v>Australia</v>
      </c>
      <c r="Z3377">
        <v>3</v>
      </c>
      <c r="AA3377" s="3" t="str">
        <f t="shared" si="105"/>
        <v>10 to 20</v>
      </c>
      <c r="AP3377" s="6">
        <v>308</v>
      </c>
      <c r="AQ3377" s="6" t="s">
        <v>1339</v>
      </c>
    </row>
    <row r="3378" spans="1:43" x14ac:dyDescent="0.25">
      <c r="A3378">
        <v>3376</v>
      </c>
      <c r="B3378">
        <v>679</v>
      </c>
      <c r="C3378">
        <v>836</v>
      </c>
      <c r="D3378">
        <v>117</v>
      </c>
      <c r="E3378">
        <v>2</v>
      </c>
      <c r="F3378">
        <v>234</v>
      </c>
      <c r="G3378" t="str">
        <f>VLOOKUP($C3378,'Raw-products'!$A$2:$H$1261,MATCH(G$1,'Raw-products'!$A$1:$H$1,0))</f>
        <v>Jacket</v>
      </c>
      <c r="H3378" t="str">
        <f>VLOOKUP($C3378,'Raw-products'!$A$2:$H$1261,MATCH(H$1,'Raw-products'!$A$1:$H$1,0))</f>
        <v>Shearling</v>
      </c>
      <c r="I3378" t="str">
        <f>VLOOKUP($C3378,'Raw-products'!$A$2:$H$1261,MATCH(I$1,'Raw-products'!$A$1:$H$1,0))</f>
        <v>S</v>
      </c>
      <c r="J3378" t="str">
        <f>VLOOKUP($C3378,'Raw-products'!$A$2:$H$1261,MATCH(J$1,'Raw-products'!$A$1:$H$1,0))</f>
        <v>violet</v>
      </c>
      <c r="K3378">
        <f>VLOOKUP($C3378,'Raw-products'!$A$2:$H$1261,MATCH(K$1,'Raw-products'!$A$1:$H$1,0))</f>
        <v>95</v>
      </c>
      <c r="L3378">
        <f>VLOOKUP($C3378,'Raw-products'!$A$2:$H$1261,MATCH(L$1,'Raw-products'!$A$1:$H$1,0))</f>
        <v>49</v>
      </c>
      <c r="M3378" s="5">
        <f t="shared" si="104"/>
        <v>4655</v>
      </c>
      <c r="N3378" cm="1">
        <f t="array" ref="N3378:Q3378">_xlfn.XLOOKUP($B3378,'Raw -orders'!$A:$A,'Raw -orders'!$B:$E)</f>
        <v>308</v>
      </c>
      <c r="O3378">
        <v>37006</v>
      </c>
      <c r="P3378" s="1">
        <v>44260</v>
      </c>
      <c r="Q3378" s="1">
        <v>44277</v>
      </c>
      <c r="R3378" t="str" cm="1">
        <f t="array" ref="R3378:Y3378">_xlfn.XLOOKUP($N3378,'Raw - customers'!$A:$A,'Raw - customers'!$B:$I)</f>
        <v>Zeb Shipton</v>
      </c>
      <c r="S3378" t="str">
        <v>Genderfluid</v>
      </c>
      <c r="T3378">
        <v>70</v>
      </c>
      <c r="U3378" t="str">
        <v>970 Khan RidgeApt. 056</v>
      </c>
      <c r="V3378">
        <v>4335</v>
      </c>
      <c r="W3378" t="str">
        <v>West Madison</v>
      </c>
      <c r="X3378" t="str">
        <v>Northern Territory</v>
      </c>
      <c r="Y3378" t="str">
        <v>Australia</v>
      </c>
      <c r="Z3378">
        <v>3</v>
      </c>
      <c r="AA3378" s="3" t="str">
        <f t="shared" si="105"/>
        <v>10 to 20</v>
      </c>
      <c r="AP3378" s="6">
        <v>308</v>
      </c>
      <c r="AQ3378" s="6" t="s">
        <v>1339</v>
      </c>
    </row>
    <row r="3379" spans="1:43" x14ac:dyDescent="0.25">
      <c r="A3379">
        <v>3377</v>
      </c>
      <c r="B3379">
        <v>680</v>
      </c>
      <c r="C3379">
        <v>422</v>
      </c>
      <c r="D3379">
        <v>107</v>
      </c>
      <c r="E3379">
        <v>3</v>
      </c>
      <c r="F3379">
        <v>321</v>
      </c>
      <c r="G3379" t="str">
        <f>VLOOKUP($C3379,'Raw-products'!$A$2:$H$1261,MATCH(G$1,'Raw-products'!$A$1:$H$1,0))</f>
        <v>Jacket</v>
      </c>
      <c r="H3379" t="str">
        <f>VLOOKUP($C3379,'Raw-products'!$A$2:$H$1261,MATCH(H$1,'Raw-products'!$A$1:$H$1,0))</f>
        <v>Denim</v>
      </c>
      <c r="I3379" t="str">
        <f>VLOOKUP($C3379,'Raw-products'!$A$2:$H$1261,MATCH(I$1,'Raw-products'!$A$1:$H$1,0))</f>
        <v>M</v>
      </c>
      <c r="J3379" t="str">
        <f>VLOOKUP($C3379,'Raw-products'!$A$2:$H$1261,MATCH(J$1,'Raw-products'!$A$1:$H$1,0))</f>
        <v>red</v>
      </c>
      <c r="K3379">
        <f>VLOOKUP($C3379,'Raw-products'!$A$2:$H$1261,MATCH(K$1,'Raw-products'!$A$1:$H$1,0))</f>
        <v>92</v>
      </c>
      <c r="L3379">
        <f>VLOOKUP($C3379,'Raw-products'!$A$2:$H$1261,MATCH(L$1,'Raw-products'!$A$1:$H$1,0))</f>
        <v>43</v>
      </c>
      <c r="M3379" s="5">
        <f t="shared" si="104"/>
        <v>3956</v>
      </c>
      <c r="N3379" cm="1">
        <f t="array" ref="N3379:Q3379">_xlfn.XLOOKUP($B3379,'Raw -orders'!$A:$A,'Raw -orders'!$B:$E)</f>
        <v>800</v>
      </c>
      <c r="O3379">
        <v>43491</v>
      </c>
      <c r="P3379" s="1">
        <v>44320</v>
      </c>
      <c r="Q3379" s="1">
        <v>44338</v>
      </c>
      <c r="R3379" t="str" cm="1">
        <f t="array" ref="R3379:Y3379">_xlfn.XLOOKUP($N3379,'Raw - customers'!$A:$A,'Raw - customers'!$B:$I)</f>
        <v>Katusha Ceney</v>
      </c>
      <c r="S3379" t="str">
        <v>Bigender</v>
      </c>
      <c r="T3379">
        <v>49</v>
      </c>
      <c r="U3379" t="str">
        <v>3570 Sarah AvenueApt. 092</v>
      </c>
      <c r="V3379">
        <v>4505</v>
      </c>
      <c r="W3379" t="str">
        <v>Daughertyport</v>
      </c>
      <c r="X3379" t="str">
        <v>Queensland</v>
      </c>
      <c r="Y3379" t="str">
        <v>Australia</v>
      </c>
      <c r="Z3379">
        <v>5</v>
      </c>
      <c r="AA3379" s="3" t="str">
        <f t="shared" si="105"/>
        <v>10 to 20</v>
      </c>
      <c r="AP3379" s="6">
        <v>800</v>
      </c>
      <c r="AQ3379" s="6" t="s">
        <v>1355</v>
      </c>
    </row>
    <row r="3380" spans="1:43" x14ac:dyDescent="0.25">
      <c r="A3380">
        <v>3378</v>
      </c>
      <c r="B3380">
        <v>680</v>
      </c>
      <c r="C3380">
        <v>268</v>
      </c>
      <c r="D3380">
        <v>95</v>
      </c>
      <c r="E3380">
        <v>2</v>
      </c>
      <c r="F3380">
        <v>190</v>
      </c>
      <c r="G3380" t="str">
        <f>VLOOKUP($C3380,'Raw-products'!$A$2:$H$1261,MATCH(G$1,'Raw-products'!$A$1:$H$1,0))</f>
        <v>Shirt</v>
      </c>
      <c r="H3380" t="str">
        <f>VLOOKUP($C3380,'Raw-products'!$A$2:$H$1261,MATCH(H$1,'Raw-products'!$A$1:$H$1,0))</f>
        <v>Polo</v>
      </c>
      <c r="I3380" t="str">
        <f>VLOOKUP($C3380,'Raw-products'!$A$2:$H$1261,MATCH(I$1,'Raw-products'!$A$1:$H$1,0))</f>
        <v>L</v>
      </c>
      <c r="J3380" t="str">
        <f>VLOOKUP($C3380,'Raw-products'!$A$2:$H$1261,MATCH(J$1,'Raw-products'!$A$1:$H$1,0))</f>
        <v>blue</v>
      </c>
      <c r="K3380">
        <f>VLOOKUP($C3380,'Raw-products'!$A$2:$H$1261,MATCH(K$1,'Raw-products'!$A$1:$H$1,0))</f>
        <v>117</v>
      </c>
      <c r="L3380">
        <f>VLOOKUP($C3380,'Raw-products'!$A$2:$H$1261,MATCH(L$1,'Raw-products'!$A$1:$H$1,0))</f>
        <v>77</v>
      </c>
      <c r="M3380" s="5">
        <f t="shared" si="104"/>
        <v>9009</v>
      </c>
      <c r="N3380" cm="1">
        <f t="array" ref="N3380:Q3380">_xlfn.XLOOKUP($B3380,'Raw -orders'!$A:$A,'Raw -orders'!$B:$E)</f>
        <v>800</v>
      </c>
      <c r="O3380">
        <v>43491</v>
      </c>
      <c r="P3380" s="1">
        <v>44320</v>
      </c>
      <c r="Q3380" s="1">
        <v>44338</v>
      </c>
      <c r="R3380" t="str" cm="1">
        <f t="array" ref="R3380:Y3380">_xlfn.XLOOKUP($N3380,'Raw - customers'!$A:$A,'Raw - customers'!$B:$I)</f>
        <v>Katusha Ceney</v>
      </c>
      <c r="S3380" t="str">
        <v>Bigender</v>
      </c>
      <c r="T3380">
        <v>49</v>
      </c>
      <c r="U3380" t="str">
        <v>3570 Sarah AvenueApt. 092</v>
      </c>
      <c r="V3380">
        <v>4505</v>
      </c>
      <c r="W3380" t="str">
        <v>Daughertyport</v>
      </c>
      <c r="X3380" t="str">
        <v>Queensland</v>
      </c>
      <c r="Y3380" t="str">
        <v>Australia</v>
      </c>
      <c r="Z3380">
        <v>5</v>
      </c>
      <c r="AA3380" s="3" t="str">
        <f t="shared" si="105"/>
        <v>10 to 20</v>
      </c>
      <c r="AP3380" s="6">
        <v>800</v>
      </c>
      <c r="AQ3380" s="6" t="s">
        <v>1355</v>
      </c>
    </row>
    <row r="3381" spans="1:43" x14ac:dyDescent="0.25">
      <c r="A3381">
        <v>3379</v>
      </c>
      <c r="B3381">
        <v>681</v>
      </c>
      <c r="C3381">
        <v>775</v>
      </c>
      <c r="D3381">
        <v>91</v>
      </c>
      <c r="E3381">
        <v>3</v>
      </c>
      <c r="F3381">
        <v>273</v>
      </c>
      <c r="G3381" t="str">
        <f>VLOOKUP($C3381,'Raw-products'!$A$2:$H$1261,MATCH(G$1,'Raw-products'!$A$1:$H$1,0))</f>
        <v>Jacket</v>
      </c>
      <c r="H3381" t="str">
        <f>VLOOKUP($C3381,'Raw-products'!$A$2:$H$1261,MATCH(H$1,'Raw-products'!$A$1:$H$1,0))</f>
        <v>Pullover</v>
      </c>
      <c r="I3381" t="str">
        <f>VLOOKUP($C3381,'Raw-products'!$A$2:$H$1261,MATCH(I$1,'Raw-products'!$A$1:$H$1,0))</f>
        <v>XS</v>
      </c>
      <c r="J3381" t="str">
        <f>VLOOKUP($C3381,'Raw-products'!$A$2:$H$1261,MATCH(J$1,'Raw-products'!$A$1:$H$1,0))</f>
        <v>orange</v>
      </c>
      <c r="K3381">
        <f>VLOOKUP($C3381,'Raw-products'!$A$2:$H$1261,MATCH(K$1,'Raw-products'!$A$1:$H$1,0))</f>
        <v>114</v>
      </c>
      <c r="L3381">
        <f>VLOOKUP($C3381,'Raw-products'!$A$2:$H$1261,MATCH(L$1,'Raw-products'!$A$1:$H$1,0))</f>
        <v>79</v>
      </c>
      <c r="M3381" s="5">
        <f t="shared" si="104"/>
        <v>9006</v>
      </c>
      <c r="N3381" cm="1">
        <f t="array" ref="N3381:Q3381">_xlfn.XLOOKUP($B3381,'Raw -orders'!$A:$A,'Raw -orders'!$B:$E)</f>
        <v>463</v>
      </c>
      <c r="O3381">
        <v>53576</v>
      </c>
      <c r="P3381" s="1">
        <v>44479</v>
      </c>
      <c r="Q3381" s="1">
        <v>44488</v>
      </c>
      <c r="R3381" t="str" cm="1">
        <f t="array" ref="R3381:Y3381">_xlfn.XLOOKUP($N3381,'Raw - customers'!$A:$A,'Raw - customers'!$B:$I)</f>
        <v>Iago Jedrzaszkiewicz</v>
      </c>
      <c r="S3381" t="str">
        <v>Agender</v>
      </c>
      <c r="T3381">
        <v>58</v>
      </c>
      <c r="U3381" t="str">
        <v>00 Lockman TrackSuite 564</v>
      </c>
      <c r="V3381">
        <v>387</v>
      </c>
      <c r="W3381" t="str">
        <v>Lake Mikaylashire</v>
      </c>
      <c r="X3381" t="str">
        <v>Australian Capital Territory</v>
      </c>
      <c r="Y3381" t="str">
        <v>Australia</v>
      </c>
      <c r="Z3381">
        <v>10</v>
      </c>
      <c r="AA3381" s="3" t="str">
        <f t="shared" si="105"/>
        <v>0 to 10</v>
      </c>
      <c r="AP3381" s="6">
        <v>463</v>
      </c>
      <c r="AQ3381" s="6" t="s">
        <v>1350</v>
      </c>
    </row>
    <row r="3382" spans="1:43" x14ac:dyDescent="0.25">
      <c r="A3382">
        <v>3380</v>
      </c>
      <c r="B3382">
        <v>681</v>
      </c>
      <c r="C3382">
        <v>36</v>
      </c>
      <c r="D3382">
        <v>104</v>
      </c>
      <c r="E3382">
        <v>2</v>
      </c>
      <c r="F3382">
        <v>208</v>
      </c>
      <c r="G3382" t="str">
        <f>VLOOKUP($C3382,'Raw-products'!$A$2:$H$1261,MATCH(G$1,'Raw-products'!$A$1:$H$1,0))</f>
        <v>Shirt</v>
      </c>
      <c r="H3382" t="str">
        <f>VLOOKUP($C3382,'Raw-products'!$A$2:$H$1261,MATCH(H$1,'Raw-products'!$A$1:$H$1,0))</f>
        <v>Dress</v>
      </c>
      <c r="I3382" t="str">
        <f>VLOOKUP($C3382,'Raw-products'!$A$2:$H$1261,MATCH(I$1,'Raw-products'!$A$1:$H$1,0))</f>
        <v>S</v>
      </c>
      <c r="J3382" t="str">
        <f>VLOOKUP($C3382,'Raw-products'!$A$2:$H$1261,MATCH(J$1,'Raw-products'!$A$1:$H$1,0))</f>
        <v>red</v>
      </c>
      <c r="K3382">
        <f>VLOOKUP($C3382,'Raw-products'!$A$2:$H$1261,MATCH(K$1,'Raw-products'!$A$1:$H$1,0))</f>
        <v>119</v>
      </c>
      <c r="L3382">
        <f>VLOOKUP($C3382,'Raw-products'!$A$2:$H$1261,MATCH(L$1,'Raw-products'!$A$1:$H$1,0))</f>
        <v>72</v>
      </c>
      <c r="M3382" s="5">
        <f t="shared" si="104"/>
        <v>8568</v>
      </c>
      <c r="N3382" cm="1">
        <f t="array" ref="N3382:Q3382">_xlfn.XLOOKUP($B3382,'Raw -orders'!$A:$A,'Raw -orders'!$B:$E)</f>
        <v>463</v>
      </c>
      <c r="O3382">
        <v>53576</v>
      </c>
      <c r="P3382" s="1">
        <v>44479</v>
      </c>
      <c r="Q3382" s="1">
        <v>44488</v>
      </c>
      <c r="R3382" t="str" cm="1">
        <f t="array" ref="R3382:Y3382">_xlfn.XLOOKUP($N3382,'Raw - customers'!$A:$A,'Raw - customers'!$B:$I)</f>
        <v>Iago Jedrzaszkiewicz</v>
      </c>
      <c r="S3382" t="str">
        <v>Agender</v>
      </c>
      <c r="T3382">
        <v>58</v>
      </c>
      <c r="U3382" t="str">
        <v>00 Lockman TrackSuite 564</v>
      </c>
      <c r="V3382">
        <v>387</v>
      </c>
      <c r="W3382" t="str">
        <v>Lake Mikaylashire</v>
      </c>
      <c r="X3382" t="str">
        <v>Australian Capital Territory</v>
      </c>
      <c r="Y3382" t="str">
        <v>Australia</v>
      </c>
      <c r="Z3382">
        <v>10</v>
      </c>
      <c r="AA3382" s="3" t="str">
        <f t="shared" si="105"/>
        <v>0 to 10</v>
      </c>
      <c r="AP3382" s="6">
        <v>463</v>
      </c>
      <c r="AQ3382" s="6" t="s">
        <v>1350</v>
      </c>
    </row>
    <row r="3383" spans="1:43" x14ac:dyDescent="0.25">
      <c r="A3383">
        <v>3381</v>
      </c>
      <c r="B3383">
        <v>681</v>
      </c>
      <c r="C3383">
        <v>120</v>
      </c>
      <c r="D3383">
        <v>92</v>
      </c>
      <c r="E3383">
        <v>2</v>
      </c>
      <c r="F3383">
        <v>184</v>
      </c>
      <c r="G3383" t="str">
        <f>VLOOKUP($C3383,'Raw-products'!$A$2:$H$1261,MATCH(G$1,'Raw-products'!$A$1:$H$1,0))</f>
        <v>Shirt</v>
      </c>
      <c r="H3383" t="str">
        <f>VLOOKUP($C3383,'Raw-products'!$A$2:$H$1261,MATCH(H$1,'Raw-products'!$A$1:$H$1,0))</f>
        <v>Denim</v>
      </c>
      <c r="I3383" t="str">
        <f>VLOOKUP($C3383,'Raw-products'!$A$2:$H$1261,MATCH(I$1,'Raw-products'!$A$1:$H$1,0))</f>
        <v>XS</v>
      </c>
      <c r="J3383" t="str">
        <f>VLOOKUP($C3383,'Raw-products'!$A$2:$H$1261,MATCH(J$1,'Raw-products'!$A$1:$H$1,0))</f>
        <v>green</v>
      </c>
      <c r="K3383">
        <f>VLOOKUP($C3383,'Raw-products'!$A$2:$H$1261,MATCH(K$1,'Raw-products'!$A$1:$H$1,0))</f>
        <v>115</v>
      </c>
      <c r="L3383">
        <f>VLOOKUP($C3383,'Raw-products'!$A$2:$H$1261,MATCH(L$1,'Raw-products'!$A$1:$H$1,0))</f>
        <v>66</v>
      </c>
      <c r="M3383" s="5">
        <f t="shared" si="104"/>
        <v>7590</v>
      </c>
      <c r="N3383" cm="1">
        <f t="array" ref="N3383:Q3383">_xlfn.XLOOKUP($B3383,'Raw -orders'!$A:$A,'Raw -orders'!$B:$E)</f>
        <v>463</v>
      </c>
      <c r="O3383">
        <v>53576</v>
      </c>
      <c r="P3383" s="1">
        <v>44479</v>
      </c>
      <c r="Q3383" s="1">
        <v>44488</v>
      </c>
      <c r="R3383" t="str" cm="1">
        <f t="array" ref="R3383:Y3383">_xlfn.XLOOKUP($N3383,'Raw - customers'!$A:$A,'Raw - customers'!$B:$I)</f>
        <v>Iago Jedrzaszkiewicz</v>
      </c>
      <c r="S3383" t="str">
        <v>Agender</v>
      </c>
      <c r="T3383">
        <v>58</v>
      </c>
      <c r="U3383" t="str">
        <v>00 Lockman TrackSuite 564</v>
      </c>
      <c r="V3383">
        <v>387</v>
      </c>
      <c r="W3383" t="str">
        <v>Lake Mikaylashire</v>
      </c>
      <c r="X3383" t="str">
        <v>Australian Capital Territory</v>
      </c>
      <c r="Y3383" t="str">
        <v>Australia</v>
      </c>
      <c r="Z3383">
        <v>10</v>
      </c>
      <c r="AA3383" s="3" t="str">
        <f t="shared" si="105"/>
        <v>0 to 10</v>
      </c>
      <c r="AP3383" s="6">
        <v>463</v>
      </c>
      <c r="AQ3383" s="6" t="s">
        <v>1350</v>
      </c>
    </row>
    <row r="3384" spans="1:43" x14ac:dyDescent="0.25">
      <c r="A3384">
        <v>3382</v>
      </c>
      <c r="B3384">
        <v>681</v>
      </c>
      <c r="C3384">
        <v>16</v>
      </c>
      <c r="D3384">
        <v>96</v>
      </c>
      <c r="E3384">
        <v>1</v>
      </c>
      <c r="F3384">
        <v>96</v>
      </c>
      <c r="G3384" t="str">
        <f>VLOOKUP($C3384,'Raw-products'!$A$2:$H$1261,MATCH(G$1,'Raw-products'!$A$1:$H$1,0))</f>
        <v>Shirt</v>
      </c>
      <c r="H3384" t="str">
        <f>VLOOKUP($C3384,'Raw-products'!$A$2:$H$1261,MATCH(H$1,'Raw-products'!$A$1:$H$1,0))</f>
        <v>Oxford Cloth</v>
      </c>
      <c r="I3384" t="str">
        <f>VLOOKUP($C3384,'Raw-products'!$A$2:$H$1261,MATCH(I$1,'Raw-products'!$A$1:$H$1,0))</f>
        <v>S</v>
      </c>
      <c r="J3384" t="str">
        <f>VLOOKUP($C3384,'Raw-products'!$A$2:$H$1261,MATCH(J$1,'Raw-products'!$A$1:$H$1,0))</f>
        <v>green</v>
      </c>
      <c r="K3384">
        <f>VLOOKUP($C3384,'Raw-products'!$A$2:$H$1261,MATCH(K$1,'Raw-products'!$A$1:$H$1,0))</f>
        <v>114</v>
      </c>
      <c r="L3384">
        <f>VLOOKUP($C3384,'Raw-products'!$A$2:$H$1261,MATCH(L$1,'Raw-products'!$A$1:$H$1,0))</f>
        <v>56</v>
      </c>
      <c r="M3384" s="5">
        <f t="shared" si="104"/>
        <v>6384</v>
      </c>
      <c r="N3384" cm="1">
        <f t="array" ref="N3384:Q3384">_xlfn.XLOOKUP($B3384,'Raw -orders'!$A:$A,'Raw -orders'!$B:$E)</f>
        <v>463</v>
      </c>
      <c r="O3384">
        <v>53576</v>
      </c>
      <c r="P3384" s="1">
        <v>44479</v>
      </c>
      <c r="Q3384" s="1">
        <v>44488</v>
      </c>
      <c r="R3384" t="str" cm="1">
        <f t="array" ref="R3384:Y3384">_xlfn.XLOOKUP($N3384,'Raw - customers'!$A:$A,'Raw - customers'!$B:$I)</f>
        <v>Iago Jedrzaszkiewicz</v>
      </c>
      <c r="S3384" t="str">
        <v>Agender</v>
      </c>
      <c r="T3384">
        <v>58</v>
      </c>
      <c r="U3384" t="str">
        <v>00 Lockman TrackSuite 564</v>
      </c>
      <c r="V3384">
        <v>387</v>
      </c>
      <c r="W3384" t="str">
        <v>Lake Mikaylashire</v>
      </c>
      <c r="X3384" t="str">
        <v>Australian Capital Territory</v>
      </c>
      <c r="Y3384" t="str">
        <v>Australia</v>
      </c>
      <c r="Z3384">
        <v>10</v>
      </c>
      <c r="AA3384" s="3" t="str">
        <f t="shared" si="105"/>
        <v>0 to 10</v>
      </c>
      <c r="AP3384" s="6">
        <v>463</v>
      </c>
      <c r="AQ3384" s="6" t="s">
        <v>1350</v>
      </c>
    </row>
    <row r="3385" spans="1:43" x14ac:dyDescent="0.25">
      <c r="A3385">
        <v>3383</v>
      </c>
      <c r="B3385">
        <v>681</v>
      </c>
      <c r="C3385">
        <v>532</v>
      </c>
      <c r="D3385">
        <v>98</v>
      </c>
      <c r="E3385">
        <v>1</v>
      </c>
      <c r="F3385">
        <v>98</v>
      </c>
      <c r="G3385" t="str">
        <f>VLOOKUP($C3385,'Raw-products'!$A$2:$H$1261,MATCH(G$1,'Raw-products'!$A$1:$H$1,0))</f>
        <v>Jacket</v>
      </c>
      <c r="H3385" t="str">
        <f>VLOOKUP($C3385,'Raw-products'!$A$2:$H$1261,MATCH(H$1,'Raw-products'!$A$1:$H$1,0))</f>
        <v>Leather</v>
      </c>
      <c r="I3385" t="str">
        <f>VLOOKUP($C3385,'Raw-products'!$A$2:$H$1261,MATCH(I$1,'Raw-products'!$A$1:$H$1,0))</f>
        <v>M</v>
      </c>
      <c r="J3385" t="str">
        <f>VLOOKUP($C3385,'Raw-products'!$A$2:$H$1261,MATCH(J$1,'Raw-products'!$A$1:$H$1,0))</f>
        <v>orange</v>
      </c>
      <c r="K3385">
        <f>VLOOKUP($C3385,'Raw-products'!$A$2:$H$1261,MATCH(K$1,'Raw-products'!$A$1:$H$1,0))</f>
        <v>113</v>
      </c>
      <c r="L3385">
        <f>VLOOKUP($C3385,'Raw-products'!$A$2:$H$1261,MATCH(L$1,'Raw-products'!$A$1:$H$1,0))</f>
        <v>80</v>
      </c>
      <c r="M3385" s="5">
        <f t="shared" si="104"/>
        <v>9040</v>
      </c>
      <c r="N3385" cm="1">
        <f t="array" ref="N3385:Q3385">_xlfn.XLOOKUP($B3385,'Raw -orders'!$A:$A,'Raw -orders'!$B:$E)</f>
        <v>463</v>
      </c>
      <c r="O3385">
        <v>53576</v>
      </c>
      <c r="P3385" s="1">
        <v>44479</v>
      </c>
      <c r="Q3385" s="1">
        <v>44488</v>
      </c>
      <c r="R3385" t="str" cm="1">
        <f t="array" ref="R3385:Y3385">_xlfn.XLOOKUP($N3385,'Raw - customers'!$A:$A,'Raw - customers'!$B:$I)</f>
        <v>Iago Jedrzaszkiewicz</v>
      </c>
      <c r="S3385" t="str">
        <v>Agender</v>
      </c>
      <c r="T3385">
        <v>58</v>
      </c>
      <c r="U3385" t="str">
        <v>00 Lockman TrackSuite 564</v>
      </c>
      <c r="V3385">
        <v>387</v>
      </c>
      <c r="W3385" t="str">
        <v>Lake Mikaylashire</v>
      </c>
      <c r="X3385" t="str">
        <v>Australian Capital Territory</v>
      </c>
      <c r="Y3385" t="str">
        <v>Australia</v>
      </c>
      <c r="Z3385">
        <v>10</v>
      </c>
      <c r="AA3385" s="3" t="str">
        <f t="shared" si="105"/>
        <v>0 to 10</v>
      </c>
      <c r="AP3385" s="6">
        <v>463</v>
      </c>
      <c r="AQ3385" s="6" t="s">
        <v>1350</v>
      </c>
    </row>
    <row r="3386" spans="1:43" x14ac:dyDescent="0.25">
      <c r="A3386">
        <v>3384</v>
      </c>
      <c r="B3386">
        <v>682</v>
      </c>
      <c r="C3386">
        <v>1067</v>
      </c>
      <c r="D3386">
        <v>93</v>
      </c>
      <c r="E3386">
        <v>2</v>
      </c>
      <c r="F3386">
        <v>186</v>
      </c>
      <c r="G3386" t="str">
        <f>VLOOKUP($C3386,'Raw-products'!$A$2:$H$1261,MATCH(G$1,'Raw-products'!$A$1:$H$1,0))</f>
        <v>Trousers</v>
      </c>
      <c r="H3386" t="str">
        <f>VLOOKUP($C3386,'Raw-products'!$A$2:$H$1261,MATCH(H$1,'Raw-products'!$A$1:$H$1,0))</f>
        <v>Joggers</v>
      </c>
      <c r="I3386" t="str">
        <f>VLOOKUP($C3386,'Raw-products'!$A$2:$H$1261,MATCH(I$1,'Raw-products'!$A$1:$H$1,0))</f>
        <v>M</v>
      </c>
      <c r="J3386" t="str">
        <f>VLOOKUP($C3386,'Raw-products'!$A$2:$H$1261,MATCH(J$1,'Raw-products'!$A$1:$H$1,0))</f>
        <v>green</v>
      </c>
      <c r="K3386">
        <f>VLOOKUP($C3386,'Raw-products'!$A$2:$H$1261,MATCH(K$1,'Raw-products'!$A$1:$H$1,0))</f>
        <v>94</v>
      </c>
      <c r="L3386">
        <f>VLOOKUP($C3386,'Raw-products'!$A$2:$H$1261,MATCH(L$1,'Raw-products'!$A$1:$H$1,0))</f>
        <v>54</v>
      </c>
      <c r="M3386" s="5">
        <f t="shared" si="104"/>
        <v>5076</v>
      </c>
      <c r="N3386" cm="1">
        <f t="array" ref="N3386:Q3386">_xlfn.XLOOKUP($B3386,'Raw -orders'!$A:$A,'Raw -orders'!$B:$E)</f>
        <v>454</v>
      </c>
      <c r="O3386">
        <v>11469</v>
      </c>
      <c r="P3386" s="1">
        <v>44255</v>
      </c>
      <c r="Q3386" s="1">
        <v>44273</v>
      </c>
      <c r="R3386" t="str" cm="1">
        <f t="array" ref="R3386:Y3386">_xlfn.XLOOKUP($N3386,'Raw - customers'!$A:$A,'Raw - customers'!$B:$I)</f>
        <v>Abey Bampforth</v>
      </c>
      <c r="S3386" t="str">
        <v>Genderfluid</v>
      </c>
      <c r="T3386">
        <v>28</v>
      </c>
      <c r="U3386" t="str">
        <v>3543 Jack GroveApt. 595</v>
      </c>
      <c r="V3386">
        <v>3276</v>
      </c>
      <c r="W3386" t="str">
        <v>Port Isabellafurt</v>
      </c>
      <c r="X3386" t="str">
        <v>New South Wales</v>
      </c>
      <c r="Y3386" t="str">
        <v>Australia</v>
      </c>
      <c r="Z3386">
        <v>2</v>
      </c>
      <c r="AA3386" s="3" t="str">
        <f t="shared" si="105"/>
        <v>10 to 20</v>
      </c>
      <c r="AP3386" s="6">
        <v>454</v>
      </c>
      <c r="AQ3386" s="6" t="s">
        <v>1362</v>
      </c>
    </row>
    <row r="3387" spans="1:43" x14ac:dyDescent="0.25">
      <c r="A3387">
        <v>3385</v>
      </c>
      <c r="B3387">
        <v>682</v>
      </c>
      <c r="C3387">
        <v>796</v>
      </c>
      <c r="D3387">
        <v>91</v>
      </c>
      <c r="E3387">
        <v>1</v>
      </c>
      <c r="F3387">
        <v>91</v>
      </c>
      <c r="G3387" t="str">
        <f>VLOOKUP($C3387,'Raw-products'!$A$2:$H$1261,MATCH(G$1,'Raw-products'!$A$1:$H$1,0))</f>
        <v>Jacket</v>
      </c>
      <c r="H3387" t="str">
        <f>VLOOKUP($C3387,'Raw-products'!$A$2:$H$1261,MATCH(H$1,'Raw-products'!$A$1:$H$1,0))</f>
        <v>Pullover</v>
      </c>
      <c r="I3387" t="str">
        <f>VLOOKUP($C3387,'Raw-products'!$A$2:$H$1261,MATCH(I$1,'Raw-products'!$A$1:$H$1,0))</f>
        <v>S</v>
      </c>
      <c r="J3387" t="str">
        <f>VLOOKUP($C3387,'Raw-products'!$A$2:$H$1261,MATCH(J$1,'Raw-products'!$A$1:$H$1,0))</f>
        <v>indigo</v>
      </c>
      <c r="K3387">
        <f>VLOOKUP($C3387,'Raw-products'!$A$2:$H$1261,MATCH(K$1,'Raw-products'!$A$1:$H$1,0))</f>
        <v>114</v>
      </c>
      <c r="L3387">
        <f>VLOOKUP($C3387,'Raw-products'!$A$2:$H$1261,MATCH(L$1,'Raw-products'!$A$1:$H$1,0))</f>
        <v>44</v>
      </c>
      <c r="M3387" s="5">
        <f t="shared" si="104"/>
        <v>5016</v>
      </c>
      <c r="N3387" cm="1">
        <f t="array" ref="N3387:Q3387">_xlfn.XLOOKUP($B3387,'Raw -orders'!$A:$A,'Raw -orders'!$B:$E)</f>
        <v>454</v>
      </c>
      <c r="O3387">
        <v>11469</v>
      </c>
      <c r="P3387" s="1">
        <v>44255</v>
      </c>
      <c r="Q3387" s="1">
        <v>44273</v>
      </c>
      <c r="R3387" t="str" cm="1">
        <f t="array" ref="R3387:Y3387">_xlfn.XLOOKUP($N3387,'Raw - customers'!$A:$A,'Raw - customers'!$B:$I)</f>
        <v>Abey Bampforth</v>
      </c>
      <c r="S3387" t="str">
        <v>Genderfluid</v>
      </c>
      <c r="T3387">
        <v>28</v>
      </c>
      <c r="U3387" t="str">
        <v>3543 Jack GroveApt. 595</v>
      </c>
      <c r="V3387">
        <v>3276</v>
      </c>
      <c r="W3387" t="str">
        <v>Port Isabellafurt</v>
      </c>
      <c r="X3387" t="str">
        <v>New South Wales</v>
      </c>
      <c r="Y3387" t="str">
        <v>Australia</v>
      </c>
      <c r="Z3387">
        <v>2</v>
      </c>
      <c r="AA3387" s="3" t="str">
        <f t="shared" si="105"/>
        <v>10 to 20</v>
      </c>
      <c r="AP3387" s="6">
        <v>454</v>
      </c>
      <c r="AQ3387" s="6" t="s">
        <v>1362</v>
      </c>
    </row>
    <row r="3388" spans="1:43" x14ac:dyDescent="0.25">
      <c r="A3388">
        <v>3386</v>
      </c>
      <c r="B3388">
        <v>682</v>
      </c>
      <c r="C3388">
        <v>1080</v>
      </c>
      <c r="D3388">
        <v>93</v>
      </c>
      <c r="E3388">
        <v>3</v>
      </c>
      <c r="F3388">
        <v>279</v>
      </c>
      <c r="G3388" t="str">
        <f>VLOOKUP($C3388,'Raw-products'!$A$2:$H$1261,MATCH(G$1,'Raw-products'!$A$1:$H$1,0))</f>
        <v>Trousers</v>
      </c>
      <c r="H3388" t="str">
        <f>VLOOKUP($C3388,'Raw-products'!$A$2:$H$1261,MATCH(H$1,'Raw-products'!$A$1:$H$1,0))</f>
        <v>Joggers</v>
      </c>
      <c r="I3388" t="str">
        <f>VLOOKUP($C3388,'Raw-products'!$A$2:$H$1261,MATCH(I$1,'Raw-products'!$A$1:$H$1,0))</f>
        <v>XS</v>
      </c>
      <c r="J3388" t="str">
        <f>VLOOKUP($C3388,'Raw-products'!$A$2:$H$1261,MATCH(J$1,'Raw-products'!$A$1:$H$1,0))</f>
        <v>violet</v>
      </c>
      <c r="K3388">
        <f>VLOOKUP($C3388,'Raw-products'!$A$2:$H$1261,MATCH(K$1,'Raw-products'!$A$1:$H$1,0))</f>
        <v>94</v>
      </c>
      <c r="L3388">
        <f>VLOOKUP($C3388,'Raw-products'!$A$2:$H$1261,MATCH(L$1,'Raw-products'!$A$1:$H$1,0))</f>
        <v>50</v>
      </c>
      <c r="M3388" s="5">
        <f t="shared" si="104"/>
        <v>4700</v>
      </c>
      <c r="N3388" cm="1">
        <f t="array" ref="N3388:Q3388">_xlfn.XLOOKUP($B3388,'Raw -orders'!$A:$A,'Raw -orders'!$B:$E)</f>
        <v>454</v>
      </c>
      <c r="O3388">
        <v>11469</v>
      </c>
      <c r="P3388" s="1">
        <v>44255</v>
      </c>
      <c r="Q3388" s="1">
        <v>44273</v>
      </c>
      <c r="R3388" t="str" cm="1">
        <f t="array" ref="R3388:Y3388">_xlfn.XLOOKUP($N3388,'Raw - customers'!$A:$A,'Raw - customers'!$B:$I)</f>
        <v>Abey Bampforth</v>
      </c>
      <c r="S3388" t="str">
        <v>Genderfluid</v>
      </c>
      <c r="T3388">
        <v>28</v>
      </c>
      <c r="U3388" t="str">
        <v>3543 Jack GroveApt. 595</v>
      </c>
      <c r="V3388">
        <v>3276</v>
      </c>
      <c r="W3388" t="str">
        <v>Port Isabellafurt</v>
      </c>
      <c r="X3388" t="str">
        <v>New South Wales</v>
      </c>
      <c r="Y3388" t="str">
        <v>Australia</v>
      </c>
      <c r="Z3388">
        <v>2</v>
      </c>
      <c r="AA3388" s="3" t="str">
        <f t="shared" si="105"/>
        <v>10 to 20</v>
      </c>
      <c r="AP3388" s="6">
        <v>454</v>
      </c>
      <c r="AQ3388" s="6" t="s">
        <v>1362</v>
      </c>
    </row>
    <row r="3389" spans="1:43" x14ac:dyDescent="0.25">
      <c r="A3389">
        <v>3387</v>
      </c>
      <c r="B3389">
        <v>682</v>
      </c>
      <c r="C3389">
        <v>782</v>
      </c>
      <c r="D3389">
        <v>91</v>
      </c>
      <c r="E3389">
        <v>1</v>
      </c>
      <c r="F3389">
        <v>91</v>
      </c>
      <c r="G3389" t="str">
        <f>VLOOKUP($C3389,'Raw-products'!$A$2:$H$1261,MATCH(G$1,'Raw-products'!$A$1:$H$1,0))</f>
        <v>Jacket</v>
      </c>
      <c r="H3389" t="str">
        <f>VLOOKUP($C3389,'Raw-products'!$A$2:$H$1261,MATCH(H$1,'Raw-products'!$A$1:$H$1,0))</f>
        <v>Pullover</v>
      </c>
      <c r="I3389" t="str">
        <f>VLOOKUP($C3389,'Raw-products'!$A$2:$H$1261,MATCH(I$1,'Raw-products'!$A$1:$H$1,0))</f>
        <v>M</v>
      </c>
      <c r="J3389" t="str">
        <f>VLOOKUP($C3389,'Raw-products'!$A$2:$H$1261,MATCH(J$1,'Raw-products'!$A$1:$H$1,0))</f>
        <v>yellow</v>
      </c>
      <c r="K3389">
        <f>VLOOKUP($C3389,'Raw-products'!$A$2:$H$1261,MATCH(K$1,'Raw-products'!$A$1:$H$1,0))</f>
        <v>114</v>
      </c>
      <c r="L3389">
        <f>VLOOKUP($C3389,'Raw-products'!$A$2:$H$1261,MATCH(L$1,'Raw-products'!$A$1:$H$1,0))</f>
        <v>49</v>
      </c>
      <c r="M3389" s="5">
        <f t="shared" si="104"/>
        <v>5586</v>
      </c>
      <c r="N3389" cm="1">
        <f t="array" ref="N3389:Q3389">_xlfn.XLOOKUP($B3389,'Raw -orders'!$A:$A,'Raw -orders'!$B:$E)</f>
        <v>454</v>
      </c>
      <c r="O3389">
        <v>11469</v>
      </c>
      <c r="P3389" s="1">
        <v>44255</v>
      </c>
      <c r="Q3389" s="1">
        <v>44273</v>
      </c>
      <c r="R3389" t="str" cm="1">
        <f t="array" ref="R3389:Y3389">_xlfn.XLOOKUP($N3389,'Raw - customers'!$A:$A,'Raw - customers'!$B:$I)</f>
        <v>Abey Bampforth</v>
      </c>
      <c r="S3389" t="str">
        <v>Genderfluid</v>
      </c>
      <c r="T3389">
        <v>28</v>
      </c>
      <c r="U3389" t="str">
        <v>3543 Jack GroveApt. 595</v>
      </c>
      <c r="V3389">
        <v>3276</v>
      </c>
      <c r="W3389" t="str">
        <v>Port Isabellafurt</v>
      </c>
      <c r="X3389" t="str">
        <v>New South Wales</v>
      </c>
      <c r="Y3389" t="str">
        <v>Australia</v>
      </c>
      <c r="Z3389">
        <v>2</v>
      </c>
      <c r="AA3389" s="3" t="str">
        <f t="shared" si="105"/>
        <v>10 to 20</v>
      </c>
      <c r="AP3389" s="6">
        <v>454</v>
      </c>
      <c r="AQ3389" s="6" t="s">
        <v>1362</v>
      </c>
    </row>
    <row r="3390" spans="1:43" x14ac:dyDescent="0.25">
      <c r="A3390">
        <v>3388</v>
      </c>
      <c r="B3390">
        <v>682</v>
      </c>
      <c r="C3390">
        <v>131</v>
      </c>
      <c r="D3390">
        <v>92</v>
      </c>
      <c r="E3390">
        <v>1</v>
      </c>
      <c r="F3390">
        <v>92</v>
      </c>
      <c r="G3390" t="str">
        <f>VLOOKUP($C3390,'Raw-products'!$A$2:$H$1261,MATCH(G$1,'Raw-products'!$A$1:$H$1,0))</f>
        <v>Shirt</v>
      </c>
      <c r="H3390" t="str">
        <f>VLOOKUP($C3390,'Raw-products'!$A$2:$H$1261,MATCH(H$1,'Raw-products'!$A$1:$H$1,0))</f>
        <v>Denim</v>
      </c>
      <c r="I3390" t="str">
        <f>VLOOKUP($C3390,'Raw-products'!$A$2:$H$1261,MATCH(I$1,'Raw-products'!$A$1:$H$1,0))</f>
        <v>S</v>
      </c>
      <c r="J3390" t="str">
        <f>VLOOKUP($C3390,'Raw-products'!$A$2:$H$1261,MATCH(J$1,'Raw-products'!$A$1:$H$1,0))</f>
        <v>indigo</v>
      </c>
      <c r="K3390">
        <f>VLOOKUP($C3390,'Raw-products'!$A$2:$H$1261,MATCH(K$1,'Raw-products'!$A$1:$H$1,0))</f>
        <v>115</v>
      </c>
      <c r="L3390">
        <f>VLOOKUP($C3390,'Raw-products'!$A$2:$H$1261,MATCH(L$1,'Raw-products'!$A$1:$H$1,0))</f>
        <v>69</v>
      </c>
      <c r="M3390" s="5">
        <f t="shared" si="104"/>
        <v>7935</v>
      </c>
      <c r="N3390" cm="1">
        <f t="array" ref="N3390:Q3390">_xlfn.XLOOKUP($B3390,'Raw -orders'!$A:$A,'Raw -orders'!$B:$E)</f>
        <v>454</v>
      </c>
      <c r="O3390">
        <v>11469</v>
      </c>
      <c r="P3390" s="1">
        <v>44255</v>
      </c>
      <c r="Q3390" s="1">
        <v>44273</v>
      </c>
      <c r="R3390" t="str" cm="1">
        <f t="array" ref="R3390:Y3390">_xlfn.XLOOKUP($N3390,'Raw - customers'!$A:$A,'Raw - customers'!$B:$I)</f>
        <v>Abey Bampforth</v>
      </c>
      <c r="S3390" t="str">
        <v>Genderfluid</v>
      </c>
      <c r="T3390">
        <v>28</v>
      </c>
      <c r="U3390" t="str">
        <v>3543 Jack GroveApt. 595</v>
      </c>
      <c r="V3390">
        <v>3276</v>
      </c>
      <c r="W3390" t="str">
        <v>Port Isabellafurt</v>
      </c>
      <c r="X3390" t="str">
        <v>New South Wales</v>
      </c>
      <c r="Y3390" t="str">
        <v>Australia</v>
      </c>
      <c r="Z3390">
        <v>2</v>
      </c>
      <c r="AA3390" s="3" t="str">
        <f t="shared" si="105"/>
        <v>10 to 20</v>
      </c>
      <c r="AP3390" s="6">
        <v>454</v>
      </c>
      <c r="AQ3390" s="6" t="s">
        <v>1362</v>
      </c>
    </row>
    <row r="3391" spans="1:43" x14ac:dyDescent="0.25">
      <c r="A3391">
        <v>3389</v>
      </c>
      <c r="B3391">
        <v>682</v>
      </c>
      <c r="C3391">
        <v>278</v>
      </c>
      <c r="D3391">
        <v>95</v>
      </c>
      <c r="E3391">
        <v>3</v>
      </c>
      <c r="F3391">
        <v>285</v>
      </c>
      <c r="G3391" t="str">
        <f>VLOOKUP($C3391,'Raw-products'!$A$2:$H$1261,MATCH(G$1,'Raw-products'!$A$1:$H$1,0))</f>
        <v>Shirt</v>
      </c>
      <c r="H3391" t="str">
        <f>VLOOKUP($C3391,'Raw-products'!$A$2:$H$1261,MATCH(H$1,'Raw-products'!$A$1:$H$1,0))</f>
        <v>Polo</v>
      </c>
      <c r="I3391" t="str">
        <f>VLOOKUP($C3391,'Raw-products'!$A$2:$H$1261,MATCH(I$1,'Raw-products'!$A$1:$H$1,0))</f>
        <v>L</v>
      </c>
      <c r="J3391" t="str">
        <f>VLOOKUP($C3391,'Raw-products'!$A$2:$H$1261,MATCH(J$1,'Raw-products'!$A$1:$H$1,0))</f>
        <v>violet</v>
      </c>
      <c r="K3391">
        <f>VLOOKUP($C3391,'Raw-products'!$A$2:$H$1261,MATCH(K$1,'Raw-products'!$A$1:$H$1,0))</f>
        <v>117</v>
      </c>
      <c r="L3391">
        <f>VLOOKUP($C3391,'Raw-products'!$A$2:$H$1261,MATCH(L$1,'Raw-products'!$A$1:$H$1,0))</f>
        <v>76</v>
      </c>
      <c r="M3391" s="5">
        <f t="shared" si="104"/>
        <v>8892</v>
      </c>
      <c r="N3391" cm="1">
        <f t="array" ref="N3391:Q3391">_xlfn.XLOOKUP($B3391,'Raw -orders'!$A:$A,'Raw -orders'!$B:$E)</f>
        <v>454</v>
      </c>
      <c r="O3391">
        <v>11469</v>
      </c>
      <c r="P3391" s="1">
        <v>44255</v>
      </c>
      <c r="Q3391" s="1">
        <v>44273</v>
      </c>
      <c r="R3391" t="str" cm="1">
        <f t="array" ref="R3391:Y3391">_xlfn.XLOOKUP($N3391,'Raw - customers'!$A:$A,'Raw - customers'!$B:$I)</f>
        <v>Abey Bampforth</v>
      </c>
      <c r="S3391" t="str">
        <v>Genderfluid</v>
      </c>
      <c r="T3391">
        <v>28</v>
      </c>
      <c r="U3391" t="str">
        <v>3543 Jack GroveApt. 595</v>
      </c>
      <c r="V3391">
        <v>3276</v>
      </c>
      <c r="W3391" t="str">
        <v>Port Isabellafurt</v>
      </c>
      <c r="X3391" t="str">
        <v>New South Wales</v>
      </c>
      <c r="Y3391" t="str">
        <v>Australia</v>
      </c>
      <c r="Z3391">
        <v>2</v>
      </c>
      <c r="AA3391" s="3" t="str">
        <f t="shared" si="105"/>
        <v>10 to 20</v>
      </c>
      <c r="AP3391" s="6">
        <v>454</v>
      </c>
      <c r="AQ3391" s="6" t="s">
        <v>1362</v>
      </c>
    </row>
    <row r="3392" spans="1:43" x14ac:dyDescent="0.25">
      <c r="A3392">
        <v>3390</v>
      </c>
      <c r="B3392">
        <v>683</v>
      </c>
      <c r="C3392">
        <v>4</v>
      </c>
      <c r="D3392">
        <v>96</v>
      </c>
      <c r="E3392">
        <v>3</v>
      </c>
      <c r="F3392">
        <v>288</v>
      </c>
      <c r="G3392" t="str">
        <f>VLOOKUP($C3392,'Raw-products'!$A$2:$H$1261,MATCH(G$1,'Raw-products'!$A$1:$H$1,0))</f>
        <v>Shirt</v>
      </c>
      <c r="H3392" t="str">
        <f>VLOOKUP($C3392,'Raw-products'!$A$2:$H$1261,MATCH(H$1,'Raw-products'!$A$1:$H$1,0))</f>
        <v>Oxford Cloth</v>
      </c>
      <c r="I3392" t="str">
        <f>VLOOKUP($C3392,'Raw-products'!$A$2:$H$1261,MATCH(I$1,'Raw-products'!$A$1:$H$1,0))</f>
        <v>XL</v>
      </c>
      <c r="J3392" t="str">
        <f>VLOOKUP($C3392,'Raw-products'!$A$2:$H$1261,MATCH(J$1,'Raw-products'!$A$1:$H$1,0))</f>
        <v>red</v>
      </c>
      <c r="K3392">
        <f>VLOOKUP($C3392,'Raw-products'!$A$2:$H$1261,MATCH(K$1,'Raw-products'!$A$1:$H$1,0))</f>
        <v>114</v>
      </c>
      <c r="L3392">
        <f>VLOOKUP($C3392,'Raw-products'!$A$2:$H$1261,MATCH(L$1,'Raw-products'!$A$1:$H$1,0))</f>
        <v>47</v>
      </c>
      <c r="M3392" s="5">
        <f t="shared" si="104"/>
        <v>5358</v>
      </c>
      <c r="N3392" cm="1">
        <f t="array" ref="N3392:Q3392">_xlfn.XLOOKUP($B3392,'Raw -orders'!$A:$A,'Raw -orders'!$B:$E)</f>
        <v>276</v>
      </c>
      <c r="O3392">
        <v>59748</v>
      </c>
      <c r="P3392" s="1">
        <v>44197</v>
      </c>
      <c r="Q3392" s="1">
        <v>44201</v>
      </c>
      <c r="R3392" t="str" cm="1">
        <f t="array" ref="R3392:Y3392">_xlfn.XLOOKUP($N3392,'Raw - customers'!$A:$A,'Raw - customers'!$B:$I)</f>
        <v>Silas Chaman</v>
      </c>
      <c r="S3392" t="str">
        <v>Genderfluid</v>
      </c>
      <c r="T3392">
        <v>56</v>
      </c>
      <c r="U3392" t="str">
        <v>410 Ryan CrescentApt. 461</v>
      </c>
      <c r="V3392">
        <v>9665</v>
      </c>
      <c r="W3392" t="str">
        <v>Gardenport</v>
      </c>
      <c r="X3392" t="str">
        <v>Victoria</v>
      </c>
      <c r="Y3392" t="str">
        <v>Australia</v>
      </c>
      <c r="Z3392">
        <v>1</v>
      </c>
      <c r="AA3392" s="3" t="str">
        <f t="shared" si="105"/>
        <v>0 to 10</v>
      </c>
      <c r="AP3392" s="6">
        <v>276</v>
      </c>
      <c r="AQ3392" s="6" t="s">
        <v>1396</v>
      </c>
    </row>
    <row r="3393" spans="1:43" x14ac:dyDescent="0.25">
      <c r="A3393">
        <v>3391</v>
      </c>
      <c r="B3393">
        <v>683</v>
      </c>
      <c r="C3393">
        <v>753</v>
      </c>
      <c r="D3393">
        <v>109</v>
      </c>
      <c r="E3393">
        <v>2</v>
      </c>
      <c r="F3393">
        <v>218</v>
      </c>
      <c r="G3393" t="str">
        <f>VLOOKUP($C3393,'Raw-products'!$A$2:$H$1261,MATCH(G$1,'Raw-products'!$A$1:$H$1,0))</f>
        <v>Jacket</v>
      </c>
      <c r="H3393" t="str">
        <f>VLOOKUP($C3393,'Raw-products'!$A$2:$H$1261,MATCH(H$1,'Raw-products'!$A$1:$H$1,0))</f>
        <v>Peacoat</v>
      </c>
      <c r="I3393" t="str">
        <f>VLOOKUP($C3393,'Raw-products'!$A$2:$H$1261,MATCH(I$1,'Raw-products'!$A$1:$H$1,0))</f>
        <v>L</v>
      </c>
      <c r="J3393" t="str">
        <f>VLOOKUP($C3393,'Raw-products'!$A$2:$H$1261,MATCH(J$1,'Raw-products'!$A$1:$H$1,0))</f>
        <v>green</v>
      </c>
      <c r="K3393">
        <f>VLOOKUP($C3393,'Raw-products'!$A$2:$H$1261,MATCH(K$1,'Raw-products'!$A$1:$H$1,0))</f>
        <v>102</v>
      </c>
      <c r="L3393">
        <f>VLOOKUP($C3393,'Raw-products'!$A$2:$H$1261,MATCH(L$1,'Raw-products'!$A$1:$H$1,0))</f>
        <v>73</v>
      </c>
      <c r="M3393" s="5">
        <f t="shared" si="104"/>
        <v>7446</v>
      </c>
      <c r="N3393" cm="1">
        <f t="array" ref="N3393:Q3393">_xlfn.XLOOKUP($B3393,'Raw -orders'!$A:$A,'Raw -orders'!$B:$E)</f>
        <v>276</v>
      </c>
      <c r="O3393">
        <v>59748</v>
      </c>
      <c r="P3393" s="1">
        <v>44197</v>
      </c>
      <c r="Q3393" s="1">
        <v>44201</v>
      </c>
      <c r="R3393" t="str" cm="1">
        <f t="array" ref="R3393:Y3393">_xlfn.XLOOKUP($N3393,'Raw - customers'!$A:$A,'Raw - customers'!$B:$I)</f>
        <v>Silas Chaman</v>
      </c>
      <c r="S3393" t="str">
        <v>Genderfluid</v>
      </c>
      <c r="T3393">
        <v>56</v>
      </c>
      <c r="U3393" t="str">
        <v>410 Ryan CrescentApt. 461</v>
      </c>
      <c r="V3393">
        <v>9665</v>
      </c>
      <c r="W3393" t="str">
        <v>Gardenport</v>
      </c>
      <c r="X3393" t="str">
        <v>Victoria</v>
      </c>
      <c r="Y3393" t="str">
        <v>Australia</v>
      </c>
      <c r="Z3393">
        <v>1</v>
      </c>
      <c r="AA3393" s="3" t="str">
        <f t="shared" si="105"/>
        <v>0 to 10</v>
      </c>
      <c r="AP3393" s="6">
        <v>276</v>
      </c>
      <c r="AQ3393" s="6" t="s">
        <v>1396</v>
      </c>
    </row>
    <row r="3394" spans="1:43" x14ac:dyDescent="0.25">
      <c r="A3394">
        <v>3392</v>
      </c>
      <c r="B3394">
        <v>683</v>
      </c>
      <c r="C3394">
        <v>1054</v>
      </c>
      <c r="D3394">
        <v>93</v>
      </c>
      <c r="E3394">
        <v>1</v>
      </c>
      <c r="F3394">
        <v>93</v>
      </c>
      <c r="G3394" t="str">
        <f>VLOOKUP($C3394,'Raw-products'!$A$2:$H$1261,MATCH(G$1,'Raw-products'!$A$1:$H$1,0))</f>
        <v>Trousers</v>
      </c>
      <c r="H3394" t="str">
        <f>VLOOKUP($C3394,'Raw-products'!$A$2:$H$1261,MATCH(H$1,'Raw-products'!$A$1:$H$1,0))</f>
        <v>Joggers</v>
      </c>
      <c r="I3394" t="str">
        <f>VLOOKUP($C3394,'Raw-products'!$A$2:$H$1261,MATCH(I$1,'Raw-products'!$A$1:$H$1,0))</f>
        <v>XL</v>
      </c>
      <c r="J3394" t="str">
        <f>VLOOKUP($C3394,'Raw-products'!$A$2:$H$1261,MATCH(J$1,'Raw-products'!$A$1:$H$1,0))</f>
        <v>red</v>
      </c>
      <c r="K3394">
        <f>VLOOKUP($C3394,'Raw-products'!$A$2:$H$1261,MATCH(K$1,'Raw-products'!$A$1:$H$1,0))</f>
        <v>94</v>
      </c>
      <c r="L3394">
        <f>VLOOKUP($C3394,'Raw-products'!$A$2:$H$1261,MATCH(L$1,'Raw-products'!$A$1:$H$1,0))</f>
        <v>58</v>
      </c>
      <c r="M3394" s="5">
        <f t="shared" si="104"/>
        <v>5452</v>
      </c>
      <c r="N3394" cm="1">
        <f t="array" ref="N3394:Q3394">_xlfn.XLOOKUP($B3394,'Raw -orders'!$A:$A,'Raw -orders'!$B:$E)</f>
        <v>276</v>
      </c>
      <c r="O3394">
        <v>59748</v>
      </c>
      <c r="P3394" s="1">
        <v>44197</v>
      </c>
      <c r="Q3394" s="1">
        <v>44201</v>
      </c>
      <c r="R3394" t="str" cm="1">
        <f t="array" ref="R3394:Y3394">_xlfn.XLOOKUP($N3394,'Raw - customers'!$A:$A,'Raw - customers'!$B:$I)</f>
        <v>Silas Chaman</v>
      </c>
      <c r="S3394" t="str">
        <v>Genderfluid</v>
      </c>
      <c r="T3394">
        <v>56</v>
      </c>
      <c r="U3394" t="str">
        <v>410 Ryan CrescentApt. 461</v>
      </c>
      <c r="V3394">
        <v>9665</v>
      </c>
      <c r="W3394" t="str">
        <v>Gardenport</v>
      </c>
      <c r="X3394" t="str">
        <v>Victoria</v>
      </c>
      <c r="Y3394" t="str">
        <v>Australia</v>
      </c>
      <c r="Z3394">
        <v>1</v>
      </c>
      <c r="AA3394" s="3" t="str">
        <f t="shared" si="105"/>
        <v>0 to 10</v>
      </c>
      <c r="AP3394" s="6">
        <v>276</v>
      </c>
      <c r="AQ3394" s="6" t="s">
        <v>1396</v>
      </c>
    </row>
    <row r="3395" spans="1:43" x14ac:dyDescent="0.25">
      <c r="A3395">
        <v>3393</v>
      </c>
      <c r="B3395">
        <v>683</v>
      </c>
      <c r="C3395">
        <v>973</v>
      </c>
      <c r="D3395">
        <v>97</v>
      </c>
      <c r="E3395">
        <v>2</v>
      </c>
      <c r="F3395">
        <v>194</v>
      </c>
      <c r="G3395" t="str">
        <f>VLOOKUP($C3395,'Raw-products'!$A$2:$H$1261,MATCH(G$1,'Raw-products'!$A$1:$H$1,0))</f>
        <v>Trousers</v>
      </c>
      <c r="H3395" t="str">
        <f>VLOOKUP($C3395,'Raw-products'!$A$2:$H$1261,MATCH(H$1,'Raw-products'!$A$1:$H$1,0))</f>
        <v>Slim-Fit</v>
      </c>
      <c r="I3395" t="str">
        <f>VLOOKUP($C3395,'Raw-products'!$A$2:$H$1261,MATCH(I$1,'Raw-products'!$A$1:$H$1,0))</f>
        <v>L</v>
      </c>
      <c r="J3395" t="str">
        <f>VLOOKUP($C3395,'Raw-products'!$A$2:$H$1261,MATCH(J$1,'Raw-products'!$A$1:$H$1,0))</f>
        <v>indigo</v>
      </c>
      <c r="K3395">
        <f>VLOOKUP($C3395,'Raw-products'!$A$2:$H$1261,MATCH(K$1,'Raw-products'!$A$1:$H$1,0))</f>
        <v>119</v>
      </c>
      <c r="L3395">
        <f>VLOOKUP($C3395,'Raw-products'!$A$2:$H$1261,MATCH(L$1,'Raw-products'!$A$1:$H$1,0))</f>
        <v>48</v>
      </c>
      <c r="M3395" s="5">
        <f t="shared" ref="M3395:M3458" si="106">$K3395*$L3395</f>
        <v>5712</v>
      </c>
      <c r="N3395" cm="1">
        <f t="array" ref="N3395:Q3395">_xlfn.XLOOKUP($B3395,'Raw -orders'!$A:$A,'Raw -orders'!$B:$E)</f>
        <v>276</v>
      </c>
      <c r="O3395">
        <v>59748</v>
      </c>
      <c r="P3395" s="1">
        <v>44197</v>
      </c>
      <c r="Q3395" s="1">
        <v>44201</v>
      </c>
      <c r="R3395" t="str" cm="1">
        <f t="array" ref="R3395:Y3395">_xlfn.XLOOKUP($N3395,'Raw - customers'!$A:$A,'Raw - customers'!$B:$I)</f>
        <v>Silas Chaman</v>
      </c>
      <c r="S3395" t="str">
        <v>Genderfluid</v>
      </c>
      <c r="T3395">
        <v>56</v>
      </c>
      <c r="U3395" t="str">
        <v>410 Ryan CrescentApt. 461</v>
      </c>
      <c r="V3395">
        <v>9665</v>
      </c>
      <c r="W3395" t="str">
        <v>Gardenport</v>
      </c>
      <c r="X3395" t="str">
        <v>Victoria</v>
      </c>
      <c r="Y3395" t="str">
        <v>Australia</v>
      </c>
      <c r="Z3395">
        <v>1</v>
      </c>
      <c r="AA3395" s="3" t="str">
        <f t="shared" ref="AA3395:AA3458" si="107">IF(AND(DATEDIF($P3395,$Q3395,"D")&gt;0,DATEDIF($P3395,$Q3395,"D")&lt;=10),"0 to 10",IF(AND(DATEDIF($P3395,$Q3395,"D")&gt;10,DATEDIF($P3395,$Q3395,"D")&lt;=20),"10 to 20",IF(AND(DATEDIF($P3395,$Q3395,"D")&gt;20,DATEDIF($P3395,$Q3395,"D")&lt;=30),"20 to 30")))</f>
        <v>0 to 10</v>
      </c>
      <c r="AP3395" s="6">
        <v>276</v>
      </c>
      <c r="AQ3395" s="6" t="s">
        <v>1396</v>
      </c>
    </row>
    <row r="3396" spans="1:43" x14ac:dyDescent="0.25">
      <c r="A3396">
        <v>3394</v>
      </c>
      <c r="B3396">
        <v>683</v>
      </c>
      <c r="C3396">
        <v>1016</v>
      </c>
      <c r="D3396">
        <v>90</v>
      </c>
      <c r="E3396">
        <v>3</v>
      </c>
      <c r="F3396">
        <v>270</v>
      </c>
      <c r="G3396" t="str">
        <f>VLOOKUP($C3396,'Raw-products'!$A$2:$H$1261,MATCH(G$1,'Raw-products'!$A$1:$H$1,0))</f>
        <v>Trousers</v>
      </c>
      <c r="H3396" t="str">
        <f>VLOOKUP($C3396,'Raw-products'!$A$2:$H$1261,MATCH(H$1,'Raw-products'!$A$1:$H$1,0))</f>
        <v>Relaxed Leg</v>
      </c>
      <c r="I3396" t="str">
        <f>VLOOKUP($C3396,'Raw-products'!$A$2:$H$1261,MATCH(I$1,'Raw-products'!$A$1:$H$1,0))</f>
        <v>S</v>
      </c>
      <c r="J3396" t="str">
        <f>VLOOKUP($C3396,'Raw-products'!$A$2:$H$1261,MATCH(J$1,'Raw-products'!$A$1:$H$1,0))</f>
        <v>red</v>
      </c>
      <c r="K3396">
        <f>VLOOKUP($C3396,'Raw-products'!$A$2:$H$1261,MATCH(K$1,'Raw-products'!$A$1:$H$1,0))</f>
        <v>95</v>
      </c>
      <c r="L3396">
        <f>VLOOKUP($C3396,'Raw-products'!$A$2:$H$1261,MATCH(L$1,'Raw-products'!$A$1:$H$1,0))</f>
        <v>70</v>
      </c>
      <c r="M3396" s="5">
        <f t="shared" si="106"/>
        <v>6650</v>
      </c>
      <c r="N3396" cm="1">
        <f t="array" ref="N3396:Q3396">_xlfn.XLOOKUP($B3396,'Raw -orders'!$A:$A,'Raw -orders'!$B:$E)</f>
        <v>276</v>
      </c>
      <c r="O3396">
        <v>59748</v>
      </c>
      <c r="P3396" s="1">
        <v>44197</v>
      </c>
      <c r="Q3396" s="1">
        <v>44201</v>
      </c>
      <c r="R3396" t="str" cm="1">
        <f t="array" ref="R3396:Y3396">_xlfn.XLOOKUP($N3396,'Raw - customers'!$A:$A,'Raw - customers'!$B:$I)</f>
        <v>Silas Chaman</v>
      </c>
      <c r="S3396" t="str">
        <v>Genderfluid</v>
      </c>
      <c r="T3396">
        <v>56</v>
      </c>
      <c r="U3396" t="str">
        <v>410 Ryan CrescentApt. 461</v>
      </c>
      <c r="V3396">
        <v>9665</v>
      </c>
      <c r="W3396" t="str">
        <v>Gardenport</v>
      </c>
      <c r="X3396" t="str">
        <v>Victoria</v>
      </c>
      <c r="Y3396" t="str">
        <v>Australia</v>
      </c>
      <c r="Z3396">
        <v>1</v>
      </c>
      <c r="AA3396" s="3" t="str">
        <f t="shared" si="107"/>
        <v>0 to 10</v>
      </c>
      <c r="AP3396" s="6">
        <v>276</v>
      </c>
      <c r="AQ3396" s="6" t="s">
        <v>1396</v>
      </c>
    </row>
    <row r="3397" spans="1:43" x14ac:dyDescent="0.25">
      <c r="A3397">
        <v>3395</v>
      </c>
      <c r="B3397">
        <v>683</v>
      </c>
      <c r="C3397">
        <v>576</v>
      </c>
      <c r="D3397">
        <v>100</v>
      </c>
      <c r="E3397">
        <v>1</v>
      </c>
      <c r="F3397">
        <v>100</v>
      </c>
      <c r="G3397" t="str">
        <f>VLOOKUP($C3397,'Raw-products'!$A$2:$H$1261,MATCH(G$1,'Raw-products'!$A$1:$H$1,0))</f>
        <v>Jacket</v>
      </c>
      <c r="H3397" t="str">
        <f>VLOOKUP($C3397,'Raw-products'!$A$2:$H$1261,MATCH(H$1,'Raw-products'!$A$1:$H$1,0))</f>
        <v>Bomber</v>
      </c>
      <c r="I3397" t="str">
        <f>VLOOKUP($C3397,'Raw-products'!$A$2:$H$1261,MATCH(I$1,'Raw-products'!$A$1:$H$1,0))</f>
        <v>S</v>
      </c>
      <c r="J3397" t="str">
        <f>VLOOKUP($C3397,'Raw-products'!$A$2:$H$1261,MATCH(J$1,'Raw-products'!$A$1:$H$1,0))</f>
        <v>green</v>
      </c>
      <c r="K3397">
        <f>VLOOKUP($C3397,'Raw-products'!$A$2:$H$1261,MATCH(K$1,'Raw-products'!$A$1:$H$1,0))</f>
        <v>90</v>
      </c>
      <c r="L3397">
        <f>VLOOKUP($C3397,'Raw-products'!$A$2:$H$1261,MATCH(L$1,'Raw-products'!$A$1:$H$1,0))</f>
        <v>54</v>
      </c>
      <c r="M3397" s="5">
        <f t="shared" si="106"/>
        <v>4860</v>
      </c>
      <c r="N3397" cm="1">
        <f t="array" ref="N3397:Q3397">_xlfn.XLOOKUP($B3397,'Raw -orders'!$A:$A,'Raw -orders'!$B:$E)</f>
        <v>276</v>
      </c>
      <c r="O3397">
        <v>59748</v>
      </c>
      <c r="P3397" s="1">
        <v>44197</v>
      </c>
      <c r="Q3397" s="1">
        <v>44201</v>
      </c>
      <c r="R3397" t="str" cm="1">
        <f t="array" ref="R3397:Y3397">_xlfn.XLOOKUP($N3397,'Raw - customers'!$A:$A,'Raw - customers'!$B:$I)</f>
        <v>Silas Chaman</v>
      </c>
      <c r="S3397" t="str">
        <v>Genderfluid</v>
      </c>
      <c r="T3397">
        <v>56</v>
      </c>
      <c r="U3397" t="str">
        <v>410 Ryan CrescentApt. 461</v>
      </c>
      <c r="V3397">
        <v>9665</v>
      </c>
      <c r="W3397" t="str">
        <v>Gardenport</v>
      </c>
      <c r="X3397" t="str">
        <v>Victoria</v>
      </c>
      <c r="Y3397" t="str">
        <v>Australia</v>
      </c>
      <c r="Z3397">
        <v>1</v>
      </c>
      <c r="AA3397" s="3" t="str">
        <f t="shared" si="107"/>
        <v>0 to 10</v>
      </c>
      <c r="AP3397" s="6">
        <v>276</v>
      </c>
      <c r="AQ3397" s="6" t="s">
        <v>1396</v>
      </c>
    </row>
    <row r="3398" spans="1:43" x14ac:dyDescent="0.25">
      <c r="A3398">
        <v>3396</v>
      </c>
      <c r="B3398">
        <v>684</v>
      </c>
      <c r="C3398">
        <v>837</v>
      </c>
      <c r="D3398">
        <v>117</v>
      </c>
      <c r="E3398">
        <v>1</v>
      </c>
      <c r="F3398">
        <v>117</v>
      </c>
      <c r="G3398" t="str">
        <f>VLOOKUP($C3398,'Raw-products'!$A$2:$H$1261,MATCH(G$1,'Raw-products'!$A$1:$H$1,0))</f>
        <v>Jacket</v>
      </c>
      <c r="H3398" t="str">
        <f>VLOOKUP($C3398,'Raw-products'!$A$2:$H$1261,MATCH(H$1,'Raw-products'!$A$1:$H$1,0))</f>
        <v>Shearling</v>
      </c>
      <c r="I3398" t="str">
        <f>VLOOKUP($C3398,'Raw-products'!$A$2:$H$1261,MATCH(I$1,'Raw-products'!$A$1:$H$1,0))</f>
        <v>M</v>
      </c>
      <c r="J3398" t="str">
        <f>VLOOKUP($C3398,'Raw-products'!$A$2:$H$1261,MATCH(J$1,'Raw-products'!$A$1:$H$1,0))</f>
        <v>violet</v>
      </c>
      <c r="K3398">
        <f>VLOOKUP($C3398,'Raw-products'!$A$2:$H$1261,MATCH(K$1,'Raw-products'!$A$1:$H$1,0))</f>
        <v>95</v>
      </c>
      <c r="L3398">
        <f>VLOOKUP($C3398,'Raw-products'!$A$2:$H$1261,MATCH(L$1,'Raw-products'!$A$1:$H$1,0))</f>
        <v>74</v>
      </c>
      <c r="M3398" s="5">
        <f t="shared" si="106"/>
        <v>7030</v>
      </c>
      <c r="N3398" cm="1">
        <f t="array" ref="N3398:Q3398">_xlfn.XLOOKUP($B3398,'Raw -orders'!$A:$A,'Raw -orders'!$B:$E)</f>
        <v>956</v>
      </c>
      <c r="O3398">
        <v>36919</v>
      </c>
      <c r="P3398" s="1">
        <v>44481</v>
      </c>
      <c r="Q3398" s="1">
        <v>44486</v>
      </c>
      <c r="R3398" t="str" cm="1">
        <f t="array" ref="R3398:Y3398">_xlfn.XLOOKUP($N3398,'Raw - customers'!$A:$A,'Raw - customers'!$B:$I)</f>
        <v>Camile Haveline</v>
      </c>
      <c r="S3398" t="str">
        <v>Genderfluid</v>
      </c>
      <c r="T3398">
        <v>20</v>
      </c>
      <c r="U3398" t="str">
        <v>408 Logan View RdApt. 841</v>
      </c>
      <c r="V3398">
        <v>6905</v>
      </c>
      <c r="W3398" t="str">
        <v>New Alexchester</v>
      </c>
      <c r="X3398" t="str">
        <v>New South Wales</v>
      </c>
      <c r="Y3398" t="str">
        <v>Australia</v>
      </c>
      <c r="Z3398">
        <v>10</v>
      </c>
      <c r="AA3398" s="3" t="str">
        <f t="shared" si="107"/>
        <v>0 to 10</v>
      </c>
      <c r="AP3398" s="6">
        <v>956</v>
      </c>
      <c r="AQ3398" s="6" t="s">
        <v>1362</v>
      </c>
    </row>
    <row r="3399" spans="1:43" x14ac:dyDescent="0.25">
      <c r="A3399">
        <v>3397</v>
      </c>
      <c r="B3399">
        <v>684</v>
      </c>
      <c r="C3399">
        <v>99</v>
      </c>
      <c r="D3399">
        <v>118</v>
      </c>
      <c r="E3399">
        <v>2</v>
      </c>
      <c r="F3399">
        <v>236</v>
      </c>
      <c r="G3399" t="str">
        <f>VLOOKUP($C3399,'Raw-products'!$A$2:$H$1261,MATCH(G$1,'Raw-products'!$A$1:$H$1,0))</f>
        <v>Shirt</v>
      </c>
      <c r="H3399" t="str">
        <f>VLOOKUP($C3399,'Raw-products'!$A$2:$H$1261,MATCH(H$1,'Raw-products'!$A$1:$H$1,0))</f>
        <v>Flannel</v>
      </c>
      <c r="I3399" t="str">
        <f>VLOOKUP($C3399,'Raw-products'!$A$2:$H$1261,MATCH(I$1,'Raw-products'!$A$1:$H$1,0))</f>
        <v>XL</v>
      </c>
      <c r="J3399" t="str">
        <f>VLOOKUP($C3399,'Raw-products'!$A$2:$H$1261,MATCH(J$1,'Raw-products'!$A$1:$H$1,0))</f>
        <v>indigo</v>
      </c>
      <c r="K3399">
        <f>VLOOKUP($C3399,'Raw-products'!$A$2:$H$1261,MATCH(K$1,'Raw-products'!$A$1:$H$1,0))</f>
        <v>96</v>
      </c>
      <c r="L3399">
        <f>VLOOKUP($C3399,'Raw-products'!$A$2:$H$1261,MATCH(L$1,'Raw-products'!$A$1:$H$1,0))</f>
        <v>57</v>
      </c>
      <c r="M3399" s="5">
        <f t="shared" si="106"/>
        <v>5472</v>
      </c>
      <c r="N3399" cm="1">
        <f t="array" ref="N3399:Q3399">_xlfn.XLOOKUP($B3399,'Raw -orders'!$A:$A,'Raw -orders'!$B:$E)</f>
        <v>956</v>
      </c>
      <c r="O3399">
        <v>36919</v>
      </c>
      <c r="P3399" s="1">
        <v>44481</v>
      </c>
      <c r="Q3399" s="1">
        <v>44486</v>
      </c>
      <c r="R3399" t="str" cm="1">
        <f t="array" ref="R3399:Y3399">_xlfn.XLOOKUP($N3399,'Raw - customers'!$A:$A,'Raw - customers'!$B:$I)</f>
        <v>Camile Haveline</v>
      </c>
      <c r="S3399" t="str">
        <v>Genderfluid</v>
      </c>
      <c r="T3399">
        <v>20</v>
      </c>
      <c r="U3399" t="str">
        <v>408 Logan View RdApt. 841</v>
      </c>
      <c r="V3399">
        <v>6905</v>
      </c>
      <c r="W3399" t="str">
        <v>New Alexchester</v>
      </c>
      <c r="X3399" t="str">
        <v>New South Wales</v>
      </c>
      <c r="Y3399" t="str">
        <v>Australia</v>
      </c>
      <c r="Z3399">
        <v>10</v>
      </c>
      <c r="AA3399" s="3" t="str">
        <f t="shared" si="107"/>
        <v>0 to 10</v>
      </c>
      <c r="AP3399" s="6">
        <v>956</v>
      </c>
      <c r="AQ3399" s="6" t="s">
        <v>1362</v>
      </c>
    </row>
    <row r="3400" spans="1:43" x14ac:dyDescent="0.25">
      <c r="A3400">
        <v>3398</v>
      </c>
      <c r="B3400">
        <v>685</v>
      </c>
      <c r="C3400">
        <v>275</v>
      </c>
      <c r="D3400">
        <v>95</v>
      </c>
      <c r="E3400">
        <v>1</v>
      </c>
      <c r="F3400">
        <v>95</v>
      </c>
      <c r="G3400" t="str">
        <f>VLOOKUP($C3400,'Raw-products'!$A$2:$H$1261,MATCH(G$1,'Raw-products'!$A$1:$H$1,0))</f>
        <v>Shirt</v>
      </c>
      <c r="H3400" t="str">
        <f>VLOOKUP($C3400,'Raw-products'!$A$2:$H$1261,MATCH(H$1,'Raw-products'!$A$1:$H$1,0))</f>
        <v>Polo</v>
      </c>
      <c r="I3400" t="str">
        <f>VLOOKUP($C3400,'Raw-products'!$A$2:$H$1261,MATCH(I$1,'Raw-products'!$A$1:$H$1,0))</f>
        <v>XS</v>
      </c>
      <c r="J3400" t="str">
        <f>VLOOKUP($C3400,'Raw-products'!$A$2:$H$1261,MATCH(J$1,'Raw-products'!$A$1:$H$1,0))</f>
        <v>violet</v>
      </c>
      <c r="K3400">
        <f>VLOOKUP($C3400,'Raw-products'!$A$2:$H$1261,MATCH(K$1,'Raw-products'!$A$1:$H$1,0))</f>
        <v>117</v>
      </c>
      <c r="L3400">
        <f>VLOOKUP($C3400,'Raw-products'!$A$2:$H$1261,MATCH(L$1,'Raw-products'!$A$1:$H$1,0))</f>
        <v>67</v>
      </c>
      <c r="M3400" s="5">
        <f t="shared" si="106"/>
        <v>7839</v>
      </c>
      <c r="N3400" cm="1">
        <f t="array" ref="N3400:Q3400">_xlfn.XLOOKUP($B3400,'Raw -orders'!$A:$A,'Raw -orders'!$B:$E)</f>
        <v>851</v>
      </c>
      <c r="O3400">
        <v>22299</v>
      </c>
      <c r="P3400" s="1">
        <v>44414</v>
      </c>
      <c r="Q3400" s="1">
        <v>44429</v>
      </c>
      <c r="R3400" t="str" cm="1">
        <f t="array" ref="R3400:Y3400">_xlfn.XLOOKUP($N3400,'Raw - customers'!$A:$A,'Raw - customers'!$B:$I)</f>
        <v>Worthy Pardoe</v>
      </c>
      <c r="S3400" t="str">
        <v>Non-binary</v>
      </c>
      <c r="T3400">
        <v>71</v>
      </c>
      <c r="U3400" t="str">
        <v>71 Joseph TrailApt. 169</v>
      </c>
      <c r="V3400">
        <v>6648</v>
      </c>
      <c r="W3400" t="str">
        <v>North Emmashire</v>
      </c>
      <c r="X3400" t="str">
        <v>Australian Capital Territory</v>
      </c>
      <c r="Y3400" t="str">
        <v>Australia</v>
      </c>
      <c r="Z3400">
        <v>8</v>
      </c>
      <c r="AA3400" s="3" t="str">
        <f t="shared" si="107"/>
        <v>10 to 20</v>
      </c>
      <c r="AP3400" s="6">
        <v>851</v>
      </c>
      <c r="AQ3400" s="6" t="s">
        <v>1350</v>
      </c>
    </row>
    <row r="3401" spans="1:43" x14ac:dyDescent="0.25">
      <c r="A3401">
        <v>3399</v>
      </c>
      <c r="B3401">
        <v>685</v>
      </c>
      <c r="C3401">
        <v>33</v>
      </c>
      <c r="D3401">
        <v>96</v>
      </c>
      <c r="E3401">
        <v>3</v>
      </c>
      <c r="F3401">
        <v>288</v>
      </c>
      <c r="G3401" t="str">
        <f>VLOOKUP($C3401,'Raw-products'!$A$2:$H$1261,MATCH(G$1,'Raw-products'!$A$1:$H$1,0))</f>
        <v>Shirt</v>
      </c>
      <c r="H3401" t="str">
        <f>VLOOKUP($C3401,'Raw-products'!$A$2:$H$1261,MATCH(H$1,'Raw-products'!$A$1:$H$1,0))</f>
        <v>Oxford Cloth</v>
      </c>
      <c r="I3401" t="str">
        <f>VLOOKUP($C3401,'Raw-products'!$A$2:$H$1261,MATCH(I$1,'Raw-products'!$A$1:$H$1,0))</f>
        <v>L</v>
      </c>
      <c r="J3401" t="str">
        <f>VLOOKUP($C3401,'Raw-products'!$A$2:$H$1261,MATCH(J$1,'Raw-products'!$A$1:$H$1,0))</f>
        <v>violet</v>
      </c>
      <c r="K3401">
        <f>VLOOKUP($C3401,'Raw-products'!$A$2:$H$1261,MATCH(K$1,'Raw-products'!$A$1:$H$1,0))</f>
        <v>114</v>
      </c>
      <c r="L3401">
        <f>VLOOKUP($C3401,'Raw-products'!$A$2:$H$1261,MATCH(L$1,'Raw-products'!$A$1:$H$1,0))</f>
        <v>73</v>
      </c>
      <c r="M3401" s="5">
        <f t="shared" si="106"/>
        <v>8322</v>
      </c>
      <c r="N3401" cm="1">
        <f t="array" ref="N3401:Q3401">_xlfn.XLOOKUP($B3401,'Raw -orders'!$A:$A,'Raw -orders'!$B:$E)</f>
        <v>851</v>
      </c>
      <c r="O3401">
        <v>22299</v>
      </c>
      <c r="P3401" s="1">
        <v>44414</v>
      </c>
      <c r="Q3401" s="1">
        <v>44429</v>
      </c>
      <c r="R3401" t="str" cm="1">
        <f t="array" ref="R3401:Y3401">_xlfn.XLOOKUP($N3401,'Raw - customers'!$A:$A,'Raw - customers'!$B:$I)</f>
        <v>Worthy Pardoe</v>
      </c>
      <c r="S3401" t="str">
        <v>Non-binary</v>
      </c>
      <c r="T3401">
        <v>71</v>
      </c>
      <c r="U3401" t="str">
        <v>71 Joseph TrailApt. 169</v>
      </c>
      <c r="V3401">
        <v>6648</v>
      </c>
      <c r="W3401" t="str">
        <v>North Emmashire</v>
      </c>
      <c r="X3401" t="str">
        <v>Australian Capital Territory</v>
      </c>
      <c r="Y3401" t="str">
        <v>Australia</v>
      </c>
      <c r="Z3401">
        <v>8</v>
      </c>
      <c r="AA3401" s="3" t="str">
        <f t="shared" si="107"/>
        <v>10 to 20</v>
      </c>
      <c r="AP3401" s="6">
        <v>851</v>
      </c>
      <c r="AQ3401" s="6" t="s">
        <v>1350</v>
      </c>
    </row>
    <row r="3402" spans="1:43" x14ac:dyDescent="0.25">
      <c r="A3402">
        <v>3400</v>
      </c>
      <c r="B3402">
        <v>686</v>
      </c>
      <c r="C3402">
        <v>216</v>
      </c>
      <c r="D3402">
        <v>106</v>
      </c>
      <c r="E3402">
        <v>2</v>
      </c>
      <c r="F3402">
        <v>212</v>
      </c>
      <c r="G3402" t="str">
        <f>VLOOKUP($C3402,'Raw-products'!$A$2:$H$1261,MATCH(G$1,'Raw-products'!$A$1:$H$1,0))</f>
        <v>Shirt</v>
      </c>
      <c r="H3402" t="str">
        <f>VLOOKUP($C3402,'Raw-products'!$A$2:$H$1261,MATCH(H$1,'Raw-products'!$A$1:$H$1,0))</f>
        <v>Chambray</v>
      </c>
      <c r="I3402" t="str">
        <f>VLOOKUP($C3402,'Raw-products'!$A$2:$H$1261,MATCH(I$1,'Raw-products'!$A$1:$H$1,0))</f>
        <v>S</v>
      </c>
      <c r="J3402" t="str">
        <f>VLOOKUP($C3402,'Raw-products'!$A$2:$H$1261,MATCH(J$1,'Raw-products'!$A$1:$H$1,0))</f>
        <v>orange</v>
      </c>
      <c r="K3402">
        <f>VLOOKUP($C3402,'Raw-products'!$A$2:$H$1261,MATCH(K$1,'Raw-products'!$A$1:$H$1,0))</f>
        <v>105</v>
      </c>
      <c r="L3402">
        <f>VLOOKUP($C3402,'Raw-products'!$A$2:$H$1261,MATCH(L$1,'Raw-products'!$A$1:$H$1,0))</f>
        <v>69</v>
      </c>
      <c r="M3402" s="5">
        <f t="shared" si="106"/>
        <v>7245</v>
      </c>
      <c r="N3402" cm="1">
        <f t="array" ref="N3402:Q3402">_xlfn.XLOOKUP($B3402,'Raw -orders'!$A:$A,'Raw -orders'!$B:$E)</f>
        <v>799</v>
      </c>
      <c r="O3402">
        <v>47994</v>
      </c>
      <c r="P3402" s="1">
        <v>44361</v>
      </c>
      <c r="Q3402" s="1">
        <v>44362</v>
      </c>
      <c r="R3402" t="str" cm="1">
        <f t="array" ref="R3402:Y3402">_xlfn.XLOOKUP($N3402,'Raw - customers'!$A:$A,'Raw - customers'!$B:$I)</f>
        <v>Gibbie Beardall</v>
      </c>
      <c r="S3402" t="str">
        <v>Polygender</v>
      </c>
      <c r="T3402">
        <v>67</v>
      </c>
      <c r="U3402" t="str">
        <v>401 Langworth CircuitSuite 015</v>
      </c>
      <c r="V3402">
        <v>8786</v>
      </c>
      <c r="W3402" t="str">
        <v>South Levi</v>
      </c>
      <c r="X3402" t="str">
        <v>New South Wales</v>
      </c>
      <c r="Y3402" t="str">
        <v>Australia</v>
      </c>
      <c r="Z3402">
        <v>6</v>
      </c>
      <c r="AA3402" s="3" t="str">
        <f t="shared" si="107"/>
        <v>0 to 10</v>
      </c>
      <c r="AP3402" s="6">
        <v>799</v>
      </c>
      <c r="AQ3402" s="6" t="s">
        <v>1362</v>
      </c>
    </row>
    <row r="3403" spans="1:43" x14ac:dyDescent="0.25">
      <c r="A3403">
        <v>3401</v>
      </c>
      <c r="B3403">
        <v>686</v>
      </c>
      <c r="C3403">
        <v>37</v>
      </c>
      <c r="D3403">
        <v>104</v>
      </c>
      <c r="E3403">
        <v>2</v>
      </c>
      <c r="F3403">
        <v>208</v>
      </c>
      <c r="G3403" t="str">
        <f>VLOOKUP($C3403,'Raw-products'!$A$2:$H$1261,MATCH(G$1,'Raw-products'!$A$1:$H$1,0))</f>
        <v>Shirt</v>
      </c>
      <c r="H3403" t="str">
        <f>VLOOKUP($C3403,'Raw-products'!$A$2:$H$1261,MATCH(H$1,'Raw-products'!$A$1:$H$1,0))</f>
        <v>Dress</v>
      </c>
      <c r="I3403" t="str">
        <f>VLOOKUP($C3403,'Raw-products'!$A$2:$H$1261,MATCH(I$1,'Raw-products'!$A$1:$H$1,0))</f>
        <v>M</v>
      </c>
      <c r="J3403" t="str">
        <f>VLOOKUP($C3403,'Raw-products'!$A$2:$H$1261,MATCH(J$1,'Raw-products'!$A$1:$H$1,0))</f>
        <v>red</v>
      </c>
      <c r="K3403">
        <f>VLOOKUP($C3403,'Raw-products'!$A$2:$H$1261,MATCH(K$1,'Raw-products'!$A$1:$H$1,0))</f>
        <v>119</v>
      </c>
      <c r="L3403">
        <f>VLOOKUP($C3403,'Raw-products'!$A$2:$H$1261,MATCH(L$1,'Raw-products'!$A$1:$H$1,0))</f>
        <v>57</v>
      </c>
      <c r="M3403" s="5">
        <f t="shared" si="106"/>
        <v>6783</v>
      </c>
      <c r="N3403" cm="1">
        <f t="array" ref="N3403:Q3403">_xlfn.XLOOKUP($B3403,'Raw -orders'!$A:$A,'Raw -orders'!$B:$E)</f>
        <v>799</v>
      </c>
      <c r="O3403">
        <v>47994</v>
      </c>
      <c r="P3403" s="1">
        <v>44361</v>
      </c>
      <c r="Q3403" s="1">
        <v>44362</v>
      </c>
      <c r="R3403" t="str" cm="1">
        <f t="array" ref="R3403:Y3403">_xlfn.XLOOKUP($N3403,'Raw - customers'!$A:$A,'Raw - customers'!$B:$I)</f>
        <v>Gibbie Beardall</v>
      </c>
      <c r="S3403" t="str">
        <v>Polygender</v>
      </c>
      <c r="T3403">
        <v>67</v>
      </c>
      <c r="U3403" t="str">
        <v>401 Langworth CircuitSuite 015</v>
      </c>
      <c r="V3403">
        <v>8786</v>
      </c>
      <c r="W3403" t="str">
        <v>South Levi</v>
      </c>
      <c r="X3403" t="str">
        <v>New South Wales</v>
      </c>
      <c r="Y3403" t="str">
        <v>Australia</v>
      </c>
      <c r="Z3403">
        <v>6</v>
      </c>
      <c r="AA3403" s="3" t="str">
        <f t="shared" si="107"/>
        <v>0 to 10</v>
      </c>
      <c r="AP3403" s="6">
        <v>799</v>
      </c>
      <c r="AQ3403" s="6" t="s">
        <v>1362</v>
      </c>
    </row>
    <row r="3404" spans="1:43" x14ac:dyDescent="0.25">
      <c r="A3404">
        <v>3402</v>
      </c>
      <c r="B3404">
        <v>686</v>
      </c>
      <c r="C3404">
        <v>912</v>
      </c>
      <c r="D3404">
        <v>96</v>
      </c>
      <c r="E3404">
        <v>3</v>
      </c>
      <c r="F3404">
        <v>288</v>
      </c>
      <c r="G3404" t="str">
        <f>VLOOKUP($C3404,'Raw-products'!$A$2:$H$1261,MATCH(G$1,'Raw-products'!$A$1:$H$1,0))</f>
        <v>Trousers</v>
      </c>
      <c r="H3404" t="str">
        <f>VLOOKUP($C3404,'Raw-products'!$A$2:$H$1261,MATCH(H$1,'Raw-products'!$A$1:$H$1,0))</f>
        <v>Drawstring</v>
      </c>
      <c r="I3404" t="str">
        <f>VLOOKUP($C3404,'Raw-products'!$A$2:$H$1261,MATCH(I$1,'Raw-products'!$A$1:$H$1,0))</f>
        <v>M</v>
      </c>
      <c r="J3404" t="str">
        <f>VLOOKUP($C3404,'Raw-products'!$A$2:$H$1261,MATCH(J$1,'Raw-products'!$A$1:$H$1,0))</f>
        <v>red</v>
      </c>
      <c r="K3404">
        <f>VLOOKUP($C3404,'Raw-products'!$A$2:$H$1261,MATCH(K$1,'Raw-products'!$A$1:$H$1,0))</f>
        <v>104</v>
      </c>
      <c r="L3404">
        <f>VLOOKUP($C3404,'Raw-products'!$A$2:$H$1261,MATCH(L$1,'Raw-products'!$A$1:$H$1,0))</f>
        <v>70</v>
      </c>
      <c r="M3404" s="5">
        <f t="shared" si="106"/>
        <v>7280</v>
      </c>
      <c r="N3404" cm="1">
        <f t="array" ref="N3404:Q3404">_xlfn.XLOOKUP($B3404,'Raw -orders'!$A:$A,'Raw -orders'!$B:$E)</f>
        <v>799</v>
      </c>
      <c r="O3404">
        <v>47994</v>
      </c>
      <c r="P3404" s="1">
        <v>44361</v>
      </c>
      <c r="Q3404" s="1">
        <v>44362</v>
      </c>
      <c r="R3404" t="str" cm="1">
        <f t="array" ref="R3404:Y3404">_xlfn.XLOOKUP($N3404,'Raw - customers'!$A:$A,'Raw - customers'!$B:$I)</f>
        <v>Gibbie Beardall</v>
      </c>
      <c r="S3404" t="str">
        <v>Polygender</v>
      </c>
      <c r="T3404">
        <v>67</v>
      </c>
      <c r="U3404" t="str">
        <v>401 Langworth CircuitSuite 015</v>
      </c>
      <c r="V3404">
        <v>8786</v>
      </c>
      <c r="W3404" t="str">
        <v>South Levi</v>
      </c>
      <c r="X3404" t="str">
        <v>New South Wales</v>
      </c>
      <c r="Y3404" t="str">
        <v>Australia</v>
      </c>
      <c r="Z3404">
        <v>6</v>
      </c>
      <c r="AA3404" s="3" t="str">
        <f t="shared" si="107"/>
        <v>0 to 10</v>
      </c>
      <c r="AP3404" s="6">
        <v>799</v>
      </c>
      <c r="AQ3404" s="6" t="s">
        <v>1362</v>
      </c>
    </row>
    <row r="3405" spans="1:43" x14ac:dyDescent="0.25">
      <c r="A3405">
        <v>3403</v>
      </c>
      <c r="B3405">
        <v>687</v>
      </c>
      <c r="C3405">
        <v>1086</v>
      </c>
      <c r="D3405">
        <v>115</v>
      </c>
      <c r="E3405">
        <v>3</v>
      </c>
      <c r="F3405">
        <v>345</v>
      </c>
      <c r="G3405" t="str">
        <f>VLOOKUP($C3405,'Raw-products'!$A$2:$H$1261,MATCH(G$1,'Raw-products'!$A$1:$H$1,0))</f>
        <v>Trousers</v>
      </c>
      <c r="H3405" t="str">
        <f>VLOOKUP($C3405,'Raw-products'!$A$2:$H$1261,MATCH(H$1,'Raw-products'!$A$1:$H$1,0))</f>
        <v>Cropped</v>
      </c>
      <c r="I3405" t="str">
        <f>VLOOKUP($C3405,'Raw-products'!$A$2:$H$1261,MATCH(I$1,'Raw-products'!$A$1:$H$1,0))</f>
        <v>S</v>
      </c>
      <c r="J3405" t="str">
        <f>VLOOKUP($C3405,'Raw-products'!$A$2:$H$1261,MATCH(J$1,'Raw-products'!$A$1:$H$1,0))</f>
        <v>red</v>
      </c>
      <c r="K3405">
        <f>VLOOKUP($C3405,'Raw-products'!$A$2:$H$1261,MATCH(K$1,'Raw-products'!$A$1:$H$1,0))</f>
        <v>99</v>
      </c>
      <c r="L3405">
        <f>VLOOKUP($C3405,'Raw-products'!$A$2:$H$1261,MATCH(L$1,'Raw-products'!$A$1:$H$1,0))</f>
        <v>47</v>
      </c>
      <c r="M3405" s="5">
        <f t="shared" si="106"/>
        <v>4653</v>
      </c>
      <c r="N3405" cm="1">
        <f t="array" ref="N3405:Q3405">_xlfn.XLOOKUP($B3405,'Raw -orders'!$A:$A,'Raw -orders'!$B:$E)</f>
        <v>341</v>
      </c>
      <c r="O3405">
        <v>39406</v>
      </c>
      <c r="P3405" s="1">
        <v>44285</v>
      </c>
      <c r="Q3405" s="1">
        <v>44298</v>
      </c>
      <c r="R3405" t="str" cm="1">
        <f t="array" ref="R3405:Y3405">_xlfn.XLOOKUP($N3405,'Raw - customers'!$A:$A,'Raw - customers'!$B:$I)</f>
        <v>Cherlyn Asmus</v>
      </c>
      <c r="S3405" t="str">
        <v>Female</v>
      </c>
      <c r="T3405">
        <v>34</v>
      </c>
      <c r="U3405" t="str">
        <v>003 Bruen DriveApt. 633</v>
      </c>
      <c r="V3405">
        <v>6522</v>
      </c>
      <c r="W3405" t="str">
        <v>Jasmineville</v>
      </c>
      <c r="X3405" t="str">
        <v>Victoria</v>
      </c>
      <c r="Y3405" t="str">
        <v>Australia</v>
      </c>
      <c r="Z3405">
        <v>3</v>
      </c>
      <c r="AA3405" s="3" t="str">
        <f t="shared" si="107"/>
        <v>10 to 20</v>
      </c>
      <c r="AP3405" s="6">
        <v>341</v>
      </c>
      <c r="AQ3405" s="6" t="s">
        <v>1396</v>
      </c>
    </row>
    <row r="3406" spans="1:43" x14ac:dyDescent="0.25">
      <c r="A3406">
        <v>3404</v>
      </c>
      <c r="B3406">
        <v>687</v>
      </c>
      <c r="C3406">
        <v>564</v>
      </c>
      <c r="D3406">
        <v>100</v>
      </c>
      <c r="E3406">
        <v>1</v>
      </c>
      <c r="F3406">
        <v>100</v>
      </c>
      <c r="G3406" t="str">
        <f>VLOOKUP($C3406,'Raw-products'!$A$2:$H$1261,MATCH(G$1,'Raw-products'!$A$1:$H$1,0))</f>
        <v>Jacket</v>
      </c>
      <c r="H3406" t="str">
        <f>VLOOKUP($C3406,'Raw-products'!$A$2:$H$1261,MATCH(H$1,'Raw-products'!$A$1:$H$1,0))</f>
        <v>Bomber</v>
      </c>
      <c r="I3406" t="str">
        <f>VLOOKUP($C3406,'Raw-products'!$A$2:$H$1261,MATCH(I$1,'Raw-products'!$A$1:$H$1,0))</f>
        <v>XL</v>
      </c>
      <c r="J3406" t="str">
        <f>VLOOKUP($C3406,'Raw-products'!$A$2:$H$1261,MATCH(J$1,'Raw-products'!$A$1:$H$1,0))</f>
        <v>red</v>
      </c>
      <c r="K3406">
        <f>VLOOKUP($C3406,'Raw-products'!$A$2:$H$1261,MATCH(K$1,'Raw-products'!$A$1:$H$1,0))</f>
        <v>90</v>
      </c>
      <c r="L3406">
        <f>VLOOKUP($C3406,'Raw-products'!$A$2:$H$1261,MATCH(L$1,'Raw-products'!$A$1:$H$1,0))</f>
        <v>62</v>
      </c>
      <c r="M3406" s="5">
        <f t="shared" si="106"/>
        <v>5580</v>
      </c>
      <c r="N3406" cm="1">
        <f t="array" ref="N3406:Q3406">_xlfn.XLOOKUP($B3406,'Raw -orders'!$A:$A,'Raw -orders'!$B:$E)</f>
        <v>341</v>
      </c>
      <c r="O3406">
        <v>39406</v>
      </c>
      <c r="P3406" s="1">
        <v>44285</v>
      </c>
      <c r="Q3406" s="1">
        <v>44298</v>
      </c>
      <c r="R3406" t="str" cm="1">
        <f t="array" ref="R3406:Y3406">_xlfn.XLOOKUP($N3406,'Raw - customers'!$A:$A,'Raw - customers'!$B:$I)</f>
        <v>Cherlyn Asmus</v>
      </c>
      <c r="S3406" t="str">
        <v>Female</v>
      </c>
      <c r="T3406">
        <v>34</v>
      </c>
      <c r="U3406" t="str">
        <v>003 Bruen DriveApt. 633</v>
      </c>
      <c r="V3406">
        <v>6522</v>
      </c>
      <c r="W3406" t="str">
        <v>Jasmineville</v>
      </c>
      <c r="X3406" t="str">
        <v>Victoria</v>
      </c>
      <c r="Y3406" t="str">
        <v>Australia</v>
      </c>
      <c r="Z3406">
        <v>3</v>
      </c>
      <c r="AA3406" s="3" t="str">
        <f t="shared" si="107"/>
        <v>10 to 20</v>
      </c>
      <c r="AP3406" s="6">
        <v>341</v>
      </c>
      <c r="AQ3406" s="6" t="s">
        <v>1396</v>
      </c>
    </row>
    <row r="3407" spans="1:43" x14ac:dyDescent="0.25">
      <c r="A3407">
        <v>3405</v>
      </c>
      <c r="B3407">
        <v>687</v>
      </c>
      <c r="C3407">
        <v>154</v>
      </c>
      <c r="D3407">
        <v>91</v>
      </c>
      <c r="E3407">
        <v>2</v>
      </c>
      <c r="F3407">
        <v>182</v>
      </c>
      <c r="G3407" t="str">
        <f>VLOOKUP($C3407,'Raw-products'!$A$2:$H$1261,MATCH(G$1,'Raw-products'!$A$1:$H$1,0))</f>
        <v>Shirt</v>
      </c>
      <c r="H3407" t="str">
        <f>VLOOKUP($C3407,'Raw-products'!$A$2:$H$1261,MATCH(H$1,'Raw-products'!$A$1:$H$1,0))</f>
        <v>Linen</v>
      </c>
      <c r="I3407" t="str">
        <f>VLOOKUP($C3407,'Raw-products'!$A$2:$H$1261,MATCH(I$1,'Raw-products'!$A$1:$H$1,0))</f>
        <v>XL</v>
      </c>
      <c r="J3407" t="str">
        <f>VLOOKUP($C3407,'Raw-products'!$A$2:$H$1261,MATCH(J$1,'Raw-products'!$A$1:$H$1,0))</f>
        <v>yellow</v>
      </c>
      <c r="K3407">
        <f>VLOOKUP($C3407,'Raw-products'!$A$2:$H$1261,MATCH(K$1,'Raw-products'!$A$1:$H$1,0))</f>
        <v>116</v>
      </c>
      <c r="L3407">
        <f>VLOOKUP($C3407,'Raw-products'!$A$2:$H$1261,MATCH(L$1,'Raw-products'!$A$1:$H$1,0))</f>
        <v>54</v>
      </c>
      <c r="M3407" s="5">
        <f t="shared" si="106"/>
        <v>6264</v>
      </c>
      <c r="N3407" cm="1">
        <f t="array" ref="N3407:Q3407">_xlfn.XLOOKUP($B3407,'Raw -orders'!$A:$A,'Raw -orders'!$B:$E)</f>
        <v>341</v>
      </c>
      <c r="O3407">
        <v>39406</v>
      </c>
      <c r="P3407" s="1">
        <v>44285</v>
      </c>
      <c r="Q3407" s="1">
        <v>44298</v>
      </c>
      <c r="R3407" t="str" cm="1">
        <f t="array" ref="R3407:Y3407">_xlfn.XLOOKUP($N3407,'Raw - customers'!$A:$A,'Raw - customers'!$B:$I)</f>
        <v>Cherlyn Asmus</v>
      </c>
      <c r="S3407" t="str">
        <v>Female</v>
      </c>
      <c r="T3407">
        <v>34</v>
      </c>
      <c r="U3407" t="str">
        <v>003 Bruen DriveApt. 633</v>
      </c>
      <c r="V3407">
        <v>6522</v>
      </c>
      <c r="W3407" t="str">
        <v>Jasmineville</v>
      </c>
      <c r="X3407" t="str">
        <v>Victoria</v>
      </c>
      <c r="Y3407" t="str">
        <v>Australia</v>
      </c>
      <c r="Z3407">
        <v>3</v>
      </c>
      <c r="AA3407" s="3" t="str">
        <f t="shared" si="107"/>
        <v>10 to 20</v>
      </c>
      <c r="AP3407" s="6">
        <v>341</v>
      </c>
      <c r="AQ3407" s="6" t="s">
        <v>1396</v>
      </c>
    </row>
    <row r="3408" spans="1:43" x14ac:dyDescent="0.25">
      <c r="A3408">
        <v>3406</v>
      </c>
      <c r="B3408">
        <v>687</v>
      </c>
      <c r="C3408">
        <v>799</v>
      </c>
      <c r="D3408">
        <v>91</v>
      </c>
      <c r="E3408">
        <v>1</v>
      </c>
      <c r="F3408">
        <v>91</v>
      </c>
      <c r="G3408" t="str">
        <f>VLOOKUP($C3408,'Raw-products'!$A$2:$H$1261,MATCH(G$1,'Raw-products'!$A$1:$H$1,0))</f>
        <v>Jacket</v>
      </c>
      <c r="H3408" t="str">
        <f>VLOOKUP($C3408,'Raw-products'!$A$2:$H$1261,MATCH(H$1,'Raw-products'!$A$1:$H$1,0))</f>
        <v>Pullover</v>
      </c>
      <c r="I3408" t="str">
        <f>VLOOKUP($C3408,'Raw-products'!$A$2:$H$1261,MATCH(I$1,'Raw-products'!$A$1:$H$1,0))</f>
        <v>XL</v>
      </c>
      <c r="J3408" t="str">
        <f>VLOOKUP($C3408,'Raw-products'!$A$2:$H$1261,MATCH(J$1,'Raw-products'!$A$1:$H$1,0))</f>
        <v>indigo</v>
      </c>
      <c r="K3408">
        <f>VLOOKUP($C3408,'Raw-products'!$A$2:$H$1261,MATCH(K$1,'Raw-products'!$A$1:$H$1,0))</f>
        <v>114</v>
      </c>
      <c r="L3408">
        <f>VLOOKUP($C3408,'Raw-products'!$A$2:$H$1261,MATCH(L$1,'Raw-products'!$A$1:$H$1,0))</f>
        <v>43</v>
      </c>
      <c r="M3408" s="5">
        <f t="shared" si="106"/>
        <v>4902</v>
      </c>
      <c r="N3408" cm="1">
        <f t="array" ref="N3408:Q3408">_xlfn.XLOOKUP($B3408,'Raw -orders'!$A:$A,'Raw -orders'!$B:$E)</f>
        <v>341</v>
      </c>
      <c r="O3408">
        <v>39406</v>
      </c>
      <c r="P3408" s="1">
        <v>44285</v>
      </c>
      <c r="Q3408" s="1">
        <v>44298</v>
      </c>
      <c r="R3408" t="str" cm="1">
        <f t="array" ref="R3408:Y3408">_xlfn.XLOOKUP($N3408,'Raw - customers'!$A:$A,'Raw - customers'!$B:$I)</f>
        <v>Cherlyn Asmus</v>
      </c>
      <c r="S3408" t="str">
        <v>Female</v>
      </c>
      <c r="T3408">
        <v>34</v>
      </c>
      <c r="U3408" t="str">
        <v>003 Bruen DriveApt. 633</v>
      </c>
      <c r="V3408">
        <v>6522</v>
      </c>
      <c r="W3408" t="str">
        <v>Jasmineville</v>
      </c>
      <c r="X3408" t="str">
        <v>Victoria</v>
      </c>
      <c r="Y3408" t="str">
        <v>Australia</v>
      </c>
      <c r="Z3408">
        <v>3</v>
      </c>
      <c r="AA3408" s="3" t="str">
        <f t="shared" si="107"/>
        <v>10 to 20</v>
      </c>
      <c r="AP3408" s="6">
        <v>341</v>
      </c>
      <c r="AQ3408" s="6" t="s">
        <v>1396</v>
      </c>
    </row>
    <row r="3409" spans="1:43" x14ac:dyDescent="0.25">
      <c r="A3409">
        <v>3407</v>
      </c>
      <c r="B3409">
        <v>687</v>
      </c>
      <c r="C3409">
        <v>768</v>
      </c>
      <c r="D3409">
        <v>109</v>
      </c>
      <c r="E3409">
        <v>2</v>
      </c>
      <c r="F3409">
        <v>218</v>
      </c>
      <c r="G3409" t="str">
        <f>VLOOKUP($C3409,'Raw-products'!$A$2:$H$1261,MATCH(G$1,'Raw-products'!$A$1:$H$1,0))</f>
        <v>Jacket</v>
      </c>
      <c r="H3409" t="str">
        <f>VLOOKUP($C3409,'Raw-products'!$A$2:$H$1261,MATCH(H$1,'Raw-products'!$A$1:$H$1,0))</f>
        <v>Peacoat</v>
      </c>
      <c r="I3409" t="str">
        <f>VLOOKUP($C3409,'Raw-products'!$A$2:$H$1261,MATCH(I$1,'Raw-products'!$A$1:$H$1,0))</f>
        <v>L</v>
      </c>
      <c r="J3409" t="str">
        <f>VLOOKUP($C3409,'Raw-products'!$A$2:$H$1261,MATCH(J$1,'Raw-products'!$A$1:$H$1,0))</f>
        <v>violet</v>
      </c>
      <c r="K3409">
        <f>VLOOKUP($C3409,'Raw-products'!$A$2:$H$1261,MATCH(K$1,'Raw-products'!$A$1:$H$1,0))</f>
        <v>102</v>
      </c>
      <c r="L3409">
        <f>VLOOKUP($C3409,'Raw-products'!$A$2:$H$1261,MATCH(L$1,'Raw-products'!$A$1:$H$1,0))</f>
        <v>65</v>
      </c>
      <c r="M3409" s="5">
        <f t="shared" si="106"/>
        <v>6630</v>
      </c>
      <c r="N3409" cm="1">
        <f t="array" ref="N3409:Q3409">_xlfn.XLOOKUP($B3409,'Raw -orders'!$A:$A,'Raw -orders'!$B:$E)</f>
        <v>341</v>
      </c>
      <c r="O3409">
        <v>39406</v>
      </c>
      <c r="P3409" s="1">
        <v>44285</v>
      </c>
      <c r="Q3409" s="1">
        <v>44298</v>
      </c>
      <c r="R3409" t="str" cm="1">
        <f t="array" ref="R3409:Y3409">_xlfn.XLOOKUP($N3409,'Raw - customers'!$A:$A,'Raw - customers'!$B:$I)</f>
        <v>Cherlyn Asmus</v>
      </c>
      <c r="S3409" t="str">
        <v>Female</v>
      </c>
      <c r="T3409">
        <v>34</v>
      </c>
      <c r="U3409" t="str">
        <v>003 Bruen DriveApt. 633</v>
      </c>
      <c r="V3409">
        <v>6522</v>
      </c>
      <c r="W3409" t="str">
        <v>Jasmineville</v>
      </c>
      <c r="X3409" t="str">
        <v>Victoria</v>
      </c>
      <c r="Y3409" t="str">
        <v>Australia</v>
      </c>
      <c r="Z3409">
        <v>3</v>
      </c>
      <c r="AA3409" s="3" t="str">
        <f t="shared" si="107"/>
        <v>10 to 20</v>
      </c>
      <c r="AP3409" s="6">
        <v>341</v>
      </c>
      <c r="AQ3409" s="6" t="s">
        <v>1396</v>
      </c>
    </row>
    <row r="3410" spans="1:43" x14ac:dyDescent="0.25">
      <c r="A3410">
        <v>3408</v>
      </c>
      <c r="B3410">
        <v>687</v>
      </c>
      <c r="C3410">
        <v>864</v>
      </c>
      <c r="D3410">
        <v>113</v>
      </c>
      <c r="E3410">
        <v>2</v>
      </c>
      <c r="F3410">
        <v>226</v>
      </c>
      <c r="G3410" t="str">
        <f>VLOOKUP($C3410,'Raw-products'!$A$2:$H$1261,MATCH(G$1,'Raw-products'!$A$1:$H$1,0))</f>
        <v>Trousers</v>
      </c>
      <c r="H3410" t="str">
        <f>VLOOKUP($C3410,'Raw-products'!$A$2:$H$1261,MATCH(H$1,'Raw-products'!$A$1:$H$1,0))</f>
        <v>Chinos</v>
      </c>
      <c r="I3410" t="str">
        <f>VLOOKUP($C3410,'Raw-products'!$A$2:$H$1261,MATCH(I$1,'Raw-products'!$A$1:$H$1,0))</f>
        <v>XL</v>
      </c>
      <c r="J3410" t="str">
        <f>VLOOKUP($C3410,'Raw-products'!$A$2:$H$1261,MATCH(J$1,'Raw-products'!$A$1:$H$1,0))</f>
        <v>blue</v>
      </c>
      <c r="K3410">
        <f>VLOOKUP($C3410,'Raw-products'!$A$2:$H$1261,MATCH(K$1,'Raw-products'!$A$1:$H$1,0))</f>
        <v>100</v>
      </c>
      <c r="L3410">
        <f>VLOOKUP($C3410,'Raw-products'!$A$2:$H$1261,MATCH(L$1,'Raw-products'!$A$1:$H$1,0))</f>
        <v>48</v>
      </c>
      <c r="M3410" s="5">
        <f t="shared" si="106"/>
        <v>4800</v>
      </c>
      <c r="N3410" cm="1">
        <f t="array" ref="N3410:Q3410">_xlfn.XLOOKUP($B3410,'Raw -orders'!$A:$A,'Raw -orders'!$B:$E)</f>
        <v>341</v>
      </c>
      <c r="O3410">
        <v>39406</v>
      </c>
      <c r="P3410" s="1">
        <v>44285</v>
      </c>
      <c r="Q3410" s="1">
        <v>44298</v>
      </c>
      <c r="R3410" t="str" cm="1">
        <f t="array" ref="R3410:Y3410">_xlfn.XLOOKUP($N3410,'Raw - customers'!$A:$A,'Raw - customers'!$B:$I)</f>
        <v>Cherlyn Asmus</v>
      </c>
      <c r="S3410" t="str">
        <v>Female</v>
      </c>
      <c r="T3410">
        <v>34</v>
      </c>
      <c r="U3410" t="str">
        <v>003 Bruen DriveApt. 633</v>
      </c>
      <c r="V3410">
        <v>6522</v>
      </c>
      <c r="W3410" t="str">
        <v>Jasmineville</v>
      </c>
      <c r="X3410" t="str">
        <v>Victoria</v>
      </c>
      <c r="Y3410" t="str">
        <v>Australia</v>
      </c>
      <c r="Z3410">
        <v>3</v>
      </c>
      <c r="AA3410" s="3" t="str">
        <f t="shared" si="107"/>
        <v>10 to 20</v>
      </c>
      <c r="AP3410" s="6">
        <v>341</v>
      </c>
      <c r="AQ3410" s="6" t="s">
        <v>1396</v>
      </c>
    </row>
    <row r="3411" spans="1:43" x14ac:dyDescent="0.25">
      <c r="A3411">
        <v>3409</v>
      </c>
      <c r="B3411">
        <v>688</v>
      </c>
      <c r="C3411">
        <v>363</v>
      </c>
      <c r="D3411">
        <v>94</v>
      </c>
      <c r="E3411">
        <v>1</v>
      </c>
      <c r="F3411">
        <v>94</v>
      </c>
      <c r="G3411" t="str">
        <f>VLOOKUP($C3411,'Raw-products'!$A$2:$H$1261,MATCH(G$1,'Raw-products'!$A$1:$H$1,0))</f>
        <v>Shirt</v>
      </c>
      <c r="H3411" t="str">
        <f>VLOOKUP($C3411,'Raw-products'!$A$2:$H$1261,MATCH(H$1,'Raw-products'!$A$1:$H$1,0))</f>
        <v>Henley</v>
      </c>
      <c r="I3411" t="str">
        <f>VLOOKUP($C3411,'Raw-products'!$A$2:$H$1261,MATCH(I$1,'Raw-products'!$A$1:$H$1,0))</f>
        <v>L</v>
      </c>
      <c r="J3411" t="str">
        <f>VLOOKUP($C3411,'Raw-products'!$A$2:$H$1261,MATCH(J$1,'Raw-products'!$A$1:$H$1,0))</f>
        <v>yellow</v>
      </c>
      <c r="K3411">
        <f>VLOOKUP($C3411,'Raw-products'!$A$2:$H$1261,MATCH(K$1,'Raw-products'!$A$1:$H$1,0))</f>
        <v>92</v>
      </c>
      <c r="L3411">
        <f>VLOOKUP($C3411,'Raw-products'!$A$2:$H$1261,MATCH(L$1,'Raw-products'!$A$1:$H$1,0))</f>
        <v>62</v>
      </c>
      <c r="M3411" s="5">
        <f t="shared" si="106"/>
        <v>5704</v>
      </c>
      <c r="N3411" cm="1">
        <f t="array" ref="N3411:Q3411">_xlfn.XLOOKUP($B3411,'Raw -orders'!$A:$A,'Raw -orders'!$B:$E)</f>
        <v>574</v>
      </c>
      <c r="O3411">
        <v>55980</v>
      </c>
      <c r="P3411" s="1">
        <v>44263</v>
      </c>
      <c r="Q3411" s="1">
        <v>44284</v>
      </c>
      <c r="R3411" t="str" cm="1">
        <f t="array" ref="R3411:Y3411">_xlfn.XLOOKUP($N3411,'Raw - customers'!$A:$A,'Raw - customers'!$B:$I)</f>
        <v>Ranna Paolillo</v>
      </c>
      <c r="S3411" t="str">
        <v>Polygender</v>
      </c>
      <c r="T3411">
        <v>53</v>
      </c>
      <c r="U3411" t="str">
        <v>1804 Ella HillSuite 318</v>
      </c>
      <c r="V3411">
        <v>9400</v>
      </c>
      <c r="W3411" t="str">
        <v>Zacharybury</v>
      </c>
      <c r="X3411" t="str">
        <v>Northern Territory</v>
      </c>
      <c r="Y3411" t="str">
        <v>Australia</v>
      </c>
      <c r="Z3411">
        <v>3</v>
      </c>
      <c r="AA3411" s="3" t="str">
        <f t="shared" si="107"/>
        <v>20 to 30</v>
      </c>
      <c r="AP3411" s="6">
        <v>574</v>
      </c>
      <c r="AQ3411" s="6" t="s">
        <v>1339</v>
      </c>
    </row>
    <row r="3412" spans="1:43" x14ac:dyDescent="0.25">
      <c r="A3412">
        <v>3410</v>
      </c>
      <c r="B3412">
        <v>688</v>
      </c>
      <c r="C3412">
        <v>682</v>
      </c>
      <c r="D3412">
        <v>113</v>
      </c>
      <c r="E3412">
        <v>3</v>
      </c>
      <c r="F3412">
        <v>339</v>
      </c>
      <c r="G3412" t="str">
        <f>VLOOKUP($C3412,'Raw-products'!$A$2:$H$1261,MATCH(G$1,'Raw-products'!$A$1:$H$1,0))</f>
        <v>Jacket</v>
      </c>
      <c r="H3412" t="str">
        <f>VLOOKUP($C3412,'Raw-products'!$A$2:$H$1261,MATCH(H$1,'Raw-products'!$A$1:$H$1,0))</f>
        <v>Parka</v>
      </c>
      <c r="I3412" t="str">
        <f>VLOOKUP($C3412,'Raw-products'!$A$2:$H$1261,MATCH(I$1,'Raw-products'!$A$1:$H$1,0))</f>
        <v>M</v>
      </c>
      <c r="J3412" t="str">
        <f>VLOOKUP($C3412,'Raw-products'!$A$2:$H$1261,MATCH(J$1,'Raw-products'!$A$1:$H$1,0))</f>
        <v>green</v>
      </c>
      <c r="K3412">
        <f>VLOOKUP($C3412,'Raw-products'!$A$2:$H$1261,MATCH(K$1,'Raw-products'!$A$1:$H$1,0))</f>
        <v>119</v>
      </c>
      <c r="L3412">
        <f>VLOOKUP($C3412,'Raw-products'!$A$2:$H$1261,MATCH(L$1,'Raw-products'!$A$1:$H$1,0))</f>
        <v>71</v>
      </c>
      <c r="M3412" s="5">
        <f t="shared" si="106"/>
        <v>8449</v>
      </c>
      <c r="N3412" cm="1">
        <f t="array" ref="N3412:Q3412">_xlfn.XLOOKUP($B3412,'Raw -orders'!$A:$A,'Raw -orders'!$B:$E)</f>
        <v>574</v>
      </c>
      <c r="O3412">
        <v>55980</v>
      </c>
      <c r="P3412" s="1">
        <v>44263</v>
      </c>
      <c r="Q3412" s="1">
        <v>44284</v>
      </c>
      <c r="R3412" t="str" cm="1">
        <f t="array" ref="R3412:Y3412">_xlfn.XLOOKUP($N3412,'Raw - customers'!$A:$A,'Raw - customers'!$B:$I)</f>
        <v>Ranna Paolillo</v>
      </c>
      <c r="S3412" t="str">
        <v>Polygender</v>
      </c>
      <c r="T3412">
        <v>53</v>
      </c>
      <c r="U3412" t="str">
        <v>1804 Ella HillSuite 318</v>
      </c>
      <c r="V3412">
        <v>9400</v>
      </c>
      <c r="W3412" t="str">
        <v>Zacharybury</v>
      </c>
      <c r="X3412" t="str">
        <v>Northern Territory</v>
      </c>
      <c r="Y3412" t="str">
        <v>Australia</v>
      </c>
      <c r="Z3412">
        <v>3</v>
      </c>
      <c r="AA3412" s="3" t="str">
        <f t="shared" si="107"/>
        <v>20 to 30</v>
      </c>
      <c r="AP3412" s="6">
        <v>574</v>
      </c>
      <c r="AQ3412" s="6" t="s">
        <v>1339</v>
      </c>
    </row>
    <row r="3413" spans="1:43" x14ac:dyDescent="0.25">
      <c r="A3413">
        <v>3411</v>
      </c>
      <c r="B3413">
        <v>688</v>
      </c>
      <c r="C3413">
        <v>1137</v>
      </c>
      <c r="D3413">
        <v>102</v>
      </c>
      <c r="E3413">
        <v>3</v>
      </c>
      <c r="F3413">
        <v>306</v>
      </c>
      <c r="G3413" t="str">
        <f>VLOOKUP($C3413,'Raw-products'!$A$2:$H$1261,MATCH(G$1,'Raw-products'!$A$1:$H$1,0))</f>
        <v>Trousers</v>
      </c>
      <c r="H3413" t="str">
        <f>VLOOKUP($C3413,'Raw-products'!$A$2:$H$1261,MATCH(H$1,'Raw-products'!$A$1:$H$1,0))</f>
        <v>Cargo Pants</v>
      </c>
      <c r="I3413" t="str">
        <f>VLOOKUP($C3413,'Raw-products'!$A$2:$H$1261,MATCH(I$1,'Raw-products'!$A$1:$H$1,0))</f>
        <v>M</v>
      </c>
      <c r="J3413" t="str">
        <f>VLOOKUP($C3413,'Raw-products'!$A$2:$H$1261,MATCH(J$1,'Raw-products'!$A$1:$H$1,0))</f>
        <v>green</v>
      </c>
      <c r="K3413">
        <f>VLOOKUP($C3413,'Raw-products'!$A$2:$H$1261,MATCH(K$1,'Raw-products'!$A$1:$H$1,0))</f>
        <v>106</v>
      </c>
      <c r="L3413">
        <f>VLOOKUP($C3413,'Raw-products'!$A$2:$H$1261,MATCH(L$1,'Raw-products'!$A$1:$H$1,0))</f>
        <v>78</v>
      </c>
      <c r="M3413" s="5">
        <f t="shared" si="106"/>
        <v>8268</v>
      </c>
      <c r="N3413" cm="1">
        <f t="array" ref="N3413:Q3413">_xlfn.XLOOKUP($B3413,'Raw -orders'!$A:$A,'Raw -orders'!$B:$E)</f>
        <v>574</v>
      </c>
      <c r="O3413">
        <v>55980</v>
      </c>
      <c r="P3413" s="1">
        <v>44263</v>
      </c>
      <c r="Q3413" s="1">
        <v>44284</v>
      </c>
      <c r="R3413" t="str" cm="1">
        <f t="array" ref="R3413:Y3413">_xlfn.XLOOKUP($N3413,'Raw - customers'!$A:$A,'Raw - customers'!$B:$I)</f>
        <v>Ranna Paolillo</v>
      </c>
      <c r="S3413" t="str">
        <v>Polygender</v>
      </c>
      <c r="T3413">
        <v>53</v>
      </c>
      <c r="U3413" t="str">
        <v>1804 Ella HillSuite 318</v>
      </c>
      <c r="V3413">
        <v>9400</v>
      </c>
      <c r="W3413" t="str">
        <v>Zacharybury</v>
      </c>
      <c r="X3413" t="str">
        <v>Northern Territory</v>
      </c>
      <c r="Y3413" t="str">
        <v>Australia</v>
      </c>
      <c r="Z3413">
        <v>3</v>
      </c>
      <c r="AA3413" s="3" t="str">
        <f t="shared" si="107"/>
        <v>20 to 30</v>
      </c>
      <c r="AP3413" s="6">
        <v>574</v>
      </c>
      <c r="AQ3413" s="6" t="s">
        <v>1339</v>
      </c>
    </row>
    <row r="3414" spans="1:43" x14ac:dyDescent="0.25">
      <c r="A3414">
        <v>3412</v>
      </c>
      <c r="B3414">
        <v>688</v>
      </c>
      <c r="C3414">
        <v>1236</v>
      </c>
      <c r="D3414">
        <v>112</v>
      </c>
      <c r="E3414">
        <v>2</v>
      </c>
      <c r="F3414">
        <v>224</v>
      </c>
      <c r="G3414" t="str">
        <f>VLOOKUP($C3414,'Raw-products'!$A$2:$H$1261,MATCH(G$1,'Raw-products'!$A$1:$H$1,0))</f>
        <v>Trousers</v>
      </c>
      <c r="H3414" t="str">
        <f>VLOOKUP($C3414,'Raw-products'!$A$2:$H$1261,MATCH(H$1,'Raw-products'!$A$1:$H$1,0))</f>
        <v>Tracksuit Bottoms</v>
      </c>
      <c r="I3414" t="str">
        <f>VLOOKUP($C3414,'Raw-products'!$A$2:$H$1261,MATCH(I$1,'Raw-products'!$A$1:$H$1,0))</f>
        <v>S</v>
      </c>
      <c r="J3414" t="str">
        <f>VLOOKUP($C3414,'Raw-products'!$A$2:$H$1261,MATCH(J$1,'Raw-products'!$A$1:$H$1,0))</f>
        <v>yellow</v>
      </c>
      <c r="K3414">
        <f>VLOOKUP($C3414,'Raw-products'!$A$2:$H$1261,MATCH(K$1,'Raw-products'!$A$1:$H$1,0))</f>
        <v>91</v>
      </c>
      <c r="L3414">
        <f>VLOOKUP($C3414,'Raw-products'!$A$2:$H$1261,MATCH(L$1,'Raw-products'!$A$1:$H$1,0))</f>
        <v>49</v>
      </c>
      <c r="M3414" s="5">
        <f t="shared" si="106"/>
        <v>4459</v>
      </c>
      <c r="N3414" cm="1">
        <f t="array" ref="N3414:Q3414">_xlfn.XLOOKUP($B3414,'Raw -orders'!$A:$A,'Raw -orders'!$B:$E)</f>
        <v>574</v>
      </c>
      <c r="O3414">
        <v>55980</v>
      </c>
      <c r="P3414" s="1">
        <v>44263</v>
      </c>
      <c r="Q3414" s="1">
        <v>44284</v>
      </c>
      <c r="R3414" t="str" cm="1">
        <f t="array" ref="R3414:Y3414">_xlfn.XLOOKUP($N3414,'Raw - customers'!$A:$A,'Raw - customers'!$B:$I)</f>
        <v>Ranna Paolillo</v>
      </c>
      <c r="S3414" t="str">
        <v>Polygender</v>
      </c>
      <c r="T3414">
        <v>53</v>
      </c>
      <c r="U3414" t="str">
        <v>1804 Ella HillSuite 318</v>
      </c>
      <c r="V3414">
        <v>9400</v>
      </c>
      <c r="W3414" t="str">
        <v>Zacharybury</v>
      </c>
      <c r="X3414" t="str">
        <v>Northern Territory</v>
      </c>
      <c r="Y3414" t="str">
        <v>Australia</v>
      </c>
      <c r="Z3414">
        <v>3</v>
      </c>
      <c r="AA3414" s="3" t="str">
        <f t="shared" si="107"/>
        <v>20 to 30</v>
      </c>
      <c r="AP3414" s="6">
        <v>574</v>
      </c>
      <c r="AQ3414" s="6" t="s">
        <v>1339</v>
      </c>
    </row>
    <row r="3415" spans="1:43" x14ac:dyDescent="0.25">
      <c r="A3415">
        <v>3413</v>
      </c>
      <c r="B3415">
        <v>689</v>
      </c>
      <c r="C3415">
        <v>1169</v>
      </c>
      <c r="D3415">
        <v>99</v>
      </c>
      <c r="E3415">
        <v>1</v>
      </c>
      <c r="F3415">
        <v>99</v>
      </c>
      <c r="G3415" t="str">
        <f>VLOOKUP($C3415,'Raw-products'!$A$2:$H$1261,MATCH(G$1,'Raw-products'!$A$1:$H$1,0))</f>
        <v>Trousers</v>
      </c>
      <c r="H3415" t="str">
        <f>VLOOKUP($C3415,'Raw-products'!$A$2:$H$1261,MATCH(H$1,'Raw-products'!$A$1:$H$1,0))</f>
        <v>High-Waisted</v>
      </c>
      <c r="I3415" t="str">
        <f>VLOOKUP($C3415,'Raw-products'!$A$2:$H$1261,MATCH(I$1,'Raw-products'!$A$1:$H$1,0))</f>
        <v>XL</v>
      </c>
      <c r="J3415" t="str">
        <f>VLOOKUP($C3415,'Raw-products'!$A$2:$H$1261,MATCH(J$1,'Raw-products'!$A$1:$H$1,0))</f>
        <v>yellow</v>
      </c>
      <c r="K3415">
        <f>VLOOKUP($C3415,'Raw-products'!$A$2:$H$1261,MATCH(K$1,'Raw-products'!$A$1:$H$1,0))</f>
        <v>98</v>
      </c>
      <c r="L3415">
        <f>VLOOKUP($C3415,'Raw-products'!$A$2:$H$1261,MATCH(L$1,'Raw-products'!$A$1:$H$1,0))</f>
        <v>78</v>
      </c>
      <c r="M3415" s="5">
        <f t="shared" si="106"/>
        <v>7644</v>
      </c>
      <c r="N3415" cm="1">
        <f t="array" ref="N3415:Q3415">_xlfn.XLOOKUP($B3415,'Raw -orders'!$A:$A,'Raw -orders'!$B:$E)</f>
        <v>884</v>
      </c>
      <c r="O3415">
        <v>12572</v>
      </c>
      <c r="P3415" s="1">
        <v>44472</v>
      </c>
      <c r="Q3415" s="1">
        <v>44497</v>
      </c>
      <c r="R3415" t="str" cm="1">
        <f t="array" ref="R3415:Y3415">_xlfn.XLOOKUP($N3415,'Raw - customers'!$A:$A,'Raw - customers'!$B:$I)</f>
        <v>Frederique Hopkins</v>
      </c>
      <c r="S3415" t="str">
        <v>Bigender</v>
      </c>
      <c r="T3415">
        <v>43</v>
      </c>
      <c r="U3415" t="str">
        <v>6601 Grimes CircuitApt. 442</v>
      </c>
      <c r="V3415">
        <v>7147</v>
      </c>
      <c r="W3415" t="str">
        <v>Macdonaldtown</v>
      </c>
      <c r="X3415" t="str">
        <v>Northern Territory</v>
      </c>
      <c r="Y3415" t="str">
        <v>Australia</v>
      </c>
      <c r="Z3415">
        <v>10</v>
      </c>
      <c r="AA3415" s="3" t="str">
        <f t="shared" si="107"/>
        <v>20 to 30</v>
      </c>
      <c r="AP3415" s="6">
        <v>884</v>
      </c>
      <c r="AQ3415" s="6" t="s">
        <v>1339</v>
      </c>
    </row>
    <row r="3416" spans="1:43" x14ac:dyDescent="0.25">
      <c r="A3416">
        <v>3414</v>
      </c>
      <c r="B3416">
        <v>689</v>
      </c>
      <c r="C3416">
        <v>674</v>
      </c>
      <c r="D3416">
        <v>113</v>
      </c>
      <c r="E3416">
        <v>1</v>
      </c>
      <c r="F3416">
        <v>113</v>
      </c>
      <c r="G3416" t="str">
        <f>VLOOKUP($C3416,'Raw-products'!$A$2:$H$1261,MATCH(G$1,'Raw-products'!$A$1:$H$1,0))</f>
        <v>Jacket</v>
      </c>
      <c r="H3416" t="str">
        <f>VLOOKUP($C3416,'Raw-products'!$A$2:$H$1261,MATCH(H$1,'Raw-products'!$A$1:$H$1,0))</f>
        <v>Parka</v>
      </c>
      <c r="I3416" t="str">
        <f>VLOOKUP($C3416,'Raw-products'!$A$2:$H$1261,MATCH(I$1,'Raw-products'!$A$1:$H$1,0))</f>
        <v>XL</v>
      </c>
      <c r="J3416" t="str">
        <f>VLOOKUP($C3416,'Raw-products'!$A$2:$H$1261,MATCH(J$1,'Raw-products'!$A$1:$H$1,0))</f>
        <v>orange</v>
      </c>
      <c r="K3416">
        <f>VLOOKUP($C3416,'Raw-products'!$A$2:$H$1261,MATCH(K$1,'Raw-products'!$A$1:$H$1,0))</f>
        <v>119</v>
      </c>
      <c r="L3416">
        <f>VLOOKUP($C3416,'Raw-products'!$A$2:$H$1261,MATCH(L$1,'Raw-products'!$A$1:$H$1,0))</f>
        <v>68</v>
      </c>
      <c r="M3416" s="5">
        <f t="shared" si="106"/>
        <v>8092</v>
      </c>
      <c r="N3416" cm="1">
        <f t="array" ref="N3416:Q3416">_xlfn.XLOOKUP($B3416,'Raw -orders'!$A:$A,'Raw -orders'!$B:$E)</f>
        <v>884</v>
      </c>
      <c r="O3416">
        <v>12572</v>
      </c>
      <c r="P3416" s="1">
        <v>44472</v>
      </c>
      <c r="Q3416" s="1">
        <v>44497</v>
      </c>
      <c r="R3416" t="str" cm="1">
        <f t="array" ref="R3416:Y3416">_xlfn.XLOOKUP($N3416,'Raw - customers'!$A:$A,'Raw - customers'!$B:$I)</f>
        <v>Frederique Hopkins</v>
      </c>
      <c r="S3416" t="str">
        <v>Bigender</v>
      </c>
      <c r="T3416">
        <v>43</v>
      </c>
      <c r="U3416" t="str">
        <v>6601 Grimes CircuitApt. 442</v>
      </c>
      <c r="V3416">
        <v>7147</v>
      </c>
      <c r="W3416" t="str">
        <v>Macdonaldtown</v>
      </c>
      <c r="X3416" t="str">
        <v>Northern Territory</v>
      </c>
      <c r="Y3416" t="str">
        <v>Australia</v>
      </c>
      <c r="Z3416">
        <v>10</v>
      </c>
      <c r="AA3416" s="3" t="str">
        <f t="shared" si="107"/>
        <v>20 to 30</v>
      </c>
      <c r="AP3416" s="6">
        <v>884</v>
      </c>
      <c r="AQ3416" s="6" t="s">
        <v>1339</v>
      </c>
    </row>
    <row r="3417" spans="1:43" x14ac:dyDescent="0.25">
      <c r="A3417">
        <v>3415</v>
      </c>
      <c r="B3417">
        <v>689</v>
      </c>
      <c r="C3417">
        <v>339</v>
      </c>
      <c r="D3417">
        <v>109</v>
      </c>
      <c r="E3417">
        <v>2</v>
      </c>
      <c r="F3417">
        <v>218</v>
      </c>
      <c r="G3417" t="str">
        <f>VLOOKUP($C3417,'Raw-products'!$A$2:$H$1261,MATCH(G$1,'Raw-products'!$A$1:$H$1,0))</f>
        <v>Shirt</v>
      </c>
      <c r="H3417" t="str">
        <f>VLOOKUP($C3417,'Raw-products'!$A$2:$H$1261,MATCH(H$1,'Raw-products'!$A$1:$H$1,0))</f>
        <v>Mandarin Collar</v>
      </c>
      <c r="I3417" t="str">
        <f>VLOOKUP($C3417,'Raw-products'!$A$2:$H$1261,MATCH(I$1,'Raw-products'!$A$1:$H$1,0))</f>
        <v>XL</v>
      </c>
      <c r="J3417" t="str">
        <f>VLOOKUP($C3417,'Raw-products'!$A$2:$H$1261,MATCH(J$1,'Raw-products'!$A$1:$H$1,0))</f>
        <v>blue</v>
      </c>
      <c r="K3417">
        <f>VLOOKUP($C3417,'Raw-products'!$A$2:$H$1261,MATCH(K$1,'Raw-products'!$A$1:$H$1,0))</f>
        <v>108</v>
      </c>
      <c r="L3417">
        <f>VLOOKUP($C3417,'Raw-products'!$A$2:$H$1261,MATCH(L$1,'Raw-products'!$A$1:$H$1,0))</f>
        <v>71</v>
      </c>
      <c r="M3417" s="5">
        <f t="shared" si="106"/>
        <v>7668</v>
      </c>
      <c r="N3417" cm="1">
        <f t="array" ref="N3417:Q3417">_xlfn.XLOOKUP($B3417,'Raw -orders'!$A:$A,'Raw -orders'!$B:$E)</f>
        <v>884</v>
      </c>
      <c r="O3417">
        <v>12572</v>
      </c>
      <c r="P3417" s="1">
        <v>44472</v>
      </c>
      <c r="Q3417" s="1">
        <v>44497</v>
      </c>
      <c r="R3417" t="str" cm="1">
        <f t="array" ref="R3417:Y3417">_xlfn.XLOOKUP($N3417,'Raw - customers'!$A:$A,'Raw - customers'!$B:$I)</f>
        <v>Frederique Hopkins</v>
      </c>
      <c r="S3417" t="str">
        <v>Bigender</v>
      </c>
      <c r="T3417">
        <v>43</v>
      </c>
      <c r="U3417" t="str">
        <v>6601 Grimes CircuitApt. 442</v>
      </c>
      <c r="V3417">
        <v>7147</v>
      </c>
      <c r="W3417" t="str">
        <v>Macdonaldtown</v>
      </c>
      <c r="X3417" t="str">
        <v>Northern Territory</v>
      </c>
      <c r="Y3417" t="str">
        <v>Australia</v>
      </c>
      <c r="Z3417">
        <v>10</v>
      </c>
      <c r="AA3417" s="3" t="str">
        <f t="shared" si="107"/>
        <v>20 to 30</v>
      </c>
      <c r="AP3417" s="6">
        <v>884</v>
      </c>
      <c r="AQ3417" s="6" t="s">
        <v>1339</v>
      </c>
    </row>
    <row r="3418" spans="1:43" x14ac:dyDescent="0.25">
      <c r="A3418">
        <v>3416</v>
      </c>
      <c r="B3418">
        <v>689</v>
      </c>
      <c r="C3418">
        <v>277</v>
      </c>
      <c r="D3418">
        <v>95</v>
      </c>
      <c r="E3418">
        <v>2</v>
      </c>
      <c r="F3418">
        <v>190</v>
      </c>
      <c r="G3418" t="str">
        <f>VLOOKUP($C3418,'Raw-products'!$A$2:$H$1261,MATCH(G$1,'Raw-products'!$A$1:$H$1,0))</f>
        <v>Shirt</v>
      </c>
      <c r="H3418" t="str">
        <f>VLOOKUP($C3418,'Raw-products'!$A$2:$H$1261,MATCH(H$1,'Raw-products'!$A$1:$H$1,0))</f>
        <v>Polo</v>
      </c>
      <c r="I3418" t="str">
        <f>VLOOKUP($C3418,'Raw-products'!$A$2:$H$1261,MATCH(I$1,'Raw-products'!$A$1:$H$1,0))</f>
        <v>M</v>
      </c>
      <c r="J3418" t="str">
        <f>VLOOKUP($C3418,'Raw-products'!$A$2:$H$1261,MATCH(J$1,'Raw-products'!$A$1:$H$1,0))</f>
        <v>violet</v>
      </c>
      <c r="K3418">
        <f>VLOOKUP($C3418,'Raw-products'!$A$2:$H$1261,MATCH(K$1,'Raw-products'!$A$1:$H$1,0))</f>
        <v>117</v>
      </c>
      <c r="L3418">
        <f>VLOOKUP($C3418,'Raw-products'!$A$2:$H$1261,MATCH(L$1,'Raw-products'!$A$1:$H$1,0))</f>
        <v>77</v>
      </c>
      <c r="M3418" s="5">
        <f t="shared" si="106"/>
        <v>9009</v>
      </c>
      <c r="N3418" cm="1">
        <f t="array" ref="N3418:Q3418">_xlfn.XLOOKUP($B3418,'Raw -orders'!$A:$A,'Raw -orders'!$B:$E)</f>
        <v>884</v>
      </c>
      <c r="O3418">
        <v>12572</v>
      </c>
      <c r="P3418" s="1">
        <v>44472</v>
      </c>
      <c r="Q3418" s="1">
        <v>44497</v>
      </c>
      <c r="R3418" t="str" cm="1">
        <f t="array" ref="R3418:Y3418">_xlfn.XLOOKUP($N3418,'Raw - customers'!$A:$A,'Raw - customers'!$B:$I)</f>
        <v>Frederique Hopkins</v>
      </c>
      <c r="S3418" t="str">
        <v>Bigender</v>
      </c>
      <c r="T3418">
        <v>43</v>
      </c>
      <c r="U3418" t="str">
        <v>6601 Grimes CircuitApt. 442</v>
      </c>
      <c r="V3418">
        <v>7147</v>
      </c>
      <c r="W3418" t="str">
        <v>Macdonaldtown</v>
      </c>
      <c r="X3418" t="str">
        <v>Northern Territory</v>
      </c>
      <c r="Y3418" t="str">
        <v>Australia</v>
      </c>
      <c r="Z3418">
        <v>10</v>
      </c>
      <c r="AA3418" s="3" t="str">
        <f t="shared" si="107"/>
        <v>20 to 30</v>
      </c>
      <c r="AP3418" s="6">
        <v>884</v>
      </c>
      <c r="AQ3418" s="6" t="s">
        <v>1339</v>
      </c>
    </row>
    <row r="3419" spans="1:43" x14ac:dyDescent="0.25">
      <c r="A3419">
        <v>3417</v>
      </c>
      <c r="B3419">
        <v>689</v>
      </c>
      <c r="C3419">
        <v>245</v>
      </c>
      <c r="D3419">
        <v>95</v>
      </c>
      <c r="E3419">
        <v>2</v>
      </c>
      <c r="F3419">
        <v>190</v>
      </c>
      <c r="G3419" t="str">
        <f>VLOOKUP($C3419,'Raw-products'!$A$2:$H$1261,MATCH(G$1,'Raw-products'!$A$1:$H$1,0))</f>
        <v>Shirt</v>
      </c>
      <c r="H3419" t="str">
        <f>VLOOKUP($C3419,'Raw-products'!$A$2:$H$1261,MATCH(H$1,'Raw-products'!$A$1:$H$1,0))</f>
        <v>Polo</v>
      </c>
      <c r="I3419" t="str">
        <f>VLOOKUP($C3419,'Raw-products'!$A$2:$H$1261,MATCH(I$1,'Raw-products'!$A$1:$H$1,0))</f>
        <v>XS</v>
      </c>
      <c r="J3419" t="str">
        <f>VLOOKUP($C3419,'Raw-products'!$A$2:$H$1261,MATCH(J$1,'Raw-products'!$A$1:$H$1,0))</f>
        <v>red</v>
      </c>
      <c r="K3419">
        <f>VLOOKUP($C3419,'Raw-products'!$A$2:$H$1261,MATCH(K$1,'Raw-products'!$A$1:$H$1,0))</f>
        <v>117</v>
      </c>
      <c r="L3419">
        <f>VLOOKUP($C3419,'Raw-products'!$A$2:$H$1261,MATCH(L$1,'Raw-products'!$A$1:$H$1,0))</f>
        <v>40</v>
      </c>
      <c r="M3419" s="5">
        <f t="shared" si="106"/>
        <v>4680</v>
      </c>
      <c r="N3419" cm="1">
        <f t="array" ref="N3419:Q3419">_xlfn.XLOOKUP($B3419,'Raw -orders'!$A:$A,'Raw -orders'!$B:$E)</f>
        <v>884</v>
      </c>
      <c r="O3419">
        <v>12572</v>
      </c>
      <c r="P3419" s="1">
        <v>44472</v>
      </c>
      <c r="Q3419" s="1">
        <v>44497</v>
      </c>
      <c r="R3419" t="str" cm="1">
        <f t="array" ref="R3419:Y3419">_xlfn.XLOOKUP($N3419,'Raw - customers'!$A:$A,'Raw - customers'!$B:$I)</f>
        <v>Frederique Hopkins</v>
      </c>
      <c r="S3419" t="str">
        <v>Bigender</v>
      </c>
      <c r="T3419">
        <v>43</v>
      </c>
      <c r="U3419" t="str">
        <v>6601 Grimes CircuitApt. 442</v>
      </c>
      <c r="V3419">
        <v>7147</v>
      </c>
      <c r="W3419" t="str">
        <v>Macdonaldtown</v>
      </c>
      <c r="X3419" t="str">
        <v>Northern Territory</v>
      </c>
      <c r="Y3419" t="str">
        <v>Australia</v>
      </c>
      <c r="Z3419">
        <v>10</v>
      </c>
      <c r="AA3419" s="3" t="str">
        <f t="shared" si="107"/>
        <v>20 to 30</v>
      </c>
      <c r="AP3419" s="6">
        <v>884</v>
      </c>
      <c r="AQ3419" s="6" t="s">
        <v>1339</v>
      </c>
    </row>
    <row r="3420" spans="1:43" x14ac:dyDescent="0.25">
      <c r="A3420">
        <v>3418</v>
      </c>
      <c r="B3420">
        <v>689</v>
      </c>
      <c r="C3420">
        <v>1217</v>
      </c>
      <c r="D3420">
        <v>105</v>
      </c>
      <c r="E3420">
        <v>2</v>
      </c>
      <c r="F3420">
        <v>210</v>
      </c>
      <c r="G3420" t="str">
        <f>VLOOKUP($C3420,'Raw-products'!$A$2:$H$1261,MATCH(G$1,'Raw-products'!$A$1:$H$1,0))</f>
        <v>Trousers</v>
      </c>
      <c r="H3420" t="str">
        <f>VLOOKUP($C3420,'Raw-products'!$A$2:$H$1261,MATCH(H$1,'Raw-products'!$A$1:$H$1,0))</f>
        <v>Pleated</v>
      </c>
      <c r="I3420" t="str">
        <f>VLOOKUP($C3420,'Raw-products'!$A$2:$H$1261,MATCH(I$1,'Raw-products'!$A$1:$H$1,0))</f>
        <v>M</v>
      </c>
      <c r="J3420" t="str">
        <f>VLOOKUP($C3420,'Raw-products'!$A$2:$H$1261,MATCH(J$1,'Raw-products'!$A$1:$H$1,0))</f>
        <v>indigo</v>
      </c>
      <c r="K3420">
        <f>VLOOKUP($C3420,'Raw-products'!$A$2:$H$1261,MATCH(K$1,'Raw-products'!$A$1:$H$1,0))</f>
        <v>90</v>
      </c>
      <c r="L3420">
        <f>VLOOKUP($C3420,'Raw-products'!$A$2:$H$1261,MATCH(L$1,'Raw-products'!$A$1:$H$1,0))</f>
        <v>48</v>
      </c>
      <c r="M3420" s="5">
        <f t="shared" si="106"/>
        <v>4320</v>
      </c>
      <c r="N3420" cm="1">
        <f t="array" ref="N3420:Q3420">_xlfn.XLOOKUP($B3420,'Raw -orders'!$A:$A,'Raw -orders'!$B:$E)</f>
        <v>884</v>
      </c>
      <c r="O3420">
        <v>12572</v>
      </c>
      <c r="P3420" s="1">
        <v>44472</v>
      </c>
      <c r="Q3420" s="1">
        <v>44497</v>
      </c>
      <c r="R3420" t="str" cm="1">
        <f t="array" ref="R3420:Y3420">_xlfn.XLOOKUP($N3420,'Raw - customers'!$A:$A,'Raw - customers'!$B:$I)</f>
        <v>Frederique Hopkins</v>
      </c>
      <c r="S3420" t="str">
        <v>Bigender</v>
      </c>
      <c r="T3420">
        <v>43</v>
      </c>
      <c r="U3420" t="str">
        <v>6601 Grimes CircuitApt. 442</v>
      </c>
      <c r="V3420">
        <v>7147</v>
      </c>
      <c r="W3420" t="str">
        <v>Macdonaldtown</v>
      </c>
      <c r="X3420" t="str">
        <v>Northern Territory</v>
      </c>
      <c r="Y3420" t="str">
        <v>Australia</v>
      </c>
      <c r="Z3420">
        <v>10</v>
      </c>
      <c r="AA3420" s="3" t="str">
        <f t="shared" si="107"/>
        <v>20 to 30</v>
      </c>
      <c r="AP3420" s="6">
        <v>884</v>
      </c>
      <c r="AQ3420" s="6" t="s">
        <v>1339</v>
      </c>
    </row>
    <row r="3421" spans="1:43" x14ac:dyDescent="0.25">
      <c r="A3421">
        <v>3419</v>
      </c>
      <c r="B3421">
        <v>689</v>
      </c>
      <c r="C3421">
        <v>643</v>
      </c>
      <c r="D3421">
        <v>93</v>
      </c>
      <c r="E3421">
        <v>3</v>
      </c>
      <c r="F3421">
        <v>279</v>
      </c>
      <c r="G3421" t="str">
        <f>VLOOKUP($C3421,'Raw-products'!$A$2:$H$1261,MATCH(G$1,'Raw-products'!$A$1:$H$1,0))</f>
        <v>Jacket</v>
      </c>
      <c r="H3421" t="str">
        <f>VLOOKUP($C3421,'Raw-products'!$A$2:$H$1261,MATCH(H$1,'Raw-products'!$A$1:$H$1,0))</f>
        <v>Coach</v>
      </c>
      <c r="I3421" t="str">
        <f>VLOOKUP($C3421,'Raw-products'!$A$2:$H$1261,MATCH(I$1,'Raw-products'!$A$1:$H$1,0))</f>
        <v>L</v>
      </c>
      <c r="J3421" t="str">
        <f>VLOOKUP($C3421,'Raw-products'!$A$2:$H$1261,MATCH(J$1,'Raw-products'!$A$1:$H$1,0))</f>
        <v>yellow</v>
      </c>
      <c r="K3421">
        <f>VLOOKUP($C3421,'Raw-products'!$A$2:$H$1261,MATCH(K$1,'Raw-products'!$A$1:$H$1,0))</f>
        <v>115</v>
      </c>
      <c r="L3421">
        <f>VLOOKUP($C3421,'Raw-products'!$A$2:$H$1261,MATCH(L$1,'Raw-products'!$A$1:$H$1,0))</f>
        <v>53</v>
      </c>
      <c r="M3421" s="5">
        <f t="shared" si="106"/>
        <v>6095</v>
      </c>
      <c r="N3421" cm="1">
        <f t="array" ref="N3421:Q3421">_xlfn.XLOOKUP($B3421,'Raw -orders'!$A:$A,'Raw -orders'!$B:$E)</f>
        <v>884</v>
      </c>
      <c r="O3421">
        <v>12572</v>
      </c>
      <c r="P3421" s="1">
        <v>44472</v>
      </c>
      <c r="Q3421" s="1">
        <v>44497</v>
      </c>
      <c r="R3421" t="str" cm="1">
        <f t="array" ref="R3421:Y3421">_xlfn.XLOOKUP($N3421,'Raw - customers'!$A:$A,'Raw - customers'!$B:$I)</f>
        <v>Frederique Hopkins</v>
      </c>
      <c r="S3421" t="str">
        <v>Bigender</v>
      </c>
      <c r="T3421">
        <v>43</v>
      </c>
      <c r="U3421" t="str">
        <v>6601 Grimes CircuitApt. 442</v>
      </c>
      <c r="V3421">
        <v>7147</v>
      </c>
      <c r="W3421" t="str">
        <v>Macdonaldtown</v>
      </c>
      <c r="X3421" t="str">
        <v>Northern Territory</v>
      </c>
      <c r="Y3421" t="str">
        <v>Australia</v>
      </c>
      <c r="Z3421">
        <v>10</v>
      </c>
      <c r="AA3421" s="3" t="str">
        <f t="shared" si="107"/>
        <v>20 to 30</v>
      </c>
      <c r="AP3421" s="6">
        <v>884</v>
      </c>
      <c r="AQ3421" s="6" t="s">
        <v>1339</v>
      </c>
    </row>
    <row r="3422" spans="1:43" x14ac:dyDescent="0.25">
      <c r="A3422">
        <v>3420</v>
      </c>
      <c r="B3422">
        <v>690</v>
      </c>
      <c r="C3422">
        <v>454</v>
      </c>
      <c r="D3422">
        <v>107</v>
      </c>
      <c r="E3422">
        <v>1</v>
      </c>
      <c r="F3422">
        <v>107</v>
      </c>
      <c r="G3422" t="str">
        <f>VLOOKUP($C3422,'Raw-products'!$A$2:$H$1261,MATCH(G$1,'Raw-products'!$A$1:$H$1,0))</f>
        <v>Jacket</v>
      </c>
      <c r="H3422" t="str">
        <f>VLOOKUP($C3422,'Raw-products'!$A$2:$H$1261,MATCH(H$1,'Raw-products'!$A$1:$H$1,0))</f>
        <v>Denim</v>
      </c>
      <c r="I3422" t="str">
        <f>VLOOKUP($C3422,'Raw-products'!$A$2:$H$1261,MATCH(I$1,'Raw-products'!$A$1:$H$1,0))</f>
        <v>XL</v>
      </c>
      <c r="J3422" t="str">
        <f>VLOOKUP($C3422,'Raw-products'!$A$2:$H$1261,MATCH(J$1,'Raw-products'!$A$1:$H$1,0))</f>
        <v>violet</v>
      </c>
      <c r="K3422">
        <f>VLOOKUP($C3422,'Raw-products'!$A$2:$H$1261,MATCH(K$1,'Raw-products'!$A$1:$H$1,0))</f>
        <v>92</v>
      </c>
      <c r="L3422">
        <f>VLOOKUP($C3422,'Raw-products'!$A$2:$H$1261,MATCH(L$1,'Raw-products'!$A$1:$H$1,0))</f>
        <v>63</v>
      </c>
      <c r="M3422" s="5">
        <f t="shared" si="106"/>
        <v>5796</v>
      </c>
      <c r="N3422" cm="1">
        <f t="array" ref="N3422:Q3422">_xlfn.XLOOKUP($B3422,'Raw -orders'!$A:$A,'Raw -orders'!$B:$E)</f>
        <v>941</v>
      </c>
      <c r="O3422">
        <v>32100</v>
      </c>
      <c r="P3422" s="1">
        <v>44474</v>
      </c>
      <c r="Q3422" s="1">
        <v>44495</v>
      </c>
      <c r="R3422" t="str" cm="1">
        <f t="array" ref="R3422:Y3422">_xlfn.XLOOKUP($N3422,'Raw - customers'!$A:$A,'Raw - customers'!$B:$I)</f>
        <v>Egon Figliovanni</v>
      </c>
      <c r="S3422" t="str">
        <v>Female</v>
      </c>
      <c r="T3422">
        <v>59</v>
      </c>
      <c r="U3422" t="str">
        <v>617 Morrison CrescentSuite 793</v>
      </c>
      <c r="V3422">
        <v>105</v>
      </c>
      <c r="W3422" t="str">
        <v>Farrellchester</v>
      </c>
      <c r="X3422" t="str">
        <v>New South Wales</v>
      </c>
      <c r="Y3422" t="str">
        <v>Australia</v>
      </c>
      <c r="Z3422">
        <v>10</v>
      </c>
      <c r="AA3422" s="3" t="str">
        <f t="shared" si="107"/>
        <v>20 to 30</v>
      </c>
      <c r="AP3422" s="6">
        <v>941</v>
      </c>
      <c r="AQ3422" s="6" t="s">
        <v>1362</v>
      </c>
    </row>
    <row r="3423" spans="1:43" x14ac:dyDescent="0.25">
      <c r="A3423">
        <v>3421</v>
      </c>
      <c r="B3423">
        <v>690</v>
      </c>
      <c r="C3423">
        <v>296</v>
      </c>
      <c r="D3423">
        <v>105</v>
      </c>
      <c r="E3423">
        <v>3</v>
      </c>
      <c r="F3423">
        <v>315</v>
      </c>
      <c r="G3423" t="str">
        <f>VLOOKUP($C3423,'Raw-products'!$A$2:$H$1261,MATCH(G$1,'Raw-products'!$A$1:$H$1,0))</f>
        <v>Shirt</v>
      </c>
      <c r="H3423" t="str">
        <f>VLOOKUP($C3423,'Raw-products'!$A$2:$H$1261,MATCH(H$1,'Raw-products'!$A$1:$H$1,0))</f>
        <v>Cuban Collar</v>
      </c>
      <c r="I3423" t="str">
        <f>VLOOKUP($C3423,'Raw-products'!$A$2:$H$1261,MATCH(I$1,'Raw-products'!$A$1:$H$1,0))</f>
        <v>S</v>
      </c>
      <c r="J3423" t="str">
        <f>VLOOKUP($C3423,'Raw-products'!$A$2:$H$1261,MATCH(J$1,'Raw-products'!$A$1:$H$1,0))</f>
        <v>green</v>
      </c>
      <c r="K3423">
        <f>VLOOKUP($C3423,'Raw-products'!$A$2:$H$1261,MATCH(K$1,'Raw-products'!$A$1:$H$1,0))</f>
        <v>93</v>
      </c>
      <c r="L3423">
        <f>VLOOKUP($C3423,'Raw-products'!$A$2:$H$1261,MATCH(L$1,'Raw-products'!$A$1:$H$1,0))</f>
        <v>58</v>
      </c>
      <c r="M3423" s="5">
        <f t="shared" si="106"/>
        <v>5394</v>
      </c>
      <c r="N3423" cm="1">
        <f t="array" ref="N3423:Q3423">_xlfn.XLOOKUP($B3423,'Raw -orders'!$A:$A,'Raw -orders'!$B:$E)</f>
        <v>941</v>
      </c>
      <c r="O3423">
        <v>32100</v>
      </c>
      <c r="P3423" s="1">
        <v>44474</v>
      </c>
      <c r="Q3423" s="1">
        <v>44495</v>
      </c>
      <c r="R3423" t="str" cm="1">
        <f t="array" ref="R3423:Y3423">_xlfn.XLOOKUP($N3423,'Raw - customers'!$A:$A,'Raw - customers'!$B:$I)</f>
        <v>Egon Figliovanni</v>
      </c>
      <c r="S3423" t="str">
        <v>Female</v>
      </c>
      <c r="T3423">
        <v>59</v>
      </c>
      <c r="U3423" t="str">
        <v>617 Morrison CrescentSuite 793</v>
      </c>
      <c r="V3423">
        <v>105</v>
      </c>
      <c r="W3423" t="str">
        <v>Farrellchester</v>
      </c>
      <c r="X3423" t="str">
        <v>New South Wales</v>
      </c>
      <c r="Y3423" t="str">
        <v>Australia</v>
      </c>
      <c r="Z3423">
        <v>10</v>
      </c>
      <c r="AA3423" s="3" t="str">
        <f t="shared" si="107"/>
        <v>20 to 30</v>
      </c>
      <c r="AP3423" s="6">
        <v>941</v>
      </c>
      <c r="AQ3423" s="6" t="s">
        <v>1362</v>
      </c>
    </row>
    <row r="3424" spans="1:43" x14ac:dyDescent="0.25">
      <c r="A3424">
        <v>3422</v>
      </c>
      <c r="B3424">
        <v>690</v>
      </c>
      <c r="C3424">
        <v>919</v>
      </c>
      <c r="D3424">
        <v>96</v>
      </c>
      <c r="E3424">
        <v>3</v>
      </c>
      <c r="F3424">
        <v>288</v>
      </c>
      <c r="G3424" t="str">
        <f>VLOOKUP($C3424,'Raw-products'!$A$2:$H$1261,MATCH(G$1,'Raw-products'!$A$1:$H$1,0))</f>
        <v>Trousers</v>
      </c>
      <c r="H3424" t="str">
        <f>VLOOKUP($C3424,'Raw-products'!$A$2:$H$1261,MATCH(H$1,'Raw-products'!$A$1:$H$1,0))</f>
        <v>Drawstring</v>
      </c>
      <c r="I3424" t="str">
        <f>VLOOKUP($C3424,'Raw-products'!$A$2:$H$1261,MATCH(I$1,'Raw-products'!$A$1:$H$1,0))</f>
        <v>XL</v>
      </c>
      <c r="J3424" t="str">
        <f>VLOOKUP($C3424,'Raw-products'!$A$2:$H$1261,MATCH(J$1,'Raw-products'!$A$1:$H$1,0))</f>
        <v>orange</v>
      </c>
      <c r="K3424">
        <f>VLOOKUP($C3424,'Raw-products'!$A$2:$H$1261,MATCH(K$1,'Raw-products'!$A$1:$H$1,0))</f>
        <v>104</v>
      </c>
      <c r="L3424">
        <f>VLOOKUP($C3424,'Raw-products'!$A$2:$H$1261,MATCH(L$1,'Raw-products'!$A$1:$H$1,0))</f>
        <v>68</v>
      </c>
      <c r="M3424" s="5">
        <f t="shared" si="106"/>
        <v>7072</v>
      </c>
      <c r="N3424" cm="1">
        <f t="array" ref="N3424:Q3424">_xlfn.XLOOKUP($B3424,'Raw -orders'!$A:$A,'Raw -orders'!$B:$E)</f>
        <v>941</v>
      </c>
      <c r="O3424">
        <v>32100</v>
      </c>
      <c r="P3424" s="1">
        <v>44474</v>
      </c>
      <c r="Q3424" s="1">
        <v>44495</v>
      </c>
      <c r="R3424" t="str" cm="1">
        <f t="array" ref="R3424:Y3424">_xlfn.XLOOKUP($N3424,'Raw - customers'!$A:$A,'Raw - customers'!$B:$I)</f>
        <v>Egon Figliovanni</v>
      </c>
      <c r="S3424" t="str">
        <v>Female</v>
      </c>
      <c r="T3424">
        <v>59</v>
      </c>
      <c r="U3424" t="str">
        <v>617 Morrison CrescentSuite 793</v>
      </c>
      <c r="V3424">
        <v>105</v>
      </c>
      <c r="W3424" t="str">
        <v>Farrellchester</v>
      </c>
      <c r="X3424" t="str">
        <v>New South Wales</v>
      </c>
      <c r="Y3424" t="str">
        <v>Australia</v>
      </c>
      <c r="Z3424">
        <v>10</v>
      </c>
      <c r="AA3424" s="3" t="str">
        <f t="shared" si="107"/>
        <v>20 to 30</v>
      </c>
      <c r="AP3424" s="6">
        <v>941</v>
      </c>
      <c r="AQ3424" s="6" t="s">
        <v>1362</v>
      </c>
    </row>
    <row r="3425" spans="1:43" x14ac:dyDescent="0.25">
      <c r="A3425">
        <v>3423</v>
      </c>
      <c r="B3425">
        <v>690</v>
      </c>
      <c r="C3425">
        <v>304</v>
      </c>
      <c r="D3425">
        <v>105</v>
      </c>
      <c r="E3425">
        <v>1</v>
      </c>
      <c r="F3425">
        <v>105</v>
      </c>
      <c r="G3425" t="str">
        <f>VLOOKUP($C3425,'Raw-products'!$A$2:$H$1261,MATCH(G$1,'Raw-products'!$A$1:$H$1,0))</f>
        <v>Shirt</v>
      </c>
      <c r="H3425" t="str">
        <f>VLOOKUP($C3425,'Raw-products'!$A$2:$H$1261,MATCH(H$1,'Raw-products'!$A$1:$H$1,0))</f>
        <v>Cuban Collar</v>
      </c>
      <c r="I3425" t="str">
        <f>VLOOKUP($C3425,'Raw-products'!$A$2:$H$1261,MATCH(I$1,'Raw-products'!$A$1:$H$1,0))</f>
        <v>XL</v>
      </c>
      <c r="J3425" t="str">
        <f>VLOOKUP($C3425,'Raw-products'!$A$2:$H$1261,MATCH(J$1,'Raw-products'!$A$1:$H$1,0))</f>
        <v>blue</v>
      </c>
      <c r="K3425">
        <f>VLOOKUP($C3425,'Raw-products'!$A$2:$H$1261,MATCH(K$1,'Raw-products'!$A$1:$H$1,0))</f>
        <v>93</v>
      </c>
      <c r="L3425">
        <f>VLOOKUP($C3425,'Raw-products'!$A$2:$H$1261,MATCH(L$1,'Raw-products'!$A$1:$H$1,0))</f>
        <v>73</v>
      </c>
      <c r="M3425" s="5">
        <f t="shared" si="106"/>
        <v>6789</v>
      </c>
      <c r="N3425" cm="1">
        <f t="array" ref="N3425:Q3425">_xlfn.XLOOKUP($B3425,'Raw -orders'!$A:$A,'Raw -orders'!$B:$E)</f>
        <v>941</v>
      </c>
      <c r="O3425">
        <v>32100</v>
      </c>
      <c r="P3425" s="1">
        <v>44474</v>
      </c>
      <c r="Q3425" s="1">
        <v>44495</v>
      </c>
      <c r="R3425" t="str" cm="1">
        <f t="array" ref="R3425:Y3425">_xlfn.XLOOKUP($N3425,'Raw - customers'!$A:$A,'Raw - customers'!$B:$I)</f>
        <v>Egon Figliovanni</v>
      </c>
      <c r="S3425" t="str">
        <v>Female</v>
      </c>
      <c r="T3425">
        <v>59</v>
      </c>
      <c r="U3425" t="str">
        <v>617 Morrison CrescentSuite 793</v>
      </c>
      <c r="V3425">
        <v>105</v>
      </c>
      <c r="W3425" t="str">
        <v>Farrellchester</v>
      </c>
      <c r="X3425" t="str">
        <v>New South Wales</v>
      </c>
      <c r="Y3425" t="str">
        <v>Australia</v>
      </c>
      <c r="Z3425">
        <v>10</v>
      </c>
      <c r="AA3425" s="3" t="str">
        <f t="shared" si="107"/>
        <v>20 to 30</v>
      </c>
      <c r="AP3425" s="6">
        <v>941</v>
      </c>
      <c r="AQ3425" s="6" t="s">
        <v>1362</v>
      </c>
    </row>
    <row r="3426" spans="1:43" x14ac:dyDescent="0.25">
      <c r="A3426">
        <v>3424</v>
      </c>
      <c r="B3426">
        <v>691</v>
      </c>
      <c r="C3426">
        <v>1175</v>
      </c>
      <c r="D3426">
        <v>99</v>
      </c>
      <c r="E3426">
        <v>2</v>
      </c>
      <c r="F3426">
        <v>198</v>
      </c>
      <c r="G3426" t="str">
        <f>VLOOKUP($C3426,'Raw-products'!$A$2:$H$1261,MATCH(G$1,'Raw-products'!$A$1:$H$1,0))</f>
        <v>Trousers</v>
      </c>
      <c r="H3426" t="str">
        <f>VLOOKUP($C3426,'Raw-products'!$A$2:$H$1261,MATCH(H$1,'Raw-products'!$A$1:$H$1,0))</f>
        <v>High-Waisted</v>
      </c>
      <c r="I3426" t="str">
        <f>VLOOKUP($C3426,'Raw-products'!$A$2:$H$1261,MATCH(I$1,'Raw-products'!$A$1:$H$1,0))</f>
        <v>XS</v>
      </c>
      <c r="J3426" t="str">
        <f>VLOOKUP($C3426,'Raw-products'!$A$2:$H$1261,MATCH(J$1,'Raw-products'!$A$1:$H$1,0))</f>
        <v>blue</v>
      </c>
      <c r="K3426">
        <f>VLOOKUP($C3426,'Raw-products'!$A$2:$H$1261,MATCH(K$1,'Raw-products'!$A$1:$H$1,0))</f>
        <v>98</v>
      </c>
      <c r="L3426">
        <f>VLOOKUP($C3426,'Raw-products'!$A$2:$H$1261,MATCH(L$1,'Raw-products'!$A$1:$H$1,0))</f>
        <v>51</v>
      </c>
      <c r="M3426" s="5">
        <f t="shared" si="106"/>
        <v>4998</v>
      </c>
      <c r="N3426" cm="1">
        <f t="array" ref="N3426:Q3426">_xlfn.XLOOKUP($B3426,'Raw -orders'!$A:$A,'Raw -orders'!$B:$E)</f>
        <v>78</v>
      </c>
      <c r="O3426">
        <v>46697</v>
      </c>
      <c r="P3426" s="1">
        <v>44289</v>
      </c>
      <c r="Q3426" s="1">
        <v>44305</v>
      </c>
      <c r="R3426" t="str" cm="1">
        <f t="array" ref="R3426:Y3426">_xlfn.XLOOKUP($N3426,'Raw - customers'!$A:$A,'Raw - customers'!$B:$I)</f>
        <v>Jethro Pollak</v>
      </c>
      <c r="S3426" t="str">
        <v>Genderqueer</v>
      </c>
      <c r="T3426">
        <v>38</v>
      </c>
      <c r="U3426" t="str">
        <v>7812 Towne GroveSuite 233</v>
      </c>
      <c r="V3426">
        <v>7232</v>
      </c>
      <c r="W3426" t="str">
        <v>Lake Alihaven</v>
      </c>
      <c r="X3426" t="str">
        <v>Northern Territory</v>
      </c>
      <c r="Y3426" t="str">
        <v>Australia</v>
      </c>
      <c r="Z3426">
        <v>4</v>
      </c>
      <c r="AA3426" s="3" t="str">
        <f t="shared" si="107"/>
        <v>10 to 20</v>
      </c>
      <c r="AP3426" s="6">
        <v>78</v>
      </c>
      <c r="AQ3426" s="6" t="s">
        <v>1339</v>
      </c>
    </row>
    <row r="3427" spans="1:43" x14ac:dyDescent="0.25">
      <c r="A3427">
        <v>3425</v>
      </c>
      <c r="B3427">
        <v>691</v>
      </c>
      <c r="C3427">
        <v>2</v>
      </c>
      <c r="D3427">
        <v>96</v>
      </c>
      <c r="E3427">
        <v>2</v>
      </c>
      <c r="F3427">
        <v>192</v>
      </c>
      <c r="G3427" t="str">
        <f>VLOOKUP($C3427,'Raw-products'!$A$2:$H$1261,MATCH(G$1,'Raw-products'!$A$1:$H$1,0))</f>
        <v>Shirt</v>
      </c>
      <c r="H3427" t="str">
        <f>VLOOKUP($C3427,'Raw-products'!$A$2:$H$1261,MATCH(H$1,'Raw-products'!$A$1:$H$1,0))</f>
        <v>Oxford Cloth</v>
      </c>
      <c r="I3427" t="str">
        <f>VLOOKUP($C3427,'Raw-products'!$A$2:$H$1261,MATCH(I$1,'Raw-products'!$A$1:$H$1,0))</f>
        <v>M</v>
      </c>
      <c r="J3427" t="str">
        <f>VLOOKUP($C3427,'Raw-products'!$A$2:$H$1261,MATCH(J$1,'Raw-products'!$A$1:$H$1,0))</f>
        <v>red</v>
      </c>
      <c r="K3427">
        <f>VLOOKUP($C3427,'Raw-products'!$A$2:$H$1261,MATCH(K$1,'Raw-products'!$A$1:$H$1,0))</f>
        <v>114</v>
      </c>
      <c r="L3427">
        <f>VLOOKUP($C3427,'Raw-products'!$A$2:$H$1261,MATCH(L$1,'Raw-products'!$A$1:$H$1,0))</f>
        <v>54</v>
      </c>
      <c r="M3427" s="5">
        <f t="shared" si="106"/>
        <v>6156</v>
      </c>
      <c r="N3427" cm="1">
        <f t="array" ref="N3427:Q3427">_xlfn.XLOOKUP($B3427,'Raw -orders'!$A:$A,'Raw -orders'!$B:$E)</f>
        <v>78</v>
      </c>
      <c r="O3427">
        <v>46697</v>
      </c>
      <c r="P3427" s="1">
        <v>44289</v>
      </c>
      <c r="Q3427" s="1">
        <v>44305</v>
      </c>
      <c r="R3427" t="str" cm="1">
        <f t="array" ref="R3427:Y3427">_xlfn.XLOOKUP($N3427,'Raw - customers'!$A:$A,'Raw - customers'!$B:$I)</f>
        <v>Jethro Pollak</v>
      </c>
      <c r="S3427" t="str">
        <v>Genderqueer</v>
      </c>
      <c r="T3427">
        <v>38</v>
      </c>
      <c r="U3427" t="str">
        <v>7812 Towne GroveSuite 233</v>
      </c>
      <c r="V3427">
        <v>7232</v>
      </c>
      <c r="W3427" t="str">
        <v>Lake Alihaven</v>
      </c>
      <c r="X3427" t="str">
        <v>Northern Territory</v>
      </c>
      <c r="Y3427" t="str">
        <v>Australia</v>
      </c>
      <c r="Z3427">
        <v>4</v>
      </c>
      <c r="AA3427" s="3" t="str">
        <f t="shared" si="107"/>
        <v>10 to 20</v>
      </c>
      <c r="AP3427" s="6">
        <v>78</v>
      </c>
      <c r="AQ3427" s="6" t="s">
        <v>1339</v>
      </c>
    </row>
    <row r="3428" spans="1:43" x14ac:dyDescent="0.25">
      <c r="A3428">
        <v>3426</v>
      </c>
      <c r="B3428">
        <v>691</v>
      </c>
      <c r="C3428">
        <v>1100</v>
      </c>
      <c r="D3428">
        <v>115</v>
      </c>
      <c r="E3428">
        <v>1</v>
      </c>
      <c r="F3428">
        <v>115</v>
      </c>
      <c r="G3428" t="str">
        <f>VLOOKUP($C3428,'Raw-products'!$A$2:$H$1261,MATCH(G$1,'Raw-products'!$A$1:$H$1,0))</f>
        <v>Trousers</v>
      </c>
      <c r="H3428" t="str">
        <f>VLOOKUP($C3428,'Raw-products'!$A$2:$H$1261,MATCH(H$1,'Raw-products'!$A$1:$H$1,0))</f>
        <v>Cropped</v>
      </c>
      <c r="I3428" t="str">
        <f>VLOOKUP($C3428,'Raw-products'!$A$2:$H$1261,MATCH(I$1,'Raw-products'!$A$1:$H$1,0))</f>
        <v>XS</v>
      </c>
      <c r="J3428" t="str">
        <f>VLOOKUP($C3428,'Raw-products'!$A$2:$H$1261,MATCH(J$1,'Raw-products'!$A$1:$H$1,0))</f>
        <v>green</v>
      </c>
      <c r="K3428">
        <f>VLOOKUP($C3428,'Raw-products'!$A$2:$H$1261,MATCH(K$1,'Raw-products'!$A$1:$H$1,0))</f>
        <v>99</v>
      </c>
      <c r="L3428">
        <f>VLOOKUP($C3428,'Raw-products'!$A$2:$H$1261,MATCH(L$1,'Raw-products'!$A$1:$H$1,0))</f>
        <v>48</v>
      </c>
      <c r="M3428" s="5">
        <f t="shared" si="106"/>
        <v>4752</v>
      </c>
      <c r="N3428" cm="1">
        <f t="array" ref="N3428:Q3428">_xlfn.XLOOKUP($B3428,'Raw -orders'!$A:$A,'Raw -orders'!$B:$E)</f>
        <v>78</v>
      </c>
      <c r="O3428">
        <v>46697</v>
      </c>
      <c r="P3428" s="1">
        <v>44289</v>
      </c>
      <c r="Q3428" s="1">
        <v>44305</v>
      </c>
      <c r="R3428" t="str" cm="1">
        <f t="array" ref="R3428:Y3428">_xlfn.XLOOKUP($N3428,'Raw - customers'!$A:$A,'Raw - customers'!$B:$I)</f>
        <v>Jethro Pollak</v>
      </c>
      <c r="S3428" t="str">
        <v>Genderqueer</v>
      </c>
      <c r="T3428">
        <v>38</v>
      </c>
      <c r="U3428" t="str">
        <v>7812 Towne GroveSuite 233</v>
      </c>
      <c r="V3428">
        <v>7232</v>
      </c>
      <c r="W3428" t="str">
        <v>Lake Alihaven</v>
      </c>
      <c r="X3428" t="str">
        <v>Northern Territory</v>
      </c>
      <c r="Y3428" t="str">
        <v>Australia</v>
      </c>
      <c r="Z3428">
        <v>4</v>
      </c>
      <c r="AA3428" s="3" t="str">
        <f t="shared" si="107"/>
        <v>10 to 20</v>
      </c>
      <c r="AP3428" s="6">
        <v>78</v>
      </c>
      <c r="AQ3428" s="6" t="s">
        <v>1339</v>
      </c>
    </row>
    <row r="3429" spans="1:43" x14ac:dyDescent="0.25">
      <c r="A3429">
        <v>3427</v>
      </c>
      <c r="B3429">
        <v>691</v>
      </c>
      <c r="C3429">
        <v>577</v>
      </c>
      <c r="D3429">
        <v>100</v>
      </c>
      <c r="E3429">
        <v>3</v>
      </c>
      <c r="F3429">
        <v>300</v>
      </c>
      <c r="G3429" t="str">
        <f>VLOOKUP($C3429,'Raw-products'!$A$2:$H$1261,MATCH(G$1,'Raw-products'!$A$1:$H$1,0))</f>
        <v>Jacket</v>
      </c>
      <c r="H3429" t="str">
        <f>VLOOKUP($C3429,'Raw-products'!$A$2:$H$1261,MATCH(H$1,'Raw-products'!$A$1:$H$1,0))</f>
        <v>Bomber</v>
      </c>
      <c r="I3429" t="str">
        <f>VLOOKUP($C3429,'Raw-products'!$A$2:$H$1261,MATCH(I$1,'Raw-products'!$A$1:$H$1,0))</f>
        <v>M</v>
      </c>
      <c r="J3429" t="str">
        <f>VLOOKUP($C3429,'Raw-products'!$A$2:$H$1261,MATCH(J$1,'Raw-products'!$A$1:$H$1,0))</f>
        <v>green</v>
      </c>
      <c r="K3429">
        <f>VLOOKUP($C3429,'Raw-products'!$A$2:$H$1261,MATCH(K$1,'Raw-products'!$A$1:$H$1,0))</f>
        <v>90</v>
      </c>
      <c r="L3429">
        <f>VLOOKUP($C3429,'Raw-products'!$A$2:$H$1261,MATCH(L$1,'Raw-products'!$A$1:$H$1,0))</f>
        <v>61</v>
      </c>
      <c r="M3429" s="5">
        <f t="shared" si="106"/>
        <v>5490</v>
      </c>
      <c r="N3429" cm="1">
        <f t="array" ref="N3429:Q3429">_xlfn.XLOOKUP($B3429,'Raw -orders'!$A:$A,'Raw -orders'!$B:$E)</f>
        <v>78</v>
      </c>
      <c r="O3429">
        <v>46697</v>
      </c>
      <c r="P3429" s="1">
        <v>44289</v>
      </c>
      <c r="Q3429" s="1">
        <v>44305</v>
      </c>
      <c r="R3429" t="str" cm="1">
        <f t="array" ref="R3429:Y3429">_xlfn.XLOOKUP($N3429,'Raw - customers'!$A:$A,'Raw - customers'!$B:$I)</f>
        <v>Jethro Pollak</v>
      </c>
      <c r="S3429" t="str">
        <v>Genderqueer</v>
      </c>
      <c r="T3429">
        <v>38</v>
      </c>
      <c r="U3429" t="str">
        <v>7812 Towne GroveSuite 233</v>
      </c>
      <c r="V3429">
        <v>7232</v>
      </c>
      <c r="W3429" t="str">
        <v>Lake Alihaven</v>
      </c>
      <c r="X3429" t="str">
        <v>Northern Territory</v>
      </c>
      <c r="Y3429" t="str">
        <v>Australia</v>
      </c>
      <c r="Z3429">
        <v>4</v>
      </c>
      <c r="AA3429" s="3" t="str">
        <f t="shared" si="107"/>
        <v>10 to 20</v>
      </c>
      <c r="AP3429" s="6">
        <v>78</v>
      </c>
      <c r="AQ3429" s="6" t="s">
        <v>1339</v>
      </c>
    </row>
    <row r="3430" spans="1:43" x14ac:dyDescent="0.25">
      <c r="A3430">
        <v>3428</v>
      </c>
      <c r="B3430">
        <v>691</v>
      </c>
      <c r="C3430">
        <v>928</v>
      </c>
      <c r="D3430">
        <v>96</v>
      </c>
      <c r="E3430">
        <v>2</v>
      </c>
      <c r="F3430">
        <v>192</v>
      </c>
      <c r="G3430" t="str">
        <f>VLOOKUP($C3430,'Raw-products'!$A$2:$H$1261,MATCH(G$1,'Raw-products'!$A$1:$H$1,0))</f>
        <v>Trousers</v>
      </c>
      <c r="H3430" t="str">
        <f>VLOOKUP($C3430,'Raw-products'!$A$2:$H$1261,MATCH(H$1,'Raw-products'!$A$1:$H$1,0))</f>
        <v>Drawstring</v>
      </c>
      <c r="I3430" t="str">
        <f>VLOOKUP($C3430,'Raw-products'!$A$2:$H$1261,MATCH(I$1,'Raw-products'!$A$1:$H$1,0))</f>
        <v>L</v>
      </c>
      <c r="J3430" t="str">
        <f>VLOOKUP($C3430,'Raw-products'!$A$2:$H$1261,MATCH(J$1,'Raw-products'!$A$1:$H$1,0))</f>
        <v>green</v>
      </c>
      <c r="K3430">
        <f>VLOOKUP($C3430,'Raw-products'!$A$2:$H$1261,MATCH(K$1,'Raw-products'!$A$1:$H$1,0))</f>
        <v>104</v>
      </c>
      <c r="L3430">
        <f>VLOOKUP($C3430,'Raw-products'!$A$2:$H$1261,MATCH(L$1,'Raw-products'!$A$1:$H$1,0))</f>
        <v>43</v>
      </c>
      <c r="M3430" s="5">
        <f t="shared" si="106"/>
        <v>4472</v>
      </c>
      <c r="N3430" cm="1">
        <f t="array" ref="N3430:Q3430">_xlfn.XLOOKUP($B3430,'Raw -orders'!$A:$A,'Raw -orders'!$B:$E)</f>
        <v>78</v>
      </c>
      <c r="O3430">
        <v>46697</v>
      </c>
      <c r="P3430" s="1">
        <v>44289</v>
      </c>
      <c r="Q3430" s="1">
        <v>44305</v>
      </c>
      <c r="R3430" t="str" cm="1">
        <f t="array" ref="R3430:Y3430">_xlfn.XLOOKUP($N3430,'Raw - customers'!$A:$A,'Raw - customers'!$B:$I)</f>
        <v>Jethro Pollak</v>
      </c>
      <c r="S3430" t="str">
        <v>Genderqueer</v>
      </c>
      <c r="T3430">
        <v>38</v>
      </c>
      <c r="U3430" t="str">
        <v>7812 Towne GroveSuite 233</v>
      </c>
      <c r="V3430">
        <v>7232</v>
      </c>
      <c r="W3430" t="str">
        <v>Lake Alihaven</v>
      </c>
      <c r="X3430" t="str">
        <v>Northern Territory</v>
      </c>
      <c r="Y3430" t="str">
        <v>Australia</v>
      </c>
      <c r="Z3430">
        <v>4</v>
      </c>
      <c r="AA3430" s="3" t="str">
        <f t="shared" si="107"/>
        <v>10 to 20</v>
      </c>
      <c r="AP3430" s="6">
        <v>78</v>
      </c>
      <c r="AQ3430" s="6" t="s">
        <v>1339</v>
      </c>
    </row>
    <row r="3431" spans="1:43" x14ac:dyDescent="0.25">
      <c r="A3431">
        <v>3429</v>
      </c>
      <c r="B3431">
        <v>692</v>
      </c>
      <c r="C3431">
        <v>54</v>
      </c>
      <c r="D3431">
        <v>104</v>
      </c>
      <c r="E3431">
        <v>1</v>
      </c>
      <c r="F3431">
        <v>104</v>
      </c>
      <c r="G3431" t="str">
        <f>VLOOKUP($C3431,'Raw-products'!$A$2:$H$1261,MATCH(G$1,'Raw-products'!$A$1:$H$1,0))</f>
        <v>Shirt</v>
      </c>
      <c r="H3431" t="str">
        <f>VLOOKUP($C3431,'Raw-products'!$A$2:$H$1261,MATCH(H$1,'Raw-products'!$A$1:$H$1,0))</f>
        <v>Dress</v>
      </c>
      <c r="I3431" t="str">
        <f>VLOOKUP($C3431,'Raw-products'!$A$2:$H$1261,MATCH(I$1,'Raw-products'!$A$1:$H$1,0))</f>
        <v>XL</v>
      </c>
      <c r="J3431" t="str">
        <f>VLOOKUP($C3431,'Raw-products'!$A$2:$H$1261,MATCH(J$1,'Raw-products'!$A$1:$H$1,0))</f>
        <v>green</v>
      </c>
      <c r="K3431">
        <f>VLOOKUP($C3431,'Raw-products'!$A$2:$H$1261,MATCH(K$1,'Raw-products'!$A$1:$H$1,0))</f>
        <v>119</v>
      </c>
      <c r="L3431">
        <f>VLOOKUP($C3431,'Raw-products'!$A$2:$H$1261,MATCH(L$1,'Raw-products'!$A$1:$H$1,0))</f>
        <v>52</v>
      </c>
      <c r="M3431" s="5">
        <f t="shared" si="106"/>
        <v>6188</v>
      </c>
      <c r="N3431" cm="1">
        <f t="array" ref="N3431:Q3431">_xlfn.XLOOKUP($B3431,'Raw -orders'!$A:$A,'Raw -orders'!$B:$E)</f>
        <v>697</v>
      </c>
      <c r="O3431">
        <v>13501</v>
      </c>
      <c r="P3431" s="1">
        <v>44365</v>
      </c>
      <c r="Q3431" s="1">
        <v>44382</v>
      </c>
      <c r="R3431" t="str" cm="1">
        <f t="array" ref="R3431:Y3431">_xlfn.XLOOKUP($N3431,'Raw - customers'!$A:$A,'Raw - customers'!$B:$I)</f>
        <v>Antonia Yeardsley</v>
      </c>
      <c r="S3431" t="str">
        <v>Agender</v>
      </c>
      <c r="T3431">
        <v>51</v>
      </c>
      <c r="U3431" t="str">
        <v>96 Gabriel AvenueApt. 145</v>
      </c>
      <c r="V3431">
        <v>5972</v>
      </c>
      <c r="W3431" t="str">
        <v>Port Cody</v>
      </c>
      <c r="X3431" t="str">
        <v>Australian Capital Territory</v>
      </c>
      <c r="Y3431" t="str">
        <v>Australia</v>
      </c>
      <c r="Z3431">
        <v>6</v>
      </c>
      <c r="AA3431" s="3" t="str">
        <f t="shared" si="107"/>
        <v>10 to 20</v>
      </c>
      <c r="AP3431" s="6">
        <v>697</v>
      </c>
      <c r="AQ3431" s="6" t="s">
        <v>1350</v>
      </c>
    </row>
    <row r="3432" spans="1:43" x14ac:dyDescent="0.25">
      <c r="A3432">
        <v>3430</v>
      </c>
      <c r="B3432">
        <v>692</v>
      </c>
      <c r="C3432">
        <v>752</v>
      </c>
      <c r="D3432">
        <v>109</v>
      </c>
      <c r="E3432">
        <v>3</v>
      </c>
      <c r="F3432">
        <v>327</v>
      </c>
      <c r="G3432" t="str">
        <f>VLOOKUP($C3432,'Raw-products'!$A$2:$H$1261,MATCH(G$1,'Raw-products'!$A$1:$H$1,0))</f>
        <v>Jacket</v>
      </c>
      <c r="H3432" t="str">
        <f>VLOOKUP($C3432,'Raw-products'!$A$2:$H$1261,MATCH(H$1,'Raw-products'!$A$1:$H$1,0))</f>
        <v>Peacoat</v>
      </c>
      <c r="I3432" t="str">
        <f>VLOOKUP($C3432,'Raw-products'!$A$2:$H$1261,MATCH(I$1,'Raw-products'!$A$1:$H$1,0))</f>
        <v>M</v>
      </c>
      <c r="J3432" t="str">
        <f>VLOOKUP($C3432,'Raw-products'!$A$2:$H$1261,MATCH(J$1,'Raw-products'!$A$1:$H$1,0))</f>
        <v>green</v>
      </c>
      <c r="K3432">
        <f>VLOOKUP($C3432,'Raw-products'!$A$2:$H$1261,MATCH(K$1,'Raw-products'!$A$1:$H$1,0))</f>
        <v>102</v>
      </c>
      <c r="L3432">
        <f>VLOOKUP($C3432,'Raw-products'!$A$2:$H$1261,MATCH(L$1,'Raw-products'!$A$1:$H$1,0))</f>
        <v>49</v>
      </c>
      <c r="M3432" s="5">
        <f t="shared" si="106"/>
        <v>4998</v>
      </c>
      <c r="N3432" cm="1">
        <f t="array" ref="N3432:Q3432">_xlfn.XLOOKUP($B3432,'Raw -orders'!$A:$A,'Raw -orders'!$B:$E)</f>
        <v>697</v>
      </c>
      <c r="O3432">
        <v>13501</v>
      </c>
      <c r="P3432" s="1">
        <v>44365</v>
      </c>
      <c r="Q3432" s="1">
        <v>44382</v>
      </c>
      <c r="R3432" t="str" cm="1">
        <f t="array" ref="R3432:Y3432">_xlfn.XLOOKUP($N3432,'Raw - customers'!$A:$A,'Raw - customers'!$B:$I)</f>
        <v>Antonia Yeardsley</v>
      </c>
      <c r="S3432" t="str">
        <v>Agender</v>
      </c>
      <c r="T3432">
        <v>51</v>
      </c>
      <c r="U3432" t="str">
        <v>96 Gabriel AvenueApt. 145</v>
      </c>
      <c r="V3432">
        <v>5972</v>
      </c>
      <c r="W3432" t="str">
        <v>Port Cody</v>
      </c>
      <c r="X3432" t="str">
        <v>Australian Capital Territory</v>
      </c>
      <c r="Y3432" t="str">
        <v>Australia</v>
      </c>
      <c r="Z3432">
        <v>6</v>
      </c>
      <c r="AA3432" s="3" t="str">
        <f t="shared" si="107"/>
        <v>10 to 20</v>
      </c>
      <c r="AP3432" s="6">
        <v>697</v>
      </c>
      <c r="AQ3432" s="6" t="s">
        <v>1350</v>
      </c>
    </row>
    <row r="3433" spans="1:43" x14ac:dyDescent="0.25">
      <c r="A3433">
        <v>3431</v>
      </c>
      <c r="B3433">
        <v>692</v>
      </c>
      <c r="C3433">
        <v>953</v>
      </c>
      <c r="D3433">
        <v>97</v>
      </c>
      <c r="E3433">
        <v>2</v>
      </c>
      <c r="F3433">
        <v>194</v>
      </c>
      <c r="G3433" t="str">
        <f>VLOOKUP($C3433,'Raw-products'!$A$2:$H$1261,MATCH(G$1,'Raw-products'!$A$1:$H$1,0))</f>
        <v>Trousers</v>
      </c>
      <c r="H3433" t="str">
        <f>VLOOKUP($C3433,'Raw-products'!$A$2:$H$1261,MATCH(H$1,'Raw-products'!$A$1:$H$1,0))</f>
        <v>Slim-Fit</v>
      </c>
      <c r="I3433" t="str">
        <f>VLOOKUP($C3433,'Raw-products'!$A$2:$H$1261,MATCH(I$1,'Raw-products'!$A$1:$H$1,0))</f>
        <v>L</v>
      </c>
      <c r="J3433" t="str">
        <f>VLOOKUP($C3433,'Raw-products'!$A$2:$H$1261,MATCH(J$1,'Raw-products'!$A$1:$H$1,0))</f>
        <v>orange</v>
      </c>
      <c r="K3433">
        <f>VLOOKUP($C3433,'Raw-products'!$A$2:$H$1261,MATCH(K$1,'Raw-products'!$A$1:$H$1,0))</f>
        <v>119</v>
      </c>
      <c r="L3433">
        <f>VLOOKUP($C3433,'Raw-products'!$A$2:$H$1261,MATCH(L$1,'Raw-products'!$A$1:$H$1,0))</f>
        <v>66</v>
      </c>
      <c r="M3433" s="5">
        <f t="shared" si="106"/>
        <v>7854</v>
      </c>
      <c r="N3433" cm="1">
        <f t="array" ref="N3433:Q3433">_xlfn.XLOOKUP($B3433,'Raw -orders'!$A:$A,'Raw -orders'!$B:$E)</f>
        <v>697</v>
      </c>
      <c r="O3433">
        <v>13501</v>
      </c>
      <c r="P3433" s="1">
        <v>44365</v>
      </c>
      <c r="Q3433" s="1">
        <v>44382</v>
      </c>
      <c r="R3433" t="str" cm="1">
        <f t="array" ref="R3433:Y3433">_xlfn.XLOOKUP($N3433,'Raw - customers'!$A:$A,'Raw - customers'!$B:$I)</f>
        <v>Antonia Yeardsley</v>
      </c>
      <c r="S3433" t="str">
        <v>Agender</v>
      </c>
      <c r="T3433">
        <v>51</v>
      </c>
      <c r="U3433" t="str">
        <v>96 Gabriel AvenueApt. 145</v>
      </c>
      <c r="V3433">
        <v>5972</v>
      </c>
      <c r="W3433" t="str">
        <v>Port Cody</v>
      </c>
      <c r="X3433" t="str">
        <v>Australian Capital Territory</v>
      </c>
      <c r="Y3433" t="str">
        <v>Australia</v>
      </c>
      <c r="Z3433">
        <v>6</v>
      </c>
      <c r="AA3433" s="3" t="str">
        <f t="shared" si="107"/>
        <v>10 to 20</v>
      </c>
      <c r="AP3433" s="6">
        <v>697</v>
      </c>
      <c r="AQ3433" s="6" t="s">
        <v>1350</v>
      </c>
    </row>
    <row r="3434" spans="1:43" x14ac:dyDescent="0.25">
      <c r="A3434">
        <v>3432</v>
      </c>
      <c r="B3434">
        <v>692</v>
      </c>
      <c r="C3434">
        <v>1094</v>
      </c>
      <c r="D3434">
        <v>115</v>
      </c>
      <c r="E3434">
        <v>1</v>
      </c>
      <c r="F3434">
        <v>115</v>
      </c>
      <c r="G3434" t="str">
        <f>VLOOKUP($C3434,'Raw-products'!$A$2:$H$1261,MATCH(G$1,'Raw-products'!$A$1:$H$1,0))</f>
        <v>Trousers</v>
      </c>
      <c r="H3434" t="str">
        <f>VLOOKUP($C3434,'Raw-products'!$A$2:$H$1261,MATCH(H$1,'Raw-products'!$A$1:$H$1,0))</f>
        <v>Cropped</v>
      </c>
      <c r="I3434" t="str">
        <f>VLOOKUP($C3434,'Raw-products'!$A$2:$H$1261,MATCH(I$1,'Raw-products'!$A$1:$H$1,0))</f>
        <v>XL</v>
      </c>
      <c r="J3434" t="str">
        <f>VLOOKUP($C3434,'Raw-products'!$A$2:$H$1261,MATCH(J$1,'Raw-products'!$A$1:$H$1,0))</f>
        <v>orange</v>
      </c>
      <c r="K3434">
        <f>VLOOKUP($C3434,'Raw-products'!$A$2:$H$1261,MATCH(K$1,'Raw-products'!$A$1:$H$1,0))</f>
        <v>99</v>
      </c>
      <c r="L3434">
        <f>VLOOKUP($C3434,'Raw-products'!$A$2:$H$1261,MATCH(L$1,'Raw-products'!$A$1:$H$1,0))</f>
        <v>61</v>
      </c>
      <c r="M3434" s="5">
        <f t="shared" si="106"/>
        <v>6039</v>
      </c>
      <c r="N3434" cm="1">
        <f t="array" ref="N3434:Q3434">_xlfn.XLOOKUP($B3434,'Raw -orders'!$A:$A,'Raw -orders'!$B:$E)</f>
        <v>697</v>
      </c>
      <c r="O3434">
        <v>13501</v>
      </c>
      <c r="P3434" s="1">
        <v>44365</v>
      </c>
      <c r="Q3434" s="1">
        <v>44382</v>
      </c>
      <c r="R3434" t="str" cm="1">
        <f t="array" ref="R3434:Y3434">_xlfn.XLOOKUP($N3434,'Raw - customers'!$A:$A,'Raw - customers'!$B:$I)</f>
        <v>Antonia Yeardsley</v>
      </c>
      <c r="S3434" t="str">
        <v>Agender</v>
      </c>
      <c r="T3434">
        <v>51</v>
      </c>
      <c r="U3434" t="str">
        <v>96 Gabriel AvenueApt. 145</v>
      </c>
      <c r="V3434">
        <v>5972</v>
      </c>
      <c r="W3434" t="str">
        <v>Port Cody</v>
      </c>
      <c r="X3434" t="str">
        <v>Australian Capital Territory</v>
      </c>
      <c r="Y3434" t="str">
        <v>Australia</v>
      </c>
      <c r="Z3434">
        <v>6</v>
      </c>
      <c r="AA3434" s="3" t="str">
        <f t="shared" si="107"/>
        <v>10 to 20</v>
      </c>
      <c r="AP3434" s="6">
        <v>697</v>
      </c>
      <c r="AQ3434" s="6" t="s">
        <v>1350</v>
      </c>
    </row>
    <row r="3435" spans="1:43" x14ac:dyDescent="0.25">
      <c r="A3435">
        <v>3433</v>
      </c>
      <c r="B3435">
        <v>693</v>
      </c>
      <c r="C3435">
        <v>681</v>
      </c>
      <c r="D3435">
        <v>113</v>
      </c>
      <c r="E3435">
        <v>3</v>
      </c>
      <c r="F3435">
        <v>339</v>
      </c>
      <c r="G3435" t="str">
        <f>VLOOKUP($C3435,'Raw-products'!$A$2:$H$1261,MATCH(G$1,'Raw-products'!$A$1:$H$1,0))</f>
        <v>Jacket</v>
      </c>
      <c r="H3435" t="str">
        <f>VLOOKUP($C3435,'Raw-products'!$A$2:$H$1261,MATCH(H$1,'Raw-products'!$A$1:$H$1,0))</f>
        <v>Parka</v>
      </c>
      <c r="I3435" t="str">
        <f>VLOOKUP($C3435,'Raw-products'!$A$2:$H$1261,MATCH(I$1,'Raw-products'!$A$1:$H$1,0))</f>
        <v>S</v>
      </c>
      <c r="J3435" t="str">
        <f>VLOOKUP($C3435,'Raw-products'!$A$2:$H$1261,MATCH(J$1,'Raw-products'!$A$1:$H$1,0))</f>
        <v>green</v>
      </c>
      <c r="K3435">
        <f>VLOOKUP($C3435,'Raw-products'!$A$2:$H$1261,MATCH(K$1,'Raw-products'!$A$1:$H$1,0))</f>
        <v>119</v>
      </c>
      <c r="L3435">
        <f>VLOOKUP($C3435,'Raw-products'!$A$2:$H$1261,MATCH(L$1,'Raw-products'!$A$1:$H$1,0))</f>
        <v>62</v>
      </c>
      <c r="M3435" s="5">
        <f t="shared" si="106"/>
        <v>7378</v>
      </c>
      <c r="N3435" cm="1">
        <f t="array" ref="N3435:Q3435">_xlfn.XLOOKUP($B3435,'Raw -orders'!$A:$A,'Raw -orders'!$B:$E)</f>
        <v>714</v>
      </c>
      <c r="O3435">
        <v>28424</v>
      </c>
      <c r="P3435" s="1">
        <v>44315</v>
      </c>
      <c r="Q3435" s="1">
        <v>44332</v>
      </c>
      <c r="R3435" t="str" cm="1">
        <f t="array" ref="R3435:Y3435">_xlfn.XLOOKUP($N3435,'Raw - customers'!$A:$A,'Raw - customers'!$B:$I)</f>
        <v>Marnie Dennington</v>
      </c>
      <c r="S3435" t="str">
        <v>Female</v>
      </c>
      <c r="T3435">
        <v>50</v>
      </c>
      <c r="U3435" t="str">
        <v>644 Sophie LoopSuite 596</v>
      </c>
      <c r="V3435">
        <v>7260</v>
      </c>
      <c r="W3435" t="str">
        <v>West Addison</v>
      </c>
      <c r="X3435" t="str">
        <v>Northern Territory</v>
      </c>
      <c r="Y3435" t="str">
        <v>Australia</v>
      </c>
      <c r="Z3435">
        <v>4</v>
      </c>
      <c r="AA3435" s="3" t="str">
        <f t="shared" si="107"/>
        <v>10 to 20</v>
      </c>
      <c r="AP3435" s="6">
        <v>714</v>
      </c>
      <c r="AQ3435" s="6" t="s">
        <v>1339</v>
      </c>
    </row>
    <row r="3436" spans="1:43" x14ac:dyDescent="0.25">
      <c r="A3436">
        <v>3434</v>
      </c>
      <c r="B3436">
        <v>693</v>
      </c>
      <c r="C3436">
        <v>675</v>
      </c>
      <c r="D3436">
        <v>113</v>
      </c>
      <c r="E3436">
        <v>3</v>
      </c>
      <c r="F3436">
        <v>339</v>
      </c>
      <c r="G3436" t="str">
        <f>VLOOKUP($C3436,'Raw-products'!$A$2:$H$1261,MATCH(G$1,'Raw-products'!$A$1:$H$1,0))</f>
        <v>Jacket</v>
      </c>
      <c r="H3436" t="str">
        <f>VLOOKUP($C3436,'Raw-products'!$A$2:$H$1261,MATCH(H$1,'Raw-products'!$A$1:$H$1,0))</f>
        <v>Parka</v>
      </c>
      <c r="I3436" t="str">
        <f>VLOOKUP($C3436,'Raw-products'!$A$2:$H$1261,MATCH(I$1,'Raw-products'!$A$1:$H$1,0))</f>
        <v>XS</v>
      </c>
      <c r="J3436" t="str">
        <f>VLOOKUP($C3436,'Raw-products'!$A$2:$H$1261,MATCH(J$1,'Raw-products'!$A$1:$H$1,0))</f>
        <v>yellow</v>
      </c>
      <c r="K3436">
        <f>VLOOKUP($C3436,'Raw-products'!$A$2:$H$1261,MATCH(K$1,'Raw-products'!$A$1:$H$1,0))</f>
        <v>119</v>
      </c>
      <c r="L3436">
        <f>VLOOKUP($C3436,'Raw-products'!$A$2:$H$1261,MATCH(L$1,'Raw-products'!$A$1:$H$1,0))</f>
        <v>63</v>
      </c>
      <c r="M3436" s="5">
        <f t="shared" si="106"/>
        <v>7497</v>
      </c>
      <c r="N3436" cm="1">
        <f t="array" ref="N3436:Q3436">_xlfn.XLOOKUP($B3436,'Raw -orders'!$A:$A,'Raw -orders'!$B:$E)</f>
        <v>714</v>
      </c>
      <c r="O3436">
        <v>28424</v>
      </c>
      <c r="P3436" s="1">
        <v>44315</v>
      </c>
      <c r="Q3436" s="1">
        <v>44332</v>
      </c>
      <c r="R3436" t="str" cm="1">
        <f t="array" ref="R3436:Y3436">_xlfn.XLOOKUP($N3436,'Raw - customers'!$A:$A,'Raw - customers'!$B:$I)</f>
        <v>Marnie Dennington</v>
      </c>
      <c r="S3436" t="str">
        <v>Female</v>
      </c>
      <c r="T3436">
        <v>50</v>
      </c>
      <c r="U3436" t="str">
        <v>644 Sophie LoopSuite 596</v>
      </c>
      <c r="V3436">
        <v>7260</v>
      </c>
      <c r="W3436" t="str">
        <v>West Addison</v>
      </c>
      <c r="X3436" t="str">
        <v>Northern Territory</v>
      </c>
      <c r="Y3436" t="str">
        <v>Australia</v>
      </c>
      <c r="Z3436">
        <v>4</v>
      </c>
      <c r="AA3436" s="3" t="str">
        <f t="shared" si="107"/>
        <v>10 to 20</v>
      </c>
      <c r="AP3436" s="6">
        <v>714</v>
      </c>
      <c r="AQ3436" s="6" t="s">
        <v>1339</v>
      </c>
    </row>
    <row r="3437" spans="1:43" x14ac:dyDescent="0.25">
      <c r="A3437">
        <v>3435</v>
      </c>
      <c r="B3437">
        <v>693</v>
      </c>
      <c r="C3437">
        <v>272</v>
      </c>
      <c r="D3437">
        <v>95</v>
      </c>
      <c r="E3437">
        <v>3</v>
      </c>
      <c r="F3437">
        <v>285</v>
      </c>
      <c r="G3437" t="str">
        <f>VLOOKUP($C3437,'Raw-products'!$A$2:$H$1261,MATCH(G$1,'Raw-products'!$A$1:$H$1,0))</f>
        <v>Shirt</v>
      </c>
      <c r="H3437" t="str">
        <f>VLOOKUP($C3437,'Raw-products'!$A$2:$H$1261,MATCH(H$1,'Raw-products'!$A$1:$H$1,0))</f>
        <v>Polo</v>
      </c>
      <c r="I3437" t="str">
        <f>VLOOKUP($C3437,'Raw-products'!$A$2:$H$1261,MATCH(I$1,'Raw-products'!$A$1:$H$1,0))</f>
        <v>M</v>
      </c>
      <c r="J3437" t="str">
        <f>VLOOKUP($C3437,'Raw-products'!$A$2:$H$1261,MATCH(J$1,'Raw-products'!$A$1:$H$1,0))</f>
        <v>indigo</v>
      </c>
      <c r="K3437">
        <f>VLOOKUP($C3437,'Raw-products'!$A$2:$H$1261,MATCH(K$1,'Raw-products'!$A$1:$H$1,0))</f>
        <v>117</v>
      </c>
      <c r="L3437">
        <f>VLOOKUP($C3437,'Raw-products'!$A$2:$H$1261,MATCH(L$1,'Raw-products'!$A$1:$H$1,0))</f>
        <v>62</v>
      </c>
      <c r="M3437" s="5">
        <f t="shared" si="106"/>
        <v>7254</v>
      </c>
      <c r="N3437" cm="1">
        <f t="array" ref="N3437:Q3437">_xlfn.XLOOKUP($B3437,'Raw -orders'!$A:$A,'Raw -orders'!$B:$E)</f>
        <v>714</v>
      </c>
      <c r="O3437">
        <v>28424</v>
      </c>
      <c r="P3437" s="1">
        <v>44315</v>
      </c>
      <c r="Q3437" s="1">
        <v>44332</v>
      </c>
      <c r="R3437" t="str" cm="1">
        <f t="array" ref="R3437:Y3437">_xlfn.XLOOKUP($N3437,'Raw - customers'!$A:$A,'Raw - customers'!$B:$I)</f>
        <v>Marnie Dennington</v>
      </c>
      <c r="S3437" t="str">
        <v>Female</v>
      </c>
      <c r="T3437">
        <v>50</v>
      </c>
      <c r="U3437" t="str">
        <v>644 Sophie LoopSuite 596</v>
      </c>
      <c r="V3437">
        <v>7260</v>
      </c>
      <c r="W3437" t="str">
        <v>West Addison</v>
      </c>
      <c r="X3437" t="str">
        <v>Northern Territory</v>
      </c>
      <c r="Y3437" t="str">
        <v>Australia</v>
      </c>
      <c r="Z3437">
        <v>4</v>
      </c>
      <c r="AA3437" s="3" t="str">
        <f t="shared" si="107"/>
        <v>10 to 20</v>
      </c>
      <c r="AP3437" s="6">
        <v>714</v>
      </c>
      <c r="AQ3437" s="6" t="s">
        <v>1339</v>
      </c>
    </row>
    <row r="3438" spans="1:43" x14ac:dyDescent="0.25">
      <c r="A3438">
        <v>3436</v>
      </c>
      <c r="B3438">
        <v>693</v>
      </c>
      <c r="C3438">
        <v>252</v>
      </c>
      <c r="D3438">
        <v>95</v>
      </c>
      <c r="E3438">
        <v>3</v>
      </c>
      <c r="F3438">
        <v>285</v>
      </c>
      <c r="G3438" t="str">
        <f>VLOOKUP($C3438,'Raw-products'!$A$2:$H$1261,MATCH(G$1,'Raw-products'!$A$1:$H$1,0))</f>
        <v>Shirt</v>
      </c>
      <c r="H3438" t="str">
        <f>VLOOKUP($C3438,'Raw-products'!$A$2:$H$1261,MATCH(H$1,'Raw-products'!$A$1:$H$1,0))</f>
        <v>Polo</v>
      </c>
      <c r="I3438" t="str">
        <f>VLOOKUP($C3438,'Raw-products'!$A$2:$H$1261,MATCH(I$1,'Raw-products'!$A$1:$H$1,0))</f>
        <v>M</v>
      </c>
      <c r="J3438" t="str">
        <f>VLOOKUP($C3438,'Raw-products'!$A$2:$H$1261,MATCH(J$1,'Raw-products'!$A$1:$H$1,0))</f>
        <v>orange</v>
      </c>
      <c r="K3438">
        <f>VLOOKUP($C3438,'Raw-products'!$A$2:$H$1261,MATCH(K$1,'Raw-products'!$A$1:$H$1,0))</f>
        <v>117</v>
      </c>
      <c r="L3438">
        <f>VLOOKUP($C3438,'Raw-products'!$A$2:$H$1261,MATCH(L$1,'Raw-products'!$A$1:$H$1,0))</f>
        <v>67</v>
      </c>
      <c r="M3438" s="5">
        <f t="shared" si="106"/>
        <v>7839</v>
      </c>
      <c r="N3438" cm="1">
        <f t="array" ref="N3438:Q3438">_xlfn.XLOOKUP($B3438,'Raw -orders'!$A:$A,'Raw -orders'!$B:$E)</f>
        <v>714</v>
      </c>
      <c r="O3438">
        <v>28424</v>
      </c>
      <c r="P3438" s="1">
        <v>44315</v>
      </c>
      <c r="Q3438" s="1">
        <v>44332</v>
      </c>
      <c r="R3438" t="str" cm="1">
        <f t="array" ref="R3438:Y3438">_xlfn.XLOOKUP($N3438,'Raw - customers'!$A:$A,'Raw - customers'!$B:$I)</f>
        <v>Marnie Dennington</v>
      </c>
      <c r="S3438" t="str">
        <v>Female</v>
      </c>
      <c r="T3438">
        <v>50</v>
      </c>
      <c r="U3438" t="str">
        <v>644 Sophie LoopSuite 596</v>
      </c>
      <c r="V3438">
        <v>7260</v>
      </c>
      <c r="W3438" t="str">
        <v>West Addison</v>
      </c>
      <c r="X3438" t="str">
        <v>Northern Territory</v>
      </c>
      <c r="Y3438" t="str">
        <v>Australia</v>
      </c>
      <c r="Z3438">
        <v>4</v>
      </c>
      <c r="AA3438" s="3" t="str">
        <f t="shared" si="107"/>
        <v>10 to 20</v>
      </c>
      <c r="AP3438" s="6">
        <v>714</v>
      </c>
      <c r="AQ3438" s="6" t="s">
        <v>1339</v>
      </c>
    </row>
    <row r="3439" spans="1:43" x14ac:dyDescent="0.25">
      <c r="A3439">
        <v>3437</v>
      </c>
      <c r="B3439">
        <v>693</v>
      </c>
      <c r="C3439">
        <v>846</v>
      </c>
      <c r="D3439">
        <v>113</v>
      </c>
      <c r="E3439">
        <v>3</v>
      </c>
      <c r="F3439">
        <v>339</v>
      </c>
      <c r="G3439" t="str">
        <f>VLOOKUP($C3439,'Raw-products'!$A$2:$H$1261,MATCH(G$1,'Raw-products'!$A$1:$H$1,0))</f>
        <v>Trousers</v>
      </c>
      <c r="H3439" t="str">
        <f>VLOOKUP($C3439,'Raw-products'!$A$2:$H$1261,MATCH(H$1,'Raw-products'!$A$1:$H$1,0))</f>
        <v>Chinos</v>
      </c>
      <c r="I3439" t="str">
        <f>VLOOKUP($C3439,'Raw-products'!$A$2:$H$1261,MATCH(I$1,'Raw-products'!$A$1:$H$1,0))</f>
        <v>S</v>
      </c>
      <c r="J3439" t="str">
        <f>VLOOKUP($C3439,'Raw-products'!$A$2:$H$1261,MATCH(J$1,'Raw-products'!$A$1:$H$1,0))</f>
        <v>orange</v>
      </c>
      <c r="K3439">
        <f>VLOOKUP($C3439,'Raw-products'!$A$2:$H$1261,MATCH(K$1,'Raw-products'!$A$1:$H$1,0))</f>
        <v>100</v>
      </c>
      <c r="L3439">
        <f>VLOOKUP($C3439,'Raw-products'!$A$2:$H$1261,MATCH(L$1,'Raw-products'!$A$1:$H$1,0))</f>
        <v>58</v>
      </c>
      <c r="M3439" s="5">
        <f t="shared" si="106"/>
        <v>5800</v>
      </c>
      <c r="N3439" cm="1">
        <f t="array" ref="N3439:Q3439">_xlfn.XLOOKUP($B3439,'Raw -orders'!$A:$A,'Raw -orders'!$B:$E)</f>
        <v>714</v>
      </c>
      <c r="O3439">
        <v>28424</v>
      </c>
      <c r="P3439" s="1">
        <v>44315</v>
      </c>
      <c r="Q3439" s="1">
        <v>44332</v>
      </c>
      <c r="R3439" t="str" cm="1">
        <f t="array" ref="R3439:Y3439">_xlfn.XLOOKUP($N3439,'Raw - customers'!$A:$A,'Raw - customers'!$B:$I)</f>
        <v>Marnie Dennington</v>
      </c>
      <c r="S3439" t="str">
        <v>Female</v>
      </c>
      <c r="T3439">
        <v>50</v>
      </c>
      <c r="U3439" t="str">
        <v>644 Sophie LoopSuite 596</v>
      </c>
      <c r="V3439">
        <v>7260</v>
      </c>
      <c r="W3439" t="str">
        <v>West Addison</v>
      </c>
      <c r="X3439" t="str">
        <v>Northern Territory</v>
      </c>
      <c r="Y3439" t="str">
        <v>Australia</v>
      </c>
      <c r="Z3439">
        <v>4</v>
      </c>
      <c r="AA3439" s="3" t="str">
        <f t="shared" si="107"/>
        <v>10 to 20</v>
      </c>
      <c r="AP3439" s="6">
        <v>714</v>
      </c>
      <c r="AQ3439" s="6" t="s">
        <v>1339</v>
      </c>
    </row>
    <row r="3440" spans="1:43" x14ac:dyDescent="0.25">
      <c r="A3440">
        <v>3438</v>
      </c>
      <c r="B3440">
        <v>694</v>
      </c>
      <c r="C3440">
        <v>565</v>
      </c>
      <c r="D3440">
        <v>100</v>
      </c>
      <c r="E3440">
        <v>1</v>
      </c>
      <c r="F3440">
        <v>100</v>
      </c>
      <c r="G3440" t="str">
        <f>VLOOKUP($C3440,'Raw-products'!$A$2:$H$1261,MATCH(G$1,'Raw-products'!$A$1:$H$1,0))</f>
        <v>Jacket</v>
      </c>
      <c r="H3440" t="str">
        <f>VLOOKUP($C3440,'Raw-products'!$A$2:$H$1261,MATCH(H$1,'Raw-products'!$A$1:$H$1,0))</f>
        <v>Bomber</v>
      </c>
      <c r="I3440" t="str">
        <f>VLOOKUP($C3440,'Raw-products'!$A$2:$H$1261,MATCH(I$1,'Raw-products'!$A$1:$H$1,0))</f>
        <v>XS</v>
      </c>
      <c r="J3440" t="str">
        <f>VLOOKUP($C3440,'Raw-products'!$A$2:$H$1261,MATCH(J$1,'Raw-products'!$A$1:$H$1,0))</f>
        <v>orange</v>
      </c>
      <c r="K3440">
        <f>VLOOKUP($C3440,'Raw-products'!$A$2:$H$1261,MATCH(K$1,'Raw-products'!$A$1:$H$1,0))</f>
        <v>90</v>
      </c>
      <c r="L3440">
        <f>VLOOKUP($C3440,'Raw-products'!$A$2:$H$1261,MATCH(L$1,'Raw-products'!$A$1:$H$1,0))</f>
        <v>80</v>
      </c>
      <c r="M3440" s="5">
        <f t="shared" si="106"/>
        <v>7200</v>
      </c>
      <c r="N3440" cm="1">
        <f t="array" ref="N3440:Q3440">_xlfn.XLOOKUP($B3440,'Raw -orders'!$A:$A,'Raw -orders'!$B:$E)</f>
        <v>634</v>
      </c>
      <c r="O3440">
        <v>56801</v>
      </c>
      <c r="P3440" s="1">
        <v>44303</v>
      </c>
      <c r="Q3440" s="1">
        <v>44327</v>
      </c>
      <c r="R3440" t="str" cm="1">
        <f t="array" ref="R3440:Y3440">_xlfn.XLOOKUP($N3440,'Raw - customers'!$A:$A,'Raw - customers'!$B:$I)</f>
        <v>Channa Powley</v>
      </c>
      <c r="S3440" t="str">
        <v>Genderqueer</v>
      </c>
      <c r="T3440">
        <v>70</v>
      </c>
      <c r="U3440" t="str">
        <v>87 Oliver TerraceApt. 608</v>
      </c>
      <c r="V3440">
        <v>969</v>
      </c>
      <c r="W3440" t="str">
        <v>East Mackenzietown</v>
      </c>
      <c r="X3440" t="str">
        <v>South Australia</v>
      </c>
      <c r="Y3440" t="str">
        <v>Australia</v>
      </c>
      <c r="Z3440">
        <v>4</v>
      </c>
      <c r="AA3440" s="3" t="str">
        <f t="shared" si="107"/>
        <v>20 to 30</v>
      </c>
      <c r="AP3440" s="6">
        <v>634</v>
      </c>
      <c r="AQ3440" s="6" t="s">
        <v>1345</v>
      </c>
    </row>
    <row r="3441" spans="1:43" x14ac:dyDescent="0.25">
      <c r="A3441">
        <v>3439</v>
      </c>
      <c r="B3441">
        <v>694</v>
      </c>
      <c r="C3441">
        <v>780</v>
      </c>
      <c r="D3441">
        <v>91</v>
      </c>
      <c r="E3441">
        <v>3</v>
      </c>
      <c r="F3441">
        <v>273</v>
      </c>
      <c r="G3441" t="str">
        <f>VLOOKUP($C3441,'Raw-products'!$A$2:$H$1261,MATCH(G$1,'Raw-products'!$A$1:$H$1,0))</f>
        <v>Jacket</v>
      </c>
      <c r="H3441" t="str">
        <f>VLOOKUP($C3441,'Raw-products'!$A$2:$H$1261,MATCH(H$1,'Raw-products'!$A$1:$H$1,0))</f>
        <v>Pullover</v>
      </c>
      <c r="I3441" t="str">
        <f>VLOOKUP($C3441,'Raw-products'!$A$2:$H$1261,MATCH(I$1,'Raw-products'!$A$1:$H$1,0))</f>
        <v>XS</v>
      </c>
      <c r="J3441" t="str">
        <f>VLOOKUP($C3441,'Raw-products'!$A$2:$H$1261,MATCH(J$1,'Raw-products'!$A$1:$H$1,0))</f>
        <v>yellow</v>
      </c>
      <c r="K3441">
        <f>VLOOKUP($C3441,'Raw-products'!$A$2:$H$1261,MATCH(K$1,'Raw-products'!$A$1:$H$1,0))</f>
        <v>114</v>
      </c>
      <c r="L3441">
        <f>VLOOKUP($C3441,'Raw-products'!$A$2:$H$1261,MATCH(L$1,'Raw-products'!$A$1:$H$1,0))</f>
        <v>65</v>
      </c>
      <c r="M3441" s="5">
        <f t="shared" si="106"/>
        <v>7410</v>
      </c>
      <c r="N3441" cm="1">
        <f t="array" ref="N3441:Q3441">_xlfn.XLOOKUP($B3441,'Raw -orders'!$A:$A,'Raw -orders'!$B:$E)</f>
        <v>634</v>
      </c>
      <c r="O3441">
        <v>56801</v>
      </c>
      <c r="P3441" s="1">
        <v>44303</v>
      </c>
      <c r="Q3441" s="1">
        <v>44327</v>
      </c>
      <c r="R3441" t="str" cm="1">
        <f t="array" ref="R3441:Y3441">_xlfn.XLOOKUP($N3441,'Raw - customers'!$A:$A,'Raw - customers'!$B:$I)</f>
        <v>Channa Powley</v>
      </c>
      <c r="S3441" t="str">
        <v>Genderqueer</v>
      </c>
      <c r="T3441">
        <v>70</v>
      </c>
      <c r="U3441" t="str">
        <v>87 Oliver TerraceApt. 608</v>
      </c>
      <c r="V3441">
        <v>969</v>
      </c>
      <c r="W3441" t="str">
        <v>East Mackenzietown</v>
      </c>
      <c r="X3441" t="str">
        <v>South Australia</v>
      </c>
      <c r="Y3441" t="str">
        <v>Australia</v>
      </c>
      <c r="Z3441">
        <v>4</v>
      </c>
      <c r="AA3441" s="3" t="str">
        <f t="shared" si="107"/>
        <v>20 to 30</v>
      </c>
      <c r="AP3441" s="6">
        <v>634</v>
      </c>
      <c r="AQ3441" s="6" t="s">
        <v>1345</v>
      </c>
    </row>
    <row r="3442" spans="1:43" x14ac:dyDescent="0.25">
      <c r="A3442">
        <v>3440</v>
      </c>
      <c r="B3442">
        <v>694</v>
      </c>
      <c r="C3442">
        <v>1171</v>
      </c>
      <c r="D3442">
        <v>99</v>
      </c>
      <c r="E3442">
        <v>3</v>
      </c>
      <c r="F3442">
        <v>297</v>
      </c>
      <c r="G3442" t="str">
        <f>VLOOKUP($C3442,'Raw-products'!$A$2:$H$1261,MATCH(G$1,'Raw-products'!$A$1:$H$1,0))</f>
        <v>Trousers</v>
      </c>
      <c r="H3442" t="str">
        <f>VLOOKUP($C3442,'Raw-products'!$A$2:$H$1261,MATCH(H$1,'Raw-products'!$A$1:$H$1,0))</f>
        <v>High-Waisted</v>
      </c>
      <c r="I3442" t="str">
        <f>VLOOKUP($C3442,'Raw-products'!$A$2:$H$1261,MATCH(I$1,'Raw-products'!$A$1:$H$1,0))</f>
        <v>S</v>
      </c>
      <c r="J3442" t="str">
        <f>VLOOKUP($C3442,'Raw-products'!$A$2:$H$1261,MATCH(J$1,'Raw-products'!$A$1:$H$1,0))</f>
        <v>green</v>
      </c>
      <c r="K3442">
        <f>VLOOKUP($C3442,'Raw-products'!$A$2:$H$1261,MATCH(K$1,'Raw-products'!$A$1:$H$1,0))</f>
        <v>98</v>
      </c>
      <c r="L3442">
        <f>VLOOKUP($C3442,'Raw-products'!$A$2:$H$1261,MATCH(L$1,'Raw-products'!$A$1:$H$1,0))</f>
        <v>73</v>
      </c>
      <c r="M3442" s="5">
        <f t="shared" si="106"/>
        <v>7154</v>
      </c>
      <c r="N3442" cm="1">
        <f t="array" ref="N3442:Q3442">_xlfn.XLOOKUP($B3442,'Raw -orders'!$A:$A,'Raw -orders'!$B:$E)</f>
        <v>634</v>
      </c>
      <c r="O3442">
        <v>56801</v>
      </c>
      <c r="P3442" s="1">
        <v>44303</v>
      </c>
      <c r="Q3442" s="1">
        <v>44327</v>
      </c>
      <c r="R3442" t="str" cm="1">
        <f t="array" ref="R3442:Y3442">_xlfn.XLOOKUP($N3442,'Raw - customers'!$A:$A,'Raw - customers'!$B:$I)</f>
        <v>Channa Powley</v>
      </c>
      <c r="S3442" t="str">
        <v>Genderqueer</v>
      </c>
      <c r="T3442">
        <v>70</v>
      </c>
      <c r="U3442" t="str">
        <v>87 Oliver TerraceApt. 608</v>
      </c>
      <c r="V3442">
        <v>969</v>
      </c>
      <c r="W3442" t="str">
        <v>East Mackenzietown</v>
      </c>
      <c r="X3442" t="str">
        <v>South Australia</v>
      </c>
      <c r="Y3442" t="str">
        <v>Australia</v>
      </c>
      <c r="Z3442">
        <v>4</v>
      </c>
      <c r="AA3442" s="3" t="str">
        <f t="shared" si="107"/>
        <v>20 to 30</v>
      </c>
      <c r="AP3442" s="6">
        <v>634</v>
      </c>
      <c r="AQ3442" s="6" t="s">
        <v>1345</v>
      </c>
    </row>
    <row r="3443" spans="1:43" x14ac:dyDescent="0.25">
      <c r="A3443">
        <v>3441</v>
      </c>
      <c r="B3443">
        <v>694</v>
      </c>
      <c r="C3443">
        <v>627</v>
      </c>
      <c r="D3443">
        <v>112</v>
      </c>
      <c r="E3443">
        <v>3</v>
      </c>
      <c r="F3443">
        <v>336</v>
      </c>
      <c r="G3443" t="str">
        <f>VLOOKUP($C3443,'Raw-products'!$A$2:$H$1261,MATCH(G$1,'Raw-products'!$A$1:$H$1,0))</f>
        <v>Jacket</v>
      </c>
      <c r="H3443" t="str">
        <f>VLOOKUP($C3443,'Raw-products'!$A$2:$H$1261,MATCH(H$1,'Raw-products'!$A$1:$H$1,0))</f>
        <v>Cardigan</v>
      </c>
      <c r="I3443" t="str">
        <f>VLOOKUP($C3443,'Raw-products'!$A$2:$H$1261,MATCH(I$1,'Raw-products'!$A$1:$H$1,0))</f>
        <v>M</v>
      </c>
      <c r="J3443" t="str">
        <f>VLOOKUP($C3443,'Raw-products'!$A$2:$H$1261,MATCH(J$1,'Raw-products'!$A$1:$H$1,0))</f>
        <v>violet</v>
      </c>
      <c r="K3443">
        <f>VLOOKUP($C3443,'Raw-products'!$A$2:$H$1261,MATCH(K$1,'Raw-products'!$A$1:$H$1,0))</f>
        <v>118</v>
      </c>
      <c r="L3443">
        <f>VLOOKUP($C3443,'Raw-products'!$A$2:$H$1261,MATCH(L$1,'Raw-products'!$A$1:$H$1,0))</f>
        <v>75</v>
      </c>
      <c r="M3443" s="5">
        <f t="shared" si="106"/>
        <v>8850</v>
      </c>
      <c r="N3443" cm="1">
        <f t="array" ref="N3443:Q3443">_xlfn.XLOOKUP($B3443,'Raw -orders'!$A:$A,'Raw -orders'!$B:$E)</f>
        <v>634</v>
      </c>
      <c r="O3443">
        <v>56801</v>
      </c>
      <c r="P3443" s="1">
        <v>44303</v>
      </c>
      <c r="Q3443" s="1">
        <v>44327</v>
      </c>
      <c r="R3443" t="str" cm="1">
        <f t="array" ref="R3443:Y3443">_xlfn.XLOOKUP($N3443,'Raw - customers'!$A:$A,'Raw - customers'!$B:$I)</f>
        <v>Channa Powley</v>
      </c>
      <c r="S3443" t="str">
        <v>Genderqueer</v>
      </c>
      <c r="T3443">
        <v>70</v>
      </c>
      <c r="U3443" t="str">
        <v>87 Oliver TerraceApt. 608</v>
      </c>
      <c r="V3443">
        <v>969</v>
      </c>
      <c r="W3443" t="str">
        <v>East Mackenzietown</v>
      </c>
      <c r="X3443" t="str">
        <v>South Australia</v>
      </c>
      <c r="Y3443" t="str">
        <v>Australia</v>
      </c>
      <c r="Z3443">
        <v>4</v>
      </c>
      <c r="AA3443" s="3" t="str">
        <f t="shared" si="107"/>
        <v>20 to 30</v>
      </c>
      <c r="AP3443" s="6">
        <v>634</v>
      </c>
      <c r="AQ3443" s="6" t="s">
        <v>1345</v>
      </c>
    </row>
    <row r="3444" spans="1:43" x14ac:dyDescent="0.25">
      <c r="A3444">
        <v>3442</v>
      </c>
      <c r="B3444">
        <v>694</v>
      </c>
      <c r="C3444">
        <v>191</v>
      </c>
      <c r="D3444">
        <v>98</v>
      </c>
      <c r="E3444">
        <v>3</v>
      </c>
      <c r="F3444">
        <v>294</v>
      </c>
      <c r="G3444" t="str">
        <f>VLOOKUP($C3444,'Raw-products'!$A$2:$H$1261,MATCH(G$1,'Raw-products'!$A$1:$H$1,0))</f>
        <v>Shirt</v>
      </c>
      <c r="H3444" t="str">
        <f>VLOOKUP($C3444,'Raw-products'!$A$2:$H$1261,MATCH(H$1,'Raw-products'!$A$1:$H$1,0))</f>
        <v>Camp Collared</v>
      </c>
      <c r="I3444" t="str">
        <f>VLOOKUP($C3444,'Raw-products'!$A$2:$H$1261,MATCH(I$1,'Raw-products'!$A$1:$H$1,0))</f>
        <v>S</v>
      </c>
      <c r="J3444" t="str">
        <f>VLOOKUP($C3444,'Raw-products'!$A$2:$H$1261,MATCH(J$1,'Raw-products'!$A$1:$H$1,0))</f>
        <v>green</v>
      </c>
      <c r="K3444">
        <f>VLOOKUP($C3444,'Raw-products'!$A$2:$H$1261,MATCH(K$1,'Raw-products'!$A$1:$H$1,0))</f>
        <v>112</v>
      </c>
      <c r="L3444">
        <f>VLOOKUP($C3444,'Raw-products'!$A$2:$H$1261,MATCH(L$1,'Raw-products'!$A$1:$H$1,0))</f>
        <v>60</v>
      </c>
      <c r="M3444" s="5">
        <f t="shared" si="106"/>
        <v>6720</v>
      </c>
      <c r="N3444" cm="1">
        <f t="array" ref="N3444:Q3444">_xlfn.XLOOKUP($B3444,'Raw -orders'!$A:$A,'Raw -orders'!$B:$E)</f>
        <v>634</v>
      </c>
      <c r="O3444">
        <v>56801</v>
      </c>
      <c r="P3444" s="1">
        <v>44303</v>
      </c>
      <c r="Q3444" s="1">
        <v>44327</v>
      </c>
      <c r="R3444" t="str" cm="1">
        <f t="array" ref="R3444:Y3444">_xlfn.XLOOKUP($N3444,'Raw - customers'!$A:$A,'Raw - customers'!$B:$I)</f>
        <v>Channa Powley</v>
      </c>
      <c r="S3444" t="str">
        <v>Genderqueer</v>
      </c>
      <c r="T3444">
        <v>70</v>
      </c>
      <c r="U3444" t="str">
        <v>87 Oliver TerraceApt. 608</v>
      </c>
      <c r="V3444">
        <v>969</v>
      </c>
      <c r="W3444" t="str">
        <v>East Mackenzietown</v>
      </c>
      <c r="X3444" t="str">
        <v>South Australia</v>
      </c>
      <c r="Y3444" t="str">
        <v>Australia</v>
      </c>
      <c r="Z3444">
        <v>4</v>
      </c>
      <c r="AA3444" s="3" t="str">
        <f t="shared" si="107"/>
        <v>20 to 30</v>
      </c>
      <c r="AP3444" s="6">
        <v>634</v>
      </c>
      <c r="AQ3444" s="6" t="s">
        <v>1345</v>
      </c>
    </row>
    <row r="3445" spans="1:43" x14ac:dyDescent="0.25">
      <c r="A3445">
        <v>3443</v>
      </c>
      <c r="B3445">
        <v>694</v>
      </c>
      <c r="C3445">
        <v>197</v>
      </c>
      <c r="D3445">
        <v>98</v>
      </c>
      <c r="E3445">
        <v>1</v>
      </c>
      <c r="F3445">
        <v>98</v>
      </c>
      <c r="G3445" t="str">
        <f>VLOOKUP($C3445,'Raw-products'!$A$2:$H$1261,MATCH(G$1,'Raw-products'!$A$1:$H$1,0))</f>
        <v>Shirt</v>
      </c>
      <c r="H3445" t="str">
        <f>VLOOKUP($C3445,'Raw-products'!$A$2:$H$1261,MATCH(H$1,'Raw-products'!$A$1:$H$1,0))</f>
        <v>Camp Collared</v>
      </c>
      <c r="I3445" t="str">
        <f>VLOOKUP($C3445,'Raw-products'!$A$2:$H$1261,MATCH(I$1,'Raw-products'!$A$1:$H$1,0))</f>
        <v>M</v>
      </c>
      <c r="J3445" t="str">
        <f>VLOOKUP($C3445,'Raw-products'!$A$2:$H$1261,MATCH(J$1,'Raw-products'!$A$1:$H$1,0))</f>
        <v>blue</v>
      </c>
      <c r="K3445">
        <f>VLOOKUP($C3445,'Raw-products'!$A$2:$H$1261,MATCH(K$1,'Raw-products'!$A$1:$H$1,0))</f>
        <v>112</v>
      </c>
      <c r="L3445">
        <f>VLOOKUP($C3445,'Raw-products'!$A$2:$H$1261,MATCH(L$1,'Raw-products'!$A$1:$H$1,0))</f>
        <v>65</v>
      </c>
      <c r="M3445" s="5">
        <f t="shared" si="106"/>
        <v>7280</v>
      </c>
      <c r="N3445" cm="1">
        <f t="array" ref="N3445:Q3445">_xlfn.XLOOKUP($B3445,'Raw -orders'!$A:$A,'Raw -orders'!$B:$E)</f>
        <v>634</v>
      </c>
      <c r="O3445">
        <v>56801</v>
      </c>
      <c r="P3445" s="1">
        <v>44303</v>
      </c>
      <c r="Q3445" s="1">
        <v>44327</v>
      </c>
      <c r="R3445" t="str" cm="1">
        <f t="array" ref="R3445:Y3445">_xlfn.XLOOKUP($N3445,'Raw - customers'!$A:$A,'Raw - customers'!$B:$I)</f>
        <v>Channa Powley</v>
      </c>
      <c r="S3445" t="str">
        <v>Genderqueer</v>
      </c>
      <c r="T3445">
        <v>70</v>
      </c>
      <c r="U3445" t="str">
        <v>87 Oliver TerraceApt. 608</v>
      </c>
      <c r="V3445">
        <v>969</v>
      </c>
      <c r="W3445" t="str">
        <v>East Mackenzietown</v>
      </c>
      <c r="X3445" t="str">
        <v>South Australia</v>
      </c>
      <c r="Y3445" t="str">
        <v>Australia</v>
      </c>
      <c r="Z3445">
        <v>4</v>
      </c>
      <c r="AA3445" s="3" t="str">
        <f t="shared" si="107"/>
        <v>20 to 30</v>
      </c>
      <c r="AP3445" s="6">
        <v>634</v>
      </c>
      <c r="AQ3445" s="6" t="s">
        <v>1345</v>
      </c>
    </row>
    <row r="3446" spans="1:43" x14ac:dyDescent="0.25">
      <c r="A3446">
        <v>3444</v>
      </c>
      <c r="B3446">
        <v>694</v>
      </c>
      <c r="C3446">
        <v>415</v>
      </c>
      <c r="D3446">
        <v>119</v>
      </c>
      <c r="E3446">
        <v>3</v>
      </c>
      <c r="F3446">
        <v>357</v>
      </c>
      <c r="G3446" t="str">
        <f>VLOOKUP($C3446,'Raw-products'!$A$2:$H$1261,MATCH(G$1,'Raw-products'!$A$1:$H$1,0))</f>
        <v>Shirt</v>
      </c>
      <c r="H3446" t="str">
        <f>VLOOKUP($C3446,'Raw-products'!$A$2:$H$1261,MATCH(H$1,'Raw-products'!$A$1:$H$1,0))</f>
        <v>Casual Slim Fit</v>
      </c>
      <c r="I3446" t="str">
        <f>VLOOKUP($C3446,'Raw-products'!$A$2:$H$1261,MATCH(I$1,'Raw-products'!$A$1:$H$1,0))</f>
        <v>XS</v>
      </c>
      <c r="J3446" t="str">
        <f>VLOOKUP($C3446,'Raw-products'!$A$2:$H$1261,MATCH(J$1,'Raw-products'!$A$1:$H$1,0))</f>
        <v>violet</v>
      </c>
      <c r="K3446">
        <f>VLOOKUP($C3446,'Raw-products'!$A$2:$H$1261,MATCH(K$1,'Raw-products'!$A$1:$H$1,0))</f>
        <v>113</v>
      </c>
      <c r="L3446">
        <f>VLOOKUP($C3446,'Raw-products'!$A$2:$H$1261,MATCH(L$1,'Raw-products'!$A$1:$H$1,0))</f>
        <v>55</v>
      </c>
      <c r="M3446" s="5">
        <f t="shared" si="106"/>
        <v>6215</v>
      </c>
      <c r="N3446" cm="1">
        <f t="array" ref="N3446:Q3446">_xlfn.XLOOKUP($B3446,'Raw -orders'!$A:$A,'Raw -orders'!$B:$E)</f>
        <v>634</v>
      </c>
      <c r="O3446">
        <v>56801</v>
      </c>
      <c r="P3446" s="1">
        <v>44303</v>
      </c>
      <c r="Q3446" s="1">
        <v>44327</v>
      </c>
      <c r="R3446" t="str" cm="1">
        <f t="array" ref="R3446:Y3446">_xlfn.XLOOKUP($N3446,'Raw - customers'!$A:$A,'Raw - customers'!$B:$I)</f>
        <v>Channa Powley</v>
      </c>
      <c r="S3446" t="str">
        <v>Genderqueer</v>
      </c>
      <c r="T3446">
        <v>70</v>
      </c>
      <c r="U3446" t="str">
        <v>87 Oliver TerraceApt. 608</v>
      </c>
      <c r="V3446">
        <v>969</v>
      </c>
      <c r="W3446" t="str">
        <v>East Mackenzietown</v>
      </c>
      <c r="X3446" t="str">
        <v>South Australia</v>
      </c>
      <c r="Y3446" t="str">
        <v>Australia</v>
      </c>
      <c r="Z3446">
        <v>4</v>
      </c>
      <c r="AA3446" s="3" t="str">
        <f t="shared" si="107"/>
        <v>20 to 30</v>
      </c>
      <c r="AP3446" s="6">
        <v>634</v>
      </c>
      <c r="AQ3446" s="6" t="s">
        <v>1345</v>
      </c>
    </row>
    <row r="3447" spans="1:43" x14ac:dyDescent="0.25">
      <c r="A3447">
        <v>3445</v>
      </c>
      <c r="B3447">
        <v>695</v>
      </c>
      <c r="C3447">
        <v>530</v>
      </c>
      <c r="D3447">
        <v>98</v>
      </c>
      <c r="E3447">
        <v>2</v>
      </c>
      <c r="F3447">
        <v>196</v>
      </c>
      <c r="G3447" t="str">
        <f>VLOOKUP($C3447,'Raw-products'!$A$2:$H$1261,MATCH(G$1,'Raw-products'!$A$1:$H$1,0))</f>
        <v>Jacket</v>
      </c>
      <c r="H3447" t="str">
        <f>VLOOKUP($C3447,'Raw-products'!$A$2:$H$1261,MATCH(H$1,'Raw-products'!$A$1:$H$1,0))</f>
        <v>Leather</v>
      </c>
      <c r="I3447" t="str">
        <f>VLOOKUP($C3447,'Raw-products'!$A$2:$H$1261,MATCH(I$1,'Raw-products'!$A$1:$H$1,0))</f>
        <v>XS</v>
      </c>
      <c r="J3447" t="str">
        <f>VLOOKUP($C3447,'Raw-products'!$A$2:$H$1261,MATCH(J$1,'Raw-products'!$A$1:$H$1,0))</f>
        <v>orange</v>
      </c>
      <c r="K3447">
        <f>VLOOKUP($C3447,'Raw-products'!$A$2:$H$1261,MATCH(K$1,'Raw-products'!$A$1:$H$1,0))</f>
        <v>113</v>
      </c>
      <c r="L3447">
        <f>VLOOKUP($C3447,'Raw-products'!$A$2:$H$1261,MATCH(L$1,'Raw-products'!$A$1:$H$1,0))</f>
        <v>63</v>
      </c>
      <c r="M3447" s="5">
        <f t="shared" si="106"/>
        <v>7119</v>
      </c>
      <c r="N3447" cm="1">
        <f t="array" ref="N3447:Q3447">_xlfn.XLOOKUP($B3447,'Raw -orders'!$A:$A,'Raw -orders'!$B:$E)</f>
        <v>92</v>
      </c>
      <c r="O3447">
        <v>26374</v>
      </c>
      <c r="P3447" s="1">
        <v>44378</v>
      </c>
      <c r="Q3447" s="1">
        <v>44397</v>
      </c>
      <c r="R3447" t="str" cm="1">
        <f t="array" ref="R3447:Y3447">_xlfn.XLOOKUP($N3447,'Raw - customers'!$A:$A,'Raw - customers'!$B:$I)</f>
        <v>Hillary Guiness</v>
      </c>
      <c r="S3447" t="str">
        <v>Agender</v>
      </c>
      <c r="T3447">
        <v>27</v>
      </c>
      <c r="U3447" t="str">
        <v>74 Eva TerraceSuite 247</v>
      </c>
      <c r="V3447">
        <v>564</v>
      </c>
      <c r="W3447" t="str">
        <v>Harrismouth</v>
      </c>
      <c r="X3447" t="str">
        <v>Queensland</v>
      </c>
      <c r="Y3447" t="str">
        <v>Australia</v>
      </c>
      <c r="Z3447">
        <v>7</v>
      </c>
      <c r="AA3447" s="3" t="str">
        <f t="shared" si="107"/>
        <v>10 to 20</v>
      </c>
      <c r="AP3447" s="6">
        <v>92</v>
      </c>
      <c r="AQ3447" s="6" t="s">
        <v>1355</v>
      </c>
    </row>
    <row r="3448" spans="1:43" x14ac:dyDescent="0.25">
      <c r="A3448">
        <v>3446</v>
      </c>
      <c r="B3448">
        <v>695</v>
      </c>
      <c r="C3448">
        <v>401</v>
      </c>
      <c r="D3448">
        <v>119</v>
      </c>
      <c r="E3448">
        <v>2</v>
      </c>
      <c r="F3448">
        <v>238</v>
      </c>
      <c r="G3448" t="str">
        <f>VLOOKUP($C3448,'Raw-products'!$A$2:$H$1261,MATCH(G$1,'Raw-products'!$A$1:$H$1,0))</f>
        <v>Shirt</v>
      </c>
      <c r="H3448" t="str">
        <f>VLOOKUP($C3448,'Raw-products'!$A$2:$H$1261,MATCH(H$1,'Raw-products'!$A$1:$H$1,0))</f>
        <v>Casual Slim Fit</v>
      </c>
      <c r="I3448" t="str">
        <f>VLOOKUP($C3448,'Raw-products'!$A$2:$H$1261,MATCH(I$1,'Raw-products'!$A$1:$H$1,0))</f>
        <v>S</v>
      </c>
      <c r="J3448" t="str">
        <f>VLOOKUP($C3448,'Raw-products'!$A$2:$H$1261,MATCH(J$1,'Raw-products'!$A$1:$H$1,0))</f>
        <v>green</v>
      </c>
      <c r="K3448">
        <f>VLOOKUP($C3448,'Raw-products'!$A$2:$H$1261,MATCH(K$1,'Raw-products'!$A$1:$H$1,0))</f>
        <v>113</v>
      </c>
      <c r="L3448">
        <f>VLOOKUP($C3448,'Raw-products'!$A$2:$H$1261,MATCH(L$1,'Raw-products'!$A$1:$H$1,0))</f>
        <v>72</v>
      </c>
      <c r="M3448" s="5">
        <f t="shared" si="106"/>
        <v>8136</v>
      </c>
      <c r="N3448" cm="1">
        <f t="array" ref="N3448:Q3448">_xlfn.XLOOKUP($B3448,'Raw -orders'!$A:$A,'Raw -orders'!$B:$E)</f>
        <v>92</v>
      </c>
      <c r="O3448">
        <v>26374</v>
      </c>
      <c r="P3448" s="1">
        <v>44378</v>
      </c>
      <c r="Q3448" s="1">
        <v>44397</v>
      </c>
      <c r="R3448" t="str" cm="1">
        <f t="array" ref="R3448:Y3448">_xlfn.XLOOKUP($N3448,'Raw - customers'!$A:$A,'Raw - customers'!$B:$I)</f>
        <v>Hillary Guiness</v>
      </c>
      <c r="S3448" t="str">
        <v>Agender</v>
      </c>
      <c r="T3448">
        <v>27</v>
      </c>
      <c r="U3448" t="str">
        <v>74 Eva TerraceSuite 247</v>
      </c>
      <c r="V3448">
        <v>564</v>
      </c>
      <c r="W3448" t="str">
        <v>Harrismouth</v>
      </c>
      <c r="X3448" t="str">
        <v>Queensland</v>
      </c>
      <c r="Y3448" t="str">
        <v>Australia</v>
      </c>
      <c r="Z3448">
        <v>7</v>
      </c>
      <c r="AA3448" s="3" t="str">
        <f t="shared" si="107"/>
        <v>10 to 20</v>
      </c>
      <c r="AP3448" s="6">
        <v>92</v>
      </c>
      <c r="AQ3448" s="6" t="s">
        <v>1355</v>
      </c>
    </row>
    <row r="3449" spans="1:43" x14ac:dyDescent="0.25">
      <c r="A3449">
        <v>3447</v>
      </c>
      <c r="B3449">
        <v>695</v>
      </c>
      <c r="C3449">
        <v>18</v>
      </c>
      <c r="D3449">
        <v>96</v>
      </c>
      <c r="E3449">
        <v>1</v>
      </c>
      <c r="F3449">
        <v>96</v>
      </c>
      <c r="G3449" t="str">
        <f>VLOOKUP($C3449,'Raw-products'!$A$2:$H$1261,MATCH(G$1,'Raw-products'!$A$1:$H$1,0))</f>
        <v>Shirt</v>
      </c>
      <c r="H3449" t="str">
        <f>VLOOKUP($C3449,'Raw-products'!$A$2:$H$1261,MATCH(H$1,'Raw-products'!$A$1:$H$1,0))</f>
        <v>Oxford Cloth</v>
      </c>
      <c r="I3449" t="str">
        <f>VLOOKUP($C3449,'Raw-products'!$A$2:$H$1261,MATCH(I$1,'Raw-products'!$A$1:$H$1,0))</f>
        <v>L</v>
      </c>
      <c r="J3449" t="str">
        <f>VLOOKUP($C3449,'Raw-products'!$A$2:$H$1261,MATCH(J$1,'Raw-products'!$A$1:$H$1,0))</f>
        <v>green</v>
      </c>
      <c r="K3449">
        <f>VLOOKUP($C3449,'Raw-products'!$A$2:$H$1261,MATCH(K$1,'Raw-products'!$A$1:$H$1,0))</f>
        <v>114</v>
      </c>
      <c r="L3449">
        <f>VLOOKUP($C3449,'Raw-products'!$A$2:$H$1261,MATCH(L$1,'Raw-products'!$A$1:$H$1,0))</f>
        <v>52</v>
      </c>
      <c r="M3449" s="5">
        <f t="shared" si="106"/>
        <v>5928</v>
      </c>
      <c r="N3449" cm="1">
        <f t="array" ref="N3449:Q3449">_xlfn.XLOOKUP($B3449,'Raw -orders'!$A:$A,'Raw -orders'!$B:$E)</f>
        <v>92</v>
      </c>
      <c r="O3449">
        <v>26374</v>
      </c>
      <c r="P3449" s="1">
        <v>44378</v>
      </c>
      <c r="Q3449" s="1">
        <v>44397</v>
      </c>
      <c r="R3449" t="str" cm="1">
        <f t="array" ref="R3449:Y3449">_xlfn.XLOOKUP($N3449,'Raw - customers'!$A:$A,'Raw - customers'!$B:$I)</f>
        <v>Hillary Guiness</v>
      </c>
      <c r="S3449" t="str">
        <v>Agender</v>
      </c>
      <c r="T3449">
        <v>27</v>
      </c>
      <c r="U3449" t="str">
        <v>74 Eva TerraceSuite 247</v>
      </c>
      <c r="V3449">
        <v>564</v>
      </c>
      <c r="W3449" t="str">
        <v>Harrismouth</v>
      </c>
      <c r="X3449" t="str">
        <v>Queensland</v>
      </c>
      <c r="Y3449" t="str">
        <v>Australia</v>
      </c>
      <c r="Z3449">
        <v>7</v>
      </c>
      <c r="AA3449" s="3" t="str">
        <f t="shared" si="107"/>
        <v>10 to 20</v>
      </c>
      <c r="AP3449" s="6">
        <v>92</v>
      </c>
      <c r="AQ3449" s="6" t="s">
        <v>1355</v>
      </c>
    </row>
    <row r="3450" spans="1:43" x14ac:dyDescent="0.25">
      <c r="A3450">
        <v>3448</v>
      </c>
      <c r="B3450">
        <v>695</v>
      </c>
      <c r="C3450">
        <v>165</v>
      </c>
      <c r="D3450">
        <v>91</v>
      </c>
      <c r="E3450">
        <v>1</v>
      </c>
      <c r="F3450">
        <v>91</v>
      </c>
      <c r="G3450" t="str">
        <f>VLOOKUP($C3450,'Raw-products'!$A$2:$H$1261,MATCH(G$1,'Raw-products'!$A$1:$H$1,0))</f>
        <v>Shirt</v>
      </c>
      <c r="H3450" t="str">
        <f>VLOOKUP($C3450,'Raw-products'!$A$2:$H$1261,MATCH(H$1,'Raw-products'!$A$1:$H$1,0))</f>
        <v>Linen</v>
      </c>
      <c r="I3450" t="str">
        <f>VLOOKUP($C3450,'Raw-products'!$A$2:$H$1261,MATCH(I$1,'Raw-products'!$A$1:$H$1,0))</f>
        <v>XS</v>
      </c>
      <c r="J3450" t="str">
        <f>VLOOKUP($C3450,'Raw-products'!$A$2:$H$1261,MATCH(J$1,'Raw-products'!$A$1:$H$1,0))</f>
        <v>indigo</v>
      </c>
      <c r="K3450">
        <f>VLOOKUP($C3450,'Raw-products'!$A$2:$H$1261,MATCH(K$1,'Raw-products'!$A$1:$H$1,0))</f>
        <v>116</v>
      </c>
      <c r="L3450">
        <f>VLOOKUP($C3450,'Raw-products'!$A$2:$H$1261,MATCH(L$1,'Raw-products'!$A$1:$H$1,0))</f>
        <v>70</v>
      </c>
      <c r="M3450" s="5">
        <f t="shared" si="106"/>
        <v>8120</v>
      </c>
      <c r="N3450" cm="1">
        <f t="array" ref="N3450:Q3450">_xlfn.XLOOKUP($B3450,'Raw -orders'!$A:$A,'Raw -orders'!$B:$E)</f>
        <v>92</v>
      </c>
      <c r="O3450">
        <v>26374</v>
      </c>
      <c r="P3450" s="1">
        <v>44378</v>
      </c>
      <c r="Q3450" s="1">
        <v>44397</v>
      </c>
      <c r="R3450" t="str" cm="1">
        <f t="array" ref="R3450:Y3450">_xlfn.XLOOKUP($N3450,'Raw - customers'!$A:$A,'Raw - customers'!$B:$I)</f>
        <v>Hillary Guiness</v>
      </c>
      <c r="S3450" t="str">
        <v>Agender</v>
      </c>
      <c r="T3450">
        <v>27</v>
      </c>
      <c r="U3450" t="str">
        <v>74 Eva TerraceSuite 247</v>
      </c>
      <c r="V3450">
        <v>564</v>
      </c>
      <c r="W3450" t="str">
        <v>Harrismouth</v>
      </c>
      <c r="X3450" t="str">
        <v>Queensland</v>
      </c>
      <c r="Y3450" t="str">
        <v>Australia</v>
      </c>
      <c r="Z3450">
        <v>7</v>
      </c>
      <c r="AA3450" s="3" t="str">
        <f t="shared" si="107"/>
        <v>10 to 20</v>
      </c>
      <c r="AP3450" s="6">
        <v>92</v>
      </c>
      <c r="AQ3450" s="6" t="s">
        <v>1355</v>
      </c>
    </row>
    <row r="3451" spans="1:43" x14ac:dyDescent="0.25">
      <c r="A3451">
        <v>3449</v>
      </c>
      <c r="B3451">
        <v>695</v>
      </c>
      <c r="C3451">
        <v>455</v>
      </c>
      <c r="D3451">
        <v>118</v>
      </c>
      <c r="E3451">
        <v>2</v>
      </c>
      <c r="F3451">
        <v>236</v>
      </c>
      <c r="G3451" t="str">
        <f>VLOOKUP($C3451,'Raw-products'!$A$2:$H$1261,MATCH(G$1,'Raw-products'!$A$1:$H$1,0))</f>
        <v>Jacket</v>
      </c>
      <c r="H3451" t="str">
        <f>VLOOKUP($C3451,'Raw-products'!$A$2:$H$1261,MATCH(H$1,'Raw-products'!$A$1:$H$1,0))</f>
        <v>Puffer</v>
      </c>
      <c r="I3451" t="str">
        <f>VLOOKUP($C3451,'Raw-products'!$A$2:$H$1261,MATCH(I$1,'Raw-products'!$A$1:$H$1,0))</f>
        <v>XS</v>
      </c>
      <c r="J3451" t="str">
        <f>VLOOKUP($C3451,'Raw-products'!$A$2:$H$1261,MATCH(J$1,'Raw-products'!$A$1:$H$1,0))</f>
        <v>red</v>
      </c>
      <c r="K3451">
        <f>VLOOKUP($C3451,'Raw-products'!$A$2:$H$1261,MATCH(K$1,'Raw-products'!$A$1:$H$1,0))</f>
        <v>110</v>
      </c>
      <c r="L3451">
        <f>VLOOKUP($C3451,'Raw-products'!$A$2:$H$1261,MATCH(L$1,'Raw-products'!$A$1:$H$1,0))</f>
        <v>67</v>
      </c>
      <c r="M3451" s="5">
        <f t="shared" si="106"/>
        <v>7370</v>
      </c>
      <c r="N3451" cm="1">
        <f t="array" ref="N3451:Q3451">_xlfn.XLOOKUP($B3451,'Raw -orders'!$A:$A,'Raw -orders'!$B:$E)</f>
        <v>92</v>
      </c>
      <c r="O3451">
        <v>26374</v>
      </c>
      <c r="P3451" s="1">
        <v>44378</v>
      </c>
      <c r="Q3451" s="1">
        <v>44397</v>
      </c>
      <c r="R3451" t="str" cm="1">
        <f t="array" ref="R3451:Y3451">_xlfn.XLOOKUP($N3451,'Raw - customers'!$A:$A,'Raw - customers'!$B:$I)</f>
        <v>Hillary Guiness</v>
      </c>
      <c r="S3451" t="str">
        <v>Agender</v>
      </c>
      <c r="T3451">
        <v>27</v>
      </c>
      <c r="U3451" t="str">
        <v>74 Eva TerraceSuite 247</v>
      </c>
      <c r="V3451">
        <v>564</v>
      </c>
      <c r="W3451" t="str">
        <v>Harrismouth</v>
      </c>
      <c r="X3451" t="str">
        <v>Queensland</v>
      </c>
      <c r="Y3451" t="str">
        <v>Australia</v>
      </c>
      <c r="Z3451">
        <v>7</v>
      </c>
      <c r="AA3451" s="3" t="str">
        <f t="shared" si="107"/>
        <v>10 to 20</v>
      </c>
      <c r="AP3451" s="6">
        <v>92</v>
      </c>
      <c r="AQ3451" s="6" t="s">
        <v>1355</v>
      </c>
    </row>
    <row r="3452" spans="1:43" x14ac:dyDescent="0.25">
      <c r="A3452">
        <v>3450</v>
      </c>
      <c r="B3452">
        <v>696</v>
      </c>
      <c r="C3452">
        <v>83</v>
      </c>
      <c r="D3452">
        <v>118</v>
      </c>
      <c r="E3452">
        <v>3</v>
      </c>
      <c r="F3452">
        <v>354</v>
      </c>
      <c r="G3452" t="str">
        <f>VLOOKUP($C3452,'Raw-products'!$A$2:$H$1261,MATCH(G$1,'Raw-products'!$A$1:$H$1,0))</f>
        <v>Shirt</v>
      </c>
      <c r="H3452" t="str">
        <f>VLOOKUP($C3452,'Raw-products'!$A$2:$H$1261,MATCH(H$1,'Raw-products'!$A$1:$H$1,0))</f>
        <v>Flannel</v>
      </c>
      <c r="I3452" t="str">
        <f>VLOOKUP($C3452,'Raw-products'!$A$2:$H$1261,MATCH(I$1,'Raw-products'!$A$1:$H$1,0))</f>
        <v>L</v>
      </c>
      <c r="J3452" t="str">
        <f>VLOOKUP($C3452,'Raw-products'!$A$2:$H$1261,MATCH(J$1,'Raw-products'!$A$1:$H$1,0))</f>
        <v>yellow</v>
      </c>
      <c r="K3452">
        <f>VLOOKUP($C3452,'Raw-products'!$A$2:$H$1261,MATCH(K$1,'Raw-products'!$A$1:$H$1,0))</f>
        <v>96</v>
      </c>
      <c r="L3452">
        <f>VLOOKUP($C3452,'Raw-products'!$A$2:$H$1261,MATCH(L$1,'Raw-products'!$A$1:$H$1,0))</f>
        <v>80</v>
      </c>
      <c r="M3452" s="5">
        <f t="shared" si="106"/>
        <v>7680</v>
      </c>
      <c r="N3452" cm="1">
        <f t="array" ref="N3452:Q3452">_xlfn.XLOOKUP($B3452,'Raw -orders'!$A:$A,'Raw -orders'!$B:$E)</f>
        <v>230</v>
      </c>
      <c r="O3452">
        <v>50224</v>
      </c>
      <c r="P3452" s="1">
        <v>44440</v>
      </c>
      <c r="Q3452" s="1">
        <v>44466</v>
      </c>
      <c r="R3452" t="str" cm="1">
        <f t="array" ref="R3452:Y3452">_xlfn.XLOOKUP($N3452,'Raw - customers'!$A:$A,'Raw - customers'!$B:$I)</f>
        <v>Bourke Pembery</v>
      </c>
      <c r="S3452" t="str">
        <v>Bigender</v>
      </c>
      <c r="T3452">
        <v>21</v>
      </c>
      <c r="U3452" t="str">
        <v>599 Campbell CrestApt. 125</v>
      </c>
      <c r="V3452">
        <v>7779</v>
      </c>
      <c r="W3452" t="str">
        <v>Wildermanside</v>
      </c>
      <c r="X3452" t="str">
        <v>Tasmania</v>
      </c>
      <c r="Y3452" t="str">
        <v>Australia</v>
      </c>
      <c r="Z3452">
        <v>9</v>
      </c>
      <c r="AA3452" s="3" t="str">
        <f t="shared" si="107"/>
        <v>20 to 30</v>
      </c>
      <c r="AP3452" s="6">
        <v>230</v>
      </c>
      <c r="AQ3452" s="6" t="s">
        <v>1414</v>
      </c>
    </row>
    <row r="3453" spans="1:43" x14ac:dyDescent="0.25">
      <c r="A3453">
        <v>3451</v>
      </c>
      <c r="B3453">
        <v>696</v>
      </c>
      <c r="C3453">
        <v>1167</v>
      </c>
      <c r="D3453">
        <v>99</v>
      </c>
      <c r="E3453">
        <v>2</v>
      </c>
      <c r="F3453">
        <v>198</v>
      </c>
      <c r="G3453" t="str">
        <f>VLOOKUP($C3453,'Raw-products'!$A$2:$H$1261,MATCH(G$1,'Raw-products'!$A$1:$H$1,0))</f>
        <v>Trousers</v>
      </c>
      <c r="H3453" t="str">
        <f>VLOOKUP($C3453,'Raw-products'!$A$2:$H$1261,MATCH(H$1,'Raw-products'!$A$1:$H$1,0))</f>
        <v>High-Waisted</v>
      </c>
      <c r="I3453" t="str">
        <f>VLOOKUP($C3453,'Raw-products'!$A$2:$H$1261,MATCH(I$1,'Raw-products'!$A$1:$H$1,0))</f>
        <v>M</v>
      </c>
      <c r="J3453" t="str">
        <f>VLOOKUP($C3453,'Raw-products'!$A$2:$H$1261,MATCH(J$1,'Raw-products'!$A$1:$H$1,0))</f>
        <v>yellow</v>
      </c>
      <c r="K3453">
        <f>VLOOKUP($C3453,'Raw-products'!$A$2:$H$1261,MATCH(K$1,'Raw-products'!$A$1:$H$1,0))</f>
        <v>98</v>
      </c>
      <c r="L3453">
        <f>VLOOKUP($C3453,'Raw-products'!$A$2:$H$1261,MATCH(L$1,'Raw-products'!$A$1:$H$1,0))</f>
        <v>45</v>
      </c>
      <c r="M3453" s="5">
        <f t="shared" si="106"/>
        <v>4410</v>
      </c>
      <c r="N3453" cm="1">
        <f t="array" ref="N3453:Q3453">_xlfn.XLOOKUP($B3453,'Raw -orders'!$A:$A,'Raw -orders'!$B:$E)</f>
        <v>230</v>
      </c>
      <c r="O3453">
        <v>50224</v>
      </c>
      <c r="P3453" s="1">
        <v>44440</v>
      </c>
      <c r="Q3453" s="1">
        <v>44466</v>
      </c>
      <c r="R3453" t="str" cm="1">
        <f t="array" ref="R3453:Y3453">_xlfn.XLOOKUP($N3453,'Raw - customers'!$A:$A,'Raw - customers'!$B:$I)</f>
        <v>Bourke Pembery</v>
      </c>
      <c r="S3453" t="str">
        <v>Bigender</v>
      </c>
      <c r="T3453">
        <v>21</v>
      </c>
      <c r="U3453" t="str">
        <v>599 Campbell CrestApt. 125</v>
      </c>
      <c r="V3453">
        <v>7779</v>
      </c>
      <c r="W3453" t="str">
        <v>Wildermanside</v>
      </c>
      <c r="X3453" t="str">
        <v>Tasmania</v>
      </c>
      <c r="Y3453" t="str">
        <v>Australia</v>
      </c>
      <c r="Z3453">
        <v>9</v>
      </c>
      <c r="AA3453" s="3" t="str">
        <f t="shared" si="107"/>
        <v>20 to 30</v>
      </c>
      <c r="AP3453" s="6">
        <v>230</v>
      </c>
      <c r="AQ3453" s="6" t="s">
        <v>1414</v>
      </c>
    </row>
    <row r="3454" spans="1:43" x14ac:dyDescent="0.25">
      <c r="A3454">
        <v>3452</v>
      </c>
      <c r="B3454">
        <v>696</v>
      </c>
      <c r="C3454">
        <v>453</v>
      </c>
      <c r="D3454">
        <v>107</v>
      </c>
      <c r="E3454">
        <v>3</v>
      </c>
      <c r="F3454">
        <v>321</v>
      </c>
      <c r="G3454" t="str">
        <f>VLOOKUP($C3454,'Raw-products'!$A$2:$H$1261,MATCH(G$1,'Raw-products'!$A$1:$H$1,0))</f>
        <v>Jacket</v>
      </c>
      <c r="H3454" t="str">
        <f>VLOOKUP($C3454,'Raw-products'!$A$2:$H$1261,MATCH(H$1,'Raw-products'!$A$1:$H$1,0))</f>
        <v>Denim</v>
      </c>
      <c r="I3454" t="str">
        <f>VLOOKUP($C3454,'Raw-products'!$A$2:$H$1261,MATCH(I$1,'Raw-products'!$A$1:$H$1,0))</f>
        <v>L</v>
      </c>
      <c r="J3454" t="str">
        <f>VLOOKUP($C3454,'Raw-products'!$A$2:$H$1261,MATCH(J$1,'Raw-products'!$A$1:$H$1,0))</f>
        <v>violet</v>
      </c>
      <c r="K3454">
        <f>VLOOKUP($C3454,'Raw-products'!$A$2:$H$1261,MATCH(K$1,'Raw-products'!$A$1:$H$1,0))</f>
        <v>92</v>
      </c>
      <c r="L3454">
        <f>VLOOKUP($C3454,'Raw-products'!$A$2:$H$1261,MATCH(L$1,'Raw-products'!$A$1:$H$1,0))</f>
        <v>50</v>
      </c>
      <c r="M3454" s="5">
        <f t="shared" si="106"/>
        <v>4600</v>
      </c>
      <c r="N3454" cm="1">
        <f t="array" ref="N3454:Q3454">_xlfn.XLOOKUP($B3454,'Raw -orders'!$A:$A,'Raw -orders'!$B:$E)</f>
        <v>230</v>
      </c>
      <c r="O3454">
        <v>50224</v>
      </c>
      <c r="P3454" s="1">
        <v>44440</v>
      </c>
      <c r="Q3454" s="1">
        <v>44466</v>
      </c>
      <c r="R3454" t="str" cm="1">
        <f t="array" ref="R3454:Y3454">_xlfn.XLOOKUP($N3454,'Raw - customers'!$A:$A,'Raw - customers'!$B:$I)</f>
        <v>Bourke Pembery</v>
      </c>
      <c r="S3454" t="str">
        <v>Bigender</v>
      </c>
      <c r="T3454">
        <v>21</v>
      </c>
      <c r="U3454" t="str">
        <v>599 Campbell CrestApt. 125</v>
      </c>
      <c r="V3454">
        <v>7779</v>
      </c>
      <c r="W3454" t="str">
        <v>Wildermanside</v>
      </c>
      <c r="X3454" t="str">
        <v>Tasmania</v>
      </c>
      <c r="Y3454" t="str">
        <v>Australia</v>
      </c>
      <c r="Z3454">
        <v>9</v>
      </c>
      <c r="AA3454" s="3" t="str">
        <f t="shared" si="107"/>
        <v>20 to 30</v>
      </c>
      <c r="AP3454" s="6">
        <v>230</v>
      </c>
      <c r="AQ3454" s="6" t="s">
        <v>1414</v>
      </c>
    </row>
    <row r="3455" spans="1:43" x14ac:dyDescent="0.25">
      <c r="A3455">
        <v>3453</v>
      </c>
      <c r="B3455">
        <v>697</v>
      </c>
      <c r="C3455">
        <v>897</v>
      </c>
      <c r="D3455">
        <v>94</v>
      </c>
      <c r="E3455">
        <v>2</v>
      </c>
      <c r="F3455">
        <v>188</v>
      </c>
      <c r="G3455" t="str">
        <f>VLOOKUP($C3455,'Raw-products'!$A$2:$H$1261,MATCH(G$1,'Raw-products'!$A$1:$H$1,0))</f>
        <v>Trousers</v>
      </c>
      <c r="H3455" t="str">
        <f>VLOOKUP($C3455,'Raw-products'!$A$2:$H$1261,MATCH(H$1,'Raw-products'!$A$1:$H$1,0))</f>
        <v>Cords</v>
      </c>
      <c r="I3455" t="str">
        <f>VLOOKUP($C3455,'Raw-products'!$A$2:$H$1261,MATCH(I$1,'Raw-products'!$A$1:$H$1,0))</f>
        <v>M</v>
      </c>
      <c r="J3455" t="str">
        <f>VLOOKUP($C3455,'Raw-products'!$A$2:$H$1261,MATCH(J$1,'Raw-products'!$A$1:$H$1,0))</f>
        <v>blue</v>
      </c>
      <c r="K3455">
        <f>VLOOKUP($C3455,'Raw-products'!$A$2:$H$1261,MATCH(K$1,'Raw-products'!$A$1:$H$1,0))</f>
        <v>113</v>
      </c>
      <c r="L3455">
        <f>VLOOKUP($C3455,'Raw-products'!$A$2:$H$1261,MATCH(L$1,'Raw-products'!$A$1:$H$1,0))</f>
        <v>47</v>
      </c>
      <c r="M3455" s="5">
        <f t="shared" si="106"/>
        <v>5311</v>
      </c>
      <c r="N3455" cm="1">
        <f t="array" ref="N3455:Q3455">_xlfn.XLOOKUP($B3455,'Raw -orders'!$A:$A,'Raw -orders'!$B:$E)</f>
        <v>830</v>
      </c>
      <c r="O3455">
        <v>12310</v>
      </c>
      <c r="P3455" s="1">
        <v>44397</v>
      </c>
      <c r="Q3455" s="1">
        <v>44405</v>
      </c>
      <c r="R3455" t="str" cm="1">
        <f t="array" ref="R3455:Y3455">_xlfn.XLOOKUP($N3455,'Raw - customers'!$A:$A,'Raw - customers'!$B:$I)</f>
        <v>Gertrudis Pergens</v>
      </c>
      <c r="S3455" t="str">
        <v>Male</v>
      </c>
      <c r="T3455">
        <v>46</v>
      </c>
      <c r="U3455" t="str">
        <v>653 Jones AvenueApt. 945</v>
      </c>
      <c r="V3455">
        <v>6477</v>
      </c>
      <c r="W3455" t="str">
        <v>New Ruby</v>
      </c>
      <c r="X3455" t="str">
        <v>South Australia</v>
      </c>
      <c r="Y3455" t="str">
        <v>Australia</v>
      </c>
      <c r="Z3455">
        <v>7</v>
      </c>
      <c r="AA3455" s="3" t="str">
        <f t="shared" si="107"/>
        <v>0 to 10</v>
      </c>
      <c r="AP3455" s="6">
        <v>830</v>
      </c>
      <c r="AQ3455" s="6" t="s">
        <v>1345</v>
      </c>
    </row>
    <row r="3456" spans="1:43" x14ac:dyDescent="0.25">
      <c r="A3456">
        <v>3454</v>
      </c>
      <c r="B3456">
        <v>697</v>
      </c>
      <c r="C3456">
        <v>330</v>
      </c>
      <c r="D3456">
        <v>109</v>
      </c>
      <c r="E3456">
        <v>1</v>
      </c>
      <c r="F3456">
        <v>109</v>
      </c>
      <c r="G3456" t="str">
        <f>VLOOKUP($C3456,'Raw-products'!$A$2:$H$1261,MATCH(G$1,'Raw-products'!$A$1:$H$1,0))</f>
        <v>Shirt</v>
      </c>
      <c r="H3456" t="str">
        <f>VLOOKUP($C3456,'Raw-products'!$A$2:$H$1261,MATCH(H$1,'Raw-products'!$A$1:$H$1,0))</f>
        <v>Mandarin Collar</v>
      </c>
      <c r="I3456" t="str">
        <f>VLOOKUP($C3456,'Raw-products'!$A$2:$H$1261,MATCH(I$1,'Raw-products'!$A$1:$H$1,0))</f>
        <v>XS</v>
      </c>
      <c r="J3456" t="str">
        <f>VLOOKUP($C3456,'Raw-products'!$A$2:$H$1261,MATCH(J$1,'Raw-products'!$A$1:$H$1,0))</f>
        <v>green</v>
      </c>
      <c r="K3456">
        <f>VLOOKUP($C3456,'Raw-products'!$A$2:$H$1261,MATCH(K$1,'Raw-products'!$A$1:$H$1,0))</f>
        <v>108</v>
      </c>
      <c r="L3456">
        <f>VLOOKUP($C3456,'Raw-products'!$A$2:$H$1261,MATCH(L$1,'Raw-products'!$A$1:$H$1,0))</f>
        <v>63</v>
      </c>
      <c r="M3456" s="5">
        <f t="shared" si="106"/>
        <v>6804</v>
      </c>
      <c r="N3456" cm="1">
        <f t="array" ref="N3456:Q3456">_xlfn.XLOOKUP($B3456,'Raw -orders'!$A:$A,'Raw -orders'!$B:$E)</f>
        <v>830</v>
      </c>
      <c r="O3456">
        <v>12310</v>
      </c>
      <c r="P3456" s="1">
        <v>44397</v>
      </c>
      <c r="Q3456" s="1">
        <v>44405</v>
      </c>
      <c r="R3456" t="str" cm="1">
        <f t="array" ref="R3456:Y3456">_xlfn.XLOOKUP($N3456,'Raw - customers'!$A:$A,'Raw - customers'!$B:$I)</f>
        <v>Gertrudis Pergens</v>
      </c>
      <c r="S3456" t="str">
        <v>Male</v>
      </c>
      <c r="T3456">
        <v>46</v>
      </c>
      <c r="U3456" t="str">
        <v>653 Jones AvenueApt. 945</v>
      </c>
      <c r="V3456">
        <v>6477</v>
      </c>
      <c r="W3456" t="str">
        <v>New Ruby</v>
      </c>
      <c r="X3456" t="str">
        <v>South Australia</v>
      </c>
      <c r="Y3456" t="str">
        <v>Australia</v>
      </c>
      <c r="Z3456">
        <v>7</v>
      </c>
      <c r="AA3456" s="3" t="str">
        <f t="shared" si="107"/>
        <v>0 to 10</v>
      </c>
      <c r="AP3456" s="6">
        <v>830</v>
      </c>
      <c r="AQ3456" s="6" t="s">
        <v>1345</v>
      </c>
    </row>
    <row r="3457" spans="1:43" x14ac:dyDescent="0.25">
      <c r="A3457">
        <v>3455</v>
      </c>
      <c r="B3457">
        <v>697</v>
      </c>
      <c r="C3457">
        <v>457</v>
      </c>
      <c r="D3457">
        <v>118</v>
      </c>
      <c r="E3457">
        <v>3</v>
      </c>
      <c r="F3457">
        <v>354</v>
      </c>
      <c r="G3457" t="str">
        <f>VLOOKUP($C3457,'Raw-products'!$A$2:$H$1261,MATCH(G$1,'Raw-products'!$A$1:$H$1,0))</f>
        <v>Jacket</v>
      </c>
      <c r="H3457" t="str">
        <f>VLOOKUP($C3457,'Raw-products'!$A$2:$H$1261,MATCH(H$1,'Raw-products'!$A$1:$H$1,0))</f>
        <v>Puffer</v>
      </c>
      <c r="I3457" t="str">
        <f>VLOOKUP($C3457,'Raw-products'!$A$2:$H$1261,MATCH(I$1,'Raw-products'!$A$1:$H$1,0))</f>
        <v>M</v>
      </c>
      <c r="J3457" t="str">
        <f>VLOOKUP($C3457,'Raw-products'!$A$2:$H$1261,MATCH(J$1,'Raw-products'!$A$1:$H$1,0))</f>
        <v>red</v>
      </c>
      <c r="K3457">
        <f>VLOOKUP($C3457,'Raw-products'!$A$2:$H$1261,MATCH(K$1,'Raw-products'!$A$1:$H$1,0))</f>
        <v>110</v>
      </c>
      <c r="L3457">
        <f>VLOOKUP($C3457,'Raw-products'!$A$2:$H$1261,MATCH(L$1,'Raw-products'!$A$1:$H$1,0))</f>
        <v>62</v>
      </c>
      <c r="M3457" s="5">
        <f t="shared" si="106"/>
        <v>6820</v>
      </c>
      <c r="N3457" cm="1">
        <f t="array" ref="N3457:Q3457">_xlfn.XLOOKUP($B3457,'Raw -orders'!$A:$A,'Raw -orders'!$B:$E)</f>
        <v>830</v>
      </c>
      <c r="O3457">
        <v>12310</v>
      </c>
      <c r="P3457" s="1">
        <v>44397</v>
      </c>
      <c r="Q3457" s="1">
        <v>44405</v>
      </c>
      <c r="R3457" t="str" cm="1">
        <f t="array" ref="R3457:Y3457">_xlfn.XLOOKUP($N3457,'Raw - customers'!$A:$A,'Raw - customers'!$B:$I)</f>
        <v>Gertrudis Pergens</v>
      </c>
      <c r="S3457" t="str">
        <v>Male</v>
      </c>
      <c r="T3457">
        <v>46</v>
      </c>
      <c r="U3457" t="str">
        <v>653 Jones AvenueApt. 945</v>
      </c>
      <c r="V3457">
        <v>6477</v>
      </c>
      <c r="W3457" t="str">
        <v>New Ruby</v>
      </c>
      <c r="X3457" t="str">
        <v>South Australia</v>
      </c>
      <c r="Y3457" t="str">
        <v>Australia</v>
      </c>
      <c r="Z3457">
        <v>7</v>
      </c>
      <c r="AA3457" s="3" t="str">
        <f t="shared" si="107"/>
        <v>0 to 10</v>
      </c>
      <c r="AP3457" s="6">
        <v>830</v>
      </c>
      <c r="AQ3457" s="6" t="s">
        <v>1345</v>
      </c>
    </row>
    <row r="3458" spans="1:43" x14ac:dyDescent="0.25">
      <c r="A3458">
        <v>3456</v>
      </c>
      <c r="B3458">
        <v>697</v>
      </c>
      <c r="C3458">
        <v>56</v>
      </c>
      <c r="D3458">
        <v>104</v>
      </c>
      <c r="E3458">
        <v>2</v>
      </c>
      <c r="F3458">
        <v>208</v>
      </c>
      <c r="G3458" t="str">
        <f>VLOOKUP($C3458,'Raw-products'!$A$2:$H$1261,MATCH(G$1,'Raw-products'!$A$1:$H$1,0))</f>
        <v>Shirt</v>
      </c>
      <c r="H3458" t="str">
        <f>VLOOKUP($C3458,'Raw-products'!$A$2:$H$1261,MATCH(H$1,'Raw-products'!$A$1:$H$1,0))</f>
        <v>Dress</v>
      </c>
      <c r="I3458" t="str">
        <f>VLOOKUP($C3458,'Raw-products'!$A$2:$H$1261,MATCH(I$1,'Raw-products'!$A$1:$H$1,0))</f>
        <v>S</v>
      </c>
      <c r="J3458" t="str">
        <f>VLOOKUP($C3458,'Raw-products'!$A$2:$H$1261,MATCH(J$1,'Raw-products'!$A$1:$H$1,0))</f>
        <v>blue</v>
      </c>
      <c r="K3458">
        <f>VLOOKUP($C3458,'Raw-products'!$A$2:$H$1261,MATCH(K$1,'Raw-products'!$A$1:$H$1,0))</f>
        <v>119</v>
      </c>
      <c r="L3458">
        <f>VLOOKUP($C3458,'Raw-products'!$A$2:$H$1261,MATCH(L$1,'Raw-products'!$A$1:$H$1,0))</f>
        <v>46</v>
      </c>
      <c r="M3458" s="5">
        <f t="shared" si="106"/>
        <v>5474</v>
      </c>
      <c r="N3458" cm="1">
        <f t="array" ref="N3458:Q3458">_xlfn.XLOOKUP($B3458,'Raw -orders'!$A:$A,'Raw -orders'!$B:$E)</f>
        <v>830</v>
      </c>
      <c r="O3458">
        <v>12310</v>
      </c>
      <c r="P3458" s="1">
        <v>44397</v>
      </c>
      <c r="Q3458" s="1">
        <v>44405</v>
      </c>
      <c r="R3458" t="str" cm="1">
        <f t="array" ref="R3458:Y3458">_xlfn.XLOOKUP($N3458,'Raw - customers'!$A:$A,'Raw - customers'!$B:$I)</f>
        <v>Gertrudis Pergens</v>
      </c>
      <c r="S3458" t="str">
        <v>Male</v>
      </c>
      <c r="T3458">
        <v>46</v>
      </c>
      <c r="U3458" t="str">
        <v>653 Jones AvenueApt. 945</v>
      </c>
      <c r="V3458">
        <v>6477</v>
      </c>
      <c r="W3458" t="str">
        <v>New Ruby</v>
      </c>
      <c r="X3458" t="str">
        <v>South Australia</v>
      </c>
      <c r="Y3458" t="str">
        <v>Australia</v>
      </c>
      <c r="Z3458">
        <v>7</v>
      </c>
      <c r="AA3458" s="3" t="str">
        <f t="shared" si="107"/>
        <v>0 to 10</v>
      </c>
      <c r="AP3458" s="6">
        <v>830</v>
      </c>
      <c r="AQ3458" s="6" t="s">
        <v>1345</v>
      </c>
    </row>
    <row r="3459" spans="1:43" x14ac:dyDescent="0.25">
      <c r="A3459">
        <v>3457</v>
      </c>
      <c r="B3459">
        <v>697</v>
      </c>
      <c r="C3459">
        <v>590</v>
      </c>
      <c r="D3459">
        <v>100</v>
      </c>
      <c r="E3459">
        <v>1</v>
      </c>
      <c r="F3459">
        <v>100</v>
      </c>
      <c r="G3459" t="str">
        <f>VLOOKUP($C3459,'Raw-products'!$A$2:$H$1261,MATCH(G$1,'Raw-products'!$A$1:$H$1,0))</f>
        <v>Jacket</v>
      </c>
      <c r="H3459" t="str">
        <f>VLOOKUP($C3459,'Raw-products'!$A$2:$H$1261,MATCH(H$1,'Raw-products'!$A$1:$H$1,0))</f>
        <v>Bomber</v>
      </c>
      <c r="I3459" t="str">
        <f>VLOOKUP($C3459,'Raw-products'!$A$2:$H$1261,MATCH(I$1,'Raw-products'!$A$1:$H$1,0))</f>
        <v>XS</v>
      </c>
      <c r="J3459" t="str">
        <f>VLOOKUP($C3459,'Raw-products'!$A$2:$H$1261,MATCH(J$1,'Raw-products'!$A$1:$H$1,0))</f>
        <v>violet</v>
      </c>
      <c r="K3459">
        <f>VLOOKUP($C3459,'Raw-products'!$A$2:$H$1261,MATCH(K$1,'Raw-products'!$A$1:$H$1,0))</f>
        <v>90</v>
      </c>
      <c r="L3459">
        <f>VLOOKUP($C3459,'Raw-products'!$A$2:$H$1261,MATCH(L$1,'Raw-products'!$A$1:$H$1,0))</f>
        <v>75</v>
      </c>
      <c r="M3459" s="5">
        <f t="shared" ref="M3459:M3522" si="108">$K3459*$L3459</f>
        <v>6750</v>
      </c>
      <c r="N3459" cm="1">
        <f t="array" ref="N3459:Q3459">_xlfn.XLOOKUP($B3459,'Raw -orders'!$A:$A,'Raw -orders'!$B:$E)</f>
        <v>830</v>
      </c>
      <c r="O3459">
        <v>12310</v>
      </c>
      <c r="P3459" s="1">
        <v>44397</v>
      </c>
      <c r="Q3459" s="1">
        <v>44405</v>
      </c>
      <c r="R3459" t="str" cm="1">
        <f t="array" ref="R3459:Y3459">_xlfn.XLOOKUP($N3459,'Raw - customers'!$A:$A,'Raw - customers'!$B:$I)</f>
        <v>Gertrudis Pergens</v>
      </c>
      <c r="S3459" t="str">
        <v>Male</v>
      </c>
      <c r="T3459">
        <v>46</v>
      </c>
      <c r="U3459" t="str">
        <v>653 Jones AvenueApt. 945</v>
      </c>
      <c r="V3459">
        <v>6477</v>
      </c>
      <c r="W3459" t="str">
        <v>New Ruby</v>
      </c>
      <c r="X3459" t="str">
        <v>South Australia</v>
      </c>
      <c r="Y3459" t="str">
        <v>Australia</v>
      </c>
      <c r="Z3459">
        <v>7</v>
      </c>
      <c r="AA3459" s="3" t="str">
        <f t="shared" ref="AA3459:AA3522" si="109">IF(AND(DATEDIF($P3459,$Q3459,"D")&gt;0,DATEDIF($P3459,$Q3459,"D")&lt;=10),"0 to 10",IF(AND(DATEDIF($P3459,$Q3459,"D")&gt;10,DATEDIF($P3459,$Q3459,"D")&lt;=20),"10 to 20",IF(AND(DATEDIF($P3459,$Q3459,"D")&gt;20,DATEDIF($P3459,$Q3459,"D")&lt;=30),"20 to 30")))</f>
        <v>0 to 10</v>
      </c>
      <c r="AP3459" s="6">
        <v>830</v>
      </c>
      <c r="AQ3459" s="6" t="s">
        <v>1345</v>
      </c>
    </row>
    <row r="3460" spans="1:43" x14ac:dyDescent="0.25">
      <c r="A3460">
        <v>3458</v>
      </c>
      <c r="B3460">
        <v>697</v>
      </c>
      <c r="C3460">
        <v>1036</v>
      </c>
      <c r="D3460">
        <v>90</v>
      </c>
      <c r="E3460">
        <v>3</v>
      </c>
      <c r="F3460">
        <v>270</v>
      </c>
      <c r="G3460" t="str">
        <f>VLOOKUP($C3460,'Raw-products'!$A$2:$H$1261,MATCH(G$1,'Raw-products'!$A$1:$H$1,0))</f>
        <v>Trousers</v>
      </c>
      <c r="H3460" t="str">
        <f>VLOOKUP($C3460,'Raw-products'!$A$2:$H$1261,MATCH(H$1,'Raw-products'!$A$1:$H$1,0))</f>
        <v>Relaxed Leg</v>
      </c>
      <c r="I3460" t="str">
        <f>VLOOKUP($C3460,'Raw-products'!$A$2:$H$1261,MATCH(I$1,'Raw-products'!$A$1:$H$1,0))</f>
        <v>S</v>
      </c>
      <c r="J3460" t="str">
        <f>VLOOKUP($C3460,'Raw-products'!$A$2:$H$1261,MATCH(J$1,'Raw-products'!$A$1:$H$1,0))</f>
        <v>blue</v>
      </c>
      <c r="K3460">
        <f>VLOOKUP($C3460,'Raw-products'!$A$2:$H$1261,MATCH(K$1,'Raw-products'!$A$1:$H$1,0))</f>
        <v>95</v>
      </c>
      <c r="L3460">
        <f>VLOOKUP($C3460,'Raw-products'!$A$2:$H$1261,MATCH(L$1,'Raw-products'!$A$1:$H$1,0))</f>
        <v>57</v>
      </c>
      <c r="M3460" s="5">
        <f t="shared" si="108"/>
        <v>5415</v>
      </c>
      <c r="N3460" cm="1">
        <f t="array" ref="N3460:Q3460">_xlfn.XLOOKUP($B3460,'Raw -orders'!$A:$A,'Raw -orders'!$B:$E)</f>
        <v>830</v>
      </c>
      <c r="O3460">
        <v>12310</v>
      </c>
      <c r="P3460" s="1">
        <v>44397</v>
      </c>
      <c r="Q3460" s="1">
        <v>44405</v>
      </c>
      <c r="R3460" t="str" cm="1">
        <f t="array" ref="R3460:Y3460">_xlfn.XLOOKUP($N3460,'Raw - customers'!$A:$A,'Raw - customers'!$B:$I)</f>
        <v>Gertrudis Pergens</v>
      </c>
      <c r="S3460" t="str">
        <v>Male</v>
      </c>
      <c r="T3460">
        <v>46</v>
      </c>
      <c r="U3460" t="str">
        <v>653 Jones AvenueApt. 945</v>
      </c>
      <c r="V3460">
        <v>6477</v>
      </c>
      <c r="W3460" t="str">
        <v>New Ruby</v>
      </c>
      <c r="X3460" t="str">
        <v>South Australia</v>
      </c>
      <c r="Y3460" t="str">
        <v>Australia</v>
      </c>
      <c r="Z3460">
        <v>7</v>
      </c>
      <c r="AA3460" s="3" t="str">
        <f t="shared" si="109"/>
        <v>0 to 10</v>
      </c>
      <c r="AP3460" s="6">
        <v>830</v>
      </c>
      <c r="AQ3460" s="6" t="s">
        <v>1345</v>
      </c>
    </row>
    <row r="3461" spans="1:43" x14ac:dyDescent="0.25">
      <c r="A3461">
        <v>3459</v>
      </c>
      <c r="B3461">
        <v>698</v>
      </c>
      <c r="C3461">
        <v>820</v>
      </c>
      <c r="D3461">
        <v>117</v>
      </c>
      <c r="E3461">
        <v>3</v>
      </c>
      <c r="F3461">
        <v>351</v>
      </c>
      <c r="G3461" t="str">
        <f>VLOOKUP($C3461,'Raw-products'!$A$2:$H$1261,MATCH(G$1,'Raw-products'!$A$1:$H$1,0))</f>
        <v>Jacket</v>
      </c>
      <c r="H3461" t="str">
        <f>VLOOKUP($C3461,'Raw-products'!$A$2:$H$1261,MATCH(H$1,'Raw-products'!$A$1:$H$1,0))</f>
        <v>Shearling</v>
      </c>
      <c r="I3461" t="str">
        <f>VLOOKUP($C3461,'Raw-products'!$A$2:$H$1261,MATCH(I$1,'Raw-products'!$A$1:$H$1,0))</f>
        <v>XS</v>
      </c>
      <c r="J3461" t="str">
        <f>VLOOKUP($C3461,'Raw-products'!$A$2:$H$1261,MATCH(J$1,'Raw-products'!$A$1:$H$1,0))</f>
        <v>green</v>
      </c>
      <c r="K3461">
        <f>VLOOKUP($C3461,'Raw-products'!$A$2:$H$1261,MATCH(K$1,'Raw-products'!$A$1:$H$1,0))</f>
        <v>95</v>
      </c>
      <c r="L3461">
        <f>VLOOKUP($C3461,'Raw-products'!$A$2:$H$1261,MATCH(L$1,'Raw-products'!$A$1:$H$1,0))</f>
        <v>74</v>
      </c>
      <c r="M3461" s="5">
        <f t="shared" si="108"/>
        <v>7030</v>
      </c>
      <c r="N3461" cm="1">
        <f t="array" ref="N3461:Q3461">_xlfn.XLOOKUP($B3461,'Raw -orders'!$A:$A,'Raw -orders'!$B:$E)</f>
        <v>821</v>
      </c>
      <c r="O3461">
        <v>40922</v>
      </c>
      <c r="P3461" s="1">
        <v>44335</v>
      </c>
      <c r="Q3461" s="1">
        <v>44360</v>
      </c>
      <c r="R3461" t="str" cm="1">
        <f t="array" ref="R3461:Y3461">_xlfn.XLOOKUP($N3461,'Raw - customers'!$A:$A,'Raw - customers'!$B:$I)</f>
        <v>Errol Berkley</v>
      </c>
      <c r="S3461" t="str">
        <v>Agender</v>
      </c>
      <c r="T3461">
        <v>74</v>
      </c>
      <c r="U3461" t="str">
        <v>063 Huel StreetApt. 758</v>
      </c>
      <c r="V3461">
        <v>4607</v>
      </c>
      <c r="W3461" t="str">
        <v>Haleybury</v>
      </c>
      <c r="X3461" t="str">
        <v>Australian Capital Territory</v>
      </c>
      <c r="Y3461" t="str">
        <v>Australia</v>
      </c>
      <c r="Z3461">
        <v>5</v>
      </c>
      <c r="AA3461" s="3" t="str">
        <f t="shared" si="109"/>
        <v>20 to 30</v>
      </c>
      <c r="AP3461" s="6">
        <v>821</v>
      </c>
      <c r="AQ3461" s="6" t="s">
        <v>1350</v>
      </c>
    </row>
    <row r="3462" spans="1:43" x14ac:dyDescent="0.25">
      <c r="A3462">
        <v>3460</v>
      </c>
      <c r="B3462">
        <v>698</v>
      </c>
      <c r="C3462">
        <v>376</v>
      </c>
      <c r="D3462">
        <v>94</v>
      </c>
      <c r="E3462">
        <v>2</v>
      </c>
      <c r="F3462">
        <v>188</v>
      </c>
      <c r="G3462" t="str">
        <f>VLOOKUP($C3462,'Raw-products'!$A$2:$H$1261,MATCH(G$1,'Raw-products'!$A$1:$H$1,0))</f>
        <v>Shirt</v>
      </c>
      <c r="H3462" t="str">
        <f>VLOOKUP($C3462,'Raw-products'!$A$2:$H$1261,MATCH(H$1,'Raw-products'!$A$1:$H$1,0))</f>
        <v>Henley</v>
      </c>
      <c r="I3462" t="str">
        <f>VLOOKUP($C3462,'Raw-products'!$A$2:$H$1261,MATCH(I$1,'Raw-products'!$A$1:$H$1,0))</f>
        <v>S</v>
      </c>
      <c r="J3462" t="str">
        <f>VLOOKUP($C3462,'Raw-products'!$A$2:$H$1261,MATCH(J$1,'Raw-products'!$A$1:$H$1,0))</f>
        <v>indigo</v>
      </c>
      <c r="K3462">
        <f>VLOOKUP($C3462,'Raw-products'!$A$2:$H$1261,MATCH(K$1,'Raw-products'!$A$1:$H$1,0))</f>
        <v>92</v>
      </c>
      <c r="L3462">
        <f>VLOOKUP($C3462,'Raw-products'!$A$2:$H$1261,MATCH(L$1,'Raw-products'!$A$1:$H$1,0))</f>
        <v>45</v>
      </c>
      <c r="M3462" s="5">
        <f t="shared" si="108"/>
        <v>4140</v>
      </c>
      <c r="N3462" cm="1">
        <f t="array" ref="N3462:Q3462">_xlfn.XLOOKUP($B3462,'Raw -orders'!$A:$A,'Raw -orders'!$B:$E)</f>
        <v>821</v>
      </c>
      <c r="O3462">
        <v>40922</v>
      </c>
      <c r="P3462" s="1">
        <v>44335</v>
      </c>
      <c r="Q3462" s="1">
        <v>44360</v>
      </c>
      <c r="R3462" t="str" cm="1">
        <f t="array" ref="R3462:Y3462">_xlfn.XLOOKUP($N3462,'Raw - customers'!$A:$A,'Raw - customers'!$B:$I)</f>
        <v>Errol Berkley</v>
      </c>
      <c r="S3462" t="str">
        <v>Agender</v>
      </c>
      <c r="T3462">
        <v>74</v>
      </c>
      <c r="U3462" t="str">
        <v>063 Huel StreetApt. 758</v>
      </c>
      <c r="V3462">
        <v>4607</v>
      </c>
      <c r="W3462" t="str">
        <v>Haleybury</v>
      </c>
      <c r="X3462" t="str">
        <v>Australian Capital Territory</v>
      </c>
      <c r="Y3462" t="str">
        <v>Australia</v>
      </c>
      <c r="Z3462">
        <v>5</v>
      </c>
      <c r="AA3462" s="3" t="str">
        <f t="shared" si="109"/>
        <v>20 to 30</v>
      </c>
      <c r="AP3462" s="6">
        <v>821</v>
      </c>
      <c r="AQ3462" s="6" t="s">
        <v>1350</v>
      </c>
    </row>
    <row r="3463" spans="1:43" x14ac:dyDescent="0.25">
      <c r="A3463">
        <v>3461</v>
      </c>
      <c r="B3463">
        <v>698</v>
      </c>
      <c r="C3463">
        <v>439</v>
      </c>
      <c r="D3463">
        <v>107</v>
      </c>
      <c r="E3463">
        <v>1</v>
      </c>
      <c r="F3463">
        <v>107</v>
      </c>
      <c r="G3463" t="str">
        <f>VLOOKUP($C3463,'Raw-products'!$A$2:$H$1261,MATCH(G$1,'Raw-products'!$A$1:$H$1,0))</f>
        <v>Jacket</v>
      </c>
      <c r="H3463" t="str">
        <f>VLOOKUP($C3463,'Raw-products'!$A$2:$H$1261,MATCH(H$1,'Raw-products'!$A$1:$H$1,0))</f>
        <v>Denim</v>
      </c>
      <c r="I3463" t="str">
        <f>VLOOKUP($C3463,'Raw-products'!$A$2:$H$1261,MATCH(I$1,'Raw-products'!$A$1:$H$1,0))</f>
        <v>XL</v>
      </c>
      <c r="J3463" t="str">
        <f>VLOOKUP($C3463,'Raw-products'!$A$2:$H$1261,MATCH(J$1,'Raw-products'!$A$1:$H$1,0))</f>
        <v>green</v>
      </c>
      <c r="K3463">
        <f>VLOOKUP($C3463,'Raw-products'!$A$2:$H$1261,MATCH(K$1,'Raw-products'!$A$1:$H$1,0))</f>
        <v>92</v>
      </c>
      <c r="L3463">
        <f>VLOOKUP($C3463,'Raw-products'!$A$2:$H$1261,MATCH(L$1,'Raw-products'!$A$1:$H$1,0))</f>
        <v>59</v>
      </c>
      <c r="M3463" s="5">
        <f t="shared" si="108"/>
        <v>5428</v>
      </c>
      <c r="N3463" cm="1">
        <f t="array" ref="N3463:Q3463">_xlfn.XLOOKUP($B3463,'Raw -orders'!$A:$A,'Raw -orders'!$B:$E)</f>
        <v>821</v>
      </c>
      <c r="O3463">
        <v>40922</v>
      </c>
      <c r="P3463" s="1">
        <v>44335</v>
      </c>
      <c r="Q3463" s="1">
        <v>44360</v>
      </c>
      <c r="R3463" t="str" cm="1">
        <f t="array" ref="R3463:Y3463">_xlfn.XLOOKUP($N3463,'Raw - customers'!$A:$A,'Raw - customers'!$B:$I)</f>
        <v>Errol Berkley</v>
      </c>
      <c r="S3463" t="str">
        <v>Agender</v>
      </c>
      <c r="T3463">
        <v>74</v>
      </c>
      <c r="U3463" t="str">
        <v>063 Huel StreetApt. 758</v>
      </c>
      <c r="V3463">
        <v>4607</v>
      </c>
      <c r="W3463" t="str">
        <v>Haleybury</v>
      </c>
      <c r="X3463" t="str">
        <v>Australian Capital Territory</v>
      </c>
      <c r="Y3463" t="str">
        <v>Australia</v>
      </c>
      <c r="Z3463">
        <v>5</v>
      </c>
      <c r="AA3463" s="3" t="str">
        <f t="shared" si="109"/>
        <v>20 to 30</v>
      </c>
      <c r="AP3463" s="6">
        <v>821</v>
      </c>
      <c r="AQ3463" s="6" t="s">
        <v>1350</v>
      </c>
    </row>
    <row r="3464" spans="1:43" x14ac:dyDescent="0.25">
      <c r="A3464">
        <v>3462</v>
      </c>
      <c r="B3464">
        <v>698</v>
      </c>
      <c r="C3464">
        <v>1098</v>
      </c>
      <c r="D3464">
        <v>115</v>
      </c>
      <c r="E3464">
        <v>2</v>
      </c>
      <c r="F3464">
        <v>230</v>
      </c>
      <c r="G3464" t="str">
        <f>VLOOKUP($C3464,'Raw-products'!$A$2:$H$1261,MATCH(G$1,'Raw-products'!$A$1:$H$1,0))</f>
        <v>Trousers</v>
      </c>
      <c r="H3464" t="str">
        <f>VLOOKUP($C3464,'Raw-products'!$A$2:$H$1261,MATCH(H$1,'Raw-products'!$A$1:$H$1,0))</f>
        <v>Cropped</v>
      </c>
      <c r="I3464" t="str">
        <f>VLOOKUP($C3464,'Raw-products'!$A$2:$H$1261,MATCH(I$1,'Raw-products'!$A$1:$H$1,0))</f>
        <v>L</v>
      </c>
      <c r="J3464" t="str">
        <f>VLOOKUP($C3464,'Raw-products'!$A$2:$H$1261,MATCH(J$1,'Raw-products'!$A$1:$H$1,0))</f>
        <v>yellow</v>
      </c>
      <c r="K3464">
        <f>VLOOKUP($C3464,'Raw-products'!$A$2:$H$1261,MATCH(K$1,'Raw-products'!$A$1:$H$1,0))</f>
        <v>99</v>
      </c>
      <c r="L3464">
        <f>VLOOKUP($C3464,'Raw-products'!$A$2:$H$1261,MATCH(L$1,'Raw-products'!$A$1:$H$1,0))</f>
        <v>60</v>
      </c>
      <c r="M3464" s="5">
        <f t="shared" si="108"/>
        <v>5940</v>
      </c>
      <c r="N3464" cm="1">
        <f t="array" ref="N3464:Q3464">_xlfn.XLOOKUP($B3464,'Raw -orders'!$A:$A,'Raw -orders'!$B:$E)</f>
        <v>821</v>
      </c>
      <c r="O3464">
        <v>40922</v>
      </c>
      <c r="P3464" s="1">
        <v>44335</v>
      </c>
      <c r="Q3464" s="1">
        <v>44360</v>
      </c>
      <c r="R3464" t="str" cm="1">
        <f t="array" ref="R3464:Y3464">_xlfn.XLOOKUP($N3464,'Raw - customers'!$A:$A,'Raw - customers'!$B:$I)</f>
        <v>Errol Berkley</v>
      </c>
      <c r="S3464" t="str">
        <v>Agender</v>
      </c>
      <c r="T3464">
        <v>74</v>
      </c>
      <c r="U3464" t="str">
        <v>063 Huel StreetApt. 758</v>
      </c>
      <c r="V3464">
        <v>4607</v>
      </c>
      <c r="W3464" t="str">
        <v>Haleybury</v>
      </c>
      <c r="X3464" t="str">
        <v>Australian Capital Territory</v>
      </c>
      <c r="Y3464" t="str">
        <v>Australia</v>
      </c>
      <c r="Z3464">
        <v>5</v>
      </c>
      <c r="AA3464" s="3" t="str">
        <f t="shared" si="109"/>
        <v>20 to 30</v>
      </c>
      <c r="AP3464" s="6">
        <v>821</v>
      </c>
      <c r="AQ3464" s="6" t="s">
        <v>1350</v>
      </c>
    </row>
    <row r="3465" spans="1:43" x14ac:dyDescent="0.25">
      <c r="A3465">
        <v>3463</v>
      </c>
      <c r="B3465">
        <v>698</v>
      </c>
      <c r="C3465">
        <v>522</v>
      </c>
      <c r="D3465">
        <v>102</v>
      </c>
      <c r="E3465">
        <v>2</v>
      </c>
      <c r="F3465">
        <v>204</v>
      </c>
      <c r="G3465" t="str">
        <f>VLOOKUP($C3465,'Raw-products'!$A$2:$H$1261,MATCH(G$1,'Raw-products'!$A$1:$H$1,0))</f>
        <v>Jacket</v>
      </c>
      <c r="H3465" t="str">
        <f>VLOOKUP($C3465,'Raw-products'!$A$2:$H$1261,MATCH(H$1,'Raw-products'!$A$1:$H$1,0))</f>
        <v>Windbreaker</v>
      </c>
      <c r="I3465" t="str">
        <f>VLOOKUP($C3465,'Raw-products'!$A$2:$H$1261,MATCH(I$1,'Raw-products'!$A$1:$H$1,0))</f>
        <v>M</v>
      </c>
      <c r="J3465" t="str">
        <f>VLOOKUP($C3465,'Raw-products'!$A$2:$H$1261,MATCH(J$1,'Raw-products'!$A$1:$H$1,0))</f>
        <v>violet</v>
      </c>
      <c r="K3465">
        <f>VLOOKUP($C3465,'Raw-products'!$A$2:$H$1261,MATCH(K$1,'Raw-products'!$A$1:$H$1,0))</f>
        <v>109</v>
      </c>
      <c r="L3465">
        <f>VLOOKUP($C3465,'Raw-products'!$A$2:$H$1261,MATCH(L$1,'Raw-products'!$A$1:$H$1,0))</f>
        <v>64</v>
      </c>
      <c r="M3465" s="5">
        <f t="shared" si="108"/>
        <v>6976</v>
      </c>
      <c r="N3465" cm="1">
        <f t="array" ref="N3465:Q3465">_xlfn.XLOOKUP($B3465,'Raw -orders'!$A:$A,'Raw -orders'!$B:$E)</f>
        <v>821</v>
      </c>
      <c r="O3465">
        <v>40922</v>
      </c>
      <c r="P3465" s="1">
        <v>44335</v>
      </c>
      <c r="Q3465" s="1">
        <v>44360</v>
      </c>
      <c r="R3465" t="str" cm="1">
        <f t="array" ref="R3465:Y3465">_xlfn.XLOOKUP($N3465,'Raw - customers'!$A:$A,'Raw - customers'!$B:$I)</f>
        <v>Errol Berkley</v>
      </c>
      <c r="S3465" t="str">
        <v>Agender</v>
      </c>
      <c r="T3465">
        <v>74</v>
      </c>
      <c r="U3465" t="str">
        <v>063 Huel StreetApt. 758</v>
      </c>
      <c r="V3465">
        <v>4607</v>
      </c>
      <c r="W3465" t="str">
        <v>Haleybury</v>
      </c>
      <c r="X3465" t="str">
        <v>Australian Capital Territory</v>
      </c>
      <c r="Y3465" t="str">
        <v>Australia</v>
      </c>
      <c r="Z3465">
        <v>5</v>
      </c>
      <c r="AA3465" s="3" t="str">
        <f t="shared" si="109"/>
        <v>20 to 30</v>
      </c>
      <c r="AP3465" s="6">
        <v>821</v>
      </c>
      <c r="AQ3465" s="6" t="s">
        <v>1350</v>
      </c>
    </row>
    <row r="3466" spans="1:43" x14ac:dyDescent="0.25">
      <c r="A3466">
        <v>3464</v>
      </c>
      <c r="B3466">
        <v>698</v>
      </c>
      <c r="C3466">
        <v>4</v>
      </c>
      <c r="D3466">
        <v>96</v>
      </c>
      <c r="E3466">
        <v>3</v>
      </c>
      <c r="F3466">
        <v>288</v>
      </c>
      <c r="G3466" t="str">
        <f>VLOOKUP($C3466,'Raw-products'!$A$2:$H$1261,MATCH(G$1,'Raw-products'!$A$1:$H$1,0))</f>
        <v>Shirt</v>
      </c>
      <c r="H3466" t="str">
        <f>VLOOKUP($C3466,'Raw-products'!$A$2:$H$1261,MATCH(H$1,'Raw-products'!$A$1:$H$1,0))</f>
        <v>Oxford Cloth</v>
      </c>
      <c r="I3466" t="str">
        <f>VLOOKUP($C3466,'Raw-products'!$A$2:$H$1261,MATCH(I$1,'Raw-products'!$A$1:$H$1,0))</f>
        <v>XL</v>
      </c>
      <c r="J3466" t="str">
        <f>VLOOKUP($C3466,'Raw-products'!$A$2:$H$1261,MATCH(J$1,'Raw-products'!$A$1:$H$1,0))</f>
        <v>red</v>
      </c>
      <c r="K3466">
        <f>VLOOKUP($C3466,'Raw-products'!$A$2:$H$1261,MATCH(K$1,'Raw-products'!$A$1:$H$1,0))</f>
        <v>114</v>
      </c>
      <c r="L3466">
        <f>VLOOKUP($C3466,'Raw-products'!$A$2:$H$1261,MATCH(L$1,'Raw-products'!$A$1:$H$1,0))</f>
        <v>47</v>
      </c>
      <c r="M3466" s="5">
        <f t="shared" si="108"/>
        <v>5358</v>
      </c>
      <c r="N3466" cm="1">
        <f t="array" ref="N3466:Q3466">_xlfn.XLOOKUP($B3466,'Raw -orders'!$A:$A,'Raw -orders'!$B:$E)</f>
        <v>821</v>
      </c>
      <c r="O3466">
        <v>40922</v>
      </c>
      <c r="P3466" s="1">
        <v>44335</v>
      </c>
      <c r="Q3466" s="1">
        <v>44360</v>
      </c>
      <c r="R3466" t="str" cm="1">
        <f t="array" ref="R3466:Y3466">_xlfn.XLOOKUP($N3466,'Raw - customers'!$A:$A,'Raw - customers'!$B:$I)</f>
        <v>Errol Berkley</v>
      </c>
      <c r="S3466" t="str">
        <v>Agender</v>
      </c>
      <c r="T3466">
        <v>74</v>
      </c>
      <c r="U3466" t="str">
        <v>063 Huel StreetApt. 758</v>
      </c>
      <c r="V3466">
        <v>4607</v>
      </c>
      <c r="W3466" t="str">
        <v>Haleybury</v>
      </c>
      <c r="X3466" t="str">
        <v>Australian Capital Territory</v>
      </c>
      <c r="Y3466" t="str">
        <v>Australia</v>
      </c>
      <c r="Z3466">
        <v>5</v>
      </c>
      <c r="AA3466" s="3" t="str">
        <f t="shared" si="109"/>
        <v>20 to 30</v>
      </c>
      <c r="AP3466" s="6">
        <v>821</v>
      </c>
      <c r="AQ3466" s="6" t="s">
        <v>1350</v>
      </c>
    </row>
    <row r="3467" spans="1:43" x14ac:dyDescent="0.25">
      <c r="A3467">
        <v>3465</v>
      </c>
      <c r="B3467">
        <v>698</v>
      </c>
      <c r="C3467">
        <v>1222</v>
      </c>
      <c r="D3467">
        <v>105</v>
      </c>
      <c r="E3467">
        <v>3</v>
      </c>
      <c r="F3467">
        <v>315</v>
      </c>
      <c r="G3467" t="str">
        <f>VLOOKUP($C3467,'Raw-products'!$A$2:$H$1261,MATCH(G$1,'Raw-products'!$A$1:$H$1,0))</f>
        <v>Trousers</v>
      </c>
      <c r="H3467" t="str">
        <f>VLOOKUP($C3467,'Raw-products'!$A$2:$H$1261,MATCH(H$1,'Raw-products'!$A$1:$H$1,0))</f>
        <v>Pleated</v>
      </c>
      <c r="I3467" t="str">
        <f>VLOOKUP($C3467,'Raw-products'!$A$2:$H$1261,MATCH(I$1,'Raw-products'!$A$1:$H$1,0))</f>
        <v>M</v>
      </c>
      <c r="J3467" t="str">
        <f>VLOOKUP($C3467,'Raw-products'!$A$2:$H$1261,MATCH(J$1,'Raw-products'!$A$1:$H$1,0))</f>
        <v>violet</v>
      </c>
      <c r="K3467">
        <f>VLOOKUP($C3467,'Raw-products'!$A$2:$H$1261,MATCH(K$1,'Raw-products'!$A$1:$H$1,0))</f>
        <v>90</v>
      </c>
      <c r="L3467">
        <f>VLOOKUP($C3467,'Raw-products'!$A$2:$H$1261,MATCH(L$1,'Raw-products'!$A$1:$H$1,0))</f>
        <v>45</v>
      </c>
      <c r="M3467" s="5">
        <f t="shared" si="108"/>
        <v>4050</v>
      </c>
      <c r="N3467" cm="1">
        <f t="array" ref="N3467:Q3467">_xlfn.XLOOKUP($B3467,'Raw -orders'!$A:$A,'Raw -orders'!$B:$E)</f>
        <v>821</v>
      </c>
      <c r="O3467">
        <v>40922</v>
      </c>
      <c r="P3467" s="1">
        <v>44335</v>
      </c>
      <c r="Q3467" s="1">
        <v>44360</v>
      </c>
      <c r="R3467" t="str" cm="1">
        <f t="array" ref="R3467:Y3467">_xlfn.XLOOKUP($N3467,'Raw - customers'!$A:$A,'Raw - customers'!$B:$I)</f>
        <v>Errol Berkley</v>
      </c>
      <c r="S3467" t="str">
        <v>Agender</v>
      </c>
      <c r="T3467">
        <v>74</v>
      </c>
      <c r="U3467" t="str">
        <v>063 Huel StreetApt. 758</v>
      </c>
      <c r="V3467">
        <v>4607</v>
      </c>
      <c r="W3467" t="str">
        <v>Haleybury</v>
      </c>
      <c r="X3467" t="str">
        <v>Australian Capital Territory</v>
      </c>
      <c r="Y3467" t="str">
        <v>Australia</v>
      </c>
      <c r="Z3467">
        <v>5</v>
      </c>
      <c r="AA3467" s="3" t="str">
        <f t="shared" si="109"/>
        <v>20 to 30</v>
      </c>
      <c r="AP3467" s="6">
        <v>821</v>
      </c>
      <c r="AQ3467" s="6" t="s">
        <v>1350</v>
      </c>
    </row>
    <row r="3468" spans="1:43" x14ac:dyDescent="0.25">
      <c r="A3468">
        <v>3466</v>
      </c>
      <c r="B3468">
        <v>699</v>
      </c>
      <c r="C3468">
        <v>1198</v>
      </c>
      <c r="D3468">
        <v>105</v>
      </c>
      <c r="E3468">
        <v>2</v>
      </c>
      <c r="F3468">
        <v>210</v>
      </c>
      <c r="G3468" t="str">
        <f>VLOOKUP($C3468,'Raw-products'!$A$2:$H$1261,MATCH(G$1,'Raw-products'!$A$1:$H$1,0))</f>
        <v>Trousers</v>
      </c>
      <c r="H3468" t="str">
        <f>VLOOKUP($C3468,'Raw-products'!$A$2:$H$1261,MATCH(H$1,'Raw-products'!$A$1:$H$1,0))</f>
        <v>Pleated</v>
      </c>
      <c r="I3468" t="str">
        <f>VLOOKUP($C3468,'Raw-products'!$A$2:$H$1261,MATCH(I$1,'Raw-products'!$A$1:$H$1,0))</f>
        <v>L</v>
      </c>
      <c r="J3468" t="str">
        <f>VLOOKUP($C3468,'Raw-products'!$A$2:$H$1261,MATCH(J$1,'Raw-products'!$A$1:$H$1,0))</f>
        <v>orange</v>
      </c>
      <c r="K3468">
        <f>VLOOKUP($C3468,'Raw-products'!$A$2:$H$1261,MATCH(K$1,'Raw-products'!$A$1:$H$1,0))</f>
        <v>90</v>
      </c>
      <c r="L3468">
        <f>VLOOKUP($C3468,'Raw-products'!$A$2:$H$1261,MATCH(L$1,'Raw-products'!$A$1:$H$1,0))</f>
        <v>53</v>
      </c>
      <c r="M3468" s="5">
        <f t="shared" si="108"/>
        <v>4770</v>
      </c>
      <c r="N3468" cm="1">
        <f t="array" ref="N3468:Q3468">_xlfn.XLOOKUP($B3468,'Raw -orders'!$A:$A,'Raw -orders'!$B:$E)</f>
        <v>311</v>
      </c>
      <c r="O3468">
        <v>58950</v>
      </c>
      <c r="P3468" s="1">
        <v>44225</v>
      </c>
      <c r="Q3468" s="1">
        <v>44239</v>
      </c>
      <c r="R3468" t="str" cm="1">
        <f t="array" ref="R3468:Y3468">_xlfn.XLOOKUP($N3468,'Raw - customers'!$A:$A,'Raw - customers'!$B:$I)</f>
        <v>Constantino Langworthy</v>
      </c>
      <c r="S3468" t="str">
        <v>Agender</v>
      </c>
      <c r="T3468">
        <v>25</v>
      </c>
      <c r="U3468" t="str">
        <v>316 Violet LaneApt. 212</v>
      </c>
      <c r="V3468">
        <v>2929</v>
      </c>
      <c r="W3468" t="str">
        <v>Fayburgh</v>
      </c>
      <c r="X3468" t="str">
        <v>Northern Territory</v>
      </c>
      <c r="Y3468" t="str">
        <v>Australia</v>
      </c>
      <c r="Z3468">
        <v>1</v>
      </c>
      <c r="AA3468" s="3" t="str">
        <f t="shared" si="109"/>
        <v>10 to 20</v>
      </c>
      <c r="AP3468" s="6">
        <v>311</v>
      </c>
      <c r="AQ3468" s="6" t="s">
        <v>1339</v>
      </c>
    </row>
    <row r="3469" spans="1:43" x14ac:dyDescent="0.25">
      <c r="A3469">
        <v>3467</v>
      </c>
      <c r="B3469">
        <v>699</v>
      </c>
      <c r="C3469">
        <v>587</v>
      </c>
      <c r="D3469">
        <v>100</v>
      </c>
      <c r="E3469">
        <v>2</v>
      </c>
      <c r="F3469">
        <v>200</v>
      </c>
      <c r="G3469" t="str">
        <f>VLOOKUP($C3469,'Raw-products'!$A$2:$H$1261,MATCH(G$1,'Raw-products'!$A$1:$H$1,0))</f>
        <v>Jacket</v>
      </c>
      <c r="H3469" t="str">
        <f>VLOOKUP($C3469,'Raw-products'!$A$2:$H$1261,MATCH(H$1,'Raw-products'!$A$1:$H$1,0))</f>
        <v>Bomber</v>
      </c>
      <c r="I3469" t="str">
        <f>VLOOKUP($C3469,'Raw-products'!$A$2:$H$1261,MATCH(I$1,'Raw-products'!$A$1:$H$1,0))</f>
        <v>M</v>
      </c>
      <c r="J3469" t="str">
        <f>VLOOKUP($C3469,'Raw-products'!$A$2:$H$1261,MATCH(J$1,'Raw-products'!$A$1:$H$1,0))</f>
        <v>indigo</v>
      </c>
      <c r="K3469">
        <f>VLOOKUP($C3469,'Raw-products'!$A$2:$H$1261,MATCH(K$1,'Raw-products'!$A$1:$H$1,0))</f>
        <v>90</v>
      </c>
      <c r="L3469">
        <f>VLOOKUP($C3469,'Raw-products'!$A$2:$H$1261,MATCH(L$1,'Raw-products'!$A$1:$H$1,0))</f>
        <v>52</v>
      </c>
      <c r="M3469" s="5">
        <f t="shared" si="108"/>
        <v>4680</v>
      </c>
      <c r="N3469" cm="1">
        <f t="array" ref="N3469:Q3469">_xlfn.XLOOKUP($B3469,'Raw -orders'!$A:$A,'Raw -orders'!$B:$E)</f>
        <v>311</v>
      </c>
      <c r="O3469">
        <v>58950</v>
      </c>
      <c r="P3469" s="1">
        <v>44225</v>
      </c>
      <c r="Q3469" s="1">
        <v>44239</v>
      </c>
      <c r="R3469" t="str" cm="1">
        <f t="array" ref="R3469:Y3469">_xlfn.XLOOKUP($N3469,'Raw - customers'!$A:$A,'Raw - customers'!$B:$I)</f>
        <v>Constantino Langworthy</v>
      </c>
      <c r="S3469" t="str">
        <v>Agender</v>
      </c>
      <c r="T3469">
        <v>25</v>
      </c>
      <c r="U3469" t="str">
        <v>316 Violet LaneApt. 212</v>
      </c>
      <c r="V3469">
        <v>2929</v>
      </c>
      <c r="W3469" t="str">
        <v>Fayburgh</v>
      </c>
      <c r="X3469" t="str">
        <v>Northern Territory</v>
      </c>
      <c r="Y3469" t="str">
        <v>Australia</v>
      </c>
      <c r="Z3469">
        <v>1</v>
      </c>
      <c r="AA3469" s="3" t="str">
        <f t="shared" si="109"/>
        <v>10 to 20</v>
      </c>
      <c r="AP3469" s="6">
        <v>311</v>
      </c>
      <c r="AQ3469" s="6" t="s">
        <v>1339</v>
      </c>
    </row>
    <row r="3470" spans="1:43" x14ac:dyDescent="0.25">
      <c r="A3470">
        <v>3468</v>
      </c>
      <c r="B3470">
        <v>699</v>
      </c>
      <c r="C3470">
        <v>30</v>
      </c>
      <c r="D3470">
        <v>96</v>
      </c>
      <c r="E3470">
        <v>2</v>
      </c>
      <c r="F3470">
        <v>192</v>
      </c>
      <c r="G3470" t="str">
        <f>VLOOKUP($C3470,'Raw-products'!$A$2:$H$1261,MATCH(G$1,'Raw-products'!$A$1:$H$1,0))</f>
        <v>Shirt</v>
      </c>
      <c r="H3470" t="str">
        <f>VLOOKUP($C3470,'Raw-products'!$A$2:$H$1261,MATCH(H$1,'Raw-products'!$A$1:$H$1,0))</f>
        <v>Oxford Cloth</v>
      </c>
      <c r="I3470" t="str">
        <f>VLOOKUP($C3470,'Raw-products'!$A$2:$H$1261,MATCH(I$1,'Raw-products'!$A$1:$H$1,0))</f>
        <v>XS</v>
      </c>
      <c r="J3470" t="str">
        <f>VLOOKUP($C3470,'Raw-products'!$A$2:$H$1261,MATCH(J$1,'Raw-products'!$A$1:$H$1,0))</f>
        <v>violet</v>
      </c>
      <c r="K3470">
        <f>VLOOKUP($C3470,'Raw-products'!$A$2:$H$1261,MATCH(K$1,'Raw-products'!$A$1:$H$1,0))</f>
        <v>114</v>
      </c>
      <c r="L3470">
        <f>VLOOKUP($C3470,'Raw-products'!$A$2:$H$1261,MATCH(L$1,'Raw-products'!$A$1:$H$1,0))</f>
        <v>74</v>
      </c>
      <c r="M3470" s="5">
        <f t="shared" si="108"/>
        <v>8436</v>
      </c>
      <c r="N3470" cm="1">
        <f t="array" ref="N3470:Q3470">_xlfn.XLOOKUP($B3470,'Raw -orders'!$A:$A,'Raw -orders'!$B:$E)</f>
        <v>311</v>
      </c>
      <c r="O3470">
        <v>58950</v>
      </c>
      <c r="P3470" s="1">
        <v>44225</v>
      </c>
      <c r="Q3470" s="1">
        <v>44239</v>
      </c>
      <c r="R3470" t="str" cm="1">
        <f t="array" ref="R3470:Y3470">_xlfn.XLOOKUP($N3470,'Raw - customers'!$A:$A,'Raw - customers'!$B:$I)</f>
        <v>Constantino Langworthy</v>
      </c>
      <c r="S3470" t="str">
        <v>Agender</v>
      </c>
      <c r="T3470">
        <v>25</v>
      </c>
      <c r="U3470" t="str">
        <v>316 Violet LaneApt. 212</v>
      </c>
      <c r="V3470">
        <v>2929</v>
      </c>
      <c r="W3470" t="str">
        <v>Fayburgh</v>
      </c>
      <c r="X3470" t="str">
        <v>Northern Territory</v>
      </c>
      <c r="Y3470" t="str">
        <v>Australia</v>
      </c>
      <c r="Z3470">
        <v>1</v>
      </c>
      <c r="AA3470" s="3" t="str">
        <f t="shared" si="109"/>
        <v>10 to 20</v>
      </c>
      <c r="AP3470" s="6">
        <v>311</v>
      </c>
      <c r="AQ3470" s="6" t="s">
        <v>1339</v>
      </c>
    </row>
    <row r="3471" spans="1:43" x14ac:dyDescent="0.25">
      <c r="A3471">
        <v>3469</v>
      </c>
      <c r="B3471">
        <v>699</v>
      </c>
      <c r="C3471">
        <v>98</v>
      </c>
      <c r="D3471">
        <v>118</v>
      </c>
      <c r="E3471">
        <v>1</v>
      </c>
      <c r="F3471">
        <v>118</v>
      </c>
      <c r="G3471" t="str">
        <f>VLOOKUP($C3471,'Raw-products'!$A$2:$H$1261,MATCH(G$1,'Raw-products'!$A$1:$H$1,0))</f>
        <v>Shirt</v>
      </c>
      <c r="H3471" t="str">
        <f>VLOOKUP($C3471,'Raw-products'!$A$2:$H$1261,MATCH(H$1,'Raw-products'!$A$1:$H$1,0))</f>
        <v>Flannel</v>
      </c>
      <c r="I3471" t="str">
        <f>VLOOKUP($C3471,'Raw-products'!$A$2:$H$1261,MATCH(I$1,'Raw-products'!$A$1:$H$1,0))</f>
        <v>L</v>
      </c>
      <c r="J3471" t="str">
        <f>VLOOKUP($C3471,'Raw-products'!$A$2:$H$1261,MATCH(J$1,'Raw-products'!$A$1:$H$1,0))</f>
        <v>indigo</v>
      </c>
      <c r="K3471">
        <f>VLOOKUP($C3471,'Raw-products'!$A$2:$H$1261,MATCH(K$1,'Raw-products'!$A$1:$H$1,0))</f>
        <v>96</v>
      </c>
      <c r="L3471">
        <f>VLOOKUP($C3471,'Raw-products'!$A$2:$H$1261,MATCH(L$1,'Raw-products'!$A$1:$H$1,0))</f>
        <v>62</v>
      </c>
      <c r="M3471" s="5">
        <f t="shared" si="108"/>
        <v>5952</v>
      </c>
      <c r="N3471" cm="1">
        <f t="array" ref="N3471:Q3471">_xlfn.XLOOKUP($B3471,'Raw -orders'!$A:$A,'Raw -orders'!$B:$E)</f>
        <v>311</v>
      </c>
      <c r="O3471">
        <v>58950</v>
      </c>
      <c r="P3471" s="1">
        <v>44225</v>
      </c>
      <c r="Q3471" s="1">
        <v>44239</v>
      </c>
      <c r="R3471" t="str" cm="1">
        <f t="array" ref="R3471:Y3471">_xlfn.XLOOKUP($N3471,'Raw - customers'!$A:$A,'Raw - customers'!$B:$I)</f>
        <v>Constantino Langworthy</v>
      </c>
      <c r="S3471" t="str">
        <v>Agender</v>
      </c>
      <c r="T3471">
        <v>25</v>
      </c>
      <c r="U3471" t="str">
        <v>316 Violet LaneApt. 212</v>
      </c>
      <c r="V3471">
        <v>2929</v>
      </c>
      <c r="W3471" t="str">
        <v>Fayburgh</v>
      </c>
      <c r="X3471" t="str">
        <v>Northern Territory</v>
      </c>
      <c r="Y3471" t="str">
        <v>Australia</v>
      </c>
      <c r="Z3471">
        <v>1</v>
      </c>
      <c r="AA3471" s="3" t="str">
        <f t="shared" si="109"/>
        <v>10 to 20</v>
      </c>
      <c r="AP3471" s="6">
        <v>311</v>
      </c>
      <c r="AQ3471" s="6" t="s">
        <v>1339</v>
      </c>
    </row>
    <row r="3472" spans="1:43" x14ac:dyDescent="0.25">
      <c r="A3472">
        <v>3470</v>
      </c>
      <c r="B3472">
        <v>699</v>
      </c>
      <c r="C3472">
        <v>957</v>
      </c>
      <c r="D3472">
        <v>97</v>
      </c>
      <c r="E3472">
        <v>2</v>
      </c>
      <c r="F3472">
        <v>194</v>
      </c>
      <c r="G3472" t="str">
        <f>VLOOKUP($C3472,'Raw-products'!$A$2:$H$1261,MATCH(G$1,'Raw-products'!$A$1:$H$1,0))</f>
        <v>Trousers</v>
      </c>
      <c r="H3472" t="str">
        <f>VLOOKUP($C3472,'Raw-products'!$A$2:$H$1261,MATCH(H$1,'Raw-products'!$A$1:$H$1,0))</f>
        <v>Slim-Fit</v>
      </c>
      <c r="I3472" t="str">
        <f>VLOOKUP($C3472,'Raw-products'!$A$2:$H$1261,MATCH(I$1,'Raw-products'!$A$1:$H$1,0))</f>
        <v>M</v>
      </c>
      <c r="J3472" t="str">
        <f>VLOOKUP($C3472,'Raw-products'!$A$2:$H$1261,MATCH(J$1,'Raw-products'!$A$1:$H$1,0))</f>
        <v>yellow</v>
      </c>
      <c r="K3472">
        <f>VLOOKUP($C3472,'Raw-products'!$A$2:$H$1261,MATCH(K$1,'Raw-products'!$A$1:$H$1,0))</f>
        <v>119</v>
      </c>
      <c r="L3472">
        <f>VLOOKUP($C3472,'Raw-products'!$A$2:$H$1261,MATCH(L$1,'Raw-products'!$A$1:$H$1,0))</f>
        <v>55</v>
      </c>
      <c r="M3472" s="5">
        <f t="shared" si="108"/>
        <v>6545</v>
      </c>
      <c r="N3472" cm="1">
        <f t="array" ref="N3472:Q3472">_xlfn.XLOOKUP($B3472,'Raw -orders'!$A:$A,'Raw -orders'!$B:$E)</f>
        <v>311</v>
      </c>
      <c r="O3472">
        <v>58950</v>
      </c>
      <c r="P3472" s="1">
        <v>44225</v>
      </c>
      <c r="Q3472" s="1">
        <v>44239</v>
      </c>
      <c r="R3472" t="str" cm="1">
        <f t="array" ref="R3472:Y3472">_xlfn.XLOOKUP($N3472,'Raw - customers'!$A:$A,'Raw - customers'!$B:$I)</f>
        <v>Constantino Langworthy</v>
      </c>
      <c r="S3472" t="str">
        <v>Agender</v>
      </c>
      <c r="T3472">
        <v>25</v>
      </c>
      <c r="U3472" t="str">
        <v>316 Violet LaneApt. 212</v>
      </c>
      <c r="V3472">
        <v>2929</v>
      </c>
      <c r="W3472" t="str">
        <v>Fayburgh</v>
      </c>
      <c r="X3472" t="str">
        <v>Northern Territory</v>
      </c>
      <c r="Y3472" t="str">
        <v>Australia</v>
      </c>
      <c r="Z3472">
        <v>1</v>
      </c>
      <c r="AA3472" s="3" t="str">
        <f t="shared" si="109"/>
        <v>10 to 20</v>
      </c>
      <c r="AP3472" s="6">
        <v>311</v>
      </c>
      <c r="AQ3472" s="6" t="s">
        <v>1339</v>
      </c>
    </row>
    <row r="3473" spans="1:43" x14ac:dyDescent="0.25">
      <c r="A3473">
        <v>3471</v>
      </c>
      <c r="B3473">
        <v>699</v>
      </c>
      <c r="C3473">
        <v>189</v>
      </c>
      <c r="D3473">
        <v>98</v>
      </c>
      <c r="E3473">
        <v>3</v>
      </c>
      <c r="F3473">
        <v>294</v>
      </c>
      <c r="G3473" t="str">
        <f>VLOOKUP($C3473,'Raw-products'!$A$2:$H$1261,MATCH(G$1,'Raw-products'!$A$1:$H$1,0))</f>
        <v>Shirt</v>
      </c>
      <c r="H3473" t="str">
        <f>VLOOKUP($C3473,'Raw-products'!$A$2:$H$1261,MATCH(H$1,'Raw-products'!$A$1:$H$1,0))</f>
        <v>Camp Collared</v>
      </c>
      <c r="I3473" t="str">
        <f>VLOOKUP($C3473,'Raw-products'!$A$2:$H$1261,MATCH(I$1,'Raw-products'!$A$1:$H$1,0))</f>
        <v>XL</v>
      </c>
      <c r="J3473" t="str">
        <f>VLOOKUP($C3473,'Raw-products'!$A$2:$H$1261,MATCH(J$1,'Raw-products'!$A$1:$H$1,0))</f>
        <v>yellow</v>
      </c>
      <c r="K3473">
        <f>VLOOKUP($C3473,'Raw-products'!$A$2:$H$1261,MATCH(K$1,'Raw-products'!$A$1:$H$1,0))</f>
        <v>112</v>
      </c>
      <c r="L3473">
        <f>VLOOKUP($C3473,'Raw-products'!$A$2:$H$1261,MATCH(L$1,'Raw-products'!$A$1:$H$1,0))</f>
        <v>44</v>
      </c>
      <c r="M3473" s="5">
        <f t="shared" si="108"/>
        <v>4928</v>
      </c>
      <c r="N3473" cm="1">
        <f t="array" ref="N3473:Q3473">_xlfn.XLOOKUP($B3473,'Raw -orders'!$A:$A,'Raw -orders'!$B:$E)</f>
        <v>311</v>
      </c>
      <c r="O3473">
        <v>58950</v>
      </c>
      <c r="P3473" s="1">
        <v>44225</v>
      </c>
      <c r="Q3473" s="1">
        <v>44239</v>
      </c>
      <c r="R3473" t="str" cm="1">
        <f t="array" ref="R3473:Y3473">_xlfn.XLOOKUP($N3473,'Raw - customers'!$A:$A,'Raw - customers'!$B:$I)</f>
        <v>Constantino Langworthy</v>
      </c>
      <c r="S3473" t="str">
        <v>Agender</v>
      </c>
      <c r="T3473">
        <v>25</v>
      </c>
      <c r="U3473" t="str">
        <v>316 Violet LaneApt. 212</v>
      </c>
      <c r="V3473">
        <v>2929</v>
      </c>
      <c r="W3473" t="str">
        <v>Fayburgh</v>
      </c>
      <c r="X3473" t="str">
        <v>Northern Territory</v>
      </c>
      <c r="Y3473" t="str">
        <v>Australia</v>
      </c>
      <c r="Z3473">
        <v>1</v>
      </c>
      <c r="AA3473" s="3" t="str">
        <f t="shared" si="109"/>
        <v>10 to 20</v>
      </c>
      <c r="AP3473" s="6">
        <v>311</v>
      </c>
      <c r="AQ3473" s="6" t="s">
        <v>1339</v>
      </c>
    </row>
    <row r="3474" spans="1:43" x14ac:dyDescent="0.25">
      <c r="A3474">
        <v>3472</v>
      </c>
      <c r="B3474">
        <v>699</v>
      </c>
      <c r="C3474">
        <v>417</v>
      </c>
      <c r="D3474">
        <v>119</v>
      </c>
      <c r="E3474">
        <v>2</v>
      </c>
      <c r="F3474">
        <v>238</v>
      </c>
      <c r="G3474" t="str">
        <f>VLOOKUP($C3474,'Raw-products'!$A$2:$H$1261,MATCH(G$1,'Raw-products'!$A$1:$H$1,0))</f>
        <v>Shirt</v>
      </c>
      <c r="H3474" t="str">
        <f>VLOOKUP($C3474,'Raw-products'!$A$2:$H$1261,MATCH(H$1,'Raw-products'!$A$1:$H$1,0))</f>
        <v>Casual Slim Fit</v>
      </c>
      <c r="I3474" t="str">
        <f>VLOOKUP($C3474,'Raw-products'!$A$2:$H$1261,MATCH(I$1,'Raw-products'!$A$1:$H$1,0))</f>
        <v>M</v>
      </c>
      <c r="J3474" t="str">
        <f>VLOOKUP($C3474,'Raw-products'!$A$2:$H$1261,MATCH(J$1,'Raw-products'!$A$1:$H$1,0))</f>
        <v>violet</v>
      </c>
      <c r="K3474">
        <f>VLOOKUP($C3474,'Raw-products'!$A$2:$H$1261,MATCH(K$1,'Raw-products'!$A$1:$H$1,0))</f>
        <v>113</v>
      </c>
      <c r="L3474">
        <f>VLOOKUP($C3474,'Raw-products'!$A$2:$H$1261,MATCH(L$1,'Raw-products'!$A$1:$H$1,0))</f>
        <v>46</v>
      </c>
      <c r="M3474" s="5">
        <f t="shared" si="108"/>
        <v>5198</v>
      </c>
      <c r="N3474" cm="1">
        <f t="array" ref="N3474:Q3474">_xlfn.XLOOKUP($B3474,'Raw -orders'!$A:$A,'Raw -orders'!$B:$E)</f>
        <v>311</v>
      </c>
      <c r="O3474">
        <v>58950</v>
      </c>
      <c r="P3474" s="1">
        <v>44225</v>
      </c>
      <c r="Q3474" s="1">
        <v>44239</v>
      </c>
      <c r="R3474" t="str" cm="1">
        <f t="array" ref="R3474:Y3474">_xlfn.XLOOKUP($N3474,'Raw - customers'!$A:$A,'Raw - customers'!$B:$I)</f>
        <v>Constantino Langworthy</v>
      </c>
      <c r="S3474" t="str">
        <v>Agender</v>
      </c>
      <c r="T3474">
        <v>25</v>
      </c>
      <c r="U3474" t="str">
        <v>316 Violet LaneApt. 212</v>
      </c>
      <c r="V3474">
        <v>2929</v>
      </c>
      <c r="W3474" t="str">
        <v>Fayburgh</v>
      </c>
      <c r="X3474" t="str">
        <v>Northern Territory</v>
      </c>
      <c r="Y3474" t="str">
        <v>Australia</v>
      </c>
      <c r="Z3474">
        <v>1</v>
      </c>
      <c r="AA3474" s="3" t="str">
        <f t="shared" si="109"/>
        <v>10 to 20</v>
      </c>
      <c r="AP3474" s="6">
        <v>311</v>
      </c>
      <c r="AQ3474" s="6" t="s">
        <v>1339</v>
      </c>
    </row>
    <row r="3475" spans="1:43" x14ac:dyDescent="0.25">
      <c r="A3475">
        <v>3473</v>
      </c>
      <c r="B3475">
        <v>699</v>
      </c>
      <c r="C3475">
        <v>142</v>
      </c>
      <c r="D3475">
        <v>91</v>
      </c>
      <c r="E3475">
        <v>3</v>
      </c>
      <c r="F3475">
        <v>273</v>
      </c>
      <c r="G3475" t="str">
        <f>VLOOKUP($C3475,'Raw-products'!$A$2:$H$1261,MATCH(G$1,'Raw-products'!$A$1:$H$1,0))</f>
        <v>Shirt</v>
      </c>
      <c r="H3475" t="str">
        <f>VLOOKUP($C3475,'Raw-products'!$A$2:$H$1261,MATCH(H$1,'Raw-products'!$A$1:$H$1,0))</f>
        <v>Linen</v>
      </c>
      <c r="I3475" t="str">
        <f>VLOOKUP($C3475,'Raw-products'!$A$2:$H$1261,MATCH(I$1,'Raw-products'!$A$1:$H$1,0))</f>
        <v>M</v>
      </c>
      <c r="J3475" t="str">
        <f>VLOOKUP($C3475,'Raw-products'!$A$2:$H$1261,MATCH(J$1,'Raw-products'!$A$1:$H$1,0))</f>
        <v>red</v>
      </c>
      <c r="K3475">
        <f>VLOOKUP($C3475,'Raw-products'!$A$2:$H$1261,MATCH(K$1,'Raw-products'!$A$1:$H$1,0))</f>
        <v>116</v>
      </c>
      <c r="L3475">
        <f>VLOOKUP($C3475,'Raw-products'!$A$2:$H$1261,MATCH(L$1,'Raw-products'!$A$1:$H$1,0))</f>
        <v>78</v>
      </c>
      <c r="M3475" s="5">
        <f t="shared" si="108"/>
        <v>9048</v>
      </c>
      <c r="N3475" cm="1">
        <f t="array" ref="N3475:Q3475">_xlfn.XLOOKUP($B3475,'Raw -orders'!$A:$A,'Raw -orders'!$B:$E)</f>
        <v>311</v>
      </c>
      <c r="O3475">
        <v>58950</v>
      </c>
      <c r="P3475" s="1">
        <v>44225</v>
      </c>
      <c r="Q3475" s="1">
        <v>44239</v>
      </c>
      <c r="R3475" t="str" cm="1">
        <f t="array" ref="R3475:Y3475">_xlfn.XLOOKUP($N3475,'Raw - customers'!$A:$A,'Raw - customers'!$B:$I)</f>
        <v>Constantino Langworthy</v>
      </c>
      <c r="S3475" t="str">
        <v>Agender</v>
      </c>
      <c r="T3475">
        <v>25</v>
      </c>
      <c r="U3475" t="str">
        <v>316 Violet LaneApt. 212</v>
      </c>
      <c r="V3475">
        <v>2929</v>
      </c>
      <c r="W3475" t="str">
        <v>Fayburgh</v>
      </c>
      <c r="X3475" t="str">
        <v>Northern Territory</v>
      </c>
      <c r="Y3475" t="str">
        <v>Australia</v>
      </c>
      <c r="Z3475">
        <v>1</v>
      </c>
      <c r="AA3475" s="3" t="str">
        <f t="shared" si="109"/>
        <v>10 to 20</v>
      </c>
      <c r="AP3475" s="6">
        <v>311</v>
      </c>
      <c r="AQ3475" s="6" t="s">
        <v>1339</v>
      </c>
    </row>
    <row r="3476" spans="1:43" x14ac:dyDescent="0.25">
      <c r="A3476">
        <v>3474</v>
      </c>
      <c r="B3476">
        <v>699</v>
      </c>
      <c r="C3476">
        <v>26</v>
      </c>
      <c r="D3476">
        <v>96</v>
      </c>
      <c r="E3476">
        <v>1</v>
      </c>
      <c r="F3476">
        <v>96</v>
      </c>
      <c r="G3476" t="str">
        <f>VLOOKUP($C3476,'Raw-products'!$A$2:$H$1261,MATCH(G$1,'Raw-products'!$A$1:$H$1,0))</f>
        <v>Shirt</v>
      </c>
      <c r="H3476" t="str">
        <f>VLOOKUP($C3476,'Raw-products'!$A$2:$H$1261,MATCH(H$1,'Raw-products'!$A$1:$H$1,0))</f>
        <v>Oxford Cloth</v>
      </c>
      <c r="I3476" t="str">
        <f>VLOOKUP($C3476,'Raw-products'!$A$2:$H$1261,MATCH(I$1,'Raw-products'!$A$1:$H$1,0))</f>
        <v>S</v>
      </c>
      <c r="J3476" t="str">
        <f>VLOOKUP($C3476,'Raw-products'!$A$2:$H$1261,MATCH(J$1,'Raw-products'!$A$1:$H$1,0))</f>
        <v>indigo</v>
      </c>
      <c r="K3476">
        <f>VLOOKUP($C3476,'Raw-products'!$A$2:$H$1261,MATCH(K$1,'Raw-products'!$A$1:$H$1,0))</f>
        <v>114</v>
      </c>
      <c r="L3476">
        <f>VLOOKUP($C3476,'Raw-products'!$A$2:$H$1261,MATCH(L$1,'Raw-products'!$A$1:$H$1,0))</f>
        <v>59</v>
      </c>
      <c r="M3476" s="5">
        <f t="shared" si="108"/>
        <v>6726</v>
      </c>
      <c r="N3476" cm="1">
        <f t="array" ref="N3476:Q3476">_xlfn.XLOOKUP($B3476,'Raw -orders'!$A:$A,'Raw -orders'!$B:$E)</f>
        <v>311</v>
      </c>
      <c r="O3476">
        <v>58950</v>
      </c>
      <c r="P3476" s="1">
        <v>44225</v>
      </c>
      <c r="Q3476" s="1">
        <v>44239</v>
      </c>
      <c r="R3476" t="str" cm="1">
        <f t="array" ref="R3476:Y3476">_xlfn.XLOOKUP($N3476,'Raw - customers'!$A:$A,'Raw - customers'!$B:$I)</f>
        <v>Constantino Langworthy</v>
      </c>
      <c r="S3476" t="str">
        <v>Agender</v>
      </c>
      <c r="T3476">
        <v>25</v>
      </c>
      <c r="U3476" t="str">
        <v>316 Violet LaneApt. 212</v>
      </c>
      <c r="V3476">
        <v>2929</v>
      </c>
      <c r="W3476" t="str">
        <v>Fayburgh</v>
      </c>
      <c r="X3476" t="str">
        <v>Northern Territory</v>
      </c>
      <c r="Y3476" t="str">
        <v>Australia</v>
      </c>
      <c r="Z3476">
        <v>1</v>
      </c>
      <c r="AA3476" s="3" t="str">
        <f t="shared" si="109"/>
        <v>10 to 20</v>
      </c>
      <c r="AP3476" s="6">
        <v>311</v>
      </c>
      <c r="AQ3476" s="6" t="s">
        <v>1339</v>
      </c>
    </row>
    <row r="3477" spans="1:43" x14ac:dyDescent="0.25">
      <c r="A3477">
        <v>3475</v>
      </c>
      <c r="B3477">
        <v>700</v>
      </c>
      <c r="C3477">
        <v>172</v>
      </c>
      <c r="D3477">
        <v>91</v>
      </c>
      <c r="E3477">
        <v>1</v>
      </c>
      <c r="F3477">
        <v>91</v>
      </c>
      <c r="G3477" t="str">
        <f>VLOOKUP($C3477,'Raw-products'!$A$2:$H$1261,MATCH(G$1,'Raw-products'!$A$1:$H$1,0))</f>
        <v>Shirt</v>
      </c>
      <c r="H3477" t="str">
        <f>VLOOKUP($C3477,'Raw-products'!$A$2:$H$1261,MATCH(H$1,'Raw-products'!$A$1:$H$1,0))</f>
        <v>Linen</v>
      </c>
      <c r="I3477" t="str">
        <f>VLOOKUP($C3477,'Raw-products'!$A$2:$H$1261,MATCH(I$1,'Raw-products'!$A$1:$H$1,0))</f>
        <v>M</v>
      </c>
      <c r="J3477" t="str">
        <f>VLOOKUP($C3477,'Raw-products'!$A$2:$H$1261,MATCH(J$1,'Raw-products'!$A$1:$H$1,0))</f>
        <v>violet</v>
      </c>
      <c r="K3477">
        <f>VLOOKUP($C3477,'Raw-products'!$A$2:$H$1261,MATCH(K$1,'Raw-products'!$A$1:$H$1,0))</f>
        <v>116</v>
      </c>
      <c r="L3477">
        <f>VLOOKUP($C3477,'Raw-products'!$A$2:$H$1261,MATCH(L$1,'Raw-products'!$A$1:$H$1,0))</f>
        <v>44</v>
      </c>
      <c r="M3477" s="5">
        <f t="shared" si="108"/>
        <v>5104</v>
      </c>
      <c r="N3477" cm="1">
        <f t="array" ref="N3477:Q3477">_xlfn.XLOOKUP($B3477,'Raw -orders'!$A:$A,'Raw -orders'!$B:$E)</f>
        <v>788</v>
      </c>
      <c r="O3477">
        <v>55928</v>
      </c>
      <c r="P3477" s="1">
        <v>44378</v>
      </c>
      <c r="Q3477" s="1">
        <v>44403</v>
      </c>
      <c r="R3477" t="str" cm="1">
        <f t="array" ref="R3477:Y3477">_xlfn.XLOOKUP($N3477,'Raw - customers'!$A:$A,'Raw - customers'!$B:$I)</f>
        <v>Gwenette Kahen</v>
      </c>
      <c r="S3477" t="str">
        <v>Male</v>
      </c>
      <c r="T3477">
        <v>71</v>
      </c>
      <c r="U3477" t="str">
        <v>953 Durgan GroveApt. 655</v>
      </c>
      <c r="V3477">
        <v>6876</v>
      </c>
      <c r="W3477" t="str">
        <v>Phoebeberg</v>
      </c>
      <c r="X3477" t="str">
        <v>Queensland</v>
      </c>
      <c r="Y3477" t="str">
        <v>Australia</v>
      </c>
      <c r="Z3477">
        <v>7</v>
      </c>
      <c r="AA3477" s="3" t="str">
        <f t="shared" si="109"/>
        <v>20 to 30</v>
      </c>
      <c r="AP3477" s="6">
        <v>788</v>
      </c>
      <c r="AQ3477" s="6" t="s">
        <v>1355</v>
      </c>
    </row>
    <row r="3478" spans="1:43" x14ac:dyDescent="0.25">
      <c r="A3478">
        <v>3476</v>
      </c>
      <c r="B3478">
        <v>700</v>
      </c>
      <c r="C3478">
        <v>979</v>
      </c>
      <c r="D3478">
        <v>97</v>
      </c>
      <c r="E3478">
        <v>2</v>
      </c>
      <c r="F3478">
        <v>194</v>
      </c>
      <c r="G3478" t="str">
        <f>VLOOKUP($C3478,'Raw-products'!$A$2:$H$1261,MATCH(G$1,'Raw-products'!$A$1:$H$1,0))</f>
        <v>Trousers</v>
      </c>
      <c r="H3478" t="str">
        <f>VLOOKUP($C3478,'Raw-products'!$A$2:$H$1261,MATCH(H$1,'Raw-products'!$A$1:$H$1,0))</f>
        <v>Slim-Fit</v>
      </c>
      <c r="I3478" t="str">
        <f>VLOOKUP($C3478,'Raw-products'!$A$2:$H$1261,MATCH(I$1,'Raw-products'!$A$1:$H$1,0))</f>
        <v>XL</v>
      </c>
      <c r="J3478" t="str">
        <f>VLOOKUP($C3478,'Raw-products'!$A$2:$H$1261,MATCH(J$1,'Raw-products'!$A$1:$H$1,0))</f>
        <v>violet</v>
      </c>
      <c r="K3478">
        <f>VLOOKUP($C3478,'Raw-products'!$A$2:$H$1261,MATCH(K$1,'Raw-products'!$A$1:$H$1,0))</f>
        <v>119</v>
      </c>
      <c r="L3478">
        <f>VLOOKUP($C3478,'Raw-products'!$A$2:$H$1261,MATCH(L$1,'Raw-products'!$A$1:$H$1,0))</f>
        <v>48</v>
      </c>
      <c r="M3478" s="5">
        <f t="shared" si="108"/>
        <v>5712</v>
      </c>
      <c r="N3478" cm="1">
        <f t="array" ref="N3478:Q3478">_xlfn.XLOOKUP($B3478,'Raw -orders'!$A:$A,'Raw -orders'!$B:$E)</f>
        <v>788</v>
      </c>
      <c r="O3478">
        <v>55928</v>
      </c>
      <c r="P3478" s="1">
        <v>44378</v>
      </c>
      <c r="Q3478" s="1">
        <v>44403</v>
      </c>
      <c r="R3478" t="str" cm="1">
        <f t="array" ref="R3478:Y3478">_xlfn.XLOOKUP($N3478,'Raw - customers'!$A:$A,'Raw - customers'!$B:$I)</f>
        <v>Gwenette Kahen</v>
      </c>
      <c r="S3478" t="str">
        <v>Male</v>
      </c>
      <c r="T3478">
        <v>71</v>
      </c>
      <c r="U3478" t="str">
        <v>953 Durgan GroveApt. 655</v>
      </c>
      <c r="V3478">
        <v>6876</v>
      </c>
      <c r="W3478" t="str">
        <v>Phoebeberg</v>
      </c>
      <c r="X3478" t="str">
        <v>Queensland</v>
      </c>
      <c r="Y3478" t="str">
        <v>Australia</v>
      </c>
      <c r="Z3478">
        <v>7</v>
      </c>
      <c r="AA3478" s="3" t="str">
        <f t="shared" si="109"/>
        <v>20 to 30</v>
      </c>
      <c r="AP3478" s="6">
        <v>788</v>
      </c>
      <c r="AQ3478" s="6" t="s">
        <v>1355</v>
      </c>
    </row>
    <row r="3479" spans="1:43" x14ac:dyDescent="0.25">
      <c r="A3479">
        <v>3477</v>
      </c>
      <c r="B3479">
        <v>700</v>
      </c>
      <c r="C3479">
        <v>534</v>
      </c>
      <c r="D3479">
        <v>98</v>
      </c>
      <c r="E3479">
        <v>3</v>
      </c>
      <c r="F3479">
        <v>294</v>
      </c>
      <c r="G3479" t="str">
        <f>VLOOKUP($C3479,'Raw-products'!$A$2:$H$1261,MATCH(G$1,'Raw-products'!$A$1:$H$1,0))</f>
        <v>Jacket</v>
      </c>
      <c r="H3479" t="str">
        <f>VLOOKUP($C3479,'Raw-products'!$A$2:$H$1261,MATCH(H$1,'Raw-products'!$A$1:$H$1,0))</f>
        <v>Leather</v>
      </c>
      <c r="I3479" t="str">
        <f>VLOOKUP($C3479,'Raw-products'!$A$2:$H$1261,MATCH(I$1,'Raw-products'!$A$1:$H$1,0))</f>
        <v>XL</v>
      </c>
      <c r="J3479" t="str">
        <f>VLOOKUP($C3479,'Raw-products'!$A$2:$H$1261,MATCH(J$1,'Raw-products'!$A$1:$H$1,0))</f>
        <v>orange</v>
      </c>
      <c r="K3479">
        <f>VLOOKUP($C3479,'Raw-products'!$A$2:$H$1261,MATCH(K$1,'Raw-products'!$A$1:$H$1,0))</f>
        <v>113</v>
      </c>
      <c r="L3479">
        <f>VLOOKUP($C3479,'Raw-products'!$A$2:$H$1261,MATCH(L$1,'Raw-products'!$A$1:$H$1,0))</f>
        <v>64</v>
      </c>
      <c r="M3479" s="5">
        <f t="shared" si="108"/>
        <v>7232</v>
      </c>
      <c r="N3479" cm="1">
        <f t="array" ref="N3479:Q3479">_xlfn.XLOOKUP($B3479,'Raw -orders'!$A:$A,'Raw -orders'!$B:$E)</f>
        <v>788</v>
      </c>
      <c r="O3479">
        <v>55928</v>
      </c>
      <c r="P3479" s="1">
        <v>44378</v>
      </c>
      <c r="Q3479" s="1">
        <v>44403</v>
      </c>
      <c r="R3479" t="str" cm="1">
        <f t="array" ref="R3479:Y3479">_xlfn.XLOOKUP($N3479,'Raw - customers'!$A:$A,'Raw - customers'!$B:$I)</f>
        <v>Gwenette Kahen</v>
      </c>
      <c r="S3479" t="str">
        <v>Male</v>
      </c>
      <c r="T3479">
        <v>71</v>
      </c>
      <c r="U3479" t="str">
        <v>953 Durgan GroveApt. 655</v>
      </c>
      <c r="V3479">
        <v>6876</v>
      </c>
      <c r="W3479" t="str">
        <v>Phoebeberg</v>
      </c>
      <c r="X3479" t="str">
        <v>Queensland</v>
      </c>
      <c r="Y3479" t="str">
        <v>Australia</v>
      </c>
      <c r="Z3479">
        <v>7</v>
      </c>
      <c r="AA3479" s="3" t="str">
        <f t="shared" si="109"/>
        <v>20 to 30</v>
      </c>
      <c r="AP3479" s="6">
        <v>788</v>
      </c>
      <c r="AQ3479" s="6" t="s">
        <v>1355</v>
      </c>
    </row>
    <row r="3480" spans="1:43" x14ac:dyDescent="0.25">
      <c r="A3480">
        <v>3478</v>
      </c>
      <c r="B3480">
        <v>700</v>
      </c>
      <c r="C3480">
        <v>1145</v>
      </c>
      <c r="D3480">
        <v>102</v>
      </c>
      <c r="E3480">
        <v>3</v>
      </c>
      <c r="F3480">
        <v>306</v>
      </c>
      <c r="G3480" t="str">
        <f>VLOOKUP($C3480,'Raw-products'!$A$2:$H$1261,MATCH(G$1,'Raw-products'!$A$1:$H$1,0))</f>
        <v>Trousers</v>
      </c>
      <c r="H3480" t="str">
        <f>VLOOKUP($C3480,'Raw-products'!$A$2:$H$1261,MATCH(H$1,'Raw-products'!$A$1:$H$1,0))</f>
        <v>Cargo Pants</v>
      </c>
      <c r="I3480" t="str">
        <f>VLOOKUP($C3480,'Raw-products'!$A$2:$H$1261,MATCH(I$1,'Raw-products'!$A$1:$H$1,0))</f>
        <v>XS</v>
      </c>
      <c r="J3480" t="str">
        <f>VLOOKUP($C3480,'Raw-products'!$A$2:$H$1261,MATCH(J$1,'Raw-products'!$A$1:$H$1,0))</f>
        <v>indigo</v>
      </c>
      <c r="K3480">
        <f>VLOOKUP($C3480,'Raw-products'!$A$2:$H$1261,MATCH(K$1,'Raw-products'!$A$1:$H$1,0))</f>
        <v>106</v>
      </c>
      <c r="L3480">
        <f>VLOOKUP($C3480,'Raw-products'!$A$2:$H$1261,MATCH(L$1,'Raw-products'!$A$1:$H$1,0))</f>
        <v>51</v>
      </c>
      <c r="M3480" s="5">
        <f t="shared" si="108"/>
        <v>5406</v>
      </c>
      <c r="N3480" cm="1">
        <f t="array" ref="N3480:Q3480">_xlfn.XLOOKUP($B3480,'Raw -orders'!$A:$A,'Raw -orders'!$B:$E)</f>
        <v>788</v>
      </c>
      <c r="O3480">
        <v>55928</v>
      </c>
      <c r="P3480" s="1">
        <v>44378</v>
      </c>
      <c r="Q3480" s="1">
        <v>44403</v>
      </c>
      <c r="R3480" t="str" cm="1">
        <f t="array" ref="R3480:Y3480">_xlfn.XLOOKUP($N3480,'Raw - customers'!$A:$A,'Raw - customers'!$B:$I)</f>
        <v>Gwenette Kahen</v>
      </c>
      <c r="S3480" t="str">
        <v>Male</v>
      </c>
      <c r="T3480">
        <v>71</v>
      </c>
      <c r="U3480" t="str">
        <v>953 Durgan GroveApt. 655</v>
      </c>
      <c r="V3480">
        <v>6876</v>
      </c>
      <c r="W3480" t="str">
        <v>Phoebeberg</v>
      </c>
      <c r="X3480" t="str">
        <v>Queensland</v>
      </c>
      <c r="Y3480" t="str">
        <v>Australia</v>
      </c>
      <c r="Z3480">
        <v>7</v>
      </c>
      <c r="AA3480" s="3" t="str">
        <f t="shared" si="109"/>
        <v>20 to 30</v>
      </c>
      <c r="AP3480" s="6">
        <v>788</v>
      </c>
      <c r="AQ3480" s="6" t="s">
        <v>1355</v>
      </c>
    </row>
    <row r="3481" spans="1:43" x14ac:dyDescent="0.25">
      <c r="A3481">
        <v>3479</v>
      </c>
      <c r="B3481">
        <v>700</v>
      </c>
      <c r="C3481">
        <v>1106</v>
      </c>
      <c r="D3481">
        <v>115</v>
      </c>
      <c r="E3481">
        <v>2</v>
      </c>
      <c r="F3481">
        <v>230</v>
      </c>
      <c r="G3481" t="str">
        <f>VLOOKUP($C3481,'Raw-products'!$A$2:$H$1261,MATCH(G$1,'Raw-products'!$A$1:$H$1,0))</f>
        <v>Trousers</v>
      </c>
      <c r="H3481" t="str">
        <f>VLOOKUP($C3481,'Raw-products'!$A$2:$H$1261,MATCH(H$1,'Raw-products'!$A$1:$H$1,0))</f>
        <v>Cropped</v>
      </c>
      <c r="I3481" t="str">
        <f>VLOOKUP($C3481,'Raw-products'!$A$2:$H$1261,MATCH(I$1,'Raw-products'!$A$1:$H$1,0))</f>
        <v>S</v>
      </c>
      <c r="J3481" t="str">
        <f>VLOOKUP($C3481,'Raw-products'!$A$2:$H$1261,MATCH(J$1,'Raw-products'!$A$1:$H$1,0))</f>
        <v>blue</v>
      </c>
      <c r="K3481">
        <f>VLOOKUP($C3481,'Raw-products'!$A$2:$H$1261,MATCH(K$1,'Raw-products'!$A$1:$H$1,0))</f>
        <v>99</v>
      </c>
      <c r="L3481">
        <f>VLOOKUP($C3481,'Raw-products'!$A$2:$H$1261,MATCH(L$1,'Raw-products'!$A$1:$H$1,0))</f>
        <v>62</v>
      </c>
      <c r="M3481" s="5">
        <f t="shared" si="108"/>
        <v>6138</v>
      </c>
      <c r="N3481" cm="1">
        <f t="array" ref="N3481:Q3481">_xlfn.XLOOKUP($B3481,'Raw -orders'!$A:$A,'Raw -orders'!$B:$E)</f>
        <v>788</v>
      </c>
      <c r="O3481">
        <v>55928</v>
      </c>
      <c r="P3481" s="1">
        <v>44378</v>
      </c>
      <c r="Q3481" s="1">
        <v>44403</v>
      </c>
      <c r="R3481" t="str" cm="1">
        <f t="array" ref="R3481:Y3481">_xlfn.XLOOKUP($N3481,'Raw - customers'!$A:$A,'Raw - customers'!$B:$I)</f>
        <v>Gwenette Kahen</v>
      </c>
      <c r="S3481" t="str">
        <v>Male</v>
      </c>
      <c r="T3481">
        <v>71</v>
      </c>
      <c r="U3481" t="str">
        <v>953 Durgan GroveApt. 655</v>
      </c>
      <c r="V3481">
        <v>6876</v>
      </c>
      <c r="W3481" t="str">
        <v>Phoebeberg</v>
      </c>
      <c r="X3481" t="str">
        <v>Queensland</v>
      </c>
      <c r="Y3481" t="str">
        <v>Australia</v>
      </c>
      <c r="Z3481">
        <v>7</v>
      </c>
      <c r="AA3481" s="3" t="str">
        <f t="shared" si="109"/>
        <v>20 to 30</v>
      </c>
      <c r="AP3481" s="6">
        <v>788</v>
      </c>
      <c r="AQ3481" s="6" t="s">
        <v>1355</v>
      </c>
    </row>
    <row r="3482" spans="1:43" x14ac:dyDescent="0.25">
      <c r="A3482">
        <v>3480</v>
      </c>
      <c r="B3482">
        <v>700</v>
      </c>
      <c r="C3482">
        <v>177</v>
      </c>
      <c r="D3482">
        <v>98</v>
      </c>
      <c r="E3482">
        <v>2</v>
      </c>
      <c r="F3482">
        <v>196</v>
      </c>
      <c r="G3482" t="str">
        <f>VLOOKUP($C3482,'Raw-products'!$A$2:$H$1261,MATCH(G$1,'Raw-products'!$A$1:$H$1,0))</f>
        <v>Shirt</v>
      </c>
      <c r="H3482" t="str">
        <f>VLOOKUP($C3482,'Raw-products'!$A$2:$H$1261,MATCH(H$1,'Raw-products'!$A$1:$H$1,0))</f>
        <v>Camp Collared</v>
      </c>
      <c r="I3482" t="str">
        <f>VLOOKUP($C3482,'Raw-products'!$A$2:$H$1261,MATCH(I$1,'Raw-products'!$A$1:$H$1,0))</f>
        <v>M</v>
      </c>
      <c r="J3482" t="str">
        <f>VLOOKUP($C3482,'Raw-products'!$A$2:$H$1261,MATCH(J$1,'Raw-products'!$A$1:$H$1,0))</f>
        <v>red</v>
      </c>
      <c r="K3482">
        <f>VLOOKUP($C3482,'Raw-products'!$A$2:$H$1261,MATCH(K$1,'Raw-products'!$A$1:$H$1,0))</f>
        <v>112</v>
      </c>
      <c r="L3482">
        <f>VLOOKUP($C3482,'Raw-products'!$A$2:$H$1261,MATCH(L$1,'Raw-products'!$A$1:$H$1,0))</f>
        <v>64</v>
      </c>
      <c r="M3482" s="5">
        <f t="shared" si="108"/>
        <v>7168</v>
      </c>
      <c r="N3482" cm="1">
        <f t="array" ref="N3482:Q3482">_xlfn.XLOOKUP($B3482,'Raw -orders'!$A:$A,'Raw -orders'!$B:$E)</f>
        <v>788</v>
      </c>
      <c r="O3482">
        <v>55928</v>
      </c>
      <c r="P3482" s="1">
        <v>44378</v>
      </c>
      <c r="Q3482" s="1">
        <v>44403</v>
      </c>
      <c r="R3482" t="str" cm="1">
        <f t="array" ref="R3482:Y3482">_xlfn.XLOOKUP($N3482,'Raw - customers'!$A:$A,'Raw - customers'!$B:$I)</f>
        <v>Gwenette Kahen</v>
      </c>
      <c r="S3482" t="str">
        <v>Male</v>
      </c>
      <c r="T3482">
        <v>71</v>
      </c>
      <c r="U3482" t="str">
        <v>953 Durgan GroveApt. 655</v>
      </c>
      <c r="V3482">
        <v>6876</v>
      </c>
      <c r="W3482" t="str">
        <v>Phoebeberg</v>
      </c>
      <c r="X3482" t="str">
        <v>Queensland</v>
      </c>
      <c r="Y3482" t="str">
        <v>Australia</v>
      </c>
      <c r="Z3482">
        <v>7</v>
      </c>
      <c r="AA3482" s="3" t="str">
        <f t="shared" si="109"/>
        <v>20 to 30</v>
      </c>
      <c r="AP3482" s="6">
        <v>788</v>
      </c>
      <c r="AQ3482" s="6" t="s">
        <v>1355</v>
      </c>
    </row>
    <row r="3483" spans="1:43" x14ac:dyDescent="0.25">
      <c r="A3483">
        <v>3481</v>
      </c>
      <c r="B3483">
        <v>701</v>
      </c>
      <c r="C3483">
        <v>314</v>
      </c>
      <c r="D3483">
        <v>105</v>
      </c>
      <c r="E3483">
        <v>2</v>
      </c>
      <c r="F3483">
        <v>210</v>
      </c>
      <c r="G3483" t="str">
        <f>VLOOKUP($C3483,'Raw-products'!$A$2:$H$1261,MATCH(G$1,'Raw-products'!$A$1:$H$1,0))</f>
        <v>Shirt</v>
      </c>
      <c r="H3483" t="str">
        <f>VLOOKUP($C3483,'Raw-products'!$A$2:$H$1261,MATCH(H$1,'Raw-products'!$A$1:$H$1,0))</f>
        <v>Cuban Collar</v>
      </c>
      <c r="I3483" t="str">
        <f>VLOOKUP($C3483,'Raw-products'!$A$2:$H$1261,MATCH(I$1,'Raw-products'!$A$1:$H$1,0))</f>
        <v>XL</v>
      </c>
      <c r="J3483" t="str">
        <f>VLOOKUP($C3483,'Raw-products'!$A$2:$H$1261,MATCH(J$1,'Raw-products'!$A$1:$H$1,0))</f>
        <v>violet</v>
      </c>
      <c r="K3483">
        <f>VLOOKUP($C3483,'Raw-products'!$A$2:$H$1261,MATCH(K$1,'Raw-products'!$A$1:$H$1,0))</f>
        <v>93</v>
      </c>
      <c r="L3483">
        <f>VLOOKUP($C3483,'Raw-products'!$A$2:$H$1261,MATCH(L$1,'Raw-products'!$A$1:$H$1,0))</f>
        <v>44</v>
      </c>
      <c r="M3483" s="5">
        <f t="shared" si="108"/>
        <v>4092</v>
      </c>
      <c r="N3483" cm="1">
        <f t="array" ref="N3483:Q3483">_xlfn.XLOOKUP($B3483,'Raw -orders'!$A:$A,'Raw -orders'!$B:$E)</f>
        <v>659</v>
      </c>
      <c r="O3483">
        <v>40717</v>
      </c>
      <c r="P3483" s="1">
        <v>44436</v>
      </c>
      <c r="Q3483" s="1">
        <v>44449</v>
      </c>
      <c r="R3483" t="str" cm="1">
        <f t="array" ref="R3483:Y3483">_xlfn.XLOOKUP($N3483,'Raw - customers'!$A:$A,'Raw - customers'!$B:$I)</f>
        <v>Ira Dafforne</v>
      </c>
      <c r="S3483" t="str">
        <v>Non-binary</v>
      </c>
      <c r="T3483">
        <v>57</v>
      </c>
      <c r="U3483" t="str">
        <v>14 O'neill View RdApt. 908</v>
      </c>
      <c r="V3483">
        <v>9653</v>
      </c>
      <c r="W3483" t="str">
        <v>Sophiemouth</v>
      </c>
      <c r="X3483" t="str">
        <v>Tasmania</v>
      </c>
      <c r="Y3483" t="str">
        <v>Australia</v>
      </c>
      <c r="Z3483">
        <v>8</v>
      </c>
      <c r="AA3483" s="3" t="str">
        <f t="shared" si="109"/>
        <v>10 to 20</v>
      </c>
      <c r="AP3483" s="6">
        <v>659</v>
      </c>
      <c r="AQ3483" s="6" t="s">
        <v>1414</v>
      </c>
    </row>
    <row r="3484" spans="1:43" x14ac:dyDescent="0.25">
      <c r="A3484">
        <v>3482</v>
      </c>
      <c r="B3484">
        <v>701</v>
      </c>
      <c r="C3484">
        <v>914</v>
      </c>
      <c r="D3484">
        <v>96</v>
      </c>
      <c r="E3484">
        <v>2</v>
      </c>
      <c r="F3484">
        <v>192</v>
      </c>
      <c r="G3484" t="str">
        <f>VLOOKUP($C3484,'Raw-products'!$A$2:$H$1261,MATCH(G$1,'Raw-products'!$A$1:$H$1,0))</f>
        <v>Trousers</v>
      </c>
      <c r="H3484" t="str">
        <f>VLOOKUP($C3484,'Raw-products'!$A$2:$H$1261,MATCH(H$1,'Raw-products'!$A$1:$H$1,0))</f>
        <v>Drawstring</v>
      </c>
      <c r="I3484" t="str">
        <f>VLOOKUP($C3484,'Raw-products'!$A$2:$H$1261,MATCH(I$1,'Raw-products'!$A$1:$H$1,0))</f>
        <v>XL</v>
      </c>
      <c r="J3484" t="str">
        <f>VLOOKUP($C3484,'Raw-products'!$A$2:$H$1261,MATCH(J$1,'Raw-products'!$A$1:$H$1,0))</f>
        <v>red</v>
      </c>
      <c r="K3484">
        <f>VLOOKUP($C3484,'Raw-products'!$A$2:$H$1261,MATCH(K$1,'Raw-products'!$A$1:$H$1,0))</f>
        <v>104</v>
      </c>
      <c r="L3484">
        <f>VLOOKUP($C3484,'Raw-products'!$A$2:$H$1261,MATCH(L$1,'Raw-products'!$A$1:$H$1,0))</f>
        <v>77</v>
      </c>
      <c r="M3484" s="5">
        <f t="shared" si="108"/>
        <v>8008</v>
      </c>
      <c r="N3484" cm="1">
        <f t="array" ref="N3484:Q3484">_xlfn.XLOOKUP($B3484,'Raw -orders'!$A:$A,'Raw -orders'!$B:$E)</f>
        <v>659</v>
      </c>
      <c r="O3484">
        <v>40717</v>
      </c>
      <c r="P3484" s="1">
        <v>44436</v>
      </c>
      <c r="Q3484" s="1">
        <v>44449</v>
      </c>
      <c r="R3484" t="str" cm="1">
        <f t="array" ref="R3484:Y3484">_xlfn.XLOOKUP($N3484,'Raw - customers'!$A:$A,'Raw - customers'!$B:$I)</f>
        <v>Ira Dafforne</v>
      </c>
      <c r="S3484" t="str">
        <v>Non-binary</v>
      </c>
      <c r="T3484">
        <v>57</v>
      </c>
      <c r="U3484" t="str">
        <v>14 O'neill View RdApt. 908</v>
      </c>
      <c r="V3484">
        <v>9653</v>
      </c>
      <c r="W3484" t="str">
        <v>Sophiemouth</v>
      </c>
      <c r="X3484" t="str">
        <v>Tasmania</v>
      </c>
      <c r="Y3484" t="str">
        <v>Australia</v>
      </c>
      <c r="Z3484">
        <v>8</v>
      </c>
      <c r="AA3484" s="3" t="str">
        <f t="shared" si="109"/>
        <v>10 to 20</v>
      </c>
      <c r="AP3484" s="6">
        <v>659</v>
      </c>
      <c r="AQ3484" s="6" t="s">
        <v>1414</v>
      </c>
    </row>
    <row r="3485" spans="1:43" x14ac:dyDescent="0.25">
      <c r="A3485">
        <v>3483</v>
      </c>
      <c r="B3485">
        <v>701</v>
      </c>
      <c r="C3485">
        <v>488</v>
      </c>
      <c r="D3485">
        <v>118</v>
      </c>
      <c r="E3485">
        <v>1</v>
      </c>
      <c r="F3485">
        <v>118</v>
      </c>
      <c r="G3485" t="str">
        <f>VLOOKUP($C3485,'Raw-products'!$A$2:$H$1261,MATCH(G$1,'Raw-products'!$A$1:$H$1,0))</f>
        <v>Jacket</v>
      </c>
      <c r="H3485" t="str">
        <f>VLOOKUP($C3485,'Raw-products'!$A$2:$H$1261,MATCH(H$1,'Raw-products'!$A$1:$H$1,0))</f>
        <v>Puffer</v>
      </c>
      <c r="I3485" t="str">
        <f>VLOOKUP($C3485,'Raw-products'!$A$2:$H$1261,MATCH(I$1,'Raw-products'!$A$1:$H$1,0))</f>
        <v>L</v>
      </c>
      <c r="J3485" t="str">
        <f>VLOOKUP($C3485,'Raw-products'!$A$2:$H$1261,MATCH(J$1,'Raw-products'!$A$1:$H$1,0))</f>
        <v>violet</v>
      </c>
      <c r="K3485">
        <f>VLOOKUP($C3485,'Raw-products'!$A$2:$H$1261,MATCH(K$1,'Raw-products'!$A$1:$H$1,0))</f>
        <v>110</v>
      </c>
      <c r="L3485">
        <f>VLOOKUP($C3485,'Raw-products'!$A$2:$H$1261,MATCH(L$1,'Raw-products'!$A$1:$H$1,0))</f>
        <v>49</v>
      </c>
      <c r="M3485" s="5">
        <f t="shared" si="108"/>
        <v>5390</v>
      </c>
      <c r="N3485" cm="1">
        <f t="array" ref="N3485:Q3485">_xlfn.XLOOKUP($B3485,'Raw -orders'!$A:$A,'Raw -orders'!$B:$E)</f>
        <v>659</v>
      </c>
      <c r="O3485">
        <v>40717</v>
      </c>
      <c r="P3485" s="1">
        <v>44436</v>
      </c>
      <c r="Q3485" s="1">
        <v>44449</v>
      </c>
      <c r="R3485" t="str" cm="1">
        <f t="array" ref="R3485:Y3485">_xlfn.XLOOKUP($N3485,'Raw - customers'!$A:$A,'Raw - customers'!$B:$I)</f>
        <v>Ira Dafforne</v>
      </c>
      <c r="S3485" t="str">
        <v>Non-binary</v>
      </c>
      <c r="T3485">
        <v>57</v>
      </c>
      <c r="U3485" t="str">
        <v>14 O'neill View RdApt. 908</v>
      </c>
      <c r="V3485">
        <v>9653</v>
      </c>
      <c r="W3485" t="str">
        <v>Sophiemouth</v>
      </c>
      <c r="X3485" t="str">
        <v>Tasmania</v>
      </c>
      <c r="Y3485" t="str">
        <v>Australia</v>
      </c>
      <c r="Z3485">
        <v>8</v>
      </c>
      <c r="AA3485" s="3" t="str">
        <f t="shared" si="109"/>
        <v>10 to 20</v>
      </c>
      <c r="AP3485" s="6">
        <v>659</v>
      </c>
      <c r="AQ3485" s="6" t="s">
        <v>1414</v>
      </c>
    </row>
    <row r="3486" spans="1:43" x14ac:dyDescent="0.25">
      <c r="A3486">
        <v>3484</v>
      </c>
      <c r="B3486">
        <v>701</v>
      </c>
      <c r="C3486">
        <v>319</v>
      </c>
      <c r="D3486">
        <v>109</v>
      </c>
      <c r="E3486">
        <v>3</v>
      </c>
      <c r="F3486">
        <v>327</v>
      </c>
      <c r="G3486" t="str">
        <f>VLOOKUP($C3486,'Raw-products'!$A$2:$H$1261,MATCH(G$1,'Raw-products'!$A$1:$H$1,0))</f>
        <v>Shirt</v>
      </c>
      <c r="H3486" t="str">
        <f>VLOOKUP($C3486,'Raw-products'!$A$2:$H$1261,MATCH(H$1,'Raw-products'!$A$1:$H$1,0))</f>
        <v>Mandarin Collar</v>
      </c>
      <c r="I3486" t="str">
        <f>VLOOKUP($C3486,'Raw-products'!$A$2:$H$1261,MATCH(I$1,'Raw-products'!$A$1:$H$1,0))</f>
        <v>XL</v>
      </c>
      <c r="J3486" t="str">
        <f>VLOOKUP($C3486,'Raw-products'!$A$2:$H$1261,MATCH(J$1,'Raw-products'!$A$1:$H$1,0))</f>
        <v>red</v>
      </c>
      <c r="K3486">
        <f>VLOOKUP($C3486,'Raw-products'!$A$2:$H$1261,MATCH(K$1,'Raw-products'!$A$1:$H$1,0))</f>
        <v>108</v>
      </c>
      <c r="L3486">
        <f>VLOOKUP($C3486,'Raw-products'!$A$2:$H$1261,MATCH(L$1,'Raw-products'!$A$1:$H$1,0))</f>
        <v>64</v>
      </c>
      <c r="M3486" s="5">
        <f t="shared" si="108"/>
        <v>6912</v>
      </c>
      <c r="N3486" cm="1">
        <f t="array" ref="N3486:Q3486">_xlfn.XLOOKUP($B3486,'Raw -orders'!$A:$A,'Raw -orders'!$B:$E)</f>
        <v>659</v>
      </c>
      <c r="O3486">
        <v>40717</v>
      </c>
      <c r="P3486" s="1">
        <v>44436</v>
      </c>
      <c r="Q3486" s="1">
        <v>44449</v>
      </c>
      <c r="R3486" t="str" cm="1">
        <f t="array" ref="R3486:Y3486">_xlfn.XLOOKUP($N3486,'Raw - customers'!$A:$A,'Raw - customers'!$B:$I)</f>
        <v>Ira Dafforne</v>
      </c>
      <c r="S3486" t="str">
        <v>Non-binary</v>
      </c>
      <c r="T3486">
        <v>57</v>
      </c>
      <c r="U3486" t="str">
        <v>14 O'neill View RdApt. 908</v>
      </c>
      <c r="V3486">
        <v>9653</v>
      </c>
      <c r="W3486" t="str">
        <v>Sophiemouth</v>
      </c>
      <c r="X3486" t="str">
        <v>Tasmania</v>
      </c>
      <c r="Y3486" t="str">
        <v>Australia</v>
      </c>
      <c r="Z3486">
        <v>8</v>
      </c>
      <c r="AA3486" s="3" t="str">
        <f t="shared" si="109"/>
        <v>10 to 20</v>
      </c>
      <c r="AP3486" s="6">
        <v>659</v>
      </c>
      <c r="AQ3486" s="6" t="s">
        <v>1414</v>
      </c>
    </row>
    <row r="3487" spans="1:43" x14ac:dyDescent="0.25">
      <c r="A3487">
        <v>3485</v>
      </c>
      <c r="B3487">
        <v>702</v>
      </c>
      <c r="C3487">
        <v>1038</v>
      </c>
      <c r="D3487">
        <v>90</v>
      </c>
      <c r="E3487">
        <v>3</v>
      </c>
      <c r="F3487">
        <v>270</v>
      </c>
      <c r="G3487" t="str">
        <f>VLOOKUP($C3487,'Raw-products'!$A$2:$H$1261,MATCH(G$1,'Raw-products'!$A$1:$H$1,0))</f>
        <v>Trousers</v>
      </c>
      <c r="H3487" t="str">
        <f>VLOOKUP($C3487,'Raw-products'!$A$2:$H$1261,MATCH(H$1,'Raw-products'!$A$1:$H$1,0))</f>
        <v>Relaxed Leg</v>
      </c>
      <c r="I3487" t="str">
        <f>VLOOKUP($C3487,'Raw-products'!$A$2:$H$1261,MATCH(I$1,'Raw-products'!$A$1:$H$1,0))</f>
        <v>L</v>
      </c>
      <c r="J3487" t="str">
        <f>VLOOKUP($C3487,'Raw-products'!$A$2:$H$1261,MATCH(J$1,'Raw-products'!$A$1:$H$1,0))</f>
        <v>blue</v>
      </c>
      <c r="K3487">
        <f>VLOOKUP($C3487,'Raw-products'!$A$2:$H$1261,MATCH(K$1,'Raw-products'!$A$1:$H$1,0))</f>
        <v>95</v>
      </c>
      <c r="L3487">
        <f>VLOOKUP($C3487,'Raw-products'!$A$2:$H$1261,MATCH(L$1,'Raw-products'!$A$1:$H$1,0))</f>
        <v>61</v>
      </c>
      <c r="M3487" s="5">
        <f t="shared" si="108"/>
        <v>5795</v>
      </c>
      <c r="N3487" cm="1">
        <f t="array" ref="N3487:Q3487">_xlfn.XLOOKUP($B3487,'Raw -orders'!$A:$A,'Raw -orders'!$B:$E)</f>
        <v>310</v>
      </c>
      <c r="O3487">
        <v>31509</v>
      </c>
      <c r="P3487" s="1">
        <v>44370</v>
      </c>
      <c r="Q3487" s="1">
        <v>44391</v>
      </c>
      <c r="R3487" t="str" cm="1">
        <f t="array" ref="R3487:Y3487">_xlfn.XLOOKUP($N3487,'Raw - customers'!$A:$A,'Raw - customers'!$B:$I)</f>
        <v>Sharyl Royl</v>
      </c>
      <c r="S3487" t="str">
        <v>Polygender</v>
      </c>
      <c r="T3487">
        <v>61</v>
      </c>
      <c r="U3487" t="str">
        <v>29 Caitlin CrestSuite 875</v>
      </c>
      <c r="V3487">
        <v>7862</v>
      </c>
      <c r="W3487" t="str">
        <v>Fadelburgh</v>
      </c>
      <c r="X3487" t="str">
        <v>New South Wales</v>
      </c>
      <c r="Y3487" t="str">
        <v>Australia</v>
      </c>
      <c r="Z3487">
        <v>6</v>
      </c>
      <c r="AA3487" s="3" t="str">
        <f t="shared" si="109"/>
        <v>20 to 30</v>
      </c>
      <c r="AP3487" s="6">
        <v>310</v>
      </c>
      <c r="AQ3487" s="6" t="s">
        <v>1362</v>
      </c>
    </row>
    <row r="3488" spans="1:43" x14ac:dyDescent="0.25">
      <c r="A3488">
        <v>3486</v>
      </c>
      <c r="B3488">
        <v>702</v>
      </c>
      <c r="C3488">
        <v>950</v>
      </c>
      <c r="D3488">
        <v>97</v>
      </c>
      <c r="E3488">
        <v>3</v>
      </c>
      <c r="F3488">
        <v>291</v>
      </c>
      <c r="G3488" t="str">
        <f>VLOOKUP($C3488,'Raw-products'!$A$2:$H$1261,MATCH(G$1,'Raw-products'!$A$1:$H$1,0))</f>
        <v>Trousers</v>
      </c>
      <c r="H3488" t="str">
        <f>VLOOKUP($C3488,'Raw-products'!$A$2:$H$1261,MATCH(H$1,'Raw-products'!$A$1:$H$1,0))</f>
        <v>Slim-Fit</v>
      </c>
      <c r="I3488" t="str">
        <f>VLOOKUP($C3488,'Raw-products'!$A$2:$H$1261,MATCH(I$1,'Raw-products'!$A$1:$H$1,0))</f>
        <v>XS</v>
      </c>
      <c r="J3488" t="str">
        <f>VLOOKUP($C3488,'Raw-products'!$A$2:$H$1261,MATCH(J$1,'Raw-products'!$A$1:$H$1,0))</f>
        <v>orange</v>
      </c>
      <c r="K3488">
        <f>VLOOKUP($C3488,'Raw-products'!$A$2:$H$1261,MATCH(K$1,'Raw-products'!$A$1:$H$1,0))</f>
        <v>119</v>
      </c>
      <c r="L3488">
        <f>VLOOKUP($C3488,'Raw-products'!$A$2:$H$1261,MATCH(L$1,'Raw-products'!$A$1:$H$1,0))</f>
        <v>69</v>
      </c>
      <c r="M3488" s="5">
        <f t="shared" si="108"/>
        <v>8211</v>
      </c>
      <c r="N3488" cm="1">
        <f t="array" ref="N3488:Q3488">_xlfn.XLOOKUP($B3488,'Raw -orders'!$A:$A,'Raw -orders'!$B:$E)</f>
        <v>310</v>
      </c>
      <c r="O3488">
        <v>31509</v>
      </c>
      <c r="P3488" s="1">
        <v>44370</v>
      </c>
      <c r="Q3488" s="1">
        <v>44391</v>
      </c>
      <c r="R3488" t="str" cm="1">
        <f t="array" ref="R3488:Y3488">_xlfn.XLOOKUP($N3488,'Raw - customers'!$A:$A,'Raw - customers'!$B:$I)</f>
        <v>Sharyl Royl</v>
      </c>
      <c r="S3488" t="str">
        <v>Polygender</v>
      </c>
      <c r="T3488">
        <v>61</v>
      </c>
      <c r="U3488" t="str">
        <v>29 Caitlin CrestSuite 875</v>
      </c>
      <c r="V3488">
        <v>7862</v>
      </c>
      <c r="W3488" t="str">
        <v>Fadelburgh</v>
      </c>
      <c r="X3488" t="str">
        <v>New South Wales</v>
      </c>
      <c r="Y3488" t="str">
        <v>Australia</v>
      </c>
      <c r="Z3488">
        <v>6</v>
      </c>
      <c r="AA3488" s="3" t="str">
        <f t="shared" si="109"/>
        <v>20 to 30</v>
      </c>
      <c r="AP3488" s="6">
        <v>310</v>
      </c>
      <c r="AQ3488" s="6" t="s">
        <v>1362</v>
      </c>
    </row>
    <row r="3489" spans="1:43" x14ac:dyDescent="0.25">
      <c r="A3489">
        <v>3487</v>
      </c>
      <c r="B3489">
        <v>702</v>
      </c>
      <c r="C3489">
        <v>341</v>
      </c>
      <c r="D3489">
        <v>109</v>
      </c>
      <c r="E3489">
        <v>1</v>
      </c>
      <c r="F3489">
        <v>109</v>
      </c>
      <c r="G3489" t="str">
        <f>VLOOKUP($C3489,'Raw-products'!$A$2:$H$1261,MATCH(G$1,'Raw-products'!$A$1:$H$1,0))</f>
        <v>Shirt</v>
      </c>
      <c r="H3489" t="str">
        <f>VLOOKUP($C3489,'Raw-products'!$A$2:$H$1261,MATCH(H$1,'Raw-products'!$A$1:$H$1,0))</f>
        <v>Mandarin Collar</v>
      </c>
      <c r="I3489" t="str">
        <f>VLOOKUP($C3489,'Raw-products'!$A$2:$H$1261,MATCH(I$1,'Raw-products'!$A$1:$H$1,0))</f>
        <v>S</v>
      </c>
      <c r="J3489" t="str">
        <f>VLOOKUP($C3489,'Raw-products'!$A$2:$H$1261,MATCH(J$1,'Raw-products'!$A$1:$H$1,0))</f>
        <v>indigo</v>
      </c>
      <c r="K3489">
        <f>VLOOKUP($C3489,'Raw-products'!$A$2:$H$1261,MATCH(K$1,'Raw-products'!$A$1:$H$1,0))</f>
        <v>108</v>
      </c>
      <c r="L3489">
        <f>VLOOKUP($C3489,'Raw-products'!$A$2:$H$1261,MATCH(L$1,'Raw-products'!$A$1:$H$1,0))</f>
        <v>60</v>
      </c>
      <c r="M3489" s="5">
        <f t="shared" si="108"/>
        <v>6480</v>
      </c>
      <c r="N3489" cm="1">
        <f t="array" ref="N3489:Q3489">_xlfn.XLOOKUP($B3489,'Raw -orders'!$A:$A,'Raw -orders'!$B:$E)</f>
        <v>310</v>
      </c>
      <c r="O3489">
        <v>31509</v>
      </c>
      <c r="P3489" s="1">
        <v>44370</v>
      </c>
      <c r="Q3489" s="1">
        <v>44391</v>
      </c>
      <c r="R3489" t="str" cm="1">
        <f t="array" ref="R3489:Y3489">_xlfn.XLOOKUP($N3489,'Raw - customers'!$A:$A,'Raw - customers'!$B:$I)</f>
        <v>Sharyl Royl</v>
      </c>
      <c r="S3489" t="str">
        <v>Polygender</v>
      </c>
      <c r="T3489">
        <v>61</v>
      </c>
      <c r="U3489" t="str">
        <v>29 Caitlin CrestSuite 875</v>
      </c>
      <c r="V3489">
        <v>7862</v>
      </c>
      <c r="W3489" t="str">
        <v>Fadelburgh</v>
      </c>
      <c r="X3489" t="str">
        <v>New South Wales</v>
      </c>
      <c r="Y3489" t="str">
        <v>Australia</v>
      </c>
      <c r="Z3489">
        <v>6</v>
      </c>
      <c r="AA3489" s="3" t="str">
        <f t="shared" si="109"/>
        <v>20 to 30</v>
      </c>
      <c r="AP3489" s="6">
        <v>310</v>
      </c>
      <c r="AQ3489" s="6" t="s">
        <v>1362</v>
      </c>
    </row>
    <row r="3490" spans="1:43" x14ac:dyDescent="0.25">
      <c r="A3490">
        <v>3488</v>
      </c>
      <c r="B3490">
        <v>702</v>
      </c>
      <c r="C3490">
        <v>1070</v>
      </c>
      <c r="D3490">
        <v>93</v>
      </c>
      <c r="E3490">
        <v>2</v>
      </c>
      <c r="F3490">
        <v>186</v>
      </c>
      <c r="G3490" t="str">
        <f>VLOOKUP($C3490,'Raw-products'!$A$2:$H$1261,MATCH(G$1,'Raw-products'!$A$1:$H$1,0))</f>
        <v>Trousers</v>
      </c>
      <c r="H3490" t="str">
        <f>VLOOKUP($C3490,'Raw-products'!$A$2:$H$1261,MATCH(H$1,'Raw-products'!$A$1:$H$1,0))</f>
        <v>Joggers</v>
      </c>
      <c r="I3490" t="str">
        <f>VLOOKUP($C3490,'Raw-products'!$A$2:$H$1261,MATCH(I$1,'Raw-products'!$A$1:$H$1,0))</f>
        <v>XS</v>
      </c>
      <c r="J3490" t="str">
        <f>VLOOKUP($C3490,'Raw-products'!$A$2:$H$1261,MATCH(J$1,'Raw-products'!$A$1:$H$1,0))</f>
        <v>blue</v>
      </c>
      <c r="K3490">
        <f>VLOOKUP($C3490,'Raw-products'!$A$2:$H$1261,MATCH(K$1,'Raw-products'!$A$1:$H$1,0))</f>
        <v>94</v>
      </c>
      <c r="L3490">
        <f>VLOOKUP($C3490,'Raw-products'!$A$2:$H$1261,MATCH(L$1,'Raw-products'!$A$1:$H$1,0))</f>
        <v>67</v>
      </c>
      <c r="M3490" s="5">
        <f t="shared" si="108"/>
        <v>6298</v>
      </c>
      <c r="N3490" cm="1">
        <f t="array" ref="N3490:Q3490">_xlfn.XLOOKUP($B3490,'Raw -orders'!$A:$A,'Raw -orders'!$B:$E)</f>
        <v>310</v>
      </c>
      <c r="O3490">
        <v>31509</v>
      </c>
      <c r="P3490" s="1">
        <v>44370</v>
      </c>
      <c r="Q3490" s="1">
        <v>44391</v>
      </c>
      <c r="R3490" t="str" cm="1">
        <f t="array" ref="R3490:Y3490">_xlfn.XLOOKUP($N3490,'Raw - customers'!$A:$A,'Raw - customers'!$B:$I)</f>
        <v>Sharyl Royl</v>
      </c>
      <c r="S3490" t="str">
        <v>Polygender</v>
      </c>
      <c r="T3490">
        <v>61</v>
      </c>
      <c r="U3490" t="str">
        <v>29 Caitlin CrestSuite 875</v>
      </c>
      <c r="V3490">
        <v>7862</v>
      </c>
      <c r="W3490" t="str">
        <v>Fadelburgh</v>
      </c>
      <c r="X3490" t="str">
        <v>New South Wales</v>
      </c>
      <c r="Y3490" t="str">
        <v>Australia</v>
      </c>
      <c r="Z3490">
        <v>6</v>
      </c>
      <c r="AA3490" s="3" t="str">
        <f t="shared" si="109"/>
        <v>20 to 30</v>
      </c>
      <c r="AP3490" s="6">
        <v>310</v>
      </c>
      <c r="AQ3490" s="6" t="s">
        <v>1362</v>
      </c>
    </row>
    <row r="3491" spans="1:43" x14ac:dyDescent="0.25">
      <c r="A3491">
        <v>3489</v>
      </c>
      <c r="B3491">
        <v>702</v>
      </c>
      <c r="C3491">
        <v>693</v>
      </c>
      <c r="D3491">
        <v>113</v>
      </c>
      <c r="E3491">
        <v>3</v>
      </c>
      <c r="F3491">
        <v>339</v>
      </c>
      <c r="G3491" t="str">
        <f>VLOOKUP($C3491,'Raw-products'!$A$2:$H$1261,MATCH(G$1,'Raw-products'!$A$1:$H$1,0))</f>
        <v>Jacket</v>
      </c>
      <c r="H3491" t="str">
        <f>VLOOKUP($C3491,'Raw-products'!$A$2:$H$1261,MATCH(H$1,'Raw-products'!$A$1:$H$1,0))</f>
        <v>Parka</v>
      </c>
      <c r="I3491" t="str">
        <f>VLOOKUP($C3491,'Raw-products'!$A$2:$H$1261,MATCH(I$1,'Raw-products'!$A$1:$H$1,0))</f>
        <v>L</v>
      </c>
      <c r="J3491" t="str">
        <f>VLOOKUP($C3491,'Raw-products'!$A$2:$H$1261,MATCH(J$1,'Raw-products'!$A$1:$H$1,0))</f>
        <v>indigo</v>
      </c>
      <c r="K3491">
        <f>VLOOKUP($C3491,'Raw-products'!$A$2:$H$1261,MATCH(K$1,'Raw-products'!$A$1:$H$1,0))</f>
        <v>119</v>
      </c>
      <c r="L3491">
        <f>VLOOKUP($C3491,'Raw-products'!$A$2:$H$1261,MATCH(L$1,'Raw-products'!$A$1:$H$1,0))</f>
        <v>44</v>
      </c>
      <c r="M3491" s="5">
        <f t="shared" si="108"/>
        <v>5236</v>
      </c>
      <c r="N3491" cm="1">
        <f t="array" ref="N3491:Q3491">_xlfn.XLOOKUP($B3491,'Raw -orders'!$A:$A,'Raw -orders'!$B:$E)</f>
        <v>310</v>
      </c>
      <c r="O3491">
        <v>31509</v>
      </c>
      <c r="P3491" s="1">
        <v>44370</v>
      </c>
      <c r="Q3491" s="1">
        <v>44391</v>
      </c>
      <c r="R3491" t="str" cm="1">
        <f t="array" ref="R3491:Y3491">_xlfn.XLOOKUP($N3491,'Raw - customers'!$A:$A,'Raw - customers'!$B:$I)</f>
        <v>Sharyl Royl</v>
      </c>
      <c r="S3491" t="str">
        <v>Polygender</v>
      </c>
      <c r="T3491">
        <v>61</v>
      </c>
      <c r="U3491" t="str">
        <v>29 Caitlin CrestSuite 875</v>
      </c>
      <c r="V3491">
        <v>7862</v>
      </c>
      <c r="W3491" t="str">
        <v>Fadelburgh</v>
      </c>
      <c r="X3491" t="str">
        <v>New South Wales</v>
      </c>
      <c r="Y3491" t="str">
        <v>Australia</v>
      </c>
      <c r="Z3491">
        <v>6</v>
      </c>
      <c r="AA3491" s="3" t="str">
        <f t="shared" si="109"/>
        <v>20 to 30</v>
      </c>
      <c r="AP3491" s="6">
        <v>310</v>
      </c>
      <c r="AQ3491" s="6" t="s">
        <v>1362</v>
      </c>
    </row>
    <row r="3492" spans="1:43" x14ac:dyDescent="0.25">
      <c r="A3492">
        <v>3490</v>
      </c>
      <c r="B3492">
        <v>702</v>
      </c>
      <c r="C3492">
        <v>862</v>
      </c>
      <c r="D3492">
        <v>113</v>
      </c>
      <c r="E3492">
        <v>3</v>
      </c>
      <c r="F3492">
        <v>339</v>
      </c>
      <c r="G3492" t="str">
        <f>VLOOKUP($C3492,'Raw-products'!$A$2:$H$1261,MATCH(G$1,'Raw-products'!$A$1:$H$1,0))</f>
        <v>Trousers</v>
      </c>
      <c r="H3492" t="str">
        <f>VLOOKUP($C3492,'Raw-products'!$A$2:$H$1261,MATCH(H$1,'Raw-products'!$A$1:$H$1,0))</f>
        <v>Chinos</v>
      </c>
      <c r="I3492" t="str">
        <f>VLOOKUP($C3492,'Raw-products'!$A$2:$H$1261,MATCH(I$1,'Raw-products'!$A$1:$H$1,0))</f>
        <v>M</v>
      </c>
      <c r="J3492" t="str">
        <f>VLOOKUP($C3492,'Raw-products'!$A$2:$H$1261,MATCH(J$1,'Raw-products'!$A$1:$H$1,0))</f>
        <v>blue</v>
      </c>
      <c r="K3492">
        <f>VLOOKUP($C3492,'Raw-products'!$A$2:$H$1261,MATCH(K$1,'Raw-products'!$A$1:$H$1,0))</f>
        <v>100</v>
      </c>
      <c r="L3492">
        <f>VLOOKUP($C3492,'Raw-products'!$A$2:$H$1261,MATCH(L$1,'Raw-products'!$A$1:$H$1,0))</f>
        <v>41</v>
      </c>
      <c r="M3492" s="5">
        <f t="shared" si="108"/>
        <v>4100</v>
      </c>
      <c r="N3492" cm="1">
        <f t="array" ref="N3492:Q3492">_xlfn.XLOOKUP($B3492,'Raw -orders'!$A:$A,'Raw -orders'!$B:$E)</f>
        <v>310</v>
      </c>
      <c r="O3492">
        <v>31509</v>
      </c>
      <c r="P3492" s="1">
        <v>44370</v>
      </c>
      <c r="Q3492" s="1">
        <v>44391</v>
      </c>
      <c r="R3492" t="str" cm="1">
        <f t="array" ref="R3492:Y3492">_xlfn.XLOOKUP($N3492,'Raw - customers'!$A:$A,'Raw - customers'!$B:$I)</f>
        <v>Sharyl Royl</v>
      </c>
      <c r="S3492" t="str">
        <v>Polygender</v>
      </c>
      <c r="T3492">
        <v>61</v>
      </c>
      <c r="U3492" t="str">
        <v>29 Caitlin CrestSuite 875</v>
      </c>
      <c r="V3492">
        <v>7862</v>
      </c>
      <c r="W3492" t="str">
        <v>Fadelburgh</v>
      </c>
      <c r="X3492" t="str">
        <v>New South Wales</v>
      </c>
      <c r="Y3492" t="str">
        <v>Australia</v>
      </c>
      <c r="Z3492">
        <v>6</v>
      </c>
      <c r="AA3492" s="3" t="str">
        <f t="shared" si="109"/>
        <v>20 to 30</v>
      </c>
      <c r="AP3492" s="6">
        <v>310</v>
      </c>
      <c r="AQ3492" s="6" t="s">
        <v>1362</v>
      </c>
    </row>
    <row r="3493" spans="1:43" x14ac:dyDescent="0.25">
      <c r="A3493">
        <v>3491</v>
      </c>
      <c r="B3493">
        <v>703</v>
      </c>
      <c r="C3493">
        <v>116</v>
      </c>
      <c r="D3493">
        <v>92</v>
      </c>
      <c r="E3493">
        <v>2</v>
      </c>
      <c r="F3493">
        <v>184</v>
      </c>
      <c r="G3493" t="str">
        <f>VLOOKUP($C3493,'Raw-products'!$A$2:$H$1261,MATCH(G$1,'Raw-products'!$A$1:$H$1,0))</f>
        <v>Shirt</v>
      </c>
      <c r="H3493" t="str">
        <f>VLOOKUP($C3493,'Raw-products'!$A$2:$H$1261,MATCH(H$1,'Raw-products'!$A$1:$H$1,0))</f>
        <v>Denim</v>
      </c>
      <c r="I3493" t="str">
        <f>VLOOKUP($C3493,'Raw-products'!$A$2:$H$1261,MATCH(I$1,'Raw-products'!$A$1:$H$1,0))</f>
        <v>S</v>
      </c>
      <c r="J3493" t="str">
        <f>VLOOKUP($C3493,'Raw-products'!$A$2:$H$1261,MATCH(J$1,'Raw-products'!$A$1:$H$1,0))</f>
        <v>yellow</v>
      </c>
      <c r="K3493">
        <f>VLOOKUP($C3493,'Raw-products'!$A$2:$H$1261,MATCH(K$1,'Raw-products'!$A$1:$H$1,0))</f>
        <v>115</v>
      </c>
      <c r="L3493">
        <f>VLOOKUP($C3493,'Raw-products'!$A$2:$H$1261,MATCH(L$1,'Raw-products'!$A$1:$H$1,0))</f>
        <v>75</v>
      </c>
      <c r="M3493" s="5">
        <f t="shared" si="108"/>
        <v>8625</v>
      </c>
      <c r="N3493" cm="1">
        <f t="array" ref="N3493:Q3493">_xlfn.XLOOKUP($B3493,'Raw -orders'!$A:$A,'Raw -orders'!$B:$E)</f>
        <v>327</v>
      </c>
      <c r="O3493">
        <v>26168</v>
      </c>
      <c r="P3493" s="1">
        <v>44234</v>
      </c>
      <c r="Q3493" s="1">
        <v>44255</v>
      </c>
      <c r="R3493" t="str" cm="1">
        <f t="array" ref="R3493:Y3493">_xlfn.XLOOKUP($N3493,'Raw - customers'!$A:$A,'Raw - customers'!$B:$I)</f>
        <v>Lynda Seydlitz</v>
      </c>
      <c r="S3493" t="str">
        <v>Non-binary</v>
      </c>
      <c r="T3493">
        <v>71</v>
      </c>
      <c r="U3493" t="str">
        <v>246 Waters CrescentSuite 947</v>
      </c>
      <c r="V3493">
        <v>3310</v>
      </c>
      <c r="W3493" t="str">
        <v>Port Marcusshire</v>
      </c>
      <c r="X3493" t="str">
        <v>Western Australia</v>
      </c>
      <c r="Y3493" t="str">
        <v>Australia</v>
      </c>
      <c r="Z3493">
        <v>2</v>
      </c>
      <c r="AA3493" s="3" t="str">
        <f t="shared" si="109"/>
        <v>20 to 30</v>
      </c>
      <c r="AP3493" s="6">
        <v>327</v>
      </c>
      <c r="AQ3493" s="6" t="s">
        <v>1377</v>
      </c>
    </row>
    <row r="3494" spans="1:43" x14ac:dyDescent="0.25">
      <c r="A3494">
        <v>3492</v>
      </c>
      <c r="B3494">
        <v>703</v>
      </c>
      <c r="C3494">
        <v>205</v>
      </c>
      <c r="D3494">
        <v>98</v>
      </c>
      <c r="E3494">
        <v>3</v>
      </c>
      <c r="F3494">
        <v>294</v>
      </c>
      <c r="G3494" t="str">
        <f>VLOOKUP($C3494,'Raw-products'!$A$2:$H$1261,MATCH(G$1,'Raw-products'!$A$1:$H$1,0))</f>
        <v>Shirt</v>
      </c>
      <c r="H3494" t="str">
        <f>VLOOKUP($C3494,'Raw-products'!$A$2:$H$1261,MATCH(H$1,'Raw-products'!$A$1:$H$1,0))</f>
        <v>Camp Collared</v>
      </c>
      <c r="I3494" t="str">
        <f>VLOOKUP($C3494,'Raw-products'!$A$2:$H$1261,MATCH(I$1,'Raw-products'!$A$1:$H$1,0))</f>
        <v>XS</v>
      </c>
      <c r="J3494" t="str">
        <f>VLOOKUP($C3494,'Raw-products'!$A$2:$H$1261,MATCH(J$1,'Raw-products'!$A$1:$H$1,0))</f>
        <v>violet</v>
      </c>
      <c r="K3494">
        <f>VLOOKUP($C3494,'Raw-products'!$A$2:$H$1261,MATCH(K$1,'Raw-products'!$A$1:$H$1,0))</f>
        <v>112</v>
      </c>
      <c r="L3494">
        <f>VLOOKUP($C3494,'Raw-products'!$A$2:$H$1261,MATCH(L$1,'Raw-products'!$A$1:$H$1,0))</f>
        <v>72</v>
      </c>
      <c r="M3494" s="5">
        <f t="shared" si="108"/>
        <v>8064</v>
      </c>
      <c r="N3494" cm="1">
        <f t="array" ref="N3494:Q3494">_xlfn.XLOOKUP($B3494,'Raw -orders'!$A:$A,'Raw -orders'!$B:$E)</f>
        <v>327</v>
      </c>
      <c r="O3494">
        <v>26168</v>
      </c>
      <c r="P3494" s="1">
        <v>44234</v>
      </c>
      <c r="Q3494" s="1">
        <v>44255</v>
      </c>
      <c r="R3494" t="str" cm="1">
        <f t="array" ref="R3494:Y3494">_xlfn.XLOOKUP($N3494,'Raw - customers'!$A:$A,'Raw - customers'!$B:$I)</f>
        <v>Lynda Seydlitz</v>
      </c>
      <c r="S3494" t="str">
        <v>Non-binary</v>
      </c>
      <c r="T3494">
        <v>71</v>
      </c>
      <c r="U3494" t="str">
        <v>246 Waters CrescentSuite 947</v>
      </c>
      <c r="V3494">
        <v>3310</v>
      </c>
      <c r="W3494" t="str">
        <v>Port Marcusshire</v>
      </c>
      <c r="X3494" t="str">
        <v>Western Australia</v>
      </c>
      <c r="Y3494" t="str">
        <v>Australia</v>
      </c>
      <c r="Z3494">
        <v>2</v>
      </c>
      <c r="AA3494" s="3" t="str">
        <f t="shared" si="109"/>
        <v>20 to 30</v>
      </c>
      <c r="AP3494" s="6">
        <v>327</v>
      </c>
      <c r="AQ3494" s="6" t="s">
        <v>1377</v>
      </c>
    </row>
    <row r="3495" spans="1:43" x14ac:dyDescent="0.25">
      <c r="A3495">
        <v>3493</v>
      </c>
      <c r="B3495">
        <v>703</v>
      </c>
      <c r="C3495">
        <v>249</v>
      </c>
      <c r="D3495">
        <v>95</v>
      </c>
      <c r="E3495">
        <v>3</v>
      </c>
      <c r="F3495">
        <v>285</v>
      </c>
      <c r="G3495" t="str">
        <f>VLOOKUP($C3495,'Raw-products'!$A$2:$H$1261,MATCH(G$1,'Raw-products'!$A$1:$H$1,0))</f>
        <v>Shirt</v>
      </c>
      <c r="H3495" t="str">
        <f>VLOOKUP($C3495,'Raw-products'!$A$2:$H$1261,MATCH(H$1,'Raw-products'!$A$1:$H$1,0))</f>
        <v>Polo</v>
      </c>
      <c r="I3495" t="str">
        <f>VLOOKUP($C3495,'Raw-products'!$A$2:$H$1261,MATCH(I$1,'Raw-products'!$A$1:$H$1,0))</f>
        <v>XL</v>
      </c>
      <c r="J3495" t="str">
        <f>VLOOKUP($C3495,'Raw-products'!$A$2:$H$1261,MATCH(J$1,'Raw-products'!$A$1:$H$1,0))</f>
        <v>red</v>
      </c>
      <c r="K3495">
        <f>VLOOKUP($C3495,'Raw-products'!$A$2:$H$1261,MATCH(K$1,'Raw-products'!$A$1:$H$1,0))</f>
        <v>117</v>
      </c>
      <c r="L3495">
        <f>VLOOKUP($C3495,'Raw-products'!$A$2:$H$1261,MATCH(L$1,'Raw-products'!$A$1:$H$1,0))</f>
        <v>76</v>
      </c>
      <c r="M3495" s="5">
        <f t="shared" si="108"/>
        <v>8892</v>
      </c>
      <c r="N3495" cm="1">
        <f t="array" ref="N3495:Q3495">_xlfn.XLOOKUP($B3495,'Raw -orders'!$A:$A,'Raw -orders'!$B:$E)</f>
        <v>327</v>
      </c>
      <c r="O3495">
        <v>26168</v>
      </c>
      <c r="P3495" s="1">
        <v>44234</v>
      </c>
      <c r="Q3495" s="1">
        <v>44255</v>
      </c>
      <c r="R3495" t="str" cm="1">
        <f t="array" ref="R3495:Y3495">_xlfn.XLOOKUP($N3495,'Raw - customers'!$A:$A,'Raw - customers'!$B:$I)</f>
        <v>Lynda Seydlitz</v>
      </c>
      <c r="S3495" t="str">
        <v>Non-binary</v>
      </c>
      <c r="T3495">
        <v>71</v>
      </c>
      <c r="U3495" t="str">
        <v>246 Waters CrescentSuite 947</v>
      </c>
      <c r="V3495">
        <v>3310</v>
      </c>
      <c r="W3495" t="str">
        <v>Port Marcusshire</v>
      </c>
      <c r="X3495" t="str">
        <v>Western Australia</v>
      </c>
      <c r="Y3495" t="str">
        <v>Australia</v>
      </c>
      <c r="Z3495">
        <v>2</v>
      </c>
      <c r="AA3495" s="3" t="str">
        <f t="shared" si="109"/>
        <v>20 to 30</v>
      </c>
      <c r="AP3495" s="6">
        <v>327</v>
      </c>
      <c r="AQ3495" s="6" t="s">
        <v>1377</v>
      </c>
    </row>
    <row r="3496" spans="1:43" x14ac:dyDescent="0.25">
      <c r="A3496">
        <v>3494</v>
      </c>
      <c r="B3496">
        <v>704</v>
      </c>
      <c r="C3496">
        <v>673</v>
      </c>
      <c r="D3496">
        <v>113</v>
      </c>
      <c r="E3496">
        <v>3</v>
      </c>
      <c r="F3496">
        <v>339</v>
      </c>
      <c r="G3496" t="str">
        <f>VLOOKUP($C3496,'Raw-products'!$A$2:$H$1261,MATCH(G$1,'Raw-products'!$A$1:$H$1,0))</f>
        <v>Jacket</v>
      </c>
      <c r="H3496" t="str">
        <f>VLOOKUP($C3496,'Raw-products'!$A$2:$H$1261,MATCH(H$1,'Raw-products'!$A$1:$H$1,0))</f>
        <v>Parka</v>
      </c>
      <c r="I3496" t="str">
        <f>VLOOKUP($C3496,'Raw-products'!$A$2:$H$1261,MATCH(I$1,'Raw-products'!$A$1:$H$1,0))</f>
        <v>L</v>
      </c>
      <c r="J3496" t="str">
        <f>VLOOKUP($C3496,'Raw-products'!$A$2:$H$1261,MATCH(J$1,'Raw-products'!$A$1:$H$1,0))</f>
        <v>orange</v>
      </c>
      <c r="K3496">
        <f>VLOOKUP($C3496,'Raw-products'!$A$2:$H$1261,MATCH(K$1,'Raw-products'!$A$1:$H$1,0))</f>
        <v>119</v>
      </c>
      <c r="L3496">
        <f>VLOOKUP($C3496,'Raw-products'!$A$2:$H$1261,MATCH(L$1,'Raw-products'!$A$1:$H$1,0))</f>
        <v>77</v>
      </c>
      <c r="M3496" s="5">
        <f t="shared" si="108"/>
        <v>9163</v>
      </c>
      <c r="N3496" cm="1">
        <f t="array" ref="N3496:Q3496">_xlfn.XLOOKUP($B3496,'Raw -orders'!$A:$A,'Raw -orders'!$B:$E)</f>
        <v>260</v>
      </c>
      <c r="O3496">
        <v>45954</v>
      </c>
      <c r="P3496" s="1">
        <v>44398</v>
      </c>
      <c r="Q3496" s="1">
        <v>44404</v>
      </c>
      <c r="R3496" t="str" cm="1">
        <f t="array" ref="R3496:Y3496">_xlfn.XLOOKUP($N3496,'Raw - customers'!$A:$A,'Raw - customers'!$B:$I)</f>
        <v>Whitney Scarman</v>
      </c>
      <c r="S3496" t="str">
        <v>Female</v>
      </c>
      <c r="T3496">
        <v>27</v>
      </c>
      <c r="U3496" t="str">
        <v>01 D'amore ManorSuite 692</v>
      </c>
      <c r="V3496">
        <v>3012</v>
      </c>
      <c r="W3496" t="str">
        <v>Trompview</v>
      </c>
      <c r="X3496" t="str">
        <v>Tasmania</v>
      </c>
      <c r="Y3496" t="str">
        <v>Australia</v>
      </c>
      <c r="Z3496">
        <v>7</v>
      </c>
      <c r="AA3496" s="3" t="str">
        <f t="shared" si="109"/>
        <v>0 to 10</v>
      </c>
      <c r="AP3496" s="6">
        <v>260</v>
      </c>
      <c r="AQ3496" s="6" t="s">
        <v>1414</v>
      </c>
    </row>
    <row r="3497" spans="1:43" x14ac:dyDescent="0.25">
      <c r="A3497">
        <v>3495</v>
      </c>
      <c r="B3497">
        <v>704</v>
      </c>
      <c r="C3497">
        <v>44</v>
      </c>
      <c r="D3497">
        <v>104</v>
      </c>
      <c r="E3497">
        <v>2</v>
      </c>
      <c r="F3497">
        <v>208</v>
      </c>
      <c r="G3497" t="str">
        <f>VLOOKUP($C3497,'Raw-products'!$A$2:$H$1261,MATCH(G$1,'Raw-products'!$A$1:$H$1,0))</f>
        <v>Shirt</v>
      </c>
      <c r="H3497" t="str">
        <f>VLOOKUP($C3497,'Raw-products'!$A$2:$H$1261,MATCH(H$1,'Raw-products'!$A$1:$H$1,0))</f>
        <v>Dress</v>
      </c>
      <c r="I3497" t="str">
        <f>VLOOKUP($C3497,'Raw-products'!$A$2:$H$1261,MATCH(I$1,'Raw-products'!$A$1:$H$1,0))</f>
        <v>XL</v>
      </c>
      <c r="J3497" t="str">
        <f>VLOOKUP($C3497,'Raw-products'!$A$2:$H$1261,MATCH(J$1,'Raw-products'!$A$1:$H$1,0))</f>
        <v>orange</v>
      </c>
      <c r="K3497">
        <f>VLOOKUP($C3497,'Raw-products'!$A$2:$H$1261,MATCH(K$1,'Raw-products'!$A$1:$H$1,0))</f>
        <v>119</v>
      </c>
      <c r="L3497">
        <f>VLOOKUP($C3497,'Raw-products'!$A$2:$H$1261,MATCH(L$1,'Raw-products'!$A$1:$H$1,0))</f>
        <v>78</v>
      </c>
      <c r="M3497" s="5">
        <f t="shared" si="108"/>
        <v>9282</v>
      </c>
      <c r="N3497" cm="1">
        <f t="array" ref="N3497:Q3497">_xlfn.XLOOKUP($B3497,'Raw -orders'!$A:$A,'Raw -orders'!$B:$E)</f>
        <v>260</v>
      </c>
      <c r="O3497">
        <v>45954</v>
      </c>
      <c r="P3497" s="1">
        <v>44398</v>
      </c>
      <c r="Q3497" s="1">
        <v>44404</v>
      </c>
      <c r="R3497" t="str" cm="1">
        <f t="array" ref="R3497:Y3497">_xlfn.XLOOKUP($N3497,'Raw - customers'!$A:$A,'Raw - customers'!$B:$I)</f>
        <v>Whitney Scarman</v>
      </c>
      <c r="S3497" t="str">
        <v>Female</v>
      </c>
      <c r="T3497">
        <v>27</v>
      </c>
      <c r="U3497" t="str">
        <v>01 D'amore ManorSuite 692</v>
      </c>
      <c r="V3497">
        <v>3012</v>
      </c>
      <c r="W3497" t="str">
        <v>Trompview</v>
      </c>
      <c r="X3497" t="str">
        <v>Tasmania</v>
      </c>
      <c r="Y3497" t="str">
        <v>Australia</v>
      </c>
      <c r="Z3497">
        <v>7</v>
      </c>
      <c r="AA3497" s="3" t="str">
        <f t="shared" si="109"/>
        <v>0 to 10</v>
      </c>
      <c r="AP3497" s="6">
        <v>260</v>
      </c>
      <c r="AQ3497" s="6" t="s">
        <v>1414</v>
      </c>
    </row>
    <row r="3498" spans="1:43" x14ac:dyDescent="0.25">
      <c r="A3498">
        <v>3496</v>
      </c>
      <c r="B3498">
        <v>704</v>
      </c>
      <c r="C3498">
        <v>1080</v>
      </c>
      <c r="D3498">
        <v>93</v>
      </c>
      <c r="E3498">
        <v>2</v>
      </c>
      <c r="F3498">
        <v>186</v>
      </c>
      <c r="G3498" t="str">
        <f>VLOOKUP($C3498,'Raw-products'!$A$2:$H$1261,MATCH(G$1,'Raw-products'!$A$1:$H$1,0))</f>
        <v>Trousers</v>
      </c>
      <c r="H3498" t="str">
        <f>VLOOKUP($C3498,'Raw-products'!$A$2:$H$1261,MATCH(H$1,'Raw-products'!$A$1:$H$1,0))</f>
        <v>Joggers</v>
      </c>
      <c r="I3498" t="str">
        <f>VLOOKUP($C3498,'Raw-products'!$A$2:$H$1261,MATCH(I$1,'Raw-products'!$A$1:$H$1,0))</f>
        <v>XS</v>
      </c>
      <c r="J3498" t="str">
        <f>VLOOKUP($C3498,'Raw-products'!$A$2:$H$1261,MATCH(J$1,'Raw-products'!$A$1:$H$1,0))</f>
        <v>violet</v>
      </c>
      <c r="K3498">
        <f>VLOOKUP($C3498,'Raw-products'!$A$2:$H$1261,MATCH(K$1,'Raw-products'!$A$1:$H$1,0))</f>
        <v>94</v>
      </c>
      <c r="L3498">
        <f>VLOOKUP($C3498,'Raw-products'!$A$2:$H$1261,MATCH(L$1,'Raw-products'!$A$1:$H$1,0))</f>
        <v>50</v>
      </c>
      <c r="M3498" s="5">
        <f t="shared" si="108"/>
        <v>4700</v>
      </c>
      <c r="N3498" cm="1">
        <f t="array" ref="N3498:Q3498">_xlfn.XLOOKUP($B3498,'Raw -orders'!$A:$A,'Raw -orders'!$B:$E)</f>
        <v>260</v>
      </c>
      <c r="O3498">
        <v>45954</v>
      </c>
      <c r="P3498" s="1">
        <v>44398</v>
      </c>
      <c r="Q3498" s="1">
        <v>44404</v>
      </c>
      <c r="R3498" t="str" cm="1">
        <f t="array" ref="R3498:Y3498">_xlfn.XLOOKUP($N3498,'Raw - customers'!$A:$A,'Raw - customers'!$B:$I)</f>
        <v>Whitney Scarman</v>
      </c>
      <c r="S3498" t="str">
        <v>Female</v>
      </c>
      <c r="T3498">
        <v>27</v>
      </c>
      <c r="U3498" t="str">
        <v>01 D'amore ManorSuite 692</v>
      </c>
      <c r="V3498">
        <v>3012</v>
      </c>
      <c r="W3498" t="str">
        <v>Trompview</v>
      </c>
      <c r="X3498" t="str">
        <v>Tasmania</v>
      </c>
      <c r="Y3498" t="str">
        <v>Australia</v>
      </c>
      <c r="Z3498">
        <v>7</v>
      </c>
      <c r="AA3498" s="3" t="str">
        <f t="shared" si="109"/>
        <v>0 to 10</v>
      </c>
      <c r="AP3498" s="6">
        <v>260</v>
      </c>
      <c r="AQ3498" s="6" t="s">
        <v>1414</v>
      </c>
    </row>
    <row r="3499" spans="1:43" x14ac:dyDescent="0.25">
      <c r="A3499">
        <v>3497</v>
      </c>
      <c r="B3499">
        <v>704</v>
      </c>
      <c r="C3499">
        <v>63</v>
      </c>
      <c r="D3499">
        <v>104</v>
      </c>
      <c r="E3499">
        <v>2</v>
      </c>
      <c r="F3499">
        <v>208</v>
      </c>
      <c r="G3499" t="str">
        <f>VLOOKUP($C3499,'Raw-products'!$A$2:$H$1261,MATCH(G$1,'Raw-products'!$A$1:$H$1,0))</f>
        <v>Shirt</v>
      </c>
      <c r="H3499" t="str">
        <f>VLOOKUP($C3499,'Raw-products'!$A$2:$H$1261,MATCH(H$1,'Raw-products'!$A$1:$H$1,0))</f>
        <v>Dress</v>
      </c>
      <c r="I3499" t="str">
        <f>VLOOKUP($C3499,'Raw-products'!$A$2:$H$1261,MATCH(I$1,'Raw-products'!$A$1:$H$1,0))</f>
        <v>L</v>
      </c>
      <c r="J3499" t="str">
        <f>VLOOKUP($C3499,'Raw-products'!$A$2:$H$1261,MATCH(J$1,'Raw-products'!$A$1:$H$1,0))</f>
        <v>indigo</v>
      </c>
      <c r="K3499">
        <f>VLOOKUP($C3499,'Raw-products'!$A$2:$H$1261,MATCH(K$1,'Raw-products'!$A$1:$H$1,0))</f>
        <v>119</v>
      </c>
      <c r="L3499">
        <f>VLOOKUP($C3499,'Raw-products'!$A$2:$H$1261,MATCH(L$1,'Raw-products'!$A$1:$H$1,0))</f>
        <v>71</v>
      </c>
      <c r="M3499" s="5">
        <f t="shared" si="108"/>
        <v>8449</v>
      </c>
      <c r="N3499" cm="1">
        <f t="array" ref="N3499:Q3499">_xlfn.XLOOKUP($B3499,'Raw -orders'!$A:$A,'Raw -orders'!$B:$E)</f>
        <v>260</v>
      </c>
      <c r="O3499">
        <v>45954</v>
      </c>
      <c r="P3499" s="1">
        <v>44398</v>
      </c>
      <c r="Q3499" s="1">
        <v>44404</v>
      </c>
      <c r="R3499" t="str" cm="1">
        <f t="array" ref="R3499:Y3499">_xlfn.XLOOKUP($N3499,'Raw - customers'!$A:$A,'Raw - customers'!$B:$I)</f>
        <v>Whitney Scarman</v>
      </c>
      <c r="S3499" t="str">
        <v>Female</v>
      </c>
      <c r="T3499">
        <v>27</v>
      </c>
      <c r="U3499" t="str">
        <v>01 D'amore ManorSuite 692</v>
      </c>
      <c r="V3499">
        <v>3012</v>
      </c>
      <c r="W3499" t="str">
        <v>Trompview</v>
      </c>
      <c r="X3499" t="str">
        <v>Tasmania</v>
      </c>
      <c r="Y3499" t="str">
        <v>Australia</v>
      </c>
      <c r="Z3499">
        <v>7</v>
      </c>
      <c r="AA3499" s="3" t="str">
        <f t="shared" si="109"/>
        <v>0 to 10</v>
      </c>
      <c r="AP3499" s="6">
        <v>260</v>
      </c>
      <c r="AQ3499" s="6" t="s">
        <v>1414</v>
      </c>
    </row>
    <row r="3500" spans="1:43" x14ac:dyDescent="0.25">
      <c r="A3500">
        <v>3498</v>
      </c>
      <c r="B3500">
        <v>705</v>
      </c>
      <c r="C3500">
        <v>231</v>
      </c>
      <c r="D3500">
        <v>106</v>
      </c>
      <c r="E3500">
        <v>3</v>
      </c>
      <c r="F3500">
        <v>318</v>
      </c>
      <c r="G3500" t="str">
        <f>VLOOKUP($C3500,'Raw-products'!$A$2:$H$1261,MATCH(G$1,'Raw-products'!$A$1:$H$1,0))</f>
        <v>Shirt</v>
      </c>
      <c r="H3500" t="str">
        <f>VLOOKUP($C3500,'Raw-products'!$A$2:$H$1261,MATCH(H$1,'Raw-products'!$A$1:$H$1,0))</f>
        <v>Chambray</v>
      </c>
      <c r="I3500" t="str">
        <f>VLOOKUP($C3500,'Raw-products'!$A$2:$H$1261,MATCH(I$1,'Raw-products'!$A$1:$H$1,0))</f>
        <v>S</v>
      </c>
      <c r="J3500" t="str">
        <f>VLOOKUP($C3500,'Raw-products'!$A$2:$H$1261,MATCH(J$1,'Raw-products'!$A$1:$H$1,0))</f>
        <v>blue</v>
      </c>
      <c r="K3500">
        <f>VLOOKUP($C3500,'Raw-products'!$A$2:$H$1261,MATCH(K$1,'Raw-products'!$A$1:$H$1,0))</f>
        <v>105</v>
      </c>
      <c r="L3500">
        <f>VLOOKUP($C3500,'Raw-products'!$A$2:$H$1261,MATCH(L$1,'Raw-products'!$A$1:$H$1,0))</f>
        <v>61</v>
      </c>
      <c r="M3500" s="5">
        <f t="shared" si="108"/>
        <v>6405</v>
      </c>
      <c r="N3500" cm="1">
        <f t="array" ref="N3500:Q3500">_xlfn.XLOOKUP($B3500,'Raw -orders'!$A:$A,'Raw -orders'!$B:$E)</f>
        <v>107</v>
      </c>
      <c r="O3500">
        <v>11686</v>
      </c>
      <c r="P3500" s="1">
        <v>44210</v>
      </c>
      <c r="Q3500" s="1">
        <v>44221</v>
      </c>
      <c r="R3500" t="str" cm="1">
        <f t="array" ref="R3500:Y3500">_xlfn.XLOOKUP($N3500,'Raw - customers'!$A:$A,'Raw - customers'!$B:$I)</f>
        <v>Sandy Yushachkov</v>
      </c>
      <c r="S3500" t="str">
        <v>Genderfluid</v>
      </c>
      <c r="T3500">
        <v>35</v>
      </c>
      <c r="U3500" t="str">
        <v>20 Morrison RoadSuite 781</v>
      </c>
      <c r="V3500">
        <v>7264</v>
      </c>
      <c r="W3500" t="str">
        <v>Claudiaview</v>
      </c>
      <c r="X3500" t="str">
        <v>Western Australia</v>
      </c>
      <c r="Y3500" t="str">
        <v>Australia</v>
      </c>
      <c r="Z3500">
        <v>1</v>
      </c>
      <c r="AA3500" s="3" t="str">
        <f t="shared" si="109"/>
        <v>10 to 20</v>
      </c>
      <c r="AP3500" s="6">
        <v>107</v>
      </c>
      <c r="AQ3500" s="6" t="s">
        <v>1377</v>
      </c>
    </row>
    <row r="3501" spans="1:43" x14ac:dyDescent="0.25">
      <c r="A3501">
        <v>3499</v>
      </c>
      <c r="B3501">
        <v>705</v>
      </c>
      <c r="C3501">
        <v>59</v>
      </c>
      <c r="D3501">
        <v>104</v>
      </c>
      <c r="E3501">
        <v>2</v>
      </c>
      <c r="F3501">
        <v>208</v>
      </c>
      <c r="G3501" t="str">
        <f>VLOOKUP($C3501,'Raw-products'!$A$2:$H$1261,MATCH(G$1,'Raw-products'!$A$1:$H$1,0))</f>
        <v>Shirt</v>
      </c>
      <c r="H3501" t="str">
        <f>VLOOKUP($C3501,'Raw-products'!$A$2:$H$1261,MATCH(H$1,'Raw-products'!$A$1:$H$1,0))</f>
        <v>Dress</v>
      </c>
      <c r="I3501" t="str">
        <f>VLOOKUP($C3501,'Raw-products'!$A$2:$H$1261,MATCH(I$1,'Raw-products'!$A$1:$H$1,0))</f>
        <v>XL</v>
      </c>
      <c r="J3501" t="str">
        <f>VLOOKUP($C3501,'Raw-products'!$A$2:$H$1261,MATCH(J$1,'Raw-products'!$A$1:$H$1,0))</f>
        <v>blue</v>
      </c>
      <c r="K3501">
        <f>VLOOKUP($C3501,'Raw-products'!$A$2:$H$1261,MATCH(K$1,'Raw-products'!$A$1:$H$1,0))</f>
        <v>119</v>
      </c>
      <c r="L3501">
        <f>VLOOKUP($C3501,'Raw-products'!$A$2:$H$1261,MATCH(L$1,'Raw-products'!$A$1:$H$1,0))</f>
        <v>66</v>
      </c>
      <c r="M3501" s="5">
        <f t="shared" si="108"/>
        <v>7854</v>
      </c>
      <c r="N3501" cm="1">
        <f t="array" ref="N3501:Q3501">_xlfn.XLOOKUP($B3501,'Raw -orders'!$A:$A,'Raw -orders'!$B:$E)</f>
        <v>107</v>
      </c>
      <c r="O3501">
        <v>11686</v>
      </c>
      <c r="P3501" s="1">
        <v>44210</v>
      </c>
      <c r="Q3501" s="1">
        <v>44221</v>
      </c>
      <c r="R3501" t="str" cm="1">
        <f t="array" ref="R3501:Y3501">_xlfn.XLOOKUP($N3501,'Raw - customers'!$A:$A,'Raw - customers'!$B:$I)</f>
        <v>Sandy Yushachkov</v>
      </c>
      <c r="S3501" t="str">
        <v>Genderfluid</v>
      </c>
      <c r="T3501">
        <v>35</v>
      </c>
      <c r="U3501" t="str">
        <v>20 Morrison RoadSuite 781</v>
      </c>
      <c r="V3501">
        <v>7264</v>
      </c>
      <c r="W3501" t="str">
        <v>Claudiaview</v>
      </c>
      <c r="X3501" t="str">
        <v>Western Australia</v>
      </c>
      <c r="Y3501" t="str">
        <v>Australia</v>
      </c>
      <c r="Z3501">
        <v>1</v>
      </c>
      <c r="AA3501" s="3" t="str">
        <f t="shared" si="109"/>
        <v>10 to 20</v>
      </c>
      <c r="AP3501" s="6">
        <v>107</v>
      </c>
      <c r="AQ3501" s="6" t="s">
        <v>1377</v>
      </c>
    </row>
    <row r="3502" spans="1:43" x14ac:dyDescent="0.25">
      <c r="A3502">
        <v>3500</v>
      </c>
      <c r="B3502">
        <v>705</v>
      </c>
      <c r="C3502">
        <v>927</v>
      </c>
      <c r="D3502">
        <v>96</v>
      </c>
      <c r="E3502">
        <v>2</v>
      </c>
      <c r="F3502">
        <v>192</v>
      </c>
      <c r="G3502" t="str">
        <f>VLOOKUP($C3502,'Raw-products'!$A$2:$H$1261,MATCH(G$1,'Raw-products'!$A$1:$H$1,0))</f>
        <v>Trousers</v>
      </c>
      <c r="H3502" t="str">
        <f>VLOOKUP($C3502,'Raw-products'!$A$2:$H$1261,MATCH(H$1,'Raw-products'!$A$1:$H$1,0))</f>
        <v>Drawstring</v>
      </c>
      <c r="I3502" t="str">
        <f>VLOOKUP($C3502,'Raw-products'!$A$2:$H$1261,MATCH(I$1,'Raw-products'!$A$1:$H$1,0))</f>
        <v>M</v>
      </c>
      <c r="J3502" t="str">
        <f>VLOOKUP($C3502,'Raw-products'!$A$2:$H$1261,MATCH(J$1,'Raw-products'!$A$1:$H$1,0))</f>
        <v>green</v>
      </c>
      <c r="K3502">
        <f>VLOOKUP($C3502,'Raw-products'!$A$2:$H$1261,MATCH(K$1,'Raw-products'!$A$1:$H$1,0))</f>
        <v>104</v>
      </c>
      <c r="L3502">
        <f>VLOOKUP($C3502,'Raw-products'!$A$2:$H$1261,MATCH(L$1,'Raw-products'!$A$1:$H$1,0))</f>
        <v>52</v>
      </c>
      <c r="M3502" s="5">
        <f t="shared" si="108"/>
        <v>5408</v>
      </c>
      <c r="N3502" cm="1">
        <f t="array" ref="N3502:Q3502">_xlfn.XLOOKUP($B3502,'Raw -orders'!$A:$A,'Raw -orders'!$B:$E)</f>
        <v>107</v>
      </c>
      <c r="O3502">
        <v>11686</v>
      </c>
      <c r="P3502" s="1">
        <v>44210</v>
      </c>
      <c r="Q3502" s="1">
        <v>44221</v>
      </c>
      <c r="R3502" t="str" cm="1">
        <f t="array" ref="R3502:Y3502">_xlfn.XLOOKUP($N3502,'Raw - customers'!$A:$A,'Raw - customers'!$B:$I)</f>
        <v>Sandy Yushachkov</v>
      </c>
      <c r="S3502" t="str">
        <v>Genderfluid</v>
      </c>
      <c r="T3502">
        <v>35</v>
      </c>
      <c r="U3502" t="str">
        <v>20 Morrison RoadSuite 781</v>
      </c>
      <c r="V3502">
        <v>7264</v>
      </c>
      <c r="W3502" t="str">
        <v>Claudiaview</v>
      </c>
      <c r="X3502" t="str">
        <v>Western Australia</v>
      </c>
      <c r="Y3502" t="str">
        <v>Australia</v>
      </c>
      <c r="Z3502">
        <v>1</v>
      </c>
      <c r="AA3502" s="3" t="str">
        <f t="shared" si="109"/>
        <v>10 to 20</v>
      </c>
      <c r="AP3502" s="6">
        <v>107</v>
      </c>
      <c r="AQ3502" s="6" t="s">
        <v>1377</v>
      </c>
    </row>
    <row r="3503" spans="1:43" x14ac:dyDescent="0.25">
      <c r="A3503">
        <v>3501</v>
      </c>
      <c r="B3503">
        <v>705</v>
      </c>
      <c r="C3503">
        <v>1090</v>
      </c>
      <c r="D3503">
        <v>115</v>
      </c>
      <c r="E3503">
        <v>2</v>
      </c>
      <c r="F3503">
        <v>230</v>
      </c>
      <c r="G3503" t="str">
        <f>VLOOKUP($C3503,'Raw-products'!$A$2:$H$1261,MATCH(G$1,'Raw-products'!$A$1:$H$1,0))</f>
        <v>Trousers</v>
      </c>
      <c r="H3503" t="str">
        <f>VLOOKUP($C3503,'Raw-products'!$A$2:$H$1261,MATCH(H$1,'Raw-products'!$A$1:$H$1,0))</f>
        <v>Cropped</v>
      </c>
      <c r="I3503" t="str">
        <f>VLOOKUP($C3503,'Raw-products'!$A$2:$H$1261,MATCH(I$1,'Raw-products'!$A$1:$H$1,0))</f>
        <v>XS</v>
      </c>
      <c r="J3503" t="str">
        <f>VLOOKUP($C3503,'Raw-products'!$A$2:$H$1261,MATCH(J$1,'Raw-products'!$A$1:$H$1,0))</f>
        <v>orange</v>
      </c>
      <c r="K3503">
        <f>VLOOKUP($C3503,'Raw-products'!$A$2:$H$1261,MATCH(K$1,'Raw-products'!$A$1:$H$1,0))</f>
        <v>99</v>
      </c>
      <c r="L3503">
        <f>VLOOKUP($C3503,'Raw-products'!$A$2:$H$1261,MATCH(L$1,'Raw-products'!$A$1:$H$1,0))</f>
        <v>78</v>
      </c>
      <c r="M3503" s="5">
        <f t="shared" si="108"/>
        <v>7722</v>
      </c>
      <c r="N3503" cm="1">
        <f t="array" ref="N3503:Q3503">_xlfn.XLOOKUP($B3503,'Raw -orders'!$A:$A,'Raw -orders'!$B:$E)</f>
        <v>107</v>
      </c>
      <c r="O3503">
        <v>11686</v>
      </c>
      <c r="P3503" s="1">
        <v>44210</v>
      </c>
      <c r="Q3503" s="1">
        <v>44221</v>
      </c>
      <c r="R3503" t="str" cm="1">
        <f t="array" ref="R3503:Y3503">_xlfn.XLOOKUP($N3503,'Raw - customers'!$A:$A,'Raw - customers'!$B:$I)</f>
        <v>Sandy Yushachkov</v>
      </c>
      <c r="S3503" t="str">
        <v>Genderfluid</v>
      </c>
      <c r="T3503">
        <v>35</v>
      </c>
      <c r="U3503" t="str">
        <v>20 Morrison RoadSuite 781</v>
      </c>
      <c r="V3503">
        <v>7264</v>
      </c>
      <c r="W3503" t="str">
        <v>Claudiaview</v>
      </c>
      <c r="X3503" t="str">
        <v>Western Australia</v>
      </c>
      <c r="Y3503" t="str">
        <v>Australia</v>
      </c>
      <c r="Z3503">
        <v>1</v>
      </c>
      <c r="AA3503" s="3" t="str">
        <f t="shared" si="109"/>
        <v>10 to 20</v>
      </c>
      <c r="AP3503" s="6">
        <v>107</v>
      </c>
      <c r="AQ3503" s="6" t="s">
        <v>1377</v>
      </c>
    </row>
    <row r="3504" spans="1:43" x14ac:dyDescent="0.25">
      <c r="A3504">
        <v>3502</v>
      </c>
      <c r="B3504">
        <v>705</v>
      </c>
      <c r="C3504">
        <v>980</v>
      </c>
      <c r="D3504">
        <v>106</v>
      </c>
      <c r="E3504">
        <v>2</v>
      </c>
      <c r="F3504">
        <v>212</v>
      </c>
      <c r="G3504" t="str">
        <f>VLOOKUP($C3504,'Raw-products'!$A$2:$H$1261,MATCH(G$1,'Raw-products'!$A$1:$H$1,0))</f>
        <v>Trousers</v>
      </c>
      <c r="H3504" t="str">
        <f>VLOOKUP($C3504,'Raw-products'!$A$2:$H$1261,MATCH(H$1,'Raw-products'!$A$1:$H$1,0))</f>
        <v>Wool</v>
      </c>
      <c r="I3504" t="str">
        <f>VLOOKUP($C3504,'Raw-products'!$A$2:$H$1261,MATCH(I$1,'Raw-products'!$A$1:$H$1,0))</f>
        <v>XS</v>
      </c>
      <c r="J3504" t="str">
        <f>VLOOKUP($C3504,'Raw-products'!$A$2:$H$1261,MATCH(J$1,'Raw-products'!$A$1:$H$1,0))</f>
        <v>red</v>
      </c>
      <c r="K3504">
        <f>VLOOKUP($C3504,'Raw-products'!$A$2:$H$1261,MATCH(K$1,'Raw-products'!$A$1:$H$1,0))</f>
        <v>111</v>
      </c>
      <c r="L3504">
        <f>VLOOKUP($C3504,'Raw-products'!$A$2:$H$1261,MATCH(L$1,'Raw-products'!$A$1:$H$1,0))</f>
        <v>44</v>
      </c>
      <c r="M3504" s="5">
        <f t="shared" si="108"/>
        <v>4884</v>
      </c>
      <c r="N3504" cm="1">
        <f t="array" ref="N3504:Q3504">_xlfn.XLOOKUP($B3504,'Raw -orders'!$A:$A,'Raw -orders'!$B:$E)</f>
        <v>107</v>
      </c>
      <c r="O3504">
        <v>11686</v>
      </c>
      <c r="P3504" s="1">
        <v>44210</v>
      </c>
      <c r="Q3504" s="1">
        <v>44221</v>
      </c>
      <c r="R3504" t="str" cm="1">
        <f t="array" ref="R3504:Y3504">_xlfn.XLOOKUP($N3504,'Raw - customers'!$A:$A,'Raw - customers'!$B:$I)</f>
        <v>Sandy Yushachkov</v>
      </c>
      <c r="S3504" t="str">
        <v>Genderfluid</v>
      </c>
      <c r="T3504">
        <v>35</v>
      </c>
      <c r="U3504" t="str">
        <v>20 Morrison RoadSuite 781</v>
      </c>
      <c r="V3504">
        <v>7264</v>
      </c>
      <c r="W3504" t="str">
        <v>Claudiaview</v>
      </c>
      <c r="X3504" t="str">
        <v>Western Australia</v>
      </c>
      <c r="Y3504" t="str">
        <v>Australia</v>
      </c>
      <c r="Z3504">
        <v>1</v>
      </c>
      <c r="AA3504" s="3" t="str">
        <f t="shared" si="109"/>
        <v>10 to 20</v>
      </c>
      <c r="AP3504" s="6">
        <v>107</v>
      </c>
      <c r="AQ3504" s="6" t="s">
        <v>1377</v>
      </c>
    </row>
    <row r="3505" spans="1:43" x14ac:dyDescent="0.25">
      <c r="A3505">
        <v>3503</v>
      </c>
      <c r="B3505">
        <v>705</v>
      </c>
      <c r="C3505">
        <v>1008</v>
      </c>
      <c r="D3505">
        <v>106</v>
      </c>
      <c r="E3505">
        <v>3</v>
      </c>
      <c r="F3505">
        <v>318</v>
      </c>
      <c r="G3505" t="str">
        <f>VLOOKUP($C3505,'Raw-products'!$A$2:$H$1261,MATCH(G$1,'Raw-products'!$A$1:$H$1,0))</f>
        <v>Trousers</v>
      </c>
      <c r="H3505" t="str">
        <f>VLOOKUP($C3505,'Raw-products'!$A$2:$H$1261,MATCH(H$1,'Raw-products'!$A$1:$H$1,0))</f>
        <v>Wool</v>
      </c>
      <c r="I3505" t="str">
        <f>VLOOKUP($C3505,'Raw-products'!$A$2:$H$1261,MATCH(I$1,'Raw-products'!$A$1:$H$1,0))</f>
        <v>L</v>
      </c>
      <c r="J3505" t="str">
        <f>VLOOKUP($C3505,'Raw-products'!$A$2:$H$1261,MATCH(J$1,'Raw-products'!$A$1:$H$1,0))</f>
        <v>indigo</v>
      </c>
      <c r="K3505">
        <f>VLOOKUP($C3505,'Raw-products'!$A$2:$H$1261,MATCH(K$1,'Raw-products'!$A$1:$H$1,0))</f>
        <v>111</v>
      </c>
      <c r="L3505">
        <f>VLOOKUP($C3505,'Raw-products'!$A$2:$H$1261,MATCH(L$1,'Raw-products'!$A$1:$H$1,0))</f>
        <v>41</v>
      </c>
      <c r="M3505" s="5">
        <f t="shared" si="108"/>
        <v>4551</v>
      </c>
      <c r="N3505" cm="1">
        <f t="array" ref="N3505:Q3505">_xlfn.XLOOKUP($B3505,'Raw -orders'!$A:$A,'Raw -orders'!$B:$E)</f>
        <v>107</v>
      </c>
      <c r="O3505">
        <v>11686</v>
      </c>
      <c r="P3505" s="1">
        <v>44210</v>
      </c>
      <c r="Q3505" s="1">
        <v>44221</v>
      </c>
      <c r="R3505" t="str" cm="1">
        <f t="array" ref="R3505:Y3505">_xlfn.XLOOKUP($N3505,'Raw - customers'!$A:$A,'Raw - customers'!$B:$I)</f>
        <v>Sandy Yushachkov</v>
      </c>
      <c r="S3505" t="str">
        <v>Genderfluid</v>
      </c>
      <c r="T3505">
        <v>35</v>
      </c>
      <c r="U3505" t="str">
        <v>20 Morrison RoadSuite 781</v>
      </c>
      <c r="V3505">
        <v>7264</v>
      </c>
      <c r="W3505" t="str">
        <v>Claudiaview</v>
      </c>
      <c r="X3505" t="str">
        <v>Western Australia</v>
      </c>
      <c r="Y3505" t="str">
        <v>Australia</v>
      </c>
      <c r="Z3505">
        <v>1</v>
      </c>
      <c r="AA3505" s="3" t="str">
        <f t="shared" si="109"/>
        <v>10 to 20</v>
      </c>
      <c r="AP3505" s="6">
        <v>107</v>
      </c>
      <c r="AQ3505" s="6" t="s">
        <v>1377</v>
      </c>
    </row>
    <row r="3506" spans="1:43" x14ac:dyDescent="0.25">
      <c r="A3506">
        <v>3504</v>
      </c>
      <c r="B3506">
        <v>705</v>
      </c>
      <c r="C3506">
        <v>666</v>
      </c>
      <c r="D3506">
        <v>113</v>
      </c>
      <c r="E3506">
        <v>3</v>
      </c>
      <c r="F3506">
        <v>339</v>
      </c>
      <c r="G3506" t="str">
        <f>VLOOKUP($C3506,'Raw-products'!$A$2:$H$1261,MATCH(G$1,'Raw-products'!$A$1:$H$1,0))</f>
        <v>Jacket</v>
      </c>
      <c r="H3506" t="str">
        <f>VLOOKUP($C3506,'Raw-products'!$A$2:$H$1261,MATCH(H$1,'Raw-products'!$A$1:$H$1,0))</f>
        <v>Parka</v>
      </c>
      <c r="I3506" t="str">
        <f>VLOOKUP($C3506,'Raw-products'!$A$2:$H$1261,MATCH(I$1,'Raw-products'!$A$1:$H$1,0))</f>
        <v>S</v>
      </c>
      <c r="J3506" t="str">
        <f>VLOOKUP($C3506,'Raw-products'!$A$2:$H$1261,MATCH(J$1,'Raw-products'!$A$1:$H$1,0))</f>
        <v>red</v>
      </c>
      <c r="K3506">
        <f>VLOOKUP($C3506,'Raw-products'!$A$2:$H$1261,MATCH(K$1,'Raw-products'!$A$1:$H$1,0))</f>
        <v>119</v>
      </c>
      <c r="L3506">
        <f>VLOOKUP($C3506,'Raw-products'!$A$2:$H$1261,MATCH(L$1,'Raw-products'!$A$1:$H$1,0))</f>
        <v>66</v>
      </c>
      <c r="M3506" s="5">
        <f t="shared" si="108"/>
        <v>7854</v>
      </c>
      <c r="N3506" cm="1">
        <f t="array" ref="N3506:Q3506">_xlfn.XLOOKUP($B3506,'Raw -orders'!$A:$A,'Raw -orders'!$B:$E)</f>
        <v>107</v>
      </c>
      <c r="O3506">
        <v>11686</v>
      </c>
      <c r="P3506" s="1">
        <v>44210</v>
      </c>
      <c r="Q3506" s="1">
        <v>44221</v>
      </c>
      <c r="R3506" t="str" cm="1">
        <f t="array" ref="R3506:Y3506">_xlfn.XLOOKUP($N3506,'Raw - customers'!$A:$A,'Raw - customers'!$B:$I)</f>
        <v>Sandy Yushachkov</v>
      </c>
      <c r="S3506" t="str">
        <v>Genderfluid</v>
      </c>
      <c r="T3506">
        <v>35</v>
      </c>
      <c r="U3506" t="str">
        <v>20 Morrison RoadSuite 781</v>
      </c>
      <c r="V3506">
        <v>7264</v>
      </c>
      <c r="W3506" t="str">
        <v>Claudiaview</v>
      </c>
      <c r="X3506" t="str">
        <v>Western Australia</v>
      </c>
      <c r="Y3506" t="str">
        <v>Australia</v>
      </c>
      <c r="Z3506">
        <v>1</v>
      </c>
      <c r="AA3506" s="3" t="str">
        <f t="shared" si="109"/>
        <v>10 to 20</v>
      </c>
      <c r="AP3506" s="6">
        <v>107</v>
      </c>
      <c r="AQ3506" s="6" t="s">
        <v>1377</v>
      </c>
    </row>
    <row r="3507" spans="1:43" x14ac:dyDescent="0.25">
      <c r="A3507">
        <v>3505</v>
      </c>
      <c r="B3507">
        <v>705</v>
      </c>
      <c r="C3507">
        <v>1007</v>
      </c>
      <c r="D3507">
        <v>106</v>
      </c>
      <c r="E3507">
        <v>2</v>
      </c>
      <c r="F3507">
        <v>212</v>
      </c>
      <c r="G3507" t="str">
        <f>VLOOKUP($C3507,'Raw-products'!$A$2:$H$1261,MATCH(G$1,'Raw-products'!$A$1:$H$1,0))</f>
        <v>Trousers</v>
      </c>
      <c r="H3507" t="str">
        <f>VLOOKUP($C3507,'Raw-products'!$A$2:$H$1261,MATCH(H$1,'Raw-products'!$A$1:$H$1,0))</f>
        <v>Wool</v>
      </c>
      <c r="I3507" t="str">
        <f>VLOOKUP($C3507,'Raw-products'!$A$2:$H$1261,MATCH(I$1,'Raw-products'!$A$1:$H$1,0))</f>
        <v>M</v>
      </c>
      <c r="J3507" t="str">
        <f>VLOOKUP($C3507,'Raw-products'!$A$2:$H$1261,MATCH(J$1,'Raw-products'!$A$1:$H$1,0))</f>
        <v>indigo</v>
      </c>
      <c r="K3507">
        <f>VLOOKUP($C3507,'Raw-products'!$A$2:$H$1261,MATCH(K$1,'Raw-products'!$A$1:$H$1,0))</f>
        <v>111</v>
      </c>
      <c r="L3507">
        <f>VLOOKUP($C3507,'Raw-products'!$A$2:$H$1261,MATCH(L$1,'Raw-products'!$A$1:$H$1,0))</f>
        <v>56</v>
      </c>
      <c r="M3507" s="5">
        <f t="shared" si="108"/>
        <v>6216</v>
      </c>
      <c r="N3507" cm="1">
        <f t="array" ref="N3507:Q3507">_xlfn.XLOOKUP($B3507,'Raw -orders'!$A:$A,'Raw -orders'!$B:$E)</f>
        <v>107</v>
      </c>
      <c r="O3507">
        <v>11686</v>
      </c>
      <c r="P3507" s="1">
        <v>44210</v>
      </c>
      <c r="Q3507" s="1">
        <v>44221</v>
      </c>
      <c r="R3507" t="str" cm="1">
        <f t="array" ref="R3507:Y3507">_xlfn.XLOOKUP($N3507,'Raw - customers'!$A:$A,'Raw - customers'!$B:$I)</f>
        <v>Sandy Yushachkov</v>
      </c>
      <c r="S3507" t="str">
        <v>Genderfluid</v>
      </c>
      <c r="T3507">
        <v>35</v>
      </c>
      <c r="U3507" t="str">
        <v>20 Morrison RoadSuite 781</v>
      </c>
      <c r="V3507">
        <v>7264</v>
      </c>
      <c r="W3507" t="str">
        <v>Claudiaview</v>
      </c>
      <c r="X3507" t="str">
        <v>Western Australia</v>
      </c>
      <c r="Y3507" t="str">
        <v>Australia</v>
      </c>
      <c r="Z3507">
        <v>1</v>
      </c>
      <c r="AA3507" s="3" t="str">
        <f t="shared" si="109"/>
        <v>10 to 20</v>
      </c>
      <c r="AP3507" s="6">
        <v>107</v>
      </c>
      <c r="AQ3507" s="6" t="s">
        <v>1377</v>
      </c>
    </row>
    <row r="3508" spans="1:43" x14ac:dyDescent="0.25">
      <c r="A3508">
        <v>3506</v>
      </c>
      <c r="B3508">
        <v>705</v>
      </c>
      <c r="C3508">
        <v>833</v>
      </c>
      <c r="D3508">
        <v>117</v>
      </c>
      <c r="E3508">
        <v>3</v>
      </c>
      <c r="F3508">
        <v>351</v>
      </c>
      <c r="G3508" t="str">
        <f>VLOOKUP($C3508,'Raw-products'!$A$2:$H$1261,MATCH(G$1,'Raw-products'!$A$1:$H$1,0))</f>
        <v>Jacket</v>
      </c>
      <c r="H3508" t="str">
        <f>VLOOKUP($C3508,'Raw-products'!$A$2:$H$1261,MATCH(H$1,'Raw-products'!$A$1:$H$1,0))</f>
        <v>Shearling</v>
      </c>
      <c r="I3508" t="str">
        <f>VLOOKUP($C3508,'Raw-products'!$A$2:$H$1261,MATCH(I$1,'Raw-products'!$A$1:$H$1,0))</f>
        <v>L</v>
      </c>
      <c r="J3508" t="str">
        <f>VLOOKUP($C3508,'Raw-products'!$A$2:$H$1261,MATCH(J$1,'Raw-products'!$A$1:$H$1,0))</f>
        <v>indigo</v>
      </c>
      <c r="K3508">
        <f>VLOOKUP($C3508,'Raw-products'!$A$2:$H$1261,MATCH(K$1,'Raw-products'!$A$1:$H$1,0))</f>
        <v>95</v>
      </c>
      <c r="L3508">
        <f>VLOOKUP($C3508,'Raw-products'!$A$2:$H$1261,MATCH(L$1,'Raw-products'!$A$1:$H$1,0))</f>
        <v>66</v>
      </c>
      <c r="M3508" s="5">
        <f t="shared" si="108"/>
        <v>6270</v>
      </c>
      <c r="N3508" cm="1">
        <f t="array" ref="N3508:Q3508">_xlfn.XLOOKUP($B3508,'Raw -orders'!$A:$A,'Raw -orders'!$B:$E)</f>
        <v>107</v>
      </c>
      <c r="O3508">
        <v>11686</v>
      </c>
      <c r="P3508" s="1">
        <v>44210</v>
      </c>
      <c r="Q3508" s="1">
        <v>44221</v>
      </c>
      <c r="R3508" t="str" cm="1">
        <f t="array" ref="R3508:Y3508">_xlfn.XLOOKUP($N3508,'Raw - customers'!$A:$A,'Raw - customers'!$B:$I)</f>
        <v>Sandy Yushachkov</v>
      </c>
      <c r="S3508" t="str">
        <v>Genderfluid</v>
      </c>
      <c r="T3508">
        <v>35</v>
      </c>
      <c r="U3508" t="str">
        <v>20 Morrison RoadSuite 781</v>
      </c>
      <c r="V3508">
        <v>7264</v>
      </c>
      <c r="W3508" t="str">
        <v>Claudiaview</v>
      </c>
      <c r="X3508" t="str">
        <v>Western Australia</v>
      </c>
      <c r="Y3508" t="str">
        <v>Australia</v>
      </c>
      <c r="Z3508">
        <v>1</v>
      </c>
      <c r="AA3508" s="3" t="str">
        <f t="shared" si="109"/>
        <v>10 to 20</v>
      </c>
      <c r="AP3508" s="6">
        <v>107</v>
      </c>
      <c r="AQ3508" s="6" t="s">
        <v>1377</v>
      </c>
    </row>
    <row r="3509" spans="1:43" x14ac:dyDescent="0.25">
      <c r="A3509">
        <v>3507</v>
      </c>
      <c r="B3509">
        <v>705</v>
      </c>
      <c r="C3509">
        <v>1111</v>
      </c>
      <c r="D3509">
        <v>115</v>
      </c>
      <c r="E3509">
        <v>1</v>
      </c>
      <c r="F3509">
        <v>115</v>
      </c>
      <c r="G3509" t="str">
        <f>VLOOKUP($C3509,'Raw-products'!$A$2:$H$1261,MATCH(G$1,'Raw-products'!$A$1:$H$1,0))</f>
        <v>Trousers</v>
      </c>
      <c r="H3509" t="str">
        <f>VLOOKUP($C3509,'Raw-products'!$A$2:$H$1261,MATCH(H$1,'Raw-products'!$A$1:$H$1,0))</f>
        <v>Cropped</v>
      </c>
      <c r="I3509" t="str">
        <f>VLOOKUP($C3509,'Raw-products'!$A$2:$H$1261,MATCH(I$1,'Raw-products'!$A$1:$H$1,0))</f>
        <v>S</v>
      </c>
      <c r="J3509" t="str">
        <f>VLOOKUP($C3509,'Raw-products'!$A$2:$H$1261,MATCH(J$1,'Raw-products'!$A$1:$H$1,0))</f>
        <v>indigo</v>
      </c>
      <c r="K3509">
        <f>VLOOKUP($C3509,'Raw-products'!$A$2:$H$1261,MATCH(K$1,'Raw-products'!$A$1:$H$1,0))</f>
        <v>99</v>
      </c>
      <c r="L3509">
        <f>VLOOKUP($C3509,'Raw-products'!$A$2:$H$1261,MATCH(L$1,'Raw-products'!$A$1:$H$1,0))</f>
        <v>65</v>
      </c>
      <c r="M3509" s="5">
        <f t="shared" si="108"/>
        <v>6435</v>
      </c>
      <c r="N3509" cm="1">
        <f t="array" ref="N3509:Q3509">_xlfn.XLOOKUP($B3509,'Raw -orders'!$A:$A,'Raw -orders'!$B:$E)</f>
        <v>107</v>
      </c>
      <c r="O3509">
        <v>11686</v>
      </c>
      <c r="P3509" s="1">
        <v>44210</v>
      </c>
      <c r="Q3509" s="1">
        <v>44221</v>
      </c>
      <c r="R3509" t="str" cm="1">
        <f t="array" ref="R3509:Y3509">_xlfn.XLOOKUP($N3509,'Raw - customers'!$A:$A,'Raw - customers'!$B:$I)</f>
        <v>Sandy Yushachkov</v>
      </c>
      <c r="S3509" t="str">
        <v>Genderfluid</v>
      </c>
      <c r="T3509">
        <v>35</v>
      </c>
      <c r="U3509" t="str">
        <v>20 Morrison RoadSuite 781</v>
      </c>
      <c r="V3509">
        <v>7264</v>
      </c>
      <c r="W3509" t="str">
        <v>Claudiaview</v>
      </c>
      <c r="X3509" t="str">
        <v>Western Australia</v>
      </c>
      <c r="Y3509" t="str">
        <v>Australia</v>
      </c>
      <c r="Z3509">
        <v>1</v>
      </c>
      <c r="AA3509" s="3" t="str">
        <f t="shared" si="109"/>
        <v>10 to 20</v>
      </c>
      <c r="AP3509" s="6">
        <v>107</v>
      </c>
      <c r="AQ3509" s="6" t="s">
        <v>1377</v>
      </c>
    </row>
    <row r="3510" spans="1:43" x14ac:dyDescent="0.25">
      <c r="A3510">
        <v>3508</v>
      </c>
      <c r="B3510">
        <v>706</v>
      </c>
      <c r="C3510">
        <v>494</v>
      </c>
      <c r="D3510">
        <v>102</v>
      </c>
      <c r="E3510">
        <v>1</v>
      </c>
      <c r="F3510">
        <v>102</v>
      </c>
      <c r="G3510" t="str">
        <f>VLOOKUP($C3510,'Raw-products'!$A$2:$H$1261,MATCH(G$1,'Raw-products'!$A$1:$H$1,0))</f>
        <v>Jacket</v>
      </c>
      <c r="H3510" t="str">
        <f>VLOOKUP($C3510,'Raw-products'!$A$2:$H$1261,MATCH(H$1,'Raw-products'!$A$1:$H$1,0))</f>
        <v>Windbreaker</v>
      </c>
      <c r="I3510" t="str">
        <f>VLOOKUP($C3510,'Raw-products'!$A$2:$H$1261,MATCH(I$1,'Raw-products'!$A$1:$H$1,0))</f>
        <v>XL</v>
      </c>
      <c r="J3510" t="str">
        <f>VLOOKUP($C3510,'Raw-products'!$A$2:$H$1261,MATCH(J$1,'Raw-products'!$A$1:$H$1,0))</f>
        <v>red</v>
      </c>
      <c r="K3510">
        <f>VLOOKUP($C3510,'Raw-products'!$A$2:$H$1261,MATCH(K$1,'Raw-products'!$A$1:$H$1,0))</f>
        <v>109</v>
      </c>
      <c r="L3510">
        <f>VLOOKUP($C3510,'Raw-products'!$A$2:$H$1261,MATCH(L$1,'Raw-products'!$A$1:$H$1,0))</f>
        <v>48</v>
      </c>
      <c r="M3510" s="5">
        <f t="shared" si="108"/>
        <v>5232</v>
      </c>
      <c r="N3510" cm="1">
        <f t="array" ref="N3510:Q3510">_xlfn.XLOOKUP($B3510,'Raw -orders'!$A:$A,'Raw -orders'!$B:$E)</f>
        <v>844</v>
      </c>
      <c r="O3510">
        <v>12902</v>
      </c>
      <c r="P3510" s="1">
        <v>44397</v>
      </c>
      <c r="Q3510" s="1">
        <v>44398</v>
      </c>
      <c r="R3510" t="str" cm="1">
        <f t="array" ref="R3510:Y3510">_xlfn.XLOOKUP($N3510,'Raw - customers'!$A:$A,'Raw - customers'!$B:$I)</f>
        <v>Lorelle Lancastle</v>
      </c>
      <c r="S3510" t="str">
        <v>Genderqueer</v>
      </c>
      <c r="T3510">
        <v>63</v>
      </c>
      <c r="U3510" t="str">
        <v>19 Harrison CrestSuite 331</v>
      </c>
      <c r="V3510">
        <v>2754</v>
      </c>
      <c r="W3510" t="str">
        <v>Alexandraville</v>
      </c>
      <c r="X3510" t="str">
        <v>South Australia</v>
      </c>
      <c r="Y3510" t="str">
        <v>Australia</v>
      </c>
      <c r="Z3510">
        <v>7</v>
      </c>
      <c r="AA3510" s="3" t="str">
        <f t="shared" si="109"/>
        <v>0 to 10</v>
      </c>
      <c r="AP3510" s="6">
        <v>844</v>
      </c>
      <c r="AQ3510" s="6" t="s">
        <v>1345</v>
      </c>
    </row>
    <row r="3511" spans="1:43" x14ac:dyDescent="0.25">
      <c r="A3511">
        <v>3509</v>
      </c>
      <c r="B3511">
        <v>706</v>
      </c>
      <c r="C3511">
        <v>1030</v>
      </c>
      <c r="D3511">
        <v>90</v>
      </c>
      <c r="E3511">
        <v>2</v>
      </c>
      <c r="F3511">
        <v>180</v>
      </c>
      <c r="G3511" t="str">
        <f>VLOOKUP($C3511,'Raw-products'!$A$2:$H$1261,MATCH(G$1,'Raw-products'!$A$1:$H$1,0))</f>
        <v>Trousers</v>
      </c>
      <c r="H3511" t="str">
        <f>VLOOKUP($C3511,'Raw-products'!$A$2:$H$1261,MATCH(H$1,'Raw-products'!$A$1:$H$1,0))</f>
        <v>Relaxed Leg</v>
      </c>
      <c r="I3511" t="str">
        <f>VLOOKUP($C3511,'Raw-products'!$A$2:$H$1261,MATCH(I$1,'Raw-products'!$A$1:$H$1,0))</f>
        <v>XS</v>
      </c>
      <c r="J3511" t="str">
        <f>VLOOKUP($C3511,'Raw-products'!$A$2:$H$1261,MATCH(J$1,'Raw-products'!$A$1:$H$1,0))</f>
        <v>green</v>
      </c>
      <c r="K3511">
        <f>VLOOKUP($C3511,'Raw-products'!$A$2:$H$1261,MATCH(K$1,'Raw-products'!$A$1:$H$1,0))</f>
        <v>95</v>
      </c>
      <c r="L3511">
        <f>VLOOKUP($C3511,'Raw-products'!$A$2:$H$1261,MATCH(L$1,'Raw-products'!$A$1:$H$1,0))</f>
        <v>80</v>
      </c>
      <c r="M3511" s="5">
        <f t="shared" si="108"/>
        <v>7600</v>
      </c>
      <c r="N3511" cm="1">
        <f t="array" ref="N3511:Q3511">_xlfn.XLOOKUP($B3511,'Raw -orders'!$A:$A,'Raw -orders'!$B:$E)</f>
        <v>844</v>
      </c>
      <c r="O3511">
        <v>12902</v>
      </c>
      <c r="P3511" s="1">
        <v>44397</v>
      </c>
      <c r="Q3511" s="1">
        <v>44398</v>
      </c>
      <c r="R3511" t="str" cm="1">
        <f t="array" ref="R3511:Y3511">_xlfn.XLOOKUP($N3511,'Raw - customers'!$A:$A,'Raw - customers'!$B:$I)</f>
        <v>Lorelle Lancastle</v>
      </c>
      <c r="S3511" t="str">
        <v>Genderqueer</v>
      </c>
      <c r="T3511">
        <v>63</v>
      </c>
      <c r="U3511" t="str">
        <v>19 Harrison CrestSuite 331</v>
      </c>
      <c r="V3511">
        <v>2754</v>
      </c>
      <c r="W3511" t="str">
        <v>Alexandraville</v>
      </c>
      <c r="X3511" t="str">
        <v>South Australia</v>
      </c>
      <c r="Y3511" t="str">
        <v>Australia</v>
      </c>
      <c r="Z3511">
        <v>7</v>
      </c>
      <c r="AA3511" s="3" t="str">
        <f t="shared" si="109"/>
        <v>0 to 10</v>
      </c>
      <c r="AP3511" s="6">
        <v>844</v>
      </c>
      <c r="AQ3511" s="6" t="s">
        <v>1345</v>
      </c>
    </row>
    <row r="3512" spans="1:43" x14ac:dyDescent="0.25">
      <c r="A3512">
        <v>3510</v>
      </c>
      <c r="B3512">
        <v>706</v>
      </c>
      <c r="C3512">
        <v>356</v>
      </c>
      <c r="D3512">
        <v>94</v>
      </c>
      <c r="E3512">
        <v>1</v>
      </c>
      <c r="F3512">
        <v>94</v>
      </c>
      <c r="G3512" t="str">
        <f>VLOOKUP($C3512,'Raw-products'!$A$2:$H$1261,MATCH(G$1,'Raw-products'!$A$1:$H$1,0))</f>
        <v>Shirt</v>
      </c>
      <c r="H3512" t="str">
        <f>VLOOKUP($C3512,'Raw-products'!$A$2:$H$1261,MATCH(H$1,'Raw-products'!$A$1:$H$1,0))</f>
        <v>Henley</v>
      </c>
      <c r="I3512" t="str">
        <f>VLOOKUP($C3512,'Raw-products'!$A$2:$H$1261,MATCH(I$1,'Raw-products'!$A$1:$H$1,0))</f>
        <v>S</v>
      </c>
      <c r="J3512" t="str">
        <f>VLOOKUP($C3512,'Raw-products'!$A$2:$H$1261,MATCH(J$1,'Raw-products'!$A$1:$H$1,0))</f>
        <v>orange</v>
      </c>
      <c r="K3512">
        <f>VLOOKUP($C3512,'Raw-products'!$A$2:$H$1261,MATCH(K$1,'Raw-products'!$A$1:$H$1,0))</f>
        <v>92</v>
      </c>
      <c r="L3512">
        <f>VLOOKUP($C3512,'Raw-products'!$A$2:$H$1261,MATCH(L$1,'Raw-products'!$A$1:$H$1,0))</f>
        <v>46</v>
      </c>
      <c r="M3512" s="5">
        <f t="shared" si="108"/>
        <v>4232</v>
      </c>
      <c r="N3512" cm="1">
        <f t="array" ref="N3512:Q3512">_xlfn.XLOOKUP($B3512,'Raw -orders'!$A:$A,'Raw -orders'!$B:$E)</f>
        <v>844</v>
      </c>
      <c r="O3512">
        <v>12902</v>
      </c>
      <c r="P3512" s="1">
        <v>44397</v>
      </c>
      <c r="Q3512" s="1">
        <v>44398</v>
      </c>
      <c r="R3512" t="str" cm="1">
        <f t="array" ref="R3512:Y3512">_xlfn.XLOOKUP($N3512,'Raw - customers'!$A:$A,'Raw - customers'!$B:$I)</f>
        <v>Lorelle Lancastle</v>
      </c>
      <c r="S3512" t="str">
        <v>Genderqueer</v>
      </c>
      <c r="T3512">
        <v>63</v>
      </c>
      <c r="U3512" t="str">
        <v>19 Harrison CrestSuite 331</v>
      </c>
      <c r="V3512">
        <v>2754</v>
      </c>
      <c r="W3512" t="str">
        <v>Alexandraville</v>
      </c>
      <c r="X3512" t="str">
        <v>South Australia</v>
      </c>
      <c r="Y3512" t="str">
        <v>Australia</v>
      </c>
      <c r="Z3512">
        <v>7</v>
      </c>
      <c r="AA3512" s="3" t="str">
        <f t="shared" si="109"/>
        <v>0 to 10</v>
      </c>
      <c r="AP3512" s="6">
        <v>844</v>
      </c>
      <c r="AQ3512" s="6" t="s">
        <v>1345</v>
      </c>
    </row>
    <row r="3513" spans="1:43" x14ac:dyDescent="0.25">
      <c r="A3513">
        <v>3511</v>
      </c>
      <c r="B3513">
        <v>706</v>
      </c>
      <c r="C3513">
        <v>214</v>
      </c>
      <c r="D3513">
        <v>106</v>
      </c>
      <c r="E3513">
        <v>2</v>
      </c>
      <c r="F3513">
        <v>212</v>
      </c>
      <c r="G3513" t="str">
        <f>VLOOKUP($C3513,'Raw-products'!$A$2:$H$1261,MATCH(G$1,'Raw-products'!$A$1:$H$1,0))</f>
        <v>Shirt</v>
      </c>
      <c r="H3513" t="str">
        <f>VLOOKUP($C3513,'Raw-products'!$A$2:$H$1261,MATCH(H$1,'Raw-products'!$A$1:$H$1,0))</f>
        <v>Chambray</v>
      </c>
      <c r="I3513" t="str">
        <f>VLOOKUP($C3513,'Raw-products'!$A$2:$H$1261,MATCH(I$1,'Raw-products'!$A$1:$H$1,0))</f>
        <v>XL</v>
      </c>
      <c r="J3513" t="str">
        <f>VLOOKUP($C3513,'Raw-products'!$A$2:$H$1261,MATCH(J$1,'Raw-products'!$A$1:$H$1,0))</f>
        <v>red</v>
      </c>
      <c r="K3513">
        <f>VLOOKUP($C3513,'Raw-products'!$A$2:$H$1261,MATCH(K$1,'Raw-products'!$A$1:$H$1,0))</f>
        <v>105</v>
      </c>
      <c r="L3513">
        <f>VLOOKUP($C3513,'Raw-products'!$A$2:$H$1261,MATCH(L$1,'Raw-products'!$A$1:$H$1,0))</f>
        <v>42</v>
      </c>
      <c r="M3513" s="5">
        <f t="shared" si="108"/>
        <v>4410</v>
      </c>
      <c r="N3513" cm="1">
        <f t="array" ref="N3513:Q3513">_xlfn.XLOOKUP($B3513,'Raw -orders'!$A:$A,'Raw -orders'!$B:$E)</f>
        <v>844</v>
      </c>
      <c r="O3513">
        <v>12902</v>
      </c>
      <c r="P3513" s="1">
        <v>44397</v>
      </c>
      <c r="Q3513" s="1">
        <v>44398</v>
      </c>
      <c r="R3513" t="str" cm="1">
        <f t="array" ref="R3513:Y3513">_xlfn.XLOOKUP($N3513,'Raw - customers'!$A:$A,'Raw - customers'!$B:$I)</f>
        <v>Lorelle Lancastle</v>
      </c>
      <c r="S3513" t="str">
        <v>Genderqueer</v>
      </c>
      <c r="T3513">
        <v>63</v>
      </c>
      <c r="U3513" t="str">
        <v>19 Harrison CrestSuite 331</v>
      </c>
      <c r="V3513">
        <v>2754</v>
      </c>
      <c r="W3513" t="str">
        <v>Alexandraville</v>
      </c>
      <c r="X3513" t="str">
        <v>South Australia</v>
      </c>
      <c r="Y3513" t="str">
        <v>Australia</v>
      </c>
      <c r="Z3513">
        <v>7</v>
      </c>
      <c r="AA3513" s="3" t="str">
        <f t="shared" si="109"/>
        <v>0 to 10</v>
      </c>
      <c r="AP3513" s="6">
        <v>844</v>
      </c>
      <c r="AQ3513" s="6" t="s">
        <v>1345</v>
      </c>
    </row>
    <row r="3514" spans="1:43" x14ac:dyDescent="0.25">
      <c r="A3514">
        <v>3512</v>
      </c>
      <c r="B3514">
        <v>706</v>
      </c>
      <c r="C3514">
        <v>954</v>
      </c>
      <c r="D3514">
        <v>97</v>
      </c>
      <c r="E3514">
        <v>1</v>
      </c>
      <c r="F3514">
        <v>97</v>
      </c>
      <c r="G3514" t="str">
        <f>VLOOKUP($C3514,'Raw-products'!$A$2:$H$1261,MATCH(G$1,'Raw-products'!$A$1:$H$1,0))</f>
        <v>Trousers</v>
      </c>
      <c r="H3514" t="str">
        <f>VLOOKUP($C3514,'Raw-products'!$A$2:$H$1261,MATCH(H$1,'Raw-products'!$A$1:$H$1,0))</f>
        <v>Slim-Fit</v>
      </c>
      <c r="I3514" t="str">
        <f>VLOOKUP($C3514,'Raw-products'!$A$2:$H$1261,MATCH(I$1,'Raw-products'!$A$1:$H$1,0))</f>
        <v>XL</v>
      </c>
      <c r="J3514" t="str">
        <f>VLOOKUP($C3514,'Raw-products'!$A$2:$H$1261,MATCH(J$1,'Raw-products'!$A$1:$H$1,0))</f>
        <v>orange</v>
      </c>
      <c r="K3514">
        <f>VLOOKUP($C3514,'Raw-products'!$A$2:$H$1261,MATCH(K$1,'Raw-products'!$A$1:$H$1,0))</f>
        <v>119</v>
      </c>
      <c r="L3514">
        <f>VLOOKUP($C3514,'Raw-products'!$A$2:$H$1261,MATCH(L$1,'Raw-products'!$A$1:$H$1,0))</f>
        <v>78</v>
      </c>
      <c r="M3514" s="5">
        <f t="shared" si="108"/>
        <v>9282</v>
      </c>
      <c r="N3514" cm="1">
        <f t="array" ref="N3514:Q3514">_xlfn.XLOOKUP($B3514,'Raw -orders'!$A:$A,'Raw -orders'!$B:$E)</f>
        <v>844</v>
      </c>
      <c r="O3514">
        <v>12902</v>
      </c>
      <c r="P3514" s="1">
        <v>44397</v>
      </c>
      <c r="Q3514" s="1">
        <v>44398</v>
      </c>
      <c r="R3514" t="str" cm="1">
        <f t="array" ref="R3514:Y3514">_xlfn.XLOOKUP($N3514,'Raw - customers'!$A:$A,'Raw - customers'!$B:$I)</f>
        <v>Lorelle Lancastle</v>
      </c>
      <c r="S3514" t="str">
        <v>Genderqueer</v>
      </c>
      <c r="T3514">
        <v>63</v>
      </c>
      <c r="U3514" t="str">
        <v>19 Harrison CrestSuite 331</v>
      </c>
      <c r="V3514">
        <v>2754</v>
      </c>
      <c r="W3514" t="str">
        <v>Alexandraville</v>
      </c>
      <c r="X3514" t="str">
        <v>South Australia</v>
      </c>
      <c r="Y3514" t="str">
        <v>Australia</v>
      </c>
      <c r="Z3514">
        <v>7</v>
      </c>
      <c r="AA3514" s="3" t="str">
        <f t="shared" si="109"/>
        <v>0 to 10</v>
      </c>
      <c r="AP3514" s="6">
        <v>844</v>
      </c>
      <c r="AQ3514" s="6" t="s">
        <v>1345</v>
      </c>
    </row>
    <row r="3515" spans="1:43" x14ac:dyDescent="0.25">
      <c r="A3515">
        <v>3513</v>
      </c>
      <c r="B3515">
        <v>707</v>
      </c>
      <c r="C3515">
        <v>667</v>
      </c>
      <c r="D3515">
        <v>113</v>
      </c>
      <c r="E3515">
        <v>3</v>
      </c>
      <c r="F3515">
        <v>339</v>
      </c>
      <c r="G3515" t="str">
        <f>VLOOKUP($C3515,'Raw-products'!$A$2:$H$1261,MATCH(G$1,'Raw-products'!$A$1:$H$1,0))</f>
        <v>Jacket</v>
      </c>
      <c r="H3515" t="str">
        <f>VLOOKUP($C3515,'Raw-products'!$A$2:$H$1261,MATCH(H$1,'Raw-products'!$A$1:$H$1,0))</f>
        <v>Parka</v>
      </c>
      <c r="I3515" t="str">
        <f>VLOOKUP($C3515,'Raw-products'!$A$2:$H$1261,MATCH(I$1,'Raw-products'!$A$1:$H$1,0))</f>
        <v>M</v>
      </c>
      <c r="J3515" t="str">
        <f>VLOOKUP($C3515,'Raw-products'!$A$2:$H$1261,MATCH(J$1,'Raw-products'!$A$1:$H$1,0))</f>
        <v>red</v>
      </c>
      <c r="K3515">
        <f>VLOOKUP($C3515,'Raw-products'!$A$2:$H$1261,MATCH(K$1,'Raw-products'!$A$1:$H$1,0))</f>
        <v>119</v>
      </c>
      <c r="L3515">
        <f>VLOOKUP($C3515,'Raw-products'!$A$2:$H$1261,MATCH(L$1,'Raw-products'!$A$1:$H$1,0))</f>
        <v>56</v>
      </c>
      <c r="M3515" s="5">
        <f t="shared" si="108"/>
        <v>6664</v>
      </c>
      <c r="N3515" cm="1">
        <f t="array" ref="N3515:Q3515">_xlfn.XLOOKUP($B3515,'Raw -orders'!$A:$A,'Raw -orders'!$B:$E)</f>
        <v>589</v>
      </c>
      <c r="O3515">
        <v>25153</v>
      </c>
      <c r="P3515" s="1">
        <v>44328</v>
      </c>
      <c r="Q3515" s="1">
        <v>44334</v>
      </c>
      <c r="R3515" t="str" cm="1">
        <f t="array" ref="R3515:Y3515">_xlfn.XLOOKUP($N3515,'Raw - customers'!$A:$A,'Raw - customers'!$B:$I)</f>
        <v>Calhoun Raphael</v>
      </c>
      <c r="S3515" t="str">
        <v>Polygender</v>
      </c>
      <c r="T3515">
        <v>57</v>
      </c>
      <c r="U3515" t="str">
        <v>68 Darcy PassSuite 091</v>
      </c>
      <c r="V3515">
        <v>6477</v>
      </c>
      <c r="W3515" t="str">
        <v>Hoppetown</v>
      </c>
      <c r="X3515" t="str">
        <v>Queensland</v>
      </c>
      <c r="Y3515" t="str">
        <v>Australia</v>
      </c>
      <c r="Z3515">
        <v>5</v>
      </c>
      <c r="AA3515" s="3" t="str">
        <f t="shared" si="109"/>
        <v>0 to 10</v>
      </c>
      <c r="AP3515" s="6">
        <v>589</v>
      </c>
      <c r="AQ3515" s="6" t="s">
        <v>1355</v>
      </c>
    </row>
    <row r="3516" spans="1:43" x14ac:dyDescent="0.25">
      <c r="A3516">
        <v>3514</v>
      </c>
      <c r="B3516">
        <v>707</v>
      </c>
      <c r="C3516">
        <v>709</v>
      </c>
      <c r="D3516">
        <v>119</v>
      </c>
      <c r="E3516">
        <v>2</v>
      </c>
      <c r="F3516">
        <v>238</v>
      </c>
      <c r="G3516" t="str">
        <f>VLOOKUP($C3516,'Raw-products'!$A$2:$H$1261,MATCH(G$1,'Raw-products'!$A$1:$H$1,0))</f>
        <v>Jacket</v>
      </c>
      <c r="H3516" t="str">
        <f>VLOOKUP($C3516,'Raw-products'!$A$2:$H$1261,MATCH(H$1,'Raw-products'!$A$1:$H$1,0))</f>
        <v>Trench Coat</v>
      </c>
      <c r="I3516" t="str">
        <f>VLOOKUP($C3516,'Raw-products'!$A$2:$H$1261,MATCH(I$1,'Raw-products'!$A$1:$H$1,0))</f>
        <v>XL</v>
      </c>
      <c r="J3516" t="str">
        <f>VLOOKUP($C3516,'Raw-products'!$A$2:$H$1261,MATCH(J$1,'Raw-products'!$A$1:$H$1,0))</f>
        <v>orange</v>
      </c>
      <c r="K3516">
        <f>VLOOKUP($C3516,'Raw-products'!$A$2:$H$1261,MATCH(K$1,'Raw-products'!$A$1:$H$1,0))</f>
        <v>112</v>
      </c>
      <c r="L3516">
        <f>VLOOKUP($C3516,'Raw-products'!$A$2:$H$1261,MATCH(L$1,'Raw-products'!$A$1:$H$1,0))</f>
        <v>71</v>
      </c>
      <c r="M3516" s="5">
        <f t="shared" si="108"/>
        <v>7952</v>
      </c>
      <c r="N3516" cm="1">
        <f t="array" ref="N3516:Q3516">_xlfn.XLOOKUP($B3516,'Raw -orders'!$A:$A,'Raw -orders'!$B:$E)</f>
        <v>589</v>
      </c>
      <c r="O3516">
        <v>25153</v>
      </c>
      <c r="P3516" s="1">
        <v>44328</v>
      </c>
      <c r="Q3516" s="1">
        <v>44334</v>
      </c>
      <c r="R3516" t="str" cm="1">
        <f t="array" ref="R3516:Y3516">_xlfn.XLOOKUP($N3516,'Raw - customers'!$A:$A,'Raw - customers'!$B:$I)</f>
        <v>Calhoun Raphael</v>
      </c>
      <c r="S3516" t="str">
        <v>Polygender</v>
      </c>
      <c r="T3516">
        <v>57</v>
      </c>
      <c r="U3516" t="str">
        <v>68 Darcy PassSuite 091</v>
      </c>
      <c r="V3516">
        <v>6477</v>
      </c>
      <c r="W3516" t="str">
        <v>Hoppetown</v>
      </c>
      <c r="X3516" t="str">
        <v>Queensland</v>
      </c>
      <c r="Y3516" t="str">
        <v>Australia</v>
      </c>
      <c r="Z3516">
        <v>5</v>
      </c>
      <c r="AA3516" s="3" t="str">
        <f t="shared" si="109"/>
        <v>0 to 10</v>
      </c>
      <c r="AP3516" s="6">
        <v>589</v>
      </c>
      <c r="AQ3516" s="6" t="s">
        <v>1355</v>
      </c>
    </row>
    <row r="3517" spans="1:43" x14ac:dyDescent="0.25">
      <c r="A3517">
        <v>3515</v>
      </c>
      <c r="B3517">
        <v>707</v>
      </c>
      <c r="C3517">
        <v>939</v>
      </c>
      <c r="D3517">
        <v>96</v>
      </c>
      <c r="E3517">
        <v>2</v>
      </c>
      <c r="F3517">
        <v>192</v>
      </c>
      <c r="G3517" t="str">
        <f>VLOOKUP($C3517,'Raw-products'!$A$2:$H$1261,MATCH(G$1,'Raw-products'!$A$1:$H$1,0))</f>
        <v>Trousers</v>
      </c>
      <c r="H3517" t="str">
        <f>VLOOKUP($C3517,'Raw-products'!$A$2:$H$1261,MATCH(H$1,'Raw-products'!$A$1:$H$1,0))</f>
        <v>Drawstring</v>
      </c>
      <c r="I3517" t="str">
        <f>VLOOKUP($C3517,'Raw-products'!$A$2:$H$1261,MATCH(I$1,'Raw-products'!$A$1:$H$1,0))</f>
        <v>XL</v>
      </c>
      <c r="J3517" t="str">
        <f>VLOOKUP($C3517,'Raw-products'!$A$2:$H$1261,MATCH(J$1,'Raw-products'!$A$1:$H$1,0))</f>
        <v>indigo</v>
      </c>
      <c r="K3517">
        <f>VLOOKUP($C3517,'Raw-products'!$A$2:$H$1261,MATCH(K$1,'Raw-products'!$A$1:$H$1,0))</f>
        <v>104</v>
      </c>
      <c r="L3517">
        <f>VLOOKUP($C3517,'Raw-products'!$A$2:$H$1261,MATCH(L$1,'Raw-products'!$A$1:$H$1,0))</f>
        <v>41</v>
      </c>
      <c r="M3517" s="5">
        <f t="shared" si="108"/>
        <v>4264</v>
      </c>
      <c r="N3517" cm="1">
        <f t="array" ref="N3517:Q3517">_xlfn.XLOOKUP($B3517,'Raw -orders'!$A:$A,'Raw -orders'!$B:$E)</f>
        <v>589</v>
      </c>
      <c r="O3517">
        <v>25153</v>
      </c>
      <c r="P3517" s="1">
        <v>44328</v>
      </c>
      <c r="Q3517" s="1">
        <v>44334</v>
      </c>
      <c r="R3517" t="str" cm="1">
        <f t="array" ref="R3517:Y3517">_xlfn.XLOOKUP($N3517,'Raw - customers'!$A:$A,'Raw - customers'!$B:$I)</f>
        <v>Calhoun Raphael</v>
      </c>
      <c r="S3517" t="str">
        <v>Polygender</v>
      </c>
      <c r="T3517">
        <v>57</v>
      </c>
      <c r="U3517" t="str">
        <v>68 Darcy PassSuite 091</v>
      </c>
      <c r="V3517">
        <v>6477</v>
      </c>
      <c r="W3517" t="str">
        <v>Hoppetown</v>
      </c>
      <c r="X3517" t="str">
        <v>Queensland</v>
      </c>
      <c r="Y3517" t="str">
        <v>Australia</v>
      </c>
      <c r="Z3517">
        <v>5</v>
      </c>
      <c r="AA3517" s="3" t="str">
        <f t="shared" si="109"/>
        <v>0 to 10</v>
      </c>
      <c r="AP3517" s="6">
        <v>589</v>
      </c>
      <c r="AQ3517" s="6" t="s">
        <v>1355</v>
      </c>
    </row>
    <row r="3518" spans="1:43" x14ac:dyDescent="0.25">
      <c r="A3518">
        <v>3516</v>
      </c>
      <c r="B3518">
        <v>707</v>
      </c>
      <c r="C3518">
        <v>803</v>
      </c>
      <c r="D3518">
        <v>91</v>
      </c>
      <c r="E3518">
        <v>3</v>
      </c>
      <c r="F3518">
        <v>273</v>
      </c>
      <c r="G3518" t="str">
        <f>VLOOKUP($C3518,'Raw-products'!$A$2:$H$1261,MATCH(G$1,'Raw-products'!$A$1:$H$1,0))</f>
        <v>Jacket</v>
      </c>
      <c r="H3518" t="str">
        <f>VLOOKUP($C3518,'Raw-products'!$A$2:$H$1261,MATCH(H$1,'Raw-products'!$A$1:$H$1,0))</f>
        <v>Pullover</v>
      </c>
      <c r="I3518" t="str">
        <f>VLOOKUP($C3518,'Raw-products'!$A$2:$H$1261,MATCH(I$1,'Raw-products'!$A$1:$H$1,0))</f>
        <v>L</v>
      </c>
      <c r="J3518" t="str">
        <f>VLOOKUP($C3518,'Raw-products'!$A$2:$H$1261,MATCH(J$1,'Raw-products'!$A$1:$H$1,0))</f>
        <v>violet</v>
      </c>
      <c r="K3518">
        <f>VLOOKUP($C3518,'Raw-products'!$A$2:$H$1261,MATCH(K$1,'Raw-products'!$A$1:$H$1,0))</f>
        <v>114</v>
      </c>
      <c r="L3518">
        <f>VLOOKUP($C3518,'Raw-products'!$A$2:$H$1261,MATCH(L$1,'Raw-products'!$A$1:$H$1,0))</f>
        <v>78</v>
      </c>
      <c r="M3518" s="5">
        <f t="shared" si="108"/>
        <v>8892</v>
      </c>
      <c r="N3518" cm="1">
        <f t="array" ref="N3518:Q3518">_xlfn.XLOOKUP($B3518,'Raw -orders'!$A:$A,'Raw -orders'!$B:$E)</f>
        <v>589</v>
      </c>
      <c r="O3518">
        <v>25153</v>
      </c>
      <c r="P3518" s="1">
        <v>44328</v>
      </c>
      <c r="Q3518" s="1">
        <v>44334</v>
      </c>
      <c r="R3518" t="str" cm="1">
        <f t="array" ref="R3518:Y3518">_xlfn.XLOOKUP($N3518,'Raw - customers'!$A:$A,'Raw - customers'!$B:$I)</f>
        <v>Calhoun Raphael</v>
      </c>
      <c r="S3518" t="str">
        <v>Polygender</v>
      </c>
      <c r="T3518">
        <v>57</v>
      </c>
      <c r="U3518" t="str">
        <v>68 Darcy PassSuite 091</v>
      </c>
      <c r="V3518">
        <v>6477</v>
      </c>
      <c r="W3518" t="str">
        <v>Hoppetown</v>
      </c>
      <c r="X3518" t="str">
        <v>Queensland</v>
      </c>
      <c r="Y3518" t="str">
        <v>Australia</v>
      </c>
      <c r="Z3518">
        <v>5</v>
      </c>
      <c r="AA3518" s="3" t="str">
        <f t="shared" si="109"/>
        <v>0 to 10</v>
      </c>
      <c r="AP3518" s="6">
        <v>589</v>
      </c>
      <c r="AQ3518" s="6" t="s">
        <v>1355</v>
      </c>
    </row>
    <row r="3519" spans="1:43" x14ac:dyDescent="0.25">
      <c r="A3519">
        <v>3517</v>
      </c>
      <c r="B3519">
        <v>707</v>
      </c>
      <c r="C3519">
        <v>742</v>
      </c>
      <c r="D3519">
        <v>109</v>
      </c>
      <c r="E3519">
        <v>3</v>
      </c>
      <c r="F3519">
        <v>327</v>
      </c>
      <c r="G3519" t="str">
        <f>VLOOKUP($C3519,'Raw-products'!$A$2:$H$1261,MATCH(G$1,'Raw-products'!$A$1:$H$1,0))</f>
        <v>Jacket</v>
      </c>
      <c r="H3519" t="str">
        <f>VLOOKUP($C3519,'Raw-products'!$A$2:$H$1261,MATCH(H$1,'Raw-products'!$A$1:$H$1,0))</f>
        <v>Peacoat</v>
      </c>
      <c r="I3519" t="str">
        <f>VLOOKUP($C3519,'Raw-products'!$A$2:$H$1261,MATCH(I$1,'Raw-products'!$A$1:$H$1,0))</f>
        <v>M</v>
      </c>
      <c r="J3519" t="str">
        <f>VLOOKUP($C3519,'Raw-products'!$A$2:$H$1261,MATCH(J$1,'Raw-products'!$A$1:$H$1,0))</f>
        <v>orange</v>
      </c>
      <c r="K3519">
        <f>VLOOKUP($C3519,'Raw-products'!$A$2:$H$1261,MATCH(K$1,'Raw-products'!$A$1:$H$1,0))</f>
        <v>102</v>
      </c>
      <c r="L3519">
        <f>VLOOKUP($C3519,'Raw-products'!$A$2:$H$1261,MATCH(L$1,'Raw-products'!$A$1:$H$1,0))</f>
        <v>47</v>
      </c>
      <c r="M3519" s="5">
        <f t="shared" si="108"/>
        <v>4794</v>
      </c>
      <c r="N3519" cm="1">
        <f t="array" ref="N3519:Q3519">_xlfn.XLOOKUP($B3519,'Raw -orders'!$A:$A,'Raw -orders'!$B:$E)</f>
        <v>589</v>
      </c>
      <c r="O3519">
        <v>25153</v>
      </c>
      <c r="P3519" s="1">
        <v>44328</v>
      </c>
      <c r="Q3519" s="1">
        <v>44334</v>
      </c>
      <c r="R3519" t="str" cm="1">
        <f t="array" ref="R3519:Y3519">_xlfn.XLOOKUP($N3519,'Raw - customers'!$A:$A,'Raw - customers'!$B:$I)</f>
        <v>Calhoun Raphael</v>
      </c>
      <c r="S3519" t="str">
        <v>Polygender</v>
      </c>
      <c r="T3519">
        <v>57</v>
      </c>
      <c r="U3519" t="str">
        <v>68 Darcy PassSuite 091</v>
      </c>
      <c r="V3519">
        <v>6477</v>
      </c>
      <c r="W3519" t="str">
        <v>Hoppetown</v>
      </c>
      <c r="X3519" t="str">
        <v>Queensland</v>
      </c>
      <c r="Y3519" t="str">
        <v>Australia</v>
      </c>
      <c r="Z3519">
        <v>5</v>
      </c>
      <c r="AA3519" s="3" t="str">
        <f t="shared" si="109"/>
        <v>0 to 10</v>
      </c>
      <c r="AP3519" s="6">
        <v>589</v>
      </c>
      <c r="AQ3519" s="6" t="s">
        <v>1355</v>
      </c>
    </row>
    <row r="3520" spans="1:43" x14ac:dyDescent="0.25">
      <c r="A3520">
        <v>3518</v>
      </c>
      <c r="B3520">
        <v>707</v>
      </c>
      <c r="C3520">
        <v>234</v>
      </c>
      <c r="D3520">
        <v>106</v>
      </c>
      <c r="E3520">
        <v>2</v>
      </c>
      <c r="F3520">
        <v>212</v>
      </c>
      <c r="G3520" t="str">
        <f>VLOOKUP($C3520,'Raw-products'!$A$2:$H$1261,MATCH(G$1,'Raw-products'!$A$1:$H$1,0))</f>
        <v>Shirt</v>
      </c>
      <c r="H3520" t="str">
        <f>VLOOKUP($C3520,'Raw-products'!$A$2:$H$1261,MATCH(H$1,'Raw-products'!$A$1:$H$1,0))</f>
        <v>Chambray</v>
      </c>
      <c r="I3520" t="str">
        <f>VLOOKUP($C3520,'Raw-products'!$A$2:$H$1261,MATCH(I$1,'Raw-products'!$A$1:$H$1,0))</f>
        <v>XL</v>
      </c>
      <c r="J3520" t="str">
        <f>VLOOKUP($C3520,'Raw-products'!$A$2:$H$1261,MATCH(J$1,'Raw-products'!$A$1:$H$1,0))</f>
        <v>blue</v>
      </c>
      <c r="K3520">
        <f>VLOOKUP($C3520,'Raw-products'!$A$2:$H$1261,MATCH(K$1,'Raw-products'!$A$1:$H$1,0))</f>
        <v>105</v>
      </c>
      <c r="L3520">
        <f>VLOOKUP($C3520,'Raw-products'!$A$2:$H$1261,MATCH(L$1,'Raw-products'!$A$1:$H$1,0))</f>
        <v>43</v>
      </c>
      <c r="M3520" s="5">
        <f t="shared" si="108"/>
        <v>4515</v>
      </c>
      <c r="N3520" cm="1">
        <f t="array" ref="N3520:Q3520">_xlfn.XLOOKUP($B3520,'Raw -orders'!$A:$A,'Raw -orders'!$B:$E)</f>
        <v>589</v>
      </c>
      <c r="O3520">
        <v>25153</v>
      </c>
      <c r="P3520" s="1">
        <v>44328</v>
      </c>
      <c r="Q3520" s="1">
        <v>44334</v>
      </c>
      <c r="R3520" t="str" cm="1">
        <f t="array" ref="R3520:Y3520">_xlfn.XLOOKUP($N3520,'Raw - customers'!$A:$A,'Raw - customers'!$B:$I)</f>
        <v>Calhoun Raphael</v>
      </c>
      <c r="S3520" t="str">
        <v>Polygender</v>
      </c>
      <c r="T3520">
        <v>57</v>
      </c>
      <c r="U3520" t="str">
        <v>68 Darcy PassSuite 091</v>
      </c>
      <c r="V3520">
        <v>6477</v>
      </c>
      <c r="W3520" t="str">
        <v>Hoppetown</v>
      </c>
      <c r="X3520" t="str">
        <v>Queensland</v>
      </c>
      <c r="Y3520" t="str">
        <v>Australia</v>
      </c>
      <c r="Z3520">
        <v>5</v>
      </c>
      <c r="AA3520" s="3" t="str">
        <f t="shared" si="109"/>
        <v>0 to 10</v>
      </c>
      <c r="AP3520" s="6">
        <v>589</v>
      </c>
      <c r="AQ3520" s="6" t="s">
        <v>1355</v>
      </c>
    </row>
    <row r="3521" spans="1:43" x14ac:dyDescent="0.25">
      <c r="A3521">
        <v>3519</v>
      </c>
      <c r="B3521">
        <v>707</v>
      </c>
      <c r="C3521">
        <v>274</v>
      </c>
      <c r="D3521">
        <v>95</v>
      </c>
      <c r="E3521">
        <v>3</v>
      </c>
      <c r="F3521">
        <v>285</v>
      </c>
      <c r="G3521" t="str">
        <f>VLOOKUP($C3521,'Raw-products'!$A$2:$H$1261,MATCH(G$1,'Raw-products'!$A$1:$H$1,0))</f>
        <v>Shirt</v>
      </c>
      <c r="H3521" t="str">
        <f>VLOOKUP($C3521,'Raw-products'!$A$2:$H$1261,MATCH(H$1,'Raw-products'!$A$1:$H$1,0))</f>
        <v>Polo</v>
      </c>
      <c r="I3521" t="str">
        <f>VLOOKUP($C3521,'Raw-products'!$A$2:$H$1261,MATCH(I$1,'Raw-products'!$A$1:$H$1,0))</f>
        <v>XL</v>
      </c>
      <c r="J3521" t="str">
        <f>VLOOKUP($C3521,'Raw-products'!$A$2:$H$1261,MATCH(J$1,'Raw-products'!$A$1:$H$1,0))</f>
        <v>indigo</v>
      </c>
      <c r="K3521">
        <f>VLOOKUP($C3521,'Raw-products'!$A$2:$H$1261,MATCH(K$1,'Raw-products'!$A$1:$H$1,0))</f>
        <v>117</v>
      </c>
      <c r="L3521">
        <f>VLOOKUP($C3521,'Raw-products'!$A$2:$H$1261,MATCH(L$1,'Raw-products'!$A$1:$H$1,0))</f>
        <v>56</v>
      </c>
      <c r="M3521" s="5">
        <f t="shared" si="108"/>
        <v>6552</v>
      </c>
      <c r="N3521" cm="1">
        <f t="array" ref="N3521:Q3521">_xlfn.XLOOKUP($B3521,'Raw -orders'!$A:$A,'Raw -orders'!$B:$E)</f>
        <v>589</v>
      </c>
      <c r="O3521">
        <v>25153</v>
      </c>
      <c r="P3521" s="1">
        <v>44328</v>
      </c>
      <c r="Q3521" s="1">
        <v>44334</v>
      </c>
      <c r="R3521" t="str" cm="1">
        <f t="array" ref="R3521:Y3521">_xlfn.XLOOKUP($N3521,'Raw - customers'!$A:$A,'Raw - customers'!$B:$I)</f>
        <v>Calhoun Raphael</v>
      </c>
      <c r="S3521" t="str">
        <v>Polygender</v>
      </c>
      <c r="T3521">
        <v>57</v>
      </c>
      <c r="U3521" t="str">
        <v>68 Darcy PassSuite 091</v>
      </c>
      <c r="V3521">
        <v>6477</v>
      </c>
      <c r="W3521" t="str">
        <v>Hoppetown</v>
      </c>
      <c r="X3521" t="str">
        <v>Queensland</v>
      </c>
      <c r="Y3521" t="str">
        <v>Australia</v>
      </c>
      <c r="Z3521">
        <v>5</v>
      </c>
      <c r="AA3521" s="3" t="str">
        <f t="shared" si="109"/>
        <v>0 to 10</v>
      </c>
      <c r="AP3521" s="6">
        <v>589</v>
      </c>
      <c r="AQ3521" s="6" t="s">
        <v>1355</v>
      </c>
    </row>
    <row r="3522" spans="1:43" x14ac:dyDescent="0.25">
      <c r="A3522">
        <v>3520</v>
      </c>
      <c r="B3522">
        <v>708</v>
      </c>
      <c r="C3522">
        <v>1099</v>
      </c>
      <c r="D3522">
        <v>115</v>
      </c>
      <c r="E3522">
        <v>1</v>
      </c>
      <c r="F3522">
        <v>115</v>
      </c>
      <c r="G3522" t="str">
        <f>VLOOKUP($C3522,'Raw-products'!$A$2:$H$1261,MATCH(G$1,'Raw-products'!$A$1:$H$1,0))</f>
        <v>Trousers</v>
      </c>
      <c r="H3522" t="str">
        <f>VLOOKUP($C3522,'Raw-products'!$A$2:$H$1261,MATCH(H$1,'Raw-products'!$A$1:$H$1,0))</f>
        <v>Cropped</v>
      </c>
      <c r="I3522" t="str">
        <f>VLOOKUP($C3522,'Raw-products'!$A$2:$H$1261,MATCH(I$1,'Raw-products'!$A$1:$H$1,0))</f>
        <v>XL</v>
      </c>
      <c r="J3522" t="str">
        <f>VLOOKUP($C3522,'Raw-products'!$A$2:$H$1261,MATCH(J$1,'Raw-products'!$A$1:$H$1,0))</f>
        <v>yellow</v>
      </c>
      <c r="K3522">
        <f>VLOOKUP($C3522,'Raw-products'!$A$2:$H$1261,MATCH(K$1,'Raw-products'!$A$1:$H$1,0))</f>
        <v>99</v>
      </c>
      <c r="L3522">
        <f>VLOOKUP($C3522,'Raw-products'!$A$2:$H$1261,MATCH(L$1,'Raw-products'!$A$1:$H$1,0))</f>
        <v>68</v>
      </c>
      <c r="M3522" s="5">
        <f t="shared" si="108"/>
        <v>6732</v>
      </c>
      <c r="N3522" cm="1">
        <f t="array" ref="N3522:Q3522">_xlfn.XLOOKUP($B3522,'Raw -orders'!$A:$A,'Raw -orders'!$B:$E)</f>
        <v>687</v>
      </c>
      <c r="O3522">
        <v>56307</v>
      </c>
      <c r="P3522" s="1">
        <v>44493</v>
      </c>
      <c r="Q3522" s="1">
        <v>44510</v>
      </c>
      <c r="R3522" t="str" cm="1">
        <f t="array" ref="R3522:Y3522">_xlfn.XLOOKUP($N3522,'Raw - customers'!$A:$A,'Raw - customers'!$B:$I)</f>
        <v>Amalia Eallis</v>
      </c>
      <c r="S3522" t="str">
        <v>Bigender</v>
      </c>
      <c r="T3522">
        <v>22</v>
      </c>
      <c r="U3522" t="str">
        <v>2004 Sebastian CrescentApt. 895</v>
      </c>
      <c r="V3522">
        <v>8939</v>
      </c>
      <c r="W3522" t="str">
        <v>East Ruby</v>
      </c>
      <c r="X3522" t="str">
        <v>New South Wales</v>
      </c>
      <c r="Y3522" t="str">
        <v>Australia</v>
      </c>
      <c r="Z3522">
        <v>10</v>
      </c>
      <c r="AA3522" s="3" t="str">
        <f t="shared" si="109"/>
        <v>10 to 20</v>
      </c>
      <c r="AP3522" s="6">
        <v>687</v>
      </c>
      <c r="AQ3522" s="6" t="s">
        <v>1362</v>
      </c>
    </row>
    <row r="3523" spans="1:43" x14ac:dyDescent="0.25">
      <c r="A3523">
        <v>3521</v>
      </c>
      <c r="B3523">
        <v>708</v>
      </c>
      <c r="C3523">
        <v>159</v>
      </c>
      <c r="D3523">
        <v>91</v>
      </c>
      <c r="E3523">
        <v>2</v>
      </c>
      <c r="F3523">
        <v>182</v>
      </c>
      <c r="G3523" t="str">
        <f>VLOOKUP($C3523,'Raw-products'!$A$2:$H$1261,MATCH(G$1,'Raw-products'!$A$1:$H$1,0))</f>
        <v>Shirt</v>
      </c>
      <c r="H3523" t="str">
        <f>VLOOKUP($C3523,'Raw-products'!$A$2:$H$1261,MATCH(H$1,'Raw-products'!$A$1:$H$1,0))</f>
        <v>Linen</v>
      </c>
      <c r="I3523" t="str">
        <f>VLOOKUP($C3523,'Raw-products'!$A$2:$H$1261,MATCH(I$1,'Raw-products'!$A$1:$H$1,0))</f>
        <v>XL</v>
      </c>
      <c r="J3523" t="str">
        <f>VLOOKUP($C3523,'Raw-products'!$A$2:$H$1261,MATCH(J$1,'Raw-products'!$A$1:$H$1,0))</f>
        <v>green</v>
      </c>
      <c r="K3523">
        <f>VLOOKUP($C3523,'Raw-products'!$A$2:$H$1261,MATCH(K$1,'Raw-products'!$A$1:$H$1,0))</f>
        <v>116</v>
      </c>
      <c r="L3523">
        <f>VLOOKUP($C3523,'Raw-products'!$A$2:$H$1261,MATCH(L$1,'Raw-products'!$A$1:$H$1,0))</f>
        <v>51</v>
      </c>
      <c r="M3523" s="5">
        <f t="shared" ref="M3523:M3586" si="110">$K3523*$L3523</f>
        <v>5916</v>
      </c>
      <c r="N3523" cm="1">
        <f t="array" ref="N3523:Q3523">_xlfn.XLOOKUP($B3523,'Raw -orders'!$A:$A,'Raw -orders'!$B:$E)</f>
        <v>687</v>
      </c>
      <c r="O3523">
        <v>56307</v>
      </c>
      <c r="P3523" s="1">
        <v>44493</v>
      </c>
      <c r="Q3523" s="1">
        <v>44510</v>
      </c>
      <c r="R3523" t="str" cm="1">
        <f t="array" ref="R3523:Y3523">_xlfn.XLOOKUP($N3523,'Raw - customers'!$A:$A,'Raw - customers'!$B:$I)</f>
        <v>Amalia Eallis</v>
      </c>
      <c r="S3523" t="str">
        <v>Bigender</v>
      </c>
      <c r="T3523">
        <v>22</v>
      </c>
      <c r="U3523" t="str">
        <v>2004 Sebastian CrescentApt. 895</v>
      </c>
      <c r="V3523">
        <v>8939</v>
      </c>
      <c r="W3523" t="str">
        <v>East Ruby</v>
      </c>
      <c r="X3523" t="str">
        <v>New South Wales</v>
      </c>
      <c r="Y3523" t="str">
        <v>Australia</v>
      </c>
      <c r="Z3523">
        <v>10</v>
      </c>
      <c r="AA3523" s="3" t="str">
        <f t="shared" ref="AA3523:AA3586" si="111">IF(AND(DATEDIF($P3523,$Q3523,"D")&gt;0,DATEDIF($P3523,$Q3523,"D")&lt;=10),"0 to 10",IF(AND(DATEDIF($P3523,$Q3523,"D")&gt;10,DATEDIF($P3523,$Q3523,"D")&lt;=20),"10 to 20",IF(AND(DATEDIF($P3523,$Q3523,"D")&gt;20,DATEDIF($P3523,$Q3523,"D")&lt;=30),"20 to 30")))</f>
        <v>10 to 20</v>
      </c>
      <c r="AP3523" s="6">
        <v>687</v>
      </c>
      <c r="AQ3523" s="6" t="s">
        <v>1362</v>
      </c>
    </row>
    <row r="3524" spans="1:43" x14ac:dyDescent="0.25">
      <c r="A3524">
        <v>3522</v>
      </c>
      <c r="B3524">
        <v>708</v>
      </c>
      <c r="C3524">
        <v>937</v>
      </c>
      <c r="D3524">
        <v>96</v>
      </c>
      <c r="E3524">
        <v>2</v>
      </c>
      <c r="F3524">
        <v>192</v>
      </c>
      <c r="G3524" t="str">
        <f>VLOOKUP($C3524,'Raw-products'!$A$2:$H$1261,MATCH(G$1,'Raw-products'!$A$1:$H$1,0))</f>
        <v>Trousers</v>
      </c>
      <c r="H3524" t="str">
        <f>VLOOKUP($C3524,'Raw-products'!$A$2:$H$1261,MATCH(H$1,'Raw-products'!$A$1:$H$1,0))</f>
        <v>Drawstring</v>
      </c>
      <c r="I3524" t="str">
        <f>VLOOKUP($C3524,'Raw-products'!$A$2:$H$1261,MATCH(I$1,'Raw-products'!$A$1:$H$1,0))</f>
        <v>M</v>
      </c>
      <c r="J3524" t="str">
        <f>VLOOKUP($C3524,'Raw-products'!$A$2:$H$1261,MATCH(J$1,'Raw-products'!$A$1:$H$1,0))</f>
        <v>indigo</v>
      </c>
      <c r="K3524">
        <f>VLOOKUP($C3524,'Raw-products'!$A$2:$H$1261,MATCH(K$1,'Raw-products'!$A$1:$H$1,0))</f>
        <v>104</v>
      </c>
      <c r="L3524">
        <f>VLOOKUP($C3524,'Raw-products'!$A$2:$H$1261,MATCH(L$1,'Raw-products'!$A$1:$H$1,0))</f>
        <v>58</v>
      </c>
      <c r="M3524" s="5">
        <f t="shared" si="110"/>
        <v>6032</v>
      </c>
      <c r="N3524" cm="1">
        <f t="array" ref="N3524:Q3524">_xlfn.XLOOKUP($B3524,'Raw -orders'!$A:$A,'Raw -orders'!$B:$E)</f>
        <v>687</v>
      </c>
      <c r="O3524">
        <v>56307</v>
      </c>
      <c r="P3524" s="1">
        <v>44493</v>
      </c>
      <c r="Q3524" s="1">
        <v>44510</v>
      </c>
      <c r="R3524" t="str" cm="1">
        <f t="array" ref="R3524:Y3524">_xlfn.XLOOKUP($N3524,'Raw - customers'!$A:$A,'Raw - customers'!$B:$I)</f>
        <v>Amalia Eallis</v>
      </c>
      <c r="S3524" t="str">
        <v>Bigender</v>
      </c>
      <c r="T3524">
        <v>22</v>
      </c>
      <c r="U3524" t="str">
        <v>2004 Sebastian CrescentApt. 895</v>
      </c>
      <c r="V3524">
        <v>8939</v>
      </c>
      <c r="W3524" t="str">
        <v>East Ruby</v>
      </c>
      <c r="X3524" t="str">
        <v>New South Wales</v>
      </c>
      <c r="Y3524" t="str">
        <v>Australia</v>
      </c>
      <c r="Z3524">
        <v>10</v>
      </c>
      <c r="AA3524" s="3" t="str">
        <f t="shared" si="111"/>
        <v>10 to 20</v>
      </c>
      <c r="AP3524" s="6">
        <v>687</v>
      </c>
      <c r="AQ3524" s="6" t="s">
        <v>1362</v>
      </c>
    </row>
    <row r="3525" spans="1:43" x14ac:dyDescent="0.25">
      <c r="A3525">
        <v>3523</v>
      </c>
      <c r="B3525">
        <v>708</v>
      </c>
      <c r="C3525">
        <v>867</v>
      </c>
      <c r="D3525">
        <v>113</v>
      </c>
      <c r="E3525">
        <v>3</v>
      </c>
      <c r="F3525">
        <v>339</v>
      </c>
      <c r="G3525" t="str">
        <f>VLOOKUP($C3525,'Raw-products'!$A$2:$H$1261,MATCH(G$1,'Raw-products'!$A$1:$H$1,0))</f>
        <v>Trousers</v>
      </c>
      <c r="H3525" t="str">
        <f>VLOOKUP($C3525,'Raw-products'!$A$2:$H$1261,MATCH(H$1,'Raw-products'!$A$1:$H$1,0))</f>
        <v>Chinos</v>
      </c>
      <c r="I3525" t="str">
        <f>VLOOKUP($C3525,'Raw-products'!$A$2:$H$1261,MATCH(I$1,'Raw-products'!$A$1:$H$1,0))</f>
        <v>M</v>
      </c>
      <c r="J3525" t="str">
        <f>VLOOKUP($C3525,'Raw-products'!$A$2:$H$1261,MATCH(J$1,'Raw-products'!$A$1:$H$1,0))</f>
        <v>indigo</v>
      </c>
      <c r="K3525">
        <f>VLOOKUP($C3525,'Raw-products'!$A$2:$H$1261,MATCH(K$1,'Raw-products'!$A$1:$H$1,0))</f>
        <v>100</v>
      </c>
      <c r="L3525">
        <f>VLOOKUP($C3525,'Raw-products'!$A$2:$H$1261,MATCH(L$1,'Raw-products'!$A$1:$H$1,0))</f>
        <v>64</v>
      </c>
      <c r="M3525" s="5">
        <f t="shared" si="110"/>
        <v>6400</v>
      </c>
      <c r="N3525" cm="1">
        <f t="array" ref="N3525:Q3525">_xlfn.XLOOKUP($B3525,'Raw -orders'!$A:$A,'Raw -orders'!$B:$E)</f>
        <v>687</v>
      </c>
      <c r="O3525">
        <v>56307</v>
      </c>
      <c r="P3525" s="1">
        <v>44493</v>
      </c>
      <c r="Q3525" s="1">
        <v>44510</v>
      </c>
      <c r="R3525" t="str" cm="1">
        <f t="array" ref="R3525:Y3525">_xlfn.XLOOKUP($N3525,'Raw - customers'!$A:$A,'Raw - customers'!$B:$I)</f>
        <v>Amalia Eallis</v>
      </c>
      <c r="S3525" t="str">
        <v>Bigender</v>
      </c>
      <c r="T3525">
        <v>22</v>
      </c>
      <c r="U3525" t="str">
        <v>2004 Sebastian CrescentApt. 895</v>
      </c>
      <c r="V3525">
        <v>8939</v>
      </c>
      <c r="W3525" t="str">
        <v>East Ruby</v>
      </c>
      <c r="X3525" t="str">
        <v>New South Wales</v>
      </c>
      <c r="Y3525" t="str">
        <v>Australia</v>
      </c>
      <c r="Z3525">
        <v>10</v>
      </c>
      <c r="AA3525" s="3" t="str">
        <f t="shared" si="111"/>
        <v>10 to 20</v>
      </c>
      <c r="AP3525" s="6">
        <v>687</v>
      </c>
      <c r="AQ3525" s="6" t="s">
        <v>1362</v>
      </c>
    </row>
    <row r="3526" spans="1:43" x14ac:dyDescent="0.25">
      <c r="A3526">
        <v>3524</v>
      </c>
      <c r="B3526">
        <v>708</v>
      </c>
      <c r="C3526">
        <v>180</v>
      </c>
      <c r="D3526">
        <v>98</v>
      </c>
      <c r="E3526">
        <v>3</v>
      </c>
      <c r="F3526">
        <v>294</v>
      </c>
      <c r="G3526" t="str">
        <f>VLOOKUP($C3526,'Raw-products'!$A$2:$H$1261,MATCH(G$1,'Raw-products'!$A$1:$H$1,0))</f>
        <v>Shirt</v>
      </c>
      <c r="H3526" t="str">
        <f>VLOOKUP($C3526,'Raw-products'!$A$2:$H$1261,MATCH(H$1,'Raw-products'!$A$1:$H$1,0))</f>
        <v>Camp Collared</v>
      </c>
      <c r="I3526" t="str">
        <f>VLOOKUP($C3526,'Raw-products'!$A$2:$H$1261,MATCH(I$1,'Raw-products'!$A$1:$H$1,0))</f>
        <v>XS</v>
      </c>
      <c r="J3526" t="str">
        <f>VLOOKUP($C3526,'Raw-products'!$A$2:$H$1261,MATCH(J$1,'Raw-products'!$A$1:$H$1,0))</f>
        <v>orange</v>
      </c>
      <c r="K3526">
        <f>VLOOKUP($C3526,'Raw-products'!$A$2:$H$1261,MATCH(K$1,'Raw-products'!$A$1:$H$1,0))</f>
        <v>112</v>
      </c>
      <c r="L3526">
        <f>VLOOKUP($C3526,'Raw-products'!$A$2:$H$1261,MATCH(L$1,'Raw-products'!$A$1:$H$1,0))</f>
        <v>52</v>
      </c>
      <c r="M3526" s="5">
        <f t="shared" si="110"/>
        <v>5824</v>
      </c>
      <c r="N3526" cm="1">
        <f t="array" ref="N3526:Q3526">_xlfn.XLOOKUP($B3526,'Raw -orders'!$A:$A,'Raw -orders'!$B:$E)</f>
        <v>687</v>
      </c>
      <c r="O3526">
        <v>56307</v>
      </c>
      <c r="P3526" s="1">
        <v>44493</v>
      </c>
      <c r="Q3526" s="1">
        <v>44510</v>
      </c>
      <c r="R3526" t="str" cm="1">
        <f t="array" ref="R3526:Y3526">_xlfn.XLOOKUP($N3526,'Raw - customers'!$A:$A,'Raw - customers'!$B:$I)</f>
        <v>Amalia Eallis</v>
      </c>
      <c r="S3526" t="str">
        <v>Bigender</v>
      </c>
      <c r="T3526">
        <v>22</v>
      </c>
      <c r="U3526" t="str">
        <v>2004 Sebastian CrescentApt. 895</v>
      </c>
      <c r="V3526">
        <v>8939</v>
      </c>
      <c r="W3526" t="str">
        <v>East Ruby</v>
      </c>
      <c r="X3526" t="str">
        <v>New South Wales</v>
      </c>
      <c r="Y3526" t="str">
        <v>Australia</v>
      </c>
      <c r="Z3526">
        <v>10</v>
      </c>
      <c r="AA3526" s="3" t="str">
        <f t="shared" si="111"/>
        <v>10 to 20</v>
      </c>
      <c r="AP3526" s="6">
        <v>687</v>
      </c>
      <c r="AQ3526" s="6" t="s">
        <v>1362</v>
      </c>
    </row>
    <row r="3527" spans="1:43" x14ac:dyDescent="0.25">
      <c r="A3527">
        <v>3525</v>
      </c>
      <c r="B3527">
        <v>709</v>
      </c>
      <c r="C3527">
        <v>110</v>
      </c>
      <c r="D3527">
        <v>92</v>
      </c>
      <c r="E3527">
        <v>2</v>
      </c>
      <c r="F3527">
        <v>184</v>
      </c>
      <c r="G3527" t="str">
        <f>VLOOKUP($C3527,'Raw-products'!$A$2:$H$1261,MATCH(G$1,'Raw-products'!$A$1:$H$1,0))</f>
        <v>Shirt</v>
      </c>
      <c r="H3527" t="str">
        <f>VLOOKUP($C3527,'Raw-products'!$A$2:$H$1261,MATCH(H$1,'Raw-products'!$A$1:$H$1,0))</f>
        <v>Denim</v>
      </c>
      <c r="I3527" t="str">
        <f>VLOOKUP($C3527,'Raw-products'!$A$2:$H$1261,MATCH(I$1,'Raw-products'!$A$1:$H$1,0))</f>
        <v>XS</v>
      </c>
      <c r="J3527" t="str">
        <f>VLOOKUP($C3527,'Raw-products'!$A$2:$H$1261,MATCH(J$1,'Raw-products'!$A$1:$H$1,0))</f>
        <v>orange</v>
      </c>
      <c r="K3527">
        <f>VLOOKUP($C3527,'Raw-products'!$A$2:$H$1261,MATCH(K$1,'Raw-products'!$A$1:$H$1,0))</f>
        <v>115</v>
      </c>
      <c r="L3527">
        <f>VLOOKUP($C3527,'Raw-products'!$A$2:$H$1261,MATCH(L$1,'Raw-products'!$A$1:$H$1,0))</f>
        <v>45</v>
      </c>
      <c r="M3527" s="5">
        <f t="shared" si="110"/>
        <v>5175</v>
      </c>
      <c r="N3527" cm="1">
        <f t="array" ref="N3527:Q3527">_xlfn.XLOOKUP($B3527,'Raw -orders'!$A:$A,'Raw -orders'!$B:$E)</f>
        <v>772</v>
      </c>
      <c r="O3527">
        <v>36257</v>
      </c>
      <c r="P3527" s="1">
        <v>44364</v>
      </c>
      <c r="Q3527" s="1">
        <v>44390</v>
      </c>
      <c r="R3527" t="str" cm="1">
        <f t="array" ref="R3527:Y3527">_xlfn.XLOOKUP($N3527,'Raw - customers'!$A:$A,'Raw - customers'!$B:$I)</f>
        <v>Marlee Edser</v>
      </c>
      <c r="S3527" t="str">
        <v>Genderqueer</v>
      </c>
      <c r="T3527">
        <v>71</v>
      </c>
      <c r="U3527" t="str">
        <v>4207 Hudson CrescentSuite 167</v>
      </c>
      <c r="V3527">
        <v>2915</v>
      </c>
      <c r="W3527" t="str">
        <v>Oscarberg</v>
      </c>
      <c r="X3527" t="str">
        <v>South Australia</v>
      </c>
      <c r="Y3527" t="str">
        <v>Australia</v>
      </c>
      <c r="Z3527">
        <v>6</v>
      </c>
      <c r="AA3527" s="3" t="str">
        <f t="shared" si="111"/>
        <v>20 to 30</v>
      </c>
      <c r="AP3527" s="6">
        <v>772</v>
      </c>
      <c r="AQ3527" s="6" t="s">
        <v>1345</v>
      </c>
    </row>
    <row r="3528" spans="1:43" x14ac:dyDescent="0.25">
      <c r="A3528">
        <v>3526</v>
      </c>
      <c r="B3528">
        <v>709</v>
      </c>
      <c r="C3528">
        <v>95</v>
      </c>
      <c r="D3528">
        <v>118</v>
      </c>
      <c r="E3528">
        <v>2</v>
      </c>
      <c r="F3528">
        <v>236</v>
      </c>
      <c r="G3528" t="str">
        <f>VLOOKUP($C3528,'Raw-products'!$A$2:$H$1261,MATCH(G$1,'Raw-products'!$A$1:$H$1,0))</f>
        <v>Shirt</v>
      </c>
      <c r="H3528" t="str">
        <f>VLOOKUP($C3528,'Raw-products'!$A$2:$H$1261,MATCH(H$1,'Raw-products'!$A$1:$H$1,0))</f>
        <v>Flannel</v>
      </c>
      <c r="I3528" t="str">
        <f>VLOOKUP($C3528,'Raw-products'!$A$2:$H$1261,MATCH(I$1,'Raw-products'!$A$1:$H$1,0))</f>
        <v>XS</v>
      </c>
      <c r="J3528" t="str">
        <f>VLOOKUP($C3528,'Raw-products'!$A$2:$H$1261,MATCH(J$1,'Raw-products'!$A$1:$H$1,0))</f>
        <v>indigo</v>
      </c>
      <c r="K3528">
        <f>VLOOKUP($C3528,'Raw-products'!$A$2:$H$1261,MATCH(K$1,'Raw-products'!$A$1:$H$1,0))</f>
        <v>96</v>
      </c>
      <c r="L3528">
        <f>VLOOKUP($C3528,'Raw-products'!$A$2:$H$1261,MATCH(L$1,'Raw-products'!$A$1:$H$1,0))</f>
        <v>46</v>
      </c>
      <c r="M3528" s="5">
        <f t="shared" si="110"/>
        <v>4416</v>
      </c>
      <c r="N3528" cm="1">
        <f t="array" ref="N3528:Q3528">_xlfn.XLOOKUP($B3528,'Raw -orders'!$A:$A,'Raw -orders'!$B:$E)</f>
        <v>772</v>
      </c>
      <c r="O3528">
        <v>36257</v>
      </c>
      <c r="P3528" s="1">
        <v>44364</v>
      </c>
      <c r="Q3528" s="1">
        <v>44390</v>
      </c>
      <c r="R3528" t="str" cm="1">
        <f t="array" ref="R3528:Y3528">_xlfn.XLOOKUP($N3528,'Raw - customers'!$A:$A,'Raw - customers'!$B:$I)</f>
        <v>Marlee Edser</v>
      </c>
      <c r="S3528" t="str">
        <v>Genderqueer</v>
      </c>
      <c r="T3528">
        <v>71</v>
      </c>
      <c r="U3528" t="str">
        <v>4207 Hudson CrescentSuite 167</v>
      </c>
      <c r="V3528">
        <v>2915</v>
      </c>
      <c r="W3528" t="str">
        <v>Oscarberg</v>
      </c>
      <c r="X3528" t="str">
        <v>South Australia</v>
      </c>
      <c r="Y3528" t="str">
        <v>Australia</v>
      </c>
      <c r="Z3528">
        <v>6</v>
      </c>
      <c r="AA3528" s="3" t="str">
        <f t="shared" si="111"/>
        <v>20 to 30</v>
      </c>
      <c r="AP3528" s="6">
        <v>772</v>
      </c>
      <c r="AQ3528" s="6" t="s">
        <v>1345</v>
      </c>
    </row>
    <row r="3529" spans="1:43" x14ac:dyDescent="0.25">
      <c r="A3529">
        <v>3527</v>
      </c>
      <c r="B3529">
        <v>709</v>
      </c>
      <c r="C3529">
        <v>641</v>
      </c>
      <c r="D3529">
        <v>93</v>
      </c>
      <c r="E3529">
        <v>1</v>
      </c>
      <c r="F3529">
        <v>93</v>
      </c>
      <c r="G3529" t="str">
        <f>VLOOKUP($C3529,'Raw-products'!$A$2:$H$1261,MATCH(G$1,'Raw-products'!$A$1:$H$1,0))</f>
        <v>Jacket</v>
      </c>
      <c r="H3529" t="str">
        <f>VLOOKUP($C3529,'Raw-products'!$A$2:$H$1261,MATCH(H$1,'Raw-products'!$A$1:$H$1,0))</f>
        <v>Coach</v>
      </c>
      <c r="I3529" t="str">
        <f>VLOOKUP($C3529,'Raw-products'!$A$2:$H$1261,MATCH(I$1,'Raw-products'!$A$1:$H$1,0))</f>
        <v>S</v>
      </c>
      <c r="J3529" t="str">
        <f>VLOOKUP($C3529,'Raw-products'!$A$2:$H$1261,MATCH(J$1,'Raw-products'!$A$1:$H$1,0))</f>
        <v>yellow</v>
      </c>
      <c r="K3529">
        <f>VLOOKUP($C3529,'Raw-products'!$A$2:$H$1261,MATCH(K$1,'Raw-products'!$A$1:$H$1,0))</f>
        <v>115</v>
      </c>
      <c r="L3529">
        <f>VLOOKUP($C3529,'Raw-products'!$A$2:$H$1261,MATCH(L$1,'Raw-products'!$A$1:$H$1,0))</f>
        <v>67</v>
      </c>
      <c r="M3529" s="5">
        <f t="shared" si="110"/>
        <v>7705</v>
      </c>
      <c r="N3529" cm="1">
        <f t="array" ref="N3529:Q3529">_xlfn.XLOOKUP($B3529,'Raw -orders'!$A:$A,'Raw -orders'!$B:$E)</f>
        <v>772</v>
      </c>
      <c r="O3529">
        <v>36257</v>
      </c>
      <c r="P3529" s="1">
        <v>44364</v>
      </c>
      <c r="Q3529" s="1">
        <v>44390</v>
      </c>
      <c r="R3529" t="str" cm="1">
        <f t="array" ref="R3529:Y3529">_xlfn.XLOOKUP($N3529,'Raw - customers'!$A:$A,'Raw - customers'!$B:$I)</f>
        <v>Marlee Edser</v>
      </c>
      <c r="S3529" t="str">
        <v>Genderqueer</v>
      </c>
      <c r="T3529">
        <v>71</v>
      </c>
      <c r="U3529" t="str">
        <v>4207 Hudson CrescentSuite 167</v>
      </c>
      <c r="V3529">
        <v>2915</v>
      </c>
      <c r="W3529" t="str">
        <v>Oscarberg</v>
      </c>
      <c r="X3529" t="str">
        <v>South Australia</v>
      </c>
      <c r="Y3529" t="str">
        <v>Australia</v>
      </c>
      <c r="Z3529">
        <v>6</v>
      </c>
      <c r="AA3529" s="3" t="str">
        <f t="shared" si="111"/>
        <v>20 to 30</v>
      </c>
      <c r="AP3529" s="6">
        <v>772</v>
      </c>
      <c r="AQ3529" s="6" t="s">
        <v>1345</v>
      </c>
    </row>
    <row r="3530" spans="1:43" x14ac:dyDescent="0.25">
      <c r="A3530">
        <v>3528</v>
      </c>
      <c r="B3530">
        <v>709</v>
      </c>
      <c r="C3530">
        <v>397</v>
      </c>
      <c r="D3530">
        <v>119</v>
      </c>
      <c r="E3530">
        <v>1</v>
      </c>
      <c r="F3530">
        <v>119</v>
      </c>
      <c r="G3530" t="str">
        <f>VLOOKUP($C3530,'Raw-products'!$A$2:$H$1261,MATCH(G$1,'Raw-products'!$A$1:$H$1,0))</f>
        <v>Shirt</v>
      </c>
      <c r="H3530" t="str">
        <f>VLOOKUP($C3530,'Raw-products'!$A$2:$H$1261,MATCH(H$1,'Raw-products'!$A$1:$H$1,0))</f>
        <v>Casual Slim Fit</v>
      </c>
      <c r="I3530" t="str">
        <f>VLOOKUP($C3530,'Raw-products'!$A$2:$H$1261,MATCH(I$1,'Raw-products'!$A$1:$H$1,0))</f>
        <v>M</v>
      </c>
      <c r="J3530" t="str">
        <f>VLOOKUP($C3530,'Raw-products'!$A$2:$H$1261,MATCH(J$1,'Raw-products'!$A$1:$H$1,0))</f>
        <v>yellow</v>
      </c>
      <c r="K3530">
        <f>VLOOKUP($C3530,'Raw-products'!$A$2:$H$1261,MATCH(K$1,'Raw-products'!$A$1:$H$1,0))</f>
        <v>113</v>
      </c>
      <c r="L3530">
        <f>VLOOKUP($C3530,'Raw-products'!$A$2:$H$1261,MATCH(L$1,'Raw-products'!$A$1:$H$1,0))</f>
        <v>76</v>
      </c>
      <c r="M3530" s="5">
        <f t="shared" si="110"/>
        <v>8588</v>
      </c>
      <c r="N3530" cm="1">
        <f t="array" ref="N3530:Q3530">_xlfn.XLOOKUP($B3530,'Raw -orders'!$A:$A,'Raw -orders'!$B:$E)</f>
        <v>772</v>
      </c>
      <c r="O3530">
        <v>36257</v>
      </c>
      <c r="P3530" s="1">
        <v>44364</v>
      </c>
      <c r="Q3530" s="1">
        <v>44390</v>
      </c>
      <c r="R3530" t="str" cm="1">
        <f t="array" ref="R3530:Y3530">_xlfn.XLOOKUP($N3530,'Raw - customers'!$A:$A,'Raw - customers'!$B:$I)</f>
        <v>Marlee Edser</v>
      </c>
      <c r="S3530" t="str">
        <v>Genderqueer</v>
      </c>
      <c r="T3530">
        <v>71</v>
      </c>
      <c r="U3530" t="str">
        <v>4207 Hudson CrescentSuite 167</v>
      </c>
      <c r="V3530">
        <v>2915</v>
      </c>
      <c r="W3530" t="str">
        <v>Oscarberg</v>
      </c>
      <c r="X3530" t="str">
        <v>South Australia</v>
      </c>
      <c r="Y3530" t="str">
        <v>Australia</v>
      </c>
      <c r="Z3530">
        <v>6</v>
      </c>
      <c r="AA3530" s="3" t="str">
        <f t="shared" si="111"/>
        <v>20 to 30</v>
      </c>
      <c r="AP3530" s="6">
        <v>772</v>
      </c>
      <c r="AQ3530" s="6" t="s">
        <v>1345</v>
      </c>
    </row>
    <row r="3531" spans="1:43" x14ac:dyDescent="0.25">
      <c r="A3531">
        <v>3529</v>
      </c>
      <c r="B3531">
        <v>709</v>
      </c>
      <c r="C3531">
        <v>184</v>
      </c>
      <c r="D3531">
        <v>98</v>
      </c>
      <c r="E3531">
        <v>1</v>
      </c>
      <c r="F3531">
        <v>98</v>
      </c>
      <c r="G3531" t="str">
        <f>VLOOKUP($C3531,'Raw-products'!$A$2:$H$1261,MATCH(G$1,'Raw-products'!$A$1:$H$1,0))</f>
        <v>Shirt</v>
      </c>
      <c r="H3531" t="str">
        <f>VLOOKUP($C3531,'Raw-products'!$A$2:$H$1261,MATCH(H$1,'Raw-products'!$A$1:$H$1,0))</f>
        <v>Camp Collared</v>
      </c>
      <c r="I3531" t="str">
        <f>VLOOKUP($C3531,'Raw-products'!$A$2:$H$1261,MATCH(I$1,'Raw-products'!$A$1:$H$1,0))</f>
        <v>XL</v>
      </c>
      <c r="J3531" t="str">
        <f>VLOOKUP($C3531,'Raw-products'!$A$2:$H$1261,MATCH(J$1,'Raw-products'!$A$1:$H$1,0))</f>
        <v>orange</v>
      </c>
      <c r="K3531">
        <f>VLOOKUP($C3531,'Raw-products'!$A$2:$H$1261,MATCH(K$1,'Raw-products'!$A$1:$H$1,0))</f>
        <v>112</v>
      </c>
      <c r="L3531">
        <f>VLOOKUP($C3531,'Raw-products'!$A$2:$H$1261,MATCH(L$1,'Raw-products'!$A$1:$H$1,0))</f>
        <v>48</v>
      </c>
      <c r="M3531" s="5">
        <f t="shared" si="110"/>
        <v>5376</v>
      </c>
      <c r="N3531" cm="1">
        <f t="array" ref="N3531:Q3531">_xlfn.XLOOKUP($B3531,'Raw -orders'!$A:$A,'Raw -orders'!$B:$E)</f>
        <v>772</v>
      </c>
      <c r="O3531">
        <v>36257</v>
      </c>
      <c r="P3531" s="1">
        <v>44364</v>
      </c>
      <c r="Q3531" s="1">
        <v>44390</v>
      </c>
      <c r="R3531" t="str" cm="1">
        <f t="array" ref="R3531:Y3531">_xlfn.XLOOKUP($N3531,'Raw - customers'!$A:$A,'Raw - customers'!$B:$I)</f>
        <v>Marlee Edser</v>
      </c>
      <c r="S3531" t="str">
        <v>Genderqueer</v>
      </c>
      <c r="T3531">
        <v>71</v>
      </c>
      <c r="U3531" t="str">
        <v>4207 Hudson CrescentSuite 167</v>
      </c>
      <c r="V3531">
        <v>2915</v>
      </c>
      <c r="W3531" t="str">
        <v>Oscarberg</v>
      </c>
      <c r="X3531" t="str">
        <v>South Australia</v>
      </c>
      <c r="Y3531" t="str">
        <v>Australia</v>
      </c>
      <c r="Z3531">
        <v>6</v>
      </c>
      <c r="AA3531" s="3" t="str">
        <f t="shared" si="111"/>
        <v>20 to 30</v>
      </c>
      <c r="AP3531" s="6">
        <v>772</v>
      </c>
      <c r="AQ3531" s="6" t="s">
        <v>1345</v>
      </c>
    </row>
    <row r="3532" spans="1:43" x14ac:dyDescent="0.25">
      <c r="A3532">
        <v>3530</v>
      </c>
      <c r="B3532">
        <v>709</v>
      </c>
      <c r="C3532">
        <v>951</v>
      </c>
      <c r="D3532">
        <v>97</v>
      </c>
      <c r="E3532">
        <v>2</v>
      </c>
      <c r="F3532">
        <v>194</v>
      </c>
      <c r="G3532" t="str">
        <f>VLOOKUP($C3532,'Raw-products'!$A$2:$H$1261,MATCH(G$1,'Raw-products'!$A$1:$H$1,0))</f>
        <v>Trousers</v>
      </c>
      <c r="H3532" t="str">
        <f>VLOOKUP($C3532,'Raw-products'!$A$2:$H$1261,MATCH(H$1,'Raw-products'!$A$1:$H$1,0))</f>
        <v>Slim-Fit</v>
      </c>
      <c r="I3532" t="str">
        <f>VLOOKUP($C3532,'Raw-products'!$A$2:$H$1261,MATCH(I$1,'Raw-products'!$A$1:$H$1,0))</f>
        <v>S</v>
      </c>
      <c r="J3532" t="str">
        <f>VLOOKUP($C3532,'Raw-products'!$A$2:$H$1261,MATCH(J$1,'Raw-products'!$A$1:$H$1,0))</f>
        <v>orange</v>
      </c>
      <c r="K3532">
        <f>VLOOKUP($C3532,'Raw-products'!$A$2:$H$1261,MATCH(K$1,'Raw-products'!$A$1:$H$1,0))</f>
        <v>119</v>
      </c>
      <c r="L3532">
        <f>VLOOKUP($C3532,'Raw-products'!$A$2:$H$1261,MATCH(L$1,'Raw-products'!$A$1:$H$1,0))</f>
        <v>55</v>
      </c>
      <c r="M3532" s="5">
        <f t="shared" si="110"/>
        <v>6545</v>
      </c>
      <c r="N3532" cm="1">
        <f t="array" ref="N3532:Q3532">_xlfn.XLOOKUP($B3532,'Raw -orders'!$A:$A,'Raw -orders'!$B:$E)</f>
        <v>772</v>
      </c>
      <c r="O3532">
        <v>36257</v>
      </c>
      <c r="P3532" s="1">
        <v>44364</v>
      </c>
      <c r="Q3532" s="1">
        <v>44390</v>
      </c>
      <c r="R3532" t="str" cm="1">
        <f t="array" ref="R3532:Y3532">_xlfn.XLOOKUP($N3532,'Raw - customers'!$A:$A,'Raw - customers'!$B:$I)</f>
        <v>Marlee Edser</v>
      </c>
      <c r="S3532" t="str">
        <v>Genderqueer</v>
      </c>
      <c r="T3532">
        <v>71</v>
      </c>
      <c r="U3532" t="str">
        <v>4207 Hudson CrescentSuite 167</v>
      </c>
      <c r="V3532">
        <v>2915</v>
      </c>
      <c r="W3532" t="str">
        <v>Oscarberg</v>
      </c>
      <c r="X3532" t="str">
        <v>South Australia</v>
      </c>
      <c r="Y3532" t="str">
        <v>Australia</v>
      </c>
      <c r="Z3532">
        <v>6</v>
      </c>
      <c r="AA3532" s="3" t="str">
        <f t="shared" si="111"/>
        <v>20 to 30</v>
      </c>
      <c r="AP3532" s="6">
        <v>772</v>
      </c>
      <c r="AQ3532" s="6" t="s">
        <v>1345</v>
      </c>
    </row>
    <row r="3533" spans="1:43" x14ac:dyDescent="0.25">
      <c r="A3533">
        <v>3531</v>
      </c>
      <c r="B3533">
        <v>710</v>
      </c>
      <c r="C3533">
        <v>1083</v>
      </c>
      <c r="D3533">
        <v>93</v>
      </c>
      <c r="E3533">
        <v>1</v>
      </c>
      <c r="F3533">
        <v>93</v>
      </c>
      <c r="G3533" t="str">
        <f>VLOOKUP($C3533,'Raw-products'!$A$2:$H$1261,MATCH(G$1,'Raw-products'!$A$1:$H$1,0))</f>
        <v>Trousers</v>
      </c>
      <c r="H3533" t="str">
        <f>VLOOKUP($C3533,'Raw-products'!$A$2:$H$1261,MATCH(H$1,'Raw-products'!$A$1:$H$1,0))</f>
        <v>Joggers</v>
      </c>
      <c r="I3533" t="str">
        <f>VLOOKUP($C3533,'Raw-products'!$A$2:$H$1261,MATCH(I$1,'Raw-products'!$A$1:$H$1,0))</f>
        <v>L</v>
      </c>
      <c r="J3533" t="str">
        <f>VLOOKUP($C3533,'Raw-products'!$A$2:$H$1261,MATCH(J$1,'Raw-products'!$A$1:$H$1,0))</f>
        <v>violet</v>
      </c>
      <c r="K3533">
        <f>VLOOKUP($C3533,'Raw-products'!$A$2:$H$1261,MATCH(K$1,'Raw-products'!$A$1:$H$1,0))</f>
        <v>94</v>
      </c>
      <c r="L3533">
        <f>VLOOKUP($C3533,'Raw-products'!$A$2:$H$1261,MATCH(L$1,'Raw-products'!$A$1:$H$1,0))</f>
        <v>60</v>
      </c>
      <c r="M3533" s="5">
        <f t="shared" si="110"/>
        <v>5640</v>
      </c>
      <c r="N3533" cm="1">
        <f t="array" ref="N3533:Q3533">_xlfn.XLOOKUP($B3533,'Raw -orders'!$A:$A,'Raw -orders'!$B:$E)</f>
        <v>134</v>
      </c>
      <c r="O3533">
        <v>27729</v>
      </c>
      <c r="P3533" s="1">
        <v>44234</v>
      </c>
      <c r="Q3533" s="1">
        <v>44235</v>
      </c>
      <c r="R3533" t="str" cm="1">
        <f t="array" ref="R3533:Y3533">_xlfn.XLOOKUP($N3533,'Raw - customers'!$A:$A,'Raw - customers'!$B:$I)</f>
        <v>Raul Pockey</v>
      </c>
      <c r="S3533" t="str">
        <v>Male</v>
      </c>
      <c r="T3533">
        <v>64</v>
      </c>
      <c r="U3533" t="str">
        <v>178 Smitham GroveSuite 638</v>
      </c>
      <c r="V3533">
        <v>6036</v>
      </c>
      <c r="W3533" t="str">
        <v>South Hannah</v>
      </c>
      <c r="X3533" t="str">
        <v>Victoria</v>
      </c>
      <c r="Y3533" t="str">
        <v>Australia</v>
      </c>
      <c r="Z3533">
        <v>2</v>
      </c>
      <c r="AA3533" s="3" t="str">
        <f t="shared" si="111"/>
        <v>0 to 10</v>
      </c>
      <c r="AP3533" s="6">
        <v>134</v>
      </c>
      <c r="AQ3533" s="6" t="s">
        <v>1396</v>
      </c>
    </row>
    <row r="3534" spans="1:43" x14ac:dyDescent="0.25">
      <c r="A3534">
        <v>3532</v>
      </c>
      <c r="B3534">
        <v>710</v>
      </c>
      <c r="C3534">
        <v>649</v>
      </c>
      <c r="D3534">
        <v>93</v>
      </c>
      <c r="E3534">
        <v>1</v>
      </c>
      <c r="F3534">
        <v>93</v>
      </c>
      <c r="G3534" t="str">
        <f>VLOOKUP($C3534,'Raw-products'!$A$2:$H$1261,MATCH(G$1,'Raw-products'!$A$1:$H$1,0))</f>
        <v>Jacket</v>
      </c>
      <c r="H3534" t="str">
        <f>VLOOKUP($C3534,'Raw-products'!$A$2:$H$1261,MATCH(H$1,'Raw-products'!$A$1:$H$1,0))</f>
        <v>Coach</v>
      </c>
      <c r="I3534" t="str">
        <f>VLOOKUP($C3534,'Raw-products'!$A$2:$H$1261,MATCH(I$1,'Raw-products'!$A$1:$H$1,0))</f>
        <v>XL</v>
      </c>
      <c r="J3534" t="str">
        <f>VLOOKUP($C3534,'Raw-products'!$A$2:$H$1261,MATCH(J$1,'Raw-products'!$A$1:$H$1,0))</f>
        <v>green</v>
      </c>
      <c r="K3534">
        <f>VLOOKUP($C3534,'Raw-products'!$A$2:$H$1261,MATCH(K$1,'Raw-products'!$A$1:$H$1,0))</f>
        <v>115</v>
      </c>
      <c r="L3534">
        <f>VLOOKUP($C3534,'Raw-products'!$A$2:$H$1261,MATCH(L$1,'Raw-products'!$A$1:$H$1,0))</f>
        <v>48</v>
      </c>
      <c r="M3534" s="5">
        <f t="shared" si="110"/>
        <v>5520</v>
      </c>
      <c r="N3534" cm="1">
        <f t="array" ref="N3534:Q3534">_xlfn.XLOOKUP($B3534,'Raw -orders'!$A:$A,'Raw -orders'!$B:$E)</f>
        <v>134</v>
      </c>
      <c r="O3534">
        <v>27729</v>
      </c>
      <c r="P3534" s="1">
        <v>44234</v>
      </c>
      <c r="Q3534" s="1">
        <v>44235</v>
      </c>
      <c r="R3534" t="str" cm="1">
        <f t="array" ref="R3534:Y3534">_xlfn.XLOOKUP($N3534,'Raw - customers'!$A:$A,'Raw - customers'!$B:$I)</f>
        <v>Raul Pockey</v>
      </c>
      <c r="S3534" t="str">
        <v>Male</v>
      </c>
      <c r="T3534">
        <v>64</v>
      </c>
      <c r="U3534" t="str">
        <v>178 Smitham GroveSuite 638</v>
      </c>
      <c r="V3534">
        <v>6036</v>
      </c>
      <c r="W3534" t="str">
        <v>South Hannah</v>
      </c>
      <c r="X3534" t="str">
        <v>Victoria</v>
      </c>
      <c r="Y3534" t="str">
        <v>Australia</v>
      </c>
      <c r="Z3534">
        <v>2</v>
      </c>
      <c r="AA3534" s="3" t="str">
        <f t="shared" si="111"/>
        <v>0 to 10</v>
      </c>
      <c r="AP3534" s="6">
        <v>134</v>
      </c>
      <c r="AQ3534" s="6" t="s">
        <v>1396</v>
      </c>
    </row>
    <row r="3535" spans="1:43" x14ac:dyDescent="0.25">
      <c r="A3535">
        <v>3533</v>
      </c>
      <c r="B3535">
        <v>710</v>
      </c>
      <c r="C3535">
        <v>586</v>
      </c>
      <c r="D3535">
        <v>100</v>
      </c>
      <c r="E3535">
        <v>1</v>
      </c>
      <c r="F3535">
        <v>100</v>
      </c>
      <c r="G3535" t="str">
        <f>VLOOKUP($C3535,'Raw-products'!$A$2:$H$1261,MATCH(G$1,'Raw-products'!$A$1:$H$1,0))</f>
        <v>Jacket</v>
      </c>
      <c r="H3535" t="str">
        <f>VLOOKUP($C3535,'Raw-products'!$A$2:$H$1261,MATCH(H$1,'Raw-products'!$A$1:$H$1,0))</f>
        <v>Bomber</v>
      </c>
      <c r="I3535" t="str">
        <f>VLOOKUP($C3535,'Raw-products'!$A$2:$H$1261,MATCH(I$1,'Raw-products'!$A$1:$H$1,0))</f>
        <v>S</v>
      </c>
      <c r="J3535" t="str">
        <f>VLOOKUP($C3535,'Raw-products'!$A$2:$H$1261,MATCH(J$1,'Raw-products'!$A$1:$H$1,0))</f>
        <v>indigo</v>
      </c>
      <c r="K3535">
        <f>VLOOKUP($C3535,'Raw-products'!$A$2:$H$1261,MATCH(K$1,'Raw-products'!$A$1:$H$1,0))</f>
        <v>90</v>
      </c>
      <c r="L3535">
        <f>VLOOKUP($C3535,'Raw-products'!$A$2:$H$1261,MATCH(L$1,'Raw-products'!$A$1:$H$1,0))</f>
        <v>41</v>
      </c>
      <c r="M3535" s="5">
        <f t="shared" si="110"/>
        <v>3690</v>
      </c>
      <c r="N3535" cm="1">
        <f t="array" ref="N3535:Q3535">_xlfn.XLOOKUP($B3535,'Raw -orders'!$A:$A,'Raw -orders'!$B:$E)</f>
        <v>134</v>
      </c>
      <c r="O3535">
        <v>27729</v>
      </c>
      <c r="P3535" s="1">
        <v>44234</v>
      </c>
      <c r="Q3535" s="1">
        <v>44235</v>
      </c>
      <c r="R3535" t="str" cm="1">
        <f t="array" ref="R3535:Y3535">_xlfn.XLOOKUP($N3535,'Raw - customers'!$A:$A,'Raw - customers'!$B:$I)</f>
        <v>Raul Pockey</v>
      </c>
      <c r="S3535" t="str">
        <v>Male</v>
      </c>
      <c r="T3535">
        <v>64</v>
      </c>
      <c r="U3535" t="str">
        <v>178 Smitham GroveSuite 638</v>
      </c>
      <c r="V3535">
        <v>6036</v>
      </c>
      <c r="W3535" t="str">
        <v>South Hannah</v>
      </c>
      <c r="X3535" t="str">
        <v>Victoria</v>
      </c>
      <c r="Y3535" t="str">
        <v>Australia</v>
      </c>
      <c r="Z3535">
        <v>2</v>
      </c>
      <c r="AA3535" s="3" t="str">
        <f t="shared" si="111"/>
        <v>0 to 10</v>
      </c>
      <c r="AP3535" s="6">
        <v>134</v>
      </c>
      <c r="AQ3535" s="6" t="s">
        <v>1396</v>
      </c>
    </row>
    <row r="3536" spans="1:43" x14ac:dyDescent="0.25">
      <c r="A3536">
        <v>3534</v>
      </c>
      <c r="B3536">
        <v>710</v>
      </c>
      <c r="C3536">
        <v>588</v>
      </c>
      <c r="D3536">
        <v>100</v>
      </c>
      <c r="E3536">
        <v>2</v>
      </c>
      <c r="F3536">
        <v>200</v>
      </c>
      <c r="G3536" t="str">
        <f>VLOOKUP($C3536,'Raw-products'!$A$2:$H$1261,MATCH(G$1,'Raw-products'!$A$1:$H$1,0))</f>
        <v>Jacket</v>
      </c>
      <c r="H3536" t="str">
        <f>VLOOKUP($C3536,'Raw-products'!$A$2:$H$1261,MATCH(H$1,'Raw-products'!$A$1:$H$1,0))</f>
        <v>Bomber</v>
      </c>
      <c r="I3536" t="str">
        <f>VLOOKUP($C3536,'Raw-products'!$A$2:$H$1261,MATCH(I$1,'Raw-products'!$A$1:$H$1,0))</f>
        <v>L</v>
      </c>
      <c r="J3536" t="str">
        <f>VLOOKUP($C3536,'Raw-products'!$A$2:$H$1261,MATCH(J$1,'Raw-products'!$A$1:$H$1,0))</f>
        <v>indigo</v>
      </c>
      <c r="K3536">
        <f>VLOOKUP($C3536,'Raw-products'!$A$2:$H$1261,MATCH(K$1,'Raw-products'!$A$1:$H$1,0))</f>
        <v>90</v>
      </c>
      <c r="L3536">
        <f>VLOOKUP($C3536,'Raw-products'!$A$2:$H$1261,MATCH(L$1,'Raw-products'!$A$1:$H$1,0))</f>
        <v>51</v>
      </c>
      <c r="M3536" s="5">
        <f t="shared" si="110"/>
        <v>4590</v>
      </c>
      <c r="N3536" cm="1">
        <f t="array" ref="N3536:Q3536">_xlfn.XLOOKUP($B3536,'Raw -orders'!$A:$A,'Raw -orders'!$B:$E)</f>
        <v>134</v>
      </c>
      <c r="O3536">
        <v>27729</v>
      </c>
      <c r="P3536" s="1">
        <v>44234</v>
      </c>
      <c r="Q3536" s="1">
        <v>44235</v>
      </c>
      <c r="R3536" t="str" cm="1">
        <f t="array" ref="R3536:Y3536">_xlfn.XLOOKUP($N3536,'Raw - customers'!$A:$A,'Raw - customers'!$B:$I)</f>
        <v>Raul Pockey</v>
      </c>
      <c r="S3536" t="str">
        <v>Male</v>
      </c>
      <c r="T3536">
        <v>64</v>
      </c>
      <c r="U3536" t="str">
        <v>178 Smitham GroveSuite 638</v>
      </c>
      <c r="V3536">
        <v>6036</v>
      </c>
      <c r="W3536" t="str">
        <v>South Hannah</v>
      </c>
      <c r="X3536" t="str">
        <v>Victoria</v>
      </c>
      <c r="Y3536" t="str">
        <v>Australia</v>
      </c>
      <c r="Z3536">
        <v>2</v>
      </c>
      <c r="AA3536" s="3" t="str">
        <f t="shared" si="111"/>
        <v>0 to 10</v>
      </c>
      <c r="AP3536" s="6">
        <v>134</v>
      </c>
      <c r="AQ3536" s="6" t="s">
        <v>1396</v>
      </c>
    </row>
    <row r="3537" spans="1:43" x14ac:dyDescent="0.25">
      <c r="A3537">
        <v>3535</v>
      </c>
      <c r="B3537">
        <v>710</v>
      </c>
      <c r="C3537">
        <v>708</v>
      </c>
      <c r="D3537">
        <v>119</v>
      </c>
      <c r="E3537">
        <v>1</v>
      </c>
      <c r="F3537">
        <v>119</v>
      </c>
      <c r="G3537" t="str">
        <f>VLOOKUP($C3537,'Raw-products'!$A$2:$H$1261,MATCH(G$1,'Raw-products'!$A$1:$H$1,0))</f>
        <v>Jacket</v>
      </c>
      <c r="H3537" t="str">
        <f>VLOOKUP($C3537,'Raw-products'!$A$2:$H$1261,MATCH(H$1,'Raw-products'!$A$1:$H$1,0))</f>
        <v>Trench Coat</v>
      </c>
      <c r="I3537" t="str">
        <f>VLOOKUP($C3537,'Raw-products'!$A$2:$H$1261,MATCH(I$1,'Raw-products'!$A$1:$H$1,0))</f>
        <v>L</v>
      </c>
      <c r="J3537" t="str">
        <f>VLOOKUP($C3537,'Raw-products'!$A$2:$H$1261,MATCH(J$1,'Raw-products'!$A$1:$H$1,0))</f>
        <v>orange</v>
      </c>
      <c r="K3537">
        <f>VLOOKUP($C3537,'Raw-products'!$A$2:$H$1261,MATCH(K$1,'Raw-products'!$A$1:$H$1,0))</f>
        <v>112</v>
      </c>
      <c r="L3537">
        <f>VLOOKUP($C3537,'Raw-products'!$A$2:$H$1261,MATCH(L$1,'Raw-products'!$A$1:$H$1,0))</f>
        <v>70</v>
      </c>
      <c r="M3537" s="5">
        <f t="shared" si="110"/>
        <v>7840</v>
      </c>
      <c r="N3537" cm="1">
        <f t="array" ref="N3537:Q3537">_xlfn.XLOOKUP($B3537,'Raw -orders'!$A:$A,'Raw -orders'!$B:$E)</f>
        <v>134</v>
      </c>
      <c r="O3537">
        <v>27729</v>
      </c>
      <c r="P3537" s="1">
        <v>44234</v>
      </c>
      <c r="Q3537" s="1">
        <v>44235</v>
      </c>
      <c r="R3537" t="str" cm="1">
        <f t="array" ref="R3537:Y3537">_xlfn.XLOOKUP($N3537,'Raw - customers'!$A:$A,'Raw - customers'!$B:$I)</f>
        <v>Raul Pockey</v>
      </c>
      <c r="S3537" t="str">
        <v>Male</v>
      </c>
      <c r="T3537">
        <v>64</v>
      </c>
      <c r="U3537" t="str">
        <v>178 Smitham GroveSuite 638</v>
      </c>
      <c r="V3537">
        <v>6036</v>
      </c>
      <c r="W3537" t="str">
        <v>South Hannah</v>
      </c>
      <c r="X3537" t="str">
        <v>Victoria</v>
      </c>
      <c r="Y3537" t="str">
        <v>Australia</v>
      </c>
      <c r="Z3537">
        <v>2</v>
      </c>
      <c r="AA3537" s="3" t="str">
        <f t="shared" si="111"/>
        <v>0 to 10</v>
      </c>
      <c r="AP3537" s="6">
        <v>134</v>
      </c>
      <c r="AQ3537" s="6" t="s">
        <v>1396</v>
      </c>
    </row>
    <row r="3538" spans="1:43" x14ac:dyDescent="0.25">
      <c r="A3538">
        <v>3536</v>
      </c>
      <c r="B3538">
        <v>711</v>
      </c>
      <c r="C3538">
        <v>644</v>
      </c>
      <c r="D3538">
        <v>93</v>
      </c>
      <c r="E3538">
        <v>1</v>
      </c>
      <c r="F3538">
        <v>93</v>
      </c>
      <c r="G3538" t="str">
        <f>VLOOKUP($C3538,'Raw-products'!$A$2:$H$1261,MATCH(G$1,'Raw-products'!$A$1:$H$1,0))</f>
        <v>Jacket</v>
      </c>
      <c r="H3538" t="str">
        <f>VLOOKUP($C3538,'Raw-products'!$A$2:$H$1261,MATCH(H$1,'Raw-products'!$A$1:$H$1,0))</f>
        <v>Coach</v>
      </c>
      <c r="I3538" t="str">
        <f>VLOOKUP($C3538,'Raw-products'!$A$2:$H$1261,MATCH(I$1,'Raw-products'!$A$1:$H$1,0))</f>
        <v>XL</v>
      </c>
      <c r="J3538" t="str">
        <f>VLOOKUP($C3538,'Raw-products'!$A$2:$H$1261,MATCH(J$1,'Raw-products'!$A$1:$H$1,0))</f>
        <v>yellow</v>
      </c>
      <c r="K3538">
        <f>VLOOKUP($C3538,'Raw-products'!$A$2:$H$1261,MATCH(K$1,'Raw-products'!$A$1:$H$1,0))</f>
        <v>115</v>
      </c>
      <c r="L3538">
        <f>VLOOKUP($C3538,'Raw-products'!$A$2:$H$1261,MATCH(L$1,'Raw-products'!$A$1:$H$1,0))</f>
        <v>68</v>
      </c>
      <c r="M3538" s="5">
        <f t="shared" si="110"/>
        <v>7820</v>
      </c>
      <c r="N3538" cm="1">
        <f t="array" ref="N3538:Q3538">_xlfn.XLOOKUP($B3538,'Raw -orders'!$A:$A,'Raw -orders'!$B:$E)</f>
        <v>228</v>
      </c>
      <c r="O3538">
        <v>16935</v>
      </c>
      <c r="P3538" s="1">
        <v>44369</v>
      </c>
      <c r="Q3538" s="1">
        <v>44385</v>
      </c>
      <c r="R3538" t="str" cm="1">
        <f t="array" ref="R3538:Y3538">_xlfn.XLOOKUP($N3538,'Raw - customers'!$A:$A,'Raw - customers'!$B:$I)</f>
        <v>Zaria Garken</v>
      </c>
      <c r="S3538" t="str">
        <v>Female</v>
      </c>
      <c r="T3538">
        <v>40</v>
      </c>
      <c r="U3538" t="str">
        <v>53 Jake CourtSuite 337</v>
      </c>
      <c r="V3538">
        <v>5447</v>
      </c>
      <c r="W3538" t="str">
        <v>Towneport</v>
      </c>
      <c r="X3538" t="str">
        <v>Northern Territory</v>
      </c>
      <c r="Y3538" t="str">
        <v>Australia</v>
      </c>
      <c r="Z3538">
        <v>6</v>
      </c>
      <c r="AA3538" s="3" t="str">
        <f t="shared" si="111"/>
        <v>10 to 20</v>
      </c>
      <c r="AP3538" s="6">
        <v>228</v>
      </c>
      <c r="AQ3538" s="6" t="s">
        <v>1339</v>
      </c>
    </row>
    <row r="3539" spans="1:43" x14ac:dyDescent="0.25">
      <c r="A3539">
        <v>3537</v>
      </c>
      <c r="B3539">
        <v>711</v>
      </c>
      <c r="C3539">
        <v>876</v>
      </c>
      <c r="D3539">
        <v>94</v>
      </c>
      <c r="E3539">
        <v>3</v>
      </c>
      <c r="F3539">
        <v>282</v>
      </c>
      <c r="G3539" t="str">
        <f>VLOOKUP($C3539,'Raw-products'!$A$2:$H$1261,MATCH(G$1,'Raw-products'!$A$1:$H$1,0))</f>
        <v>Trousers</v>
      </c>
      <c r="H3539" t="str">
        <f>VLOOKUP($C3539,'Raw-products'!$A$2:$H$1261,MATCH(H$1,'Raw-products'!$A$1:$H$1,0))</f>
        <v>Cords</v>
      </c>
      <c r="I3539" t="str">
        <f>VLOOKUP($C3539,'Raw-products'!$A$2:$H$1261,MATCH(I$1,'Raw-products'!$A$1:$H$1,0))</f>
        <v>S</v>
      </c>
      <c r="J3539" t="str">
        <f>VLOOKUP($C3539,'Raw-products'!$A$2:$H$1261,MATCH(J$1,'Raw-products'!$A$1:$H$1,0))</f>
        <v>red</v>
      </c>
      <c r="K3539">
        <f>VLOOKUP($C3539,'Raw-products'!$A$2:$H$1261,MATCH(K$1,'Raw-products'!$A$1:$H$1,0))</f>
        <v>113</v>
      </c>
      <c r="L3539">
        <f>VLOOKUP($C3539,'Raw-products'!$A$2:$H$1261,MATCH(L$1,'Raw-products'!$A$1:$H$1,0))</f>
        <v>67</v>
      </c>
      <c r="M3539" s="5">
        <f t="shared" si="110"/>
        <v>7571</v>
      </c>
      <c r="N3539" cm="1">
        <f t="array" ref="N3539:Q3539">_xlfn.XLOOKUP($B3539,'Raw -orders'!$A:$A,'Raw -orders'!$B:$E)</f>
        <v>228</v>
      </c>
      <c r="O3539">
        <v>16935</v>
      </c>
      <c r="P3539" s="1">
        <v>44369</v>
      </c>
      <c r="Q3539" s="1">
        <v>44385</v>
      </c>
      <c r="R3539" t="str" cm="1">
        <f t="array" ref="R3539:Y3539">_xlfn.XLOOKUP($N3539,'Raw - customers'!$A:$A,'Raw - customers'!$B:$I)</f>
        <v>Zaria Garken</v>
      </c>
      <c r="S3539" t="str">
        <v>Female</v>
      </c>
      <c r="T3539">
        <v>40</v>
      </c>
      <c r="U3539" t="str">
        <v>53 Jake CourtSuite 337</v>
      </c>
      <c r="V3539">
        <v>5447</v>
      </c>
      <c r="W3539" t="str">
        <v>Towneport</v>
      </c>
      <c r="X3539" t="str">
        <v>Northern Territory</v>
      </c>
      <c r="Y3539" t="str">
        <v>Australia</v>
      </c>
      <c r="Z3539">
        <v>6</v>
      </c>
      <c r="AA3539" s="3" t="str">
        <f t="shared" si="111"/>
        <v>10 to 20</v>
      </c>
      <c r="AP3539" s="6">
        <v>228</v>
      </c>
      <c r="AQ3539" s="6" t="s">
        <v>1339</v>
      </c>
    </row>
    <row r="3540" spans="1:43" x14ac:dyDescent="0.25">
      <c r="A3540">
        <v>3538</v>
      </c>
      <c r="B3540">
        <v>711</v>
      </c>
      <c r="C3540">
        <v>58</v>
      </c>
      <c r="D3540">
        <v>104</v>
      </c>
      <c r="E3540">
        <v>1</v>
      </c>
      <c r="F3540">
        <v>104</v>
      </c>
      <c r="G3540" t="str">
        <f>VLOOKUP($C3540,'Raw-products'!$A$2:$H$1261,MATCH(G$1,'Raw-products'!$A$1:$H$1,0))</f>
        <v>Shirt</v>
      </c>
      <c r="H3540" t="str">
        <f>VLOOKUP($C3540,'Raw-products'!$A$2:$H$1261,MATCH(H$1,'Raw-products'!$A$1:$H$1,0))</f>
        <v>Dress</v>
      </c>
      <c r="I3540" t="str">
        <f>VLOOKUP($C3540,'Raw-products'!$A$2:$H$1261,MATCH(I$1,'Raw-products'!$A$1:$H$1,0))</f>
        <v>L</v>
      </c>
      <c r="J3540" t="str">
        <f>VLOOKUP($C3540,'Raw-products'!$A$2:$H$1261,MATCH(J$1,'Raw-products'!$A$1:$H$1,0))</f>
        <v>blue</v>
      </c>
      <c r="K3540">
        <f>VLOOKUP($C3540,'Raw-products'!$A$2:$H$1261,MATCH(K$1,'Raw-products'!$A$1:$H$1,0))</f>
        <v>119</v>
      </c>
      <c r="L3540">
        <f>VLOOKUP($C3540,'Raw-products'!$A$2:$H$1261,MATCH(L$1,'Raw-products'!$A$1:$H$1,0))</f>
        <v>61</v>
      </c>
      <c r="M3540" s="5">
        <f t="shared" si="110"/>
        <v>7259</v>
      </c>
      <c r="N3540" cm="1">
        <f t="array" ref="N3540:Q3540">_xlfn.XLOOKUP($B3540,'Raw -orders'!$A:$A,'Raw -orders'!$B:$E)</f>
        <v>228</v>
      </c>
      <c r="O3540">
        <v>16935</v>
      </c>
      <c r="P3540" s="1">
        <v>44369</v>
      </c>
      <c r="Q3540" s="1">
        <v>44385</v>
      </c>
      <c r="R3540" t="str" cm="1">
        <f t="array" ref="R3540:Y3540">_xlfn.XLOOKUP($N3540,'Raw - customers'!$A:$A,'Raw - customers'!$B:$I)</f>
        <v>Zaria Garken</v>
      </c>
      <c r="S3540" t="str">
        <v>Female</v>
      </c>
      <c r="T3540">
        <v>40</v>
      </c>
      <c r="U3540" t="str">
        <v>53 Jake CourtSuite 337</v>
      </c>
      <c r="V3540">
        <v>5447</v>
      </c>
      <c r="W3540" t="str">
        <v>Towneport</v>
      </c>
      <c r="X3540" t="str">
        <v>Northern Territory</v>
      </c>
      <c r="Y3540" t="str">
        <v>Australia</v>
      </c>
      <c r="Z3540">
        <v>6</v>
      </c>
      <c r="AA3540" s="3" t="str">
        <f t="shared" si="111"/>
        <v>10 to 20</v>
      </c>
      <c r="AP3540" s="6">
        <v>228</v>
      </c>
      <c r="AQ3540" s="6" t="s">
        <v>1339</v>
      </c>
    </row>
    <row r="3541" spans="1:43" x14ac:dyDescent="0.25">
      <c r="A3541">
        <v>3539</v>
      </c>
      <c r="B3541">
        <v>711</v>
      </c>
      <c r="C3541">
        <v>296</v>
      </c>
      <c r="D3541">
        <v>105</v>
      </c>
      <c r="E3541">
        <v>1</v>
      </c>
      <c r="F3541">
        <v>105</v>
      </c>
      <c r="G3541" t="str">
        <f>VLOOKUP($C3541,'Raw-products'!$A$2:$H$1261,MATCH(G$1,'Raw-products'!$A$1:$H$1,0))</f>
        <v>Shirt</v>
      </c>
      <c r="H3541" t="str">
        <f>VLOOKUP($C3541,'Raw-products'!$A$2:$H$1261,MATCH(H$1,'Raw-products'!$A$1:$H$1,0))</f>
        <v>Cuban Collar</v>
      </c>
      <c r="I3541" t="str">
        <f>VLOOKUP($C3541,'Raw-products'!$A$2:$H$1261,MATCH(I$1,'Raw-products'!$A$1:$H$1,0))</f>
        <v>S</v>
      </c>
      <c r="J3541" t="str">
        <f>VLOOKUP($C3541,'Raw-products'!$A$2:$H$1261,MATCH(J$1,'Raw-products'!$A$1:$H$1,0))</f>
        <v>green</v>
      </c>
      <c r="K3541">
        <f>VLOOKUP($C3541,'Raw-products'!$A$2:$H$1261,MATCH(K$1,'Raw-products'!$A$1:$H$1,0))</f>
        <v>93</v>
      </c>
      <c r="L3541">
        <f>VLOOKUP($C3541,'Raw-products'!$A$2:$H$1261,MATCH(L$1,'Raw-products'!$A$1:$H$1,0))</f>
        <v>58</v>
      </c>
      <c r="M3541" s="5">
        <f t="shared" si="110"/>
        <v>5394</v>
      </c>
      <c r="N3541" cm="1">
        <f t="array" ref="N3541:Q3541">_xlfn.XLOOKUP($B3541,'Raw -orders'!$A:$A,'Raw -orders'!$B:$E)</f>
        <v>228</v>
      </c>
      <c r="O3541">
        <v>16935</v>
      </c>
      <c r="P3541" s="1">
        <v>44369</v>
      </c>
      <c r="Q3541" s="1">
        <v>44385</v>
      </c>
      <c r="R3541" t="str" cm="1">
        <f t="array" ref="R3541:Y3541">_xlfn.XLOOKUP($N3541,'Raw - customers'!$A:$A,'Raw - customers'!$B:$I)</f>
        <v>Zaria Garken</v>
      </c>
      <c r="S3541" t="str">
        <v>Female</v>
      </c>
      <c r="T3541">
        <v>40</v>
      </c>
      <c r="U3541" t="str">
        <v>53 Jake CourtSuite 337</v>
      </c>
      <c r="V3541">
        <v>5447</v>
      </c>
      <c r="W3541" t="str">
        <v>Towneport</v>
      </c>
      <c r="X3541" t="str">
        <v>Northern Territory</v>
      </c>
      <c r="Y3541" t="str">
        <v>Australia</v>
      </c>
      <c r="Z3541">
        <v>6</v>
      </c>
      <c r="AA3541" s="3" t="str">
        <f t="shared" si="111"/>
        <v>10 to 20</v>
      </c>
      <c r="AP3541" s="6">
        <v>228</v>
      </c>
      <c r="AQ3541" s="6" t="s">
        <v>1339</v>
      </c>
    </row>
    <row r="3542" spans="1:43" x14ac:dyDescent="0.25">
      <c r="A3542">
        <v>3540</v>
      </c>
      <c r="B3542">
        <v>711</v>
      </c>
      <c r="C3542">
        <v>706</v>
      </c>
      <c r="D3542">
        <v>119</v>
      </c>
      <c r="E3542">
        <v>2</v>
      </c>
      <c r="F3542">
        <v>238</v>
      </c>
      <c r="G3542" t="str">
        <f>VLOOKUP($C3542,'Raw-products'!$A$2:$H$1261,MATCH(G$1,'Raw-products'!$A$1:$H$1,0))</f>
        <v>Jacket</v>
      </c>
      <c r="H3542" t="str">
        <f>VLOOKUP($C3542,'Raw-products'!$A$2:$H$1261,MATCH(H$1,'Raw-products'!$A$1:$H$1,0))</f>
        <v>Trench Coat</v>
      </c>
      <c r="I3542" t="str">
        <f>VLOOKUP($C3542,'Raw-products'!$A$2:$H$1261,MATCH(I$1,'Raw-products'!$A$1:$H$1,0))</f>
        <v>S</v>
      </c>
      <c r="J3542" t="str">
        <f>VLOOKUP($C3542,'Raw-products'!$A$2:$H$1261,MATCH(J$1,'Raw-products'!$A$1:$H$1,0))</f>
        <v>orange</v>
      </c>
      <c r="K3542">
        <f>VLOOKUP($C3542,'Raw-products'!$A$2:$H$1261,MATCH(K$1,'Raw-products'!$A$1:$H$1,0))</f>
        <v>112</v>
      </c>
      <c r="L3542">
        <f>VLOOKUP($C3542,'Raw-products'!$A$2:$H$1261,MATCH(L$1,'Raw-products'!$A$1:$H$1,0))</f>
        <v>41</v>
      </c>
      <c r="M3542" s="5">
        <f t="shared" si="110"/>
        <v>4592</v>
      </c>
      <c r="N3542" cm="1">
        <f t="array" ref="N3542:Q3542">_xlfn.XLOOKUP($B3542,'Raw -orders'!$A:$A,'Raw -orders'!$B:$E)</f>
        <v>228</v>
      </c>
      <c r="O3542">
        <v>16935</v>
      </c>
      <c r="P3542" s="1">
        <v>44369</v>
      </c>
      <c r="Q3542" s="1">
        <v>44385</v>
      </c>
      <c r="R3542" t="str" cm="1">
        <f t="array" ref="R3542:Y3542">_xlfn.XLOOKUP($N3542,'Raw - customers'!$A:$A,'Raw - customers'!$B:$I)</f>
        <v>Zaria Garken</v>
      </c>
      <c r="S3542" t="str">
        <v>Female</v>
      </c>
      <c r="T3542">
        <v>40</v>
      </c>
      <c r="U3542" t="str">
        <v>53 Jake CourtSuite 337</v>
      </c>
      <c r="V3542">
        <v>5447</v>
      </c>
      <c r="W3542" t="str">
        <v>Towneport</v>
      </c>
      <c r="X3542" t="str">
        <v>Northern Territory</v>
      </c>
      <c r="Y3542" t="str">
        <v>Australia</v>
      </c>
      <c r="Z3542">
        <v>6</v>
      </c>
      <c r="AA3542" s="3" t="str">
        <f t="shared" si="111"/>
        <v>10 to 20</v>
      </c>
      <c r="AP3542" s="6">
        <v>228</v>
      </c>
      <c r="AQ3542" s="6" t="s">
        <v>1339</v>
      </c>
    </row>
    <row r="3543" spans="1:43" x14ac:dyDescent="0.25">
      <c r="A3543">
        <v>3541</v>
      </c>
      <c r="B3543">
        <v>711</v>
      </c>
      <c r="C3543">
        <v>198</v>
      </c>
      <c r="D3543">
        <v>98</v>
      </c>
      <c r="E3543">
        <v>2</v>
      </c>
      <c r="F3543">
        <v>196</v>
      </c>
      <c r="G3543" t="str">
        <f>VLOOKUP($C3543,'Raw-products'!$A$2:$H$1261,MATCH(G$1,'Raw-products'!$A$1:$H$1,0))</f>
        <v>Shirt</v>
      </c>
      <c r="H3543" t="str">
        <f>VLOOKUP($C3543,'Raw-products'!$A$2:$H$1261,MATCH(H$1,'Raw-products'!$A$1:$H$1,0))</f>
        <v>Camp Collared</v>
      </c>
      <c r="I3543" t="str">
        <f>VLOOKUP($C3543,'Raw-products'!$A$2:$H$1261,MATCH(I$1,'Raw-products'!$A$1:$H$1,0))</f>
        <v>L</v>
      </c>
      <c r="J3543" t="str">
        <f>VLOOKUP($C3543,'Raw-products'!$A$2:$H$1261,MATCH(J$1,'Raw-products'!$A$1:$H$1,0))</f>
        <v>blue</v>
      </c>
      <c r="K3543">
        <f>VLOOKUP($C3543,'Raw-products'!$A$2:$H$1261,MATCH(K$1,'Raw-products'!$A$1:$H$1,0))</f>
        <v>112</v>
      </c>
      <c r="L3543">
        <f>VLOOKUP($C3543,'Raw-products'!$A$2:$H$1261,MATCH(L$1,'Raw-products'!$A$1:$H$1,0))</f>
        <v>56</v>
      </c>
      <c r="M3543" s="5">
        <f t="shared" si="110"/>
        <v>6272</v>
      </c>
      <c r="N3543" cm="1">
        <f t="array" ref="N3543:Q3543">_xlfn.XLOOKUP($B3543,'Raw -orders'!$A:$A,'Raw -orders'!$B:$E)</f>
        <v>228</v>
      </c>
      <c r="O3543">
        <v>16935</v>
      </c>
      <c r="P3543" s="1">
        <v>44369</v>
      </c>
      <c r="Q3543" s="1">
        <v>44385</v>
      </c>
      <c r="R3543" t="str" cm="1">
        <f t="array" ref="R3543:Y3543">_xlfn.XLOOKUP($N3543,'Raw - customers'!$A:$A,'Raw - customers'!$B:$I)</f>
        <v>Zaria Garken</v>
      </c>
      <c r="S3543" t="str">
        <v>Female</v>
      </c>
      <c r="T3543">
        <v>40</v>
      </c>
      <c r="U3543" t="str">
        <v>53 Jake CourtSuite 337</v>
      </c>
      <c r="V3543">
        <v>5447</v>
      </c>
      <c r="W3543" t="str">
        <v>Towneport</v>
      </c>
      <c r="X3543" t="str">
        <v>Northern Territory</v>
      </c>
      <c r="Y3543" t="str">
        <v>Australia</v>
      </c>
      <c r="Z3543">
        <v>6</v>
      </c>
      <c r="AA3543" s="3" t="str">
        <f t="shared" si="111"/>
        <v>10 to 20</v>
      </c>
      <c r="AP3543" s="6">
        <v>228</v>
      </c>
      <c r="AQ3543" s="6" t="s">
        <v>1339</v>
      </c>
    </row>
    <row r="3544" spans="1:43" x14ac:dyDescent="0.25">
      <c r="A3544">
        <v>3542</v>
      </c>
      <c r="B3544">
        <v>712</v>
      </c>
      <c r="C3544">
        <v>928</v>
      </c>
      <c r="D3544">
        <v>96</v>
      </c>
      <c r="E3544">
        <v>1</v>
      </c>
      <c r="F3544">
        <v>96</v>
      </c>
      <c r="G3544" t="str">
        <f>VLOOKUP($C3544,'Raw-products'!$A$2:$H$1261,MATCH(G$1,'Raw-products'!$A$1:$H$1,0))</f>
        <v>Trousers</v>
      </c>
      <c r="H3544" t="str">
        <f>VLOOKUP($C3544,'Raw-products'!$A$2:$H$1261,MATCH(H$1,'Raw-products'!$A$1:$H$1,0))</f>
        <v>Drawstring</v>
      </c>
      <c r="I3544" t="str">
        <f>VLOOKUP($C3544,'Raw-products'!$A$2:$H$1261,MATCH(I$1,'Raw-products'!$A$1:$H$1,0))</f>
        <v>L</v>
      </c>
      <c r="J3544" t="str">
        <f>VLOOKUP($C3544,'Raw-products'!$A$2:$H$1261,MATCH(J$1,'Raw-products'!$A$1:$H$1,0))</f>
        <v>green</v>
      </c>
      <c r="K3544">
        <f>VLOOKUP($C3544,'Raw-products'!$A$2:$H$1261,MATCH(K$1,'Raw-products'!$A$1:$H$1,0))</f>
        <v>104</v>
      </c>
      <c r="L3544">
        <f>VLOOKUP($C3544,'Raw-products'!$A$2:$H$1261,MATCH(L$1,'Raw-products'!$A$1:$H$1,0))</f>
        <v>43</v>
      </c>
      <c r="M3544" s="5">
        <f t="shared" si="110"/>
        <v>4472</v>
      </c>
      <c r="N3544" cm="1">
        <f t="array" ref="N3544:Q3544">_xlfn.XLOOKUP($B3544,'Raw -orders'!$A:$A,'Raw -orders'!$B:$E)</f>
        <v>474</v>
      </c>
      <c r="O3544">
        <v>11718</v>
      </c>
      <c r="P3544" s="1">
        <v>44426</v>
      </c>
      <c r="Q3544" s="1">
        <v>44437</v>
      </c>
      <c r="R3544" t="str" cm="1">
        <f t="array" ref="R3544:Y3544">_xlfn.XLOOKUP($N3544,'Raw - customers'!$A:$A,'Raw - customers'!$B:$I)</f>
        <v>Clem Margetts</v>
      </c>
      <c r="S3544" t="str">
        <v>Non-binary</v>
      </c>
      <c r="T3544">
        <v>21</v>
      </c>
      <c r="U3544" t="str">
        <v>6744 Joshua RoadApt. 554</v>
      </c>
      <c r="V3544">
        <v>7719</v>
      </c>
      <c r="W3544" t="str">
        <v>New Matildaville</v>
      </c>
      <c r="X3544" t="str">
        <v>South Australia</v>
      </c>
      <c r="Y3544" t="str">
        <v>Australia</v>
      </c>
      <c r="Z3544">
        <v>8</v>
      </c>
      <c r="AA3544" s="3" t="str">
        <f t="shared" si="111"/>
        <v>10 to 20</v>
      </c>
      <c r="AP3544" s="6">
        <v>474</v>
      </c>
      <c r="AQ3544" s="6" t="s">
        <v>1345</v>
      </c>
    </row>
    <row r="3545" spans="1:43" x14ac:dyDescent="0.25">
      <c r="A3545">
        <v>3543</v>
      </c>
      <c r="B3545">
        <v>712</v>
      </c>
      <c r="C3545">
        <v>913</v>
      </c>
      <c r="D3545">
        <v>96</v>
      </c>
      <c r="E3545">
        <v>3</v>
      </c>
      <c r="F3545">
        <v>288</v>
      </c>
      <c r="G3545" t="str">
        <f>VLOOKUP($C3545,'Raw-products'!$A$2:$H$1261,MATCH(G$1,'Raw-products'!$A$1:$H$1,0))</f>
        <v>Trousers</v>
      </c>
      <c r="H3545" t="str">
        <f>VLOOKUP($C3545,'Raw-products'!$A$2:$H$1261,MATCH(H$1,'Raw-products'!$A$1:$H$1,0))</f>
        <v>Drawstring</v>
      </c>
      <c r="I3545" t="str">
        <f>VLOOKUP($C3545,'Raw-products'!$A$2:$H$1261,MATCH(I$1,'Raw-products'!$A$1:$H$1,0))</f>
        <v>L</v>
      </c>
      <c r="J3545" t="str">
        <f>VLOOKUP($C3545,'Raw-products'!$A$2:$H$1261,MATCH(J$1,'Raw-products'!$A$1:$H$1,0))</f>
        <v>red</v>
      </c>
      <c r="K3545">
        <f>VLOOKUP($C3545,'Raw-products'!$A$2:$H$1261,MATCH(K$1,'Raw-products'!$A$1:$H$1,0))</f>
        <v>104</v>
      </c>
      <c r="L3545">
        <f>VLOOKUP($C3545,'Raw-products'!$A$2:$H$1261,MATCH(L$1,'Raw-products'!$A$1:$H$1,0))</f>
        <v>73</v>
      </c>
      <c r="M3545" s="5">
        <f t="shared" si="110"/>
        <v>7592</v>
      </c>
      <c r="N3545" cm="1">
        <f t="array" ref="N3545:Q3545">_xlfn.XLOOKUP($B3545,'Raw -orders'!$A:$A,'Raw -orders'!$B:$E)</f>
        <v>474</v>
      </c>
      <c r="O3545">
        <v>11718</v>
      </c>
      <c r="P3545" s="1">
        <v>44426</v>
      </c>
      <c r="Q3545" s="1">
        <v>44437</v>
      </c>
      <c r="R3545" t="str" cm="1">
        <f t="array" ref="R3545:Y3545">_xlfn.XLOOKUP($N3545,'Raw - customers'!$A:$A,'Raw - customers'!$B:$I)</f>
        <v>Clem Margetts</v>
      </c>
      <c r="S3545" t="str">
        <v>Non-binary</v>
      </c>
      <c r="T3545">
        <v>21</v>
      </c>
      <c r="U3545" t="str">
        <v>6744 Joshua RoadApt. 554</v>
      </c>
      <c r="V3545">
        <v>7719</v>
      </c>
      <c r="W3545" t="str">
        <v>New Matildaville</v>
      </c>
      <c r="X3545" t="str">
        <v>South Australia</v>
      </c>
      <c r="Y3545" t="str">
        <v>Australia</v>
      </c>
      <c r="Z3545">
        <v>8</v>
      </c>
      <c r="AA3545" s="3" t="str">
        <f t="shared" si="111"/>
        <v>10 to 20</v>
      </c>
      <c r="AP3545" s="6">
        <v>474</v>
      </c>
      <c r="AQ3545" s="6" t="s">
        <v>1345</v>
      </c>
    </row>
    <row r="3546" spans="1:43" x14ac:dyDescent="0.25">
      <c r="A3546">
        <v>3544</v>
      </c>
      <c r="B3546">
        <v>712</v>
      </c>
      <c r="C3546">
        <v>944</v>
      </c>
      <c r="D3546">
        <v>96</v>
      </c>
      <c r="E3546">
        <v>2</v>
      </c>
      <c r="F3546">
        <v>192</v>
      </c>
      <c r="G3546" t="str">
        <f>VLOOKUP($C3546,'Raw-products'!$A$2:$H$1261,MATCH(G$1,'Raw-products'!$A$1:$H$1,0))</f>
        <v>Trousers</v>
      </c>
      <c r="H3546" t="str">
        <f>VLOOKUP($C3546,'Raw-products'!$A$2:$H$1261,MATCH(H$1,'Raw-products'!$A$1:$H$1,0))</f>
        <v>Drawstring</v>
      </c>
      <c r="I3546" t="str">
        <f>VLOOKUP($C3546,'Raw-products'!$A$2:$H$1261,MATCH(I$1,'Raw-products'!$A$1:$H$1,0))</f>
        <v>XL</v>
      </c>
      <c r="J3546" t="str">
        <f>VLOOKUP($C3546,'Raw-products'!$A$2:$H$1261,MATCH(J$1,'Raw-products'!$A$1:$H$1,0))</f>
        <v>violet</v>
      </c>
      <c r="K3546">
        <f>VLOOKUP($C3546,'Raw-products'!$A$2:$H$1261,MATCH(K$1,'Raw-products'!$A$1:$H$1,0))</f>
        <v>104</v>
      </c>
      <c r="L3546">
        <f>VLOOKUP($C3546,'Raw-products'!$A$2:$H$1261,MATCH(L$1,'Raw-products'!$A$1:$H$1,0))</f>
        <v>80</v>
      </c>
      <c r="M3546" s="5">
        <f t="shared" si="110"/>
        <v>8320</v>
      </c>
      <c r="N3546" cm="1">
        <f t="array" ref="N3546:Q3546">_xlfn.XLOOKUP($B3546,'Raw -orders'!$A:$A,'Raw -orders'!$B:$E)</f>
        <v>474</v>
      </c>
      <c r="O3546">
        <v>11718</v>
      </c>
      <c r="P3546" s="1">
        <v>44426</v>
      </c>
      <c r="Q3546" s="1">
        <v>44437</v>
      </c>
      <c r="R3546" t="str" cm="1">
        <f t="array" ref="R3546:Y3546">_xlfn.XLOOKUP($N3546,'Raw - customers'!$A:$A,'Raw - customers'!$B:$I)</f>
        <v>Clem Margetts</v>
      </c>
      <c r="S3546" t="str">
        <v>Non-binary</v>
      </c>
      <c r="T3546">
        <v>21</v>
      </c>
      <c r="U3546" t="str">
        <v>6744 Joshua RoadApt. 554</v>
      </c>
      <c r="V3546">
        <v>7719</v>
      </c>
      <c r="W3546" t="str">
        <v>New Matildaville</v>
      </c>
      <c r="X3546" t="str">
        <v>South Australia</v>
      </c>
      <c r="Y3546" t="str">
        <v>Australia</v>
      </c>
      <c r="Z3546">
        <v>8</v>
      </c>
      <c r="AA3546" s="3" t="str">
        <f t="shared" si="111"/>
        <v>10 to 20</v>
      </c>
      <c r="AP3546" s="6">
        <v>474</v>
      </c>
      <c r="AQ3546" s="6" t="s">
        <v>1345</v>
      </c>
    </row>
    <row r="3547" spans="1:43" x14ac:dyDescent="0.25">
      <c r="A3547">
        <v>3545</v>
      </c>
      <c r="B3547">
        <v>712</v>
      </c>
      <c r="C3547">
        <v>1237</v>
      </c>
      <c r="D3547">
        <v>112</v>
      </c>
      <c r="E3547">
        <v>2</v>
      </c>
      <c r="F3547">
        <v>224</v>
      </c>
      <c r="G3547" t="str">
        <f>VLOOKUP($C3547,'Raw-products'!$A$2:$H$1261,MATCH(G$1,'Raw-products'!$A$1:$H$1,0))</f>
        <v>Trousers</v>
      </c>
      <c r="H3547" t="str">
        <f>VLOOKUP($C3547,'Raw-products'!$A$2:$H$1261,MATCH(H$1,'Raw-products'!$A$1:$H$1,0))</f>
        <v>Tracksuit Bottoms</v>
      </c>
      <c r="I3547" t="str">
        <f>VLOOKUP($C3547,'Raw-products'!$A$2:$H$1261,MATCH(I$1,'Raw-products'!$A$1:$H$1,0))</f>
        <v>M</v>
      </c>
      <c r="J3547" t="str">
        <f>VLOOKUP($C3547,'Raw-products'!$A$2:$H$1261,MATCH(J$1,'Raw-products'!$A$1:$H$1,0))</f>
        <v>yellow</v>
      </c>
      <c r="K3547">
        <f>VLOOKUP($C3547,'Raw-products'!$A$2:$H$1261,MATCH(K$1,'Raw-products'!$A$1:$H$1,0))</f>
        <v>91</v>
      </c>
      <c r="L3547">
        <f>VLOOKUP($C3547,'Raw-products'!$A$2:$H$1261,MATCH(L$1,'Raw-products'!$A$1:$H$1,0))</f>
        <v>80</v>
      </c>
      <c r="M3547" s="5">
        <f t="shared" si="110"/>
        <v>7280</v>
      </c>
      <c r="N3547" cm="1">
        <f t="array" ref="N3547:Q3547">_xlfn.XLOOKUP($B3547,'Raw -orders'!$A:$A,'Raw -orders'!$B:$E)</f>
        <v>474</v>
      </c>
      <c r="O3547">
        <v>11718</v>
      </c>
      <c r="P3547" s="1">
        <v>44426</v>
      </c>
      <c r="Q3547" s="1">
        <v>44437</v>
      </c>
      <c r="R3547" t="str" cm="1">
        <f t="array" ref="R3547:Y3547">_xlfn.XLOOKUP($N3547,'Raw - customers'!$A:$A,'Raw - customers'!$B:$I)</f>
        <v>Clem Margetts</v>
      </c>
      <c r="S3547" t="str">
        <v>Non-binary</v>
      </c>
      <c r="T3547">
        <v>21</v>
      </c>
      <c r="U3547" t="str">
        <v>6744 Joshua RoadApt. 554</v>
      </c>
      <c r="V3547">
        <v>7719</v>
      </c>
      <c r="W3547" t="str">
        <v>New Matildaville</v>
      </c>
      <c r="X3547" t="str">
        <v>South Australia</v>
      </c>
      <c r="Y3547" t="str">
        <v>Australia</v>
      </c>
      <c r="Z3547">
        <v>8</v>
      </c>
      <c r="AA3547" s="3" t="str">
        <f t="shared" si="111"/>
        <v>10 to 20</v>
      </c>
      <c r="AP3547" s="6">
        <v>474</v>
      </c>
      <c r="AQ3547" s="6" t="s">
        <v>1345</v>
      </c>
    </row>
    <row r="3548" spans="1:43" x14ac:dyDescent="0.25">
      <c r="A3548">
        <v>3546</v>
      </c>
      <c r="B3548">
        <v>712</v>
      </c>
      <c r="C3548">
        <v>650</v>
      </c>
      <c r="D3548">
        <v>93</v>
      </c>
      <c r="E3548">
        <v>1</v>
      </c>
      <c r="F3548">
        <v>93</v>
      </c>
      <c r="G3548" t="str">
        <f>VLOOKUP($C3548,'Raw-products'!$A$2:$H$1261,MATCH(G$1,'Raw-products'!$A$1:$H$1,0))</f>
        <v>Jacket</v>
      </c>
      <c r="H3548" t="str">
        <f>VLOOKUP($C3548,'Raw-products'!$A$2:$H$1261,MATCH(H$1,'Raw-products'!$A$1:$H$1,0))</f>
        <v>Coach</v>
      </c>
      <c r="I3548" t="str">
        <f>VLOOKUP($C3548,'Raw-products'!$A$2:$H$1261,MATCH(I$1,'Raw-products'!$A$1:$H$1,0))</f>
        <v>XS</v>
      </c>
      <c r="J3548" t="str">
        <f>VLOOKUP($C3548,'Raw-products'!$A$2:$H$1261,MATCH(J$1,'Raw-products'!$A$1:$H$1,0))</f>
        <v>blue</v>
      </c>
      <c r="K3548">
        <f>VLOOKUP($C3548,'Raw-products'!$A$2:$H$1261,MATCH(K$1,'Raw-products'!$A$1:$H$1,0))</f>
        <v>115</v>
      </c>
      <c r="L3548">
        <f>VLOOKUP($C3548,'Raw-products'!$A$2:$H$1261,MATCH(L$1,'Raw-products'!$A$1:$H$1,0))</f>
        <v>51</v>
      </c>
      <c r="M3548" s="5">
        <f t="shared" si="110"/>
        <v>5865</v>
      </c>
      <c r="N3548" cm="1">
        <f t="array" ref="N3548:Q3548">_xlfn.XLOOKUP($B3548,'Raw -orders'!$A:$A,'Raw -orders'!$B:$E)</f>
        <v>474</v>
      </c>
      <c r="O3548">
        <v>11718</v>
      </c>
      <c r="P3548" s="1">
        <v>44426</v>
      </c>
      <c r="Q3548" s="1">
        <v>44437</v>
      </c>
      <c r="R3548" t="str" cm="1">
        <f t="array" ref="R3548:Y3548">_xlfn.XLOOKUP($N3548,'Raw - customers'!$A:$A,'Raw - customers'!$B:$I)</f>
        <v>Clem Margetts</v>
      </c>
      <c r="S3548" t="str">
        <v>Non-binary</v>
      </c>
      <c r="T3548">
        <v>21</v>
      </c>
      <c r="U3548" t="str">
        <v>6744 Joshua RoadApt. 554</v>
      </c>
      <c r="V3548">
        <v>7719</v>
      </c>
      <c r="W3548" t="str">
        <v>New Matildaville</v>
      </c>
      <c r="X3548" t="str">
        <v>South Australia</v>
      </c>
      <c r="Y3548" t="str">
        <v>Australia</v>
      </c>
      <c r="Z3548">
        <v>8</v>
      </c>
      <c r="AA3548" s="3" t="str">
        <f t="shared" si="111"/>
        <v>10 to 20</v>
      </c>
      <c r="AP3548" s="6">
        <v>474</v>
      </c>
      <c r="AQ3548" s="6" t="s">
        <v>1345</v>
      </c>
    </row>
    <row r="3549" spans="1:43" x14ac:dyDescent="0.25">
      <c r="A3549">
        <v>3547</v>
      </c>
      <c r="B3549">
        <v>712</v>
      </c>
      <c r="C3549">
        <v>1219</v>
      </c>
      <c r="D3549">
        <v>105</v>
      </c>
      <c r="E3549">
        <v>3</v>
      </c>
      <c r="F3549">
        <v>315</v>
      </c>
      <c r="G3549" t="str">
        <f>VLOOKUP($C3549,'Raw-products'!$A$2:$H$1261,MATCH(G$1,'Raw-products'!$A$1:$H$1,0))</f>
        <v>Trousers</v>
      </c>
      <c r="H3549" t="str">
        <f>VLOOKUP($C3549,'Raw-products'!$A$2:$H$1261,MATCH(H$1,'Raw-products'!$A$1:$H$1,0))</f>
        <v>Pleated</v>
      </c>
      <c r="I3549" t="str">
        <f>VLOOKUP($C3549,'Raw-products'!$A$2:$H$1261,MATCH(I$1,'Raw-products'!$A$1:$H$1,0))</f>
        <v>XL</v>
      </c>
      <c r="J3549" t="str">
        <f>VLOOKUP($C3549,'Raw-products'!$A$2:$H$1261,MATCH(J$1,'Raw-products'!$A$1:$H$1,0))</f>
        <v>indigo</v>
      </c>
      <c r="K3549">
        <f>VLOOKUP($C3549,'Raw-products'!$A$2:$H$1261,MATCH(K$1,'Raw-products'!$A$1:$H$1,0))</f>
        <v>90</v>
      </c>
      <c r="L3549">
        <f>VLOOKUP($C3549,'Raw-products'!$A$2:$H$1261,MATCH(L$1,'Raw-products'!$A$1:$H$1,0))</f>
        <v>45</v>
      </c>
      <c r="M3549" s="5">
        <f t="shared" si="110"/>
        <v>4050</v>
      </c>
      <c r="N3549" cm="1">
        <f t="array" ref="N3549:Q3549">_xlfn.XLOOKUP($B3549,'Raw -orders'!$A:$A,'Raw -orders'!$B:$E)</f>
        <v>474</v>
      </c>
      <c r="O3549">
        <v>11718</v>
      </c>
      <c r="P3549" s="1">
        <v>44426</v>
      </c>
      <c r="Q3549" s="1">
        <v>44437</v>
      </c>
      <c r="R3549" t="str" cm="1">
        <f t="array" ref="R3549:Y3549">_xlfn.XLOOKUP($N3549,'Raw - customers'!$A:$A,'Raw - customers'!$B:$I)</f>
        <v>Clem Margetts</v>
      </c>
      <c r="S3549" t="str">
        <v>Non-binary</v>
      </c>
      <c r="T3549">
        <v>21</v>
      </c>
      <c r="U3549" t="str">
        <v>6744 Joshua RoadApt. 554</v>
      </c>
      <c r="V3549">
        <v>7719</v>
      </c>
      <c r="W3549" t="str">
        <v>New Matildaville</v>
      </c>
      <c r="X3549" t="str">
        <v>South Australia</v>
      </c>
      <c r="Y3549" t="str">
        <v>Australia</v>
      </c>
      <c r="Z3549">
        <v>8</v>
      </c>
      <c r="AA3549" s="3" t="str">
        <f t="shared" si="111"/>
        <v>10 to 20</v>
      </c>
      <c r="AP3549" s="6">
        <v>474</v>
      </c>
      <c r="AQ3549" s="6" t="s">
        <v>1345</v>
      </c>
    </row>
    <row r="3550" spans="1:43" x14ac:dyDescent="0.25">
      <c r="A3550">
        <v>3548</v>
      </c>
      <c r="B3550">
        <v>712</v>
      </c>
      <c r="C3550">
        <v>450</v>
      </c>
      <c r="D3550">
        <v>107</v>
      </c>
      <c r="E3550">
        <v>3</v>
      </c>
      <c r="F3550">
        <v>321</v>
      </c>
      <c r="G3550" t="str">
        <f>VLOOKUP($C3550,'Raw-products'!$A$2:$H$1261,MATCH(G$1,'Raw-products'!$A$1:$H$1,0))</f>
        <v>Jacket</v>
      </c>
      <c r="H3550" t="str">
        <f>VLOOKUP($C3550,'Raw-products'!$A$2:$H$1261,MATCH(H$1,'Raw-products'!$A$1:$H$1,0))</f>
        <v>Denim</v>
      </c>
      <c r="I3550" t="str">
        <f>VLOOKUP($C3550,'Raw-products'!$A$2:$H$1261,MATCH(I$1,'Raw-products'!$A$1:$H$1,0))</f>
        <v>XS</v>
      </c>
      <c r="J3550" t="str">
        <f>VLOOKUP($C3550,'Raw-products'!$A$2:$H$1261,MATCH(J$1,'Raw-products'!$A$1:$H$1,0))</f>
        <v>violet</v>
      </c>
      <c r="K3550">
        <f>VLOOKUP($C3550,'Raw-products'!$A$2:$H$1261,MATCH(K$1,'Raw-products'!$A$1:$H$1,0))</f>
        <v>92</v>
      </c>
      <c r="L3550">
        <f>VLOOKUP($C3550,'Raw-products'!$A$2:$H$1261,MATCH(L$1,'Raw-products'!$A$1:$H$1,0))</f>
        <v>65</v>
      </c>
      <c r="M3550" s="5">
        <f t="shared" si="110"/>
        <v>5980</v>
      </c>
      <c r="N3550" cm="1">
        <f t="array" ref="N3550:Q3550">_xlfn.XLOOKUP($B3550,'Raw -orders'!$A:$A,'Raw -orders'!$B:$E)</f>
        <v>474</v>
      </c>
      <c r="O3550">
        <v>11718</v>
      </c>
      <c r="P3550" s="1">
        <v>44426</v>
      </c>
      <c r="Q3550" s="1">
        <v>44437</v>
      </c>
      <c r="R3550" t="str" cm="1">
        <f t="array" ref="R3550:Y3550">_xlfn.XLOOKUP($N3550,'Raw - customers'!$A:$A,'Raw - customers'!$B:$I)</f>
        <v>Clem Margetts</v>
      </c>
      <c r="S3550" t="str">
        <v>Non-binary</v>
      </c>
      <c r="T3550">
        <v>21</v>
      </c>
      <c r="U3550" t="str">
        <v>6744 Joshua RoadApt. 554</v>
      </c>
      <c r="V3550">
        <v>7719</v>
      </c>
      <c r="W3550" t="str">
        <v>New Matildaville</v>
      </c>
      <c r="X3550" t="str">
        <v>South Australia</v>
      </c>
      <c r="Y3550" t="str">
        <v>Australia</v>
      </c>
      <c r="Z3550">
        <v>8</v>
      </c>
      <c r="AA3550" s="3" t="str">
        <f t="shared" si="111"/>
        <v>10 to 20</v>
      </c>
      <c r="AP3550" s="6">
        <v>474</v>
      </c>
      <c r="AQ3550" s="6" t="s">
        <v>1345</v>
      </c>
    </row>
    <row r="3551" spans="1:43" x14ac:dyDescent="0.25">
      <c r="A3551">
        <v>3549</v>
      </c>
      <c r="B3551">
        <v>713</v>
      </c>
      <c r="C3551">
        <v>173</v>
      </c>
      <c r="D3551">
        <v>91</v>
      </c>
      <c r="E3551">
        <v>2</v>
      </c>
      <c r="F3551">
        <v>182</v>
      </c>
      <c r="G3551" t="str">
        <f>VLOOKUP($C3551,'Raw-products'!$A$2:$H$1261,MATCH(G$1,'Raw-products'!$A$1:$H$1,0))</f>
        <v>Shirt</v>
      </c>
      <c r="H3551" t="str">
        <f>VLOOKUP($C3551,'Raw-products'!$A$2:$H$1261,MATCH(H$1,'Raw-products'!$A$1:$H$1,0))</f>
        <v>Linen</v>
      </c>
      <c r="I3551" t="str">
        <f>VLOOKUP($C3551,'Raw-products'!$A$2:$H$1261,MATCH(I$1,'Raw-products'!$A$1:$H$1,0))</f>
        <v>L</v>
      </c>
      <c r="J3551" t="str">
        <f>VLOOKUP($C3551,'Raw-products'!$A$2:$H$1261,MATCH(J$1,'Raw-products'!$A$1:$H$1,0))</f>
        <v>violet</v>
      </c>
      <c r="K3551">
        <f>VLOOKUP($C3551,'Raw-products'!$A$2:$H$1261,MATCH(K$1,'Raw-products'!$A$1:$H$1,0))</f>
        <v>116</v>
      </c>
      <c r="L3551">
        <f>VLOOKUP($C3551,'Raw-products'!$A$2:$H$1261,MATCH(L$1,'Raw-products'!$A$1:$H$1,0))</f>
        <v>70</v>
      </c>
      <c r="M3551" s="5">
        <f t="shared" si="110"/>
        <v>8120</v>
      </c>
      <c r="N3551" cm="1">
        <f t="array" ref="N3551:Q3551">_xlfn.XLOOKUP($B3551,'Raw -orders'!$A:$A,'Raw -orders'!$B:$E)</f>
        <v>241</v>
      </c>
      <c r="O3551">
        <v>15915</v>
      </c>
      <c r="P3551" s="1">
        <v>44391</v>
      </c>
      <c r="Q3551" s="1">
        <v>44417</v>
      </c>
      <c r="R3551" t="str" cm="1">
        <f t="array" ref="R3551:Y3551">_xlfn.XLOOKUP($N3551,'Raw - customers'!$A:$A,'Raw - customers'!$B:$I)</f>
        <v>Valentine Marley</v>
      </c>
      <c r="S3551" t="str">
        <v>Bigender</v>
      </c>
      <c r="T3551">
        <v>61</v>
      </c>
      <c r="U3551" t="str">
        <v>31 Aaron WayApt. 752</v>
      </c>
      <c r="V3551">
        <v>2728</v>
      </c>
      <c r="W3551" t="str">
        <v>New Ava</v>
      </c>
      <c r="X3551" t="str">
        <v>Queensland</v>
      </c>
      <c r="Y3551" t="str">
        <v>Australia</v>
      </c>
      <c r="Z3551">
        <v>7</v>
      </c>
      <c r="AA3551" s="3" t="str">
        <f t="shared" si="111"/>
        <v>20 to 30</v>
      </c>
      <c r="AP3551" s="6">
        <v>241</v>
      </c>
      <c r="AQ3551" s="6" t="s">
        <v>1355</v>
      </c>
    </row>
    <row r="3552" spans="1:43" x14ac:dyDescent="0.25">
      <c r="A3552">
        <v>3550</v>
      </c>
      <c r="B3552">
        <v>713</v>
      </c>
      <c r="C3552">
        <v>524</v>
      </c>
      <c r="D3552">
        <v>102</v>
      </c>
      <c r="E3552">
        <v>1</v>
      </c>
      <c r="F3552">
        <v>102</v>
      </c>
      <c r="G3552" t="str">
        <f>VLOOKUP($C3552,'Raw-products'!$A$2:$H$1261,MATCH(G$1,'Raw-products'!$A$1:$H$1,0))</f>
        <v>Jacket</v>
      </c>
      <c r="H3552" t="str">
        <f>VLOOKUP($C3552,'Raw-products'!$A$2:$H$1261,MATCH(H$1,'Raw-products'!$A$1:$H$1,0))</f>
        <v>Windbreaker</v>
      </c>
      <c r="I3552" t="str">
        <f>VLOOKUP($C3552,'Raw-products'!$A$2:$H$1261,MATCH(I$1,'Raw-products'!$A$1:$H$1,0))</f>
        <v>XL</v>
      </c>
      <c r="J3552" t="str">
        <f>VLOOKUP($C3552,'Raw-products'!$A$2:$H$1261,MATCH(J$1,'Raw-products'!$A$1:$H$1,0))</f>
        <v>violet</v>
      </c>
      <c r="K3552">
        <f>VLOOKUP($C3552,'Raw-products'!$A$2:$H$1261,MATCH(K$1,'Raw-products'!$A$1:$H$1,0))</f>
        <v>109</v>
      </c>
      <c r="L3552">
        <f>VLOOKUP($C3552,'Raw-products'!$A$2:$H$1261,MATCH(L$1,'Raw-products'!$A$1:$H$1,0))</f>
        <v>54</v>
      </c>
      <c r="M3552" s="5">
        <f t="shared" si="110"/>
        <v>5886</v>
      </c>
      <c r="N3552" cm="1">
        <f t="array" ref="N3552:Q3552">_xlfn.XLOOKUP($B3552,'Raw -orders'!$A:$A,'Raw -orders'!$B:$E)</f>
        <v>241</v>
      </c>
      <c r="O3552">
        <v>15915</v>
      </c>
      <c r="P3552" s="1">
        <v>44391</v>
      </c>
      <c r="Q3552" s="1">
        <v>44417</v>
      </c>
      <c r="R3552" t="str" cm="1">
        <f t="array" ref="R3552:Y3552">_xlfn.XLOOKUP($N3552,'Raw - customers'!$A:$A,'Raw - customers'!$B:$I)</f>
        <v>Valentine Marley</v>
      </c>
      <c r="S3552" t="str">
        <v>Bigender</v>
      </c>
      <c r="T3552">
        <v>61</v>
      </c>
      <c r="U3552" t="str">
        <v>31 Aaron WayApt. 752</v>
      </c>
      <c r="V3552">
        <v>2728</v>
      </c>
      <c r="W3552" t="str">
        <v>New Ava</v>
      </c>
      <c r="X3552" t="str">
        <v>Queensland</v>
      </c>
      <c r="Y3552" t="str">
        <v>Australia</v>
      </c>
      <c r="Z3552">
        <v>7</v>
      </c>
      <c r="AA3552" s="3" t="str">
        <f t="shared" si="111"/>
        <v>20 to 30</v>
      </c>
      <c r="AP3552" s="6">
        <v>241</v>
      </c>
      <c r="AQ3552" s="6" t="s">
        <v>1355</v>
      </c>
    </row>
    <row r="3553" spans="1:43" x14ac:dyDescent="0.25">
      <c r="A3553">
        <v>3551</v>
      </c>
      <c r="B3553">
        <v>713</v>
      </c>
      <c r="C3553">
        <v>162</v>
      </c>
      <c r="D3553">
        <v>91</v>
      </c>
      <c r="E3553">
        <v>1</v>
      </c>
      <c r="F3553">
        <v>91</v>
      </c>
      <c r="G3553" t="str">
        <f>VLOOKUP($C3553,'Raw-products'!$A$2:$H$1261,MATCH(G$1,'Raw-products'!$A$1:$H$1,0))</f>
        <v>Shirt</v>
      </c>
      <c r="H3553" t="str">
        <f>VLOOKUP($C3553,'Raw-products'!$A$2:$H$1261,MATCH(H$1,'Raw-products'!$A$1:$H$1,0))</f>
        <v>Linen</v>
      </c>
      <c r="I3553" t="str">
        <f>VLOOKUP($C3553,'Raw-products'!$A$2:$H$1261,MATCH(I$1,'Raw-products'!$A$1:$H$1,0))</f>
        <v>M</v>
      </c>
      <c r="J3553" t="str">
        <f>VLOOKUP($C3553,'Raw-products'!$A$2:$H$1261,MATCH(J$1,'Raw-products'!$A$1:$H$1,0))</f>
        <v>blue</v>
      </c>
      <c r="K3553">
        <f>VLOOKUP($C3553,'Raw-products'!$A$2:$H$1261,MATCH(K$1,'Raw-products'!$A$1:$H$1,0))</f>
        <v>116</v>
      </c>
      <c r="L3553">
        <f>VLOOKUP($C3553,'Raw-products'!$A$2:$H$1261,MATCH(L$1,'Raw-products'!$A$1:$H$1,0))</f>
        <v>58</v>
      </c>
      <c r="M3553" s="5">
        <f t="shared" si="110"/>
        <v>6728</v>
      </c>
      <c r="N3553" cm="1">
        <f t="array" ref="N3553:Q3553">_xlfn.XLOOKUP($B3553,'Raw -orders'!$A:$A,'Raw -orders'!$B:$E)</f>
        <v>241</v>
      </c>
      <c r="O3553">
        <v>15915</v>
      </c>
      <c r="P3553" s="1">
        <v>44391</v>
      </c>
      <c r="Q3553" s="1">
        <v>44417</v>
      </c>
      <c r="R3553" t="str" cm="1">
        <f t="array" ref="R3553:Y3553">_xlfn.XLOOKUP($N3553,'Raw - customers'!$A:$A,'Raw - customers'!$B:$I)</f>
        <v>Valentine Marley</v>
      </c>
      <c r="S3553" t="str">
        <v>Bigender</v>
      </c>
      <c r="T3553">
        <v>61</v>
      </c>
      <c r="U3553" t="str">
        <v>31 Aaron WayApt. 752</v>
      </c>
      <c r="V3553">
        <v>2728</v>
      </c>
      <c r="W3553" t="str">
        <v>New Ava</v>
      </c>
      <c r="X3553" t="str">
        <v>Queensland</v>
      </c>
      <c r="Y3553" t="str">
        <v>Australia</v>
      </c>
      <c r="Z3553">
        <v>7</v>
      </c>
      <c r="AA3553" s="3" t="str">
        <f t="shared" si="111"/>
        <v>20 to 30</v>
      </c>
      <c r="AP3553" s="6">
        <v>241</v>
      </c>
      <c r="AQ3553" s="6" t="s">
        <v>1355</v>
      </c>
    </row>
    <row r="3554" spans="1:43" x14ac:dyDescent="0.25">
      <c r="A3554">
        <v>3552</v>
      </c>
      <c r="B3554">
        <v>713</v>
      </c>
      <c r="C3554">
        <v>1250</v>
      </c>
      <c r="D3554">
        <v>112</v>
      </c>
      <c r="E3554">
        <v>2</v>
      </c>
      <c r="F3554">
        <v>224</v>
      </c>
      <c r="G3554" t="str">
        <f>VLOOKUP($C3554,'Raw-products'!$A$2:$H$1261,MATCH(G$1,'Raw-products'!$A$1:$H$1,0))</f>
        <v>Trousers</v>
      </c>
      <c r="H3554" t="str">
        <f>VLOOKUP($C3554,'Raw-products'!$A$2:$H$1261,MATCH(H$1,'Raw-products'!$A$1:$H$1,0))</f>
        <v>Tracksuit Bottoms</v>
      </c>
      <c r="I3554" t="str">
        <f>VLOOKUP($C3554,'Raw-products'!$A$2:$H$1261,MATCH(I$1,'Raw-products'!$A$1:$H$1,0))</f>
        <v>XS</v>
      </c>
      <c r="J3554" t="str">
        <f>VLOOKUP($C3554,'Raw-products'!$A$2:$H$1261,MATCH(J$1,'Raw-products'!$A$1:$H$1,0))</f>
        <v>indigo</v>
      </c>
      <c r="K3554">
        <f>VLOOKUP($C3554,'Raw-products'!$A$2:$H$1261,MATCH(K$1,'Raw-products'!$A$1:$H$1,0))</f>
        <v>91</v>
      </c>
      <c r="L3554">
        <f>VLOOKUP($C3554,'Raw-products'!$A$2:$H$1261,MATCH(L$1,'Raw-products'!$A$1:$H$1,0))</f>
        <v>63</v>
      </c>
      <c r="M3554" s="5">
        <f t="shared" si="110"/>
        <v>5733</v>
      </c>
      <c r="N3554" cm="1">
        <f t="array" ref="N3554:Q3554">_xlfn.XLOOKUP($B3554,'Raw -orders'!$A:$A,'Raw -orders'!$B:$E)</f>
        <v>241</v>
      </c>
      <c r="O3554">
        <v>15915</v>
      </c>
      <c r="P3554" s="1">
        <v>44391</v>
      </c>
      <c r="Q3554" s="1">
        <v>44417</v>
      </c>
      <c r="R3554" t="str" cm="1">
        <f t="array" ref="R3554:Y3554">_xlfn.XLOOKUP($N3554,'Raw - customers'!$A:$A,'Raw - customers'!$B:$I)</f>
        <v>Valentine Marley</v>
      </c>
      <c r="S3554" t="str">
        <v>Bigender</v>
      </c>
      <c r="T3554">
        <v>61</v>
      </c>
      <c r="U3554" t="str">
        <v>31 Aaron WayApt. 752</v>
      </c>
      <c r="V3554">
        <v>2728</v>
      </c>
      <c r="W3554" t="str">
        <v>New Ava</v>
      </c>
      <c r="X3554" t="str">
        <v>Queensland</v>
      </c>
      <c r="Y3554" t="str">
        <v>Australia</v>
      </c>
      <c r="Z3554">
        <v>7</v>
      </c>
      <c r="AA3554" s="3" t="str">
        <f t="shared" si="111"/>
        <v>20 to 30</v>
      </c>
      <c r="AP3554" s="6">
        <v>241</v>
      </c>
      <c r="AQ3554" s="6" t="s">
        <v>1355</v>
      </c>
    </row>
    <row r="3555" spans="1:43" x14ac:dyDescent="0.25">
      <c r="A3555">
        <v>3553</v>
      </c>
      <c r="B3555">
        <v>713</v>
      </c>
      <c r="C3555">
        <v>873</v>
      </c>
      <c r="D3555">
        <v>113</v>
      </c>
      <c r="E3555">
        <v>2</v>
      </c>
      <c r="F3555">
        <v>226</v>
      </c>
      <c r="G3555" t="str">
        <f>VLOOKUP($C3555,'Raw-products'!$A$2:$H$1261,MATCH(G$1,'Raw-products'!$A$1:$H$1,0))</f>
        <v>Trousers</v>
      </c>
      <c r="H3555" t="str">
        <f>VLOOKUP($C3555,'Raw-products'!$A$2:$H$1261,MATCH(H$1,'Raw-products'!$A$1:$H$1,0))</f>
        <v>Chinos</v>
      </c>
      <c r="I3555" t="str">
        <f>VLOOKUP($C3555,'Raw-products'!$A$2:$H$1261,MATCH(I$1,'Raw-products'!$A$1:$H$1,0))</f>
        <v>L</v>
      </c>
      <c r="J3555" t="str">
        <f>VLOOKUP($C3555,'Raw-products'!$A$2:$H$1261,MATCH(J$1,'Raw-products'!$A$1:$H$1,0))</f>
        <v>violet</v>
      </c>
      <c r="K3555">
        <f>VLOOKUP($C3555,'Raw-products'!$A$2:$H$1261,MATCH(K$1,'Raw-products'!$A$1:$H$1,0))</f>
        <v>100</v>
      </c>
      <c r="L3555">
        <f>VLOOKUP($C3555,'Raw-products'!$A$2:$H$1261,MATCH(L$1,'Raw-products'!$A$1:$H$1,0))</f>
        <v>62</v>
      </c>
      <c r="M3555" s="5">
        <f t="shared" si="110"/>
        <v>6200</v>
      </c>
      <c r="N3555" cm="1">
        <f t="array" ref="N3555:Q3555">_xlfn.XLOOKUP($B3555,'Raw -orders'!$A:$A,'Raw -orders'!$B:$E)</f>
        <v>241</v>
      </c>
      <c r="O3555">
        <v>15915</v>
      </c>
      <c r="P3555" s="1">
        <v>44391</v>
      </c>
      <c r="Q3555" s="1">
        <v>44417</v>
      </c>
      <c r="R3555" t="str" cm="1">
        <f t="array" ref="R3555:Y3555">_xlfn.XLOOKUP($N3555,'Raw - customers'!$A:$A,'Raw - customers'!$B:$I)</f>
        <v>Valentine Marley</v>
      </c>
      <c r="S3555" t="str">
        <v>Bigender</v>
      </c>
      <c r="T3555">
        <v>61</v>
      </c>
      <c r="U3555" t="str">
        <v>31 Aaron WayApt. 752</v>
      </c>
      <c r="V3555">
        <v>2728</v>
      </c>
      <c r="W3555" t="str">
        <v>New Ava</v>
      </c>
      <c r="X3555" t="str">
        <v>Queensland</v>
      </c>
      <c r="Y3555" t="str">
        <v>Australia</v>
      </c>
      <c r="Z3555">
        <v>7</v>
      </c>
      <c r="AA3555" s="3" t="str">
        <f t="shared" si="111"/>
        <v>20 to 30</v>
      </c>
      <c r="AP3555" s="6">
        <v>241</v>
      </c>
      <c r="AQ3555" s="6" t="s">
        <v>1355</v>
      </c>
    </row>
    <row r="3556" spans="1:43" x14ac:dyDescent="0.25">
      <c r="A3556">
        <v>3554</v>
      </c>
      <c r="B3556">
        <v>713</v>
      </c>
      <c r="C3556">
        <v>326</v>
      </c>
      <c r="D3556">
        <v>109</v>
      </c>
      <c r="E3556">
        <v>2</v>
      </c>
      <c r="F3556">
        <v>218</v>
      </c>
      <c r="G3556" t="str">
        <f>VLOOKUP($C3556,'Raw-products'!$A$2:$H$1261,MATCH(G$1,'Raw-products'!$A$1:$H$1,0))</f>
        <v>Shirt</v>
      </c>
      <c r="H3556" t="str">
        <f>VLOOKUP($C3556,'Raw-products'!$A$2:$H$1261,MATCH(H$1,'Raw-products'!$A$1:$H$1,0))</f>
        <v>Mandarin Collar</v>
      </c>
      <c r="I3556" t="str">
        <f>VLOOKUP($C3556,'Raw-products'!$A$2:$H$1261,MATCH(I$1,'Raw-products'!$A$1:$H$1,0))</f>
        <v>S</v>
      </c>
      <c r="J3556" t="str">
        <f>VLOOKUP($C3556,'Raw-products'!$A$2:$H$1261,MATCH(J$1,'Raw-products'!$A$1:$H$1,0))</f>
        <v>yellow</v>
      </c>
      <c r="K3556">
        <f>VLOOKUP($C3556,'Raw-products'!$A$2:$H$1261,MATCH(K$1,'Raw-products'!$A$1:$H$1,0))</f>
        <v>108</v>
      </c>
      <c r="L3556">
        <f>VLOOKUP($C3556,'Raw-products'!$A$2:$H$1261,MATCH(L$1,'Raw-products'!$A$1:$H$1,0))</f>
        <v>76</v>
      </c>
      <c r="M3556" s="5">
        <f t="shared" si="110"/>
        <v>8208</v>
      </c>
      <c r="N3556" cm="1">
        <f t="array" ref="N3556:Q3556">_xlfn.XLOOKUP($B3556,'Raw -orders'!$A:$A,'Raw -orders'!$B:$E)</f>
        <v>241</v>
      </c>
      <c r="O3556">
        <v>15915</v>
      </c>
      <c r="P3556" s="1">
        <v>44391</v>
      </c>
      <c r="Q3556" s="1">
        <v>44417</v>
      </c>
      <c r="R3556" t="str" cm="1">
        <f t="array" ref="R3556:Y3556">_xlfn.XLOOKUP($N3556,'Raw - customers'!$A:$A,'Raw - customers'!$B:$I)</f>
        <v>Valentine Marley</v>
      </c>
      <c r="S3556" t="str">
        <v>Bigender</v>
      </c>
      <c r="T3556">
        <v>61</v>
      </c>
      <c r="U3556" t="str">
        <v>31 Aaron WayApt. 752</v>
      </c>
      <c r="V3556">
        <v>2728</v>
      </c>
      <c r="W3556" t="str">
        <v>New Ava</v>
      </c>
      <c r="X3556" t="str">
        <v>Queensland</v>
      </c>
      <c r="Y3556" t="str">
        <v>Australia</v>
      </c>
      <c r="Z3556">
        <v>7</v>
      </c>
      <c r="AA3556" s="3" t="str">
        <f t="shared" si="111"/>
        <v>20 to 30</v>
      </c>
      <c r="AP3556" s="6">
        <v>241</v>
      </c>
      <c r="AQ3556" s="6" t="s">
        <v>1355</v>
      </c>
    </row>
    <row r="3557" spans="1:43" x14ac:dyDescent="0.25">
      <c r="A3557">
        <v>3555</v>
      </c>
      <c r="B3557">
        <v>714</v>
      </c>
      <c r="C3557">
        <v>111</v>
      </c>
      <c r="D3557">
        <v>92</v>
      </c>
      <c r="E3557">
        <v>3</v>
      </c>
      <c r="F3557">
        <v>276</v>
      </c>
      <c r="G3557" t="str">
        <f>VLOOKUP($C3557,'Raw-products'!$A$2:$H$1261,MATCH(G$1,'Raw-products'!$A$1:$H$1,0))</f>
        <v>Shirt</v>
      </c>
      <c r="H3557" t="str">
        <f>VLOOKUP($C3557,'Raw-products'!$A$2:$H$1261,MATCH(H$1,'Raw-products'!$A$1:$H$1,0))</f>
        <v>Denim</v>
      </c>
      <c r="I3557" t="str">
        <f>VLOOKUP($C3557,'Raw-products'!$A$2:$H$1261,MATCH(I$1,'Raw-products'!$A$1:$H$1,0))</f>
        <v>S</v>
      </c>
      <c r="J3557" t="str">
        <f>VLOOKUP($C3557,'Raw-products'!$A$2:$H$1261,MATCH(J$1,'Raw-products'!$A$1:$H$1,0))</f>
        <v>orange</v>
      </c>
      <c r="K3557">
        <f>VLOOKUP($C3557,'Raw-products'!$A$2:$H$1261,MATCH(K$1,'Raw-products'!$A$1:$H$1,0))</f>
        <v>115</v>
      </c>
      <c r="L3557">
        <f>VLOOKUP($C3557,'Raw-products'!$A$2:$H$1261,MATCH(L$1,'Raw-products'!$A$1:$H$1,0))</f>
        <v>69</v>
      </c>
      <c r="M3557" s="5">
        <f t="shared" si="110"/>
        <v>7935</v>
      </c>
      <c r="N3557" cm="1">
        <f t="array" ref="N3557:Q3557">_xlfn.XLOOKUP($B3557,'Raw -orders'!$A:$A,'Raw -orders'!$B:$E)</f>
        <v>50</v>
      </c>
      <c r="O3557">
        <v>15121</v>
      </c>
      <c r="P3557" s="1">
        <v>44234</v>
      </c>
      <c r="Q3557" s="1">
        <v>44246</v>
      </c>
      <c r="R3557" t="str" cm="1">
        <f t="array" ref="R3557:Y3557">_xlfn.XLOOKUP($N3557,'Raw - customers'!$A:$A,'Raw - customers'!$B:$I)</f>
        <v>Moore Oolahan</v>
      </c>
      <c r="S3557" t="str">
        <v>Genderqueer</v>
      </c>
      <c r="T3557">
        <v>63</v>
      </c>
      <c r="U3557" t="str">
        <v>13 Stokes SummitApt. 125</v>
      </c>
      <c r="V3557">
        <v>5725</v>
      </c>
      <c r="W3557" t="str">
        <v>East Aidan</v>
      </c>
      <c r="X3557" t="str">
        <v>Western Australia</v>
      </c>
      <c r="Y3557" t="str">
        <v>Australia</v>
      </c>
      <c r="Z3557">
        <v>2</v>
      </c>
      <c r="AA3557" s="3" t="str">
        <f t="shared" si="111"/>
        <v>10 to 20</v>
      </c>
      <c r="AP3557" s="6">
        <v>50</v>
      </c>
      <c r="AQ3557" s="6" t="s">
        <v>1377</v>
      </c>
    </row>
    <row r="3558" spans="1:43" x14ac:dyDescent="0.25">
      <c r="A3558">
        <v>3556</v>
      </c>
      <c r="B3558">
        <v>714</v>
      </c>
      <c r="C3558">
        <v>331</v>
      </c>
      <c r="D3558">
        <v>109</v>
      </c>
      <c r="E3558">
        <v>3</v>
      </c>
      <c r="F3558">
        <v>327</v>
      </c>
      <c r="G3558" t="str">
        <f>VLOOKUP($C3558,'Raw-products'!$A$2:$H$1261,MATCH(G$1,'Raw-products'!$A$1:$H$1,0))</f>
        <v>Shirt</v>
      </c>
      <c r="H3558" t="str">
        <f>VLOOKUP($C3558,'Raw-products'!$A$2:$H$1261,MATCH(H$1,'Raw-products'!$A$1:$H$1,0))</f>
        <v>Mandarin Collar</v>
      </c>
      <c r="I3558" t="str">
        <f>VLOOKUP($C3558,'Raw-products'!$A$2:$H$1261,MATCH(I$1,'Raw-products'!$A$1:$H$1,0))</f>
        <v>S</v>
      </c>
      <c r="J3558" t="str">
        <f>VLOOKUP($C3558,'Raw-products'!$A$2:$H$1261,MATCH(J$1,'Raw-products'!$A$1:$H$1,0))</f>
        <v>green</v>
      </c>
      <c r="K3558">
        <f>VLOOKUP($C3558,'Raw-products'!$A$2:$H$1261,MATCH(K$1,'Raw-products'!$A$1:$H$1,0))</f>
        <v>108</v>
      </c>
      <c r="L3558">
        <f>VLOOKUP($C3558,'Raw-products'!$A$2:$H$1261,MATCH(L$1,'Raw-products'!$A$1:$H$1,0))</f>
        <v>74</v>
      </c>
      <c r="M3558" s="5">
        <f t="shared" si="110"/>
        <v>7992</v>
      </c>
      <c r="N3558" cm="1">
        <f t="array" ref="N3558:Q3558">_xlfn.XLOOKUP($B3558,'Raw -orders'!$A:$A,'Raw -orders'!$B:$E)</f>
        <v>50</v>
      </c>
      <c r="O3558">
        <v>15121</v>
      </c>
      <c r="P3558" s="1">
        <v>44234</v>
      </c>
      <c r="Q3558" s="1">
        <v>44246</v>
      </c>
      <c r="R3558" t="str" cm="1">
        <f t="array" ref="R3558:Y3558">_xlfn.XLOOKUP($N3558,'Raw - customers'!$A:$A,'Raw - customers'!$B:$I)</f>
        <v>Moore Oolahan</v>
      </c>
      <c r="S3558" t="str">
        <v>Genderqueer</v>
      </c>
      <c r="T3558">
        <v>63</v>
      </c>
      <c r="U3558" t="str">
        <v>13 Stokes SummitApt. 125</v>
      </c>
      <c r="V3558">
        <v>5725</v>
      </c>
      <c r="W3558" t="str">
        <v>East Aidan</v>
      </c>
      <c r="X3558" t="str">
        <v>Western Australia</v>
      </c>
      <c r="Y3558" t="str">
        <v>Australia</v>
      </c>
      <c r="Z3558">
        <v>2</v>
      </c>
      <c r="AA3558" s="3" t="str">
        <f t="shared" si="111"/>
        <v>10 to 20</v>
      </c>
      <c r="AP3558" s="6">
        <v>50</v>
      </c>
      <c r="AQ3558" s="6" t="s">
        <v>1377</v>
      </c>
    </row>
    <row r="3559" spans="1:43" x14ac:dyDescent="0.25">
      <c r="A3559">
        <v>3557</v>
      </c>
      <c r="B3559">
        <v>714</v>
      </c>
      <c r="C3559">
        <v>1022</v>
      </c>
      <c r="D3559">
        <v>90</v>
      </c>
      <c r="E3559">
        <v>2</v>
      </c>
      <c r="F3559">
        <v>180</v>
      </c>
      <c r="G3559" t="str">
        <f>VLOOKUP($C3559,'Raw-products'!$A$2:$H$1261,MATCH(G$1,'Raw-products'!$A$1:$H$1,0))</f>
        <v>Trousers</v>
      </c>
      <c r="H3559" t="str">
        <f>VLOOKUP($C3559,'Raw-products'!$A$2:$H$1261,MATCH(H$1,'Raw-products'!$A$1:$H$1,0))</f>
        <v>Relaxed Leg</v>
      </c>
      <c r="I3559" t="str">
        <f>VLOOKUP($C3559,'Raw-products'!$A$2:$H$1261,MATCH(I$1,'Raw-products'!$A$1:$H$1,0))</f>
        <v>M</v>
      </c>
      <c r="J3559" t="str">
        <f>VLOOKUP($C3559,'Raw-products'!$A$2:$H$1261,MATCH(J$1,'Raw-products'!$A$1:$H$1,0))</f>
        <v>orange</v>
      </c>
      <c r="K3559">
        <f>VLOOKUP($C3559,'Raw-products'!$A$2:$H$1261,MATCH(K$1,'Raw-products'!$A$1:$H$1,0))</f>
        <v>95</v>
      </c>
      <c r="L3559">
        <f>VLOOKUP($C3559,'Raw-products'!$A$2:$H$1261,MATCH(L$1,'Raw-products'!$A$1:$H$1,0))</f>
        <v>74</v>
      </c>
      <c r="M3559" s="5">
        <f t="shared" si="110"/>
        <v>7030</v>
      </c>
      <c r="N3559" cm="1">
        <f t="array" ref="N3559:Q3559">_xlfn.XLOOKUP($B3559,'Raw -orders'!$A:$A,'Raw -orders'!$B:$E)</f>
        <v>50</v>
      </c>
      <c r="O3559">
        <v>15121</v>
      </c>
      <c r="P3559" s="1">
        <v>44234</v>
      </c>
      <c r="Q3559" s="1">
        <v>44246</v>
      </c>
      <c r="R3559" t="str" cm="1">
        <f t="array" ref="R3559:Y3559">_xlfn.XLOOKUP($N3559,'Raw - customers'!$A:$A,'Raw - customers'!$B:$I)</f>
        <v>Moore Oolahan</v>
      </c>
      <c r="S3559" t="str">
        <v>Genderqueer</v>
      </c>
      <c r="T3559">
        <v>63</v>
      </c>
      <c r="U3559" t="str">
        <v>13 Stokes SummitApt. 125</v>
      </c>
      <c r="V3559">
        <v>5725</v>
      </c>
      <c r="W3559" t="str">
        <v>East Aidan</v>
      </c>
      <c r="X3559" t="str">
        <v>Western Australia</v>
      </c>
      <c r="Y3559" t="str">
        <v>Australia</v>
      </c>
      <c r="Z3559">
        <v>2</v>
      </c>
      <c r="AA3559" s="3" t="str">
        <f t="shared" si="111"/>
        <v>10 to 20</v>
      </c>
      <c r="AP3559" s="6">
        <v>50</v>
      </c>
      <c r="AQ3559" s="6" t="s">
        <v>1377</v>
      </c>
    </row>
    <row r="3560" spans="1:43" x14ac:dyDescent="0.25">
      <c r="A3560">
        <v>3558</v>
      </c>
      <c r="B3560">
        <v>714</v>
      </c>
      <c r="C3560">
        <v>419</v>
      </c>
      <c r="D3560">
        <v>119</v>
      </c>
      <c r="E3560">
        <v>2</v>
      </c>
      <c r="F3560">
        <v>238</v>
      </c>
      <c r="G3560" t="str">
        <f>VLOOKUP($C3560,'Raw-products'!$A$2:$H$1261,MATCH(G$1,'Raw-products'!$A$1:$H$1,0))</f>
        <v>Shirt</v>
      </c>
      <c r="H3560" t="str">
        <f>VLOOKUP($C3560,'Raw-products'!$A$2:$H$1261,MATCH(H$1,'Raw-products'!$A$1:$H$1,0))</f>
        <v>Casual Slim Fit</v>
      </c>
      <c r="I3560" t="str">
        <f>VLOOKUP($C3560,'Raw-products'!$A$2:$H$1261,MATCH(I$1,'Raw-products'!$A$1:$H$1,0))</f>
        <v>XL</v>
      </c>
      <c r="J3560" t="str">
        <f>VLOOKUP($C3560,'Raw-products'!$A$2:$H$1261,MATCH(J$1,'Raw-products'!$A$1:$H$1,0))</f>
        <v>violet</v>
      </c>
      <c r="K3560">
        <f>VLOOKUP($C3560,'Raw-products'!$A$2:$H$1261,MATCH(K$1,'Raw-products'!$A$1:$H$1,0))</f>
        <v>113</v>
      </c>
      <c r="L3560">
        <f>VLOOKUP($C3560,'Raw-products'!$A$2:$H$1261,MATCH(L$1,'Raw-products'!$A$1:$H$1,0))</f>
        <v>57</v>
      </c>
      <c r="M3560" s="5">
        <f t="shared" si="110"/>
        <v>6441</v>
      </c>
      <c r="N3560" cm="1">
        <f t="array" ref="N3560:Q3560">_xlfn.XLOOKUP($B3560,'Raw -orders'!$A:$A,'Raw -orders'!$B:$E)</f>
        <v>50</v>
      </c>
      <c r="O3560">
        <v>15121</v>
      </c>
      <c r="P3560" s="1">
        <v>44234</v>
      </c>
      <c r="Q3560" s="1">
        <v>44246</v>
      </c>
      <c r="R3560" t="str" cm="1">
        <f t="array" ref="R3560:Y3560">_xlfn.XLOOKUP($N3560,'Raw - customers'!$A:$A,'Raw - customers'!$B:$I)</f>
        <v>Moore Oolahan</v>
      </c>
      <c r="S3560" t="str">
        <v>Genderqueer</v>
      </c>
      <c r="T3560">
        <v>63</v>
      </c>
      <c r="U3560" t="str">
        <v>13 Stokes SummitApt. 125</v>
      </c>
      <c r="V3560">
        <v>5725</v>
      </c>
      <c r="W3560" t="str">
        <v>East Aidan</v>
      </c>
      <c r="X3560" t="str">
        <v>Western Australia</v>
      </c>
      <c r="Y3560" t="str">
        <v>Australia</v>
      </c>
      <c r="Z3560">
        <v>2</v>
      </c>
      <c r="AA3560" s="3" t="str">
        <f t="shared" si="111"/>
        <v>10 to 20</v>
      </c>
      <c r="AP3560" s="6">
        <v>50</v>
      </c>
      <c r="AQ3560" s="6" t="s">
        <v>1377</v>
      </c>
    </row>
    <row r="3561" spans="1:43" x14ac:dyDescent="0.25">
      <c r="A3561">
        <v>3559</v>
      </c>
      <c r="B3561">
        <v>714</v>
      </c>
      <c r="C3561">
        <v>951</v>
      </c>
      <c r="D3561">
        <v>97</v>
      </c>
      <c r="E3561">
        <v>1</v>
      </c>
      <c r="F3561">
        <v>97</v>
      </c>
      <c r="G3561" t="str">
        <f>VLOOKUP($C3561,'Raw-products'!$A$2:$H$1261,MATCH(G$1,'Raw-products'!$A$1:$H$1,0))</f>
        <v>Trousers</v>
      </c>
      <c r="H3561" t="str">
        <f>VLOOKUP($C3561,'Raw-products'!$A$2:$H$1261,MATCH(H$1,'Raw-products'!$A$1:$H$1,0))</f>
        <v>Slim-Fit</v>
      </c>
      <c r="I3561" t="str">
        <f>VLOOKUP($C3561,'Raw-products'!$A$2:$H$1261,MATCH(I$1,'Raw-products'!$A$1:$H$1,0))</f>
        <v>S</v>
      </c>
      <c r="J3561" t="str">
        <f>VLOOKUP($C3561,'Raw-products'!$A$2:$H$1261,MATCH(J$1,'Raw-products'!$A$1:$H$1,0))</f>
        <v>orange</v>
      </c>
      <c r="K3561">
        <f>VLOOKUP($C3561,'Raw-products'!$A$2:$H$1261,MATCH(K$1,'Raw-products'!$A$1:$H$1,0))</f>
        <v>119</v>
      </c>
      <c r="L3561">
        <f>VLOOKUP($C3561,'Raw-products'!$A$2:$H$1261,MATCH(L$1,'Raw-products'!$A$1:$H$1,0))</f>
        <v>55</v>
      </c>
      <c r="M3561" s="5">
        <f t="shared" si="110"/>
        <v>6545</v>
      </c>
      <c r="N3561" cm="1">
        <f t="array" ref="N3561:Q3561">_xlfn.XLOOKUP($B3561,'Raw -orders'!$A:$A,'Raw -orders'!$B:$E)</f>
        <v>50</v>
      </c>
      <c r="O3561">
        <v>15121</v>
      </c>
      <c r="P3561" s="1">
        <v>44234</v>
      </c>
      <c r="Q3561" s="1">
        <v>44246</v>
      </c>
      <c r="R3561" t="str" cm="1">
        <f t="array" ref="R3561:Y3561">_xlfn.XLOOKUP($N3561,'Raw - customers'!$A:$A,'Raw - customers'!$B:$I)</f>
        <v>Moore Oolahan</v>
      </c>
      <c r="S3561" t="str">
        <v>Genderqueer</v>
      </c>
      <c r="T3561">
        <v>63</v>
      </c>
      <c r="U3561" t="str">
        <v>13 Stokes SummitApt. 125</v>
      </c>
      <c r="V3561">
        <v>5725</v>
      </c>
      <c r="W3561" t="str">
        <v>East Aidan</v>
      </c>
      <c r="X3561" t="str">
        <v>Western Australia</v>
      </c>
      <c r="Y3561" t="str">
        <v>Australia</v>
      </c>
      <c r="Z3561">
        <v>2</v>
      </c>
      <c r="AA3561" s="3" t="str">
        <f t="shared" si="111"/>
        <v>10 to 20</v>
      </c>
      <c r="AP3561" s="6">
        <v>50</v>
      </c>
      <c r="AQ3561" s="6" t="s">
        <v>1377</v>
      </c>
    </row>
    <row r="3562" spans="1:43" x14ac:dyDescent="0.25">
      <c r="A3562">
        <v>3560</v>
      </c>
      <c r="B3562">
        <v>714</v>
      </c>
      <c r="C3562">
        <v>731</v>
      </c>
      <c r="D3562">
        <v>119</v>
      </c>
      <c r="E3562">
        <v>3</v>
      </c>
      <c r="F3562">
        <v>357</v>
      </c>
      <c r="G3562" t="str">
        <f>VLOOKUP($C3562,'Raw-products'!$A$2:$H$1261,MATCH(G$1,'Raw-products'!$A$1:$H$1,0))</f>
        <v>Jacket</v>
      </c>
      <c r="H3562" t="str">
        <f>VLOOKUP($C3562,'Raw-products'!$A$2:$H$1261,MATCH(H$1,'Raw-products'!$A$1:$H$1,0))</f>
        <v>Trench Coat</v>
      </c>
      <c r="I3562" t="str">
        <f>VLOOKUP($C3562,'Raw-products'!$A$2:$H$1261,MATCH(I$1,'Raw-products'!$A$1:$H$1,0))</f>
        <v>S</v>
      </c>
      <c r="J3562" t="str">
        <f>VLOOKUP($C3562,'Raw-products'!$A$2:$H$1261,MATCH(J$1,'Raw-products'!$A$1:$H$1,0))</f>
        <v>violet</v>
      </c>
      <c r="K3562">
        <f>VLOOKUP($C3562,'Raw-products'!$A$2:$H$1261,MATCH(K$1,'Raw-products'!$A$1:$H$1,0))</f>
        <v>112</v>
      </c>
      <c r="L3562">
        <f>VLOOKUP($C3562,'Raw-products'!$A$2:$H$1261,MATCH(L$1,'Raw-products'!$A$1:$H$1,0))</f>
        <v>69</v>
      </c>
      <c r="M3562" s="5">
        <f t="shared" si="110"/>
        <v>7728</v>
      </c>
      <c r="N3562" cm="1">
        <f t="array" ref="N3562:Q3562">_xlfn.XLOOKUP($B3562,'Raw -orders'!$A:$A,'Raw -orders'!$B:$E)</f>
        <v>50</v>
      </c>
      <c r="O3562">
        <v>15121</v>
      </c>
      <c r="P3562" s="1">
        <v>44234</v>
      </c>
      <c r="Q3562" s="1">
        <v>44246</v>
      </c>
      <c r="R3562" t="str" cm="1">
        <f t="array" ref="R3562:Y3562">_xlfn.XLOOKUP($N3562,'Raw - customers'!$A:$A,'Raw - customers'!$B:$I)</f>
        <v>Moore Oolahan</v>
      </c>
      <c r="S3562" t="str">
        <v>Genderqueer</v>
      </c>
      <c r="T3562">
        <v>63</v>
      </c>
      <c r="U3562" t="str">
        <v>13 Stokes SummitApt. 125</v>
      </c>
      <c r="V3562">
        <v>5725</v>
      </c>
      <c r="W3562" t="str">
        <v>East Aidan</v>
      </c>
      <c r="X3562" t="str">
        <v>Western Australia</v>
      </c>
      <c r="Y3562" t="str">
        <v>Australia</v>
      </c>
      <c r="Z3562">
        <v>2</v>
      </c>
      <c r="AA3562" s="3" t="str">
        <f t="shared" si="111"/>
        <v>10 to 20</v>
      </c>
      <c r="AP3562" s="6">
        <v>50</v>
      </c>
      <c r="AQ3562" s="6" t="s">
        <v>1377</v>
      </c>
    </row>
    <row r="3563" spans="1:43" x14ac:dyDescent="0.25">
      <c r="A3563">
        <v>3561</v>
      </c>
      <c r="B3563">
        <v>715</v>
      </c>
      <c r="C3563">
        <v>598</v>
      </c>
      <c r="D3563">
        <v>112</v>
      </c>
      <c r="E3563">
        <v>1</v>
      </c>
      <c r="F3563">
        <v>112</v>
      </c>
      <c r="G3563" t="str">
        <f>VLOOKUP($C3563,'Raw-products'!$A$2:$H$1261,MATCH(G$1,'Raw-products'!$A$1:$H$1,0))</f>
        <v>Jacket</v>
      </c>
      <c r="H3563" t="str">
        <f>VLOOKUP($C3563,'Raw-products'!$A$2:$H$1261,MATCH(H$1,'Raw-products'!$A$1:$H$1,0))</f>
        <v>Cardigan</v>
      </c>
      <c r="I3563" t="str">
        <f>VLOOKUP($C3563,'Raw-products'!$A$2:$H$1261,MATCH(I$1,'Raw-products'!$A$1:$H$1,0))</f>
        <v>L</v>
      </c>
      <c r="J3563" t="str">
        <f>VLOOKUP($C3563,'Raw-products'!$A$2:$H$1261,MATCH(J$1,'Raw-products'!$A$1:$H$1,0))</f>
        <v>red</v>
      </c>
      <c r="K3563">
        <f>VLOOKUP($C3563,'Raw-products'!$A$2:$H$1261,MATCH(K$1,'Raw-products'!$A$1:$H$1,0))</f>
        <v>118</v>
      </c>
      <c r="L3563">
        <f>VLOOKUP($C3563,'Raw-products'!$A$2:$H$1261,MATCH(L$1,'Raw-products'!$A$1:$H$1,0))</f>
        <v>41</v>
      </c>
      <c r="M3563" s="5">
        <f t="shared" si="110"/>
        <v>4838</v>
      </c>
      <c r="N3563" cm="1">
        <f t="array" ref="N3563:Q3563">_xlfn.XLOOKUP($B3563,'Raw -orders'!$A:$A,'Raw -orders'!$B:$E)</f>
        <v>225</v>
      </c>
      <c r="O3563">
        <v>51678</v>
      </c>
      <c r="P3563" s="1">
        <v>44488</v>
      </c>
      <c r="Q3563" s="1">
        <v>44512</v>
      </c>
      <c r="R3563" t="str" cm="1">
        <f t="array" ref="R3563:Y3563">_xlfn.XLOOKUP($N3563,'Raw - customers'!$A:$A,'Raw - customers'!$B:$I)</f>
        <v>Monty Gowen</v>
      </c>
      <c r="S3563" t="str">
        <v>Genderfluid</v>
      </c>
      <c r="T3563">
        <v>75</v>
      </c>
      <c r="U3563" t="str">
        <v>651 Garden CourtApt. 769</v>
      </c>
      <c r="V3563">
        <v>4755</v>
      </c>
      <c r="W3563" t="str">
        <v>Muellerfurt</v>
      </c>
      <c r="X3563" t="str">
        <v>Queensland</v>
      </c>
      <c r="Y3563" t="str">
        <v>Australia</v>
      </c>
      <c r="Z3563">
        <v>10</v>
      </c>
      <c r="AA3563" s="3" t="str">
        <f t="shared" si="111"/>
        <v>20 to 30</v>
      </c>
      <c r="AP3563" s="6">
        <v>225</v>
      </c>
      <c r="AQ3563" s="6" t="s">
        <v>1355</v>
      </c>
    </row>
    <row r="3564" spans="1:43" x14ac:dyDescent="0.25">
      <c r="A3564">
        <v>3562</v>
      </c>
      <c r="B3564">
        <v>715</v>
      </c>
      <c r="C3564">
        <v>831</v>
      </c>
      <c r="D3564">
        <v>117</v>
      </c>
      <c r="E3564">
        <v>3</v>
      </c>
      <c r="F3564">
        <v>351</v>
      </c>
      <c r="G3564" t="str">
        <f>VLOOKUP($C3564,'Raw-products'!$A$2:$H$1261,MATCH(G$1,'Raw-products'!$A$1:$H$1,0))</f>
        <v>Jacket</v>
      </c>
      <c r="H3564" t="str">
        <f>VLOOKUP($C3564,'Raw-products'!$A$2:$H$1261,MATCH(H$1,'Raw-products'!$A$1:$H$1,0))</f>
        <v>Shearling</v>
      </c>
      <c r="I3564" t="str">
        <f>VLOOKUP($C3564,'Raw-products'!$A$2:$H$1261,MATCH(I$1,'Raw-products'!$A$1:$H$1,0))</f>
        <v>S</v>
      </c>
      <c r="J3564" t="str">
        <f>VLOOKUP($C3564,'Raw-products'!$A$2:$H$1261,MATCH(J$1,'Raw-products'!$A$1:$H$1,0))</f>
        <v>indigo</v>
      </c>
      <c r="K3564">
        <f>VLOOKUP($C3564,'Raw-products'!$A$2:$H$1261,MATCH(K$1,'Raw-products'!$A$1:$H$1,0))</f>
        <v>95</v>
      </c>
      <c r="L3564">
        <f>VLOOKUP($C3564,'Raw-products'!$A$2:$H$1261,MATCH(L$1,'Raw-products'!$A$1:$H$1,0))</f>
        <v>45</v>
      </c>
      <c r="M3564" s="5">
        <f t="shared" si="110"/>
        <v>4275</v>
      </c>
      <c r="N3564" cm="1">
        <f t="array" ref="N3564:Q3564">_xlfn.XLOOKUP($B3564,'Raw -orders'!$A:$A,'Raw -orders'!$B:$E)</f>
        <v>225</v>
      </c>
      <c r="O3564">
        <v>51678</v>
      </c>
      <c r="P3564" s="1">
        <v>44488</v>
      </c>
      <c r="Q3564" s="1">
        <v>44512</v>
      </c>
      <c r="R3564" t="str" cm="1">
        <f t="array" ref="R3564:Y3564">_xlfn.XLOOKUP($N3564,'Raw - customers'!$A:$A,'Raw - customers'!$B:$I)</f>
        <v>Monty Gowen</v>
      </c>
      <c r="S3564" t="str">
        <v>Genderfluid</v>
      </c>
      <c r="T3564">
        <v>75</v>
      </c>
      <c r="U3564" t="str">
        <v>651 Garden CourtApt. 769</v>
      </c>
      <c r="V3564">
        <v>4755</v>
      </c>
      <c r="W3564" t="str">
        <v>Muellerfurt</v>
      </c>
      <c r="X3564" t="str">
        <v>Queensland</v>
      </c>
      <c r="Y3564" t="str">
        <v>Australia</v>
      </c>
      <c r="Z3564">
        <v>10</v>
      </c>
      <c r="AA3564" s="3" t="str">
        <f t="shared" si="111"/>
        <v>20 to 30</v>
      </c>
      <c r="AP3564" s="6">
        <v>225</v>
      </c>
      <c r="AQ3564" s="6" t="s">
        <v>1355</v>
      </c>
    </row>
    <row r="3565" spans="1:43" x14ac:dyDescent="0.25">
      <c r="A3565">
        <v>3563</v>
      </c>
      <c r="B3565">
        <v>715</v>
      </c>
      <c r="C3565">
        <v>1214</v>
      </c>
      <c r="D3565">
        <v>105</v>
      </c>
      <c r="E3565">
        <v>3</v>
      </c>
      <c r="F3565">
        <v>315</v>
      </c>
      <c r="G3565" t="str">
        <f>VLOOKUP($C3565,'Raw-products'!$A$2:$H$1261,MATCH(G$1,'Raw-products'!$A$1:$H$1,0))</f>
        <v>Trousers</v>
      </c>
      <c r="H3565" t="str">
        <f>VLOOKUP($C3565,'Raw-products'!$A$2:$H$1261,MATCH(H$1,'Raw-products'!$A$1:$H$1,0))</f>
        <v>Pleated</v>
      </c>
      <c r="I3565" t="str">
        <f>VLOOKUP($C3565,'Raw-products'!$A$2:$H$1261,MATCH(I$1,'Raw-products'!$A$1:$H$1,0))</f>
        <v>XL</v>
      </c>
      <c r="J3565" t="str">
        <f>VLOOKUP($C3565,'Raw-products'!$A$2:$H$1261,MATCH(J$1,'Raw-products'!$A$1:$H$1,0))</f>
        <v>blue</v>
      </c>
      <c r="K3565">
        <f>VLOOKUP($C3565,'Raw-products'!$A$2:$H$1261,MATCH(K$1,'Raw-products'!$A$1:$H$1,0))</f>
        <v>90</v>
      </c>
      <c r="L3565">
        <f>VLOOKUP($C3565,'Raw-products'!$A$2:$H$1261,MATCH(L$1,'Raw-products'!$A$1:$H$1,0))</f>
        <v>55</v>
      </c>
      <c r="M3565" s="5">
        <f t="shared" si="110"/>
        <v>4950</v>
      </c>
      <c r="N3565" cm="1">
        <f t="array" ref="N3565:Q3565">_xlfn.XLOOKUP($B3565,'Raw -orders'!$A:$A,'Raw -orders'!$B:$E)</f>
        <v>225</v>
      </c>
      <c r="O3565">
        <v>51678</v>
      </c>
      <c r="P3565" s="1">
        <v>44488</v>
      </c>
      <c r="Q3565" s="1">
        <v>44512</v>
      </c>
      <c r="R3565" t="str" cm="1">
        <f t="array" ref="R3565:Y3565">_xlfn.XLOOKUP($N3565,'Raw - customers'!$A:$A,'Raw - customers'!$B:$I)</f>
        <v>Monty Gowen</v>
      </c>
      <c r="S3565" t="str">
        <v>Genderfluid</v>
      </c>
      <c r="T3565">
        <v>75</v>
      </c>
      <c r="U3565" t="str">
        <v>651 Garden CourtApt. 769</v>
      </c>
      <c r="V3565">
        <v>4755</v>
      </c>
      <c r="W3565" t="str">
        <v>Muellerfurt</v>
      </c>
      <c r="X3565" t="str">
        <v>Queensland</v>
      </c>
      <c r="Y3565" t="str">
        <v>Australia</v>
      </c>
      <c r="Z3565">
        <v>10</v>
      </c>
      <c r="AA3565" s="3" t="str">
        <f t="shared" si="111"/>
        <v>20 to 30</v>
      </c>
      <c r="AP3565" s="6">
        <v>225</v>
      </c>
      <c r="AQ3565" s="6" t="s">
        <v>1355</v>
      </c>
    </row>
    <row r="3566" spans="1:43" x14ac:dyDescent="0.25">
      <c r="A3566">
        <v>3564</v>
      </c>
      <c r="B3566">
        <v>715</v>
      </c>
      <c r="C3566">
        <v>583</v>
      </c>
      <c r="D3566">
        <v>100</v>
      </c>
      <c r="E3566">
        <v>3</v>
      </c>
      <c r="F3566">
        <v>300</v>
      </c>
      <c r="G3566" t="str">
        <f>VLOOKUP($C3566,'Raw-products'!$A$2:$H$1261,MATCH(G$1,'Raw-products'!$A$1:$H$1,0))</f>
        <v>Jacket</v>
      </c>
      <c r="H3566" t="str">
        <f>VLOOKUP($C3566,'Raw-products'!$A$2:$H$1261,MATCH(H$1,'Raw-products'!$A$1:$H$1,0))</f>
        <v>Bomber</v>
      </c>
      <c r="I3566" t="str">
        <f>VLOOKUP($C3566,'Raw-products'!$A$2:$H$1261,MATCH(I$1,'Raw-products'!$A$1:$H$1,0))</f>
        <v>L</v>
      </c>
      <c r="J3566" t="str">
        <f>VLOOKUP($C3566,'Raw-products'!$A$2:$H$1261,MATCH(J$1,'Raw-products'!$A$1:$H$1,0))</f>
        <v>blue</v>
      </c>
      <c r="K3566">
        <f>VLOOKUP($C3566,'Raw-products'!$A$2:$H$1261,MATCH(K$1,'Raw-products'!$A$1:$H$1,0))</f>
        <v>90</v>
      </c>
      <c r="L3566">
        <f>VLOOKUP($C3566,'Raw-products'!$A$2:$H$1261,MATCH(L$1,'Raw-products'!$A$1:$H$1,0))</f>
        <v>64</v>
      </c>
      <c r="M3566" s="5">
        <f t="shared" si="110"/>
        <v>5760</v>
      </c>
      <c r="N3566" cm="1">
        <f t="array" ref="N3566:Q3566">_xlfn.XLOOKUP($B3566,'Raw -orders'!$A:$A,'Raw -orders'!$B:$E)</f>
        <v>225</v>
      </c>
      <c r="O3566">
        <v>51678</v>
      </c>
      <c r="P3566" s="1">
        <v>44488</v>
      </c>
      <c r="Q3566" s="1">
        <v>44512</v>
      </c>
      <c r="R3566" t="str" cm="1">
        <f t="array" ref="R3566:Y3566">_xlfn.XLOOKUP($N3566,'Raw - customers'!$A:$A,'Raw - customers'!$B:$I)</f>
        <v>Monty Gowen</v>
      </c>
      <c r="S3566" t="str">
        <v>Genderfluid</v>
      </c>
      <c r="T3566">
        <v>75</v>
      </c>
      <c r="U3566" t="str">
        <v>651 Garden CourtApt. 769</v>
      </c>
      <c r="V3566">
        <v>4755</v>
      </c>
      <c r="W3566" t="str">
        <v>Muellerfurt</v>
      </c>
      <c r="X3566" t="str">
        <v>Queensland</v>
      </c>
      <c r="Y3566" t="str">
        <v>Australia</v>
      </c>
      <c r="Z3566">
        <v>10</v>
      </c>
      <c r="AA3566" s="3" t="str">
        <f t="shared" si="111"/>
        <v>20 to 30</v>
      </c>
      <c r="AP3566" s="6">
        <v>225</v>
      </c>
      <c r="AQ3566" s="6" t="s">
        <v>1355</v>
      </c>
    </row>
    <row r="3567" spans="1:43" x14ac:dyDescent="0.25">
      <c r="A3567">
        <v>3565</v>
      </c>
      <c r="B3567">
        <v>715</v>
      </c>
      <c r="C3567">
        <v>607</v>
      </c>
      <c r="D3567">
        <v>112</v>
      </c>
      <c r="E3567">
        <v>3</v>
      </c>
      <c r="F3567">
        <v>336</v>
      </c>
      <c r="G3567" t="str">
        <f>VLOOKUP($C3567,'Raw-products'!$A$2:$H$1261,MATCH(G$1,'Raw-products'!$A$1:$H$1,0))</f>
        <v>Jacket</v>
      </c>
      <c r="H3567" t="str">
        <f>VLOOKUP($C3567,'Raw-products'!$A$2:$H$1261,MATCH(H$1,'Raw-products'!$A$1:$H$1,0))</f>
        <v>Cardigan</v>
      </c>
      <c r="I3567" t="str">
        <f>VLOOKUP($C3567,'Raw-products'!$A$2:$H$1261,MATCH(I$1,'Raw-products'!$A$1:$H$1,0))</f>
        <v>M</v>
      </c>
      <c r="J3567" t="str">
        <f>VLOOKUP($C3567,'Raw-products'!$A$2:$H$1261,MATCH(J$1,'Raw-products'!$A$1:$H$1,0))</f>
        <v>yellow</v>
      </c>
      <c r="K3567">
        <f>VLOOKUP($C3567,'Raw-products'!$A$2:$H$1261,MATCH(K$1,'Raw-products'!$A$1:$H$1,0))</f>
        <v>118</v>
      </c>
      <c r="L3567">
        <f>VLOOKUP($C3567,'Raw-products'!$A$2:$H$1261,MATCH(L$1,'Raw-products'!$A$1:$H$1,0))</f>
        <v>64</v>
      </c>
      <c r="M3567" s="5">
        <f t="shared" si="110"/>
        <v>7552</v>
      </c>
      <c r="N3567" cm="1">
        <f t="array" ref="N3567:Q3567">_xlfn.XLOOKUP($B3567,'Raw -orders'!$A:$A,'Raw -orders'!$B:$E)</f>
        <v>225</v>
      </c>
      <c r="O3567">
        <v>51678</v>
      </c>
      <c r="P3567" s="1">
        <v>44488</v>
      </c>
      <c r="Q3567" s="1">
        <v>44512</v>
      </c>
      <c r="R3567" t="str" cm="1">
        <f t="array" ref="R3567:Y3567">_xlfn.XLOOKUP($N3567,'Raw - customers'!$A:$A,'Raw - customers'!$B:$I)</f>
        <v>Monty Gowen</v>
      </c>
      <c r="S3567" t="str">
        <v>Genderfluid</v>
      </c>
      <c r="T3567">
        <v>75</v>
      </c>
      <c r="U3567" t="str">
        <v>651 Garden CourtApt. 769</v>
      </c>
      <c r="V3567">
        <v>4755</v>
      </c>
      <c r="W3567" t="str">
        <v>Muellerfurt</v>
      </c>
      <c r="X3567" t="str">
        <v>Queensland</v>
      </c>
      <c r="Y3567" t="str">
        <v>Australia</v>
      </c>
      <c r="Z3567">
        <v>10</v>
      </c>
      <c r="AA3567" s="3" t="str">
        <f t="shared" si="111"/>
        <v>20 to 30</v>
      </c>
      <c r="AP3567" s="6">
        <v>225</v>
      </c>
      <c r="AQ3567" s="6" t="s">
        <v>1355</v>
      </c>
    </row>
    <row r="3568" spans="1:43" x14ac:dyDescent="0.25">
      <c r="A3568">
        <v>3566</v>
      </c>
      <c r="B3568">
        <v>716</v>
      </c>
      <c r="C3568">
        <v>501</v>
      </c>
      <c r="D3568">
        <v>102</v>
      </c>
      <c r="E3568">
        <v>2</v>
      </c>
      <c r="F3568">
        <v>204</v>
      </c>
      <c r="G3568" t="str">
        <f>VLOOKUP($C3568,'Raw-products'!$A$2:$H$1261,MATCH(G$1,'Raw-products'!$A$1:$H$1,0))</f>
        <v>Jacket</v>
      </c>
      <c r="H3568" t="str">
        <f>VLOOKUP($C3568,'Raw-products'!$A$2:$H$1261,MATCH(H$1,'Raw-products'!$A$1:$H$1,0))</f>
        <v>Windbreaker</v>
      </c>
      <c r="I3568" t="str">
        <f>VLOOKUP($C3568,'Raw-products'!$A$2:$H$1261,MATCH(I$1,'Raw-products'!$A$1:$H$1,0))</f>
        <v>S</v>
      </c>
      <c r="J3568" t="str">
        <f>VLOOKUP($C3568,'Raw-products'!$A$2:$H$1261,MATCH(J$1,'Raw-products'!$A$1:$H$1,0))</f>
        <v>yellow</v>
      </c>
      <c r="K3568">
        <f>VLOOKUP($C3568,'Raw-products'!$A$2:$H$1261,MATCH(K$1,'Raw-products'!$A$1:$H$1,0))</f>
        <v>109</v>
      </c>
      <c r="L3568">
        <f>VLOOKUP($C3568,'Raw-products'!$A$2:$H$1261,MATCH(L$1,'Raw-products'!$A$1:$H$1,0))</f>
        <v>66</v>
      </c>
      <c r="M3568" s="5">
        <f t="shared" si="110"/>
        <v>7194</v>
      </c>
      <c r="N3568" cm="1">
        <f t="array" ref="N3568:Q3568">_xlfn.XLOOKUP($B3568,'Raw -orders'!$A:$A,'Raw -orders'!$B:$E)</f>
        <v>502</v>
      </c>
      <c r="O3568">
        <v>32660</v>
      </c>
      <c r="P3568" s="1">
        <v>44408</v>
      </c>
      <c r="Q3568" s="1">
        <v>44434</v>
      </c>
      <c r="R3568" t="str" cm="1">
        <f t="array" ref="R3568:Y3568">_xlfn.XLOOKUP($N3568,'Raw - customers'!$A:$A,'Raw - customers'!$B:$I)</f>
        <v>Neilla Halladey</v>
      </c>
      <c r="S3568" t="str">
        <v>Male</v>
      </c>
      <c r="T3568">
        <v>34</v>
      </c>
      <c r="U3568" t="str">
        <v>95 Grimes ParkwaySuite 469</v>
      </c>
      <c r="V3568">
        <v>6075</v>
      </c>
      <c r="W3568" t="str">
        <v>East Aidan</v>
      </c>
      <c r="X3568" t="str">
        <v>Australian Capital Territory</v>
      </c>
      <c r="Y3568" t="str">
        <v>Australia</v>
      </c>
      <c r="Z3568">
        <v>7</v>
      </c>
      <c r="AA3568" s="3" t="str">
        <f t="shared" si="111"/>
        <v>20 to 30</v>
      </c>
      <c r="AP3568" s="6">
        <v>502</v>
      </c>
      <c r="AQ3568" s="6" t="s">
        <v>1350</v>
      </c>
    </row>
    <row r="3569" spans="1:43" x14ac:dyDescent="0.25">
      <c r="A3569">
        <v>3567</v>
      </c>
      <c r="B3569">
        <v>716</v>
      </c>
      <c r="C3569">
        <v>1085</v>
      </c>
      <c r="D3569">
        <v>115</v>
      </c>
      <c r="E3569">
        <v>3</v>
      </c>
      <c r="F3569">
        <v>345</v>
      </c>
      <c r="G3569" t="str">
        <f>VLOOKUP($C3569,'Raw-products'!$A$2:$H$1261,MATCH(G$1,'Raw-products'!$A$1:$H$1,0))</f>
        <v>Trousers</v>
      </c>
      <c r="H3569" t="str">
        <f>VLOOKUP($C3569,'Raw-products'!$A$2:$H$1261,MATCH(H$1,'Raw-products'!$A$1:$H$1,0))</f>
        <v>Cropped</v>
      </c>
      <c r="I3569" t="str">
        <f>VLOOKUP($C3569,'Raw-products'!$A$2:$H$1261,MATCH(I$1,'Raw-products'!$A$1:$H$1,0))</f>
        <v>XS</v>
      </c>
      <c r="J3569" t="str">
        <f>VLOOKUP($C3569,'Raw-products'!$A$2:$H$1261,MATCH(J$1,'Raw-products'!$A$1:$H$1,0))</f>
        <v>red</v>
      </c>
      <c r="K3569">
        <f>VLOOKUP($C3569,'Raw-products'!$A$2:$H$1261,MATCH(K$1,'Raw-products'!$A$1:$H$1,0))</f>
        <v>99</v>
      </c>
      <c r="L3569">
        <f>VLOOKUP($C3569,'Raw-products'!$A$2:$H$1261,MATCH(L$1,'Raw-products'!$A$1:$H$1,0))</f>
        <v>75</v>
      </c>
      <c r="M3569" s="5">
        <f t="shared" si="110"/>
        <v>7425</v>
      </c>
      <c r="N3569" cm="1">
        <f t="array" ref="N3569:Q3569">_xlfn.XLOOKUP($B3569,'Raw -orders'!$A:$A,'Raw -orders'!$B:$E)</f>
        <v>502</v>
      </c>
      <c r="O3569">
        <v>32660</v>
      </c>
      <c r="P3569" s="1">
        <v>44408</v>
      </c>
      <c r="Q3569" s="1">
        <v>44434</v>
      </c>
      <c r="R3569" t="str" cm="1">
        <f t="array" ref="R3569:Y3569">_xlfn.XLOOKUP($N3569,'Raw - customers'!$A:$A,'Raw - customers'!$B:$I)</f>
        <v>Neilla Halladey</v>
      </c>
      <c r="S3569" t="str">
        <v>Male</v>
      </c>
      <c r="T3569">
        <v>34</v>
      </c>
      <c r="U3569" t="str">
        <v>95 Grimes ParkwaySuite 469</v>
      </c>
      <c r="V3569">
        <v>6075</v>
      </c>
      <c r="W3569" t="str">
        <v>East Aidan</v>
      </c>
      <c r="X3569" t="str">
        <v>Australian Capital Territory</v>
      </c>
      <c r="Y3569" t="str">
        <v>Australia</v>
      </c>
      <c r="Z3569">
        <v>7</v>
      </c>
      <c r="AA3569" s="3" t="str">
        <f t="shared" si="111"/>
        <v>20 to 30</v>
      </c>
      <c r="AP3569" s="6">
        <v>502</v>
      </c>
      <c r="AQ3569" s="6" t="s">
        <v>1350</v>
      </c>
    </row>
    <row r="3570" spans="1:43" x14ac:dyDescent="0.25">
      <c r="A3570">
        <v>3568</v>
      </c>
      <c r="B3570">
        <v>716</v>
      </c>
      <c r="C3570">
        <v>669</v>
      </c>
      <c r="D3570">
        <v>113</v>
      </c>
      <c r="E3570">
        <v>2</v>
      </c>
      <c r="F3570">
        <v>226</v>
      </c>
      <c r="G3570" t="str">
        <f>VLOOKUP($C3570,'Raw-products'!$A$2:$H$1261,MATCH(G$1,'Raw-products'!$A$1:$H$1,0))</f>
        <v>Jacket</v>
      </c>
      <c r="H3570" t="str">
        <f>VLOOKUP($C3570,'Raw-products'!$A$2:$H$1261,MATCH(H$1,'Raw-products'!$A$1:$H$1,0))</f>
        <v>Parka</v>
      </c>
      <c r="I3570" t="str">
        <f>VLOOKUP($C3570,'Raw-products'!$A$2:$H$1261,MATCH(I$1,'Raw-products'!$A$1:$H$1,0))</f>
        <v>XL</v>
      </c>
      <c r="J3570" t="str">
        <f>VLOOKUP($C3570,'Raw-products'!$A$2:$H$1261,MATCH(J$1,'Raw-products'!$A$1:$H$1,0))</f>
        <v>red</v>
      </c>
      <c r="K3570">
        <f>VLOOKUP($C3570,'Raw-products'!$A$2:$H$1261,MATCH(K$1,'Raw-products'!$A$1:$H$1,0))</f>
        <v>119</v>
      </c>
      <c r="L3570">
        <f>VLOOKUP($C3570,'Raw-products'!$A$2:$H$1261,MATCH(L$1,'Raw-products'!$A$1:$H$1,0))</f>
        <v>64</v>
      </c>
      <c r="M3570" s="5">
        <f t="shared" si="110"/>
        <v>7616</v>
      </c>
      <c r="N3570" cm="1">
        <f t="array" ref="N3570:Q3570">_xlfn.XLOOKUP($B3570,'Raw -orders'!$A:$A,'Raw -orders'!$B:$E)</f>
        <v>502</v>
      </c>
      <c r="O3570">
        <v>32660</v>
      </c>
      <c r="P3570" s="1">
        <v>44408</v>
      </c>
      <c r="Q3570" s="1">
        <v>44434</v>
      </c>
      <c r="R3570" t="str" cm="1">
        <f t="array" ref="R3570:Y3570">_xlfn.XLOOKUP($N3570,'Raw - customers'!$A:$A,'Raw - customers'!$B:$I)</f>
        <v>Neilla Halladey</v>
      </c>
      <c r="S3570" t="str">
        <v>Male</v>
      </c>
      <c r="T3570">
        <v>34</v>
      </c>
      <c r="U3570" t="str">
        <v>95 Grimes ParkwaySuite 469</v>
      </c>
      <c r="V3570">
        <v>6075</v>
      </c>
      <c r="W3570" t="str">
        <v>East Aidan</v>
      </c>
      <c r="X3570" t="str">
        <v>Australian Capital Territory</v>
      </c>
      <c r="Y3570" t="str">
        <v>Australia</v>
      </c>
      <c r="Z3570">
        <v>7</v>
      </c>
      <c r="AA3570" s="3" t="str">
        <f t="shared" si="111"/>
        <v>20 to 30</v>
      </c>
      <c r="AP3570" s="6">
        <v>502</v>
      </c>
      <c r="AQ3570" s="6" t="s">
        <v>1350</v>
      </c>
    </row>
    <row r="3571" spans="1:43" x14ac:dyDescent="0.25">
      <c r="A3571">
        <v>3569</v>
      </c>
      <c r="B3571">
        <v>716</v>
      </c>
      <c r="C3571">
        <v>1124</v>
      </c>
      <c r="D3571">
        <v>102</v>
      </c>
      <c r="E3571">
        <v>3</v>
      </c>
      <c r="F3571">
        <v>306</v>
      </c>
      <c r="G3571" t="str">
        <f>VLOOKUP($C3571,'Raw-products'!$A$2:$H$1261,MATCH(G$1,'Raw-products'!$A$1:$H$1,0))</f>
        <v>Trousers</v>
      </c>
      <c r="H3571" t="str">
        <f>VLOOKUP($C3571,'Raw-products'!$A$2:$H$1261,MATCH(H$1,'Raw-products'!$A$1:$H$1,0))</f>
        <v>Cargo Pants</v>
      </c>
      <c r="I3571" t="str">
        <f>VLOOKUP($C3571,'Raw-products'!$A$2:$H$1261,MATCH(I$1,'Raw-products'!$A$1:$H$1,0))</f>
        <v>XL</v>
      </c>
      <c r="J3571" t="str">
        <f>VLOOKUP($C3571,'Raw-products'!$A$2:$H$1261,MATCH(J$1,'Raw-products'!$A$1:$H$1,0))</f>
        <v>red</v>
      </c>
      <c r="K3571">
        <f>VLOOKUP($C3571,'Raw-products'!$A$2:$H$1261,MATCH(K$1,'Raw-products'!$A$1:$H$1,0))</f>
        <v>106</v>
      </c>
      <c r="L3571">
        <f>VLOOKUP($C3571,'Raw-products'!$A$2:$H$1261,MATCH(L$1,'Raw-products'!$A$1:$H$1,0))</f>
        <v>45</v>
      </c>
      <c r="M3571" s="5">
        <f t="shared" si="110"/>
        <v>4770</v>
      </c>
      <c r="N3571" cm="1">
        <f t="array" ref="N3571:Q3571">_xlfn.XLOOKUP($B3571,'Raw -orders'!$A:$A,'Raw -orders'!$B:$E)</f>
        <v>502</v>
      </c>
      <c r="O3571">
        <v>32660</v>
      </c>
      <c r="P3571" s="1">
        <v>44408</v>
      </c>
      <c r="Q3571" s="1">
        <v>44434</v>
      </c>
      <c r="R3571" t="str" cm="1">
        <f t="array" ref="R3571:Y3571">_xlfn.XLOOKUP($N3571,'Raw - customers'!$A:$A,'Raw - customers'!$B:$I)</f>
        <v>Neilla Halladey</v>
      </c>
      <c r="S3571" t="str">
        <v>Male</v>
      </c>
      <c r="T3571">
        <v>34</v>
      </c>
      <c r="U3571" t="str">
        <v>95 Grimes ParkwaySuite 469</v>
      </c>
      <c r="V3571">
        <v>6075</v>
      </c>
      <c r="W3571" t="str">
        <v>East Aidan</v>
      </c>
      <c r="X3571" t="str">
        <v>Australian Capital Territory</v>
      </c>
      <c r="Y3571" t="str">
        <v>Australia</v>
      </c>
      <c r="Z3571">
        <v>7</v>
      </c>
      <c r="AA3571" s="3" t="str">
        <f t="shared" si="111"/>
        <v>20 to 30</v>
      </c>
      <c r="AP3571" s="6">
        <v>502</v>
      </c>
      <c r="AQ3571" s="6" t="s">
        <v>1350</v>
      </c>
    </row>
    <row r="3572" spans="1:43" x14ac:dyDescent="0.25">
      <c r="A3572">
        <v>3570</v>
      </c>
      <c r="B3572">
        <v>716</v>
      </c>
      <c r="C3572">
        <v>891</v>
      </c>
      <c r="D3572">
        <v>94</v>
      </c>
      <c r="E3572">
        <v>1</v>
      </c>
      <c r="F3572">
        <v>94</v>
      </c>
      <c r="G3572" t="str">
        <f>VLOOKUP($C3572,'Raw-products'!$A$2:$H$1261,MATCH(G$1,'Raw-products'!$A$1:$H$1,0))</f>
        <v>Trousers</v>
      </c>
      <c r="H3572" t="str">
        <f>VLOOKUP($C3572,'Raw-products'!$A$2:$H$1261,MATCH(H$1,'Raw-products'!$A$1:$H$1,0))</f>
        <v>Cords</v>
      </c>
      <c r="I3572" t="str">
        <f>VLOOKUP($C3572,'Raw-products'!$A$2:$H$1261,MATCH(I$1,'Raw-products'!$A$1:$H$1,0))</f>
        <v>S</v>
      </c>
      <c r="J3572" t="str">
        <f>VLOOKUP($C3572,'Raw-products'!$A$2:$H$1261,MATCH(J$1,'Raw-products'!$A$1:$H$1,0))</f>
        <v>green</v>
      </c>
      <c r="K3572">
        <f>VLOOKUP($C3572,'Raw-products'!$A$2:$H$1261,MATCH(K$1,'Raw-products'!$A$1:$H$1,0))</f>
        <v>113</v>
      </c>
      <c r="L3572">
        <f>VLOOKUP($C3572,'Raw-products'!$A$2:$H$1261,MATCH(L$1,'Raw-products'!$A$1:$H$1,0))</f>
        <v>78</v>
      </c>
      <c r="M3572" s="5">
        <f t="shared" si="110"/>
        <v>8814</v>
      </c>
      <c r="N3572" cm="1">
        <f t="array" ref="N3572:Q3572">_xlfn.XLOOKUP($B3572,'Raw -orders'!$A:$A,'Raw -orders'!$B:$E)</f>
        <v>502</v>
      </c>
      <c r="O3572">
        <v>32660</v>
      </c>
      <c r="P3572" s="1">
        <v>44408</v>
      </c>
      <c r="Q3572" s="1">
        <v>44434</v>
      </c>
      <c r="R3572" t="str" cm="1">
        <f t="array" ref="R3572:Y3572">_xlfn.XLOOKUP($N3572,'Raw - customers'!$A:$A,'Raw - customers'!$B:$I)</f>
        <v>Neilla Halladey</v>
      </c>
      <c r="S3572" t="str">
        <v>Male</v>
      </c>
      <c r="T3572">
        <v>34</v>
      </c>
      <c r="U3572" t="str">
        <v>95 Grimes ParkwaySuite 469</v>
      </c>
      <c r="V3572">
        <v>6075</v>
      </c>
      <c r="W3572" t="str">
        <v>East Aidan</v>
      </c>
      <c r="X3572" t="str">
        <v>Australian Capital Territory</v>
      </c>
      <c r="Y3572" t="str">
        <v>Australia</v>
      </c>
      <c r="Z3572">
        <v>7</v>
      </c>
      <c r="AA3572" s="3" t="str">
        <f t="shared" si="111"/>
        <v>20 to 30</v>
      </c>
      <c r="AP3572" s="6">
        <v>502</v>
      </c>
      <c r="AQ3572" s="6" t="s">
        <v>1350</v>
      </c>
    </row>
    <row r="3573" spans="1:43" x14ac:dyDescent="0.25">
      <c r="A3573">
        <v>3571</v>
      </c>
      <c r="B3573">
        <v>716</v>
      </c>
      <c r="C3573">
        <v>695</v>
      </c>
      <c r="D3573">
        <v>113</v>
      </c>
      <c r="E3573">
        <v>2</v>
      </c>
      <c r="F3573">
        <v>226</v>
      </c>
      <c r="G3573" t="str">
        <f>VLOOKUP($C3573,'Raw-products'!$A$2:$H$1261,MATCH(G$1,'Raw-products'!$A$1:$H$1,0))</f>
        <v>Jacket</v>
      </c>
      <c r="H3573" t="str">
        <f>VLOOKUP($C3573,'Raw-products'!$A$2:$H$1261,MATCH(H$1,'Raw-products'!$A$1:$H$1,0))</f>
        <v>Parka</v>
      </c>
      <c r="I3573" t="str">
        <f>VLOOKUP($C3573,'Raw-products'!$A$2:$H$1261,MATCH(I$1,'Raw-products'!$A$1:$H$1,0))</f>
        <v>XS</v>
      </c>
      <c r="J3573" t="str">
        <f>VLOOKUP($C3573,'Raw-products'!$A$2:$H$1261,MATCH(J$1,'Raw-products'!$A$1:$H$1,0))</f>
        <v>violet</v>
      </c>
      <c r="K3573">
        <f>VLOOKUP($C3573,'Raw-products'!$A$2:$H$1261,MATCH(K$1,'Raw-products'!$A$1:$H$1,0))</f>
        <v>119</v>
      </c>
      <c r="L3573">
        <f>VLOOKUP($C3573,'Raw-products'!$A$2:$H$1261,MATCH(L$1,'Raw-products'!$A$1:$H$1,0))</f>
        <v>59</v>
      </c>
      <c r="M3573" s="5">
        <f t="shared" si="110"/>
        <v>7021</v>
      </c>
      <c r="N3573" cm="1">
        <f t="array" ref="N3573:Q3573">_xlfn.XLOOKUP($B3573,'Raw -orders'!$A:$A,'Raw -orders'!$B:$E)</f>
        <v>502</v>
      </c>
      <c r="O3573">
        <v>32660</v>
      </c>
      <c r="P3573" s="1">
        <v>44408</v>
      </c>
      <c r="Q3573" s="1">
        <v>44434</v>
      </c>
      <c r="R3573" t="str" cm="1">
        <f t="array" ref="R3573:Y3573">_xlfn.XLOOKUP($N3573,'Raw - customers'!$A:$A,'Raw - customers'!$B:$I)</f>
        <v>Neilla Halladey</v>
      </c>
      <c r="S3573" t="str">
        <v>Male</v>
      </c>
      <c r="T3573">
        <v>34</v>
      </c>
      <c r="U3573" t="str">
        <v>95 Grimes ParkwaySuite 469</v>
      </c>
      <c r="V3573">
        <v>6075</v>
      </c>
      <c r="W3573" t="str">
        <v>East Aidan</v>
      </c>
      <c r="X3573" t="str">
        <v>Australian Capital Territory</v>
      </c>
      <c r="Y3573" t="str">
        <v>Australia</v>
      </c>
      <c r="Z3573">
        <v>7</v>
      </c>
      <c r="AA3573" s="3" t="str">
        <f t="shared" si="111"/>
        <v>20 to 30</v>
      </c>
      <c r="AP3573" s="6">
        <v>502</v>
      </c>
      <c r="AQ3573" s="6" t="s">
        <v>1350</v>
      </c>
    </row>
    <row r="3574" spans="1:43" x14ac:dyDescent="0.25">
      <c r="A3574">
        <v>3572</v>
      </c>
      <c r="B3574">
        <v>717</v>
      </c>
      <c r="C3574">
        <v>1148</v>
      </c>
      <c r="D3574">
        <v>102</v>
      </c>
      <c r="E3574">
        <v>1</v>
      </c>
      <c r="F3574">
        <v>102</v>
      </c>
      <c r="G3574" t="str">
        <f>VLOOKUP($C3574,'Raw-products'!$A$2:$H$1261,MATCH(G$1,'Raw-products'!$A$1:$H$1,0))</f>
        <v>Trousers</v>
      </c>
      <c r="H3574" t="str">
        <f>VLOOKUP($C3574,'Raw-products'!$A$2:$H$1261,MATCH(H$1,'Raw-products'!$A$1:$H$1,0))</f>
        <v>Cargo Pants</v>
      </c>
      <c r="I3574" t="str">
        <f>VLOOKUP($C3574,'Raw-products'!$A$2:$H$1261,MATCH(I$1,'Raw-products'!$A$1:$H$1,0))</f>
        <v>L</v>
      </c>
      <c r="J3574" t="str">
        <f>VLOOKUP($C3574,'Raw-products'!$A$2:$H$1261,MATCH(J$1,'Raw-products'!$A$1:$H$1,0))</f>
        <v>indigo</v>
      </c>
      <c r="K3574">
        <f>VLOOKUP($C3574,'Raw-products'!$A$2:$H$1261,MATCH(K$1,'Raw-products'!$A$1:$H$1,0))</f>
        <v>106</v>
      </c>
      <c r="L3574">
        <f>VLOOKUP($C3574,'Raw-products'!$A$2:$H$1261,MATCH(L$1,'Raw-products'!$A$1:$H$1,0))</f>
        <v>46</v>
      </c>
      <c r="M3574" s="5">
        <f t="shared" si="110"/>
        <v>4876</v>
      </c>
      <c r="N3574" cm="1">
        <f t="array" ref="N3574:Q3574">_xlfn.XLOOKUP($B3574,'Raw -orders'!$A:$A,'Raw -orders'!$B:$E)</f>
        <v>696</v>
      </c>
      <c r="O3574">
        <v>52327</v>
      </c>
      <c r="P3574" s="1">
        <v>44266</v>
      </c>
      <c r="Q3574" s="1">
        <v>44291</v>
      </c>
      <c r="R3574" t="str" cm="1">
        <f t="array" ref="R3574:Y3574">_xlfn.XLOOKUP($N3574,'Raw - customers'!$A:$A,'Raw - customers'!$B:$I)</f>
        <v>Miner Craddock</v>
      </c>
      <c r="S3574" t="str">
        <v>Non-binary</v>
      </c>
      <c r="T3574">
        <v>38</v>
      </c>
      <c r="U3574" t="str">
        <v>8353 Bruen ParkwayApt. 455</v>
      </c>
      <c r="V3574">
        <v>5325</v>
      </c>
      <c r="W3574" t="str">
        <v>Callummouth</v>
      </c>
      <c r="X3574" t="str">
        <v>Australian Capital Territory</v>
      </c>
      <c r="Y3574" t="str">
        <v>Australia</v>
      </c>
      <c r="Z3574">
        <v>3</v>
      </c>
      <c r="AA3574" s="3" t="str">
        <f t="shared" si="111"/>
        <v>20 to 30</v>
      </c>
      <c r="AP3574" s="6">
        <v>696</v>
      </c>
      <c r="AQ3574" s="6" t="s">
        <v>1350</v>
      </c>
    </row>
    <row r="3575" spans="1:43" x14ac:dyDescent="0.25">
      <c r="A3575">
        <v>3573</v>
      </c>
      <c r="B3575">
        <v>717</v>
      </c>
      <c r="C3575">
        <v>219</v>
      </c>
      <c r="D3575">
        <v>106</v>
      </c>
      <c r="E3575">
        <v>1</v>
      </c>
      <c r="F3575">
        <v>106</v>
      </c>
      <c r="G3575" t="str">
        <f>VLOOKUP($C3575,'Raw-products'!$A$2:$H$1261,MATCH(G$1,'Raw-products'!$A$1:$H$1,0))</f>
        <v>Shirt</v>
      </c>
      <c r="H3575" t="str">
        <f>VLOOKUP($C3575,'Raw-products'!$A$2:$H$1261,MATCH(H$1,'Raw-products'!$A$1:$H$1,0))</f>
        <v>Chambray</v>
      </c>
      <c r="I3575" t="str">
        <f>VLOOKUP($C3575,'Raw-products'!$A$2:$H$1261,MATCH(I$1,'Raw-products'!$A$1:$H$1,0))</f>
        <v>XL</v>
      </c>
      <c r="J3575" t="str">
        <f>VLOOKUP($C3575,'Raw-products'!$A$2:$H$1261,MATCH(J$1,'Raw-products'!$A$1:$H$1,0))</f>
        <v>orange</v>
      </c>
      <c r="K3575">
        <f>VLOOKUP($C3575,'Raw-products'!$A$2:$H$1261,MATCH(K$1,'Raw-products'!$A$1:$H$1,0))</f>
        <v>105</v>
      </c>
      <c r="L3575">
        <f>VLOOKUP($C3575,'Raw-products'!$A$2:$H$1261,MATCH(L$1,'Raw-products'!$A$1:$H$1,0))</f>
        <v>57</v>
      </c>
      <c r="M3575" s="5">
        <f t="shared" si="110"/>
        <v>5985</v>
      </c>
      <c r="N3575" cm="1">
        <f t="array" ref="N3575:Q3575">_xlfn.XLOOKUP($B3575,'Raw -orders'!$A:$A,'Raw -orders'!$B:$E)</f>
        <v>696</v>
      </c>
      <c r="O3575">
        <v>52327</v>
      </c>
      <c r="P3575" s="1">
        <v>44266</v>
      </c>
      <c r="Q3575" s="1">
        <v>44291</v>
      </c>
      <c r="R3575" t="str" cm="1">
        <f t="array" ref="R3575:Y3575">_xlfn.XLOOKUP($N3575,'Raw - customers'!$A:$A,'Raw - customers'!$B:$I)</f>
        <v>Miner Craddock</v>
      </c>
      <c r="S3575" t="str">
        <v>Non-binary</v>
      </c>
      <c r="T3575">
        <v>38</v>
      </c>
      <c r="U3575" t="str">
        <v>8353 Bruen ParkwayApt. 455</v>
      </c>
      <c r="V3575">
        <v>5325</v>
      </c>
      <c r="W3575" t="str">
        <v>Callummouth</v>
      </c>
      <c r="X3575" t="str">
        <v>Australian Capital Territory</v>
      </c>
      <c r="Y3575" t="str">
        <v>Australia</v>
      </c>
      <c r="Z3575">
        <v>3</v>
      </c>
      <c r="AA3575" s="3" t="str">
        <f t="shared" si="111"/>
        <v>20 to 30</v>
      </c>
      <c r="AP3575" s="6">
        <v>696</v>
      </c>
      <c r="AQ3575" s="6" t="s">
        <v>1350</v>
      </c>
    </row>
    <row r="3576" spans="1:43" x14ac:dyDescent="0.25">
      <c r="A3576">
        <v>3574</v>
      </c>
      <c r="B3576">
        <v>717</v>
      </c>
      <c r="C3576">
        <v>174</v>
      </c>
      <c r="D3576">
        <v>91</v>
      </c>
      <c r="E3576">
        <v>2</v>
      </c>
      <c r="F3576">
        <v>182</v>
      </c>
      <c r="G3576" t="str">
        <f>VLOOKUP($C3576,'Raw-products'!$A$2:$H$1261,MATCH(G$1,'Raw-products'!$A$1:$H$1,0))</f>
        <v>Shirt</v>
      </c>
      <c r="H3576" t="str">
        <f>VLOOKUP($C3576,'Raw-products'!$A$2:$H$1261,MATCH(H$1,'Raw-products'!$A$1:$H$1,0))</f>
        <v>Linen</v>
      </c>
      <c r="I3576" t="str">
        <f>VLOOKUP($C3576,'Raw-products'!$A$2:$H$1261,MATCH(I$1,'Raw-products'!$A$1:$H$1,0))</f>
        <v>XL</v>
      </c>
      <c r="J3576" t="str">
        <f>VLOOKUP($C3576,'Raw-products'!$A$2:$H$1261,MATCH(J$1,'Raw-products'!$A$1:$H$1,0))</f>
        <v>violet</v>
      </c>
      <c r="K3576">
        <f>VLOOKUP($C3576,'Raw-products'!$A$2:$H$1261,MATCH(K$1,'Raw-products'!$A$1:$H$1,0))</f>
        <v>116</v>
      </c>
      <c r="L3576">
        <f>VLOOKUP($C3576,'Raw-products'!$A$2:$H$1261,MATCH(L$1,'Raw-products'!$A$1:$H$1,0))</f>
        <v>73</v>
      </c>
      <c r="M3576" s="5">
        <f t="shared" si="110"/>
        <v>8468</v>
      </c>
      <c r="N3576" cm="1">
        <f t="array" ref="N3576:Q3576">_xlfn.XLOOKUP($B3576,'Raw -orders'!$A:$A,'Raw -orders'!$B:$E)</f>
        <v>696</v>
      </c>
      <c r="O3576">
        <v>52327</v>
      </c>
      <c r="P3576" s="1">
        <v>44266</v>
      </c>
      <c r="Q3576" s="1">
        <v>44291</v>
      </c>
      <c r="R3576" t="str" cm="1">
        <f t="array" ref="R3576:Y3576">_xlfn.XLOOKUP($N3576,'Raw - customers'!$A:$A,'Raw - customers'!$B:$I)</f>
        <v>Miner Craddock</v>
      </c>
      <c r="S3576" t="str">
        <v>Non-binary</v>
      </c>
      <c r="T3576">
        <v>38</v>
      </c>
      <c r="U3576" t="str">
        <v>8353 Bruen ParkwayApt. 455</v>
      </c>
      <c r="V3576">
        <v>5325</v>
      </c>
      <c r="W3576" t="str">
        <v>Callummouth</v>
      </c>
      <c r="X3576" t="str">
        <v>Australian Capital Territory</v>
      </c>
      <c r="Y3576" t="str">
        <v>Australia</v>
      </c>
      <c r="Z3576">
        <v>3</v>
      </c>
      <c r="AA3576" s="3" t="str">
        <f t="shared" si="111"/>
        <v>20 to 30</v>
      </c>
      <c r="AP3576" s="6">
        <v>696</v>
      </c>
      <c r="AQ3576" s="6" t="s">
        <v>1350</v>
      </c>
    </row>
    <row r="3577" spans="1:43" x14ac:dyDescent="0.25">
      <c r="A3577">
        <v>3575</v>
      </c>
      <c r="B3577">
        <v>717</v>
      </c>
      <c r="C3577">
        <v>237</v>
      </c>
      <c r="D3577">
        <v>106</v>
      </c>
      <c r="E3577">
        <v>1</v>
      </c>
      <c r="F3577">
        <v>106</v>
      </c>
      <c r="G3577" t="str">
        <f>VLOOKUP($C3577,'Raw-products'!$A$2:$H$1261,MATCH(G$1,'Raw-products'!$A$1:$H$1,0))</f>
        <v>Shirt</v>
      </c>
      <c r="H3577" t="str">
        <f>VLOOKUP($C3577,'Raw-products'!$A$2:$H$1261,MATCH(H$1,'Raw-products'!$A$1:$H$1,0))</f>
        <v>Chambray</v>
      </c>
      <c r="I3577" t="str">
        <f>VLOOKUP($C3577,'Raw-products'!$A$2:$H$1261,MATCH(I$1,'Raw-products'!$A$1:$H$1,0))</f>
        <v>M</v>
      </c>
      <c r="J3577" t="str">
        <f>VLOOKUP($C3577,'Raw-products'!$A$2:$H$1261,MATCH(J$1,'Raw-products'!$A$1:$H$1,0))</f>
        <v>indigo</v>
      </c>
      <c r="K3577">
        <f>VLOOKUP($C3577,'Raw-products'!$A$2:$H$1261,MATCH(K$1,'Raw-products'!$A$1:$H$1,0))</f>
        <v>105</v>
      </c>
      <c r="L3577">
        <f>VLOOKUP($C3577,'Raw-products'!$A$2:$H$1261,MATCH(L$1,'Raw-products'!$A$1:$H$1,0))</f>
        <v>62</v>
      </c>
      <c r="M3577" s="5">
        <f t="shared" si="110"/>
        <v>6510</v>
      </c>
      <c r="N3577" cm="1">
        <f t="array" ref="N3577:Q3577">_xlfn.XLOOKUP($B3577,'Raw -orders'!$A:$A,'Raw -orders'!$B:$E)</f>
        <v>696</v>
      </c>
      <c r="O3577">
        <v>52327</v>
      </c>
      <c r="P3577" s="1">
        <v>44266</v>
      </c>
      <c r="Q3577" s="1">
        <v>44291</v>
      </c>
      <c r="R3577" t="str" cm="1">
        <f t="array" ref="R3577:Y3577">_xlfn.XLOOKUP($N3577,'Raw - customers'!$A:$A,'Raw - customers'!$B:$I)</f>
        <v>Miner Craddock</v>
      </c>
      <c r="S3577" t="str">
        <v>Non-binary</v>
      </c>
      <c r="T3577">
        <v>38</v>
      </c>
      <c r="U3577" t="str">
        <v>8353 Bruen ParkwayApt. 455</v>
      </c>
      <c r="V3577">
        <v>5325</v>
      </c>
      <c r="W3577" t="str">
        <v>Callummouth</v>
      </c>
      <c r="X3577" t="str">
        <v>Australian Capital Territory</v>
      </c>
      <c r="Y3577" t="str">
        <v>Australia</v>
      </c>
      <c r="Z3577">
        <v>3</v>
      </c>
      <c r="AA3577" s="3" t="str">
        <f t="shared" si="111"/>
        <v>20 to 30</v>
      </c>
      <c r="AP3577" s="6">
        <v>696</v>
      </c>
      <c r="AQ3577" s="6" t="s">
        <v>1350</v>
      </c>
    </row>
    <row r="3578" spans="1:43" x14ac:dyDescent="0.25">
      <c r="A3578">
        <v>3576</v>
      </c>
      <c r="B3578">
        <v>717</v>
      </c>
      <c r="C3578">
        <v>518</v>
      </c>
      <c r="D3578">
        <v>102</v>
      </c>
      <c r="E3578">
        <v>3</v>
      </c>
      <c r="F3578">
        <v>306</v>
      </c>
      <c r="G3578" t="str">
        <f>VLOOKUP($C3578,'Raw-products'!$A$2:$H$1261,MATCH(G$1,'Raw-products'!$A$1:$H$1,0))</f>
        <v>Jacket</v>
      </c>
      <c r="H3578" t="str">
        <f>VLOOKUP($C3578,'Raw-products'!$A$2:$H$1261,MATCH(H$1,'Raw-products'!$A$1:$H$1,0))</f>
        <v>Windbreaker</v>
      </c>
      <c r="I3578" t="str">
        <f>VLOOKUP($C3578,'Raw-products'!$A$2:$H$1261,MATCH(I$1,'Raw-products'!$A$1:$H$1,0))</f>
        <v>L</v>
      </c>
      <c r="J3578" t="str">
        <f>VLOOKUP($C3578,'Raw-products'!$A$2:$H$1261,MATCH(J$1,'Raw-products'!$A$1:$H$1,0))</f>
        <v>indigo</v>
      </c>
      <c r="K3578">
        <f>VLOOKUP($C3578,'Raw-products'!$A$2:$H$1261,MATCH(K$1,'Raw-products'!$A$1:$H$1,0))</f>
        <v>109</v>
      </c>
      <c r="L3578">
        <f>VLOOKUP($C3578,'Raw-products'!$A$2:$H$1261,MATCH(L$1,'Raw-products'!$A$1:$H$1,0))</f>
        <v>67</v>
      </c>
      <c r="M3578" s="5">
        <f t="shared" si="110"/>
        <v>7303</v>
      </c>
      <c r="N3578" cm="1">
        <f t="array" ref="N3578:Q3578">_xlfn.XLOOKUP($B3578,'Raw -orders'!$A:$A,'Raw -orders'!$B:$E)</f>
        <v>696</v>
      </c>
      <c r="O3578">
        <v>52327</v>
      </c>
      <c r="P3578" s="1">
        <v>44266</v>
      </c>
      <c r="Q3578" s="1">
        <v>44291</v>
      </c>
      <c r="R3578" t="str" cm="1">
        <f t="array" ref="R3578:Y3578">_xlfn.XLOOKUP($N3578,'Raw - customers'!$A:$A,'Raw - customers'!$B:$I)</f>
        <v>Miner Craddock</v>
      </c>
      <c r="S3578" t="str">
        <v>Non-binary</v>
      </c>
      <c r="T3578">
        <v>38</v>
      </c>
      <c r="U3578" t="str">
        <v>8353 Bruen ParkwayApt. 455</v>
      </c>
      <c r="V3578">
        <v>5325</v>
      </c>
      <c r="W3578" t="str">
        <v>Callummouth</v>
      </c>
      <c r="X3578" t="str">
        <v>Australian Capital Territory</v>
      </c>
      <c r="Y3578" t="str">
        <v>Australia</v>
      </c>
      <c r="Z3578">
        <v>3</v>
      </c>
      <c r="AA3578" s="3" t="str">
        <f t="shared" si="111"/>
        <v>20 to 30</v>
      </c>
      <c r="AP3578" s="6">
        <v>696</v>
      </c>
      <c r="AQ3578" s="6" t="s">
        <v>1350</v>
      </c>
    </row>
    <row r="3579" spans="1:43" x14ac:dyDescent="0.25">
      <c r="A3579">
        <v>3577</v>
      </c>
      <c r="B3579">
        <v>717</v>
      </c>
      <c r="C3579">
        <v>179</v>
      </c>
      <c r="D3579">
        <v>98</v>
      </c>
      <c r="E3579">
        <v>3</v>
      </c>
      <c r="F3579">
        <v>294</v>
      </c>
      <c r="G3579" t="str">
        <f>VLOOKUP($C3579,'Raw-products'!$A$2:$H$1261,MATCH(G$1,'Raw-products'!$A$1:$H$1,0))</f>
        <v>Shirt</v>
      </c>
      <c r="H3579" t="str">
        <f>VLOOKUP($C3579,'Raw-products'!$A$2:$H$1261,MATCH(H$1,'Raw-products'!$A$1:$H$1,0))</f>
        <v>Camp Collared</v>
      </c>
      <c r="I3579" t="str">
        <f>VLOOKUP($C3579,'Raw-products'!$A$2:$H$1261,MATCH(I$1,'Raw-products'!$A$1:$H$1,0))</f>
        <v>XL</v>
      </c>
      <c r="J3579" t="str">
        <f>VLOOKUP($C3579,'Raw-products'!$A$2:$H$1261,MATCH(J$1,'Raw-products'!$A$1:$H$1,0))</f>
        <v>red</v>
      </c>
      <c r="K3579">
        <f>VLOOKUP($C3579,'Raw-products'!$A$2:$H$1261,MATCH(K$1,'Raw-products'!$A$1:$H$1,0))</f>
        <v>112</v>
      </c>
      <c r="L3579">
        <f>VLOOKUP($C3579,'Raw-products'!$A$2:$H$1261,MATCH(L$1,'Raw-products'!$A$1:$H$1,0))</f>
        <v>79</v>
      </c>
      <c r="M3579" s="5">
        <f t="shared" si="110"/>
        <v>8848</v>
      </c>
      <c r="N3579" cm="1">
        <f t="array" ref="N3579:Q3579">_xlfn.XLOOKUP($B3579,'Raw -orders'!$A:$A,'Raw -orders'!$B:$E)</f>
        <v>696</v>
      </c>
      <c r="O3579">
        <v>52327</v>
      </c>
      <c r="P3579" s="1">
        <v>44266</v>
      </c>
      <c r="Q3579" s="1">
        <v>44291</v>
      </c>
      <c r="R3579" t="str" cm="1">
        <f t="array" ref="R3579:Y3579">_xlfn.XLOOKUP($N3579,'Raw - customers'!$A:$A,'Raw - customers'!$B:$I)</f>
        <v>Miner Craddock</v>
      </c>
      <c r="S3579" t="str">
        <v>Non-binary</v>
      </c>
      <c r="T3579">
        <v>38</v>
      </c>
      <c r="U3579" t="str">
        <v>8353 Bruen ParkwayApt. 455</v>
      </c>
      <c r="V3579">
        <v>5325</v>
      </c>
      <c r="W3579" t="str">
        <v>Callummouth</v>
      </c>
      <c r="X3579" t="str">
        <v>Australian Capital Territory</v>
      </c>
      <c r="Y3579" t="str">
        <v>Australia</v>
      </c>
      <c r="Z3579">
        <v>3</v>
      </c>
      <c r="AA3579" s="3" t="str">
        <f t="shared" si="111"/>
        <v>20 to 30</v>
      </c>
      <c r="AP3579" s="6">
        <v>696</v>
      </c>
      <c r="AQ3579" s="6" t="s">
        <v>1350</v>
      </c>
    </row>
    <row r="3580" spans="1:43" x14ac:dyDescent="0.25">
      <c r="A3580">
        <v>3578</v>
      </c>
      <c r="B3580">
        <v>718</v>
      </c>
      <c r="C3580">
        <v>231</v>
      </c>
      <c r="D3580">
        <v>106</v>
      </c>
      <c r="E3580">
        <v>1</v>
      </c>
      <c r="F3580">
        <v>106</v>
      </c>
      <c r="G3580" t="str">
        <f>VLOOKUP($C3580,'Raw-products'!$A$2:$H$1261,MATCH(G$1,'Raw-products'!$A$1:$H$1,0))</f>
        <v>Shirt</v>
      </c>
      <c r="H3580" t="str">
        <f>VLOOKUP($C3580,'Raw-products'!$A$2:$H$1261,MATCH(H$1,'Raw-products'!$A$1:$H$1,0))</f>
        <v>Chambray</v>
      </c>
      <c r="I3580" t="str">
        <f>VLOOKUP($C3580,'Raw-products'!$A$2:$H$1261,MATCH(I$1,'Raw-products'!$A$1:$H$1,0))</f>
        <v>S</v>
      </c>
      <c r="J3580" t="str">
        <f>VLOOKUP($C3580,'Raw-products'!$A$2:$H$1261,MATCH(J$1,'Raw-products'!$A$1:$H$1,0))</f>
        <v>blue</v>
      </c>
      <c r="K3580">
        <f>VLOOKUP($C3580,'Raw-products'!$A$2:$H$1261,MATCH(K$1,'Raw-products'!$A$1:$H$1,0))</f>
        <v>105</v>
      </c>
      <c r="L3580">
        <f>VLOOKUP($C3580,'Raw-products'!$A$2:$H$1261,MATCH(L$1,'Raw-products'!$A$1:$H$1,0))</f>
        <v>61</v>
      </c>
      <c r="M3580" s="5">
        <f t="shared" si="110"/>
        <v>6405</v>
      </c>
      <c r="N3580" cm="1">
        <f t="array" ref="N3580:Q3580">_xlfn.XLOOKUP($B3580,'Raw -orders'!$A:$A,'Raw -orders'!$B:$E)</f>
        <v>665</v>
      </c>
      <c r="O3580">
        <v>55727</v>
      </c>
      <c r="P3580" s="1">
        <v>44329</v>
      </c>
      <c r="Q3580" s="1">
        <v>44336</v>
      </c>
      <c r="R3580" t="str" cm="1">
        <f t="array" ref="R3580:Y3580">_xlfn.XLOOKUP($N3580,'Raw - customers'!$A:$A,'Raw - customers'!$B:$I)</f>
        <v>Jedidiah Sydall</v>
      </c>
      <c r="S3580" t="str">
        <v>Genderfluid</v>
      </c>
      <c r="T3580">
        <v>61</v>
      </c>
      <c r="U3580" t="str">
        <v>1713 Cormier RunSuite 980</v>
      </c>
      <c r="V3580">
        <v>2022</v>
      </c>
      <c r="W3580" t="str">
        <v>Kiehnstad</v>
      </c>
      <c r="X3580" t="str">
        <v>Australian Capital Territory</v>
      </c>
      <c r="Y3580" t="str">
        <v>Australia</v>
      </c>
      <c r="Z3580">
        <v>5</v>
      </c>
      <c r="AA3580" s="3" t="str">
        <f t="shared" si="111"/>
        <v>0 to 10</v>
      </c>
      <c r="AP3580" s="6">
        <v>665</v>
      </c>
      <c r="AQ3580" s="6" t="s">
        <v>1350</v>
      </c>
    </row>
    <row r="3581" spans="1:43" x14ac:dyDescent="0.25">
      <c r="A3581">
        <v>3579</v>
      </c>
      <c r="B3581">
        <v>718</v>
      </c>
      <c r="C3581">
        <v>1070</v>
      </c>
      <c r="D3581">
        <v>93</v>
      </c>
      <c r="E3581">
        <v>1</v>
      </c>
      <c r="F3581">
        <v>93</v>
      </c>
      <c r="G3581" t="str">
        <f>VLOOKUP($C3581,'Raw-products'!$A$2:$H$1261,MATCH(G$1,'Raw-products'!$A$1:$H$1,0))</f>
        <v>Trousers</v>
      </c>
      <c r="H3581" t="str">
        <f>VLOOKUP($C3581,'Raw-products'!$A$2:$H$1261,MATCH(H$1,'Raw-products'!$A$1:$H$1,0))</f>
        <v>Joggers</v>
      </c>
      <c r="I3581" t="str">
        <f>VLOOKUP($C3581,'Raw-products'!$A$2:$H$1261,MATCH(I$1,'Raw-products'!$A$1:$H$1,0))</f>
        <v>XS</v>
      </c>
      <c r="J3581" t="str">
        <f>VLOOKUP($C3581,'Raw-products'!$A$2:$H$1261,MATCH(J$1,'Raw-products'!$A$1:$H$1,0))</f>
        <v>blue</v>
      </c>
      <c r="K3581">
        <f>VLOOKUP($C3581,'Raw-products'!$A$2:$H$1261,MATCH(K$1,'Raw-products'!$A$1:$H$1,0))</f>
        <v>94</v>
      </c>
      <c r="L3581">
        <f>VLOOKUP($C3581,'Raw-products'!$A$2:$H$1261,MATCH(L$1,'Raw-products'!$A$1:$H$1,0))</f>
        <v>67</v>
      </c>
      <c r="M3581" s="5">
        <f t="shared" si="110"/>
        <v>6298</v>
      </c>
      <c r="N3581" cm="1">
        <f t="array" ref="N3581:Q3581">_xlfn.XLOOKUP($B3581,'Raw -orders'!$A:$A,'Raw -orders'!$B:$E)</f>
        <v>665</v>
      </c>
      <c r="O3581">
        <v>55727</v>
      </c>
      <c r="P3581" s="1">
        <v>44329</v>
      </c>
      <c r="Q3581" s="1">
        <v>44336</v>
      </c>
      <c r="R3581" t="str" cm="1">
        <f t="array" ref="R3581:Y3581">_xlfn.XLOOKUP($N3581,'Raw - customers'!$A:$A,'Raw - customers'!$B:$I)</f>
        <v>Jedidiah Sydall</v>
      </c>
      <c r="S3581" t="str">
        <v>Genderfluid</v>
      </c>
      <c r="T3581">
        <v>61</v>
      </c>
      <c r="U3581" t="str">
        <v>1713 Cormier RunSuite 980</v>
      </c>
      <c r="V3581">
        <v>2022</v>
      </c>
      <c r="W3581" t="str">
        <v>Kiehnstad</v>
      </c>
      <c r="X3581" t="str">
        <v>Australian Capital Territory</v>
      </c>
      <c r="Y3581" t="str">
        <v>Australia</v>
      </c>
      <c r="Z3581">
        <v>5</v>
      </c>
      <c r="AA3581" s="3" t="str">
        <f t="shared" si="111"/>
        <v>0 to 10</v>
      </c>
      <c r="AP3581" s="6">
        <v>665</v>
      </c>
      <c r="AQ3581" s="6" t="s">
        <v>1350</v>
      </c>
    </row>
    <row r="3582" spans="1:43" x14ac:dyDescent="0.25">
      <c r="A3582">
        <v>3580</v>
      </c>
      <c r="B3582">
        <v>718</v>
      </c>
      <c r="C3582">
        <v>935</v>
      </c>
      <c r="D3582">
        <v>96</v>
      </c>
      <c r="E3582">
        <v>1</v>
      </c>
      <c r="F3582">
        <v>96</v>
      </c>
      <c r="G3582" t="str">
        <f>VLOOKUP($C3582,'Raw-products'!$A$2:$H$1261,MATCH(G$1,'Raw-products'!$A$1:$H$1,0))</f>
        <v>Trousers</v>
      </c>
      <c r="H3582" t="str">
        <f>VLOOKUP($C3582,'Raw-products'!$A$2:$H$1261,MATCH(H$1,'Raw-products'!$A$1:$H$1,0))</f>
        <v>Drawstring</v>
      </c>
      <c r="I3582" t="str">
        <f>VLOOKUP($C3582,'Raw-products'!$A$2:$H$1261,MATCH(I$1,'Raw-products'!$A$1:$H$1,0))</f>
        <v>XS</v>
      </c>
      <c r="J3582" t="str">
        <f>VLOOKUP($C3582,'Raw-products'!$A$2:$H$1261,MATCH(J$1,'Raw-products'!$A$1:$H$1,0))</f>
        <v>indigo</v>
      </c>
      <c r="K3582">
        <f>VLOOKUP($C3582,'Raw-products'!$A$2:$H$1261,MATCH(K$1,'Raw-products'!$A$1:$H$1,0))</f>
        <v>104</v>
      </c>
      <c r="L3582">
        <f>VLOOKUP($C3582,'Raw-products'!$A$2:$H$1261,MATCH(L$1,'Raw-products'!$A$1:$H$1,0))</f>
        <v>61</v>
      </c>
      <c r="M3582" s="5">
        <f t="shared" si="110"/>
        <v>6344</v>
      </c>
      <c r="N3582" cm="1">
        <f t="array" ref="N3582:Q3582">_xlfn.XLOOKUP($B3582,'Raw -orders'!$A:$A,'Raw -orders'!$B:$E)</f>
        <v>665</v>
      </c>
      <c r="O3582">
        <v>55727</v>
      </c>
      <c r="P3582" s="1">
        <v>44329</v>
      </c>
      <c r="Q3582" s="1">
        <v>44336</v>
      </c>
      <c r="R3582" t="str" cm="1">
        <f t="array" ref="R3582:Y3582">_xlfn.XLOOKUP($N3582,'Raw - customers'!$A:$A,'Raw - customers'!$B:$I)</f>
        <v>Jedidiah Sydall</v>
      </c>
      <c r="S3582" t="str">
        <v>Genderfluid</v>
      </c>
      <c r="T3582">
        <v>61</v>
      </c>
      <c r="U3582" t="str">
        <v>1713 Cormier RunSuite 980</v>
      </c>
      <c r="V3582">
        <v>2022</v>
      </c>
      <c r="W3582" t="str">
        <v>Kiehnstad</v>
      </c>
      <c r="X3582" t="str">
        <v>Australian Capital Territory</v>
      </c>
      <c r="Y3582" t="str">
        <v>Australia</v>
      </c>
      <c r="Z3582">
        <v>5</v>
      </c>
      <c r="AA3582" s="3" t="str">
        <f t="shared" si="111"/>
        <v>0 to 10</v>
      </c>
      <c r="AP3582" s="6">
        <v>665</v>
      </c>
      <c r="AQ3582" s="6" t="s">
        <v>1350</v>
      </c>
    </row>
    <row r="3583" spans="1:43" x14ac:dyDescent="0.25">
      <c r="A3583">
        <v>3581</v>
      </c>
      <c r="B3583">
        <v>718</v>
      </c>
      <c r="C3583">
        <v>848</v>
      </c>
      <c r="D3583">
        <v>113</v>
      </c>
      <c r="E3583">
        <v>2</v>
      </c>
      <c r="F3583">
        <v>226</v>
      </c>
      <c r="G3583" t="str">
        <f>VLOOKUP($C3583,'Raw-products'!$A$2:$H$1261,MATCH(G$1,'Raw-products'!$A$1:$H$1,0))</f>
        <v>Trousers</v>
      </c>
      <c r="H3583" t="str">
        <f>VLOOKUP($C3583,'Raw-products'!$A$2:$H$1261,MATCH(H$1,'Raw-products'!$A$1:$H$1,0))</f>
        <v>Chinos</v>
      </c>
      <c r="I3583" t="str">
        <f>VLOOKUP($C3583,'Raw-products'!$A$2:$H$1261,MATCH(I$1,'Raw-products'!$A$1:$H$1,0))</f>
        <v>L</v>
      </c>
      <c r="J3583" t="str">
        <f>VLOOKUP($C3583,'Raw-products'!$A$2:$H$1261,MATCH(J$1,'Raw-products'!$A$1:$H$1,0))</f>
        <v>orange</v>
      </c>
      <c r="K3583">
        <f>VLOOKUP($C3583,'Raw-products'!$A$2:$H$1261,MATCH(K$1,'Raw-products'!$A$1:$H$1,0))</f>
        <v>100</v>
      </c>
      <c r="L3583">
        <f>VLOOKUP($C3583,'Raw-products'!$A$2:$H$1261,MATCH(L$1,'Raw-products'!$A$1:$H$1,0))</f>
        <v>60</v>
      </c>
      <c r="M3583" s="5">
        <f t="shared" si="110"/>
        <v>6000</v>
      </c>
      <c r="N3583" cm="1">
        <f t="array" ref="N3583:Q3583">_xlfn.XLOOKUP($B3583,'Raw -orders'!$A:$A,'Raw -orders'!$B:$E)</f>
        <v>665</v>
      </c>
      <c r="O3583">
        <v>55727</v>
      </c>
      <c r="P3583" s="1">
        <v>44329</v>
      </c>
      <c r="Q3583" s="1">
        <v>44336</v>
      </c>
      <c r="R3583" t="str" cm="1">
        <f t="array" ref="R3583:Y3583">_xlfn.XLOOKUP($N3583,'Raw - customers'!$A:$A,'Raw - customers'!$B:$I)</f>
        <v>Jedidiah Sydall</v>
      </c>
      <c r="S3583" t="str">
        <v>Genderfluid</v>
      </c>
      <c r="T3583">
        <v>61</v>
      </c>
      <c r="U3583" t="str">
        <v>1713 Cormier RunSuite 980</v>
      </c>
      <c r="V3583">
        <v>2022</v>
      </c>
      <c r="W3583" t="str">
        <v>Kiehnstad</v>
      </c>
      <c r="X3583" t="str">
        <v>Australian Capital Territory</v>
      </c>
      <c r="Y3583" t="str">
        <v>Australia</v>
      </c>
      <c r="Z3583">
        <v>5</v>
      </c>
      <c r="AA3583" s="3" t="str">
        <f t="shared" si="111"/>
        <v>0 to 10</v>
      </c>
      <c r="AP3583" s="6">
        <v>665</v>
      </c>
      <c r="AQ3583" s="6" t="s">
        <v>1350</v>
      </c>
    </row>
    <row r="3584" spans="1:43" x14ac:dyDescent="0.25">
      <c r="A3584">
        <v>3582</v>
      </c>
      <c r="B3584">
        <v>718</v>
      </c>
      <c r="C3584">
        <v>1248</v>
      </c>
      <c r="D3584">
        <v>112</v>
      </c>
      <c r="E3584">
        <v>2</v>
      </c>
      <c r="F3584">
        <v>224</v>
      </c>
      <c r="G3584" t="str">
        <f>VLOOKUP($C3584,'Raw-products'!$A$2:$H$1261,MATCH(G$1,'Raw-products'!$A$1:$H$1,0))</f>
        <v>Trousers</v>
      </c>
      <c r="H3584" t="str">
        <f>VLOOKUP($C3584,'Raw-products'!$A$2:$H$1261,MATCH(H$1,'Raw-products'!$A$1:$H$1,0))</f>
        <v>Tracksuit Bottoms</v>
      </c>
      <c r="I3584" t="str">
        <f>VLOOKUP($C3584,'Raw-products'!$A$2:$H$1261,MATCH(I$1,'Raw-products'!$A$1:$H$1,0))</f>
        <v>L</v>
      </c>
      <c r="J3584" t="str">
        <f>VLOOKUP($C3584,'Raw-products'!$A$2:$H$1261,MATCH(J$1,'Raw-products'!$A$1:$H$1,0))</f>
        <v>blue</v>
      </c>
      <c r="K3584">
        <f>VLOOKUP($C3584,'Raw-products'!$A$2:$H$1261,MATCH(K$1,'Raw-products'!$A$1:$H$1,0))</f>
        <v>91</v>
      </c>
      <c r="L3584">
        <f>VLOOKUP($C3584,'Raw-products'!$A$2:$H$1261,MATCH(L$1,'Raw-products'!$A$1:$H$1,0))</f>
        <v>72</v>
      </c>
      <c r="M3584" s="5">
        <f t="shared" si="110"/>
        <v>6552</v>
      </c>
      <c r="N3584" cm="1">
        <f t="array" ref="N3584:Q3584">_xlfn.XLOOKUP($B3584,'Raw -orders'!$A:$A,'Raw -orders'!$B:$E)</f>
        <v>665</v>
      </c>
      <c r="O3584">
        <v>55727</v>
      </c>
      <c r="P3584" s="1">
        <v>44329</v>
      </c>
      <c r="Q3584" s="1">
        <v>44336</v>
      </c>
      <c r="R3584" t="str" cm="1">
        <f t="array" ref="R3584:Y3584">_xlfn.XLOOKUP($N3584,'Raw - customers'!$A:$A,'Raw - customers'!$B:$I)</f>
        <v>Jedidiah Sydall</v>
      </c>
      <c r="S3584" t="str">
        <v>Genderfluid</v>
      </c>
      <c r="T3584">
        <v>61</v>
      </c>
      <c r="U3584" t="str">
        <v>1713 Cormier RunSuite 980</v>
      </c>
      <c r="V3584">
        <v>2022</v>
      </c>
      <c r="W3584" t="str">
        <v>Kiehnstad</v>
      </c>
      <c r="X3584" t="str">
        <v>Australian Capital Territory</v>
      </c>
      <c r="Y3584" t="str">
        <v>Australia</v>
      </c>
      <c r="Z3584">
        <v>5</v>
      </c>
      <c r="AA3584" s="3" t="str">
        <f t="shared" si="111"/>
        <v>0 to 10</v>
      </c>
      <c r="AP3584" s="6">
        <v>665</v>
      </c>
      <c r="AQ3584" s="6" t="s">
        <v>1350</v>
      </c>
    </row>
    <row r="3585" spans="1:43" x14ac:dyDescent="0.25">
      <c r="A3585">
        <v>3583</v>
      </c>
      <c r="B3585">
        <v>718</v>
      </c>
      <c r="C3585">
        <v>1018</v>
      </c>
      <c r="D3585">
        <v>90</v>
      </c>
      <c r="E3585">
        <v>1</v>
      </c>
      <c r="F3585">
        <v>90</v>
      </c>
      <c r="G3585" t="str">
        <f>VLOOKUP($C3585,'Raw-products'!$A$2:$H$1261,MATCH(G$1,'Raw-products'!$A$1:$H$1,0))</f>
        <v>Trousers</v>
      </c>
      <c r="H3585" t="str">
        <f>VLOOKUP($C3585,'Raw-products'!$A$2:$H$1261,MATCH(H$1,'Raw-products'!$A$1:$H$1,0))</f>
        <v>Relaxed Leg</v>
      </c>
      <c r="I3585" t="str">
        <f>VLOOKUP($C3585,'Raw-products'!$A$2:$H$1261,MATCH(I$1,'Raw-products'!$A$1:$H$1,0))</f>
        <v>L</v>
      </c>
      <c r="J3585" t="str">
        <f>VLOOKUP($C3585,'Raw-products'!$A$2:$H$1261,MATCH(J$1,'Raw-products'!$A$1:$H$1,0))</f>
        <v>red</v>
      </c>
      <c r="K3585">
        <f>VLOOKUP($C3585,'Raw-products'!$A$2:$H$1261,MATCH(K$1,'Raw-products'!$A$1:$H$1,0))</f>
        <v>95</v>
      </c>
      <c r="L3585">
        <f>VLOOKUP($C3585,'Raw-products'!$A$2:$H$1261,MATCH(L$1,'Raw-products'!$A$1:$H$1,0))</f>
        <v>63</v>
      </c>
      <c r="M3585" s="5">
        <f t="shared" si="110"/>
        <v>5985</v>
      </c>
      <c r="N3585" cm="1">
        <f t="array" ref="N3585:Q3585">_xlfn.XLOOKUP($B3585,'Raw -orders'!$A:$A,'Raw -orders'!$B:$E)</f>
        <v>665</v>
      </c>
      <c r="O3585">
        <v>55727</v>
      </c>
      <c r="P3585" s="1">
        <v>44329</v>
      </c>
      <c r="Q3585" s="1">
        <v>44336</v>
      </c>
      <c r="R3585" t="str" cm="1">
        <f t="array" ref="R3585:Y3585">_xlfn.XLOOKUP($N3585,'Raw - customers'!$A:$A,'Raw - customers'!$B:$I)</f>
        <v>Jedidiah Sydall</v>
      </c>
      <c r="S3585" t="str">
        <v>Genderfluid</v>
      </c>
      <c r="T3585">
        <v>61</v>
      </c>
      <c r="U3585" t="str">
        <v>1713 Cormier RunSuite 980</v>
      </c>
      <c r="V3585">
        <v>2022</v>
      </c>
      <c r="W3585" t="str">
        <v>Kiehnstad</v>
      </c>
      <c r="X3585" t="str">
        <v>Australian Capital Territory</v>
      </c>
      <c r="Y3585" t="str">
        <v>Australia</v>
      </c>
      <c r="Z3585">
        <v>5</v>
      </c>
      <c r="AA3585" s="3" t="str">
        <f t="shared" si="111"/>
        <v>0 to 10</v>
      </c>
      <c r="AP3585" s="6">
        <v>665</v>
      </c>
      <c r="AQ3585" s="6" t="s">
        <v>1350</v>
      </c>
    </row>
    <row r="3586" spans="1:43" x14ac:dyDescent="0.25">
      <c r="A3586">
        <v>3584</v>
      </c>
      <c r="B3586">
        <v>718</v>
      </c>
      <c r="C3586">
        <v>24</v>
      </c>
      <c r="D3586">
        <v>96</v>
      </c>
      <c r="E3586">
        <v>2</v>
      </c>
      <c r="F3586">
        <v>192</v>
      </c>
      <c r="G3586" t="str">
        <f>VLOOKUP($C3586,'Raw-products'!$A$2:$H$1261,MATCH(G$1,'Raw-products'!$A$1:$H$1,0))</f>
        <v>Shirt</v>
      </c>
      <c r="H3586" t="str">
        <f>VLOOKUP($C3586,'Raw-products'!$A$2:$H$1261,MATCH(H$1,'Raw-products'!$A$1:$H$1,0))</f>
        <v>Oxford Cloth</v>
      </c>
      <c r="I3586" t="str">
        <f>VLOOKUP($C3586,'Raw-products'!$A$2:$H$1261,MATCH(I$1,'Raw-products'!$A$1:$H$1,0))</f>
        <v>XL</v>
      </c>
      <c r="J3586" t="str">
        <f>VLOOKUP($C3586,'Raw-products'!$A$2:$H$1261,MATCH(J$1,'Raw-products'!$A$1:$H$1,0))</f>
        <v>blue</v>
      </c>
      <c r="K3586">
        <f>VLOOKUP($C3586,'Raw-products'!$A$2:$H$1261,MATCH(K$1,'Raw-products'!$A$1:$H$1,0))</f>
        <v>114</v>
      </c>
      <c r="L3586">
        <f>VLOOKUP($C3586,'Raw-products'!$A$2:$H$1261,MATCH(L$1,'Raw-products'!$A$1:$H$1,0))</f>
        <v>60</v>
      </c>
      <c r="M3586" s="5">
        <f t="shared" si="110"/>
        <v>6840</v>
      </c>
      <c r="N3586" cm="1">
        <f t="array" ref="N3586:Q3586">_xlfn.XLOOKUP($B3586,'Raw -orders'!$A:$A,'Raw -orders'!$B:$E)</f>
        <v>665</v>
      </c>
      <c r="O3586">
        <v>55727</v>
      </c>
      <c r="P3586" s="1">
        <v>44329</v>
      </c>
      <c r="Q3586" s="1">
        <v>44336</v>
      </c>
      <c r="R3586" t="str" cm="1">
        <f t="array" ref="R3586:Y3586">_xlfn.XLOOKUP($N3586,'Raw - customers'!$A:$A,'Raw - customers'!$B:$I)</f>
        <v>Jedidiah Sydall</v>
      </c>
      <c r="S3586" t="str">
        <v>Genderfluid</v>
      </c>
      <c r="T3586">
        <v>61</v>
      </c>
      <c r="U3586" t="str">
        <v>1713 Cormier RunSuite 980</v>
      </c>
      <c r="V3586">
        <v>2022</v>
      </c>
      <c r="W3586" t="str">
        <v>Kiehnstad</v>
      </c>
      <c r="X3586" t="str">
        <v>Australian Capital Territory</v>
      </c>
      <c r="Y3586" t="str">
        <v>Australia</v>
      </c>
      <c r="Z3586">
        <v>5</v>
      </c>
      <c r="AA3586" s="3" t="str">
        <f t="shared" si="111"/>
        <v>0 to 10</v>
      </c>
      <c r="AP3586" s="6">
        <v>665</v>
      </c>
      <c r="AQ3586" s="6" t="s">
        <v>1350</v>
      </c>
    </row>
    <row r="3587" spans="1:43" x14ac:dyDescent="0.25">
      <c r="A3587">
        <v>3585</v>
      </c>
      <c r="B3587">
        <v>718</v>
      </c>
      <c r="C3587">
        <v>442</v>
      </c>
      <c r="D3587">
        <v>107</v>
      </c>
      <c r="E3587">
        <v>3</v>
      </c>
      <c r="F3587">
        <v>321</v>
      </c>
      <c r="G3587" t="str">
        <f>VLOOKUP($C3587,'Raw-products'!$A$2:$H$1261,MATCH(G$1,'Raw-products'!$A$1:$H$1,0))</f>
        <v>Jacket</v>
      </c>
      <c r="H3587" t="str">
        <f>VLOOKUP($C3587,'Raw-products'!$A$2:$H$1261,MATCH(H$1,'Raw-products'!$A$1:$H$1,0))</f>
        <v>Denim</v>
      </c>
      <c r="I3587" t="str">
        <f>VLOOKUP($C3587,'Raw-products'!$A$2:$H$1261,MATCH(I$1,'Raw-products'!$A$1:$H$1,0))</f>
        <v>M</v>
      </c>
      <c r="J3587" t="str">
        <f>VLOOKUP($C3587,'Raw-products'!$A$2:$H$1261,MATCH(J$1,'Raw-products'!$A$1:$H$1,0))</f>
        <v>blue</v>
      </c>
      <c r="K3587">
        <f>VLOOKUP($C3587,'Raw-products'!$A$2:$H$1261,MATCH(K$1,'Raw-products'!$A$1:$H$1,0))</f>
        <v>92</v>
      </c>
      <c r="L3587">
        <f>VLOOKUP($C3587,'Raw-products'!$A$2:$H$1261,MATCH(L$1,'Raw-products'!$A$1:$H$1,0))</f>
        <v>61</v>
      </c>
      <c r="M3587" s="5">
        <f t="shared" ref="M3587:M3650" si="112">$K3587*$L3587</f>
        <v>5612</v>
      </c>
      <c r="N3587" cm="1">
        <f t="array" ref="N3587:Q3587">_xlfn.XLOOKUP($B3587,'Raw -orders'!$A:$A,'Raw -orders'!$B:$E)</f>
        <v>665</v>
      </c>
      <c r="O3587">
        <v>55727</v>
      </c>
      <c r="P3587" s="1">
        <v>44329</v>
      </c>
      <c r="Q3587" s="1">
        <v>44336</v>
      </c>
      <c r="R3587" t="str" cm="1">
        <f t="array" ref="R3587:Y3587">_xlfn.XLOOKUP($N3587,'Raw - customers'!$A:$A,'Raw - customers'!$B:$I)</f>
        <v>Jedidiah Sydall</v>
      </c>
      <c r="S3587" t="str">
        <v>Genderfluid</v>
      </c>
      <c r="T3587">
        <v>61</v>
      </c>
      <c r="U3587" t="str">
        <v>1713 Cormier RunSuite 980</v>
      </c>
      <c r="V3587">
        <v>2022</v>
      </c>
      <c r="W3587" t="str">
        <v>Kiehnstad</v>
      </c>
      <c r="X3587" t="str">
        <v>Australian Capital Territory</v>
      </c>
      <c r="Y3587" t="str">
        <v>Australia</v>
      </c>
      <c r="Z3587">
        <v>5</v>
      </c>
      <c r="AA3587" s="3" t="str">
        <f t="shared" ref="AA3587:AA3650" si="113">IF(AND(DATEDIF($P3587,$Q3587,"D")&gt;0,DATEDIF($P3587,$Q3587,"D")&lt;=10),"0 to 10",IF(AND(DATEDIF($P3587,$Q3587,"D")&gt;10,DATEDIF($P3587,$Q3587,"D")&lt;=20),"10 to 20",IF(AND(DATEDIF($P3587,$Q3587,"D")&gt;20,DATEDIF($P3587,$Q3587,"D")&lt;=30),"20 to 30")))</f>
        <v>0 to 10</v>
      </c>
      <c r="AP3587" s="6">
        <v>665</v>
      </c>
      <c r="AQ3587" s="6" t="s">
        <v>1350</v>
      </c>
    </row>
    <row r="3588" spans="1:43" x14ac:dyDescent="0.25">
      <c r="A3588">
        <v>3586</v>
      </c>
      <c r="B3588">
        <v>718</v>
      </c>
      <c r="C3588">
        <v>117</v>
      </c>
      <c r="D3588">
        <v>92</v>
      </c>
      <c r="E3588">
        <v>1</v>
      </c>
      <c r="F3588">
        <v>92</v>
      </c>
      <c r="G3588" t="str">
        <f>VLOOKUP($C3588,'Raw-products'!$A$2:$H$1261,MATCH(G$1,'Raw-products'!$A$1:$H$1,0))</f>
        <v>Shirt</v>
      </c>
      <c r="H3588" t="str">
        <f>VLOOKUP($C3588,'Raw-products'!$A$2:$H$1261,MATCH(H$1,'Raw-products'!$A$1:$H$1,0))</f>
        <v>Denim</v>
      </c>
      <c r="I3588" t="str">
        <f>VLOOKUP($C3588,'Raw-products'!$A$2:$H$1261,MATCH(I$1,'Raw-products'!$A$1:$H$1,0))</f>
        <v>M</v>
      </c>
      <c r="J3588" t="str">
        <f>VLOOKUP($C3588,'Raw-products'!$A$2:$H$1261,MATCH(J$1,'Raw-products'!$A$1:$H$1,0))</f>
        <v>yellow</v>
      </c>
      <c r="K3588">
        <f>VLOOKUP($C3588,'Raw-products'!$A$2:$H$1261,MATCH(K$1,'Raw-products'!$A$1:$H$1,0))</f>
        <v>115</v>
      </c>
      <c r="L3588">
        <f>VLOOKUP($C3588,'Raw-products'!$A$2:$H$1261,MATCH(L$1,'Raw-products'!$A$1:$H$1,0))</f>
        <v>67</v>
      </c>
      <c r="M3588" s="5">
        <f t="shared" si="112"/>
        <v>7705</v>
      </c>
      <c r="N3588" cm="1">
        <f t="array" ref="N3588:Q3588">_xlfn.XLOOKUP($B3588,'Raw -orders'!$A:$A,'Raw -orders'!$B:$E)</f>
        <v>665</v>
      </c>
      <c r="O3588">
        <v>55727</v>
      </c>
      <c r="P3588" s="1">
        <v>44329</v>
      </c>
      <c r="Q3588" s="1">
        <v>44336</v>
      </c>
      <c r="R3588" t="str" cm="1">
        <f t="array" ref="R3588:Y3588">_xlfn.XLOOKUP($N3588,'Raw - customers'!$A:$A,'Raw - customers'!$B:$I)</f>
        <v>Jedidiah Sydall</v>
      </c>
      <c r="S3588" t="str">
        <v>Genderfluid</v>
      </c>
      <c r="T3588">
        <v>61</v>
      </c>
      <c r="U3588" t="str">
        <v>1713 Cormier RunSuite 980</v>
      </c>
      <c r="V3588">
        <v>2022</v>
      </c>
      <c r="W3588" t="str">
        <v>Kiehnstad</v>
      </c>
      <c r="X3588" t="str">
        <v>Australian Capital Territory</v>
      </c>
      <c r="Y3588" t="str">
        <v>Australia</v>
      </c>
      <c r="Z3588">
        <v>5</v>
      </c>
      <c r="AA3588" s="3" t="str">
        <f t="shared" si="113"/>
        <v>0 to 10</v>
      </c>
      <c r="AP3588" s="6">
        <v>665</v>
      </c>
      <c r="AQ3588" s="6" t="s">
        <v>1350</v>
      </c>
    </row>
    <row r="3589" spans="1:43" x14ac:dyDescent="0.25">
      <c r="A3589">
        <v>3587</v>
      </c>
      <c r="B3589">
        <v>718</v>
      </c>
      <c r="C3589">
        <v>1255</v>
      </c>
      <c r="D3589">
        <v>112</v>
      </c>
      <c r="E3589">
        <v>2</v>
      </c>
      <c r="F3589">
        <v>224</v>
      </c>
      <c r="G3589" t="str">
        <f>VLOOKUP($C3589,'Raw-products'!$A$2:$H$1261,MATCH(G$1,'Raw-products'!$A$1:$H$1,0))</f>
        <v>Trousers</v>
      </c>
      <c r="H3589" t="str">
        <f>VLOOKUP($C3589,'Raw-products'!$A$2:$H$1261,MATCH(H$1,'Raw-products'!$A$1:$H$1,0))</f>
        <v>Tracksuit Bottoms</v>
      </c>
      <c r="I3589" t="str">
        <f>VLOOKUP($C3589,'Raw-products'!$A$2:$H$1261,MATCH(I$1,'Raw-products'!$A$1:$H$1,0))</f>
        <v>XS</v>
      </c>
      <c r="J3589" t="str">
        <f>VLOOKUP($C3589,'Raw-products'!$A$2:$H$1261,MATCH(J$1,'Raw-products'!$A$1:$H$1,0))</f>
        <v>violet</v>
      </c>
      <c r="K3589">
        <f>VLOOKUP($C3589,'Raw-products'!$A$2:$H$1261,MATCH(K$1,'Raw-products'!$A$1:$H$1,0))</f>
        <v>91</v>
      </c>
      <c r="L3589">
        <f>VLOOKUP($C3589,'Raw-products'!$A$2:$H$1261,MATCH(L$1,'Raw-products'!$A$1:$H$1,0))</f>
        <v>67</v>
      </c>
      <c r="M3589" s="5">
        <f t="shared" si="112"/>
        <v>6097</v>
      </c>
      <c r="N3589" cm="1">
        <f t="array" ref="N3589:Q3589">_xlfn.XLOOKUP($B3589,'Raw -orders'!$A:$A,'Raw -orders'!$B:$E)</f>
        <v>665</v>
      </c>
      <c r="O3589">
        <v>55727</v>
      </c>
      <c r="P3589" s="1">
        <v>44329</v>
      </c>
      <c r="Q3589" s="1">
        <v>44336</v>
      </c>
      <c r="R3589" t="str" cm="1">
        <f t="array" ref="R3589:Y3589">_xlfn.XLOOKUP($N3589,'Raw - customers'!$A:$A,'Raw - customers'!$B:$I)</f>
        <v>Jedidiah Sydall</v>
      </c>
      <c r="S3589" t="str">
        <v>Genderfluid</v>
      </c>
      <c r="T3589">
        <v>61</v>
      </c>
      <c r="U3589" t="str">
        <v>1713 Cormier RunSuite 980</v>
      </c>
      <c r="V3589">
        <v>2022</v>
      </c>
      <c r="W3589" t="str">
        <v>Kiehnstad</v>
      </c>
      <c r="X3589" t="str">
        <v>Australian Capital Territory</v>
      </c>
      <c r="Y3589" t="str">
        <v>Australia</v>
      </c>
      <c r="Z3589">
        <v>5</v>
      </c>
      <c r="AA3589" s="3" t="str">
        <f t="shared" si="113"/>
        <v>0 to 10</v>
      </c>
      <c r="AP3589" s="6">
        <v>665</v>
      </c>
      <c r="AQ3589" s="6" t="s">
        <v>1350</v>
      </c>
    </row>
    <row r="3590" spans="1:43" x14ac:dyDescent="0.25">
      <c r="A3590">
        <v>3588</v>
      </c>
      <c r="B3590">
        <v>718</v>
      </c>
      <c r="C3590">
        <v>921</v>
      </c>
      <c r="D3590">
        <v>96</v>
      </c>
      <c r="E3590">
        <v>2</v>
      </c>
      <c r="F3590">
        <v>192</v>
      </c>
      <c r="G3590" t="str">
        <f>VLOOKUP($C3590,'Raw-products'!$A$2:$H$1261,MATCH(G$1,'Raw-products'!$A$1:$H$1,0))</f>
        <v>Trousers</v>
      </c>
      <c r="H3590" t="str">
        <f>VLOOKUP($C3590,'Raw-products'!$A$2:$H$1261,MATCH(H$1,'Raw-products'!$A$1:$H$1,0))</f>
        <v>Drawstring</v>
      </c>
      <c r="I3590" t="str">
        <f>VLOOKUP($C3590,'Raw-products'!$A$2:$H$1261,MATCH(I$1,'Raw-products'!$A$1:$H$1,0))</f>
        <v>S</v>
      </c>
      <c r="J3590" t="str">
        <f>VLOOKUP($C3590,'Raw-products'!$A$2:$H$1261,MATCH(J$1,'Raw-products'!$A$1:$H$1,0))</f>
        <v>yellow</v>
      </c>
      <c r="K3590">
        <f>VLOOKUP($C3590,'Raw-products'!$A$2:$H$1261,MATCH(K$1,'Raw-products'!$A$1:$H$1,0))</f>
        <v>104</v>
      </c>
      <c r="L3590">
        <f>VLOOKUP($C3590,'Raw-products'!$A$2:$H$1261,MATCH(L$1,'Raw-products'!$A$1:$H$1,0))</f>
        <v>74</v>
      </c>
      <c r="M3590" s="5">
        <f t="shared" si="112"/>
        <v>7696</v>
      </c>
      <c r="N3590" cm="1">
        <f t="array" ref="N3590:Q3590">_xlfn.XLOOKUP($B3590,'Raw -orders'!$A:$A,'Raw -orders'!$B:$E)</f>
        <v>665</v>
      </c>
      <c r="O3590">
        <v>55727</v>
      </c>
      <c r="P3590" s="1">
        <v>44329</v>
      </c>
      <c r="Q3590" s="1">
        <v>44336</v>
      </c>
      <c r="R3590" t="str" cm="1">
        <f t="array" ref="R3590:Y3590">_xlfn.XLOOKUP($N3590,'Raw - customers'!$A:$A,'Raw - customers'!$B:$I)</f>
        <v>Jedidiah Sydall</v>
      </c>
      <c r="S3590" t="str">
        <v>Genderfluid</v>
      </c>
      <c r="T3590">
        <v>61</v>
      </c>
      <c r="U3590" t="str">
        <v>1713 Cormier RunSuite 980</v>
      </c>
      <c r="V3590">
        <v>2022</v>
      </c>
      <c r="W3590" t="str">
        <v>Kiehnstad</v>
      </c>
      <c r="X3590" t="str">
        <v>Australian Capital Territory</v>
      </c>
      <c r="Y3590" t="str">
        <v>Australia</v>
      </c>
      <c r="Z3590">
        <v>5</v>
      </c>
      <c r="AA3590" s="3" t="str">
        <f t="shared" si="113"/>
        <v>0 to 10</v>
      </c>
      <c r="AP3590" s="6">
        <v>665</v>
      </c>
      <c r="AQ3590" s="6" t="s">
        <v>1350</v>
      </c>
    </row>
    <row r="3591" spans="1:43" x14ac:dyDescent="0.25">
      <c r="A3591">
        <v>3589</v>
      </c>
      <c r="B3591">
        <v>718</v>
      </c>
      <c r="C3591">
        <v>862</v>
      </c>
      <c r="D3591">
        <v>113</v>
      </c>
      <c r="E3591">
        <v>2</v>
      </c>
      <c r="F3591">
        <v>226</v>
      </c>
      <c r="G3591" t="str">
        <f>VLOOKUP($C3591,'Raw-products'!$A$2:$H$1261,MATCH(G$1,'Raw-products'!$A$1:$H$1,0))</f>
        <v>Trousers</v>
      </c>
      <c r="H3591" t="str">
        <f>VLOOKUP($C3591,'Raw-products'!$A$2:$H$1261,MATCH(H$1,'Raw-products'!$A$1:$H$1,0))</f>
        <v>Chinos</v>
      </c>
      <c r="I3591" t="str">
        <f>VLOOKUP($C3591,'Raw-products'!$A$2:$H$1261,MATCH(I$1,'Raw-products'!$A$1:$H$1,0))</f>
        <v>M</v>
      </c>
      <c r="J3591" t="str">
        <f>VLOOKUP($C3591,'Raw-products'!$A$2:$H$1261,MATCH(J$1,'Raw-products'!$A$1:$H$1,0))</f>
        <v>blue</v>
      </c>
      <c r="K3591">
        <f>VLOOKUP($C3591,'Raw-products'!$A$2:$H$1261,MATCH(K$1,'Raw-products'!$A$1:$H$1,0))</f>
        <v>100</v>
      </c>
      <c r="L3591">
        <f>VLOOKUP($C3591,'Raw-products'!$A$2:$H$1261,MATCH(L$1,'Raw-products'!$A$1:$H$1,0))</f>
        <v>41</v>
      </c>
      <c r="M3591" s="5">
        <f t="shared" si="112"/>
        <v>4100</v>
      </c>
      <c r="N3591" cm="1">
        <f t="array" ref="N3591:Q3591">_xlfn.XLOOKUP($B3591,'Raw -orders'!$A:$A,'Raw -orders'!$B:$E)</f>
        <v>665</v>
      </c>
      <c r="O3591">
        <v>55727</v>
      </c>
      <c r="P3591" s="1">
        <v>44329</v>
      </c>
      <c r="Q3591" s="1">
        <v>44336</v>
      </c>
      <c r="R3591" t="str" cm="1">
        <f t="array" ref="R3591:Y3591">_xlfn.XLOOKUP($N3591,'Raw - customers'!$A:$A,'Raw - customers'!$B:$I)</f>
        <v>Jedidiah Sydall</v>
      </c>
      <c r="S3591" t="str">
        <v>Genderfluid</v>
      </c>
      <c r="T3591">
        <v>61</v>
      </c>
      <c r="U3591" t="str">
        <v>1713 Cormier RunSuite 980</v>
      </c>
      <c r="V3591">
        <v>2022</v>
      </c>
      <c r="W3591" t="str">
        <v>Kiehnstad</v>
      </c>
      <c r="X3591" t="str">
        <v>Australian Capital Territory</v>
      </c>
      <c r="Y3591" t="str">
        <v>Australia</v>
      </c>
      <c r="Z3591">
        <v>5</v>
      </c>
      <c r="AA3591" s="3" t="str">
        <f t="shared" si="113"/>
        <v>0 to 10</v>
      </c>
      <c r="AP3591" s="6">
        <v>665</v>
      </c>
      <c r="AQ3591" s="6" t="s">
        <v>1350</v>
      </c>
    </row>
    <row r="3592" spans="1:43" x14ac:dyDescent="0.25">
      <c r="A3592">
        <v>3590</v>
      </c>
      <c r="B3592">
        <v>719</v>
      </c>
      <c r="C3592">
        <v>667</v>
      </c>
      <c r="D3592">
        <v>113</v>
      </c>
      <c r="E3592">
        <v>3</v>
      </c>
      <c r="F3592">
        <v>339</v>
      </c>
      <c r="G3592" t="str">
        <f>VLOOKUP($C3592,'Raw-products'!$A$2:$H$1261,MATCH(G$1,'Raw-products'!$A$1:$H$1,0))</f>
        <v>Jacket</v>
      </c>
      <c r="H3592" t="str">
        <f>VLOOKUP($C3592,'Raw-products'!$A$2:$H$1261,MATCH(H$1,'Raw-products'!$A$1:$H$1,0))</f>
        <v>Parka</v>
      </c>
      <c r="I3592" t="str">
        <f>VLOOKUP($C3592,'Raw-products'!$A$2:$H$1261,MATCH(I$1,'Raw-products'!$A$1:$H$1,0))</f>
        <v>M</v>
      </c>
      <c r="J3592" t="str">
        <f>VLOOKUP($C3592,'Raw-products'!$A$2:$H$1261,MATCH(J$1,'Raw-products'!$A$1:$H$1,0))</f>
        <v>red</v>
      </c>
      <c r="K3592">
        <f>VLOOKUP($C3592,'Raw-products'!$A$2:$H$1261,MATCH(K$1,'Raw-products'!$A$1:$H$1,0))</f>
        <v>119</v>
      </c>
      <c r="L3592">
        <f>VLOOKUP($C3592,'Raw-products'!$A$2:$H$1261,MATCH(L$1,'Raw-products'!$A$1:$H$1,0))</f>
        <v>56</v>
      </c>
      <c r="M3592" s="5">
        <f t="shared" si="112"/>
        <v>6664</v>
      </c>
      <c r="N3592" cm="1">
        <f t="array" ref="N3592:Q3592">_xlfn.XLOOKUP($B3592,'Raw -orders'!$A:$A,'Raw -orders'!$B:$E)</f>
        <v>387</v>
      </c>
      <c r="O3592">
        <v>24377</v>
      </c>
      <c r="P3592" s="1">
        <v>44458</v>
      </c>
      <c r="Q3592" s="1">
        <v>44463</v>
      </c>
      <c r="R3592" t="str" cm="1">
        <f t="array" ref="R3592:Y3592">_xlfn.XLOOKUP($N3592,'Raw - customers'!$A:$A,'Raw - customers'!$B:$I)</f>
        <v>Alameda Fincke</v>
      </c>
      <c r="S3592" t="str">
        <v>Male</v>
      </c>
      <c r="T3592">
        <v>43</v>
      </c>
      <c r="U3592" t="str">
        <v>6239 Kreiger HillApt. 899</v>
      </c>
      <c r="V3592">
        <v>2080</v>
      </c>
      <c r="W3592" t="str">
        <v>Matthewstad</v>
      </c>
      <c r="X3592" t="str">
        <v>Victoria</v>
      </c>
      <c r="Y3592" t="str">
        <v>Australia</v>
      </c>
      <c r="Z3592">
        <v>9</v>
      </c>
      <c r="AA3592" s="3" t="str">
        <f t="shared" si="113"/>
        <v>0 to 10</v>
      </c>
      <c r="AP3592" s="6">
        <v>387</v>
      </c>
      <c r="AQ3592" s="6" t="s">
        <v>1396</v>
      </c>
    </row>
    <row r="3593" spans="1:43" x14ac:dyDescent="0.25">
      <c r="A3593">
        <v>3591</v>
      </c>
      <c r="B3593">
        <v>719</v>
      </c>
      <c r="C3593">
        <v>434</v>
      </c>
      <c r="D3593">
        <v>107</v>
      </c>
      <c r="E3593">
        <v>2</v>
      </c>
      <c r="F3593">
        <v>214</v>
      </c>
      <c r="G3593" t="str">
        <f>VLOOKUP($C3593,'Raw-products'!$A$2:$H$1261,MATCH(G$1,'Raw-products'!$A$1:$H$1,0))</f>
        <v>Jacket</v>
      </c>
      <c r="H3593" t="str">
        <f>VLOOKUP($C3593,'Raw-products'!$A$2:$H$1261,MATCH(H$1,'Raw-products'!$A$1:$H$1,0))</f>
        <v>Denim</v>
      </c>
      <c r="I3593" t="str">
        <f>VLOOKUP($C3593,'Raw-products'!$A$2:$H$1261,MATCH(I$1,'Raw-products'!$A$1:$H$1,0))</f>
        <v>XL</v>
      </c>
      <c r="J3593" t="str">
        <f>VLOOKUP($C3593,'Raw-products'!$A$2:$H$1261,MATCH(J$1,'Raw-products'!$A$1:$H$1,0))</f>
        <v>yellow</v>
      </c>
      <c r="K3593">
        <f>VLOOKUP($C3593,'Raw-products'!$A$2:$H$1261,MATCH(K$1,'Raw-products'!$A$1:$H$1,0))</f>
        <v>92</v>
      </c>
      <c r="L3593">
        <f>VLOOKUP($C3593,'Raw-products'!$A$2:$H$1261,MATCH(L$1,'Raw-products'!$A$1:$H$1,0))</f>
        <v>56</v>
      </c>
      <c r="M3593" s="5">
        <f t="shared" si="112"/>
        <v>5152</v>
      </c>
      <c r="N3593" cm="1">
        <f t="array" ref="N3593:Q3593">_xlfn.XLOOKUP($B3593,'Raw -orders'!$A:$A,'Raw -orders'!$B:$E)</f>
        <v>387</v>
      </c>
      <c r="O3593">
        <v>24377</v>
      </c>
      <c r="P3593" s="1">
        <v>44458</v>
      </c>
      <c r="Q3593" s="1">
        <v>44463</v>
      </c>
      <c r="R3593" t="str" cm="1">
        <f t="array" ref="R3593:Y3593">_xlfn.XLOOKUP($N3593,'Raw - customers'!$A:$A,'Raw - customers'!$B:$I)</f>
        <v>Alameda Fincke</v>
      </c>
      <c r="S3593" t="str">
        <v>Male</v>
      </c>
      <c r="T3593">
        <v>43</v>
      </c>
      <c r="U3593" t="str">
        <v>6239 Kreiger HillApt. 899</v>
      </c>
      <c r="V3593">
        <v>2080</v>
      </c>
      <c r="W3593" t="str">
        <v>Matthewstad</v>
      </c>
      <c r="X3593" t="str">
        <v>Victoria</v>
      </c>
      <c r="Y3593" t="str">
        <v>Australia</v>
      </c>
      <c r="Z3593">
        <v>9</v>
      </c>
      <c r="AA3593" s="3" t="str">
        <f t="shared" si="113"/>
        <v>0 to 10</v>
      </c>
      <c r="AP3593" s="6">
        <v>387</v>
      </c>
      <c r="AQ3593" s="6" t="s">
        <v>1396</v>
      </c>
    </row>
    <row r="3594" spans="1:43" x14ac:dyDescent="0.25">
      <c r="A3594">
        <v>3592</v>
      </c>
      <c r="B3594">
        <v>719</v>
      </c>
      <c r="C3594">
        <v>212</v>
      </c>
      <c r="D3594">
        <v>106</v>
      </c>
      <c r="E3594">
        <v>3</v>
      </c>
      <c r="F3594">
        <v>318</v>
      </c>
      <c r="G3594" t="str">
        <f>VLOOKUP($C3594,'Raw-products'!$A$2:$H$1261,MATCH(G$1,'Raw-products'!$A$1:$H$1,0))</f>
        <v>Shirt</v>
      </c>
      <c r="H3594" t="str">
        <f>VLOOKUP($C3594,'Raw-products'!$A$2:$H$1261,MATCH(H$1,'Raw-products'!$A$1:$H$1,0))</f>
        <v>Chambray</v>
      </c>
      <c r="I3594" t="str">
        <f>VLOOKUP($C3594,'Raw-products'!$A$2:$H$1261,MATCH(I$1,'Raw-products'!$A$1:$H$1,0))</f>
        <v>M</v>
      </c>
      <c r="J3594" t="str">
        <f>VLOOKUP($C3594,'Raw-products'!$A$2:$H$1261,MATCH(J$1,'Raw-products'!$A$1:$H$1,0))</f>
        <v>red</v>
      </c>
      <c r="K3594">
        <f>VLOOKUP($C3594,'Raw-products'!$A$2:$H$1261,MATCH(K$1,'Raw-products'!$A$1:$H$1,0))</f>
        <v>105</v>
      </c>
      <c r="L3594">
        <f>VLOOKUP($C3594,'Raw-products'!$A$2:$H$1261,MATCH(L$1,'Raw-products'!$A$1:$H$1,0))</f>
        <v>48</v>
      </c>
      <c r="M3594" s="5">
        <f t="shared" si="112"/>
        <v>5040</v>
      </c>
      <c r="N3594" cm="1">
        <f t="array" ref="N3594:Q3594">_xlfn.XLOOKUP($B3594,'Raw -orders'!$A:$A,'Raw -orders'!$B:$E)</f>
        <v>387</v>
      </c>
      <c r="O3594">
        <v>24377</v>
      </c>
      <c r="P3594" s="1">
        <v>44458</v>
      </c>
      <c r="Q3594" s="1">
        <v>44463</v>
      </c>
      <c r="R3594" t="str" cm="1">
        <f t="array" ref="R3594:Y3594">_xlfn.XLOOKUP($N3594,'Raw - customers'!$A:$A,'Raw - customers'!$B:$I)</f>
        <v>Alameda Fincke</v>
      </c>
      <c r="S3594" t="str">
        <v>Male</v>
      </c>
      <c r="T3594">
        <v>43</v>
      </c>
      <c r="U3594" t="str">
        <v>6239 Kreiger HillApt. 899</v>
      </c>
      <c r="V3594">
        <v>2080</v>
      </c>
      <c r="W3594" t="str">
        <v>Matthewstad</v>
      </c>
      <c r="X3594" t="str">
        <v>Victoria</v>
      </c>
      <c r="Y3594" t="str">
        <v>Australia</v>
      </c>
      <c r="Z3594">
        <v>9</v>
      </c>
      <c r="AA3594" s="3" t="str">
        <f t="shared" si="113"/>
        <v>0 to 10</v>
      </c>
      <c r="AP3594" s="6">
        <v>387</v>
      </c>
      <c r="AQ3594" s="6" t="s">
        <v>1396</v>
      </c>
    </row>
    <row r="3595" spans="1:43" x14ac:dyDescent="0.25">
      <c r="A3595">
        <v>3593</v>
      </c>
      <c r="B3595">
        <v>719</v>
      </c>
      <c r="C3595">
        <v>99</v>
      </c>
      <c r="D3595">
        <v>118</v>
      </c>
      <c r="E3595">
        <v>1</v>
      </c>
      <c r="F3595">
        <v>118</v>
      </c>
      <c r="G3595" t="str">
        <f>VLOOKUP($C3595,'Raw-products'!$A$2:$H$1261,MATCH(G$1,'Raw-products'!$A$1:$H$1,0))</f>
        <v>Shirt</v>
      </c>
      <c r="H3595" t="str">
        <f>VLOOKUP($C3595,'Raw-products'!$A$2:$H$1261,MATCH(H$1,'Raw-products'!$A$1:$H$1,0))</f>
        <v>Flannel</v>
      </c>
      <c r="I3595" t="str">
        <f>VLOOKUP($C3595,'Raw-products'!$A$2:$H$1261,MATCH(I$1,'Raw-products'!$A$1:$H$1,0))</f>
        <v>XL</v>
      </c>
      <c r="J3595" t="str">
        <f>VLOOKUP($C3595,'Raw-products'!$A$2:$H$1261,MATCH(J$1,'Raw-products'!$A$1:$H$1,0))</f>
        <v>indigo</v>
      </c>
      <c r="K3595">
        <f>VLOOKUP($C3595,'Raw-products'!$A$2:$H$1261,MATCH(K$1,'Raw-products'!$A$1:$H$1,0))</f>
        <v>96</v>
      </c>
      <c r="L3595">
        <f>VLOOKUP($C3595,'Raw-products'!$A$2:$H$1261,MATCH(L$1,'Raw-products'!$A$1:$H$1,0))</f>
        <v>57</v>
      </c>
      <c r="M3595" s="5">
        <f t="shared" si="112"/>
        <v>5472</v>
      </c>
      <c r="N3595" cm="1">
        <f t="array" ref="N3595:Q3595">_xlfn.XLOOKUP($B3595,'Raw -orders'!$A:$A,'Raw -orders'!$B:$E)</f>
        <v>387</v>
      </c>
      <c r="O3595">
        <v>24377</v>
      </c>
      <c r="P3595" s="1">
        <v>44458</v>
      </c>
      <c r="Q3595" s="1">
        <v>44463</v>
      </c>
      <c r="R3595" t="str" cm="1">
        <f t="array" ref="R3595:Y3595">_xlfn.XLOOKUP($N3595,'Raw - customers'!$A:$A,'Raw - customers'!$B:$I)</f>
        <v>Alameda Fincke</v>
      </c>
      <c r="S3595" t="str">
        <v>Male</v>
      </c>
      <c r="T3595">
        <v>43</v>
      </c>
      <c r="U3595" t="str">
        <v>6239 Kreiger HillApt. 899</v>
      </c>
      <c r="V3595">
        <v>2080</v>
      </c>
      <c r="W3595" t="str">
        <v>Matthewstad</v>
      </c>
      <c r="X3595" t="str">
        <v>Victoria</v>
      </c>
      <c r="Y3595" t="str">
        <v>Australia</v>
      </c>
      <c r="Z3595">
        <v>9</v>
      </c>
      <c r="AA3595" s="3" t="str">
        <f t="shared" si="113"/>
        <v>0 to 10</v>
      </c>
      <c r="AP3595" s="6">
        <v>387</v>
      </c>
      <c r="AQ3595" s="6" t="s">
        <v>1396</v>
      </c>
    </row>
    <row r="3596" spans="1:43" x14ac:dyDescent="0.25">
      <c r="A3596">
        <v>3594</v>
      </c>
      <c r="B3596">
        <v>719</v>
      </c>
      <c r="C3596">
        <v>757</v>
      </c>
      <c r="D3596">
        <v>109</v>
      </c>
      <c r="E3596">
        <v>1</v>
      </c>
      <c r="F3596">
        <v>109</v>
      </c>
      <c r="G3596" t="str">
        <f>VLOOKUP($C3596,'Raw-products'!$A$2:$H$1261,MATCH(G$1,'Raw-products'!$A$1:$H$1,0))</f>
        <v>Jacket</v>
      </c>
      <c r="H3596" t="str">
        <f>VLOOKUP($C3596,'Raw-products'!$A$2:$H$1261,MATCH(H$1,'Raw-products'!$A$1:$H$1,0))</f>
        <v>Peacoat</v>
      </c>
      <c r="I3596" t="str">
        <f>VLOOKUP($C3596,'Raw-products'!$A$2:$H$1261,MATCH(I$1,'Raw-products'!$A$1:$H$1,0))</f>
        <v>M</v>
      </c>
      <c r="J3596" t="str">
        <f>VLOOKUP($C3596,'Raw-products'!$A$2:$H$1261,MATCH(J$1,'Raw-products'!$A$1:$H$1,0))</f>
        <v>blue</v>
      </c>
      <c r="K3596">
        <f>VLOOKUP($C3596,'Raw-products'!$A$2:$H$1261,MATCH(K$1,'Raw-products'!$A$1:$H$1,0))</f>
        <v>102</v>
      </c>
      <c r="L3596">
        <f>VLOOKUP($C3596,'Raw-products'!$A$2:$H$1261,MATCH(L$1,'Raw-products'!$A$1:$H$1,0))</f>
        <v>71</v>
      </c>
      <c r="M3596" s="5">
        <f t="shared" si="112"/>
        <v>7242</v>
      </c>
      <c r="N3596" cm="1">
        <f t="array" ref="N3596:Q3596">_xlfn.XLOOKUP($B3596,'Raw -orders'!$A:$A,'Raw -orders'!$B:$E)</f>
        <v>387</v>
      </c>
      <c r="O3596">
        <v>24377</v>
      </c>
      <c r="P3596" s="1">
        <v>44458</v>
      </c>
      <c r="Q3596" s="1">
        <v>44463</v>
      </c>
      <c r="R3596" t="str" cm="1">
        <f t="array" ref="R3596:Y3596">_xlfn.XLOOKUP($N3596,'Raw - customers'!$A:$A,'Raw - customers'!$B:$I)</f>
        <v>Alameda Fincke</v>
      </c>
      <c r="S3596" t="str">
        <v>Male</v>
      </c>
      <c r="T3596">
        <v>43</v>
      </c>
      <c r="U3596" t="str">
        <v>6239 Kreiger HillApt. 899</v>
      </c>
      <c r="V3596">
        <v>2080</v>
      </c>
      <c r="W3596" t="str">
        <v>Matthewstad</v>
      </c>
      <c r="X3596" t="str">
        <v>Victoria</v>
      </c>
      <c r="Y3596" t="str">
        <v>Australia</v>
      </c>
      <c r="Z3596">
        <v>9</v>
      </c>
      <c r="AA3596" s="3" t="str">
        <f t="shared" si="113"/>
        <v>0 to 10</v>
      </c>
      <c r="AP3596" s="6">
        <v>387</v>
      </c>
      <c r="AQ3596" s="6" t="s">
        <v>1396</v>
      </c>
    </row>
    <row r="3597" spans="1:43" x14ac:dyDescent="0.25">
      <c r="A3597">
        <v>3595</v>
      </c>
      <c r="B3597">
        <v>719</v>
      </c>
      <c r="C3597">
        <v>891</v>
      </c>
      <c r="D3597">
        <v>94</v>
      </c>
      <c r="E3597">
        <v>1</v>
      </c>
      <c r="F3597">
        <v>94</v>
      </c>
      <c r="G3597" t="str">
        <f>VLOOKUP($C3597,'Raw-products'!$A$2:$H$1261,MATCH(G$1,'Raw-products'!$A$1:$H$1,0))</f>
        <v>Trousers</v>
      </c>
      <c r="H3597" t="str">
        <f>VLOOKUP($C3597,'Raw-products'!$A$2:$H$1261,MATCH(H$1,'Raw-products'!$A$1:$H$1,0))</f>
        <v>Cords</v>
      </c>
      <c r="I3597" t="str">
        <f>VLOOKUP($C3597,'Raw-products'!$A$2:$H$1261,MATCH(I$1,'Raw-products'!$A$1:$H$1,0))</f>
        <v>S</v>
      </c>
      <c r="J3597" t="str">
        <f>VLOOKUP($C3597,'Raw-products'!$A$2:$H$1261,MATCH(J$1,'Raw-products'!$A$1:$H$1,0))</f>
        <v>green</v>
      </c>
      <c r="K3597">
        <f>VLOOKUP($C3597,'Raw-products'!$A$2:$H$1261,MATCH(K$1,'Raw-products'!$A$1:$H$1,0))</f>
        <v>113</v>
      </c>
      <c r="L3597">
        <f>VLOOKUP($C3597,'Raw-products'!$A$2:$H$1261,MATCH(L$1,'Raw-products'!$A$1:$H$1,0))</f>
        <v>78</v>
      </c>
      <c r="M3597" s="5">
        <f t="shared" si="112"/>
        <v>8814</v>
      </c>
      <c r="N3597" cm="1">
        <f t="array" ref="N3597:Q3597">_xlfn.XLOOKUP($B3597,'Raw -orders'!$A:$A,'Raw -orders'!$B:$E)</f>
        <v>387</v>
      </c>
      <c r="O3597">
        <v>24377</v>
      </c>
      <c r="P3597" s="1">
        <v>44458</v>
      </c>
      <c r="Q3597" s="1">
        <v>44463</v>
      </c>
      <c r="R3597" t="str" cm="1">
        <f t="array" ref="R3597:Y3597">_xlfn.XLOOKUP($N3597,'Raw - customers'!$A:$A,'Raw - customers'!$B:$I)</f>
        <v>Alameda Fincke</v>
      </c>
      <c r="S3597" t="str">
        <v>Male</v>
      </c>
      <c r="T3597">
        <v>43</v>
      </c>
      <c r="U3597" t="str">
        <v>6239 Kreiger HillApt. 899</v>
      </c>
      <c r="V3597">
        <v>2080</v>
      </c>
      <c r="W3597" t="str">
        <v>Matthewstad</v>
      </c>
      <c r="X3597" t="str">
        <v>Victoria</v>
      </c>
      <c r="Y3597" t="str">
        <v>Australia</v>
      </c>
      <c r="Z3597">
        <v>9</v>
      </c>
      <c r="AA3597" s="3" t="str">
        <f t="shared" si="113"/>
        <v>0 to 10</v>
      </c>
      <c r="AP3597" s="6">
        <v>387</v>
      </c>
      <c r="AQ3597" s="6" t="s">
        <v>1396</v>
      </c>
    </row>
    <row r="3598" spans="1:43" x14ac:dyDescent="0.25">
      <c r="A3598">
        <v>3596</v>
      </c>
      <c r="B3598">
        <v>719</v>
      </c>
      <c r="C3598">
        <v>494</v>
      </c>
      <c r="D3598">
        <v>102</v>
      </c>
      <c r="E3598">
        <v>2</v>
      </c>
      <c r="F3598">
        <v>204</v>
      </c>
      <c r="G3598" t="str">
        <f>VLOOKUP($C3598,'Raw-products'!$A$2:$H$1261,MATCH(G$1,'Raw-products'!$A$1:$H$1,0))</f>
        <v>Jacket</v>
      </c>
      <c r="H3598" t="str">
        <f>VLOOKUP($C3598,'Raw-products'!$A$2:$H$1261,MATCH(H$1,'Raw-products'!$A$1:$H$1,0))</f>
        <v>Windbreaker</v>
      </c>
      <c r="I3598" t="str">
        <f>VLOOKUP($C3598,'Raw-products'!$A$2:$H$1261,MATCH(I$1,'Raw-products'!$A$1:$H$1,0))</f>
        <v>XL</v>
      </c>
      <c r="J3598" t="str">
        <f>VLOOKUP($C3598,'Raw-products'!$A$2:$H$1261,MATCH(J$1,'Raw-products'!$A$1:$H$1,0))</f>
        <v>red</v>
      </c>
      <c r="K3598">
        <f>VLOOKUP($C3598,'Raw-products'!$A$2:$H$1261,MATCH(K$1,'Raw-products'!$A$1:$H$1,0))</f>
        <v>109</v>
      </c>
      <c r="L3598">
        <f>VLOOKUP($C3598,'Raw-products'!$A$2:$H$1261,MATCH(L$1,'Raw-products'!$A$1:$H$1,0))</f>
        <v>48</v>
      </c>
      <c r="M3598" s="5">
        <f t="shared" si="112"/>
        <v>5232</v>
      </c>
      <c r="N3598" cm="1">
        <f t="array" ref="N3598:Q3598">_xlfn.XLOOKUP($B3598,'Raw -orders'!$A:$A,'Raw -orders'!$B:$E)</f>
        <v>387</v>
      </c>
      <c r="O3598">
        <v>24377</v>
      </c>
      <c r="P3598" s="1">
        <v>44458</v>
      </c>
      <c r="Q3598" s="1">
        <v>44463</v>
      </c>
      <c r="R3598" t="str" cm="1">
        <f t="array" ref="R3598:Y3598">_xlfn.XLOOKUP($N3598,'Raw - customers'!$A:$A,'Raw - customers'!$B:$I)</f>
        <v>Alameda Fincke</v>
      </c>
      <c r="S3598" t="str">
        <v>Male</v>
      </c>
      <c r="T3598">
        <v>43</v>
      </c>
      <c r="U3598" t="str">
        <v>6239 Kreiger HillApt. 899</v>
      </c>
      <c r="V3598">
        <v>2080</v>
      </c>
      <c r="W3598" t="str">
        <v>Matthewstad</v>
      </c>
      <c r="X3598" t="str">
        <v>Victoria</v>
      </c>
      <c r="Y3598" t="str">
        <v>Australia</v>
      </c>
      <c r="Z3598">
        <v>9</v>
      </c>
      <c r="AA3598" s="3" t="str">
        <f t="shared" si="113"/>
        <v>0 to 10</v>
      </c>
      <c r="AP3598" s="6">
        <v>387</v>
      </c>
      <c r="AQ3598" s="6" t="s">
        <v>1396</v>
      </c>
    </row>
    <row r="3599" spans="1:43" x14ac:dyDescent="0.25">
      <c r="A3599">
        <v>3597</v>
      </c>
      <c r="B3599">
        <v>719</v>
      </c>
      <c r="C3599">
        <v>349</v>
      </c>
      <c r="D3599">
        <v>109</v>
      </c>
      <c r="E3599">
        <v>3</v>
      </c>
      <c r="F3599">
        <v>327</v>
      </c>
      <c r="G3599" t="str">
        <f>VLOOKUP($C3599,'Raw-products'!$A$2:$H$1261,MATCH(G$1,'Raw-products'!$A$1:$H$1,0))</f>
        <v>Shirt</v>
      </c>
      <c r="H3599" t="str">
        <f>VLOOKUP($C3599,'Raw-products'!$A$2:$H$1261,MATCH(H$1,'Raw-products'!$A$1:$H$1,0))</f>
        <v>Mandarin Collar</v>
      </c>
      <c r="I3599" t="str">
        <f>VLOOKUP($C3599,'Raw-products'!$A$2:$H$1261,MATCH(I$1,'Raw-products'!$A$1:$H$1,0))</f>
        <v>XL</v>
      </c>
      <c r="J3599" t="str">
        <f>VLOOKUP($C3599,'Raw-products'!$A$2:$H$1261,MATCH(J$1,'Raw-products'!$A$1:$H$1,0))</f>
        <v>violet</v>
      </c>
      <c r="K3599">
        <f>VLOOKUP($C3599,'Raw-products'!$A$2:$H$1261,MATCH(K$1,'Raw-products'!$A$1:$H$1,0))</f>
        <v>108</v>
      </c>
      <c r="L3599">
        <f>VLOOKUP($C3599,'Raw-products'!$A$2:$H$1261,MATCH(L$1,'Raw-products'!$A$1:$H$1,0))</f>
        <v>71</v>
      </c>
      <c r="M3599" s="5">
        <f t="shared" si="112"/>
        <v>7668</v>
      </c>
      <c r="N3599" cm="1">
        <f t="array" ref="N3599:Q3599">_xlfn.XLOOKUP($B3599,'Raw -orders'!$A:$A,'Raw -orders'!$B:$E)</f>
        <v>387</v>
      </c>
      <c r="O3599">
        <v>24377</v>
      </c>
      <c r="P3599" s="1">
        <v>44458</v>
      </c>
      <c r="Q3599" s="1">
        <v>44463</v>
      </c>
      <c r="R3599" t="str" cm="1">
        <f t="array" ref="R3599:Y3599">_xlfn.XLOOKUP($N3599,'Raw - customers'!$A:$A,'Raw - customers'!$B:$I)</f>
        <v>Alameda Fincke</v>
      </c>
      <c r="S3599" t="str">
        <v>Male</v>
      </c>
      <c r="T3599">
        <v>43</v>
      </c>
      <c r="U3599" t="str">
        <v>6239 Kreiger HillApt. 899</v>
      </c>
      <c r="V3599">
        <v>2080</v>
      </c>
      <c r="W3599" t="str">
        <v>Matthewstad</v>
      </c>
      <c r="X3599" t="str">
        <v>Victoria</v>
      </c>
      <c r="Y3599" t="str">
        <v>Australia</v>
      </c>
      <c r="Z3599">
        <v>9</v>
      </c>
      <c r="AA3599" s="3" t="str">
        <f t="shared" si="113"/>
        <v>0 to 10</v>
      </c>
      <c r="AP3599" s="6">
        <v>387</v>
      </c>
      <c r="AQ3599" s="6" t="s">
        <v>1396</v>
      </c>
    </row>
    <row r="3600" spans="1:43" x14ac:dyDescent="0.25">
      <c r="A3600">
        <v>3598</v>
      </c>
      <c r="B3600">
        <v>719</v>
      </c>
      <c r="C3600">
        <v>594</v>
      </c>
      <c r="D3600">
        <v>100</v>
      </c>
      <c r="E3600">
        <v>1</v>
      </c>
      <c r="F3600">
        <v>100</v>
      </c>
      <c r="G3600" t="str">
        <f>VLOOKUP($C3600,'Raw-products'!$A$2:$H$1261,MATCH(G$1,'Raw-products'!$A$1:$H$1,0))</f>
        <v>Jacket</v>
      </c>
      <c r="H3600" t="str">
        <f>VLOOKUP($C3600,'Raw-products'!$A$2:$H$1261,MATCH(H$1,'Raw-products'!$A$1:$H$1,0))</f>
        <v>Bomber</v>
      </c>
      <c r="I3600" t="str">
        <f>VLOOKUP($C3600,'Raw-products'!$A$2:$H$1261,MATCH(I$1,'Raw-products'!$A$1:$H$1,0))</f>
        <v>XL</v>
      </c>
      <c r="J3600" t="str">
        <f>VLOOKUP($C3600,'Raw-products'!$A$2:$H$1261,MATCH(J$1,'Raw-products'!$A$1:$H$1,0))</f>
        <v>violet</v>
      </c>
      <c r="K3600">
        <f>VLOOKUP($C3600,'Raw-products'!$A$2:$H$1261,MATCH(K$1,'Raw-products'!$A$1:$H$1,0))</f>
        <v>90</v>
      </c>
      <c r="L3600">
        <f>VLOOKUP($C3600,'Raw-products'!$A$2:$H$1261,MATCH(L$1,'Raw-products'!$A$1:$H$1,0))</f>
        <v>53</v>
      </c>
      <c r="M3600" s="5">
        <f t="shared" si="112"/>
        <v>4770</v>
      </c>
      <c r="N3600" cm="1">
        <f t="array" ref="N3600:Q3600">_xlfn.XLOOKUP($B3600,'Raw -orders'!$A:$A,'Raw -orders'!$B:$E)</f>
        <v>387</v>
      </c>
      <c r="O3600">
        <v>24377</v>
      </c>
      <c r="P3600" s="1">
        <v>44458</v>
      </c>
      <c r="Q3600" s="1">
        <v>44463</v>
      </c>
      <c r="R3600" t="str" cm="1">
        <f t="array" ref="R3600:Y3600">_xlfn.XLOOKUP($N3600,'Raw - customers'!$A:$A,'Raw - customers'!$B:$I)</f>
        <v>Alameda Fincke</v>
      </c>
      <c r="S3600" t="str">
        <v>Male</v>
      </c>
      <c r="T3600">
        <v>43</v>
      </c>
      <c r="U3600" t="str">
        <v>6239 Kreiger HillApt. 899</v>
      </c>
      <c r="V3600">
        <v>2080</v>
      </c>
      <c r="W3600" t="str">
        <v>Matthewstad</v>
      </c>
      <c r="X3600" t="str">
        <v>Victoria</v>
      </c>
      <c r="Y3600" t="str">
        <v>Australia</v>
      </c>
      <c r="Z3600">
        <v>9</v>
      </c>
      <c r="AA3600" s="3" t="str">
        <f t="shared" si="113"/>
        <v>0 to 10</v>
      </c>
      <c r="AP3600" s="6">
        <v>387</v>
      </c>
      <c r="AQ3600" s="6" t="s">
        <v>1396</v>
      </c>
    </row>
    <row r="3601" spans="1:43" x14ac:dyDescent="0.25">
      <c r="A3601">
        <v>3599</v>
      </c>
      <c r="B3601">
        <v>720</v>
      </c>
      <c r="C3601">
        <v>1145</v>
      </c>
      <c r="D3601">
        <v>102</v>
      </c>
      <c r="E3601">
        <v>1</v>
      </c>
      <c r="F3601">
        <v>102</v>
      </c>
      <c r="G3601" t="str">
        <f>VLOOKUP($C3601,'Raw-products'!$A$2:$H$1261,MATCH(G$1,'Raw-products'!$A$1:$H$1,0))</f>
        <v>Trousers</v>
      </c>
      <c r="H3601" t="str">
        <f>VLOOKUP($C3601,'Raw-products'!$A$2:$H$1261,MATCH(H$1,'Raw-products'!$A$1:$H$1,0))</f>
        <v>Cargo Pants</v>
      </c>
      <c r="I3601" t="str">
        <f>VLOOKUP($C3601,'Raw-products'!$A$2:$H$1261,MATCH(I$1,'Raw-products'!$A$1:$H$1,0))</f>
        <v>XS</v>
      </c>
      <c r="J3601" t="str">
        <f>VLOOKUP($C3601,'Raw-products'!$A$2:$H$1261,MATCH(J$1,'Raw-products'!$A$1:$H$1,0))</f>
        <v>indigo</v>
      </c>
      <c r="K3601">
        <f>VLOOKUP($C3601,'Raw-products'!$A$2:$H$1261,MATCH(K$1,'Raw-products'!$A$1:$H$1,0))</f>
        <v>106</v>
      </c>
      <c r="L3601">
        <f>VLOOKUP($C3601,'Raw-products'!$A$2:$H$1261,MATCH(L$1,'Raw-products'!$A$1:$H$1,0))</f>
        <v>51</v>
      </c>
      <c r="M3601" s="5">
        <f t="shared" si="112"/>
        <v>5406</v>
      </c>
      <c r="N3601" cm="1">
        <f t="array" ref="N3601:Q3601">_xlfn.XLOOKUP($B3601,'Raw -orders'!$A:$A,'Raw -orders'!$B:$E)</f>
        <v>465</v>
      </c>
      <c r="O3601">
        <v>33029</v>
      </c>
      <c r="P3601" s="1">
        <v>44267</v>
      </c>
      <c r="Q3601" s="1">
        <v>44278</v>
      </c>
      <c r="R3601" t="str" cm="1">
        <f t="array" ref="R3601:Y3601">_xlfn.XLOOKUP($N3601,'Raw - customers'!$A:$A,'Raw - customers'!$B:$I)</f>
        <v>Mallory Castellani</v>
      </c>
      <c r="S3601" t="str">
        <v>Female</v>
      </c>
      <c r="T3601">
        <v>38</v>
      </c>
      <c r="U3601" t="str">
        <v>115 Wilkinson CrestSuite 858</v>
      </c>
      <c r="V3601">
        <v>4700</v>
      </c>
      <c r="W3601" t="str">
        <v>Williammouth</v>
      </c>
      <c r="X3601" t="str">
        <v>Victoria</v>
      </c>
      <c r="Y3601" t="str">
        <v>Australia</v>
      </c>
      <c r="Z3601">
        <v>3</v>
      </c>
      <c r="AA3601" s="3" t="str">
        <f t="shared" si="113"/>
        <v>10 to 20</v>
      </c>
      <c r="AP3601" s="6">
        <v>465</v>
      </c>
      <c r="AQ3601" s="6" t="s">
        <v>1396</v>
      </c>
    </row>
    <row r="3602" spans="1:43" x14ac:dyDescent="0.25">
      <c r="A3602">
        <v>3600</v>
      </c>
      <c r="B3602">
        <v>720</v>
      </c>
      <c r="C3602">
        <v>846</v>
      </c>
      <c r="D3602">
        <v>113</v>
      </c>
      <c r="E3602">
        <v>3</v>
      </c>
      <c r="F3602">
        <v>339</v>
      </c>
      <c r="G3602" t="str">
        <f>VLOOKUP($C3602,'Raw-products'!$A$2:$H$1261,MATCH(G$1,'Raw-products'!$A$1:$H$1,0))</f>
        <v>Trousers</v>
      </c>
      <c r="H3602" t="str">
        <f>VLOOKUP($C3602,'Raw-products'!$A$2:$H$1261,MATCH(H$1,'Raw-products'!$A$1:$H$1,0))</f>
        <v>Chinos</v>
      </c>
      <c r="I3602" t="str">
        <f>VLOOKUP($C3602,'Raw-products'!$A$2:$H$1261,MATCH(I$1,'Raw-products'!$A$1:$H$1,0))</f>
        <v>S</v>
      </c>
      <c r="J3602" t="str">
        <f>VLOOKUP($C3602,'Raw-products'!$A$2:$H$1261,MATCH(J$1,'Raw-products'!$A$1:$H$1,0))</f>
        <v>orange</v>
      </c>
      <c r="K3602">
        <f>VLOOKUP($C3602,'Raw-products'!$A$2:$H$1261,MATCH(K$1,'Raw-products'!$A$1:$H$1,0))</f>
        <v>100</v>
      </c>
      <c r="L3602">
        <f>VLOOKUP($C3602,'Raw-products'!$A$2:$H$1261,MATCH(L$1,'Raw-products'!$A$1:$H$1,0))</f>
        <v>58</v>
      </c>
      <c r="M3602" s="5">
        <f t="shared" si="112"/>
        <v>5800</v>
      </c>
      <c r="N3602" cm="1">
        <f t="array" ref="N3602:Q3602">_xlfn.XLOOKUP($B3602,'Raw -orders'!$A:$A,'Raw -orders'!$B:$E)</f>
        <v>465</v>
      </c>
      <c r="O3602">
        <v>33029</v>
      </c>
      <c r="P3602" s="1">
        <v>44267</v>
      </c>
      <c r="Q3602" s="1">
        <v>44278</v>
      </c>
      <c r="R3602" t="str" cm="1">
        <f t="array" ref="R3602:Y3602">_xlfn.XLOOKUP($N3602,'Raw - customers'!$A:$A,'Raw - customers'!$B:$I)</f>
        <v>Mallory Castellani</v>
      </c>
      <c r="S3602" t="str">
        <v>Female</v>
      </c>
      <c r="T3602">
        <v>38</v>
      </c>
      <c r="U3602" t="str">
        <v>115 Wilkinson CrestSuite 858</v>
      </c>
      <c r="V3602">
        <v>4700</v>
      </c>
      <c r="W3602" t="str">
        <v>Williammouth</v>
      </c>
      <c r="X3602" t="str">
        <v>Victoria</v>
      </c>
      <c r="Y3602" t="str">
        <v>Australia</v>
      </c>
      <c r="Z3602">
        <v>3</v>
      </c>
      <c r="AA3602" s="3" t="str">
        <f t="shared" si="113"/>
        <v>10 to 20</v>
      </c>
      <c r="AP3602" s="6">
        <v>465</v>
      </c>
      <c r="AQ3602" s="6" t="s">
        <v>1396</v>
      </c>
    </row>
    <row r="3603" spans="1:43" x14ac:dyDescent="0.25">
      <c r="A3603">
        <v>3601</v>
      </c>
      <c r="B3603">
        <v>720</v>
      </c>
      <c r="C3603">
        <v>782</v>
      </c>
      <c r="D3603">
        <v>91</v>
      </c>
      <c r="E3603">
        <v>1</v>
      </c>
      <c r="F3603">
        <v>91</v>
      </c>
      <c r="G3603" t="str">
        <f>VLOOKUP($C3603,'Raw-products'!$A$2:$H$1261,MATCH(G$1,'Raw-products'!$A$1:$H$1,0))</f>
        <v>Jacket</v>
      </c>
      <c r="H3603" t="str">
        <f>VLOOKUP($C3603,'Raw-products'!$A$2:$H$1261,MATCH(H$1,'Raw-products'!$A$1:$H$1,0))</f>
        <v>Pullover</v>
      </c>
      <c r="I3603" t="str">
        <f>VLOOKUP($C3603,'Raw-products'!$A$2:$H$1261,MATCH(I$1,'Raw-products'!$A$1:$H$1,0))</f>
        <v>M</v>
      </c>
      <c r="J3603" t="str">
        <f>VLOOKUP($C3603,'Raw-products'!$A$2:$H$1261,MATCH(J$1,'Raw-products'!$A$1:$H$1,0))</f>
        <v>yellow</v>
      </c>
      <c r="K3603">
        <f>VLOOKUP($C3603,'Raw-products'!$A$2:$H$1261,MATCH(K$1,'Raw-products'!$A$1:$H$1,0))</f>
        <v>114</v>
      </c>
      <c r="L3603">
        <f>VLOOKUP($C3603,'Raw-products'!$A$2:$H$1261,MATCH(L$1,'Raw-products'!$A$1:$H$1,0))</f>
        <v>49</v>
      </c>
      <c r="M3603" s="5">
        <f t="shared" si="112"/>
        <v>5586</v>
      </c>
      <c r="N3603" cm="1">
        <f t="array" ref="N3603:Q3603">_xlfn.XLOOKUP($B3603,'Raw -orders'!$A:$A,'Raw -orders'!$B:$E)</f>
        <v>465</v>
      </c>
      <c r="O3603">
        <v>33029</v>
      </c>
      <c r="P3603" s="1">
        <v>44267</v>
      </c>
      <c r="Q3603" s="1">
        <v>44278</v>
      </c>
      <c r="R3603" t="str" cm="1">
        <f t="array" ref="R3603:Y3603">_xlfn.XLOOKUP($N3603,'Raw - customers'!$A:$A,'Raw - customers'!$B:$I)</f>
        <v>Mallory Castellani</v>
      </c>
      <c r="S3603" t="str">
        <v>Female</v>
      </c>
      <c r="T3603">
        <v>38</v>
      </c>
      <c r="U3603" t="str">
        <v>115 Wilkinson CrestSuite 858</v>
      </c>
      <c r="V3603">
        <v>4700</v>
      </c>
      <c r="W3603" t="str">
        <v>Williammouth</v>
      </c>
      <c r="X3603" t="str">
        <v>Victoria</v>
      </c>
      <c r="Y3603" t="str">
        <v>Australia</v>
      </c>
      <c r="Z3603">
        <v>3</v>
      </c>
      <c r="AA3603" s="3" t="str">
        <f t="shared" si="113"/>
        <v>10 to 20</v>
      </c>
      <c r="AP3603" s="6">
        <v>465</v>
      </c>
      <c r="AQ3603" s="6" t="s">
        <v>1396</v>
      </c>
    </row>
    <row r="3604" spans="1:43" x14ac:dyDescent="0.25">
      <c r="A3604">
        <v>3602</v>
      </c>
      <c r="B3604">
        <v>720</v>
      </c>
      <c r="C3604">
        <v>375</v>
      </c>
      <c r="D3604">
        <v>94</v>
      </c>
      <c r="E3604">
        <v>1</v>
      </c>
      <c r="F3604">
        <v>94</v>
      </c>
      <c r="G3604" t="str">
        <f>VLOOKUP($C3604,'Raw-products'!$A$2:$H$1261,MATCH(G$1,'Raw-products'!$A$1:$H$1,0))</f>
        <v>Shirt</v>
      </c>
      <c r="H3604" t="str">
        <f>VLOOKUP($C3604,'Raw-products'!$A$2:$H$1261,MATCH(H$1,'Raw-products'!$A$1:$H$1,0))</f>
        <v>Henley</v>
      </c>
      <c r="I3604" t="str">
        <f>VLOOKUP($C3604,'Raw-products'!$A$2:$H$1261,MATCH(I$1,'Raw-products'!$A$1:$H$1,0))</f>
        <v>XS</v>
      </c>
      <c r="J3604" t="str">
        <f>VLOOKUP($C3604,'Raw-products'!$A$2:$H$1261,MATCH(J$1,'Raw-products'!$A$1:$H$1,0))</f>
        <v>indigo</v>
      </c>
      <c r="K3604">
        <f>VLOOKUP($C3604,'Raw-products'!$A$2:$H$1261,MATCH(K$1,'Raw-products'!$A$1:$H$1,0))</f>
        <v>92</v>
      </c>
      <c r="L3604">
        <f>VLOOKUP($C3604,'Raw-products'!$A$2:$H$1261,MATCH(L$1,'Raw-products'!$A$1:$H$1,0))</f>
        <v>58</v>
      </c>
      <c r="M3604" s="5">
        <f t="shared" si="112"/>
        <v>5336</v>
      </c>
      <c r="N3604" cm="1">
        <f t="array" ref="N3604:Q3604">_xlfn.XLOOKUP($B3604,'Raw -orders'!$A:$A,'Raw -orders'!$B:$E)</f>
        <v>465</v>
      </c>
      <c r="O3604">
        <v>33029</v>
      </c>
      <c r="P3604" s="1">
        <v>44267</v>
      </c>
      <c r="Q3604" s="1">
        <v>44278</v>
      </c>
      <c r="R3604" t="str" cm="1">
        <f t="array" ref="R3604:Y3604">_xlfn.XLOOKUP($N3604,'Raw - customers'!$A:$A,'Raw - customers'!$B:$I)</f>
        <v>Mallory Castellani</v>
      </c>
      <c r="S3604" t="str">
        <v>Female</v>
      </c>
      <c r="T3604">
        <v>38</v>
      </c>
      <c r="U3604" t="str">
        <v>115 Wilkinson CrestSuite 858</v>
      </c>
      <c r="V3604">
        <v>4700</v>
      </c>
      <c r="W3604" t="str">
        <v>Williammouth</v>
      </c>
      <c r="X3604" t="str">
        <v>Victoria</v>
      </c>
      <c r="Y3604" t="str">
        <v>Australia</v>
      </c>
      <c r="Z3604">
        <v>3</v>
      </c>
      <c r="AA3604" s="3" t="str">
        <f t="shared" si="113"/>
        <v>10 to 20</v>
      </c>
      <c r="AP3604" s="6">
        <v>465</v>
      </c>
      <c r="AQ3604" s="6" t="s">
        <v>1396</v>
      </c>
    </row>
    <row r="3605" spans="1:43" x14ac:dyDescent="0.25">
      <c r="A3605">
        <v>3603</v>
      </c>
      <c r="B3605">
        <v>720</v>
      </c>
      <c r="C3605">
        <v>225</v>
      </c>
      <c r="D3605">
        <v>106</v>
      </c>
      <c r="E3605">
        <v>3</v>
      </c>
      <c r="F3605">
        <v>318</v>
      </c>
      <c r="G3605" t="str">
        <f>VLOOKUP($C3605,'Raw-products'!$A$2:$H$1261,MATCH(G$1,'Raw-products'!$A$1:$H$1,0))</f>
        <v>Shirt</v>
      </c>
      <c r="H3605" t="str">
        <f>VLOOKUP($C3605,'Raw-products'!$A$2:$H$1261,MATCH(H$1,'Raw-products'!$A$1:$H$1,0))</f>
        <v>Chambray</v>
      </c>
      <c r="I3605" t="str">
        <f>VLOOKUP($C3605,'Raw-products'!$A$2:$H$1261,MATCH(I$1,'Raw-products'!$A$1:$H$1,0))</f>
        <v>XS</v>
      </c>
      <c r="J3605" t="str">
        <f>VLOOKUP($C3605,'Raw-products'!$A$2:$H$1261,MATCH(J$1,'Raw-products'!$A$1:$H$1,0))</f>
        <v>green</v>
      </c>
      <c r="K3605">
        <f>VLOOKUP($C3605,'Raw-products'!$A$2:$H$1261,MATCH(K$1,'Raw-products'!$A$1:$H$1,0))</f>
        <v>105</v>
      </c>
      <c r="L3605">
        <f>VLOOKUP($C3605,'Raw-products'!$A$2:$H$1261,MATCH(L$1,'Raw-products'!$A$1:$H$1,0))</f>
        <v>50</v>
      </c>
      <c r="M3605" s="5">
        <f t="shared" si="112"/>
        <v>5250</v>
      </c>
      <c r="N3605" cm="1">
        <f t="array" ref="N3605:Q3605">_xlfn.XLOOKUP($B3605,'Raw -orders'!$A:$A,'Raw -orders'!$B:$E)</f>
        <v>465</v>
      </c>
      <c r="O3605">
        <v>33029</v>
      </c>
      <c r="P3605" s="1">
        <v>44267</v>
      </c>
      <c r="Q3605" s="1">
        <v>44278</v>
      </c>
      <c r="R3605" t="str" cm="1">
        <f t="array" ref="R3605:Y3605">_xlfn.XLOOKUP($N3605,'Raw - customers'!$A:$A,'Raw - customers'!$B:$I)</f>
        <v>Mallory Castellani</v>
      </c>
      <c r="S3605" t="str">
        <v>Female</v>
      </c>
      <c r="T3605">
        <v>38</v>
      </c>
      <c r="U3605" t="str">
        <v>115 Wilkinson CrestSuite 858</v>
      </c>
      <c r="V3605">
        <v>4700</v>
      </c>
      <c r="W3605" t="str">
        <v>Williammouth</v>
      </c>
      <c r="X3605" t="str">
        <v>Victoria</v>
      </c>
      <c r="Y3605" t="str">
        <v>Australia</v>
      </c>
      <c r="Z3605">
        <v>3</v>
      </c>
      <c r="AA3605" s="3" t="str">
        <f t="shared" si="113"/>
        <v>10 to 20</v>
      </c>
      <c r="AP3605" s="6">
        <v>465</v>
      </c>
      <c r="AQ3605" s="6" t="s">
        <v>1396</v>
      </c>
    </row>
    <row r="3606" spans="1:43" x14ac:dyDescent="0.25">
      <c r="A3606">
        <v>3604</v>
      </c>
      <c r="B3606">
        <v>721</v>
      </c>
      <c r="C3606">
        <v>855</v>
      </c>
      <c r="D3606">
        <v>113</v>
      </c>
      <c r="E3606">
        <v>3</v>
      </c>
      <c r="F3606">
        <v>339</v>
      </c>
      <c r="G3606" t="str">
        <f>VLOOKUP($C3606,'Raw-products'!$A$2:$H$1261,MATCH(G$1,'Raw-products'!$A$1:$H$1,0))</f>
        <v>Trousers</v>
      </c>
      <c r="H3606" t="str">
        <f>VLOOKUP($C3606,'Raw-products'!$A$2:$H$1261,MATCH(H$1,'Raw-products'!$A$1:$H$1,0))</f>
        <v>Chinos</v>
      </c>
      <c r="I3606" t="str">
        <f>VLOOKUP($C3606,'Raw-products'!$A$2:$H$1261,MATCH(I$1,'Raw-products'!$A$1:$H$1,0))</f>
        <v>XS</v>
      </c>
      <c r="J3606" t="str">
        <f>VLOOKUP($C3606,'Raw-products'!$A$2:$H$1261,MATCH(J$1,'Raw-products'!$A$1:$H$1,0))</f>
        <v>green</v>
      </c>
      <c r="K3606">
        <f>VLOOKUP($C3606,'Raw-products'!$A$2:$H$1261,MATCH(K$1,'Raw-products'!$A$1:$H$1,0))</f>
        <v>100</v>
      </c>
      <c r="L3606">
        <f>VLOOKUP($C3606,'Raw-products'!$A$2:$H$1261,MATCH(L$1,'Raw-products'!$A$1:$H$1,0))</f>
        <v>75</v>
      </c>
      <c r="M3606" s="5">
        <f t="shared" si="112"/>
        <v>7500</v>
      </c>
      <c r="N3606" cm="1">
        <f t="array" ref="N3606:Q3606">_xlfn.XLOOKUP($B3606,'Raw -orders'!$A:$A,'Raw -orders'!$B:$E)</f>
        <v>755</v>
      </c>
      <c r="O3606">
        <v>59414</v>
      </c>
      <c r="P3606" s="1">
        <v>44436</v>
      </c>
      <c r="Q3606" s="1">
        <v>44443</v>
      </c>
      <c r="R3606" t="str" cm="1">
        <f t="array" ref="R3606:Y3606">_xlfn.XLOOKUP($N3606,'Raw - customers'!$A:$A,'Raw - customers'!$B:$I)</f>
        <v>Herbert Rock</v>
      </c>
      <c r="S3606" t="str">
        <v>Female</v>
      </c>
      <c r="T3606">
        <v>79</v>
      </c>
      <c r="U3606" t="str">
        <v>04 Dare TerraceSuite 650</v>
      </c>
      <c r="V3606">
        <v>9976</v>
      </c>
      <c r="W3606" t="str">
        <v>West Aaron</v>
      </c>
      <c r="X3606" t="str">
        <v>New South Wales</v>
      </c>
      <c r="Y3606" t="str">
        <v>Australia</v>
      </c>
      <c r="Z3606">
        <v>8</v>
      </c>
      <c r="AA3606" s="3" t="str">
        <f t="shared" si="113"/>
        <v>0 to 10</v>
      </c>
      <c r="AP3606" s="6">
        <v>755</v>
      </c>
      <c r="AQ3606" s="6" t="s">
        <v>1362</v>
      </c>
    </row>
    <row r="3607" spans="1:43" x14ac:dyDescent="0.25">
      <c r="A3607">
        <v>3605</v>
      </c>
      <c r="B3607">
        <v>721</v>
      </c>
      <c r="C3607">
        <v>483</v>
      </c>
      <c r="D3607">
        <v>118</v>
      </c>
      <c r="E3607">
        <v>3</v>
      </c>
      <c r="F3607">
        <v>354</v>
      </c>
      <c r="G3607" t="str">
        <f>VLOOKUP($C3607,'Raw-products'!$A$2:$H$1261,MATCH(G$1,'Raw-products'!$A$1:$H$1,0))</f>
        <v>Jacket</v>
      </c>
      <c r="H3607" t="str">
        <f>VLOOKUP($C3607,'Raw-products'!$A$2:$H$1261,MATCH(H$1,'Raw-products'!$A$1:$H$1,0))</f>
        <v>Puffer</v>
      </c>
      <c r="I3607" t="str">
        <f>VLOOKUP($C3607,'Raw-products'!$A$2:$H$1261,MATCH(I$1,'Raw-products'!$A$1:$H$1,0))</f>
        <v>L</v>
      </c>
      <c r="J3607" t="str">
        <f>VLOOKUP($C3607,'Raw-products'!$A$2:$H$1261,MATCH(J$1,'Raw-products'!$A$1:$H$1,0))</f>
        <v>indigo</v>
      </c>
      <c r="K3607">
        <f>VLOOKUP($C3607,'Raw-products'!$A$2:$H$1261,MATCH(K$1,'Raw-products'!$A$1:$H$1,0))</f>
        <v>110</v>
      </c>
      <c r="L3607">
        <f>VLOOKUP($C3607,'Raw-products'!$A$2:$H$1261,MATCH(L$1,'Raw-products'!$A$1:$H$1,0))</f>
        <v>61</v>
      </c>
      <c r="M3607" s="5">
        <f t="shared" si="112"/>
        <v>6710</v>
      </c>
      <c r="N3607" cm="1">
        <f t="array" ref="N3607:Q3607">_xlfn.XLOOKUP($B3607,'Raw -orders'!$A:$A,'Raw -orders'!$B:$E)</f>
        <v>755</v>
      </c>
      <c r="O3607">
        <v>59414</v>
      </c>
      <c r="P3607" s="1">
        <v>44436</v>
      </c>
      <c r="Q3607" s="1">
        <v>44443</v>
      </c>
      <c r="R3607" t="str" cm="1">
        <f t="array" ref="R3607:Y3607">_xlfn.XLOOKUP($N3607,'Raw - customers'!$A:$A,'Raw - customers'!$B:$I)</f>
        <v>Herbert Rock</v>
      </c>
      <c r="S3607" t="str">
        <v>Female</v>
      </c>
      <c r="T3607">
        <v>79</v>
      </c>
      <c r="U3607" t="str">
        <v>04 Dare TerraceSuite 650</v>
      </c>
      <c r="V3607">
        <v>9976</v>
      </c>
      <c r="W3607" t="str">
        <v>West Aaron</v>
      </c>
      <c r="X3607" t="str">
        <v>New South Wales</v>
      </c>
      <c r="Y3607" t="str">
        <v>Australia</v>
      </c>
      <c r="Z3607">
        <v>8</v>
      </c>
      <c r="AA3607" s="3" t="str">
        <f t="shared" si="113"/>
        <v>0 to 10</v>
      </c>
      <c r="AP3607" s="6">
        <v>755</v>
      </c>
      <c r="AQ3607" s="6" t="s">
        <v>1362</v>
      </c>
    </row>
    <row r="3608" spans="1:43" x14ac:dyDescent="0.25">
      <c r="A3608">
        <v>3606</v>
      </c>
      <c r="B3608">
        <v>721</v>
      </c>
      <c r="C3608">
        <v>543</v>
      </c>
      <c r="D3608">
        <v>98</v>
      </c>
      <c r="E3608">
        <v>1</v>
      </c>
      <c r="F3608">
        <v>98</v>
      </c>
      <c r="G3608" t="str">
        <f>VLOOKUP($C3608,'Raw-products'!$A$2:$H$1261,MATCH(G$1,'Raw-products'!$A$1:$H$1,0))</f>
        <v>Jacket</v>
      </c>
      <c r="H3608" t="str">
        <f>VLOOKUP($C3608,'Raw-products'!$A$2:$H$1261,MATCH(H$1,'Raw-products'!$A$1:$H$1,0))</f>
        <v>Leather</v>
      </c>
      <c r="I3608" t="str">
        <f>VLOOKUP($C3608,'Raw-products'!$A$2:$H$1261,MATCH(I$1,'Raw-products'!$A$1:$H$1,0))</f>
        <v>L</v>
      </c>
      <c r="J3608" t="str">
        <f>VLOOKUP($C3608,'Raw-products'!$A$2:$H$1261,MATCH(J$1,'Raw-products'!$A$1:$H$1,0))</f>
        <v>green</v>
      </c>
      <c r="K3608">
        <f>VLOOKUP($C3608,'Raw-products'!$A$2:$H$1261,MATCH(K$1,'Raw-products'!$A$1:$H$1,0))</f>
        <v>113</v>
      </c>
      <c r="L3608">
        <f>VLOOKUP($C3608,'Raw-products'!$A$2:$H$1261,MATCH(L$1,'Raw-products'!$A$1:$H$1,0))</f>
        <v>71</v>
      </c>
      <c r="M3608" s="5">
        <f t="shared" si="112"/>
        <v>8023</v>
      </c>
      <c r="N3608" cm="1">
        <f t="array" ref="N3608:Q3608">_xlfn.XLOOKUP($B3608,'Raw -orders'!$A:$A,'Raw -orders'!$B:$E)</f>
        <v>755</v>
      </c>
      <c r="O3608">
        <v>59414</v>
      </c>
      <c r="P3608" s="1">
        <v>44436</v>
      </c>
      <c r="Q3608" s="1">
        <v>44443</v>
      </c>
      <c r="R3608" t="str" cm="1">
        <f t="array" ref="R3608:Y3608">_xlfn.XLOOKUP($N3608,'Raw - customers'!$A:$A,'Raw - customers'!$B:$I)</f>
        <v>Herbert Rock</v>
      </c>
      <c r="S3608" t="str">
        <v>Female</v>
      </c>
      <c r="T3608">
        <v>79</v>
      </c>
      <c r="U3608" t="str">
        <v>04 Dare TerraceSuite 650</v>
      </c>
      <c r="V3608">
        <v>9976</v>
      </c>
      <c r="W3608" t="str">
        <v>West Aaron</v>
      </c>
      <c r="X3608" t="str">
        <v>New South Wales</v>
      </c>
      <c r="Y3608" t="str">
        <v>Australia</v>
      </c>
      <c r="Z3608">
        <v>8</v>
      </c>
      <c r="AA3608" s="3" t="str">
        <f t="shared" si="113"/>
        <v>0 to 10</v>
      </c>
      <c r="AP3608" s="6">
        <v>755</v>
      </c>
      <c r="AQ3608" s="6" t="s">
        <v>1362</v>
      </c>
    </row>
    <row r="3609" spans="1:43" x14ac:dyDescent="0.25">
      <c r="A3609">
        <v>3607</v>
      </c>
      <c r="B3609">
        <v>721</v>
      </c>
      <c r="C3609">
        <v>1162</v>
      </c>
      <c r="D3609">
        <v>99</v>
      </c>
      <c r="E3609">
        <v>1</v>
      </c>
      <c r="F3609">
        <v>99</v>
      </c>
      <c r="G3609" t="str">
        <f>VLOOKUP($C3609,'Raw-products'!$A$2:$H$1261,MATCH(G$1,'Raw-products'!$A$1:$H$1,0))</f>
        <v>Trousers</v>
      </c>
      <c r="H3609" t="str">
        <f>VLOOKUP($C3609,'Raw-products'!$A$2:$H$1261,MATCH(H$1,'Raw-products'!$A$1:$H$1,0))</f>
        <v>High-Waisted</v>
      </c>
      <c r="I3609" t="str">
        <f>VLOOKUP($C3609,'Raw-products'!$A$2:$H$1261,MATCH(I$1,'Raw-products'!$A$1:$H$1,0))</f>
        <v>M</v>
      </c>
      <c r="J3609" t="str">
        <f>VLOOKUP($C3609,'Raw-products'!$A$2:$H$1261,MATCH(J$1,'Raw-products'!$A$1:$H$1,0))</f>
        <v>orange</v>
      </c>
      <c r="K3609">
        <f>VLOOKUP($C3609,'Raw-products'!$A$2:$H$1261,MATCH(K$1,'Raw-products'!$A$1:$H$1,0))</f>
        <v>98</v>
      </c>
      <c r="L3609">
        <f>VLOOKUP($C3609,'Raw-products'!$A$2:$H$1261,MATCH(L$1,'Raw-products'!$A$1:$H$1,0))</f>
        <v>69</v>
      </c>
      <c r="M3609" s="5">
        <f t="shared" si="112"/>
        <v>6762</v>
      </c>
      <c r="N3609" cm="1">
        <f t="array" ref="N3609:Q3609">_xlfn.XLOOKUP($B3609,'Raw -orders'!$A:$A,'Raw -orders'!$B:$E)</f>
        <v>755</v>
      </c>
      <c r="O3609">
        <v>59414</v>
      </c>
      <c r="P3609" s="1">
        <v>44436</v>
      </c>
      <c r="Q3609" s="1">
        <v>44443</v>
      </c>
      <c r="R3609" t="str" cm="1">
        <f t="array" ref="R3609:Y3609">_xlfn.XLOOKUP($N3609,'Raw - customers'!$A:$A,'Raw - customers'!$B:$I)</f>
        <v>Herbert Rock</v>
      </c>
      <c r="S3609" t="str">
        <v>Female</v>
      </c>
      <c r="T3609">
        <v>79</v>
      </c>
      <c r="U3609" t="str">
        <v>04 Dare TerraceSuite 650</v>
      </c>
      <c r="V3609">
        <v>9976</v>
      </c>
      <c r="W3609" t="str">
        <v>West Aaron</v>
      </c>
      <c r="X3609" t="str">
        <v>New South Wales</v>
      </c>
      <c r="Y3609" t="str">
        <v>Australia</v>
      </c>
      <c r="Z3609">
        <v>8</v>
      </c>
      <c r="AA3609" s="3" t="str">
        <f t="shared" si="113"/>
        <v>0 to 10</v>
      </c>
      <c r="AP3609" s="6">
        <v>755</v>
      </c>
      <c r="AQ3609" s="6" t="s">
        <v>1362</v>
      </c>
    </row>
    <row r="3610" spans="1:43" x14ac:dyDescent="0.25">
      <c r="A3610">
        <v>3608</v>
      </c>
      <c r="B3610">
        <v>721</v>
      </c>
      <c r="C3610">
        <v>921</v>
      </c>
      <c r="D3610">
        <v>96</v>
      </c>
      <c r="E3610">
        <v>3</v>
      </c>
      <c r="F3610">
        <v>288</v>
      </c>
      <c r="G3610" t="str">
        <f>VLOOKUP($C3610,'Raw-products'!$A$2:$H$1261,MATCH(G$1,'Raw-products'!$A$1:$H$1,0))</f>
        <v>Trousers</v>
      </c>
      <c r="H3610" t="str">
        <f>VLOOKUP($C3610,'Raw-products'!$A$2:$H$1261,MATCH(H$1,'Raw-products'!$A$1:$H$1,0))</f>
        <v>Drawstring</v>
      </c>
      <c r="I3610" t="str">
        <f>VLOOKUP($C3610,'Raw-products'!$A$2:$H$1261,MATCH(I$1,'Raw-products'!$A$1:$H$1,0))</f>
        <v>S</v>
      </c>
      <c r="J3610" t="str">
        <f>VLOOKUP($C3610,'Raw-products'!$A$2:$H$1261,MATCH(J$1,'Raw-products'!$A$1:$H$1,0))</f>
        <v>yellow</v>
      </c>
      <c r="K3610">
        <f>VLOOKUP($C3610,'Raw-products'!$A$2:$H$1261,MATCH(K$1,'Raw-products'!$A$1:$H$1,0))</f>
        <v>104</v>
      </c>
      <c r="L3610">
        <f>VLOOKUP($C3610,'Raw-products'!$A$2:$H$1261,MATCH(L$1,'Raw-products'!$A$1:$H$1,0))</f>
        <v>74</v>
      </c>
      <c r="M3610" s="5">
        <f t="shared" si="112"/>
        <v>7696</v>
      </c>
      <c r="N3610" cm="1">
        <f t="array" ref="N3610:Q3610">_xlfn.XLOOKUP($B3610,'Raw -orders'!$A:$A,'Raw -orders'!$B:$E)</f>
        <v>755</v>
      </c>
      <c r="O3610">
        <v>59414</v>
      </c>
      <c r="P3610" s="1">
        <v>44436</v>
      </c>
      <c r="Q3610" s="1">
        <v>44443</v>
      </c>
      <c r="R3610" t="str" cm="1">
        <f t="array" ref="R3610:Y3610">_xlfn.XLOOKUP($N3610,'Raw - customers'!$A:$A,'Raw - customers'!$B:$I)</f>
        <v>Herbert Rock</v>
      </c>
      <c r="S3610" t="str">
        <v>Female</v>
      </c>
      <c r="T3610">
        <v>79</v>
      </c>
      <c r="U3610" t="str">
        <v>04 Dare TerraceSuite 650</v>
      </c>
      <c r="V3610">
        <v>9976</v>
      </c>
      <c r="W3610" t="str">
        <v>West Aaron</v>
      </c>
      <c r="X3610" t="str">
        <v>New South Wales</v>
      </c>
      <c r="Y3610" t="str">
        <v>Australia</v>
      </c>
      <c r="Z3610">
        <v>8</v>
      </c>
      <c r="AA3610" s="3" t="str">
        <f t="shared" si="113"/>
        <v>0 to 10</v>
      </c>
      <c r="AP3610" s="6">
        <v>755</v>
      </c>
      <c r="AQ3610" s="6" t="s">
        <v>1362</v>
      </c>
    </row>
    <row r="3611" spans="1:43" x14ac:dyDescent="0.25">
      <c r="A3611">
        <v>3609</v>
      </c>
      <c r="B3611">
        <v>722</v>
      </c>
      <c r="C3611">
        <v>362</v>
      </c>
      <c r="D3611">
        <v>94</v>
      </c>
      <c r="E3611">
        <v>2</v>
      </c>
      <c r="F3611">
        <v>188</v>
      </c>
      <c r="G3611" t="str">
        <f>VLOOKUP($C3611,'Raw-products'!$A$2:$H$1261,MATCH(G$1,'Raw-products'!$A$1:$H$1,0))</f>
        <v>Shirt</v>
      </c>
      <c r="H3611" t="str">
        <f>VLOOKUP($C3611,'Raw-products'!$A$2:$H$1261,MATCH(H$1,'Raw-products'!$A$1:$H$1,0))</f>
        <v>Henley</v>
      </c>
      <c r="I3611" t="str">
        <f>VLOOKUP($C3611,'Raw-products'!$A$2:$H$1261,MATCH(I$1,'Raw-products'!$A$1:$H$1,0))</f>
        <v>M</v>
      </c>
      <c r="J3611" t="str">
        <f>VLOOKUP($C3611,'Raw-products'!$A$2:$H$1261,MATCH(J$1,'Raw-products'!$A$1:$H$1,0))</f>
        <v>yellow</v>
      </c>
      <c r="K3611">
        <f>VLOOKUP($C3611,'Raw-products'!$A$2:$H$1261,MATCH(K$1,'Raw-products'!$A$1:$H$1,0))</f>
        <v>92</v>
      </c>
      <c r="L3611">
        <f>VLOOKUP($C3611,'Raw-products'!$A$2:$H$1261,MATCH(L$1,'Raw-products'!$A$1:$H$1,0))</f>
        <v>71</v>
      </c>
      <c r="M3611" s="5">
        <f t="shared" si="112"/>
        <v>6532</v>
      </c>
      <c r="N3611" cm="1">
        <f t="array" ref="N3611:Q3611">_xlfn.XLOOKUP($B3611,'Raw -orders'!$A:$A,'Raw -orders'!$B:$E)</f>
        <v>401</v>
      </c>
      <c r="O3611">
        <v>20524</v>
      </c>
      <c r="P3611" s="1">
        <v>44493</v>
      </c>
      <c r="Q3611" s="1">
        <v>44520</v>
      </c>
      <c r="R3611" t="str" cm="1">
        <f t="array" ref="R3611:Y3611">_xlfn.XLOOKUP($N3611,'Raw - customers'!$A:$A,'Raw - customers'!$B:$I)</f>
        <v>Waylen Swallwell</v>
      </c>
      <c r="S3611" t="str">
        <v>Non-binary</v>
      </c>
      <c r="T3611">
        <v>73</v>
      </c>
      <c r="U3611" t="str">
        <v>254 Layla AvenueSuite 506</v>
      </c>
      <c r="V3611">
        <v>613</v>
      </c>
      <c r="W3611" t="str">
        <v>Sarahstad</v>
      </c>
      <c r="X3611" t="str">
        <v>Western Australia</v>
      </c>
      <c r="Y3611" t="str">
        <v>Australia</v>
      </c>
      <c r="Z3611">
        <v>10</v>
      </c>
      <c r="AA3611" s="3" t="str">
        <f t="shared" si="113"/>
        <v>20 to 30</v>
      </c>
      <c r="AP3611" s="6">
        <v>401</v>
      </c>
      <c r="AQ3611" s="6" t="s">
        <v>1377</v>
      </c>
    </row>
    <row r="3612" spans="1:43" x14ac:dyDescent="0.25">
      <c r="A3612">
        <v>3610</v>
      </c>
      <c r="B3612">
        <v>722</v>
      </c>
      <c r="C3612">
        <v>736</v>
      </c>
      <c r="D3612">
        <v>109</v>
      </c>
      <c r="E3612">
        <v>2</v>
      </c>
      <c r="F3612">
        <v>218</v>
      </c>
      <c r="G3612" t="str">
        <f>VLOOKUP($C3612,'Raw-products'!$A$2:$H$1261,MATCH(G$1,'Raw-products'!$A$1:$H$1,0))</f>
        <v>Jacket</v>
      </c>
      <c r="H3612" t="str">
        <f>VLOOKUP($C3612,'Raw-products'!$A$2:$H$1261,MATCH(H$1,'Raw-products'!$A$1:$H$1,0))</f>
        <v>Peacoat</v>
      </c>
      <c r="I3612" t="str">
        <f>VLOOKUP($C3612,'Raw-products'!$A$2:$H$1261,MATCH(I$1,'Raw-products'!$A$1:$H$1,0))</f>
        <v>S</v>
      </c>
      <c r="J3612" t="str">
        <f>VLOOKUP($C3612,'Raw-products'!$A$2:$H$1261,MATCH(J$1,'Raw-products'!$A$1:$H$1,0))</f>
        <v>red</v>
      </c>
      <c r="K3612">
        <f>VLOOKUP($C3612,'Raw-products'!$A$2:$H$1261,MATCH(K$1,'Raw-products'!$A$1:$H$1,0))</f>
        <v>102</v>
      </c>
      <c r="L3612">
        <f>VLOOKUP($C3612,'Raw-products'!$A$2:$H$1261,MATCH(L$1,'Raw-products'!$A$1:$H$1,0))</f>
        <v>67</v>
      </c>
      <c r="M3612" s="5">
        <f t="shared" si="112"/>
        <v>6834</v>
      </c>
      <c r="N3612" cm="1">
        <f t="array" ref="N3612:Q3612">_xlfn.XLOOKUP($B3612,'Raw -orders'!$A:$A,'Raw -orders'!$B:$E)</f>
        <v>401</v>
      </c>
      <c r="O3612">
        <v>20524</v>
      </c>
      <c r="P3612" s="1">
        <v>44493</v>
      </c>
      <c r="Q3612" s="1">
        <v>44520</v>
      </c>
      <c r="R3612" t="str" cm="1">
        <f t="array" ref="R3612:Y3612">_xlfn.XLOOKUP($N3612,'Raw - customers'!$A:$A,'Raw - customers'!$B:$I)</f>
        <v>Waylen Swallwell</v>
      </c>
      <c r="S3612" t="str">
        <v>Non-binary</v>
      </c>
      <c r="T3612">
        <v>73</v>
      </c>
      <c r="U3612" t="str">
        <v>254 Layla AvenueSuite 506</v>
      </c>
      <c r="V3612">
        <v>613</v>
      </c>
      <c r="W3612" t="str">
        <v>Sarahstad</v>
      </c>
      <c r="X3612" t="str">
        <v>Western Australia</v>
      </c>
      <c r="Y3612" t="str">
        <v>Australia</v>
      </c>
      <c r="Z3612">
        <v>10</v>
      </c>
      <c r="AA3612" s="3" t="str">
        <f t="shared" si="113"/>
        <v>20 to 30</v>
      </c>
      <c r="AP3612" s="6">
        <v>401</v>
      </c>
      <c r="AQ3612" s="6" t="s">
        <v>1377</v>
      </c>
    </row>
    <row r="3613" spans="1:43" x14ac:dyDescent="0.25">
      <c r="A3613">
        <v>3611</v>
      </c>
      <c r="B3613">
        <v>722</v>
      </c>
      <c r="C3613">
        <v>838</v>
      </c>
      <c r="D3613">
        <v>117</v>
      </c>
      <c r="E3613">
        <v>2</v>
      </c>
      <c r="F3613">
        <v>234</v>
      </c>
      <c r="G3613" t="str">
        <f>VLOOKUP($C3613,'Raw-products'!$A$2:$H$1261,MATCH(G$1,'Raw-products'!$A$1:$H$1,0))</f>
        <v>Jacket</v>
      </c>
      <c r="H3613" t="str">
        <f>VLOOKUP($C3613,'Raw-products'!$A$2:$H$1261,MATCH(H$1,'Raw-products'!$A$1:$H$1,0))</f>
        <v>Shearling</v>
      </c>
      <c r="I3613" t="str">
        <f>VLOOKUP($C3613,'Raw-products'!$A$2:$H$1261,MATCH(I$1,'Raw-products'!$A$1:$H$1,0))</f>
        <v>L</v>
      </c>
      <c r="J3613" t="str">
        <f>VLOOKUP($C3613,'Raw-products'!$A$2:$H$1261,MATCH(J$1,'Raw-products'!$A$1:$H$1,0))</f>
        <v>violet</v>
      </c>
      <c r="K3613">
        <f>VLOOKUP($C3613,'Raw-products'!$A$2:$H$1261,MATCH(K$1,'Raw-products'!$A$1:$H$1,0))</f>
        <v>95</v>
      </c>
      <c r="L3613">
        <f>VLOOKUP($C3613,'Raw-products'!$A$2:$H$1261,MATCH(L$1,'Raw-products'!$A$1:$H$1,0))</f>
        <v>61</v>
      </c>
      <c r="M3613" s="5">
        <f t="shared" si="112"/>
        <v>5795</v>
      </c>
      <c r="N3613" cm="1">
        <f t="array" ref="N3613:Q3613">_xlfn.XLOOKUP($B3613,'Raw -orders'!$A:$A,'Raw -orders'!$B:$E)</f>
        <v>401</v>
      </c>
      <c r="O3613">
        <v>20524</v>
      </c>
      <c r="P3613" s="1">
        <v>44493</v>
      </c>
      <c r="Q3613" s="1">
        <v>44520</v>
      </c>
      <c r="R3613" t="str" cm="1">
        <f t="array" ref="R3613:Y3613">_xlfn.XLOOKUP($N3613,'Raw - customers'!$A:$A,'Raw - customers'!$B:$I)</f>
        <v>Waylen Swallwell</v>
      </c>
      <c r="S3613" t="str">
        <v>Non-binary</v>
      </c>
      <c r="T3613">
        <v>73</v>
      </c>
      <c r="U3613" t="str">
        <v>254 Layla AvenueSuite 506</v>
      </c>
      <c r="V3613">
        <v>613</v>
      </c>
      <c r="W3613" t="str">
        <v>Sarahstad</v>
      </c>
      <c r="X3613" t="str">
        <v>Western Australia</v>
      </c>
      <c r="Y3613" t="str">
        <v>Australia</v>
      </c>
      <c r="Z3613">
        <v>10</v>
      </c>
      <c r="AA3613" s="3" t="str">
        <f t="shared" si="113"/>
        <v>20 to 30</v>
      </c>
      <c r="AP3613" s="6">
        <v>401</v>
      </c>
      <c r="AQ3613" s="6" t="s">
        <v>1377</v>
      </c>
    </row>
    <row r="3614" spans="1:43" x14ac:dyDescent="0.25">
      <c r="A3614">
        <v>3612</v>
      </c>
      <c r="B3614">
        <v>722</v>
      </c>
      <c r="C3614">
        <v>651</v>
      </c>
      <c r="D3614">
        <v>93</v>
      </c>
      <c r="E3614">
        <v>1</v>
      </c>
      <c r="F3614">
        <v>93</v>
      </c>
      <c r="G3614" t="str">
        <f>VLOOKUP($C3614,'Raw-products'!$A$2:$H$1261,MATCH(G$1,'Raw-products'!$A$1:$H$1,0))</f>
        <v>Jacket</v>
      </c>
      <c r="H3614" t="str">
        <f>VLOOKUP($C3614,'Raw-products'!$A$2:$H$1261,MATCH(H$1,'Raw-products'!$A$1:$H$1,0))</f>
        <v>Coach</v>
      </c>
      <c r="I3614" t="str">
        <f>VLOOKUP($C3614,'Raw-products'!$A$2:$H$1261,MATCH(I$1,'Raw-products'!$A$1:$H$1,0))</f>
        <v>S</v>
      </c>
      <c r="J3614" t="str">
        <f>VLOOKUP($C3614,'Raw-products'!$A$2:$H$1261,MATCH(J$1,'Raw-products'!$A$1:$H$1,0))</f>
        <v>blue</v>
      </c>
      <c r="K3614">
        <f>VLOOKUP($C3614,'Raw-products'!$A$2:$H$1261,MATCH(K$1,'Raw-products'!$A$1:$H$1,0))</f>
        <v>115</v>
      </c>
      <c r="L3614">
        <f>VLOOKUP($C3614,'Raw-products'!$A$2:$H$1261,MATCH(L$1,'Raw-products'!$A$1:$H$1,0))</f>
        <v>47</v>
      </c>
      <c r="M3614" s="5">
        <f t="shared" si="112"/>
        <v>5405</v>
      </c>
      <c r="N3614" cm="1">
        <f t="array" ref="N3614:Q3614">_xlfn.XLOOKUP($B3614,'Raw -orders'!$A:$A,'Raw -orders'!$B:$E)</f>
        <v>401</v>
      </c>
      <c r="O3614">
        <v>20524</v>
      </c>
      <c r="P3614" s="1">
        <v>44493</v>
      </c>
      <c r="Q3614" s="1">
        <v>44520</v>
      </c>
      <c r="R3614" t="str" cm="1">
        <f t="array" ref="R3614:Y3614">_xlfn.XLOOKUP($N3614,'Raw - customers'!$A:$A,'Raw - customers'!$B:$I)</f>
        <v>Waylen Swallwell</v>
      </c>
      <c r="S3614" t="str">
        <v>Non-binary</v>
      </c>
      <c r="T3614">
        <v>73</v>
      </c>
      <c r="U3614" t="str">
        <v>254 Layla AvenueSuite 506</v>
      </c>
      <c r="V3614">
        <v>613</v>
      </c>
      <c r="W3614" t="str">
        <v>Sarahstad</v>
      </c>
      <c r="X3614" t="str">
        <v>Western Australia</v>
      </c>
      <c r="Y3614" t="str">
        <v>Australia</v>
      </c>
      <c r="Z3614">
        <v>10</v>
      </c>
      <c r="AA3614" s="3" t="str">
        <f t="shared" si="113"/>
        <v>20 to 30</v>
      </c>
      <c r="AP3614" s="6">
        <v>401</v>
      </c>
      <c r="AQ3614" s="6" t="s">
        <v>1377</v>
      </c>
    </row>
    <row r="3615" spans="1:43" x14ac:dyDescent="0.25">
      <c r="A3615">
        <v>3613</v>
      </c>
      <c r="B3615">
        <v>722</v>
      </c>
      <c r="C3615">
        <v>65</v>
      </c>
      <c r="D3615">
        <v>104</v>
      </c>
      <c r="E3615">
        <v>2</v>
      </c>
      <c r="F3615">
        <v>208</v>
      </c>
      <c r="G3615" t="str">
        <f>VLOOKUP($C3615,'Raw-products'!$A$2:$H$1261,MATCH(G$1,'Raw-products'!$A$1:$H$1,0))</f>
        <v>Shirt</v>
      </c>
      <c r="H3615" t="str">
        <f>VLOOKUP($C3615,'Raw-products'!$A$2:$H$1261,MATCH(H$1,'Raw-products'!$A$1:$H$1,0))</f>
        <v>Dress</v>
      </c>
      <c r="I3615" t="str">
        <f>VLOOKUP($C3615,'Raw-products'!$A$2:$H$1261,MATCH(I$1,'Raw-products'!$A$1:$H$1,0))</f>
        <v>XS</v>
      </c>
      <c r="J3615" t="str">
        <f>VLOOKUP($C3615,'Raw-products'!$A$2:$H$1261,MATCH(J$1,'Raw-products'!$A$1:$H$1,0))</f>
        <v>violet</v>
      </c>
      <c r="K3615">
        <f>VLOOKUP($C3615,'Raw-products'!$A$2:$H$1261,MATCH(K$1,'Raw-products'!$A$1:$H$1,0))</f>
        <v>119</v>
      </c>
      <c r="L3615">
        <f>VLOOKUP($C3615,'Raw-products'!$A$2:$H$1261,MATCH(L$1,'Raw-products'!$A$1:$H$1,0))</f>
        <v>63</v>
      </c>
      <c r="M3615" s="5">
        <f t="shared" si="112"/>
        <v>7497</v>
      </c>
      <c r="N3615" cm="1">
        <f t="array" ref="N3615:Q3615">_xlfn.XLOOKUP($B3615,'Raw -orders'!$A:$A,'Raw -orders'!$B:$E)</f>
        <v>401</v>
      </c>
      <c r="O3615">
        <v>20524</v>
      </c>
      <c r="P3615" s="1">
        <v>44493</v>
      </c>
      <c r="Q3615" s="1">
        <v>44520</v>
      </c>
      <c r="R3615" t="str" cm="1">
        <f t="array" ref="R3615:Y3615">_xlfn.XLOOKUP($N3615,'Raw - customers'!$A:$A,'Raw - customers'!$B:$I)</f>
        <v>Waylen Swallwell</v>
      </c>
      <c r="S3615" t="str">
        <v>Non-binary</v>
      </c>
      <c r="T3615">
        <v>73</v>
      </c>
      <c r="U3615" t="str">
        <v>254 Layla AvenueSuite 506</v>
      </c>
      <c r="V3615">
        <v>613</v>
      </c>
      <c r="W3615" t="str">
        <v>Sarahstad</v>
      </c>
      <c r="X3615" t="str">
        <v>Western Australia</v>
      </c>
      <c r="Y3615" t="str">
        <v>Australia</v>
      </c>
      <c r="Z3615">
        <v>10</v>
      </c>
      <c r="AA3615" s="3" t="str">
        <f t="shared" si="113"/>
        <v>20 to 30</v>
      </c>
      <c r="AP3615" s="6">
        <v>401</v>
      </c>
      <c r="AQ3615" s="6" t="s">
        <v>1377</v>
      </c>
    </row>
    <row r="3616" spans="1:43" x14ac:dyDescent="0.25">
      <c r="A3616">
        <v>3614</v>
      </c>
      <c r="B3616">
        <v>723</v>
      </c>
      <c r="C3616">
        <v>836</v>
      </c>
      <c r="D3616">
        <v>117</v>
      </c>
      <c r="E3616">
        <v>3</v>
      </c>
      <c r="F3616">
        <v>351</v>
      </c>
      <c r="G3616" t="str">
        <f>VLOOKUP($C3616,'Raw-products'!$A$2:$H$1261,MATCH(G$1,'Raw-products'!$A$1:$H$1,0))</f>
        <v>Jacket</v>
      </c>
      <c r="H3616" t="str">
        <f>VLOOKUP($C3616,'Raw-products'!$A$2:$H$1261,MATCH(H$1,'Raw-products'!$A$1:$H$1,0))</f>
        <v>Shearling</v>
      </c>
      <c r="I3616" t="str">
        <f>VLOOKUP($C3616,'Raw-products'!$A$2:$H$1261,MATCH(I$1,'Raw-products'!$A$1:$H$1,0))</f>
        <v>S</v>
      </c>
      <c r="J3616" t="str">
        <f>VLOOKUP($C3616,'Raw-products'!$A$2:$H$1261,MATCH(J$1,'Raw-products'!$A$1:$H$1,0))</f>
        <v>violet</v>
      </c>
      <c r="K3616">
        <f>VLOOKUP($C3616,'Raw-products'!$A$2:$H$1261,MATCH(K$1,'Raw-products'!$A$1:$H$1,0))</f>
        <v>95</v>
      </c>
      <c r="L3616">
        <f>VLOOKUP($C3616,'Raw-products'!$A$2:$H$1261,MATCH(L$1,'Raw-products'!$A$1:$H$1,0))</f>
        <v>49</v>
      </c>
      <c r="M3616" s="5">
        <f t="shared" si="112"/>
        <v>4655</v>
      </c>
      <c r="N3616" cm="1">
        <f t="array" ref="N3616:Q3616">_xlfn.XLOOKUP($B3616,'Raw -orders'!$A:$A,'Raw -orders'!$B:$E)</f>
        <v>135</v>
      </c>
      <c r="O3616">
        <v>54098</v>
      </c>
      <c r="P3616" s="1">
        <v>44472</v>
      </c>
      <c r="Q3616" s="1">
        <v>44485</v>
      </c>
      <c r="R3616" t="str" cm="1">
        <f t="array" ref="R3616:Y3616">_xlfn.XLOOKUP($N3616,'Raw - customers'!$A:$A,'Raw - customers'!$B:$I)</f>
        <v>Mycah Rodie</v>
      </c>
      <c r="S3616" t="str">
        <v>Genderfluid</v>
      </c>
      <c r="T3616">
        <v>25</v>
      </c>
      <c r="U3616" t="str">
        <v>3087 Victoria DriveApt. 454</v>
      </c>
      <c r="V3616">
        <v>3184</v>
      </c>
      <c r="W3616" t="str">
        <v>Port Abigail</v>
      </c>
      <c r="X3616" t="str">
        <v>Western Australia</v>
      </c>
      <c r="Y3616" t="str">
        <v>Australia</v>
      </c>
      <c r="Z3616">
        <v>10</v>
      </c>
      <c r="AA3616" s="3" t="str">
        <f t="shared" si="113"/>
        <v>10 to 20</v>
      </c>
      <c r="AP3616" s="6">
        <v>135</v>
      </c>
      <c r="AQ3616" s="6" t="s">
        <v>1377</v>
      </c>
    </row>
    <row r="3617" spans="1:43" x14ac:dyDescent="0.25">
      <c r="A3617">
        <v>3615</v>
      </c>
      <c r="B3617">
        <v>723</v>
      </c>
      <c r="C3617">
        <v>1009</v>
      </c>
      <c r="D3617">
        <v>106</v>
      </c>
      <c r="E3617">
        <v>1</v>
      </c>
      <c r="F3617">
        <v>106</v>
      </c>
      <c r="G3617" t="str">
        <f>VLOOKUP($C3617,'Raw-products'!$A$2:$H$1261,MATCH(G$1,'Raw-products'!$A$1:$H$1,0))</f>
        <v>Trousers</v>
      </c>
      <c r="H3617" t="str">
        <f>VLOOKUP($C3617,'Raw-products'!$A$2:$H$1261,MATCH(H$1,'Raw-products'!$A$1:$H$1,0))</f>
        <v>Wool</v>
      </c>
      <c r="I3617" t="str">
        <f>VLOOKUP($C3617,'Raw-products'!$A$2:$H$1261,MATCH(I$1,'Raw-products'!$A$1:$H$1,0))</f>
        <v>XL</v>
      </c>
      <c r="J3617" t="str">
        <f>VLOOKUP($C3617,'Raw-products'!$A$2:$H$1261,MATCH(J$1,'Raw-products'!$A$1:$H$1,0))</f>
        <v>indigo</v>
      </c>
      <c r="K3617">
        <f>VLOOKUP($C3617,'Raw-products'!$A$2:$H$1261,MATCH(K$1,'Raw-products'!$A$1:$H$1,0))</f>
        <v>111</v>
      </c>
      <c r="L3617">
        <f>VLOOKUP($C3617,'Raw-products'!$A$2:$H$1261,MATCH(L$1,'Raw-products'!$A$1:$H$1,0))</f>
        <v>51</v>
      </c>
      <c r="M3617" s="5">
        <f t="shared" si="112"/>
        <v>5661</v>
      </c>
      <c r="N3617" cm="1">
        <f t="array" ref="N3617:Q3617">_xlfn.XLOOKUP($B3617,'Raw -orders'!$A:$A,'Raw -orders'!$B:$E)</f>
        <v>135</v>
      </c>
      <c r="O3617">
        <v>54098</v>
      </c>
      <c r="P3617" s="1">
        <v>44472</v>
      </c>
      <c r="Q3617" s="1">
        <v>44485</v>
      </c>
      <c r="R3617" t="str" cm="1">
        <f t="array" ref="R3617:Y3617">_xlfn.XLOOKUP($N3617,'Raw - customers'!$A:$A,'Raw - customers'!$B:$I)</f>
        <v>Mycah Rodie</v>
      </c>
      <c r="S3617" t="str">
        <v>Genderfluid</v>
      </c>
      <c r="T3617">
        <v>25</v>
      </c>
      <c r="U3617" t="str">
        <v>3087 Victoria DriveApt. 454</v>
      </c>
      <c r="V3617">
        <v>3184</v>
      </c>
      <c r="W3617" t="str">
        <v>Port Abigail</v>
      </c>
      <c r="X3617" t="str">
        <v>Western Australia</v>
      </c>
      <c r="Y3617" t="str">
        <v>Australia</v>
      </c>
      <c r="Z3617">
        <v>10</v>
      </c>
      <c r="AA3617" s="3" t="str">
        <f t="shared" si="113"/>
        <v>10 to 20</v>
      </c>
      <c r="AP3617" s="6">
        <v>135</v>
      </c>
      <c r="AQ3617" s="6" t="s">
        <v>1377</v>
      </c>
    </row>
    <row r="3618" spans="1:43" x14ac:dyDescent="0.25">
      <c r="A3618">
        <v>3616</v>
      </c>
      <c r="B3618">
        <v>723</v>
      </c>
      <c r="C3618">
        <v>1050</v>
      </c>
      <c r="D3618">
        <v>93</v>
      </c>
      <c r="E3618">
        <v>3</v>
      </c>
      <c r="F3618">
        <v>279</v>
      </c>
      <c r="G3618" t="str">
        <f>VLOOKUP($C3618,'Raw-products'!$A$2:$H$1261,MATCH(G$1,'Raw-products'!$A$1:$H$1,0))</f>
        <v>Trousers</v>
      </c>
      <c r="H3618" t="str">
        <f>VLOOKUP($C3618,'Raw-products'!$A$2:$H$1261,MATCH(H$1,'Raw-products'!$A$1:$H$1,0))</f>
        <v>Joggers</v>
      </c>
      <c r="I3618" t="str">
        <f>VLOOKUP($C3618,'Raw-products'!$A$2:$H$1261,MATCH(I$1,'Raw-products'!$A$1:$H$1,0))</f>
        <v>XS</v>
      </c>
      <c r="J3618" t="str">
        <f>VLOOKUP($C3618,'Raw-products'!$A$2:$H$1261,MATCH(J$1,'Raw-products'!$A$1:$H$1,0))</f>
        <v>red</v>
      </c>
      <c r="K3618">
        <f>VLOOKUP($C3618,'Raw-products'!$A$2:$H$1261,MATCH(K$1,'Raw-products'!$A$1:$H$1,0))</f>
        <v>94</v>
      </c>
      <c r="L3618">
        <f>VLOOKUP($C3618,'Raw-products'!$A$2:$H$1261,MATCH(L$1,'Raw-products'!$A$1:$H$1,0))</f>
        <v>65</v>
      </c>
      <c r="M3618" s="5">
        <f t="shared" si="112"/>
        <v>6110</v>
      </c>
      <c r="N3618" cm="1">
        <f t="array" ref="N3618:Q3618">_xlfn.XLOOKUP($B3618,'Raw -orders'!$A:$A,'Raw -orders'!$B:$E)</f>
        <v>135</v>
      </c>
      <c r="O3618">
        <v>54098</v>
      </c>
      <c r="P3618" s="1">
        <v>44472</v>
      </c>
      <c r="Q3618" s="1">
        <v>44485</v>
      </c>
      <c r="R3618" t="str" cm="1">
        <f t="array" ref="R3618:Y3618">_xlfn.XLOOKUP($N3618,'Raw - customers'!$A:$A,'Raw - customers'!$B:$I)</f>
        <v>Mycah Rodie</v>
      </c>
      <c r="S3618" t="str">
        <v>Genderfluid</v>
      </c>
      <c r="T3618">
        <v>25</v>
      </c>
      <c r="U3618" t="str">
        <v>3087 Victoria DriveApt. 454</v>
      </c>
      <c r="V3618">
        <v>3184</v>
      </c>
      <c r="W3618" t="str">
        <v>Port Abigail</v>
      </c>
      <c r="X3618" t="str">
        <v>Western Australia</v>
      </c>
      <c r="Y3618" t="str">
        <v>Australia</v>
      </c>
      <c r="Z3618">
        <v>10</v>
      </c>
      <c r="AA3618" s="3" t="str">
        <f t="shared" si="113"/>
        <v>10 to 20</v>
      </c>
      <c r="AP3618" s="6">
        <v>135</v>
      </c>
      <c r="AQ3618" s="6" t="s">
        <v>1377</v>
      </c>
    </row>
    <row r="3619" spans="1:43" x14ac:dyDescent="0.25">
      <c r="A3619">
        <v>3617</v>
      </c>
      <c r="B3619">
        <v>723</v>
      </c>
      <c r="C3619">
        <v>550</v>
      </c>
      <c r="D3619">
        <v>98</v>
      </c>
      <c r="E3619">
        <v>3</v>
      </c>
      <c r="F3619">
        <v>294</v>
      </c>
      <c r="G3619" t="str">
        <f>VLOOKUP($C3619,'Raw-products'!$A$2:$H$1261,MATCH(G$1,'Raw-products'!$A$1:$H$1,0))</f>
        <v>Jacket</v>
      </c>
      <c r="H3619" t="str">
        <f>VLOOKUP($C3619,'Raw-products'!$A$2:$H$1261,MATCH(H$1,'Raw-products'!$A$1:$H$1,0))</f>
        <v>Leather</v>
      </c>
      <c r="I3619" t="str">
        <f>VLOOKUP($C3619,'Raw-products'!$A$2:$H$1261,MATCH(I$1,'Raw-products'!$A$1:$H$1,0))</f>
        <v>XS</v>
      </c>
      <c r="J3619" t="str">
        <f>VLOOKUP($C3619,'Raw-products'!$A$2:$H$1261,MATCH(J$1,'Raw-products'!$A$1:$H$1,0))</f>
        <v>indigo</v>
      </c>
      <c r="K3619">
        <f>VLOOKUP($C3619,'Raw-products'!$A$2:$H$1261,MATCH(K$1,'Raw-products'!$A$1:$H$1,0))</f>
        <v>113</v>
      </c>
      <c r="L3619">
        <f>VLOOKUP($C3619,'Raw-products'!$A$2:$H$1261,MATCH(L$1,'Raw-products'!$A$1:$H$1,0))</f>
        <v>78</v>
      </c>
      <c r="M3619" s="5">
        <f t="shared" si="112"/>
        <v>8814</v>
      </c>
      <c r="N3619" cm="1">
        <f t="array" ref="N3619:Q3619">_xlfn.XLOOKUP($B3619,'Raw -orders'!$A:$A,'Raw -orders'!$B:$E)</f>
        <v>135</v>
      </c>
      <c r="O3619">
        <v>54098</v>
      </c>
      <c r="P3619" s="1">
        <v>44472</v>
      </c>
      <c r="Q3619" s="1">
        <v>44485</v>
      </c>
      <c r="R3619" t="str" cm="1">
        <f t="array" ref="R3619:Y3619">_xlfn.XLOOKUP($N3619,'Raw - customers'!$A:$A,'Raw - customers'!$B:$I)</f>
        <v>Mycah Rodie</v>
      </c>
      <c r="S3619" t="str">
        <v>Genderfluid</v>
      </c>
      <c r="T3619">
        <v>25</v>
      </c>
      <c r="U3619" t="str">
        <v>3087 Victoria DriveApt. 454</v>
      </c>
      <c r="V3619">
        <v>3184</v>
      </c>
      <c r="W3619" t="str">
        <v>Port Abigail</v>
      </c>
      <c r="X3619" t="str">
        <v>Western Australia</v>
      </c>
      <c r="Y3619" t="str">
        <v>Australia</v>
      </c>
      <c r="Z3619">
        <v>10</v>
      </c>
      <c r="AA3619" s="3" t="str">
        <f t="shared" si="113"/>
        <v>10 to 20</v>
      </c>
      <c r="AP3619" s="6">
        <v>135</v>
      </c>
      <c r="AQ3619" s="6" t="s">
        <v>1377</v>
      </c>
    </row>
    <row r="3620" spans="1:43" x14ac:dyDescent="0.25">
      <c r="A3620">
        <v>3618</v>
      </c>
      <c r="B3620">
        <v>724</v>
      </c>
      <c r="C3620">
        <v>693</v>
      </c>
      <c r="D3620">
        <v>113</v>
      </c>
      <c r="E3620">
        <v>2</v>
      </c>
      <c r="F3620">
        <v>226</v>
      </c>
      <c r="G3620" t="str">
        <f>VLOOKUP($C3620,'Raw-products'!$A$2:$H$1261,MATCH(G$1,'Raw-products'!$A$1:$H$1,0))</f>
        <v>Jacket</v>
      </c>
      <c r="H3620" t="str">
        <f>VLOOKUP($C3620,'Raw-products'!$A$2:$H$1261,MATCH(H$1,'Raw-products'!$A$1:$H$1,0))</f>
        <v>Parka</v>
      </c>
      <c r="I3620" t="str">
        <f>VLOOKUP($C3620,'Raw-products'!$A$2:$H$1261,MATCH(I$1,'Raw-products'!$A$1:$H$1,0))</f>
        <v>L</v>
      </c>
      <c r="J3620" t="str">
        <f>VLOOKUP($C3620,'Raw-products'!$A$2:$H$1261,MATCH(J$1,'Raw-products'!$A$1:$H$1,0))</f>
        <v>indigo</v>
      </c>
      <c r="K3620">
        <f>VLOOKUP($C3620,'Raw-products'!$A$2:$H$1261,MATCH(K$1,'Raw-products'!$A$1:$H$1,0))</f>
        <v>119</v>
      </c>
      <c r="L3620">
        <f>VLOOKUP($C3620,'Raw-products'!$A$2:$H$1261,MATCH(L$1,'Raw-products'!$A$1:$H$1,0))</f>
        <v>44</v>
      </c>
      <c r="M3620" s="5">
        <f t="shared" si="112"/>
        <v>5236</v>
      </c>
      <c r="N3620" cm="1">
        <f t="array" ref="N3620:Q3620">_xlfn.XLOOKUP($B3620,'Raw -orders'!$A:$A,'Raw -orders'!$B:$E)</f>
        <v>394</v>
      </c>
      <c r="O3620">
        <v>14883</v>
      </c>
      <c r="P3620" s="1">
        <v>44259</v>
      </c>
      <c r="Q3620" s="1">
        <v>44283</v>
      </c>
      <c r="R3620" t="str" cm="1">
        <f t="array" ref="R3620:Y3620">_xlfn.XLOOKUP($N3620,'Raw - customers'!$A:$A,'Raw - customers'!$B:$I)</f>
        <v>Eba Bauser</v>
      </c>
      <c r="S3620" t="str">
        <v>Bigender</v>
      </c>
      <c r="T3620">
        <v>26</v>
      </c>
      <c r="U3620" t="str">
        <v>984 Boyer KnollApt. 699</v>
      </c>
      <c r="V3620">
        <v>2204</v>
      </c>
      <c r="W3620" t="str">
        <v>Audreyport</v>
      </c>
      <c r="X3620" t="str">
        <v>Tasmania</v>
      </c>
      <c r="Y3620" t="str">
        <v>Australia</v>
      </c>
      <c r="Z3620">
        <v>3</v>
      </c>
      <c r="AA3620" s="3" t="str">
        <f t="shared" si="113"/>
        <v>20 to 30</v>
      </c>
      <c r="AP3620" s="6">
        <v>394</v>
      </c>
      <c r="AQ3620" s="6" t="s">
        <v>1414</v>
      </c>
    </row>
    <row r="3621" spans="1:43" x14ac:dyDescent="0.25">
      <c r="A3621">
        <v>3619</v>
      </c>
      <c r="B3621">
        <v>724</v>
      </c>
      <c r="C3621">
        <v>1193</v>
      </c>
      <c r="D3621">
        <v>105</v>
      </c>
      <c r="E3621">
        <v>3</v>
      </c>
      <c r="F3621">
        <v>315</v>
      </c>
      <c r="G3621" t="str">
        <f>VLOOKUP($C3621,'Raw-products'!$A$2:$H$1261,MATCH(G$1,'Raw-products'!$A$1:$H$1,0))</f>
        <v>Trousers</v>
      </c>
      <c r="H3621" t="str">
        <f>VLOOKUP($C3621,'Raw-products'!$A$2:$H$1261,MATCH(H$1,'Raw-products'!$A$1:$H$1,0))</f>
        <v>Pleated</v>
      </c>
      <c r="I3621" t="str">
        <f>VLOOKUP($C3621,'Raw-products'!$A$2:$H$1261,MATCH(I$1,'Raw-products'!$A$1:$H$1,0))</f>
        <v>L</v>
      </c>
      <c r="J3621" t="str">
        <f>VLOOKUP($C3621,'Raw-products'!$A$2:$H$1261,MATCH(J$1,'Raw-products'!$A$1:$H$1,0))</f>
        <v>red</v>
      </c>
      <c r="K3621">
        <f>VLOOKUP($C3621,'Raw-products'!$A$2:$H$1261,MATCH(K$1,'Raw-products'!$A$1:$H$1,0))</f>
        <v>90</v>
      </c>
      <c r="L3621">
        <f>VLOOKUP($C3621,'Raw-products'!$A$2:$H$1261,MATCH(L$1,'Raw-products'!$A$1:$H$1,0))</f>
        <v>70</v>
      </c>
      <c r="M3621" s="5">
        <f t="shared" si="112"/>
        <v>6300</v>
      </c>
      <c r="N3621" cm="1">
        <f t="array" ref="N3621:Q3621">_xlfn.XLOOKUP($B3621,'Raw -orders'!$A:$A,'Raw -orders'!$B:$E)</f>
        <v>394</v>
      </c>
      <c r="O3621">
        <v>14883</v>
      </c>
      <c r="P3621" s="1">
        <v>44259</v>
      </c>
      <c r="Q3621" s="1">
        <v>44283</v>
      </c>
      <c r="R3621" t="str" cm="1">
        <f t="array" ref="R3621:Y3621">_xlfn.XLOOKUP($N3621,'Raw - customers'!$A:$A,'Raw - customers'!$B:$I)</f>
        <v>Eba Bauser</v>
      </c>
      <c r="S3621" t="str">
        <v>Bigender</v>
      </c>
      <c r="T3621">
        <v>26</v>
      </c>
      <c r="U3621" t="str">
        <v>984 Boyer KnollApt. 699</v>
      </c>
      <c r="V3621">
        <v>2204</v>
      </c>
      <c r="W3621" t="str">
        <v>Audreyport</v>
      </c>
      <c r="X3621" t="str">
        <v>Tasmania</v>
      </c>
      <c r="Y3621" t="str">
        <v>Australia</v>
      </c>
      <c r="Z3621">
        <v>3</v>
      </c>
      <c r="AA3621" s="3" t="str">
        <f t="shared" si="113"/>
        <v>20 to 30</v>
      </c>
      <c r="AP3621" s="6">
        <v>394</v>
      </c>
      <c r="AQ3621" s="6" t="s">
        <v>1414</v>
      </c>
    </row>
    <row r="3622" spans="1:43" x14ac:dyDescent="0.25">
      <c r="A3622">
        <v>3620</v>
      </c>
      <c r="B3622">
        <v>724</v>
      </c>
      <c r="C3622">
        <v>791</v>
      </c>
      <c r="D3622">
        <v>91</v>
      </c>
      <c r="E3622">
        <v>2</v>
      </c>
      <c r="F3622">
        <v>182</v>
      </c>
      <c r="G3622" t="str">
        <f>VLOOKUP($C3622,'Raw-products'!$A$2:$H$1261,MATCH(G$1,'Raw-products'!$A$1:$H$1,0))</f>
        <v>Jacket</v>
      </c>
      <c r="H3622" t="str">
        <f>VLOOKUP($C3622,'Raw-products'!$A$2:$H$1261,MATCH(H$1,'Raw-products'!$A$1:$H$1,0))</f>
        <v>Pullover</v>
      </c>
      <c r="I3622" t="str">
        <f>VLOOKUP($C3622,'Raw-products'!$A$2:$H$1261,MATCH(I$1,'Raw-products'!$A$1:$H$1,0))</f>
        <v>S</v>
      </c>
      <c r="J3622" t="str">
        <f>VLOOKUP($C3622,'Raw-products'!$A$2:$H$1261,MATCH(J$1,'Raw-products'!$A$1:$H$1,0))</f>
        <v>blue</v>
      </c>
      <c r="K3622">
        <f>VLOOKUP($C3622,'Raw-products'!$A$2:$H$1261,MATCH(K$1,'Raw-products'!$A$1:$H$1,0))</f>
        <v>114</v>
      </c>
      <c r="L3622">
        <f>VLOOKUP($C3622,'Raw-products'!$A$2:$H$1261,MATCH(L$1,'Raw-products'!$A$1:$H$1,0))</f>
        <v>73</v>
      </c>
      <c r="M3622" s="5">
        <f t="shared" si="112"/>
        <v>8322</v>
      </c>
      <c r="N3622" cm="1">
        <f t="array" ref="N3622:Q3622">_xlfn.XLOOKUP($B3622,'Raw -orders'!$A:$A,'Raw -orders'!$B:$E)</f>
        <v>394</v>
      </c>
      <c r="O3622">
        <v>14883</v>
      </c>
      <c r="P3622" s="1">
        <v>44259</v>
      </c>
      <c r="Q3622" s="1">
        <v>44283</v>
      </c>
      <c r="R3622" t="str" cm="1">
        <f t="array" ref="R3622:Y3622">_xlfn.XLOOKUP($N3622,'Raw - customers'!$A:$A,'Raw - customers'!$B:$I)</f>
        <v>Eba Bauser</v>
      </c>
      <c r="S3622" t="str">
        <v>Bigender</v>
      </c>
      <c r="T3622">
        <v>26</v>
      </c>
      <c r="U3622" t="str">
        <v>984 Boyer KnollApt. 699</v>
      </c>
      <c r="V3622">
        <v>2204</v>
      </c>
      <c r="W3622" t="str">
        <v>Audreyport</v>
      </c>
      <c r="X3622" t="str">
        <v>Tasmania</v>
      </c>
      <c r="Y3622" t="str">
        <v>Australia</v>
      </c>
      <c r="Z3622">
        <v>3</v>
      </c>
      <c r="AA3622" s="3" t="str">
        <f t="shared" si="113"/>
        <v>20 to 30</v>
      </c>
      <c r="AP3622" s="6">
        <v>394</v>
      </c>
      <c r="AQ3622" s="6" t="s">
        <v>1414</v>
      </c>
    </row>
    <row r="3623" spans="1:43" x14ac:dyDescent="0.25">
      <c r="A3623">
        <v>3621</v>
      </c>
      <c r="B3623">
        <v>724</v>
      </c>
      <c r="C3623">
        <v>511</v>
      </c>
      <c r="D3623">
        <v>102</v>
      </c>
      <c r="E3623">
        <v>3</v>
      </c>
      <c r="F3623">
        <v>306</v>
      </c>
      <c r="G3623" t="str">
        <f>VLOOKUP($C3623,'Raw-products'!$A$2:$H$1261,MATCH(G$1,'Raw-products'!$A$1:$H$1,0))</f>
        <v>Jacket</v>
      </c>
      <c r="H3623" t="str">
        <f>VLOOKUP($C3623,'Raw-products'!$A$2:$H$1261,MATCH(H$1,'Raw-products'!$A$1:$H$1,0))</f>
        <v>Windbreaker</v>
      </c>
      <c r="I3623" t="str">
        <f>VLOOKUP($C3623,'Raw-products'!$A$2:$H$1261,MATCH(I$1,'Raw-products'!$A$1:$H$1,0))</f>
        <v>S</v>
      </c>
      <c r="J3623" t="str">
        <f>VLOOKUP($C3623,'Raw-products'!$A$2:$H$1261,MATCH(J$1,'Raw-products'!$A$1:$H$1,0))</f>
        <v>blue</v>
      </c>
      <c r="K3623">
        <f>VLOOKUP($C3623,'Raw-products'!$A$2:$H$1261,MATCH(K$1,'Raw-products'!$A$1:$H$1,0))</f>
        <v>109</v>
      </c>
      <c r="L3623">
        <f>VLOOKUP($C3623,'Raw-products'!$A$2:$H$1261,MATCH(L$1,'Raw-products'!$A$1:$H$1,0))</f>
        <v>41</v>
      </c>
      <c r="M3623" s="5">
        <f t="shared" si="112"/>
        <v>4469</v>
      </c>
      <c r="N3623" cm="1">
        <f t="array" ref="N3623:Q3623">_xlfn.XLOOKUP($B3623,'Raw -orders'!$A:$A,'Raw -orders'!$B:$E)</f>
        <v>394</v>
      </c>
      <c r="O3623">
        <v>14883</v>
      </c>
      <c r="P3623" s="1">
        <v>44259</v>
      </c>
      <c r="Q3623" s="1">
        <v>44283</v>
      </c>
      <c r="R3623" t="str" cm="1">
        <f t="array" ref="R3623:Y3623">_xlfn.XLOOKUP($N3623,'Raw - customers'!$A:$A,'Raw - customers'!$B:$I)</f>
        <v>Eba Bauser</v>
      </c>
      <c r="S3623" t="str">
        <v>Bigender</v>
      </c>
      <c r="T3623">
        <v>26</v>
      </c>
      <c r="U3623" t="str">
        <v>984 Boyer KnollApt. 699</v>
      </c>
      <c r="V3623">
        <v>2204</v>
      </c>
      <c r="W3623" t="str">
        <v>Audreyport</v>
      </c>
      <c r="X3623" t="str">
        <v>Tasmania</v>
      </c>
      <c r="Y3623" t="str">
        <v>Australia</v>
      </c>
      <c r="Z3623">
        <v>3</v>
      </c>
      <c r="AA3623" s="3" t="str">
        <f t="shared" si="113"/>
        <v>20 to 30</v>
      </c>
      <c r="AP3623" s="6">
        <v>394</v>
      </c>
      <c r="AQ3623" s="6" t="s">
        <v>1414</v>
      </c>
    </row>
    <row r="3624" spans="1:43" x14ac:dyDescent="0.25">
      <c r="A3624">
        <v>3622</v>
      </c>
      <c r="B3624">
        <v>724</v>
      </c>
      <c r="C3624">
        <v>1012</v>
      </c>
      <c r="D3624">
        <v>106</v>
      </c>
      <c r="E3624">
        <v>2</v>
      </c>
      <c r="F3624">
        <v>212</v>
      </c>
      <c r="G3624" t="str">
        <f>VLOOKUP($C3624,'Raw-products'!$A$2:$H$1261,MATCH(G$1,'Raw-products'!$A$1:$H$1,0))</f>
        <v>Trousers</v>
      </c>
      <c r="H3624" t="str">
        <f>VLOOKUP($C3624,'Raw-products'!$A$2:$H$1261,MATCH(H$1,'Raw-products'!$A$1:$H$1,0))</f>
        <v>Wool</v>
      </c>
      <c r="I3624" t="str">
        <f>VLOOKUP($C3624,'Raw-products'!$A$2:$H$1261,MATCH(I$1,'Raw-products'!$A$1:$H$1,0))</f>
        <v>M</v>
      </c>
      <c r="J3624" t="str">
        <f>VLOOKUP($C3624,'Raw-products'!$A$2:$H$1261,MATCH(J$1,'Raw-products'!$A$1:$H$1,0))</f>
        <v>violet</v>
      </c>
      <c r="K3624">
        <f>VLOOKUP($C3624,'Raw-products'!$A$2:$H$1261,MATCH(K$1,'Raw-products'!$A$1:$H$1,0))</f>
        <v>111</v>
      </c>
      <c r="L3624">
        <f>VLOOKUP($C3624,'Raw-products'!$A$2:$H$1261,MATCH(L$1,'Raw-products'!$A$1:$H$1,0))</f>
        <v>51</v>
      </c>
      <c r="M3624" s="5">
        <f t="shared" si="112"/>
        <v>5661</v>
      </c>
      <c r="N3624" cm="1">
        <f t="array" ref="N3624:Q3624">_xlfn.XLOOKUP($B3624,'Raw -orders'!$A:$A,'Raw -orders'!$B:$E)</f>
        <v>394</v>
      </c>
      <c r="O3624">
        <v>14883</v>
      </c>
      <c r="P3624" s="1">
        <v>44259</v>
      </c>
      <c r="Q3624" s="1">
        <v>44283</v>
      </c>
      <c r="R3624" t="str" cm="1">
        <f t="array" ref="R3624:Y3624">_xlfn.XLOOKUP($N3624,'Raw - customers'!$A:$A,'Raw - customers'!$B:$I)</f>
        <v>Eba Bauser</v>
      </c>
      <c r="S3624" t="str">
        <v>Bigender</v>
      </c>
      <c r="T3624">
        <v>26</v>
      </c>
      <c r="U3624" t="str">
        <v>984 Boyer KnollApt. 699</v>
      </c>
      <c r="V3624">
        <v>2204</v>
      </c>
      <c r="W3624" t="str">
        <v>Audreyport</v>
      </c>
      <c r="X3624" t="str">
        <v>Tasmania</v>
      </c>
      <c r="Y3624" t="str">
        <v>Australia</v>
      </c>
      <c r="Z3624">
        <v>3</v>
      </c>
      <c r="AA3624" s="3" t="str">
        <f t="shared" si="113"/>
        <v>20 to 30</v>
      </c>
      <c r="AP3624" s="6">
        <v>394</v>
      </c>
      <c r="AQ3624" s="6" t="s">
        <v>1414</v>
      </c>
    </row>
    <row r="3625" spans="1:43" x14ac:dyDescent="0.25">
      <c r="A3625">
        <v>3623</v>
      </c>
      <c r="B3625">
        <v>724</v>
      </c>
      <c r="C3625">
        <v>665</v>
      </c>
      <c r="D3625">
        <v>113</v>
      </c>
      <c r="E3625">
        <v>2</v>
      </c>
      <c r="F3625">
        <v>226</v>
      </c>
      <c r="G3625" t="str">
        <f>VLOOKUP($C3625,'Raw-products'!$A$2:$H$1261,MATCH(G$1,'Raw-products'!$A$1:$H$1,0))</f>
        <v>Jacket</v>
      </c>
      <c r="H3625" t="str">
        <f>VLOOKUP($C3625,'Raw-products'!$A$2:$H$1261,MATCH(H$1,'Raw-products'!$A$1:$H$1,0))</f>
        <v>Parka</v>
      </c>
      <c r="I3625" t="str">
        <f>VLOOKUP($C3625,'Raw-products'!$A$2:$H$1261,MATCH(I$1,'Raw-products'!$A$1:$H$1,0))</f>
        <v>XS</v>
      </c>
      <c r="J3625" t="str">
        <f>VLOOKUP($C3625,'Raw-products'!$A$2:$H$1261,MATCH(J$1,'Raw-products'!$A$1:$H$1,0))</f>
        <v>red</v>
      </c>
      <c r="K3625">
        <f>VLOOKUP($C3625,'Raw-products'!$A$2:$H$1261,MATCH(K$1,'Raw-products'!$A$1:$H$1,0))</f>
        <v>119</v>
      </c>
      <c r="L3625">
        <f>VLOOKUP($C3625,'Raw-products'!$A$2:$H$1261,MATCH(L$1,'Raw-products'!$A$1:$H$1,0))</f>
        <v>65</v>
      </c>
      <c r="M3625" s="5">
        <f t="shared" si="112"/>
        <v>7735</v>
      </c>
      <c r="N3625" cm="1">
        <f t="array" ref="N3625:Q3625">_xlfn.XLOOKUP($B3625,'Raw -orders'!$A:$A,'Raw -orders'!$B:$E)</f>
        <v>394</v>
      </c>
      <c r="O3625">
        <v>14883</v>
      </c>
      <c r="P3625" s="1">
        <v>44259</v>
      </c>
      <c r="Q3625" s="1">
        <v>44283</v>
      </c>
      <c r="R3625" t="str" cm="1">
        <f t="array" ref="R3625:Y3625">_xlfn.XLOOKUP($N3625,'Raw - customers'!$A:$A,'Raw - customers'!$B:$I)</f>
        <v>Eba Bauser</v>
      </c>
      <c r="S3625" t="str">
        <v>Bigender</v>
      </c>
      <c r="T3625">
        <v>26</v>
      </c>
      <c r="U3625" t="str">
        <v>984 Boyer KnollApt. 699</v>
      </c>
      <c r="V3625">
        <v>2204</v>
      </c>
      <c r="W3625" t="str">
        <v>Audreyport</v>
      </c>
      <c r="X3625" t="str">
        <v>Tasmania</v>
      </c>
      <c r="Y3625" t="str">
        <v>Australia</v>
      </c>
      <c r="Z3625">
        <v>3</v>
      </c>
      <c r="AA3625" s="3" t="str">
        <f t="shared" si="113"/>
        <v>20 to 30</v>
      </c>
      <c r="AP3625" s="6">
        <v>394</v>
      </c>
      <c r="AQ3625" s="6" t="s">
        <v>1414</v>
      </c>
    </row>
    <row r="3626" spans="1:43" x14ac:dyDescent="0.25">
      <c r="A3626">
        <v>3624</v>
      </c>
      <c r="B3626">
        <v>724</v>
      </c>
      <c r="C3626">
        <v>625</v>
      </c>
      <c r="D3626">
        <v>112</v>
      </c>
      <c r="E3626">
        <v>2</v>
      </c>
      <c r="F3626">
        <v>224</v>
      </c>
      <c r="G3626" t="str">
        <f>VLOOKUP($C3626,'Raw-products'!$A$2:$H$1261,MATCH(G$1,'Raw-products'!$A$1:$H$1,0))</f>
        <v>Jacket</v>
      </c>
      <c r="H3626" t="str">
        <f>VLOOKUP($C3626,'Raw-products'!$A$2:$H$1261,MATCH(H$1,'Raw-products'!$A$1:$H$1,0))</f>
        <v>Cardigan</v>
      </c>
      <c r="I3626" t="str">
        <f>VLOOKUP($C3626,'Raw-products'!$A$2:$H$1261,MATCH(I$1,'Raw-products'!$A$1:$H$1,0))</f>
        <v>XS</v>
      </c>
      <c r="J3626" t="str">
        <f>VLOOKUP($C3626,'Raw-products'!$A$2:$H$1261,MATCH(J$1,'Raw-products'!$A$1:$H$1,0))</f>
        <v>violet</v>
      </c>
      <c r="K3626">
        <f>VLOOKUP($C3626,'Raw-products'!$A$2:$H$1261,MATCH(K$1,'Raw-products'!$A$1:$H$1,0))</f>
        <v>118</v>
      </c>
      <c r="L3626">
        <f>VLOOKUP($C3626,'Raw-products'!$A$2:$H$1261,MATCH(L$1,'Raw-products'!$A$1:$H$1,0))</f>
        <v>40</v>
      </c>
      <c r="M3626" s="5">
        <f t="shared" si="112"/>
        <v>4720</v>
      </c>
      <c r="N3626" cm="1">
        <f t="array" ref="N3626:Q3626">_xlfn.XLOOKUP($B3626,'Raw -orders'!$A:$A,'Raw -orders'!$B:$E)</f>
        <v>394</v>
      </c>
      <c r="O3626">
        <v>14883</v>
      </c>
      <c r="P3626" s="1">
        <v>44259</v>
      </c>
      <c r="Q3626" s="1">
        <v>44283</v>
      </c>
      <c r="R3626" t="str" cm="1">
        <f t="array" ref="R3626:Y3626">_xlfn.XLOOKUP($N3626,'Raw - customers'!$A:$A,'Raw - customers'!$B:$I)</f>
        <v>Eba Bauser</v>
      </c>
      <c r="S3626" t="str">
        <v>Bigender</v>
      </c>
      <c r="T3626">
        <v>26</v>
      </c>
      <c r="U3626" t="str">
        <v>984 Boyer KnollApt. 699</v>
      </c>
      <c r="V3626">
        <v>2204</v>
      </c>
      <c r="W3626" t="str">
        <v>Audreyport</v>
      </c>
      <c r="X3626" t="str">
        <v>Tasmania</v>
      </c>
      <c r="Y3626" t="str">
        <v>Australia</v>
      </c>
      <c r="Z3626">
        <v>3</v>
      </c>
      <c r="AA3626" s="3" t="str">
        <f t="shared" si="113"/>
        <v>20 to 30</v>
      </c>
      <c r="AP3626" s="6">
        <v>394</v>
      </c>
      <c r="AQ3626" s="6" t="s">
        <v>1414</v>
      </c>
    </row>
    <row r="3627" spans="1:43" x14ac:dyDescent="0.25">
      <c r="A3627">
        <v>3625</v>
      </c>
      <c r="B3627">
        <v>725</v>
      </c>
      <c r="C3627">
        <v>265</v>
      </c>
      <c r="D3627">
        <v>95</v>
      </c>
      <c r="E3627">
        <v>3</v>
      </c>
      <c r="F3627">
        <v>285</v>
      </c>
      <c r="G3627" t="str">
        <f>VLOOKUP($C3627,'Raw-products'!$A$2:$H$1261,MATCH(G$1,'Raw-products'!$A$1:$H$1,0))</f>
        <v>Shirt</v>
      </c>
      <c r="H3627" t="str">
        <f>VLOOKUP($C3627,'Raw-products'!$A$2:$H$1261,MATCH(H$1,'Raw-products'!$A$1:$H$1,0))</f>
        <v>Polo</v>
      </c>
      <c r="I3627" t="str">
        <f>VLOOKUP($C3627,'Raw-products'!$A$2:$H$1261,MATCH(I$1,'Raw-products'!$A$1:$H$1,0))</f>
        <v>XS</v>
      </c>
      <c r="J3627" t="str">
        <f>VLOOKUP($C3627,'Raw-products'!$A$2:$H$1261,MATCH(J$1,'Raw-products'!$A$1:$H$1,0))</f>
        <v>blue</v>
      </c>
      <c r="K3627">
        <f>VLOOKUP($C3627,'Raw-products'!$A$2:$H$1261,MATCH(K$1,'Raw-products'!$A$1:$H$1,0))</f>
        <v>117</v>
      </c>
      <c r="L3627">
        <f>VLOOKUP($C3627,'Raw-products'!$A$2:$H$1261,MATCH(L$1,'Raw-products'!$A$1:$H$1,0))</f>
        <v>56</v>
      </c>
      <c r="M3627" s="5">
        <f t="shared" si="112"/>
        <v>6552</v>
      </c>
      <c r="N3627" cm="1">
        <f t="array" ref="N3627:Q3627">_xlfn.XLOOKUP($B3627,'Raw -orders'!$A:$A,'Raw -orders'!$B:$E)</f>
        <v>674</v>
      </c>
      <c r="O3627">
        <v>55213</v>
      </c>
      <c r="P3627" s="1">
        <v>44465</v>
      </c>
      <c r="Q3627" s="1">
        <v>44474</v>
      </c>
      <c r="R3627" t="str" cm="1">
        <f t="array" ref="R3627:Y3627">_xlfn.XLOOKUP($N3627,'Raw - customers'!$A:$A,'Raw - customers'!$B:$I)</f>
        <v>Marthena Matterson</v>
      </c>
      <c r="S3627" t="str">
        <v>Bigender</v>
      </c>
      <c r="T3627">
        <v>36</v>
      </c>
      <c r="U3627" t="str">
        <v>5420 Amelia IslandSuite 286</v>
      </c>
      <c r="V3627">
        <v>4389</v>
      </c>
      <c r="W3627" t="str">
        <v>Goodwinmouth</v>
      </c>
      <c r="X3627" t="str">
        <v>South Australia</v>
      </c>
      <c r="Y3627" t="str">
        <v>Australia</v>
      </c>
      <c r="Z3627">
        <v>9</v>
      </c>
      <c r="AA3627" s="3" t="str">
        <f t="shared" si="113"/>
        <v>0 to 10</v>
      </c>
      <c r="AP3627" s="6">
        <v>674</v>
      </c>
      <c r="AQ3627" s="6" t="s">
        <v>1345</v>
      </c>
    </row>
    <row r="3628" spans="1:43" x14ac:dyDescent="0.25">
      <c r="A3628">
        <v>3626</v>
      </c>
      <c r="B3628">
        <v>725</v>
      </c>
      <c r="C3628">
        <v>32</v>
      </c>
      <c r="D3628">
        <v>96</v>
      </c>
      <c r="E3628">
        <v>1</v>
      </c>
      <c r="F3628">
        <v>96</v>
      </c>
      <c r="G3628" t="str">
        <f>VLOOKUP($C3628,'Raw-products'!$A$2:$H$1261,MATCH(G$1,'Raw-products'!$A$1:$H$1,0))</f>
        <v>Shirt</v>
      </c>
      <c r="H3628" t="str">
        <f>VLOOKUP($C3628,'Raw-products'!$A$2:$H$1261,MATCH(H$1,'Raw-products'!$A$1:$H$1,0))</f>
        <v>Oxford Cloth</v>
      </c>
      <c r="I3628" t="str">
        <f>VLOOKUP($C3628,'Raw-products'!$A$2:$H$1261,MATCH(I$1,'Raw-products'!$A$1:$H$1,0))</f>
        <v>M</v>
      </c>
      <c r="J3628" t="str">
        <f>VLOOKUP($C3628,'Raw-products'!$A$2:$H$1261,MATCH(J$1,'Raw-products'!$A$1:$H$1,0))</f>
        <v>violet</v>
      </c>
      <c r="K3628">
        <f>VLOOKUP($C3628,'Raw-products'!$A$2:$H$1261,MATCH(K$1,'Raw-products'!$A$1:$H$1,0))</f>
        <v>114</v>
      </c>
      <c r="L3628">
        <f>VLOOKUP($C3628,'Raw-products'!$A$2:$H$1261,MATCH(L$1,'Raw-products'!$A$1:$H$1,0))</f>
        <v>65</v>
      </c>
      <c r="M3628" s="5">
        <f t="shared" si="112"/>
        <v>7410</v>
      </c>
      <c r="N3628" cm="1">
        <f t="array" ref="N3628:Q3628">_xlfn.XLOOKUP($B3628,'Raw -orders'!$A:$A,'Raw -orders'!$B:$E)</f>
        <v>674</v>
      </c>
      <c r="O3628">
        <v>55213</v>
      </c>
      <c r="P3628" s="1">
        <v>44465</v>
      </c>
      <c r="Q3628" s="1">
        <v>44474</v>
      </c>
      <c r="R3628" t="str" cm="1">
        <f t="array" ref="R3628:Y3628">_xlfn.XLOOKUP($N3628,'Raw - customers'!$A:$A,'Raw - customers'!$B:$I)</f>
        <v>Marthena Matterson</v>
      </c>
      <c r="S3628" t="str">
        <v>Bigender</v>
      </c>
      <c r="T3628">
        <v>36</v>
      </c>
      <c r="U3628" t="str">
        <v>5420 Amelia IslandSuite 286</v>
      </c>
      <c r="V3628">
        <v>4389</v>
      </c>
      <c r="W3628" t="str">
        <v>Goodwinmouth</v>
      </c>
      <c r="X3628" t="str">
        <v>South Australia</v>
      </c>
      <c r="Y3628" t="str">
        <v>Australia</v>
      </c>
      <c r="Z3628">
        <v>9</v>
      </c>
      <c r="AA3628" s="3" t="str">
        <f t="shared" si="113"/>
        <v>0 to 10</v>
      </c>
      <c r="AP3628" s="6">
        <v>674</v>
      </c>
      <c r="AQ3628" s="6" t="s">
        <v>1345</v>
      </c>
    </row>
    <row r="3629" spans="1:43" x14ac:dyDescent="0.25">
      <c r="A3629">
        <v>3627</v>
      </c>
      <c r="B3629">
        <v>725</v>
      </c>
      <c r="C3629">
        <v>1217</v>
      </c>
      <c r="D3629">
        <v>105</v>
      </c>
      <c r="E3629">
        <v>3</v>
      </c>
      <c r="F3629">
        <v>315</v>
      </c>
      <c r="G3629" t="str">
        <f>VLOOKUP($C3629,'Raw-products'!$A$2:$H$1261,MATCH(G$1,'Raw-products'!$A$1:$H$1,0))</f>
        <v>Trousers</v>
      </c>
      <c r="H3629" t="str">
        <f>VLOOKUP($C3629,'Raw-products'!$A$2:$H$1261,MATCH(H$1,'Raw-products'!$A$1:$H$1,0))</f>
        <v>Pleated</v>
      </c>
      <c r="I3629" t="str">
        <f>VLOOKUP($C3629,'Raw-products'!$A$2:$H$1261,MATCH(I$1,'Raw-products'!$A$1:$H$1,0))</f>
        <v>M</v>
      </c>
      <c r="J3629" t="str">
        <f>VLOOKUP($C3629,'Raw-products'!$A$2:$H$1261,MATCH(J$1,'Raw-products'!$A$1:$H$1,0))</f>
        <v>indigo</v>
      </c>
      <c r="K3629">
        <f>VLOOKUP($C3629,'Raw-products'!$A$2:$H$1261,MATCH(K$1,'Raw-products'!$A$1:$H$1,0))</f>
        <v>90</v>
      </c>
      <c r="L3629">
        <f>VLOOKUP($C3629,'Raw-products'!$A$2:$H$1261,MATCH(L$1,'Raw-products'!$A$1:$H$1,0))</f>
        <v>48</v>
      </c>
      <c r="M3629" s="5">
        <f t="shared" si="112"/>
        <v>4320</v>
      </c>
      <c r="N3629" cm="1">
        <f t="array" ref="N3629:Q3629">_xlfn.XLOOKUP($B3629,'Raw -orders'!$A:$A,'Raw -orders'!$B:$E)</f>
        <v>674</v>
      </c>
      <c r="O3629">
        <v>55213</v>
      </c>
      <c r="P3629" s="1">
        <v>44465</v>
      </c>
      <c r="Q3629" s="1">
        <v>44474</v>
      </c>
      <c r="R3629" t="str" cm="1">
        <f t="array" ref="R3629:Y3629">_xlfn.XLOOKUP($N3629,'Raw - customers'!$A:$A,'Raw - customers'!$B:$I)</f>
        <v>Marthena Matterson</v>
      </c>
      <c r="S3629" t="str">
        <v>Bigender</v>
      </c>
      <c r="T3629">
        <v>36</v>
      </c>
      <c r="U3629" t="str">
        <v>5420 Amelia IslandSuite 286</v>
      </c>
      <c r="V3629">
        <v>4389</v>
      </c>
      <c r="W3629" t="str">
        <v>Goodwinmouth</v>
      </c>
      <c r="X3629" t="str">
        <v>South Australia</v>
      </c>
      <c r="Y3629" t="str">
        <v>Australia</v>
      </c>
      <c r="Z3629">
        <v>9</v>
      </c>
      <c r="AA3629" s="3" t="str">
        <f t="shared" si="113"/>
        <v>0 to 10</v>
      </c>
      <c r="AP3629" s="6">
        <v>674</v>
      </c>
      <c r="AQ3629" s="6" t="s">
        <v>1345</v>
      </c>
    </row>
    <row r="3630" spans="1:43" x14ac:dyDescent="0.25">
      <c r="A3630">
        <v>3628</v>
      </c>
      <c r="B3630">
        <v>725</v>
      </c>
      <c r="C3630">
        <v>1234</v>
      </c>
      <c r="D3630">
        <v>112</v>
      </c>
      <c r="E3630">
        <v>1</v>
      </c>
      <c r="F3630">
        <v>112</v>
      </c>
      <c r="G3630" t="str">
        <f>VLOOKUP($C3630,'Raw-products'!$A$2:$H$1261,MATCH(G$1,'Raw-products'!$A$1:$H$1,0))</f>
        <v>Trousers</v>
      </c>
      <c r="H3630" t="str">
        <f>VLOOKUP($C3630,'Raw-products'!$A$2:$H$1261,MATCH(H$1,'Raw-products'!$A$1:$H$1,0))</f>
        <v>Tracksuit Bottoms</v>
      </c>
      <c r="I3630" t="str">
        <f>VLOOKUP($C3630,'Raw-products'!$A$2:$H$1261,MATCH(I$1,'Raw-products'!$A$1:$H$1,0))</f>
        <v>XL</v>
      </c>
      <c r="J3630" t="str">
        <f>VLOOKUP($C3630,'Raw-products'!$A$2:$H$1261,MATCH(J$1,'Raw-products'!$A$1:$H$1,0))</f>
        <v>orange</v>
      </c>
      <c r="K3630">
        <f>VLOOKUP($C3630,'Raw-products'!$A$2:$H$1261,MATCH(K$1,'Raw-products'!$A$1:$H$1,0))</f>
        <v>91</v>
      </c>
      <c r="L3630">
        <f>VLOOKUP($C3630,'Raw-products'!$A$2:$H$1261,MATCH(L$1,'Raw-products'!$A$1:$H$1,0))</f>
        <v>42</v>
      </c>
      <c r="M3630" s="5">
        <f t="shared" si="112"/>
        <v>3822</v>
      </c>
      <c r="N3630" cm="1">
        <f t="array" ref="N3630:Q3630">_xlfn.XLOOKUP($B3630,'Raw -orders'!$A:$A,'Raw -orders'!$B:$E)</f>
        <v>674</v>
      </c>
      <c r="O3630">
        <v>55213</v>
      </c>
      <c r="P3630" s="1">
        <v>44465</v>
      </c>
      <c r="Q3630" s="1">
        <v>44474</v>
      </c>
      <c r="R3630" t="str" cm="1">
        <f t="array" ref="R3630:Y3630">_xlfn.XLOOKUP($N3630,'Raw - customers'!$A:$A,'Raw - customers'!$B:$I)</f>
        <v>Marthena Matterson</v>
      </c>
      <c r="S3630" t="str">
        <v>Bigender</v>
      </c>
      <c r="T3630">
        <v>36</v>
      </c>
      <c r="U3630" t="str">
        <v>5420 Amelia IslandSuite 286</v>
      </c>
      <c r="V3630">
        <v>4389</v>
      </c>
      <c r="W3630" t="str">
        <v>Goodwinmouth</v>
      </c>
      <c r="X3630" t="str">
        <v>South Australia</v>
      </c>
      <c r="Y3630" t="str">
        <v>Australia</v>
      </c>
      <c r="Z3630">
        <v>9</v>
      </c>
      <c r="AA3630" s="3" t="str">
        <f t="shared" si="113"/>
        <v>0 to 10</v>
      </c>
      <c r="AP3630" s="6">
        <v>674</v>
      </c>
      <c r="AQ3630" s="6" t="s">
        <v>1345</v>
      </c>
    </row>
    <row r="3631" spans="1:43" x14ac:dyDescent="0.25">
      <c r="A3631">
        <v>3629</v>
      </c>
      <c r="B3631">
        <v>726</v>
      </c>
      <c r="C3631">
        <v>607</v>
      </c>
      <c r="D3631">
        <v>112</v>
      </c>
      <c r="E3631">
        <v>2</v>
      </c>
      <c r="F3631">
        <v>224</v>
      </c>
      <c r="G3631" t="str">
        <f>VLOOKUP($C3631,'Raw-products'!$A$2:$H$1261,MATCH(G$1,'Raw-products'!$A$1:$H$1,0))</f>
        <v>Jacket</v>
      </c>
      <c r="H3631" t="str">
        <f>VLOOKUP($C3631,'Raw-products'!$A$2:$H$1261,MATCH(H$1,'Raw-products'!$A$1:$H$1,0))</f>
        <v>Cardigan</v>
      </c>
      <c r="I3631" t="str">
        <f>VLOOKUP($C3631,'Raw-products'!$A$2:$H$1261,MATCH(I$1,'Raw-products'!$A$1:$H$1,0))</f>
        <v>M</v>
      </c>
      <c r="J3631" t="str">
        <f>VLOOKUP($C3631,'Raw-products'!$A$2:$H$1261,MATCH(J$1,'Raw-products'!$A$1:$H$1,0))</f>
        <v>yellow</v>
      </c>
      <c r="K3631">
        <f>VLOOKUP($C3631,'Raw-products'!$A$2:$H$1261,MATCH(K$1,'Raw-products'!$A$1:$H$1,0))</f>
        <v>118</v>
      </c>
      <c r="L3631">
        <f>VLOOKUP($C3631,'Raw-products'!$A$2:$H$1261,MATCH(L$1,'Raw-products'!$A$1:$H$1,0))</f>
        <v>64</v>
      </c>
      <c r="M3631" s="5">
        <f t="shared" si="112"/>
        <v>7552</v>
      </c>
      <c r="N3631" cm="1">
        <f t="array" ref="N3631:Q3631">_xlfn.XLOOKUP($B3631,'Raw -orders'!$A:$A,'Raw -orders'!$B:$E)</f>
        <v>447</v>
      </c>
      <c r="O3631">
        <v>28356</v>
      </c>
      <c r="P3631" s="1">
        <v>44454</v>
      </c>
      <c r="Q3631" s="1">
        <v>44474</v>
      </c>
      <c r="R3631" t="str" cm="1">
        <f t="array" ref="R3631:Y3631">_xlfn.XLOOKUP($N3631,'Raw - customers'!$A:$A,'Raw - customers'!$B:$I)</f>
        <v>Shena Solomonides</v>
      </c>
      <c r="S3631" t="str">
        <v>Bigender</v>
      </c>
      <c r="T3631">
        <v>68</v>
      </c>
      <c r="U3631" t="str">
        <v>82 O'hara LoopSuite 558</v>
      </c>
      <c r="V3631">
        <v>8664</v>
      </c>
      <c r="W3631" t="str">
        <v>Zacshire</v>
      </c>
      <c r="X3631" t="str">
        <v>New South Wales</v>
      </c>
      <c r="Y3631" t="str">
        <v>Australia</v>
      </c>
      <c r="Z3631">
        <v>9</v>
      </c>
      <c r="AA3631" s="3" t="str">
        <f t="shared" si="113"/>
        <v>10 to 20</v>
      </c>
      <c r="AP3631" s="6">
        <v>447</v>
      </c>
      <c r="AQ3631" s="6" t="s">
        <v>1362</v>
      </c>
    </row>
    <row r="3632" spans="1:43" x14ac:dyDescent="0.25">
      <c r="A3632">
        <v>3630</v>
      </c>
      <c r="B3632">
        <v>726</v>
      </c>
      <c r="C3632">
        <v>131</v>
      </c>
      <c r="D3632">
        <v>92</v>
      </c>
      <c r="E3632">
        <v>2</v>
      </c>
      <c r="F3632">
        <v>184</v>
      </c>
      <c r="G3632" t="str">
        <f>VLOOKUP($C3632,'Raw-products'!$A$2:$H$1261,MATCH(G$1,'Raw-products'!$A$1:$H$1,0))</f>
        <v>Shirt</v>
      </c>
      <c r="H3632" t="str">
        <f>VLOOKUP($C3632,'Raw-products'!$A$2:$H$1261,MATCH(H$1,'Raw-products'!$A$1:$H$1,0))</f>
        <v>Denim</v>
      </c>
      <c r="I3632" t="str">
        <f>VLOOKUP($C3632,'Raw-products'!$A$2:$H$1261,MATCH(I$1,'Raw-products'!$A$1:$H$1,0))</f>
        <v>S</v>
      </c>
      <c r="J3632" t="str">
        <f>VLOOKUP($C3632,'Raw-products'!$A$2:$H$1261,MATCH(J$1,'Raw-products'!$A$1:$H$1,0))</f>
        <v>indigo</v>
      </c>
      <c r="K3632">
        <f>VLOOKUP($C3632,'Raw-products'!$A$2:$H$1261,MATCH(K$1,'Raw-products'!$A$1:$H$1,0))</f>
        <v>115</v>
      </c>
      <c r="L3632">
        <f>VLOOKUP($C3632,'Raw-products'!$A$2:$H$1261,MATCH(L$1,'Raw-products'!$A$1:$H$1,0))</f>
        <v>69</v>
      </c>
      <c r="M3632" s="5">
        <f t="shared" si="112"/>
        <v>7935</v>
      </c>
      <c r="N3632" cm="1">
        <f t="array" ref="N3632:Q3632">_xlfn.XLOOKUP($B3632,'Raw -orders'!$A:$A,'Raw -orders'!$B:$E)</f>
        <v>447</v>
      </c>
      <c r="O3632">
        <v>28356</v>
      </c>
      <c r="P3632" s="1">
        <v>44454</v>
      </c>
      <c r="Q3632" s="1">
        <v>44474</v>
      </c>
      <c r="R3632" t="str" cm="1">
        <f t="array" ref="R3632:Y3632">_xlfn.XLOOKUP($N3632,'Raw - customers'!$A:$A,'Raw - customers'!$B:$I)</f>
        <v>Shena Solomonides</v>
      </c>
      <c r="S3632" t="str">
        <v>Bigender</v>
      </c>
      <c r="T3632">
        <v>68</v>
      </c>
      <c r="U3632" t="str">
        <v>82 O'hara LoopSuite 558</v>
      </c>
      <c r="V3632">
        <v>8664</v>
      </c>
      <c r="W3632" t="str">
        <v>Zacshire</v>
      </c>
      <c r="X3632" t="str">
        <v>New South Wales</v>
      </c>
      <c r="Y3632" t="str">
        <v>Australia</v>
      </c>
      <c r="Z3632">
        <v>9</v>
      </c>
      <c r="AA3632" s="3" t="str">
        <f t="shared" si="113"/>
        <v>10 to 20</v>
      </c>
      <c r="AP3632" s="6">
        <v>447</v>
      </c>
      <c r="AQ3632" s="6" t="s">
        <v>1362</v>
      </c>
    </row>
    <row r="3633" spans="1:43" x14ac:dyDescent="0.25">
      <c r="A3633">
        <v>3631</v>
      </c>
      <c r="B3633">
        <v>727</v>
      </c>
      <c r="C3633">
        <v>165</v>
      </c>
      <c r="D3633">
        <v>91</v>
      </c>
      <c r="E3633">
        <v>2</v>
      </c>
      <c r="F3633">
        <v>182</v>
      </c>
      <c r="G3633" t="str">
        <f>VLOOKUP($C3633,'Raw-products'!$A$2:$H$1261,MATCH(G$1,'Raw-products'!$A$1:$H$1,0))</f>
        <v>Shirt</v>
      </c>
      <c r="H3633" t="str">
        <f>VLOOKUP($C3633,'Raw-products'!$A$2:$H$1261,MATCH(H$1,'Raw-products'!$A$1:$H$1,0))</f>
        <v>Linen</v>
      </c>
      <c r="I3633" t="str">
        <f>VLOOKUP($C3633,'Raw-products'!$A$2:$H$1261,MATCH(I$1,'Raw-products'!$A$1:$H$1,0))</f>
        <v>XS</v>
      </c>
      <c r="J3633" t="str">
        <f>VLOOKUP($C3633,'Raw-products'!$A$2:$H$1261,MATCH(J$1,'Raw-products'!$A$1:$H$1,0))</f>
        <v>indigo</v>
      </c>
      <c r="K3633">
        <f>VLOOKUP($C3633,'Raw-products'!$A$2:$H$1261,MATCH(K$1,'Raw-products'!$A$1:$H$1,0))</f>
        <v>116</v>
      </c>
      <c r="L3633">
        <f>VLOOKUP($C3633,'Raw-products'!$A$2:$H$1261,MATCH(L$1,'Raw-products'!$A$1:$H$1,0))</f>
        <v>70</v>
      </c>
      <c r="M3633" s="5">
        <f t="shared" si="112"/>
        <v>8120</v>
      </c>
      <c r="N3633" cm="1">
        <f t="array" ref="N3633:Q3633">_xlfn.XLOOKUP($B3633,'Raw -orders'!$A:$A,'Raw -orders'!$B:$E)</f>
        <v>852</v>
      </c>
      <c r="O3633">
        <v>56021</v>
      </c>
      <c r="P3633" s="1">
        <v>44317</v>
      </c>
      <c r="Q3633" s="1">
        <v>44334</v>
      </c>
      <c r="R3633" t="str" cm="1">
        <f t="array" ref="R3633:Y3633">_xlfn.XLOOKUP($N3633,'Raw - customers'!$A:$A,'Raw - customers'!$B:$I)</f>
        <v>Lucas Cromly</v>
      </c>
      <c r="S3633" t="str">
        <v>Polygender</v>
      </c>
      <c r="T3633">
        <v>67</v>
      </c>
      <c r="U3633" t="str">
        <v>079 Chase MallApt. 902</v>
      </c>
      <c r="V3633">
        <v>8460</v>
      </c>
      <c r="W3633" t="str">
        <v>O'connertown</v>
      </c>
      <c r="X3633" t="str">
        <v>Tasmania</v>
      </c>
      <c r="Y3633" t="str">
        <v>Australia</v>
      </c>
      <c r="Z3633">
        <v>5</v>
      </c>
      <c r="AA3633" s="3" t="str">
        <f t="shared" si="113"/>
        <v>10 to 20</v>
      </c>
      <c r="AP3633" s="6">
        <v>852</v>
      </c>
      <c r="AQ3633" s="6" t="s">
        <v>1414</v>
      </c>
    </row>
    <row r="3634" spans="1:43" x14ac:dyDescent="0.25">
      <c r="A3634">
        <v>3632</v>
      </c>
      <c r="B3634">
        <v>727</v>
      </c>
      <c r="C3634">
        <v>796</v>
      </c>
      <c r="D3634">
        <v>91</v>
      </c>
      <c r="E3634">
        <v>1</v>
      </c>
      <c r="F3634">
        <v>91</v>
      </c>
      <c r="G3634" t="str">
        <f>VLOOKUP($C3634,'Raw-products'!$A$2:$H$1261,MATCH(G$1,'Raw-products'!$A$1:$H$1,0))</f>
        <v>Jacket</v>
      </c>
      <c r="H3634" t="str">
        <f>VLOOKUP($C3634,'Raw-products'!$A$2:$H$1261,MATCH(H$1,'Raw-products'!$A$1:$H$1,0))</f>
        <v>Pullover</v>
      </c>
      <c r="I3634" t="str">
        <f>VLOOKUP($C3634,'Raw-products'!$A$2:$H$1261,MATCH(I$1,'Raw-products'!$A$1:$H$1,0))</f>
        <v>S</v>
      </c>
      <c r="J3634" t="str">
        <f>VLOOKUP($C3634,'Raw-products'!$A$2:$H$1261,MATCH(J$1,'Raw-products'!$A$1:$H$1,0))</f>
        <v>indigo</v>
      </c>
      <c r="K3634">
        <f>VLOOKUP($C3634,'Raw-products'!$A$2:$H$1261,MATCH(K$1,'Raw-products'!$A$1:$H$1,0))</f>
        <v>114</v>
      </c>
      <c r="L3634">
        <f>VLOOKUP($C3634,'Raw-products'!$A$2:$H$1261,MATCH(L$1,'Raw-products'!$A$1:$H$1,0))</f>
        <v>44</v>
      </c>
      <c r="M3634" s="5">
        <f t="shared" si="112"/>
        <v>5016</v>
      </c>
      <c r="N3634" cm="1">
        <f t="array" ref="N3634:Q3634">_xlfn.XLOOKUP($B3634,'Raw -orders'!$A:$A,'Raw -orders'!$B:$E)</f>
        <v>852</v>
      </c>
      <c r="O3634">
        <v>56021</v>
      </c>
      <c r="P3634" s="1">
        <v>44317</v>
      </c>
      <c r="Q3634" s="1">
        <v>44334</v>
      </c>
      <c r="R3634" t="str" cm="1">
        <f t="array" ref="R3634:Y3634">_xlfn.XLOOKUP($N3634,'Raw - customers'!$A:$A,'Raw - customers'!$B:$I)</f>
        <v>Lucas Cromly</v>
      </c>
      <c r="S3634" t="str">
        <v>Polygender</v>
      </c>
      <c r="T3634">
        <v>67</v>
      </c>
      <c r="U3634" t="str">
        <v>079 Chase MallApt. 902</v>
      </c>
      <c r="V3634">
        <v>8460</v>
      </c>
      <c r="W3634" t="str">
        <v>O'connertown</v>
      </c>
      <c r="X3634" t="str">
        <v>Tasmania</v>
      </c>
      <c r="Y3634" t="str">
        <v>Australia</v>
      </c>
      <c r="Z3634">
        <v>5</v>
      </c>
      <c r="AA3634" s="3" t="str">
        <f t="shared" si="113"/>
        <v>10 to 20</v>
      </c>
      <c r="AP3634" s="6">
        <v>852</v>
      </c>
      <c r="AQ3634" s="6" t="s">
        <v>1414</v>
      </c>
    </row>
    <row r="3635" spans="1:43" x14ac:dyDescent="0.25">
      <c r="A3635">
        <v>3633</v>
      </c>
      <c r="B3635">
        <v>728</v>
      </c>
      <c r="C3635">
        <v>234</v>
      </c>
      <c r="D3635">
        <v>106</v>
      </c>
      <c r="E3635">
        <v>1</v>
      </c>
      <c r="F3635">
        <v>106</v>
      </c>
      <c r="G3635" t="str">
        <f>VLOOKUP($C3635,'Raw-products'!$A$2:$H$1261,MATCH(G$1,'Raw-products'!$A$1:$H$1,0))</f>
        <v>Shirt</v>
      </c>
      <c r="H3635" t="str">
        <f>VLOOKUP($C3635,'Raw-products'!$A$2:$H$1261,MATCH(H$1,'Raw-products'!$A$1:$H$1,0))</f>
        <v>Chambray</v>
      </c>
      <c r="I3635" t="str">
        <f>VLOOKUP($C3635,'Raw-products'!$A$2:$H$1261,MATCH(I$1,'Raw-products'!$A$1:$H$1,0))</f>
        <v>XL</v>
      </c>
      <c r="J3635" t="str">
        <f>VLOOKUP($C3635,'Raw-products'!$A$2:$H$1261,MATCH(J$1,'Raw-products'!$A$1:$H$1,0))</f>
        <v>blue</v>
      </c>
      <c r="K3635">
        <f>VLOOKUP($C3635,'Raw-products'!$A$2:$H$1261,MATCH(K$1,'Raw-products'!$A$1:$H$1,0))</f>
        <v>105</v>
      </c>
      <c r="L3635">
        <f>VLOOKUP($C3635,'Raw-products'!$A$2:$H$1261,MATCH(L$1,'Raw-products'!$A$1:$H$1,0))</f>
        <v>43</v>
      </c>
      <c r="M3635" s="5">
        <f t="shared" si="112"/>
        <v>4515</v>
      </c>
      <c r="N3635" cm="1">
        <f t="array" ref="N3635:Q3635">_xlfn.XLOOKUP($B3635,'Raw -orders'!$A:$A,'Raw -orders'!$B:$E)</f>
        <v>526</v>
      </c>
      <c r="O3635">
        <v>10662</v>
      </c>
      <c r="P3635" s="1">
        <v>44437</v>
      </c>
      <c r="Q3635" s="1">
        <v>44438</v>
      </c>
      <c r="R3635" t="str" cm="1">
        <f t="array" ref="R3635:Y3635">_xlfn.XLOOKUP($N3635,'Raw - customers'!$A:$A,'Raw - customers'!$B:$I)</f>
        <v>Ellyn Collacombe</v>
      </c>
      <c r="S3635" t="str">
        <v>Male</v>
      </c>
      <c r="T3635">
        <v>73</v>
      </c>
      <c r="U3635" t="str">
        <v>786 Paige CircleApt. 922</v>
      </c>
      <c r="V3635">
        <v>2565</v>
      </c>
      <c r="W3635" t="str">
        <v>Adamsside</v>
      </c>
      <c r="X3635" t="str">
        <v>Tasmania</v>
      </c>
      <c r="Y3635" t="str">
        <v>Australia</v>
      </c>
      <c r="Z3635">
        <v>8</v>
      </c>
      <c r="AA3635" s="3" t="str">
        <f t="shared" si="113"/>
        <v>0 to 10</v>
      </c>
      <c r="AP3635" s="6">
        <v>526</v>
      </c>
      <c r="AQ3635" s="6" t="s">
        <v>1414</v>
      </c>
    </row>
    <row r="3636" spans="1:43" x14ac:dyDescent="0.25">
      <c r="A3636">
        <v>3634</v>
      </c>
      <c r="B3636">
        <v>728</v>
      </c>
      <c r="C3636">
        <v>9</v>
      </c>
      <c r="D3636">
        <v>96</v>
      </c>
      <c r="E3636">
        <v>3</v>
      </c>
      <c r="F3636">
        <v>288</v>
      </c>
      <c r="G3636" t="str">
        <f>VLOOKUP($C3636,'Raw-products'!$A$2:$H$1261,MATCH(G$1,'Raw-products'!$A$1:$H$1,0))</f>
        <v>Shirt</v>
      </c>
      <c r="H3636" t="str">
        <f>VLOOKUP($C3636,'Raw-products'!$A$2:$H$1261,MATCH(H$1,'Raw-products'!$A$1:$H$1,0))</f>
        <v>Oxford Cloth</v>
      </c>
      <c r="I3636" t="str">
        <f>VLOOKUP($C3636,'Raw-products'!$A$2:$H$1261,MATCH(I$1,'Raw-products'!$A$1:$H$1,0))</f>
        <v>XL</v>
      </c>
      <c r="J3636" t="str">
        <f>VLOOKUP($C3636,'Raw-products'!$A$2:$H$1261,MATCH(J$1,'Raw-products'!$A$1:$H$1,0))</f>
        <v>orange</v>
      </c>
      <c r="K3636">
        <f>VLOOKUP($C3636,'Raw-products'!$A$2:$H$1261,MATCH(K$1,'Raw-products'!$A$1:$H$1,0))</f>
        <v>114</v>
      </c>
      <c r="L3636">
        <f>VLOOKUP($C3636,'Raw-products'!$A$2:$H$1261,MATCH(L$1,'Raw-products'!$A$1:$H$1,0))</f>
        <v>43</v>
      </c>
      <c r="M3636" s="5">
        <f t="shared" si="112"/>
        <v>4902</v>
      </c>
      <c r="N3636" cm="1">
        <f t="array" ref="N3636:Q3636">_xlfn.XLOOKUP($B3636,'Raw -orders'!$A:$A,'Raw -orders'!$B:$E)</f>
        <v>526</v>
      </c>
      <c r="O3636">
        <v>10662</v>
      </c>
      <c r="P3636" s="1">
        <v>44437</v>
      </c>
      <c r="Q3636" s="1">
        <v>44438</v>
      </c>
      <c r="R3636" t="str" cm="1">
        <f t="array" ref="R3636:Y3636">_xlfn.XLOOKUP($N3636,'Raw - customers'!$A:$A,'Raw - customers'!$B:$I)</f>
        <v>Ellyn Collacombe</v>
      </c>
      <c r="S3636" t="str">
        <v>Male</v>
      </c>
      <c r="T3636">
        <v>73</v>
      </c>
      <c r="U3636" t="str">
        <v>786 Paige CircleApt. 922</v>
      </c>
      <c r="V3636">
        <v>2565</v>
      </c>
      <c r="W3636" t="str">
        <v>Adamsside</v>
      </c>
      <c r="X3636" t="str">
        <v>Tasmania</v>
      </c>
      <c r="Y3636" t="str">
        <v>Australia</v>
      </c>
      <c r="Z3636">
        <v>8</v>
      </c>
      <c r="AA3636" s="3" t="str">
        <f t="shared" si="113"/>
        <v>0 to 10</v>
      </c>
      <c r="AP3636" s="6">
        <v>526</v>
      </c>
      <c r="AQ3636" s="6" t="s">
        <v>1414</v>
      </c>
    </row>
    <row r="3637" spans="1:43" x14ac:dyDescent="0.25">
      <c r="A3637">
        <v>3635</v>
      </c>
      <c r="B3637">
        <v>728</v>
      </c>
      <c r="C3637">
        <v>1109</v>
      </c>
      <c r="D3637">
        <v>115</v>
      </c>
      <c r="E3637">
        <v>1</v>
      </c>
      <c r="F3637">
        <v>115</v>
      </c>
      <c r="G3637" t="str">
        <f>VLOOKUP($C3637,'Raw-products'!$A$2:$H$1261,MATCH(G$1,'Raw-products'!$A$1:$H$1,0))</f>
        <v>Trousers</v>
      </c>
      <c r="H3637" t="str">
        <f>VLOOKUP($C3637,'Raw-products'!$A$2:$H$1261,MATCH(H$1,'Raw-products'!$A$1:$H$1,0))</f>
        <v>Cropped</v>
      </c>
      <c r="I3637" t="str">
        <f>VLOOKUP($C3637,'Raw-products'!$A$2:$H$1261,MATCH(I$1,'Raw-products'!$A$1:$H$1,0))</f>
        <v>XL</v>
      </c>
      <c r="J3637" t="str">
        <f>VLOOKUP($C3637,'Raw-products'!$A$2:$H$1261,MATCH(J$1,'Raw-products'!$A$1:$H$1,0))</f>
        <v>blue</v>
      </c>
      <c r="K3637">
        <f>VLOOKUP($C3637,'Raw-products'!$A$2:$H$1261,MATCH(K$1,'Raw-products'!$A$1:$H$1,0))</f>
        <v>99</v>
      </c>
      <c r="L3637">
        <f>VLOOKUP($C3637,'Raw-products'!$A$2:$H$1261,MATCH(L$1,'Raw-products'!$A$1:$H$1,0))</f>
        <v>51</v>
      </c>
      <c r="M3637" s="5">
        <f t="shared" si="112"/>
        <v>5049</v>
      </c>
      <c r="N3637" cm="1">
        <f t="array" ref="N3637:Q3637">_xlfn.XLOOKUP($B3637,'Raw -orders'!$A:$A,'Raw -orders'!$B:$E)</f>
        <v>526</v>
      </c>
      <c r="O3637">
        <v>10662</v>
      </c>
      <c r="P3637" s="1">
        <v>44437</v>
      </c>
      <c r="Q3637" s="1">
        <v>44438</v>
      </c>
      <c r="R3637" t="str" cm="1">
        <f t="array" ref="R3637:Y3637">_xlfn.XLOOKUP($N3637,'Raw - customers'!$A:$A,'Raw - customers'!$B:$I)</f>
        <v>Ellyn Collacombe</v>
      </c>
      <c r="S3637" t="str">
        <v>Male</v>
      </c>
      <c r="T3637">
        <v>73</v>
      </c>
      <c r="U3637" t="str">
        <v>786 Paige CircleApt. 922</v>
      </c>
      <c r="V3637">
        <v>2565</v>
      </c>
      <c r="W3637" t="str">
        <v>Adamsside</v>
      </c>
      <c r="X3637" t="str">
        <v>Tasmania</v>
      </c>
      <c r="Y3637" t="str">
        <v>Australia</v>
      </c>
      <c r="Z3637">
        <v>8</v>
      </c>
      <c r="AA3637" s="3" t="str">
        <f t="shared" si="113"/>
        <v>0 to 10</v>
      </c>
      <c r="AP3637" s="6">
        <v>526</v>
      </c>
      <c r="AQ3637" s="6" t="s">
        <v>1414</v>
      </c>
    </row>
    <row r="3638" spans="1:43" x14ac:dyDescent="0.25">
      <c r="A3638">
        <v>3636</v>
      </c>
      <c r="B3638">
        <v>728</v>
      </c>
      <c r="C3638">
        <v>38</v>
      </c>
      <c r="D3638">
        <v>104</v>
      </c>
      <c r="E3638">
        <v>3</v>
      </c>
      <c r="F3638">
        <v>312</v>
      </c>
      <c r="G3638" t="str">
        <f>VLOOKUP($C3638,'Raw-products'!$A$2:$H$1261,MATCH(G$1,'Raw-products'!$A$1:$H$1,0))</f>
        <v>Shirt</v>
      </c>
      <c r="H3638" t="str">
        <f>VLOOKUP($C3638,'Raw-products'!$A$2:$H$1261,MATCH(H$1,'Raw-products'!$A$1:$H$1,0))</f>
        <v>Dress</v>
      </c>
      <c r="I3638" t="str">
        <f>VLOOKUP($C3638,'Raw-products'!$A$2:$H$1261,MATCH(I$1,'Raw-products'!$A$1:$H$1,0))</f>
        <v>L</v>
      </c>
      <c r="J3638" t="str">
        <f>VLOOKUP($C3638,'Raw-products'!$A$2:$H$1261,MATCH(J$1,'Raw-products'!$A$1:$H$1,0))</f>
        <v>red</v>
      </c>
      <c r="K3638">
        <f>VLOOKUP($C3638,'Raw-products'!$A$2:$H$1261,MATCH(K$1,'Raw-products'!$A$1:$H$1,0))</f>
        <v>119</v>
      </c>
      <c r="L3638">
        <f>VLOOKUP($C3638,'Raw-products'!$A$2:$H$1261,MATCH(L$1,'Raw-products'!$A$1:$H$1,0))</f>
        <v>79</v>
      </c>
      <c r="M3638" s="5">
        <f t="shared" si="112"/>
        <v>9401</v>
      </c>
      <c r="N3638" cm="1">
        <f t="array" ref="N3638:Q3638">_xlfn.XLOOKUP($B3638,'Raw -orders'!$A:$A,'Raw -orders'!$B:$E)</f>
        <v>526</v>
      </c>
      <c r="O3638">
        <v>10662</v>
      </c>
      <c r="P3638" s="1">
        <v>44437</v>
      </c>
      <c r="Q3638" s="1">
        <v>44438</v>
      </c>
      <c r="R3638" t="str" cm="1">
        <f t="array" ref="R3638:Y3638">_xlfn.XLOOKUP($N3638,'Raw - customers'!$A:$A,'Raw - customers'!$B:$I)</f>
        <v>Ellyn Collacombe</v>
      </c>
      <c r="S3638" t="str">
        <v>Male</v>
      </c>
      <c r="T3638">
        <v>73</v>
      </c>
      <c r="U3638" t="str">
        <v>786 Paige CircleApt. 922</v>
      </c>
      <c r="V3638">
        <v>2565</v>
      </c>
      <c r="W3638" t="str">
        <v>Adamsside</v>
      </c>
      <c r="X3638" t="str">
        <v>Tasmania</v>
      </c>
      <c r="Y3638" t="str">
        <v>Australia</v>
      </c>
      <c r="Z3638">
        <v>8</v>
      </c>
      <c r="AA3638" s="3" t="str">
        <f t="shared" si="113"/>
        <v>0 to 10</v>
      </c>
      <c r="AP3638" s="6">
        <v>526</v>
      </c>
      <c r="AQ3638" s="6" t="s">
        <v>1414</v>
      </c>
    </row>
    <row r="3639" spans="1:43" x14ac:dyDescent="0.25">
      <c r="A3639">
        <v>3637</v>
      </c>
      <c r="B3639">
        <v>728</v>
      </c>
      <c r="C3639">
        <v>598</v>
      </c>
      <c r="D3639">
        <v>112</v>
      </c>
      <c r="E3639">
        <v>1</v>
      </c>
      <c r="F3639">
        <v>112</v>
      </c>
      <c r="G3639" t="str">
        <f>VLOOKUP($C3639,'Raw-products'!$A$2:$H$1261,MATCH(G$1,'Raw-products'!$A$1:$H$1,0))</f>
        <v>Jacket</v>
      </c>
      <c r="H3639" t="str">
        <f>VLOOKUP($C3639,'Raw-products'!$A$2:$H$1261,MATCH(H$1,'Raw-products'!$A$1:$H$1,0))</f>
        <v>Cardigan</v>
      </c>
      <c r="I3639" t="str">
        <f>VLOOKUP($C3639,'Raw-products'!$A$2:$H$1261,MATCH(I$1,'Raw-products'!$A$1:$H$1,0))</f>
        <v>L</v>
      </c>
      <c r="J3639" t="str">
        <f>VLOOKUP($C3639,'Raw-products'!$A$2:$H$1261,MATCH(J$1,'Raw-products'!$A$1:$H$1,0))</f>
        <v>red</v>
      </c>
      <c r="K3639">
        <f>VLOOKUP($C3639,'Raw-products'!$A$2:$H$1261,MATCH(K$1,'Raw-products'!$A$1:$H$1,0))</f>
        <v>118</v>
      </c>
      <c r="L3639">
        <f>VLOOKUP($C3639,'Raw-products'!$A$2:$H$1261,MATCH(L$1,'Raw-products'!$A$1:$H$1,0))</f>
        <v>41</v>
      </c>
      <c r="M3639" s="5">
        <f t="shared" si="112"/>
        <v>4838</v>
      </c>
      <c r="N3639" cm="1">
        <f t="array" ref="N3639:Q3639">_xlfn.XLOOKUP($B3639,'Raw -orders'!$A:$A,'Raw -orders'!$B:$E)</f>
        <v>526</v>
      </c>
      <c r="O3639">
        <v>10662</v>
      </c>
      <c r="P3639" s="1">
        <v>44437</v>
      </c>
      <c r="Q3639" s="1">
        <v>44438</v>
      </c>
      <c r="R3639" t="str" cm="1">
        <f t="array" ref="R3639:Y3639">_xlfn.XLOOKUP($N3639,'Raw - customers'!$A:$A,'Raw - customers'!$B:$I)</f>
        <v>Ellyn Collacombe</v>
      </c>
      <c r="S3639" t="str">
        <v>Male</v>
      </c>
      <c r="T3639">
        <v>73</v>
      </c>
      <c r="U3639" t="str">
        <v>786 Paige CircleApt. 922</v>
      </c>
      <c r="V3639">
        <v>2565</v>
      </c>
      <c r="W3639" t="str">
        <v>Adamsside</v>
      </c>
      <c r="X3639" t="str">
        <v>Tasmania</v>
      </c>
      <c r="Y3639" t="str">
        <v>Australia</v>
      </c>
      <c r="Z3639">
        <v>8</v>
      </c>
      <c r="AA3639" s="3" t="str">
        <f t="shared" si="113"/>
        <v>0 to 10</v>
      </c>
      <c r="AP3639" s="6">
        <v>526</v>
      </c>
      <c r="AQ3639" s="6" t="s">
        <v>1414</v>
      </c>
    </row>
    <row r="3640" spans="1:43" x14ac:dyDescent="0.25">
      <c r="A3640">
        <v>3638</v>
      </c>
      <c r="B3640">
        <v>728</v>
      </c>
      <c r="C3640">
        <v>1150</v>
      </c>
      <c r="D3640">
        <v>102</v>
      </c>
      <c r="E3640">
        <v>1</v>
      </c>
      <c r="F3640">
        <v>102</v>
      </c>
      <c r="G3640" t="str">
        <f>VLOOKUP($C3640,'Raw-products'!$A$2:$H$1261,MATCH(G$1,'Raw-products'!$A$1:$H$1,0))</f>
        <v>Trousers</v>
      </c>
      <c r="H3640" t="str">
        <f>VLOOKUP($C3640,'Raw-products'!$A$2:$H$1261,MATCH(H$1,'Raw-products'!$A$1:$H$1,0))</f>
        <v>Cargo Pants</v>
      </c>
      <c r="I3640" t="str">
        <f>VLOOKUP($C3640,'Raw-products'!$A$2:$H$1261,MATCH(I$1,'Raw-products'!$A$1:$H$1,0))</f>
        <v>XS</v>
      </c>
      <c r="J3640" t="str">
        <f>VLOOKUP($C3640,'Raw-products'!$A$2:$H$1261,MATCH(J$1,'Raw-products'!$A$1:$H$1,0))</f>
        <v>violet</v>
      </c>
      <c r="K3640">
        <f>VLOOKUP($C3640,'Raw-products'!$A$2:$H$1261,MATCH(K$1,'Raw-products'!$A$1:$H$1,0))</f>
        <v>106</v>
      </c>
      <c r="L3640">
        <f>VLOOKUP($C3640,'Raw-products'!$A$2:$H$1261,MATCH(L$1,'Raw-products'!$A$1:$H$1,0))</f>
        <v>40</v>
      </c>
      <c r="M3640" s="5">
        <f t="shared" si="112"/>
        <v>4240</v>
      </c>
      <c r="N3640" cm="1">
        <f t="array" ref="N3640:Q3640">_xlfn.XLOOKUP($B3640,'Raw -orders'!$A:$A,'Raw -orders'!$B:$E)</f>
        <v>526</v>
      </c>
      <c r="O3640">
        <v>10662</v>
      </c>
      <c r="P3640" s="1">
        <v>44437</v>
      </c>
      <c r="Q3640" s="1">
        <v>44438</v>
      </c>
      <c r="R3640" t="str" cm="1">
        <f t="array" ref="R3640:Y3640">_xlfn.XLOOKUP($N3640,'Raw - customers'!$A:$A,'Raw - customers'!$B:$I)</f>
        <v>Ellyn Collacombe</v>
      </c>
      <c r="S3640" t="str">
        <v>Male</v>
      </c>
      <c r="T3640">
        <v>73</v>
      </c>
      <c r="U3640" t="str">
        <v>786 Paige CircleApt. 922</v>
      </c>
      <c r="V3640">
        <v>2565</v>
      </c>
      <c r="W3640" t="str">
        <v>Adamsside</v>
      </c>
      <c r="X3640" t="str">
        <v>Tasmania</v>
      </c>
      <c r="Y3640" t="str">
        <v>Australia</v>
      </c>
      <c r="Z3640">
        <v>8</v>
      </c>
      <c r="AA3640" s="3" t="str">
        <f t="shared" si="113"/>
        <v>0 to 10</v>
      </c>
      <c r="AP3640" s="6">
        <v>526</v>
      </c>
      <c r="AQ3640" s="6" t="s">
        <v>1414</v>
      </c>
    </row>
    <row r="3641" spans="1:43" x14ac:dyDescent="0.25">
      <c r="A3641">
        <v>3639</v>
      </c>
      <c r="B3641">
        <v>729</v>
      </c>
      <c r="C3641">
        <v>197</v>
      </c>
      <c r="D3641">
        <v>98</v>
      </c>
      <c r="E3641">
        <v>3</v>
      </c>
      <c r="F3641">
        <v>294</v>
      </c>
      <c r="G3641" t="str">
        <f>VLOOKUP($C3641,'Raw-products'!$A$2:$H$1261,MATCH(G$1,'Raw-products'!$A$1:$H$1,0))</f>
        <v>Shirt</v>
      </c>
      <c r="H3641" t="str">
        <f>VLOOKUP($C3641,'Raw-products'!$A$2:$H$1261,MATCH(H$1,'Raw-products'!$A$1:$H$1,0))</f>
        <v>Camp Collared</v>
      </c>
      <c r="I3641" t="str">
        <f>VLOOKUP($C3641,'Raw-products'!$A$2:$H$1261,MATCH(I$1,'Raw-products'!$A$1:$H$1,0))</f>
        <v>M</v>
      </c>
      <c r="J3641" t="str">
        <f>VLOOKUP($C3641,'Raw-products'!$A$2:$H$1261,MATCH(J$1,'Raw-products'!$A$1:$H$1,0))</f>
        <v>blue</v>
      </c>
      <c r="K3641">
        <f>VLOOKUP($C3641,'Raw-products'!$A$2:$H$1261,MATCH(K$1,'Raw-products'!$A$1:$H$1,0))</f>
        <v>112</v>
      </c>
      <c r="L3641">
        <f>VLOOKUP($C3641,'Raw-products'!$A$2:$H$1261,MATCH(L$1,'Raw-products'!$A$1:$H$1,0))</f>
        <v>65</v>
      </c>
      <c r="M3641" s="5">
        <f t="shared" si="112"/>
        <v>7280</v>
      </c>
      <c r="N3641" cm="1">
        <f t="array" ref="N3641:Q3641">_xlfn.XLOOKUP($B3641,'Raw -orders'!$A:$A,'Raw -orders'!$B:$E)</f>
        <v>1</v>
      </c>
      <c r="O3641">
        <v>35593</v>
      </c>
      <c r="P3641" s="1">
        <v>44245</v>
      </c>
      <c r="Q3641" s="1">
        <v>44256</v>
      </c>
      <c r="R3641" t="str" cm="1">
        <f t="array" ref="R3641:Y3641">_xlfn.XLOOKUP($N3641,'Raw - customers'!$A:$A,'Raw - customers'!$B:$I)</f>
        <v>Leanna Busson</v>
      </c>
      <c r="S3641" t="str">
        <v>Female</v>
      </c>
      <c r="T3641">
        <v>30</v>
      </c>
      <c r="U3641" t="str">
        <v>8606 Victoria TerraceSuite 560</v>
      </c>
      <c r="V3641">
        <v>5464</v>
      </c>
      <c r="W3641" t="str">
        <v>Johnstonhaven</v>
      </c>
      <c r="X3641" t="str">
        <v>Northern Territory</v>
      </c>
      <c r="Y3641" t="str">
        <v>Australia</v>
      </c>
      <c r="Z3641">
        <v>2</v>
      </c>
      <c r="AA3641" s="3" t="str">
        <f t="shared" si="113"/>
        <v>10 to 20</v>
      </c>
      <c r="AP3641" s="6">
        <v>1</v>
      </c>
      <c r="AQ3641" s="6" t="s">
        <v>1339</v>
      </c>
    </row>
    <row r="3642" spans="1:43" x14ac:dyDescent="0.25">
      <c r="A3642">
        <v>3640</v>
      </c>
      <c r="B3642">
        <v>729</v>
      </c>
      <c r="C3642">
        <v>558</v>
      </c>
      <c r="D3642">
        <v>98</v>
      </c>
      <c r="E3642">
        <v>1</v>
      </c>
      <c r="F3642">
        <v>98</v>
      </c>
      <c r="G3642" t="str">
        <f>VLOOKUP($C3642,'Raw-products'!$A$2:$H$1261,MATCH(G$1,'Raw-products'!$A$1:$H$1,0))</f>
        <v>Jacket</v>
      </c>
      <c r="H3642" t="str">
        <f>VLOOKUP($C3642,'Raw-products'!$A$2:$H$1261,MATCH(H$1,'Raw-products'!$A$1:$H$1,0))</f>
        <v>Leather</v>
      </c>
      <c r="I3642" t="str">
        <f>VLOOKUP($C3642,'Raw-products'!$A$2:$H$1261,MATCH(I$1,'Raw-products'!$A$1:$H$1,0))</f>
        <v>L</v>
      </c>
      <c r="J3642" t="str">
        <f>VLOOKUP($C3642,'Raw-products'!$A$2:$H$1261,MATCH(J$1,'Raw-products'!$A$1:$H$1,0))</f>
        <v>violet</v>
      </c>
      <c r="K3642">
        <f>VLOOKUP($C3642,'Raw-products'!$A$2:$H$1261,MATCH(K$1,'Raw-products'!$A$1:$H$1,0))</f>
        <v>113</v>
      </c>
      <c r="L3642">
        <f>VLOOKUP($C3642,'Raw-products'!$A$2:$H$1261,MATCH(L$1,'Raw-products'!$A$1:$H$1,0))</f>
        <v>78</v>
      </c>
      <c r="M3642" s="5">
        <f t="shared" si="112"/>
        <v>8814</v>
      </c>
      <c r="N3642" cm="1">
        <f t="array" ref="N3642:Q3642">_xlfn.XLOOKUP($B3642,'Raw -orders'!$A:$A,'Raw -orders'!$B:$E)</f>
        <v>1</v>
      </c>
      <c r="O3642">
        <v>35593</v>
      </c>
      <c r="P3642" s="1">
        <v>44245</v>
      </c>
      <c r="Q3642" s="1">
        <v>44256</v>
      </c>
      <c r="R3642" t="str" cm="1">
        <f t="array" ref="R3642:Y3642">_xlfn.XLOOKUP($N3642,'Raw - customers'!$A:$A,'Raw - customers'!$B:$I)</f>
        <v>Leanna Busson</v>
      </c>
      <c r="S3642" t="str">
        <v>Female</v>
      </c>
      <c r="T3642">
        <v>30</v>
      </c>
      <c r="U3642" t="str">
        <v>8606 Victoria TerraceSuite 560</v>
      </c>
      <c r="V3642">
        <v>5464</v>
      </c>
      <c r="W3642" t="str">
        <v>Johnstonhaven</v>
      </c>
      <c r="X3642" t="str">
        <v>Northern Territory</v>
      </c>
      <c r="Y3642" t="str">
        <v>Australia</v>
      </c>
      <c r="Z3642">
        <v>2</v>
      </c>
      <c r="AA3642" s="3" t="str">
        <f t="shared" si="113"/>
        <v>10 to 20</v>
      </c>
      <c r="AP3642" s="6">
        <v>1</v>
      </c>
      <c r="AQ3642" s="6" t="s">
        <v>1339</v>
      </c>
    </row>
    <row r="3643" spans="1:43" x14ac:dyDescent="0.25">
      <c r="A3643">
        <v>3641</v>
      </c>
      <c r="B3643">
        <v>730</v>
      </c>
      <c r="C3643">
        <v>221</v>
      </c>
      <c r="D3643">
        <v>106</v>
      </c>
      <c r="E3643">
        <v>3</v>
      </c>
      <c r="F3643">
        <v>318</v>
      </c>
      <c r="G3643" t="str">
        <f>VLOOKUP($C3643,'Raw-products'!$A$2:$H$1261,MATCH(G$1,'Raw-products'!$A$1:$H$1,0))</f>
        <v>Shirt</v>
      </c>
      <c r="H3643" t="str">
        <f>VLOOKUP($C3643,'Raw-products'!$A$2:$H$1261,MATCH(H$1,'Raw-products'!$A$1:$H$1,0))</f>
        <v>Chambray</v>
      </c>
      <c r="I3643" t="str">
        <f>VLOOKUP($C3643,'Raw-products'!$A$2:$H$1261,MATCH(I$1,'Raw-products'!$A$1:$H$1,0))</f>
        <v>S</v>
      </c>
      <c r="J3643" t="str">
        <f>VLOOKUP($C3643,'Raw-products'!$A$2:$H$1261,MATCH(J$1,'Raw-products'!$A$1:$H$1,0))</f>
        <v>yellow</v>
      </c>
      <c r="K3643">
        <f>VLOOKUP($C3643,'Raw-products'!$A$2:$H$1261,MATCH(K$1,'Raw-products'!$A$1:$H$1,0))</f>
        <v>105</v>
      </c>
      <c r="L3643">
        <f>VLOOKUP($C3643,'Raw-products'!$A$2:$H$1261,MATCH(L$1,'Raw-products'!$A$1:$H$1,0))</f>
        <v>40</v>
      </c>
      <c r="M3643" s="5">
        <f t="shared" si="112"/>
        <v>4200</v>
      </c>
      <c r="N3643" cm="1">
        <f t="array" ref="N3643:Q3643">_xlfn.XLOOKUP($B3643,'Raw -orders'!$A:$A,'Raw -orders'!$B:$E)</f>
        <v>88</v>
      </c>
      <c r="O3643">
        <v>16533</v>
      </c>
      <c r="P3643" s="1">
        <v>44367</v>
      </c>
      <c r="Q3643" s="1">
        <v>44387</v>
      </c>
      <c r="R3643" t="str" cm="1">
        <f t="array" ref="R3643:Y3643">_xlfn.XLOOKUP($N3643,'Raw - customers'!$A:$A,'Raw - customers'!$B:$I)</f>
        <v>Kendall Jakubski</v>
      </c>
      <c r="S3643" t="str">
        <v>Male</v>
      </c>
      <c r="T3643">
        <v>78</v>
      </c>
      <c r="U3643" t="str">
        <v>331 Leah Station StSuite 445</v>
      </c>
      <c r="V3643">
        <v>3111</v>
      </c>
      <c r="W3643" t="str">
        <v>Port Liam</v>
      </c>
      <c r="X3643" t="str">
        <v>South Australia</v>
      </c>
      <c r="Y3643" t="str">
        <v>Australia</v>
      </c>
      <c r="Z3643">
        <v>6</v>
      </c>
      <c r="AA3643" s="3" t="str">
        <f t="shared" si="113"/>
        <v>10 to 20</v>
      </c>
      <c r="AP3643" s="6">
        <v>88</v>
      </c>
      <c r="AQ3643" s="6" t="s">
        <v>1345</v>
      </c>
    </row>
    <row r="3644" spans="1:43" x14ac:dyDescent="0.25">
      <c r="A3644">
        <v>3642</v>
      </c>
      <c r="B3644">
        <v>730</v>
      </c>
      <c r="C3644">
        <v>226</v>
      </c>
      <c r="D3644">
        <v>106</v>
      </c>
      <c r="E3644">
        <v>1</v>
      </c>
      <c r="F3644">
        <v>106</v>
      </c>
      <c r="G3644" t="str">
        <f>VLOOKUP($C3644,'Raw-products'!$A$2:$H$1261,MATCH(G$1,'Raw-products'!$A$1:$H$1,0))</f>
        <v>Shirt</v>
      </c>
      <c r="H3644" t="str">
        <f>VLOOKUP($C3644,'Raw-products'!$A$2:$H$1261,MATCH(H$1,'Raw-products'!$A$1:$H$1,0))</f>
        <v>Chambray</v>
      </c>
      <c r="I3644" t="str">
        <f>VLOOKUP($C3644,'Raw-products'!$A$2:$H$1261,MATCH(I$1,'Raw-products'!$A$1:$H$1,0))</f>
        <v>S</v>
      </c>
      <c r="J3644" t="str">
        <f>VLOOKUP($C3644,'Raw-products'!$A$2:$H$1261,MATCH(J$1,'Raw-products'!$A$1:$H$1,0))</f>
        <v>green</v>
      </c>
      <c r="K3644">
        <f>VLOOKUP($C3644,'Raw-products'!$A$2:$H$1261,MATCH(K$1,'Raw-products'!$A$1:$H$1,0))</f>
        <v>105</v>
      </c>
      <c r="L3644">
        <f>VLOOKUP($C3644,'Raw-products'!$A$2:$H$1261,MATCH(L$1,'Raw-products'!$A$1:$H$1,0))</f>
        <v>63</v>
      </c>
      <c r="M3644" s="5">
        <f t="shared" si="112"/>
        <v>6615</v>
      </c>
      <c r="N3644" cm="1">
        <f t="array" ref="N3644:Q3644">_xlfn.XLOOKUP($B3644,'Raw -orders'!$A:$A,'Raw -orders'!$B:$E)</f>
        <v>88</v>
      </c>
      <c r="O3644">
        <v>16533</v>
      </c>
      <c r="P3644" s="1">
        <v>44367</v>
      </c>
      <c r="Q3644" s="1">
        <v>44387</v>
      </c>
      <c r="R3644" t="str" cm="1">
        <f t="array" ref="R3644:Y3644">_xlfn.XLOOKUP($N3644,'Raw - customers'!$A:$A,'Raw - customers'!$B:$I)</f>
        <v>Kendall Jakubski</v>
      </c>
      <c r="S3644" t="str">
        <v>Male</v>
      </c>
      <c r="T3644">
        <v>78</v>
      </c>
      <c r="U3644" t="str">
        <v>331 Leah Station StSuite 445</v>
      </c>
      <c r="V3644">
        <v>3111</v>
      </c>
      <c r="W3644" t="str">
        <v>Port Liam</v>
      </c>
      <c r="X3644" t="str">
        <v>South Australia</v>
      </c>
      <c r="Y3644" t="str">
        <v>Australia</v>
      </c>
      <c r="Z3644">
        <v>6</v>
      </c>
      <c r="AA3644" s="3" t="str">
        <f t="shared" si="113"/>
        <v>10 to 20</v>
      </c>
      <c r="AP3644" s="6">
        <v>88</v>
      </c>
      <c r="AQ3644" s="6" t="s">
        <v>1345</v>
      </c>
    </row>
    <row r="3645" spans="1:43" x14ac:dyDescent="0.25">
      <c r="A3645">
        <v>3643</v>
      </c>
      <c r="B3645">
        <v>730</v>
      </c>
      <c r="C3645">
        <v>1232</v>
      </c>
      <c r="D3645">
        <v>112</v>
      </c>
      <c r="E3645">
        <v>3</v>
      </c>
      <c r="F3645">
        <v>336</v>
      </c>
      <c r="G3645" t="str">
        <f>VLOOKUP($C3645,'Raw-products'!$A$2:$H$1261,MATCH(G$1,'Raw-products'!$A$1:$H$1,0))</f>
        <v>Trousers</v>
      </c>
      <c r="H3645" t="str">
        <f>VLOOKUP($C3645,'Raw-products'!$A$2:$H$1261,MATCH(H$1,'Raw-products'!$A$1:$H$1,0))</f>
        <v>Tracksuit Bottoms</v>
      </c>
      <c r="I3645" t="str">
        <f>VLOOKUP($C3645,'Raw-products'!$A$2:$H$1261,MATCH(I$1,'Raw-products'!$A$1:$H$1,0))</f>
        <v>M</v>
      </c>
      <c r="J3645" t="str">
        <f>VLOOKUP($C3645,'Raw-products'!$A$2:$H$1261,MATCH(J$1,'Raw-products'!$A$1:$H$1,0))</f>
        <v>orange</v>
      </c>
      <c r="K3645">
        <f>VLOOKUP($C3645,'Raw-products'!$A$2:$H$1261,MATCH(K$1,'Raw-products'!$A$1:$H$1,0))</f>
        <v>91</v>
      </c>
      <c r="L3645">
        <f>VLOOKUP($C3645,'Raw-products'!$A$2:$H$1261,MATCH(L$1,'Raw-products'!$A$1:$H$1,0))</f>
        <v>47</v>
      </c>
      <c r="M3645" s="5">
        <f t="shared" si="112"/>
        <v>4277</v>
      </c>
      <c r="N3645" cm="1">
        <f t="array" ref="N3645:Q3645">_xlfn.XLOOKUP($B3645,'Raw -orders'!$A:$A,'Raw -orders'!$B:$E)</f>
        <v>88</v>
      </c>
      <c r="O3645">
        <v>16533</v>
      </c>
      <c r="P3645" s="1">
        <v>44367</v>
      </c>
      <c r="Q3645" s="1">
        <v>44387</v>
      </c>
      <c r="R3645" t="str" cm="1">
        <f t="array" ref="R3645:Y3645">_xlfn.XLOOKUP($N3645,'Raw - customers'!$A:$A,'Raw - customers'!$B:$I)</f>
        <v>Kendall Jakubski</v>
      </c>
      <c r="S3645" t="str">
        <v>Male</v>
      </c>
      <c r="T3645">
        <v>78</v>
      </c>
      <c r="U3645" t="str">
        <v>331 Leah Station StSuite 445</v>
      </c>
      <c r="V3645">
        <v>3111</v>
      </c>
      <c r="W3645" t="str">
        <v>Port Liam</v>
      </c>
      <c r="X3645" t="str">
        <v>South Australia</v>
      </c>
      <c r="Y3645" t="str">
        <v>Australia</v>
      </c>
      <c r="Z3645">
        <v>6</v>
      </c>
      <c r="AA3645" s="3" t="str">
        <f t="shared" si="113"/>
        <v>10 to 20</v>
      </c>
      <c r="AP3645" s="6">
        <v>88</v>
      </c>
      <c r="AQ3645" s="6" t="s">
        <v>1345</v>
      </c>
    </row>
    <row r="3646" spans="1:43" x14ac:dyDescent="0.25">
      <c r="A3646">
        <v>3644</v>
      </c>
      <c r="B3646">
        <v>730</v>
      </c>
      <c r="C3646">
        <v>310</v>
      </c>
      <c r="D3646">
        <v>105</v>
      </c>
      <c r="E3646">
        <v>3</v>
      </c>
      <c r="F3646">
        <v>315</v>
      </c>
      <c r="G3646" t="str">
        <f>VLOOKUP($C3646,'Raw-products'!$A$2:$H$1261,MATCH(G$1,'Raw-products'!$A$1:$H$1,0))</f>
        <v>Shirt</v>
      </c>
      <c r="H3646" t="str">
        <f>VLOOKUP($C3646,'Raw-products'!$A$2:$H$1261,MATCH(H$1,'Raw-products'!$A$1:$H$1,0))</f>
        <v>Cuban Collar</v>
      </c>
      <c r="I3646" t="str">
        <f>VLOOKUP($C3646,'Raw-products'!$A$2:$H$1261,MATCH(I$1,'Raw-products'!$A$1:$H$1,0))</f>
        <v>XS</v>
      </c>
      <c r="J3646" t="str">
        <f>VLOOKUP($C3646,'Raw-products'!$A$2:$H$1261,MATCH(J$1,'Raw-products'!$A$1:$H$1,0))</f>
        <v>violet</v>
      </c>
      <c r="K3646">
        <f>VLOOKUP($C3646,'Raw-products'!$A$2:$H$1261,MATCH(K$1,'Raw-products'!$A$1:$H$1,0))</f>
        <v>93</v>
      </c>
      <c r="L3646">
        <f>VLOOKUP($C3646,'Raw-products'!$A$2:$H$1261,MATCH(L$1,'Raw-products'!$A$1:$H$1,0))</f>
        <v>49</v>
      </c>
      <c r="M3646" s="5">
        <f t="shared" si="112"/>
        <v>4557</v>
      </c>
      <c r="N3646" cm="1">
        <f t="array" ref="N3646:Q3646">_xlfn.XLOOKUP($B3646,'Raw -orders'!$A:$A,'Raw -orders'!$B:$E)</f>
        <v>88</v>
      </c>
      <c r="O3646">
        <v>16533</v>
      </c>
      <c r="P3646" s="1">
        <v>44367</v>
      </c>
      <c r="Q3646" s="1">
        <v>44387</v>
      </c>
      <c r="R3646" t="str" cm="1">
        <f t="array" ref="R3646:Y3646">_xlfn.XLOOKUP($N3646,'Raw - customers'!$A:$A,'Raw - customers'!$B:$I)</f>
        <v>Kendall Jakubski</v>
      </c>
      <c r="S3646" t="str">
        <v>Male</v>
      </c>
      <c r="T3646">
        <v>78</v>
      </c>
      <c r="U3646" t="str">
        <v>331 Leah Station StSuite 445</v>
      </c>
      <c r="V3646">
        <v>3111</v>
      </c>
      <c r="W3646" t="str">
        <v>Port Liam</v>
      </c>
      <c r="X3646" t="str">
        <v>South Australia</v>
      </c>
      <c r="Y3646" t="str">
        <v>Australia</v>
      </c>
      <c r="Z3646">
        <v>6</v>
      </c>
      <c r="AA3646" s="3" t="str">
        <f t="shared" si="113"/>
        <v>10 to 20</v>
      </c>
      <c r="AP3646" s="6">
        <v>88</v>
      </c>
      <c r="AQ3646" s="6" t="s">
        <v>1345</v>
      </c>
    </row>
    <row r="3647" spans="1:43" x14ac:dyDescent="0.25">
      <c r="A3647">
        <v>3645</v>
      </c>
      <c r="B3647">
        <v>730</v>
      </c>
      <c r="C3647">
        <v>1177</v>
      </c>
      <c r="D3647">
        <v>99</v>
      </c>
      <c r="E3647">
        <v>1</v>
      </c>
      <c r="F3647">
        <v>99</v>
      </c>
      <c r="G3647" t="str">
        <f>VLOOKUP($C3647,'Raw-products'!$A$2:$H$1261,MATCH(G$1,'Raw-products'!$A$1:$H$1,0))</f>
        <v>Trousers</v>
      </c>
      <c r="H3647" t="str">
        <f>VLOOKUP($C3647,'Raw-products'!$A$2:$H$1261,MATCH(H$1,'Raw-products'!$A$1:$H$1,0))</f>
        <v>High-Waisted</v>
      </c>
      <c r="I3647" t="str">
        <f>VLOOKUP($C3647,'Raw-products'!$A$2:$H$1261,MATCH(I$1,'Raw-products'!$A$1:$H$1,0))</f>
        <v>M</v>
      </c>
      <c r="J3647" t="str">
        <f>VLOOKUP($C3647,'Raw-products'!$A$2:$H$1261,MATCH(J$1,'Raw-products'!$A$1:$H$1,0))</f>
        <v>blue</v>
      </c>
      <c r="K3647">
        <f>VLOOKUP($C3647,'Raw-products'!$A$2:$H$1261,MATCH(K$1,'Raw-products'!$A$1:$H$1,0))</f>
        <v>98</v>
      </c>
      <c r="L3647">
        <f>VLOOKUP($C3647,'Raw-products'!$A$2:$H$1261,MATCH(L$1,'Raw-products'!$A$1:$H$1,0))</f>
        <v>52</v>
      </c>
      <c r="M3647" s="5">
        <f t="shared" si="112"/>
        <v>5096</v>
      </c>
      <c r="N3647" cm="1">
        <f t="array" ref="N3647:Q3647">_xlfn.XLOOKUP($B3647,'Raw -orders'!$A:$A,'Raw -orders'!$B:$E)</f>
        <v>88</v>
      </c>
      <c r="O3647">
        <v>16533</v>
      </c>
      <c r="P3647" s="1">
        <v>44367</v>
      </c>
      <c r="Q3647" s="1">
        <v>44387</v>
      </c>
      <c r="R3647" t="str" cm="1">
        <f t="array" ref="R3647:Y3647">_xlfn.XLOOKUP($N3647,'Raw - customers'!$A:$A,'Raw - customers'!$B:$I)</f>
        <v>Kendall Jakubski</v>
      </c>
      <c r="S3647" t="str">
        <v>Male</v>
      </c>
      <c r="T3647">
        <v>78</v>
      </c>
      <c r="U3647" t="str">
        <v>331 Leah Station StSuite 445</v>
      </c>
      <c r="V3647">
        <v>3111</v>
      </c>
      <c r="W3647" t="str">
        <v>Port Liam</v>
      </c>
      <c r="X3647" t="str">
        <v>South Australia</v>
      </c>
      <c r="Y3647" t="str">
        <v>Australia</v>
      </c>
      <c r="Z3647">
        <v>6</v>
      </c>
      <c r="AA3647" s="3" t="str">
        <f t="shared" si="113"/>
        <v>10 to 20</v>
      </c>
      <c r="AP3647" s="6">
        <v>88</v>
      </c>
      <c r="AQ3647" s="6" t="s">
        <v>1345</v>
      </c>
    </row>
    <row r="3648" spans="1:43" x14ac:dyDescent="0.25">
      <c r="A3648">
        <v>3646</v>
      </c>
      <c r="B3648">
        <v>730</v>
      </c>
      <c r="C3648">
        <v>156</v>
      </c>
      <c r="D3648">
        <v>91</v>
      </c>
      <c r="E3648">
        <v>2</v>
      </c>
      <c r="F3648">
        <v>182</v>
      </c>
      <c r="G3648" t="str">
        <f>VLOOKUP($C3648,'Raw-products'!$A$2:$H$1261,MATCH(G$1,'Raw-products'!$A$1:$H$1,0))</f>
        <v>Shirt</v>
      </c>
      <c r="H3648" t="str">
        <f>VLOOKUP($C3648,'Raw-products'!$A$2:$H$1261,MATCH(H$1,'Raw-products'!$A$1:$H$1,0))</f>
        <v>Linen</v>
      </c>
      <c r="I3648" t="str">
        <f>VLOOKUP($C3648,'Raw-products'!$A$2:$H$1261,MATCH(I$1,'Raw-products'!$A$1:$H$1,0))</f>
        <v>S</v>
      </c>
      <c r="J3648" t="str">
        <f>VLOOKUP($C3648,'Raw-products'!$A$2:$H$1261,MATCH(J$1,'Raw-products'!$A$1:$H$1,0))</f>
        <v>green</v>
      </c>
      <c r="K3648">
        <f>VLOOKUP($C3648,'Raw-products'!$A$2:$H$1261,MATCH(K$1,'Raw-products'!$A$1:$H$1,0))</f>
        <v>116</v>
      </c>
      <c r="L3648">
        <f>VLOOKUP($C3648,'Raw-products'!$A$2:$H$1261,MATCH(L$1,'Raw-products'!$A$1:$H$1,0))</f>
        <v>58</v>
      </c>
      <c r="M3648" s="5">
        <f t="shared" si="112"/>
        <v>6728</v>
      </c>
      <c r="N3648" cm="1">
        <f t="array" ref="N3648:Q3648">_xlfn.XLOOKUP($B3648,'Raw -orders'!$A:$A,'Raw -orders'!$B:$E)</f>
        <v>88</v>
      </c>
      <c r="O3648">
        <v>16533</v>
      </c>
      <c r="P3648" s="1">
        <v>44367</v>
      </c>
      <c r="Q3648" s="1">
        <v>44387</v>
      </c>
      <c r="R3648" t="str" cm="1">
        <f t="array" ref="R3648:Y3648">_xlfn.XLOOKUP($N3648,'Raw - customers'!$A:$A,'Raw - customers'!$B:$I)</f>
        <v>Kendall Jakubski</v>
      </c>
      <c r="S3648" t="str">
        <v>Male</v>
      </c>
      <c r="T3648">
        <v>78</v>
      </c>
      <c r="U3648" t="str">
        <v>331 Leah Station StSuite 445</v>
      </c>
      <c r="V3648">
        <v>3111</v>
      </c>
      <c r="W3648" t="str">
        <v>Port Liam</v>
      </c>
      <c r="X3648" t="str">
        <v>South Australia</v>
      </c>
      <c r="Y3648" t="str">
        <v>Australia</v>
      </c>
      <c r="Z3648">
        <v>6</v>
      </c>
      <c r="AA3648" s="3" t="str">
        <f t="shared" si="113"/>
        <v>10 to 20</v>
      </c>
      <c r="AP3648" s="6">
        <v>88</v>
      </c>
      <c r="AQ3648" s="6" t="s">
        <v>1345</v>
      </c>
    </row>
    <row r="3649" spans="1:43" x14ac:dyDescent="0.25">
      <c r="A3649">
        <v>3647</v>
      </c>
      <c r="B3649">
        <v>731</v>
      </c>
      <c r="C3649">
        <v>696</v>
      </c>
      <c r="D3649">
        <v>113</v>
      </c>
      <c r="E3649">
        <v>1</v>
      </c>
      <c r="F3649">
        <v>113</v>
      </c>
      <c r="G3649" t="str">
        <f>VLOOKUP($C3649,'Raw-products'!$A$2:$H$1261,MATCH(G$1,'Raw-products'!$A$1:$H$1,0))</f>
        <v>Jacket</v>
      </c>
      <c r="H3649" t="str">
        <f>VLOOKUP($C3649,'Raw-products'!$A$2:$H$1261,MATCH(H$1,'Raw-products'!$A$1:$H$1,0))</f>
        <v>Parka</v>
      </c>
      <c r="I3649" t="str">
        <f>VLOOKUP($C3649,'Raw-products'!$A$2:$H$1261,MATCH(I$1,'Raw-products'!$A$1:$H$1,0))</f>
        <v>S</v>
      </c>
      <c r="J3649" t="str">
        <f>VLOOKUP($C3649,'Raw-products'!$A$2:$H$1261,MATCH(J$1,'Raw-products'!$A$1:$H$1,0))</f>
        <v>violet</v>
      </c>
      <c r="K3649">
        <f>VLOOKUP($C3649,'Raw-products'!$A$2:$H$1261,MATCH(K$1,'Raw-products'!$A$1:$H$1,0))</f>
        <v>119</v>
      </c>
      <c r="L3649">
        <f>VLOOKUP($C3649,'Raw-products'!$A$2:$H$1261,MATCH(L$1,'Raw-products'!$A$1:$H$1,0))</f>
        <v>67</v>
      </c>
      <c r="M3649" s="5">
        <f t="shared" si="112"/>
        <v>7973</v>
      </c>
      <c r="N3649" cm="1">
        <f t="array" ref="N3649:Q3649">_xlfn.XLOOKUP($B3649,'Raw -orders'!$A:$A,'Raw -orders'!$B:$E)</f>
        <v>214</v>
      </c>
      <c r="O3649">
        <v>44433</v>
      </c>
      <c r="P3649" s="1">
        <v>44368</v>
      </c>
      <c r="Q3649" s="1">
        <v>44379</v>
      </c>
      <c r="R3649" t="str" cm="1">
        <f t="array" ref="R3649:Y3649">_xlfn.XLOOKUP($N3649,'Raw - customers'!$A:$A,'Raw - customers'!$B:$I)</f>
        <v>Whitaker Pashen</v>
      </c>
      <c r="S3649" t="str">
        <v>Female</v>
      </c>
      <c r="T3649">
        <v>55</v>
      </c>
      <c r="U3649" t="str">
        <v>62 Mcdermott HillSuite 903</v>
      </c>
      <c r="V3649">
        <v>9750</v>
      </c>
      <c r="W3649" t="str">
        <v>Justinport</v>
      </c>
      <c r="X3649" t="str">
        <v>Queensland</v>
      </c>
      <c r="Y3649" t="str">
        <v>Australia</v>
      </c>
      <c r="Z3649">
        <v>6</v>
      </c>
      <c r="AA3649" s="3" t="str">
        <f t="shared" si="113"/>
        <v>10 to 20</v>
      </c>
      <c r="AP3649" s="6">
        <v>214</v>
      </c>
      <c r="AQ3649" s="6" t="s">
        <v>1355</v>
      </c>
    </row>
    <row r="3650" spans="1:43" x14ac:dyDescent="0.25">
      <c r="A3650">
        <v>3648</v>
      </c>
      <c r="B3650">
        <v>731</v>
      </c>
      <c r="C3650">
        <v>176</v>
      </c>
      <c r="D3650">
        <v>98</v>
      </c>
      <c r="E3650">
        <v>3</v>
      </c>
      <c r="F3650">
        <v>294</v>
      </c>
      <c r="G3650" t="str">
        <f>VLOOKUP($C3650,'Raw-products'!$A$2:$H$1261,MATCH(G$1,'Raw-products'!$A$1:$H$1,0))</f>
        <v>Shirt</v>
      </c>
      <c r="H3650" t="str">
        <f>VLOOKUP($C3650,'Raw-products'!$A$2:$H$1261,MATCH(H$1,'Raw-products'!$A$1:$H$1,0))</f>
        <v>Camp Collared</v>
      </c>
      <c r="I3650" t="str">
        <f>VLOOKUP($C3650,'Raw-products'!$A$2:$H$1261,MATCH(I$1,'Raw-products'!$A$1:$H$1,0))</f>
        <v>S</v>
      </c>
      <c r="J3650" t="str">
        <f>VLOOKUP($C3650,'Raw-products'!$A$2:$H$1261,MATCH(J$1,'Raw-products'!$A$1:$H$1,0))</f>
        <v>red</v>
      </c>
      <c r="K3650">
        <f>VLOOKUP($C3650,'Raw-products'!$A$2:$H$1261,MATCH(K$1,'Raw-products'!$A$1:$H$1,0))</f>
        <v>112</v>
      </c>
      <c r="L3650">
        <f>VLOOKUP($C3650,'Raw-products'!$A$2:$H$1261,MATCH(L$1,'Raw-products'!$A$1:$H$1,0))</f>
        <v>67</v>
      </c>
      <c r="M3650" s="5">
        <f t="shared" si="112"/>
        <v>7504</v>
      </c>
      <c r="N3650" cm="1">
        <f t="array" ref="N3650:Q3650">_xlfn.XLOOKUP($B3650,'Raw -orders'!$A:$A,'Raw -orders'!$B:$E)</f>
        <v>214</v>
      </c>
      <c r="O3650">
        <v>44433</v>
      </c>
      <c r="P3650" s="1">
        <v>44368</v>
      </c>
      <c r="Q3650" s="1">
        <v>44379</v>
      </c>
      <c r="R3650" t="str" cm="1">
        <f t="array" ref="R3650:Y3650">_xlfn.XLOOKUP($N3650,'Raw - customers'!$A:$A,'Raw - customers'!$B:$I)</f>
        <v>Whitaker Pashen</v>
      </c>
      <c r="S3650" t="str">
        <v>Female</v>
      </c>
      <c r="T3650">
        <v>55</v>
      </c>
      <c r="U3650" t="str">
        <v>62 Mcdermott HillSuite 903</v>
      </c>
      <c r="V3650">
        <v>9750</v>
      </c>
      <c r="W3650" t="str">
        <v>Justinport</v>
      </c>
      <c r="X3650" t="str">
        <v>Queensland</v>
      </c>
      <c r="Y3650" t="str">
        <v>Australia</v>
      </c>
      <c r="Z3650">
        <v>6</v>
      </c>
      <c r="AA3650" s="3" t="str">
        <f t="shared" si="113"/>
        <v>10 to 20</v>
      </c>
      <c r="AP3650" s="6">
        <v>214</v>
      </c>
      <c r="AQ3650" s="6" t="s">
        <v>1355</v>
      </c>
    </row>
    <row r="3651" spans="1:43" x14ac:dyDescent="0.25">
      <c r="A3651">
        <v>3649</v>
      </c>
      <c r="B3651">
        <v>731</v>
      </c>
      <c r="C3651">
        <v>431</v>
      </c>
      <c r="D3651">
        <v>107</v>
      </c>
      <c r="E3651">
        <v>2</v>
      </c>
      <c r="F3651">
        <v>214</v>
      </c>
      <c r="G3651" t="str">
        <f>VLOOKUP($C3651,'Raw-products'!$A$2:$H$1261,MATCH(G$1,'Raw-products'!$A$1:$H$1,0))</f>
        <v>Jacket</v>
      </c>
      <c r="H3651" t="str">
        <f>VLOOKUP($C3651,'Raw-products'!$A$2:$H$1261,MATCH(H$1,'Raw-products'!$A$1:$H$1,0))</f>
        <v>Denim</v>
      </c>
      <c r="I3651" t="str">
        <f>VLOOKUP($C3651,'Raw-products'!$A$2:$H$1261,MATCH(I$1,'Raw-products'!$A$1:$H$1,0))</f>
        <v>S</v>
      </c>
      <c r="J3651" t="str">
        <f>VLOOKUP($C3651,'Raw-products'!$A$2:$H$1261,MATCH(J$1,'Raw-products'!$A$1:$H$1,0))</f>
        <v>yellow</v>
      </c>
      <c r="K3651">
        <f>VLOOKUP($C3651,'Raw-products'!$A$2:$H$1261,MATCH(K$1,'Raw-products'!$A$1:$H$1,0))</f>
        <v>92</v>
      </c>
      <c r="L3651">
        <f>VLOOKUP($C3651,'Raw-products'!$A$2:$H$1261,MATCH(L$1,'Raw-products'!$A$1:$H$1,0))</f>
        <v>43</v>
      </c>
      <c r="M3651" s="5">
        <f t="shared" ref="M3651:M3714" si="114">$K3651*$L3651</f>
        <v>3956</v>
      </c>
      <c r="N3651" cm="1">
        <f t="array" ref="N3651:Q3651">_xlfn.XLOOKUP($B3651,'Raw -orders'!$A:$A,'Raw -orders'!$B:$E)</f>
        <v>214</v>
      </c>
      <c r="O3651">
        <v>44433</v>
      </c>
      <c r="P3651" s="1">
        <v>44368</v>
      </c>
      <c r="Q3651" s="1">
        <v>44379</v>
      </c>
      <c r="R3651" t="str" cm="1">
        <f t="array" ref="R3651:Y3651">_xlfn.XLOOKUP($N3651,'Raw - customers'!$A:$A,'Raw - customers'!$B:$I)</f>
        <v>Whitaker Pashen</v>
      </c>
      <c r="S3651" t="str">
        <v>Female</v>
      </c>
      <c r="T3651">
        <v>55</v>
      </c>
      <c r="U3651" t="str">
        <v>62 Mcdermott HillSuite 903</v>
      </c>
      <c r="V3651">
        <v>9750</v>
      </c>
      <c r="W3651" t="str">
        <v>Justinport</v>
      </c>
      <c r="X3651" t="str">
        <v>Queensland</v>
      </c>
      <c r="Y3651" t="str">
        <v>Australia</v>
      </c>
      <c r="Z3651">
        <v>6</v>
      </c>
      <c r="AA3651" s="3" t="str">
        <f t="shared" ref="AA3651:AA3714" si="115">IF(AND(DATEDIF($P3651,$Q3651,"D")&gt;0,DATEDIF($P3651,$Q3651,"D")&lt;=10),"0 to 10",IF(AND(DATEDIF($P3651,$Q3651,"D")&gt;10,DATEDIF($P3651,$Q3651,"D")&lt;=20),"10 to 20",IF(AND(DATEDIF($P3651,$Q3651,"D")&gt;20,DATEDIF($P3651,$Q3651,"D")&lt;=30),"20 to 30")))</f>
        <v>10 to 20</v>
      </c>
      <c r="AP3651" s="6">
        <v>214</v>
      </c>
      <c r="AQ3651" s="6" t="s">
        <v>1355</v>
      </c>
    </row>
    <row r="3652" spans="1:43" x14ac:dyDescent="0.25">
      <c r="A3652">
        <v>3650</v>
      </c>
      <c r="B3652">
        <v>732</v>
      </c>
      <c r="C3652">
        <v>650</v>
      </c>
      <c r="D3652">
        <v>93</v>
      </c>
      <c r="E3652">
        <v>3</v>
      </c>
      <c r="F3652">
        <v>279</v>
      </c>
      <c r="G3652" t="str">
        <f>VLOOKUP($C3652,'Raw-products'!$A$2:$H$1261,MATCH(G$1,'Raw-products'!$A$1:$H$1,0))</f>
        <v>Jacket</v>
      </c>
      <c r="H3652" t="str">
        <f>VLOOKUP($C3652,'Raw-products'!$A$2:$H$1261,MATCH(H$1,'Raw-products'!$A$1:$H$1,0))</f>
        <v>Coach</v>
      </c>
      <c r="I3652" t="str">
        <f>VLOOKUP($C3652,'Raw-products'!$A$2:$H$1261,MATCH(I$1,'Raw-products'!$A$1:$H$1,0))</f>
        <v>XS</v>
      </c>
      <c r="J3652" t="str">
        <f>VLOOKUP($C3652,'Raw-products'!$A$2:$H$1261,MATCH(J$1,'Raw-products'!$A$1:$H$1,0))</f>
        <v>blue</v>
      </c>
      <c r="K3652">
        <f>VLOOKUP($C3652,'Raw-products'!$A$2:$H$1261,MATCH(K$1,'Raw-products'!$A$1:$H$1,0))</f>
        <v>115</v>
      </c>
      <c r="L3652">
        <f>VLOOKUP($C3652,'Raw-products'!$A$2:$H$1261,MATCH(L$1,'Raw-products'!$A$1:$H$1,0))</f>
        <v>51</v>
      </c>
      <c r="M3652" s="5">
        <f t="shared" si="114"/>
        <v>5865</v>
      </c>
      <c r="N3652" cm="1">
        <f t="array" ref="N3652:Q3652">_xlfn.XLOOKUP($B3652,'Raw -orders'!$A:$A,'Raw -orders'!$B:$E)</f>
        <v>40</v>
      </c>
      <c r="O3652">
        <v>40317</v>
      </c>
      <c r="P3652" s="1">
        <v>44325</v>
      </c>
      <c r="Q3652" s="1">
        <v>44345</v>
      </c>
      <c r="R3652" t="str" cm="1">
        <f t="array" ref="R3652:Y3652">_xlfn.XLOOKUP($N3652,'Raw - customers'!$A:$A,'Raw - customers'!$B:$I)</f>
        <v>Regan Gronaller</v>
      </c>
      <c r="S3652" t="str">
        <v>Polygender</v>
      </c>
      <c r="T3652">
        <v>59</v>
      </c>
      <c r="U3652" t="str">
        <v>9484 Amelia View RdApt. 760</v>
      </c>
      <c r="V3652">
        <v>9767</v>
      </c>
      <c r="W3652" t="str">
        <v>Port Claudia</v>
      </c>
      <c r="X3652" t="str">
        <v>New South Wales</v>
      </c>
      <c r="Y3652" t="str">
        <v>Australia</v>
      </c>
      <c r="Z3652">
        <v>5</v>
      </c>
      <c r="AA3652" s="3" t="str">
        <f t="shared" si="115"/>
        <v>10 to 20</v>
      </c>
      <c r="AP3652" s="6">
        <v>40</v>
      </c>
      <c r="AQ3652" s="6" t="s">
        <v>1362</v>
      </c>
    </row>
    <row r="3653" spans="1:43" x14ac:dyDescent="0.25">
      <c r="A3653">
        <v>3651</v>
      </c>
      <c r="B3653">
        <v>732</v>
      </c>
      <c r="C3653">
        <v>1142</v>
      </c>
      <c r="D3653">
        <v>102</v>
      </c>
      <c r="E3653">
        <v>1</v>
      </c>
      <c r="F3653">
        <v>102</v>
      </c>
      <c r="G3653" t="str">
        <f>VLOOKUP($C3653,'Raw-products'!$A$2:$H$1261,MATCH(G$1,'Raw-products'!$A$1:$H$1,0))</f>
        <v>Trousers</v>
      </c>
      <c r="H3653" t="str">
        <f>VLOOKUP($C3653,'Raw-products'!$A$2:$H$1261,MATCH(H$1,'Raw-products'!$A$1:$H$1,0))</f>
        <v>Cargo Pants</v>
      </c>
      <c r="I3653" t="str">
        <f>VLOOKUP($C3653,'Raw-products'!$A$2:$H$1261,MATCH(I$1,'Raw-products'!$A$1:$H$1,0))</f>
        <v>M</v>
      </c>
      <c r="J3653" t="str">
        <f>VLOOKUP($C3653,'Raw-products'!$A$2:$H$1261,MATCH(J$1,'Raw-products'!$A$1:$H$1,0))</f>
        <v>blue</v>
      </c>
      <c r="K3653">
        <f>VLOOKUP($C3653,'Raw-products'!$A$2:$H$1261,MATCH(K$1,'Raw-products'!$A$1:$H$1,0))</f>
        <v>106</v>
      </c>
      <c r="L3653">
        <f>VLOOKUP($C3653,'Raw-products'!$A$2:$H$1261,MATCH(L$1,'Raw-products'!$A$1:$H$1,0))</f>
        <v>64</v>
      </c>
      <c r="M3653" s="5">
        <f t="shared" si="114"/>
        <v>6784</v>
      </c>
      <c r="N3653" cm="1">
        <f t="array" ref="N3653:Q3653">_xlfn.XLOOKUP($B3653,'Raw -orders'!$A:$A,'Raw -orders'!$B:$E)</f>
        <v>40</v>
      </c>
      <c r="O3653">
        <v>40317</v>
      </c>
      <c r="P3653" s="1">
        <v>44325</v>
      </c>
      <c r="Q3653" s="1">
        <v>44345</v>
      </c>
      <c r="R3653" t="str" cm="1">
        <f t="array" ref="R3653:Y3653">_xlfn.XLOOKUP($N3653,'Raw - customers'!$A:$A,'Raw - customers'!$B:$I)</f>
        <v>Regan Gronaller</v>
      </c>
      <c r="S3653" t="str">
        <v>Polygender</v>
      </c>
      <c r="T3653">
        <v>59</v>
      </c>
      <c r="U3653" t="str">
        <v>9484 Amelia View RdApt. 760</v>
      </c>
      <c r="V3653">
        <v>9767</v>
      </c>
      <c r="W3653" t="str">
        <v>Port Claudia</v>
      </c>
      <c r="X3653" t="str">
        <v>New South Wales</v>
      </c>
      <c r="Y3653" t="str">
        <v>Australia</v>
      </c>
      <c r="Z3653">
        <v>5</v>
      </c>
      <c r="AA3653" s="3" t="str">
        <f t="shared" si="115"/>
        <v>10 to 20</v>
      </c>
      <c r="AP3653" s="6">
        <v>40</v>
      </c>
      <c r="AQ3653" s="6" t="s">
        <v>1362</v>
      </c>
    </row>
    <row r="3654" spans="1:43" x14ac:dyDescent="0.25">
      <c r="A3654">
        <v>3652</v>
      </c>
      <c r="B3654">
        <v>732</v>
      </c>
      <c r="C3654">
        <v>278</v>
      </c>
      <c r="D3654">
        <v>95</v>
      </c>
      <c r="E3654">
        <v>2</v>
      </c>
      <c r="F3654">
        <v>190</v>
      </c>
      <c r="G3654" t="str">
        <f>VLOOKUP($C3654,'Raw-products'!$A$2:$H$1261,MATCH(G$1,'Raw-products'!$A$1:$H$1,0))</f>
        <v>Shirt</v>
      </c>
      <c r="H3654" t="str">
        <f>VLOOKUP($C3654,'Raw-products'!$A$2:$H$1261,MATCH(H$1,'Raw-products'!$A$1:$H$1,0))</f>
        <v>Polo</v>
      </c>
      <c r="I3654" t="str">
        <f>VLOOKUP($C3654,'Raw-products'!$A$2:$H$1261,MATCH(I$1,'Raw-products'!$A$1:$H$1,0))</f>
        <v>L</v>
      </c>
      <c r="J3654" t="str">
        <f>VLOOKUP($C3654,'Raw-products'!$A$2:$H$1261,MATCH(J$1,'Raw-products'!$A$1:$H$1,0))</f>
        <v>violet</v>
      </c>
      <c r="K3654">
        <f>VLOOKUP($C3654,'Raw-products'!$A$2:$H$1261,MATCH(K$1,'Raw-products'!$A$1:$H$1,0))</f>
        <v>117</v>
      </c>
      <c r="L3654">
        <f>VLOOKUP($C3654,'Raw-products'!$A$2:$H$1261,MATCH(L$1,'Raw-products'!$A$1:$H$1,0))</f>
        <v>76</v>
      </c>
      <c r="M3654" s="5">
        <f t="shared" si="114"/>
        <v>8892</v>
      </c>
      <c r="N3654" cm="1">
        <f t="array" ref="N3654:Q3654">_xlfn.XLOOKUP($B3654,'Raw -orders'!$A:$A,'Raw -orders'!$B:$E)</f>
        <v>40</v>
      </c>
      <c r="O3654">
        <v>40317</v>
      </c>
      <c r="P3654" s="1">
        <v>44325</v>
      </c>
      <c r="Q3654" s="1">
        <v>44345</v>
      </c>
      <c r="R3654" t="str" cm="1">
        <f t="array" ref="R3654:Y3654">_xlfn.XLOOKUP($N3654,'Raw - customers'!$A:$A,'Raw - customers'!$B:$I)</f>
        <v>Regan Gronaller</v>
      </c>
      <c r="S3654" t="str">
        <v>Polygender</v>
      </c>
      <c r="T3654">
        <v>59</v>
      </c>
      <c r="U3654" t="str">
        <v>9484 Amelia View RdApt. 760</v>
      </c>
      <c r="V3654">
        <v>9767</v>
      </c>
      <c r="W3654" t="str">
        <v>Port Claudia</v>
      </c>
      <c r="X3654" t="str">
        <v>New South Wales</v>
      </c>
      <c r="Y3654" t="str">
        <v>Australia</v>
      </c>
      <c r="Z3654">
        <v>5</v>
      </c>
      <c r="AA3654" s="3" t="str">
        <f t="shared" si="115"/>
        <v>10 to 20</v>
      </c>
      <c r="AP3654" s="6">
        <v>40</v>
      </c>
      <c r="AQ3654" s="6" t="s">
        <v>1362</v>
      </c>
    </row>
    <row r="3655" spans="1:43" x14ac:dyDescent="0.25">
      <c r="A3655">
        <v>3653</v>
      </c>
      <c r="B3655">
        <v>733</v>
      </c>
      <c r="C3655">
        <v>394</v>
      </c>
      <c r="D3655">
        <v>119</v>
      </c>
      <c r="E3655">
        <v>1</v>
      </c>
      <c r="F3655">
        <v>119</v>
      </c>
      <c r="G3655" t="str">
        <f>VLOOKUP($C3655,'Raw-products'!$A$2:$H$1261,MATCH(G$1,'Raw-products'!$A$1:$H$1,0))</f>
        <v>Shirt</v>
      </c>
      <c r="H3655" t="str">
        <f>VLOOKUP($C3655,'Raw-products'!$A$2:$H$1261,MATCH(H$1,'Raw-products'!$A$1:$H$1,0))</f>
        <v>Casual Slim Fit</v>
      </c>
      <c r="I3655" t="str">
        <f>VLOOKUP($C3655,'Raw-products'!$A$2:$H$1261,MATCH(I$1,'Raw-products'!$A$1:$H$1,0))</f>
        <v>XL</v>
      </c>
      <c r="J3655" t="str">
        <f>VLOOKUP($C3655,'Raw-products'!$A$2:$H$1261,MATCH(J$1,'Raw-products'!$A$1:$H$1,0))</f>
        <v>orange</v>
      </c>
      <c r="K3655">
        <f>VLOOKUP($C3655,'Raw-products'!$A$2:$H$1261,MATCH(K$1,'Raw-products'!$A$1:$H$1,0))</f>
        <v>113</v>
      </c>
      <c r="L3655">
        <f>VLOOKUP($C3655,'Raw-products'!$A$2:$H$1261,MATCH(L$1,'Raw-products'!$A$1:$H$1,0))</f>
        <v>53</v>
      </c>
      <c r="M3655" s="5">
        <f t="shared" si="114"/>
        <v>5989</v>
      </c>
      <c r="N3655" cm="1">
        <f t="array" ref="N3655:Q3655">_xlfn.XLOOKUP($B3655,'Raw -orders'!$A:$A,'Raw -orders'!$B:$E)</f>
        <v>387</v>
      </c>
      <c r="O3655">
        <v>42467</v>
      </c>
      <c r="P3655" s="1">
        <v>44342</v>
      </c>
      <c r="Q3655" s="1">
        <v>44369</v>
      </c>
      <c r="R3655" t="str" cm="1">
        <f t="array" ref="R3655:Y3655">_xlfn.XLOOKUP($N3655,'Raw - customers'!$A:$A,'Raw - customers'!$B:$I)</f>
        <v>Alameda Fincke</v>
      </c>
      <c r="S3655" t="str">
        <v>Male</v>
      </c>
      <c r="T3655">
        <v>43</v>
      </c>
      <c r="U3655" t="str">
        <v>6239 Kreiger HillApt. 899</v>
      </c>
      <c r="V3655">
        <v>2080</v>
      </c>
      <c r="W3655" t="str">
        <v>Matthewstad</v>
      </c>
      <c r="X3655" t="str">
        <v>Victoria</v>
      </c>
      <c r="Y3655" t="str">
        <v>Australia</v>
      </c>
      <c r="Z3655">
        <v>5</v>
      </c>
      <c r="AA3655" s="3" t="str">
        <f t="shared" si="115"/>
        <v>20 to 30</v>
      </c>
      <c r="AP3655" s="6">
        <v>387</v>
      </c>
      <c r="AQ3655" s="6" t="s">
        <v>1396</v>
      </c>
    </row>
    <row r="3656" spans="1:43" x14ac:dyDescent="0.25">
      <c r="A3656">
        <v>3654</v>
      </c>
      <c r="B3656">
        <v>733</v>
      </c>
      <c r="C3656">
        <v>944</v>
      </c>
      <c r="D3656">
        <v>96</v>
      </c>
      <c r="E3656">
        <v>2</v>
      </c>
      <c r="F3656">
        <v>192</v>
      </c>
      <c r="G3656" t="str">
        <f>VLOOKUP($C3656,'Raw-products'!$A$2:$H$1261,MATCH(G$1,'Raw-products'!$A$1:$H$1,0))</f>
        <v>Trousers</v>
      </c>
      <c r="H3656" t="str">
        <f>VLOOKUP($C3656,'Raw-products'!$A$2:$H$1261,MATCH(H$1,'Raw-products'!$A$1:$H$1,0))</f>
        <v>Drawstring</v>
      </c>
      <c r="I3656" t="str">
        <f>VLOOKUP($C3656,'Raw-products'!$A$2:$H$1261,MATCH(I$1,'Raw-products'!$A$1:$H$1,0))</f>
        <v>XL</v>
      </c>
      <c r="J3656" t="str">
        <f>VLOOKUP($C3656,'Raw-products'!$A$2:$H$1261,MATCH(J$1,'Raw-products'!$A$1:$H$1,0))</f>
        <v>violet</v>
      </c>
      <c r="K3656">
        <f>VLOOKUP($C3656,'Raw-products'!$A$2:$H$1261,MATCH(K$1,'Raw-products'!$A$1:$H$1,0))</f>
        <v>104</v>
      </c>
      <c r="L3656">
        <f>VLOOKUP($C3656,'Raw-products'!$A$2:$H$1261,MATCH(L$1,'Raw-products'!$A$1:$H$1,0))</f>
        <v>80</v>
      </c>
      <c r="M3656" s="5">
        <f t="shared" si="114"/>
        <v>8320</v>
      </c>
      <c r="N3656" cm="1">
        <f t="array" ref="N3656:Q3656">_xlfn.XLOOKUP($B3656,'Raw -orders'!$A:$A,'Raw -orders'!$B:$E)</f>
        <v>387</v>
      </c>
      <c r="O3656">
        <v>42467</v>
      </c>
      <c r="P3656" s="1">
        <v>44342</v>
      </c>
      <c r="Q3656" s="1">
        <v>44369</v>
      </c>
      <c r="R3656" t="str" cm="1">
        <f t="array" ref="R3656:Y3656">_xlfn.XLOOKUP($N3656,'Raw - customers'!$A:$A,'Raw - customers'!$B:$I)</f>
        <v>Alameda Fincke</v>
      </c>
      <c r="S3656" t="str">
        <v>Male</v>
      </c>
      <c r="T3656">
        <v>43</v>
      </c>
      <c r="U3656" t="str">
        <v>6239 Kreiger HillApt. 899</v>
      </c>
      <c r="V3656">
        <v>2080</v>
      </c>
      <c r="W3656" t="str">
        <v>Matthewstad</v>
      </c>
      <c r="X3656" t="str">
        <v>Victoria</v>
      </c>
      <c r="Y3656" t="str">
        <v>Australia</v>
      </c>
      <c r="Z3656">
        <v>5</v>
      </c>
      <c r="AA3656" s="3" t="str">
        <f t="shared" si="115"/>
        <v>20 to 30</v>
      </c>
      <c r="AP3656" s="6">
        <v>387</v>
      </c>
      <c r="AQ3656" s="6" t="s">
        <v>1396</v>
      </c>
    </row>
    <row r="3657" spans="1:43" x14ac:dyDescent="0.25">
      <c r="A3657">
        <v>3655</v>
      </c>
      <c r="B3657">
        <v>733</v>
      </c>
      <c r="C3657">
        <v>691</v>
      </c>
      <c r="D3657">
        <v>113</v>
      </c>
      <c r="E3657">
        <v>1</v>
      </c>
      <c r="F3657">
        <v>113</v>
      </c>
      <c r="G3657" t="str">
        <f>VLOOKUP($C3657,'Raw-products'!$A$2:$H$1261,MATCH(G$1,'Raw-products'!$A$1:$H$1,0))</f>
        <v>Jacket</v>
      </c>
      <c r="H3657" t="str">
        <f>VLOOKUP($C3657,'Raw-products'!$A$2:$H$1261,MATCH(H$1,'Raw-products'!$A$1:$H$1,0))</f>
        <v>Parka</v>
      </c>
      <c r="I3657" t="str">
        <f>VLOOKUP($C3657,'Raw-products'!$A$2:$H$1261,MATCH(I$1,'Raw-products'!$A$1:$H$1,0))</f>
        <v>S</v>
      </c>
      <c r="J3657" t="str">
        <f>VLOOKUP($C3657,'Raw-products'!$A$2:$H$1261,MATCH(J$1,'Raw-products'!$A$1:$H$1,0))</f>
        <v>indigo</v>
      </c>
      <c r="K3657">
        <f>VLOOKUP($C3657,'Raw-products'!$A$2:$H$1261,MATCH(K$1,'Raw-products'!$A$1:$H$1,0))</f>
        <v>119</v>
      </c>
      <c r="L3657">
        <f>VLOOKUP($C3657,'Raw-products'!$A$2:$H$1261,MATCH(L$1,'Raw-products'!$A$1:$H$1,0))</f>
        <v>53</v>
      </c>
      <c r="M3657" s="5">
        <f t="shared" si="114"/>
        <v>6307</v>
      </c>
      <c r="N3657" cm="1">
        <f t="array" ref="N3657:Q3657">_xlfn.XLOOKUP($B3657,'Raw -orders'!$A:$A,'Raw -orders'!$B:$E)</f>
        <v>387</v>
      </c>
      <c r="O3657">
        <v>42467</v>
      </c>
      <c r="P3657" s="1">
        <v>44342</v>
      </c>
      <c r="Q3657" s="1">
        <v>44369</v>
      </c>
      <c r="R3657" t="str" cm="1">
        <f t="array" ref="R3657:Y3657">_xlfn.XLOOKUP($N3657,'Raw - customers'!$A:$A,'Raw - customers'!$B:$I)</f>
        <v>Alameda Fincke</v>
      </c>
      <c r="S3657" t="str">
        <v>Male</v>
      </c>
      <c r="T3657">
        <v>43</v>
      </c>
      <c r="U3657" t="str">
        <v>6239 Kreiger HillApt. 899</v>
      </c>
      <c r="V3657">
        <v>2080</v>
      </c>
      <c r="W3657" t="str">
        <v>Matthewstad</v>
      </c>
      <c r="X3657" t="str">
        <v>Victoria</v>
      </c>
      <c r="Y3657" t="str">
        <v>Australia</v>
      </c>
      <c r="Z3657">
        <v>5</v>
      </c>
      <c r="AA3657" s="3" t="str">
        <f t="shared" si="115"/>
        <v>20 to 30</v>
      </c>
      <c r="AP3657" s="6">
        <v>387</v>
      </c>
      <c r="AQ3657" s="6" t="s">
        <v>1396</v>
      </c>
    </row>
    <row r="3658" spans="1:43" x14ac:dyDescent="0.25">
      <c r="A3658">
        <v>3656</v>
      </c>
      <c r="B3658">
        <v>733</v>
      </c>
      <c r="C3658">
        <v>314</v>
      </c>
      <c r="D3658">
        <v>105</v>
      </c>
      <c r="E3658">
        <v>3</v>
      </c>
      <c r="F3658">
        <v>315</v>
      </c>
      <c r="G3658" t="str">
        <f>VLOOKUP($C3658,'Raw-products'!$A$2:$H$1261,MATCH(G$1,'Raw-products'!$A$1:$H$1,0))</f>
        <v>Shirt</v>
      </c>
      <c r="H3658" t="str">
        <f>VLOOKUP($C3658,'Raw-products'!$A$2:$H$1261,MATCH(H$1,'Raw-products'!$A$1:$H$1,0))</f>
        <v>Cuban Collar</v>
      </c>
      <c r="I3658" t="str">
        <f>VLOOKUP($C3658,'Raw-products'!$A$2:$H$1261,MATCH(I$1,'Raw-products'!$A$1:$H$1,0))</f>
        <v>XL</v>
      </c>
      <c r="J3658" t="str">
        <f>VLOOKUP($C3658,'Raw-products'!$A$2:$H$1261,MATCH(J$1,'Raw-products'!$A$1:$H$1,0))</f>
        <v>violet</v>
      </c>
      <c r="K3658">
        <f>VLOOKUP($C3658,'Raw-products'!$A$2:$H$1261,MATCH(K$1,'Raw-products'!$A$1:$H$1,0))</f>
        <v>93</v>
      </c>
      <c r="L3658">
        <f>VLOOKUP($C3658,'Raw-products'!$A$2:$H$1261,MATCH(L$1,'Raw-products'!$A$1:$H$1,0))</f>
        <v>44</v>
      </c>
      <c r="M3658" s="5">
        <f t="shared" si="114"/>
        <v>4092</v>
      </c>
      <c r="N3658" cm="1">
        <f t="array" ref="N3658:Q3658">_xlfn.XLOOKUP($B3658,'Raw -orders'!$A:$A,'Raw -orders'!$B:$E)</f>
        <v>387</v>
      </c>
      <c r="O3658">
        <v>42467</v>
      </c>
      <c r="P3658" s="1">
        <v>44342</v>
      </c>
      <c r="Q3658" s="1">
        <v>44369</v>
      </c>
      <c r="R3658" t="str" cm="1">
        <f t="array" ref="R3658:Y3658">_xlfn.XLOOKUP($N3658,'Raw - customers'!$A:$A,'Raw - customers'!$B:$I)</f>
        <v>Alameda Fincke</v>
      </c>
      <c r="S3658" t="str">
        <v>Male</v>
      </c>
      <c r="T3658">
        <v>43</v>
      </c>
      <c r="U3658" t="str">
        <v>6239 Kreiger HillApt. 899</v>
      </c>
      <c r="V3658">
        <v>2080</v>
      </c>
      <c r="W3658" t="str">
        <v>Matthewstad</v>
      </c>
      <c r="X3658" t="str">
        <v>Victoria</v>
      </c>
      <c r="Y3658" t="str">
        <v>Australia</v>
      </c>
      <c r="Z3658">
        <v>5</v>
      </c>
      <c r="AA3658" s="3" t="str">
        <f t="shared" si="115"/>
        <v>20 to 30</v>
      </c>
      <c r="AP3658" s="6">
        <v>387</v>
      </c>
      <c r="AQ3658" s="6" t="s">
        <v>1396</v>
      </c>
    </row>
    <row r="3659" spans="1:43" x14ac:dyDescent="0.25">
      <c r="A3659">
        <v>3657</v>
      </c>
      <c r="B3659">
        <v>733</v>
      </c>
      <c r="C3659">
        <v>33</v>
      </c>
      <c r="D3659">
        <v>96</v>
      </c>
      <c r="E3659">
        <v>1</v>
      </c>
      <c r="F3659">
        <v>96</v>
      </c>
      <c r="G3659" t="str">
        <f>VLOOKUP($C3659,'Raw-products'!$A$2:$H$1261,MATCH(G$1,'Raw-products'!$A$1:$H$1,0))</f>
        <v>Shirt</v>
      </c>
      <c r="H3659" t="str">
        <f>VLOOKUP($C3659,'Raw-products'!$A$2:$H$1261,MATCH(H$1,'Raw-products'!$A$1:$H$1,0))</f>
        <v>Oxford Cloth</v>
      </c>
      <c r="I3659" t="str">
        <f>VLOOKUP($C3659,'Raw-products'!$A$2:$H$1261,MATCH(I$1,'Raw-products'!$A$1:$H$1,0))</f>
        <v>L</v>
      </c>
      <c r="J3659" t="str">
        <f>VLOOKUP($C3659,'Raw-products'!$A$2:$H$1261,MATCH(J$1,'Raw-products'!$A$1:$H$1,0))</f>
        <v>violet</v>
      </c>
      <c r="K3659">
        <f>VLOOKUP($C3659,'Raw-products'!$A$2:$H$1261,MATCH(K$1,'Raw-products'!$A$1:$H$1,0))</f>
        <v>114</v>
      </c>
      <c r="L3659">
        <f>VLOOKUP($C3659,'Raw-products'!$A$2:$H$1261,MATCH(L$1,'Raw-products'!$A$1:$H$1,0))</f>
        <v>73</v>
      </c>
      <c r="M3659" s="5">
        <f t="shared" si="114"/>
        <v>8322</v>
      </c>
      <c r="N3659" cm="1">
        <f t="array" ref="N3659:Q3659">_xlfn.XLOOKUP($B3659,'Raw -orders'!$A:$A,'Raw -orders'!$B:$E)</f>
        <v>387</v>
      </c>
      <c r="O3659">
        <v>42467</v>
      </c>
      <c r="P3659" s="1">
        <v>44342</v>
      </c>
      <c r="Q3659" s="1">
        <v>44369</v>
      </c>
      <c r="R3659" t="str" cm="1">
        <f t="array" ref="R3659:Y3659">_xlfn.XLOOKUP($N3659,'Raw - customers'!$A:$A,'Raw - customers'!$B:$I)</f>
        <v>Alameda Fincke</v>
      </c>
      <c r="S3659" t="str">
        <v>Male</v>
      </c>
      <c r="T3659">
        <v>43</v>
      </c>
      <c r="U3659" t="str">
        <v>6239 Kreiger HillApt. 899</v>
      </c>
      <c r="V3659">
        <v>2080</v>
      </c>
      <c r="W3659" t="str">
        <v>Matthewstad</v>
      </c>
      <c r="X3659" t="str">
        <v>Victoria</v>
      </c>
      <c r="Y3659" t="str">
        <v>Australia</v>
      </c>
      <c r="Z3659">
        <v>5</v>
      </c>
      <c r="AA3659" s="3" t="str">
        <f t="shared" si="115"/>
        <v>20 to 30</v>
      </c>
      <c r="AP3659" s="6">
        <v>387</v>
      </c>
      <c r="AQ3659" s="6" t="s">
        <v>1396</v>
      </c>
    </row>
    <row r="3660" spans="1:43" x14ac:dyDescent="0.25">
      <c r="A3660">
        <v>3658</v>
      </c>
      <c r="B3660">
        <v>733</v>
      </c>
      <c r="C3660">
        <v>971</v>
      </c>
      <c r="D3660">
        <v>97</v>
      </c>
      <c r="E3660">
        <v>1</v>
      </c>
      <c r="F3660">
        <v>97</v>
      </c>
      <c r="G3660" t="str">
        <f>VLOOKUP($C3660,'Raw-products'!$A$2:$H$1261,MATCH(G$1,'Raw-products'!$A$1:$H$1,0))</f>
        <v>Trousers</v>
      </c>
      <c r="H3660" t="str">
        <f>VLOOKUP($C3660,'Raw-products'!$A$2:$H$1261,MATCH(H$1,'Raw-products'!$A$1:$H$1,0))</f>
        <v>Slim-Fit</v>
      </c>
      <c r="I3660" t="str">
        <f>VLOOKUP($C3660,'Raw-products'!$A$2:$H$1261,MATCH(I$1,'Raw-products'!$A$1:$H$1,0))</f>
        <v>S</v>
      </c>
      <c r="J3660" t="str">
        <f>VLOOKUP($C3660,'Raw-products'!$A$2:$H$1261,MATCH(J$1,'Raw-products'!$A$1:$H$1,0))</f>
        <v>indigo</v>
      </c>
      <c r="K3660">
        <f>VLOOKUP($C3660,'Raw-products'!$A$2:$H$1261,MATCH(K$1,'Raw-products'!$A$1:$H$1,0))</f>
        <v>119</v>
      </c>
      <c r="L3660">
        <f>VLOOKUP($C3660,'Raw-products'!$A$2:$H$1261,MATCH(L$1,'Raw-products'!$A$1:$H$1,0))</f>
        <v>41</v>
      </c>
      <c r="M3660" s="5">
        <f t="shared" si="114"/>
        <v>4879</v>
      </c>
      <c r="N3660" cm="1">
        <f t="array" ref="N3660:Q3660">_xlfn.XLOOKUP($B3660,'Raw -orders'!$A:$A,'Raw -orders'!$B:$E)</f>
        <v>387</v>
      </c>
      <c r="O3660">
        <v>42467</v>
      </c>
      <c r="P3660" s="1">
        <v>44342</v>
      </c>
      <c r="Q3660" s="1">
        <v>44369</v>
      </c>
      <c r="R3660" t="str" cm="1">
        <f t="array" ref="R3660:Y3660">_xlfn.XLOOKUP($N3660,'Raw - customers'!$A:$A,'Raw - customers'!$B:$I)</f>
        <v>Alameda Fincke</v>
      </c>
      <c r="S3660" t="str">
        <v>Male</v>
      </c>
      <c r="T3660">
        <v>43</v>
      </c>
      <c r="U3660" t="str">
        <v>6239 Kreiger HillApt. 899</v>
      </c>
      <c r="V3660">
        <v>2080</v>
      </c>
      <c r="W3660" t="str">
        <v>Matthewstad</v>
      </c>
      <c r="X3660" t="str">
        <v>Victoria</v>
      </c>
      <c r="Y3660" t="str">
        <v>Australia</v>
      </c>
      <c r="Z3660">
        <v>5</v>
      </c>
      <c r="AA3660" s="3" t="str">
        <f t="shared" si="115"/>
        <v>20 to 30</v>
      </c>
      <c r="AP3660" s="6">
        <v>387</v>
      </c>
      <c r="AQ3660" s="6" t="s">
        <v>1396</v>
      </c>
    </row>
    <row r="3661" spans="1:43" x14ac:dyDescent="0.25">
      <c r="A3661">
        <v>3659</v>
      </c>
      <c r="B3661">
        <v>734</v>
      </c>
      <c r="C3661">
        <v>301</v>
      </c>
      <c r="D3661">
        <v>105</v>
      </c>
      <c r="E3661">
        <v>2</v>
      </c>
      <c r="F3661">
        <v>210</v>
      </c>
      <c r="G3661" t="str">
        <f>VLOOKUP($C3661,'Raw-products'!$A$2:$H$1261,MATCH(G$1,'Raw-products'!$A$1:$H$1,0))</f>
        <v>Shirt</v>
      </c>
      <c r="H3661" t="str">
        <f>VLOOKUP($C3661,'Raw-products'!$A$2:$H$1261,MATCH(H$1,'Raw-products'!$A$1:$H$1,0))</f>
        <v>Cuban Collar</v>
      </c>
      <c r="I3661" t="str">
        <f>VLOOKUP($C3661,'Raw-products'!$A$2:$H$1261,MATCH(I$1,'Raw-products'!$A$1:$H$1,0))</f>
        <v>S</v>
      </c>
      <c r="J3661" t="str">
        <f>VLOOKUP($C3661,'Raw-products'!$A$2:$H$1261,MATCH(J$1,'Raw-products'!$A$1:$H$1,0))</f>
        <v>blue</v>
      </c>
      <c r="K3661">
        <f>VLOOKUP($C3661,'Raw-products'!$A$2:$H$1261,MATCH(K$1,'Raw-products'!$A$1:$H$1,0))</f>
        <v>93</v>
      </c>
      <c r="L3661">
        <f>VLOOKUP($C3661,'Raw-products'!$A$2:$H$1261,MATCH(L$1,'Raw-products'!$A$1:$H$1,0))</f>
        <v>62</v>
      </c>
      <c r="M3661" s="5">
        <f t="shared" si="114"/>
        <v>5766</v>
      </c>
      <c r="N3661" cm="1">
        <f t="array" ref="N3661:Q3661">_xlfn.XLOOKUP($B3661,'Raw -orders'!$A:$A,'Raw -orders'!$B:$E)</f>
        <v>623</v>
      </c>
      <c r="O3661">
        <v>30153</v>
      </c>
      <c r="P3661" s="1">
        <v>44221</v>
      </c>
      <c r="Q3661" s="1">
        <v>44227</v>
      </c>
      <c r="R3661" t="str" cm="1">
        <f t="array" ref="R3661:Y3661">_xlfn.XLOOKUP($N3661,'Raw - customers'!$A:$A,'Raw - customers'!$B:$I)</f>
        <v>Hort Ridding</v>
      </c>
      <c r="S3661" t="str">
        <v>Agender</v>
      </c>
      <c r="T3661">
        <v>57</v>
      </c>
      <c r="U3661" t="str">
        <v>64 Andrew StreetSuite 948</v>
      </c>
      <c r="V3661">
        <v>3236</v>
      </c>
      <c r="W3661" t="str">
        <v>West Ashley</v>
      </c>
      <c r="X3661" t="str">
        <v>South Australia</v>
      </c>
      <c r="Y3661" t="str">
        <v>Australia</v>
      </c>
      <c r="Z3661">
        <v>1</v>
      </c>
      <c r="AA3661" s="3" t="str">
        <f t="shared" si="115"/>
        <v>0 to 10</v>
      </c>
      <c r="AP3661" s="6">
        <v>623</v>
      </c>
      <c r="AQ3661" s="6" t="s">
        <v>1345</v>
      </c>
    </row>
    <row r="3662" spans="1:43" x14ac:dyDescent="0.25">
      <c r="A3662">
        <v>3660</v>
      </c>
      <c r="B3662">
        <v>734</v>
      </c>
      <c r="C3662">
        <v>956</v>
      </c>
      <c r="D3662">
        <v>97</v>
      </c>
      <c r="E3662">
        <v>2</v>
      </c>
      <c r="F3662">
        <v>194</v>
      </c>
      <c r="G3662" t="str">
        <f>VLOOKUP($C3662,'Raw-products'!$A$2:$H$1261,MATCH(G$1,'Raw-products'!$A$1:$H$1,0))</f>
        <v>Trousers</v>
      </c>
      <c r="H3662" t="str">
        <f>VLOOKUP($C3662,'Raw-products'!$A$2:$H$1261,MATCH(H$1,'Raw-products'!$A$1:$H$1,0))</f>
        <v>Slim-Fit</v>
      </c>
      <c r="I3662" t="str">
        <f>VLOOKUP($C3662,'Raw-products'!$A$2:$H$1261,MATCH(I$1,'Raw-products'!$A$1:$H$1,0))</f>
        <v>S</v>
      </c>
      <c r="J3662" t="str">
        <f>VLOOKUP($C3662,'Raw-products'!$A$2:$H$1261,MATCH(J$1,'Raw-products'!$A$1:$H$1,0))</f>
        <v>yellow</v>
      </c>
      <c r="K3662">
        <f>VLOOKUP($C3662,'Raw-products'!$A$2:$H$1261,MATCH(K$1,'Raw-products'!$A$1:$H$1,0))</f>
        <v>119</v>
      </c>
      <c r="L3662">
        <f>VLOOKUP($C3662,'Raw-products'!$A$2:$H$1261,MATCH(L$1,'Raw-products'!$A$1:$H$1,0))</f>
        <v>54</v>
      </c>
      <c r="M3662" s="5">
        <f t="shared" si="114"/>
        <v>6426</v>
      </c>
      <c r="N3662" cm="1">
        <f t="array" ref="N3662:Q3662">_xlfn.XLOOKUP($B3662,'Raw -orders'!$A:$A,'Raw -orders'!$B:$E)</f>
        <v>623</v>
      </c>
      <c r="O3662">
        <v>30153</v>
      </c>
      <c r="P3662" s="1">
        <v>44221</v>
      </c>
      <c r="Q3662" s="1">
        <v>44227</v>
      </c>
      <c r="R3662" t="str" cm="1">
        <f t="array" ref="R3662:Y3662">_xlfn.XLOOKUP($N3662,'Raw - customers'!$A:$A,'Raw - customers'!$B:$I)</f>
        <v>Hort Ridding</v>
      </c>
      <c r="S3662" t="str">
        <v>Agender</v>
      </c>
      <c r="T3662">
        <v>57</v>
      </c>
      <c r="U3662" t="str">
        <v>64 Andrew StreetSuite 948</v>
      </c>
      <c r="V3662">
        <v>3236</v>
      </c>
      <c r="W3662" t="str">
        <v>West Ashley</v>
      </c>
      <c r="X3662" t="str">
        <v>South Australia</v>
      </c>
      <c r="Y3662" t="str">
        <v>Australia</v>
      </c>
      <c r="Z3662">
        <v>1</v>
      </c>
      <c r="AA3662" s="3" t="str">
        <f t="shared" si="115"/>
        <v>0 to 10</v>
      </c>
      <c r="AP3662" s="6">
        <v>623</v>
      </c>
      <c r="AQ3662" s="6" t="s">
        <v>1345</v>
      </c>
    </row>
    <row r="3663" spans="1:43" x14ac:dyDescent="0.25">
      <c r="A3663">
        <v>3661</v>
      </c>
      <c r="B3663">
        <v>734</v>
      </c>
      <c r="C3663">
        <v>1051</v>
      </c>
      <c r="D3663">
        <v>93</v>
      </c>
      <c r="E3663">
        <v>2</v>
      </c>
      <c r="F3663">
        <v>186</v>
      </c>
      <c r="G3663" t="str">
        <f>VLOOKUP($C3663,'Raw-products'!$A$2:$H$1261,MATCH(G$1,'Raw-products'!$A$1:$H$1,0))</f>
        <v>Trousers</v>
      </c>
      <c r="H3663" t="str">
        <f>VLOOKUP($C3663,'Raw-products'!$A$2:$H$1261,MATCH(H$1,'Raw-products'!$A$1:$H$1,0))</f>
        <v>Joggers</v>
      </c>
      <c r="I3663" t="str">
        <f>VLOOKUP($C3663,'Raw-products'!$A$2:$H$1261,MATCH(I$1,'Raw-products'!$A$1:$H$1,0))</f>
        <v>S</v>
      </c>
      <c r="J3663" t="str">
        <f>VLOOKUP($C3663,'Raw-products'!$A$2:$H$1261,MATCH(J$1,'Raw-products'!$A$1:$H$1,0))</f>
        <v>red</v>
      </c>
      <c r="K3663">
        <f>VLOOKUP($C3663,'Raw-products'!$A$2:$H$1261,MATCH(K$1,'Raw-products'!$A$1:$H$1,0))</f>
        <v>94</v>
      </c>
      <c r="L3663">
        <f>VLOOKUP($C3663,'Raw-products'!$A$2:$H$1261,MATCH(L$1,'Raw-products'!$A$1:$H$1,0))</f>
        <v>71</v>
      </c>
      <c r="M3663" s="5">
        <f t="shared" si="114"/>
        <v>6674</v>
      </c>
      <c r="N3663" cm="1">
        <f t="array" ref="N3663:Q3663">_xlfn.XLOOKUP($B3663,'Raw -orders'!$A:$A,'Raw -orders'!$B:$E)</f>
        <v>623</v>
      </c>
      <c r="O3663">
        <v>30153</v>
      </c>
      <c r="P3663" s="1">
        <v>44221</v>
      </c>
      <c r="Q3663" s="1">
        <v>44227</v>
      </c>
      <c r="R3663" t="str" cm="1">
        <f t="array" ref="R3663:Y3663">_xlfn.XLOOKUP($N3663,'Raw - customers'!$A:$A,'Raw - customers'!$B:$I)</f>
        <v>Hort Ridding</v>
      </c>
      <c r="S3663" t="str">
        <v>Agender</v>
      </c>
      <c r="T3663">
        <v>57</v>
      </c>
      <c r="U3663" t="str">
        <v>64 Andrew StreetSuite 948</v>
      </c>
      <c r="V3663">
        <v>3236</v>
      </c>
      <c r="W3663" t="str">
        <v>West Ashley</v>
      </c>
      <c r="X3663" t="str">
        <v>South Australia</v>
      </c>
      <c r="Y3663" t="str">
        <v>Australia</v>
      </c>
      <c r="Z3663">
        <v>1</v>
      </c>
      <c r="AA3663" s="3" t="str">
        <f t="shared" si="115"/>
        <v>0 to 10</v>
      </c>
      <c r="AP3663" s="6">
        <v>623</v>
      </c>
      <c r="AQ3663" s="6" t="s">
        <v>1345</v>
      </c>
    </row>
    <row r="3664" spans="1:43" x14ac:dyDescent="0.25">
      <c r="A3664">
        <v>3662</v>
      </c>
      <c r="B3664">
        <v>734</v>
      </c>
      <c r="C3664">
        <v>808</v>
      </c>
      <c r="D3664">
        <v>117</v>
      </c>
      <c r="E3664">
        <v>3</v>
      </c>
      <c r="F3664">
        <v>351</v>
      </c>
      <c r="G3664" t="str">
        <f>VLOOKUP($C3664,'Raw-products'!$A$2:$H$1261,MATCH(G$1,'Raw-products'!$A$1:$H$1,0))</f>
        <v>Jacket</v>
      </c>
      <c r="H3664" t="str">
        <f>VLOOKUP($C3664,'Raw-products'!$A$2:$H$1261,MATCH(H$1,'Raw-products'!$A$1:$H$1,0))</f>
        <v>Shearling</v>
      </c>
      <c r="I3664" t="str">
        <f>VLOOKUP($C3664,'Raw-products'!$A$2:$H$1261,MATCH(I$1,'Raw-products'!$A$1:$H$1,0))</f>
        <v>L</v>
      </c>
      <c r="J3664" t="str">
        <f>VLOOKUP($C3664,'Raw-products'!$A$2:$H$1261,MATCH(J$1,'Raw-products'!$A$1:$H$1,0))</f>
        <v>red</v>
      </c>
      <c r="K3664">
        <f>VLOOKUP($C3664,'Raw-products'!$A$2:$H$1261,MATCH(K$1,'Raw-products'!$A$1:$H$1,0))</f>
        <v>95</v>
      </c>
      <c r="L3664">
        <f>VLOOKUP($C3664,'Raw-products'!$A$2:$H$1261,MATCH(L$1,'Raw-products'!$A$1:$H$1,0))</f>
        <v>40</v>
      </c>
      <c r="M3664" s="5">
        <f t="shared" si="114"/>
        <v>3800</v>
      </c>
      <c r="N3664" cm="1">
        <f t="array" ref="N3664:Q3664">_xlfn.XLOOKUP($B3664,'Raw -orders'!$A:$A,'Raw -orders'!$B:$E)</f>
        <v>623</v>
      </c>
      <c r="O3664">
        <v>30153</v>
      </c>
      <c r="P3664" s="1">
        <v>44221</v>
      </c>
      <c r="Q3664" s="1">
        <v>44227</v>
      </c>
      <c r="R3664" t="str" cm="1">
        <f t="array" ref="R3664:Y3664">_xlfn.XLOOKUP($N3664,'Raw - customers'!$A:$A,'Raw - customers'!$B:$I)</f>
        <v>Hort Ridding</v>
      </c>
      <c r="S3664" t="str">
        <v>Agender</v>
      </c>
      <c r="T3664">
        <v>57</v>
      </c>
      <c r="U3664" t="str">
        <v>64 Andrew StreetSuite 948</v>
      </c>
      <c r="V3664">
        <v>3236</v>
      </c>
      <c r="W3664" t="str">
        <v>West Ashley</v>
      </c>
      <c r="X3664" t="str">
        <v>South Australia</v>
      </c>
      <c r="Y3664" t="str">
        <v>Australia</v>
      </c>
      <c r="Z3664">
        <v>1</v>
      </c>
      <c r="AA3664" s="3" t="str">
        <f t="shared" si="115"/>
        <v>0 to 10</v>
      </c>
      <c r="AP3664" s="6">
        <v>623</v>
      </c>
      <c r="AQ3664" s="6" t="s">
        <v>1345</v>
      </c>
    </row>
    <row r="3665" spans="1:43" x14ac:dyDescent="0.25">
      <c r="A3665">
        <v>3663</v>
      </c>
      <c r="B3665">
        <v>734</v>
      </c>
      <c r="C3665">
        <v>560</v>
      </c>
      <c r="D3665">
        <v>100</v>
      </c>
      <c r="E3665">
        <v>3</v>
      </c>
      <c r="F3665">
        <v>300</v>
      </c>
      <c r="G3665" t="str">
        <f>VLOOKUP($C3665,'Raw-products'!$A$2:$H$1261,MATCH(G$1,'Raw-products'!$A$1:$H$1,0))</f>
        <v>Jacket</v>
      </c>
      <c r="H3665" t="str">
        <f>VLOOKUP($C3665,'Raw-products'!$A$2:$H$1261,MATCH(H$1,'Raw-products'!$A$1:$H$1,0))</f>
        <v>Bomber</v>
      </c>
      <c r="I3665" t="str">
        <f>VLOOKUP($C3665,'Raw-products'!$A$2:$H$1261,MATCH(I$1,'Raw-products'!$A$1:$H$1,0))</f>
        <v>XS</v>
      </c>
      <c r="J3665" t="str">
        <f>VLOOKUP($C3665,'Raw-products'!$A$2:$H$1261,MATCH(J$1,'Raw-products'!$A$1:$H$1,0))</f>
        <v>red</v>
      </c>
      <c r="K3665">
        <f>VLOOKUP($C3665,'Raw-products'!$A$2:$H$1261,MATCH(K$1,'Raw-products'!$A$1:$H$1,0))</f>
        <v>90</v>
      </c>
      <c r="L3665">
        <f>VLOOKUP($C3665,'Raw-products'!$A$2:$H$1261,MATCH(L$1,'Raw-products'!$A$1:$H$1,0))</f>
        <v>76</v>
      </c>
      <c r="M3665" s="5">
        <f t="shared" si="114"/>
        <v>6840</v>
      </c>
      <c r="N3665" cm="1">
        <f t="array" ref="N3665:Q3665">_xlfn.XLOOKUP($B3665,'Raw -orders'!$A:$A,'Raw -orders'!$B:$E)</f>
        <v>623</v>
      </c>
      <c r="O3665">
        <v>30153</v>
      </c>
      <c r="P3665" s="1">
        <v>44221</v>
      </c>
      <c r="Q3665" s="1">
        <v>44227</v>
      </c>
      <c r="R3665" t="str" cm="1">
        <f t="array" ref="R3665:Y3665">_xlfn.XLOOKUP($N3665,'Raw - customers'!$A:$A,'Raw - customers'!$B:$I)</f>
        <v>Hort Ridding</v>
      </c>
      <c r="S3665" t="str">
        <v>Agender</v>
      </c>
      <c r="T3665">
        <v>57</v>
      </c>
      <c r="U3665" t="str">
        <v>64 Andrew StreetSuite 948</v>
      </c>
      <c r="V3665">
        <v>3236</v>
      </c>
      <c r="W3665" t="str">
        <v>West Ashley</v>
      </c>
      <c r="X3665" t="str">
        <v>South Australia</v>
      </c>
      <c r="Y3665" t="str">
        <v>Australia</v>
      </c>
      <c r="Z3665">
        <v>1</v>
      </c>
      <c r="AA3665" s="3" t="str">
        <f t="shared" si="115"/>
        <v>0 to 10</v>
      </c>
      <c r="AP3665" s="6">
        <v>623</v>
      </c>
      <c r="AQ3665" s="6" t="s">
        <v>1345</v>
      </c>
    </row>
    <row r="3666" spans="1:43" x14ac:dyDescent="0.25">
      <c r="A3666">
        <v>3664</v>
      </c>
      <c r="B3666">
        <v>734</v>
      </c>
      <c r="C3666">
        <v>439</v>
      </c>
      <c r="D3666">
        <v>107</v>
      </c>
      <c r="E3666">
        <v>3</v>
      </c>
      <c r="F3666">
        <v>321</v>
      </c>
      <c r="G3666" t="str">
        <f>VLOOKUP($C3666,'Raw-products'!$A$2:$H$1261,MATCH(G$1,'Raw-products'!$A$1:$H$1,0))</f>
        <v>Jacket</v>
      </c>
      <c r="H3666" t="str">
        <f>VLOOKUP($C3666,'Raw-products'!$A$2:$H$1261,MATCH(H$1,'Raw-products'!$A$1:$H$1,0))</f>
        <v>Denim</v>
      </c>
      <c r="I3666" t="str">
        <f>VLOOKUP($C3666,'Raw-products'!$A$2:$H$1261,MATCH(I$1,'Raw-products'!$A$1:$H$1,0))</f>
        <v>XL</v>
      </c>
      <c r="J3666" t="str">
        <f>VLOOKUP($C3666,'Raw-products'!$A$2:$H$1261,MATCH(J$1,'Raw-products'!$A$1:$H$1,0))</f>
        <v>green</v>
      </c>
      <c r="K3666">
        <f>VLOOKUP($C3666,'Raw-products'!$A$2:$H$1261,MATCH(K$1,'Raw-products'!$A$1:$H$1,0))</f>
        <v>92</v>
      </c>
      <c r="L3666">
        <f>VLOOKUP($C3666,'Raw-products'!$A$2:$H$1261,MATCH(L$1,'Raw-products'!$A$1:$H$1,0))</f>
        <v>59</v>
      </c>
      <c r="M3666" s="5">
        <f t="shared" si="114"/>
        <v>5428</v>
      </c>
      <c r="N3666" cm="1">
        <f t="array" ref="N3666:Q3666">_xlfn.XLOOKUP($B3666,'Raw -orders'!$A:$A,'Raw -orders'!$B:$E)</f>
        <v>623</v>
      </c>
      <c r="O3666">
        <v>30153</v>
      </c>
      <c r="P3666" s="1">
        <v>44221</v>
      </c>
      <c r="Q3666" s="1">
        <v>44227</v>
      </c>
      <c r="R3666" t="str" cm="1">
        <f t="array" ref="R3666:Y3666">_xlfn.XLOOKUP($N3666,'Raw - customers'!$A:$A,'Raw - customers'!$B:$I)</f>
        <v>Hort Ridding</v>
      </c>
      <c r="S3666" t="str">
        <v>Agender</v>
      </c>
      <c r="T3666">
        <v>57</v>
      </c>
      <c r="U3666" t="str">
        <v>64 Andrew StreetSuite 948</v>
      </c>
      <c r="V3666">
        <v>3236</v>
      </c>
      <c r="W3666" t="str">
        <v>West Ashley</v>
      </c>
      <c r="X3666" t="str">
        <v>South Australia</v>
      </c>
      <c r="Y3666" t="str">
        <v>Australia</v>
      </c>
      <c r="Z3666">
        <v>1</v>
      </c>
      <c r="AA3666" s="3" t="str">
        <f t="shared" si="115"/>
        <v>0 to 10</v>
      </c>
      <c r="AP3666" s="6">
        <v>623</v>
      </c>
      <c r="AQ3666" s="6" t="s">
        <v>1345</v>
      </c>
    </row>
    <row r="3667" spans="1:43" x14ac:dyDescent="0.25">
      <c r="A3667">
        <v>3665</v>
      </c>
      <c r="B3667">
        <v>734</v>
      </c>
      <c r="C3667">
        <v>465</v>
      </c>
      <c r="D3667">
        <v>118</v>
      </c>
      <c r="E3667">
        <v>3</v>
      </c>
      <c r="F3667">
        <v>354</v>
      </c>
      <c r="G3667" t="str">
        <f>VLOOKUP($C3667,'Raw-products'!$A$2:$H$1261,MATCH(G$1,'Raw-products'!$A$1:$H$1,0))</f>
        <v>Jacket</v>
      </c>
      <c r="H3667" t="str">
        <f>VLOOKUP($C3667,'Raw-products'!$A$2:$H$1261,MATCH(H$1,'Raw-products'!$A$1:$H$1,0))</f>
        <v>Puffer</v>
      </c>
      <c r="I3667" t="str">
        <f>VLOOKUP($C3667,'Raw-products'!$A$2:$H$1261,MATCH(I$1,'Raw-products'!$A$1:$H$1,0))</f>
        <v>XS</v>
      </c>
      <c r="J3667" t="str">
        <f>VLOOKUP($C3667,'Raw-products'!$A$2:$H$1261,MATCH(J$1,'Raw-products'!$A$1:$H$1,0))</f>
        <v>yellow</v>
      </c>
      <c r="K3667">
        <f>VLOOKUP($C3667,'Raw-products'!$A$2:$H$1261,MATCH(K$1,'Raw-products'!$A$1:$H$1,0))</f>
        <v>110</v>
      </c>
      <c r="L3667">
        <f>VLOOKUP($C3667,'Raw-products'!$A$2:$H$1261,MATCH(L$1,'Raw-products'!$A$1:$H$1,0))</f>
        <v>55</v>
      </c>
      <c r="M3667" s="5">
        <f t="shared" si="114"/>
        <v>6050</v>
      </c>
      <c r="N3667" cm="1">
        <f t="array" ref="N3667:Q3667">_xlfn.XLOOKUP($B3667,'Raw -orders'!$A:$A,'Raw -orders'!$B:$E)</f>
        <v>623</v>
      </c>
      <c r="O3667">
        <v>30153</v>
      </c>
      <c r="P3667" s="1">
        <v>44221</v>
      </c>
      <c r="Q3667" s="1">
        <v>44227</v>
      </c>
      <c r="R3667" t="str" cm="1">
        <f t="array" ref="R3667:Y3667">_xlfn.XLOOKUP($N3667,'Raw - customers'!$A:$A,'Raw - customers'!$B:$I)</f>
        <v>Hort Ridding</v>
      </c>
      <c r="S3667" t="str">
        <v>Agender</v>
      </c>
      <c r="T3667">
        <v>57</v>
      </c>
      <c r="U3667" t="str">
        <v>64 Andrew StreetSuite 948</v>
      </c>
      <c r="V3667">
        <v>3236</v>
      </c>
      <c r="W3667" t="str">
        <v>West Ashley</v>
      </c>
      <c r="X3667" t="str">
        <v>South Australia</v>
      </c>
      <c r="Y3667" t="str">
        <v>Australia</v>
      </c>
      <c r="Z3667">
        <v>1</v>
      </c>
      <c r="AA3667" s="3" t="str">
        <f t="shared" si="115"/>
        <v>0 to 10</v>
      </c>
      <c r="AP3667" s="6">
        <v>623</v>
      </c>
      <c r="AQ3667" s="6" t="s">
        <v>1345</v>
      </c>
    </row>
    <row r="3668" spans="1:43" x14ac:dyDescent="0.25">
      <c r="A3668">
        <v>3666</v>
      </c>
      <c r="B3668">
        <v>734</v>
      </c>
      <c r="C3668">
        <v>702</v>
      </c>
      <c r="D3668">
        <v>119</v>
      </c>
      <c r="E3668">
        <v>3</v>
      </c>
      <c r="F3668">
        <v>357</v>
      </c>
      <c r="G3668" t="str">
        <f>VLOOKUP($C3668,'Raw-products'!$A$2:$H$1261,MATCH(G$1,'Raw-products'!$A$1:$H$1,0))</f>
        <v>Jacket</v>
      </c>
      <c r="H3668" t="str">
        <f>VLOOKUP($C3668,'Raw-products'!$A$2:$H$1261,MATCH(H$1,'Raw-products'!$A$1:$H$1,0))</f>
        <v>Trench Coat</v>
      </c>
      <c r="I3668" t="str">
        <f>VLOOKUP($C3668,'Raw-products'!$A$2:$H$1261,MATCH(I$1,'Raw-products'!$A$1:$H$1,0))</f>
        <v>M</v>
      </c>
      <c r="J3668" t="str">
        <f>VLOOKUP($C3668,'Raw-products'!$A$2:$H$1261,MATCH(J$1,'Raw-products'!$A$1:$H$1,0))</f>
        <v>red</v>
      </c>
      <c r="K3668">
        <f>VLOOKUP($C3668,'Raw-products'!$A$2:$H$1261,MATCH(K$1,'Raw-products'!$A$1:$H$1,0))</f>
        <v>112</v>
      </c>
      <c r="L3668">
        <f>VLOOKUP($C3668,'Raw-products'!$A$2:$H$1261,MATCH(L$1,'Raw-products'!$A$1:$H$1,0))</f>
        <v>57</v>
      </c>
      <c r="M3668" s="5">
        <f t="shared" si="114"/>
        <v>6384</v>
      </c>
      <c r="N3668" cm="1">
        <f t="array" ref="N3668:Q3668">_xlfn.XLOOKUP($B3668,'Raw -orders'!$A:$A,'Raw -orders'!$B:$E)</f>
        <v>623</v>
      </c>
      <c r="O3668">
        <v>30153</v>
      </c>
      <c r="P3668" s="1">
        <v>44221</v>
      </c>
      <c r="Q3668" s="1">
        <v>44227</v>
      </c>
      <c r="R3668" t="str" cm="1">
        <f t="array" ref="R3668:Y3668">_xlfn.XLOOKUP($N3668,'Raw - customers'!$A:$A,'Raw - customers'!$B:$I)</f>
        <v>Hort Ridding</v>
      </c>
      <c r="S3668" t="str">
        <v>Agender</v>
      </c>
      <c r="T3668">
        <v>57</v>
      </c>
      <c r="U3668" t="str">
        <v>64 Andrew StreetSuite 948</v>
      </c>
      <c r="V3668">
        <v>3236</v>
      </c>
      <c r="W3668" t="str">
        <v>West Ashley</v>
      </c>
      <c r="X3668" t="str">
        <v>South Australia</v>
      </c>
      <c r="Y3668" t="str">
        <v>Australia</v>
      </c>
      <c r="Z3668">
        <v>1</v>
      </c>
      <c r="AA3668" s="3" t="str">
        <f t="shared" si="115"/>
        <v>0 to 10</v>
      </c>
      <c r="AP3668" s="6">
        <v>623</v>
      </c>
      <c r="AQ3668" s="6" t="s">
        <v>1345</v>
      </c>
    </row>
    <row r="3669" spans="1:43" x14ac:dyDescent="0.25">
      <c r="A3669">
        <v>3667</v>
      </c>
      <c r="B3669">
        <v>734</v>
      </c>
      <c r="C3669">
        <v>799</v>
      </c>
      <c r="D3669">
        <v>91</v>
      </c>
      <c r="E3669">
        <v>1</v>
      </c>
      <c r="F3669">
        <v>91</v>
      </c>
      <c r="G3669" t="str">
        <f>VLOOKUP($C3669,'Raw-products'!$A$2:$H$1261,MATCH(G$1,'Raw-products'!$A$1:$H$1,0))</f>
        <v>Jacket</v>
      </c>
      <c r="H3669" t="str">
        <f>VLOOKUP($C3669,'Raw-products'!$A$2:$H$1261,MATCH(H$1,'Raw-products'!$A$1:$H$1,0))</f>
        <v>Pullover</v>
      </c>
      <c r="I3669" t="str">
        <f>VLOOKUP($C3669,'Raw-products'!$A$2:$H$1261,MATCH(I$1,'Raw-products'!$A$1:$H$1,0))</f>
        <v>XL</v>
      </c>
      <c r="J3669" t="str">
        <f>VLOOKUP($C3669,'Raw-products'!$A$2:$H$1261,MATCH(J$1,'Raw-products'!$A$1:$H$1,0))</f>
        <v>indigo</v>
      </c>
      <c r="K3669">
        <f>VLOOKUP($C3669,'Raw-products'!$A$2:$H$1261,MATCH(K$1,'Raw-products'!$A$1:$H$1,0))</f>
        <v>114</v>
      </c>
      <c r="L3669">
        <f>VLOOKUP($C3669,'Raw-products'!$A$2:$H$1261,MATCH(L$1,'Raw-products'!$A$1:$H$1,0))</f>
        <v>43</v>
      </c>
      <c r="M3669" s="5">
        <f t="shared" si="114"/>
        <v>4902</v>
      </c>
      <c r="N3669" cm="1">
        <f t="array" ref="N3669:Q3669">_xlfn.XLOOKUP($B3669,'Raw -orders'!$A:$A,'Raw -orders'!$B:$E)</f>
        <v>623</v>
      </c>
      <c r="O3669">
        <v>30153</v>
      </c>
      <c r="P3669" s="1">
        <v>44221</v>
      </c>
      <c r="Q3669" s="1">
        <v>44227</v>
      </c>
      <c r="R3669" t="str" cm="1">
        <f t="array" ref="R3669:Y3669">_xlfn.XLOOKUP($N3669,'Raw - customers'!$A:$A,'Raw - customers'!$B:$I)</f>
        <v>Hort Ridding</v>
      </c>
      <c r="S3669" t="str">
        <v>Agender</v>
      </c>
      <c r="T3669">
        <v>57</v>
      </c>
      <c r="U3669" t="str">
        <v>64 Andrew StreetSuite 948</v>
      </c>
      <c r="V3669">
        <v>3236</v>
      </c>
      <c r="W3669" t="str">
        <v>West Ashley</v>
      </c>
      <c r="X3669" t="str">
        <v>South Australia</v>
      </c>
      <c r="Y3669" t="str">
        <v>Australia</v>
      </c>
      <c r="Z3669">
        <v>1</v>
      </c>
      <c r="AA3669" s="3" t="str">
        <f t="shared" si="115"/>
        <v>0 to 10</v>
      </c>
      <c r="AP3669" s="6">
        <v>623</v>
      </c>
      <c r="AQ3669" s="6" t="s">
        <v>1345</v>
      </c>
    </row>
    <row r="3670" spans="1:43" x14ac:dyDescent="0.25">
      <c r="A3670">
        <v>3668</v>
      </c>
      <c r="B3670">
        <v>734</v>
      </c>
      <c r="C3670">
        <v>168</v>
      </c>
      <c r="D3670">
        <v>91</v>
      </c>
      <c r="E3670">
        <v>1</v>
      </c>
      <c r="F3670">
        <v>91</v>
      </c>
      <c r="G3670" t="str">
        <f>VLOOKUP($C3670,'Raw-products'!$A$2:$H$1261,MATCH(G$1,'Raw-products'!$A$1:$H$1,0))</f>
        <v>Shirt</v>
      </c>
      <c r="H3670" t="str">
        <f>VLOOKUP($C3670,'Raw-products'!$A$2:$H$1261,MATCH(H$1,'Raw-products'!$A$1:$H$1,0))</f>
        <v>Linen</v>
      </c>
      <c r="I3670" t="str">
        <f>VLOOKUP($C3670,'Raw-products'!$A$2:$H$1261,MATCH(I$1,'Raw-products'!$A$1:$H$1,0))</f>
        <v>L</v>
      </c>
      <c r="J3670" t="str">
        <f>VLOOKUP($C3670,'Raw-products'!$A$2:$H$1261,MATCH(J$1,'Raw-products'!$A$1:$H$1,0))</f>
        <v>indigo</v>
      </c>
      <c r="K3670">
        <f>VLOOKUP($C3670,'Raw-products'!$A$2:$H$1261,MATCH(K$1,'Raw-products'!$A$1:$H$1,0))</f>
        <v>116</v>
      </c>
      <c r="L3670">
        <f>VLOOKUP($C3670,'Raw-products'!$A$2:$H$1261,MATCH(L$1,'Raw-products'!$A$1:$H$1,0))</f>
        <v>75</v>
      </c>
      <c r="M3670" s="5">
        <f t="shared" si="114"/>
        <v>8700</v>
      </c>
      <c r="N3670" cm="1">
        <f t="array" ref="N3670:Q3670">_xlfn.XLOOKUP($B3670,'Raw -orders'!$A:$A,'Raw -orders'!$B:$E)</f>
        <v>623</v>
      </c>
      <c r="O3670">
        <v>30153</v>
      </c>
      <c r="P3670" s="1">
        <v>44221</v>
      </c>
      <c r="Q3670" s="1">
        <v>44227</v>
      </c>
      <c r="R3670" t="str" cm="1">
        <f t="array" ref="R3670:Y3670">_xlfn.XLOOKUP($N3670,'Raw - customers'!$A:$A,'Raw - customers'!$B:$I)</f>
        <v>Hort Ridding</v>
      </c>
      <c r="S3670" t="str">
        <v>Agender</v>
      </c>
      <c r="T3670">
        <v>57</v>
      </c>
      <c r="U3670" t="str">
        <v>64 Andrew StreetSuite 948</v>
      </c>
      <c r="V3670">
        <v>3236</v>
      </c>
      <c r="W3670" t="str">
        <v>West Ashley</v>
      </c>
      <c r="X3670" t="str">
        <v>South Australia</v>
      </c>
      <c r="Y3670" t="str">
        <v>Australia</v>
      </c>
      <c r="Z3670">
        <v>1</v>
      </c>
      <c r="AA3670" s="3" t="str">
        <f t="shared" si="115"/>
        <v>0 to 10</v>
      </c>
      <c r="AP3670" s="6">
        <v>623</v>
      </c>
      <c r="AQ3670" s="6" t="s">
        <v>1345</v>
      </c>
    </row>
    <row r="3671" spans="1:43" x14ac:dyDescent="0.25">
      <c r="A3671">
        <v>3669</v>
      </c>
      <c r="B3671">
        <v>735</v>
      </c>
      <c r="C3671">
        <v>481</v>
      </c>
      <c r="D3671">
        <v>118</v>
      </c>
      <c r="E3671">
        <v>3</v>
      </c>
      <c r="F3671">
        <v>354</v>
      </c>
      <c r="G3671" t="str">
        <f>VLOOKUP($C3671,'Raw-products'!$A$2:$H$1261,MATCH(G$1,'Raw-products'!$A$1:$H$1,0))</f>
        <v>Jacket</v>
      </c>
      <c r="H3671" t="str">
        <f>VLOOKUP($C3671,'Raw-products'!$A$2:$H$1261,MATCH(H$1,'Raw-products'!$A$1:$H$1,0))</f>
        <v>Puffer</v>
      </c>
      <c r="I3671" t="str">
        <f>VLOOKUP($C3671,'Raw-products'!$A$2:$H$1261,MATCH(I$1,'Raw-products'!$A$1:$H$1,0))</f>
        <v>S</v>
      </c>
      <c r="J3671" t="str">
        <f>VLOOKUP($C3671,'Raw-products'!$A$2:$H$1261,MATCH(J$1,'Raw-products'!$A$1:$H$1,0))</f>
        <v>indigo</v>
      </c>
      <c r="K3671">
        <f>VLOOKUP($C3671,'Raw-products'!$A$2:$H$1261,MATCH(K$1,'Raw-products'!$A$1:$H$1,0))</f>
        <v>110</v>
      </c>
      <c r="L3671">
        <f>VLOOKUP($C3671,'Raw-products'!$A$2:$H$1261,MATCH(L$1,'Raw-products'!$A$1:$H$1,0))</f>
        <v>62</v>
      </c>
      <c r="M3671" s="5">
        <f t="shared" si="114"/>
        <v>6820</v>
      </c>
      <c r="N3671" cm="1">
        <f t="array" ref="N3671:Q3671">_xlfn.XLOOKUP($B3671,'Raw -orders'!$A:$A,'Raw -orders'!$B:$E)</f>
        <v>754</v>
      </c>
      <c r="O3671">
        <v>39820</v>
      </c>
      <c r="P3671" s="1">
        <v>44472</v>
      </c>
      <c r="Q3671" s="1">
        <v>44485</v>
      </c>
      <c r="R3671" t="str" cm="1">
        <f t="array" ref="R3671:Y3671">_xlfn.XLOOKUP($N3671,'Raw - customers'!$A:$A,'Raw - customers'!$B:$I)</f>
        <v>Ninnetta Lammin</v>
      </c>
      <c r="S3671" t="str">
        <v>Bigender</v>
      </c>
      <c r="T3671">
        <v>74</v>
      </c>
      <c r="U3671" t="str">
        <v>94 Hayden LaneSuite 912</v>
      </c>
      <c r="V3671">
        <v>1488</v>
      </c>
      <c r="W3671" t="str">
        <v>Lake Jesse</v>
      </c>
      <c r="X3671" t="str">
        <v>New South Wales</v>
      </c>
      <c r="Y3671" t="str">
        <v>Australia</v>
      </c>
      <c r="Z3671">
        <v>10</v>
      </c>
      <c r="AA3671" s="3" t="str">
        <f t="shared" si="115"/>
        <v>10 to 20</v>
      </c>
      <c r="AP3671" s="6">
        <v>754</v>
      </c>
      <c r="AQ3671" s="6" t="s">
        <v>1362</v>
      </c>
    </row>
    <row r="3672" spans="1:43" x14ac:dyDescent="0.25">
      <c r="A3672">
        <v>3670</v>
      </c>
      <c r="B3672">
        <v>735</v>
      </c>
      <c r="C3672">
        <v>938</v>
      </c>
      <c r="D3672">
        <v>96</v>
      </c>
      <c r="E3672">
        <v>1</v>
      </c>
      <c r="F3672">
        <v>96</v>
      </c>
      <c r="G3672" t="str">
        <f>VLOOKUP($C3672,'Raw-products'!$A$2:$H$1261,MATCH(G$1,'Raw-products'!$A$1:$H$1,0))</f>
        <v>Trousers</v>
      </c>
      <c r="H3672" t="str">
        <f>VLOOKUP($C3672,'Raw-products'!$A$2:$H$1261,MATCH(H$1,'Raw-products'!$A$1:$H$1,0))</f>
        <v>Drawstring</v>
      </c>
      <c r="I3672" t="str">
        <f>VLOOKUP($C3672,'Raw-products'!$A$2:$H$1261,MATCH(I$1,'Raw-products'!$A$1:$H$1,0))</f>
        <v>L</v>
      </c>
      <c r="J3672" t="str">
        <f>VLOOKUP($C3672,'Raw-products'!$A$2:$H$1261,MATCH(J$1,'Raw-products'!$A$1:$H$1,0))</f>
        <v>indigo</v>
      </c>
      <c r="K3672">
        <f>VLOOKUP($C3672,'Raw-products'!$A$2:$H$1261,MATCH(K$1,'Raw-products'!$A$1:$H$1,0))</f>
        <v>104</v>
      </c>
      <c r="L3672">
        <f>VLOOKUP($C3672,'Raw-products'!$A$2:$H$1261,MATCH(L$1,'Raw-products'!$A$1:$H$1,0))</f>
        <v>77</v>
      </c>
      <c r="M3672" s="5">
        <f t="shared" si="114"/>
        <v>8008</v>
      </c>
      <c r="N3672" cm="1">
        <f t="array" ref="N3672:Q3672">_xlfn.XLOOKUP($B3672,'Raw -orders'!$A:$A,'Raw -orders'!$B:$E)</f>
        <v>754</v>
      </c>
      <c r="O3672">
        <v>39820</v>
      </c>
      <c r="P3672" s="1">
        <v>44472</v>
      </c>
      <c r="Q3672" s="1">
        <v>44485</v>
      </c>
      <c r="R3672" t="str" cm="1">
        <f t="array" ref="R3672:Y3672">_xlfn.XLOOKUP($N3672,'Raw - customers'!$A:$A,'Raw - customers'!$B:$I)</f>
        <v>Ninnetta Lammin</v>
      </c>
      <c r="S3672" t="str">
        <v>Bigender</v>
      </c>
      <c r="T3672">
        <v>74</v>
      </c>
      <c r="U3672" t="str">
        <v>94 Hayden LaneSuite 912</v>
      </c>
      <c r="V3672">
        <v>1488</v>
      </c>
      <c r="W3672" t="str">
        <v>Lake Jesse</v>
      </c>
      <c r="X3672" t="str">
        <v>New South Wales</v>
      </c>
      <c r="Y3672" t="str">
        <v>Australia</v>
      </c>
      <c r="Z3672">
        <v>10</v>
      </c>
      <c r="AA3672" s="3" t="str">
        <f t="shared" si="115"/>
        <v>10 to 20</v>
      </c>
      <c r="AP3672" s="6">
        <v>754</v>
      </c>
      <c r="AQ3672" s="6" t="s">
        <v>1362</v>
      </c>
    </row>
    <row r="3673" spans="1:43" x14ac:dyDescent="0.25">
      <c r="A3673">
        <v>3671</v>
      </c>
      <c r="B3673">
        <v>735</v>
      </c>
      <c r="C3673">
        <v>443</v>
      </c>
      <c r="D3673">
        <v>107</v>
      </c>
      <c r="E3673">
        <v>3</v>
      </c>
      <c r="F3673">
        <v>321</v>
      </c>
      <c r="G3673" t="str">
        <f>VLOOKUP($C3673,'Raw-products'!$A$2:$H$1261,MATCH(G$1,'Raw-products'!$A$1:$H$1,0))</f>
        <v>Jacket</v>
      </c>
      <c r="H3673" t="str">
        <f>VLOOKUP($C3673,'Raw-products'!$A$2:$H$1261,MATCH(H$1,'Raw-products'!$A$1:$H$1,0))</f>
        <v>Denim</v>
      </c>
      <c r="I3673" t="str">
        <f>VLOOKUP($C3673,'Raw-products'!$A$2:$H$1261,MATCH(I$1,'Raw-products'!$A$1:$H$1,0))</f>
        <v>L</v>
      </c>
      <c r="J3673" t="str">
        <f>VLOOKUP($C3673,'Raw-products'!$A$2:$H$1261,MATCH(J$1,'Raw-products'!$A$1:$H$1,0))</f>
        <v>blue</v>
      </c>
      <c r="K3673">
        <f>VLOOKUP($C3673,'Raw-products'!$A$2:$H$1261,MATCH(K$1,'Raw-products'!$A$1:$H$1,0))</f>
        <v>92</v>
      </c>
      <c r="L3673">
        <f>VLOOKUP($C3673,'Raw-products'!$A$2:$H$1261,MATCH(L$1,'Raw-products'!$A$1:$H$1,0))</f>
        <v>42</v>
      </c>
      <c r="M3673" s="5">
        <f t="shared" si="114"/>
        <v>3864</v>
      </c>
      <c r="N3673" cm="1">
        <f t="array" ref="N3673:Q3673">_xlfn.XLOOKUP($B3673,'Raw -orders'!$A:$A,'Raw -orders'!$B:$E)</f>
        <v>754</v>
      </c>
      <c r="O3673">
        <v>39820</v>
      </c>
      <c r="P3673" s="1">
        <v>44472</v>
      </c>
      <c r="Q3673" s="1">
        <v>44485</v>
      </c>
      <c r="R3673" t="str" cm="1">
        <f t="array" ref="R3673:Y3673">_xlfn.XLOOKUP($N3673,'Raw - customers'!$A:$A,'Raw - customers'!$B:$I)</f>
        <v>Ninnetta Lammin</v>
      </c>
      <c r="S3673" t="str">
        <v>Bigender</v>
      </c>
      <c r="T3673">
        <v>74</v>
      </c>
      <c r="U3673" t="str">
        <v>94 Hayden LaneSuite 912</v>
      </c>
      <c r="V3673">
        <v>1488</v>
      </c>
      <c r="W3673" t="str">
        <v>Lake Jesse</v>
      </c>
      <c r="X3673" t="str">
        <v>New South Wales</v>
      </c>
      <c r="Y3673" t="str">
        <v>Australia</v>
      </c>
      <c r="Z3673">
        <v>10</v>
      </c>
      <c r="AA3673" s="3" t="str">
        <f t="shared" si="115"/>
        <v>10 to 20</v>
      </c>
      <c r="AP3673" s="6">
        <v>754</v>
      </c>
      <c r="AQ3673" s="6" t="s">
        <v>1362</v>
      </c>
    </row>
    <row r="3674" spans="1:43" x14ac:dyDescent="0.25">
      <c r="A3674">
        <v>3672</v>
      </c>
      <c r="B3674">
        <v>735</v>
      </c>
      <c r="C3674">
        <v>709</v>
      </c>
      <c r="D3674">
        <v>119</v>
      </c>
      <c r="E3674">
        <v>2</v>
      </c>
      <c r="F3674">
        <v>238</v>
      </c>
      <c r="G3674" t="str">
        <f>VLOOKUP($C3674,'Raw-products'!$A$2:$H$1261,MATCH(G$1,'Raw-products'!$A$1:$H$1,0))</f>
        <v>Jacket</v>
      </c>
      <c r="H3674" t="str">
        <f>VLOOKUP($C3674,'Raw-products'!$A$2:$H$1261,MATCH(H$1,'Raw-products'!$A$1:$H$1,0))</f>
        <v>Trench Coat</v>
      </c>
      <c r="I3674" t="str">
        <f>VLOOKUP($C3674,'Raw-products'!$A$2:$H$1261,MATCH(I$1,'Raw-products'!$A$1:$H$1,0))</f>
        <v>XL</v>
      </c>
      <c r="J3674" t="str">
        <f>VLOOKUP($C3674,'Raw-products'!$A$2:$H$1261,MATCH(J$1,'Raw-products'!$A$1:$H$1,0))</f>
        <v>orange</v>
      </c>
      <c r="K3674">
        <f>VLOOKUP($C3674,'Raw-products'!$A$2:$H$1261,MATCH(K$1,'Raw-products'!$A$1:$H$1,0))</f>
        <v>112</v>
      </c>
      <c r="L3674">
        <f>VLOOKUP($C3674,'Raw-products'!$A$2:$H$1261,MATCH(L$1,'Raw-products'!$A$1:$H$1,0))</f>
        <v>71</v>
      </c>
      <c r="M3674" s="5">
        <f t="shared" si="114"/>
        <v>7952</v>
      </c>
      <c r="N3674" cm="1">
        <f t="array" ref="N3674:Q3674">_xlfn.XLOOKUP($B3674,'Raw -orders'!$A:$A,'Raw -orders'!$B:$E)</f>
        <v>754</v>
      </c>
      <c r="O3674">
        <v>39820</v>
      </c>
      <c r="P3674" s="1">
        <v>44472</v>
      </c>
      <c r="Q3674" s="1">
        <v>44485</v>
      </c>
      <c r="R3674" t="str" cm="1">
        <f t="array" ref="R3674:Y3674">_xlfn.XLOOKUP($N3674,'Raw - customers'!$A:$A,'Raw - customers'!$B:$I)</f>
        <v>Ninnetta Lammin</v>
      </c>
      <c r="S3674" t="str">
        <v>Bigender</v>
      </c>
      <c r="T3674">
        <v>74</v>
      </c>
      <c r="U3674" t="str">
        <v>94 Hayden LaneSuite 912</v>
      </c>
      <c r="V3674">
        <v>1488</v>
      </c>
      <c r="W3674" t="str">
        <v>Lake Jesse</v>
      </c>
      <c r="X3674" t="str">
        <v>New South Wales</v>
      </c>
      <c r="Y3674" t="str">
        <v>Australia</v>
      </c>
      <c r="Z3674">
        <v>10</v>
      </c>
      <c r="AA3674" s="3" t="str">
        <f t="shared" si="115"/>
        <v>10 to 20</v>
      </c>
      <c r="AP3674" s="6">
        <v>754</v>
      </c>
      <c r="AQ3674" s="6" t="s">
        <v>1362</v>
      </c>
    </row>
    <row r="3675" spans="1:43" x14ac:dyDescent="0.25">
      <c r="A3675">
        <v>3673</v>
      </c>
      <c r="B3675">
        <v>735</v>
      </c>
      <c r="C3675">
        <v>184</v>
      </c>
      <c r="D3675">
        <v>98</v>
      </c>
      <c r="E3675">
        <v>3</v>
      </c>
      <c r="F3675">
        <v>294</v>
      </c>
      <c r="G3675" t="str">
        <f>VLOOKUP($C3675,'Raw-products'!$A$2:$H$1261,MATCH(G$1,'Raw-products'!$A$1:$H$1,0))</f>
        <v>Shirt</v>
      </c>
      <c r="H3675" t="str">
        <f>VLOOKUP($C3675,'Raw-products'!$A$2:$H$1261,MATCH(H$1,'Raw-products'!$A$1:$H$1,0))</f>
        <v>Camp Collared</v>
      </c>
      <c r="I3675" t="str">
        <f>VLOOKUP($C3675,'Raw-products'!$A$2:$H$1261,MATCH(I$1,'Raw-products'!$A$1:$H$1,0))</f>
        <v>XL</v>
      </c>
      <c r="J3675" t="str">
        <f>VLOOKUP($C3675,'Raw-products'!$A$2:$H$1261,MATCH(J$1,'Raw-products'!$A$1:$H$1,0))</f>
        <v>orange</v>
      </c>
      <c r="K3675">
        <f>VLOOKUP($C3675,'Raw-products'!$A$2:$H$1261,MATCH(K$1,'Raw-products'!$A$1:$H$1,0))</f>
        <v>112</v>
      </c>
      <c r="L3675">
        <f>VLOOKUP($C3675,'Raw-products'!$A$2:$H$1261,MATCH(L$1,'Raw-products'!$A$1:$H$1,0))</f>
        <v>48</v>
      </c>
      <c r="M3675" s="5">
        <f t="shared" si="114"/>
        <v>5376</v>
      </c>
      <c r="N3675" cm="1">
        <f t="array" ref="N3675:Q3675">_xlfn.XLOOKUP($B3675,'Raw -orders'!$A:$A,'Raw -orders'!$B:$E)</f>
        <v>754</v>
      </c>
      <c r="O3675">
        <v>39820</v>
      </c>
      <c r="P3675" s="1">
        <v>44472</v>
      </c>
      <c r="Q3675" s="1">
        <v>44485</v>
      </c>
      <c r="R3675" t="str" cm="1">
        <f t="array" ref="R3675:Y3675">_xlfn.XLOOKUP($N3675,'Raw - customers'!$A:$A,'Raw - customers'!$B:$I)</f>
        <v>Ninnetta Lammin</v>
      </c>
      <c r="S3675" t="str">
        <v>Bigender</v>
      </c>
      <c r="T3675">
        <v>74</v>
      </c>
      <c r="U3675" t="str">
        <v>94 Hayden LaneSuite 912</v>
      </c>
      <c r="V3675">
        <v>1488</v>
      </c>
      <c r="W3675" t="str">
        <v>Lake Jesse</v>
      </c>
      <c r="X3675" t="str">
        <v>New South Wales</v>
      </c>
      <c r="Y3675" t="str">
        <v>Australia</v>
      </c>
      <c r="Z3675">
        <v>10</v>
      </c>
      <c r="AA3675" s="3" t="str">
        <f t="shared" si="115"/>
        <v>10 to 20</v>
      </c>
      <c r="AP3675" s="6">
        <v>754</v>
      </c>
      <c r="AQ3675" s="6" t="s">
        <v>1362</v>
      </c>
    </row>
    <row r="3676" spans="1:43" x14ac:dyDescent="0.25">
      <c r="A3676">
        <v>3674</v>
      </c>
      <c r="B3676">
        <v>736</v>
      </c>
      <c r="C3676">
        <v>864</v>
      </c>
      <c r="D3676">
        <v>113</v>
      </c>
      <c r="E3676">
        <v>1</v>
      </c>
      <c r="F3676">
        <v>113</v>
      </c>
      <c r="G3676" t="str">
        <f>VLOOKUP($C3676,'Raw-products'!$A$2:$H$1261,MATCH(G$1,'Raw-products'!$A$1:$H$1,0))</f>
        <v>Trousers</v>
      </c>
      <c r="H3676" t="str">
        <f>VLOOKUP($C3676,'Raw-products'!$A$2:$H$1261,MATCH(H$1,'Raw-products'!$A$1:$H$1,0))</f>
        <v>Chinos</v>
      </c>
      <c r="I3676" t="str">
        <f>VLOOKUP($C3676,'Raw-products'!$A$2:$H$1261,MATCH(I$1,'Raw-products'!$A$1:$H$1,0))</f>
        <v>XL</v>
      </c>
      <c r="J3676" t="str">
        <f>VLOOKUP($C3676,'Raw-products'!$A$2:$H$1261,MATCH(J$1,'Raw-products'!$A$1:$H$1,0))</f>
        <v>blue</v>
      </c>
      <c r="K3676">
        <f>VLOOKUP($C3676,'Raw-products'!$A$2:$H$1261,MATCH(K$1,'Raw-products'!$A$1:$H$1,0))</f>
        <v>100</v>
      </c>
      <c r="L3676">
        <f>VLOOKUP($C3676,'Raw-products'!$A$2:$H$1261,MATCH(L$1,'Raw-products'!$A$1:$H$1,0))</f>
        <v>48</v>
      </c>
      <c r="M3676" s="5">
        <f t="shared" si="114"/>
        <v>4800</v>
      </c>
      <c r="N3676" cm="1">
        <f t="array" ref="N3676:Q3676">_xlfn.XLOOKUP($B3676,'Raw -orders'!$A:$A,'Raw -orders'!$B:$E)</f>
        <v>793</v>
      </c>
      <c r="O3676">
        <v>26942</v>
      </c>
      <c r="P3676" s="1">
        <v>44296</v>
      </c>
      <c r="Q3676" s="1">
        <v>44319</v>
      </c>
      <c r="R3676" t="str" cm="1">
        <f t="array" ref="R3676:Y3676">_xlfn.XLOOKUP($N3676,'Raw - customers'!$A:$A,'Raw - customers'!$B:$I)</f>
        <v>Tressa Cunnane</v>
      </c>
      <c r="S3676" t="str">
        <v>Agender</v>
      </c>
      <c r="T3676">
        <v>70</v>
      </c>
      <c r="U3676" t="str">
        <v>7120 Piper Station StSuite 874</v>
      </c>
      <c r="V3676">
        <v>7795</v>
      </c>
      <c r="W3676" t="str">
        <v>Lake Rose</v>
      </c>
      <c r="X3676" t="str">
        <v>Western Australia</v>
      </c>
      <c r="Y3676" t="str">
        <v>Australia</v>
      </c>
      <c r="Z3676">
        <v>4</v>
      </c>
      <c r="AA3676" s="3" t="str">
        <f t="shared" si="115"/>
        <v>20 to 30</v>
      </c>
      <c r="AP3676" s="6">
        <v>793</v>
      </c>
      <c r="AQ3676" s="6" t="s">
        <v>1377</v>
      </c>
    </row>
    <row r="3677" spans="1:43" x14ac:dyDescent="0.25">
      <c r="A3677">
        <v>3675</v>
      </c>
      <c r="B3677">
        <v>736</v>
      </c>
      <c r="C3677">
        <v>1245</v>
      </c>
      <c r="D3677">
        <v>112</v>
      </c>
      <c r="E3677">
        <v>1</v>
      </c>
      <c r="F3677">
        <v>112</v>
      </c>
      <c r="G3677" t="str">
        <f>VLOOKUP($C3677,'Raw-products'!$A$2:$H$1261,MATCH(G$1,'Raw-products'!$A$1:$H$1,0))</f>
        <v>Trousers</v>
      </c>
      <c r="H3677" t="str">
        <f>VLOOKUP($C3677,'Raw-products'!$A$2:$H$1261,MATCH(H$1,'Raw-products'!$A$1:$H$1,0))</f>
        <v>Tracksuit Bottoms</v>
      </c>
      <c r="I3677" t="str">
        <f>VLOOKUP($C3677,'Raw-products'!$A$2:$H$1261,MATCH(I$1,'Raw-products'!$A$1:$H$1,0))</f>
        <v>XS</v>
      </c>
      <c r="J3677" t="str">
        <f>VLOOKUP($C3677,'Raw-products'!$A$2:$H$1261,MATCH(J$1,'Raw-products'!$A$1:$H$1,0))</f>
        <v>blue</v>
      </c>
      <c r="K3677">
        <f>VLOOKUP($C3677,'Raw-products'!$A$2:$H$1261,MATCH(K$1,'Raw-products'!$A$1:$H$1,0))</f>
        <v>91</v>
      </c>
      <c r="L3677">
        <f>VLOOKUP($C3677,'Raw-products'!$A$2:$H$1261,MATCH(L$1,'Raw-products'!$A$1:$H$1,0))</f>
        <v>42</v>
      </c>
      <c r="M3677" s="5">
        <f t="shared" si="114"/>
        <v>3822</v>
      </c>
      <c r="N3677" cm="1">
        <f t="array" ref="N3677:Q3677">_xlfn.XLOOKUP($B3677,'Raw -orders'!$A:$A,'Raw -orders'!$B:$E)</f>
        <v>793</v>
      </c>
      <c r="O3677">
        <v>26942</v>
      </c>
      <c r="P3677" s="1">
        <v>44296</v>
      </c>
      <c r="Q3677" s="1">
        <v>44319</v>
      </c>
      <c r="R3677" t="str" cm="1">
        <f t="array" ref="R3677:Y3677">_xlfn.XLOOKUP($N3677,'Raw - customers'!$A:$A,'Raw - customers'!$B:$I)</f>
        <v>Tressa Cunnane</v>
      </c>
      <c r="S3677" t="str">
        <v>Agender</v>
      </c>
      <c r="T3677">
        <v>70</v>
      </c>
      <c r="U3677" t="str">
        <v>7120 Piper Station StSuite 874</v>
      </c>
      <c r="V3677">
        <v>7795</v>
      </c>
      <c r="W3677" t="str">
        <v>Lake Rose</v>
      </c>
      <c r="X3677" t="str">
        <v>Western Australia</v>
      </c>
      <c r="Y3677" t="str">
        <v>Australia</v>
      </c>
      <c r="Z3677">
        <v>4</v>
      </c>
      <c r="AA3677" s="3" t="str">
        <f t="shared" si="115"/>
        <v>20 to 30</v>
      </c>
      <c r="AP3677" s="6">
        <v>793</v>
      </c>
      <c r="AQ3677" s="6" t="s">
        <v>1377</v>
      </c>
    </row>
    <row r="3678" spans="1:43" x14ac:dyDescent="0.25">
      <c r="A3678">
        <v>3676</v>
      </c>
      <c r="B3678">
        <v>736</v>
      </c>
      <c r="C3678">
        <v>378</v>
      </c>
      <c r="D3678">
        <v>94</v>
      </c>
      <c r="E3678">
        <v>2</v>
      </c>
      <c r="F3678">
        <v>188</v>
      </c>
      <c r="G3678" t="str">
        <f>VLOOKUP($C3678,'Raw-products'!$A$2:$H$1261,MATCH(G$1,'Raw-products'!$A$1:$H$1,0))</f>
        <v>Shirt</v>
      </c>
      <c r="H3678" t="str">
        <f>VLOOKUP($C3678,'Raw-products'!$A$2:$H$1261,MATCH(H$1,'Raw-products'!$A$1:$H$1,0))</f>
        <v>Henley</v>
      </c>
      <c r="I3678" t="str">
        <f>VLOOKUP($C3678,'Raw-products'!$A$2:$H$1261,MATCH(I$1,'Raw-products'!$A$1:$H$1,0))</f>
        <v>L</v>
      </c>
      <c r="J3678" t="str">
        <f>VLOOKUP($C3678,'Raw-products'!$A$2:$H$1261,MATCH(J$1,'Raw-products'!$A$1:$H$1,0))</f>
        <v>indigo</v>
      </c>
      <c r="K3678">
        <f>VLOOKUP($C3678,'Raw-products'!$A$2:$H$1261,MATCH(K$1,'Raw-products'!$A$1:$H$1,0))</f>
        <v>92</v>
      </c>
      <c r="L3678">
        <f>VLOOKUP($C3678,'Raw-products'!$A$2:$H$1261,MATCH(L$1,'Raw-products'!$A$1:$H$1,0))</f>
        <v>44</v>
      </c>
      <c r="M3678" s="5">
        <f t="shared" si="114"/>
        <v>4048</v>
      </c>
      <c r="N3678" cm="1">
        <f t="array" ref="N3678:Q3678">_xlfn.XLOOKUP($B3678,'Raw -orders'!$A:$A,'Raw -orders'!$B:$E)</f>
        <v>793</v>
      </c>
      <c r="O3678">
        <v>26942</v>
      </c>
      <c r="P3678" s="1">
        <v>44296</v>
      </c>
      <c r="Q3678" s="1">
        <v>44319</v>
      </c>
      <c r="R3678" t="str" cm="1">
        <f t="array" ref="R3678:Y3678">_xlfn.XLOOKUP($N3678,'Raw - customers'!$A:$A,'Raw - customers'!$B:$I)</f>
        <v>Tressa Cunnane</v>
      </c>
      <c r="S3678" t="str">
        <v>Agender</v>
      </c>
      <c r="T3678">
        <v>70</v>
      </c>
      <c r="U3678" t="str">
        <v>7120 Piper Station StSuite 874</v>
      </c>
      <c r="V3678">
        <v>7795</v>
      </c>
      <c r="W3678" t="str">
        <v>Lake Rose</v>
      </c>
      <c r="X3678" t="str">
        <v>Western Australia</v>
      </c>
      <c r="Y3678" t="str">
        <v>Australia</v>
      </c>
      <c r="Z3678">
        <v>4</v>
      </c>
      <c r="AA3678" s="3" t="str">
        <f t="shared" si="115"/>
        <v>20 to 30</v>
      </c>
      <c r="AP3678" s="6">
        <v>793</v>
      </c>
      <c r="AQ3678" s="6" t="s">
        <v>1377</v>
      </c>
    </row>
    <row r="3679" spans="1:43" x14ac:dyDescent="0.25">
      <c r="A3679">
        <v>3677</v>
      </c>
      <c r="B3679">
        <v>736</v>
      </c>
      <c r="C3679">
        <v>1164</v>
      </c>
      <c r="D3679">
        <v>99</v>
      </c>
      <c r="E3679">
        <v>3</v>
      </c>
      <c r="F3679">
        <v>297</v>
      </c>
      <c r="G3679" t="str">
        <f>VLOOKUP($C3679,'Raw-products'!$A$2:$H$1261,MATCH(G$1,'Raw-products'!$A$1:$H$1,0))</f>
        <v>Trousers</v>
      </c>
      <c r="H3679" t="str">
        <f>VLOOKUP($C3679,'Raw-products'!$A$2:$H$1261,MATCH(H$1,'Raw-products'!$A$1:$H$1,0))</f>
        <v>High-Waisted</v>
      </c>
      <c r="I3679" t="str">
        <f>VLOOKUP($C3679,'Raw-products'!$A$2:$H$1261,MATCH(I$1,'Raw-products'!$A$1:$H$1,0))</f>
        <v>XL</v>
      </c>
      <c r="J3679" t="str">
        <f>VLOOKUP($C3679,'Raw-products'!$A$2:$H$1261,MATCH(J$1,'Raw-products'!$A$1:$H$1,0))</f>
        <v>orange</v>
      </c>
      <c r="K3679">
        <f>VLOOKUP($C3679,'Raw-products'!$A$2:$H$1261,MATCH(K$1,'Raw-products'!$A$1:$H$1,0))</f>
        <v>98</v>
      </c>
      <c r="L3679">
        <f>VLOOKUP($C3679,'Raw-products'!$A$2:$H$1261,MATCH(L$1,'Raw-products'!$A$1:$H$1,0))</f>
        <v>47</v>
      </c>
      <c r="M3679" s="5">
        <f t="shared" si="114"/>
        <v>4606</v>
      </c>
      <c r="N3679" cm="1">
        <f t="array" ref="N3679:Q3679">_xlfn.XLOOKUP($B3679,'Raw -orders'!$A:$A,'Raw -orders'!$B:$E)</f>
        <v>793</v>
      </c>
      <c r="O3679">
        <v>26942</v>
      </c>
      <c r="P3679" s="1">
        <v>44296</v>
      </c>
      <c r="Q3679" s="1">
        <v>44319</v>
      </c>
      <c r="R3679" t="str" cm="1">
        <f t="array" ref="R3679:Y3679">_xlfn.XLOOKUP($N3679,'Raw - customers'!$A:$A,'Raw - customers'!$B:$I)</f>
        <v>Tressa Cunnane</v>
      </c>
      <c r="S3679" t="str">
        <v>Agender</v>
      </c>
      <c r="T3679">
        <v>70</v>
      </c>
      <c r="U3679" t="str">
        <v>7120 Piper Station StSuite 874</v>
      </c>
      <c r="V3679">
        <v>7795</v>
      </c>
      <c r="W3679" t="str">
        <v>Lake Rose</v>
      </c>
      <c r="X3679" t="str">
        <v>Western Australia</v>
      </c>
      <c r="Y3679" t="str">
        <v>Australia</v>
      </c>
      <c r="Z3679">
        <v>4</v>
      </c>
      <c r="AA3679" s="3" t="str">
        <f t="shared" si="115"/>
        <v>20 to 30</v>
      </c>
      <c r="AP3679" s="6">
        <v>793</v>
      </c>
      <c r="AQ3679" s="6" t="s">
        <v>1377</v>
      </c>
    </row>
    <row r="3680" spans="1:43" x14ac:dyDescent="0.25">
      <c r="A3680">
        <v>3678</v>
      </c>
      <c r="B3680">
        <v>736</v>
      </c>
      <c r="C3680">
        <v>876</v>
      </c>
      <c r="D3680">
        <v>94</v>
      </c>
      <c r="E3680">
        <v>1</v>
      </c>
      <c r="F3680">
        <v>94</v>
      </c>
      <c r="G3680" t="str">
        <f>VLOOKUP($C3680,'Raw-products'!$A$2:$H$1261,MATCH(G$1,'Raw-products'!$A$1:$H$1,0))</f>
        <v>Trousers</v>
      </c>
      <c r="H3680" t="str">
        <f>VLOOKUP($C3680,'Raw-products'!$A$2:$H$1261,MATCH(H$1,'Raw-products'!$A$1:$H$1,0))</f>
        <v>Cords</v>
      </c>
      <c r="I3680" t="str">
        <f>VLOOKUP($C3680,'Raw-products'!$A$2:$H$1261,MATCH(I$1,'Raw-products'!$A$1:$H$1,0))</f>
        <v>S</v>
      </c>
      <c r="J3680" t="str">
        <f>VLOOKUP($C3680,'Raw-products'!$A$2:$H$1261,MATCH(J$1,'Raw-products'!$A$1:$H$1,0))</f>
        <v>red</v>
      </c>
      <c r="K3680">
        <f>VLOOKUP($C3680,'Raw-products'!$A$2:$H$1261,MATCH(K$1,'Raw-products'!$A$1:$H$1,0))</f>
        <v>113</v>
      </c>
      <c r="L3680">
        <f>VLOOKUP($C3680,'Raw-products'!$A$2:$H$1261,MATCH(L$1,'Raw-products'!$A$1:$H$1,0))</f>
        <v>67</v>
      </c>
      <c r="M3680" s="5">
        <f t="shared" si="114"/>
        <v>7571</v>
      </c>
      <c r="N3680" cm="1">
        <f t="array" ref="N3680:Q3680">_xlfn.XLOOKUP($B3680,'Raw -orders'!$A:$A,'Raw -orders'!$B:$E)</f>
        <v>793</v>
      </c>
      <c r="O3680">
        <v>26942</v>
      </c>
      <c r="P3680" s="1">
        <v>44296</v>
      </c>
      <c r="Q3680" s="1">
        <v>44319</v>
      </c>
      <c r="R3680" t="str" cm="1">
        <f t="array" ref="R3680:Y3680">_xlfn.XLOOKUP($N3680,'Raw - customers'!$A:$A,'Raw - customers'!$B:$I)</f>
        <v>Tressa Cunnane</v>
      </c>
      <c r="S3680" t="str">
        <v>Agender</v>
      </c>
      <c r="T3680">
        <v>70</v>
      </c>
      <c r="U3680" t="str">
        <v>7120 Piper Station StSuite 874</v>
      </c>
      <c r="V3680">
        <v>7795</v>
      </c>
      <c r="W3680" t="str">
        <v>Lake Rose</v>
      </c>
      <c r="X3680" t="str">
        <v>Western Australia</v>
      </c>
      <c r="Y3680" t="str">
        <v>Australia</v>
      </c>
      <c r="Z3680">
        <v>4</v>
      </c>
      <c r="AA3680" s="3" t="str">
        <f t="shared" si="115"/>
        <v>20 to 30</v>
      </c>
      <c r="AP3680" s="6">
        <v>793</v>
      </c>
      <c r="AQ3680" s="6" t="s">
        <v>1377</v>
      </c>
    </row>
    <row r="3681" spans="1:43" x14ac:dyDescent="0.25">
      <c r="A3681">
        <v>3679</v>
      </c>
      <c r="B3681">
        <v>736</v>
      </c>
      <c r="C3681">
        <v>1184</v>
      </c>
      <c r="D3681">
        <v>99</v>
      </c>
      <c r="E3681">
        <v>3</v>
      </c>
      <c r="F3681">
        <v>297</v>
      </c>
      <c r="G3681" t="str">
        <f>VLOOKUP($C3681,'Raw-products'!$A$2:$H$1261,MATCH(G$1,'Raw-products'!$A$1:$H$1,0))</f>
        <v>Trousers</v>
      </c>
      <c r="H3681" t="str">
        <f>VLOOKUP($C3681,'Raw-products'!$A$2:$H$1261,MATCH(H$1,'Raw-products'!$A$1:$H$1,0))</f>
        <v>High-Waisted</v>
      </c>
      <c r="I3681" t="str">
        <f>VLOOKUP($C3681,'Raw-products'!$A$2:$H$1261,MATCH(I$1,'Raw-products'!$A$1:$H$1,0))</f>
        <v>XL</v>
      </c>
      <c r="J3681" t="str">
        <f>VLOOKUP($C3681,'Raw-products'!$A$2:$H$1261,MATCH(J$1,'Raw-products'!$A$1:$H$1,0))</f>
        <v>indigo</v>
      </c>
      <c r="K3681">
        <f>VLOOKUP($C3681,'Raw-products'!$A$2:$H$1261,MATCH(K$1,'Raw-products'!$A$1:$H$1,0))</f>
        <v>98</v>
      </c>
      <c r="L3681">
        <f>VLOOKUP($C3681,'Raw-products'!$A$2:$H$1261,MATCH(L$1,'Raw-products'!$A$1:$H$1,0))</f>
        <v>57</v>
      </c>
      <c r="M3681" s="5">
        <f t="shared" si="114"/>
        <v>5586</v>
      </c>
      <c r="N3681" cm="1">
        <f t="array" ref="N3681:Q3681">_xlfn.XLOOKUP($B3681,'Raw -orders'!$A:$A,'Raw -orders'!$B:$E)</f>
        <v>793</v>
      </c>
      <c r="O3681">
        <v>26942</v>
      </c>
      <c r="P3681" s="1">
        <v>44296</v>
      </c>
      <c r="Q3681" s="1">
        <v>44319</v>
      </c>
      <c r="R3681" t="str" cm="1">
        <f t="array" ref="R3681:Y3681">_xlfn.XLOOKUP($N3681,'Raw - customers'!$A:$A,'Raw - customers'!$B:$I)</f>
        <v>Tressa Cunnane</v>
      </c>
      <c r="S3681" t="str">
        <v>Agender</v>
      </c>
      <c r="T3681">
        <v>70</v>
      </c>
      <c r="U3681" t="str">
        <v>7120 Piper Station StSuite 874</v>
      </c>
      <c r="V3681">
        <v>7795</v>
      </c>
      <c r="W3681" t="str">
        <v>Lake Rose</v>
      </c>
      <c r="X3681" t="str">
        <v>Western Australia</v>
      </c>
      <c r="Y3681" t="str">
        <v>Australia</v>
      </c>
      <c r="Z3681">
        <v>4</v>
      </c>
      <c r="AA3681" s="3" t="str">
        <f t="shared" si="115"/>
        <v>20 to 30</v>
      </c>
      <c r="AP3681" s="6">
        <v>793</v>
      </c>
      <c r="AQ3681" s="6" t="s">
        <v>1377</v>
      </c>
    </row>
    <row r="3682" spans="1:43" x14ac:dyDescent="0.25">
      <c r="A3682">
        <v>3680</v>
      </c>
      <c r="B3682">
        <v>736</v>
      </c>
      <c r="C3682">
        <v>110</v>
      </c>
      <c r="D3682">
        <v>92</v>
      </c>
      <c r="E3682">
        <v>2</v>
      </c>
      <c r="F3682">
        <v>184</v>
      </c>
      <c r="G3682" t="str">
        <f>VLOOKUP($C3682,'Raw-products'!$A$2:$H$1261,MATCH(G$1,'Raw-products'!$A$1:$H$1,0))</f>
        <v>Shirt</v>
      </c>
      <c r="H3682" t="str">
        <f>VLOOKUP($C3682,'Raw-products'!$A$2:$H$1261,MATCH(H$1,'Raw-products'!$A$1:$H$1,0))</f>
        <v>Denim</v>
      </c>
      <c r="I3682" t="str">
        <f>VLOOKUP($C3682,'Raw-products'!$A$2:$H$1261,MATCH(I$1,'Raw-products'!$A$1:$H$1,0))</f>
        <v>XS</v>
      </c>
      <c r="J3682" t="str">
        <f>VLOOKUP($C3682,'Raw-products'!$A$2:$H$1261,MATCH(J$1,'Raw-products'!$A$1:$H$1,0))</f>
        <v>orange</v>
      </c>
      <c r="K3682">
        <f>VLOOKUP($C3682,'Raw-products'!$A$2:$H$1261,MATCH(K$1,'Raw-products'!$A$1:$H$1,0))</f>
        <v>115</v>
      </c>
      <c r="L3682">
        <f>VLOOKUP($C3682,'Raw-products'!$A$2:$H$1261,MATCH(L$1,'Raw-products'!$A$1:$H$1,0))</f>
        <v>45</v>
      </c>
      <c r="M3682" s="5">
        <f t="shared" si="114"/>
        <v>5175</v>
      </c>
      <c r="N3682" cm="1">
        <f t="array" ref="N3682:Q3682">_xlfn.XLOOKUP($B3682,'Raw -orders'!$A:$A,'Raw -orders'!$B:$E)</f>
        <v>793</v>
      </c>
      <c r="O3682">
        <v>26942</v>
      </c>
      <c r="P3682" s="1">
        <v>44296</v>
      </c>
      <c r="Q3682" s="1">
        <v>44319</v>
      </c>
      <c r="R3682" t="str" cm="1">
        <f t="array" ref="R3682:Y3682">_xlfn.XLOOKUP($N3682,'Raw - customers'!$A:$A,'Raw - customers'!$B:$I)</f>
        <v>Tressa Cunnane</v>
      </c>
      <c r="S3682" t="str">
        <v>Agender</v>
      </c>
      <c r="T3682">
        <v>70</v>
      </c>
      <c r="U3682" t="str">
        <v>7120 Piper Station StSuite 874</v>
      </c>
      <c r="V3682">
        <v>7795</v>
      </c>
      <c r="W3682" t="str">
        <v>Lake Rose</v>
      </c>
      <c r="X3682" t="str">
        <v>Western Australia</v>
      </c>
      <c r="Y3682" t="str">
        <v>Australia</v>
      </c>
      <c r="Z3682">
        <v>4</v>
      </c>
      <c r="AA3682" s="3" t="str">
        <f t="shared" si="115"/>
        <v>20 to 30</v>
      </c>
      <c r="AP3682" s="6">
        <v>793</v>
      </c>
      <c r="AQ3682" s="6" t="s">
        <v>1377</v>
      </c>
    </row>
    <row r="3683" spans="1:43" x14ac:dyDescent="0.25">
      <c r="A3683">
        <v>3681</v>
      </c>
      <c r="B3683">
        <v>737</v>
      </c>
      <c r="C3683">
        <v>814</v>
      </c>
      <c r="D3683">
        <v>117</v>
      </c>
      <c r="E3683">
        <v>3</v>
      </c>
      <c r="F3683">
        <v>351</v>
      </c>
      <c r="G3683" t="str">
        <f>VLOOKUP($C3683,'Raw-products'!$A$2:$H$1261,MATCH(G$1,'Raw-products'!$A$1:$H$1,0))</f>
        <v>Jacket</v>
      </c>
      <c r="H3683" t="str">
        <f>VLOOKUP($C3683,'Raw-products'!$A$2:$H$1261,MATCH(H$1,'Raw-products'!$A$1:$H$1,0))</f>
        <v>Shearling</v>
      </c>
      <c r="I3683" t="str">
        <f>VLOOKUP($C3683,'Raw-products'!$A$2:$H$1261,MATCH(I$1,'Raw-products'!$A$1:$H$1,0))</f>
        <v>XL</v>
      </c>
      <c r="J3683" t="str">
        <f>VLOOKUP($C3683,'Raw-products'!$A$2:$H$1261,MATCH(J$1,'Raw-products'!$A$1:$H$1,0))</f>
        <v>orange</v>
      </c>
      <c r="K3683">
        <f>VLOOKUP($C3683,'Raw-products'!$A$2:$H$1261,MATCH(K$1,'Raw-products'!$A$1:$H$1,0))</f>
        <v>95</v>
      </c>
      <c r="L3683">
        <f>VLOOKUP($C3683,'Raw-products'!$A$2:$H$1261,MATCH(L$1,'Raw-products'!$A$1:$H$1,0))</f>
        <v>60</v>
      </c>
      <c r="M3683" s="5">
        <f t="shared" si="114"/>
        <v>5700</v>
      </c>
      <c r="N3683" cm="1">
        <f t="array" ref="N3683:Q3683">_xlfn.XLOOKUP($B3683,'Raw -orders'!$A:$A,'Raw -orders'!$B:$E)</f>
        <v>453</v>
      </c>
      <c r="O3683">
        <v>30264</v>
      </c>
      <c r="P3683" s="1">
        <v>44342</v>
      </c>
      <c r="Q3683" s="1">
        <v>44346</v>
      </c>
      <c r="R3683" t="str" cm="1">
        <f t="array" ref="R3683:Y3683">_xlfn.XLOOKUP($N3683,'Raw - customers'!$A:$A,'Raw - customers'!$B:$I)</f>
        <v>Guthry Ure</v>
      </c>
      <c r="S3683" t="str">
        <v>Polygender</v>
      </c>
      <c r="T3683">
        <v>35</v>
      </c>
      <c r="U3683" t="str">
        <v>400 Beau PlaceSuite 439</v>
      </c>
      <c r="V3683">
        <v>2891</v>
      </c>
      <c r="W3683" t="str">
        <v>Kreigerberg</v>
      </c>
      <c r="X3683" t="str">
        <v>Tasmania</v>
      </c>
      <c r="Y3683" t="str">
        <v>Australia</v>
      </c>
      <c r="Z3683">
        <v>5</v>
      </c>
      <c r="AA3683" s="3" t="str">
        <f t="shared" si="115"/>
        <v>0 to 10</v>
      </c>
      <c r="AP3683" s="6">
        <v>453</v>
      </c>
      <c r="AQ3683" s="6" t="s">
        <v>1414</v>
      </c>
    </row>
    <row r="3684" spans="1:43" x14ac:dyDescent="0.25">
      <c r="A3684">
        <v>3682</v>
      </c>
      <c r="B3684">
        <v>737</v>
      </c>
      <c r="C3684">
        <v>1066</v>
      </c>
      <c r="D3684">
        <v>93</v>
      </c>
      <c r="E3684">
        <v>3</v>
      </c>
      <c r="F3684">
        <v>279</v>
      </c>
      <c r="G3684" t="str">
        <f>VLOOKUP($C3684,'Raw-products'!$A$2:$H$1261,MATCH(G$1,'Raw-products'!$A$1:$H$1,0))</f>
        <v>Trousers</v>
      </c>
      <c r="H3684" t="str">
        <f>VLOOKUP($C3684,'Raw-products'!$A$2:$H$1261,MATCH(H$1,'Raw-products'!$A$1:$H$1,0))</f>
        <v>Joggers</v>
      </c>
      <c r="I3684" t="str">
        <f>VLOOKUP($C3684,'Raw-products'!$A$2:$H$1261,MATCH(I$1,'Raw-products'!$A$1:$H$1,0))</f>
        <v>S</v>
      </c>
      <c r="J3684" t="str">
        <f>VLOOKUP($C3684,'Raw-products'!$A$2:$H$1261,MATCH(J$1,'Raw-products'!$A$1:$H$1,0))</f>
        <v>green</v>
      </c>
      <c r="K3684">
        <f>VLOOKUP($C3684,'Raw-products'!$A$2:$H$1261,MATCH(K$1,'Raw-products'!$A$1:$H$1,0))</f>
        <v>94</v>
      </c>
      <c r="L3684">
        <f>VLOOKUP($C3684,'Raw-products'!$A$2:$H$1261,MATCH(L$1,'Raw-products'!$A$1:$H$1,0))</f>
        <v>76</v>
      </c>
      <c r="M3684" s="5">
        <f t="shared" si="114"/>
        <v>7144</v>
      </c>
      <c r="N3684" cm="1">
        <f t="array" ref="N3684:Q3684">_xlfn.XLOOKUP($B3684,'Raw -orders'!$A:$A,'Raw -orders'!$B:$E)</f>
        <v>453</v>
      </c>
      <c r="O3684">
        <v>30264</v>
      </c>
      <c r="P3684" s="1">
        <v>44342</v>
      </c>
      <c r="Q3684" s="1">
        <v>44346</v>
      </c>
      <c r="R3684" t="str" cm="1">
        <f t="array" ref="R3684:Y3684">_xlfn.XLOOKUP($N3684,'Raw - customers'!$A:$A,'Raw - customers'!$B:$I)</f>
        <v>Guthry Ure</v>
      </c>
      <c r="S3684" t="str">
        <v>Polygender</v>
      </c>
      <c r="T3684">
        <v>35</v>
      </c>
      <c r="U3684" t="str">
        <v>400 Beau PlaceSuite 439</v>
      </c>
      <c r="V3684">
        <v>2891</v>
      </c>
      <c r="W3684" t="str">
        <v>Kreigerberg</v>
      </c>
      <c r="X3684" t="str">
        <v>Tasmania</v>
      </c>
      <c r="Y3684" t="str">
        <v>Australia</v>
      </c>
      <c r="Z3684">
        <v>5</v>
      </c>
      <c r="AA3684" s="3" t="str">
        <f t="shared" si="115"/>
        <v>0 to 10</v>
      </c>
      <c r="AP3684" s="6">
        <v>453</v>
      </c>
      <c r="AQ3684" s="6" t="s">
        <v>1414</v>
      </c>
    </row>
    <row r="3685" spans="1:43" x14ac:dyDescent="0.25">
      <c r="A3685">
        <v>3683</v>
      </c>
      <c r="B3685">
        <v>737</v>
      </c>
      <c r="C3685">
        <v>552</v>
      </c>
      <c r="D3685">
        <v>98</v>
      </c>
      <c r="E3685">
        <v>1</v>
      </c>
      <c r="F3685">
        <v>98</v>
      </c>
      <c r="G3685" t="str">
        <f>VLOOKUP($C3685,'Raw-products'!$A$2:$H$1261,MATCH(G$1,'Raw-products'!$A$1:$H$1,0))</f>
        <v>Jacket</v>
      </c>
      <c r="H3685" t="str">
        <f>VLOOKUP($C3685,'Raw-products'!$A$2:$H$1261,MATCH(H$1,'Raw-products'!$A$1:$H$1,0))</f>
        <v>Leather</v>
      </c>
      <c r="I3685" t="str">
        <f>VLOOKUP($C3685,'Raw-products'!$A$2:$H$1261,MATCH(I$1,'Raw-products'!$A$1:$H$1,0))</f>
        <v>M</v>
      </c>
      <c r="J3685" t="str">
        <f>VLOOKUP($C3685,'Raw-products'!$A$2:$H$1261,MATCH(J$1,'Raw-products'!$A$1:$H$1,0))</f>
        <v>indigo</v>
      </c>
      <c r="K3685">
        <f>VLOOKUP($C3685,'Raw-products'!$A$2:$H$1261,MATCH(K$1,'Raw-products'!$A$1:$H$1,0))</f>
        <v>113</v>
      </c>
      <c r="L3685">
        <f>VLOOKUP($C3685,'Raw-products'!$A$2:$H$1261,MATCH(L$1,'Raw-products'!$A$1:$H$1,0))</f>
        <v>71</v>
      </c>
      <c r="M3685" s="5">
        <f t="shared" si="114"/>
        <v>8023</v>
      </c>
      <c r="N3685" cm="1">
        <f t="array" ref="N3685:Q3685">_xlfn.XLOOKUP($B3685,'Raw -orders'!$A:$A,'Raw -orders'!$B:$E)</f>
        <v>453</v>
      </c>
      <c r="O3685">
        <v>30264</v>
      </c>
      <c r="P3685" s="1">
        <v>44342</v>
      </c>
      <c r="Q3685" s="1">
        <v>44346</v>
      </c>
      <c r="R3685" t="str" cm="1">
        <f t="array" ref="R3685:Y3685">_xlfn.XLOOKUP($N3685,'Raw - customers'!$A:$A,'Raw - customers'!$B:$I)</f>
        <v>Guthry Ure</v>
      </c>
      <c r="S3685" t="str">
        <v>Polygender</v>
      </c>
      <c r="T3685">
        <v>35</v>
      </c>
      <c r="U3685" t="str">
        <v>400 Beau PlaceSuite 439</v>
      </c>
      <c r="V3685">
        <v>2891</v>
      </c>
      <c r="W3685" t="str">
        <v>Kreigerberg</v>
      </c>
      <c r="X3685" t="str">
        <v>Tasmania</v>
      </c>
      <c r="Y3685" t="str">
        <v>Australia</v>
      </c>
      <c r="Z3685">
        <v>5</v>
      </c>
      <c r="AA3685" s="3" t="str">
        <f t="shared" si="115"/>
        <v>0 to 10</v>
      </c>
      <c r="AP3685" s="6">
        <v>453</v>
      </c>
      <c r="AQ3685" s="6" t="s">
        <v>1414</v>
      </c>
    </row>
    <row r="3686" spans="1:43" x14ac:dyDescent="0.25">
      <c r="A3686">
        <v>3684</v>
      </c>
      <c r="B3686">
        <v>737</v>
      </c>
      <c r="C3686">
        <v>800</v>
      </c>
      <c r="D3686">
        <v>91</v>
      </c>
      <c r="E3686">
        <v>2</v>
      </c>
      <c r="F3686">
        <v>182</v>
      </c>
      <c r="G3686" t="str">
        <f>VLOOKUP($C3686,'Raw-products'!$A$2:$H$1261,MATCH(G$1,'Raw-products'!$A$1:$H$1,0))</f>
        <v>Jacket</v>
      </c>
      <c r="H3686" t="str">
        <f>VLOOKUP($C3686,'Raw-products'!$A$2:$H$1261,MATCH(H$1,'Raw-products'!$A$1:$H$1,0))</f>
        <v>Pullover</v>
      </c>
      <c r="I3686" t="str">
        <f>VLOOKUP($C3686,'Raw-products'!$A$2:$H$1261,MATCH(I$1,'Raw-products'!$A$1:$H$1,0))</f>
        <v>XS</v>
      </c>
      <c r="J3686" t="str">
        <f>VLOOKUP($C3686,'Raw-products'!$A$2:$H$1261,MATCH(J$1,'Raw-products'!$A$1:$H$1,0))</f>
        <v>violet</v>
      </c>
      <c r="K3686">
        <f>VLOOKUP($C3686,'Raw-products'!$A$2:$H$1261,MATCH(K$1,'Raw-products'!$A$1:$H$1,0))</f>
        <v>114</v>
      </c>
      <c r="L3686">
        <f>VLOOKUP($C3686,'Raw-products'!$A$2:$H$1261,MATCH(L$1,'Raw-products'!$A$1:$H$1,0))</f>
        <v>61</v>
      </c>
      <c r="M3686" s="5">
        <f t="shared" si="114"/>
        <v>6954</v>
      </c>
      <c r="N3686" cm="1">
        <f t="array" ref="N3686:Q3686">_xlfn.XLOOKUP($B3686,'Raw -orders'!$A:$A,'Raw -orders'!$B:$E)</f>
        <v>453</v>
      </c>
      <c r="O3686">
        <v>30264</v>
      </c>
      <c r="P3686" s="1">
        <v>44342</v>
      </c>
      <c r="Q3686" s="1">
        <v>44346</v>
      </c>
      <c r="R3686" t="str" cm="1">
        <f t="array" ref="R3686:Y3686">_xlfn.XLOOKUP($N3686,'Raw - customers'!$A:$A,'Raw - customers'!$B:$I)</f>
        <v>Guthry Ure</v>
      </c>
      <c r="S3686" t="str">
        <v>Polygender</v>
      </c>
      <c r="T3686">
        <v>35</v>
      </c>
      <c r="U3686" t="str">
        <v>400 Beau PlaceSuite 439</v>
      </c>
      <c r="V3686">
        <v>2891</v>
      </c>
      <c r="W3686" t="str">
        <v>Kreigerberg</v>
      </c>
      <c r="X3686" t="str">
        <v>Tasmania</v>
      </c>
      <c r="Y3686" t="str">
        <v>Australia</v>
      </c>
      <c r="Z3686">
        <v>5</v>
      </c>
      <c r="AA3686" s="3" t="str">
        <f t="shared" si="115"/>
        <v>0 to 10</v>
      </c>
      <c r="AP3686" s="6">
        <v>453</v>
      </c>
      <c r="AQ3686" s="6" t="s">
        <v>1414</v>
      </c>
    </row>
    <row r="3687" spans="1:43" x14ac:dyDescent="0.25">
      <c r="A3687">
        <v>3685</v>
      </c>
      <c r="B3687">
        <v>737</v>
      </c>
      <c r="C3687">
        <v>1160</v>
      </c>
      <c r="D3687">
        <v>99</v>
      </c>
      <c r="E3687">
        <v>1</v>
      </c>
      <c r="F3687">
        <v>99</v>
      </c>
      <c r="G3687" t="str">
        <f>VLOOKUP($C3687,'Raw-products'!$A$2:$H$1261,MATCH(G$1,'Raw-products'!$A$1:$H$1,0))</f>
        <v>Trousers</v>
      </c>
      <c r="H3687" t="str">
        <f>VLOOKUP($C3687,'Raw-products'!$A$2:$H$1261,MATCH(H$1,'Raw-products'!$A$1:$H$1,0))</f>
        <v>High-Waisted</v>
      </c>
      <c r="I3687" t="str">
        <f>VLOOKUP($C3687,'Raw-products'!$A$2:$H$1261,MATCH(I$1,'Raw-products'!$A$1:$H$1,0))</f>
        <v>XS</v>
      </c>
      <c r="J3687" t="str">
        <f>VLOOKUP($C3687,'Raw-products'!$A$2:$H$1261,MATCH(J$1,'Raw-products'!$A$1:$H$1,0))</f>
        <v>orange</v>
      </c>
      <c r="K3687">
        <f>VLOOKUP($C3687,'Raw-products'!$A$2:$H$1261,MATCH(K$1,'Raw-products'!$A$1:$H$1,0))</f>
        <v>98</v>
      </c>
      <c r="L3687">
        <f>VLOOKUP($C3687,'Raw-products'!$A$2:$H$1261,MATCH(L$1,'Raw-products'!$A$1:$H$1,0))</f>
        <v>55</v>
      </c>
      <c r="M3687" s="5">
        <f t="shared" si="114"/>
        <v>5390</v>
      </c>
      <c r="N3687" cm="1">
        <f t="array" ref="N3687:Q3687">_xlfn.XLOOKUP($B3687,'Raw -orders'!$A:$A,'Raw -orders'!$B:$E)</f>
        <v>453</v>
      </c>
      <c r="O3687">
        <v>30264</v>
      </c>
      <c r="P3687" s="1">
        <v>44342</v>
      </c>
      <c r="Q3687" s="1">
        <v>44346</v>
      </c>
      <c r="R3687" t="str" cm="1">
        <f t="array" ref="R3687:Y3687">_xlfn.XLOOKUP($N3687,'Raw - customers'!$A:$A,'Raw - customers'!$B:$I)</f>
        <v>Guthry Ure</v>
      </c>
      <c r="S3687" t="str">
        <v>Polygender</v>
      </c>
      <c r="T3687">
        <v>35</v>
      </c>
      <c r="U3687" t="str">
        <v>400 Beau PlaceSuite 439</v>
      </c>
      <c r="V3687">
        <v>2891</v>
      </c>
      <c r="W3687" t="str">
        <v>Kreigerberg</v>
      </c>
      <c r="X3687" t="str">
        <v>Tasmania</v>
      </c>
      <c r="Y3687" t="str">
        <v>Australia</v>
      </c>
      <c r="Z3687">
        <v>5</v>
      </c>
      <c r="AA3687" s="3" t="str">
        <f t="shared" si="115"/>
        <v>0 to 10</v>
      </c>
      <c r="AP3687" s="6">
        <v>453</v>
      </c>
      <c r="AQ3687" s="6" t="s">
        <v>1414</v>
      </c>
    </row>
    <row r="3688" spans="1:43" x14ac:dyDescent="0.25">
      <c r="A3688">
        <v>3686</v>
      </c>
      <c r="B3688">
        <v>737</v>
      </c>
      <c r="C3688">
        <v>251</v>
      </c>
      <c r="D3688">
        <v>95</v>
      </c>
      <c r="E3688">
        <v>2</v>
      </c>
      <c r="F3688">
        <v>190</v>
      </c>
      <c r="G3688" t="str">
        <f>VLOOKUP($C3688,'Raw-products'!$A$2:$H$1261,MATCH(G$1,'Raw-products'!$A$1:$H$1,0))</f>
        <v>Shirt</v>
      </c>
      <c r="H3688" t="str">
        <f>VLOOKUP($C3688,'Raw-products'!$A$2:$H$1261,MATCH(H$1,'Raw-products'!$A$1:$H$1,0))</f>
        <v>Polo</v>
      </c>
      <c r="I3688" t="str">
        <f>VLOOKUP($C3688,'Raw-products'!$A$2:$H$1261,MATCH(I$1,'Raw-products'!$A$1:$H$1,0))</f>
        <v>S</v>
      </c>
      <c r="J3688" t="str">
        <f>VLOOKUP($C3688,'Raw-products'!$A$2:$H$1261,MATCH(J$1,'Raw-products'!$A$1:$H$1,0))</f>
        <v>orange</v>
      </c>
      <c r="K3688">
        <f>VLOOKUP($C3688,'Raw-products'!$A$2:$H$1261,MATCH(K$1,'Raw-products'!$A$1:$H$1,0))</f>
        <v>117</v>
      </c>
      <c r="L3688">
        <f>VLOOKUP($C3688,'Raw-products'!$A$2:$H$1261,MATCH(L$1,'Raw-products'!$A$1:$H$1,0))</f>
        <v>78</v>
      </c>
      <c r="M3688" s="5">
        <f t="shared" si="114"/>
        <v>9126</v>
      </c>
      <c r="N3688" cm="1">
        <f t="array" ref="N3688:Q3688">_xlfn.XLOOKUP($B3688,'Raw -orders'!$A:$A,'Raw -orders'!$B:$E)</f>
        <v>453</v>
      </c>
      <c r="O3688">
        <v>30264</v>
      </c>
      <c r="P3688" s="1">
        <v>44342</v>
      </c>
      <c r="Q3688" s="1">
        <v>44346</v>
      </c>
      <c r="R3688" t="str" cm="1">
        <f t="array" ref="R3688:Y3688">_xlfn.XLOOKUP($N3688,'Raw - customers'!$A:$A,'Raw - customers'!$B:$I)</f>
        <v>Guthry Ure</v>
      </c>
      <c r="S3688" t="str">
        <v>Polygender</v>
      </c>
      <c r="T3688">
        <v>35</v>
      </c>
      <c r="U3688" t="str">
        <v>400 Beau PlaceSuite 439</v>
      </c>
      <c r="V3688">
        <v>2891</v>
      </c>
      <c r="W3688" t="str">
        <v>Kreigerberg</v>
      </c>
      <c r="X3688" t="str">
        <v>Tasmania</v>
      </c>
      <c r="Y3688" t="str">
        <v>Australia</v>
      </c>
      <c r="Z3688">
        <v>5</v>
      </c>
      <c r="AA3688" s="3" t="str">
        <f t="shared" si="115"/>
        <v>0 to 10</v>
      </c>
      <c r="AP3688" s="6">
        <v>453</v>
      </c>
      <c r="AQ3688" s="6" t="s">
        <v>1414</v>
      </c>
    </row>
    <row r="3689" spans="1:43" x14ac:dyDescent="0.25">
      <c r="A3689">
        <v>3687</v>
      </c>
      <c r="B3689">
        <v>737</v>
      </c>
      <c r="C3689">
        <v>664</v>
      </c>
      <c r="D3689">
        <v>93</v>
      </c>
      <c r="E3689">
        <v>2</v>
      </c>
      <c r="F3689">
        <v>186</v>
      </c>
      <c r="G3689" t="str">
        <f>VLOOKUP($C3689,'Raw-products'!$A$2:$H$1261,MATCH(G$1,'Raw-products'!$A$1:$H$1,0))</f>
        <v>Jacket</v>
      </c>
      <c r="H3689" t="str">
        <f>VLOOKUP($C3689,'Raw-products'!$A$2:$H$1261,MATCH(H$1,'Raw-products'!$A$1:$H$1,0))</f>
        <v>Coach</v>
      </c>
      <c r="I3689" t="str">
        <f>VLOOKUP($C3689,'Raw-products'!$A$2:$H$1261,MATCH(I$1,'Raw-products'!$A$1:$H$1,0))</f>
        <v>XL</v>
      </c>
      <c r="J3689" t="str">
        <f>VLOOKUP($C3689,'Raw-products'!$A$2:$H$1261,MATCH(J$1,'Raw-products'!$A$1:$H$1,0))</f>
        <v>violet</v>
      </c>
      <c r="K3689">
        <f>VLOOKUP($C3689,'Raw-products'!$A$2:$H$1261,MATCH(K$1,'Raw-products'!$A$1:$H$1,0))</f>
        <v>115</v>
      </c>
      <c r="L3689">
        <f>VLOOKUP($C3689,'Raw-products'!$A$2:$H$1261,MATCH(L$1,'Raw-products'!$A$1:$H$1,0))</f>
        <v>60</v>
      </c>
      <c r="M3689" s="5">
        <f t="shared" si="114"/>
        <v>6900</v>
      </c>
      <c r="N3689" cm="1">
        <f t="array" ref="N3689:Q3689">_xlfn.XLOOKUP($B3689,'Raw -orders'!$A:$A,'Raw -orders'!$B:$E)</f>
        <v>453</v>
      </c>
      <c r="O3689">
        <v>30264</v>
      </c>
      <c r="P3689" s="1">
        <v>44342</v>
      </c>
      <c r="Q3689" s="1">
        <v>44346</v>
      </c>
      <c r="R3689" t="str" cm="1">
        <f t="array" ref="R3689:Y3689">_xlfn.XLOOKUP($N3689,'Raw - customers'!$A:$A,'Raw - customers'!$B:$I)</f>
        <v>Guthry Ure</v>
      </c>
      <c r="S3689" t="str">
        <v>Polygender</v>
      </c>
      <c r="T3689">
        <v>35</v>
      </c>
      <c r="U3689" t="str">
        <v>400 Beau PlaceSuite 439</v>
      </c>
      <c r="V3689">
        <v>2891</v>
      </c>
      <c r="W3689" t="str">
        <v>Kreigerberg</v>
      </c>
      <c r="X3689" t="str">
        <v>Tasmania</v>
      </c>
      <c r="Y3689" t="str">
        <v>Australia</v>
      </c>
      <c r="Z3689">
        <v>5</v>
      </c>
      <c r="AA3689" s="3" t="str">
        <f t="shared" si="115"/>
        <v>0 to 10</v>
      </c>
      <c r="AP3689" s="6">
        <v>453</v>
      </c>
      <c r="AQ3689" s="6" t="s">
        <v>1414</v>
      </c>
    </row>
    <row r="3690" spans="1:43" x14ac:dyDescent="0.25">
      <c r="A3690">
        <v>3688</v>
      </c>
      <c r="B3690">
        <v>737</v>
      </c>
      <c r="C3690">
        <v>1250</v>
      </c>
      <c r="D3690">
        <v>112</v>
      </c>
      <c r="E3690">
        <v>1</v>
      </c>
      <c r="F3690">
        <v>112</v>
      </c>
      <c r="G3690" t="str">
        <f>VLOOKUP($C3690,'Raw-products'!$A$2:$H$1261,MATCH(G$1,'Raw-products'!$A$1:$H$1,0))</f>
        <v>Trousers</v>
      </c>
      <c r="H3690" t="str">
        <f>VLOOKUP($C3690,'Raw-products'!$A$2:$H$1261,MATCH(H$1,'Raw-products'!$A$1:$H$1,0))</f>
        <v>Tracksuit Bottoms</v>
      </c>
      <c r="I3690" t="str">
        <f>VLOOKUP($C3690,'Raw-products'!$A$2:$H$1261,MATCH(I$1,'Raw-products'!$A$1:$H$1,0))</f>
        <v>XS</v>
      </c>
      <c r="J3690" t="str">
        <f>VLOOKUP($C3690,'Raw-products'!$A$2:$H$1261,MATCH(J$1,'Raw-products'!$A$1:$H$1,0))</f>
        <v>indigo</v>
      </c>
      <c r="K3690">
        <f>VLOOKUP($C3690,'Raw-products'!$A$2:$H$1261,MATCH(K$1,'Raw-products'!$A$1:$H$1,0))</f>
        <v>91</v>
      </c>
      <c r="L3690">
        <f>VLOOKUP($C3690,'Raw-products'!$A$2:$H$1261,MATCH(L$1,'Raw-products'!$A$1:$H$1,0))</f>
        <v>63</v>
      </c>
      <c r="M3690" s="5">
        <f t="shared" si="114"/>
        <v>5733</v>
      </c>
      <c r="N3690" cm="1">
        <f t="array" ref="N3690:Q3690">_xlfn.XLOOKUP($B3690,'Raw -orders'!$A:$A,'Raw -orders'!$B:$E)</f>
        <v>453</v>
      </c>
      <c r="O3690">
        <v>30264</v>
      </c>
      <c r="P3690" s="1">
        <v>44342</v>
      </c>
      <c r="Q3690" s="1">
        <v>44346</v>
      </c>
      <c r="R3690" t="str" cm="1">
        <f t="array" ref="R3690:Y3690">_xlfn.XLOOKUP($N3690,'Raw - customers'!$A:$A,'Raw - customers'!$B:$I)</f>
        <v>Guthry Ure</v>
      </c>
      <c r="S3690" t="str">
        <v>Polygender</v>
      </c>
      <c r="T3690">
        <v>35</v>
      </c>
      <c r="U3690" t="str">
        <v>400 Beau PlaceSuite 439</v>
      </c>
      <c r="V3690">
        <v>2891</v>
      </c>
      <c r="W3690" t="str">
        <v>Kreigerberg</v>
      </c>
      <c r="X3690" t="str">
        <v>Tasmania</v>
      </c>
      <c r="Y3690" t="str">
        <v>Australia</v>
      </c>
      <c r="Z3690">
        <v>5</v>
      </c>
      <c r="AA3690" s="3" t="str">
        <f t="shared" si="115"/>
        <v>0 to 10</v>
      </c>
      <c r="AP3690" s="6">
        <v>453</v>
      </c>
      <c r="AQ3690" s="6" t="s">
        <v>1414</v>
      </c>
    </row>
    <row r="3691" spans="1:43" x14ac:dyDescent="0.25">
      <c r="A3691">
        <v>3689</v>
      </c>
      <c r="B3691">
        <v>737</v>
      </c>
      <c r="C3691">
        <v>98</v>
      </c>
      <c r="D3691">
        <v>118</v>
      </c>
      <c r="E3691">
        <v>2</v>
      </c>
      <c r="F3691">
        <v>236</v>
      </c>
      <c r="G3691" t="str">
        <f>VLOOKUP($C3691,'Raw-products'!$A$2:$H$1261,MATCH(G$1,'Raw-products'!$A$1:$H$1,0))</f>
        <v>Shirt</v>
      </c>
      <c r="H3691" t="str">
        <f>VLOOKUP($C3691,'Raw-products'!$A$2:$H$1261,MATCH(H$1,'Raw-products'!$A$1:$H$1,0))</f>
        <v>Flannel</v>
      </c>
      <c r="I3691" t="str">
        <f>VLOOKUP($C3691,'Raw-products'!$A$2:$H$1261,MATCH(I$1,'Raw-products'!$A$1:$H$1,0))</f>
        <v>L</v>
      </c>
      <c r="J3691" t="str">
        <f>VLOOKUP($C3691,'Raw-products'!$A$2:$H$1261,MATCH(J$1,'Raw-products'!$A$1:$H$1,0))</f>
        <v>indigo</v>
      </c>
      <c r="K3691">
        <f>VLOOKUP($C3691,'Raw-products'!$A$2:$H$1261,MATCH(K$1,'Raw-products'!$A$1:$H$1,0))</f>
        <v>96</v>
      </c>
      <c r="L3691">
        <f>VLOOKUP($C3691,'Raw-products'!$A$2:$H$1261,MATCH(L$1,'Raw-products'!$A$1:$H$1,0))</f>
        <v>62</v>
      </c>
      <c r="M3691" s="5">
        <f t="shared" si="114"/>
        <v>5952</v>
      </c>
      <c r="N3691" cm="1">
        <f t="array" ref="N3691:Q3691">_xlfn.XLOOKUP($B3691,'Raw -orders'!$A:$A,'Raw -orders'!$B:$E)</f>
        <v>453</v>
      </c>
      <c r="O3691">
        <v>30264</v>
      </c>
      <c r="P3691" s="1">
        <v>44342</v>
      </c>
      <c r="Q3691" s="1">
        <v>44346</v>
      </c>
      <c r="R3691" t="str" cm="1">
        <f t="array" ref="R3691:Y3691">_xlfn.XLOOKUP($N3691,'Raw - customers'!$A:$A,'Raw - customers'!$B:$I)</f>
        <v>Guthry Ure</v>
      </c>
      <c r="S3691" t="str">
        <v>Polygender</v>
      </c>
      <c r="T3691">
        <v>35</v>
      </c>
      <c r="U3691" t="str">
        <v>400 Beau PlaceSuite 439</v>
      </c>
      <c r="V3691">
        <v>2891</v>
      </c>
      <c r="W3691" t="str">
        <v>Kreigerberg</v>
      </c>
      <c r="X3691" t="str">
        <v>Tasmania</v>
      </c>
      <c r="Y3691" t="str">
        <v>Australia</v>
      </c>
      <c r="Z3691">
        <v>5</v>
      </c>
      <c r="AA3691" s="3" t="str">
        <f t="shared" si="115"/>
        <v>0 to 10</v>
      </c>
      <c r="AP3691" s="6">
        <v>453</v>
      </c>
      <c r="AQ3691" s="6" t="s">
        <v>1414</v>
      </c>
    </row>
    <row r="3692" spans="1:43" x14ac:dyDescent="0.25">
      <c r="A3692">
        <v>3690</v>
      </c>
      <c r="B3692">
        <v>738</v>
      </c>
      <c r="C3692">
        <v>260</v>
      </c>
      <c r="D3692">
        <v>95</v>
      </c>
      <c r="E3692">
        <v>3</v>
      </c>
      <c r="F3692">
        <v>285</v>
      </c>
      <c r="G3692" t="str">
        <f>VLOOKUP($C3692,'Raw-products'!$A$2:$H$1261,MATCH(G$1,'Raw-products'!$A$1:$H$1,0))</f>
        <v>Shirt</v>
      </c>
      <c r="H3692" t="str">
        <f>VLOOKUP($C3692,'Raw-products'!$A$2:$H$1261,MATCH(H$1,'Raw-products'!$A$1:$H$1,0))</f>
        <v>Polo</v>
      </c>
      <c r="I3692" t="str">
        <f>VLOOKUP($C3692,'Raw-products'!$A$2:$H$1261,MATCH(I$1,'Raw-products'!$A$1:$H$1,0))</f>
        <v>XS</v>
      </c>
      <c r="J3692" t="str">
        <f>VLOOKUP($C3692,'Raw-products'!$A$2:$H$1261,MATCH(J$1,'Raw-products'!$A$1:$H$1,0))</f>
        <v>green</v>
      </c>
      <c r="K3692">
        <f>VLOOKUP($C3692,'Raw-products'!$A$2:$H$1261,MATCH(K$1,'Raw-products'!$A$1:$H$1,0))</f>
        <v>117</v>
      </c>
      <c r="L3692">
        <f>VLOOKUP($C3692,'Raw-products'!$A$2:$H$1261,MATCH(L$1,'Raw-products'!$A$1:$H$1,0))</f>
        <v>45</v>
      </c>
      <c r="M3692" s="5">
        <f t="shared" si="114"/>
        <v>5265</v>
      </c>
      <c r="N3692" cm="1">
        <f t="array" ref="N3692:Q3692">_xlfn.XLOOKUP($B3692,'Raw -orders'!$A:$A,'Raw -orders'!$B:$E)</f>
        <v>144</v>
      </c>
      <c r="O3692">
        <v>57487</v>
      </c>
      <c r="P3692" s="1">
        <v>44393</v>
      </c>
      <c r="Q3692" s="1">
        <v>44417</v>
      </c>
      <c r="R3692" t="str" cm="1">
        <f t="array" ref="R3692:Y3692">_xlfn.XLOOKUP($N3692,'Raw - customers'!$A:$A,'Raw - customers'!$B:$I)</f>
        <v>Elaina Agate</v>
      </c>
      <c r="S3692" t="str">
        <v>Male</v>
      </c>
      <c r="T3692">
        <v>60</v>
      </c>
      <c r="U3692" t="str">
        <v>596 Martin BoulevardApt. 367</v>
      </c>
      <c r="V3692">
        <v>5393</v>
      </c>
      <c r="W3692" t="str">
        <v>Richardshaven</v>
      </c>
      <c r="X3692" t="str">
        <v>South Australia</v>
      </c>
      <c r="Y3692" t="str">
        <v>Australia</v>
      </c>
      <c r="Z3692">
        <v>7</v>
      </c>
      <c r="AA3692" s="3" t="str">
        <f t="shared" si="115"/>
        <v>20 to 30</v>
      </c>
      <c r="AP3692" s="6">
        <v>144</v>
      </c>
      <c r="AQ3692" s="6" t="s">
        <v>1345</v>
      </c>
    </row>
    <row r="3693" spans="1:43" x14ac:dyDescent="0.25">
      <c r="A3693">
        <v>3691</v>
      </c>
      <c r="B3693">
        <v>738</v>
      </c>
      <c r="C3693">
        <v>1195</v>
      </c>
      <c r="D3693">
        <v>105</v>
      </c>
      <c r="E3693">
        <v>3</v>
      </c>
      <c r="F3693">
        <v>315</v>
      </c>
      <c r="G3693" t="str">
        <f>VLOOKUP($C3693,'Raw-products'!$A$2:$H$1261,MATCH(G$1,'Raw-products'!$A$1:$H$1,0))</f>
        <v>Trousers</v>
      </c>
      <c r="H3693" t="str">
        <f>VLOOKUP($C3693,'Raw-products'!$A$2:$H$1261,MATCH(H$1,'Raw-products'!$A$1:$H$1,0))</f>
        <v>Pleated</v>
      </c>
      <c r="I3693" t="str">
        <f>VLOOKUP($C3693,'Raw-products'!$A$2:$H$1261,MATCH(I$1,'Raw-products'!$A$1:$H$1,0))</f>
        <v>XS</v>
      </c>
      <c r="J3693" t="str">
        <f>VLOOKUP($C3693,'Raw-products'!$A$2:$H$1261,MATCH(J$1,'Raw-products'!$A$1:$H$1,0))</f>
        <v>orange</v>
      </c>
      <c r="K3693">
        <f>VLOOKUP($C3693,'Raw-products'!$A$2:$H$1261,MATCH(K$1,'Raw-products'!$A$1:$H$1,0))</f>
        <v>90</v>
      </c>
      <c r="L3693">
        <f>VLOOKUP($C3693,'Raw-products'!$A$2:$H$1261,MATCH(L$1,'Raw-products'!$A$1:$H$1,0))</f>
        <v>74</v>
      </c>
      <c r="M3693" s="5">
        <f t="shared" si="114"/>
        <v>6660</v>
      </c>
      <c r="N3693" cm="1">
        <f t="array" ref="N3693:Q3693">_xlfn.XLOOKUP($B3693,'Raw -orders'!$A:$A,'Raw -orders'!$B:$E)</f>
        <v>144</v>
      </c>
      <c r="O3693">
        <v>57487</v>
      </c>
      <c r="P3693" s="1">
        <v>44393</v>
      </c>
      <c r="Q3693" s="1">
        <v>44417</v>
      </c>
      <c r="R3693" t="str" cm="1">
        <f t="array" ref="R3693:Y3693">_xlfn.XLOOKUP($N3693,'Raw - customers'!$A:$A,'Raw - customers'!$B:$I)</f>
        <v>Elaina Agate</v>
      </c>
      <c r="S3693" t="str">
        <v>Male</v>
      </c>
      <c r="T3693">
        <v>60</v>
      </c>
      <c r="U3693" t="str">
        <v>596 Martin BoulevardApt. 367</v>
      </c>
      <c r="V3693">
        <v>5393</v>
      </c>
      <c r="W3693" t="str">
        <v>Richardshaven</v>
      </c>
      <c r="X3693" t="str">
        <v>South Australia</v>
      </c>
      <c r="Y3693" t="str">
        <v>Australia</v>
      </c>
      <c r="Z3693">
        <v>7</v>
      </c>
      <c r="AA3693" s="3" t="str">
        <f t="shared" si="115"/>
        <v>20 to 30</v>
      </c>
      <c r="AP3693" s="6">
        <v>144</v>
      </c>
      <c r="AQ3693" s="6" t="s">
        <v>1345</v>
      </c>
    </row>
    <row r="3694" spans="1:43" x14ac:dyDescent="0.25">
      <c r="A3694">
        <v>3692</v>
      </c>
      <c r="B3694">
        <v>738</v>
      </c>
      <c r="C3694">
        <v>357</v>
      </c>
      <c r="D3694">
        <v>94</v>
      </c>
      <c r="E3694">
        <v>2</v>
      </c>
      <c r="F3694">
        <v>188</v>
      </c>
      <c r="G3694" t="str">
        <f>VLOOKUP($C3694,'Raw-products'!$A$2:$H$1261,MATCH(G$1,'Raw-products'!$A$1:$H$1,0))</f>
        <v>Shirt</v>
      </c>
      <c r="H3694" t="str">
        <f>VLOOKUP($C3694,'Raw-products'!$A$2:$H$1261,MATCH(H$1,'Raw-products'!$A$1:$H$1,0))</f>
        <v>Henley</v>
      </c>
      <c r="I3694" t="str">
        <f>VLOOKUP($C3694,'Raw-products'!$A$2:$H$1261,MATCH(I$1,'Raw-products'!$A$1:$H$1,0))</f>
        <v>M</v>
      </c>
      <c r="J3694" t="str">
        <f>VLOOKUP($C3694,'Raw-products'!$A$2:$H$1261,MATCH(J$1,'Raw-products'!$A$1:$H$1,0))</f>
        <v>orange</v>
      </c>
      <c r="K3694">
        <f>VLOOKUP($C3694,'Raw-products'!$A$2:$H$1261,MATCH(K$1,'Raw-products'!$A$1:$H$1,0))</f>
        <v>92</v>
      </c>
      <c r="L3694">
        <f>VLOOKUP($C3694,'Raw-products'!$A$2:$H$1261,MATCH(L$1,'Raw-products'!$A$1:$H$1,0))</f>
        <v>70</v>
      </c>
      <c r="M3694" s="5">
        <f t="shared" si="114"/>
        <v>6440</v>
      </c>
      <c r="N3694" cm="1">
        <f t="array" ref="N3694:Q3694">_xlfn.XLOOKUP($B3694,'Raw -orders'!$A:$A,'Raw -orders'!$B:$E)</f>
        <v>144</v>
      </c>
      <c r="O3694">
        <v>57487</v>
      </c>
      <c r="P3694" s="1">
        <v>44393</v>
      </c>
      <c r="Q3694" s="1">
        <v>44417</v>
      </c>
      <c r="R3694" t="str" cm="1">
        <f t="array" ref="R3694:Y3694">_xlfn.XLOOKUP($N3694,'Raw - customers'!$A:$A,'Raw - customers'!$B:$I)</f>
        <v>Elaina Agate</v>
      </c>
      <c r="S3694" t="str">
        <v>Male</v>
      </c>
      <c r="T3694">
        <v>60</v>
      </c>
      <c r="U3694" t="str">
        <v>596 Martin BoulevardApt. 367</v>
      </c>
      <c r="V3694">
        <v>5393</v>
      </c>
      <c r="W3694" t="str">
        <v>Richardshaven</v>
      </c>
      <c r="X3694" t="str">
        <v>South Australia</v>
      </c>
      <c r="Y3694" t="str">
        <v>Australia</v>
      </c>
      <c r="Z3694">
        <v>7</v>
      </c>
      <c r="AA3694" s="3" t="str">
        <f t="shared" si="115"/>
        <v>20 to 30</v>
      </c>
      <c r="AP3694" s="6">
        <v>144</v>
      </c>
      <c r="AQ3694" s="6" t="s">
        <v>1345</v>
      </c>
    </row>
    <row r="3695" spans="1:43" x14ac:dyDescent="0.25">
      <c r="A3695">
        <v>3693</v>
      </c>
      <c r="B3695">
        <v>738</v>
      </c>
      <c r="C3695">
        <v>1197</v>
      </c>
      <c r="D3695">
        <v>105</v>
      </c>
      <c r="E3695">
        <v>2</v>
      </c>
      <c r="F3695">
        <v>210</v>
      </c>
      <c r="G3695" t="str">
        <f>VLOOKUP($C3695,'Raw-products'!$A$2:$H$1261,MATCH(G$1,'Raw-products'!$A$1:$H$1,0))</f>
        <v>Trousers</v>
      </c>
      <c r="H3695" t="str">
        <f>VLOOKUP($C3695,'Raw-products'!$A$2:$H$1261,MATCH(H$1,'Raw-products'!$A$1:$H$1,0))</f>
        <v>Pleated</v>
      </c>
      <c r="I3695" t="str">
        <f>VLOOKUP($C3695,'Raw-products'!$A$2:$H$1261,MATCH(I$1,'Raw-products'!$A$1:$H$1,0))</f>
        <v>M</v>
      </c>
      <c r="J3695" t="str">
        <f>VLOOKUP($C3695,'Raw-products'!$A$2:$H$1261,MATCH(J$1,'Raw-products'!$A$1:$H$1,0))</f>
        <v>orange</v>
      </c>
      <c r="K3695">
        <f>VLOOKUP($C3695,'Raw-products'!$A$2:$H$1261,MATCH(K$1,'Raw-products'!$A$1:$H$1,0))</f>
        <v>90</v>
      </c>
      <c r="L3695">
        <f>VLOOKUP($C3695,'Raw-products'!$A$2:$H$1261,MATCH(L$1,'Raw-products'!$A$1:$H$1,0))</f>
        <v>57</v>
      </c>
      <c r="M3695" s="5">
        <f t="shared" si="114"/>
        <v>5130</v>
      </c>
      <c r="N3695" cm="1">
        <f t="array" ref="N3695:Q3695">_xlfn.XLOOKUP($B3695,'Raw -orders'!$A:$A,'Raw -orders'!$B:$E)</f>
        <v>144</v>
      </c>
      <c r="O3695">
        <v>57487</v>
      </c>
      <c r="P3695" s="1">
        <v>44393</v>
      </c>
      <c r="Q3695" s="1">
        <v>44417</v>
      </c>
      <c r="R3695" t="str" cm="1">
        <f t="array" ref="R3695:Y3695">_xlfn.XLOOKUP($N3695,'Raw - customers'!$A:$A,'Raw - customers'!$B:$I)</f>
        <v>Elaina Agate</v>
      </c>
      <c r="S3695" t="str">
        <v>Male</v>
      </c>
      <c r="T3695">
        <v>60</v>
      </c>
      <c r="U3695" t="str">
        <v>596 Martin BoulevardApt. 367</v>
      </c>
      <c r="V3695">
        <v>5393</v>
      </c>
      <c r="W3695" t="str">
        <v>Richardshaven</v>
      </c>
      <c r="X3695" t="str">
        <v>South Australia</v>
      </c>
      <c r="Y3695" t="str">
        <v>Australia</v>
      </c>
      <c r="Z3695">
        <v>7</v>
      </c>
      <c r="AA3695" s="3" t="str">
        <f t="shared" si="115"/>
        <v>20 to 30</v>
      </c>
      <c r="AP3695" s="6">
        <v>144</v>
      </c>
      <c r="AQ3695" s="6" t="s">
        <v>1345</v>
      </c>
    </row>
    <row r="3696" spans="1:43" x14ac:dyDescent="0.25">
      <c r="A3696">
        <v>3694</v>
      </c>
      <c r="B3696">
        <v>739</v>
      </c>
      <c r="C3696">
        <v>645</v>
      </c>
      <c r="D3696">
        <v>93</v>
      </c>
      <c r="E3696">
        <v>2</v>
      </c>
      <c r="F3696">
        <v>186</v>
      </c>
      <c r="G3696" t="str">
        <f>VLOOKUP($C3696,'Raw-products'!$A$2:$H$1261,MATCH(G$1,'Raw-products'!$A$1:$H$1,0))</f>
        <v>Jacket</v>
      </c>
      <c r="H3696" t="str">
        <f>VLOOKUP($C3696,'Raw-products'!$A$2:$H$1261,MATCH(H$1,'Raw-products'!$A$1:$H$1,0))</f>
        <v>Coach</v>
      </c>
      <c r="I3696" t="str">
        <f>VLOOKUP($C3696,'Raw-products'!$A$2:$H$1261,MATCH(I$1,'Raw-products'!$A$1:$H$1,0))</f>
        <v>XS</v>
      </c>
      <c r="J3696" t="str">
        <f>VLOOKUP($C3696,'Raw-products'!$A$2:$H$1261,MATCH(J$1,'Raw-products'!$A$1:$H$1,0))</f>
        <v>green</v>
      </c>
      <c r="K3696">
        <f>VLOOKUP($C3696,'Raw-products'!$A$2:$H$1261,MATCH(K$1,'Raw-products'!$A$1:$H$1,0))</f>
        <v>115</v>
      </c>
      <c r="L3696">
        <f>VLOOKUP($C3696,'Raw-products'!$A$2:$H$1261,MATCH(L$1,'Raw-products'!$A$1:$H$1,0))</f>
        <v>78</v>
      </c>
      <c r="M3696" s="5">
        <f t="shared" si="114"/>
        <v>8970</v>
      </c>
      <c r="N3696" cm="1">
        <f t="array" ref="N3696:Q3696">_xlfn.XLOOKUP($B3696,'Raw -orders'!$A:$A,'Raw -orders'!$B:$E)</f>
        <v>211</v>
      </c>
      <c r="O3696">
        <v>32122</v>
      </c>
      <c r="P3696" s="1">
        <v>44453</v>
      </c>
      <c r="Q3696" s="1">
        <v>44462</v>
      </c>
      <c r="R3696" t="str" cm="1">
        <f t="array" ref="R3696:Y3696">_xlfn.XLOOKUP($N3696,'Raw - customers'!$A:$A,'Raw - customers'!$B:$I)</f>
        <v>Rowena Doe</v>
      </c>
      <c r="S3696" t="str">
        <v>Non-binary</v>
      </c>
      <c r="T3696">
        <v>52</v>
      </c>
      <c r="U3696" t="str">
        <v>9388 Bauch TrailSuite 439</v>
      </c>
      <c r="V3696">
        <v>4473</v>
      </c>
      <c r="W3696" t="str">
        <v>Codyfort</v>
      </c>
      <c r="X3696" t="str">
        <v>New South Wales</v>
      </c>
      <c r="Y3696" t="str">
        <v>Australia</v>
      </c>
      <c r="Z3696">
        <v>9</v>
      </c>
      <c r="AA3696" s="3" t="str">
        <f t="shared" si="115"/>
        <v>0 to 10</v>
      </c>
      <c r="AP3696" s="6">
        <v>211</v>
      </c>
      <c r="AQ3696" s="6" t="s">
        <v>1362</v>
      </c>
    </row>
    <row r="3697" spans="1:43" x14ac:dyDescent="0.25">
      <c r="A3697">
        <v>3695</v>
      </c>
      <c r="B3697">
        <v>739</v>
      </c>
      <c r="C3697">
        <v>47</v>
      </c>
      <c r="D3697">
        <v>104</v>
      </c>
      <c r="E3697">
        <v>2</v>
      </c>
      <c r="F3697">
        <v>208</v>
      </c>
      <c r="G3697" t="str">
        <f>VLOOKUP($C3697,'Raw-products'!$A$2:$H$1261,MATCH(G$1,'Raw-products'!$A$1:$H$1,0))</f>
        <v>Shirt</v>
      </c>
      <c r="H3697" t="str">
        <f>VLOOKUP($C3697,'Raw-products'!$A$2:$H$1261,MATCH(H$1,'Raw-products'!$A$1:$H$1,0))</f>
        <v>Dress</v>
      </c>
      <c r="I3697" t="str">
        <f>VLOOKUP($C3697,'Raw-products'!$A$2:$H$1261,MATCH(I$1,'Raw-products'!$A$1:$H$1,0))</f>
        <v>M</v>
      </c>
      <c r="J3697" t="str">
        <f>VLOOKUP($C3697,'Raw-products'!$A$2:$H$1261,MATCH(J$1,'Raw-products'!$A$1:$H$1,0))</f>
        <v>yellow</v>
      </c>
      <c r="K3697">
        <f>VLOOKUP($C3697,'Raw-products'!$A$2:$H$1261,MATCH(K$1,'Raw-products'!$A$1:$H$1,0))</f>
        <v>119</v>
      </c>
      <c r="L3697">
        <f>VLOOKUP($C3697,'Raw-products'!$A$2:$H$1261,MATCH(L$1,'Raw-products'!$A$1:$H$1,0))</f>
        <v>61</v>
      </c>
      <c r="M3697" s="5">
        <f t="shared" si="114"/>
        <v>7259</v>
      </c>
      <c r="N3697" cm="1">
        <f t="array" ref="N3697:Q3697">_xlfn.XLOOKUP($B3697,'Raw -orders'!$A:$A,'Raw -orders'!$B:$E)</f>
        <v>211</v>
      </c>
      <c r="O3697">
        <v>32122</v>
      </c>
      <c r="P3697" s="1">
        <v>44453</v>
      </c>
      <c r="Q3697" s="1">
        <v>44462</v>
      </c>
      <c r="R3697" t="str" cm="1">
        <f t="array" ref="R3697:Y3697">_xlfn.XLOOKUP($N3697,'Raw - customers'!$A:$A,'Raw - customers'!$B:$I)</f>
        <v>Rowena Doe</v>
      </c>
      <c r="S3697" t="str">
        <v>Non-binary</v>
      </c>
      <c r="T3697">
        <v>52</v>
      </c>
      <c r="U3697" t="str">
        <v>9388 Bauch TrailSuite 439</v>
      </c>
      <c r="V3697">
        <v>4473</v>
      </c>
      <c r="W3697" t="str">
        <v>Codyfort</v>
      </c>
      <c r="X3697" t="str">
        <v>New South Wales</v>
      </c>
      <c r="Y3697" t="str">
        <v>Australia</v>
      </c>
      <c r="Z3697">
        <v>9</v>
      </c>
      <c r="AA3697" s="3" t="str">
        <f t="shared" si="115"/>
        <v>0 to 10</v>
      </c>
      <c r="AP3697" s="6">
        <v>211</v>
      </c>
      <c r="AQ3697" s="6" t="s">
        <v>1362</v>
      </c>
    </row>
    <row r="3698" spans="1:43" x14ac:dyDescent="0.25">
      <c r="A3698">
        <v>3696</v>
      </c>
      <c r="B3698">
        <v>739</v>
      </c>
      <c r="C3698">
        <v>539</v>
      </c>
      <c r="D3698">
        <v>98</v>
      </c>
      <c r="E3698">
        <v>3</v>
      </c>
      <c r="F3698">
        <v>294</v>
      </c>
      <c r="G3698" t="str">
        <f>VLOOKUP($C3698,'Raw-products'!$A$2:$H$1261,MATCH(G$1,'Raw-products'!$A$1:$H$1,0))</f>
        <v>Jacket</v>
      </c>
      <c r="H3698" t="str">
        <f>VLOOKUP($C3698,'Raw-products'!$A$2:$H$1261,MATCH(H$1,'Raw-products'!$A$1:$H$1,0))</f>
        <v>Leather</v>
      </c>
      <c r="I3698" t="str">
        <f>VLOOKUP($C3698,'Raw-products'!$A$2:$H$1261,MATCH(I$1,'Raw-products'!$A$1:$H$1,0))</f>
        <v>XL</v>
      </c>
      <c r="J3698" t="str">
        <f>VLOOKUP($C3698,'Raw-products'!$A$2:$H$1261,MATCH(J$1,'Raw-products'!$A$1:$H$1,0))</f>
        <v>yellow</v>
      </c>
      <c r="K3698">
        <f>VLOOKUP($C3698,'Raw-products'!$A$2:$H$1261,MATCH(K$1,'Raw-products'!$A$1:$H$1,0))</f>
        <v>113</v>
      </c>
      <c r="L3698">
        <f>VLOOKUP($C3698,'Raw-products'!$A$2:$H$1261,MATCH(L$1,'Raw-products'!$A$1:$H$1,0))</f>
        <v>67</v>
      </c>
      <c r="M3698" s="5">
        <f t="shared" si="114"/>
        <v>7571</v>
      </c>
      <c r="N3698" cm="1">
        <f t="array" ref="N3698:Q3698">_xlfn.XLOOKUP($B3698,'Raw -orders'!$A:$A,'Raw -orders'!$B:$E)</f>
        <v>211</v>
      </c>
      <c r="O3698">
        <v>32122</v>
      </c>
      <c r="P3698" s="1">
        <v>44453</v>
      </c>
      <c r="Q3698" s="1">
        <v>44462</v>
      </c>
      <c r="R3698" t="str" cm="1">
        <f t="array" ref="R3698:Y3698">_xlfn.XLOOKUP($N3698,'Raw - customers'!$A:$A,'Raw - customers'!$B:$I)</f>
        <v>Rowena Doe</v>
      </c>
      <c r="S3698" t="str">
        <v>Non-binary</v>
      </c>
      <c r="T3698">
        <v>52</v>
      </c>
      <c r="U3698" t="str">
        <v>9388 Bauch TrailSuite 439</v>
      </c>
      <c r="V3698">
        <v>4473</v>
      </c>
      <c r="W3698" t="str">
        <v>Codyfort</v>
      </c>
      <c r="X3698" t="str">
        <v>New South Wales</v>
      </c>
      <c r="Y3698" t="str">
        <v>Australia</v>
      </c>
      <c r="Z3698">
        <v>9</v>
      </c>
      <c r="AA3698" s="3" t="str">
        <f t="shared" si="115"/>
        <v>0 to 10</v>
      </c>
      <c r="AP3698" s="6">
        <v>211</v>
      </c>
      <c r="AQ3698" s="6" t="s">
        <v>1362</v>
      </c>
    </row>
    <row r="3699" spans="1:43" x14ac:dyDescent="0.25">
      <c r="A3699">
        <v>3697</v>
      </c>
      <c r="B3699">
        <v>740</v>
      </c>
      <c r="C3699">
        <v>396</v>
      </c>
      <c r="D3699">
        <v>119</v>
      </c>
      <c r="E3699">
        <v>3</v>
      </c>
      <c r="F3699">
        <v>357</v>
      </c>
      <c r="G3699" t="str">
        <f>VLOOKUP($C3699,'Raw-products'!$A$2:$H$1261,MATCH(G$1,'Raw-products'!$A$1:$H$1,0))</f>
        <v>Shirt</v>
      </c>
      <c r="H3699" t="str">
        <f>VLOOKUP($C3699,'Raw-products'!$A$2:$H$1261,MATCH(H$1,'Raw-products'!$A$1:$H$1,0))</f>
        <v>Casual Slim Fit</v>
      </c>
      <c r="I3699" t="str">
        <f>VLOOKUP($C3699,'Raw-products'!$A$2:$H$1261,MATCH(I$1,'Raw-products'!$A$1:$H$1,0))</f>
        <v>S</v>
      </c>
      <c r="J3699" t="str">
        <f>VLOOKUP($C3699,'Raw-products'!$A$2:$H$1261,MATCH(J$1,'Raw-products'!$A$1:$H$1,0))</f>
        <v>yellow</v>
      </c>
      <c r="K3699">
        <f>VLOOKUP($C3699,'Raw-products'!$A$2:$H$1261,MATCH(K$1,'Raw-products'!$A$1:$H$1,0))</f>
        <v>113</v>
      </c>
      <c r="L3699">
        <f>VLOOKUP($C3699,'Raw-products'!$A$2:$H$1261,MATCH(L$1,'Raw-products'!$A$1:$H$1,0))</f>
        <v>45</v>
      </c>
      <c r="M3699" s="5">
        <f t="shared" si="114"/>
        <v>5085</v>
      </c>
      <c r="N3699" cm="1">
        <f t="array" ref="N3699:Q3699">_xlfn.XLOOKUP($B3699,'Raw -orders'!$A:$A,'Raw -orders'!$B:$E)</f>
        <v>178</v>
      </c>
      <c r="O3699">
        <v>58226</v>
      </c>
      <c r="P3699" s="1">
        <v>44232</v>
      </c>
      <c r="Q3699" s="1">
        <v>44237</v>
      </c>
      <c r="R3699" t="str" cm="1">
        <f t="array" ref="R3699:Y3699">_xlfn.XLOOKUP($N3699,'Raw - customers'!$A:$A,'Raw - customers'!$B:$I)</f>
        <v>Gunner Murdie</v>
      </c>
      <c r="S3699" t="str">
        <v>Agender</v>
      </c>
      <c r="T3699">
        <v>51</v>
      </c>
      <c r="U3699" t="str">
        <v>7504 Phoebe RoadApt. 552</v>
      </c>
      <c r="V3699">
        <v>6282</v>
      </c>
      <c r="W3699" t="str">
        <v>Lewiston</v>
      </c>
      <c r="X3699" t="str">
        <v>Australian Capital Territory</v>
      </c>
      <c r="Y3699" t="str">
        <v>Australia</v>
      </c>
      <c r="Z3699">
        <v>2</v>
      </c>
      <c r="AA3699" s="3" t="str">
        <f t="shared" si="115"/>
        <v>0 to 10</v>
      </c>
      <c r="AP3699" s="6">
        <v>178</v>
      </c>
      <c r="AQ3699" s="6" t="s">
        <v>1350</v>
      </c>
    </row>
    <row r="3700" spans="1:43" x14ac:dyDescent="0.25">
      <c r="A3700">
        <v>3698</v>
      </c>
      <c r="B3700">
        <v>740</v>
      </c>
      <c r="C3700">
        <v>31</v>
      </c>
      <c r="D3700">
        <v>96</v>
      </c>
      <c r="E3700">
        <v>2</v>
      </c>
      <c r="F3700">
        <v>192</v>
      </c>
      <c r="G3700" t="str">
        <f>VLOOKUP($C3700,'Raw-products'!$A$2:$H$1261,MATCH(G$1,'Raw-products'!$A$1:$H$1,0))</f>
        <v>Shirt</v>
      </c>
      <c r="H3700" t="str">
        <f>VLOOKUP($C3700,'Raw-products'!$A$2:$H$1261,MATCH(H$1,'Raw-products'!$A$1:$H$1,0))</f>
        <v>Oxford Cloth</v>
      </c>
      <c r="I3700" t="str">
        <f>VLOOKUP($C3700,'Raw-products'!$A$2:$H$1261,MATCH(I$1,'Raw-products'!$A$1:$H$1,0))</f>
        <v>S</v>
      </c>
      <c r="J3700" t="str">
        <f>VLOOKUP($C3700,'Raw-products'!$A$2:$H$1261,MATCH(J$1,'Raw-products'!$A$1:$H$1,0))</f>
        <v>violet</v>
      </c>
      <c r="K3700">
        <f>VLOOKUP($C3700,'Raw-products'!$A$2:$H$1261,MATCH(K$1,'Raw-products'!$A$1:$H$1,0))</f>
        <v>114</v>
      </c>
      <c r="L3700">
        <f>VLOOKUP($C3700,'Raw-products'!$A$2:$H$1261,MATCH(L$1,'Raw-products'!$A$1:$H$1,0))</f>
        <v>41</v>
      </c>
      <c r="M3700" s="5">
        <f t="shared" si="114"/>
        <v>4674</v>
      </c>
      <c r="N3700" cm="1">
        <f t="array" ref="N3700:Q3700">_xlfn.XLOOKUP($B3700,'Raw -orders'!$A:$A,'Raw -orders'!$B:$E)</f>
        <v>178</v>
      </c>
      <c r="O3700">
        <v>58226</v>
      </c>
      <c r="P3700" s="1">
        <v>44232</v>
      </c>
      <c r="Q3700" s="1">
        <v>44237</v>
      </c>
      <c r="R3700" t="str" cm="1">
        <f t="array" ref="R3700:Y3700">_xlfn.XLOOKUP($N3700,'Raw - customers'!$A:$A,'Raw - customers'!$B:$I)</f>
        <v>Gunner Murdie</v>
      </c>
      <c r="S3700" t="str">
        <v>Agender</v>
      </c>
      <c r="T3700">
        <v>51</v>
      </c>
      <c r="U3700" t="str">
        <v>7504 Phoebe RoadApt. 552</v>
      </c>
      <c r="V3700">
        <v>6282</v>
      </c>
      <c r="W3700" t="str">
        <v>Lewiston</v>
      </c>
      <c r="X3700" t="str">
        <v>Australian Capital Territory</v>
      </c>
      <c r="Y3700" t="str">
        <v>Australia</v>
      </c>
      <c r="Z3700">
        <v>2</v>
      </c>
      <c r="AA3700" s="3" t="str">
        <f t="shared" si="115"/>
        <v>0 to 10</v>
      </c>
      <c r="AP3700" s="6">
        <v>178</v>
      </c>
      <c r="AQ3700" s="6" t="s">
        <v>1350</v>
      </c>
    </row>
    <row r="3701" spans="1:43" x14ac:dyDescent="0.25">
      <c r="A3701">
        <v>3699</v>
      </c>
      <c r="B3701">
        <v>740</v>
      </c>
      <c r="C3701">
        <v>990</v>
      </c>
      <c r="D3701">
        <v>106</v>
      </c>
      <c r="E3701">
        <v>1</v>
      </c>
      <c r="F3701">
        <v>106</v>
      </c>
      <c r="G3701" t="str">
        <f>VLOOKUP($C3701,'Raw-products'!$A$2:$H$1261,MATCH(G$1,'Raw-products'!$A$1:$H$1,0))</f>
        <v>Trousers</v>
      </c>
      <c r="H3701" t="str">
        <f>VLOOKUP($C3701,'Raw-products'!$A$2:$H$1261,MATCH(H$1,'Raw-products'!$A$1:$H$1,0))</f>
        <v>Wool</v>
      </c>
      <c r="I3701" t="str">
        <f>VLOOKUP($C3701,'Raw-products'!$A$2:$H$1261,MATCH(I$1,'Raw-products'!$A$1:$H$1,0))</f>
        <v>XS</v>
      </c>
      <c r="J3701" t="str">
        <f>VLOOKUP($C3701,'Raw-products'!$A$2:$H$1261,MATCH(J$1,'Raw-products'!$A$1:$H$1,0))</f>
        <v>yellow</v>
      </c>
      <c r="K3701">
        <f>VLOOKUP($C3701,'Raw-products'!$A$2:$H$1261,MATCH(K$1,'Raw-products'!$A$1:$H$1,0))</f>
        <v>111</v>
      </c>
      <c r="L3701">
        <f>VLOOKUP($C3701,'Raw-products'!$A$2:$H$1261,MATCH(L$1,'Raw-products'!$A$1:$H$1,0))</f>
        <v>67</v>
      </c>
      <c r="M3701" s="5">
        <f t="shared" si="114"/>
        <v>7437</v>
      </c>
      <c r="N3701" cm="1">
        <f t="array" ref="N3701:Q3701">_xlfn.XLOOKUP($B3701,'Raw -orders'!$A:$A,'Raw -orders'!$B:$E)</f>
        <v>178</v>
      </c>
      <c r="O3701">
        <v>58226</v>
      </c>
      <c r="P3701" s="1">
        <v>44232</v>
      </c>
      <c r="Q3701" s="1">
        <v>44237</v>
      </c>
      <c r="R3701" t="str" cm="1">
        <f t="array" ref="R3701:Y3701">_xlfn.XLOOKUP($N3701,'Raw - customers'!$A:$A,'Raw - customers'!$B:$I)</f>
        <v>Gunner Murdie</v>
      </c>
      <c r="S3701" t="str">
        <v>Agender</v>
      </c>
      <c r="T3701">
        <v>51</v>
      </c>
      <c r="U3701" t="str">
        <v>7504 Phoebe RoadApt. 552</v>
      </c>
      <c r="V3701">
        <v>6282</v>
      </c>
      <c r="W3701" t="str">
        <v>Lewiston</v>
      </c>
      <c r="X3701" t="str">
        <v>Australian Capital Territory</v>
      </c>
      <c r="Y3701" t="str">
        <v>Australia</v>
      </c>
      <c r="Z3701">
        <v>2</v>
      </c>
      <c r="AA3701" s="3" t="str">
        <f t="shared" si="115"/>
        <v>0 to 10</v>
      </c>
      <c r="AP3701" s="6">
        <v>178</v>
      </c>
      <c r="AQ3701" s="6" t="s">
        <v>1350</v>
      </c>
    </row>
    <row r="3702" spans="1:43" x14ac:dyDescent="0.25">
      <c r="A3702">
        <v>3700</v>
      </c>
      <c r="B3702">
        <v>740</v>
      </c>
      <c r="C3702">
        <v>1076</v>
      </c>
      <c r="D3702">
        <v>93</v>
      </c>
      <c r="E3702">
        <v>2</v>
      </c>
      <c r="F3702">
        <v>186</v>
      </c>
      <c r="G3702" t="str">
        <f>VLOOKUP($C3702,'Raw-products'!$A$2:$H$1261,MATCH(G$1,'Raw-products'!$A$1:$H$1,0))</f>
        <v>Trousers</v>
      </c>
      <c r="H3702" t="str">
        <f>VLOOKUP($C3702,'Raw-products'!$A$2:$H$1261,MATCH(H$1,'Raw-products'!$A$1:$H$1,0))</f>
        <v>Joggers</v>
      </c>
      <c r="I3702" t="str">
        <f>VLOOKUP($C3702,'Raw-products'!$A$2:$H$1261,MATCH(I$1,'Raw-products'!$A$1:$H$1,0))</f>
        <v>S</v>
      </c>
      <c r="J3702" t="str">
        <f>VLOOKUP($C3702,'Raw-products'!$A$2:$H$1261,MATCH(J$1,'Raw-products'!$A$1:$H$1,0))</f>
        <v>indigo</v>
      </c>
      <c r="K3702">
        <f>VLOOKUP($C3702,'Raw-products'!$A$2:$H$1261,MATCH(K$1,'Raw-products'!$A$1:$H$1,0))</f>
        <v>94</v>
      </c>
      <c r="L3702">
        <f>VLOOKUP($C3702,'Raw-products'!$A$2:$H$1261,MATCH(L$1,'Raw-products'!$A$1:$H$1,0))</f>
        <v>56</v>
      </c>
      <c r="M3702" s="5">
        <f t="shared" si="114"/>
        <v>5264</v>
      </c>
      <c r="N3702" cm="1">
        <f t="array" ref="N3702:Q3702">_xlfn.XLOOKUP($B3702,'Raw -orders'!$A:$A,'Raw -orders'!$B:$E)</f>
        <v>178</v>
      </c>
      <c r="O3702">
        <v>58226</v>
      </c>
      <c r="P3702" s="1">
        <v>44232</v>
      </c>
      <c r="Q3702" s="1">
        <v>44237</v>
      </c>
      <c r="R3702" t="str" cm="1">
        <f t="array" ref="R3702:Y3702">_xlfn.XLOOKUP($N3702,'Raw - customers'!$A:$A,'Raw - customers'!$B:$I)</f>
        <v>Gunner Murdie</v>
      </c>
      <c r="S3702" t="str">
        <v>Agender</v>
      </c>
      <c r="T3702">
        <v>51</v>
      </c>
      <c r="U3702" t="str">
        <v>7504 Phoebe RoadApt. 552</v>
      </c>
      <c r="V3702">
        <v>6282</v>
      </c>
      <c r="W3702" t="str">
        <v>Lewiston</v>
      </c>
      <c r="X3702" t="str">
        <v>Australian Capital Territory</v>
      </c>
      <c r="Y3702" t="str">
        <v>Australia</v>
      </c>
      <c r="Z3702">
        <v>2</v>
      </c>
      <c r="AA3702" s="3" t="str">
        <f t="shared" si="115"/>
        <v>0 to 10</v>
      </c>
      <c r="AP3702" s="6">
        <v>178</v>
      </c>
      <c r="AQ3702" s="6" t="s">
        <v>1350</v>
      </c>
    </row>
    <row r="3703" spans="1:43" x14ac:dyDescent="0.25">
      <c r="A3703">
        <v>3701</v>
      </c>
      <c r="B3703">
        <v>740</v>
      </c>
      <c r="C3703">
        <v>704</v>
      </c>
      <c r="D3703">
        <v>119</v>
      </c>
      <c r="E3703">
        <v>2</v>
      </c>
      <c r="F3703">
        <v>238</v>
      </c>
      <c r="G3703" t="str">
        <f>VLOOKUP($C3703,'Raw-products'!$A$2:$H$1261,MATCH(G$1,'Raw-products'!$A$1:$H$1,0))</f>
        <v>Jacket</v>
      </c>
      <c r="H3703" t="str">
        <f>VLOOKUP($C3703,'Raw-products'!$A$2:$H$1261,MATCH(H$1,'Raw-products'!$A$1:$H$1,0))</f>
        <v>Trench Coat</v>
      </c>
      <c r="I3703" t="str">
        <f>VLOOKUP($C3703,'Raw-products'!$A$2:$H$1261,MATCH(I$1,'Raw-products'!$A$1:$H$1,0))</f>
        <v>XL</v>
      </c>
      <c r="J3703" t="str">
        <f>VLOOKUP($C3703,'Raw-products'!$A$2:$H$1261,MATCH(J$1,'Raw-products'!$A$1:$H$1,0))</f>
        <v>red</v>
      </c>
      <c r="K3703">
        <f>VLOOKUP($C3703,'Raw-products'!$A$2:$H$1261,MATCH(K$1,'Raw-products'!$A$1:$H$1,0))</f>
        <v>112</v>
      </c>
      <c r="L3703">
        <f>VLOOKUP($C3703,'Raw-products'!$A$2:$H$1261,MATCH(L$1,'Raw-products'!$A$1:$H$1,0))</f>
        <v>40</v>
      </c>
      <c r="M3703" s="5">
        <f t="shared" si="114"/>
        <v>4480</v>
      </c>
      <c r="N3703" cm="1">
        <f t="array" ref="N3703:Q3703">_xlfn.XLOOKUP($B3703,'Raw -orders'!$A:$A,'Raw -orders'!$B:$E)</f>
        <v>178</v>
      </c>
      <c r="O3703">
        <v>58226</v>
      </c>
      <c r="P3703" s="1">
        <v>44232</v>
      </c>
      <c r="Q3703" s="1">
        <v>44237</v>
      </c>
      <c r="R3703" t="str" cm="1">
        <f t="array" ref="R3703:Y3703">_xlfn.XLOOKUP($N3703,'Raw - customers'!$A:$A,'Raw - customers'!$B:$I)</f>
        <v>Gunner Murdie</v>
      </c>
      <c r="S3703" t="str">
        <v>Agender</v>
      </c>
      <c r="T3703">
        <v>51</v>
      </c>
      <c r="U3703" t="str">
        <v>7504 Phoebe RoadApt. 552</v>
      </c>
      <c r="V3703">
        <v>6282</v>
      </c>
      <c r="W3703" t="str">
        <v>Lewiston</v>
      </c>
      <c r="X3703" t="str">
        <v>Australian Capital Territory</v>
      </c>
      <c r="Y3703" t="str">
        <v>Australia</v>
      </c>
      <c r="Z3703">
        <v>2</v>
      </c>
      <c r="AA3703" s="3" t="str">
        <f t="shared" si="115"/>
        <v>0 to 10</v>
      </c>
      <c r="AP3703" s="6">
        <v>178</v>
      </c>
      <c r="AQ3703" s="6" t="s">
        <v>1350</v>
      </c>
    </row>
    <row r="3704" spans="1:43" x14ac:dyDescent="0.25">
      <c r="A3704">
        <v>3702</v>
      </c>
      <c r="B3704">
        <v>741</v>
      </c>
      <c r="C3704">
        <v>917</v>
      </c>
      <c r="D3704">
        <v>96</v>
      </c>
      <c r="E3704">
        <v>1</v>
      </c>
      <c r="F3704">
        <v>96</v>
      </c>
      <c r="G3704" t="str">
        <f>VLOOKUP($C3704,'Raw-products'!$A$2:$H$1261,MATCH(G$1,'Raw-products'!$A$1:$H$1,0))</f>
        <v>Trousers</v>
      </c>
      <c r="H3704" t="str">
        <f>VLOOKUP($C3704,'Raw-products'!$A$2:$H$1261,MATCH(H$1,'Raw-products'!$A$1:$H$1,0))</f>
        <v>Drawstring</v>
      </c>
      <c r="I3704" t="str">
        <f>VLOOKUP($C3704,'Raw-products'!$A$2:$H$1261,MATCH(I$1,'Raw-products'!$A$1:$H$1,0))</f>
        <v>M</v>
      </c>
      <c r="J3704" t="str">
        <f>VLOOKUP($C3704,'Raw-products'!$A$2:$H$1261,MATCH(J$1,'Raw-products'!$A$1:$H$1,0))</f>
        <v>orange</v>
      </c>
      <c r="K3704">
        <f>VLOOKUP($C3704,'Raw-products'!$A$2:$H$1261,MATCH(K$1,'Raw-products'!$A$1:$H$1,0))</f>
        <v>104</v>
      </c>
      <c r="L3704">
        <f>VLOOKUP($C3704,'Raw-products'!$A$2:$H$1261,MATCH(L$1,'Raw-products'!$A$1:$H$1,0))</f>
        <v>76</v>
      </c>
      <c r="M3704" s="5">
        <f t="shared" si="114"/>
        <v>7904</v>
      </c>
      <c r="N3704" cm="1">
        <f t="array" ref="N3704:Q3704">_xlfn.XLOOKUP($B3704,'Raw -orders'!$A:$A,'Raw -orders'!$B:$E)</f>
        <v>710</v>
      </c>
      <c r="O3704">
        <v>31913</v>
      </c>
      <c r="P3704" s="1">
        <v>44230</v>
      </c>
      <c r="Q3704" s="1">
        <v>44244</v>
      </c>
      <c r="R3704" t="str" cm="1">
        <f t="array" ref="R3704:Y3704">_xlfn.XLOOKUP($N3704,'Raw - customers'!$A:$A,'Raw - customers'!$B:$I)</f>
        <v>Avivah Roddick</v>
      </c>
      <c r="S3704" t="str">
        <v>Male</v>
      </c>
      <c r="T3704">
        <v>60</v>
      </c>
      <c r="U3704" t="str">
        <v>606 Lucy ParadeSuite 217</v>
      </c>
      <c r="V3704">
        <v>1666</v>
      </c>
      <c r="W3704" t="str">
        <v>Kulasville</v>
      </c>
      <c r="X3704" t="str">
        <v>New South Wales</v>
      </c>
      <c r="Y3704" t="str">
        <v>Australia</v>
      </c>
      <c r="Z3704">
        <v>2</v>
      </c>
      <c r="AA3704" s="3" t="str">
        <f t="shared" si="115"/>
        <v>10 to 20</v>
      </c>
      <c r="AP3704" s="6">
        <v>710</v>
      </c>
      <c r="AQ3704" s="6" t="s">
        <v>1362</v>
      </c>
    </row>
    <row r="3705" spans="1:43" x14ac:dyDescent="0.25">
      <c r="A3705">
        <v>3703</v>
      </c>
      <c r="B3705">
        <v>741</v>
      </c>
      <c r="C3705">
        <v>794</v>
      </c>
      <c r="D3705">
        <v>91</v>
      </c>
      <c r="E3705">
        <v>3</v>
      </c>
      <c r="F3705">
        <v>273</v>
      </c>
      <c r="G3705" t="str">
        <f>VLOOKUP($C3705,'Raw-products'!$A$2:$H$1261,MATCH(G$1,'Raw-products'!$A$1:$H$1,0))</f>
        <v>Jacket</v>
      </c>
      <c r="H3705" t="str">
        <f>VLOOKUP($C3705,'Raw-products'!$A$2:$H$1261,MATCH(H$1,'Raw-products'!$A$1:$H$1,0))</f>
        <v>Pullover</v>
      </c>
      <c r="I3705" t="str">
        <f>VLOOKUP($C3705,'Raw-products'!$A$2:$H$1261,MATCH(I$1,'Raw-products'!$A$1:$H$1,0))</f>
        <v>XL</v>
      </c>
      <c r="J3705" t="str">
        <f>VLOOKUP($C3705,'Raw-products'!$A$2:$H$1261,MATCH(J$1,'Raw-products'!$A$1:$H$1,0))</f>
        <v>blue</v>
      </c>
      <c r="K3705">
        <f>VLOOKUP($C3705,'Raw-products'!$A$2:$H$1261,MATCH(K$1,'Raw-products'!$A$1:$H$1,0))</f>
        <v>114</v>
      </c>
      <c r="L3705">
        <f>VLOOKUP($C3705,'Raw-products'!$A$2:$H$1261,MATCH(L$1,'Raw-products'!$A$1:$H$1,0))</f>
        <v>74</v>
      </c>
      <c r="M3705" s="5">
        <f t="shared" si="114"/>
        <v>8436</v>
      </c>
      <c r="N3705" cm="1">
        <f t="array" ref="N3705:Q3705">_xlfn.XLOOKUP($B3705,'Raw -orders'!$A:$A,'Raw -orders'!$B:$E)</f>
        <v>710</v>
      </c>
      <c r="O3705">
        <v>31913</v>
      </c>
      <c r="P3705" s="1">
        <v>44230</v>
      </c>
      <c r="Q3705" s="1">
        <v>44244</v>
      </c>
      <c r="R3705" t="str" cm="1">
        <f t="array" ref="R3705:Y3705">_xlfn.XLOOKUP($N3705,'Raw - customers'!$A:$A,'Raw - customers'!$B:$I)</f>
        <v>Avivah Roddick</v>
      </c>
      <c r="S3705" t="str">
        <v>Male</v>
      </c>
      <c r="T3705">
        <v>60</v>
      </c>
      <c r="U3705" t="str">
        <v>606 Lucy ParadeSuite 217</v>
      </c>
      <c r="V3705">
        <v>1666</v>
      </c>
      <c r="W3705" t="str">
        <v>Kulasville</v>
      </c>
      <c r="X3705" t="str">
        <v>New South Wales</v>
      </c>
      <c r="Y3705" t="str">
        <v>Australia</v>
      </c>
      <c r="Z3705">
        <v>2</v>
      </c>
      <c r="AA3705" s="3" t="str">
        <f t="shared" si="115"/>
        <v>10 to 20</v>
      </c>
      <c r="AP3705" s="6">
        <v>710</v>
      </c>
      <c r="AQ3705" s="6" t="s">
        <v>1362</v>
      </c>
    </row>
    <row r="3706" spans="1:43" x14ac:dyDescent="0.25">
      <c r="A3706">
        <v>3704</v>
      </c>
      <c r="B3706">
        <v>742</v>
      </c>
      <c r="C3706">
        <v>893</v>
      </c>
      <c r="D3706">
        <v>94</v>
      </c>
      <c r="E3706">
        <v>3</v>
      </c>
      <c r="F3706">
        <v>282</v>
      </c>
      <c r="G3706" t="str">
        <f>VLOOKUP($C3706,'Raw-products'!$A$2:$H$1261,MATCH(G$1,'Raw-products'!$A$1:$H$1,0))</f>
        <v>Trousers</v>
      </c>
      <c r="H3706" t="str">
        <f>VLOOKUP($C3706,'Raw-products'!$A$2:$H$1261,MATCH(H$1,'Raw-products'!$A$1:$H$1,0))</f>
        <v>Cords</v>
      </c>
      <c r="I3706" t="str">
        <f>VLOOKUP($C3706,'Raw-products'!$A$2:$H$1261,MATCH(I$1,'Raw-products'!$A$1:$H$1,0))</f>
        <v>L</v>
      </c>
      <c r="J3706" t="str">
        <f>VLOOKUP($C3706,'Raw-products'!$A$2:$H$1261,MATCH(J$1,'Raw-products'!$A$1:$H$1,0))</f>
        <v>green</v>
      </c>
      <c r="K3706">
        <f>VLOOKUP($C3706,'Raw-products'!$A$2:$H$1261,MATCH(K$1,'Raw-products'!$A$1:$H$1,0))</f>
        <v>113</v>
      </c>
      <c r="L3706">
        <f>VLOOKUP($C3706,'Raw-products'!$A$2:$H$1261,MATCH(L$1,'Raw-products'!$A$1:$H$1,0))</f>
        <v>62</v>
      </c>
      <c r="M3706" s="5">
        <f t="shared" si="114"/>
        <v>7006</v>
      </c>
      <c r="N3706" cm="1">
        <f t="array" ref="N3706:Q3706">_xlfn.XLOOKUP($B3706,'Raw -orders'!$A:$A,'Raw -orders'!$B:$E)</f>
        <v>750</v>
      </c>
      <c r="O3706">
        <v>51184</v>
      </c>
      <c r="P3706" s="1">
        <v>44490</v>
      </c>
      <c r="Q3706" s="1">
        <v>44501</v>
      </c>
      <c r="R3706" t="str" cm="1">
        <f t="array" ref="R3706:Y3706">_xlfn.XLOOKUP($N3706,'Raw - customers'!$A:$A,'Raw - customers'!$B:$I)</f>
        <v>Mirabelle Vaney</v>
      </c>
      <c r="S3706" t="str">
        <v>Polygender</v>
      </c>
      <c r="T3706">
        <v>42</v>
      </c>
      <c r="U3706" t="str">
        <v>4155 Hughes RidgeApt. 624</v>
      </c>
      <c r="V3706">
        <v>7850</v>
      </c>
      <c r="W3706" t="str">
        <v>Baumbachton</v>
      </c>
      <c r="X3706" t="str">
        <v>Victoria</v>
      </c>
      <c r="Y3706" t="str">
        <v>Australia</v>
      </c>
      <c r="Z3706">
        <v>10</v>
      </c>
      <c r="AA3706" s="3" t="str">
        <f t="shared" si="115"/>
        <v>10 to 20</v>
      </c>
      <c r="AP3706" s="6">
        <v>750</v>
      </c>
      <c r="AQ3706" s="6" t="s">
        <v>1396</v>
      </c>
    </row>
    <row r="3707" spans="1:43" x14ac:dyDescent="0.25">
      <c r="A3707">
        <v>3705</v>
      </c>
      <c r="B3707">
        <v>742</v>
      </c>
      <c r="C3707">
        <v>223</v>
      </c>
      <c r="D3707">
        <v>106</v>
      </c>
      <c r="E3707">
        <v>2</v>
      </c>
      <c r="F3707">
        <v>212</v>
      </c>
      <c r="G3707" t="str">
        <f>VLOOKUP($C3707,'Raw-products'!$A$2:$H$1261,MATCH(G$1,'Raw-products'!$A$1:$H$1,0))</f>
        <v>Shirt</v>
      </c>
      <c r="H3707" t="str">
        <f>VLOOKUP($C3707,'Raw-products'!$A$2:$H$1261,MATCH(H$1,'Raw-products'!$A$1:$H$1,0))</f>
        <v>Chambray</v>
      </c>
      <c r="I3707" t="str">
        <f>VLOOKUP($C3707,'Raw-products'!$A$2:$H$1261,MATCH(I$1,'Raw-products'!$A$1:$H$1,0))</f>
        <v>L</v>
      </c>
      <c r="J3707" t="str">
        <f>VLOOKUP($C3707,'Raw-products'!$A$2:$H$1261,MATCH(J$1,'Raw-products'!$A$1:$H$1,0))</f>
        <v>yellow</v>
      </c>
      <c r="K3707">
        <f>VLOOKUP($C3707,'Raw-products'!$A$2:$H$1261,MATCH(K$1,'Raw-products'!$A$1:$H$1,0))</f>
        <v>105</v>
      </c>
      <c r="L3707">
        <f>VLOOKUP($C3707,'Raw-products'!$A$2:$H$1261,MATCH(L$1,'Raw-products'!$A$1:$H$1,0))</f>
        <v>53</v>
      </c>
      <c r="M3707" s="5">
        <f t="shared" si="114"/>
        <v>5565</v>
      </c>
      <c r="N3707" cm="1">
        <f t="array" ref="N3707:Q3707">_xlfn.XLOOKUP($B3707,'Raw -orders'!$A:$A,'Raw -orders'!$B:$E)</f>
        <v>750</v>
      </c>
      <c r="O3707">
        <v>51184</v>
      </c>
      <c r="P3707" s="1">
        <v>44490</v>
      </c>
      <c r="Q3707" s="1">
        <v>44501</v>
      </c>
      <c r="R3707" t="str" cm="1">
        <f t="array" ref="R3707:Y3707">_xlfn.XLOOKUP($N3707,'Raw - customers'!$A:$A,'Raw - customers'!$B:$I)</f>
        <v>Mirabelle Vaney</v>
      </c>
      <c r="S3707" t="str">
        <v>Polygender</v>
      </c>
      <c r="T3707">
        <v>42</v>
      </c>
      <c r="U3707" t="str">
        <v>4155 Hughes RidgeApt. 624</v>
      </c>
      <c r="V3707">
        <v>7850</v>
      </c>
      <c r="W3707" t="str">
        <v>Baumbachton</v>
      </c>
      <c r="X3707" t="str">
        <v>Victoria</v>
      </c>
      <c r="Y3707" t="str">
        <v>Australia</v>
      </c>
      <c r="Z3707">
        <v>10</v>
      </c>
      <c r="AA3707" s="3" t="str">
        <f t="shared" si="115"/>
        <v>10 to 20</v>
      </c>
      <c r="AP3707" s="6">
        <v>750</v>
      </c>
      <c r="AQ3707" s="6" t="s">
        <v>1396</v>
      </c>
    </row>
    <row r="3708" spans="1:43" x14ac:dyDescent="0.25">
      <c r="A3708">
        <v>3706</v>
      </c>
      <c r="B3708">
        <v>742</v>
      </c>
      <c r="C3708">
        <v>620</v>
      </c>
      <c r="D3708">
        <v>112</v>
      </c>
      <c r="E3708">
        <v>2</v>
      </c>
      <c r="F3708">
        <v>224</v>
      </c>
      <c r="G3708" t="str">
        <f>VLOOKUP($C3708,'Raw-products'!$A$2:$H$1261,MATCH(G$1,'Raw-products'!$A$1:$H$1,0))</f>
        <v>Jacket</v>
      </c>
      <c r="H3708" t="str">
        <f>VLOOKUP($C3708,'Raw-products'!$A$2:$H$1261,MATCH(H$1,'Raw-products'!$A$1:$H$1,0))</f>
        <v>Cardigan</v>
      </c>
      <c r="I3708" t="str">
        <f>VLOOKUP($C3708,'Raw-products'!$A$2:$H$1261,MATCH(I$1,'Raw-products'!$A$1:$H$1,0))</f>
        <v>XS</v>
      </c>
      <c r="J3708" t="str">
        <f>VLOOKUP($C3708,'Raw-products'!$A$2:$H$1261,MATCH(J$1,'Raw-products'!$A$1:$H$1,0))</f>
        <v>indigo</v>
      </c>
      <c r="K3708">
        <f>VLOOKUP($C3708,'Raw-products'!$A$2:$H$1261,MATCH(K$1,'Raw-products'!$A$1:$H$1,0))</f>
        <v>118</v>
      </c>
      <c r="L3708">
        <f>VLOOKUP($C3708,'Raw-products'!$A$2:$H$1261,MATCH(L$1,'Raw-products'!$A$1:$H$1,0))</f>
        <v>70</v>
      </c>
      <c r="M3708" s="5">
        <f t="shared" si="114"/>
        <v>8260</v>
      </c>
      <c r="N3708" cm="1">
        <f t="array" ref="N3708:Q3708">_xlfn.XLOOKUP($B3708,'Raw -orders'!$A:$A,'Raw -orders'!$B:$E)</f>
        <v>750</v>
      </c>
      <c r="O3708">
        <v>51184</v>
      </c>
      <c r="P3708" s="1">
        <v>44490</v>
      </c>
      <c r="Q3708" s="1">
        <v>44501</v>
      </c>
      <c r="R3708" t="str" cm="1">
        <f t="array" ref="R3708:Y3708">_xlfn.XLOOKUP($N3708,'Raw - customers'!$A:$A,'Raw - customers'!$B:$I)</f>
        <v>Mirabelle Vaney</v>
      </c>
      <c r="S3708" t="str">
        <v>Polygender</v>
      </c>
      <c r="T3708">
        <v>42</v>
      </c>
      <c r="U3708" t="str">
        <v>4155 Hughes RidgeApt. 624</v>
      </c>
      <c r="V3708">
        <v>7850</v>
      </c>
      <c r="W3708" t="str">
        <v>Baumbachton</v>
      </c>
      <c r="X3708" t="str">
        <v>Victoria</v>
      </c>
      <c r="Y3708" t="str">
        <v>Australia</v>
      </c>
      <c r="Z3708">
        <v>10</v>
      </c>
      <c r="AA3708" s="3" t="str">
        <f t="shared" si="115"/>
        <v>10 to 20</v>
      </c>
      <c r="AP3708" s="6">
        <v>750</v>
      </c>
      <c r="AQ3708" s="6" t="s">
        <v>1396</v>
      </c>
    </row>
    <row r="3709" spans="1:43" x14ac:dyDescent="0.25">
      <c r="A3709">
        <v>3707</v>
      </c>
      <c r="B3709">
        <v>742</v>
      </c>
      <c r="C3709">
        <v>606</v>
      </c>
      <c r="D3709">
        <v>112</v>
      </c>
      <c r="E3709">
        <v>1</v>
      </c>
      <c r="F3709">
        <v>112</v>
      </c>
      <c r="G3709" t="str">
        <f>VLOOKUP($C3709,'Raw-products'!$A$2:$H$1261,MATCH(G$1,'Raw-products'!$A$1:$H$1,0))</f>
        <v>Jacket</v>
      </c>
      <c r="H3709" t="str">
        <f>VLOOKUP($C3709,'Raw-products'!$A$2:$H$1261,MATCH(H$1,'Raw-products'!$A$1:$H$1,0))</f>
        <v>Cardigan</v>
      </c>
      <c r="I3709" t="str">
        <f>VLOOKUP($C3709,'Raw-products'!$A$2:$H$1261,MATCH(I$1,'Raw-products'!$A$1:$H$1,0))</f>
        <v>S</v>
      </c>
      <c r="J3709" t="str">
        <f>VLOOKUP($C3709,'Raw-products'!$A$2:$H$1261,MATCH(J$1,'Raw-products'!$A$1:$H$1,0))</f>
        <v>yellow</v>
      </c>
      <c r="K3709">
        <f>VLOOKUP($C3709,'Raw-products'!$A$2:$H$1261,MATCH(K$1,'Raw-products'!$A$1:$H$1,0))</f>
        <v>118</v>
      </c>
      <c r="L3709">
        <f>VLOOKUP($C3709,'Raw-products'!$A$2:$H$1261,MATCH(L$1,'Raw-products'!$A$1:$H$1,0))</f>
        <v>79</v>
      </c>
      <c r="M3709" s="5">
        <f t="shared" si="114"/>
        <v>9322</v>
      </c>
      <c r="N3709" cm="1">
        <f t="array" ref="N3709:Q3709">_xlfn.XLOOKUP($B3709,'Raw -orders'!$A:$A,'Raw -orders'!$B:$E)</f>
        <v>750</v>
      </c>
      <c r="O3709">
        <v>51184</v>
      </c>
      <c r="P3709" s="1">
        <v>44490</v>
      </c>
      <c r="Q3709" s="1">
        <v>44501</v>
      </c>
      <c r="R3709" t="str" cm="1">
        <f t="array" ref="R3709:Y3709">_xlfn.XLOOKUP($N3709,'Raw - customers'!$A:$A,'Raw - customers'!$B:$I)</f>
        <v>Mirabelle Vaney</v>
      </c>
      <c r="S3709" t="str">
        <v>Polygender</v>
      </c>
      <c r="T3709">
        <v>42</v>
      </c>
      <c r="U3709" t="str">
        <v>4155 Hughes RidgeApt. 624</v>
      </c>
      <c r="V3709">
        <v>7850</v>
      </c>
      <c r="W3709" t="str">
        <v>Baumbachton</v>
      </c>
      <c r="X3709" t="str">
        <v>Victoria</v>
      </c>
      <c r="Y3709" t="str">
        <v>Australia</v>
      </c>
      <c r="Z3709">
        <v>10</v>
      </c>
      <c r="AA3709" s="3" t="str">
        <f t="shared" si="115"/>
        <v>10 to 20</v>
      </c>
      <c r="AP3709" s="6">
        <v>750</v>
      </c>
      <c r="AQ3709" s="6" t="s">
        <v>1396</v>
      </c>
    </row>
    <row r="3710" spans="1:43" x14ac:dyDescent="0.25">
      <c r="A3710">
        <v>3708</v>
      </c>
      <c r="B3710">
        <v>742</v>
      </c>
      <c r="C3710">
        <v>133</v>
      </c>
      <c r="D3710">
        <v>92</v>
      </c>
      <c r="E3710">
        <v>1</v>
      </c>
      <c r="F3710">
        <v>92</v>
      </c>
      <c r="G3710" t="str">
        <f>VLOOKUP($C3710,'Raw-products'!$A$2:$H$1261,MATCH(G$1,'Raw-products'!$A$1:$H$1,0))</f>
        <v>Shirt</v>
      </c>
      <c r="H3710" t="str">
        <f>VLOOKUP($C3710,'Raw-products'!$A$2:$H$1261,MATCH(H$1,'Raw-products'!$A$1:$H$1,0))</f>
        <v>Denim</v>
      </c>
      <c r="I3710" t="str">
        <f>VLOOKUP($C3710,'Raw-products'!$A$2:$H$1261,MATCH(I$1,'Raw-products'!$A$1:$H$1,0))</f>
        <v>L</v>
      </c>
      <c r="J3710" t="str">
        <f>VLOOKUP($C3710,'Raw-products'!$A$2:$H$1261,MATCH(J$1,'Raw-products'!$A$1:$H$1,0))</f>
        <v>indigo</v>
      </c>
      <c r="K3710">
        <f>VLOOKUP($C3710,'Raw-products'!$A$2:$H$1261,MATCH(K$1,'Raw-products'!$A$1:$H$1,0))</f>
        <v>115</v>
      </c>
      <c r="L3710">
        <f>VLOOKUP($C3710,'Raw-products'!$A$2:$H$1261,MATCH(L$1,'Raw-products'!$A$1:$H$1,0))</f>
        <v>58</v>
      </c>
      <c r="M3710" s="5">
        <f t="shared" si="114"/>
        <v>6670</v>
      </c>
      <c r="N3710" cm="1">
        <f t="array" ref="N3710:Q3710">_xlfn.XLOOKUP($B3710,'Raw -orders'!$A:$A,'Raw -orders'!$B:$E)</f>
        <v>750</v>
      </c>
      <c r="O3710">
        <v>51184</v>
      </c>
      <c r="P3710" s="1">
        <v>44490</v>
      </c>
      <c r="Q3710" s="1">
        <v>44501</v>
      </c>
      <c r="R3710" t="str" cm="1">
        <f t="array" ref="R3710:Y3710">_xlfn.XLOOKUP($N3710,'Raw - customers'!$A:$A,'Raw - customers'!$B:$I)</f>
        <v>Mirabelle Vaney</v>
      </c>
      <c r="S3710" t="str">
        <v>Polygender</v>
      </c>
      <c r="T3710">
        <v>42</v>
      </c>
      <c r="U3710" t="str">
        <v>4155 Hughes RidgeApt. 624</v>
      </c>
      <c r="V3710">
        <v>7850</v>
      </c>
      <c r="W3710" t="str">
        <v>Baumbachton</v>
      </c>
      <c r="X3710" t="str">
        <v>Victoria</v>
      </c>
      <c r="Y3710" t="str">
        <v>Australia</v>
      </c>
      <c r="Z3710">
        <v>10</v>
      </c>
      <c r="AA3710" s="3" t="str">
        <f t="shared" si="115"/>
        <v>10 to 20</v>
      </c>
      <c r="AP3710" s="6">
        <v>750</v>
      </c>
      <c r="AQ3710" s="6" t="s">
        <v>1396</v>
      </c>
    </row>
    <row r="3711" spans="1:43" x14ac:dyDescent="0.25">
      <c r="A3711">
        <v>3709</v>
      </c>
      <c r="B3711">
        <v>742</v>
      </c>
      <c r="C3711">
        <v>1100</v>
      </c>
      <c r="D3711">
        <v>115</v>
      </c>
      <c r="E3711">
        <v>2</v>
      </c>
      <c r="F3711">
        <v>230</v>
      </c>
      <c r="G3711" t="str">
        <f>VLOOKUP($C3711,'Raw-products'!$A$2:$H$1261,MATCH(G$1,'Raw-products'!$A$1:$H$1,0))</f>
        <v>Trousers</v>
      </c>
      <c r="H3711" t="str">
        <f>VLOOKUP($C3711,'Raw-products'!$A$2:$H$1261,MATCH(H$1,'Raw-products'!$A$1:$H$1,0))</f>
        <v>Cropped</v>
      </c>
      <c r="I3711" t="str">
        <f>VLOOKUP($C3711,'Raw-products'!$A$2:$H$1261,MATCH(I$1,'Raw-products'!$A$1:$H$1,0))</f>
        <v>XS</v>
      </c>
      <c r="J3711" t="str">
        <f>VLOOKUP($C3711,'Raw-products'!$A$2:$H$1261,MATCH(J$1,'Raw-products'!$A$1:$H$1,0))</f>
        <v>green</v>
      </c>
      <c r="K3711">
        <f>VLOOKUP($C3711,'Raw-products'!$A$2:$H$1261,MATCH(K$1,'Raw-products'!$A$1:$H$1,0))</f>
        <v>99</v>
      </c>
      <c r="L3711">
        <f>VLOOKUP($C3711,'Raw-products'!$A$2:$H$1261,MATCH(L$1,'Raw-products'!$A$1:$H$1,0))</f>
        <v>48</v>
      </c>
      <c r="M3711" s="5">
        <f t="shared" si="114"/>
        <v>4752</v>
      </c>
      <c r="N3711" cm="1">
        <f t="array" ref="N3711:Q3711">_xlfn.XLOOKUP($B3711,'Raw -orders'!$A:$A,'Raw -orders'!$B:$E)</f>
        <v>750</v>
      </c>
      <c r="O3711">
        <v>51184</v>
      </c>
      <c r="P3711" s="1">
        <v>44490</v>
      </c>
      <c r="Q3711" s="1">
        <v>44501</v>
      </c>
      <c r="R3711" t="str" cm="1">
        <f t="array" ref="R3711:Y3711">_xlfn.XLOOKUP($N3711,'Raw - customers'!$A:$A,'Raw - customers'!$B:$I)</f>
        <v>Mirabelle Vaney</v>
      </c>
      <c r="S3711" t="str">
        <v>Polygender</v>
      </c>
      <c r="T3711">
        <v>42</v>
      </c>
      <c r="U3711" t="str">
        <v>4155 Hughes RidgeApt. 624</v>
      </c>
      <c r="V3711">
        <v>7850</v>
      </c>
      <c r="W3711" t="str">
        <v>Baumbachton</v>
      </c>
      <c r="X3711" t="str">
        <v>Victoria</v>
      </c>
      <c r="Y3711" t="str">
        <v>Australia</v>
      </c>
      <c r="Z3711">
        <v>10</v>
      </c>
      <c r="AA3711" s="3" t="str">
        <f t="shared" si="115"/>
        <v>10 to 20</v>
      </c>
      <c r="AP3711" s="6">
        <v>750</v>
      </c>
      <c r="AQ3711" s="6" t="s">
        <v>1396</v>
      </c>
    </row>
    <row r="3712" spans="1:43" x14ac:dyDescent="0.25">
      <c r="A3712">
        <v>3710</v>
      </c>
      <c r="B3712">
        <v>743</v>
      </c>
      <c r="C3712">
        <v>142</v>
      </c>
      <c r="D3712">
        <v>91</v>
      </c>
      <c r="E3712">
        <v>3</v>
      </c>
      <c r="F3712">
        <v>273</v>
      </c>
      <c r="G3712" t="str">
        <f>VLOOKUP($C3712,'Raw-products'!$A$2:$H$1261,MATCH(G$1,'Raw-products'!$A$1:$H$1,0))</f>
        <v>Shirt</v>
      </c>
      <c r="H3712" t="str">
        <f>VLOOKUP($C3712,'Raw-products'!$A$2:$H$1261,MATCH(H$1,'Raw-products'!$A$1:$H$1,0))</f>
        <v>Linen</v>
      </c>
      <c r="I3712" t="str">
        <f>VLOOKUP($C3712,'Raw-products'!$A$2:$H$1261,MATCH(I$1,'Raw-products'!$A$1:$H$1,0))</f>
        <v>M</v>
      </c>
      <c r="J3712" t="str">
        <f>VLOOKUP($C3712,'Raw-products'!$A$2:$H$1261,MATCH(J$1,'Raw-products'!$A$1:$H$1,0))</f>
        <v>red</v>
      </c>
      <c r="K3712">
        <f>VLOOKUP($C3712,'Raw-products'!$A$2:$H$1261,MATCH(K$1,'Raw-products'!$A$1:$H$1,0))</f>
        <v>116</v>
      </c>
      <c r="L3712">
        <f>VLOOKUP($C3712,'Raw-products'!$A$2:$H$1261,MATCH(L$1,'Raw-products'!$A$1:$H$1,0))</f>
        <v>78</v>
      </c>
      <c r="M3712" s="5">
        <f t="shared" si="114"/>
        <v>9048</v>
      </c>
      <c r="N3712" cm="1">
        <f t="array" ref="N3712:Q3712">_xlfn.XLOOKUP($B3712,'Raw -orders'!$A:$A,'Raw -orders'!$B:$E)</f>
        <v>909</v>
      </c>
      <c r="O3712">
        <v>25854</v>
      </c>
      <c r="P3712" s="1">
        <v>44280</v>
      </c>
      <c r="Q3712" s="1">
        <v>44282</v>
      </c>
      <c r="R3712" t="str" cm="1">
        <f t="array" ref="R3712:Y3712">_xlfn.XLOOKUP($N3712,'Raw - customers'!$A:$A,'Raw - customers'!$B:$I)</f>
        <v>Patin Circuit</v>
      </c>
      <c r="S3712" t="str">
        <v>Genderqueer</v>
      </c>
      <c r="T3712">
        <v>62</v>
      </c>
      <c r="U3712" t="str">
        <v>976 Murray Station StApt. 036</v>
      </c>
      <c r="V3712">
        <v>3227</v>
      </c>
      <c r="W3712" t="str">
        <v>Langfort</v>
      </c>
      <c r="X3712" t="str">
        <v>Tasmania</v>
      </c>
      <c r="Y3712" t="str">
        <v>Australia</v>
      </c>
      <c r="Z3712">
        <v>3</v>
      </c>
      <c r="AA3712" s="3" t="str">
        <f t="shared" si="115"/>
        <v>0 to 10</v>
      </c>
      <c r="AP3712" s="6">
        <v>909</v>
      </c>
      <c r="AQ3712" s="6" t="s">
        <v>1414</v>
      </c>
    </row>
    <row r="3713" spans="1:43" x14ac:dyDescent="0.25">
      <c r="A3713">
        <v>3711</v>
      </c>
      <c r="B3713">
        <v>743</v>
      </c>
      <c r="C3713">
        <v>1090</v>
      </c>
      <c r="D3713">
        <v>115</v>
      </c>
      <c r="E3713">
        <v>3</v>
      </c>
      <c r="F3713">
        <v>345</v>
      </c>
      <c r="G3713" t="str">
        <f>VLOOKUP($C3713,'Raw-products'!$A$2:$H$1261,MATCH(G$1,'Raw-products'!$A$1:$H$1,0))</f>
        <v>Trousers</v>
      </c>
      <c r="H3713" t="str">
        <f>VLOOKUP($C3713,'Raw-products'!$A$2:$H$1261,MATCH(H$1,'Raw-products'!$A$1:$H$1,0))</f>
        <v>Cropped</v>
      </c>
      <c r="I3713" t="str">
        <f>VLOOKUP($C3713,'Raw-products'!$A$2:$H$1261,MATCH(I$1,'Raw-products'!$A$1:$H$1,0))</f>
        <v>XS</v>
      </c>
      <c r="J3713" t="str">
        <f>VLOOKUP($C3713,'Raw-products'!$A$2:$H$1261,MATCH(J$1,'Raw-products'!$A$1:$H$1,0))</f>
        <v>orange</v>
      </c>
      <c r="K3713">
        <f>VLOOKUP($C3713,'Raw-products'!$A$2:$H$1261,MATCH(K$1,'Raw-products'!$A$1:$H$1,0))</f>
        <v>99</v>
      </c>
      <c r="L3713">
        <f>VLOOKUP($C3713,'Raw-products'!$A$2:$H$1261,MATCH(L$1,'Raw-products'!$A$1:$H$1,0))</f>
        <v>78</v>
      </c>
      <c r="M3713" s="5">
        <f t="shared" si="114"/>
        <v>7722</v>
      </c>
      <c r="N3713" cm="1">
        <f t="array" ref="N3713:Q3713">_xlfn.XLOOKUP($B3713,'Raw -orders'!$A:$A,'Raw -orders'!$B:$E)</f>
        <v>909</v>
      </c>
      <c r="O3713">
        <v>25854</v>
      </c>
      <c r="P3713" s="1">
        <v>44280</v>
      </c>
      <c r="Q3713" s="1">
        <v>44282</v>
      </c>
      <c r="R3713" t="str" cm="1">
        <f t="array" ref="R3713:Y3713">_xlfn.XLOOKUP($N3713,'Raw - customers'!$A:$A,'Raw - customers'!$B:$I)</f>
        <v>Patin Circuit</v>
      </c>
      <c r="S3713" t="str">
        <v>Genderqueer</v>
      </c>
      <c r="T3713">
        <v>62</v>
      </c>
      <c r="U3713" t="str">
        <v>976 Murray Station StApt. 036</v>
      </c>
      <c r="V3713">
        <v>3227</v>
      </c>
      <c r="W3713" t="str">
        <v>Langfort</v>
      </c>
      <c r="X3713" t="str">
        <v>Tasmania</v>
      </c>
      <c r="Y3713" t="str">
        <v>Australia</v>
      </c>
      <c r="Z3713">
        <v>3</v>
      </c>
      <c r="AA3713" s="3" t="str">
        <f t="shared" si="115"/>
        <v>0 to 10</v>
      </c>
      <c r="AP3713" s="6">
        <v>909</v>
      </c>
      <c r="AQ3713" s="6" t="s">
        <v>1414</v>
      </c>
    </row>
    <row r="3714" spans="1:43" x14ac:dyDescent="0.25">
      <c r="A3714">
        <v>3712</v>
      </c>
      <c r="B3714">
        <v>743</v>
      </c>
      <c r="C3714">
        <v>194</v>
      </c>
      <c r="D3714">
        <v>98</v>
      </c>
      <c r="E3714">
        <v>2</v>
      </c>
      <c r="F3714">
        <v>196</v>
      </c>
      <c r="G3714" t="str">
        <f>VLOOKUP($C3714,'Raw-products'!$A$2:$H$1261,MATCH(G$1,'Raw-products'!$A$1:$H$1,0))</f>
        <v>Shirt</v>
      </c>
      <c r="H3714" t="str">
        <f>VLOOKUP($C3714,'Raw-products'!$A$2:$H$1261,MATCH(H$1,'Raw-products'!$A$1:$H$1,0))</f>
        <v>Camp Collared</v>
      </c>
      <c r="I3714" t="str">
        <f>VLOOKUP($C3714,'Raw-products'!$A$2:$H$1261,MATCH(I$1,'Raw-products'!$A$1:$H$1,0))</f>
        <v>XL</v>
      </c>
      <c r="J3714" t="str">
        <f>VLOOKUP($C3714,'Raw-products'!$A$2:$H$1261,MATCH(J$1,'Raw-products'!$A$1:$H$1,0))</f>
        <v>green</v>
      </c>
      <c r="K3714">
        <f>VLOOKUP($C3714,'Raw-products'!$A$2:$H$1261,MATCH(K$1,'Raw-products'!$A$1:$H$1,0))</f>
        <v>112</v>
      </c>
      <c r="L3714">
        <f>VLOOKUP($C3714,'Raw-products'!$A$2:$H$1261,MATCH(L$1,'Raw-products'!$A$1:$H$1,0))</f>
        <v>61</v>
      </c>
      <c r="M3714" s="5">
        <f t="shared" si="114"/>
        <v>6832</v>
      </c>
      <c r="N3714" cm="1">
        <f t="array" ref="N3714:Q3714">_xlfn.XLOOKUP($B3714,'Raw -orders'!$A:$A,'Raw -orders'!$B:$E)</f>
        <v>909</v>
      </c>
      <c r="O3714">
        <v>25854</v>
      </c>
      <c r="P3714" s="1">
        <v>44280</v>
      </c>
      <c r="Q3714" s="1">
        <v>44282</v>
      </c>
      <c r="R3714" t="str" cm="1">
        <f t="array" ref="R3714:Y3714">_xlfn.XLOOKUP($N3714,'Raw - customers'!$A:$A,'Raw - customers'!$B:$I)</f>
        <v>Patin Circuit</v>
      </c>
      <c r="S3714" t="str">
        <v>Genderqueer</v>
      </c>
      <c r="T3714">
        <v>62</v>
      </c>
      <c r="U3714" t="str">
        <v>976 Murray Station StApt. 036</v>
      </c>
      <c r="V3714">
        <v>3227</v>
      </c>
      <c r="W3714" t="str">
        <v>Langfort</v>
      </c>
      <c r="X3714" t="str">
        <v>Tasmania</v>
      </c>
      <c r="Y3714" t="str">
        <v>Australia</v>
      </c>
      <c r="Z3714">
        <v>3</v>
      </c>
      <c r="AA3714" s="3" t="str">
        <f t="shared" si="115"/>
        <v>0 to 10</v>
      </c>
      <c r="AP3714" s="6">
        <v>909</v>
      </c>
      <c r="AQ3714" s="6" t="s">
        <v>1414</v>
      </c>
    </row>
    <row r="3715" spans="1:43" x14ac:dyDescent="0.25">
      <c r="A3715">
        <v>3713</v>
      </c>
      <c r="B3715">
        <v>743</v>
      </c>
      <c r="C3715">
        <v>544</v>
      </c>
      <c r="D3715">
        <v>98</v>
      </c>
      <c r="E3715">
        <v>1</v>
      </c>
      <c r="F3715">
        <v>98</v>
      </c>
      <c r="G3715" t="str">
        <f>VLOOKUP($C3715,'Raw-products'!$A$2:$H$1261,MATCH(G$1,'Raw-products'!$A$1:$H$1,0))</f>
        <v>Jacket</v>
      </c>
      <c r="H3715" t="str">
        <f>VLOOKUP($C3715,'Raw-products'!$A$2:$H$1261,MATCH(H$1,'Raw-products'!$A$1:$H$1,0))</f>
        <v>Leather</v>
      </c>
      <c r="I3715" t="str">
        <f>VLOOKUP($C3715,'Raw-products'!$A$2:$H$1261,MATCH(I$1,'Raw-products'!$A$1:$H$1,0))</f>
        <v>XL</v>
      </c>
      <c r="J3715" t="str">
        <f>VLOOKUP($C3715,'Raw-products'!$A$2:$H$1261,MATCH(J$1,'Raw-products'!$A$1:$H$1,0))</f>
        <v>green</v>
      </c>
      <c r="K3715">
        <f>VLOOKUP($C3715,'Raw-products'!$A$2:$H$1261,MATCH(K$1,'Raw-products'!$A$1:$H$1,0))</f>
        <v>113</v>
      </c>
      <c r="L3715">
        <f>VLOOKUP($C3715,'Raw-products'!$A$2:$H$1261,MATCH(L$1,'Raw-products'!$A$1:$H$1,0))</f>
        <v>58</v>
      </c>
      <c r="M3715" s="5">
        <f t="shared" ref="M3715:M3778" si="116">$K3715*$L3715</f>
        <v>6554</v>
      </c>
      <c r="N3715" cm="1">
        <f t="array" ref="N3715:Q3715">_xlfn.XLOOKUP($B3715,'Raw -orders'!$A:$A,'Raw -orders'!$B:$E)</f>
        <v>909</v>
      </c>
      <c r="O3715">
        <v>25854</v>
      </c>
      <c r="P3715" s="1">
        <v>44280</v>
      </c>
      <c r="Q3715" s="1">
        <v>44282</v>
      </c>
      <c r="R3715" t="str" cm="1">
        <f t="array" ref="R3715:Y3715">_xlfn.XLOOKUP($N3715,'Raw - customers'!$A:$A,'Raw - customers'!$B:$I)</f>
        <v>Patin Circuit</v>
      </c>
      <c r="S3715" t="str">
        <v>Genderqueer</v>
      </c>
      <c r="T3715">
        <v>62</v>
      </c>
      <c r="U3715" t="str">
        <v>976 Murray Station StApt. 036</v>
      </c>
      <c r="V3715">
        <v>3227</v>
      </c>
      <c r="W3715" t="str">
        <v>Langfort</v>
      </c>
      <c r="X3715" t="str">
        <v>Tasmania</v>
      </c>
      <c r="Y3715" t="str">
        <v>Australia</v>
      </c>
      <c r="Z3715">
        <v>3</v>
      </c>
      <c r="AA3715" s="3" t="str">
        <f t="shared" ref="AA3715:AA3778" si="117">IF(AND(DATEDIF($P3715,$Q3715,"D")&gt;0,DATEDIF($P3715,$Q3715,"D")&lt;=10),"0 to 10",IF(AND(DATEDIF($P3715,$Q3715,"D")&gt;10,DATEDIF($P3715,$Q3715,"D")&lt;=20),"10 to 20",IF(AND(DATEDIF($P3715,$Q3715,"D")&gt;20,DATEDIF($P3715,$Q3715,"D")&lt;=30),"20 to 30")))</f>
        <v>0 to 10</v>
      </c>
      <c r="AP3715" s="6">
        <v>909</v>
      </c>
      <c r="AQ3715" s="6" t="s">
        <v>1414</v>
      </c>
    </row>
    <row r="3716" spans="1:43" x14ac:dyDescent="0.25">
      <c r="A3716">
        <v>3714</v>
      </c>
      <c r="B3716">
        <v>744</v>
      </c>
      <c r="C3716">
        <v>553</v>
      </c>
      <c r="D3716">
        <v>98</v>
      </c>
      <c r="E3716">
        <v>2</v>
      </c>
      <c r="F3716">
        <v>196</v>
      </c>
      <c r="G3716" t="str">
        <f>VLOOKUP($C3716,'Raw-products'!$A$2:$H$1261,MATCH(G$1,'Raw-products'!$A$1:$H$1,0))</f>
        <v>Jacket</v>
      </c>
      <c r="H3716" t="str">
        <f>VLOOKUP($C3716,'Raw-products'!$A$2:$H$1261,MATCH(H$1,'Raw-products'!$A$1:$H$1,0))</f>
        <v>Leather</v>
      </c>
      <c r="I3716" t="str">
        <f>VLOOKUP($C3716,'Raw-products'!$A$2:$H$1261,MATCH(I$1,'Raw-products'!$A$1:$H$1,0))</f>
        <v>L</v>
      </c>
      <c r="J3716" t="str">
        <f>VLOOKUP($C3716,'Raw-products'!$A$2:$H$1261,MATCH(J$1,'Raw-products'!$A$1:$H$1,0))</f>
        <v>indigo</v>
      </c>
      <c r="K3716">
        <f>VLOOKUP($C3716,'Raw-products'!$A$2:$H$1261,MATCH(K$1,'Raw-products'!$A$1:$H$1,0))</f>
        <v>113</v>
      </c>
      <c r="L3716">
        <f>VLOOKUP($C3716,'Raw-products'!$A$2:$H$1261,MATCH(L$1,'Raw-products'!$A$1:$H$1,0))</f>
        <v>79</v>
      </c>
      <c r="M3716" s="5">
        <f t="shared" si="116"/>
        <v>8927</v>
      </c>
      <c r="N3716" cm="1">
        <f t="array" ref="N3716:Q3716">_xlfn.XLOOKUP($B3716,'Raw -orders'!$A:$A,'Raw -orders'!$B:$E)</f>
        <v>107</v>
      </c>
      <c r="O3716">
        <v>23613</v>
      </c>
      <c r="P3716" s="1">
        <v>44221</v>
      </c>
      <c r="Q3716" s="1">
        <v>44241</v>
      </c>
      <c r="R3716" t="str" cm="1">
        <f t="array" ref="R3716:Y3716">_xlfn.XLOOKUP($N3716,'Raw - customers'!$A:$A,'Raw - customers'!$B:$I)</f>
        <v>Sandy Yushachkov</v>
      </c>
      <c r="S3716" t="str">
        <v>Genderfluid</v>
      </c>
      <c r="T3716">
        <v>35</v>
      </c>
      <c r="U3716" t="str">
        <v>20 Morrison RoadSuite 781</v>
      </c>
      <c r="V3716">
        <v>7264</v>
      </c>
      <c r="W3716" t="str">
        <v>Claudiaview</v>
      </c>
      <c r="X3716" t="str">
        <v>Western Australia</v>
      </c>
      <c r="Y3716" t="str">
        <v>Australia</v>
      </c>
      <c r="Z3716">
        <v>1</v>
      </c>
      <c r="AA3716" s="3" t="str">
        <f t="shared" si="117"/>
        <v>10 to 20</v>
      </c>
      <c r="AP3716" s="6">
        <v>107</v>
      </c>
      <c r="AQ3716" s="6" t="s">
        <v>1377</v>
      </c>
    </row>
    <row r="3717" spans="1:43" x14ac:dyDescent="0.25">
      <c r="A3717">
        <v>3715</v>
      </c>
      <c r="B3717">
        <v>744</v>
      </c>
      <c r="C3717">
        <v>210</v>
      </c>
      <c r="D3717">
        <v>106</v>
      </c>
      <c r="E3717">
        <v>2</v>
      </c>
      <c r="F3717">
        <v>212</v>
      </c>
      <c r="G3717" t="str">
        <f>VLOOKUP($C3717,'Raw-products'!$A$2:$H$1261,MATCH(G$1,'Raw-products'!$A$1:$H$1,0))</f>
        <v>Shirt</v>
      </c>
      <c r="H3717" t="str">
        <f>VLOOKUP($C3717,'Raw-products'!$A$2:$H$1261,MATCH(H$1,'Raw-products'!$A$1:$H$1,0))</f>
        <v>Chambray</v>
      </c>
      <c r="I3717" t="str">
        <f>VLOOKUP($C3717,'Raw-products'!$A$2:$H$1261,MATCH(I$1,'Raw-products'!$A$1:$H$1,0))</f>
        <v>XS</v>
      </c>
      <c r="J3717" t="str">
        <f>VLOOKUP($C3717,'Raw-products'!$A$2:$H$1261,MATCH(J$1,'Raw-products'!$A$1:$H$1,0))</f>
        <v>red</v>
      </c>
      <c r="K3717">
        <f>VLOOKUP($C3717,'Raw-products'!$A$2:$H$1261,MATCH(K$1,'Raw-products'!$A$1:$H$1,0))</f>
        <v>105</v>
      </c>
      <c r="L3717">
        <f>VLOOKUP($C3717,'Raw-products'!$A$2:$H$1261,MATCH(L$1,'Raw-products'!$A$1:$H$1,0))</f>
        <v>48</v>
      </c>
      <c r="M3717" s="5">
        <f t="shared" si="116"/>
        <v>5040</v>
      </c>
      <c r="N3717" cm="1">
        <f t="array" ref="N3717:Q3717">_xlfn.XLOOKUP($B3717,'Raw -orders'!$A:$A,'Raw -orders'!$B:$E)</f>
        <v>107</v>
      </c>
      <c r="O3717">
        <v>23613</v>
      </c>
      <c r="P3717" s="1">
        <v>44221</v>
      </c>
      <c r="Q3717" s="1">
        <v>44241</v>
      </c>
      <c r="R3717" t="str" cm="1">
        <f t="array" ref="R3717:Y3717">_xlfn.XLOOKUP($N3717,'Raw - customers'!$A:$A,'Raw - customers'!$B:$I)</f>
        <v>Sandy Yushachkov</v>
      </c>
      <c r="S3717" t="str">
        <v>Genderfluid</v>
      </c>
      <c r="T3717">
        <v>35</v>
      </c>
      <c r="U3717" t="str">
        <v>20 Morrison RoadSuite 781</v>
      </c>
      <c r="V3717">
        <v>7264</v>
      </c>
      <c r="W3717" t="str">
        <v>Claudiaview</v>
      </c>
      <c r="X3717" t="str">
        <v>Western Australia</v>
      </c>
      <c r="Y3717" t="str">
        <v>Australia</v>
      </c>
      <c r="Z3717">
        <v>1</v>
      </c>
      <c r="AA3717" s="3" t="str">
        <f t="shared" si="117"/>
        <v>10 to 20</v>
      </c>
      <c r="AP3717" s="6">
        <v>107</v>
      </c>
      <c r="AQ3717" s="6" t="s">
        <v>1377</v>
      </c>
    </row>
    <row r="3718" spans="1:43" x14ac:dyDescent="0.25">
      <c r="A3718">
        <v>3716</v>
      </c>
      <c r="B3718">
        <v>744</v>
      </c>
      <c r="C3718">
        <v>1009</v>
      </c>
      <c r="D3718">
        <v>106</v>
      </c>
      <c r="E3718">
        <v>3</v>
      </c>
      <c r="F3718">
        <v>318</v>
      </c>
      <c r="G3718" t="str">
        <f>VLOOKUP($C3718,'Raw-products'!$A$2:$H$1261,MATCH(G$1,'Raw-products'!$A$1:$H$1,0))</f>
        <v>Trousers</v>
      </c>
      <c r="H3718" t="str">
        <f>VLOOKUP($C3718,'Raw-products'!$A$2:$H$1261,MATCH(H$1,'Raw-products'!$A$1:$H$1,0))</f>
        <v>Wool</v>
      </c>
      <c r="I3718" t="str">
        <f>VLOOKUP($C3718,'Raw-products'!$A$2:$H$1261,MATCH(I$1,'Raw-products'!$A$1:$H$1,0))</f>
        <v>XL</v>
      </c>
      <c r="J3718" t="str">
        <f>VLOOKUP($C3718,'Raw-products'!$A$2:$H$1261,MATCH(J$1,'Raw-products'!$A$1:$H$1,0))</f>
        <v>indigo</v>
      </c>
      <c r="K3718">
        <f>VLOOKUP($C3718,'Raw-products'!$A$2:$H$1261,MATCH(K$1,'Raw-products'!$A$1:$H$1,0))</f>
        <v>111</v>
      </c>
      <c r="L3718">
        <f>VLOOKUP($C3718,'Raw-products'!$A$2:$H$1261,MATCH(L$1,'Raw-products'!$A$1:$H$1,0))</f>
        <v>51</v>
      </c>
      <c r="M3718" s="5">
        <f t="shared" si="116"/>
        <v>5661</v>
      </c>
      <c r="N3718" cm="1">
        <f t="array" ref="N3718:Q3718">_xlfn.XLOOKUP($B3718,'Raw -orders'!$A:$A,'Raw -orders'!$B:$E)</f>
        <v>107</v>
      </c>
      <c r="O3718">
        <v>23613</v>
      </c>
      <c r="P3718" s="1">
        <v>44221</v>
      </c>
      <c r="Q3718" s="1">
        <v>44241</v>
      </c>
      <c r="R3718" t="str" cm="1">
        <f t="array" ref="R3718:Y3718">_xlfn.XLOOKUP($N3718,'Raw - customers'!$A:$A,'Raw - customers'!$B:$I)</f>
        <v>Sandy Yushachkov</v>
      </c>
      <c r="S3718" t="str">
        <v>Genderfluid</v>
      </c>
      <c r="T3718">
        <v>35</v>
      </c>
      <c r="U3718" t="str">
        <v>20 Morrison RoadSuite 781</v>
      </c>
      <c r="V3718">
        <v>7264</v>
      </c>
      <c r="W3718" t="str">
        <v>Claudiaview</v>
      </c>
      <c r="X3718" t="str">
        <v>Western Australia</v>
      </c>
      <c r="Y3718" t="str">
        <v>Australia</v>
      </c>
      <c r="Z3718">
        <v>1</v>
      </c>
      <c r="AA3718" s="3" t="str">
        <f t="shared" si="117"/>
        <v>10 to 20</v>
      </c>
      <c r="AP3718" s="6">
        <v>107</v>
      </c>
      <c r="AQ3718" s="6" t="s">
        <v>1377</v>
      </c>
    </row>
    <row r="3719" spans="1:43" x14ac:dyDescent="0.25">
      <c r="A3719">
        <v>3717</v>
      </c>
      <c r="B3719">
        <v>744</v>
      </c>
      <c r="C3719">
        <v>1058</v>
      </c>
      <c r="D3719">
        <v>93</v>
      </c>
      <c r="E3719">
        <v>1</v>
      </c>
      <c r="F3719">
        <v>93</v>
      </c>
      <c r="G3719" t="str">
        <f>VLOOKUP($C3719,'Raw-products'!$A$2:$H$1261,MATCH(G$1,'Raw-products'!$A$1:$H$1,0))</f>
        <v>Trousers</v>
      </c>
      <c r="H3719" t="str">
        <f>VLOOKUP($C3719,'Raw-products'!$A$2:$H$1261,MATCH(H$1,'Raw-products'!$A$1:$H$1,0))</f>
        <v>Joggers</v>
      </c>
      <c r="I3719" t="str">
        <f>VLOOKUP($C3719,'Raw-products'!$A$2:$H$1261,MATCH(I$1,'Raw-products'!$A$1:$H$1,0))</f>
        <v>L</v>
      </c>
      <c r="J3719" t="str">
        <f>VLOOKUP($C3719,'Raw-products'!$A$2:$H$1261,MATCH(J$1,'Raw-products'!$A$1:$H$1,0))</f>
        <v>orange</v>
      </c>
      <c r="K3719">
        <f>VLOOKUP($C3719,'Raw-products'!$A$2:$H$1261,MATCH(K$1,'Raw-products'!$A$1:$H$1,0))</f>
        <v>94</v>
      </c>
      <c r="L3719">
        <f>VLOOKUP($C3719,'Raw-products'!$A$2:$H$1261,MATCH(L$1,'Raw-products'!$A$1:$H$1,0))</f>
        <v>49</v>
      </c>
      <c r="M3719" s="5">
        <f t="shared" si="116"/>
        <v>4606</v>
      </c>
      <c r="N3719" cm="1">
        <f t="array" ref="N3719:Q3719">_xlfn.XLOOKUP($B3719,'Raw -orders'!$A:$A,'Raw -orders'!$B:$E)</f>
        <v>107</v>
      </c>
      <c r="O3719">
        <v>23613</v>
      </c>
      <c r="P3719" s="1">
        <v>44221</v>
      </c>
      <c r="Q3719" s="1">
        <v>44241</v>
      </c>
      <c r="R3719" t="str" cm="1">
        <f t="array" ref="R3719:Y3719">_xlfn.XLOOKUP($N3719,'Raw - customers'!$A:$A,'Raw - customers'!$B:$I)</f>
        <v>Sandy Yushachkov</v>
      </c>
      <c r="S3719" t="str">
        <v>Genderfluid</v>
      </c>
      <c r="T3719">
        <v>35</v>
      </c>
      <c r="U3719" t="str">
        <v>20 Morrison RoadSuite 781</v>
      </c>
      <c r="V3719">
        <v>7264</v>
      </c>
      <c r="W3719" t="str">
        <v>Claudiaview</v>
      </c>
      <c r="X3719" t="str">
        <v>Western Australia</v>
      </c>
      <c r="Y3719" t="str">
        <v>Australia</v>
      </c>
      <c r="Z3719">
        <v>1</v>
      </c>
      <c r="AA3719" s="3" t="str">
        <f t="shared" si="117"/>
        <v>10 to 20</v>
      </c>
      <c r="AP3719" s="6">
        <v>107</v>
      </c>
      <c r="AQ3719" s="6" t="s">
        <v>1377</v>
      </c>
    </row>
    <row r="3720" spans="1:43" x14ac:dyDescent="0.25">
      <c r="A3720">
        <v>3718</v>
      </c>
      <c r="B3720">
        <v>744</v>
      </c>
      <c r="C3720">
        <v>1084</v>
      </c>
      <c r="D3720">
        <v>93</v>
      </c>
      <c r="E3720">
        <v>1</v>
      </c>
      <c r="F3720">
        <v>93</v>
      </c>
      <c r="G3720" t="str">
        <f>VLOOKUP($C3720,'Raw-products'!$A$2:$H$1261,MATCH(G$1,'Raw-products'!$A$1:$H$1,0))</f>
        <v>Trousers</v>
      </c>
      <c r="H3720" t="str">
        <f>VLOOKUP($C3720,'Raw-products'!$A$2:$H$1261,MATCH(H$1,'Raw-products'!$A$1:$H$1,0))</f>
        <v>Joggers</v>
      </c>
      <c r="I3720" t="str">
        <f>VLOOKUP($C3720,'Raw-products'!$A$2:$H$1261,MATCH(I$1,'Raw-products'!$A$1:$H$1,0))</f>
        <v>XL</v>
      </c>
      <c r="J3720" t="str">
        <f>VLOOKUP($C3720,'Raw-products'!$A$2:$H$1261,MATCH(J$1,'Raw-products'!$A$1:$H$1,0))</f>
        <v>violet</v>
      </c>
      <c r="K3720">
        <f>VLOOKUP($C3720,'Raw-products'!$A$2:$H$1261,MATCH(K$1,'Raw-products'!$A$1:$H$1,0))</f>
        <v>94</v>
      </c>
      <c r="L3720">
        <f>VLOOKUP($C3720,'Raw-products'!$A$2:$H$1261,MATCH(L$1,'Raw-products'!$A$1:$H$1,0))</f>
        <v>40</v>
      </c>
      <c r="M3720" s="5">
        <f t="shared" si="116"/>
        <v>3760</v>
      </c>
      <c r="N3720" cm="1">
        <f t="array" ref="N3720:Q3720">_xlfn.XLOOKUP($B3720,'Raw -orders'!$A:$A,'Raw -orders'!$B:$E)</f>
        <v>107</v>
      </c>
      <c r="O3720">
        <v>23613</v>
      </c>
      <c r="P3720" s="1">
        <v>44221</v>
      </c>
      <c r="Q3720" s="1">
        <v>44241</v>
      </c>
      <c r="R3720" t="str" cm="1">
        <f t="array" ref="R3720:Y3720">_xlfn.XLOOKUP($N3720,'Raw - customers'!$A:$A,'Raw - customers'!$B:$I)</f>
        <v>Sandy Yushachkov</v>
      </c>
      <c r="S3720" t="str">
        <v>Genderfluid</v>
      </c>
      <c r="T3720">
        <v>35</v>
      </c>
      <c r="U3720" t="str">
        <v>20 Morrison RoadSuite 781</v>
      </c>
      <c r="V3720">
        <v>7264</v>
      </c>
      <c r="W3720" t="str">
        <v>Claudiaview</v>
      </c>
      <c r="X3720" t="str">
        <v>Western Australia</v>
      </c>
      <c r="Y3720" t="str">
        <v>Australia</v>
      </c>
      <c r="Z3720">
        <v>1</v>
      </c>
      <c r="AA3720" s="3" t="str">
        <f t="shared" si="117"/>
        <v>10 to 20</v>
      </c>
      <c r="AP3720" s="6">
        <v>107</v>
      </c>
      <c r="AQ3720" s="6" t="s">
        <v>1377</v>
      </c>
    </row>
    <row r="3721" spans="1:43" x14ac:dyDescent="0.25">
      <c r="A3721">
        <v>3719</v>
      </c>
      <c r="B3721">
        <v>744</v>
      </c>
      <c r="C3721">
        <v>43</v>
      </c>
      <c r="D3721">
        <v>104</v>
      </c>
      <c r="E3721">
        <v>2</v>
      </c>
      <c r="F3721">
        <v>208</v>
      </c>
      <c r="G3721" t="str">
        <f>VLOOKUP($C3721,'Raw-products'!$A$2:$H$1261,MATCH(G$1,'Raw-products'!$A$1:$H$1,0))</f>
        <v>Shirt</v>
      </c>
      <c r="H3721" t="str">
        <f>VLOOKUP($C3721,'Raw-products'!$A$2:$H$1261,MATCH(H$1,'Raw-products'!$A$1:$H$1,0))</f>
        <v>Dress</v>
      </c>
      <c r="I3721" t="str">
        <f>VLOOKUP($C3721,'Raw-products'!$A$2:$H$1261,MATCH(I$1,'Raw-products'!$A$1:$H$1,0))</f>
        <v>L</v>
      </c>
      <c r="J3721" t="str">
        <f>VLOOKUP($C3721,'Raw-products'!$A$2:$H$1261,MATCH(J$1,'Raw-products'!$A$1:$H$1,0))</f>
        <v>orange</v>
      </c>
      <c r="K3721">
        <f>VLOOKUP($C3721,'Raw-products'!$A$2:$H$1261,MATCH(K$1,'Raw-products'!$A$1:$H$1,0))</f>
        <v>119</v>
      </c>
      <c r="L3721">
        <f>VLOOKUP($C3721,'Raw-products'!$A$2:$H$1261,MATCH(L$1,'Raw-products'!$A$1:$H$1,0))</f>
        <v>73</v>
      </c>
      <c r="M3721" s="5">
        <f t="shared" si="116"/>
        <v>8687</v>
      </c>
      <c r="N3721" cm="1">
        <f t="array" ref="N3721:Q3721">_xlfn.XLOOKUP($B3721,'Raw -orders'!$A:$A,'Raw -orders'!$B:$E)</f>
        <v>107</v>
      </c>
      <c r="O3721">
        <v>23613</v>
      </c>
      <c r="P3721" s="1">
        <v>44221</v>
      </c>
      <c r="Q3721" s="1">
        <v>44241</v>
      </c>
      <c r="R3721" t="str" cm="1">
        <f t="array" ref="R3721:Y3721">_xlfn.XLOOKUP($N3721,'Raw - customers'!$A:$A,'Raw - customers'!$B:$I)</f>
        <v>Sandy Yushachkov</v>
      </c>
      <c r="S3721" t="str">
        <v>Genderfluid</v>
      </c>
      <c r="T3721">
        <v>35</v>
      </c>
      <c r="U3721" t="str">
        <v>20 Morrison RoadSuite 781</v>
      </c>
      <c r="V3721">
        <v>7264</v>
      </c>
      <c r="W3721" t="str">
        <v>Claudiaview</v>
      </c>
      <c r="X3721" t="str">
        <v>Western Australia</v>
      </c>
      <c r="Y3721" t="str">
        <v>Australia</v>
      </c>
      <c r="Z3721">
        <v>1</v>
      </c>
      <c r="AA3721" s="3" t="str">
        <f t="shared" si="117"/>
        <v>10 to 20</v>
      </c>
      <c r="AP3721" s="6">
        <v>107</v>
      </c>
      <c r="AQ3721" s="6" t="s">
        <v>1377</v>
      </c>
    </row>
    <row r="3722" spans="1:43" x14ac:dyDescent="0.25">
      <c r="A3722">
        <v>3720</v>
      </c>
      <c r="B3722">
        <v>745</v>
      </c>
      <c r="C3722">
        <v>1194</v>
      </c>
      <c r="D3722">
        <v>105</v>
      </c>
      <c r="E3722">
        <v>1</v>
      </c>
      <c r="F3722">
        <v>105</v>
      </c>
      <c r="G3722" t="str">
        <f>VLOOKUP($C3722,'Raw-products'!$A$2:$H$1261,MATCH(G$1,'Raw-products'!$A$1:$H$1,0))</f>
        <v>Trousers</v>
      </c>
      <c r="H3722" t="str">
        <f>VLOOKUP($C3722,'Raw-products'!$A$2:$H$1261,MATCH(H$1,'Raw-products'!$A$1:$H$1,0))</f>
        <v>Pleated</v>
      </c>
      <c r="I3722" t="str">
        <f>VLOOKUP($C3722,'Raw-products'!$A$2:$H$1261,MATCH(I$1,'Raw-products'!$A$1:$H$1,0))</f>
        <v>XL</v>
      </c>
      <c r="J3722" t="str">
        <f>VLOOKUP($C3722,'Raw-products'!$A$2:$H$1261,MATCH(J$1,'Raw-products'!$A$1:$H$1,0))</f>
        <v>red</v>
      </c>
      <c r="K3722">
        <f>VLOOKUP($C3722,'Raw-products'!$A$2:$H$1261,MATCH(K$1,'Raw-products'!$A$1:$H$1,0))</f>
        <v>90</v>
      </c>
      <c r="L3722">
        <f>VLOOKUP($C3722,'Raw-products'!$A$2:$H$1261,MATCH(L$1,'Raw-products'!$A$1:$H$1,0))</f>
        <v>58</v>
      </c>
      <c r="M3722" s="5">
        <f t="shared" si="116"/>
        <v>5220</v>
      </c>
      <c r="N3722" cm="1">
        <f t="array" ref="N3722:Q3722">_xlfn.XLOOKUP($B3722,'Raw -orders'!$A:$A,'Raw -orders'!$B:$E)</f>
        <v>643</v>
      </c>
      <c r="O3722">
        <v>13862</v>
      </c>
      <c r="P3722" s="1">
        <v>44276</v>
      </c>
      <c r="Q3722" s="1">
        <v>44287</v>
      </c>
      <c r="R3722" t="str" cm="1">
        <f t="array" ref="R3722:Y3722">_xlfn.XLOOKUP($N3722,'Raw - customers'!$A:$A,'Raw - customers'!$B:$I)</f>
        <v>Pietro Duling</v>
      </c>
      <c r="S3722" t="str">
        <v>Female</v>
      </c>
      <c r="T3722">
        <v>36</v>
      </c>
      <c r="U3722" t="str">
        <v>575 Olson MallApt. 344</v>
      </c>
      <c r="V3722">
        <v>3478</v>
      </c>
      <c r="W3722" t="str">
        <v>Shieldschester</v>
      </c>
      <c r="X3722" t="str">
        <v>Tasmania</v>
      </c>
      <c r="Y3722" t="str">
        <v>Australia</v>
      </c>
      <c r="Z3722">
        <v>3</v>
      </c>
      <c r="AA3722" s="3" t="str">
        <f t="shared" si="117"/>
        <v>10 to 20</v>
      </c>
      <c r="AP3722" s="6">
        <v>643</v>
      </c>
      <c r="AQ3722" s="6" t="s">
        <v>1414</v>
      </c>
    </row>
    <row r="3723" spans="1:43" x14ac:dyDescent="0.25">
      <c r="A3723">
        <v>3721</v>
      </c>
      <c r="B3723">
        <v>745</v>
      </c>
      <c r="C3723">
        <v>739</v>
      </c>
      <c r="D3723">
        <v>109</v>
      </c>
      <c r="E3723">
        <v>2</v>
      </c>
      <c r="F3723">
        <v>218</v>
      </c>
      <c r="G3723" t="str">
        <f>VLOOKUP($C3723,'Raw-products'!$A$2:$H$1261,MATCH(G$1,'Raw-products'!$A$1:$H$1,0))</f>
        <v>Jacket</v>
      </c>
      <c r="H3723" t="str">
        <f>VLOOKUP($C3723,'Raw-products'!$A$2:$H$1261,MATCH(H$1,'Raw-products'!$A$1:$H$1,0))</f>
        <v>Peacoat</v>
      </c>
      <c r="I3723" t="str">
        <f>VLOOKUP($C3723,'Raw-products'!$A$2:$H$1261,MATCH(I$1,'Raw-products'!$A$1:$H$1,0))</f>
        <v>XL</v>
      </c>
      <c r="J3723" t="str">
        <f>VLOOKUP($C3723,'Raw-products'!$A$2:$H$1261,MATCH(J$1,'Raw-products'!$A$1:$H$1,0))</f>
        <v>red</v>
      </c>
      <c r="K3723">
        <f>VLOOKUP($C3723,'Raw-products'!$A$2:$H$1261,MATCH(K$1,'Raw-products'!$A$1:$H$1,0))</f>
        <v>102</v>
      </c>
      <c r="L3723">
        <f>VLOOKUP($C3723,'Raw-products'!$A$2:$H$1261,MATCH(L$1,'Raw-products'!$A$1:$H$1,0))</f>
        <v>58</v>
      </c>
      <c r="M3723" s="5">
        <f t="shared" si="116"/>
        <v>5916</v>
      </c>
      <c r="N3723" cm="1">
        <f t="array" ref="N3723:Q3723">_xlfn.XLOOKUP($B3723,'Raw -orders'!$A:$A,'Raw -orders'!$B:$E)</f>
        <v>643</v>
      </c>
      <c r="O3723">
        <v>13862</v>
      </c>
      <c r="P3723" s="1">
        <v>44276</v>
      </c>
      <c r="Q3723" s="1">
        <v>44287</v>
      </c>
      <c r="R3723" t="str" cm="1">
        <f t="array" ref="R3723:Y3723">_xlfn.XLOOKUP($N3723,'Raw - customers'!$A:$A,'Raw - customers'!$B:$I)</f>
        <v>Pietro Duling</v>
      </c>
      <c r="S3723" t="str">
        <v>Female</v>
      </c>
      <c r="T3723">
        <v>36</v>
      </c>
      <c r="U3723" t="str">
        <v>575 Olson MallApt. 344</v>
      </c>
      <c r="V3723">
        <v>3478</v>
      </c>
      <c r="W3723" t="str">
        <v>Shieldschester</v>
      </c>
      <c r="X3723" t="str">
        <v>Tasmania</v>
      </c>
      <c r="Y3723" t="str">
        <v>Australia</v>
      </c>
      <c r="Z3723">
        <v>3</v>
      </c>
      <c r="AA3723" s="3" t="str">
        <f t="shared" si="117"/>
        <v>10 to 20</v>
      </c>
      <c r="AP3723" s="6">
        <v>643</v>
      </c>
      <c r="AQ3723" s="6" t="s">
        <v>1414</v>
      </c>
    </row>
    <row r="3724" spans="1:43" x14ac:dyDescent="0.25">
      <c r="A3724">
        <v>3722</v>
      </c>
      <c r="B3724">
        <v>745</v>
      </c>
      <c r="C3724">
        <v>757</v>
      </c>
      <c r="D3724">
        <v>109</v>
      </c>
      <c r="E3724">
        <v>2</v>
      </c>
      <c r="F3724">
        <v>218</v>
      </c>
      <c r="G3724" t="str">
        <f>VLOOKUP($C3724,'Raw-products'!$A$2:$H$1261,MATCH(G$1,'Raw-products'!$A$1:$H$1,0))</f>
        <v>Jacket</v>
      </c>
      <c r="H3724" t="str">
        <f>VLOOKUP($C3724,'Raw-products'!$A$2:$H$1261,MATCH(H$1,'Raw-products'!$A$1:$H$1,0))</f>
        <v>Peacoat</v>
      </c>
      <c r="I3724" t="str">
        <f>VLOOKUP($C3724,'Raw-products'!$A$2:$H$1261,MATCH(I$1,'Raw-products'!$A$1:$H$1,0))</f>
        <v>M</v>
      </c>
      <c r="J3724" t="str">
        <f>VLOOKUP($C3724,'Raw-products'!$A$2:$H$1261,MATCH(J$1,'Raw-products'!$A$1:$H$1,0))</f>
        <v>blue</v>
      </c>
      <c r="K3724">
        <f>VLOOKUP($C3724,'Raw-products'!$A$2:$H$1261,MATCH(K$1,'Raw-products'!$A$1:$H$1,0))</f>
        <v>102</v>
      </c>
      <c r="L3724">
        <f>VLOOKUP($C3724,'Raw-products'!$A$2:$H$1261,MATCH(L$1,'Raw-products'!$A$1:$H$1,0))</f>
        <v>71</v>
      </c>
      <c r="M3724" s="5">
        <f t="shared" si="116"/>
        <v>7242</v>
      </c>
      <c r="N3724" cm="1">
        <f t="array" ref="N3724:Q3724">_xlfn.XLOOKUP($B3724,'Raw -orders'!$A:$A,'Raw -orders'!$B:$E)</f>
        <v>643</v>
      </c>
      <c r="O3724">
        <v>13862</v>
      </c>
      <c r="P3724" s="1">
        <v>44276</v>
      </c>
      <c r="Q3724" s="1">
        <v>44287</v>
      </c>
      <c r="R3724" t="str" cm="1">
        <f t="array" ref="R3724:Y3724">_xlfn.XLOOKUP($N3724,'Raw - customers'!$A:$A,'Raw - customers'!$B:$I)</f>
        <v>Pietro Duling</v>
      </c>
      <c r="S3724" t="str">
        <v>Female</v>
      </c>
      <c r="T3724">
        <v>36</v>
      </c>
      <c r="U3724" t="str">
        <v>575 Olson MallApt. 344</v>
      </c>
      <c r="V3724">
        <v>3478</v>
      </c>
      <c r="W3724" t="str">
        <v>Shieldschester</v>
      </c>
      <c r="X3724" t="str">
        <v>Tasmania</v>
      </c>
      <c r="Y3724" t="str">
        <v>Australia</v>
      </c>
      <c r="Z3724">
        <v>3</v>
      </c>
      <c r="AA3724" s="3" t="str">
        <f t="shared" si="117"/>
        <v>10 to 20</v>
      </c>
      <c r="AP3724" s="6">
        <v>643</v>
      </c>
      <c r="AQ3724" s="6" t="s">
        <v>1414</v>
      </c>
    </row>
    <row r="3725" spans="1:43" x14ac:dyDescent="0.25">
      <c r="A3725">
        <v>3723</v>
      </c>
      <c r="B3725">
        <v>745</v>
      </c>
      <c r="C3725">
        <v>1041</v>
      </c>
      <c r="D3725">
        <v>90</v>
      </c>
      <c r="E3725">
        <v>3</v>
      </c>
      <c r="F3725">
        <v>270</v>
      </c>
      <c r="G3725" t="str">
        <f>VLOOKUP($C3725,'Raw-products'!$A$2:$H$1261,MATCH(G$1,'Raw-products'!$A$1:$H$1,0))</f>
        <v>Trousers</v>
      </c>
      <c r="H3725" t="str">
        <f>VLOOKUP($C3725,'Raw-products'!$A$2:$H$1261,MATCH(H$1,'Raw-products'!$A$1:$H$1,0))</f>
        <v>Relaxed Leg</v>
      </c>
      <c r="I3725" t="str">
        <f>VLOOKUP($C3725,'Raw-products'!$A$2:$H$1261,MATCH(I$1,'Raw-products'!$A$1:$H$1,0))</f>
        <v>S</v>
      </c>
      <c r="J3725" t="str">
        <f>VLOOKUP($C3725,'Raw-products'!$A$2:$H$1261,MATCH(J$1,'Raw-products'!$A$1:$H$1,0))</f>
        <v>indigo</v>
      </c>
      <c r="K3725">
        <f>VLOOKUP($C3725,'Raw-products'!$A$2:$H$1261,MATCH(K$1,'Raw-products'!$A$1:$H$1,0))</f>
        <v>95</v>
      </c>
      <c r="L3725">
        <f>VLOOKUP($C3725,'Raw-products'!$A$2:$H$1261,MATCH(L$1,'Raw-products'!$A$1:$H$1,0))</f>
        <v>40</v>
      </c>
      <c r="M3725" s="5">
        <f t="shared" si="116"/>
        <v>3800</v>
      </c>
      <c r="N3725" cm="1">
        <f t="array" ref="N3725:Q3725">_xlfn.XLOOKUP($B3725,'Raw -orders'!$A:$A,'Raw -orders'!$B:$E)</f>
        <v>643</v>
      </c>
      <c r="O3725">
        <v>13862</v>
      </c>
      <c r="P3725" s="1">
        <v>44276</v>
      </c>
      <c r="Q3725" s="1">
        <v>44287</v>
      </c>
      <c r="R3725" t="str" cm="1">
        <f t="array" ref="R3725:Y3725">_xlfn.XLOOKUP($N3725,'Raw - customers'!$A:$A,'Raw - customers'!$B:$I)</f>
        <v>Pietro Duling</v>
      </c>
      <c r="S3725" t="str">
        <v>Female</v>
      </c>
      <c r="T3725">
        <v>36</v>
      </c>
      <c r="U3725" t="str">
        <v>575 Olson MallApt. 344</v>
      </c>
      <c r="V3725">
        <v>3478</v>
      </c>
      <c r="W3725" t="str">
        <v>Shieldschester</v>
      </c>
      <c r="X3725" t="str">
        <v>Tasmania</v>
      </c>
      <c r="Y3725" t="str">
        <v>Australia</v>
      </c>
      <c r="Z3725">
        <v>3</v>
      </c>
      <c r="AA3725" s="3" t="str">
        <f t="shared" si="117"/>
        <v>10 to 20</v>
      </c>
      <c r="AP3725" s="6">
        <v>643</v>
      </c>
      <c r="AQ3725" s="6" t="s">
        <v>1414</v>
      </c>
    </row>
    <row r="3726" spans="1:43" x14ac:dyDescent="0.25">
      <c r="A3726">
        <v>3724</v>
      </c>
      <c r="B3726">
        <v>745</v>
      </c>
      <c r="C3726">
        <v>217</v>
      </c>
      <c r="D3726">
        <v>106</v>
      </c>
      <c r="E3726">
        <v>3</v>
      </c>
      <c r="F3726">
        <v>318</v>
      </c>
      <c r="G3726" t="str">
        <f>VLOOKUP($C3726,'Raw-products'!$A$2:$H$1261,MATCH(G$1,'Raw-products'!$A$1:$H$1,0))</f>
        <v>Shirt</v>
      </c>
      <c r="H3726" t="str">
        <f>VLOOKUP($C3726,'Raw-products'!$A$2:$H$1261,MATCH(H$1,'Raw-products'!$A$1:$H$1,0))</f>
        <v>Chambray</v>
      </c>
      <c r="I3726" t="str">
        <f>VLOOKUP($C3726,'Raw-products'!$A$2:$H$1261,MATCH(I$1,'Raw-products'!$A$1:$H$1,0))</f>
        <v>M</v>
      </c>
      <c r="J3726" t="str">
        <f>VLOOKUP($C3726,'Raw-products'!$A$2:$H$1261,MATCH(J$1,'Raw-products'!$A$1:$H$1,0))</f>
        <v>orange</v>
      </c>
      <c r="K3726">
        <f>VLOOKUP($C3726,'Raw-products'!$A$2:$H$1261,MATCH(K$1,'Raw-products'!$A$1:$H$1,0))</f>
        <v>105</v>
      </c>
      <c r="L3726">
        <f>VLOOKUP($C3726,'Raw-products'!$A$2:$H$1261,MATCH(L$1,'Raw-products'!$A$1:$H$1,0))</f>
        <v>43</v>
      </c>
      <c r="M3726" s="5">
        <f t="shared" si="116"/>
        <v>4515</v>
      </c>
      <c r="N3726" cm="1">
        <f t="array" ref="N3726:Q3726">_xlfn.XLOOKUP($B3726,'Raw -orders'!$A:$A,'Raw -orders'!$B:$E)</f>
        <v>643</v>
      </c>
      <c r="O3726">
        <v>13862</v>
      </c>
      <c r="P3726" s="1">
        <v>44276</v>
      </c>
      <c r="Q3726" s="1">
        <v>44287</v>
      </c>
      <c r="R3726" t="str" cm="1">
        <f t="array" ref="R3726:Y3726">_xlfn.XLOOKUP($N3726,'Raw - customers'!$A:$A,'Raw - customers'!$B:$I)</f>
        <v>Pietro Duling</v>
      </c>
      <c r="S3726" t="str">
        <v>Female</v>
      </c>
      <c r="T3726">
        <v>36</v>
      </c>
      <c r="U3726" t="str">
        <v>575 Olson MallApt. 344</v>
      </c>
      <c r="V3726">
        <v>3478</v>
      </c>
      <c r="W3726" t="str">
        <v>Shieldschester</v>
      </c>
      <c r="X3726" t="str">
        <v>Tasmania</v>
      </c>
      <c r="Y3726" t="str">
        <v>Australia</v>
      </c>
      <c r="Z3726">
        <v>3</v>
      </c>
      <c r="AA3726" s="3" t="str">
        <f t="shared" si="117"/>
        <v>10 to 20</v>
      </c>
      <c r="AP3726" s="6">
        <v>643</v>
      </c>
      <c r="AQ3726" s="6" t="s">
        <v>1414</v>
      </c>
    </row>
    <row r="3727" spans="1:43" x14ac:dyDescent="0.25">
      <c r="A3727">
        <v>3725</v>
      </c>
      <c r="B3727">
        <v>745</v>
      </c>
      <c r="C3727">
        <v>1098</v>
      </c>
      <c r="D3727">
        <v>115</v>
      </c>
      <c r="E3727">
        <v>3</v>
      </c>
      <c r="F3727">
        <v>345</v>
      </c>
      <c r="G3727" t="str">
        <f>VLOOKUP($C3727,'Raw-products'!$A$2:$H$1261,MATCH(G$1,'Raw-products'!$A$1:$H$1,0))</f>
        <v>Trousers</v>
      </c>
      <c r="H3727" t="str">
        <f>VLOOKUP($C3727,'Raw-products'!$A$2:$H$1261,MATCH(H$1,'Raw-products'!$A$1:$H$1,0))</f>
        <v>Cropped</v>
      </c>
      <c r="I3727" t="str">
        <f>VLOOKUP($C3727,'Raw-products'!$A$2:$H$1261,MATCH(I$1,'Raw-products'!$A$1:$H$1,0))</f>
        <v>L</v>
      </c>
      <c r="J3727" t="str">
        <f>VLOOKUP($C3727,'Raw-products'!$A$2:$H$1261,MATCH(J$1,'Raw-products'!$A$1:$H$1,0))</f>
        <v>yellow</v>
      </c>
      <c r="K3727">
        <f>VLOOKUP($C3727,'Raw-products'!$A$2:$H$1261,MATCH(K$1,'Raw-products'!$A$1:$H$1,0))</f>
        <v>99</v>
      </c>
      <c r="L3727">
        <f>VLOOKUP($C3727,'Raw-products'!$A$2:$H$1261,MATCH(L$1,'Raw-products'!$A$1:$H$1,0))</f>
        <v>60</v>
      </c>
      <c r="M3727" s="5">
        <f t="shared" si="116"/>
        <v>5940</v>
      </c>
      <c r="N3727" cm="1">
        <f t="array" ref="N3727:Q3727">_xlfn.XLOOKUP($B3727,'Raw -orders'!$A:$A,'Raw -orders'!$B:$E)</f>
        <v>643</v>
      </c>
      <c r="O3727">
        <v>13862</v>
      </c>
      <c r="P3727" s="1">
        <v>44276</v>
      </c>
      <c r="Q3727" s="1">
        <v>44287</v>
      </c>
      <c r="R3727" t="str" cm="1">
        <f t="array" ref="R3727:Y3727">_xlfn.XLOOKUP($N3727,'Raw - customers'!$A:$A,'Raw - customers'!$B:$I)</f>
        <v>Pietro Duling</v>
      </c>
      <c r="S3727" t="str">
        <v>Female</v>
      </c>
      <c r="T3727">
        <v>36</v>
      </c>
      <c r="U3727" t="str">
        <v>575 Olson MallApt. 344</v>
      </c>
      <c r="V3727">
        <v>3478</v>
      </c>
      <c r="W3727" t="str">
        <v>Shieldschester</v>
      </c>
      <c r="X3727" t="str">
        <v>Tasmania</v>
      </c>
      <c r="Y3727" t="str">
        <v>Australia</v>
      </c>
      <c r="Z3727">
        <v>3</v>
      </c>
      <c r="AA3727" s="3" t="str">
        <f t="shared" si="117"/>
        <v>10 to 20</v>
      </c>
      <c r="AP3727" s="6">
        <v>643</v>
      </c>
      <c r="AQ3727" s="6" t="s">
        <v>1414</v>
      </c>
    </row>
    <row r="3728" spans="1:43" x14ac:dyDescent="0.25">
      <c r="A3728">
        <v>3726</v>
      </c>
      <c r="B3728">
        <v>745</v>
      </c>
      <c r="C3728">
        <v>20</v>
      </c>
      <c r="D3728">
        <v>96</v>
      </c>
      <c r="E3728">
        <v>1</v>
      </c>
      <c r="F3728">
        <v>96</v>
      </c>
      <c r="G3728" t="str">
        <f>VLOOKUP($C3728,'Raw-products'!$A$2:$H$1261,MATCH(G$1,'Raw-products'!$A$1:$H$1,0))</f>
        <v>Shirt</v>
      </c>
      <c r="H3728" t="str">
        <f>VLOOKUP($C3728,'Raw-products'!$A$2:$H$1261,MATCH(H$1,'Raw-products'!$A$1:$H$1,0))</f>
        <v>Oxford Cloth</v>
      </c>
      <c r="I3728" t="str">
        <f>VLOOKUP($C3728,'Raw-products'!$A$2:$H$1261,MATCH(I$1,'Raw-products'!$A$1:$H$1,0))</f>
        <v>XS</v>
      </c>
      <c r="J3728" t="str">
        <f>VLOOKUP($C3728,'Raw-products'!$A$2:$H$1261,MATCH(J$1,'Raw-products'!$A$1:$H$1,0))</f>
        <v>blue</v>
      </c>
      <c r="K3728">
        <f>VLOOKUP($C3728,'Raw-products'!$A$2:$H$1261,MATCH(K$1,'Raw-products'!$A$1:$H$1,0))</f>
        <v>114</v>
      </c>
      <c r="L3728">
        <f>VLOOKUP($C3728,'Raw-products'!$A$2:$H$1261,MATCH(L$1,'Raw-products'!$A$1:$H$1,0))</f>
        <v>47</v>
      </c>
      <c r="M3728" s="5">
        <f t="shared" si="116"/>
        <v>5358</v>
      </c>
      <c r="N3728" cm="1">
        <f t="array" ref="N3728:Q3728">_xlfn.XLOOKUP($B3728,'Raw -orders'!$A:$A,'Raw -orders'!$B:$E)</f>
        <v>643</v>
      </c>
      <c r="O3728">
        <v>13862</v>
      </c>
      <c r="P3728" s="1">
        <v>44276</v>
      </c>
      <c r="Q3728" s="1">
        <v>44287</v>
      </c>
      <c r="R3728" t="str" cm="1">
        <f t="array" ref="R3728:Y3728">_xlfn.XLOOKUP($N3728,'Raw - customers'!$A:$A,'Raw - customers'!$B:$I)</f>
        <v>Pietro Duling</v>
      </c>
      <c r="S3728" t="str">
        <v>Female</v>
      </c>
      <c r="T3728">
        <v>36</v>
      </c>
      <c r="U3728" t="str">
        <v>575 Olson MallApt. 344</v>
      </c>
      <c r="V3728">
        <v>3478</v>
      </c>
      <c r="W3728" t="str">
        <v>Shieldschester</v>
      </c>
      <c r="X3728" t="str">
        <v>Tasmania</v>
      </c>
      <c r="Y3728" t="str">
        <v>Australia</v>
      </c>
      <c r="Z3728">
        <v>3</v>
      </c>
      <c r="AA3728" s="3" t="str">
        <f t="shared" si="117"/>
        <v>10 to 20</v>
      </c>
      <c r="AP3728" s="6">
        <v>643</v>
      </c>
      <c r="AQ3728" s="6" t="s">
        <v>1414</v>
      </c>
    </row>
    <row r="3729" spans="1:43" x14ac:dyDescent="0.25">
      <c r="A3729">
        <v>3727</v>
      </c>
      <c r="B3729">
        <v>745</v>
      </c>
      <c r="C3729">
        <v>1191</v>
      </c>
      <c r="D3729">
        <v>105</v>
      </c>
      <c r="E3729">
        <v>2</v>
      </c>
      <c r="F3729">
        <v>210</v>
      </c>
      <c r="G3729" t="str">
        <f>VLOOKUP($C3729,'Raw-products'!$A$2:$H$1261,MATCH(G$1,'Raw-products'!$A$1:$H$1,0))</f>
        <v>Trousers</v>
      </c>
      <c r="H3729" t="str">
        <f>VLOOKUP($C3729,'Raw-products'!$A$2:$H$1261,MATCH(H$1,'Raw-products'!$A$1:$H$1,0))</f>
        <v>Pleated</v>
      </c>
      <c r="I3729" t="str">
        <f>VLOOKUP($C3729,'Raw-products'!$A$2:$H$1261,MATCH(I$1,'Raw-products'!$A$1:$H$1,0))</f>
        <v>S</v>
      </c>
      <c r="J3729" t="str">
        <f>VLOOKUP($C3729,'Raw-products'!$A$2:$H$1261,MATCH(J$1,'Raw-products'!$A$1:$H$1,0))</f>
        <v>red</v>
      </c>
      <c r="K3729">
        <f>VLOOKUP($C3729,'Raw-products'!$A$2:$H$1261,MATCH(K$1,'Raw-products'!$A$1:$H$1,0))</f>
        <v>90</v>
      </c>
      <c r="L3729">
        <f>VLOOKUP($C3729,'Raw-products'!$A$2:$H$1261,MATCH(L$1,'Raw-products'!$A$1:$H$1,0))</f>
        <v>78</v>
      </c>
      <c r="M3729" s="5">
        <f t="shared" si="116"/>
        <v>7020</v>
      </c>
      <c r="N3729" cm="1">
        <f t="array" ref="N3729:Q3729">_xlfn.XLOOKUP($B3729,'Raw -orders'!$A:$A,'Raw -orders'!$B:$E)</f>
        <v>643</v>
      </c>
      <c r="O3729">
        <v>13862</v>
      </c>
      <c r="P3729" s="1">
        <v>44276</v>
      </c>
      <c r="Q3729" s="1">
        <v>44287</v>
      </c>
      <c r="R3729" t="str" cm="1">
        <f t="array" ref="R3729:Y3729">_xlfn.XLOOKUP($N3729,'Raw - customers'!$A:$A,'Raw - customers'!$B:$I)</f>
        <v>Pietro Duling</v>
      </c>
      <c r="S3729" t="str">
        <v>Female</v>
      </c>
      <c r="T3729">
        <v>36</v>
      </c>
      <c r="U3729" t="str">
        <v>575 Olson MallApt. 344</v>
      </c>
      <c r="V3729">
        <v>3478</v>
      </c>
      <c r="W3729" t="str">
        <v>Shieldschester</v>
      </c>
      <c r="X3729" t="str">
        <v>Tasmania</v>
      </c>
      <c r="Y3729" t="str">
        <v>Australia</v>
      </c>
      <c r="Z3729">
        <v>3</v>
      </c>
      <c r="AA3729" s="3" t="str">
        <f t="shared" si="117"/>
        <v>10 to 20</v>
      </c>
      <c r="AP3729" s="6">
        <v>643</v>
      </c>
      <c r="AQ3729" s="6" t="s">
        <v>1414</v>
      </c>
    </row>
    <row r="3730" spans="1:43" x14ac:dyDescent="0.25">
      <c r="A3730">
        <v>3728</v>
      </c>
      <c r="B3730">
        <v>745</v>
      </c>
      <c r="C3730">
        <v>1110</v>
      </c>
      <c r="D3730">
        <v>115</v>
      </c>
      <c r="E3730">
        <v>2</v>
      </c>
      <c r="F3730">
        <v>230</v>
      </c>
      <c r="G3730" t="str">
        <f>VLOOKUP($C3730,'Raw-products'!$A$2:$H$1261,MATCH(G$1,'Raw-products'!$A$1:$H$1,0))</f>
        <v>Trousers</v>
      </c>
      <c r="H3730" t="str">
        <f>VLOOKUP($C3730,'Raw-products'!$A$2:$H$1261,MATCH(H$1,'Raw-products'!$A$1:$H$1,0))</f>
        <v>Cropped</v>
      </c>
      <c r="I3730" t="str">
        <f>VLOOKUP($C3730,'Raw-products'!$A$2:$H$1261,MATCH(I$1,'Raw-products'!$A$1:$H$1,0))</f>
        <v>XS</v>
      </c>
      <c r="J3730" t="str">
        <f>VLOOKUP($C3730,'Raw-products'!$A$2:$H$1261,MATCH(J$1,'Raw-products'!$A$1:$H$1,0))</f>
        <v>indigo</v>
      </c>
      <c r="K3730">
        <f>VLOOKUP($C3730,'Raw-products'!$A$2:$H$1261,MATCH(K$1,'Raw-products'!$A$1:$H$1,0))</f>
        <v>99</v>
      </c>
      <c r="L3730">
        <f>VLOOKUP($C3730,'Raw-products'!$A$2:$H$1261,MATCH(L$1,'Raw-products'!$A$1:$H$1,0))</f>
        <v>55</v>
      </c>
      <c r="M3730" s="5">
        <f t="shared" si="116"/>
        <v>5445</v>
      </c>
      <c r="N3730" cm="1">
        <f t="array" ref="N3730:Q3730">_xlfn.XLOOKUP($B3730,'Raw -orders'!$A:$A,'Raw -orders'!$B:$E)</f>
        <v>643</v>
      </c>
      <c r="O3730">
        <v>13862</v>
      </c>
      <c r="P3730" s="1">
        <v>44276</v>
      </c>
      <c r="Q3730" s="1">
        <v>44287</v>
      </c>
      <c r="R3730" t="str" cm="1">
        <f t="array" ref="R3730:Y3730">_xlfn.XLOOKUP($N3730,'Raw - customers'!$A:$A,'Raw - customers'!$B:$I)</f>
        <v>Pietro Duling</v>
      </c>
      <c r="S3730" t="str">
        <v>Female</v>
      </c>
      <c r="T3730">
        <v>36</v>
      </c>
      <c r="U3730" t="str">
        <v>575 Olson MallApt. 344</v>
      </c>
      <c r="V3730">
        <v>3478</v>
      </c>
      <c r="W3730" t="str">
        <v>Shieldschester</v>
      </c>
      <c r="X3730" t="str">
        <v>Tasmania</v>
      </c>
      <c r="Y3730" t="str">
        <v>Australia</v>
      </c>
      <c r="Z3730">
        <v>3</v>
      </c>
      <c r="AA3730" s="3" t="str">
        <f t="shared" si="117"/>
        <v>10 to 20</v>
      </c>
      <c r="AP3730" s="6">
        <v>643</v>
      </c>
      <c r="AQ3730" s="6" t="s">
        <v>1414</v>
      </c>
    </row>
    <row r="3731" spans="1:43" x14ac:dyDescent="0.25">
      <c r="A3731">
        <v>3729</v>
      </c>
      <c r="B3731">
        <v>746</v>
      </c>
      <c r="C3731">
        <v>1170</v>
      </c>
      <c r="D3731">
        <v>99</v>
      </c>
      <c r="E3731">
        <v>2</v>
      </c>
      <c r="F3731">
        <v>198</v>
      </c>
      <c r="G3731" t="str">
        <f>VLOOKUP($C3731,'Raw-products'!$A$2:$H$1261,MATCH(G$1,'Raw-products'!$A$1:$H$1,0))</f>
        <v>Trousers</v>
      </c>
      <c r="H3731" t="str">
        <f>VLOOKUP($C3731,'Raw-products'!$A$2:$H$1261,MATCH(H$1,'Raw-products'!$A$1:$H$1,0))</f>
        <v>High-Waisted</v>
      </c>
      <c r="I3731" t="str">
        <f>VLOOKUP($C3731,'Raw-products'!$A$2:$H$1261,MATCH(I$1,'Raw-products'!$A$1:$H$1,0))</f>
        <v>XS</v>
      </c>
      <c r="J3731" t="str">
        <f>VLOOKUP($C3731,'Raw-products'!$A$2:$H$1261,MATCH(J$1,'Raw-products'!$A$1:$H$1,0))</f>
        <v>green</v>
      </c>
      <c r="K3731">
        <f>VLOOKUP($C3731,'Raw-products'!$A$2:$H$1261,MATCH(K$1,'Raw-products'!$A$1:$H$1,0))</f>
        <v>98</v>
      </c>
      <c r="L3731">
        <f>VLOOKUP($C3731,'Raw-products'!$A$2:$H$1261,MATCH(L$1,'Raw-products'!$A$1:$H$1,0))</f>
        <v>42</v>
      </c>
      <c r="M3731" s="5">
        <f t="shared" si="116"/>
        <v>4116</v>
      </c>
      <c r="N3731" cm="1">
        <f t="array" ref="N3731:Q3731">_xlfn.XLOOKUP($B3731,'Raw -orders'!$A:$A,'Raw -orders'!$B:$E)</f>
        <v>445</v>
      </c>
      <c r="O3731">
        <v>24804</v>
      </c>
      <c r="P3731" s="1">
        <v>44366</v>
      </c>
      <c r="Q3731" s="1">
        <v>44374</v>
      </c>
      <c r="R3731" t="str" cm="1">
        <f t="array" ref="R3731:Y3731">_xlfn.XLOOKUP($N3731,'Raw - customers'!$A:$A,'Raw - customers'!$B:$I)</f>
        <v>Margret Yeabsley</v>
      </c>
      <c r="S3731" t="str">
        <v>Polygender</v>
      </c>
      <c r="T3731">
        <v>44</v>
      </c>
      <c r="U3731" t="str">
        <v>543 Nader CrestSuite 019</v>
      </c>
      <c r="V3731">
        <v>1927</v>
      </c>
      <c r="W3731" t="str">
        <v>Macdonaldchester</v>
      </c>
      <c r="X3731" t="str">
        <v>Victoria</v>
      </c>
      <c r="Y3731" t="str">
        <v>Australia</v>
      </c>
      <c r="Z3731">
        <v>6</v>
      </c>
      <c r="AA3731" s="3" t="str">
        <f t="shared" si="117"/>
        <v>0 to 10</v>
      </c>
      <c r="AP3731" s="6">
        <v>445</v>
      </c>
      <c r="AQ3731" s="6" t="s">
        <v>1396</v>
      </c>
    </row>
    <row r="3732" spans="1:43" x14ac:dyDescent="0.25">
      <c r="A3732">
        <v>3730</v>
      </c>
      <c r="B3732">
        <v>746</v>
      </c>
      <c r="C3732">
        <v>1139</v>
      </c>
      <c r="D3732">
        <v>102</v>
      </c>
      <c r="E3732">
        <v>2</v>
      </c>
      <c r="F3732">
        <v>204</v>
      </c>
      <c r="G3732" t="str">
        <f>VLOOKUP($C3732,'Raw-products'!$A$2:$H$1261,MATCH(G$1,'Raw-products'!$A$1:$H$1,0))</f>
        <v>Trousers</v>
      </c>
      <c r="H3732" t="str">
        <f>VLOOKUP($C3732,'Raw-products'!$A$2:$H$1261,MATCH(H$1,'Raw-products'!$A$1:$H$1,0))</f>
        <v>Cargo Pants</v>
      </c>
      <c r="I3732" t="str">
        <f>VLOOKUP($C3732,'Raw-products'!$A$2:$H$1261,MATCH(I$1,'Raw-products'!$A$1:$H$1,0))</f>
        <v>XL</v>
      </c>
      <c r="J3732" t="str">
        <f>VLOOKUP($C3732,'Raw-products'!$A$2:$H$1261,MATCH(J$1,'Raw-products'!$A$1:$H$1,0))</f>
        <v>green</v>
      </c>
      <c r="K3732">
        <f>VLOOKUP($C3732,'Raw-products'!$A$2:$H$1261,MATCH(K$1,'Raw-products'!$A$1:$H$1,0))</f>
        <v>106</v>
      </c>
      <c r="L3732">
        <f>VLOOKUP($C3732,'Raw-products'!$A$2:$H$1261,MATCH(L$1,'Raw-products'!$A$1:$H$1,0))</f>
        <v>65</v>
      </c>
      <c r="M3732" s="5">
        <f t="shared" si="116"/>
        <v>6890</v>
      </c>
      <c r="N3732" cm="1">
        <f t="array" ref="N3732:Q3732">_xlfn.XLOOKUP($B3732,'Raw -orders'!$A:$A,'Raw -orders'!$B:$E)</f>
        <v>445</v>
      </c>
      <c r="O3732">
        <v>24804</v>
      </c>
      <c r="P3732" s="1">
        <v>44366</v>
      </c>
      <c r="Q3732" s="1">
        <v>44374</v>
      </c>
      <c r="R3732" t="str" cm="1">
        <f t="array" ref="R3732:Y3732">_xlfn.XLOOKUP($N3732,'Raw - customers'!$A:$A,'Raw - customers'!$B:$I)</f>
        <v>Margret Yeabsley</v>
      </c>
      <c r="S3732" t="str">
        <v>Polygender</v>
      </c>
      <c r="T3732">
        <v>44</v>
      </c>
      <c r="U3732" t="str">
        <v>543 Nader CrestSuite 019</v>
      </c>
      <c r="V3732">
        <v>1927</v>
      </c>
      <c r="W3732" t="str">
        <v>Macdonaldchester</v>
      </c>
      <c r="X3732" t="str">
        <v>Victoria</v>
      </c>
      <c r="Y3732" t="str">
        <v>Australia</v>
      </c>
      <c r="Z3732">
        <v>6</v>
      </c>
      <c r="AA3732" s="3" t="str">
        <f t="shared" si="117"/>
        <v>0 to 10</v>
      </c>
      <c r="AP3732" s="6">
        <v>445</v>
      </c>
      <c r="AQ3732" s="6" t="s">
        <v>1396</v>
      </c>
    </row>
    <row r="3733" spans="1:43" x14ac:dyDescent="0.25">
      <c r="A3733">
        <v>3731</v>
      </c>
      <c r="B3733">
        <v>746</v>
      </c>
      <c r="C3733">
        <v>754</v>
      </c>
      <c r="D3733">
        <v>109</v>
      </c>
      <c r="E3733">
        <v>3</v>
      </c>
      <c r="F3733">
        <v>327</v>
      </c>
      <c r="G3733" t="str">
        <f>VLOOKUP($C3733,'Raw-products'!$A$2:$H$1261,MATCH(G$1,'Raw-products'!$A$1:$H$1,0))</f>
        <v>Jacket</v>
      </c>
      <c r="H3733" t="str">
        <f>VLOOKUP($C3733,'Raw-products'!$A$2:$H$1261,MATCH(H$1,'Raw-products'!$A$1:$H$1,0))</f>
        <v>Peacoat</v>
      </c>
      <c r="I3733" t="str">
        <f>VLOOKUP($C3733,'Raw-products'!$A$2:$H$1261,MATCH(I$1,'Raw-products'!$A$1:$H$1,0))</f>
        <v>XL</v>
      </c>
      <c r="J3733" t="str">
        <f>VLOOKUP($C3733,'Raw-products'!$A$2:$H$1261,MATCH(J$1,'Raw-products'!$A$1:$H$1,0))</f>
        <v>green</v>
      </c>
      <c r="K3733">
        <f>VLOOKUP($C3733,'Raw-products'!$A$2:$H$1261,MATCH(K$1,'Raw-products'!$A$1:$H$1,0))</f>
        <v>102</v>
      </c>
      <c r="L3733">
        <f>VLOOKUP($C3733,'Raw-products'!$A$2:$H$1261,MATCH(L$1,'Raw-products'!$A$1:$H$1,0))</f>
        <v>68</v>
      </c>
      <c r="M3733" s="5">
        <f t="shared" si="116"/>
        <v>6936</v>
      </c>
      <c r="N3733" cm="1">
        <f t="array" ref="N3733:Q3733">_xlfn.XLOOKUP($B3733,'Raw -orders'!$A:$A,'Raw -orders'!$B:$E)</f>
        <v>445</v>
      </c>
      <c r="O3733">
        <v>24804</v>
      </c>
      <c r="P3733" s="1">
        <v>44366</v>
      </c>
      <c r="Q3733" s="1">
        <v>44374</v>
      </c>
      <c r="R3733" t="str" cm="1">
        <f t="array" ref="R3733:Y3733">_xlfn.XLOOKUP($N3733,'Raw - customers'!$A:$A,'Raw - customers'!$B:$I)</f>
        <v>Margret Yeabsley</v>
      </c>
      <c r="S3733" t="str">
        <v>Polygender</v>
      </c>
      <c r="T3733">
        <v>44</v>
      </c>
      <c r="U3733" t="str">
        <v>543 Nader CrestSuite 019</v>
      </c>
      <c r="V3733">
        <v>1927</v>
      </c>
      <c r="W3733" t="str">
        <v>Macdonaldchester</v>
      </c>
      <c r="X3733" t="str">
        <v>Victoria</v>
      </c>
      <c r="Y3733" t="str">
        <v>Australia</v>
      </c>
      <c r="Z3733">
        <v>6</v>
      </c>
      <c r="AA3733" s="3" t="str">
        <f t="shared" si="117"/>
        <v>0 to 10</v>
      </c>
      <c r="AP3733" s="6">
        <v>445</v>
      </c>
      <c r="AQ3733" s="6" t="s">
        <v>1396</v>
      </c>
    </row>
    <row r="3734" spans="1:43" x14ac:dyDescent="0.25">
      <c r="A3734">
        <v>3732</v>
      </c>
      <c r="B3734">
        <v>746</v>
      </c>
      <c r="C3734">
        <v>742</v>
      </c>
      <c r="D3734">
        <v>109</v>
      </c>
      <c r="E3734">
        <v>3</v>
      </c>
      <c r="F3734">
        <v>327</v>
      </c>
      <c r="G3734" t="str">
        <f>VLOOKUP($C3734,'Raw-products'!$A$2:$H$1261,MATCH(G$1,'Raw-products'!$A$1:$H$1,0))</f>
        <v>Jacket</v>
      </c>
      <c r="H3734" t="str">
        <f>VLOOKUP($C3734,'Raw-products'!$A$2:$H$1261,MATCH(H$1,'Raw-products'!$A$1:$H$1,0))</f>
        <v>Peacoat</v>
      </c>
      <c r="I3734" t="str">
        <f>VLOOKUP($C3734,'Raw-products'!$A$2:$H$1261,MATCH(I$1,'Raw-products'!$A$1:$H$1,0))</f>
        <v>M</v>
      </c>
      <c r="J3734" t="str">
        <f>VLOOKUP($C3734,'Raw-products'!$A$2:$H$1261,MATCH(J$1,'Raw-products'!$A$1:$H$1,0))</f>
        <v>orange</v>
      </c>
      <c r="K3734">
        <f>VLOOKUP($C3734,'Raw-products'!$A$2:$H$1261,MATCH(K$1,'Raw-products'!$A$1:$H$1,0))</f>
        <v>102</v>
      </c>
      <c r="L3734">
        <f>VLOOKUP($C3734,'Raw-products'!$A$2:$H$1261,MATCH(L$1,'Raw-products'!$A$1:$H$1,0))</f>
        <v>47</v>
      </c>
      <c r="M3734" s="5">
        <f t="shared" si="116"/>
        <v>4794</v>
      </c>
      <c r="N3734" cm="1">
        <f t="array" ref="N3734:Q3734">_xlfn.XLOOKUP($B3734,'Raw -orders'!$A:$A,'Raw -orders'!$B:$E)</f>
        <v>445</v>
      </c>
      <c r="O3734">
        <v>24804</v>
      </c>
      <c r="P3734" s="1">
        <v>44366</v>
      </c>
      <c r="Q3734" s="1">
        <v>44374</v>
      </c>
      <c r="R3734" t="str" cm="1">
        <f t="array" ref="R3734:Y3734">_xlfn.XLOOKUP($N3734,'Raw - customers'!$A:$A,'Raw - customers'!$B:$I)</f>
        <v>Margret Yeabsley</v>
      </c>
      <c r="S3734" t="str">
        <v>Polygender</v>
      </c>
      <c r="T3734">
        <v>44</v>
      </c>
      <c r="U3734" t="str">
        <v>543 Nader CrestSuite 019</v>
      </c>
      <c r="V3734">
        <v>1927</v>
      </c>
      <c r="W3734" t="str">
        <v>Macdonaldchester</v>
      </c>
      <c r="X3734" t="str">
        <v>Victoria</v>
      </c>
      <c r="Y3734" t="str">
        <v>Australia</v>
      </c>
      <c r="Z3734">
        <v>6</v>
      </c>
      <c r="AA3734" s="3" t="str">
        <f t="shared" si="117"/>
        <v>0 to 10</v>
      </c>
      <c r="AP3734" s="6">
        <v>445</v>
      </c>
      <c r="AQ3734" s="6" t="s">
        <v>1396</v>
      </c>
    </row>
    <row r="3735" spans="1:43" x14ac:dyDescent="0.25">
      <c r="A3735">
        <v>3733</v>
      </c>
      <c r="B3735">
        <v>746</v>
      </c>
      <c r="C3735">
        <v>138</v>
      </c>
      <c r="D3735">
        <v>92</v>
      </c>
      <c r="E3735">
        <v>2</v>
      </c>
      <c r="F3735">
        <v>184</v>
      </c>
      <c r="G3735" t="str">
        <f>VLOOKUP($C3735,'Raw-products'!$A$2:$H$1261,MATCH(G$1,'Raw-products'!$A$1:$H$1,0))</f>
        <v>Shirt</v>
      </c>
      <c r="H3735" t="str">
        <f>VLOOKUP($C3735,'Raw-products'!$A$2:$H$1261,MATCH(H$1,'Raw-products'!$A$1:$H$1,0))</f>
        <v>Denim</v>
      </c>
      <c r="I3735" t="str">
        <f>VLOOKUP($C3735,'Raw-products'!$A$2:$H$1261,MATCH(I$1,'Raw-products'!$A$1:$H$1,0))</f>
        <v>L</v>
      </c>
      <c r="J3735" t="str">
        <f>VLOOKUP($C3735,'Raw-products'!$A$2:$H$1261,MATCH(J$1,'Raw-products'!$A$1:$H$1,0))</f>
        <v>violet</v>
      </c>
      <c r="K3735">
        <f>VLOOKUP($C3735,'Raw-products'!$A$2:$H$1261,MATCH(K$1,'Raw-products'!$A$1:$H$1,0))</f>
        <v>115</v>
      </c>
      <c r="L3735">
        <f>VLOOKUP($C3735,'Raw-products'!$A$2:$H$1261,MATCH(L$1,'Raw-products'!$A$1:$H$1,0))</f>
        <v>78</v>
      </c>
      <c r="M3735" s="5">
        <f t="shared" si="116"/>
        <v>8970</v>
      </c>
      <c r="N3735" cm="1">
        <f t="array" ref="N3735:Q3735">_xlfn.XLOOKUP($B3735,'Raw -orders'!$A:$A,'Raw -orders'!$B:$E)</f>
        <v>445</v>
      </c>
      <c r="O3735">
        <v>24804</v>
      </c>
      <c r="P3735" s="1">
        <v>44366</v>
      </c>
      <c r="Q3735" s="1">
        <v>44374</v>
      </c>
      <c r="R3735" t="str" cm="1">
        <f t="array" ref="R3735:Y3735">_xlfn.XLOOKUP($N3735,'Raw - customers'!$A:$A,'Raw - customers'!$B:$I)</f>
        <v>Margret Yeabsley</v>
      </c>
      <c r="S3735" t="str">
        <v>Polygender</v>
      </c>
      <c r="T3735">
        <v>44</v>
      </c>
      <c r="U3735" t="str">
        <v>543 Nader CrestSuite 019</v>
      </c>
      <c r="V3735">
        <v>1927</v>
      </c>
      <c r="W3735" t="str">
        <v>Macdonaldchester</v>
      </c>
      <c r="X3735" t="str">
        <v>Victoria</v>
      </c>
      <c r="Y3735" t="str">
        <v>Australia</v>
      </c>
      <c r="Z3735">
        <v>6</v>
      </c>
      <c r="AA3735" s="3" t="str">
        <f t="shared" si="117"/>
        <v>0 to 10</v>
      </c>
      <c r="AP3735" s="6">
        <v>445</v>
      </c>
      <c r="AQ3735" s="6" t="s">
        <v>1396</v>
      </c>
    </row>
    <row r="3736" spans="1:43" x14ac:dyDescent="0.25">
      <c r="A3736">
        <v>3734</v>
      </c>
      <c r="B3736">
        <v>746</v>
      </c>
      <c r="C3736">
        <v>47</v>
      </c>
      <c r="D3736">
        <v>104</v>
      </c>
      <c r="E3736">
        <v>1</v>
      </c>
      <c r="F3736">
        <v>104</v>
      </c>
      <c r="G3736" t="str">
        <f>VLOOKUP($C3736,'Raw-products'!$A$2:$H$1261,MATCH(G$1,'Raw-products'!$A$1:$H$1,0))</f>
        <v>Shirt</v>
      </c>
      <c r="H3736" t="str">
        <f>VLOOKUP($C3736,'Raw-products'!$A$2:$H$1261,MATCH(H$1,'Raw-products'!$A$1:$H$1,0))</f>
        <v>Dress</v>
      </c>
      <c r="I3736" t="str">
        <f>VLOOKUP($C3736,'Raw-products'!$A$2:$H$1261,MATCH(I$1,'Raw-products'!$A$1:$H$1,0))</f>
        <v>M</v>
      </c>
      <c r="J3736" t="str">
        <f>VLOOKUP($C3736,'Raw-products'!$A$2:$H$1261,MATCH(J$1,'Raw-products'!$A$1:$H$1,0))</f>
        <v>yellow</v>
      </c>
      <c r="K3736">
        <f>VLOOKUP($C3736,'Raw-products'!$A$2:$H$1261,MATCH(K$1,'Raw-products'!$A$1:$H$1,0))</f>
        <v>119</v>
      </c>
      <c r="L3736">
        <f>VLOOKUP($C3736,'Raw-products'!$A$2:$H$1261,MATCH(L$1,'Raw-products'!$A$1:$H$1,0))</f>
        <v>61</v>
      </c>
      <c r="M3736" s="5">
        <f t="shared" si="116"/>
        <v>7259</v>
      </c>
      <c r="N3736" cm="1">
        <f t="array" ref="N3736:Q3736">_xlfn.XLOOKUP($B3736,'Raw -orders'!$A:$A,'Raw -orders'!$B:$E)</f>
        <v>445</v>
      </c>
      <c r="O3736">
        <v>24804</v>
      </c>
      <c r="P3736" s="1">
        <v>44366</v>
      </c>
      <c r="Q3736" s="1">
        <v>44374</v>
      </c>
      <c r="R3736" t="str" cm="1">
        <f t="array" ref="R3736:Y3736">_xlfn.XLOOKUP($N3736,'Raw - customers'!$A:$A,'Raw - customers'!$B:$I)</f>
        <v>Margret Yeabsley</v>
      </c>
      <c r="S3736" t="str">
        <v>Polygender</v>
      </c>
      <c r="T3736">
        <v>44</v>
      </c>
      <c r="U3736" t="str">
        <v>543 Nader CrestSuite 019</v>
      </c>
      <c r="V3736">
        <v>1927</v>
      </c>
      <c r="W3736" t="str">
        <v>Macdonaldchester</v>
      </c>
      <c r="X3736" t="str">
        <v>Victoria</v>
      </c>
      <c r="Y3736" t="str">
        <v>Australia</v>
      </c>
      <c r="Z3736">
        <v>6</v>
      </c>
      <c r="AA3736" s="3" t="str">
        <f t="shared" si="117"/>
        <v>0 to 10</v>
      </c>
      <c r="AP3736" s="6">
        <v>445</v>
      </c>
      <c r="AQ3736" s="6" t="s">
        <v>1396</v>
      </c>
    </row>
    <row r="3737" spans="1:43" x14ac:dyDescent="0.25">
      <c r="A3737">
        <v>3735</v>
      </c>
      <c r="B3737">
        <v>746</v>
      </c>
      <c r="C3737">
        <v>100</v>
      </c>
      <c r="D3737">
        <v>118</v>
      </c>
      <c r="E3737">
        <v>1</v>
      </c>
      <c r="F3737">
        <v>118</v>
      </c>
      <c r="G3737" t="str">
        <f>VLOOKUP($C3737,'Raw-products'!$A$2:$H$1261,MATCH(G$1,'Raw-products'!$A$1:$H$1,0))</f>
        <v>Shirt</v>
      </c>
      <c r="H3737" t="str">
        <f>VLOOKUP($C3737,'Raw-products'!$A$2:$H$1261,MATCH(H$1,'Raw-products'!$A$1:$H$1,0))</f>
        <v>Flannel</v>
      </c>
      <c r="I3737" t="str">
        <f>VLOOKUP($C3737,'Raw-products'!$A$2:$H$1261,MATCH(I$1,'Raw-products'!$A$1:$H$1,0))</f>
        <v>XS</v>
      </c>
      <c r="J3737" t="str">
        <f>VLOOKUP($C3737,'Raw-products'!$A$2:$H$1261,MATCH(J$1,'Raw-products'!$A$1:$H$1,0))</f>
        <v>violet</v>
      </c>
      <c r="K3737">
        <f>VLOOKUP($C3737,'Raw-products'!$A$2:$H$1261,MATCH(K$1,'Raw-products'!$A$1:$H$1,0))</f>
        <v>96</v>
      </c>
      <c r="L3737">
        <f>VLOOKUP($C3737,'Raw-products'!$A$2:$H$1261,MATCH(L$1,'Raw-products'!$A$1:$H$1,0))</f>
        <v>72</v>
      </c>
      <c r="M3737" s="5">
        <f t="shared" si="116"/>
        <v>6912</v>
      </c>
      <c r="N3737" cm="1">
        <f t="array" ref="N3737:Q3737">_xlfn.XLOOKUP($B3737,'Raw -orders'!$A:$A,'Raw -orders'!$B:$E)</f>
        <v>445</v>
      </c>
      <c r="O3737">
        <v>24804</v>
      </c>
      <c r="P3737" s="1">
        <v>44366</v>
      </c>
      <c r="Q3737" s="1">
        <v>44374</v>
      </c>
      <c r="R3737" t="str" cm="1">
        <f t="array" ref="R3737:Y3737">_xlfn.XLOOKUP($N3737,'Raw - customers'!$A:$A,'Raw - customers'!$B:$I)</f>
        <v>Margret Yeabsley</v>
      </c>
      <c r="S3737" t="str">
        <v>Polygender</v>
      </c>
      <c r="T3737">
        <v>44</v>
      </c>
      <c r="U3737" t="str">
        <v>543 Nader CrestSuite 019</v>
      </c>
      <c r="V3737">
        <v>1927</v>
      </c>
      <c r="W3737" t="str">
        <v>Macdonaldchester</v>
      </c>
      <c r="X3737" t="str">
        <v>Victoria</v>
      </c>
      <c r="Y3737" t="str">
        <v>Australia</v>
      </c>
      <c r="Z3737">
        <v>6</v>
      </c>
      <c r="AA3737" s="3" t="str">
        <f t="shared" si="117"/>
        <v>0 to 10</v>
      </c>
      <c r="AP3737" s="6">
        <v>445</v>
      </c>
      <c r="AQ3737" s="6" t="s">
        <v>1396</v>
      </c>
    </row>
    <row r="3738" spans="1:43" x14ac:dyDescent="0.25">
      <c r="A3738">
        <v>3736</v>
      </c>
      <c r="B3738">
        <v>747</v>
      </c>
      <c r="C3738">
        <v>1076</v>
      </c>
      <c r="D3738">
        <v>93</v>
      </c>
      <c r="E3738">
        <v>2</v>
      </c>
      <c r="F3738">
        <v>186</v>
      </c>
      <c r="G3738" t="str">
        <f>VLOOKUP($C3738,'Raw-products'!$A$2:$H$1261,MATCH(G$1,'Raw-products'!$A$1:$H$1,0))</f>
        <v>Trousers</v>
      </c>
      <c r="H3738" t="str">
        <f>VLOOKUP($C3738,'Raw-products'!$A$2:$H$1261,MATCH(H$1,'Raw-products'!$A$1:$H$1,0))</f>
        <v>Joggers</v>
      </c>
      <c r="I3738" t="str">
        <f>VLOOKUP($C3738,'Raw-products'!$A$2:$H$1261,MATCH(I$1,'Raw-products'!$A$1:$H$1,0))</f>
        <v>S</v>
      </c>
      <c r="J3738" t="str">
        <f>VLOOKUP($C3738,'Raw-products'!$A$2:$H$1261,MATCH(J$1,'Raw-products'!$A$1:$H$1,0))</f>
        <v>indigo</v>
      </c>
      <c r="K3738">
        <f>VLOOKUP($C3738,'Raw-products'!$A$2:$H$1261,MATCH(K$1,'Raw-products'!$A$1:$H$1,0))</f>
        <v>94</v>
      </c>
      <c r="L3738">
        <f>VLOOKUP($C3738,'Raw-products'!$A$2:$H$1261,MATCH(L$1,'Raw-products'!$A$1:$H$1,0))</f>
        <v>56</v>
      </c>
      <c r="M3738" s="5">
        <f t="shared" si="116"/>
        <v>5264</v>
      </c>
      <c r="N3738" cm="1">
        <f t="array" ref="N3738:Q3738">_xlfn.XLOOKUP($B3738,'Raw -orders'!$A:$A,'Raw -orders'!$B:$E)</f>
        <v>299</v>
      </c>
      <c r="O3738">
        <v>22099</v>
      </c>
      <c r="P3738" s="1">
        <v>44327</v>
      </c>
      <c r="Q3738" s="1">
        <v>44344</v>
      </c>
      <c r="R3738" t="str" cm="1">
        <f t="array" ref="R3738:Y3738">_xlfn.XLOOKUP($N3738,'Raw - customers'!$A:$A,'Raw - customers'!$B:$I)</f>
        <v>Anny Midden</v>
      </c>
      <c r="S3738" t="str">
        <v>Non-binary</v>
      </c>
      <c r="T3738">
        <v>32</v>
      </c>
      <c r="U3738" t="str">
        <v>810 Jasper CircleSuite 777</v>
      </c>
      <c r="V3738">
        <v>89</v>
      </c>
      <c r="W3738" t="str">
        <v>Lake Amelia</v>
      </c>
      <c r="X3738" t="str">
        <v>Victoria</v>
      </c>
      <c r="Y3738" t="str">
        <v>Australia</v>
      </c>
      <c r="Z3738">
        <v>5</v>
      </c>
      <c r="AA3738" s="3" t="str">
        <f t="shared" si="117"/>
        <v>10 to 20</v>
      </c>
      <c r="AP3738" s="6">
        <v>299</v>
      </c>
      <c r="AQ3738" s="6" t="s">
        <v>1396</v>
      </c>
    </row>
    <row r="3739" spans="1:43" x14ac:dyDescent="0.25">
      <c r="A3739">
        <v>3737</v>
      </c>
      <c r="B3739">
        <v>747</v>
      </c>
      <c r="C3739">
        <v>676</v>
      </c>
      <c r="D3739">
        <v>113</v>
      </c>
      <c r="E3739">
        <v>1</v>
      </c>
      <c r="F3739">
        <v>113</v>
      </c>
      <c r="G3739" t="str">
        <f>VLOOKUP($C3739,'Raw-products'!$A$2:$H$1261,MATCH(G$1,'Raw-products'!$A$1:$H$1,0))</f>
        <v>Jacket</v>
      </c>
      <c r="H3739" t="str">
        <f>VLOOKUP($C3739,'Raw-products'!$A$2:$H$1261,MATCH(H$1,'Raw-products'!$A$1:$H$1,0))</f>
        <v>Parka</v>
      </c>
      <c r="I3739" t="str">
        <f>VLOOKUP($C3739,'Raw-products'!$A$2:$H$1261,MATCH(I$1,'Raw-products'!$A$1:$H$1,0))</f>
        <v>S</v>
      </c>
      <c r="J3739" t="str">
        <f>VLOOKUP($C3739,'Raw-products'!$A$2:$H$1261,MATCH(J$1,'Raw-products'!$A$1:$H$1,0))</f>
        <v>yellow</v>
      </c>
      <c r="K3739">
        <f>VLOOKUP($C3739,'Raw-products'!$A$2:$H$1261,MATCH(K$1,'Raw-products'!$A$1:$H$1,0))</f>
        <v>119</v>
      </c>
      <c r="L3739">
        <f>VLOOKUP($C3739,'Raw-products'!$A$2:$H$1261,MATCH(L$1,'Raw-products'!$A$1:$H$1,0))</f>
        <v>80</v>
      </c>
      <c r="M3739" s="5">
        <f t="shared" si="116"/>
        <v>9520</v>
      </c>
      <c r="N3739" cm="1">
        <f t="array" ref="N3739:Q3739">_xlfn.XLOOKUP($B3739,'Raw -orders'!$A:$A,'Raw -orders'!$B:$E)</f>
        <v>299</v>
      </c>
      <c r="O3739">
        <v>22099</v>
      </c>
      <c r="P3739" s="1">
        <v>44327</v>
      </c>
      <c r="Q3739" s="1">
        <v>44344</v>
      </c>
      <c r="R3739" t="str" cm="1">
        <f t="array" ref="R3739:Y3739">_xlfn.XLOOKUP($N3739,'Raw - customers'!$A:$A,'Raw - customers'!$B:$I)</f>
        <v>Anny Midden</v>
      </c>
      <c r="S3739" t="str">
        <v>Non-binary</v>
      </c>
      <c r="T3739">
        <v>32</v>
      </c>
      <c r="U3739" t="str">
        <v>810 Jasper CircleSuite 777</v>
      </c>
      <c r="V3739">
        <v>89</v>
      </c>
      <c r="W3739" t="str">
        <v>Lake Amelia</v>
      </c>
      <c r="X3739" t="str">
        <v>Victoria</v>
      </c>
      <c r="Y3739" t="str">
        <v>Australia</v>
      </c>
      <c r="Z3739">
        <v>5</v>
      </c>
      <c r="AA3739" s="3" t="str">
        <f t="shared" si="117"/>
        <v>10 to 20</v>
      </c>
      <c r="AP3739" s="6">
        <v>299</v>
      </c>
      <c r="AQ3739" s="6" t="s">
        <v>1396</v>
      </c>
    </row>
    <row r="3740" spans="1:43" x14ac:dyDescent="0.25">
      <c r="A3740">
        <v>3738</v>
      </c>
      <c r="B3740">
        <v>747</v>
      </c>
      <c r="C3740">
        <v>709</v>
      </c>
      <c r="D3740">
        <v>119</v>
      </c>
      <c r="E3740">
        <v>3</v>
      </c>
      <c r="F3740">
        <v>357</v>
      </c>
      <c r="G3740" t="str">
        <f>VLOOKUP($C3740,'Raw-products'!$A$2:$H$1261,MATCH(G$1,'Raw-products'!$A$1:$H$1,0))</f>
        <v>Jacket</v>
      </c>
      <c r="H3740" t="str">
        <f>VLOOKUP($C3740,'Raw-products'!$A$2:$H$1261,MATCH(H$1,'Raw-products'!$A$1:$H$1,0))</f>
        <v>Trench Coat</v>
      </c>
      <c r="I3740" t="str">
        <f>VLOOKUP($C3740,'Raw-products'!$A$2:$H$1261,MATCH(I$1,'Raw-products'!$A$1:$H$1,0))</f>
        <v>XL</v>
      </c>
      <c r="J3740" t="str">
        <f>VLOOKUP($C3740,'Raw-products'!$A$2:$H$1261,MATCH(J$1,'Raw-products'!$A$1:$H$1,0))</f>
        <v>orange</v>
      </c>
      <c r="K3740">
        <f>VLOOKUP($C3740,'Raw-products'!$A$2:$H$1261,MATCH(K$1,'Raw-products'!$A$1:$H$1,0))</f>
        <v>112</v>
      </c>
      <c r="L3740">
        <f>VLOOKUP($C3740,'Raw-products'!$A$2:$H$1261,MATCH(L$1,'Raw-products'!$A$1:$H$1,0))</f>
        <v>71</v>
      </c>
      <c r="M3740" s="5">
        <f t="shared" si="116"/>
        <v>7952</v>
      </c>
      <c r="N3740" cm="1">
        <f t="array" ref="N3740:Q3740">_xlfn.XLOOKUP($B3740,'Raw -orders'!$A:$A,'Raw -orders'!$B:$E)</f>
        <v>299</v>
      </c>
      <c r="O3740">
        <v>22099</v>
      </c>
      <c r="P3740" s="1">
        <v>44327</v>
      </c>
      <c r="Q3740" s="1">
        <v>44344</v>
      </c>
      <c r="R3740" t="str" cm="1">
        <f t="array" ref="R3740:Y3740">_xlfn.XLOOKUP($N3740,'Raw - customers'!$A:$A,'Raw - customers'!$B:$I)</f>
        <v>Anny Midden</v>
      </c>
      <c r="S3740" t="str">
        <v>Non-binary</v>
      </c>
      <c r="T3740">
        <v>32</v>
      </c>
      <c r="U3740" t="str">
        <v>810 Jasper CircleSuite 777</v>
      </c>
      <c r="V3740">
        <v>89</v>
      </c>
      <c r="W3740" t="str">
        <v>Lake Amelia</v>
      </c>
      <c r="X3740" t="str">
        <v>Victoria</v>
      </c>
      <c r="Y3740" t="str">
        <v>Australia</v>
      </c>
      <c r="Z3740">
        <v>5</v>
      </c>
      <c r="AA3740" s="3" t="str">
        <f t="shared" si="117"/>
        <v>10 to 20</v>
      </c>
      <c r="AP3740" s="6">
        <v>299</v>
      </c>
      <c r="AQ3740" s="6" t="s">
        <v>1396</v>
      </c>
    </row>
    <row r="3741" spans="1:43" x14ac:dyDescent="0.25">
      <c r="A3741">
        <v>3739</v>
      </c>
      <c r="B3741">
        <v>748</v>
      </c>
      <c r="C3741">
        <v>743</v>
      </c>
      <c r="D3741">
        <v>109</v>
      </c>
      <c r="E3741">
        <v>3</v>
      </c>
      <c r="F3741">
        <v>327</v>
      </c>
      <c r="G3741" t="str">
        <f>VLOOKUP($C3741,'Raw-products'!$A$2:$H$1261,MATCH(G$1,'Raw-products'!$A$1:$H$1,0))</f>
        <v>Jacket</v>
      </c>
      <c r="H3741" t="str">
        <f>VLOOKUP($C3741,'Raw-products'!$A$2:$H$1261,MATCH(H$1,'Raw-products'!$A$1:$H$1,0))</f>
        <v>Peacoat</v>
      </c>
      <c r="I3741" t="str">
        <f>VLOOKUP($C3741,'Raw-products'!$A$2:$H$1261,MATCH(I$1,'Raw-products'!$A$1:$H$1,0))</f>
        <v>L</v>
      </c>
      <c r="J3741" t="str">
        <f>VLOOKUP($C3741,'Raw-products'!$A$2:$H$1261,MATCH(J$1,'Raw-products'!$A$1:$H$1,0))</f>
        <v>orange</v>
      </c>
      <c r="K3741">
        <f>VLOOKUP($C3741,'Raw-products'!$A$2:$H$1261,MATCH(K$1,'Raw-products'!$A$1:$H$1,0))</f>
        <v>102</v>
      </c>
      <c r="L3741">
        <f>VLOOKUP($C3741,'Raw-products'!$A$2:$H$1261,MATCH(L$1,'Raw-products'!$A$1:$H$1,0))</f>
        <v>45</v>
      </c>
      <c r="M3741" s="5">
        <f t="shared" si="116"/>
        <v>4590</v>
      </c>
      <c r="N3741" cm="1">
        <f t="array" ref="N3741:Q3741">_xlfn.XLOOKUP($B3741,'Raw -orders'!$A:$A,'Raw -orders'!$B:$E)</f>
        <v>27</v>
      </c>
      <c r="O3741">
        <v>49811</v>
      </c>
      <c r="P3741" s="1">
        <v>44332</v>
      </c>
      <c r="Q3741" s="1">
        <v>44353</v>
      </c>
      <c r="R3741" t="str" cm="1">
        <f t="array" ref="R3741:Y3741">_xlfn.XLOOKUP($N3741,'Raw - customers'!$A:$A,'Raw - customers'!$B:$I)</f>
        <v>Jayme Turvie</v>
      </c>
      <c r="S3741" t="str">
        <v>Polygender</v>
      </c>
      <c r="T3741">
        <v>55</v>
      </c>
      <c r="U3741" t="str">
        <v>6578 Kayla AvenueSuite 812</v>
      </c>
      <c r="V3741">
        <v>3462</v>
      </c>
      <c r="W3741" t="str">
        <v>Lake Alanafort</v>
      </c>
      <c r="X3741" t="str">
        <v>Western Australia</v>
      </c>
      <c r="Y3741" t="str">
        <v>Australia</v>
      </c>
      <c r="Z3741">
        <v>5</v>
      </c>
      <c r="AA3741" s="3" t="str">
        <f t="shared" si="117"/>
        <v>20 to 30</v>
      </c>
      <c r="AP3741" s="6">
        <v>27</v>
      </c>
      <c r="AQ3741" s="6" t="s">
        <v>1377</v>
      </c>
    </row>
    <row r="3742" spans="1:43" x14ac:dyDescent="0.25">
      <c r="A3742">
        <v>3740</v>
      </c>
      <c r="B3742">
        <v>748</v>
      </c>
      <c r="C3742">
        <v>167</v>
      </c>
      <c r="D3742">
        <v>91</v>
      </c>
      <c r="E3742">
        <v>2</v>
      </c>
      <c r="F3742">
        <v>182</v>
      </c>
      <c r="G3742" t="str">
        <f>VLOOKUP($C3742,'Raw-products'!$A$2:$H$1261,MATCH(G$1,'Raw-products'!$A$1:$H$1,0))</f>
        <v>Shirt</v>
      </c>
      <c r="H3742" t="str">
        <f>VLOOKUP($C3742,'Raw-products'!$A$2:$H$1261,MATCH(H$1,'Raw-products'!$A$1:$H$1,0))</f>
        <v>Linen</v>
      </c>
      <c r="I3742" t="str">
        <f>VLOOKUP($C3742,'Raw-products'!$A$2:$H$1261,MATCH(I$1,'Raw-products'!$A$1:$H$1,0))</f>
        <v>M</v>
      </c>
      <c r="J3742" t="str">
        <f>VLOOKUP($C3742,'Raw-products'!$A$2:$H$1261,MATCH(J$1,'Raw-products'!$A$1:$H$1,0))</f>
        <v>indigo</v>
      </c>
      <c r="K3742">
        <f>VLOOKUP($C3742,'Raw-products'!$A$2:$H$1261,MATCH(K$1,'Raw-products'!$A$1:$H$1,0))</f>
        <v>116</v>
      </c>
      <c r="L3742">
        <f>VLOOKUP($C3742,'Raw-products'!$A$2:$H$1261,MATCH(L$1,'Raw-products'!$A$1:$H$1,0))</f>
        <v>72</v>
      </c>
      <c r="M3742" s="5">
        <f t="shared" si="116"/>
        <v>8352</v>
      </c>
      <c r="N3742" cm="1">
        <f t="array" ref="N3742:Q3742">_xlfn.XLOOKUP($B3742,'Raw -orders'!$A:$A,'Raw -orders'!$B:$E)</f>
        <v>27</v>
      </c>
      <c r="O3742">
        <v>49811</v>
      </c>
      <c r="P3742" s="1">
        <v>44332</v>
      </c>
      <c r="Q3742" s="1">
        <v>44353</v>
      </c>
      <c r="R3742" t="str" cm="1">
        <f t="array" ref="R3742:Y3742">_xlfn.XLOOKUP($N3742,'Raw - customers'!$A:$A,'Raw - customers'!$B:$I)</f>
        <v>Jayme Turvie</v>
      </c>
      <c r="S3742" t="str">
        <v>Polygender</v>
      </c>
      <c r="T3742">
        <v>55</v>
      </c>
      <c r="U3742" t="str">
        <v>6578 Kayla AvenueSuite 812</v>
      </c>
      <c r="V3742">
        <v>3462</v>
      </c>
      <c r="W3742" t="str">
        <v>Lake Alanafort</v>
      </c>
      <c r="X3742" t="str">
        <v>Western Australia</v>
      </c>
      <c r="Y3742" t="str">
        <v>Australia</v>
      </c>
      <c r="Z3742">
        <v>5</v>
      </c>
      <c r="AA3742" s="3" t="str">
        <f t="shared" si="117"/>
        <v>20 to 30</v>
      </c>
      <c r="AP3742" s="6">
        <v>27</v>
      </c>
      <c r="AQ3742" s="6" t="s">
        <v>1377</v>
      </c>
    </row>
    <row r="3743" spans="1:43" x14ac:dyDescent="0.25">
      <c r="A3743">
        <v>3741</v>
      </c>
      <c r="B3743">
        <v>748</v>
      </c>
      <c r="C3743">
        <v>405</v>
      </c>
      <c r="D3743">
        <v>119</v>
      </c>
      <c r="E3743">
        <v>2</v>
      </c>
      <c r="F3743">
        <v>238</v>
      </c>
      <c r="G3743" t="str">
        <f>VLOOKUP($C3743,'Raw-products'!$A$2:$H$1261,MATCH(G$1,'Raw-products'!$A$1:$H$1,0))</f>
        <v>Shirt</v>
      </c>
      <c r="H3743" t="str">
        <f>VLOOKUP($C3743,'Raw-products'!$A$2:$H$1261,MATCH(H$1,'Raw-products'!$A$1:$H$1,0))</f>
        <v>Casual Slim Fit</v>
      </c>
      <c r="I3743" t="str">
        <f>VLOOKUP($C3743,'Raw-products'!$A$2:$H$1261,MATCH(I$1,'Raw-products'!$A$1:$H$1,0))</f>
        <v>XS</v>
      </c>
      <c r="J3743" t="str">
        <f>VLOOKUP($C3743,'Raw-products'!$A$2:$H$1261,MATCH(J$1,'Raw-products'!$A$1:$H$1,0))</f>
        <v>blue</v>
      </c>
      <c r="K3743">
        <f>VLOOKUP($C3743,'Raw-products'!$A$2:$H$1261,MATCH(K$1,'Raw-products'!$A$1:$H$1,0))</f>
        <v>113</v>
      </c>
      <c r="L3743">
        <f>VLOOKUP($C3743,'Raw-products'!$A$2:$H$1261,MATCH(L$1,'Raw-products'!$A$1:$H$1,0))</f>
        <v>55</v>
      </c>
      <c r="M3743" s="5">
        <f t="shared" si="116"/>
        <v>6215</v>
      </c>
      <c r="N3743" cm="1">
        <f t="array" ref="N3743:Q3743">_xlfn.XLOOKUP($B3743,'Raw -orders'!$A:$A,'Raw -orders'!$B:$E)</f>
        <v>27</v>
      </c>
      <c r="O3743">
        <v>49811</v>
      </c>
      <c r="P3743" s="1">
        <v>44332</v>
      </c>
      <c r="Q3743" s="1">
        <v>44353</v>
      </c>
      <c r="R3743" t="str" cm="1">
        <f t="array" ref="R3743:Y3743">_xlfn.XLOOKUP($N3743,'Raw - customers'!$A:$A,'Raw - customers'!$B:$I)</f>
        <v>Jayme Turvie</v>
      </c>
      <c r="S3743" t="str">
        <v>Polygender</v>
      </c>
      <c r="T3743">
        <v>55</v>
      </c>
      <c r="U3743" t="str">
        <v>6578 Kayla AvenueSuite 812</v>
      </c>
      <c r="V3743">
        <v>3462</v>
      </c>
      <c r="W3743" t="str">
        <v>Lake Alanafort</v>
      </c>
      <c r="X3743" t="str">
        <v>Western Australia</v>
      </c>
      <c r="Y3743" t="str">
        <v>Australia</v>
      </c>
      <c r="Z3743">
        <v>5</v>
      </c>
      <c r="AA3743" s="3" t="str">
        <f t="shared" si="117"/>
        <v>20 to 30</v>
      </c>
      <c r="AP3743" s="6">
        <v>27</v>
      </c>
      <c r="AQ3743" s="6" t="s">
        <v>1377</v>
      </c>
    </row>
    <row r="3744" spans="1:43" x14ac:dyDescent="0.25">
      <c r="A3744">
        <v>3742</v>
      </c>
      <c r="B3744">
        <v>748</v>
      </c>
      <c r="C3744">
        <v>1133</v>
      </c>
      <c r="D3744">
        <v>102</v>
      </c>
      <c r="E3744">
        <v>3</v>
      </c>
      <c r="F3744">
        <v>306</v>
      </c>
      <c r="G3744" t="str">
        <f>VLOOKUP($C3744,'Raw-products'!$A$2:$H$1261,MATCH(G$1,'Raw-products'!$A$1:$H$1,0))</f>
        <v>Trousers</v>
      </c>
      <c r="H3744" t="str">
        <f>VLOOKUP($C3744,'Raw-products'!$A$2:$H$1261,MATCH(H$1,'Raw-products'!$A$1:$H$1,0))</f>
        <v>Cargo Pants</v>
      </c>
      <c r="I3744" t="str">
        <f>VLOOKUP($C3744,'Raw-products'!$A$2:$H$1261,MATCH(I$1,'Raw-products'!$A$1:$H$1,0))</f>
        <v>L</v>
      </c>
      <c r="J3744" t="str">
        <f>VLOOKUP($C3744,'Raw-products'!$A$2:$H$1261,MATCH(J$1,'Raw-products'!$A$1:$H$1,0))</f>
        <v>yellow</v>
      </c>
      <c r="K3744">
        <f>VLOOKUP($C3744,'Raw-products'!$A$2:$H$1261,MATCH(K$1,'Raw-products'!$A$1:$H$1,0))</f>
        <v>106</v>
      </c>
      <c r="L3744">
        <f>VLOOKUP($C3744,'Raw-products'!$A$2:$H$1261,MATCH(L$1,'Raw-products'!$A$1:$H$1,0))</f>
        <v>71</v>
      </c>
      <c r="M3744" s="5">
        <f t="shared" si="116"/>
        <v>7526</v>
      </c>
      <c r="N3744" cm="1">
        <f t="array" ref="N3744:Q3744">_xlfn.XLOOKUP($B3744,'Raw -orders'!$A:$A,'Raw -orders'!$B:$E)</f>
        <v>27</v>
      </c>
      <c r="O3744">
        <v>49811</v>
      </c>
      <c r="P3744" s="1">
        <v>44332</v>
      </c>
      <c r="Q3744" s="1">
        <v>44353</v>
      </c>
      <c r="R3744" t="str" cm="1">
        <f t="array" ref="R3744:Y3744">_xlfn.XLOOKUP($N3744,'Raw - customers'!$A:$A,'Raw - customers'!$B:$I)</f>
        <v>Jayme Turvie</v>
      </c>
      <c r="S3744" t="str">
        <v>Polygender</v>
      </c>
      <c r="T3744">
        <v>55</v>
      </c>
      <c r="U3744" t="str">
        <v>6578 Kayla AvenueSuite 812</v>
      </c>
      <c r="V3744">
        <v>3462</v>
      </c>
      <c r="W3744" t="str">
        <v>Lake Alanafort</v>
      </c>
      <c r="X3744" t="str">
        <v>Western Australia</v>
      </c>
      <c r="Y3744" t="str">
        <v>Australia</v>
      </c>
      <c r="Z3744">
        <v>5</v>
      </c>
      <c r="AA3744" s="3" t="str">
        <f t="shared" si="117"/>
        <v>20 to 30</v>
      </c>
      <c r="AP3744" s="6">
        <v>27</v>
      </c>
      <c r="AQ3744" s="6" t="s">
        <v>1377</v>
      </c>
    </row>
    <row r="3745" spans="1:43" x14ac:dyDescent="0.25">
      <c r="A3745">
        <v>3743</v>
      </c>
      <c r="B3745">
        <v>748</v>
      </c>
      <c r="C3745">
        <v>991</v>
      </c>
      <c r="D3745">
        <v>106</v>
      </c>
      <c r="E3745">
        <v>2</v>
      </c>
      <c r="F3745">
        <v>212</v>
      </c>
      <c r="G3745" t="str">
        <f>VLOOKUP($C3745,'Raw-products'!$A$2:$H$1261,MATCH(G$1,'Raw-products'!$A$1:$H$1,0))</f>
        <v>Trousers</v>
      </c>
      <c r="H3745" t="str">
        <f>VLOOKUP($C3745,'Raw-products'!$A$2:$H$1261,MATCH(H$1,'Raw-products'!$A$1:$H$1,0))</f>
        <v>Wool</v>
      </c>
      <c r="I3745" t="str">
        <f>VLOOKUP($C3745,'Raw-products'!$A$2:$H$1261,MATCH(I$1,'Raw-products'!$A$1:$H$1,0))</f>
        <v>S</v>
      </c>
      <c r="J3745" t="str">
        <f>VLOOKUP($C3745,'Raw-products'!$A$2:$H$1261,MATCH(J$1,'Raw-products'!$A$1:$H$1,0))</f>
        <v>yellow</v>
      </c>
      <c r="K3745">
        <f>VLOOKUP($C3745,'Raw-products'!$A$2:$H$1261,MATCH(K$1,'Raw-products'!$A$1:$H$1,0))</f>
        <v>111</v>
      </c>
      <c r="L3745">
        <f>VLOOKUP($C3745,'Raw-products'!$A$2:$H$1261,MATCH(L$1,'Raw-products'!$A$1:$H$1,0))</f>
        <v>69</v>
      </c>
      <c r="M3745" s="5">
        <f t="shared" si="116"/>
        <v>7659</v>
      </c>
      <c r="N3745" cm="1">
        <f t="array" ref="N3745:Q3745">_xlfn.XLOOKUP($B3745,'Raw -orders'!$A:$A,'Raw -orders'!$B:$E)</f>
        <v>27</v>
      </c>
      <c r="O3745">
        <v>49811</v>
      </c>
      <c r="P3745" s="1">
        <v>44332</v>
      </c>
      <c r="Q3745" s="1">
        <v>44353</v>
      </c>
      <c r="R3745" t="str" cm="1">
        <f t="array" ref="R3745:Y3745">_xlfn.XLOOKUP($N3745,'Raw - customers'!$A:$A,'Raw - customers'!$B:$I)</f>
        <v>Jayme Turvie</v>
      </c>
      <c r="S3745" t="str">
        <v>Polygender</v>
      </c>
      <c r="T3745">
        <v>55</v>
      </c>
      <c r="U3745" t="str">
        <v>6578 Kayla AvenueSuite 812</v>
      </c>
      <c r="V3745">
        <v>3462</v>
      </c>
      <c r="W3745" t="str">
        <v>Lake Alanafort</v>
      </c>
      <c r="X3745" t="str">
        <v>Western Australia</v>
      </c>
      <c r="Y3745" t="str">
        <v>Australia</v>
      </c>
      <c r="Z3745">
        <v>5</v>
      </c>
      <c r="AA3745" s="3" t="str">
        <f t="shared" si="117"/>
        <v>20 to 30</v>
      </c>
      <c r="AP3745" s="6">
        <v>27</v>
      </c>
      <c r="AQ3745" s="6" t="s">
        <v>1377</v>
      </c>
    </row>
    <row r="3746" spans="1:43" x14ac:dyDescent="0.25">
      <c r="A3746">
        <v>3744</v>
      </c>
      <c r="B3746">
        <v>749</v>
      </c>
      <c r="C3746">
        <v>746</v>
      </c>
      <c r="D3746">
        <v>109</v>
      </c>
      <c r="E3746">
        <v>1</v>
      </c>
      <c r="F3746">
        <v>109</v>
      </c>
      <c r="G3746" t="str">
        <f>VLOOKUP($C3746,'Raw-products'!$A$2:$H$1261,MATCH(G$1,'Raw-products'!$A$1:$H$1,0))</f>
        <v>Jacket</v>
      </c>
      <c r="H3746" t="str">
        <f>VLOOKUP($C3746,'Raw-products'!$A$2:$H$1261,MATCH(H$1,'Raw-products'!$A$1:$H$1,0))</f>
        <v>Peacoat</v>
      </c>
      <c r="I3746" t="str">
        <f>VLOOKUP($C3746,'Raw-products'!$A$2:$H$1261,MATCH(I$1,'Raw-products'!$A$1:$H$1,0))</f>
        <v>S</v>
      </c>
      <c r="J3746" t="str">
        <f>VLOOKUP($C3746,'Raw-products'!$A$2:$H$1261,MATCH(J$1,'Raw-products'!$A$1:$H$1,0))</f>
        <v>yellow</v>
      </c>
      <c r="K3746">
        <f>VLOOKUP($C3746,'Raw-products'!$A$2:$H$1261,MATCH(K$1,'Raw-products'!$A$1:$H$1,0))</f>
        <v>102</v>
      </c>
      <c r="L3746">
        <f>VLOOKUP($C3746,'Raw-products'!$A$2:$H$1261,MATCH(L$1,'Raw-products'!$A$1:$H$1,0))</f>
        <v>49</v>
      </c>
      <c r="M3746" s="5">
        <f t="shared" si="116"/>
        <v>4998</v>
      </c>
      <c r="N3746" cm="1">
        <f t="array" ref="N3746:Q3746">_xlfn.XLOOKUP($B3746,'Raw -orders'!$A:$A,'Raw -orders'!$B:$E)</f>
        <v>693</v>
      </c>
      <c r="O3746">
        <v>25016</v>
      </c>
      <c r="P3746" s="1">
        <v>44459</v>
      </c>
      <c r="Q3746" s="1">
        <v>44463</v>
      </c>
      <c r="R3746" t="str" cm="1">
        <f t="array" ref="R3746:Y3746">_xlfn.XLOOKUP($N3746,'Raw - customers'!$A:$A,'Raw - customers'!$B:$I)</f>
        <v>Hetti Fibbens</v>
      </c>
      <c r="S3746" t="str">
        <v>Genderqueer</v>
      </c>
      <c r="T3746">
        <v>45</v>
      </c>
      <c r="U3746" t="str">
        <v>019 Lang SquareSuite 468</v>
      </c>
      <c r="V3746">
        <v>6160</v>
      </c>
      <c r="W3746" t="str">
        <v>Beattychester</v>
      </c>
      <c r="X3746" t="str">
        <v>Queensland</v>
      </c>
      <c r="Y3746" t="str">
        <v>Australia</v>
      </c>
      <c r="Z3746">
        <v>9</v>
      </c>
      <c r="AA3746" s="3" t="str">
        <f t="shared" si="117"/>
        <v>0 to 10</v>
      </c>
      <c r="AP3746" s="6">
        <v>693</v>
      </c>
      <c r="AQ3746" s="6" t="s">
        <v>1355</v>
      </c>
    </row>
    <row r="3747" spans="1:43" x14ac:dyDescent="0.25">
      <c r="A3747">
        <v>3745</v>
      </c>
      <c r="B3747">
        <v>749</v>
      </c>
      <c r="C3747">
        <v>1197</v>
      </c>
      <c r="D3747">
        <v>105</v>
      </c>
      <c r="E3747">
        <v>1</v>
      </c>
      <c r="F3747">
        <v>105</v>
      </c>
      <c r="G3747" t="str">
        <f>VLOOKUP($C3747,'Raw-products'!$A$2:$H$1261,MATCH(G$1,'Raw-products'!$A$1:$H$1,0))</f>
        <v>Trousers</v>
      </c>
      <c r="H3747" t="str">
        <f>VLOOKUP($C3747,'Raw-products'!$A$2:$H$1261,MATCH(H$1,'Raw-products'!$A$1:$H$1,0))</f>
        <v>Pleated</v>
      </c>
      <c r="I3747" t="str">
        <f>VLOOKUP($C3747,'Raw-products'!$A$2:$H$1261,MATCH(I$1,'Raw-products'!$A$1:$H$1,0))</f>
        <v>M</v>
      </c>
      <c r="J3747" t="str">
        <f>VLOOKUP($C3747,'Raw-products'!$A$2:$H$1261,MATCH(J$1,'Raw-products'!$A$1:$H$1,0))</f>
        <v>orange</v>
      </c>
      <c r="K3747">
        <f>VLOOKUP($C3747,'Raw-products'!$A$2:$H$1261,MATCH(K$1,'Raw-products'!$A$1:$H$1,0))</f>
        <v>90</v>
      </c>
      <c r="L3747">
        <f>VLOOKUP($C3747,'Raw-products'!$A$2:$H$1261,MATCH(L$1,'Raw-products'!$A$1:$H$1,0))</f>
        <v>57</v>
      </c>
      <c r="M3747" s="5">
        <f t="shared" si="116"/>
        <v>5130</v>
      </c>
      <c r="N3747" cm="1">
        <f t="array" ref="N3747:Q3747">_xlfn.XLOOKUP($B3747,'Raw -orders'!$A:$A,'Raw -orders'!$B:$E)</f>
        <v>693</v>
      </c>
      <c r="O3747">
        <v>25016</v>
      </c>
      <c r="P3747" s="1">
        <v>44459</v>
      </c>
      <c r="Q3747" s="1">
        <v>44463</v>
      </c>
      <c r="R3747" t="str" cm="1">
        <f t="array" ref="R3747:Y3747">_xlfn.XLOOKUP($N3747,'Raw - customers'!$A:$A,'Raw - customers'!$B:$I)</f>
        <v>Hetti Fibbens</v>
      </c>
      <c r="S3747" t="str">
        <v>Genderqueer</v>
      </c>
      <c r="T3747">
        <v>45</v>
      </c>
      <c r="U3747" t="str">
        <v>019 Lang SquareSuite 468</v>
      </c>
      <c r="V3747">
        <v>6160</v>
      </c>
      <c r="W3747" t="str">
        <v>Beattychester</v>
      </c>
      <c r="X3747" t="str">
        <v>Queensland</v>
      </c>
      <c r="Y3747" t="str">
        <v>Australia</v>
      </c>
      <c r="Z3747">
        <v>9</v>
      </c>
      <c r="AA3747" s="3" t="str">
        <f t="shared" si="117"/>
        <v>0 to 10</v>
      </c>
      <c r="AP3747" s="6">
        <v>693</v>
      </c>
      <c r="AQ3747" s="6" t="s">
        <v>1355</v>
      </c>
    </row>
    <row r="3748" spans="1:43" x14ac:dyDescent="0.25">
      <c r="A3748">
        <v>3746</v>
      </c>
      <c r="B3748">
        <v>749</v>
      </c>
      <c r="C3748">
        <v>628</v>
      </c>
      <c r="D3748">
        <v>112</v>
      </c>
      <c r="E3748">
        <v>1</v>
      </c>
      <c r="F3748">
        <v>112</v>
      </c>
      <c r="G3748" t="str">
        <f>VLOOKUP($C3748,'Raw-products'!$A$2:$H$1261,MATCH(G$1,'Raw-products'!$A$1:$H$1,0))</f>
        <v>Jacket</v>
      </c>
      <c r="H3748" t="str">
        <f>VLOOKUP($C3748,'Raw-products'!$A$2:$H$1261,MATCH(H$1,'Raw-products'!$A$1:$H$1,0))</f>
        <v>Cardigan</v>
      </c>
      <c r="I3748" t="str">
        <f>VLOOKUP($C3748,'Raw-products'!$A$2:$H$1261,MATCH(I$1,'Raw-products'!$A$1:$H$1,0))</f>
        <v>L</v>
      </c>
      <c r="J3748" t="str">
        <f>VLOOKUP($C3748,'Raw-products'!$A$2:$H$1261,MATCH(J$1,'Raw-products'!$A$1:$H$1,0))</f>
        <v>violet</v>
      </c>
      <c r="K3748">
        <f>VLOOKUP($C3748,'Raw-products'!$A$2:$H$1261,MATCH(K$1,'Raw-products'!$A$1:$H$1,0))</f>
        <v>118</v>
      </c>
      <c r="L3748">
        <f>VLOOKUP($C3748,'Raw-products'!$A$2:$H$1261,MATCH(L$1,'Raw-products'!$A$1:$H$1,0))</f>
        <v>66</v>
      </c>
      <c r="M3748" s="5">
        <f t="shared" si="116"/>
        <v>7788</v>
      </c>
      <c r="N3748" cm="1">
        <f t="array" ref="N3748:Q3748">_xlfn.XLOOKUP($B3748,'Raw -orders'!$A:$A,'Raw -orders'!$B:$E)</f>
        <v>693</v>
      </c>
      <c r="O3748">
        <v>25016</v>
      </c>
      <c r="P3748" s="1">
        <v>44459</v>
      </c>
      <c r="Q3748" s="1">
        <v>44463</v>
      </c>
      <c r="R3748" t="str" cm="1">
        <f t="array" ref="R3748:Y3748">_xlfn.XLOOKUP($N3748,'Raw - customers'!$A:$A,'Raw - customers'!$B:$I)</f>
        <v>Hetti Fibbens</v>
      </c>
      <c r="S3748" t="str">
        <v>Genderqueer</v>
      </c>
      <c r="T3748">
        <v>45</v>
      </c>
      <c r="U3748" t="str">
        <v>019 Lang SquareSuite 468</v>
      </c>
      <c r="V3748">
        <v>6160</v>
      </c>
      <c r="W3748" t="str">
        <v>Beattychester</v>
      </c>
      <c r="X3748" t="str">
        <v>Queensland</v>
      </c>
      <c r="Y3748" t="str">
        <v>Australia</v>
      </c>
      <c r="Z3748">
        <v>9</v>
      </c>
      <c r="AA3748" s="3" t="str">
        <f t="shared" si="117"/>
        <v>0 to 10</v>
      </c>
      <c r="AP3748" s="6">
        <v>693</v>
      </c>
      <c r="AQ3748" s="6" t="s">
        <v>1355</v>
      </c>
    </row>
    <row r="3749" spans="1:43" x14ac:dyDescent="0.25">
      <c r="A3749">
        <v>3747</v>
      </c>
      <c r="B3749">
        <v>749</v>
      </c>
      <c r="C3749">
        <v>865</v>
      </c>
      <c r="D3749">
        <v>113</v>
      </c>
      <c r="E3749">
        <v>1</v>
      </c>
      <c r="F3749">
        <v>113</v>
      </c>
      <c r="G3749" t="str">
        <f>VLOOKUP($C3749,'Raw-products'!$A$2:$H$1261,MATCH(G$1,'Raw-products'!$A$1:$H$1,0))</f>
        <v>Trousers</v>
      </c>
      <c r="H3749" t="str">
        <f>VLOOKUP($C3749,'Raw-products'!$A$2:$H$1261,MATCH(H$1,'Raw-products'!$A$1:$H$1,0))</f>
        <v>Chinos</v>
      </c>
      <c r="I3749" t="str">
        <f>VLOOKUP($C3749,'Raw-products'!$A$2:$H$1261,MATCH(I$1,'Raw-products'!$A$1:$H$1,0))</f>
        <v>XS</v>
      </c>
      <c r="J3749" t="str">
        <f>VLOOKUP($C3749,'Raw-products'!$A$2:$H$1261,MATCH(J$1,'Raw-products'!$A$1:$H$1,0))</f>
        <v>indigo</v>
      </c>
      <c r="K3749">
        <f>VLOOKUP($C3749,'Raw-products'!$A$2:$H$1261,MATCH(K$1,'Raw-products'!$A$1:$H$1,0))</f>
        <v>100</v>
      </c>
      <c r="L3749">
        <f>VLOOKUP($C3749,'Raw-products'!$A$2:$H$1261,MATCH(L$1,'Raw-products'!$A$1:$H$1,0))</f>
        <v>61</v>
      </c>
      <c r="M3749" s="5">
        <f t="shared" si="116"/>
        <v>6100</v>
      </c>
      <c r="N3749" cm="1">
        <f t="array" ref="N3749:Q3749">_xlfn.XLOOKUP($B3749,'Raw -orders'!$A:$A,'Raw -orders'!$B:$E)</f>
        <v>693</v>
      </c>
      <c r="O3749">
        <v>25016</v>
      </c>
      <c r="P3749" s="1">
        <v>44459</v>
      </c>
      <c r="Q3749" s="1">
        <v>44463</v>
      </c>
      <c r="R3749" t="str" cm="1">
        <f t="array" ref="R3749:Y3749">_xlfn.XLOOKUP($N3749,'Raw - customers'!$A:$A,'Raw - customers'!$B:$I)</f>
        <v>Hetti Fibbens</v>
      </c>
      <c r="S3749" t="str">
        <v>Genderqueer</v>
      </c>
      <c r="T3749">
        <v>45</v>
      </c>
      <c r="U3749" t="str">
        <v>019 Lang SquareSuite 468</v>
      </c>
      <c r="V3749">
        <v>6160</v>
      </c>
      <c r="W3749" t="str">
        <v>Beattychester</v>
      </c>
      <c r="X3749" t="str">
        <v>Queensland</v>
      </c>
      <c r="Y3749" t="str">
        <v>Australia</v>
      </c>
      <c r="Z3749">
        <v>9</v>
      </c>
      <c r="AA3749" s="3" t="str">
        <f t="shared" si="117"/>
        <v>0 to 10</v>
      </c>
      <c r="AP3749" s="6">
        <v>693</v>
      </c>
      <c r="AQ3749" s="6" t="s">
        <v>1355</v>
      </c>
    </row>
    <row r="3750" spans="1:43" x14ac:dyDescent="0.25">
      <c r="A3750">
        <v>3748</v>
      </c>
      <c r="B3750">
        <v>749</v>
      </c>
      <c r="C3750">
        <v>665</v>
      </c>
      <c r="D3750">
        <v>113</v>
      </c>
      <c r="E3750">
        <v>3</v>
      </c>
      <c r="F3750">
        <v>339</v>
      </c>
      <c r="G3750" t="str">
        <f>VLOOKUP($C3750,'Raw-products'!$A$2:$H$1261,MATCH(G$1,'Raw-products'!$A$1:$H$1,0))</f>
        <v>Jacket</v>
      </c>
      <c r="H3750" t="str">
        <f>VLOOKUP($C3750,'Raw-products'!$A$2:$H$1261,MATCH(H$1,'Raw-products'!$A$1:$H$1,0))</f>
        <v>Parka</v>
      </c>
      <c r="I3750" t="str">
        <f>VLOOKUP($C3750,'Raw-products'!$A$2:$H$1261,MATCH(I$1,'Raw-products'!$A$1:$H$1,0))</f>
        <v>XS</v>
      </c>
      <c r="J3750" t="str">
        <f>VLOOKUP($C3750,'Raw-products'!$A$2:$H$1261,MATCH(J$1,'Raw-products'!$A$1:$H$1,0))</f>
        <v>red</v>
      </c>
      <c r="K3750">
        <f>VLOOKUP($C3750,'Raw-products'!$A$2:$H$1261,MATCH(K$1,'Raw-products'!$A$1:$H$1,0))</f>
        <v>119</v>
      </c>
      <c r="L3750">
        <f>VLOOKUP($C3750,'Raw-products'!$A$2:$H$1261,MATCH(L$1,'Raw-products'!$A$1:$H$1,0))</f>
        <v>65</v>
      </c>
      <c r="M3750" s="5">
        <f t="shared" si="116"/>
        <v>7735</v>
      </c>
      <c r="N3750" cm="1">
        <f t="array" ref="N3750:Q3750">_xlfn.XLOOKUP($B3750,'Raw -orders'!$A:$A,'Raw -orders'!$B:$E)</f>
        <v>693</v>
      </c>
      <c r="O3750">
        <v>25016</v>
      </c>
      <c r="P3750" s="1">
        <v>44459</v>
      </c>
      <c r="Q3750" s="1">
        <v>44463</v>
      </c>
      <c r="R3750" t="str" cm="1">
        <f t="array" ref="R3750:Y3750">_xlfn.XLOOKUP($N3750,'Raw - customers'!$A:$A,'Raw - customers'!$B:$I)</f>
        <v>Hetti Fibbens</v>
      </c>
      <c r="S3750" t="str">
        <v>Genderqueer</v>
      </c>
      <c r="T3750">
        <v>45</v>
      </c>
      <c r="U3750" t="str">
        <v>019 Lang SquareSuite 468</v>
      </c>
      <c r="V3750">
        <v>6160</v>
      </c>
      <c r="W3750" t="str">
        <v>Beattychester</v>
      </c>
      <c r="X3750" t="str">
        <v>Queensland</v>
      </c>
      <c r="Y3750" t="str">
        <v>Australia</v>
      </c>
      <c r="Z3750">
        <v>9</v>
      </c>
      <c r="AA3750" s="3" t="str">
        <f t="shared" si="117"/>
        <v>0 to 10</v>
      </c>
      <c r="AP3750" s="6">
        <v>693</v>
      </c>
      <c r="AQ3750" s="6" t="s">
        <v>1355</v>
      </c>
    </row>
    <row r="3751" spans="1:43" x14ac:dyDescent="0.25">
      <c r="A3751">
        <v>3749</v>
      </c>
      <c r="B3751">
        <v>749</v>
      </c>
      <c r="C3751">
        <v>12</v>
      </c>
      <c r="D3751">
        <v>96</v>
      </c>
      <c r="E3751">
        <v>3</v>
      </c>
      <c r="F3751">
        <v>288</v>
      </c>
      <c r="G3751" t="str">
        <f>VLOOKUP($C3751,'Raw-products'!$A$2:$H$1261,MATCH(G$1,'Raw-products'!$A$1:$H$1,0))</f>
        <v>Shirt</v>
      </c>
      <c r="H3751" t="str">
        <f>VLOOKUP($C3751,'Raw-products'!$A$2:$H$1261,MATCH(H$1,'Raw-products'!$A$1:$H$1,0))</f>
        <v>Oxford Cloth</v>
      </c>
      <c r="I3751" t="str">
        <f>VLOOKUP($C3751,'Raw-products'!$A$2:$H$1261,MATCH(I$1,'Raw-products'!$A$1:$H$1,0))</f>
        <v>M</v>
      </c>
      <c r="J3751" t="str">
        <f>VLOOKUP($C3751,'Raw-products'!$A$2:$H$1261,MATCH(J$1,'Raw-products'!$A$1:$H$1,0))</f>
        <v>yellow</v>
      </c>
      <c r="K3751">
        <f>VLOOKUP($C3751,'Raw-products'!$A$2:$H$1261,MATCH(K$1,'Raw-products'!$A$1:$H$1,0))</f>
        <v>114</v>
      </c>
      <c r="L3751">
        <f>VLOOKUP($C3751,'Raw-products'!$A$2:$H$1261,MATCH(L$1,'Raw-products'!$A$1:$H$1,0))</f>
        <v>56</v>
      </c>
      <c r="M3751" s="5">
        <f t="shared" si="116"/>
        <v>6384</v>
      </c>
      <c r="N3751" cm="1">
        <f t="array" ref="N3751:Q3751">_xlfn.XLOOKUP($B3751,'Raw -orders'!$A:$A,'Raw -orders'!$B:$E)</f>
        <v>693</v>
      </c>
      <c r="O3751">
        <v>25016</v>
      </c>
      <c r="P3751" s="1">
        <v>44459</v>
      </c>
      <c r="Q3751" s="1">
        <v>44463</v>
      </c>
      <c r="R3751" t="str" cm="1">
        <f t="array" ref="R3751:Y3751">_xlfn.XLOOKUP($N3751,'Raw - customers'!$A:$A,'Raw - customers'!$B:$I)</f>
        <v>Hetti Fibbens</v>
      </c>
      <c r="S3751" t="str">
        <v>Genderqueer</v>
      </c>
      <c r="T3751">
        <v>45</v>
      </c>
      <c r="U3751" t="str">
        <v>019 Lang SquareSuite 468</v>
      </c>
      <c r="V3751">
        <v>6160</v>
      </c>
      <c r="W3751" t="str">
        <v>Beattychester</v>
      </c>
      <c r="X3751" t="str">
        <v>Queensland</v>
      </c>
      <c r="Y3751" t="str">
        <v>Australia</v>
      </c>
      <c r="Z3751">
        <v>9</v>
      </c>
      <c r="AA3751" s="3" t="str">
        <f t="shared" si="117"/>
        <v>0 to 10</v>
      </c>
      <c r="AP3751" s="6">
        <v>693</v>
      </c>
      <c r="AQ3751" s="6" t="s">
        <v>1355</v>
      </c>
    </row>
    <row r="3752" spans="1:43" x14ac:dyDescent="0.25">
      <c r="A3752">
        <v>3750</v>
      </c>
      <c r="B3752">
        <v>749</v>
      </c>
      <c r="C3752">
        <v>120</v>
      </c>
      <c r="D3752">
        <v>92</v>
      </c>
      <c r="E3752">
        <v>1</v>
      </c>
      <c r="F3752">
        <v>92</v>
      </c>
      <c r="G3752" t="str">
        <f>VLOOKUP($C3752,'Raw-products'!$A$2:$H$1261,MATCH(G$1,'Raw-products'!$A$1:$H$1,0))</f>
        <v>Shirt</v>
      </c>
      <c r="H3752" t="str">
        <f>VLOOKUP($C3752,'Raw-products'!$A$2:$H$1261,MATCH(H$1,'Raw-products'!$A$1:$H$1,0))</f>
        <v>Denim</v>
      </c>
      <c r="I3752" t="str">
        <f>VLOOKUP($C3752,'Raw-products'!$A$2:$H$1261,MATCH(I$1,'Raw-products'!$A$1:$H$1,0))</f>
        <v>XS</v>
      </c>
      <c r="J3752" t="str">
        <f>VLOOKUP($C3752,'Raw-products'!$A$2:$H$1261,MATCH(J$1,'Raw-products'!$A$1:$H$1,0))</f>
        <v>green</v>
      </c>
      <c r="K3752">
        <f>VLOOKUP($C3752,'Raw-products'!$A$2:$H$1261,MATCH(K$1,'Raw-products'!$A$1:$H$1,0))</f>
        <v>115</v>
      </c>
      <c r="L3752">
        <f>VLOOKUP($C3752,'Raw-products'!$A$2:$H$1261,MATCH(L$1,'Raw-products'!$A$1:$H$1,0))</f>
        <v>66</v>
      </c>
      <c r="M3752" s="5">
        <f t="shared" si="116"/>
        <v>7590</v>
      </c>
      <c r="N3752" cm="1">
        <f t="array" ref="N3752:Q3752">_xlfn.XLOOKUP($B3752,'Raw -orders'!$A:$A,'Raw -orders'!$B:$E)</f>
        <v>693</v>
      </c>
      <c r="O3752">
        <v>25016</v>
      </c>
      <c r="P3752" s="1">
        <v>44459</v>
      </c>
      <c r="Q3752" s="1">
        <v>44463</v>
      </c>
      <c r="R3752" t="str" cm="1">
        <f t="array" ref="R3752:Y3752">_xlfn.XLOOKUP($N3752,'Raw - customers'!$A:$A,'Raw - customers'!$B:$I)</f>
        <v>Hetti Fibbens</v>
      </c>
      <c r="S3752" t="str">
        <v>Genderqueer</v>
      </c>
      <c r="T3752">
        <v>45</v>
      </c>
      <c r="U3752" t="str">
        <v>019 Lang SquareSuite 468</v>
      </c>
      <c r="V3752">
        <v>6160</v>
      </c>
      <c r="W3752" t="str">
        <v>Beattychester</v>
      </c>
      <c r="X3752" t="str">
        <v>Queensland</v>
      </c>
      <c r="Y3752" t="str">
        <v>Australia</v>
      </c>
      <c r="Z3752">
        <v>9</v>
      </c>
      <c r="AA3752" s="3" t="str">
        <f t="shared" si="117"/>
        <v>0 to 10</v>
      </c>
      <c r="AP3752" s="6">
        <v>693</v>
      </c>
      <c r="AQ3752" s="6" t="s">
        <v>1355</v>
      </c>
    </row>
    <row r="3753" spans="1:43" x14ac:dyDescent="0.25">
      <c r="A3753">
        <v>3751</v>
      </c>
      <c r="B3753">
        <v>750</v>
      </c>
      <c r="C3753">
        <v>437</v>
      </c>
      <c r="D3753">
        <v>107</v>
      </c>
      <c r="E3753">
        <v>2</v>
      </c>
      <c r="F3753">
        <v>214</v>
      </c>
      <c r="G3753" t="str">
        <f>VLOOKUP($C3753,'Raw-products'!$A$2:$H$1261,MATCH(G$1,'Raw-products'!$A$1:$H$1,0))</f>
        <v>Jacket</v>
      </c>
      <c r="H3753" t="str">
        <f>VLOOKUP($C3753,'Raw-products'!$A$2:$H$1261,MATCH(H$1,'Raw-products'!$A$1:$H$1,0))</f>
        <v>Denim</v>
      </c>
      <c r="I3753" t="str">
        <f>VLOOKUP($C3753,'Raw-products'!$A$2:$H$1261,MATCH(I$1,'Raw-products'!$A$1:$H$1,0))</f>
        <v>M</v>
      </c>
      <c r="J3753" t="str">
        <f>VLOOKUP($C3753,'Raw-products'!$A$2:$H$1261,MATCH(J$1,'Raw-products'!$A$1:$H$1,0))</f>
        <v>green</v>
      </c>
      <c r="K3753">
        <f>VLOOKUP($C3753,'Raw-products'!$A$2:$H$1261,MATCH(K$1,'Raw-products'!$A$1:$H$1,0))</f>
        <v>92</v>
      </c>
      <c r="L3753">
        <f>VLOOKUP($C3753,'Raw-products'!$A$2:$H$1261,MATCH(L$1,'Raw-products'!$A$1:$H$1,0))</f>
        <v>79</v>
      </c>
      <c r="M3753" s="5">
        <f t="shared" si="116"/>
        <v>7268</v>
      </c>
      <c r="N3753" cm="1">
        <f t="array" ref="N3753:Q3753">_xlfn.XLOOKUP($B3753,'Raw -orders'!$A:$A,'Raw -orders'!$B:$E)</f>
        <v>758</v>
      </c>
      <c r="O3753">
        <v>58084</v>
      </c>
      <c r="P3753" s="1">
        <v>44246</v>
      </c>
      <c r="Q3753" s="1">
        <v>44256</v>
      </c>
      <c r="R3753" t="str" cm="1">
        <f t="array" ref="R3753:Y3753">_xlfn.XLOOKUP($N3753,'Raw - customers'!$A:$A,'Raw - customers'!$B:$I)</f>
        <v>Mallissa Lawdham</v>
      </c>
      <c r="S3753" t="str">
        <v>Genderfluid</v>
      </c>
      <c r="T3753">
        <v>44</v>
      </c>
      <c r="U3753" t="str">
        <v>96 Bode RidgeApt. 090</v>
      </c>
      <c r="V3753">
        <v>697</v>
      </c>
      <c r="W3753" t="str">
        <v>East Madison</v>
      </c>
      <c r="X3753" t="str">
        <v>New South Wales</v>
      </c>
      <c r="Y3753" t="str">
        <v>Australia</v>
      </c>
      <c r="Z3753">
        <v>2</v>
      </c>
      <c r="AA3753" s="3" t="str">
        <f t="shared" si="117"/>
        <v>0 to 10</v>
      </c>
      <c r="AP3753" s="6">
        <v>758</v>
      </c>
      <c r="AQ3753" s="6" t="s">
        <v>1362</v>
      </c>
    </row>
    <row r="3754" spans="1:43" x14ac:dyDescent="0.25">
      <c r="A3754">
        <v>3752</v>
      </c>
      <c r="B3754">
        <v>750</v>
      </c>
      <c r="C3754">
        <v>884</v>
      </c>
      <c r="D3754">
        <v>94</v>
      </c>
      <c r="E3754">
        <v>2</v>
      </c>
      <c r="F3754">
        <v>188</v>
      </c>
      <c r="G3754" t="str">
        <f>VLOOKUP($C3754,'Raw-products'!$A$2:$H$1261,MATCH(G$1,'Raw-products'!$A$1:$H$1,0))</f>
        <v>Trousers</v>
      </c>
      <c r="H3754" t="str">
        <f>VLOOKUP($C3754,'Raw-products'!$A$2:$H$1261,MATCH(H$1,'Raw-products'!$A$1:$H$1,0))</f>
        <v>Cords</v>
      </c>
      <c r="I3754" t="str">
        <f>VLOOKUP($C3754,'Raw-products'!$A$2:$H$1261,MATCH(I$1,'Raw-products'!$A$1:$H$1,0))</f>
        <v>XL</v>
      </c>
      <c r="J3754" t="str">
        <f>VLOOKUP($C3754,'Raw-products'!$A$2:$H$1261,MATCH(J$1,'Raw-products'!$A$1:$H$1,0))</f>
        <v>orange</v>
      </c>
      <c r="K3754">
        <f>VLOOKUP($C3754,'Raw-products'!$A$2:$H$1261,MATCH(K$1,'Raw-products'!$A$1:$H$1,0))</f>
        <v>113</v>
      </c>
      <c r="L3754">
        <f>VLOOKUP($C3754,'Raw-products'!$A$2:$H$1261,MATCH(L$1,'Raw-products'!$A$1:$H$1,0))</f>
        <v>72</v>
      </c>
      <c r="M3754" s="5">
        <f t="shared" si="116"/>
        <v>8136</v>
      </c>
      <c r="N3754" cm="1">
        <f t="array" ref="N3754:Q3754">_xlfn.XLOOKUP($B3754,'Raw -orders'!$A:$A,'Raw -orders'!$B:$E)</f>
        <v>758</v>
      </c>
      <c r="O3754">
        <v>58084</v>
      </c>
      <c r="P3754" s="1">
        <v>44246</v>
      </c>
      <c r="Q3754" s="1">
        <v>44256</v>
      </c>
      <c r="R3754" t="str" cm="1">
        <f t="array" ref="R3754:Y3754">_xlfn.XLOOKUP($N3754,'Raw - customers'!$A:$A,'Raw - customers'!$B:$I)</f>
        <v>Mallissa Lawdham</v>
      </c>
      <c r="S3754" t="str">
        <v>Genderfluid</v>
      </c>
      <c r="T3754">
        <v>44</v>
      </c>
      <c r="U3754" t="str">
        <v>96 Bode RidgeApt. 090</v>
      </c>
      <c r="V3754">
        <v>697</v>
      </c>
      <c r="W3754" t="str">
        <v>East Madison</v>
      </c>
      <c r="X3754" t="str">
        <v>New South Wales</v>
      </c>
      <c r="Y3754" t="str">
        <v>Australia</v>
      </c>
      <c r="Z3754">
        <v>2</v>
      </c>
      <c r="AA3754" s="3" t="str">
        <f t="shared" si="117"/>
        <v>0 to 10</v>
      </c>
      <c r="AP3754" s="6">
        <v>758</v>
      </c>
      <c r="AQ3754" s="6" t="s">
        <v>1362</v>
      </c>
    </row>
    <row r="3755" spans="1:43" x14ac:dyDescent="0.25">
      <c r="A3755">
        <v>3753</v>
      </c>
      <c r="B3755">
        <v>750</v>
      </c>
      <c r="C3755">
        <v>333</v>
      </c>
      <c r="D3755">
        <v>109</v>
      </c>
      <c r="E3755">
        <v>1</v>
      </c>
      <c r="F3755">
        <v>109</v>
      </c>
      <c r="G3755" t="str">
        <f>VLOOKUP($C3755,'Raw-products'!$A$2:$H$1261,MATCH(G$1,'Raw-products'!$A$1:$H$1,0))</f>
        <v>Shirt</v>
      </c>
      <c r="H3755" t="str">
        <f>VLOOKUP($C3755,'Raw-products'!$A$2:$H$1261,MATCH(H$1,'Raw-products'!$A$1:$H$1,0))</f>
        <v>Mandarin Collar</v>
      </c>
      <c r="I3755" t="str">
        <f>VLOOKUP($C3755,'Raw-products'!$A$2:$H$1261,MATCH(I$1,'Raw-products'!$A$1:$H$1,0))</f>
        <v>L</v>
      </c>
      <c r="J3755" t="str">
        <f>VLOOKUP($C3755,'Raw-products'!$A$2:$H$1261,MATCH(J$1,'Raw-products'!$A$1:$H$1,0))</f>
        <v>green</v>
      </c>
      <c r="K3755">
        <f>VLOOKUP($C3755,'Raw-products'!$A$2:$H$1261,MATCH(K$1,'Raw-products'!$A$1:$H$1,0))</f>
        <v>108</v>
      </c>
      <c r="L3755">
        <f>VLOOKUP($C3755,'Raw-products'!$A$2:$H$1261,MATCH(L$1,'Raw-products'!$A$1:$H$1,0))</f>
        <v>67</v>
      </c>
      <c r="M3755" s="5">
        <f t="shared" si="116"/>
        <v>7236</v>
      </c>
      <c r="N3755" cm="1">
        <f t="array" ref="N3755:Q3755">_xlfn.XLOOKUP($B3755,'Raw -orders'!$A:$A,'Raw -orders'!$B:$E)</f>
        <v>758</v>
      </c>
      <c r="O3755">
        <v>58084</v>
      </c>
      <c r="P3755" s="1">
        <v>44246</v>
      </c>
      <c r="Q3755" s="1">
        <v>44256</v>
      </c>
      <c r="R3755" t="str" cm="1">
        <f t="array" ref="R3755:Y3755">_xlfn.XLOOKUP($N3755,'Raw - customers'!$A:$A,'Raw - customers'!$B:$I)</f>
        <v>Mallissa Lawdham</v>
      </c>
      <c r="S3755" t="str">
        <v>Genderfluid</v>
      </c>
      <c r="T3755">
        <v>44</v>
      </c>
      <c r="U3755" t="str">
        <v>96 Bode RidgeApt. 090</v>
      </c>
      <c r="V3755">
        <v>697</v>
      </c>
      <c r="W3755" t="str">
        <v>East Madison</v>
      </c>
      <c r="X3755" t="str">
        <v>New South Wales</v>
      </c>
      <c r="Y3755" t="str">
        <v>Australia</v>
      </c>
      <c r="Z3755">
        <v>2</v>
      </c>
      <c r="AA3755" s="3" t="str">
        <f t="shared" si="117"/>
        <v>0 to 10</v>
      </c>
      <c r="AP3755" s="6">
        <v>758</v>
      </c>
      <c r="AQ3755" s="6" t="s">
        <v>1362</v>
      </c>
    </row>
    <row r="3756" spans="1:43" x14ac:dyDescent="0.25">
      <c r="A3756">
        <v>3754</v>
      </c>
      <c r="B3756">
        <v>750</v>
      </c>
      <c r="C3756">
        <v>382</v>
      </c>
      <c r="D3756">
        <v>94</v>
      </c>
      <c r="E3756">
        <v>1</v>
      </c>
      <c r="F3756">
        <v>94</v>
      </c>
      <c r="G3756" t="str">
        <f>VLOOKUP($C3756,'Raw-products'!$A$2:$H$1261,MATCH(G$1,'Raw-products'!$A$1:$H$1,0))</f>
        <v>Shirt</v>
      </c>
      <c r="H3756" t="str">
        <f>VLOOKUP($C3756,'Raw-products'!$A$2:$H$1261,MATCH(H$1,'Raw-products'!$A$1:$H$1,0))</f>
        <v>Henley</v>
      </c>
      <c r="I3756" t="str">
        <f>VLOOKUP($C3756,'Raw-products'!$A$2:$H$1261,MATCH(I$1,'Raw-products'!$A$1:$H$1,0))</f>
        <v>M</v>
      </c>
      <c r="J3756" t="str">
        <f>VLOOKUP($C3756,'Raw-products'!$A$2:$H$1261,MATCH(J$1,'Raw-products'!$A$1:$H$1,0))</f>
        <v>violet</v>
      </c>
      <c r="K3756">
        <f>VLOOKUP($C3756,'Raw-products'!$A$2:$H$1261,MATCH(K$1,'Raw-products'!$A$1:$H$1,0))</f>
        <v>92</v>
      </c>
      <c r="L3756">
        <f>VLOOKUP($C3756,'Raw-products'!$A$2:$H$1261,MATCH(L$1,'Raw-products'!$A$1:$H$1,0))</f>
        <v>44</v>
      </c>
      <c r="M3756" s="5">
        <f t="shared" si="116"/>
        <v>4048</v>
      </c>
      <c r="N3756" cm="1">
        <f t="array" ref="N3756:Q3756">_xlfn.XLOOKUP($B3756,'Raw -orders'!$A:$A,'Raw -orders'!$B:$E)</f>
        <v>758</v>
      </c>
      <c r="O3756">
        <v>58084</v>
      </c>
      <c r="P3756" s="1">
        <v>44246</v>
      </c>
      <c r="Q3756" s="1">
        <v>44256</v>
      </c>
      <c r="R3756" t="str" cm="1">
        <f t="array" ref="R3756:Y3756">_xlfn.XLOOKUP($N3756,'Raw - customers'!$A:$A,'Raw - customers'!$B:$I)</f>
        <v>Mallissa Lawdham</v>
      </c>
      <c r="S3756" t="str">
        <v>Genderfluid</v>
      </c>
      <c r="T3756">
        <v>44</v>
      </c>
      <c r="U3756" t="str">
        <v>96 Bode RidgeApt. 090</v>
      </c>
      <c r="V3756">
        <v>697</v>
      </c>
      <c r="W3756" t="str">
        <v>East Madison</v>
      </c>
      <c r="X3756" t="str">
        <v>New South Wales</v>
      </c>
      <c r="Y3756" t="str">
        <v>Australia</v>
      </c>
      <c r="Z3756">
        <v>2</v>
      </c>
      <c r="AA3756" s="3" t="str">
        <f t="shared" si="117"/>
        <v>0 to 10</v>
      </c>
      <c r="AP3756" s="6">
        <v>758</v>
      </c>
      <c r="AQ3756" s="6" t="s">
        <v>1362</v>
      </c>
    </row>
    <row r="3757" spans="1:43" x14ac:dyDescent="0.25">
      <c r="A3757">
        <v>3755</v>
      </c>
      <c r="B3757">
        <v>750</v>
      </c>
      <c r="C3757">
        <v>1159</v>
      </c>
      <c r="D3757">
        <v>99</v>
      </c>
      <c r="E3757">
        <v>2</v>
      </c>
      <c r="F3757">
        <v>198</v>
      </c>
      <c r="G3757" t="str">
        <f>VLOOKUP($C3757,'Raw-products'!$A$2:$H$1261,MATCH(G$1,'Raw-products'!$A$1:$H$1,0))</f>
        <v>Trousers</v>
      </c>
      <c r="H3757" t="str">
        <f>VLOOKUP($C3757,'Raw-products'!$A$2:$H$1261,MATCH(H$1,'Raw-products'!$A$1:$H$1,0))</f>
        <v>High-Waisted</v>
      </c>
      <c r="I3757" t="str">
        <f>VLOOKUP($C3757,'Raw-products'!$A$2:$H$1261,MATCH(I$1,'Raw-products'!$A$1:$H$1,0))</f>
        <v>XL</v>
      </c>
      <c r="J3757" t="str">
        <f>VLOOKUP($C3757,'Raw-products'!$A$2:$H$1261,MATCH(J$1,'Raw-products'!$A$1:$H$1,0))</f>
        <v>red</v>
      </c>
      <c r="K3757">
        <f>VLOOKUP($C3757,'Raw-products'!$A$2:$H$1261,MATCH(K$1,'Raw-products'!$A$1:$H$1,0))</f>
        <v>98</v>
      </c>
      <c r="L3757">
        <f>VLOOKUP($C3757,'Raw-products'!$A$2:$H$1261,MATCH(L$1,'Raw-products'!$A$1:$H$1,0))</f>
        <v>80</v>
      </c>
      <c r="M3757" s="5">
        <f t="shared" si="116"/>
        <v>7840</v>
      </c>
      <c r="N3757" cm="1">
        <f t="array" ref="N3757:Q3757">_xlfn.XLOOKUP($B3757,'Raw -orders'!$A:$A,'Raw -orders'!$B:$E)</f>
        <v>758</v>
      </c>
      <c r="O3757">
        <v>58084</v>
      </c>
      <c r="P3757" s="1">
        <v>44246</v>
      </c>
      <c r="Q3757" s="1">
        <v>44256</v>
      </c>
      <c r="R3757" t="str" cm="1">
        <f t="array" ref="R3757:Y3757">_xlfn.XLOOKUP($N3757,'Raw - customers'!$A:$A,'Raw - customers'!$B:$I)</f>
        <v>Mallissa Lawdham</v>
      </c>
      <c r="S3757" t="str">
        <v>Genderfluid</v>
      </c>
      <c r="T3757">
        <v>44</v>
      </c>
      <c r="U3757" t="str">
        <v>96 Bode RidgeApt. 090</v>
      </c>
      <c r="V3757">
        <v>697</v>
      </c>
      <c r="W3757" t="str">
        <v>East Madison</v>
      </c>
      <c r="X3757" t="str">
        <v>New South Wales</v>
      </c>
      <c r="Y3757" t="str">
        <v>Australia</v>
      </c>
      <c r="Z3757">
        <v>2</v>
      </c>
      <c r="AA3757" s="3" t="str">
        <f t="shared" si="117"/>
        <v>0 to 10</v>
      </c>
      <c r="AP3757" s="6">
        <v>758</v>
      </c>
      <c r="AQ3757" s="6" t="s">
        <v>1362</v>
      </c>
    </row>
    <row r="3758" spans="1:43" x14ac:dyDescent="0.25">
      <c r="A3758">
        <v>3756</v>
      </c>
      <c r="B3758">
        <v>750</v>
      </c>
      <c r="C3758">
        <v>509</v>
      </c>
      <c r="D3758">
        <v>102</v>
      </c>
      <c r="E3758">
        <v>2</v>
      </c>
      <c r="F3758">
        <v>204</v>
      </c>
      <c r="G3758" t="str">
        <f>VLOOKUP($C3758,'Raw-products'!$A$2:$H$1261,MATCH(G$1,'Raw-products'!$A$1:$H$1,0))</f>
        <v>Jacket</v>
      </c>
      <c r="H3758" t="str">
        <f>VLOOKUP($C3758,'Raw-products'!$A$2:$H$1261,MATCH(H$1,'Raw-products'!$A$1:$H$1,0))</f>
        <v>Windbreaker</v>
      </c>
      <c r="I3758" t="str">
        <f>VLOOKUP($C3758,'Raw-products'!$A$2:$H$1261,MATCH(I$1,'Raw-products'!$A$1:$H$1,0))</f>
        <v>XL</v>
      </c>
      <c r="J3758" t="str">
        <f>VLOOKUP($C3758,'Raw-products'!$A$2:$H$1261,MATCH(J$1,'Raw-products'!$A$1:$H$1,0))</f>
        <v>green</v>
      </c>
      <c r="K3758">
        <f>VLOOKUP($C3758,'Raw-products'!$A$2:$H$1261,MATCH(K$1,'Raw-products'!$A$1:$H$1,0))</f>
        <v>109</v>
      </c>
      <c r="L3758">
        <f>VLOOKUP($C3758,'Raw-products'!$A$2:$H$1261,MATCH(L$1,'Raw-products'!$A$1:$H$1,0))</f>
        <v>71</v>
      </c>
      <c r="M3758" s="5">
        <f t="shared" si="116"/>
        <v>7739</v>
      </c>
      <c r="N3758" cm="1">
        <f t="array" ref="N3758:Q3758">_xlfn.XLOOKUP($B3758,'Raw -orders'!$A:$A,'Raw -orders'!$B:$E)</f>
        <v>758</v>
      </c>
      <c r="O3758">
        <v>58084</v>
      </c>
      <c r="P3758" s="1">
        <v>44246</v>
      </c>
      <c r="Q3758" s="1">
        <v>44256</v>
      </c>
      <c r="R3758" t="str" cm="1">
        <f t="array" ref="R3758:Y3758">_xlfn.XLOOKUP($N3758,'Raw - customers'!$A:$A,'Raw - customers'!$B:$I)</f>
        <v>Mallissa Lawdham</v>
      </c>
      <c r="S3758" t="str">
        <v>Genderfluid</v>
      </c>
      <c r="T3758">
        <v>44</v>
      </c>
      <c r="U3758" t="str">
        <v>96 Bode RidgeApt. 090</v>
      </c>
      <c r="V3758">
        <v>697</v>
      </c>
      <c r="W3758" t="str">
        <v>East Madison</v>
      </c>
      <c r="X3758" t="str">
        <v>New South Wales</v>
      </c>
      <c r="Y3758" t="str">
        <v>Australia</v>
      </c>
      <c r="Z3758">
        <v>2</v>
      </c>
      <c r="AA3758" s="3" t="str">
        <f t="shared" si="117"/>
        <v>0 to 10</v>
      </c>
      <c r="AP3758" s="6">
        <v>758</v>
      </c>
      <c r="AQ3758" s="6" t="s">
        <v>1362</v>
      </c>
    </row>
    <row r="3759" spans="1:43" x14ac:dyDescent="0.25">
      <c r="A3759">
        <v>3757</v>
      </c>
      <c r="B3759">
        <v>750</v>
      </c>
      <c r="C3759">
        <v>91</v>
      </c>
      <c r="D3759">
        <v>118</v>
      </c>
      <c r="E3759">
        <v>1</v>
      </c>
      <c r="F3759">
        <v>118</v>
      </c>
      <c r="G3759" t="str">
        <f>VLOOKUP($C3759,'Raw-products'!$A$2:$H$1261,MATCH(G$1,'Raw-products'!$A$1:$H$1,0))</f>
        <v>Shirt</v>
      </c>
      <c r="H3759" t="str">
        <f>VLOOKUP($C3759,'Raw-products'!$A$2:$H$1261,MATCH(H$1,'Raw-products'!$A$1:$H$1,0))</f>
        <v>Flannel</v>
      </c>
      <c r="I3759" t="str">
        <f>VLOOKUP($C3759,'Raw-products'!$A$2:$H$1261,MATCH(I$1,'Raw-products'!$A$1:$H$1,0))</f>
        <v>S</v>
      </c>
      <c r="J3759" t="str">
        <f>VLOOKUP($C3759,'Raw-products'!$A$2:$H$1261,MATCH(J$1,'Raw-products'!$A$1:$H$1,0))</f>
        <v>blue</v>
      </c>
      <c r="K3759">
        <f>VLOOKUP($C3759,'Raw-products'!$A$2:$H$1261,MATCH(K$1,'Raw-products'!$A$1:$H$1,0))</f>
        <v>96</v>
      </c>
      <c r="L3759">
        <f>VLOOKUP($C3759,'Raw-products'!$A$2:$H$1261,MATCH(L$1,'Raw-products'!$A$1:$H$1,0))</f>
        <v>43</v>
      </c>
      <c r="M3759" s="5">
        <f t="shared" si="116"/>
        <v>4128</v>
      </c>
      <c r="N3759" cm="1">
        <f t="array" ref="N3759:Q3759">_xlfn.XLOOKUP($B3759,'Raw -orders'!$A:$A,'Raw -orders'!$B:$E)</f>
        <v>758</v>
      </c>
      <c r="O3759">
        <v>58084</v>
      </c>
      <c r="P3759" s="1">
        <v>44246</v>
      </c>
      <c r="Q3759" s="1">
        <v>44256</v>
      </c>
      <c r="R3759" t="str" cm="1">
        <f t="array" ref="R3759:Y3759">_xlfn.XLOOKUP($N3759,'Raw - customers'!$A:$A,'Raw - customers'!$B:$I)</f>
        <v>Mallissa Lawdham</v>
      </c>
      <c r="S3759" t="str">
        <v>Genderfluid</v>
      </c>
      <c r="T3759">
        <v>44</v>
      </c>
      <c r="U3759" t="str">
        <v>96 Bode RidgeApt. 090</v>
      </c>
      <c r="V3759">
        <v>697</v>
      </c>
      <c r="W3759" t="str">
        <v>East Madison</v>
      </c>
      <c r="X3759" t="str">
        <v>New South Wales</v>
      </c>
      <c r="Y3759" t="str">
        <v>Australia</v>
      </c>
      <c r="Z3759">
        <v>2</v>
      </c>
      <c r="AA3759" s="3" t="str">
        <f t="shared" si="117"/>
        <v>0 to 10</v>
      </c>
      <c r="AP3759" s="6">
        <v>758</v>
      </c>
      <c r="AQ3759" s="6" t="s">
        <v>1362</v>
      </c>
    </row>
    <row r="3760" spans="1:43" x14ac:dyDescent="0.25">
      <c r="A3760">
        <v>3758</v>
      </c>
      <c r="B3760">
        <v>750</v>
      </c>
      <c r="C3760">
        <v>708</v>
      </c>
      <c r="D3760">
        <v>119</v>
      </c>
      <c r="E3760">
        <v>1</v>
      </c>
      <c r="F3760">
        <v>119</v>
      </c>
      <c r="G3760" t="str">
        <f>VLOOKUP($C3760,'Raw-products'!$A$2:$H$1261,MATCH(G$1,'Raw-products'!$A$1:$H$1,0))</f>
        <v>Jacket</v>
      </c>
      <c r="H3760" t="str">
        <f>VLOOKUP($C3760,'Raw-products'!$A$2:$H$1261,MATCH(H$1,'Raw-products'!$A$1:$H$1,0))</f>
        <v>Trench Coat</v>
      </c>
      <c r="I3760" t="str">
        <f>VLOOKUP($C3760,'Raw-products'!$A$2:$H$1261,MATCH(I$1,'Raw-products'!$A$1:$H$1,0))</f>
        <v>L</v>
      </c>
      <c r="J3760" t="str">
        <f>VLOOKUP($C3760,'Raw-products'!$A$2:$H$1261,MATCH(J$1,'Raw-products'!$A$1:$H$1,0))</f>
        <v>orange</v>
      </c>
      <c r="K3760">
        <f>VLOOKUP($C3760,'Raw-products'!$A$2:$H$1261,MATCH(K$1,'Raw-products'!$A$1:$H$1,0))</f>
        <v>112</v>
      </c>
      <c r="L3760">
        <f>VLOOKUP($C3760,'Raw-products'!$A$2:$H$1261,MATCH(L$1,'Raw-products'!$A$1:$H$1,0))</f>
        <v>70</v>
      </c>
      <c r="M3760" s="5">
        <f t="shared" si="116"/>
        <v>7840</v>
      </c>
      <c r="N3760" cm="1">
        <f t="array" ref="N3760:Q3760">_xlfn.XLOOKUP($B3760,'Raw -orders'!$A:$A,'Raw -orders'!$B:$E)</f>
        <v>758</v>
      </c>
      <c r="O3760">
        <v>58084</v>
      </c>
      <c r="P3760" s="1">
        <v>44246</v>
      </c>
      <c r="Q3760" s="1">
        <v>44256</v>
      </c>
      <c r="R3760" t="str" cm="1">
        <f t="array" ref="R3760:Y3760">_xlfn.XLOOKUP($N3760,'Raw - customers'!$A:$A,'Raw - customers'!$B:$I)</f>
        <v>Mallissa Lawdham</v>
      </c>
      <c r="S3760" t="str">
        <v>Genderfluid</v>
      </c>
      <c r="T3760">
        <v>44</v>
      </c>
      <c r="U3760" t="str">
        <v>96 Bode RidgeApt. 090</v>
      </c>
      <c r="V3760">
        <v>697</v>
      </c>
      <c r="W3760" t="str">
        <v>East Madison</v>
      </c>
      <c r="X3760" t="str">
        <v>New South Wales</v>
      </c>
      <c r="Y3760" t="str">
        <v>Australia</v>
      </c>
      <c r="Z3760">
        <v>2</v>
      </c>
      <c r="AA3760" s="3" t="str">
        <f t="shared" si="117"/>
        <v>0 to 10</v>
      </c>
      <c r="AP3760" s="6">
        <v>758</v>
      </c>
      <c r="AQ3760" s="6" t="s">
        <v>1362</v>
      </c>
    </row>
    <row r="3761" spans="1:43" x14ac:dyDescent="0.25">
      <c r="A3761">
        <v>3759</v>
      </c>
      <c r="B3761">
        <v>750</v>
      </c>
      <c r="C3761">
        <v>583</v>
      </c>
      <c r="D3761">
        <v>100</v>
      </c>
      <c r="E3761">
        <v>2</v>
      </c>
      <c r="F3761">
        <v>200</v>
      </c>
      <c r="G3761" t="str">
        <f>VLOOKUP($C3761,'Raw-products'!$A$2:$H$1261,MATCH(G$1,'Raw-products'!$A$1:$H$1,0))</f>
        <v>Jacket</v>
      </c>
      <c r="H3761" t="str">
        <f>VLOOKUP($C3761,'Raw-products'!$A$2:$H$1261,MATCH(H$1,'Raw-products'!$A$1:$H$1,0))</f>
        <v>Bomber</v>
      </c>
      <c r="I3761" t="str">
        <f>VLOOKUP($C3761,'Raw-products'!$A$2:$H$1261,MATCH(I$1,'Raw-products'!$A$1:$H$1,0))</f>
        <v>L</v>
      </c>
      <c r="J3761" t="str">
        <f>VLOOKUP($C3761,'Raw-products'!$A$2:$H$1261,MATCH(J$1,'Raw-products'!$A$1:$H$1,0))</f>
        <v>blue</v>
      </c>
      <c r="K3761">
        <f>VLOOKUP($C3761,'Raw-products'!$A$2:$H$1261,MATCH(K$1,'Raw-products'!$A$1:$H$1,0))</f>
        <v>90</v>
      </c>
      <c r="L3761">
        <f>VLOOKUP($C3761,'Raw-products'!$A$2:$H$1261,MATCH(L$1,'Raw-products'!$A$1:$H$1,0))</f>
        <v>64</v>
      </c>
      <c r="M3761" s="5">
        <f t="shared" si="116"/>
        <v>5760</v>
      </c>
      <c r="N3761" cm="1">
        <f t="array" ref="N3761:Q3761">_xlfn.XLOOKUP($B3761,'Raw -orders'!$A:$A,'Raw -orders'!$B:$E)</f>
        <v>758</v>
      </c>
      <c r="O3761">
        <v>58084</v>
      </c>
      <c r="P3761" s="1">
        <v>44246</v>
      </c>
      <c r="Q3761" s="1">
        <v>44256</v>
      </c>
      <c r="R3761" t="str" cm="1">
        <f t="array" ref="R3761:Y3761">_xlfn.XLOOKUP($N3761,'Raw - customers'!$A:$A,'Raw - customers'!$B:$I)</f>
        <v>Mallissa Lawdham</v>
      </c>
      <c r="S3761" t="str">
        <v>Genderfluid</v>
      </c>
      <c r="T3761">
        <v>44</v>
      </c>
      <c r="U3761" t="str">
        <v>96 Bode RidgeApt. 090</v>
      </c>
      <c r="V3761">
        <v>697</v>
      </c>
      <c r="W3761" t="str">
        <v>East Madison</v>
      </c>
      <c r="X3761" t="str">
        <v>New South Wales</v>
      </c>
      <c r="Y3761" t="str">
        <v>Australia</v>
      </c>
      <c r="Z3761">
        <v>2</v>
      </c>
      <c r="AA3761" s="3" t="str">
        <f t="shared" si="117"/>
        <v>0 to 10</v>
      </c>
      <c r="AP3761" s="6">
        <v>758</v>
      </c>
      <c r="AQ3761" s="6" t="s">
        <v>1362</v>
      </c>
    </row>
    <row r="3762" spans="1:43" x14ac:dyDescent="0.25">
      <c r="A3762">
        <v>3760</v>
      </c>
      <c r="B3762">
        <v>750</v>
      </c>
      <c r="C3762">
        <v>507</v>
      </c>
      <c r="D3762">
        <v>102</v>
      </c>
      <c r="E3762">
        <v>1</v>
      </c>
      <c r="F3762">
        <v>102</v>
      </c>
      <c r="G3762" t="str">
        <f>VLOOKUP($C3762,'Raw-products'!$A$2:$H$1261,MATCH(G$1,'Raw-products'!$A$1:$H$1,0))</f>
        <v>Jacket</v>
      </c>
      <c r="H3762" t="str">
        <f>VLOOKUP($C3762,'Raw-products'!$A$2:$H$1261,MATCH(H$1,'Raw-products'!$A$1:$H$1,0))</f>
        <v>Windbreaker</v>
      </c>
      <c r="I3762" t="str">
        <f>VLOOKUP($C3762,'Raw-products'!$A$2:$H$1261,MATCH(I$1,'Raw-products'!$A$1:$H$1,0))</f>
        <v>M</v>
      </c>
      <c r="J3762" t="str">
        <f>VLOOKUP($C3762,'Raw-products'!$A$2:$H$1261,MATCH(J$1,'Raw-products'!$A$1:$H$1,0))</f>
        <v>green</v>
      </c>
      <c r="K3762">
        <f>VLOOKUP($C3762,'Raw-products'!$A$2:$H$1261,MATCH(K$1,'Raw-products'!$A$1:$H$1,0))</f>
        <v>109</v>
      </c>
      <c r="L3762">
        <f>VLOOKUP($C3762,'Raw-products'!$A$2:$H$1261,MATCH(L$1,'Raw-products'!$A$1:$H$1,0))</f>
        <v>63</v>
      </c>
      <c r="M3762" s="5">
        <f t="shared" si="116"/>
        <v>6867</v>
      </c>
      <c r="N3762" cm="1">
        <f t="array" ref="N3762:Q3762">_xlfn.XLOOKUP($B3762,'Raw -orders'!$A:$A,'Raw -orders'!$B:$E)</f>
        <v>758</v>
      </c>
      <c r="O3762">
        <v>58084</v>
      </c>
      <c r="P3762" s="1">
        <v>44246</v>
      </c>
      <c r="Q3762" s="1">
        <v>44256</v>
      </c>
      <c r="R3762" t="str" cm="1">
        <f t="array" ref="R3762:Y3762">_xlfn.XLOOKUP($N3762,'Raw - customers'!$A:$A,'Raw - customers'!$B:$I)</f>
        <v>Mallissa Lawdham</v>
      </c>
      <c r="S3762" t="str">
        <v>Genderfluid</v>
      </c>
      <c r="T3762">
        <v>44</v>
      </c>
      <c r="U3762" t="str">
        <v>96 Bode RidgeApt. 090</v>
      </c>
      <c r="V3762">
        <v>697</v>
      </c>
      <c r="W3762" t="str">
        <v>East Madison</v>
      </c>
      <c r="X3762" t="str">
        <v>New South Wales</v>
      </c>
      <c r="Y3762" t="str">
        <v>Australia</v>
      </c>
      <c r="Z3762">
        <v>2</v>
      </c>
      <c r="AA3762" s="3" t="str">
        <f t="shared" si="117"/>
        <v>0 to 10</v>
      </c>
      <c r="AP3762" s="6">
        <v>758</v>
      </c>
      <c r="AQ3762" s="6" t="s">
        <v>1362</v>
      </c>
    </row>
    <row r="3763" spans="1:43" x14ac:dyDescent="0.25">
      <c r="A3763">
        <v>3761</v>
      </c>
      <c r="B3763">
        <v>750</v>
      </c>
      <c r="C3763">
        <v>1113</v>
      </c>
      <c r="D3763">
        <v>115</v>
      </c>
      <c r="E3763">
        <v>3</v>
      </c>
      <c r="F3763">
        <v>345</v>
      </c>
      <c r="G3763" t="str">
        <f>VLOOKUP($C3763,'Raw-products'!$A$2:$H$1261,MATCH(G$1,'Raw-products'!$A$1:$H$1,0))</f>
        <v>Trousers</v>
      </c>
      <c r="H3763" t="str">
        <f>VLOOKUP($C3763,'Raw-products'!$A$2:$H$1261,MATCH(H$1,'Raw-products'!$A$1:$H$1,0))</f>
        <v>Cropped</v>
      </c>
      <c r="I3763" t="str">
        <f>VLOOKUP($C3763,'Raw-products'!$A$2:$H$1261,MATCH(I$1,'Raw-products'!$A$1:$H$1,0))</f>
        <v>L</v>
      </c>
      <c r="J3763" t="str">
        <f>VLOOKUP($C3763,'Raw-products'!$A$2:$H$1261,MATCH(J$1,'Raw-products'!$A$1:$H$1,0))</f>
        <v>indigo</v>
      </c>
      <c r="K3763">
        <f>VLOOKUP($C3763,'Raw-products'!$A$2:$H$1261,MATCH(K$1,'Raw-products'!$A$1:$H$1,0))</f>
        <v>99</v>
      </c>
      <c r="L3763">
        <f>VLOOKUP($C3763,'Raw-products'!$A$2:$H$1261,MATCH(L$1,'Raw-products'!$A$1:$H$1,0))</f>
        <v>63</v>
      </c>
      <c r="M3763" s="5">
        <f t="shared" si="116"/>
        <v>6237</v>
      </c>
      <c r="N3763" cm="1">
        <f t="array" ref="N3763:Q3763">_xlfn.XLOOKUP($B3763,'Raw -orders'!$A:$A,'Raw -orders'!$B:$E)</f>
        <v>758</v>
      </c>
      <c r="O3763">
        <v>58084</v>
      </c>
      <c r="P3763" s="1">
        <v>44246</v>
      </c>
      <c r="Q3763" s="1">
        <v>44256</v>
      </c>
      <c r="R3763" t="str" cm="1">
        <f t="array" ref="R3763:Y3763">_xlfn.XLOOKUP($N3763,'Raw - customers'!$A:$A,'Raw - customers'!$B:$I)</f>
        <v>Mallissa Lawdham</v>
      </c>
      <c r="S3763" t="str">
        <v>Genderfluid</v>
      </c>
      <c r="T3763">
        <v>44</v>
      </c>
      <c r="U3763" t="str">
        <v>96 Bode RidgeApt. 090</v>
      </c>
      <c r="V3763">
        <v>697</v>
      </c>
      <c r="W3763" t="str">
        <v>East Madison</v>
      </c>
      <c r="X3763" t="str">
        <v>New South Wales</v>
      </c>
      <c r="Y3763" t="str">
        <v>Australia</v>
      </c>
      <c r="Z3763">
        <v>2</v>
      </c>
      <c r="AA3763" s="3" t="str">
        <f t="shared" si="117"/>
        <v>0 to 10</v>
      </c>
      <c r="AP3763" s="6">
        <v>758</v>
      </c>
      <c r="AQ3763" s="6" t="s">
        <v>1362</v>
      </c>
    </row>
    <row r="3764" spans="1:43" x14ac:dyDescent="0.25">
      <c r="A3764">
        <v>3762</v>
      </c>
      <c r="B3764">
        <v>751</v>
      </c>
      <c r="C3764">
        <v>789</v>
      </c>
      <c r="D3764">
        <v>91</v>
      </c>
      <c r="E3764">
        <v>1</v>
      </c>
      <c r="F3764">
        <v>91</v>
      </c>
      <c r="G3764" t="str">
        <f>VLOOKUP($C3764,'Raw-products'!$A$2:$H$1261,MATCH(G$1,'Raw-products'!$A$1:$H$1,0))</f>
        <v>Jacket</v>
      </c>
      <c r="H3764" t="str">
        <f>VLOOKUP($C3764,'Raw-products'!$A$2:$H$1261,MATCH(H$1,'Raw-products'!$A$1:$H$1,0))</f>
        <v>Pullover</v>
      </c>
      <c r="I3764" t="str">
        <f>VLOOKUP($C3764,'Raw-products'!$A$2:$H$1261,MATCH(I$1,'Raw-products'!$A$1:$H$1,0))</f>
        <v>XL</v>
      </c>
      <c r="J3764" t="str">
        <f>VLOOKUP($C3764,'Raw-products'!$A$2:$H$1261,MATCH(J$1,'Raw-products'!$A$1:$H$1,0))</f>
        <v>green</v>
      </c>
      <c r="K3764">
        <f>VLOOKUP($C3764,'Raw-products'!$A$2:$H$1261,MATCH(K$1,'Raw-products'!$A$1:$H$1,0))</f>
        <v>114</v>
      </c>
      <c r="L3764">
        <f>VLOOKUP($C3764,'Raw-products'!$A$2:$H$1261,MATCH(L$1,'Raw-products'!$A$1:$H$1,0))</f>
        <v>65</v>
      </c>
      <c r="M3764" s="5">
        <f t="shared" si="116"/>
        <v>7410</v>
      </c>
      <c r="N3764" cm="1">
        <f t="array" ref="N3764:Q3764">_xlfn.XLOOKUP($B3764,'Raw -orders'!$A:$A,'Raw -orders'!$B:$E)</f>
        <v>254</v>
      </c>
      <c r="O3764">
        <v>47650</v>
      </c>
      <c r="P3764" s="1">
        <v>44367</v>
      </c>
      <c r="Q3764" s="1">
        <v>44383</v>
      </c>
      <c r="R3764" t="str" cm="1">
        <f t="array" ref="R3764:Y3764">_xlfn.XLOOKUP($N3764,'Raw - customers'!$A:$A,'Raw - customers'!$B:$I)</f>
        <v>Scot Billany</v>
      </c>
      <c r="S3764" t="str">
        <v>Male</v>
      </c>
      <c r="T3764">
        <v>44</v>
      </c>
      <c r="U3764" t="str">
        <v>4966 Lilly Estate DrApt. 570</v>
      </c>
      <c r="V3764">
        <v>8170</v>
      </c>
      <c r="W3764" t="str">
        <v>Beiermouth</v>
      </c>
      <c r="X3764" t="str">
        <v>Queensland</v>
      </c>
      <c r="Y3764" t="str">
        <v>Australia</v>
      </c>
      <c r="Z3764">
        <v>6</v>
      </c>
      <c r="AA3764" s="3" t="str">
        <f t="shared" si="117"/>
        <v>10 to 20</v>
      </c>
      <c r="AP3764" s="6">
        <v>254</v>
      </c>
      <c r="AQ3764" s="6" t="s">
        <v>1355</v>
      </c>
    </row>
    <row r="3765" spans="1:43" x14ac:dyDescent="0.25">
      <c r="A3765">
        <v>3763</v>
      </c>
      <c r="B3765">
        <v>751</v>
      </c>
      <c r="C3765">
        <v>728</v>
      </c>
      <c r="D3765">
        <v>119</v>
      </c>
      <c r="E3765">
        <v>2</v>
      </c>
      <c r="F3765">
        <v>238</v>
      </c>
      <c r="G3765" t="str">
        <f>VLOOKUP($C3765,'Raw-products'!$A$2:$H$1261,MATCH(G$1,'Raw-products'!$A$1:$H$1,0))</f>
        <v>Jacket</v>
      </c>
      <c r="H3765" t="str">
        <f>VLOOKUP($C3765,'Raw-products'!$A$2:$H$1261,MATCH(H$1,'Raw-products'!$A$1:$H$1,0))</f>
        <v>Trench Coat</v>
      </c>
      <c r="I3765" t="str">
        <f>VLOOKUP($C3765,'Raw-products'!$A$2:$H$1261,MATCH(I$1,'Raw-products'!$A$1:$H$1,0))</f>
        <v>L</v>
      </c>
      <c r="J3765" t="str">
        <f>VLOOKUP($C3765,'Raw-products'!$A$2:$H$1261,MATCH(J$1,'Raw-products'!$A$1:$H$1,0))</f>
        <v>indigo</v>
      </c>
      <c r="K3765">
        <f>VLOOKUP($C3765,'Raw-products'!$A$2:$H$1261,MATCH(K$1,'Raw-products'!$A$1:$H$1,0))</f>
        <v>112</v>
      </c>
      <c r="L3765">
        <f>VLOOKUP($C3765,'Raw-products'!$A$2:$H$1261,MATCH(L$1,'Raw-products'!$A$1:$H$1,0))</f>
        <v>71</v>
      </c>
      <c r="M3765" s="5">
        <f t="shared" si="116"/>
        <v>7952</v>
      </c>
      <c r="N3765" cm="1">
        <f t="array" ref="N3765:Q3765">_xlfn.XLOOKUP($B3765,'Raw -orders'!$A:$A,'Raw -orders'!$B:$E)</f>
        <v>254</v>
      </c>
      <c r="O3765">
        <v>47650</v>
      </c>
      <c r="P3765" s="1">
        <v>44367</v>
      </c>
      <c r="Q3765" s="1">
        <v>44383</v>
      </c>
      <c r="R3765" t="str" cm="1">
        <f t="array" ref="R3765:Y3765">_xlfn.XLOOKUP($N3765,'Raw - customers'!$A:$A,'Raw - customers'!$B:$I)</f>
        <v>Scot Billany</v>
      </c>
      <c r="S3765" t="str">
        <v>Male</v>
      </c>
      <c r="T3765">
        <v>44</v>
      </c>
      <c r="U3765" t="str">
        <v>4966 Lilly Estate DrApt. 570</v>
      </c>
      <c r="V3765">
        <v>8170</v>
      </c>
      <c r="W3765" t="str">
        <v>Beiermouth</v>
      </c>
      <c r="X3765" t="str">
        <v>Queensland</v>
      </c>
      <c r="Y3765" t="str">
        <v>Australia</v>
      </c>
      <c r="Z3765">
        <v>6</v>
      </c>
      <c r="AA3765" s="3" t="str">
        <f t="shared" si="117"/>
        <v>10 to 20</v>
      </c>
      <c r="AP3765" s="6">
        <v>254</v>
      </c>
      <c r="AQ3765" s="6" t="s">
        <v>1355</v>
      </c>
    </row>
    <row r="3766" spans="1:43" x14ac:dyDescent="0.25">
      <c r="A3766">
        <v>3764</v>
      </c>
      <c r="B3766">
        <v>751</v>
      </c>
      <c r="C3766">
        <v>1035</v>
      </c>
      <c r="D3766">
        <v>90</v>
      </c>
      <c r="E3766">
        <v>3</v>
      </c>
      <c r="F3766">
        <v>270</v>
      </c>
      <c r="G3766" t="str">
        <f>VLOOKUP($C3766,'Raw-products'!$A$2:$H$1261,MATCH(G$1,'Raw-products'!$A$1:$H$1,0))</f>
        <v>Trousers</v>
      </c>
      <c r="H3766" t="str">
        <f>VLOOKUP($C3766,'Raw-products'!$A$2:$H$1261,MATCH(H$1,'Raw-products'!$A$1:$H$1,0))</f>
        <v>Relaxed Leg</v>
      </c>
      <c r="I3766" t="str">
        <f>VLOOKUP($C3766,'Raw-products'!$A$2:$H$1261,MATCH(I$1,'Raw-products'!$A$1:$H$1,0))</f>
        <v>XS</v>
      </c>
      <c r="J3766" t="str">
        <f>VLOOKUP($C3766,'Raw-products'!$A$2:$H$1261,MATCH(J$1,'Raw-products'!$A$1:$H$1,0))</f>
        <v>blue</v>
      </c>
      <c r="K3766">
        <f>VLOOKUP($C3766,'Raw-products'!$A$2:$H$1261,MATCH(K$1,'Raw-products'!$A$1:$H$1,0))</f>
        <v>95</v>
      </c>
      <c r="L3766">
        <f>VLOOKUP($C3766,'Raw-products'!$A$2:$H$1261,MATCH(L$1,'Raw-products'!$A$1:$H$1,0))</f>
        <v>54</v>
      </c>
      <c r="M3766" s="5">
        <f t="shared" si="116"/>
        <v>5130</v>
      </c>
      <c r="N3766" cm="1">
        <f t="array" ref="N3766:Q3766">_xlfn.XLOOKUP($B3766,'Raw -orders'!$A:$A,'Raw -orders'!$B:$E)</f>
        <v>254</v>
      </c>
      <c r="O3766">
        <v>47650</v>
      </c>
      <c r="P3766" s="1">
        <v>44367</v>
      </c>
      <c r="Q3766" s="1">
        <v>44383</v>
      </c>
      <c r="R3766" t="str" cm="1">
        <f t="array" ref="R3766:Y3766">_xlfn.XLOOKUP($N3766,'Raw - customers'!$A:$A,'Raw - customers'!$B:$I)</f>
        <v>Scot Billany</v>
      </c>
      <c r="S3766" t="str">
        <v>Male</v>
      </c>
      <c r="T3766">
        <v>44</v>
      </c>
      <c r="U3766" t="str">
        <v>4966 Lilly Estate DrApt. 570</v>
      </c>
      <c r="V3766">
        <v>8170</v>
      </c>
      <c r="W3766" t="str">
        <v>Beiermouth</v>
      </c>
      <c r="X3766" t="str">
        <v>Queensland</v>
      </c>
      <c r="Y3766" t="str">
        <v>Australia</v>
      </c>
      <c r="Z3766">
        <v>6</v>
      </c>
      <c r="AA3766" s="3" t="str">
        <f t="shared" si="117"/>
        <v>10 to 20</v>
      </c>
      <c r="AP3766" s="6">
        <v>254</v>
      </c>
      <c r="AQ3766" s="6" t="s">
        <v>1355</v>
      </c>
    </row>
    <row r="3767" spans="1:43" x14ac:dyDescent="0.25">
      <c r="A3767">
        <v>3765</v>
      </c>
      <c r="B3767">
        <v>751</v>
      </c>
      <c r="C3767">
        <v>241</v>
      </c>
      <c r="D3767">
        <v>106</v>
      </c>
      <c r="E3767">
        <v>1</v>
      </c>
      <c r="F3767">
        <v>106</v>
      </c>
      <c r="G3767" t="str">
        <f>VLOOKUP($C3767,'Raw-products'!$A$2:$H$1261,MATCH(G$1,'Raw-products'!$A$1:$H$1,0))</f>
        <v>Shirt</v>
      </c>
      <c r="H3767" t="str">
        <f>VLOOKUP($C3767,'Raw-products'!$A$2:$H$1261,MATCH(H$1,'Raw-products'!$A$1:$H$1,0))</f>
        <v>Chambray</v>
      </c>
      <c r="I3767" t="str">
        <f>VLOOKUP($C3767,'Raw-products'!$A$2:$H$1261,MATCH(I$1,'Raw-products'!$A$1:$H$1,0))</f>
        <v>S</v>
      </c>
      <c r="J3767" t="str">
        <f>VLOOKUP($C3767,'Raw-products'!$A$2:$H$1261,MATCH(J$1,'Raw-products'!$A$1:$H$1,0))</f>
        <v>violet</v>
      </c>
      <c r="K3767">
        <f>VLOOKUP($C3767,'Raw-products'!$A$2:$H$1261,MATCH(K$1,'Raw-products'!$A$1:$H$1,0))</f>
        <v>105</v>
      </c>
      <c r="L3767">
        <f>VLOOKUP($C3767,'Raw-products'!$A$2:$H$1261,MATCH(L$1,'Raw-products'!$A$1:$H$1,0))</f>
        <v>52</v>
      </c>
      <c r="M3767" s="5">
        <f t="shared" si="116"/>
        <v>5460</v>
      </c>
      <c r="N3767" cm="1">
        <f t="array" ref="N3767:Q3767">_xlfn.XLOOKUP($B3767,'Raw -orders'!$A:$A,'Raw -orders'!$B:$E)</f>
        <v>254</v>
      </c>
      <c r="O3767">
        <v>47650</v>
      </c>
      <c r="P3767" s="1">
        <v>44367</v>
      </c>
      <c r="Q3767" s="1">
        <v>44383</v>
      </c>
      <c r="R3767" t="str" cm="1">
        <f t="array" ref="R3767:Y3767">_xlfn.XLOOKUP($N3767,'Raw - customers'!$A:$A,'Raw - customers'!$B:$I)</f>
        <v>Scot Billany</v>
      </c>
      <c r="S3767" t="str">
        <v>Male</v>
      </c>
      <c r="T3767">
        <v>44</v>
      </c>
      <c r="U3767" t="str">
        <v>4966 Lilly Estate DrApt. 570</v>
      </c>
      <c r="V3767">
        <v>8170</v>
      </c>
      <c r="W3767" t="str">
        <v>Beiermouth</v>
      </c>
      <c r="X3767" t="str">
        <v>Queensland</v>
      </c>
      <c r="Y3767" t="str">
        <v>Australia</v>
      </c>
      <c r="Z3767">
        <v>6</v>
      </c>
      <c r="AA3767" s="3" t="str">
        <f t="shared" si="117"/>
        <v>10 to 20</v>
      </c>
      <c r="AP3767" s="6">
        <v>254</v>
      </c>
      <c r="AQ3767" s="6" t="s">
        <v>1355</v>
      </c>
    </row>
    <row r="3768" spans="1:43" x14ac:dyDescent="0.25">
      <c r="A3768">
        <v>3766</v>
      </c>
      <c r="B3768">
        <v>751</v>
      </c>
      <c r="C3768">
        <v>1147</v>
      </c>
      <c r="D3768">
        <v>102</v>
      </c>
      <c r="E3768">
        <v>3</v>
      </c>
      <c r="F3768">
        <v>306</v>
      </c>
      <c r="G3768" t="str">
        <f>VLOOKUP($C3768,'Raw-products'!$A$2:$H$1261,MATCH(G$1,'Raw-products'!$A$1:$H$1,0))</f>
        <v>Trousers</v>
      </c>
      <c r="H3768" t="str">
        <f>VLOOKUP($C3768,'Raw-products'!$A$2:$H$1261,MATCH(H$1,'Raw-products'!$A$1:$H$1,0))</f>
        <v>Cargo Pants</v>
      </c>
      <c r="I3768" t="str">
        <f>VLOOKUP($C3768,'Raw-products'!$A$2:$H$1261,MATCH(I$1,'Raw-products'!$A$1:$H$1,0))</f>
        <v>M</v>
      </c>
      <c r="J3768" t="str">
        <f>VLOOKUP($C3768,'Raw-products'!$A$2:$H$1261,MATCH(J$1,'Raw-products'!$A$1:$H$1,0))</f>
        <v>indigo</v>
      </c>
      <c r="K3768">
        <f>VLOOKUP($C3768,'Raw-products'!$A$2:$H$1261,MATCH(K$1,'Raw-products'!$A$1:$H$1,0))</f>
        <v>106</v>
      </c>
      <c r="L3768">
        <f>VLOOKUP($C3768,'Raw-products'!$A$2:$H$1261,MATCH(L$1,'Raw-products'!$A$1:$H$1,0))</f>
        <v>51</v>
      </c>
      <c r="M3768" s="5">
        <f t="shared" si="116"/>
        <v>5406</v>
      </c>
      <c r="N3768" cm="1">
        <f t="array" ref="N3768:Q3768">_xlfn.XLOOKUP($B3768,'Raw -orders'!$A:$A,'Raw -orders'!$B:$E)</f>
        <v>254</v>
      </c>
      <c r="O3768">
        <v>47650</v>
      </c>
      <c r="P3768" s="1">
        <v>44367</v>
      </c>
      <c r="Q3768" s="1">
        <v>44383</v>
      </c>
      <c r="R3768" t="str" cm="1">
        <f t="array" ref="R3768:Y3768">_xlfn.XLOOKUP($N3768,'Raw - customers'!$A:$A,'Raw - customers'!$B:$I)</f>
        <v>Scot Billany</v>
      </c>
      <c r="S3768" t="str">
        <v>Male</v>
      </c>
      <c r="T3768">
        <v>44</v>
      </c>
      <c r="U3768" t="str">
        <v>4966 Lilly Estate DrApt. 570</v>
      </c>
      <c r="V3768">
        <v>8170</v>
      </c>
      <c r="W3768" t="str">
        <v>Beiermouth</v>
      </c>
      <c r="X3768" t="str">
        <v>Queensland</v>
      </c>
      <c r="Y3768" t="str">
        <v>Australia</v>
      </c>
      <c r="Z3768">
        <v>6</v>
      </c>
      <c r="AA3768" s="3" t="str">
        <f t="shared" si="117"/>
        <v>10 to 20</v>
      </c>
      <c r="AP3768" s="6">
        <v>254</v>
      </c>
      <c r="AQ3768" s="6" t="s">
        <v>1355</v>
      </c>
    </row>
    <row r="3769" spans="1:43" x14ac:dyDescent="0.25">
      <c r="A3769">
        <v>3767</v>
      </c>
      <c r="B3769">
        <v>751</v>
      </c>
      <c r="C3769">
        <v>612</v>
      </c>
      <c r="D3769">
        <v>112</v>
      </c>
      <c r="E3769">
        <v>3</v>
      </c>
      <c r="F3769">
        <v>336</v>
      </c>
      <c r="G3769" t="str">
        <f>VLOOKUP($C3769,'Raw-products'!$A$2:$H$1261,MATCH(G$1,'Raw-products'!$A$1:$H$1,0))</f>
        <v>Jacket</v>
      </c>
      <c r="H3769" t="str">
        <f>VLOOKUP($C3769,'Raw-products'!$A$2:$H$1261,MATCH(H$1,'Raw-products'!$A$1:$H$1,0))</f>
        <v>Cardigan</v>
      </c>
      <c r="I3769" t="str">
        <f>VLOOKUP($C3769,'Raw-products'!$A$2:$H$1261,MATCH(I$1,'Raw-products'!$A$1:$H$1,0))</f>
        <v>M</v>
      </c>
      <c r="J3769" t="str">
        <f>VLOOKUP($C3769,'Raw-products'!$A$2:$H$1261,MATCH(J$1,'Raw-products'!$A$1:$H$1,0))</f>
        <v>green</v>
      </c>
      <c r="K3769">
        <f>VLOOKUP($C3769,'Raw-products'!$A$2:$H$1261,MATCH(K$1,'Raw-products'!$A$1:$H$1,0))</f>
        <v>118</v>
      </c>
      <c r="L3769">
        <f>VLOOKUP($C3769,'Raw-products'!$A$2:$H$1261,MATCH(L$1,'Raw-products'!$A$1:$H$1,0))</f>
        <v>46</v>
      </c>
      <c r="M3769" s="5">
        <f t="shared" si="116"/>
        <v>5428</v>
      </c>
      <c r="N3769" cm="1">
        <f t="array" ref="N3769:Q3769">_xlfn.XLOOKUP($B3769,'Raw -orders'!$A:$A,'Raw -orders'!$B:$E)</f>
        <v>254</v>
      </c>
      <c r="O3769">
        <v>47650</v>
      </c>
      <c r="P3769" s="1">
        <v>44367</v>
      </c>
      <c r="Q3769" s="1">
        <v>44383</v>
      </c>
      <c r="R3769" t="str" cm="1">
        <f t="array" ref="R3769:Y3769">_xlfn.XLOOKUP($N3769,'Raw - customers'!$A:$A,'Raw - customers'!$B:$I)</f>
        <v>Scot Billany</v>
      </c>
      <c r="S3769" t="str">
        <v>Male</v>
      </c>
      <c r="T3769">
        <v>44</v>
      </c>
      <c r="U3769" t="str">
        <v>4966 Lilly Estate DrApt. 570</v>
      </c>
      <c r="V3769">
        <v>8170</v>
      </c>
      <c r="W3769" t="str">
        <v>Beiermouth</v>
      </c>
      <c r="X3769" t="str">
        <v>Queensland</v>
      </c>
      <c r="Y3769" t="str">
        <v>Australia</v>
      </c>
      <c r="Z3769">
        <v>6</v>
      </c>
      <c r="AA3769" s="3" t="str">
        <f t="shared" si="117"/>
        <v>10 to 20</v>
      </c>
      <c r="AP3769" s="6">
        <v>254</v>
      </c>
      <c r="AQ3769" s="6" t="s">
        <v>1355</v>
      </c>
    </row>
    <row r="3770" spans="1:43" x14ac:dyDescent="0.25">
      <c r="A3770">
        <v>3768</v>
      </c>
      <c r="B3770">
        <v>752</v>
      </c>
      <c r="C3770">
        <v>964</v>
      </c>
      <c r="D3770">
        <v>97</v>
      </c>
      <c r="E3770">
        <v>2</v>
      </c>
      <c r="F3770">
        <v>194</v>
      </c>
      <c r="G3770" t="str">
        <f>VLOOKUP($C3770,'Raw-products'!$A$2:$H$1261,MATCH(G$1,'Raw-products'!$A$1:$H$1,0))</f>
        <v>Trousers</v>
      </c>
      <c r="H3770" t="str">
        <f>VLOOKUP($C3770,'Raw-products'!$A$2:$H$1261,MATCH(H$1,'Raw-products'!$A$1:$H$1,0))</f>
        <v>Slim-Fit</v>
      </c>
      <c r="I3770" t="str">
        <f>VLOOKUP($C3770,'Raw-products'!$A$2:$H$1261,MATCH(I$1,'Raw-products'!$A$1:$H$1,0))</f>
        <v>XL</v>
      </c>
      <c r="J3770" t="str">
        <f>VLOOKUP($C3770,'Raw-products'!$A$2:$H$1261,MATCH(J$1,'Raw-products'!$A$1:$H$1,0))</f>
        <v>green</v>
      </c>
      <c r="K3770">
        <f>VLOOKUP($C3770,'Raw-products'!$A$2:$H$1261,MATCH(K$1,'Raw-products'!$A$1:$H$1,0))</f>
        <v>119</v>
      </c>
      <c r="L3770">
        <f>VLOOKUP($C3770,'Raw-products'!$A$2:$H$1261,MATCH(L$1,'Raw-products'!$A$1:$H$1,0))</f>
        <v>67</v>
      </c>
      <c r="M3770" s="5">
        <f t="shared" si="116"/>
        <v>7973</v>
      </c>
      <c r="N3770" cm="1">
        <f t="array" ref="N3770:Q3770">_xlfn.XLOOKUP($B3770,'Raw -orders'!$A:$A,'Raw -orders'!$B:$E)</f>
        <v>535</v>
      </c>
      <c r="O3770">
        <v>46911</v>
      </c>
      <c r="P3770" s="1">
        <v>44477</v>
      </c>
      <c r="Q3770" s="1">
        <v>44481</v>
      </c>
      <c r="R3770" t="str" cm="1">
        <f t="array" ref="R3770:Y3770">_xlfn.XLOOKUP($N3770,'Raw - customers'!$A:$A,'Raw - customers'!$B:$I)</f>
        <v>Kerry Luto</v>
      </c>
      <c r="S3770" t="str">
        <v>Polygender</v>
      </c>
      <c r="T3770">
        <v>56</v>
      </c>
      <c r="U3770" t="str">
        <v>0872 Gemma ParadeApt. 070</v>
      </c>
      <c r="V3770">
        <v>6593</v>
      </c>
      <c r="W3770" t="str">
        <v>Conroychester</v>
      </c>
      <c r="X3770" t="str">
        <v>South Australia</v>
      </c>
      <c r="Y3770" t="str">
        <v>Australia</v>
      </c>
      <c r="Z3770">
        <v>10</v>
      </c>
      <c r="AA3770" s="3" t="str">
        <f t="shared" si="117"/>
        <v>0 to 10</v>
      </c>
      <c r="AP3770" s="6">
        <v>535</v>
      </c>
      <c r="AQ3770" s="6" t="s">
        <v>1345</v>
      </c>
    </row>
    <row r="3771" spans="1:43" x14ac:dyDescent="0.25">
      <c r="A3771">
        <v>3769</v>
      </c>
      <c r="B3771">
        <v>752</v>
      </c>
      <c r="C3771">
        <v>196</v>
      </c>
      <c r="D3771">
        <v>98</v>
      </c>
      <c r="E3771">
        <v>3</v>
      </c>
      <c r="F3771">
        <v>294</v>
      </c>
      <c r="G3771" t="str">
        <f>VLOOKUP($C3771,'Raw-products'!$A$2:$H$1261,MATCH(G$1,'Raw-products'!$A$1:$H$1,0))</f>
        <v>Shirt</v>
      </c>
      <c r="H3771" t="str">
        <f>VLOOKUP($C3771,'Raw-products'!$A$2:$H$1261,MATCH(H$1,'Raw-products'!$A$1:$H$1,0))</f>
        <v>Camp Collared</v>
      </c>
      <c r="I3771" t="str">
        <f>VLOOKUP($C3771,'Raw-products'!$A$2:$H$1261,MATCH(I$1,'Raw-products'!$A$1:$H$1,0))</f>
        <v>S</v>
      </c>
      <c r="J3771" t="str">
        <f>VLOOKUP($C3771,'Raw-products'!$A$2:$H$1261,MATCH(J$1,'Raw-products'!$A$1:$H$1,0))</f>
        <v>blue</v>
      </c>
      <c r="K3771">
        <f>VLOOKUP($C3771,'Raw-products'!$A$2:$H$1261,MATCH(K$1,'Raw-products'!$A$1:$H$1,0))</f>
        <v>112</v>
      </c>
      <c r="L3771">
        <f>VLOOKUP($C3771,'Raw-products'!$A$2:$H$1261,MATCH(L$1,'Raw-products'!$A$1:$H$1,0))</f>
        <v>75</v>
      </c>
      <c r="M3771" s="5">
        <f t="shared" si="116"/>
        <v>8400</v>
      </c>
      <c r="N3771" cm="1">
        <f t="array" ref="N3771:Q3771">_xlfn.XLOOKUP($B3771,'Raw -orders'!$A:$A,'Raw -orders'!$B:$E)</f>
        <v>535</v>
      </c>
      <c r="O3771">
        <v>46911</v>
      </c>
      <c r="P3771" s="1">
        <v>44477</v>
      </c>
      <c r="Q3771" s="1">
        <v>44481</v>
      </c>
      <c r="R3771" t="str" cm="1">
        <f t="array" ref="R3771:Y3771">_xlfn.XLOOKUP($N3771,'Raw - customers'!$A:$A,'Raw - customers'!$B:$I)</f>
        <v>Kerry Luto</v>
      </c>
      <c r="S3771" t="str">
        <v>Polygender</v>
      </c>
      <c r="T3771">
        <v>56</v>
      </c>
      <c r="U3771" t="str">
        <v>0872 Gemma ParadeApt. 070</v>
      </c>
      <c r="V3771">
        <v>6593</v>
      </c>
      <c r="W3771" t="str">
        <v>Conroychester</v>
      </c>
      <c r="X3771" t="str">
        <v>South Australia</v>
      </c>
      <c r="Y3771" t="str">
        <v>Australia</v>
      </c>
      <c r="Z3771">
        <v>10</v>
      </c>
      <c r="AA3771" s="3" t="str">
        <f t="shared" si="117"/>
        <v>0 to 10</v>
      </c>
      <c r="AP3771" s="6">
        <v>535</v>
      </c>
      <c r="AQ3771" s="6" t="s">
        <v>1345</v>
      </c>
    </row>
    <row r="3772" spans="1:43" x14ac:dyDescent="0.25">
      <c r="A3772">
        <v>3770</v>
      </c>
      <c r="B3772">
        <v>752</v>
      </c>
      <c r="C3772">
        <v>857</v>
      </c>
      <c r="D3772">
        <v>113</v>
      </c>
      <c r="E3772">
        <v>1</v>
      </c>
      <c r="F3772">
        <v>113</v>
      </c>
      <c r="G3772" t="str">
        <f>VLOOKUP($C3772,'Raw-products'!$A$2:$H$1261,MATCH(G$1,'Raw-products'!$A$1:$H$1,0))</f>
        <v>Trousers</v>
      </c>
      <c r="H3772" t="str">
        <f>VLOOKUP($C3772,'Raw-products'!$A$2:$H$1261,MATCH(H$1,'Raw-products'!$A$1:$H$1,0))</f>
        <v>Chinos</v>
      </c>
      <c r="I3772" t="str">
        <f>VLOOKUP($C3772,'Raw-products'!$A$2:$H$1261,MATCH(I$1,'Raw-products'!$A$1:$H$1,0))</f>
        <v>M</v>
      </c>
      <c r="J3772" t="str">
        <f>VLOOKUP($C3772,'Raw-products'!$A$2:$H$1261,MATCH(J$1,'Raw-products'!$A$1:$H$1,0))</f>
        <v>green</v>
      </c>
      <c r="K3772">
        <f>VLOOKUP($C3772,'Raw-products'!$A$2:$H$1261,MATCH(K$1,'Raw-products'!$A$1:$H$1,0))</f>
        <v>100</v>
      </c>
      <c r="L3772">
        <f>VLOOKUP($C3772,'Raw-products'!$A$2:$H$1261,MATCH(L$1,'Raw-products'!$A$1:$H$1,0))</f>
        <v>49</v>
      </c>
      <c r="M3772" s="5">
        <f t="shared" si="116"/>
        <v>4900</v>
      </c>
      <c r="N3772" cm="1">
        <f t="array" ref="N3772:Q3772">_xlfn.XLOOKUP($B3772,'Raw -orders'!$A:$A,'Raw -orders'!$B:$E)</f>
        <v>535</v>
      </c>
      <c r="O3772">
        <v>46911</v>
      </c>
      <c r="P3772" s="1">
        <v>44477</v>
      </c>
      <c r="Q3772" s="1">
        <v>44481</v>
      </c>
      <c r="R3772" t="str" cm="1">
        <f t="array" ref="R3772:Y3772">_xlfn.XLOOKUP($N3772,'Raw - customers'!$A:$A,'Raw - customers'!$B:$I)</f>
        <v>Kerry Luto</v>
      </c>
      <c r="S3772" t="str">
        <v>Polygender</v>
      </c>
      <c r="T3772">
        <v>56</v>
      </c>
      <c r="U3772" t="str">
        <v>0872 Gemma ParadeApt. 070</v>
      </c>
      <c r="V3772">
        <v>6593</v>
      </c>
      <c r="W3772" t="str">
        <v>Conroychester</v>
      </c>
      <c r="X3772" t="str">
        <v>South Australia</v>
      </c>
      <c r="Y3772" t="str">
        <v>Australia</v>
      </c>
      <c r="Z3772">
        <v>10</v>
      </c>
      <c r="AA3772" s="3" t="str">
        <f t="shared" si="117"/>
        <v>0 to 10</v>
      </c>
      <c r="AP3772" s="6">
        <v>535</v>
      </c>
      <c r="AQ3772" s="6" t="s">
        <v>1345</v>
      </c>
    </row>
    <row r="3773" spans="1:43" x14ac:dyDescent="0.25">
      <c r="A3773">
        <v>3771</v>
      </c>
      <c r="B3773">
        <v>752</v>
      </c>
      <c r="C3773">
        <v>102</v>
      </c>
      <c r="D3773">
        <v>118</v>
      </c>
      <c r="E3773">
        <v>1</v>
      </c>
      <c r="F3773">
        <v>118</v>
      </c>
      <c r="G3773" t="str">
        <f>VLOOKUP($C3773,'Raw-products'!$A$2:$H$1261,MATCH(G$1,'Raw-products'!$A$1:$H$1,0))</f>
        <v>Shirt</v>
      </c>
      <c r="H3773" t="str">
        <f>VLOOKUP($C3773,'Raw-products'!$A$2:$H$1261,MATCH(H$1,'Raw-products'!$A$1:$H$1,0))</f>
        <v>Flannel</v>
      </c>
      <c r="I3773" t="str">
        <f>VLOOKUP($C3773,'Raw-products'!$A$2:$H$1261,MATCH(I$1,'Raw-products'!$A$1:$H$1,0))</f>
        <v>M</v>
      </c>
      <c r="J3773" t="str">
        <f>VLOOKUP($C3773,'Raw-products'!$A$2:$H$1261,MATCH(J$1,'Raw-products'!$A$1:$H$1,0))</f>
        <v>violet</v>
      </c>
      <c r="K3773">
        <f>VLOOKUP($C3773,'Raw-products'!$A$2:$H$1261,MATCH(K$1,'Raw-products'!$A$1:$H$1,0))</f>
        <v>96</v>
      </c>
      <c r="L3773">
        <f>VLOOKUP($C3773,'Raw-products'!$A$2:$H$1261,MATCH(L$1,'Raw-products'!$A$1:$H$1,0))</f>
        <v>71</v>
      </c>
      <c r="M3773" s="5">
        <f t="shared" si="116"/>
        <v>6816</v>
      </c>
      <c r="N3773" cm="1">
        <f t="array" ref="N3773:Q3773">_xlfn.XLOOKUP($B3773,'Raw -orders'!$A:$A,'Raw -orders'!$B:$E)</f>
        <v>535</v>
      </c>
      <c r="O3773">
        <v>46911</v>
      </c>
      <c r="P3773" s="1">
        <v>44477</v>
      </c>
      <c r="Q3773" s="1">
        <v>44481</v>
      </c>
      <c r="R3773" t="str" cm="1">
        <f t="array" ref="R3773:Y3773">_xlfn.XLOOKUP($N3773,'Raw - customers'!$A:$A,'Raw - customers'!$B:$I)</f>
        <v>Kerry Luto</v>
      </c>
      <c r="S3773" t="str">
        <v>Polygender</v>
      </c>
      <c r="T3773">
        <v>56</v>
      </c>
      <c r="U3773" t="str">
        <v>0872 Gemma ParadeApt. 070</v>
      </c>
      <c r="V3773">
        <v>6593</v>
      </c>
      <c r="W3773" t="str">
        <v>Conroychester</v>
      </c>
      <c r="X3773" t="str">
        <v>South Australia</v>
      </c>
      <c r="Y3773" t="str">
        <v>Australia</v>
      </c>
      <c r="Z3773">
        <v>10</v>
      </c>
      <c r="AA3773" s="3" t="str">
        <f t="shared" si="117"/>
        <v>0 to 10</v>
      </c>
      <c r="AP3773" s="6">
        <v>535</v>
      </c>
      <c r="AQ3773" s="6" t="s">
        <v>1345</v>
      </c>
    </row>
    <row r="3774" spans="1:43" x14ac:dyDescent="0.25">
      <c r="A3774">
        <v>3772</v>
      </c>
      <c r="B3774">
        <v>752</v>
      </c>
      <c r="C3774">
        <v>85</v>
      </c>
      <c r="D3774">
        <v>118</v>
      </c>
      <c r="E3774">
        <v>3</v>
      </c>
      <c r="F3774">
        <v>354</v>
      </c>
      <c r="G3774" t="str">
        <f>VLOOKUP($C3774,'Raw-products'!$A$2:$H$1261,MATCH(G$1,'Raw-products'!$A$1:$H$1,0))</f>
        <v>Shirt</v>
      </c>
      <c r="H3774" t="str">
        <f>VLOOKUP($C3774,'Raw-products'!$A$2:$H$1261,MATCH(H$1,'Raw-products'!$A$1:$H$1,0))</f>
        <v>Flannel</v>
      </c>
      <c r="I3774" t="str">
        <f>VLOOKUP($C3774,'Raw-products'!$A$2:$H$1261,MATCH(I$1,'Raw-products'!$A$1:$H$1,0))</f>
        <v>XS</v>
      </c>
      <c r="J3774" t="str">
        <f>VLOOKUP($C3774,'Raw-products'!$A$2:$H$1261,MATCH(J$1,'Raw-products'!$A$1:$H$1,0))</f>
        <v>green</v>
      </c>
      <c r="K3774">
        <f>VLOOKUP($C3774,'Raw-products'!$A$2:$H$1261,MATCH(K$1,'Raw-products'!$A$1:$H$1,0))</f>
        <v>96</v>
      </c>
      <c r="L3774">
        <f>VLOOKUP($C3774,'Raw-products'!$A$2:$H$1261,MATCH(L$1,'Raw-products'!$A$1:$H$1,0))</f>
        <v>55</v>
      </c>
      <c r="M3774" s="5">
        <f t="shared" si="116"/>
        <v>5280</v>
      </c>
      <c r="N3774" cm="1">
        <f t="array" ref="N3774:Q3774">_xlfn.XLOOKUP($B3774,'Raw -orders'!$A:$A,'Raw -orders'!$B:$E)</f>
        <v>535</v>
      </c>
      <c r="O3774">
        <v>46911</v>
      </c>
      <c r="P3774" s="1">
        <v>44477</v>
      </c>
      <c r="Q3774" s="1">
        <v>44481</v>
      </c>
      <c r="R3774" t="str" cm="1">
        <f t="array" ref="R3774:Y3774">_xlfn.XLOOKUP($N3774,'Raw - customers'!$A:$A,'Raw - customers'!$B:$I)</f>
        <v>Kerry Luto</v>
      </c>
      <c r="S3774" t="str">
        <v>Polygender</v>
      </c>
      <c r="T3774">
        <v>56</v>
      </c>
      <c r="U3774" t="str">
        <v>0872 Gemma ParadeApt. 070</v>
      </c>
      <c r="V3774">
        <v>6593</v>
      </c>
      <c r="W3774" t="str">
        <v>Conroychester</v>
      </c>
      <c r="X3774" t="str">
        <v>South Australia</v>
      </c>
      <c r="Y3774" t="str">
        <v>Australia</v>
      </c>
      <c r="Z3774">
        <v>10</v>
      </c>
      <c r="AA3774" s="3" t="str">
        <f t="shared" si="117"/>
        <v>0 to 10</v>
      </c>
      <c r="AP3774" s="6">
        <v>535</v>
      </c>
      <c r="AQ3774" s="6" t="s">
        <v>1345</v>
      </c>
    </row>
    <row r="3775" spans="1:43" x14ac:dyDescent="0.25">
      <c r="A3775">
        <v>3773</v>
      </c>
      <c r="B3775">
        <v>753</v>
      </c>
      <c r="C3775">
        <v>394</v>
      </c>
      <c r="D3775">
        <v>119</v>
      </c>
      <c r="E3775">
        <v>1</v>
      </c>
      <c r="F3775">
        <v>119</v>
      </c>
      <c r="G3775" t="str">
        <f>VLOOKUP($C3775,'Raw-products'!$A$2:$H$1261,MATCH(G$1,'Raw-products'!$A$1:$H$1,0))</f>
        <v>Shirt</v>
      </c>
      <c r="H3775" t="str">
        <f>VLOOKUP($C3775,'Raw-products'!$A$2:$H$1261,MATCH(H$1,'Raw-products'!$A$1:$H$1,0))</f>
        <v>Casual Slim Fit</v>
      </c>
      <c r="I3775" t="str">
        <f>VLOOKUP($C3775,'Raw-products'!$A$2:$H$1261,MATCH(I$1,'Raw-products'!$A$1:$H$1,0))</f>
        <v>XL</v>
      </c>
      <c r="J3775" t="str">
        <f>VLOOKUP($C3775,'Raw-products'!$A$2:$H$1261,MATCH(J$1,'Raw-products'!$A$1:$H$1,0))</f>
        <v>orange</v>
      </c>
      <c r="K3775">
        <f>VLOOKUP($C3775,'Raw-products'!$A$2:$H$1261,MATCH(K$1,'Raw-products'!$A$1:$H$1,0))</f>
        <v>113</v>
      </c>
      <c r="L3775">
        <f>VLOOKUP($C3775,'Raw-products'!$A$2:$H$1261,MATCH(L$1,'Raw-products'!$A$1:$H$1,0))</f>
        <v>53</v>
      </c>
      <c r="M3775" s="5">
        <f t="shared" si="116"/>
        <v>5989</v>
      </c>
      <c r="N3775" cm="1">
        <f t="array" ref="N3775:Q3775">_xlfn.XLOOKUP($B3775,'Raw -orders'!$A:$A,'Raw -orders'!$B:$E)</f>
        <v>40</v>
      </c>
      <c r="O3775">
        <v>39610</v>
      </c>
      <c r="P3775" s="1">
        <v>44247</v>
      </c>
      <c r="Q3775" s="1">
        <v>44255</v>
      </c>
      <c r="R3775" t="str" cm="1">
        <f t="array" ref="R3775:Y3775">_xlfn.XLOOKUP($N3775,'Raw - customers'!$A:$A,'Raw - customers'!$B:$I)</f>
        <v>Regan Gronaller</v>
      </c>
      <c r="S3775" t="str">
        <v>Polygender</v>
      </c>
      <c r="T3775">
        <v>59</v>
      </c>
      <c r="U3775" t="str">
        <v>9484 Amelia View RdApt. 760</v>
      </c>
      <c r="V3775">
        <v>9767</v>
      </c>
      <c r="W3775" t="str">
        <v>Port Claudia</v>
      </c>
      <c r="X3775" t="str">
        <v>New South Wales</v>
      </c>
      <c r="Y3775" t="str">
        <v>Australia</v>
      </c>
      <c r="Z3775">
        <v>2</v>
      </c>
      <c r="AA3775" s="3" t="str">
        <f t="shared" si="117"/>
        <v>0 to 10</v>
      </c>
      <c r="AP3775" s="6">
        <v>40</v>
      </c>
      <c r="AQ3775" s="6" t="s">
        <v>1362</v>
      </c>
    </row>
    <row r="3776" spans="1:43" x14ac:dyDescent="0.25">
      <c r="A3776">
        <v>3774</v>
      </c>
      <c r="B3776">
        <v>753</v>
      </c>
      <c r="C3776">
        <v>742</v>
      </c>
      <c r="D3776">
        <v>109</v>
      </c>
      <c r="E3776">
        <v>1</v>
      </c>
      <c r="F3776">
        <v>109</v>
      </c>
      <c r="G3776" t="str">
        <f>VLOOKUP($C3776,'Raw-products'!$A$2:$H$1261,MATCH(G$1,'Raw-products'!$A$1:$H$1,0))</f>
        <v>Jacket</v>
      </c>
      <c r="H3776" t="str">
        <f>VLOOKUP($C3776,'Raw-products'!$A$2:$H$1261,MATCH(H$1,'Raw-products'!$A$1:$H$1,0))</f>
        <v>Peacoat</v>
      </c>
      <c r="I3776" t="str">
        <f>VLOOKUP($C3776,'Raw-products'!$A$2:$H$1261,MATCH(I$1,'Raw-products'!$A$1:$H$1,0))</f>
        <v>M</v>
      </c>
      <c r="J3776" t="str">
        <f>VLOOKUP($C3776,'Raw-products'!$A$2:$H$1261,MATCH(J$1,'Raw-products'!$A$1:$H$1,0))</f>
        <v>orange</v>
      </c>
      <c r="K3776">
        <f>VLOOKUP($C3776,'Raw-products'!$A$2:$H$1261,MATCH(K$1,'Raw-products'!$A$1:$H$1,0))</f>
        <v>102</v>
      </c>
      <c r="L3776">
        <f>VLOOKUP($C3776,'Raw-products'!$A$2:$H$1261,MATCH(L$1,'Raw-products'!$A$1:$H$1,0))</f>
        <v>47</v>
      </c>
      <c r="M3776" s="5">
        <f t="shared" si="116"/>
        <v>4794</v>
      </c>
      <c r="N3776" cm="1">
        <f t="array" ref="N3776:Q3776">_xlfn.XLOOKUP($B3776,'Raw -orders'!$A:$A,'Raw -orders'!$B:$E)</f>
        <v>40</v>
      </c>
      <c r="O3776">
        <v>39610</v>
      </c>
      <c r="P3776" s="1">
        <v>44247</v>
      </c>
      <c r="Q3776" s="1">
        <v>44255</v>
      </c>
      <c r="R3776" t="str" cm="1">
        <f t="array" ref="R3776:Y3776">_xlfn.XLOOKUP($N3776,'Raw - customers'!$A:$A,'Raw - customers'!$B:$I)</f>
        <v>Regan Gronaller</v>
      </c>
      <c r="S3776" t="str">
        <v>Polygender</v>
      </c>
      <c r="T3776">
        <v>59</v>
      </c>
      <c r="U3776" t="str">
        <v>9484 Amelia View RdApt. 760</v>
      </c>
      <c r="V3776">
        <v>9767</v>
      </c>
      <c r="W3776" t="str">
        <v>Port Claudia</v>
      </c>
      <c r="X3776" t="str">
        <v>New South Wales</v>
      </c>
      <c r="Y3776" t="str">
        <v>Australia</v>
      </c>
      <c r="Z3776">
        <v>2</v>
      </c>
      <c r="AA3776" s="3" t="str">
        <f t="shared" si="117"/>
        <v>0 to 10</v>
      </c>
      <c r="AP3776" s="6">
        <v>40</v>
      </c>
      <c r="AQ3776" s="6" t="s">
        <v>1362</v>
      </c>
    </row>
    <row r="3777" spans="1:43" x14ac:dyDescent="0.25">
      <c r="A3777">
        <v>3775</v>
      </c>
      <c r="B3777">
        <v>753</v>
      </c>
      <c r="C3777">
        <v>983</v>
      </c>
      <c r="D3777">
        <v>106</v>
      </c>
      <c r="E3777">
        <v>3</v>
      </c>
      <c r="F3777">
        <v>318</v>
      </c>
      <c r="G3777" t="str">
        <f>VLOOKUP($C3777,'Raw-products'!$A$2:$H$1261,MATCH(G$1,'Raw-products'!$A$1:$H$1,0))</f>
        <v>Trousers</v>
      </c>
      <c r="H3777" t="str">
        <f>VLOOKUP($C3777,'Raw-products'!$A$2:$H$1261,MATCH(H$1,'Raw-products'!$A$1:$H$1,0))</f>
        <v>Wool</v>
      </c>
      <c r="I3777" t="str">
        <f>VLOOKUP($C3777,'Raw-products'!$A$2:$H$1261,MATCH(I$1,'Raw-products'!$A$1:$H$1,0))</f>
        <v>L</v>
      </c>
      <c r="J3777" t="str">
        <f>VLOOKUP($C3777,'Raw-products'!$A$2:$H$1261,MATCH(J$1,'Raw-products'!$A$1:$H$1,0))</f>
        <v>red</v>
      </c>
      <c r="K3777">
        <f>VLOOKUP($C3777,'Raw-products'!$A$2:$H$1261,MATCH(K$1,'Raw-products'!$A$1:$H$1,0))</f>
        <v>111</v>
      </c>
      <c r="L3777">
        <f>VLOOKUP($C3777,'Raw-products'!$A$2:$H$1261,MATCH(L$1,'Raw-products'!$A$1:$H$1,0))</f>
        <v>74</v>
      </c>
      <c r="M3777" s="5">
        <f t="shared" si="116"/>
        <v>8214</v>
      </c>
      <c r="N3777" cm="1">
        <f t="array" ref="N3777:Q3777">_xlfn.XLOOKUP($B3777,'Raw -orders'!$A:$A,'Raw -orders'!$B:$E)</f>
        <v>40</v>
      </c>
      <c r="O3777">
        <v>39610</v>
      </c>
      <c r="P3777" s="1">
        <v>44247</v>
      </c>
      <c r="Q3777" s="1">
        <v>44255</v>
      </c>
      <c r="R3777" t="str" cm="1">
        <f t="array" ref="R3777:Y3777">_xlfn.XLOOKUP($N3777,'Raw - customers'!$A:$A,'Raw - customers'!$B:$I)</f>
        <v>Regan Gronaller</v>
      </c>
      <c r="S3777" t="str">
        <v>Polygender</v>
      </c>
      <c r="T3777">
        <v>59</v>
      </c>
      <c r="U3777" t="str">
        <v>9484 Amelia View RdApt. 760</v>
      </c>
      <c r="V3777">
        <v>9767</v>
      </c>
      <c r="W3777" t="str">
        <v>Port Claudia</v>
      </c>
      <c r="X3777" t="str">
        <v>New South Wales</v>
      </c>
      <c r="Y3777" t="str">
        <v>Australia</v>
      </c>
      <c r="Z3777">
        <v>2</v>
      </c>
      <c r="AA3777" s="3" t="str">
        <f t="shared" si="117"/>
        <v>0 to 10</v>
      </c>
      <c r="AP3777" s="6">
        <v>40</v>
      </c>
      <c r="AQ3777" s="6" t="s">
        <v>1362</v>
      </c>
    </row>
    <row r="3778" spans="1:43" x14ac:dyDescent="0.25">
      <c r="A3778">
        <v>3776</v>
      </c>
      <c r="B3778">
        <v>754</v>
      </c>
      <c r="C3778">
        <v>832</v>
      </c>
      <c r="D3778">
        <v>117</v>
      </c>
      <c r="E3778">
        <v>1</v>
      </c>
      <c r="F3778">
        <v>117</v>
      </c>
      <c r="G3778" t="str">
        <f>VLOOKUP($C3778,'Raw-products'!$A$2:$H$1261,MATCH(G$1,'Raw-products'!$A$1:$H$1,0))</f>
        <v>Jacket</v>
      </c>
      <c r="H3778" t="str">
        <f>VLOOKUP($C3778,'Raw-products'!$A$2:$H$1261,MATCH(H$1,'Raw-products'!$A$1:$H$1,0))</f>
        <v>Shearling</v>
      </c>
      <c r="I3778" t="str">
        <f>VLOOKUP($C3778,'Raw-products'!$A$2:$H$1261,MATCH(I$1,'Raw-products'!$A$1:$H$1,0))</f>
        <v>M</v>
      </c>
      <c r="J3778" t="str">
        <f>VLOOKUP($C3778,'Raw-products'!$A$2:$H$1261,MATCH(J$1,'Raw-products'!$A$1:$H$1,0))</f>
        <v>indigo</v>
      </c>
      <c r="K3778">
        <f>VLOOKUP($C3778,'Raw-products'!$A$2:$H$1261,MATCH(K$1,'Raw-products'!$A$1:$H$1,0))</f>
        <v>95</v>
      </c>
      <c r="L3778">
        <f>VLOOKUP($C3778,'Raw-products'!$A$2:$H$1261,MATCH(L$1,'Raw-products'!$A$1:$H$1,0))</f>
        <v>74</v>
      </c>
      <c r="M3778" s="5">
        <f t="shared" si="116"/>
        <v>7030</v>
      </c>
      <c r="N3778" cm="1">
        <f t="array" ref="N3778:Q3778">_xlfn.XLOOKUP($B3778,'Raw -orders'!$A:$A,'Raw -orders'!$B:$E)</f>
        <v>778</v>
      </c>
      <c r="O3778">
        <v>43858</v>
      </c>
      <c r="P3778" s="1">
        <v>44377</v>
      </c>
      <c r="Q3778" s="1">
        <v>44400</v>
      </c>
      <c r="R3778" t="str" cm="1">
        <f t="array" ref="R3778:Y3778">_xlfn.XLOOKUP($N3778,'Raw - customers'!$A:$A,'Raw - customers'!$B:$I)</f>
        <v>Chastity Daniaud</v>
      </c>
      <c r="S3778" t="str">
        <v>Genderfluid</v>
      </c>
      <c r="T3778">
        <v>20</v>
      </c>
      <c r="U3778" t="str">
        <v>33 Hamish ParkwayApt. 423</v>
      </c>
      <c r="V3778">
        <v>2902</v>
      </c>
      <c r="W3778" t="str">
        <v>Blakemouth</v>
      </c>
      <c r="X3778" t="str">
        <v>Northern Territory</v>
      </c>
      <c r="Y3778" t="str">
        <v>Australia</v>
      </c>
      <c r="Z3778">
        <v>6</v>
      </c>
      <c r="AA3778" s="3" t="str">
        <f t="shared" si="117"/>
        <v>20 to 30</v>
      </c>
      <c r="AP3778" s="6">
        <v>778</v>
      </c>
      <c r="AQ3778" s="6" t="s">
        <v>1339</v>
      </c>
    </row>
    <row r="3779" spans="1:43" x14ac:dyDescent="0.25">
      <c r="A3779">
        <v>3777</v>
      </c>
      <c r="B3779">
        <v>754</v>
      </c>
      <c r="C3779">
        <v>126</v>
      </c>
      <c r="D3779">
        <v>92</v>
      </c>
      <c r="E3779">
        <v>1</v>
      </c>
      <c r="F3779">
        <v>92</v>
      </c>
      <c r="G3779" t="str">
        <f>VLOOKUP($C3779,'Raw-products'!$A$2:$H$1261,MATCH(G$1,'Raw-products'!$A$1:$H$1,0))</f>
        <v>Shirt</v>
      </c>
      <c r="H3779" t="str">
        <f>VLOOKUP($C3779,'Raw-products'!$A$2:$H$1261,MATCH(H$1,'Raw-products'!$A$1:$H$1,0))</f>
        <v>Denim</v>
      </c>
      <c r="I3779" t="str">
        <f>VLOOKUP($C3779,'Raw-products'!$A$2:$H$1261,MATCH(I$1,'Raw-products'!$A$1:$H$1,0))</f>
        <v>S</v>
      </c>
      <c r="J3779" t="str">
        <f>VLOOKUP($C3779,'Raw-products'!$A$2:$H$1261,MATCH(J$1,'Raw-products'!$A$1:$H$1,0))</f>
        <v>blue</v>
      </c>
      <c r="K3779">
        <f>VLOOKUP($C3779,'Raw-products'!$A$2:$H$1261,MATCH(K$1,'Raw-products'!$A$1:$H$1,0))</f>
        <v>115</v>
      </c>
      <c r="L3779">
        <f>VLOOKUP($C3779,'Raw-products'!$A$2:$H$1261,MATCH(L$1,'Raw-products'!$A$1:$H$1,0))</f>
        <v>47</v>
      </c>
      <c r="M3779" s="5">
        <f t="shared" ref="M3779:M3842" si="118">$K3779*$L3779</f>
        <v>5405</v>
      </c>
      <c r="N3779" cm="1">
        <f t="array" ref="N3779:Q3779">_xlfn.XLOOKUP($B3779,'Raw -orders'!$A:$A,'Raw -orders'!$B:$E)</f>
        <v>778</v>
      </c>
      <c r="O3779">
        <v>43858</v>
      </c>
      <c r="P3779" s="1">
        <v>44377</v>
      </c>
      <c r="Q3779" s="1">
        <v>44400</v>
      </c>
      <c r="R3779" t="str" cm="1">
        <f t="array" ref="R3779:Y3779">_xlfn.XLOOKUP($N3779,'Raw - customers'!$A:$A,'Raw - customers'!$B:$I)</f>
        <v>Chastity Daniaud</v>
      </c>
      <c r="S3779" t="str">
        <v>Genderfluid</v>
      </c>
      <c r="T3779">
        <v>20</v>
      </c>
      <c r="U3779" t="str">
        <v>33 Hamish ParkwayApt. 423</v>
      </c>
      <c r="V3779">
        <v>2902</v>
      </c>
      <c r="W3779" t="str">
        <v>Blakemouth</v>
      </c>
      <c r="X3779" t="str">
        <v>Northern Territory</v>
      </c>
      <c r="Y3779" t="str">
        <v>Australia</v>
      </c>
      <c r="Z3779">
        <v>6</v>
      </c>
      <c r="AA3779" s="3" t="str">
        <f t="shared" ref="AA3779:AA3842" si="119">IF(AND(DATEDIF($P3779,$Q3779,"D")&gt;0,DATEDIF($P3779,$Q3779,"D")&lt;=10),"0 to 10",IF(AND(DATEDIF($P3779,$Q3779,"D")&gt;10,DATEDIF($P3779,$Q3779,"D")&lt;=20),"10 to 20",IF(AND(DATEDIF($P3779,$Q3779,"D")&gt;20,DATEDIF($P3779,$Q3779,"D")&lt;=30),"20 to 30")))</f>
        <v>20 to 30</v>
      </c>
      <c r="AP3779" s="6">
        <v>778</v>
      </c>
      <c r="AQ3779" s="6" t="s">
        <v>1339</v>
      </c>
    </row>
    <row r="3780" spans="1:43" x14ac:dyDescent="0.25">
      <c r="A3780">
        <v>3778</v>
      </c>
      <c r="B3780">
        <v>754</v>
      </c>
      <c r="C3780">
        <v>934</v>
      </c>
      <c r="D3780">
        <v>96</v>
      </c>
      <c r="E3780">
        <v>2</v>
      </c>
      <c r="F3780">
        <v>192</v>
      </c>
      <c r="G3780" t="str">
        <f>VLOOKUP($C3780,'Raw-products'!$A$2:$H$1261,MATCH(G$1,'Raw-products'!$A$1:$H$1,0))</f>
        <v>Trousers</v>
      </c>
      <c r="H3780" t="str">
        <f>VLOOKUP($C3780,'Raw-products'!$A$2:$H$1261,MATCH(H$1,'Raw-products'!$A$1:$H$1,0))</f>
        <v>Drawstring</v>
      </c>
      <c r="I3780" t="str">
        <f>VLOOKUP($C3780,'Raw-products'!$A$2:$H$1261,MATCH(I$1,'Raw-products'!$A$1:$H$1,0))</f>
        <v>XL</v>
      </c>
      <c r="J3780" t="str">
        <f>VLOOKUP($C3780,'Raw-products'!$A$2:$H$1261,MATCH(J$1,'Raw-products'!$A$1:$H$1,0))</f>
        <v>blue</v>
      </c>
      <c r="K3780">
        <f>VLOOKUP($C3780,'Raw-products'!$A$2:$H$1261,MATCH(K$1,'Raw-products'!$A$1:$H$1,0))</f>
        <v>104</v>
      </c>
      <c r="L3780">
        <f>VLOOKUP($C3780,'Raw-products'!$A$2:$H$1261,MATCH(L$1,'Raw-products'!$A$1:$H$1,0))</f>
        <v>60</v>
      </c>
      <c r="M3780" s="5">
        <f t="shared" si="118"/>
        <v>6240</v>
      </c>
      <c r="N3780" cm="1">
        <f t="array" ref="N3780:Q3780">_xlfn.XLOOKUP($B3780,'Raw -orders'!$A:$A,'Raw -orders'!$B:$E)</f>
        <v>778</v>
      </c>
      <c r="O3780">
        <v>43858</v>
      </c>
      <c r="P3780" s="1">
        <v>44377</v>
      </c>
      <c r="Q3780" s="1">
        <v>44400</v>
      </c>
      <c r="R3780" t="str" cm="1">
        <f t="array" ref="R3780:Y3780">_xlfn.XLOOKUP($N3780,'Raw - customers'!$A:$A,'Raw - customers'!$B:$I)</f>
        <v>Chastity Daniaud</v>
      </c>
      <c r="S3780" t="str">
        <v>Genderfluid</v>
      </c>
      <c r="T3780">
        <v>20</v>
      </c>
      <c r="U3780" t="str">
        <v>33 Hamish ParkwayApt. 423</v>
      </c>
      <c r="V3780">
        <v>2902</v>
      </c>
      <c r="W3780" t="str">
        <v>Blakemouth</v>
      </c>
      <c r="X3780" t="str">
        <v>Northern Territory</v>
      </c>
      <c r="Y3780" t="str">
        <v>Australia</v>
      </c>
      <c r="Z3780">
        <v>6</v>
      </c>
      <c r="AA3780" s="3" t="str">
        <f t="shared" si="119"/>
        <v>20 to 30</v>
      </c>
      <c r="AP3780" s="6">
        <v>778</v>
      </c>
      <c r="AQ3780" s="6" t="s">
        <v>1339</v>
      </c>
    </row>
    <row r="3781" spans="1:43" x14ac:dyDescent="0.25">
      <c r="A3781">
        <v>3779</v>
      </c>
      <c r="B3781">
        <v>754</v>
      </c>
      <c r="C3781">
        <v>132</v>
      </c>
      <c r="D3781">
        <v>92</v>
      </c>
      <c r="E3781">
        <v>2</v>
      </c>
      <c r="F3781">
        <v>184</v>
      </c>
      <c r="G3781" t="str">
        <f>VLOOKUP($C3781,'Raw-products'!$A$2:$H$1261,MATCH(G$1,'Raw-products'!$A$1:$H$1,0))</f>
        <v>Shirt</v>
      </c>
      <c r="H3781" t="str">
        <f>VLOOKUP($C3781,'Raw-products'!$A$2:$H$1261,MATCH(H$1,'Raw-products'!$A$1:$H$1,0))</f>
        <v>Denim</v>
      </c>
      <c r="I3781" t="str">
        <f>VLOOKUP($C3781,'Raw-products'!$A$2:$H$1261,MATCH(I$1,'Raw-products'!$A$1:$H$1,0))</f>
        <v>M</v>
      </c>
      <c r="J3781" t="str">
        <f>VLOOKUP($C3781,'Raw-products'!$A$2:$H$1261,MATCH(J$1,'Raw-products'!$A$1:$H$1,0))</f>
        <v>indigo</v>
      </c>
      <c r="K3781">
        <f>VLOOKUP($C3781,'Raw-products'!$A$2:$H$1261,MATCH(K$1,'Raw-products'!$A$1:$H$1,0))</f>
        <v>115</v>
      </c>
      <c r="L3781">
        <f>VLOOKUP($C3781,'Raw-products'!$A$2:$H$1261,MATCH(L$1,'Raw-products'!$A$1:$H$1,0))</f>
        <v>56</v>
      </c>
      <c r="M3781" s="5">
        <f t="shared" si="118"/>
        <v>6440</v>
      </c>
      <c r="N3781" cm="1">
        <f t="array" ref="N3781:Q3781">_xlfn.XLOOKUP($B3781,'Raw -orders'!$A:$A,'Raw -orders'!$B:$E)</f>
        <v>778</v>
      </c>
      <c r="O3781">
        <v>43858</v>
      </c>
      <c r="P3781" s="1">
        <v>44377</v>
      </c>
      <c r="Q3781" s="1">
        <v>44400</v>
      </c>
      <c r="R3781" t="str" cm="1">
        <f t="array" ref="R3781:Y3781">_xlfn.XLOOKUP($N3781,'Raw - customers'!$A:$A,'Raw - customers'!$B:$I)</f>
        <v>Chastity Daniaud</v>
      </c>
      <c r="S3781" t="str">
        <v>Genderfluid</v>
      </c>
      <c r="T3781">
        <v>20</v>
      </c>
      <c r="U3781" t="str">
        <v>33 Hamish ParkwayApt. 423</v>
      </c>
      <c r="V3781">
        <v>2902</v>
      </c>
      <c r="W3781" t="str">
        <v>Blakemouth</v>
      </c>
      <c r="X3781" t="str">
        <v>Northern Territory</v>
      </c>
      <c r="Y3781" t="str">
        <v>Australia</v>
      </c>
      <c r="Z3781">
        <v>6</v>
      </c>
      <c r="AA3781" s="3" t="str">
        <f t="shared" si="119"/>
        <v>20 to 30</v>
      </c>
      <c r="AP3781" s="6">
        <v>778</v>
      </c>
      <c r="AQ3781" s="6" t="s">
        <v>1339</v>
      </c>
    </row>
    <row r="3782" spans="1:43" x14ac:dyDescent="0.25">
      <c r="A3782">
        <v>3780</v>
      </c>
      <c r="B3782">
        <v>754</v>
      </c>
      <c r="C3782">
        <v>406</v>
      </c>
      <c r="D3782">
        <v>119</v>
      </c>
      <c r="E3782">
        <v>3</v>
      </c>
      <c r="F3782">
        <v>357</v>
      </c>
      <c r="G3782" t="str">
        <f>VLOOKUP($C3782,'Raw-products'!$A$2:$H$1261,MATCH(G$1,'Raw-products'!$A$1:$H$1,0))</f>
        <v>Shirt</v>
      </c>
      <c r="H3782" t="str">
        <f>VLOOKUP($C3782,'Raw-products'!$A$2:$H$1261,MATCH(H$1,'Raw-products'!$A$1:$H$1,0))</f>
        <v>Casual Slim Fit</v>
      </c>
      <c r="I3782" t="str">
        <f>VLOOKUP($C3782,'Raw-products'!$A$2:$H$1261,MATCH(I$1,'Raw-products'!$A$1:$H$1,0))</f>
        <v>S</v>
      </c>
      <c r="J3782" t="str">
        <f>VLOOKUP($C3782,'Raw-products'!$A$2:$H$1261,MATCH(J$1,'Raw-products'!$A$1:$H$1,0))</f>
        <v>blue</v>
      </c>
      <c r="K3782">
        <f>VLOOKUP($C3782,'Raw-products'!$A$2:$H$1261,MATCH(K$1,'Raw-products'!$A$1:$H$1,0))</f>
        <v>113</v>
      </c>
      <c r="L3782">
        <f>VLOOKUP($C3782,'Raw-products'!$A$2:$H$1261,MATCH(L$1,'Raw-products'!$A$1:$H$1,0))</f>
        <v>75</v>
      </c>
      <c r="M3782" s="5">
        <f t="shared" si="118"/>
        <v>8475</v>
      </c>
      <c r="N3782" cm="1">
        <f t="array" ref="N3782:Q3782">_xlfn.XLOOKUP($B3782,'Raw -orders'!$A:$A,'Raw -orders'!$B:$E)</f>
        <v>778</v>
      </c>
      <c r="O3782">
        <v>43858</v>
      </c>
      <c r="P3782" s="1">
        <v>44377</v>
      </c>
      <c r="Q3782" s="1">
        <v>44400</v>
      </c>
      <c r="R3782" t="str" cm="1">
        <f t="array" ref="R3782:Y3782">_xlfn.XLOOKUP($N3782,'Raw - customers'!$A:$A,'Raw - customers'!$B:$I)</f>
        <v>Chastity Daniaud</v>
      </c>
      <c r="S3782" t="str">
        <v>Genderfluid</v>
      </c>
      <c r="T3782">
        <v>20</v>
      </c>
      <c r="U3782" t="str">
        <v>33 Hamish ParkwayApt. 423</v>
      </c>
      <c r="V3782">
        <v>2902</v>
      </c>
      <c r="W3782" t="str">
        <v>Blakemouth</v>
      </c>
      <c r="X3782" t="str">
        <v>Northern Territory</v>
      </c>
      <c r="Y3782" t="str">
        <v>Australia</v>
      </c>
      <c r="Z3782">
        <v>6</v>
      </c>
      <c r="AA3782" s="3" t="str">
        <f t="shared" si="119"/>
        <v>20 to 30</v>
      </c>
      <c r="AP3782" s="6">
        <v>778</v>
      </c>
      <c r="AQ3782" s="6" t="s">
        <v>1339</v>
      </c>
    </row>
    <row r="3783" spans="1:43" x14ac:dyDescent="0.25">
      <c r="A3783">
        <v>3781</v>
      </c>
      <c r="B3783">
        <v>754</v>
      </c>
      <c r="C3783">
        <v>38</v>
      </c>
      <c r="D3783">
        <v>104</v>
      </c>
      <c r="E3783">
        <v>2</v>
      </c>
      <c r="F3783">
        <v>208</v>
      </c>
      <c r="G3783" t="str">
        <f>VLOOKUP($C3783,'Raw-products'!$A$2:$H$1261,MATCH(G$1,'Raw-products'!$A$1:$H$1,0))</f>
        <v>Shirt</v>
      </c>
      <c r="H3783" t="str">
        <f>VLOOKUP($C3783,'Raw-products'!$A$2:$H$1261,MATCH(H$1,'Raw-products'!$A$1:$H$1,0))</f>
        <v>Dress</v>
      </c>
      <c r="I3783" t="str">
        <f>VLOOKUP($C3783,'Raw-products'!$A$2:$H$1261,MATCH(I$1,'Raw-products'!$A$1:$H$1,0))</f>
        <v>L</v>
      </c>
      <c r="J3783" t="str">
        <f>VLOOKUP($C3783,'Raw-products'!$A$2:$H$1261,MATCH(J$1,'Raw-products'!$A$1:$H$1,0))</f>
        <v>red</v>
      </c>
      <c r="K3783">
        <f>VLOOKUP($C3783,'Raw-products'!$A$2:$H$1261,MATCH(K$1,'Raw-products'!$A$1:$H$1,0))</f>
        <v>119</v>
      </c>
      <c r="L3783">
        <f>VLOOKUP($C3783,'Raw-products'!$A$2:$H$1261,MATCH(L$1,'Raw-products'!$A$1:$H$1,0))</f>
        <v>79</v>
      </c>
      <c r="M3783" s="5">
        <f t="shared" si="118"/>
        <v>9401</v>
      </c>
      <c r="N3783" cm="1">
        <f t="array" ref="N3783:Q3783">_xlfn.XLOOKUP($B3783,'Raw -orders'!$A:$A,'Raw -orders'!$B:$E)</f>
        <v>778</v>
      </c>
      <c r="O3783">
        <v>43858</v>
      </c>
      <c r="P3783" s="1">
        <v>44377</v>
      </c>
      <c r="Q3783" s="1">
        <v>44400</v>
      </c>
      <c r="R3783" t="str" cm="1">
        <f t="array" ref="R3783:Y3783">_xlfn.XLOOKUP($N3783,'Raw - customers'!$A:$A,'Raw - customers'!$B:$I)</f>
        <v>Chastity Daniaud</v>
      </c>
      <c r="S3783" t="str">
        <v>Genderfluid</v>
      </c>
      <c r="T3783">
        <v>20</v>
      </c>
      <c r="U3783" t="str">
        <v>33 Hamish ParkwayApt. 423</v>
      </c>
      <c r="V3783">
        <v>2902</v>
      </c>
      <c r="W3783" t="str">
        <v>Blakemouth</v>
      </c>
      <c r="X3783" t="str">
        <v>Northern Territory</v>
      </c>
      <c r="Y3783" t="str">
        <v>Australia</v>
      </c>
      <c r="Z3783">
        <v>6</v>
      </c>
      <c r="AA3783" s="3" t="str">
        <f t="shared" si="119"/>
        <v>20 to 30</v>
      </c>
      <c r="AP3783" s="6">
        <v>778</v>
      </c>
      <c r="AQ3783" s="6" t="s">
        <v>1339</v>
      </c>
    </row>
    <row r="3784" spans="1:43" x14ac:dyDescent="0.25">
      <c r="A3784">
        <v>3782</v>
      </c>
      <c r="B3784">
        <v>754</v>
      </c>
      <c r="C3784">
        <v>1122</v>
      </c>
      <c r="D3784">
        <v>102</v>
      </c>
      <c r="E3784">
        <v>1</v>
      </c>
      <c r="F3784">
        <v>102</v>
      </c>
      <c r="G3784" t="str">
        <f>VLOOKUP($C3784,'Raw-products'!$A$2:$H$1261,MATCH(G$1,'Raw-products'!$A$1:$H$1,0))</f>
        <v>Trousers</v>
      </c>
      <c r="H3784" t="str">
        <f>VLOOKUP($C3784,'Raw-products'!$A$2:$H$1261,MATCH(H$1,'Raw-products'!$A$1:$H$1,0))</f>
        <v>Cargo Pants</v>
      </c>
      <c r="I3784" t="str">
        <f>VLOOKUP($C3784,'Raw-products'!$A$2:$H$1261,MATCH(I$1,'Raw-products'!$A$1:$H$1,0))</f>
        <v>M</v>
      </c>
      <c r="J3784" t="str">
        <f>VLOOKUP($C3784,'Raw-products'!$A$2:$H$1261,MATCH(J$1,'Raw-products'!$A$1:$H$1,0))</f>
        <v>red</v>
      </c>
      <c r="K3784">
        <f>VLOOKUP($C3784,'Raw-products'!$A$2:$H$1261,MATCH(K$1,'Raw-products'!$A$1:$H$1,0))</f>
        <v>106</v>
      </c>
      <c r="L3784">
        <f>VLOOKUP($C3784,'Raw-products'!$A$2:$H$1261,MATCH(L$1,'Raw-products'!$A$1:$H$1,0))</f>
        <v>52</v>
      </c>
      <c r="M3784" s="5">
        <f t="shared" si="118"/>
        <v>5512</v>
      </c>
      <c r="N3784" cm="1">
        <f t="array" ref="N3784:Q3784">_xlfn.XLOOKUP($B3784,'Raw -orders'!$A:$A,'Raw -orders'!$B:$E)</f>
        <v>778</v>
      </c>
      <c r="O3784">
        <v>43858</v>
      </c>
      <c r="P3784" s="1">
        <v>44377</v>
      </c>
      <c r="Q3784" s="1">
        <v>44400</v>
      </c>
      <c r="R3784" t="str" cm="1">
        <f t="array" ref="R3784:Y3784">_xlfn.XLOOKUP($N3784,'Raw - customers'!$A:$A,'Raw - customers'!$B:$I)</f>
        <v>Chastity Daniaud</v>
      </c>
      <c r="S3784" t="str">
        <v>Genderfluid</v>
      </c>
      <c r="T3784">
        <v>20</v>
      </c>
      <c r="U3784" t="str">
        <v>33 Hamish ParkwayApt. 423</v>
      </c>
      <c r="V3784">
        <v>2902</v>
      </c>
      <c r="W3784" t="str">
        <v>Blakemouth</v>
      </c>
      <c r="X3784" t="str">
        <v>Northern Territory</v>
      </c>
      <c r="Y3784" t="str">
        <v>Australia</v>
      </c>
      <c r="Z3784">
        <v>6</v>
      </c>
      <c r="AA3784" s="3" t="str">
        <f t="shared" si="119"/>
        <v>20 to 30</v>
      </c>
      <c r="AP3784" s="6">
        <v>778</v>
      </c>
      <c r="AQ3784" s="6" t="s">
        <v>1339</v>
      </c>
    </row>
    <row r="3785" spans="1:43" x14ac:dyDescent="0.25">
      <c r="A3785">
        <v>3783</v>
      </c>
      <c r="B3785">
        <v>754</v>
      </c>
      <c r="C3785">
        <v>258</v>
      </c>
      <c r="D3785">
        <v>95</v>
      </c>
      <c r="E3785">
        <v>1</v>
      </c>
      <c r="F3785">
        <v>95</v>
      </c>
      <c r="G3785" t="str">
        <f>VLOOKUP($C3785,'Raw-products'!$A$2:$H$1261,MATCH(G$1,'Raw-products'!$A$1:$H$1,0))</f>
        <v>Shirt</v>
      </c>
      <c r="H3785" t="str">
        <f>VLOOKUP($C3785,'Raw-products'!$A$2:$H$1261,MATCH(H$1,'Raw-products'!$A$1:$H$1,0))</f>
        <v>Polo</v>
      </c>
      <c r="I3785" t="str">
        <f>VLOOKUP($C3785,'Raw-products'!$A$2:$H$1261,MATCH(I$1,'Raw-products'!$A$1:$H$1,0))</f>
        <v>L</v>
      </c>
      <c r="J3785" t="str">
        <f>VLOOKUP($C3785,'Raw-products'!$A$2:$H$1261,MATCH(J$1,'Raw-products'!$A$1:$H$1,0))</f>
        <v>yellow</v>
      </c>
      <c r="K3785">
        <f>VLOOKUP($C3785,'Raw-products'!$A$2:$H$1261,MATCH(K$1,'Raw-products'!$A$1:$H$1,0))</f>
        <v>117</v>
      </c>
      <c r="L3785">
        <f>VLOOKUP($C3785,'Raw-products'!$A$2:$H$1261,MATCH(L$1,'Raw-products'!$A$1:$H$1,0))</f>
        <v>46</v>
      </c>
      <c r="M3785" s="5">
        <f t="shared" si="118"/>
        <v>5382</v>
      </c>
      <c r="N3785" cm="1">
        <f t="array" ref="N3785:Q3785">_xlfn.XLOOKUP($B3785,'Raw -orders'!$A:$A,'Raw -orders'!$B:$E)</f>
        <v>778</v>
      </c>
      <c r="O3785">
        <v>43858</v>
      </c>
      <c r="P3785" s="1">
        <v>44377</v>
      </c>
      <c r="Q3785" s="1">
        <v>44400</v>
      </c>
      <c r="R3785" t="str" cm="1">
        <f t="array" ref="R3785:Y3785">_xlfn.XLOOKUP($N3785,'Raw - customers'!$A:$A,'Raw - customers'!$B:$I)</f>
        <v>Chastity Daniaud</v>
      </c>
      <c r="S3785" t="str">
        <v>Genderfluid</v>
      </c>
      <c r="T3785">
        <v>20</v>
      </c>
      <c r="U3785" t="str">
        <v>33 Hamish ParkwayApt. 423</v>
      </c>
      <c r="V3785">
        <v>2902</v>
      </c>
      <c r="W3785" t="str">
        <v>Blakemouth</v>
      </c>
      <c r="X3785" t="str">
        <v>Northern Territory</v>
      </c>
      <c r="Y3785" t="str">
        <v>Australia</v>
      </c>
      <c r="Z3785">
        <v>6</v>
      </c>
      <c r="AA3785" s="3" t="str">
        <f t="shared" si="119"/>
        <v>20 to 30</v>
      </c>
      <c r="AP3785" s="6">
        <v>778</v>
      </c>
      <c r="AQ3785" s="6" t="s">
        <v>1339</v>
      </c>
    </row>
    <row r="3786" spans="1:43" x14ac:dyDescent="0.25">
      <c r="A3786">
        <v>3784</v>
      </c>
      <c r="B3786">
        <v>755</v>
      </c>
      <c r="C3786">
        <v>1135</v>
      </c>
      <c r="D3786">
        <v>102</v>
      </c>
      <c r="E3786">
        <v>3</v>
      </c>
      <c r="F3786">
        <v>306</v>
      </c>
      <c r="G3786" t="str">
        <f>VLOOKUP($C3786,'Raw-products'!$A$2:$H$1261,MATCH(G$1,'Raw-products'!$A$1:$H$1,0))</f>
        <v>Trousers</v>
      </c>
      <c r="H3786" t="str">
        <f>VLOOKUP($C3786,'Raw-products'!$A$2:$H$1261,MATCH(H$1,'Raw-products'!$A$1:$H$1,0))</f>
        <v>Cargo Pants</v>
      </c>
      <c r="I3786" t="str">
        <f>VLOOKUP($C3786,'Raw-products'!$A$2:$H$1261,MATCH(I$1,'Raw-products'!$A$1:$H$1,0))</f>
        <v>XS</v>
      </c>
      <c r="J3786" t="str">
        <f>VLOOKUP($C3786,'Raw-products'!$A$2:$H$1261,MATCH(J$1,'Raw-products'!$A$1:$H$1,0))</f>
        <v>green</v>
      </c>
      <c r="K3786">
        <f>VLOOKUP($C3786,'Raw-products'!$A$2:$H$1261,MATCH(K$1,'Raw-products'!$A$1:$H$1,0))</f>
        <v>106</v>
      </c>
      <c r="L3786">
        <f>VLOOKUP($C3786,'Raw-products'!$A$2:$H$1261,MATCH(L$1,'Raw-products'!$A$1:$H$1,0))</f>
        <v>63</v>
      </c>
      <c r="M3786" s="5">
        <f t="shared" si="118"/>
        <v>6678</v>
      </c>
      <c r="N3786" cm="1">
        <f t="array" ref="N3786:Q3786">_xlfn.XLOOKUP($B3786,'Raw -orders'!$A:$A,'Raw -orders'!$B:$E)</f>
        <v>123</v>
      </c>
      <c r="O3786">
        <v>47937</v>
      </c>
      <c r="P3786" s="1">
        <v>44297</v>
      </c>
      <c r="Q3786" s="1">
        <v>44322</v>
      </c>
      <c r="R3786" t="str" cm="1">
        <f t="array" ref="R3786:Y3786">_xlfn.XLOOKUP($N3786,'Raw - customers'!$A:$A,'Raw - customers'!$B:$I)</f>
        <v>Yardley Dreamer</v>
      </c>
      <c r="S3786" t="str">
        <v>Female</v>
      </c>
      <c r="T3786">
        <v>22</v>
      </c>
      <c r="U3786" t="str">
        <v>8083 Paterson RoadApt. 211</v>
      </c>
      <c r="V3786">
        <v>1149</v>
      </c>
      <c r="W3786" t="str">
        <v>Jordanborough</v>
      </c>
      <c r="X3786" t="str">
        <v>Tasmania</v>
      </c>
      <c r="Y3786" t="str">
        <v>Australia</v>
      </c>
      <c r="Z3786">
        <v>4</v>
      </c>
      <c r="AA3786" s="3" t="str">
        <f t="shared" si="119"/>
        <v>20 to 30</v>
      </c>
      <c r="AP3786" s="6">
        <v>123</v>
      </c>
      <c r="AQ3786" s="6" t="s">
        <v>1414</v>
      </c>
    </row>
    <row r="3787" spans="1:43" x14ac:dyDescent="0.25">
      <c r="A3787">
        <v>3785</v>
      </c>
      <c r="B3787">
        <v>755</v>
      </c>
      <c r="C3787">
        <v>311</v>
      </c>
      <c r="D3787">
        <v>105</v>
      </c>
      <c r="E3787">
        <v>3</v>
      </c>
      <c r="F3787">
        <v>315</v>
      </c>
      <c r="G3787" t="str">
        <f>VLOOKUP($C3787,'Raw-products'!$A$2:$H$1261,MATCH(G$1,'Raw-products'!$A$1:$H$1,0))</f>
        <v>Shirt</v>
      </c>
      <c r="H3787" t="str">
        <f>VLOOKUP($C3787,'Raw-products'!$A$2:$H$1261,MATCH(H$1,'Raw-products'!$A$1:$H$1,0))</f>
        <v>Cuban Collar</v>
      </c>
      <c r="I3787" t="str">
        <f>VLOOKUP($C3787,'Raw-products'!$A$2:$H$1261,MATCH(I$1,'Raw-products'!$A$1:$H$1,0))</f>
        <v>S</v>
      </c>
      <c r="J3787" t="str">
        <f>VLOOKUP($C3787,'Raw-products'!$A$2:$H$1261,MATCH(J$1,'Raw-products'!$A$1:$H$1,0))</f>
        <v>violet</v>
      </c>
      <c r="K3787">
        <f>VLOOKUP($C3787,'Raw-products'!$A$2:$H$1261,MATCH(K$1,'Raw-products'!$A$1:$H$1,0))</f>
        <v>93</v>
      </c>
      <c r="L3787">
        <f>VLOOKUP($C3787,'Raw-products'!$A$2:$H$1261,MATCH(L$1,'Raw-products'!$A$1:$H$1,0))</f>
        <v>43</v>
      </c>
      <c r="M3787" s="5">
        <f t="shared" si="118"/>
        <v>3999</v>
      </c>
      <c r="N3787" cm="1">
        <f t="array" ref="N3787:Q3787">_xlfn.XLOOKUP($B3787,'Raw -orders'!$A:$A,'Raw -orders'!$B:$E)</f>
        <v>123</v>
      </c>
      <c r="O3787">
        <v>47937</v>
      </c>
      <c r="P3787" s="1">
        <v>44297</v>
      </c>
      <c r="Q3787" s="1">
        <v>44322</v>
      </c>
      <c r="R3787" t="str" cm="1">
        <f t="array" ref="R3787:Y3787">_xlfn.XLOOKUP($N3787,'Raw - customers'!$A:$A,'Raw - customers'!$B:$I)</f>
        <v>Yardley Dreamer</v>
      </c>
      <c r="S3787" t="str">
        <v>Female</v>
      </c>
      <c r="T3787">
        <v>22</v>
      </c>
      <c r="U3787" t="str">
        <v>8083 Paterson RoadApt. 211</v>
      </c>
      <c r="V3787">
        <v>1149</v>
      </c>
      <c r="W3787" t="str">
        <v>Jordanborough</v>
      </c>
      <c r="X3787" t="str">
        <v>Tasmania</v>
      </c>
      <c r="Y3787" t="str">
        <v>Australia</v>
      </c>
      <c r="Z3787">
        <v>4</v>
      </c>
      <c r="AA3787" s="3" t="str">
        <f t="shared" si="119"/>
        <v>20 to 30</v>
      </c>
      <c r="AP3787" s="6">
        <v>123</v>
      </c>
      <c r="AQ3787" s="6" t="s">
        <v>1414</v>
      </c>
    </row>
    <row r="3788" spans="1:43" x14ac:dyDescent="0.25">
      <c r="A3788">
        <v>3786</v>
      </c>
      <c r="B3788">
        <v>755</v>
      </c>
      <c r="C3788">
        <v>822</v>
      </c>
      <c r="D3788">
        <v>117</v>
      </c>
      <c r="E3788">
        <v>3</v>
      </c>
      <c r="F3788">
        <v>351</v>
      </c>
      <c r="G3788" t="str">
        <f>VLOOKUP($C3788,'Raw-products'!$A$2:$H$1261,MATCH(G$1,'Raw-products'!$A$1:$H$1,0))</f>
        <v>Jacket</v>
      </c>
      <c r="H3788" t="str">
        <f>VLOOKUP($C3788,'Raw-products'!$A$2:$H$1261,MATCH(H$1,'Raw-products'!$A$1:$H$1,0))</f>
        <v>Shearling</v>
      </c>
      <c r="I3788" t="str">
        <f>VLOOKUP($C3788,'Raw-products'!$A$2:$H$1261,MATCH(I$1,'Raw-products'!$A$1:$H$1,0))</f>
        <v>M</v>
      </c>
      <c r="J3788" t="str">
        <f>VLOOKUP($C3788,'Raw-products'!$A$2:$H$1261,MATCH(J$1,'Raw-products'!$A$1:$H$1,0))</f>
        <v>green</v>
      </c>
      <c r="K3788">
        <f>VLOOKUP($C3788,'Raw-products'!$A$2:$H$1261,MATCH(K$1,'Raw-products'!$A$1:$H$1,0))</f>
        <v>95</v>
      </c>
      <c r="L3788">
        <f>VLOOKUP($C3788,'Raw-products'!$A$2:$H$1261,MATCH(L$1,'Raw-products'!$A$1:$H$1,0))</f>
        <v>59</v>
      </c>
      <c r="M3788" s="5">
        <f t="shared" si="118"/>
        <v>5605</v>
      </c>
      <c r="N3788" cm="1">
        <f t="array" ref="N3788:Q3788">_xlfn.XLOOKUP($B3788,'Raw -orders'!$A:$A,'Raw -orders'!$B:$E)</f>
        <v>123</v>
      </c>
      <c r="O3788">
        <v>47937</v>
      </c>
      <c r="P3788" s="1">
        <v>44297</v>
      </c>
      <c r="Q3788" s="1">
        <v>44322</v>
      </c>
      <c r="R3788" t="str" cm="1">
        <f t="array" ref="R3788:Y3788">_xlfn.XLOOKUP($N3788,'Raw - customers'!$A:$A,'Raw - customers'!$B:$I)</f>
        <v>Yardley Dreamer</v>
      </c>
      <c r="S3788" t="str">
        <v>Female</v>
      </c>
      <c r="T3788">
        <v>22</v>
      </c>
      <c r="U3788" t="str">
        <v>8083 Paterson RoadApt. 211</v>
      </c>
      <c r="V3788">
        <v>1149</v>
      </c>
      <c r="W3788" t="str">
        <v>Jordanborough</v>
      </c>
      <c r="X3788" t="str">
        <v>Tasmania</v>
      </c>
      <c r="Y3788" t="str">
        <v>Australia</v>
      </c>
      <c r="Z3788">
        <v>4</v>
      </c>
      <c r="AA3788" s="3" t="str">
        <f t="shared" si="119"/>
        <v>20 to 30</v>
      </c>
      <c r="AP3788" s="6">
        <v>123</v>
      </c>
      <c r="AQ3788" s="6" t="s">
        <v>1414</v>
      </c>
    </row>
    <row r="3789" spans="1:43" x14ac:dyDescent="0.25">
      <c r="A3789">
        <v>3787</v>
      </c>
      <c r="B3789">
        <v>755</v>
      </c>
      <c r="C3789">
        <v>772</v>
      </c>
      <c r="D3789">
        <v>91</v>
      </c>
      <c r="E3789">
        <v>2</v>
      </c>
      <c r="F3789">
        <v>182</v>
      </c>
      <c r="G3789" t="str">
        <f>VLOOKUP($C3789,'Raw-products'!$A$2:$H$1261,MATCH(G$1,'Raw-products'!$A$1:$H$1,0))</f>
        <v>Jacket</v>
      </c>
      <c r="H3789" t="str">
        <f>VLOOKUP($C3789,'Raw-products'!$A$2:$H$1261,MATCH(H$1,'Raw-products'!$A$1:$H$1,0))</f>
        <v>Pullover</v>
      </c>
      <c r="I3789" t="str">
        <f>VLOOKUP($C3789,'Raw-products'!$A$2:$H$1261,MATCH(I$1,'Raw-products'!$A$1:$H$1,0))</f>
        <v>M</v>
      </c>
      <c r="J3789" t="str">
        <f>VLOOKUP($C3789,'Raw-products'!$A$2:$H$1261,MATCH(J$1,'Raw-products'!$A$1:$H$1,0))</f>
        <v>red</v>
      </c>
      <c r="K3789">
        <f>VLOOKUP($C3789,'Raw-products'!$A$2:$H$1261,MATCH(K$1,'Raw-products'!$A$1:$H$1,0))</f>
        <v>114</v>
      </c>
      <c r="L3789">
        <f>VLOOKUP($C3789,'Raw-products'!$A$2:$H$1261,MATCH(L$1,'Raw-products'!$A$1:$H$1,0))</f>
        <v>55</v>
      </c>
      <c r="M3789" s="5">
        <f t="shared" si="118"/>
        <v>6270</v>
      </c>
      <c r="N3789" cm="1">
        <f t="array" ref="N3789:Q3789">_xlfn.XLOOKUP($B3789,'Raw -orders'!$A:$A,'Raw -orders'!$B:$E)</f>
        <v>123</v>
      </c>
      <c r="O3789">
        <v>47937</v>
      </c>
      <c r="P3789" s="1">
        <v>44297</v>
      </c>
      <c r="Q3789" s="1">
        <v>44322</v>
      </c>
      <c r="R3789" t="str" cm="1">
        <f t="array" ref="R3789:Y3789">_xlfn.XLOOKUP($N3789,'Raw - customers'!$A:$A,'Raw - customers'!$B:$I)</f>
        <v>Yardley Dreamer</v>
      </c>
      <c r="S3789" t="str">
        <v>Female</v>
      </c>
      <c r="T3789">
        <v>22</v>
      </c>
      <c r="U3789" t="str">
        <v>8083 Paterson RoadApt. 211</v>
      </c>
      <c r="V3789">
        <v>1149</v>
      </c>
      <c r="W3789" t="str">
        <v>Jordanborough</v>
      </c>
      <c r="X3789" t="str">
        <v>Tasmania</v>
      </c>
      <c r="Y3789" t="str">
        <v>Australia</v>
      </c>
      <c r="Z3789">
        <v>4</v>
      </c>
      <c r="AA3789" s="3" t="str">
        <f t="shared" si="119"/>
        <v>20 to 30</v>
      </c>
      <c r="AP3789" s="6">
        <v>123</v>
      </c>
      <c r="AQ3789" s="6" t="s">
        <v>1414</v>
      </c>
    </row>
    <row r="3790" spans="1:43" x14ac:dyDescent="0.25">
      <c r="A3790">
        <v>3788</v>
      </c>
      <c r="B3790">
        <v>755</v>
      </c>
      <c r="C3790">
        <v>22</v>
      </c>
      <c r="D3790">
        <v>96</v>
      </c>
      <c r="E3790">
        <v>2</v>
      </c>
      <c r="F3790">
        <v>192</v>
      </c>
      <c r="G3790" t="str">
        <f>VLOOKUP($C3790,'Raw-products'!$A$2:$H$1261,MATCH(G$1,'Raw-products'!$A$1:$H$1,0))</f>
        <v>Shirt</v>
      </c>
      <c r="H3790" t="str">
        <f>VLOOKUP($C3790,'Raw-products'!$A$2:$H$1261,MATCH(H$1,'Raw-products'!$A$1:$H$1,0))</f>
        <v>Oxford Cloth</v>
      </c>
      <c r="I3790" t="str">
        <f>VLOOKUP($C3790,'Raw-products'!$A$2:$H$1261,MATCH(I$1,'Raw-products'!$A$1:$H$1,0))</f>
        <v>M</v>
      </c>
      <c r="J3790" t="str">
        <f>VLOOKUP($C3790,'Raw-products'!$A$2:$H$1261,MATCH(J$1,'Raw-products'!$A$1:$H$1,0))</f>
        <v>blue</v>
      </c>
      <c r="K3790">
        <f>VLOOKUP($C3790,'Raw-products'!$A$2:$H$1261,MATCH(K$1,'Raw-products'!$A$1:$H$1,0))</f>
        <v>114</v>
      </c>
      <c r="L3790">
        <f>VLOOKUP($C3790,'Raw-products'!$A$2:$H$1261,MATCH(L$1,'Raw-products'!$A$1:$H$1,0))</f>
        <v>57</v>
      </c>
      <c r="M3790" s="5">
        <f t="shared" si="118"/>
        <v>6498</v>
      </c>
      <c r="N3790" cm="1">
        <f t="array" ref="N3790:Q3790">_xlfn.XLOOKUP($B3790,'Raw -orders'!$A:$A,'Raw -orders'!$B:$E)</f>
        <v>123</v>
      </c>
      <c r="O3790">
        <v>47937</v>
      </c>
      <c r="P3790" s="1">
        <v>44297</v>
      </c>
      <c r="Q3790" s="1">
        <v>44322</v>
      </c>
      <c r="R3790" t="str" cm="1">
        <f t="array" ref="R3790:Y3790">_xlfn.XLOOKUP($N3790,'Raw - customers'!$A:$A,'Raw - customers'!$B:$I)</f>
        <v>Yardley Dreamer</v>
      </c>
      <c r="S3790" t="str">
        <v>Female</v>
      </c>
      <c r="T3790">
        <v>22</v>
      </c>
      <c r="U3790" t="str">
        <v>8083 Paterson RoadApt. 211</v>
      </c>
      <c r="V3790">
        <v>1149</v>
      </c>
      <c r="W3790" t="str">
        <v>Jordanborough</v>
      </c>
      <c r="X3790" t="str">
        <v>Tasmania</v>
      </c>
      <c r="Y3790" t="str">
        <v>Australia</v>
      </c>
      <c r="Z3790">
        <v>4</v>
      </c>
      <c r="AA3790" s="3" t="str">
        <f t="shared" si="119"/>
        <v>20 to 30</v>
      </c>
      <c r="AP3790" s="6">
        <v>123</v>
      </c>
      <c r="AQ3790" s="6" t="s">
        <v>1414</v>
      </c>
    </row>
    <row r="3791" spans="1:43" x14ac:dyDescent="0.25">
      <c r="A3791">
        <v>3789</v>
      </c>
      <c r="B3791">
        <v>755</v>
      </c>
      <c r="C3791">
        <v>69</v>
      </c>
      <c r="D3791">
        <v>104</v>
      </c>
      <c r="E3791">
        <v>1</v>
      </c>
      <c r="F3791">
        <v>104</v>
      </c>
      <c r="G3791" t="str">
        <f>VLOOKUP($C3791,'Raw-products'!$A$2:$H$1261,MATCH(G$1,'Raw-products'!$A$1:$H$1,0))</f>
        <v>Shirt</v>
      </c>
      <c r="H3791" t="str">
        <f>VLOOKUP($C3791,'Raw-products'!$A$2:$H$1261,MATCH(H$1,'Raw-products'!$A$1:$H$1,0))</f>
        <v>Dress</v>
      </c>
      <c r="I3791" t="str">
        <f>VLOOKUP($C3791,'Raw-products'!$A$2:$H$1261,MATCH(I$1,'Raw-products'!$A$1:$H$1,0))</f>
        <v>XL</v>
      </c>
      <c r="J3791" t="str">
        <f>VLOOKUP($C3791,'Raw-products'!$A$2:$H$1261,MATCH(J$1,'Raw-products'!$A$1:$H$1,0))</f>
        <v>violet</v>
      </c>
      <c r="K3791">
        <f>VLOOKUP($C3791,'Raw-products'!$A$2:$H$1261,MATCH(K$1,'Raw-products'!$A$1:$H$1,0))</f>
        <v>119</v>
      </c>
      <c r="L3791">
        <f>VLOOKUP($C3791,'Raw-products'!$A$2:$H$1261,MATCH(L$1,'Raw-products'!$A$1:$H$1,0))</f>
        <v>77</v>
      </c>
      <c r="M3791" s="5">
        <f t="shared" si="118"/>
        <v>9163</v>
      </c>
      <c r="N3791" cm="1">
        <f t="array" ref="N3791:Q3791">_xlfn.XLOOKUP($B3791,'Raw -orders'!$A:$A,'Raw -orders'!$B:$E)</f>
        <v>123</v>
      </c>
      <c r="O3791">
        <v>47937</v>
      </c>
      <c r="P3791" s="1">
        <v>44297</v>
      </c>
      <c r="Q3791" s="1">
        <v>44322</v>
      </c>
      <c r="R3791" t="str" cm="1">
        <f t="array" ref="R3791:Y3791">_xlfn.XLOOKUP($N3791,'Raw - customers'!$A:$A,'Raw - customers'!$B:$I)</f>
        <v>Yardley Dreamer</v>
      </c>
      <c r="S3791" t="str">
        <v>Female</v>
      </c>
      <c r="T3791">
        <v>22</v>
      </c>
      <c r="U3791" t="str">
        <v>8083 Paterson RoadApt. 211</v>
      </c>
      <c r="V3791">
        <v>1149</v>
      </c>
      <c r="W3791" t="str">
        <v>Jordanborough</v>
      </c>
      <c r="X3791" t="str">
        <v>Tasmania</v>
      </c>
      <c r="Y3791" t="str">
        <v>Australia</v>
      </c>
      <c r="Z3791">
        <v>4</v>
      </c>
      <c r="AA3791" s="3" t="str">
        <f t="shared" si="119"/>
        <v>20 to 30</v>
      </c>
      <c r="AP3791" s="6">
        <v>123</v>
      </c>
      <c r="AQ3791" s="6" t="s">
        <v>1414</v>
      </c>
    </row>
    <row r="3792" spans="1:43" x14ac:dyDescent="0.25">
      <c r="A3792">
        <v>3790</v>
      </c>
      <c r="B3792">
        <v>756</v>
      </c>
      <c r="C3792">
        <v>859</v>
      </c>
      <c r="D3792">
        <v>113</v>
      </c>
      <c r="E3792">
        <v>1</v>
      </c>
      <c r="F3792">
        <v>113</v>
      </c>
      <c r="G3792" t="str">
        <f>VLOOKUP($C3792,'Raw-products'!$A$2:$H$1261,MATCH(G$1,'Raw-products'!$A$1:$H$1,0))</f>
        <v>Trousers</v>
      </c>
      <c r="H3792" t="str">
        <f>VLOOKUP($C3792,'Raw-products'!$A$2:$H$1261,MATCH(H$1,'Raw-products'!$A$1:$H$1,0))</f>
        <v>Chinos</v>
      </c>
      <c r="I3792" t="str">
        <f>VLOOKUP($C3792,'Raw-products'!$A$2:$H$1261,MATCH(I$1,'Raw-products'!$A$1:$H$1,0))</f>
        <v>XL</v>
      </c>
      <c r="J3792" t="str">
        <f>VLOOKUP($C3792,'Raw-products'!$A$2:$H$1261,MATCH(J$1,'Raw-products'!$A$1:$H$1,0))</f>
        <v>green</v>
      </c>
      <c r="K3792">
        <f>VLOOKUP($C3792,'Raw-products'!$A$2:$H$1261,MATCH(K$1,'Raw-products'!$A$1:$H$1,0))</f>
        <v>100</v>
      </c>
      <c r="L3792">
        <f>VLOOKUP($C3792,'Raw-products'!$A$2:$H$1261,MATCH(L$1,'Raw-products'!$A$1:$H$1,0))</f>
        <v>50</v>
      </c>
      <c r="M3792" s="5">
        <f t="shared" si="118"/>
        <v>5000</v>
      </c>
      <c r="N3792" cm="1">
        <f t="array" ref="N3792:Q3792">_xlfn.XLOOKUP($B3792,'Raw -orders'!$A:$A,'Raw -orders'!$B:$E)</f>
        <v>318</v>
      </c>
      <c r="O3792">
        <v>23746</v>
      </c>
      <c r="P3792" s="1">
        <v>44274</v>
      </c>
      <c r="Q3792" s="1">
        <v>44284</v>
      </c>
      <c r="R3792" t="str" cm="1">
        <f t="array" ref="R3792:Y3792">_xlfn.XLOOKUP($N3792,'Raw - customers'!$A:$A,'Raw - customers'!$B:$I)</f>
        <v>Glyn Tieman</v>
      </c>
      <c r="S3792" t="str">
        <v>Polygender</v>
      </c>
      <c r="T3792">
        <v>63</v>
      </c>
      <c r="U3792" t="str">
        <v>37 White Station StApt. 524</v>
      </c>
      <c r="V3792">
        <v>1823</v>
      </c>
      <c r="W3792" t="str">
        <v>Georgiatown</v>
      </c>
      <c r="X3792" t="str">
        <v>Western Australia</v>
      </c>
      <c r="Y3792" t="str">
        <v>Australia</v>
      </c>
      <c r="Z3792">
        <v>3</v>
      </c>
      <c r="AA3792" s="3" t="str">
        <f t="shared" si="119"/>
        <v>0 to 10</v>
      </c>
      <c r="AP3792" s="6">
        <v>318</v>
      </c>
      <c r="AQ3792" s="6" t="s">
        <v>1377</v>
      </c>
    </row>
    <row r="3793" spans="1:43" x14ac:dyDescent="0.25">
      <c r="A3793">
        <v>3791</v>
      </c>
      <c r="B3793">
        <v>756</v>
      </c>
      <c r="C3793">
        <v>1257</v>
      </c>
      <c r="D3793">
        <v>112</v>
      </c>
      <c r="E3793">
        <v>1</v>
      </c>
      <c r="F3793">
        <v>112</v>
      </c>
      <c r="G3793" t="str">
        <f>VLOOKUP($C3793,'Raw-products'!$A$2:$H$1261,MATCH(G$1,'Raw-products'!$A$1:$H$1,0))</f>
        <v>Trousers</v>
      </c>
      <c r="H3793" t="str">
        <f>VLOOKUP($C3793,'Raw-products'!$A$2:$H$1261,MATCH(H$1,'Raw-products'!$A$1:$H$1,0))</f>
        <v>Tracksuit Bottoms</v>
      </c>
      <c r="I3793" t="str">
        <f>VLOOKUP($C3793,'Raw-products'!$A$2:$H$1261,MATCH(I$1,'Raw-products'!$A$1:$H$1,0))</f>
        <v>M</v>
      </c>
      <c r="J3793" t="str">
        <f>VLOOKUP($C3793,'Raw-products'!$A$2:$H$1261,MATCH(J$1,'Raw-products'!$A$1:$H$1,0))</f>
        <v>violet</v>
      </c>
      <c r="K3793">
        <f>VLOOKUP($C3793,'Raw-products'!$A$2:$H$1261,MATCH(K$1,'Raw-products'!$A$1:$H$1,0))</f>
        <v>91</v>
      </c>
      <c r="L3793">
        <f>VLOOKUP($C3793,'Raw-products'!$A$2:$H$1261,MATCH(L$1,'Raw-products'!$A$1:$H$1,0))</f>
        <v>73</v>
      </c>
      <c r="M3793" s="5">
        <f t="shared" si="118"/>
        <v>6643</v>
      </c>
      <c r="N3793" cm="1">
        <f t="array" ref="N3793:Q3793">_xlfn.XLOOKUP($B3793,'Raw -orders'!$A:$A,'Raw -orders'!$B:$E)</f>
        <v>318</v>
      </c>
      <c r="O3793">
        <v>23746</v>
      </c>
      <c r="P3793" s="1">
        <v>44274</v>
      </c>
      <c r="Q3793" s="1">
        <v>44284</v>
      </c>
      <c r="R3793" t="str" cm="1">
        <f t="array" ref="R3793:Y3793">_xlfn.XLOOKUP($N3793,'Raw - customers'!$A:$A,'Raw - customers'!$B:$I)</f>
        <v>Glyn Tieman</v>
      </c>
      <c r="S3793" t="str">
        <v>Polygender</v>
      </c>
      <c r="T3793">
        <v>63</v>
      </c>
      <c r="U3793" t="str">
        <v>37 White Station StApt. 524</v>
      </c>
      <c r="V3793">
        <v>1823</v>
      </c>
      <c r="W3793" t="str">
        <v>Georgiatown</v>
      </c>
      <c r="X3793" t="str">
        <v>Western Australia</v>
      </c>
      <c r="Y3793" t="str">
        <v>Australia</v>
      </c>
      <c r="Z3793">
        <v>3</v>
      </c>
      <c r="AA3793" s="3" t="str">
        <f t="shared" si="119"/>
        <v>0 to 10</v>
      </c>
      <c r="AP3793" s="6">
        <v>318</v>
      </c>
      <c r="AQ3793" s="6" t="s">
        <v>1377</v>
      </c>
    </row>
    <row r="3794" spans="1:43" x14ac:dyDescent="0.25">
      <c r="A3794">
        <v>3792</v>
      </c>
      <c r="B3794">
        <v>756</v>
      </c>
      <c r="C3794">
        <v>470</v>
      </c>
      <c r="D3794">
        <v>118</v>
      </c>
      <c r="E3794">
        <v>1</v>
      </c>
      <c r="F3794">
        <v>118</v>
      </c>
      <c r="G3794" t="str">
        <f>VLOOKUP($C3794,'Raw-products'!$A$2:$H$1261,MATCH(G$1,'Raw-products'!$A$1:$H$1,0))</f>
        <v>Jacket</v>
      </c>
      <c r="H3794" t="str">
        <f>VLOOKUP($C3794,'Raw-products'!$A$2:$H$1261,MATCH(H$1,'Raw-products'!$A$1:$H$1,0))</f>
        <v>Puffer</v>
      </c>
      <c r="I3794" t="str">
        <f>VLOOKUP($C3794,'Raw-products'!$A$2:$H$1261,MATCH(I$1,'Raw-products'!$A$1:$H$1,0))</f>
        <v>XS</v>
      </c>
      <c r="J3794" t="str">
        <f>VLOOKUP($C3794,'Raw-products'!$A$2:$H$1261,MATCH(J$1,'Raw-products'!$A$1:$H$1,0))</f>
        <v>green</v>
      </c>
      <c r="K3794">
        <f>VLOOKUP($C3794,'Raw-products'!$A$2:$H$1261,MATCH(K$1,'Raw-products'!$A$1:$H$1,0))</f>
        <v>110</v>
      </c>
      <c r="L3794">
        <f>VLOOKUP($C3794,'Raw-products'!$A$2:$H$1261,MATCH(L$1,'Raw-products'!$A$1:$H$1,0))</f>
        <v>41</v>
      </c>
      <c r="M3794" s="5">
        <f t="shared" si="118"/>
        <v>4510</v>
      </c>
      <c r="N3794" cm="1">
        <f t="array" ref="N3794:Q3794">_xlfn.XLOOKUP($B3794,'Raw -orders'!$A:$A,'Raw -orders'!$B:$E)</f>
        <v>318</v>
      </c>
      <c r="O3794">
        <v>23746</v>
      </c>
      <c r="P3794" s="1">
        <v>44274</v>
      </c>
      <c r="Q3794" s="1">
        <v>44284</v>
      </c>
      <c r="R3794" t="str" cm="1">
        <f t="array" ref="R3794:Y3794">_xlfn.XLOOKUP($N3794,'Raw - customers'!$A:$A,'Raw - customers'!$B:$I)</f>
        <v>Glyn Tieman</v>
      </c>
      <c r="S3794" t="str">
        <v>Polygender</v>
      </c>
      <c r="T3794">
        <v>63</v>
      </c>
      <c r="U3794" t="str">
        <v>37 White Station StApt. 524</v>
      </c>
      <c r="V3794">
        <v>1823</v>
      </c>
      <c r="W3794" t="str">
        <v>Georgiatown</v>
      </c>
      <c r="X3794" t="str">
        <v>Western Australia</v>
      </c>
      <c r="Y3794" t="str">
        <v>Australia</v>
      </c>
      <c r="Z3794">
        <v>3</v>
      </c>
      <c r="AA3794" s="3" t="str">
        <f t="shared" si="119"/>
        <v>0 to 10</v>
      </c>
      <c r="AP3794" s="6">
        <v>318</v>
      </c>
      <c r="AQ3794" s="6" t="s">
        <v>1377</v>
      </c>
    </row>
    <row r="3795" spans="1:43" x14ac:dyDescent="0.25">
      <c r="A3795">
        <v>3793</v>
      </c>
      <c r="B3795">
        <v>757</v>
      </c>
      <c r="C3795">
        <v>639</v>
      </c>
      <c r="D3795">
        <v>93</v>
      </c>
      <c r="E3795">
        <v>1</v>
      </c>
      <c r="F3795">
        <v>93</v>
      </c>
      <c r="G3795" t="str">
        <f>VLOOKUP($C3795,'Raw-products'!$A$2:$H$1261,MATCH(G$1,'Raw-products'!$A$1:$H$1,0))</f>
        <v>Jacket</v>
      </c>
      <c r="H3795" t="str">
        <f>VLOOKUP($C3795,'Raw-products'!$A$2:$H$1261,MATCH(H$1,'Raw-products'!$A$1:$H$1,0))</f>
        <v>Coach</v>
      </c>
      <c r="I3795" t="str">
        <f>VLOOKUP($C3795,'Raw-products'!$A$2:$H$1261,MATCH(I$1,'Raw-products'!$A$1:$H$1,0))</f>
        <v>XL</v>
      </c>
      <c r="J3795" t="str">
        <f>VLOOKUP($C3795,'Raw-products'!$A$2:$H$1261,MATCH(J$1,'Raw-products'!$A$1:$H$1,0))</f>
        <v>orange</v>
      </c>
      <c r="K3795">
        <f>VLOOKUP($C3795,'Raw-products'!$A$2:$H$1261,MATCH(K$1,'Raw-products'!$A$1:$H$1,0))</f>
        <v>115</v>
      </c>
      <c r="L3795">
        <f>VLOOKUP($C3795,'Raw-products'!$A$2:$H$1261,MATCH(L$1,'Raw-products'!$A$1:$H$1,0))</f>
        <v>46</v>
      </c>
      <c r="M3795" s="5">
        <f t="shared" si="118"/>
        <v>5290</v>
      </c>
      <c r="N3795" cm="1">
        <f t="array" ref="N3795:Q3795">_xlfn.XLOOKUP($B3795,'Raw -orders'!$A:$A,'Raw -orders'!$B:$E)</f>
        <v>632</v>
      </c>
      <c r="O3795">
        <v>45216</v>
      </c>
      <c r="P3795" s="1">
        <v>44350</v>
      </c>
      <c r="Q3795" s="1">
        <v>44362</v>
      </c>
      <c r="R3795" t="str" cm="1">
        <f t="array" ref="R3795:Y3795">_xlfn.XLOOKUP($N3795,'Raw - customers'!$A:$A,'Raw - customers'!$B:$I)</f>
        <v>Darby Jeffries</v>
      </c>
      <c r="S3795" t="str">
        <v>Agender</v>
      </c>
      <c r="T3795">
        <v>55</v>
      </c>
      <c r="U3795" t="str">
        <v>704 Wright CourtApt. 223</v>
      </c>
      <c r="V3795">
        <v>3450</v>
      </c>
      <c r="W3795" t="str">
        <v>South Anthonyburgh</v>
      </c>
      <c r="X3795" t="str">
        <v>Northern Territory</v>
      </c>
      <c r="Y3795" t="str">
        <v>Australia</v>
      </c>
      <c r="Z3795">
        <v>6</v>
      </c>
      <c r="AA3795" s="3" t="str">
        <f t="shared" si="119"/>
        <v>10 to 20</v>
      </c>
      <c r="AP3795" s="6">
        <v>632</v>
      </c>
      <c r="AQ3795" s="6" t="s">
        <v>1339</v>
      </c>
    </row>
    <row r="3796" spans="1:43" x14ac:dyDescent="0.25">
      <c r="A3796">
        <v>3794</v>
      </c>
      <c r="B3796">
        <v>757</v>
      </c>
      <c r="C3796">
        <v>1247</v>
      </c>
      <c r="D3796">
        <v>112</v>
      </c>
      <c r="E3796">
        <v>1</v>
      </c>
      <c r="F3796">
        <v>112</v>
      </c>
      <c r="G3796" t="str">
        <f>VLOOKUP($C3796,'Raw-products'!$A$2:$H$1261,MATCH(G$1,'Raw-products'!$A$1:$H$1,0))</f>
        <v>Trousers</v>
      </c>
      <c r="H3796" t="str">
        <f>VLOOKUP($C3796,'Raw-products'!$A$2:$H$1261,MATCH(H$1,'Raw-products'!$A$1:$H$1,0))</f>
        <v>Tracksuit Bottoms</v>
      </c>
      <c r="I3796" t="str">
        <f>VLOOKUP($C3796,'Raw-products'!$A$2:$H$1261,MATCH(I$1,'Raw-products'!$A$1:$H$1,0))</f>
        <v>M</v>
      </c>
      <c r="J3796" t="str">
        <f>VLOOKUP($C3796,'Raw-products'!$A$2:$H$1261,MATCH(J$1,'Raw-products'!$A$1:$H$1,0))</f>
        <v>blue</v>
      </c>
      <c r="K3796">
        <f>VLOOKUP($C3796,'Raw-products'!$A$2:$H$1261,MATCH(K$1,'Raw-products'!$A$1:$H$1,0))</f>
        <v>91</v>
      </c>
      <c r="L3796">
        <f>VLOOKUP($C3796,'Raw-products'!$A$2:$H$1261,MATCH(L$1,'Raw-products'!$A$1:$H$1,0))</f>
        <v>61</v>
      </c>
      <c r="M3796" s="5">
        <f t="shared" si="118"/>
        <v>5551</v>
      </c>
      <c r="N3796" cm="1">
        <f t="array" ref="N3796:Q3796">_xlfn.XLOOKUP($B3796,'Raw -orders'!$A:$A,'Raw -orders'!$B:$E)</f>
        <v>632</v>
      </c>
      <c r="O3796">
        <v>45216</v>
      </c>
      <c r="P3796" s="1">
        <v>44350</v>
      </c>
      <c r="Q3796" s="1">
        <v>44362</v>
      </c>
      <c r="R3796" t="str" cm="1">
        <f t="array" ref="R3796:Y3796">_xlfn.XLOOKUP($N3796,'Raw - customers'!$A:$A,'Raw - customers'!$B:$I)</f>
        <v>Darby Jeffries</v>
      </c>
      <c r="S3796" t="str">
        <v>Agender</v>
      </c>
      <c r="T3796">
        <v>55</v>
      </c>
      <c r="U3796" t="str">
        <v>704 Wright CourtApt. 223</v>
      </c>
      <c r="V3796">
        <v>3450</v>
      </c>
      <c r="W3796" t="str">
        <v>South Anthonyburgh</v>
      </c>
      <c r="X3796" t="str">
        <v>Northern Territory</v>
      </c>
      <c r="Y3796" t="str">
        <v>Australia</v>
      </c>
      <c r="Z3796">
        <v>6</v>
      </c>
      <c r="AA3796" s="3" t="str">
        <f t="shared" si="119"/>
        <v>10 to 20</v>
      </c>
      <c r="AP3796" s="6">
        <v>632</v>
      </c>
      <c r="AQ3796" s="6" t="s">
        <v>1339</v>
      </c>
    </row>
    <row r="3797" spans="1:43" x14ac:dyDescent="0.25">
      <c r="A3797">
        <v>3795</v>
      </c>
      <c r="B3797">
        <v>757</v>
      </c>
      <c r="C3797">
        <v>263</v>
      </c>
      <c r="D3797">
        <v>95</v>
      </c>
      <c r="E3797">
        <v>1</v>
      </c>
      <c r="F3797">
        <v>95</v>
      </c>
      <c r="G3797" t="str">
        <f>VLOOKUP($C3797,'Raw-products'!$A$2:$H$1261,MATCH(G$1,'Raw-products'!$A$1:$H$1,0))</f>
        <v>Shirt</v>
      </c>
      <c r="H3797" t="str">
        <f>VLOOKUP($C3797,'Raw-products'!$A$2:$H$1261,MATCH(H$1,'Raw-products'!$A$1:$H$1,0))</f>
        <v>Polo</v>
      </c>
      <c r="I3797" t="str">
        <f>VLOOKUP($C3797,'Raw-products'!$A$2:$H$1261,MATCH(I$1,'Raw-products'!$A$1:$H$1,0))</f>
        <v>L</v>
      </c>
      <c r="J3797" t="str">
        <f>VLOOKUP($C3797,'Raw-products'!$A$2:$H$1261,MATCH(J$1,'Raw-products'!$A$1:$H$1,0))</f>
        <v>green</v>
      </c>
      <c r="K3797">
        <f>VLOOKUP($C3797,'Raw-products'!$A$2:$H$1261,MATCH(K$1,'Raw-products'!$A$1:$H$1,0))</f>
        <v>117</v>
      </c>
      <c r="L3797">
        <f>VLOOKUP($C3797,'Raw-products'!$A$2:$H$1261,MATCH(L$1,'Raw-products'!$A$1:$H$1,0))</f>
        <v>68</v>
      </c>
      <c r="M3797" s="5">
        <f t="shared" si="118"/>
        <v>7956</v>
      </c>
      <c r="N3797" cm="1">
        <f t="array" ref="N3797:Q3797">_xlfn.XLOOKUP($B3797,'Raw -orders'!$A:$A,'Raw -orders'!$B:$E)</f>
        <v>632</v>
      </c>
      <c r="O3797">
        <v>45216</v>
      </c>
      <c r="P3797" s="1">
        <v>44350</v>
      </c>
      <c r="Q3797" s="1">
        <v>44362</v>
      </c>
      <c r="R3797" t="str" cm="1">
        <f t="array" ref="R3797:Y3797">_xlfn.XLOOKUP($N3797,'Raw - customers'!$A:$A,'Raw - customers'!$B:$I)</f>
        <v>Darby Jeffries</v>
      </c>
      <c r="S3797" t="str">
        <v>Agender</v>
      </c>
      <c r="T3797">
        <v>55</v>
      </c>
      <c r="U3797" t="str">
        <v>704 Wright CourtApt. 223</v>
      </c>
      <c r="V3797">
        <v>3450</v>
      </c>
      <c r="W3797" t="str">
        <v>South Anthonyburgh</v>
      </c>
      <c r="X3797" t="str">
        <v>Northern Territory</v>
      </c>
      <c r="Y3797" t="str">
        <v>Australia</v>
      </c>
      <c r="Z3797">
        <v>6</v>
      </c>
      <c r="AA3797" s="3" t="str">
        <f t="shared" si="119"/>
        <v>10 to 20</v>
      </c>
      <c r="AP3797" s="6">
        <v>632</v>
      </c>
      <c r="AQ3797" s="6" t="s">
        <v>1339</v>
      </c>
    </row>
    <row r="3798" spans="1:43" x14ac:dyDescent="0.25">
      <c r="A3798">
        <v>3796</v>
      </c>
      <c r="B3798">
        <v>758</v>
      </c>
      <c r="C3798">
        <v>850</v>
      </c>
      <c r="D3798">
        <v>113</v>
      </c>
      <c r="E3798">
        <v>1</v>
      </c>
      <c r="F3798">
        <v>113</v>
      </c>
      <c r="G3798" t="str">
        <f>VLOOKUP($C3798,'Raw-products'!$A$2:$H$1261,MATCH(G$1,'Raw-products'!$A$1:$H$1,0))</f>
        <v>Trousers</v>
      </c>
      <c r="H3798" t="str">
        <f>VLOOKUP($C3798,'Raw-products'!$A$2:$H$1261,MATCH(H$1,'Raw-products'!$A$1:$H$1,0))</f>
        <v>Chinos</v>
      </c>
      <c r="I3798" t="str">
        <f>VLOOKUP($C3798,'Raw-products'!$A$2:$H$1261,MATCH(I$1,'Raw-products'!$A$1:$H$1,0))</f>
        <v>XS</v>
      </c>
      <c r="J3798" t="str">
        <f>VLOOKUP($C3798,'Raw-products'!$A$2:$H$1261,MATCH(J$1,'Raw-products'!$A$1:$H$1,0))</f>
        <v>yellow</v>
      </c>
      <c r="K3798">
        <f>VLOOKUP($C3798,'Raw-products'!$A$2:$H$1261,MATCH(K$1,'Raw-products'!$A$1:$H$1,0))</f>
        <v>100</v>
      </c>
      <c r="L3798">
        <f>VLOOKUP($C3798,'Raw-products'!$A$2:$H$1261,MATCH(L$1,'Raw-products'!$A$1:$H$1,0))</f>
        <v>41</v>
      </c>
      <c r="M3798" s="5">
        <f t="shared" si="118"/>
        <v>4100</v>
      </c>
      <c r="N3798" cm="1">
        <f t="array" ref="N3798:Q3798">_xlfn.XLOOKUP($B3798,'Raw -orders'!$A:$A,'Raw -orders'!$B:$E)</f>
        <v>781</v>
      </c>
      <c r="O3798">
        <v>24144</v>
      </c>
      <c r="P3798" s="1">
        <v>44282</v>
      </c>
      <c r="Q3798" s="1">
        <v>44307</v>
      </c>
      <c r="R3798" t="str" cm="1">
        <f t="array" ref="R3798:Y3798">_xlfn.XLOOKUP($N3798,'Raw - customers'!$A:$A,'Raw - customers'!$B:$I)</f>
        <v>Denny Parlour</v>
      </c>
      <c r="S3798" t="str">
        <v>Genderfluid</v>
      </c>
      <c r="T3798">
        <v>36</v>
      </c>
      <c r="U3798" t="str">
        <v>2785 Morgan BoulevardApt. 849</v>
      </c>
      <c r="V3798">
        <v>6220</v>
      </c>
      <c r="W3798" t="str">
        <v>Madisonland</v>
      </c>
      <c r="X3798" t="str">
        <v>Victoria</v>
      </c>
      <c r="Y3798" t="str">
        <v>Australia</v>
      </c>
      <c r="Z3798">
        <v>3</v>
      </c>
      <c r="AA3798" s="3" t="str">
        <f t="shared" si="119"/>
        <v>20 to 30</v>
      </c>
      <c r="AP3798" s="6">
        <v>781</v>
      </c>
      <c r="AQ3798" s="6" t="s">
        <v>1396</v>
      </c>
    </row>
    <row r="3799" spans="1:43" x14ac:dyDescent="0.25">
      <c r="A3799">
        <v>3797</v>
      </c>
      <c r="B3799">
        <v>758</v>
      </c>
      <c r="C3799">
        <v>921</v>
      </c>
      <c r="D3799">
        <v>96</v>
      </c>
      <c r="E3799">
        <v>3</v>
      </c>
      <c r="F3799">
        <v>288</v>
      </c>
      <c r="G3799" t="str">
        <f>VLOOKUP($C3799,'Raw-products'!$A$2:$H$1261,MATCH(G$1,'Raw-products'!$A$1:$H$1,0))</f>
        <v>Trousers</v>
      </c>
      <c r="H3799" t="str">
        <f>VLOOKUP($C3799,'Raw-products'!$A$2:$H$1261,MATCH(H$1,'Raw-products'!$A$1:$H$1,0))</f>
        <v>Drawstring</v>
      </c>
      <c r="I3799" t="str">
        <f>VLOOKUP($C3799,'Raw-products'!$A$2:$H$1261,MATCH(I$1,'Raw-products'!$A$1:$H$1,0))</f>
        <v>S</v>
      </c>
      <c r="J3799" t="str">
        <f>VLOOKUP($C3799,'Raw-products'!$A$2:$H$1261,MATCH(J$1,'Raw-products'!$A$1:$H$1,0))</f>
        <v>yellow</v>
      </c>
      <c r="K3799">
        <f>VLOOKUP($C3799,'Raw-products'!$A$2:$H$1261,MATCH(K$1,'Raw-products'!$A$1:$H$1,0))</f>
        <v>104</v>
      </c>
      <c r="L3799">
        <f>VLOOKUP($C3799,'Raw-products'!$A$2:$H$1261,MATCH(L$1,'Raw-products'!$A$1:$H$1,0))</f>
        <v>74</v>
      </c>
      <c r="M3799" s="5">
        <f t="shared" si="118"/>
        <v>7696</v>
      </c>
      <c r="N3799" cm="1">
        <f t="array" ref="N3799:Q3799">_xlfn.XLOOKUP($B3799,'Raw -orders'!$A:$A,'Raw -orders'!$B:$E)</f>
        <v>781</v>
      </c>
      <c r="O3799">
        <v>24144</v>
      </c>
      <c r="P3799" s="1">
        <v>44282</v>
      </c>
      <c r="Q3799" s="1">
        <v>44307</v>
      </c>
      <c r="R3799" t="str" cm="1">
        <f t="array" ref="R3799:Y3799">_xlfn.XLOOKUP($N3799,'Raw - customers'!$A:$A,'Raw - customers'!$B:$I)</f>
        <v>Denny Parlour</v>
      </c>
      <c r="S3799" t="str">
        <v>Genderfluid</v>
      </c>
      <c r="T3799">
        <v>36</v>
      </c>
      <c r="U3799" t="str">
        <v>2785 Morgan BoulevardApt. 849</v>
      </c>
      <c r="V3799">
        <v>6220</v>
      </c>
      <c r="W3799" t="str">
        <v>Madisonland</v>
      </c>
      <c r="X3799" t="str">
        <v>Victoria</v>
      </c>
      <c r="Y3799" t="str">
        <v>Australia</v>
      </c>
      <c r="Z3799">
        <v>3</v>
      </c>
      <c r="AA3799" s="3" t="str">
        <f t="shared" si="119"/>
        <v>20 to 30</v>
      </c>
      <c r="AP3799" s="6">
        <v>781</v>
      </c>
      <c r="AQ3799" s="6" t="s">
        <v>1396</v>
      </c>
    </row>
    <row r="3800" spans="1:43" x14ac:dyDescent="0.25">
      <c r="A3800">
        <v>3798</v>
      </c>
      <c r="B3800">
        <v>758</v>
      </c>
      <c r="C3800">
        <v>1131</v>
      </c>
      <c r="D3800">
        <v>102</v>
      </c>
      <c r="E3800">
        <v>1</v>
      </c>
      <c r="F3800">
        <v>102</v>
      </c>
      <c r="G3800" t="str">
        <f>VLOOKUP($C3800,'Raw-products'!$A$2:$H$1261,MATCH(G$1,'Raw-products'!$A$1:$H$1,0))</f>
        <v>Trousers</v>
      </c>
      <c r="H3800" t="str">
        <f>VLOOKUP($C3800,'Raw-products'!$A$2:$H$1261,MATCH(H$1,'Raw-products'!$A$1:$H$1,0))</f>
        <v>Cargo Pants</v>
      </c>
      <c r="I3800" t="str">
        <f>VLOOKUP($C3800,'Raw-products'!$A$2:$H$1261,MATCH(I$1,'Raw-products'!$A$1:$H$1,0))</f>
        <v>S</v>
      </c>
      <c r="J3800" t="str">
        <f>VLOOKUP($C3800,'Raw-products'!$A$2:$H$1261,MATCH(J$1,'Raw-products'!$A$1:$H$1,0))</f>
        <v>yellow</v>
      </c>
      <c r="K3800">
        <f>VLOOKUP($C3800,'Raw-products'!$A$2:$H$1261,MATCH(K$1,'Raw-products'!$A$1:$H$1,0))</f>
        <v>106</v>
      </c>
      <c r="L3800">
        <f>VLOOKUP($C3800,'Raw-products'!$A$2:$H$1261,MATCH(L$1,'Raw-products'!$A$1:$H$1,0))</f>
        <v>48</v>
      </c>
      <c r="M3800" s="5">
        <f t="shared" si="118"/>
        <v>5088</v>
      </c>
      <c r="N3800" cm="1">
        <f t="array" ref="N3800:Q3800">_xlfn.XLOOKUP($B3800,'Raw -orders'!$A:$A,'Raw -orders'!$B:$E)</f>
        <v>781</v>
      </c>
      <c r="O3800">
        <v>24144</v>
      </c>
      <c r="P3800" s="1">
        <v>44282</v>
      </c>
      <c r="Q3800" s="1">
        <v>44307</v>
      </c>
      <c r="R3800" t="str" cm="1">
        <f t="array" ref="R3800:Y3800">_xlfn.XLOOKUP($N3800,'Raw - customers'!$A:$A,'Raw - customers'!$B:$I)</f>
        <v>Denny Parlour</v>
      </c>
      <c r="S3800" t="str">
        <v>Genderfluid</v>
      </c>
      <c r="T3800">
        <v>36</v>
      </c>
      <c r="U3800" t="str">
        <v>2785 Morgan BoulevardApt. 849</v>
      </c>
      <c r="V3800">
        <v>6220</v>
      </c>
      <c r="W3800" t="str">
        <v>Madisonland</v>
      </c>
      <c r="X3800" t="str">
        <v>Victoria</v>
      </c>
      <c r="Y3800" t="str">
        <v>Australia</v>
      </c>
      <c r="Z3800">
        <v>3</v>
      </c>
      <c r="AA3800" s="3" t="str">
        <f t="shared" si="119"/>
        <v>20 to 30</v>
      </c>
      <c r="AP3800" s="6">
        <v>781</v>
      </c>
      <c r="AQ3800" s="6" t="s">
        <v>1396</v>
      </c>
    </row>
    <row r="3801" spans="1:43" x14ac:dyDescent="0.25">
      <c r="A3801">
        <v>3799</v>
      </c>
      <c r="B3801">
        <v>758</v>
      </c>
      <c r="C3801">
        <v>394</v>
      </c>
      <c r="D3801">
        <v>119</v>
      </c>
      <c r="E3801">
        <v>3</v>
      </c>
      <c r="F3801">
        <v>357</v>
      </c>
      <c r="G3801" t="str">
        <f>VLOOKUP($C3801,'Raw-products'!$A$2:$H$1261,MATCH(G$1,'Raw-products'!$A$1:$H$1,0))</f>
        <v>Shirt</v>
      </c>
      <c r="H3801" t="str">
        <f>VLOOKUP($C3801,'Raw-products'!$A$2:$H$1261,MATCH(H$1,'Raw-products'!$A$1:$H$1,0))</f>
        <v>Casual Slim Fit</v>
      </c>
      <c r="I3801" t="str">
        <f>VLOOKUP($C3801,'Raw-products'!$A$2:$H$1261,MATCH(I$1,'Raw-products'!$A$1:$H$1,0))</f>
        <v>XL</v>
      </c>
      <c r="J3801" t="str">
        <f>VLOOKUP($C3801,'Raw-products'!$A$2:$H$1261,MATCH(J$1,'Raw-products'!$A$1:$H$1,0))</f>
        <v>orange</v>
      </c>
      <c r="K3801">
        <f>VLOOKUP($C3801,'Raw-products'!$A$2:$H$1261,MATCH(K$1,'Raw-products'!$A$1:$H$1,0))</f>
        <v>113</v>
      </c>
      <c r="L3801">
        <f>VLOOKUP($C3801,'Raw-products'!$A$2:$H$1261,MATCH(L$1,'Raw-products'!$A$1:$H$1,0))</f>
        <v>53</v>
      </c>
      <c r="M3801" s="5">
        <f t="shared" si="118"/>
        <v>5989</v>
      </c>
      <c r="N3801" cm="1">
        <f t="array" ref="N3801:Q3801">_xlfn.XLOOKUP($B3801,'Raw -orders'!$A:$A,'Raw -orders'!$B:$E)</f>
        <v>781</v>
      </c>
      <c r="O3801">
        <v>24144</v>
      </c>
      <c r="P3801" s="1">
        <v>44282</v>
      </c>
      <c r="Q3801" s="1">
        <v>44307</v>
      </c>
      <c r="R3801" t="str" cm="1">
        <f t="array" ref="R3801:Y3801">_xlfn.XLOOKUP($N3801,'Raw - customers'!$A:$A,'Raw - customers'!$B:$I)</f>
        <v>Denny Parlour</v>
      </c>
      <c r="S3801" t="str">
        <v>Genderfluid</v>
      </c>
      <c r="T3801">
        <v>36</v>
      </c>
      <c r="U3801" t="str">
        <v>2785 Morgan BoulevardApt. 849</v>
      </c>
      <c r="V3801">
        <v>6220</v>
      </c>
      <c r="W3801" t="str">
        <v>Madisonland</v>
      </c>
      <c r="X3801" t="str">
        <v>Victoria</v>
      </c>
      <c r="Y3801" t="str">
        <v>Australia</v>
      </c>
      <c r="Z3801">
        <v>3</v>
      </c>
      <c r="AA3801" s="3" t="str">
        <f t="shared" si="119"/>
        <v>20 to 30</v>
      </c>
      <c r="AP3801" s="6">
        <v>781</v>
      </c>
      <c r="AQ3801" s="6" t="s">
        <v>1396</v>
      </c>
    </row>
    <row r="3802" spans="1:43" x14ac:dyDescent="0.25">
      <c r="A3802">
        <v>3800</v>
      </c>
      <c r="B3802">
        <v>759</v>
      </c>
      <c r="C3802">
        <v>536</v>
      </c>
      <c r="D3802">
        <v>98</v>
      </c>
      <c r="E3802">
        <v>2</v>
      </c>
      <c r="F3802">
        <v>196</v>
      </c>
      <c r="G3802" t="str">
        <f>VLOOKUP($C3802,'Raw-products'!$A$2:$H$1261,MATCH(G$1,'Raw-products'!$A$1:$H$1,0))</f>
        <v>Jacket</v>
      </c>
      <c r="H3802" t="str">
        <f>VLOOKUP($C3802,'Raw-products'!$A$2:$H$1261,MATCH(H$1,'Raw-products'!$A$1:$H$1,0))</f>
        <v>Leather</v>
      </c>
      <c r="I3802" t="str">
        <f>VLOOKUP($C3802,'Raw-products'!$A$2:$H$1261,MATCH(I$1,'Raw-products'!$A$1:$H$1,0))</f>
        <v>S</v>
      </c>
      <c r="J3802" t="str">
        <f>VLOOKUP($C3802,'Raw-products'!$A$2:$H$1261,MATCH(J$1,'Raw-products'!$A$1:$H$1,0))</f>
        <v>yellow</v>
      </c>
      <c r="K3802">
        <f>VLOOKUP($C3802,'Raw-products'!$A$2:$H$1261,MATCH(K$1,'Raw-products'!$A$1:$H$1,0))</f>
        <v>113</v>
      </c>
      <c r="L3802">
        <f>VLOOKUP($C3802,'Raw-products'!$A$2:$H$1261,MATCH(L$1,'Raw-products'!$A$1:$H$1,0))</f>
        <v>41</v>
      </c>
      <c r="M3802" s="5">
        <f t="shared" si="118"/>
        <v>4633</v>
      </c>
      <c r="N3802" cm="1">
        <f t="array" ref="N3802:Q3802">_xlfn.XLOOKUP($B3802,'Raw -orders'!$A:$A,'Raw -orders'!$B:$E)</f>
        <v>857</v>
      </c>
      <c r="O3802">
        <v>18160</v>
      </c>
      <c r="P3802" s="1">
        <v>44353</v>
      </c>
      <c r="Q3802" s="1">
        <v>44380</v>
      </c>
      <c r="R3802" t="str" cm="1">
        <f t="array" ref="R3802:Y3802">_xlfn.XLOOKUP($N3802,'Raw - customers'!$A:$A,'Raw - customers'!$B:$I)</f>
        <v>Dianemarie Neicho</v>
      </c>
      <c r="S3802" t="str">
        <v>Agender</v>
      </c>
      <c r="T3802">
        <v>27</v>
      </c>
      <c r="U3802" t="str">
        <v>2245 Heathcote RidgeApt. 525</v>
      </c>
      <c r="V3802">
        <v>661</v>
      </c>
      <c r="W3802" t="str">
        <v>West Joelmouth</v>
      </c>
      <c r="X3802" t="str">
        <v>Western Australia</v>
      </c>
      <c r="Y3802" t="str">
        <v>Australia</v>
      </c>
      <c r="Z3802">
        <v>6</v>
      </c>
      <c r="AA3802" s="3" t="str">
        <f t="shared" si="119"/>
        <v>20 to 30</v>
      </c>
      <c r="AP3802" s="6">
        <v>857</v>
      </c>
      <c r="AQ3802" s="6" t="s">
        <v>1377</v>
      </c>
    </row>
    <row r="3803" spans="1:43" x14ac:dyDescent="0.25">
      <c r="A3803">
        <v>3801</v>
      </c>
      <c r="B3803">
        <v>759</v>
      </c>
      <c r="C3803">
        <v>1241</v>
      </c>
      <c r="D3803">
        <v>112</v>
      </c>
      <c r="E3803">
        <v>1</v>
      </c>
      <c r="F3803">
        <v>112</v>
      </c>
      <c r="G3803" t="str">
        <f>VLOOKUP($C3803,'Raw-products'!$A$2:$H$1261,MATCH(G$1,'Raw-products'!$A$1:$H$1,0))</f>
        <v>Trousers</v>
      </c>
      <c r="H3803" t="str">
        <f>VLOOKUP($C3803,'Raw-products'!$A$2:$H$1261,MATCH(H$1,'Raw-products'!$A$1:$H$1,0))</f>
        <v>Tracksuit Bottoms</v>
      </c>
      <c r="I3803" t="str">
        <f>VLOOKUP($C3803,'Raw-products'!$A$2:$H$1261,MATCH(I$1,'Raw-products'!$A$1:$H$1,0))</f>
        <v>S</v>
      </c>
      <c r="J3803" t="str">
        <f>VLOOKUP($C3803,'Raw-products'!$A$2:$H$1261,MATCH(J$1,'Raw-products'!$A$1:$H$1,0))</f>
        <v>green</v>
      </c>
      <c r="K3803">
        <f>VLOOKUP($C3803,'Raw-products'!$A$2:$H$1261,MATCH(K$1,'Raw-products'!$A$1:$H$1,0))</f>
        <v>91</v>
      </c>
      <c r="L3803">
        <f>VLOOKUP($C3803,'Raw-products'!$A$2:$H$1261,MATCH(L$1,'Raw-products'!$A$1:$H$1,0))</f>
        <v>72</v>
      </c>
      <c r="M3803" s="5">
        <f t="shared" si="118"/>
        <v>6552</v>
      </c>
      <c r="N3803" cm="1">
        <f t="array" ref="N3803:Q3803">_xlfn.XLOOKUP($B3803,'Raw -orders'!$A:$A,'Raw -orders'!$B:$E)</f>
        <v>857</v>
      </c>
      <c r="O3803">
        <v>18160</v>
      </c>
      <c r="P3803" s="1">
        <v>44353</v>
      </c>
      <c r="Q3803" s="1">
        <v>44380</v>
      </c>
      <c r="R3803" t="str" cm="1">
        <f t="array" ref="R3803:Y3803">_xlfn.XLOOKUP($N3803,'Raw - customers'!$A:$A,'Raw - customers'!$B:$I)</f>
        <v>Dianemarie Neicho</v>
      </c>
      <c r="S3803" t="str">
        <v>Agender</v>
      </c>
      <c r="T3803">
        <v>27</v>
      </c>
      <c r="U3803" t="str">
        <v>2245 Heathcote RidgeApt. 525</v>
      </c>
      <c r="V3803">
        <v>661</v>
      </c>
      <c r="W3803" t="str">
        <v>West Joelmouth</v>
      </c>
      <c r="X3803" t="str">
        <v>Western Australia</v>
      </c>
      <c r="Y3803" t="str">
        <v>Australia</v>
      </c>
      <c r="Z3803">
        <v>6</v>
      </c>
      <c r="AA3803" s="3" t="str">
        <f t="shared" si="119"/>
        <v>20 to 30</v>
      </c>
      <c r="AP3803" s="6">
        <v>857</v>
      </c>
      <c r="AQ3803" s="6" t="s">
        <v>1377</v>
      </c>
    </row>
    <row r="3804" spans="1:43" x14ac:dyDescent="0.25">
      <c r="A3804">
        <v>3802</v>
      </c>
      <c r="B3804">
        <v>759</v>
      </c>
      <c r="C3804">
        <v>254</v>
      </c>
      <c r="D3804">
        <v>95</v>
      </c>
      <c r="E3804">
        <v>3</v>
      </c>
      <c r="F3804">
        <v>285</v>
      </c>
      <c r="G3804" t="str">
        <f>VLOOKUP($C3804,'Raw-products'!$A$2:$H$1261,MATCH(G$1,'Raw-products'!$A$1:$H$1,0))</f>
        <v>Shirt</v>
      </c>
      <c r="H3804" t="str">
        <f>VLOOKUP($C3804,'Raw-products'!$A$2:$H$1261,MATCH(H$1,'Raw-products'!$A$1:$H$1,0))</f>
        <v>Polo</v>
      </c>
      <c r="I3804" t="str">
        <f>VLOOKUP($C3804,'Raw-products'!$A$2:$H$1261,MATCH(I$1,'Raw-products'!$A$1:$H$1,0))</f>
        <v>XL</v>
      </c>
      <c r="J3804" t="str">
        <f>VLOOKUP($C3804,'Raw-products'!$A$2:$H$1261,MATCH(J$1,'Raw-products'!$A$1:$H$1,0))</f>
        <v>orange</v>
      </c>
      <c r="K3804">
        <f>VLOOKUP($C3804,'Raw-products'!$A$2:$H$1261,MATCH(K$1,'Raw-products'!$A$1:$H$1,0))</f>
        <v>117</v>
      </c>
      <c r="L3804">
        <f>VLOOKUP($C3804,'Raw-products'!$A$2:$H$1261,MATCH(L$1,'Raw-products'!$A$1:$H$1,0))</f>
        <v>43</v>
      </c>
      <c r="M3804" s="5">
        <f t="shared" si="118"/>
        <v>5031</v>
      </c>
      <c r="N3804" cm="1">
        <f t="array" ref="N3804:Q3804">_xlfn.XLOOKUP($B3804,'Raw -orders'!$A:$A,'Raw -orders'!$B:$E)</f>
        <v>857</v>
      </c>
      <c r="O3804">
        <v>18160</v>
      </c>
      <c r="P3804" s="1">
        <v>44353</v>
      </c>
      <c r="Q3804" s="1">
        <v>44380</v>
      </c>
      <c r="R3804" t="str" cm="1">
        <f t="array" ref="R3804:Y3804">_xlfn.XLOOKUP($N3804,'Raw - customers'!$A:$A,'Raw - customers'!$B:$I)</f>
        <v>Dianemarie Neicho</v>
      </c>
      <c r="S3804" t="str">
        <v>Agender</v>
      </c>
      <c r="T3804">
        <v>27</v>
      </c>
      <c r="U3804" t="str">
        <v>2245 Heathcote RidgeApt. 525</v>
      </c>
      <c r="V3804">
        <v>661</v>
      </c>
      <c r="W3804" t="str">
        <v>West Joelmouth</v>
      </c>
      <c r="X3804" t="str">
        <v>Western Australia</v>
      </c>
      <c r="Y3804" t="str">
        <v>Australia</v>
      </c>
      <c r="Z3804">
        <v>6</v>
      </c>
      <c r="AA3804" s="3" t="str">
        <f t="shared" si="119"/>
        <v>20 to 30</v>
      </c>
      <c r="AP3804" s="6">
        <v>857</v>
      </c>
      <c r="AQ3804" s="6" t="s">
        <v>1377</v>
      </c>
    </row>
    <row r="3805" spans="1:43" x14ac:dyDescent="0.25">
      <c r="A3805">
        <v>3803</v>
      </c>
      <c r="B3805">
        <v>759</v>
      </c>
      <c r="C3805">
        <v>266</v>
      </c>
      <c r="D3805">
        <v>95</v>
      </c>
      <c r="E3805">
        <v>2</v>
      </c>
      <c r="F3805">
        <v>190</v>
      </c>
      <c r="G3805" t="str">
        <f>VLOOKUP($C3805,'Raw-products'!$A$2:$H$1261,MATCH(G$1,'Raw-products'!$A$1:$H$1,0))</f>
        <v>Shirt</v>
      </c>
      <c r="H3805" t="str">
        <f>VLOOKUP($C3805,'Raw-products'!$A$2:$H$1261,MATCH(H$1,'Raw-products'!$A$1:$H$1,0))</f>
        <v>Polo</v>
      </c>
      <c r="I3805" t="str">
        <f>VLOOKUP($C3805,'Raw-products'!$A$2:$H$1261,MATCH(I$1,'Raw-products'!$A$1:$H$1,0))</f>
        <v>S</v>
      </c>
      <c r="J3805" t="str">
        <f>VLOOKUP($C3805,'Raw-products'!$A$2:$H$1261,MATCH(J$1,'Raw-products'!$A$1:$H$1,0))</f>
        <v>blue</v>
      </c>
      <c r="K3805">
        <f>VLOOKUP($C3805,'Raw-products'!$A$2:$H$1261,MATCH(K$1,'Raw-products'!$A$1:$H$1,0))</f>
        <v>117</v>
      </c>
      <c r="L3805">
        <f>VLOOKUP($C3805,'Raw-products'!$A$2:$H$1261,MATCH(L$1,'Raw-products'!$A$1:$H$1,0))</f>
        <v>76</v>
      </c>
      <c r="M3805" s="5">
        <f t="shared" si="118"/>
        <v>8892</v>
      </c>
      <c r="N3805" cm="1">
        <f t="array" ref="N3805:Q3805">_xlfn.XLOOKUP($B3805,'Raw -orders'!$A:$A,'Raw -orders'!$B:$E)</f>
        <v>857</v>
      </c>
      <c r="O3805">
        <v>18160</v>
      </c>
      <c r="P3805" s="1">
        <v>44353</v>
      </c>
      <c r="Q3805" s="1">
        <v>44380</v>
      </c>
      <c r="R3805" t="str" cm="1">
        <f t="array" ref="R3805:Y3805">_xlfn.XLOOKUP($N3805,'Raw - customers'!$A:$A,'Raw - customers'!$B:$I)</f>
        <v>Dianemarie Neicho</v>
      </c>
      <c r="S3805" t="str">
        <v>Agender</v>
      </c>
      <c r="T3805">
        <v>27</v>
      </c>
      <c r="U3805" t="str">
        <v>2245 Heathcote RidgeApt. 525</v>
      </c>
      <c r="V3805">
        <v>661</v>
      </c>
      <c r="W3805" t="str">
        <v>West Joelmouth</v>
      </c>
      <c r="X3805" t="str">
        <v>Western Australia</v>
      </c>
      <c r="Y3805" t="str">
        <v>Australia</v>
      </c>
      <c r="Z3805">
        <v>6</v>
      </c>
      <c r="AA3805" s="3" t="str">
        <f t="shared" si="119"/>
        <v>20 to 30</v>
      </c>
      <c r="AP3805" s="6">
        <v>857</v>
      </c>
      <c r="AQ3805" s="6" t="s">
        <v>1377</v>
      </c>
    </row>
    <row r="3806" spans="1:43" x14ac:dyDescent="0.25">
      <c r="A3806">
        <v>3804</v>
      </c>
      <c r="B3806">
        <v>759</v>
      </c>
      <c r="C3806">
        <v>271</v>
      </c>
      <c r="D3806">
        <v>95</v>
      </c>
      <c r="E3806">
        <v>3</v>
      </c>
      <c r="F3806">
        <v>285</v>
      </c>
      <c r="G3806" t="str">
        <f>VLOOKUP($C3806,'Raw-products'!$A$2:$H$1261,MATCH(G$1,'Raw-products'!$A$1:$H$1,0))</f>
        <v>Shirt</v>
      </c>
      <c r="H3806" t="str">
        <f>VLOOKUP($C3806,'Raw-products'!$A$2:$H$1261,MATCH(H$1,'Raw-products'!$A$1:$H$1,0))</f>
        <v>Polo</v>
      </c>
      <c r="I3806" t="str">
        <f>VLOOKUP($C3806,'Raw-products'!$A$2:$H$1261,MATCH(I$1,'Raw-products'!$A$1:$H$1,0))</f>
        <v>S</v>
      </c>
      <c r="J3806" t="str">
        <f>VLOOKUP($C3806,'Raw-products'!$A$2:$H$1261,MATCH(J$1,'Raw-products'!$A$1:$H$1,0))</f>
        <v>indigo</v>
      </c>
      <c r="K3806">
        <f>VLOOKUP($C3806,'Raw-products'!$A$2:$H$1261,MATCH(K$1,'Raw-products'!$A$1:$H$1,0))</f>
        <v>117</v>
      </c>
      <c r="L3806">
        <f>VLOOKUP($C3806,'Raw-products'!$A$2:$H$1261,MATCH(L$1,'Raw-products'!$A$1:$H$1,0))</f>
        <v>50</v>
      </c>
      <c r="M3806" s="5">
        <f t="shared" si="118"/>
        <v>5850</v>
      </c>
      <c r="N3806" cm="1">
        <f t="array" ref="N3806:Q3806">_xlfn.XLOOKUP($B3806,'Raw -orders'!$A:$A,'Raw -orders'!$B:$E)</f>
        <v>857</v>
      </c>
      <c r="O3806">
        <v>18160</v>
      </c>
      <c r="P3806" s="1">
        <v>44353</v>
      </c>
      <c r="Q3806" s="1">
        <v>44380</v>
      </c>
      <c r="R3806" t="str" cm="1">
        <f t="array" ref="R3806:Y3806">_xlfn.XLOOKUP($N3806,'Raw - customers'!$A:$A,'Raw - customers'!$B:$I)</f>
        <v>Dianemarie Neicho</v>
      </c>
      <c r="S3806" t="str">
        <v>Agender</v>
      </c>
      <c r="T3806">
        <v>27</v>
      </c>
      <c r="U3806" t="str">
        <v>2245 Heathcote RidgeApt. 525</v>
      </c>
      <c r="V3806">
        <v>661</v>
      </c>
      <c r="W3806" t="str">
        <v>West Joelmouth</v>
      </c>
      <c r="X3806" t="str">
        <v>Western Australia</v>
      </c>
      <c r="Y3806" t="str">
        <v>Australia</v>
      </c>
      <c r="Z3806">
        <v>6</v>
      </c>
      <c r="AA3806" s="3" t="str">
        <f t="shared" si="119"/>
        <v>20 to 30</v>
      </c>
      <c r="AP3806" s="6">
        <v>857</v>
      </c>
      <c r="AQ3806" s="6" t="s">
        <v>1377</v>
      </c>
    </row>
    <row r="3807" spans="1:43" x14ac:dyDescent="0.25">
      <c r="A3807">
        <v>3805</v>
      </c>
      <c r="B3807">
        <v>760</v>
      </c>
      <c r="C3807">
        <v>729</v>
      </c>
      <c r="D3807">
        <v>119</v>
      </c>
      <c r="E3807">
        <v>1</v>
      </c>
      <c r="F3807">
        <v>119</v>
      </c>
      <c r="G3807" t="str">
        <f>VLOOKUP($C3807,'Raw-products'!$A$2:$H$1261,MATCH(G$1,'Raw-products'!$A$1:$H$1,0))</f>
        <v>Jacket</v>
      </c>
      <c r="H3807" t="str">
        <f>VLOOKUP($C3807,'Raw-products'!$A$2:$H$1261,MATCH(H$1,'Raw-products'!$A$1:$H$1,0))</f>
        <v>Trench Coat</v>
      </c>
      <c r="I3807" t="str">
        <f>VLOOKUP($C3807,'Raw-products'!$A$2:$H$1261,MATCH(I$1,'Raw-products'!$A$1:$H$1,0))</f>
        <v>XL</v>
      </c>
      <c r="J3807" t="str">
        <f>VLOOKUP($C3807,'Raw-products'!$A$2:$H$1261,MATCH(J$1,'Raw-products'!$A$1:$H$1,0))</f>
        <v>indigo</v>
      </c>
      <c r="K3807">
        <f>VLOOKUP($C3807,'Raw-products'!$A$2:$H$1261,MATCH(K$1,'Raw-products'!$A$1:$H$1,0))</f>
        <v>112</v>
      </c>
      <c r="L3807">
        <f>VLOOKUP($C3807,'Raw-products'!$A$2:$H$1261,MATCH(L$1,'Raw-products'!$A$1:$H$1,0))</f>
        <v>64</v>
      </c>
      <c r="M3807" s="5">
        <f t="shared" si="118"/>
        <v>7168</v>
      </c>
      <c r="N3807" cm="1">
        <f t="array" ref="N3807:Q3807">_xlfn.XLOOKUP($B3807,'Raw -orders'!$A:$A,'Raw -orders'!$B:$E)</f>
        <v>207</v>
      </c>
      <c r="O3807">
        <v>14658</v>
      </c>
      <c r="P3807" s="1">
        <v>44386</v>
      </c>
      <c r="Q3807" s="1">
        <v>44388</v>
      </c>
      <c r="R3807" t="str" cm="1">
        <f t="array" ref="R3807:Y3807">_xlfn.XLOOKUP($N3807,'Raw - customers'!$A:$A,'Raw - customers'!$B:$I)</f>
        <v>Brade Caught</v>
      </c>
      <c r="S3807" t="str">
        <v>Genderqueer</v>
      </c>
      <c r="T3807">
        <v>56</v>
      </c>
      <c r="U3807" t="str">
        <v>38 Baumbach Estate DrApt. 545</v>
      </c>
      <c r="V3807">
        <v>7847</v>
      </c>
      <c r="W3807" t="str">
        <v>Elijahburgh</v>
      </c>
      <c r="X3807" t="str">
        <v>Queensland</v>
      </c>
      <c r="Y3807" t="str">
        <v>Australia</v>
      </c>
      <c r="Z3807">
        <v>7</v>
      </c>
      <c r="AA3807" s="3" t="str">
        <f t="shared" si="119"/>
        <v>0 to 10</v>
      </c>
      <c r="AP3807" s="6">
        <v>207</v>
      </c>
      <c r="AQ3807" s="6" t="s">
        <v>1355</v>
      </c>
    </row>
    <row r="3808" spans="1:43" x14ac:dyDescent="0.25">
      <c r="A3808">
        <v>3806</v>
      </c>
      <c r="B3808">
        <v>760</v>
      </c>
      <c r="C3808">
        <v>502</v>
      </c>
      <c r="D3808">
        <v>102</v>
      </c>
      <c r="E3808">
        <v>1</v>
      </c>
      <c r="F3808">
        <v>102</v>
      </c>
      <c r="G3808" t="str">
        <f>VLOOKUP($C3808,'Raw-products'!$A$2:$H$1261,MATCH(G$1,'Raw-products'!$A$1:$H$1,0))</f>
        <v>Jacket</v>
      </c>
      <c r="H3808" t="str">
        <f>VLOOKUP($C3808,'Raw-products'!$A$2:$H$1261,MATCH(H$1,'Raw-products'!$A$1:$H$1,0))</f>
        <v>Windbreaker</v>
      </c>
      <c r="I3808" t="str">
        <f>VLOOKUP($C3808,'Raw-products'!$A$2:$H$1261,MATCH(I$1,'Raw-products'!$A$1:$H$1,0))</f>
        <v>M</v>
      </c>
      <c r="J3808" t="str">
        <f>VLOOKUP($C3808,'Raw-products'!$A$2:$H$1261,MATCH(J$1,'Raw-products'!$A$1:$H$1,0))</f>
        <v>yellow</v>
      </c>
      <c r="K3808">
        <f>VLOOKUP($C3808,'Raw-products'!$A$2:$H$1261,MATCH(K$1,'Raw-products'!$A$1:$H$1,0))</f>
        <v>109</v>
      </c>
      <c r="L3808">
        <f>VLOOKUP($C3808,'Raw-products'!$A$2:$H$1261,MATCH(L$1,'Raw-products'!$A$1:$H$1,0))</f>
        <v>52</v>
      </c>
      <c r="M3808" s="5">
        <f t="shared" si="118"/>
        <v>5668</v>
      </c>
      <c r="N3808" cm="1">
        <f t="array" ref="N3808:Q3808">_xlfn.XLOOKUP($B3808,'Raw -orders'!$A:$A,'Raw -orders'!$B:$E)</f>
        <v>207</v>
      </c>
      <c r="O3808">
        <v>14658</v>
      </c>
      <c r="P3808" s="1">
        <v>44386</v>
      </c>
      <c r="Q3808" s="1">
        <v>44388</v>
      </c>
      <c r="R3808" t="str" cm="1">
        <f t="array" ref="R3808:Y3808">_xlfn.XLOOKUP($N3808,'Raw - customers'!$A:$A,'Raw - customers'!$B:$I)</f>
        <v>Brade Caught</v>
      </c>
      <c r="S3808" t="str">
        <v>Genderqueer</v>
      </c>
      <c r="T3808">
        <v>56</v>
      </c>
      <c r="U3808" t="str">
        <v>38 Baumbach Estate DrApt. 545</v>
      </c>
      <c r="V3808">
        <v>7847</v>
      </c>
      <c r="W3808" t="str">
        <v>Elijahburgh</v>
      </c>
      <c r="X3808" t="str">
        <v>Queensland</v>
      </c>
      <c r="Y3808" t="str">
        <v>Australia</v>
      </c>
      <c r="Z3808">
        <v>7</v>
      </c>
      <c r="AA3808" s="3" t="str">
        <f t="shared" si="119"/>
        <v>0 to 10</v>
      </c>
      <c r="AP3808" s="6">
        <v>207</v>
      </c>
      <c r="AQ3808" s="6" t="s">
        <v>1355</v>
      </c>
    </row>
    <row r="3809" spans="1:43" x14ac:dyDescent="0.25">
      <c r="A3809">
        <v>3807</v>
      </c>
      <c r="B3809">
        <v>760</v>
      </c>
      <c r="C3809">
        <v>661</v>
      </c>
      <c r="D3809">
        <v>93</v>
      </c>
      <c r="E3809">
        <v>2</v>
      </c>
      <c r="F3809">
        <v>186</v>
      </c>
      <c r="G3809" t="str">
        <f>VLOOKUP($C3809,'Raw-products'!$A$2:$H$1261,MATCH(G$1,'Raw-products'!$A$1:$H$1,0))</f>
        <v>Jacket</v>
      </c>
      <c r="H3809" t="str">
        <f>VLOOKUP($C3809,'Raw-products'!$A$2:$H$1261,MATCH(H$1,'Raw-products'!$A$1:$H$1,0))</f>
        <v>Coach</v>
      </c>
      <c r="I3809" t="str">
        <f>VLOOKUP($C3809,'Raw-products'!$A$2:$H$1261,MATCH(I$1,'Raw-products'!$A$1:$H$1,0))</f>
        <v>S</v>
      </c>
      <c r="J3809" t="str">
        <f>VLOOKUP($C3809,'Raw-products'!$A$2:$H$1261,MATCH(J$1,'Raw-products'!$A$1:$H$1,0))</f>
        <v>violet</v>
      </c>
      <c r="K3809">
        <f>VLOOKUP($C3809,'Raw-products'!$A$2:$H$1261,MATCH(K$1,'Raw-products'!$A$1:$H$1,0))</f>
        <v>115</v>
      </c>
      <c r="L3809">
        <f>VLOOKUP($C3809,'Raw-products'!$A$2:$H$1261,MATCH(L$1,'Raw-products'!$A$1:$H$1,0))</f>
        <v>74</v>
      </c>
      <c r="M3809" s="5">
        <f t="shared" si="118"/>
        <v>8510</v>
      </c>
      <c r="N3809" cm="1">
        <f t="array" ref="N3809:Q3809">_xlfn.XLOOKUP($B3809,'Raw -orders'!$A:$A,'Raw -orders'!$B:$E)</f>
        <v>207</v>
      </c>
      <c r="O3809">
        <v>14658</v>
      </c>
      <c r="P3809" s="1">
        <v>44386</v>
      </c>
      <c r="Q3809" s="1">
        <v>44388</v>
      </c>
      <c r="R3809" t="str" cm="1">
        <f t="array" ref="R3809:Y3809">_xlfn.XLOOKUP($N3809,'Raw - customers'!$A:$A,'Raw - customers'!$B:$I)</f>
        <v>Brade Caught</v>
      </c>
      <c r="S3809" t="str">
        <v>Genderqueer</v>
      </c>
      <c r="T3809">
        <v>56</v>
      </c>
      <c r="U3809" t="str">
        <v>38 Baumbach Estate DrApt. 545</v>
      </c>
      <c r="V3809">
        <v>7847</v>
      </c>
      <c r="W3809" t="str">
        <v>Elijahburgh</v>
      </c>
      <c r="X3809" t="str">
        <v>Queensland</v>
      </c>
      <c r="Y3809" t="str">
        <v>Australia</v>
      </c>
      <c r="Z3809">
        <v>7</v>
      </c>
      <c r="AA3809" s="3" t="str">
        <f t="shared" si="119"/>
        <v>0 to 10</v>
      </c>
      <c r="AP3809" s="6">
        <v>207</v>
      </c>
      <c r="AQ3809" s="6" t="s">
        <v>1355</v>
      </c>
    </row>
    <row r="3810" spans="1:43" x14ac:dyDescent="0.25">
      <c r="A3810">
        <v>3808</v>
      </c>
      <c r="B3810">
        <v>760</v>
      </c>
      <c r="C3810">
        <v>1234</v>
      </c>
      <c r="D3810">
        <v>112</v>
      </c>
      <c r="E3810">
        <v>1</v>
      </c>
      <c r="F3810">
        <v>112</v>
      </c>
      <c r="G3810" t="str">
        <f>VLOOKUP($C3810,'Raw-products'!$A$2:$H$1261,MATCH(G$1,'Raw-products'!$A$1:$H$1,0))</f>
        <v>Trousers</v>
      </c>
      <c r="H3810" t="str">
        <f>VLOOKUP($C3810,'Raw-products'!$A$2:$H$1261,MATCH(H$1,'Raw-products'!$A$1:$H$1,0))</f>
        <v>Tracksuit Bottoms</v>
      </c>
      <c r="I3810" t="str">
        <f>VLOOKUP($C3810,'Raw-products'!$A$2:$H$1261,MATCH(I$1,'Raw-products'!$A$1:$H$1,0))</f>
        <v>XL</v>
      </c>
      <c r="J3810" t="str">
        <f>VLOOKUP($C3810,'Raw-products'!$A$2:$H$1261,MATCH(J$1,'Raw-products'!$A$1:$H$1,0))</f>
        <v>orange</v>
      </c>
      <c r="K3810">
        <f>VLOOKUP($C3810,'Raw-products'!$A$2:$H$1261,MATCH(K$1,'Raw-products'!$A$1:$H$1,0))</f>
        <v>91</v>
      </c>
      <c r="L3810">
        <f>VLOOKUP($C3810,'Raw-products'!$A$2:$H$1261,MATCH(L$1,'Raw-products'!$A$1:$H$1,0))</f>
        <v>42</v>
      </c>
      <c r="M3810" s="5">
        <f t="shared" si="118"/>
        <v>3822</v>
      </c>
      <c r="N3810" cm="1">
        <f t="array" ref="N3810:Q3810">_xlfn.XLOOKUP($B3810,'Raw -orders'!$A:$A,'Raw -orders'!$B:$E)</f>
        <v>207</v>
      </c>
      <c r="O3810">
        <v>14658</v>
      </c>
      <c r="P3810" s="1">
        <v>44386</v>
      </c>
      <c r="Q3810" s="1">
        <v>44388</v>
      </c>
      <c r="R3810" t="str" cm="1">
        <f t="array" ref="R3810:Y3810">_xlfn.XLOOKUP($N3810,'Raw - customers'!$A:$A,'Raw - customers'!$B:$I)</f>
        <v>Brade Caught</v>
      </c>
      <c r="S3810" t="str">
        <v>Genderqueer</v>
      </c>
      <c r="T3810">
        <v>56</v>
      </c>
      <c r="U3810" t="str">
        <v>38 Baumbach Estate DrApt. 545</v>
      </c>
      <c r="V3810">
        <v>7847</v>
      </c>
      <c r="W3810" t="str">
        <v>Elijahburgh</v>
      </c>
      <c r="X3810" t="str">
        <v>Queensland</v>
      </c>
      <c r="Y3810" t="str">
        <v>Australia</v>
      </c>
      <c r="Z3810">
        <v>7</v>
      </c>
      <c r="AA3810" s="3" t="str">
        <f t="shared" si="119"/>
        <v>0 to 10</v>
      </c>
      <c r="AP3810" s="6">
        <v>207</v>
      </c>
      <c r="AQ3810" s="6" t="s">
        <v>1355</v>
      </c>
    </row>
    <row r="3811" spans="1:43" x14ac:dyDescent="0.25">
      <c r="A3811">
        <v>3809</v>
      </c>
      <c r="B3811">
        <v>760</v>
      </c>
      <c r="C3811">
        <v>311</v>
      </c>
      <c r="D3811">
        <v>105</v>
      </c>
      <c r="E3811">
        <v>2</v>
      </c>
      <c r="F3811">
        <v>210</v>
      </c>
      <c r="G3811" t="str">
        <f>VLOOKUP($C3811,'Raw-products'!$A$2:$H$1261,MATCH(G$1,'Raw-products'!$A$1:$H$1,0))</f>
        <v>Shirt</v>
      </c>
      <c r="H3811" t="str">
        <f>VLOOKUP($C3811,'Raw-products'!$A$2:$H$1261,MATCH(H$1,'Raw-products'!$A$1:$H$1,0))</f>
        <v>Cuban Collar</v>
      </c>
      <c r="I3811" t="str">
        <f>VLOOKUP($C3811,'Raw-products'!$A$2:$H$1261,MATCH(I$1,'Raw-products'!$A$1:$H$1,0))</f>
        <v>S</v>
      </c>
      <c r="J3811" t="str">
        <f>VLOOKUP($C3811,'Raw-products'!$A$2:$H$1261,MATCH(J$1,'Raw-products'!$A$1:$H$1,0))</f>
        <v>violet</v>
      </c>
      <c r="K3811">
        <f>VLOOKUP($C3811,'Raw-products'!$A$2:$H$1261,MATCH(K$1,'Raw-products'!$A$1:$H$1,0))</f>
        <v>93</v>
      </c>
      <c r="L3811">
        <f>VLOOKUP($C3811,'Raw-products'!$A$2:$H$1261,MATCH(L$1,'Raw-products'!$A$1:$H$1,0))</f>
        <v>43</v>
      </c>
      <c r="M3811" s="5">
        <f t="shared" si="118"/>
        <v>3999</v>
      </c>
      <c r="N3811" cm="1">
        <f t="array" ref="N3811:Q3811">_xlfn.XLOOKUP($B3811,'Raw -orders'!$A:$A,'Raw -orders'!$B:$E)</f>
        <v>207</v>
      </c>
      <c r="O3811">
        <v>14658</v>
      </c>
      <c r="P3811" s="1">
        <v>44386</v>
      </c>
      <c r="Q3811" s="1">
        <v>44388</v>
      </c>
      <c r="R3811" t="str" cm="1">
        <f t="array" ref="R3811:Y3811">_xlfn.XLOOKUP($N3811,'Raw - customers'!$A:$A,'Raw - customers'!$B:$I)</f>
        <v>Brade Caught</v>
      </c>
      <c r="S3811" t="str">
        <v>Genderqueer</v>
      </c>
      <c r="T3811">
        <v>56</v>
      </c>
      <c r="U3811" t="str">
        <v>38 Baumbach Estate DrApt. 545</v>
      </c>
      <c r="V3811">
        <v>7847</v>
      </c>
      <c r="W3811" t="str">
        <v>Elijahburgh</v>
      </c>
      <c r="X3811" t="str">
        <v>Queensland</v>
      </c>
      <c r="Y3811" t="str">
        <v>Australia</v>
      </c>
      <c r="Z3811">
        <v>7</v>
      </c>
      <c r="AA3811" s="3" t="str">
        <f t="shared" si="119"/>
        <v>0 to 10</v>
      </c>
      <c r="AP3811" s="6">
        <v>207</v>
      </c>
      <c r="AQ3811" s="6" t="s">
        <v>1355</v>
      </c>
    </row>
    <row r="3812" spans="1:43" x14ac:dyDescent="0.25">
      <c r="A3812">
        <v>3810</v>
      </c>
      <c r="B3812">
        <v>760</v>
      </c>
      <c r="C3812">
        <v>1026</v>
      </c>
      <c r="D3812">
        <v>90</v>
      </c>
      <c r="E3812">
        <v>3</v>
      </c>
      <c r="F3812">
        <v>270</v>
      </c>
      <c r="G3812" t="str">
        <f>VLOOKUP($C3812,'Raw-products'!$A$2:$H$1261,MATCH(G$1,'Raw-products'!$A$1:$H$1,0))</f>
        <v>Trousers</v>
      </c>
      <c r="H3812" t="str">
        <f>VLOOKUP($C3812,'Raw-products'!$A$2:$H$1261,MATCH(H$1,'Raw-products'!$A$1:$H$1,0))</f>
        <v>Relaxed Leg</v>
      </c>
      <c r="I3812" t="str">
        <f>VLOOKUP($C3812,'Raw-products'!$A$2:$H$1261,MATCH(I$1,'Raw-products'!$A$1:$H$1,0))</f>
        <v>S</v>
      </c>
      <c r="J3812" t="str">
        <f>VLOOKUP($C3812,'Raw-products'!$A$2:$H$1261,MATCH(J$1,'Raw-products'!$A$1:$H$1,0))</f>
        <v>yellow</v>
      </c>
      <c r="K3812">
        <f>VLOOKUP($C3812,'Raw-products'!$A$2:$H$1261,MATCH(K$1,'Raw-products'!$A$1:$H$1,0))</f>
        <v>95</v>
      </c>
      <c r="L3812">
        <f>VLOOKUP($C3812,'Raw-products'!$A$2:$H$1261,MATCH(L$1,'Raw-products'!$A$1:$H$1,0))</f>
        <v>43</v>
      </c>
      <c r="M3812" s="5">
        <f t="shared" si="118"/>
        <v>4085</v>
      </c>
      <c r="N3812" cm="1">
        <f t="array" ref="N3812:Q3812">_xlfn.XLOOKUP($B3812,'Raw -orders'!$A:$A,'Raw -orders'!$B:$E)</f>
        <v>207</v>
      </c>
      <c r="O3812">
        <v>14658</v>
      </c>
      <c r="P3812" s="1">
        <v>44386</v>
      </c>
      <c r="Q3812" s="1">
        <v>44388</v>
      </c>
      <c r="R3812" t="str" cm="1">
        <f t="array" ref="R3812:Y3812">_xlfn.XLOOKUP($N3812,'Raw - customers'!$A:$A,'Raw - customers'!$B:$I)</f>
        <v>Brade Caught</v>
      </c>
      <c r="S3812" t="str">
        <v>Genderqueer</v>
      </c>
      <c r="T3812">
        <v>56</v>
      </c>
      <c r="U3812" t="str">
        <v>38 Baumbach Estate DrApt. 545</v>
      </c>
      <c r="V3812">
        <v>7847</v>
      </c>
      <c r="W3812" t="str">
        <v>Elijahburgh</v>
      </c>
      <c r="X3812" t="str">
        <v>Queensland</v>
      </c>
      <c r="Y3812" t="str">
        <v>Australia</v>
      </c>
      <c r="Z3812">
        <v>7</v>
      </c>
      <c r="AA3812" s="3" t="str">
        <f t="shared" si="119"/>
        <v>0 to 10</v>
      </c>
      <c r="AP3812" s="6">
        <v>207</v>
      </c>
      <c r="AQ3812" s="6" t="s">
        <v>1355</v>
      </c>
    </row>
    <row r="3813" spans="1:43" x14ac:dyDescent="0.25">
      <c r="A3813">
        <v>3811</v>
      </c>
      <c r="B3813">
        <v>760</v>
      </c>
      <c r="C3813">
        <v>1188</v>
      </c>
      <c r="D3813">
        <v>99</v>
      </c>
      <c r="E3813">
        <v>1</v>
      </c>
      <c r="F3813">
        <v>99</v>
      </c>
      <c r="G3813" t="str">
        <f>VLOOKUP($C3813,'Raw-products'!$A$2:$H$1261,MATCH(G$1,'Raw-products'!$A$1:$H$1,0))</f>
        <v>Trousers</v>
      </c>
      <c r="H3813" t="str">
        <f>VLOOKUP($C3813,'Raw-products'!$A$2:$H$1261,MATCH(H$1,'Raw-products'!$A$1:$H$1,0))</f>
        <v>High-Waisted</v>
      </c>
      <c r="I3813" t="str">
        <f>VLOOKUP($C3813,'Raw-products'!$A$2:$H$1261,MATCH(I$1,'Raw-products'!$A$1:$H$1,0))</f>
        <v>L</v>
      </c>
      <c r="J3813" t="str">
        <f>VLOOKUP($C3813,'Raw-products'!$A$2:$H$1261,MATCH(J$1,'Raw-products'!$A$1:$H$1,0))</f>
        <v>violet</v>
      </c>
      <c r="K3813">
        <f>VLOOKUP($C3813,'Raw-products'!$A$2:$H$1261,MATCH(K$1,'Raw-products'!$A$1:$H$1,0))</f>
        <v>98</v>
      </c>
      <c r="L3813">
        <f>VLOOKUP($C3813,'Raw-products'!$A$2:$H$1261,MATCH(L$1,'Raw-products'!$A$1:$H$1,0))</f>
        <v>68</v>
      </c>
      <c r="M3813" s="5">
        <f t="shared" si="118"/>
        <v>6664</v>
      </c>
      <c r="N3813" cm="1">
        <f t="array" ref="N3813:Q3813">_xlfn.XLOOKUP($B3813,'Raw -orders'!$A:$A,'Raw -orders'!$B:$E)</f>
        <v>207</v>
      </c>
      <c r="O3813">
        <v>14658</v>
      </c>
      <c r="P3813" s="1">
        <v>44386</v>
      </c>
      <c r="Q3813" s="1">
        <v>44388</v>
      </c>
      <c r="R3813" t="str" cm="1">
        <f t="array" ref="R3813:Y3813">_xlfn.XLOOKUP($N3813,'Raw - customers'!$A:$A,'Raw - customers'!$B:$I)</f>
        <v>Brade Caught</v>
      </c>
      <c r="S3813" t="str">
        <v>Genderqueer</v>
      </c>
      <c r="T3813">
        <v>56</v>
      </c>
      <c r="U3813" t="str">
        <v>38 Baumbach Estate DrApt. 545</v>
      </c>
      <c r="V3813">
        <v>7847</v>
      </c>
      <c r="W3813" t="str">
        <v>Elijahburgh</v>
      </c>
      <c r="X3813" t="str">
        <v>Queensland</v>
      </c>
      <c r="Y3813" t="str">
        <v>Australia</v>
      </c>
      <c r="Z3813">
        <v>7</v>
      </c>
      <c r="AA3813" s="3" t="str">
        <f t="shared" si="119"/>
        <v>0 to 10</v>
      </c>
      <c r="AP3813" s="6">
        <v>207</v>
      </c>
      <c r="AQ3813" s="6" t="s">
        <v>1355</v>
      </c>
    </row>
    <row r="3814" spans="1:43" x14ac:dyDescent="0.25">
      <c r="A3814">
        <v>3812</v>
      </c>
      <c r="B3814">
        <v>761</v>
      </c>
      <c r="C3814">
        <v>1201</v>
      </c>
      <c r="D3814">
        <v>105</v>
      </c>
      <c r="E3814">
        <v>3</v>
      </c>
      <c r="F3814">
        <v>315</v>
      </c>
      <c r="G3814" t="str">
        <f>VLOOKUP($C3814,'Raw-products'!$A$2:$H$1261,MATCH(G$1,'Raw-products'!$A$1:$H$1,0))</f>
        <v>Trousers</v>
      </c>
      <c r="H3814" t="str">
        <f>VLOOKUP($C3814,'Raw-products'!$A$2:$H$1261,MATCH(H$1,'Raw-products'!$A$1:$H$1,0))</f>
        <v>Pleated</v>
      </c>
      <c r="I3814" t="str">
        <f>VLOOKUP($C3814,'Raw-products'!$A$2:$H$1261,MATCH(I$1,'Raw-products'!$A$1:$H$1,0))</f>
        <v>S</v>
      </c>
      <c r="J3814" t="str">
        <f>VLOOKUP($C3814,'Raw-products'!$A$2:$H$1261,MATCH(J$1,'Raw-products'!$A$1:$H$1,0))</f>
        <v>yellow</v>
      </c>
      <c r="K3814">
        <f>VLOOKUP($C3814,'Raw-products'!$A$2:$H$1261,MATCH(K$1,'Raw-products'!$A$1:$H$1,0))</f>
        <v>90</v>
      </c>
      <c r="L3814">
        <f>VLOOKUP($C3814,'Raw-products'!$A$2:$H$1261,MATCH(L$1,'Raw-products'!$A$1:$H$1,0))</f>
        <v>71</v>
      </c>
      <c r="M3814" s="5">
        <f t="shared" si="118"/>
        <v>6390</v>
      </c>
      <c r="N3814" cm="1">
        <f t="array" ref="N3814:Q3814">_xlfn.XLOOKUP($B3814,'Raw -orders'!$A:$A,'Raw -orders'!$B:$E)</f>
        <v>198</v>
      </c>
      <c r="O3814">
        <v>52629</v>
      </c>
      <c r="P3814" s="1">
        <v>44472</v>
      </c>
      <c r="Q3814" s="1">
        <v>44494</v>
      </c>
      <c r="R3814" t="str" cm="1">
        <f t="array" ref="R3814:Y3814">_xlfn.XLOOKUP($N3814,'Raw - customers'!$A:$A,'Raw - customers'!$B:$I)</f>
        <v>Yevette Weekes</v>
      </c>
      <c r="S3814" t="str">
        <v>Genderqueer</v>
      </c>
      <c r="T3814">
        <v>66</v>
      </c>
      <c r="U3814" t="str">
        <v>6369 Patrick HillApt. 508</v>
      </c>
      <c r="V3814">
        <v>386</v>
      </c>
      <c r="W3814" t="str">
        <v>Gardenchester</v>
      </c>
      <c r="X3814" t="str">
        <v>Victoria</v>
      </c>
      <c r="Y3814" t="str">
        <v>Australia</v>
      </c>
      <c r="Z3814">
        <v>10</v>
      </c>
      <c r="AA3814" s="3" t="str">
        <f t="shared" si="119"/>
        <v>20 to 30</v>
      </c>
      <c r="AP3814" s="6">
        <v>198</v>
      </c>
      <c r="AQ3814" s="6" t="s">
        <v>1396</v>
      </c>
    </row>
    <row r="3815" spans="1:43" x14ac:dyDescent="0.25">
      <c r="A3815">
        <v>3813</v>
      </c>
      <c r="B3815">
        <v>761</v>
      </c>
      <c r="C3815">
        <v>505</v>
      </c>
      <c r="D3815">
        <v>102</v>
      </c>
      <c r="E3815">
        <v>1</v>
      </c>
      <c r="F3815">
        <v>102</v>
      </c>
      <c r="G3815" t="str">
        <f>VLOOKUP($C3815,'Raw-products'!$A$2:$H$1261,MATCH(G$1,'Raw-products'!$A$1:$H$1,0))</f>
        <v>Jacket</v>
      </c>
      <c r="H3815" t="str">
        <f>VLOOKUP($C3815,'Raw-products'!$A$2:$H$1261,MATCH(H$1,'Raw-products'!$A$1:$H$1,0))</f>
        <v>Windbreaker</v>
      </c>
      <c r="I3815" t="str">
        <f>VLOOKUP($C3815,'Raw-products'!$A$2:$H$1261,MATCH(I$1,'Raw-products'!$A$1:$H$1,0))</f>
        <v>XS</v>
      </c>
      <c r="J3815" t="str">
        <f>VLOOKUP($C3815,'Raw-products'!$A$2:$H$1261,MATCH(J$1,'Raw-products'!$A$1:$H$1,0))</f>
        <v>green</v>
      </c>
      <c r="K3815">
        <f>VLOOKUP($C3815,'Raw-products'!$A$2:$H$1261,MATCH(K$1,'Raw-products'!$A$1:$H$1,0))</f>
        <v>109</v>
      </c>
      <c r="L3815">
        <f>VLOOKUP($C3815,'Raw-products'!$A$2:$H$1261,MATCH(L$1,'Raw-products'!$A$1:$H$1,0))</f>
        <v>57</v>
      </c>
      <c r="M3815" s="5">
        <f t="shared" si="118"/>
        <v>6213</v>
      </c>
      <c r="N3815" cm="1">
        <f t="array" ref="N3815:Q3815">_xlfn.XLOOKUP($B3815,'Raw -orders'!$A:$A,'Raw -orders'!$B:$E)</f>
        <v>198</v>
      </c>
      <c r="O3815">
        <v>52629</v>
      </c>
      <c r="P3815" s="1">
        <v>44472</v>
      </c>
      <c r="Q3815" s="1">
        <v>44494</v>
      </c>
      <c r="R3815" t="str" cm="1">
        <f t="array" ref="R3815:Y3815">_xlfn.XLOOKUP($N3815,'Raw - customers'!$A:$A,'Raw - customers'!$B:$I)</f>
        <v>Yevette Weekes</v>
      </c>
      <c r="S3815" t="str">
        <v>Genderqueer</v>
      </c>
      <c r="T3815">
        <v>66</v>
      </c>
      <c r="U3815" t="str">
        <v>6369 Patrick HillApt. 508</v>
      </c>
      <c r="V3815">
        <v>386</v>
      </c>
      <c r="W3815" t="str">
        <v>Gardenchester</v>
      </c>
      <c r="X3815" t="str">
        <v>Victoria</v>
      </c>
      <c r="Y3815" t="str">
        <v>Australia</v>
      </c>
      <c r="Z3815">
        <v>10</v>
      </c>
      <c r="AA3815" s="3" t="str">
        <f t="shared" si="119"/>
        <v>20 to 30</v>
      </c>
      <c r="AP3815" s="6">
        <v>198</v>
      </c>
      <c r="AQ3815" s="6" t="s">
        <v>1396</v>
      </c>
    </row>
    <row r="3816" spans="1:43" x14ac:dyDescent="0.25">
      <c r="A3816">
        <v>3814</v>
      </c>
      <c r="B3816">
        <v>762</v>
      </c>
      <c r="C3816">
        <v>1086</v>
      </c>
      <c r="D3816">
        <v>115</v>
      </c>
      <c r="E3816">
        <v>2</v>
      </c>
      <c r="F3816">
        <v>230</v>
      </c>
      <c r="G3816" t="str">
        <f>VLOOKUP($C3816,'Raw-products'!$A$2:$H$1261,MATCH(G$1,'Raw-products'!$A$1:$H$1,0))</f>
        <v>Trousers</v>
      </c>
      <c r="H3816" t="str">
        <f>VLOOKUP($C3816,'Raw-products'!$A$2:$H$1261,MATCH(H$1,'Raw-products'!$A$1:$H$1,0))</f>
        <v>Cropped</v>
      </c>
      <c r="I3816" t="str">
        <f>VLOOKUP($C3816,'Raw-products'!$A$2:$H$1261,MATCH(I$1,'Raw-products'!$A$1:$H$1,0))</f>
        <v>S</v>
      </c>
      <c r="J3816" t="str">
        <f>VLOOKUP($C3816,'Raw-products'!$A$2:$H$1261,MATCH(J$1,'Raw-products'!$A$1:$H$1,0))</f>
        <v>red</v>
      </c>
      <c r="K3816">
        <f>VLOOKUP($C3816,'Raw-products'!$A$2:$H$1261,MATCH(K$1,'Raw-products'!$A$1:$H$1,0))</f>
        <v>99</v>
      </c>
      <c r="L3816">
        <f>VLOOKUP($C3816,'Raw-products'!$A$2:$H$1261,MATCH(L$1,'Raw-products'!$A$1:$H$1,0))</f>
        <v>47</v>
      </c>
      <c r="M3816" s="5">
        <f t="shared" si="118"/>
        <v>4653</v>
      </c>
      <c r="N3816" cm="1">
        <f t="array" ref="N3816:Q3816">_xlfn.XLOOKUP($B3816,'Raw -orders'!$A:$A,'Raw -orders'!$B:$E)</f>
        <v>83</v>
      </c>
      <c r="O3816">
        <v>25268</v>
      </c>
      <c r="P3816" s="1">
        <v>44421</v>
      </c>
      <c r="Q3816" s="1">
        <v>44428</v>
      </c>
      <c r="R3816" t="str" cm="1">
        <f t="array" ref="R3816:Y3816">_xlfn.XLOOKUP($N3816,'Raw - customers'!$A:$A,'Raw - customers'!$B:$I)</f>
        <v>Kayne Fraczkiewicz</v>
      </c>
      <c r="S3816" t="str">
        <v>Agender</v>
      </c>
      <c r="T3816">
        <v>40</v>
      </c>
      <c r="U3816" t="str">
        <v>9662 Isaac MallSuite 490</v>
      </c>
      <c r="V3816">
        <v>7525</v>
      </c>
      <c r="W3816" t="str">
        <v>Walshland</v>
      </c>
      <c r="X3816" t="str">
        <v>Northern Territory</v>
      </c>
      <c r="Y3816" t="str">
        <v>Australia</v>
      </c>
      <c r="Z3816">
        <v>8</v>
      </c>
      <c r="AA3816" s="3" t="str">
        <f t="shared" si="119"/>
        <v>0 to 10</v>
      </c>
      <c r="AP3816" s="6">
        <v>83</v>
      </c>
      <c r="AQ3816" s="6" t="s">
        <v>1339</v>
      </c>
    </row>
    <row r="3817" spans="1:43" x14ac:dyDescent="0.25">
      <c r="A3817">
        <v>3815</v>
      </c>
      <c r="B3817">
        <v>762</v>
      </c>
      <c r="C3817">
        <v>725</v>
      </c>
      <c r="D3817">
        <v>119</v>
      </c>
      <c r="E3817">
        <v>3</v>
      </c>
      <c r="F3817">
        <v>357</v>
      </c>
      <c r="G3817" t="str">
        <f>VLOOKUP($C3817,'Raw-products'!$A$2:$H$1261,MATCH(G$1,'Raw-products'!$A$1:$H$1,0))</f>
        <v>Jacket</v>
      </c>
      <c r="H3817" t="str">
        <f>VLOOKUP($C3817,'Raw-products'!$A$2:$H$1261,MATCH(H$1,'Raw-products'!$A$1:$H$1,0))</f>
        <v>Trench Coat</v>
      </c>
      <c r="I3817" t="str">
        <f>VLOOKUP($C3817,'Raw-products'!$A$2:$H$1261,MATCH(I$1,'Raw-products'!$A$1:$H$1,0))</f>
        <v>XS</v>
      </c>
      <c r="J3817" t="str">
        <f>VLOOKUP($C3817,'Raw-products'!$A$2:$H$1261,MATCH(J$1,'Raw-products'!$A$1:$H$1,0))</f>
        <v>indigo</v>
      </c>
      <c r="K3817">
        <f>VLOOKUP($C3817,'Raw-products'!$A$2:$H$1261,MATCH(K$1,'Raw-products'!$A$1:$H$1,0))</f>
        <v>112</v>
      </c>
      <c r="L3817">
        <f>VLOOKUP($C3817,'Raw-products'!$A$2:$H$1261,MATCH(L$1,'Raw-products'!$A$1:$H$1,0))</f>
        <v>56</v>
      </c>
      <c r="M3817" s="5">
        <f t="shared" si="118"/>
        <v>6272</v>
      </c>
      <c r="N3817" cm="1">
        <f t="array" ref="N3817:Q3817">_xlfn.XLOOKUP($B3817,'Raw -orders'!$A:$A,'Raw -orders'!$B:$E)</f>
        <v>83</v>
      </c>
      <c r="O3817">
        <v>25268</v>
      </c>
      <c r="P3817" s="1">
        <v>44421</v>
      </c>
      <c r="Q3817" s="1">
        <v>44428</v>
      </c>
      <c r="R3817" t="str" cm="1">
        <f t="array" ref="R3817:Y3817">_xlfn.XLOOKUP($N3817,'Raw - customers'!$A:$A,'Raw - customers'!$B:$I)</f>
        <v>Kayne Fraczkiewicz</v>
      </c>
      <c r="S3817" t="str">
        <v>Agender</v>
      </c>
      <c r="T3817">
        <v>40</v>
      </c>
      <c r="U3817" t="str">
        <v>9662 Isaac MallSuite 490</v>
      </c>
      <c r="V3817">
        <v>7525</v>
      </c>
      <c r="W3817" t="str">
        <v>Walshland</v>
      </c>
      <c r="X3817" t="str">
        <v>Northern Territory</v>
      </c>
      <c r="Y3817" t="str">
        <v>Australia</v>
      </c>
      <c r="Z3817">
        <v>8</v>
      </c>
      <c r="AA3817" s="3" t="str">
        <f t="shared" si="119"/>
        <v>0 to 10</v>
      </c>
      <c r="AP3817" s="6">
        <v>83</v>
      </c>
      <c r="AQ3817" s="6" t="s">
        <v>1339</v>
      </c>
    </row>
    <row r="3818" spans="1:43" x14ac:dyDescent="0.25">
      <c r="A3818">
        <v>3816</v>
      </c>
      <c r="B3818">
        <v>762</v>
      </c>
      <c r="C3818">
        <v>290</v>
      </c>
      <c r="D3818">
        <v>105</v>
      </c>
      <c r="E3818">
        <v>3</v>
      </c>
      <c r="F3818">
        <v>315</v>
      </c>
      <c r="G3818" t="str">
        <f>VLOOKUP($C3818,'Raw-products'!$A$2:$H$1261,MATCH(G$1,'Raw-products'!$A$1:$H$1,0))</f>
        <v>Shirt</v>
      </c>
      <c r="H3818" t="str">
        <f>VLOOKUP($C3818,'Raw-products'!$A$2:$H$1261,MATCH(H$1,'Raw-products'!$A$1:$H$1,0))</f>
        <v>Cuban Collar</v>
      </c>
      <c r="I3818" t="str">
        <f>VLOOKUP($C3818,'Raw-products'!$A$2:$H$1261,MATCH(I$1,'Raw-products'!$A$1:$H$1,0))</f>
        <v>XS</v>
      </c>
      <c r="J3818" t="str">
        <f>VLOOKUP($C3818,'Raw-products'!$A$2:$H$1261,MATCH(J$1,'Raw-products'!$A$1:$H$1,0))</f>
        <v>yellow</v>
      </c>
      <c r="K3818">
        <f>VLOOKUP($C3818,'Raw-products'!$A$2:$H$1261,MATCH(K$1,'Raw-products'!$A$1:$H$1,0))</f>
        <v>93</v>
      </c>
      <c r="L3818">
        <f>VLOOKUP($C3818,'Raw-products'!$A$2:$H$1261,MATCH(L$1,'Raw-products'!$A$1:$H$1,0))</f>
        <v>78</v>
      </c>
      <c r="M3818" s="5">
        <f t="shared" si="118"/>
        <v>7254</v>
      </c>
      <c r="N3818" cm="1">
        <f t="array" ref="N3818:Q3818">_xlfn.XLOOKUP($B3818,'Raw -orders'!$A:$A,'Raw -orders'!$B:$E)</f>
        <v>83</v>
      </c>
      <c r="O3818">
        <v>25268</v>
      </c>
      <c r="P3818" s="1">
        <v>44421</v>
      </c>
      <c r="Q3818" s="1">
        <v>44428</v>
      </c>
      <c r="R3818" t="str" cm="1">
        <f t="array" ref="R3818:Y3818">_xlfn.XLOOKUP($N3818,'Raw - customers'!$A:$A,'Raw - customers'!$B:$I)</f>
        <v>Kayne Fraczkiewicz</v>
      </c>
      <c r="S3818" t="str">
        <v>Agender</v>
      </c>
      <c r="T3818">
        <v>40</v>
      </c>
      <c r="U3818" t="str">
        <v>9662 Isaac MallSuite 490</v>
      </c>
      <c r="V3818">
        <v>7525</v>
      </c>
      <c r="W3818" t="str">
        <v>Walshland</v>
      </c>
      <c r="X3818" t="str">
        <v>Northern Territory</v>
      </c>
      <c r="Y3818" t="str">
        <v>Australia</v>
      </c>
      <c r="Z3818">
        <v>8</v>
      </c>
      <c r="AA3818" s="3" t="str">
        <f t="shared" si="119"/>
        <v>0 to 10</v>
      </c>
      <c r="AP3818" s="6">
        <v>83</v>
      </c>
      <c r="AQ3818" s="6" t="s">
        <v>1339</v>
      </c>
    </row>
    <row r="3819" spans="1:43" x14ac:dyDescent="0.25">
      <c r="A3819">
        <v>3817</v>
      </c>
      <c r="B3819">
        <v>762</v>
      </c>
      <c r="C3819">
        <v>845</v>
      </c>
      <c r="D3819">
        <v>113</v>
      </c>
      <c r="E3819">
        <v>2</v>
      </c>
      <c r="F3819">
        <v>226</v>
      </c>
      <c r="G3819" t="str">
        <f>VLOOKUP($C3819,'Raw-products'!$A$2:$H$1261,MATCH(G$1,'Raw-products'!$A$1:$H$1,0))</f>
        <v>Trousers</v>
      </c>
      <c r="H3819" t="str">
        <f>VLOOKUP($C3819,'Raw-products'!$A$2:$H$1261,MATCH(H$1,'Raw-products'!$A$1:$H$1,0))</f>
        <v>Chinos</v>
      </c>
      <c r="I3819" t="str">
        <f>VLOOKUP($C3819,'Raw-products'!$A$2:$H$1261,MATCH(I$1,'Raw-products'!$A$1:$H$1,0))</f>
        <v>XS</v>
      </c>
      <c r="J3819" t="str">
        <f>VLOOKUP($C3819,'Raw-products'!$A$2:$H$1261,MATCH(J$1,'Raw-products'!$A$1:$H$1,0))</f>
        <v>orange</v>
      </c>
      <c r="K3819">
        <f>VLOOKUP($C3819,'Raw-products'!$A$2:$H$1261,MATCH(K$1,'Raw-products'!$A$1:$H$1,0))</f>
        <v>100</v>
      </c>
      <c r="L3819">
        <f>VLOOKUP($C3819,'Raw-products'!$A$2:$H$1261,MATCH(L$1,'Raw-products'!$A$1:$H$1,0))</f>
        <v>53</v>
      </c>
      <c r="M3819" s="5">
        <f t="shared" si="118"/>
        <v>5300</v>
      </c>
      <c r="N3819" cm="1">
        <f t="array" ref="N3819:Q3819">_xlfn.XLOOKUP($B3819,'Raw -orders'!$A:$A,'Raw -orders'!$B:$E)</f>
        <v>83</v>
      </c>
      <c r="O3819">
        <v>25268</v>
      </c>
      <c r="P3819" s="1">
        <v>44421</v>
      </c>
      <c r="Q3819" s="1">
        <v>44428</v>
      </c>
      <c r="R3819" t="str" cm="1">
        <f t="array" ref="R3819:Y3819">_xlfn.XLOOKUP($N3819,'Raw - customers'!$A:$A,'Raw - customers'!$B:$I)</f>
        <v>Kayne Fraczkiewicz</v>
      </c>
      <c r="S3819" t="str">
        <v>Agender</v>
      </c>
      <c r="T3819">
        <v>40</v>
      </c>
      <c r="U3819" t="str">
        <v>9662 Isaac MallSuite 490</v>
      </c>
      <c r="V3819">
        <v>7525</v>
      </c>
      <c r="W3819" t="str">
        <v>Walshland</v>
      </c>
      <c r="X3819" t="str">
        <v>Northern Territory</v>
      </c>
      <c r="Y3819" t="str">
        <v>Australia</v>
      </c>
      <c r="Z3819">
        <v>8</v>
      </c>
      <c r="AA3819" s="3" t="str">
        <f t="shared" si="119"/>
        <v>0 to 10</v>
      </c>
      <c r="AP3819" s="6">
        <v>83</v>
      </c>
      <c r="AQ3819" s="6" t="s">
        <v>1339</v>
      </c>
    </row>
    <row r="3820" spans="1:43" x14ac:dyDescent="0.25">
      <c r="A3820">
        <v>3818</v>
      </c>
      <c r="B3820">
        <v>762</v>
      </c>
      <c r="C3820">
        <v>617</v>
      </c>
      <c r="D3820">
        <v>112</v>
      </c>
      <c r="E3820">
        <v>1</v>
      </c>
      <c r="F3820">
        <v>112</v>
      </c>
      <c r="G3820" t="str">
        <f>VLOOKUP($C3820,'Raw-products'!$A$2:$H$1261,MATCH(G$1,'Raw-products'!$A$1:$H$1,0))</f>
        <v>Jacket</v>
      </c>
      <c r="H3820" t="str">
        <f>VLOOKUP($C3820,'Raw-products'!$A$2:$H$1261,MATCH(H$1,'Raw-products'!$A$1:$H$1,0))</f>
        <v>Cardigan</v>
      </c>
      <c r="I3820" t="str">
        <f>VLOOKUP($C3820,'Raw-products'!$A$2:$H$1261,MATCH(I$1,'Raw-products'!$A$1:$H$1,0))</f>
        <v>M</v>
      </c>
      <c r="J3820" t="str">
        <f>VLOOKUP($C3820,'Raw-products'!$A$2:$H$1261,MATCH(J$1,'Raw-products'!$A$1:$H$1,0))</f>
        <v>blue</v>
      </c>
      <c r="K3820">
        <f>VLOOKUP($C3820,'Raw-products'!$A$2:$H$1261,MATCH(K$1,'Raw-products'!$A$1:$H$1,0))</f>
        <v>118</v>
      </c>
      <c r="L3820">
        <f>VLOOKUP($C3820,'Raw-products'!$A$2:$H$1261,MATCH(L$1,'Raw-products'!$A$1:$H$1,0))</f>
        <v>57</v>
      </c>
      <c r="M3820" s="5">
        <f t="shared" si="118"/>
        <v>6726</v>
      </c>
      <c r="N3820" cm="1">
        <f t="array" ref="N3820:Q3820">_xlfn.XLOOKUP($B3820,'Raw -orders'!$A:$A,'Raw -orders'!$B:$E)</f>
        <v>83</v>
      </c>
      <c r="O3820">
        <v>25268</v>
      </c>
      <c r="P3820" s="1">
        <v>44421</v>
      </c>
      <c r="Q3820" s="1">
        <v>44428</v>
      </c>
      <c r="R3820" t="str" cm="1">
        <f t="array" ref="R3820:Y3820">_xlfn.XLOOKUP($N3820,'Raw - customers'!$A:$A,'Raw - customers'!$B:$I)</f>
        <v>Kayne Fraczkiewicz</v>
      </c>
      <c r="S3820" t="str">
        <v>Agender</v>
      </c>
      <c r="T3820">
        <v>40</v>
      </c>
      <c r="U3820" t="str">
        <v>9662 Isaac MallSuite 490</v>
      </c>
      <c r="V3820">
        <v>7525</v>
      </c>
      <c r="W3820" t="str">
        <v>Walshland</v>
      </c>
      <c r="X3820" t="str">
        <v>Northern Territory</v>
      </c>
      <c r="Y3820" t="str">
        <v>Australia</v>
      </c>
      <c r="Z3820">
        <v>8</v>
      </c>
      <c r="AA3820" s="3" t="str">
        <f t="shared" si="119"/>
        <v>0 to 10</v>
      </c>
      <c r="AP3820" s="6">
        <v>83</v>
      </c>
      <c r="AQ3820" s="6" t="s">
        <v>1339</v>
      </c>
    </row>
    <row r="3821" spans="1:43" x14ac:dyDescent="0.25">
      <c r="A3821">
        <v>3819</v>
      </c>
      <c r="B3821">
        <v>763</v>
      </c>
      <c r="C3821">
        <v>773</v>
      </c>
      <c r="D3821">
        <v>91</v>
      </c>
      <c r="E3821">
        <v>3</v>
      </c>
      <c r="F3821">
        <v>273</v>
      </c>
      <c r="G3821" t="str">
        <f>VLOOKUP($C3821,'Raw-products'!$A$2:$H$1261,MATCH(G$1,'Raw-products'!$A$1:$H$1,0))</f>
        <v>Jacket</v>
      </c>
      <c r="H3821" t="str">
        <f>VLOOKUP($C3821,'Raw-products'!$A$2:$H$1261,MATCH(H$1,'Raw-products'!$A$1:$H$1,0))</f>
        <v>Pullover</v>
      </c>
      <c r="I3821" t="str">
        <f>VLOOKUP($C3821,'Raw-products'!$A$2:$H$1261,MATCH(I$1,'Raw-products'!$A$1:$H$1,0))</f>
        <v>L</v>
      </c>
      <c r="J3821" t="str">
        <f>VLOOKUP($C3821,'Raw-products'!$A$2:$H$1261,MATCH(J$1,'Raw-products'!$A$1:$H$1,0))</f>
        <v>red</v>
      </c>
      <c r="K3821">
        <f>VLOOKUP($C3821,'Raw-products'!$A$2:$H$1261,MATCH(K$1,'Raw-products'!$A$1:$H$1,0))</f>
        <v>114</v>
      </c>
      <c r="L3821">
        <f>VLOOKUP($C3821,'Raw-products'!$A$2:$H$1261,MATCH(L$1,'Raw-products'!$A$1:$H$1,0))</f>
        <v>69</v>
      </c>
      <c r="M3821" s="5">
        <f t="shared" si="118"/>
        <v>7866</v>
      </c>
      <c r="N3821" cm="1">
        <f t="array" ref="N3821:Q3821">_xlfn.XLOOKUP($B3821,'Raw -orders'!$A:$A,'Raw -orders'!$B:$E)</f>
        <v>974</v>
      </c>
      <c r="O3821">
        <v>30436</v>
      </c>
      <c r="P3821" s="1">
        <v>44273</v>
      </c>
      <c r="Q3821" s="1">
        <v>44291</v>
      </c>
      <c r="R3821" t="str" cm="1">
        <f t="array" ref="R3821:Y3821">_xlfn.XLOOKUP($N3821,'Raw - customers'!$A:$A,'Raw - customers'!$B:$I)</f>
        <v>Tally Rubel</v>
      </c>
      <c r="S3821" t="str">
        <v>Agender</v>
      </c>
      <c r="T3821">
        <v>66</v>
      </c>
      <c r="U3821" t="str">
        <v>00 Willow PlazaApt. 126</v>
      </c>
      <c r="V3821">
        <v>392</v>
      </c>
      <c r="W3821" t="str">
        <v>South Xavierport</v>
      </c>
      <c r="X3821" t="str">
        <v>South Australia</v>
      </c>
      <c r="Y3821" t="str">
        <v>Australia</v>
      </c>
      <c r="Z3821">
        <v>3</v>
      </c>
      <c r="AA3821" s="3" t="str">
        <f t="shared" si="119"/>
        <v>10 to 20</v>
      </c>
      <c r="AP3821" s="6">
        <v>974</v>
      </c>
      <c r="AQ3821" s="6" t="s">
        <v>1345</v>
      </c>
    </row>
    <row r="3822" spans="1:43" x14ac:dyDescent="0.25">
      <c r="A3822">
        <v>3820</v>
      </c>
      <c r="B3822">
        <v>763</v>
      </c>
      <c r="C3822">
        <v>451</v>
      </c>
      <c r="D3822">
        <v>107</v>
      </c>
      <c r="E3822">
        <v>2</v>
      </c>
      <c r="F3822">
        <v>214</v>
      </c>
      <c r="G3822" t="str">
        <f>VLOOKUP($C3822,'Raw-products'!$A$2:$H$1261,MATCH(G$1,'Raw-products'!$A$1:$H$1,0))</f>
        <v>Jacket</v>
      </c>
      <c r="H3822" t="str">
        <f>VLOOKUP($C3822,'Raw-products'!$A$2:$H$1261,MATCH(H$1,'Raw-products'!$A$1:$H$1,0))</f>
        <v>Denim</v>
      </c>
      <c r="I3822" t="str">
        <f>VLOOKUP($C3822,'Raw-products'!$A$2:$H$1261,MATCH(I$1,'Raw-products'!$A$1:$H$1,0))</f>
        <v>S</v>
      </c>
      <c r="J3822" t="str">
        <f>VLOOKUP($C3822,'Raw-products'!$A$2:$H$1261,MATCH(J$1,'Raw-products'!$A$1:$H$1,0))</f>
        <v>violet</v>
      </c>
      <c r="K3822">
        <f>VLOOKUP($C3822,'Raw-products'!$A$2:$H$1261,MATCH(K$1,'Raw-products'!$A$1:$H$1,0))</f>
        <v>92</v>
      </c>
      <c r="L3822">
        <f>VLOOKUP($C3822,'Raw-products'!$A$2:$H$1261,MATCH(L$1,'Raw-products'!$A$1:$H$1,0))</f>
        <v>73</v>
      </c>
      <c r="M3822" s="5">
        <f t="shared" si="118"/>
        <v>6716</v>
      </c>
      <c r="N3822" cm="1">
        <f t="array" ref="N3822:Q3822">_xlfn.XLOOKUP($B3822,'Raw -orders'!$A:$A,'Raw -orders'!$B:$E)</f>
        <v>974</v>
      </c>
      <c r="O3822">
        <v>30436</v>
      </c>
      <c r="P3822" s="1">
        <v>44273</v>
      </c>
      <c r="Q3822" s="1">
        <v>44291</v>
      </c>
      <c r="R3822" t="str" cm="1">
        <f t="array" ref="R3822:Y3822">_xlfn.XLOOKUP($N3822,'Raw - customers'!$A:$A,'Raw - customers'!$B:$I)</f>
        <v>Tally Rubel</v>
      </c>
      <c r="S3822" t="str">
        <v>Agender</v>
      </c>
      <c r="T3822">
        <v>66</v>
      </c>
      <c r="U3822" t="str">
        <v>00 Willow PlazaApt. 126</v>
      </c>
      <c r="V3822">
        <v>392</v>
      </c>
      <c r="W3822" t="str">
        <v>South Xavierport</v>
      </c>
      <c r="X3822" t="str">
        <v>South Australia</v>
      </c>
      <c r="Y3822" t="str">
        <v>Australia</v>
      </c>
      <c r="Z3822">
        <v>3</v>
      </c>
      <c r="AA3822" s="3" t="str">
        <f t="shared" si="119"/>
        <v>10 to 20</v>
      </c>
      <c r="AP3822" s="6">
        <v>974</v>
      </c>
      <c r="AQ3822" s="6" t="s">
        <v>1345</v>
      </c>
    </row>
    <row r="3823" spans="1:43" x14ac:dyDescent="0.25">
      <c r="A3823">
        <v>3821</v>
      </c>
      <c r="B3823">
        <v>763</v>
      </c>
      <c r="C3823">
        <v>921</v>
      </c>
      <c r="D3823">
        <v>96</v>
      </c>
      <c r="E3823">
        <v>1</v>
      </c>
      <c r="F3823">
        <v>96</v>
      </c>
      <c r="G3823" t="str">
        <f>VLOOKUP($C3823,'Raw-products'!$A$2:$H$1261,MATCH(G$1,'Raw-products'!$A$1:$H$1,0))</f>
        <v>Trousers</v>
      </c>
      <c r="H3823" t="str">
        <f>VLOOKUP($C3823,'Raw-products'!$A$2:$H$1261,MATCH(H$1,'Raw-products'!$A$1:$H$1,0))</f>
        <v>Drawstring</v>
      </c>
      <c r="I3823" t="str">
        <f>VLOOKUP($C3823,'Raw-products'!$A$2:$H$1261,MATCH(I$1,'Raw-products'!$A$1:$H$1,0))</f>
        <v>S</v>
      </c>
      <c r="J3823" t="str">
        <f>VLOOKUP($C3823,'Raw-products'!$A$2:$H$1261,MATCH(J$1,'Raw-products'!$A$1:$H$1,0))</f>
        <v>yellow</v>
      </c>
      <c r="K3823">
        <f>VLOOKUP($C3823,'Raw-products'!$A$2:$H$1261,MATCH(K$1,'Raw-products'!$A$1:$H$1,0))</f>
        <v>104</v>
      </c>
      <c r="L3823">
        <f>VLOOKUP($C3823,'Raw-products'!$A$2:$H$1261,MATCH(L$1,'Raw-products'!$A$1:$H$1,0))</f>
        <v>74</v>
      </c>
      <c r="M3823" s="5">
        <f t="shared" si="118"/>
        <v>7696</v>
      </c>
      <c r="N3823" cm="1">
        <f t="array" ref="N3823:Q3823">_xlfn.XLOOKUP($B3823,'Raw -orders'!$A:$A,'Raw -orders'!$B:$E)</f>
        <v>974</v>
      </c>
      <c r="O3823">
        <v>30436</v>
      </c>
      <c r="P3823" s="1">
        <v>44273</v>
      </c>
      <c r="Q3823" s="1">
        <v>44291</v>
      </c>
      <c r="R3823" t="str" cm="1">
        <f t="array" ref="R3823:Y3823">_xlfn.XLOOKUP($N3823,'Raw - customers'!$A:$A,'Raw - customers'!$B:$I)</f>
        <v>Tally Rubel</v>
      </c>
      <c r="S3823" t="str">
        <v>Agender</v>
      </c>
      <c r="T3823">
        <v>66</v>
      </c>
      <c r="U3823" t="str">
        <v>00 Willow PlazaApt. 126</v>
      </c>
      <c r="V3823">
        <v>392</v>
      </c>
      <c r="W3823" t="str">
        <v>South Xavierport</v>
      </c>
      <c r="X3823" t="str">
        <v>South Australia</v>
      </c>
      <c r="Y3823" t="str">
        <v>Australia</v>
      </c>
      <c r="Z3823">
        <v>3</v>
      </c>
      <c r="AA3823" s="3" t="str">
        <f t="shared" si="119"/>
        <v>10 to 20</v>
      </c>
      <c r="AP3823" s="6">
        <v>974</v>
      </c>
      <c r="AQ3823" s="6" t="s">
        <v>1345</v>
      </c>
    </row>
    <row r="3824" spans="1:43" x14ac:dyDescent="0.25">
      <c r="A3824">
        <v>3822</v>
      </c>
      <c r="B3824">
        <v>763</v>
      </c>
      <c r="C3824">
        <v>429</v>
      </c>
      <c r="D3824">
        <v>107</v>
      </c>
      <c r="E3824">
        <v>2</v>
      </c>
      <c r="F3824">
        <v>214</v>
      </c>
      <c r="G3824" t="str">
        <f>VLOOKUP($C3824,'Raw-products'!$A$2:$H$1261,MATCH(G$1,'Raw-products'!$A$1:$H$1,0))</f>
        <v>Jacket</v>
      </c>
      <c r="H3824" t="str">
        <f>VLOOKUP($C3824,'Raw-products'!$A$2:$H$1261,MATCH(H$1,'Raw-products'!$A$1:$H$1,0))</f>
        <v>Denim</v>
      </c>
      <c r="I3824" t="str">
        <f>VLOOKUP($C3824,'Raw-products'!$A$2:$H$1261,MATCH(I$1,'Raw-products'!$A$1:$H$1,0))</f>
        <v>XL</v>
      </c>
      <c r="J3824" t="str">
        <f>VLOOKUP($C3824,'Raw-products'!$A$2:$H$1261,MATCH(J$1,'Raw-products'!$A$1:$H$1,0))</f>
        <v>orange</v>
      </c>
      <c r="K3824">
        <f>VLOOKUP($C3824,'Raw-products'!$A$2:$H$1261,MATCH(K$1,'Raw-products'!$A$1:$H$1,0))</f>
        <v>92</v>
      </c>
      <c r="L3824">
        <f>VLOOKUP($C3824,'Raw-products'!$A$2:$H$1261,MATCH(L$1,'Raw-products'!$A$1:$H$1,0))</f>
        <v>79</v>
      </c>
      <c r="M3824" s="5">
        <f t="shared" si="118"/>
        <v>7268</v>
      </c>
      <c r="N3824" cm="1">
        <f t="array" ref="N3824:Q3824">_xlfn.XLOOKUP($B3824,'Raw -orders'!$A:$A,'Raw -orders'!$B:$E)</f>
        <v>974</v>
      </c>
      <c r="O3824">
        <v>30436</v>
      </c>
      <c r="P3824" s="1">
        <v>44273</v>
      </c>
      <c r="Q3824" s="1">
        <v>44291</v>
      </c>
      <c r="R3824" t="str" cm="1">
        <f t="array" ref="R3824:Y3824">_xlfn.XLOOKUP($N3824,'Raw - customers'!$A:$A,'Raw - customers'!$B:$I)</f>
        <v>Tally Rubel</v>
      </c>
      <c r="S3824" t="str">
        <v>Agender</v>
      </c>
      <c r="T3824">
        <v>66</v>
      </c>
      <c r="U3824" t="str">
        <v>00 Willow PlazaApt. 126</v>
      </c>
      <c r="V3824">
        <v>392</v>
      </c>
      <c r="W3824" t="str">
        <v>South Xavierport</v>
      </c>
      <c r="X3824" t="str">
        <v>South Australia</v>
      </c>
      <c r="Y3824" t="str">
        <v>Australia</v>
      </c>
      <c r="Z3824">
        <v>3</v>
      </c>
      <c r="AA3824" s="3" t="str">
        <f t="shared" si="119"/>
        <v>10 to 20</v>
      </c>
      <c r="AP3824" s="6">
        <v>974</v>
      </c>
      <c r="AQ3824" s="6" t="s">
        <v>1345</v>
      </c>
    </row>
    <row r="3825" spans="1:43" x14ac:dyDescent="0.25">
      <c r="A3825">
        <v>3823</v>
      </c>
      <c r="B3825">
        <v>764</v>
      </c>
      <c r="C3825">
        <v>442</v>
      </c>
      <c r="D3825">
        <v>107</v>
      </c>
      <c r="E3825">
        <v>2</v>
      </c>
      <c r="F3825">
        <v>214</v>
      </c>
      <c r="G3825" t="str">
        <f>VLOOKUP($C3825,'Raw-products'!$A$2:$H$1261,MATCH(G$1,'Raw-products'!$A$1:$H$1,0))</f>
        <v>Jacket</v>
      </c>
      <c r="H3825" t="str">
        <f>VLOOKUP($C3825,'Raw-products'!$A$2:$H$1261,MATCH(H$1,'Raw-products'!$A$1:$H$1,0))</f>
        <v>Denim</v>
      </c>
      <c r="I3825" t="str">
        <f>VLOOKUP($C3825,'Raw-products'!$A$2:$H$1261,MATCH(I$1,'Raw-products'!$A$1:$H$1,0))</f>
        <v>M</v>
      </c>
      <c r="J3825" t="str">
        <f>VLOOKUP($C3825,'Raw-products'!$A$2:$H$1261,MATCH(J$1,'Raw-products'!$A$1:$H$1,0))</f>
        <v>blue</v>
      </c>
      <c r="K3825">
        <f>VLOOKUP($C3825,'Raw-products'!$A$2:$H$1261,MATCH(K$1,'Raw-products'!$A$1:$H$1,0))</f>
        <v>92</v>
      </c>
      <c r="L3825">
        <f>VLOOKUP($C3825,'Raw-products'!$A$2:$H$1261,MATCH(L$1,'Raw-products'!$A$1:$H$1,0))</f>
        <v>61</v>
      </c>
      <c r="M3825" s="5">
        <f t="shared" si="118"/>
        <v>5612</v>
      </c>
      <c r="N3825" cm="1">
        <f t="array" ref="N3825:Q3825">_xlfn.XLOOKUP($B3825,'Raw -orders'!$A:$A,'Raw -orders'!$B:$E)</f>
        <v>955</v>
      </c>
      <c r="O3825">
        <v>46239</v>
      </c>
      <c r="P3825" s="1">
        <v>44455</v>
      </c>
      <c r="Q3825" s="1">
        <v>44473</v>
      </c>
      <c r="R3825" t="str" cm="1">
        <f t="array" ref="R3825:Y3825">_xlfn.XLOOKUP($N3825,'Raw - customers'!$A:$A,'Raw - customers'!$B:$I)</f>
        <v>Dolph Arrow</v>
      </c>
      <c r="S3825" t="str">
        <v>Bigender</v>
      </c>
      <c r="T3825">
        <v>57</v>
      </c>
      <c r="U3825" t="str">
        <v>16 Mitchell RidgeApt. 501</v>
      </c>
      <c r="V3825">
        <v>5443</v>
      </c>
      <c r="W3825" t="str">
        <v>Lake Owenfurt</v>
      </c>
      <c r="X3825" t="str">
        <v>Australian Capital Territory</v>
      </c>
      <c r="Y3825" t="str">
        <v>Australia</v>
      </c>
      <c r="Z3825">
        <v>9</v>
      </c>
      <c r="AA3825" s="3" t="str">
        <f t="shared" si="119"/>
        <v>10 to 20</v>
      </c>
      <c r="AP3825" s="6">
        <v>955</v>
      </c>
      <c r="AQ3825" s="6" t="s">
        <v>1350</v>
      </c>
    </row>
    <row r="3826" spans="1:43" x14ac:dyDescent="0.25">
      <c r="A3826">
        <v>3824</v>
      </c>
      <c r="B3826">
        <v>764</v>
      </c>
      <c r="C3826">
        <v>722</v>
      </c>
      <c r="D3826">
        <v>119</v>
      </c>
      <c r="E3826">
        <v>3</v>
      </c>
      <c r="F3826">
        <v>357</v>
      </c>
      <c r="G3826" t="str">
        <f>VLOOKUP($C3826,'Raw-products'!$A$2:$H$1261,MATCH(G$1,'Raw-products'!$A$1:$H$1,0))</f>
        <v>Jacket</v>
      </c>
      <c r="H3826" t="str">
        <f>VLOOKUP($C3826,'Raw-products'!$A$2:$H$1261,MATCH(H$1,'Raw-products'!$A$1:$H$1,0))</f>
        <v>Trench Coat</v>
      </c>
      <c r="I3826" t="str">
        <f>VLOOKUP($C3826,'Raw-products'!$A$2:$H$1261,MATCH(I$1,'Raw-products'!$A$1:$H$1,0))</f>
        <v>M</v>
      </c>
      <c r="J3826" t="str">
        <f>VLOOKUP($C3826,'Raw-products'!$A$2:$H$1261,MATCH(J$1,'Raw-products'!$A$1:$H$1,0))</f>
        <v>blue</v>
      </c>
      <c r="K3826">
        <f>VLOOKUP($C3826,'Raw-products'!$A$2:$H$1261,MATCH(K$1,'Raw-products'!$A$1:$H$1,0))</f>
        <v>112</v>
      </c>
      <c r="L3826">
        <f>VLOOKUP($C3826,'Raw-products'!$A$2:$H$1261,MATCH(L$1,'Raw-products'!$A$1:$H$1,0))</f>
        <v>46</v>
      </c>
      <c r="M3826" s="5">
        <f t="shared" si="118"/>
        <v>5152</v>
      </c>
      <c r="N3826" cm="1">
        <f t="array" ref="N3826:Q3826">_xlfn.XLOOKUP($B3826,'Raw -orders'!$A:$A,'Raw -orders'!$B:$E)</f>
        <v>955</v>
      </c>
      <c r="O3826">
        <v>46239</v>
      </c>
      <c r="P3826" s="1">
        <v>44455</v>
      </c>
      <c r="Q3826" s="1">
        <v>44473</v>
      </c>
      <c r="R3826" t="str" cm="1">
        <f t="array" ref="R3826:Y3826">_xlfn.XLOOKUP($N3826,'Raw - customers'!$A:$A,'Raw - customers'!$B:$I)</f>
        <v>Dolph Arrow</v>
      </c>
      <c r="S3826" t="str">
        <v>Bigender</v>
      </c>
      <c r="T3826">
        <v>57</v>
      </c>
      <c r="U3826" t="str">
        <v>16 Mitchell RidgeApt. 501</v>
      </c>
      <c r="V3826">
        <v>5443</v>
      </c>
      <c r="W3826" t="str">
        <v>Lake Owenfurt</v>
      </c>
      <c r="X3826" t="str">
        <v>Australian Capital Territory</v>
      </c>
      <c r="Y3826" t="str">
        <v>Australia</v>
      </c>
      <c r="Z3826">
        <v>9</v>
      </c>
      <c r="AA3826" s="3" t="str">
        <f t="shared" si="119"/>
        <v>10 to 20</v>
      </c>
      <c r="AP3826" s="6">
        <v>955</v>
      </c>
      <c r="AQ3826" s="6" t="s">
        <v>1350</v>
      </c>
    </row>
    <row r="3827" spans="1:43" x14ac:dyDescent="0.25">
      <c r="A3827">
        <v>3825</v>
      </c>
      <c r="B3827">
        <v>764</v>
      </c>
      <c r="C3827">
        <v>1105</v>
      </c>
      <c r="D3827">
        <v>115</v>
      </c>
      <c r="E3827">
        <v>2</v>
      </c>
      <c r="F3827">
        <v>230</v>
      </c>
      <c r="G3827" t="str">
        <f>VLOOKUP($C3827,'Raw-products'!$A$2:$H$1261,MATCH(G$1,'Raw-products'!$A$1:$H$1,0))</f>
        <v>Trousers</v>
      </c>
      <c r="H3827" t="str">
        <f>VLOOKUP($C3827,'Raw-products'!$A$2:$H$1261,MATCH(H$1,'Raw-products'!$A$1:$H$1,0))</f>
        <v>Cropped</v>
      </c>
      <c r="I3827" t="str">
        <f>VLOOKUP($C3827,'Raw-products'!$A$2:$H$1261,MATCH(I$1,'Raw-products'!$A$1:$H$1,0))</f>
        <v>XS</v>
      </c>
      <c r="J3827" t="str">
        <f>VLOOKUP($C3827,'Raw-products'!$A$2:$H$1261,MATCH(J$1,'Raw-products'!$A$1:$H$1,0))</f>
        <v>blue</v>
      </c>
      <c r="K3827">
        <f>VLOOKUP($C3827,'Raw-products'!$A$2:$H$1261,MATCH(K$1,'Raw-products'!$A$1:$H$1,0))</f>
        <v>99</v>
      </c>
      <c r="L3827">
        <f>VLOOKUP($C3827,'Raw-products'!$A$2:$H$1261,MATCH(L$1,'Raw-products'!$A$1:$H$1,0))</f>
        <v>47</v>
      </c>
      <c r="M3827" s="5">
        <f t="shared" si="118"/>
        <v>4653</v>
      </c>
      <c r="N3827" cm="1">
        <f t="array" ref="N3827:Q3827">_xlfn.XLOOKUP($B3827,'Raw -orders'!$A:$A,'Raw -orders'!$B:$E)</f>
        <v>955</v>
      </c>
      <c r="O3827">
        <v>46239</v>
      </c>
      <c r="P3827" s="1">
        <v>44455</v>
      </c>
      <c r="Q3827" s="1">
        <v>44473</v>
      </c>
      <c r="R3827" t="str" cm="1">
        <f t="array" ref="R3827:Y3827">_xlfn.XLOOKUP($N3827,'Raw - customers'!$A:$A,'Raw - customers'!$B:$I)</f>
        <v>Dolph Arrow</v>
      </c>
      <c r="S3827" t="str">
        <v>Bigender</v>
      </c>
      <c r="T3827">
        <v>57</v>
      </c>
      <c r="U3827" t="str">
        <v>16 Mitchell RidgeApt. 501</v>
      </c>
      <c r="V3827">
        <v>5443</v>
      </c>
      <c r="W3827" t="str">
        <v>Lake Owenfurt</v>
      </c>
      <c r="X3827" t="str">
        <v>Australian Capital Territory</v>
      </c>
      <c r="Y3827" t="str">
        <v>Australia</v>
      </c>
      <c r="Z3827">
        <v>9</v>
      </c>
      <c r="AA3827" s="3" t="str">
        <f t="shared" si="119"/>
        <v>10 to 20</v>
      </c>
      <c r="AP3827" s="6">
        <v>955</v>
      </c>
      <c r="AQ3827" s="6" t="s">
        <v>1350</v>
      </c>
    </row>
    <row r="3828" spans="1:43" x14ac:dyDescent="0.25">
      <c r="A3828">
        <v>3826</v>
      </c>
      <c r="B3828">
        <v>764</v>
      </c>
      <c r="C3828">
        <v>206</v>
      </c>
      <c r="D3828">
        <v>98</v>
      </c>
      <c r="E3828">
        <v>3</v>
      </c>
      <c r="F3828">
        <v>294</v>
      </c>
      <c r="G3828" t="str">
        <f>VLOOKUP($C3828,'Raw-products'!$A$2:$H$1261,MATCH(G$1,'Raw-products'!$A$1:$H$1,0))</f>
        <v>Shirt</v>
      </c>
      <c r="H3828" t="str">
        <f>VLOOKUP($C3828,'Raw-products'!$A$2:$H$1261,MATCH(H$1,'Raw-products'!$A$1:$H$1,0))</f>
        <v>Camp Collared</v>
      </c>
      <c r="I3828" t="str">
        <f>VLOOKUP($C3828,'Raw-products'!$A$2:$H$1261,MATCH(I$1,'Raw-products'!$A$1:$H$1,0))</f>
        <v>S</v>
      </c>
      <c r="J3828" t="str">
        <f>VLOOKUP($C3828,'Raw-products'!$A$2:$H$1261,MATCH(J$1,'Raw-products'!$A$1:$H$1,0))</f>
        <v>violet</v>
      </c>
      <c r="K3828">
        <f>VLOOKUP($C3828,'Raw-products'!$A$2:$H$1261,MATCH(K$1,'Raw-products'!$A$1:$H$1,0))</f>
        <v>112</v>
      </c>
      <c r="L3828">
        <f>VLOOKUP($C3828,'Raw-products'!$A$2:$H$1261,MATCH(L$1,'Raw-products'!$A$1:$H$1,0))</f>
        <v>80</v>
      </c>
      <c r="M3828" s="5">
        <f t="shared" si="118"/>
        <v>8960</v>
      </c>
      <c r="N3828" cm="1">
        <f t="array" ref="N3828:Q3828">_xlfn.XLOOKUP($B3828,'Raw -orders'!$A:$A,'Raw -orders'!$B:$E)</f>
        <v>955</v>
      </c>
      <c r="O3828">
        <v>46239</v>
      </c>
      <c r="P3828" s="1">
        <v>44455</v>
      </c>
      <c r="Q3828" s="1">
        <v>44473</v>
      </c>
      <c r="R3828" t="str" cm="1">
        <f t="array" ref="R3828:Y3828">_xlfn.XLOOKUP($N3828,'Raw - customers'!$A:$A,'Raw - customers'!$B:$I)</f>
        <v>Dolph Arrow</v>
      </c>
      <c r="S3828" t="str">
        <v>Bigender</v>
      </c>
      <c r="T3828">
        <v>57</v>
      </c>
      <c r="U3828" t="str">
        <v>16 Mitchell RidgeApt. 501</v>
      </c>
      <c r="V3828">
        <v>5443</v>
      </c>
      <c r="W3828" t="str">
        <v>Lake Owenfurt</v>
      </c>
      <c r="X3828" t="str">
        <v>Australian Capital Territory</v>
      </c>
      <c r="Y3828" t="str">
        <v>Australia</v>
      </c>
      <c r="Z3828">
        <v>9</v>
      </c>
      <c r="AA3828" s="3" t="str">
        <f t="shared" si="119"/>
        <v>10 to 20</v>
      </c>
      <c r="AP3828" s="6">
        <v>955</v>
      </c>
      <c r="AQ3828" s="6" t="s">
        <v>1350</v>
      </c>
    </row>
    <row r="3829" spans="1:43" x14ac:dyDescent="0.25">
      <c r="A3829">
        <v>3827</v>
      </c>
      <c r="B3829">
        <v>764</v>
      </c>
      <c r="C3829">
        <v>102</v>
      </c>
      <c r="D3829">
        <v>118</v>
      </c>
      <c r="E3829">
        <v>3</v>
      </c>
      <c r="F3829">
        <v>354</v>
      </c>
      <c r="G3829" t="str">
        <f>VLOOKUP($C3829,'Raw-products'!$A$2:$H$1261,MATCH(G$1,'Raw-products'!$A$1:$H$1,0))</f>
        <v>Shirt</v>
      </c>
      <c r="H3829" t="str">
        <f>VLOOKUP($C3829,'Raw-products'!$A$2:$H$1261,MATCH(H$1,'Raw-products'!$A$1:$H$1,0))</f>
        <v>Flannel</v>
      </c>
      <c r="I3829" t="str">
        <f>VLOOKUP($C3829,'Raw-products'!$A$2:$H$1261,MATCH(I$1,'Raw-products'!$A$1:$H$1,0))</f>
        <v>M</v>
      </c>
      <c r="J3829" t="str">
        <f>VLOOKUP($C3829,'Raw-products'!$A$2:$H$1261,MATCH(J$1,'Raw-products'!$A$1:$H$1,0))</f>
        <v>violet</v>
      </c>
      <c r="K3829">
        <f>VLOOKUP($C3829,'Raw-products'!$A$2:$H$1261,MATCH(K$1,'Raw-products'!$A$1:$H$1,0))</f>
        <v>96</v>
      </c>
      <c r="L3829">
        <f>VLOOKUP($C3829,'Raw-products'!$A$2:$H$1261,MATCH(L$1,'Raw-products'!$A$1:$H$1,0))</f>
        <v>71</v>
      </c>
      <c r="M3829" s="5">
        <f t="shared" si="118"/>
        <v>6816</v>
      </c>
      <c r="N3829" cm="1">
        <f t="array" ref="N3829:Q3829">_xlfn.XLOOKUP($B3829,'Raw -orders'!$A:$A,'Raw -orders'!$B:$E)</f>
        <v>955</v>
      </c>
      <c r="O3829">
        <v>46239</v>
      </c>
      <c r="P3829" s="1">
        <v>44455</v>
      </c>
      <c r="Q3829" s="1">
        <v>44473</v>
      </c>
      <c r="R3829" t="str" cm="1">
        <f t="array" ref="R3829:Y3829">_xlfn.XLOOKUP($N3829,'Raw - customers'!$A:$A,'Raw - customers'!$B:$I)</f>
        <v>Dolph Arrow</v>
      </c>
      <c r="S3829" t="str">
        <v>Bigender</v>
      </c>
      <c r="T3829">
        <v>57</v>
      </c>
      <c r="U3829" t="str">
        <v>16 Mitchell RidgeApt. 501</v>
      </c>
      <c r="V3829">
        <v>5443</v>
      </c>
      <c r="W3829" t="str">
        <v>Lake Owenfurt</v>
      </c>
      <c r="X3829" t="str">
        <v>Australian Capital Territory</v>
      </c>
      <c r="Y3829" t="str">
        <v>Australia</v>
      </c>
      <c r="Z3829">
        <v>9</v>
      </c>
      <c r="AA3829" s="3" t="str">
        <f t="shared" si="119"/>
        <v>10 to 20</v>
      </c>
      <c r="AP3829" s="6">
        <v>955</v>
      </c>
      <c r="AQ3829" s="6" t="s">
        <v>1350</v>
      </c>
    </row>
    <row r="3830" spans="1:43" x14ac:dyDescent="0.25">
      <c r="A3830">
        <v>3828</v>
      </c>
      <c r="B3830">
        <v>764</v>
      </c>
      <c r="C3830">
        <v>483</v>
      </c>
      <c r="D3830">
        <v>118</v>
      </c>
      <c r="E3830">
        <v>2</v>
      </c>
      <c r="F3830">
        <v>236</v>
      </c>
      <c r="G3830" t="str">
        <f>VLOOKUP($C3830,'Raw-products'!$A$2:$H$1261,MATCH(G$1,'Raw-products'!$A$1:$H$1,0))</f>
        <v>Jacket</v>
      </c>
      <c r="H3830" t="str">
        <f>VLOOKUP($C3830,'Raw-products'!$A$2:$H$1261,MATCH(H$1,'Raw-products'!$A$1:$H$1,0))</f>
        <v>Puffer</v>
      </c>
      <c r="I3830" t="str">
        <f>VLOOKUP($C3830,'Raw-products'!$A$2:$H$1261,MATCH(I$1,'Raw-products'!$A$1:$H$1,0))</f>
        <v>L</v>
      </c>
      <c r="J3830" t="str">
        <f>VLOOKUP($C3830,'Raw-products'!$A$2:$H$1261,MATCH(J$1,'Raw-products'!$A$1:$H$1,0))</f>
        <v>indigo</v>
      </c>
      <c r="K3830">
        <f>VLOOKUP($C3830,'Raw-products'!$A$2:$H$1261,MATCH(K$1,'Raw-products'!$A$1:$H$1,0))</f>
        <v>110</v>
      </c>
      <c r="L3830">
        <f>VLOOKUP($C3830,'Raw-products'!$A$2:$H$1261,MATCH(L$1,'Raw-products'!$A$1:$H$1,0))</f>
        <v>61</v>
      </c>
      <c r="M3830" s="5">
        <f t="shared" si="118"/>
        <v>6710</v>
      </c>
      <c r="N3830" cm="1">
        <f t="array" ref="N3830:Q3830">_xlfn.XLOOKUP($B3830,'Raw -orders'!$A:$A,'Raw -orders'!$B:$E)</f>
        <v>955</v>
      </c>
      <c r="O3830">
        <v>46239</v>
      </c>
      <c r="P3830" s="1">
        <v>44455</v>
      </c>
      <c r="Q3830" s="1">
        <v>44473</v>
      </c>
      <c r="R3830" t="str" cm="1">
        <f t="array" ref="R3830:Y3830">_xlfn.XLOOKUP($N3830,'Raw - customers'!$A:$A,'Raw - customers'!$B:$I)</f>
        <v>Dolph Arrow</v>
      </c>
      <c r="S3830" t="str">
        <v>Bigender</v>
      </c>
      <c r="T3830">
        <v>57</v>
      </c>
      <c r="U3830" t="str">
        <v>16 Mitchell RidgeApt. 501</v>
      </c>
      <c r="V3830">
        <v>5443</v>
      </c>
      <c r="W3830" t="str">
        <v>Lake Owenfurt</v>
      </c>
      <c r="X3830" t="str">
        <v>Australian Capital Territory</v>
      </c>
      <c r="Y3830" t="str">
        <v>Australia</v>
      </c>
      <c r="Z3830">
        <v>9</v>
      </c>
      <c r="AA3830" s="3" t="str">
        <f t="shared" si="119"/>
        <v>10 to 20</v>
      </c>
      <c r="AP3830" s="6">
        <v>955</v>
      </c>
      <c r="AQ3830" s="6" t="s">
        <v>1350</v>
      </c>
    </row>
    <row r="3831" spans="1:43" x14ac:dyDescent="0.25">
      <c r="A3831">
        <v>3829</v>
      </c>
      <c r="B3831">
        <v>765</v>
      </c>
      <c r="C3831">
        <v>706</v>
      </c>
      <c r="D3831">
        <v>119</v>
      </c>
      <c r="E3831">
        <v>1</v>
      </c>
      <c r="F3831">
        <v>119</v>
      </c>
      <c r="G3831" t="str">
        <f>VLOOKUP($C3831,'Raw-products'!$A$2:$H$1261,MATCH(G$1,'Raw-products'!$A$1:$H$1,0))</f>
        <v>Jacket</v>
      </c>
      <c r="H3831" t="str">
        <f>VLOOKUP($C3831,'Raw-products'!$A$2:$H$1261,MATCH(H$1,'Raw-products'!$A$1:$H$1,0))</f>
        <v>Trench Coat</v>
      </c>
      <c r="I3831" t="str">
        <f>VLOOKUP($C3831,'Raw-products'!$A$2:$H$1261,MATCH(I$1,'Raw-products'!$A$1:$H$1,0))</f>
        <v>S</v>
      </c>
      <c r="J3831" t="str">
        <f>VLOOKUP($C3831,'Raw-products'!$A$2:$H$1261,MATCH(J$1,'Raw-products'!$A$1:$H$1,0))</f>
        <v>orange</v>
      </c>
      <c r="K3831">
        <f>VLOOKUP($C3831,'Raw-products'!$A$2:$H$1261,MATCH(K$1,'Raw-products'!$A$1:$H$1,0))</f>
        <v>112</v>
      </c>
      <c r="L3831">
        <f>VLOOKUP($C3831,'Raw-products'!$A$2:$H$1261,MATCH(L$1,'Raw-products'!$A$1:$H$1,0))</f>
        <v>41</v>
      </c>
      <c r="M3831" s="5">
        <f t="shared" si="118"/>
        <v>4592</v>
      </c>
      <c r="N3831" cm="1">
        <f t="array" ref="N3831:Q3831">_xlfn.XLOOKUP($B3831,'Raw -orders'!$A:$A,'Raw -orders'!$B:$E)</f>
        <v>660</v>
      </c>
      <c r="O3831">
        <v>27554</v>
      </c>
      <c r="P3831" s="1">
        <v>44211</v>
      </c>
      <c r="Q3831" s="1">
        <v>44228</v>
      </c>
      <c r="R3831" t="str" cm="1">
        <f t="array" ref="R3831:Y3831">_xlfn.XLOOKUP($N3831,'Raw - customers'!$A:$A,'Raw - customers'!$B:$I)</f>
        <v>Slade Villaret</v>
      </c>
      <c r="S3831" t="str">
        <v>Genderfluid</v>
      </c>
      <c r="T3831">
        <v>47</v>
      </c>
      <c r="U3831" t="str">
        <v>66 Mason CrescentSuite 942</v>
      </c>
      <c r="V3831">
        <v>4400</v>
      </c>
      <c r="W3831" t="str">
        <v>Charlesshire</v>
      </c>
      <c r="X3831" t="str">
        <v>Australian Capital Territory</v>
      </c>
      <c r="Y3831" t="str">
        <v>Australia</v>
      </c>
      <c r="Z3831">
        <v>1</v>
      </c>
      <c r="AA3831" s="3" t="str">
        <f t="shared" si="119"/>
        <v>10 to 20</v>
      </c>
      <c r="AP3831" s="6">
        <v>660</v>
      </c>
      <c r="AQ3831" s="6" t="s">
        <v>1350</v>
      </c>
    </row>
    <row r="3832" spans="1:43" x14ac:dyDescent="0.25">
      <c r="A3832">
        <v>3830</v>
      </c>
      <c r="B3832">
        <v>765</v>
      </c>
      <c r="C3832">
        <v>237</v>
      </c>
      <c r="D3832">
        <v>106</v>
      </c>
      <c r="E3832">
        <v>3</v>
      </c>
      <c r="F3832">
        <v>318</v>
      </c>
      <c r="G3832" t="str">
        <f>VLOOKUP($C3832,'Raw-products'!$A$2:$H$1261,MATCH(G$1,'Raw-products'!$A$1:$H$1,0))</f>
        <v>Shirt</v>
      </c>
      <c r="H3832" t="str">
        <f>VLOOKUP($C3832,'Raw-products'!$A$2:$H$1261,MATCH(H$1,'Raw-products'!$A$1:$H$1,0))</f>
        <v>Chambray</v>
      </c>
      <c r="I3832" t="str">
        <f>VLOOKUP($C3832,'Raw-products'!$A$2:$H$1261,MATCH(I$1,'Raw-products'!$A$1:$H$1,0))</f>
        <v>M</v>
      </c>
      <c r="J3832" t="str">
        <f>VLOOKUP($C3832,'Raw-products'!$A$2:$H$1261,MATCH(J$1,'Raw-products'!$A$1:$H$1,0))</f>
        <v>indigo</v>
      </c>
      <c r="K3832">
        <f>VLOOKUP($C3832,'Raw-products'!$A$2:$H$1261,MATCH(K$1,'Raw-products'!$A$1:$H$1,0))</f>
        <v>105</v>
      </c>
      <c r="L3832">
        <f>VLOOKUP($C3832,'Raw-products'!$A$2:$H$1261,MATCH(L$1,'Raw-products'!$A$1:$H$1,0))</f>
        <v>62</v>
      </c>
      <c r="M3832" s="5">
        <f t="shared" si="118"/>
        <v>6510</v>
      </c>
      <c r="N3832" cm="1">
        <f t="array" ref="N3832:Q3832">_xlfn.XLOOKUP($B3832,'Raw -orders'!$A:$A,'Raw -orders'!$B:$E)</f>
        <v>660</v>
      </c>
      <c r="O3832">
        <v>27554</v>
      </c>
      <c r="P3832" s="1">
        <v>44211</v>
      </c>
      <c r="Q3832" s="1">
        <v>44228</v>
      </c>
      <c r="R3832" t="str" cm="1">
        <f t="array" ref="R3832:Y3832">_xlfn.XLOOKUP($N3832,'Raw - customers'!$A:$A,'Raw - customers'!$B:$I)</f>
        <v>Slade Villaret</v>
      </c>
      <c r="S3832" t="str">
        <v>Genderfluid</v>
      </c>
      <c r="T3832">
        <v>47</v>
      </c>
      <c r="U3832" t="str">
        <v>66 Mason CrescentSuite 942</v>
      </c>
      <c r="V3832">
        <v>4400</v>
      </c>
      <c r="W3832" t="str">
        <v>Charlesshire</v>
      </c>
      <c r="X3832" t="str">
        <v>Australian Capital Territory</v>
      </c>
      <c r="Y3832" t="str">
        <v>Australia</v>
      </c>
      <c r="Z3832">
        <v>1</v>
      </c>
      <c r="AA3832" s="3" t="str">
        <f t="shared" si="119"/>
        <v>10 to 20</v>
      </c>
      <c r="AP3832" s="6">
        <v>660</v>
      </c>
      <c r="AQ3832" s="6" t="s">
        <v>1350</v>
      </c>
    </row>
    <row r="3833" spans="1:43" x14ac:dyDescent="0.25">
      <c r="A3833">
        <v>3831</v>
      </c>
      <c r="B3833">
        <v>765</v>
      </c>
      <c r="C3833">
        <v>28</v>
      </c>
      <c r="D3833">
        <v>96</v>
      </c>
      <c r="E3833">
        <v>2</v>
      </c>
      <c r="F3833">
        <v>192</v>
      </c>
      <c r="G3833" t="str">
        <f>VLOOKUP($C3833,'Raw-products'!$A$2:$H$1261,MATCH(G$1,'Raw-products'!$A$1:$H$1,0))</f>
        <v>Shirt</v>
      </c>
      <c r="H3833" t="str">
        <f>VLOOKUP($C3833,'Raw-products'!$A$2:$H$1261,MATCH(H$1,'Raw-products'!$A$1:$H$1,0))</f>
        <v>Oxford Cloth</v>
      </c>
      <c r="I3833" t="str">
        <f>VLOOKUP($C3833,'Raw-products'!$A$2:$H$1261,MATCH(I$1,'Raw-products'!$A$1:$H$1,0))</f>
        <v>L</v>
      </c>
      <c r="J3833" t="str">
        <f>VLOOKUP($C3833,'Raw-products'!$A$2:$H$1261,MATCH(J$1,'Raw-products'!$A$1:$H$1,0))</f>
        <v>indigo</v>
      </c>
      <c r="K3833">
        <f>VLOOKUP($C3833,'Raw-products'!$A$2:$H$1261,MATCH(K$1,'Raw-products'!$A$1:$H$1,0))</f>
        <v>114</v>
      </c>
      <c r="L3833">
        <f>VLOOKUP($C3833,'Raw-products'!$A$2:$H$1261,MATCH(L$1,'Raw-products'!$A$1:$H$1,0))</f>
        <v>70</v>
      </c>
      <c r="M3833" s="5">
        <f t="shared" si="118"/>
        <v>7980</v>
      </c>
      <c r="N3833" cm="1">
        <f t="array" ref="N3833:Q3833">_xlfn.XLOOKUP($B3833,'Raw -orders'!$A:$A,'Raw -orders'!$B:$E)</f>
        <v>660</v>
      </c>
      <c r="O3833">
        <v>27554</v>
      </c>
      <c r="P3833" s="1">
        <v>44211</v>
      </c>
      <c r="Q3833" s="1">
        <v>44228</v>
      </c>
      <c r="R3833" t="str" cm="1">
        <f t="array" ref="R3833:Y3833">_xlfn.XLOOKUP($N3833,'Raw - customers'!$A:$A,'Raw - customers'!$B:$I)</f>
        <v>Slade Villaret</v>
      </c>
      <c r="S3833" t="str">
        <v>Genderfluid</v>
      </c>
      <c r="T3833">
        <v>47</v>
      </c>
      <c r="U3833" t="str">
        <v>66 Mason CrescentSuite 942</v>
      </c>
      <c r="V3833">
        <v>4400</v>
      </c>
      <c r="W3833" t="str">
        <v>Charlesshire</v>
      </c>
      <c r="X3833" t="str">
        <v>Australian Capital Territory</v>
      </c>
      <c r="Y3833" t="str">
        <v>Australia</v>
      </c>
      <c r="Z3833">
        <v>1</v>
      </c>
      <c r="AA3833" s="3" t="str">
        <f t="shared" si="119"/>
        <v>10 to 20</v>
      </c>
      <c r="AP3833" s="6">
        <v>660</v>
      </c>
      <c r="AQ3833" s="6" t="s">
        <v>1350</v>
      </c>
    </row>
    <row r="3834" spans="1:43" x14ac:dyDescent="0.25">
      <c r="A3834">
        <v>3832</v>
      </c>
      <c r="B3834">
        <v>765</v>
      </c>
      <c r="C3834">
        <v>1046</v>
      </c>
      <c r="D3834">
        <v>90</v>
      </c>
      <c r="E3834">
        <v>1</v>
      </c>
      <c r="F3834">
        <v>90</v>
      </c>
      <c r="G3834" t="str">
        <f>VLOOKUP($C3834,'Raw-products'!$A$2:$H$1261,MATCH(G$1,'Raw-products'!$A$1:$H$1,0))</f>
        <v>Trousers</v>
      </c>
      <c r="H3834" t="str">
        <f>VLOOKUP($C3834,'Raw-products'!$A$2:$H$1261,MATCH(H$1,'Raw-products'!$A$1:$H$1,0))</f>
        <v>Relaxed Leg</v>
      </c>
      <c r="I3834" t="str">
        <f>VLOOKUP($C3834,'Raw-products'!$A$2:$H$1261,MATCH(I$1,'Raw-products'!$A$1:$H$1,0))</f>
        <v>S</v>
      </c>
      <c r="J3834" t="str">
        <f>VLOOKUP($C3834,'Raw-products'!$A$2:$H$1261,MATCH(J$1,'Raw-products'!$A$1:$H$1,0))</f>
        <v>violet</v>
      </c>
      <c r="K3834">
        <f>VLOOKUP($C3834,'Raw-products'!$A$2:$H$1261,MATCH(K$1,'Raw-products'!$A$1:$H$1,0))</f>
        <v>95</v>
      </c>
      <c r="L3834">
        <f>VLOOKUP($C3834,'Raw-products'!$A$2:$H$1261,MATCH(L$1,'Raw-products'!$A$1:$H$1,0))</f>
        <v>75</v>
      </c>
      <c r="M3834" s="5">
        <f t="shared" si="118"/>
        <v>7125</v>
      </c>
      <c r="N3834" cm="1">
        <f t="array" ref="N3834:Q3834">_xlfn.XLOOKUP($B3834,'Raw -orders'!$A:$A,'Raw -orders'!$B:$E)</f>
        <v>660</v>
      </c>
      <c r="O3834">
        <v>27554</v>
      </c>
      <c r="P3834" s="1">
        <v>44211</v>
      </c>
      <c r="Q3834" s="1">
        <v>44228</v>
      </c>
      <c r="R3834" t="str" cm="1">
        <f t="array" ref="R3834:Y3834">_xlfn.XLOOKUP($N3834,'Raw - customers'!$A:$A,'Raw - customers'!$B:$I)</f>
        <v>Slade Villaret</v>
      </c>
      <c r="S3834" t="str">
        <v>Genderfluid</v>
      </c>
      <c r="T3834">
        <v>47</v>
      </c>
      <c r="U3834" t="str">
        <v>66 Mason CrescentSuite 942</v>
      </c>
      <c r="V3834">
        <v>4400</v>
      </c>
      <c r="W3834" t="str">
        <v>Charlesshire</v>
      </c>
      <c r="X3834" t="str">
        <v>Australian Capital Territory</v>
      </c>
      <c r="Y3834" t="str">
        <v>Australia</v>
      </c>
      <c r="Z3834">
        <v>1</v>
      </c>
      <c r="AA3834" s="3" t="str">
        <f t="shared" si="119"/>
        <v>10 to 20</v>
      </c>
      <c r="AP3834" s="6">
        <v>660</v>
      </c>
      <c r="AQ3834" s="6" t="s">
        <v>1350</v>
      </c>
    </row>
    <row r="3835" spans="1:43" x14ac:dyDescent="0.25">
      <c r="A3835">
        <v>3833</v>
      </c>
      <c r="B3835">
        <v>766</v>
      </c>
      <c r="C3835">
        <v>741</v>
      </c>
      <c r="D3835">
        <v>109</v>
      </c>
      <c r="E3835">
        <v>2</v>
      </c>
      <c r="F3835">
        <v>218</v>
      </c>
      <c r="G3835" t="str">
        <f>VLOOKUP($C3835,'Raw-products'!$A$2:$H$1261,MATCH(G$1,'Raw-products'!$A$1:$H$1,0))</f>
        <v>Jacket</v>
      </c>
      <c r="H3835" t="str">
        <f>VLOOKUP($C3835,'Raw-products'!$A$2:$H$1261,MATCH(H$1,'Raw-products'!$A$1:$H$1,0))</f>
        <v>Peacoat</v>
      </c>
      <c r="I3835" t="str">
        <f>VLOOKUP($C3835,'Raw-products'!$A$2:$H$1261,MATCH(I$1,'Raw-products'!$A$1:$H$1,0))</f>
        <v>S</v>
      </c>
      <c r="J3835" t="str">
        <f>VLOOKUP($C3835,'Raw-products'!$A$2:$H$1261,MATCH(J$1,'Raw-products'!$A$1:$H$1,0))</f>
        <v>orange</v>
      </c>
      <c r="K3835">
        <f>VLOOKUP($C3835,'Raw-products'!$A$2:$H$1261,MATCH(K$1,'Raw-products'!$A$1:$H$1,0))</f>
        <v>102</v>
      </c>
      <c r="L3835">
        <f>VLOOKUP($C3835,'Raw-products'!$A$2:$H$1261,MATCH(L$1,'Raw-products'!$A$1:$H$1,0))</f>
        <v>73</v>
      </c>
      <c r="M3835" s="5">
        <f t="shared" si="118"/>
        <v>7446</v>
      </c>
      <c r="N3835" cm="1">
        <f t="array" ref="N3835:Q3835">_xlfn.XLOOKUP($B3835,'Raw -orders'!$A:$A,'Raw -orders'!$B:$E)</f>
        <v>929</v>
      </c>
      <c r="O3835">
        <v>13750</v>
      </c>
      <c r="P3835" s="1">
        <v>44414</v>
      </c>
      <c r="Q3835" s="1">
        <v>44423</v>
      </c>
      <c r="R3835" t="str" cm="1">
        <f t="array" ref="R3835:Y3835">_xlfn.XLOOKUP($N3835,'Raw - customers'!$A:$A,'Raw - customers'!$B:$I)</f>
        <v>Reba Crauford</v>
      </c>
      <c r="S3835" t="str">
        <v>Genderfluid</v>
      </c>
      <c r="T3835">
        <v>68</v>
      </c>
      <c r="U3835" t="str">
        <v>394 Lily HillSuite 153</v>
      </c>
      <c r="V3835">
        <v>2353</v>
      </c>
      <c r="W3835" t="str">
        <v>Beahanfurt</v>
      </c>
      <c r="X3835" t="str">
        <v>Northern Territory</v>
      </c>
      <c r="Y3835" t="str">
        <v>Australia</v>
      </c>
      <c r="Z3835">
        <v>8</v>
      </c>
      <c r="AA3835" s="3" t="str">
        <f t="shared" si="119"/>
        <v>0 to 10</v>
      </c>
      <c r="AP3835" s="6">
        <v>929</v>
      </c>
      <c r="AQ3835" s="6" t="s">
        <v>1339</v>
      </c>
    </row>
    <row r="3836" spans="1:43" x14ac:dyDescent="0.25">
      <c r="A3836">
        <v>3834</v>
      </c>
      <c r="B3836">
        <v>766</v>
      </c>
      <c r="C3836">
        <v>259</v>
      </c>
      <c r="D3836">
        <v>95</v>
      </c>
      <c r="E3836">
        <v>1</v>
      </c>
      <c r="F3836">
        <v>95</v>
      </c>
      <c r="G3836" t="str">
        <f>VLOOKUP($C3836,'Raw-products'!$A$2:$H$1261,MATCH(G$1,'Raw-products'!$A$1:$H$1,0))</f>
        <v>Shirt</v>
      </c>
      <c r="H3836" t="str">
        <f>VLOOKUP($C3836,'Raw-products'!$A$2:$H$1261,MATCH(H$1,'Raw-products'!$A$1:$H$1,0))</f>
        <v>Polo</v>
      </c>
      <c r="I3836" t="str">
        <f>VLOOKUP($C3836,'Raw-products'!$A$2:$H$1261,MATCH(I$1,'Raw-products'!$A$1:$H$1,0))</f>
        <v>XL</v>
      </c>
      <c r="J3836" t="str">
        <f>VLOOKUP($C3836,'Raw-products'!$A$2:$H$1261,MATCH(J$1,'Raw-products'!$A$1:$H$1,0))</f>
        <v>yellow</v>
      </c>
      <c r="K3836">
        <f>VLOOKUP($C3836,'Raw-products'!$A$2:$H$1261,MATCH(K$1,'Raw-products'!$A$1:$H$1,0))</f>
        <v>117</v>
      </c>
      <c r="L3836">
        <f>VLOOKUP($C3836,'Raw-products'!$A$2:$H$1261,MATCH(L$1,'Raw-products'!$A$1:$H$1,0))</f>
        <v>46</v>
      </c>
      <c r="M3836" s="5">
        <f t="shared" si="118"/>
        <v>5382</v>
      </c>
      <c r="N3836" cm="1">
        <f t="array" ref="N3836:Q3836">_xlfn.XLOOKUP($B3836,'Raw -orders'!$A:$A,'Raw -orders'!$B:$E)</f>
        <v>929</v>
      </c>
      <c r="O3836">
        <v>13750</v>
      </c>
      <c r="P3836" s="1">
        <v>44414</v>
      </c>
      <c r="Q3836" s="1">
        <v>44423</v>
      </c>
      <c r="R3836" t="str" cm="1">
        <f t="array" ref="R3836:Y3836">_xlfn.XLOOKUP($N3836,'Raw - customers'!$A:$A,'Raw - customers'!$B:$I)</f>
        <v>Reba Crauford</v>
      </c>
      <c r="S3836" t="str">
        <v>Genderfluid</v>
      </c>
      <c r="T3836">
        <v>68</v>
      </c>
      <c r="U3836" t="str">
        <v>394 Lily HillSuite 153</v>
      </c>
      <c r="V3836">
        <v>2353</v>
      </c>
      <c r="W3836" t="str">
        <v>Beahanfurt</v>
      </c>
      <c r="X3836" t="str">
        <v>Northern Territory</v>
      </c>
      <c r="Y3836" t="str">
        <v>Australia</v>
      </c>
      <c r="Z3836">
        <v>8</v>
      </c>
      <c r="AA3836" s="3" t="str">
        <f t="shared" si="119"/>
        <v>0 to 10</v>
      </c>
      <c r="AP3836" s="6">
        <v>929</v>
      </c>
      <c r="AQ3836" s="6" t="s">
        <v>1339</v>
      </c>
    </row>
    <row r="3837" spans="1:43" x14ac:dyDescent="0.25">
      <c r="A3837">
        <v>3835</v>
      </c>
      <c r="B3837">
        <v>766</v>
      </c>
      <c r="C3837">
        <v>746</v>
      </c>
      <c r="D3837">
        <v>109</v>
      </c>
      <c r="E3837">
        <v>3</v>
      </c>
      <c r="F3837">
        <v>327</v>
      </c>
      <c r="G3837" t="str">
        <f>VLOOKUP($C3837,'Raw-products'!$A$2:$H$1261,MATCH(G$1,'Raw-products'!$A$1:$H$1,0))</f>
        <v>Jacket</v>
      </c>
      <c r="H3837" t="str">
        <f>VLOOKUP($C3837,'Raw-products'!$A$2:$H$1261,MATCH(H$1,'Raw-products'!$A$1:$H$1,0))</f>
        <v>Peacoat</v>
      </c>
      <c r="I3837" t="str">
        <f>VLOOKUP($C3837,'Raw-products'!$A$2:$H$1261,MATCH(I$1,'Raw-products'!$A$1:$H$1,0))</f>
        <v>S</v>
      </c>
      <c r="J3837" t="str">
        <f>VLOOKUP($C3837,'Raw-products'!$A$2:$H$1261,MATCH(J$1,'Raw-products'!$A$1:$H$1,0))</f>
        <v>yellow</v>
      </c>
      <c r="K3837">
        <f>VLOOKUP($C3837,'Raw-products'!$A$2:$H$1261,MATCH(K$1,'Raw-products'!$A$1:$H$1,0))</f>
        <v>102</v>
      </c>
      <c r="L3837">
        <f>VLOOKUP($C3837,'Raw-products'!$A$2:$H$1261,MATCH(L$1,'Raw-products'!$A$1:$H$1,0))</f>
        <v>49</v>
      </c>
      <c r="M3837" s="5">
        <f t="shared" si="118"/>
        <v>4998</v>
      </c>
      <c r="N3837" cm="1">
        <f t="array" ref="N3837:Q3837">_xlfn.XLOOKUP($B3837,'Raw -orders'!$A:$A,'Raw -orders'!$B:$E)</f>
        <v>929</v>
      </c>
      <c r="O3837">
        <v>13750</v>
      </c>
      <c r="P3837" s="1">
        <v>44414</v>
      </c>
      <c r="Q3837" s="1">
        <v>44423</v>
      </c>
      <c r="R3837" t="str" cm="1">
        <f t="array" ref="R3837:Y3837">_xlfn.XLOOKUP($N3837,'Raw - customers'!$A:$A,'Raw - customers'!$B:$I)</f>
        <v>Reba Crauford</v>
      </c>
      <c r="S3837" t="str">
        <v>Genderfluid</v>
      </c>
      <c r="T3837">
        <v>68</v>
      </c>
      <c r="U3837" t="str">
        <v>394 Lily HillSuite 153</v>
      </c>
      <c r="V3837">
        <v>2353</v>
      </c>
      <c r="W3837" t="str">
        <v>Beahanfurt</v>
      </c>
      <c r="X3837" t="str">
        <v>Northern Territory</v>
      </c>
      <c r="Y3837" t="str">
        <v>Australia</v>
      </c>
      <c r="Z3837">
        <v>8</v>
      </c>
      <c r="AA3837" s="3" t="str">
        <f t="shared" si="119"/>
        <v>0 to 10</v>
      </c>
      <c r="AP3837" s="6">
        <v>929</v>
      </c>
      <c r="AQ3837" s="6" t="s">
        <v>1339</v>
      </c>
    </row>
    <row r="3838" spans="1:43" x14ac:dyDescent="0.25">
      <c r="A3838">
        <v>3836</v>
      </c>
      <c r="B3838">
        <v>766</v>
      </c>
      <c r="C3838">
        <v>161</v>
      </c>
      <c r="D3838">
        <v>91</v>
      </c>
      <c r="E3838">
        <v>3</v>
      </c>
      <c r="F3838">
        <v>273</v>
      </c>
      <c r="G3838" t="str">
        <f>VLOOKUP($C3838,'Raw-products'!$A$2:$H$1261,MATCH(G$1,'Raw-products'!$A$1:$H$1,0))</f>
        <v>Shirt</v>
      </c>
      <c r="H3838" t="str">
        <f>VLOOKUP($C3838,'Raw-products'!$A$2:$H$1261,MATCH(H$1,'Raw-products'!$A$1:$H$1,0))</f>
        <v>Linen</v>
      </c>
      <c r="I3838" t="str">
        <f>VLOOKUP($C3838,'Raw-products'!$A$2:$H$1261,MATCH(I$1,'Raw-products'!$A$1:$H$1,0))</f>
        <v>S</v>
      </c>
      <c r="J3838" t="str">
        <f>VLOOKUP($C3838,'Raw-products'!$A$2:$H$1261,MATCH(J$1,'Raw-products'!$A$1:$H$1,0))</f>
        <v>blue</v>
      </c>
      <c r="K3838">
        <f>VLOOKUP($C3838,'Raw-products'!$A$2:$H$1261,MATCH(K$1,'Raw-products'!$A$1:$H$1,0))</f>
        <v>116</v>
      </c>
      <c r="L3838">
        <f>VLOOKUP($C3838,'Raw-products'!$A$2:$H$1261,MATCH(L$1,'Raw-products'!$A$1:$H$1,0))</f>
        <v>77</v>
      </c>
      <c r="M3838" s="5">
        <f t="shared" si="118"/>
        <v>8932</v>
      </c>
      <c r="N3838" cm="1">
        <f t="array" ref="N3838:Q3838">_xlfn.XLOOKUP($B3838,'Raw -orders'!$A:$A,'Raw -orders'!$B:$E)</f>
        <v>929</v>
      </c>
      <c r="O3838">
        <v>13750</v>
      </c>
      <c r="P3838" s="1">
        <v>44414</v>
      </c>
      <c r="Q3838" s="1">
        <v>44423</v>
      </c>
      <c r="R3838" t="str" cm="1">
        <f t="array" ref="R3838:Y3838">_xlfn.XLOOKUP($N3838,'Raw - customers'!$A:$A,'Raw - customers'!$B:$I)</f>
        <v>Reba Crauford</v>
      </c>
      <c r="S3838" t="str">
        <v>Genderfluid</v>
      </c>
      <c r="T3838">
        <v>68</v>
      </c>
      <c r="U3838" t="str">
        <v>394 Lily HillSuite 153</v>
      </c>
      <c r="V3838">
        <v>2353</v>
      </c>
      <c r="W3838" t="str">
        <v>Beahanfurt</v>
      </c>
      <c r="X3838" t="str">
        <v>Northern Territory</v>
      </c>
      <c r="Y3838" t="str">
        <v>Australia</v>
      </c>
      <c r="Z3838">
        <v>8</v>
      </c>
      <c r="AA3838" s="3" t="str">
        <f t="shared" si="119"/>
        <v>0 to 10</v>
      </c>
      <c r="AP3838" s="6">
        <v>929</v>
      </c>
      <c r="AQ3838" s="6" t="s">
        <v>1339</v>
      </c>
    </row>
    <row r="3839" spans="1:43" x14ac:dyDescent="0.25">
      <c r="A3839">
        <v>3837</v>
      </c>
      <c r="B3839">
        <v>766</v>
      </c>
      <c r="C3839">
        <v>766</v>
      </c>
      <c r="D3839">
        <v>109</v>
      </c>
      <c r="E3839">
        <v>2</v>
      </c>
      <c r="F3839">
        <v>218</v>
      </c>
      <c r="G3839" t="str">
        <f>VLOOKUP($C3839,'Raw-products'!$A$2:$H$1261,MATCH(G$1,'Raw-products'!$A$1:$H$1,0))</f>
        <v>Jacket</v>
      </c>
      <c r="H3839" t="str">
        <f>VLOOKUP($C3839,'Raw-products'!$A$2:$H$1261,MATCH(H$1,'Raw-products'!$A$1:$H$1,0))</f>
        <v>Peacoat</v>
      </c>
      <c r="I3839" t="str">
        <f>VLOOKUP($C3839,'Raw-products'!$A$2:$H$1261,MATCH(I$1,'Raw-products'!$A$1:$H$1,0))</f>
        <v>S</v>
      </c>
      <c r="J3839" t="str">
        <f>VLOOKUP($C3839,'Raw-products'!$A$2:$H$1261,MATCH(J$1,'Raw-products'!$A$1:$H$1,0))</f>
        <v>violet</v>
      </c>
      <c r="K3839">
        <f>VLOOKUP($C3839,'Raw-products'!$A$2:$H$1261,MATCH(K$1,'Raw-products'!$A$1:$H$1,0))</f>
        <v>102</v>
      </c>
      <c r="L3839">
        <f>VLOOKUP($C3839,'Raw-products'!$A$2:$H$1261,MATCH(L$1,'Raw-products'!$A$1:$H$1,0))</f>
        <v>73</v>
      </c>
      <c r="M3839" s="5">
        <f t="shared" si="118"/>
        <v>7446</v>
      </c>
      <c r="N3839" cm="1">
        <f t="array" ref="N3839:Q3839">_xlfn.XLOOKUP($B3839,'Raw -orders'!$A:$A,'Raw -orders'!$B:$E)</f>
        <v>929</v>
      </c>
      <c r="O3839">
        <v>13750</v>
      </c>
      <c r="P3839" s="1">
        <v>44414</v>
      </c>
      <c r="Q3839" s="1">
        <v>44423</v>
      </c>
      <c r="R3839" t="str" cm="1">
        <f t="array" ref="R3839:Y3839">_xlfn.XLOOKUP($N3839,'Raw - customers'!$A:$A,'Raw - customers'!$B:$I)</f>
        <v>Reba Crauford</v>
      </c>
      <c r="S3839" t="str">
        <v>Genderfluid</v>
      </c>
      <c r="T3839">
        <v>68</v>
      </c>
      <c r="U3839" t="str">
        <v>394 Lily HillSuite 153</v>
      </c>
      <c r="V3839">
        <v>2353</v>
      </c>
      <c r="W3839" t="str">
        <v>Beahanfurt</v>
      </c>
      <c r="X3839" t="str">
        <v>Northern Territory</v>
      </c>
      <c r="Y3839" t="str">
        <v>Australia</v>
      </c>
      <c r="Z3839">
        <v>8</v>
      </c>
      <c r="AA3839" s="3" t="str">
        <f t="shared" si="119"/>
        <v>0 to 10</v>
      </c>
      <c r="AP3839" s="6">
        <v>929</v>
      </c>
      <c r="AQ3839" s="6" t="s">
        <v>1339</v>
      </c>
    </row>
    <row r="3840" spans="1:43" x14ac:dyDescent="0.25">
      <c r="A3840">
        <v>3838</v>
      </c>
      <c r="B3840">
        <v>766</v>
      </c>
      <c r="C3840">
        <v>558</v>
      </c>
      <c r="D3840">
        <v>98</v>
      </c>
      <c r="E3840">
        <v>1</v>
      </c>
      <c r="F3840">
        <v>98</v>
      </c>
      <c r="G3840" t="str">
        <f>VLOOKUP($C3840,'Raw-products'!$A$2:$H$1261,MATCH(G$1,'Raw-products'!$A$1:$H$1,0))</f>
        <v>Jacket</v>
      </c>
      <c r="H3840" t="str">
        <f>VLOOKUP($C3840,'Raw-products'!$A$2:$H$1261,MATCH(H$1,'Raw-products'!$A$1:$H$1,0))</f>
        <v>Leather</v>
      </c>
      <c r="I3840" t="str">
        <f>VLOOKUP($C3840,'Raw-products'!$A$2:$H$1261,MATCH(I$1,'Raw-products'!$A$1:$H$1,0))</f>
        <v>L</v>
      </c>
      <c r="J3840" t="str">
        <f>VLOOKUP($C3840,'Raw-products'!$A$2:$H$1261,MATCH(J$1,'Raw-products'!$A$1:$H$1,0))</f>
        <v>violet</v>
      </c>
      <c r="K3840">
        <f>VLOOKUP($C3840,'Raw-products'!$A$2:$H$1261,MATCH(K$1,'Raw-products'!$A$1:$H$1,0))</f>
        <v>113</v>
      </c>
      <c r="L3840">
        <f>VLOOKUP($C3840,'Raw-products'!$A$2:$H$1261,MATCH(L$1,'Raw-products'!$A$1:$H$1,0))</f>
        <v>78</v>
      </c>
      <c r="M3840" s="5">
        <f t="shared" si="118"/>
        <v>8814</v>
      </c>
      <c r="N3840" cm="1">
        <f t="array" ref="N3840:Q3840">_xlfn.XLOOKUP($B3840,'Raw -orders'!$A:$A,'Raw -orders'!$B:$E)</f>
        <v>929</v>
      </c>
      <c r="O3840">
        <v>13750</v>
      </c>
      <c r="P3840" s="1">
        <v>44414</v>
      </c>
      <c r="Q3840" s="1">
        <v>44423</v>
      </c>
      <c r="R3840" t="str" cm="1">
        <f t="array" ref="R3840:Y3840">_xlfn.XLOOKUP($N3840,'Raw - customers'!$A:$A,'Raw - customers'!$B:$I)</f>
        <v>Reba Crauford</v>
      </c>
      <c r="S3840" t="str">
        <v>Genderfluid</v>
      </c>
      <c r="T3840">
        <v>68</v>
      </c>
      <c r="U3840" t="str">
        <v>394 Lily HillSuite 153</v>
      </c>
      <c r="V3840">
        <v>2353</v>
      </c>
      <c r="W3840" t="str">
        <v>Beahanfurt</v>
      </c>
      <c r="X3840" t="str">
        <v>Northern Territory</v>
      </c>
      <c r="Y3840" t="str">
        <v>Australia</v>
      </c>
      <c r="Z3840">
        <v>8</v>
      </c>
      <c r="AA3840" s="3" t="str">
        <f t="shared" si="119"/>
        <v>0 to 10</v>
      </c>
      <c r="AP3840" s="6">
        <v>929</v>
      </c>
      <c r="AQ3840" s="6" t="s">
        <v>1339</v>
      </c>
    </row>
    <row r="3841" spans="1:43" x14ac:dyDescent="0.25">
      <c r="A3841">
        <v>3839</v>
      </c>
      <c r="B3841">
        <v>767</v>
      </c>
      <c r="C3841">
        <v>694</v>
      </c>
      <c r="D3841">
        <v>113</v>
      </c>
      <c r="E3841">
        <v>2</v>
      </c>
      <c r="F3841">
        <v>226</v>
      </c>
      <c r="G3841" t="str">
        <f>VLOOKUP($C3841,'Raw-products'!$A$2:$H$1261,MATCH(G$1,'Raw-products'!$A$1:$H$1,0))</f>
        <v>Jacket</v>
      </c>
      <c r="H3841" t="str">
        <f>VLOOKUP($C3841,'Raw-products'!$A$2:$H$1261,MATCH(H$1,'Raw-products'!$A$1:$H$1,0))</f>
        <v>Parka</v>
      </c>
      <c r="I3841" t="str">
        <f>VLOOKUP($C3841,'Raw-products'!$A$2:$H$1261,MATCH(I$1,'Raw-products'!$A$1:$H$1,0))</f>
        <v>XL</v>
      </c>
      <c r="J3841" t="str">
        <f>VLOOKUP($C3841,'Raw-products'!$A$2:$H$1261,MATCH(J$1,'Raw-products'!$A$1:$H$1,0))</f>
        <v>indigo</v>
      </c>
      <c r="K3841">
        <f>VLOOKUP($C3841,'Raw-products'!$A$2:$H$1261,MATCH(K$1,'Raw-products'!$A$1:$H$1,0))</f>
        <v>119</v>
      </c>
      <c r="L3841">
        <f>VLOOKUP($C3841,'Raw-products'!$A$2:$H$1261,MATCH(L$1,'Raw-products'!$A$1:$H$1,0))</f>
        <v>78</v>
      </c>
      <c r="M3841" s="5">
        <f t="shared" si="118"/>
        <v>9282</v>
      </c>
      <c r="N3841" cm="1">
        <f t="array" ref="N3841:Q3841">_xlfn.XLOOKUP($B3841,'Raw -orders'!$A:$A,'Raw -orders'!$B:$E)</f>
        <v>169</v>
      </c>
      <c r="O3841">
        <v>51648</v>
      </c>
      <c r="P3841" s="1">
        <v>44314</v>
      </c>
      <c r="Q3841" s="1">
        <v>44316</v>
      </c>
      <c r="R3841" t="str" cm="1">
        <f t="array" ref="R3841:Y3841">_xlfn.XLOOKUP($N3841,'Raw - customers'!$A:$A,'Raw - customers'!$B:$I)</f>
        <v>Wald Kaine</v>
      </c>
      <c r="S3841" t="str">
        <v>Female</v>
      </c>
      <c r="T3841">
        <v>72</v>
      </c>
      <c r="U3841" t="str">
        <v>5135 Leah RoadSuite 306</v>
      </c>
      <c r="V3841">
        <v>7210</v>
      </c>
      <c r="W3841" t="str">
        <v>South Georgia</v>
      </c>
      <c r="X3841" t="str">
        <v>Western Australia</v>
      </c>
      <c r="Y3841" t="str">
        <v>Australia</v>
      </c>
      <c r="Z3841">
        <v>4</v>
      </c>
      <c r="AA3841" s="3" t="str">
        <f t="shared" si="119"/>
        <v>0 to 10</v>
      </c>
      <c r="AP3841" s="6">
        <v>169</v>
      </c>
      <c r="AQ3841" s="6" t="s">
        <v>1377</v>
      </c>
    </row>
    <row r="3842" spans="1:43" x14ac:dyDescent="0.25">
      <c r="A3842">
        <v>3840</v>
      </c>
      <c r="B3842">
        <v>767</v>
      </c>
      <c r="C3842">
        <v>791</v>
      </c>
      <c r="D3842">
        <v>91</v>
      </c>
      <c r="E3842">
        <v>1</v>
      </c>
      <c r="F3842">
        <v>91</v>
      </c>
      <c r="G3842" t="str">
        <f>VLOOKUP($C3842,'Raw-products'!$A$2:$H$1261,MATCH(G$1,'Raw-products'!$A$1:$H$1,0))</f>
        <v>Jacket</v>
      </c>
      <c r="H3842" t="str">
        <f>VLOOKUP($C3842,'Raw-products'!$A$2:$H$1261,MATCH(H$1,'Raw-products'!$A$1:$H$1,0))</f>
        <v>Pullover</v>
      </c>
      <c r="I3842" t="str">
        <f>VLOOKUP($C3842,'Raw-products'!$A$2:$H$1261,MATCH(I$1,'Raw-products'!$A$1:$H$1,0))</f>
        <v>S</v>
      </c>
      <c r="J3842" t="str">
        <f>VLOOKUP($C3842,'Raw-products'!$A$2:$H$1261,MATCH(J$1,'Raw-products'!$A$1:$H$1,0))</f>
        <v>blue</v>
      </c>
      <c r="K3842">
        <f>VLOOKUP($C3842,'Raw-products'!$A$2:$H$1261,MATCH(K$1,'Raw-products'!$A$1:$H$1,0))</f>
        <v>114</v>
      </c>
      <c r="L3842">
        <f>VLOOKUP($C3842,'Raw-products'!$A$2:$H$1261,MATCH(L$1,'Raw-products'!$A$1:$H$1,0))</f>
        <v>73</v>
      </c>
      <c r="M3842" s="5">
        <f t="shared" si="118"/>
        <v>8322</v>
      </c>
      <c r="N3842" cm="1">
        <f t="array" ref="N3842:Q3842">_xlfn.XLOOKUP($B3842,'Raw -orders'!$A:$A,'Raw -orders'!$B:$E)</f>
        <v>169</v>
      </c>
      <c r="O3842">
        <v>51648</v>
      </c>
      <c r="P3842" s="1">
        <v>44314</v>
      </c>
      <c r="Q3842" s="1">
        <v>44316</v>
      </c>
      <c r="R3842" t="str" cm="1">
        <f t="array" ref="R3842:Y3842">_xlfn.XLOOKUP($N3842,'Raw - customers'!$A:$A,'Raw - customers'!$B:$I)</f>
        <v>Wald Kaine</v>
      </c>
      <c r="S3842" t="str">
        <v>Female</v>
      </c>
      <c r="T3842">
        <v>72</v>
      </c>
      <c r="U3842" t="str">
        <v>5135 Leah RoadSuite 306</v>
      </c>
      <c r="V3842">
        <v>7210</v>
      </c>
      <c r="W3842" t="str">
        <v>South Georgia</v>
      </c>
      <c r="X3842" t="str">
        <v>Western Australia</v>
      </c>
      <c r="Y3842" t="str">
        <v>Australia</v>
      </c>
      <c r="Z3842">
        <v>4</v>
      </c>
      <c r="AA3842" s="3" t="str">
        <f t="shared" si="119"/>
        <v>0 to 10</v>
      </c>
      <c r="AP3842" s="6">
        <v>169</v>
      </c>
      <c r="AQ3842" s="6" t="s">
        <v>1377</v>
      </c>
    </row>
    <row r="3843" spans="1:43" x14ac:dyDescent="0.25">
      <c r="A3843">
        <v>3841</v>
      </c>
      <c r="B3843">
        <v>767</v>
      </c>
      <c r="C3843">
        <v>335</v>
      </c>
      <c r="D3843">
        <v>109</v>
      </c>
      <c r="E3843">
        <v>3</v>
      </c>
      <c r="F3843">
        <v>327</v>
      </c>
      <c r="G3843" t="str">
        <f>VLOOKUP($C3843,'Raw-products'!$A$2:$H$1261,MATCH(G$1,'Raw-products'!$A$1:$H$1,0))</f>
        <v>Shirt</v>
      </c>
      <c r="H3843" t="str">
        <f>VLOOKUP($C3843,'Raw-products'!$A$2:$H$1261,MATCH(H$1,'Raw-products'!$A$1:$H$1,0))</f>
        <v>Mandarin Collar</v>
      </c>
      <c r="I3843" t="str">
        <f>VLOOKUP($C3843,'Raw-products'!$A$2:$H$1261,MATCH(I$1,'Raw-products'!$A$1:$H$1,0))</f>
        <v>XS</v>
      </c>
      <c r="J3843" t="str">
        <f>VLOOKUP($C3843,'Raw-products'!$A$2:$H$1261,MATCH(J$1,'Raw-products'!$A$1:$H$1,0))</f>
        <v>blue</v>
      </c>
      <c r="K3843">
        <f>VLOOKUP($C3843,'Raw-products'!$A$2:$H$1261,MATCH(K$1,'Raw-products'!$A$1:$H$1,0))</f>
        <v>108</v>
      </c>
      <c r="L3843">
        <f>VLOOKUP($C3843,'Raw-products'!$A$2:$H$1261,MATCH(L$1,'Raw-products'!$A$1:$H$1,0))</f>
        <v>59</v>
      </c>
      <c r="M3843" s="5">
        <f t="shared" ref="M3843:M3906" si="120">$K3843*$L3843</f>
        <v>6372</v>
      </c>
      <c r="N3843" cm="1">
        <f t="array" ref="N3843:Q3843">_xlfn.XLOOKUP($B3843,'Raw -orders'!$A:$A,'Raw -orders'!$B:$E)</f>
        <v>169</v>
      </c>
      <c r="O3843">
        <v>51648</v>
      </c>
      <c r="P3843" s="1">
        <v>44314</v>
      </c>
      <c r="Q3843" s="1">
        <v>44316</v>
      </c>
      <c r="R3843" t="str" cm="1">
        <f t="array" ref="R3843:Y3843">_xlfn.XLOOKUP($N3843,'Raw - customers'!$A:$A,'Raw - customers'!$B:$I)</f>
        <v>Wald Kaine</v>
      </c>
      <c r="S3843" t="str">
        <v>Female</v>
      </c>
      <c r="T3843">
        <v>72</v>
      </c>
      <c r="U3843" t="str">
        <v>5135 Leah RoadSuite 306</v>
      </c>
      <c r="V3843">
        <v>7210</v>
      </c>
      <c r="W3843" t="str">
        <v>South Georgia</v>
      </c>
      <c r="X3843" t="str">
        <v>Western Australia</v>
      </c>
      <c r="Y3843" t="str">
        <v>Australia</v>
      </c>
      <c r="Z3843">
        <v>4</v>
      </c>
      <c r="AA3843" s="3" t="str">
        <f t="shared" ref="AA3843:AA3906" si="121">IF(AND(DATEDIF($P3843,$Q3843,"D")&gt;0,DATEDIF($P3843,$Q3843,"D")&lt;=10),"0 to 10",IF(AND(DATEDIF($P3843,$Q3843,"D")&gt;10,DATEDIF($P3843,$Q3843,"D")&lt;=20),"10 to 20",IF(AND(DATEDIF($P3843,$Q3843,"D")&gt;20,DATEDIF($P3843,$Q3843,"D")&lt;=30),"20 to 30")))</f>
        <v>0 to 10</v>
      </c>
      <c r="AP3843" s="6">
        <v>169</v>
      </c>
      <c r="AQ3843" s="6" t="s">
        <v>1377</v>
      </c>
    </row>
    <row r="3844" spans="1:43" x14ac:dyDescent="0.25">
      <c r="A3844">
        <v>3842</v>
      </c>
      <c r="B3844">
        <v>767</v>
      </c>
      <c r="C3844">
        <v>448</v>
      </c>
      <c r="D3844">
        <v>107</v>
      </c>
      <c r="E3844">
        <v>2</v>
      </c>
      <c r="F3844">
        <v>214</v>
      </c>
      <c r="G3844" t="str">
        <f>VLOOKUP($C3844,'Raw-products'!$A$2:$H$1261,MATCH(G$1,'Raw-products'!$A$1:$H$1,0))</f>
        <v>Jacket</v>
      </c>
      <c r="H3844" t="str">
        <f>VLOOKUP($C3844,'Raw-products'!$A$2:$H$1261,MATCH(H$1,'Raw-products'!$A$1:$H$1,0))</f>
        <v>Denim</v>
      </c>
      <c r="I3844" t="str">
        <f>VLOOKUP($C3844,'Raw-products'!$A$2:$H$1261,MATCH(I$1,'Raw-products'!$A$1:$H$1,0))</f>
        <v>L</v>
      </c>
      <c r="J3844" t="str">
        <f>VLOOKUP($C3844,'Raw-products'!$A$2:$H$1261,MATCH(J$1,'Raw-products'!$A$1:$H$1,0))</f>
        <v>indigo</v>
      </c>
      <c r="K3844">
        <f>VLOOKUP($C3844,'Raw-products'!$A$2:$H$1261,MATCH(K$1,'Raw-products'!$A$1:$H$1,0))</f>
        <v>92</v>
      </c>
      <c r="L3844">
        <f>VLOOKUP($C3844,'Raw-products'!$A$2:$H$1261,MATCH(L$1,'Raw-products'!$A$1:$H$1,0))</f>
        <v>67</v>
      </c>
      <c r="M3844" s="5">
        <f t="shared" si="120"/>
        <v>6164</v>
      </c>
      <c r="N3844" cm="1">
        <f t="array" ref="N3844:Q3844">_xlfn.XLOOKUP($B3844,'Raw -orders'!$A:$A,'Raw -orders'!$B:$E)</f>
        <v>169</v>
      </c>
      <c r="O3844">
        <v>51648</v>
      </c>
      <c r="P3844" s="1">
        <v>44314</v>
      </c>
      <c r="Q3844" s="1">
        <v>44316</v>
      </c>
      <c r="R3844" t="str" cm="1">
        <f t="array" ref="R3844:Y3844">_xlfn.XLOOKUP($N3844,'Raw - customers'!$A:$A,'Raw - customers'!$B:$I)</f>
        <v>Wald Kaine</v>
      </c>
      <c r="S3844" t="str">
        <v>Female</v>
      </c>
      <c r="T3844">
        <v>72</v>
      </c>
      <c r="U3844" t="str">
        <v>5135 Leah RoadSuite 306</v>
      </c>
      <c r="V3844">
        <v>7210</v>
      </c>
      <c r="W3844" t="str">
        <v>South Georgia</v>
      </c>
      <c r="X3844" t="str">
        <v>Western Australia</v>
      </c>
      <c r="Y3844" t="str">
        <v>Australia</v>
      </c>
      <c r="Z3844">
        <v>4</v>
      </c>
      <c r="AA3844" s="3" t="str">
        <f t="shared" si="121"/>
        <v>0 to 10</v>
      </c>
      <c r="AP3844" s="6">
        <v>169</v>
      </c>
      <c r="AQ3844" s="6" t="s">
        <v>1377</v>
      </c>
    </row>
    <row r="3845" spans="1:43" x14ac:dyDescent="0.25">
      <c r="A3845">
        <v>3843</v>
      </c>
      <c r="B3845">
        <v>768</v>
      </c>
      <c r="C3845">
        <v>1090</v>
      </c>
      <c r="D3845">
        <v>115</v>
      </c>
      <c r="E3845">
        <v>3</v>
      </c>
      <c r="F3845">
        <v>345</v>
      </c>
      <c r="G3845" t="str">
        <f>VLOOKUP($C3845,'Raw-products'!$A$2:$H$1261,MATCH(G$1,'Raw-products'!$A$1:$H$1,0))</f>
        <v>Trousers</v>
      </c>
      <c r="H3845" t="str">
        <f>VLOOKUP($C3845,'Raw-products'!$A$2:$H$1261,MATCH(H$1,'Raw-products'!$A$1:$H$1,0))</f>
        <v>Cropped</v>
      </c>
      <c r="I3845" t="str">
        <f>VLOOKUP($C3845,'Raw-products'!$A$2:$H$1261,MATCH(I$1,'Raw-products'!$A$1:$H$1,0))</f>
        <v>XS</v>
      </c>
      <c r="J3845" t="str">
        <f>VLOOKUP($C3845,'Raw-products'!$A$2:$H$1261,MATCH(J$1,'Raw-products'!$A$1:$H$1,0))</f>
        <v>orange</v>
      </c>
      <c r="K3845">
        <f>VLOOKUP($C3845,'Raw-products'!$A$2:$H$1261,MATCH(K$1,'Raw-products'!$A$1:$H$1,0))</f>
        <v>99</v>
      </c>
      <c r="L3845">
        <f>VLOOKUP($C3845,'Raw-products'!$A$2:$H$1261,MATCH(L$1,'Raw-products'!$A$1:$H$1,0))</f>
        <v>78</v>
      </c>
      <c r="M3845" s="5">
        <f t="shared" si="120"/>
        <v>7722</v>
      </c>
      <c r="N3845" cm="1">
        <f t="array" ref="N3845:Q3845">_xlfn.XLOOKUP($B3845,'Raw -orders'!$A:$A,'Raw -orders'!$B:$E)</f>
        <v>558</v>
      </c>
      <c r="O3845">
        <v>34334</v>
      </c>
      <c r="P3845" s="1">
        <v>44468</v>
      </c>
      <c r="Q3845" s="1">
        <v>44485</v>
      </c>
      <c r="R3845" t="str" cm="1">
        <f t="array" ref="R3845:Y3845">_xlfn.XLOOKUP($N3845,'Raw - customers'!$A:$A,'Raw - customers'!$B:$I)</f>
        <v>Lizette Lindro</v>
      </c>
      <c r="S3845" t="str">
        <v>Genderqueer</v>
      </c>
      <c r="T3845">
        <v>38</v>
      </c>
      <c r="U3845" t="str">
        <v>380 Hamish LaneApt. 098</v>
      </c>
      <c r="V3845">
        <v>9827</v>
      </c>
      <c r="W3845" t="str">
        <v>Violetfort</v>
      </c>
      <c r="X3845" t="str">
        <v>South Australia</v>
      </c>
      <c r="Y3845" t="str">
        <v>Australia</v>
      </c>
      <c r="Z3845">
        <v>9</v>
      </c>
      <c r="AA3845" s="3" t="str">
        <f t="shared" si="121"/>
        <v>10 to 20</v>
      </c>
      <c r="AP3845" s="6">
        <v>558</v>
      </c>
      <c r="AQ3845" s="6" t="s">
        <v>1345</v>
      </c>
    </row>
    <row r="3846" spans="1:43" x14ac:dyDescent="0.25">
      <c r="A3846">
        <v>3844</v>
      </c>
      <c r="B3846">
        <v>768</v>
      </c>
      <c r="C3846">
        <v>1023</v>
      </c>
      <c r="D3846">
        <v>90</v>
      </c>
      <c r="E3846">
        <v>1</v>
      </c>
      <c r="F3846">
        <v>90</v>
      </c>
      <c r="G3846" t="str">
        <f>VLOOKUP($C3846,'Raw-products'!$A$2:$H$1261,MATCH(G$1,'Raw-products'!$A$1:$H$1,0))</f>
        <v>Trousers</v>
      </c>
      <c r="H3846" t="str">
        <f>VLOOKUP($C3846,'Raw-products'!$A$2:$H$1261,MATCH(H$1,'Raw-products'!$A$1:$H$1,0))</f>
        <v>Relaxed Leg</v>
      </c>
      <c r="I3846" t="str">
        <f>VLOOKUP($C3846,'Raw-products'!$A$2:$H$1261,MATCH(I$1,'Raw-products'!$A$1:$H$1,0))</f>
        <v>L</v>
      </c>
      <c r="J3846" t="str">
        <f>VLOOKUP($C3846,'Raw-products'!$A$2:$H$1261,MATCH(J$1,'Raw-products'!$A$1:$H$1,0))</f>
        <v>orange</v>
      </c>
      <c r="K3846">
        <f>VLOOKUP($C3846,'Raw-products'!$A$2:$H$1261,MATCH(K$1,'Raw-products'!$A$1:$H$1,0))</f>
        <v>95</v>
      </c>
      <c r="L3846">
        <f>VLOOKUP($C3846,'Raw-products'!$A$2:$H$1261,MATCH(L$1,'Raw-products'!$A$1:$H$1,0))</f>
        <v>78</v>
      </c>
      <c r="M3846" s="5">
        <f t="shared" si="120"/>
        <v>7410</v>
      </c>
      <c r="N3846" cm="1">
        <f t="array" ref="N3846:Q3846">_xlfn.XLOOKUP($B3846,'Raw -orders'!$A:$A,'Raw -orders'!$B:$E)</f>
        <v>558</v>
      </c>
      <c r="O3846">
        <v>34334</v>
      </c>
      <c r="P3846" s="1">
        <v>44468</v>
      </c>
      <c r="Q3846" s="1">
        <v>44485</v>
      </c>
      <c r="R3846" t="str" cm="1">
        <f t="array" ref="R3846:Y3846">_xlfn.XLOOKUP($N3846,'Raw - customers'!$A:$A,'Raw - customers'!$B:$I)</f>
        <v>Lizette Lindro</v>
      </c>
      <c r="S3846" t="str">
        <v>Genderqueer</v>
      </c>
      <c r="T3846">
        <v>38</v>
      </c>
      <c r="U3846" t="str">
        <v>380 Hamish LaneApt. 098</v>
      </c>
      <c r="V3846">
        <v>9827</v>
      </c>
      <c r="W3846" t="str">
        <v>Violetfort</v>
      </c>
      <c r="X3846" t="str">
        <v>South Australia</v>
      </c>
      <c r="Y3846" t="str">
        <v>Australia</v>
      </c>
      <c r="Z3846">
        <v>9</v>
      </c>
      <c r="AA3846" s="3" t="str">
        <f t="shared" si="121"/>
        <v>10 to 20</v>
      </c>
      <c r="AP3846" s="6">
        <v>558</v>
      </c>
      <c r="AQ3846" s="6" t="s">
        <v>1345</v>
      </c>
    </row>
    <row r="3847" spans="1:43" x14ac:dyDescent="0.25">
      <c r="A3847">
        <v>3845</v>
      </c>
      <c r="B3847">
        <v>768</v>
      </c>
      <c r="C3847">
        <v>128</v>
      </c>
      <c r="D3847">
        <v>92</v>
      </c>
      <c r="E3847">
        <v>1</v>
      </c>
      <c r="F3847">
        <v>92</v>
      </c>
      <c r="G3847" t="str">
        <f>VLOOKUP($C3847,'Raw-products'!$A$2:$H$1261,MATCH(G$1,'Raw-products'!$A$1:$H$1,0))</f>
        <v>Shirt</v>
      </c>
      <c r="H3847" t="str">
        <f>VLOOKUP($C3847,'Raw-products'!$A$2:$H$1261,MATCH(H$1,'Raw-products'!$A$1:$H$1,0))</f>
        <v>Denim</v>
      </c>
      <c r="I3847" t="str">
        <f>VLOOKUP($C3847,'Raw-products'!$A$2:$H$1261,MATCH(I$1,'Raw-products'!$A$1:$H$1,0))</f>
        <v>L</v>
      </c>
      <c r="J3847" t="str">
        <f>VLOOKUP($C3847,'Raw-products'!$A$2:$H$1261,MATCH(J$1,'Raw-products'!$A$1:$H$1,0))</f>
        <v>blue</v>
      </c>
      <c r="K3847">
        <f>VLOOKUP($C3847,'Raw-products'!$A$2:$H$1261,MATCH(K$1,'Raw-products'!$A$1:$H$1,0))</f>
        <v>115</v>
      </c>
      <c r="L3847">
        <f>VLOOKUP($C3847,'Raw-products'!$A$2:$H$1261,MATCH(L$1,'Raw-products'!$A$1:$H$1,0))</f>
        <v>45</v>
      </c>
      <c r="M3847" s="5">
        <f t="shared" si="120"/>
        <v>5175</v>
      </c>
      <c r="N3847" cm="1">
        <f t="array" ref="N3847:Q3847">_xlfn.XLOOKUP($B3847,'Raw -orders'!$A:$A,'Raw -orders'!$B:$E)</f>
        <v>558</v>
      </c>
      <c r="O3847">
        <v>34334</v>
      </c>
      <c r="P3847" s="1">
        <v>44468</v>
      </c>
      <c r="Q3847" s="1">
        <v>44485</v>
      </c>
      <c r="R3847" t="str" cm="1">
        <f t="array" ref="R3847:Y3847">_xlfn.XLOOKUP($N3847,'Raw - customers'!$A:$A,'Raw - customers'!$B:$I)</f>
        <v>Lizette Lindro</v>
      </c>
      <c r="S3847" t="str">
        <v>Genderqueer</v>
      </c>
      <c r="T3847">
        <v>38</v>
      </c>
      <c r="U3847" t="str">
        <v>380 Hamish LaneApt. 098</v>
      </c>
      <c r="V3847">
        <v>9827</v>
      </c>
      <c r="W3847" t="str">
        <v>Violetfort</v>
      </c>
      <c r="X3847" t="str">
        <v>South Australia</v>
      </c>
      <c r="Y3847" t="str">
        <v>Australia</v>
      </c>
      <c r="Z3847">
        <v>9</v>
      </c>
      <c r="AA3847" s="3" t="str">
        <f t="shared" si="121"/>
        <v>10 to 20</v>
      </c>
      <c r="AP3847" s="6">
        <v>558</v>
      </c>
      <c r="AQ3847" s="6" t="s">
        <v>1345</v>
      </c>
    </row>
    <row r="3848" spans="1:43" x14ac:dyDescent="0.25">
      <c r="A3848">
        <v>3846</v>
      </c>
      <c r="B3848">
        <v>768</v>
      </c>
      <c r="C3848">
        <v>748</v>
      </c>
      <c r="D3848">
        <v>109</v>
      </c>
      <c r="E3848">
        <v>3</v>
      </c>
      <c r="F3848">
        <v>327</v>
      </c>
      <c r="G3848" t="str">
        <f>VLOOKUP($C3848,'Raw-products'!$A$2:$H$1261,MATCH(G$1,'Raw-products'!$A$1:$H$1,0))</f>
        <v>Jacket</v>
      </c>
      <c r="H3848" t="str">
        <f>VLOOKUP($C3848,'Raw-products'!$A$2:$H$1261,MATCH(H$1,'Raw-products'!$A$1:$H$1,0))</f>
        <v>Peacoat</v>
      </c>
      <c r="I3848" t="str">
        <f>VLOOKUP($C3848,'Raw-products'!$A$2:$H$1261,MATCH(I$1,'Raw-products'!$A$1:$H$1,0))</f>
        <v>L</v>
      </c>
      <c r="J3848" t="str">
        <f>VLOOKUP($C3848,'Raw-products'!$A$2:$H$1261,MATCH(J$1,'Raw-products'!$A$1:$H$1,0))</f>
        <v>yellow</v>
      </c>
      <c r="K3848">
        <f>VLOOKUP($C3848,'Raw-products'!$A$2:$H$1261,MATCH(K$1,'Raw-products'!$A$1:$H$1,0))</f>
        <v>102</v>
      </c>
      <c r="L3848">
        <f>VLOOKUP($C3848,'Raw-products'!$A$2:$H$1261,MATCH(L$1,'Raw-products'!$A$1:$H$1,0))</f>
        <v>63</v>
      </c>
      <c r="M3848" s="5">
        <f t="shared" si="120"/>
        <v>6426</v>
      </c>
      <c r="N3848" cm="1">
        <f t="array" ref="N3848:Q3848">_xlfn.XLOOKUP($B3848,'Raw -orders'!$A:$A,'Raw -orders'!$B:$E)</f>
        <v>558</v>
      </c>
      <c r="O3848">
        <v>34334</v>
      </c>
      <c r="P3848" s="1">
        <v>44468</v>
      </c>
      <c r="Q3848" s="1">
        <v>44485</v>
      </c>
      <c r="R3848" t="str" cm="1">
        <f t="array" ref="R3848:Y3848">_xlfn.XLOOKUP($N3848,'Raw - customers'!$A:$A,'Raw - customers'!$B:$I)</f>
        <v>Lizette Lindro</v>
      </c>
      <c r="S3848" t="str">
        <v>Genderqueer</v>
      </c>
      <c r="T3848">
        <v>38</v>
      </c>
      <c r="U3848" t="str">
        <v>380 Hamish LaneApt. 098</v>
      </c>
      <c r="V3848">
        <v>9827</v>
      </c>
      <c r="W3848" t="str">
        <v>Violetfort</v>
      </c>
      <c r="X3848" t="str">
        <v>South Australia</v>
      </c>
      <c r="Y3848" t="str">
        <v>Australia</v>
      </c>
      <c r="Z3848">
        <v>9</v>
      </c>
      <c r="AA3848" s="3" t="str">
        <f t="shared" si="121"/>
        <v>10 to 20</v>
      </c>
      <c r="AP3848" s="6">
        <v>558</v>
      </c>
      <c r="AQ3848" s="6" t="s">
        <v>1345</v>
      </c>
    </row>
    <row r="3849" spans="1:43" x14ac:dyDescent="0.25">
      <c r="A3849">
        <v>3847</v>
      </c>
      <c r="B3849">
        <v>768</v>
      </c>
      <c r="C3849">
        <v>291</v>
      </c>
      <c r="D3849">
        <v>105</v>
      </c>
      <c r="E3849">
        <v>3</v>
      </c>
      <c r="F3849">
        <v>315</v>
      </c>
      <c r="G3849" t="str">
        <f>VLOOKUP($C3849,'Raw-products'!$A$2:$H$1261,MATCH(G$1,'Raw-products'!$A$1:$H$1,0))</f>
        <v>Shirt</v>
      </c>
      <c r="H3849" t="str">
        <f>VLOOKUP($C3849,'Raw-products'!$A$2:$H$1261,MATCH(H$1,'Raw-products'!$A$1:$H$1,0))</f>
        <v>Cuban Collar</v>
      </c>
      <c r="I3849" t="str">
        <f>VLOOKUP($C3849,'Raw-products'!$A$2:$H$1261,MATCH(I$1,'Raw-products'!$A$1:$H$1,0))</f>
        <v>S</v>
      </c>
      <c r="J3849" t="str">
        <f>VLOOKUP($C3849,'Raw-products'!$A$2:$H$1261,MATCH(J$1,'Raw-products'!$A$1:$H$1,0))</f>
        <v>yellow</v>
      </c>
      <c r="K3849">
        <f>VLOOKUP($C3849,'Raw-products'!$A$2:$H$1261,MATCH(K$1,'Raw-products'!$A$1:$H$1,0))</f>
        <v>93</v>
      </c>
      <c r="L3849">
        <f>VLOOKUP($C3849,'Raw-products'!$A$2:$H$1261,MATCH(L$1,'Raw-products'!$A$1:$H$1,0))</f>
        <v>41</v>
      </c>
      <c r="M3849" s="5">
        <f t="shared" si="120"/>
        <v>3813</v>
      </c>
      <c r="N3849" cm="1">
        <f t="array" ref="N3849:Q3849">_xlfn.XLOOKUP($B3849,'Raw -orders'!$A:$A,'Raw -orders'!$B:$E)</f>
        <v>558</v>
      </c>
      <c r="O3849">
        <v>34334</v>
      </c>
      <c r="P3849" s="1">
        <v>44468</v>
      </c>
      <c r="Q3849" s="1">
        <v>44485</v>
      </c>
      <c r="R3849" t="str" cm="1">
        <f t="array" ref="R3849:Y3849">_xlfn.XLOOKUP($N3849,'Raw - customers'!$A:$A,'Raw - customers'!$B:$I)</f>
        <v>Lizette Lindro</v>
      </c>
      <c r="S3849" t="str">
        <v>Genderqueer</v>
      </c>
      <c r="T3849">
        <v>38</v>
      </c>
      <c r="U3849" t="str">
        <v>380 Hamish LaneApt. 098</v>
      </c>
      <c r="V3849">
        <v>9827</v>
      </c>
      <c r="W3849" t="str">
        <v>Violetfort</v>
      </c>
      <c r="X3849" t="str">
        <v>South Australia</v>
      </c>
      <c r="Y3849" t="str">
        <v>Australia</v>
      </c>
      <c r="Z3849">
        <v>9</v>
      </c>
      <c r="AA3849" s="3" t="str">
        <f t="shared" si="121"/>
        <v>10 to 20</v>
      </c>
      <c r="AP3849" s="6">
        <v>558</v>
      </c>
      <c r="AQ3849" s="6" t="s">
        <v>1345</v>
      </c>
    </row>
    <row r="3850" spans="1:43" x14ac:dyDescent="0.25">
      <c r="A3850">
        <v>3848</v>
      </c>
      <c r="B3850">
        <v>768</v>
      </c>
      <c r="C3850">
        <v>654</v>
      </c>
      <c r="D3850">
        <v>93</v>
      </c>
      <c r="E3850">
        <v>2</v>
      </c>
      <c r="F3850">
        <v>186</v>
      </c>
      <c r="G3850" t="str">
        <f>VLOOKUP($C3850,'Raw-products'!$A$2:$H$1261,MATCH(G$1,'Raw-products'!$A$1:$H$1,0))</f>
        <v>Jacket</v>
      </c>
      <c r="H3850" t="str">
        <f>VLOOKUP($C3850,'Raw-products'!$A$2:$H$1261,MATCH(H$1,'Raw-products'!$A$1:$H$1,0))</f>
        <v>Coach</v>
      </c>
      <c r="I3850" t="str">
        <f>VLOOKUP($C3850,'Raw-products'!$A$2:$H$1261,MATCH(I$1,'Raw-products'!$A$1:$H$1,0))</f>
        <v>XL</v>
      </c>
      <c r="J3850" t="str">
        <f>VLOOKUP($C3850,'Raw-products'!$A$2:$H$1261,MATCH(J$1,'Raw-products'!$A$1:$H$1,0))</f>
        <v>blue</v>
      </c>
      <c r="K3850">
        <f>VLOOKUP($C3850,'Raw-products'!$A$2:$H$1261,MATCH(K$1,'Raw-products'!$A$1:$H$1,0))</f>
        <v>115</v>
      </c>
      <c r="L3850">
        <f>VLOOKUP($C3850,'Raw-products'!$A$2:$H$1261,MATCH(L$1,'Raw-products'!$A$1:$H$1,0))</f>
        <v>46</v>
      </c>
      <c r="M3850" s="5">
        <f t="shared" si="120"/>
        <v>5290</v>
      </c>
      <c r="N3850" cm="1">
        <f t="array" ref="N3850:Q3850">_xlfn.XLOOKUP($B3850,'Raw -orders'!$A:$A,'Raw -orders'!$B:$E)</f>
        <v>558</v>
      </c>
      <c r="O3850">
        <v>34334</v>
      </c>
      <c r="P3850" s="1">
        <v>44468</v>
      </c>
      <c r="Q3850" s="1">
        <v>44485</v>
      </c>
      <c r="R3850" t="str" cm="1">
        <f t="array" ref="R3850:Y3850">_xlfn.XLOOKUP($N3850,'Raw - customers'!$A:$A,'Raw - customers'!$B:$I)</f>
        <v>Lizette Lindro</v>
      </c>
      <c r="S3850" t="str">
        <v>Genderqueer</v>
      </c>
      <c r="T3850">
        <v>38</v>
      </c>
      <c r="U3850" t="str">
        <v>380 Hamish LaneApt. 098</v>
      </c>
      <c r="V3850">
        <v>9827</v>
      </c>
      <c r="W3850" t="str">
        <v>Violetfort</v>
      </c>
      <c r="X3850" t="str">
        <v>South Australia</v>
      </c>
      <c r="Y3850" t="str">
        <v>Australia</v>
      </c>
      <c r="Z3850">
        <v>9</v>
      </c>
      <c r="AA3850" s="3" t="str">
        <f t="shared" si="121"/>
        <v>10 to 20</v>
      </c>
      <c r="AP3850" s="6">
        <v>558</v>
      </c>
      <c r="AQ3850" s="6" t="s">
        <v>1345</v>
      </c>
    </row>
    <row r="3851" spans="1:43" x14ac:dyDescent="0.25">
      <c r="A3851">
        <v>3849</v>
      </c>
      <c r="B3851">
        <v>769</v>
      </c>
      <c r="C3851">
        <v>365</v>
      </c>
      <c r="D3851">
        <v>94</v>
      </c>
      <c r="E3851">
        <v>2</v>
      </c>
      <c r="F3851">
        <v>188</v>
      </c>
      <c r="G3851" t="str">
        <f>VLOOKUP($C3851,'Raw-products'!$A$2:$H$1261,MATCH(G$1,'Raw-products'!$A$1:$H$1,0))</f>
        <v>Shirt</v>
      </c>
      <c r="H3851" t="str">
        <f>VLOOKUP($C3851,'Raw-products'!$A$2:$H$1261,MATCH(H$1,'Raw-products'!$A$1:$H$1,0))</f>
        <v>Henley</v>
      </c>
      <c r="I3851" t="str">
        <f>VLOOKUP($C3851,'Raw-products'!$A$2:$H$1261,MATCH(I$1,'Raw-products'!$A$1:$H$1,0))</f>
        <v>XS</v>
      </c>
      <c r="J3851" t="str">
        <f>VLOOKUP($C3851,'Raw-products'!$A$2:$H$1261,MATCH(J$1,'Raw-products'!$A$1:$H$1,0))</f>
        <v>green</v>
      </c>
      <c r="K3851">
        <f>VLOOKUP($C3851,'Raw-products'!$A$2:$H$1261,MATCH(K$1,'Raw-products'!$A$1:$H$1,0))</f>
        <v>92</v>
      </c>
      <c r="L3851">
        <f>VLOOKUP($C3851,'Raw-products'!$A$2:$H$1261,MATCH(L$1,'Raw-products'!$A$1:$H$1,0))</f>
        <v>61</v>
      </c>
      <c r="M3851" s="5">
        <f t="shared" si="120"/>
        <v>5612</v>
      </c>
      <c r="N3851" cm="1">
        <f t="array" ref="N3851:Q3851">_xlfn.XLOOKUP($B3851,'Raw -orders'!$A:$A,'Raw -orders'!$B:$E)</f>
        <v>422</v>
      </c>
      <c r="O3851">
        <v>32501</v>
      </c>
      <c r="P3851" s="1">
        <v>44449</v>
      </c>
      <c r="Q3851" s="1">
        <v>44473</v>
      </c>
      <c r="R3851" t="str" cm="1">
        <f t="array" ref="R3851:Y3851">_xlfn.XLOOKUP($N3851,'Raw - customers'!$A:$A,'Raw - customers'!$B:$I)</f>
        <v>Farah Schukert</v>
      </c>
      <c r="S3851" t="str">
        <v>Agender</v>
      </c>
      <c r="T3851">
        <v>34</v>
      </c>
      <c r="U3851" t="str">
        <v>58 Heaney SquareApt. 870</v>
      </c>
      <c r="V3851">
        <v>1342</v>
      </c>
      <c r="W3851" t="str">
        <v>Feeneymouth</v>
      </c>
      <c r="X3851" t="str">
        <v>Queensland</v>
      </c>
      <c r="Y3851" t="str">
        <v>Australia</v>
      </c>
      <c r="Z3851">
        <v>9</v>
      </c>
      <c r="AA3851" s="3" t="str">
        <f t="shared" si="121"/>
        <v>20 to 30</v>
      </c>
      <c r="AP3851" s="6">
        <v>422</v>
      </c>
      <c r="AQ3851" s="6" t="s">
        <v>1355</v>
      </c>
    </row>
    <row r="3852" spans="1:43" x14ac:dyDescent="0.25">
      <c r="A3852">
        <v>3850</v>
      </c>
      <c r="B3852">
        <v>770</v>
      </c>
      <c r="C3852">
        <v>1209</v>
      </c>
      <c r="D3852">
        <v>105</v>
      </c>
      <c r="E3852">
        <v>3</v>
      </c>
      <c r="F3852">
        <v>315</v>
      </c>
      <c r="G3852" t="str">
        <f>VLOOKUP($C3852,'Raw-products'!$A$2:$H$1261,MATCH(G$1,'Raw-products'!$A$1:$H$1,0))</f>
        <v>Trousers</v>
      </c>
      <c r="H3852" t="str">
        <f>VLOOKUP($C3852,'Raw-products'!$A$2:$H$1261,MATCH(H$1,'Raw-products'!$A$1:$H$1,0))</f>
        <v>Pleated</v>
      </c>
      <c r="I3852" t="str">
        <f>VLOOKUP($C3852,'Raw-products'!$A$2:$H$1261,MATCH(I$1,'Raw-products'!$A$1:$H$1,0))</f>
        <v>XL</v>
      </c>
      <c r="J3852" t="str">
        <f>VLOOKUP($C3852,'Raw-products'!$A$2:$H$1261,MATCH(J$1,'Raw-products'!$A$1:$H$1,0))</f>
        <v>green</v>
      </c>
      <c r="K3852">
        <f>VLOOKUP($C3852,'Raw-products'!$A$2:$H$1261,MATCH(K$1,'Raw-products'!$A$1:$H$1,0))</f>
        <v>90</v>
      </c>
      <c r="L3852">
        <f>VLOOKUP($C3852,'Raw-products'!$A$2:$H$1261,MATCH(L$1,'Raw-products'!$A$1:$H$1,0))</f>
        <v>55</v>
      </c>
      <c r="M3852" s="5">
        <f t="shared" si="120"/>
        <v>4950</v>
      </c>
      <c r="N3852" cm="1">
        <f t="array" ref="N3852:Q3852">_xlfn.XLOOKUP($B3852,'Raw -orders'!$A:$A,'Raw -orders'!$B:$E)</f>
        <v>868</v>
      </c>
      <c r="O3852">
        <v>22564</v>
      </c>
      <c r="P3852" s="1">
        <v>44233</v>
      </c>
      <c r="Q3852" s="1">
        <v>44255</v>
      </c>
      <c r="R3852" t="str" cm="1">
        <f t="array" ref="R3852:Y3852">_xlfn.XLOOKUP($N3852,'Raw - customers'!$A:$A,'Raw - customers'!$B:$I)</f>
        <v>Berry Rosiello</v>
      </c>
      <c r="S3852" t="str">
        <v>Agender</v>
      </c>
      <c r="T3852">
        <v>28</v>
      </c>
      <c r="U3852" t="str">
        <v>682 Alyssa CrestApt. 916</v>
      </c>
      <c r="V3852">
        <v>8448</v>
      </c>
      <c r="W3852" t="str">
        <v>New Charlieville</v>
      </c>
      <c r="X3852" t="str">
        <v>Western Australia</v>
      </c>
      <c r="Y3852" t="str">
        <v>Australia</v>
      </c>
      <c r="Z3852">
        <v>2</v>
      </c>
      <c r="AA3852" s="3" t="str">
        <f t="shared" si="121"/>
        <v>20 to 30</v>
      </c>
      <c r="AP3852" s="6">
        <v>868</v>
      </c>
      <c r="AQ3852" s="6" t="s">
        <v>1377</v>
      </c>
    </row>
    <row r="3853" spans="1:43" x14ac:dyDescent="0.25">
      <c r="A3853">
        <v>3851</v>
      </c>
      <c r="B3853">
        <v>770</v>
      </c>
      <c r="C3853">
        <v>665</v>
      </c>
      <c r="D3853">
        <v>113</v>
      </c>
      <c r="E3853">
        <v>1</v>
      </c>
      <c r="F3853">
        <v>113</v>
      </c>
      <c r="G3853" t="str">
        <f>VLOOKUP($C3853,'Raw-products'!$A$2:$H$1261,MATCH(G$1,'Raw-products'!$A$1:$H$1,0))</f>
        <v>Jacket</v>
      </c>
      <c r="H3853" t="str">
        <f>VLOOKUP($C3853,'Raw-products'!$A$2:$H$1261,MATCH(H$1,'Raw-products'!$A$1:$H$1,0))</f>
        <v>Parka</v>
      </c>
      <c r="I3853" t="str">
        <f>VLOOKUP($C3853,'Raw-products'!$A$2:$H$1261,MATCH(I$1,'Raw-products'!$A$1:$H$1,0))</f>
        <v>XS</v>
      </c>
      <c r="J3853" t="str">
        <f>VLOOKUP($C3853,'Raw-products'!$A$2:$H$1261,MATCH(J$1,'Raw-products'!$A$1:$H$1,0))</f>
        <v>red</v>
      </c>
      <c r="K3853">
        <f>VLOOKUP($C3853,'Raw-products'!$A$2:$H$1261,MATCH(K$1,'Raw-products'!$A$1:$H$1,0))</f>
        <v>119</v>
      </c>
      <c r="L3853">
        <f>VLOOKUP($C3853,'Raw-products'!$A$2:$H$1261,MATCH(L$1,'Raw-products'!$A$1:$H$1,0))</f>
        <v>65</v>
      </c>
      <c r="M3853" s="5">
        <f t="shared" si="120"/>
        <v>7735</v>
      </c>
      <c r="N3853" cm="1">
        <f t="array" ref="N3853:Q3853">_xlfn.XLOOKUP($B3853,'Raw -orders'!$A:$A,'Raw -orders'!$B:$E)</f>
        <v>868</v>
      </c>
      <c r="O3853">
        <v>22564</v>
      </c>
      <c r="P3853" s="1">
        <v>44233</v>
      </c>
      <c r="Q3853" s="1">
        <v>44255</v>
      </c>
      <c r="R3853" t="str" cm="1">
        <f t="array" ref="R3853:Y3853">_xlfn.XLOOKUP($N3853,'Raw - customers'!$A:$A,'Raw - customers'!$B:$I)</f>
        <v>Berry Rosiello</v>
      </c>
      <c r="S3853" t="str">
        <v>Agender</v>
      </c>
      <c r="T3853">
        <v>28</v>
      </c>
      <c r="U3853" t="str">
        <v>682 Alyssa CrestApt. 916</v>
      </c>
      <c r="V3853">
        <v>8448</v>
      </c>
      <c r="W3853" t="str">
        <v>New Charlieville</v>
      </c>
      <c r="X3853" t="str">
        <v>Western Australia</v>
      </c>
      <c r="Y3853" t="str">
        <v>Australia</v>
      </c>
      <c r="Z3853">
        <v>2</v>
      </c>
      <c r="AA3853" s="3" t="str">
        <f t="shared" si="121"/>
        <v>20 to 30</v>
      </c>
      <c r="AP3853" s="6">
        <v>868</v>
      </c>
      <c r="AQ3853" s="6" t="s">
        <v>1377</v>
      </c>
    </row>
    <row r="3854" spans="1:43" x14ac:dyDescent="0.25">
      <c r="A3854">
        <v>3852</v>
      </c>
      <c r="B3854">
        <v>770</v>
      </c>
      <c r="C3854">
        <v>869</v>
      </c>
      <c r="D3854">
        <v>113</v>
      </c>
      <c r="E3854">
        <v>2</v>
      </c>
      <c r="F3854">
        <v>226</v>
      </c>
      <c r="G3854" t="str">
        <f>VLOOKUP($C3854,'Raw-products'!$A$2:$H$1261,MATCH(G$1,'Raw-products'!$A$1:$H$1,0))</f>
        <v>Trousers</v>
      </c>
      <c r="H3854" t="str">
        <f>VLOOKUP($C3854,'Raw-products'!$A$2:$H$1261,MATCH(H$1,'Raw-products'!$A$1:$H$1,0))</f>
        <v>Chinos</v>
      </c>
      <c r="I3854" t="str">
        <f>VLOOKUP($C3854,'Raw-products'!$A$2:$H$1261,MATCH(I$1,'Raw-products'!$A$1:$H$1,0))</f>
        <v>XL</v>
      </c>
      <c r="J3854" t="str">
        <f>VLOOKUP($C3854,'Raw-products'!$A$2:$H$1261,MATCH(J$1,'Raw-products'!$A$1:$H$1,0))</f>
        <v>indigo</v>
      </c>
      <c r="K3854">
        <f>VLOOKUP($C3854,'Raw-products'!$A$2:$H$1261,MATCH(K$1,'Raw-products'!$A$1:$H$1,0))</f>
        <v>100</v>
      </c>
      <c r="L3854">
        <f>VLOOKUP($C3854,'Raw-products'!$A$2:$H$1261,MATCH(L$1,'Raw-products'!$A$1:$H$1,0))</f>
        <v>78</v>
      </c>
      <c r="M3854" s="5">
        <f t="shared" si="120"/>
        <v>7800</v>
      </c>
      <c r="N3854" cm="1">
        <f t="array" ref="N3854:Q3854">_xlfn.XLOOKUP($B3854,'Raw -orders'!$A:$A,'Raw -orders'!$B:$E)</f>
        <v>868</v>
      </c>
      <c r="O3854">
        <v>22564</v>
      </c>
      <c r="P3854" s="1">
        <v>44233</v>
      </c>
      <c r="Q3854" s="1">
        <v>44255</v>
      </c>
      <c r="R3854" t="str" cm="1">
        <f t="array" ref="R3854:Y3854">_xlfn.XLOOKUP($N3854,'Raw - customers'!$A:$A,'Raw - customers'!$B:$I)</f>
        <v>Berry Rosiello</v>
      </c>
      <c r="S3854" t="str">
        <v>Agender</v>
      </c>
      <c r="T3854">
        <v>28</v>
      </c>
      <c r="U3854" t="str">
        <v>682 Alyssa CrestApt. 916</v>
      </c>
      <c r="V3854">
        <v>8448</v>
      </c>
      <c r="W3854" t="str">
        <v>New Charlieville</v>
      </c>
      <c r="X3854" t="str">
        <v>Western Australia</v>
      </c>
      <c r="Y3854" t="str">
        <v>Australia</v>
      </c>
      <c r="Z3854">
        <v>2</v>
      </c>
      <c r="AA3854" s="3" t="str">
        <f t="shared" si="121"/>
        <v>20 to 30</v>
      </c>
      <c r="AP3854" s="6">
        <v>868</v>
      </c>
      <c r="AQ3854" s="6" t="s">
        <v>1377</v>
      </c>
    </row>
    <row r="3855" spans="1:43" x14ac:dyDescent="0.25">
      <c r="A3855">
        <v>3853</v>
      </c>
      <c r="B3855">
        <v>771</v>
      </c>
      <c r="C3855">
        <v>443</v>
      </c>
      <c r="D3855">
        <v>107</v>
      </c>
      <c r="E3855">
        <v>2</v>
      </c>
      <c r="F3855">
        <v>214</v>
      </c>
      <c r="G3855" t="str">
        <f>VLOOKUP($C3855,'Raw-products'!$A$2:$H$1261,MATCH(G$1,'Raw-products'!$A$1:$H$1,0))</f>
        <v>Jacket</v>
      </c>
      <c r="H3855" t="str">
        <f>VLOOKUP($C3855,'Raw-products'!$A$2:$H$1261,MATCH(H$1,'Raw-products'!$A$1:$H$1,0))</f>
        <v>Denim</v>
      </c>
      <c r="I3855" t="str">
        <f>VLOOKUP($C3855,'Raw-products'!$A$2:$H$1261,MATCH(I$1,'Raw-products'!$A$1:$H$1,0))</f>
        <v>L</v>
      </c>
      <c r="J3855" t="str">
        <f>VLOOKUP($C3855,'Raw-products'!$A$2:$H$1261,MATCH(J$1,'Raw-products'!$A$1:$H$1,0))</f>
        <v>blue</v>
      </c>
      <c r="K3855">
        <f>VLOOKUP($C3855,'Raw-products'!$A$2:$H$1261,MATCH(K$1,'Raw-products'!$A$1:$H$1,0))</f>
        <v>92</v>
      </c>
      <c r="L3855">
        <f>VLOOKUP($C3855,'Raw-products'!$A$2:$H$1261,MATCH(L$1,'Raw-products'!$A$1:$H$1,0))</f>
        <v>42</v>
      </c>
      <c r="M3855" s="5">
        <f t="shared" si="120"/>
        <v>3864</v>
      </c>
      <c r="N3855" cm="1">
        <f t="array" ref="N3855:Q3855">_xlfn.XLOOKUP($B3855,'Raw -orders'!$A:$A,'Raw -orders'!$B:$E)</f>
        <v>970</v>
      </c>
      <c r="O3855">
        <v>33204</v>
      </c>
      <c r="P3855" s="1">
        <v>44353</v>
      </c>
      <c r="Q3855" s="1">
        <v>44365</v>
      </c>
      <c r="R3855" t="str" cm="1">
        <f t="array" ref="R3855:Y3855">_xlfn.XLOOKUP($N3855,'Raw - customers'!$A:$A,'Raw - customers'!$B:$I)</f>
        <v>Delcine Pickthorn</v>
      </c>
      <c r="S3855" t="str">
        <v>Genderfluid</v>
      </c>
      <c r="T3855">
        <v>44</v>
      </c>
      <c r="U3855" t="str">
        <v>967 Skye DriveApt. 746</v>
      </c>
      <c r="V3855">
        <v>7005</v>
      </c>
      <c r="W3855" t="str">
        <v>Lake Lincoln</v>
      </c>
      <c r="X3855" t="str">
        <v>Queensland</v>
      </c>
      <c r="Y3855" t="str">
        <v>Australia</v>
      </c>
      <c r="Z3855">
        <v>6</v>
      </c>
      <c r="AA3855" s="3" t="str">
        <f t="shared" si="121"/>
        <v>10 to 20</v>
      </c>
      <c r="AP3855" s="6">
        <v>970</v>
      </c>
      <c r="AQ3855" s="6" t="s">
        <v>1355</v>
      </c>
    </row>
    <row r="3856" spans="1:43" x14ac:dyDescent="0.25">
      <c r="A3856">
        <v>3854</v>
      </c>
      <c r="B3856">
        <v>771</v>
      </c>
      <c r="C3856">
        <v>762</v>
      </c>
      <c r="D3856">
        <v>109</v>
      </c>
      <c r="E3856">
        <v>1</v>
      </c>
      <c r="F3856">
        <v>109</v>
      </c>
      <c r="G3856" t="str">
        <f>VLOOKUP($C3856,'Raw-products'!$A$2:$H$1261,MATCH(G$1,'Raw-products'!$A$1:$H$1,0))</f>
        <v>Jacket</v>
      </c>
      <c r="H3856" t="str">
        <f>VLOOKUP($C3856,'Raw-products'!$A$2:$H$1261,MATCH(H$1,'Raw-products'!$A$1:$H$1,0))</f>
        <v>Peacoat</v>
      </c>
      <c r="I3856" t="str">
        <f>VLOOKUP($C3856,'Raw-products'!$A$2:$H$1261,MATCH(I$1,'Raw-products'!$A$1:$H$1,0))</f>
        <v>M</v>
      </c>
      <c r="J3856" t="str">
        <f>VLOOKUP($C3856,'Raw-products'!$A$2:$H$1261,MATCH(J$1,'Raw-products'!$A$1:$H$1,0))</f>
        <v>indigo</v>
      </c>
      <c r="K3856">
        <f>VLOOKUP($C3856,'Raw-products'!$A$2:$H$1261,MATCH(K$1,'Raw-products'!$A$1:$H$1,0))</f>
        <v>102</v>
      </c>
      <c r="L3856">
        <f>VLOOKUP($C3856,'Raw-products'!$A$2:$H$1261,MATCH(L$1,'Raw-products'!$A$1:$H$1,0))</f>
        <v>52</v>
      </c>
      <c r="M3856" s="5">
        <f t="shared" si="120"/>
        <v>5304</v>
      </c>
      <c r="N3856" cm="1">
        <f t="array" ref="N3856:Q3856">_xlfn.XLOOKUP($B3856,'Raw -orders'!$A:$A,'Raw -orders'!$B:$E)</f>
        <v>970</v>
      </c>
      <c r="O3856">
        <v>33204</v>
      </c>
      <c r="P3856" s="1">
        <v>44353</v>
      </c>
      <c r="Q3856" s="1">
        <v>44365</v>
      </c>
      <c r="R3856" t="str" cm="1">
        <f t="array" ref="R3856:Y3856">_xlfn.XLOOKUP($N3856,'Raw - customers'!$A:$A,'Raw - customers'!$B:$I)</f>
        <v>Delcine Pickthorn</v>
      </c>
      <c r="S3856" t="str">
        <v>Genderfluid</v>
      </c>
      <c r="T3856">
        <v>44</v>
      </c>
      <c r="U3856" t="str">
        <v>967 Skye DriveApt. 746</v>
      </c>
      <c r="V3856">
        <v>7005</v>
      </c>
      <c r="W3856" t="str">
        <v>Lake Lincoln</v>
      </c>
      <c r="X3856" t="str">
        <v>Queensland</v>
      </c>
      <c r="Y3856" t="str">
        <v>Australia</v>
      </c>
      <c r="Z3856">
        <v>6</v>
      </c>
      <c r="AA3856" s="3" t="str">
        <f t="shared" si="121"/>
        <v>10 to 20</v>
      </c>
      <c r="AP3856" s="6">
        <v>970</v>
      </c>
      <c r="AQ3856" s="6" t="s">
        <v>1355</v>
      </c>
    </row>
    <row r="3857" spans="1:43" x14ac:dyDescent="0.25">
      <c r="A3857">
        <v>3855</v>
      </c>
      <c r="B3857">
        <v>771</v>
      </c>
      <c r="C3857">
        <v>156</v>
      </c>
      <c r="D3857">
        <v>91</v>
      </c>
      <c r="E3857">
        <v>2</v>
      </c>
      <c r="F3857">
        <v>182</v>
      </c>
      <c r="G3857" t="str">
        <f>VLOOKUP($C3857,'Raw-products'!$A$2:$H$1261,MATCH(G$1,'Raw-products'!$A$1:$H$1,0))</f>
        <v>Shirt</v>
      </c>
      <c r="H3857" t="str">
        <f>VLOOKUP($C3857,'Raw-products'!$A$2:$H$1261,MATCH(H$1,'Raw-products'!$A$1:$H$1,0))</f>
        <v>Linen</v>
      </c>
      <c r="I3857" t="str">
        <f>VLOOKUP($C3857,'Raw-products'!$A$2:$H$1261,MATCH(I$1,'Raw-products'!$A$1:$H$1,0))</f>
        <v>S</v>
      </c>
      <c r="J3857" t="str">
        <f>VLOOKUP($C3857,'Raw-products'!$A$2:$H$1261,MATCH(J$1,'Raw-products'!$A$1:$H$1,0))</f>
        <v>green</v>
      </c>
      <c r="K3857">
        <f>VLOOKUP($C3857,'Raw-products'!$A$2:$H$1261,MATCH(K$1,'Raw-products'!$A$1:$H$1,0))</f>
        <v>116</v>
      </c>
      <c r="L3857">
        <f>VLOOKUP($C3857,'Raw-products'!$A$2:$H$1261,MATCH(L$1,'Raw-products'!$A$1:$H$1,0))</f>
        <v>58</v>
      </c>
      <c r="M3857" s="5">
        <f t="shared" si="120"/>
        <v>6728</v>
      </c>
      <c r="N3857" cm="1">
        <f t="array" ref="N3857:Q3857">_xlfn.XLOOKUP($B3857,'Raw -orders'!$A:$A,'Raw -orders'!$B:$E)</f>
        <v>970</v>
      </c>
      <c r="O3857">
        <v>33204</v>
      </c>
      <c r="P3857" s="1">
        <v>44353</v>
      </c>
      <c r="Q3857" s="1">
        <v>44365</v>
      </c>
      <c r="R3857" t="str" cm="1">
        <f t="array" ref="R3857:Y3857">_xlfn.XLOOKUP($N3857,'Raw - customers'!$A:$A,'Raw - customers'!$B:$I)</f>
        <v>Delcine Pickthorn</v>
      </c>
      <c r="S3857" t="str">
        <v>Genderfluid</v>
      </c>
      <c r="T3857">
        <v>44</v>
      </c>
      <c r="U3857" t="str">
        <v>967 Skye DriveApt. 746</v>
      </c>
      <c r="V3857">
        <v>7005</v>
      </c>
      <c r="W3857" t="str">
        <v>Lake Lincoln</v>
      </c>
      <c r="X3857" t="str">
        <v>Queensland</v>
      </c>
      <c r="Y3857" t="str">
        <v>Australia</v>
      </c>
      <c r="Z3857">
        <v>6</v>
      </c>
      <c r="AA3857" s="3" t="str">
        <f t="shared" si="121"/>
        <v>10 to 20</v>
      </c>
      <c r="AP3857" s="6">
        <v>970</v>
      </c>
      <c r="AQ3857" s="6" t="s">
        <v>1355</v>
      </c>
    </row>
    <row r="3858" spans="1:43" x14ac:dyDescent="0.25">
      <c r="A3858">
        <v>3856</v>
      </c>
      <c r="B3858">
        <v>772</v>
      </c>
      <c r="C3858">
        <v>1018</v>
      </c>
      <c r="D3858">
        <v>90</v>
      </c>
      <c r="E3858">
        <v>3</v>
      </c>
      <c r="F3858">
        <v>270</v>
      </c>
      <c r="G3858" t="str">
        <f>VLOOKUP($C3858,'Raw-products'!$A$2:$H$1261,MATCH(G$1,'Raw-products'!$A$1:$H$1,0))</f>
        <v>Trousers</v>
      </c>
      <c r="H3858" t="str">
        <f>VLOOKUP($C3858,'Raw-products'!$A$2:$H$1261,MATCH(H$1,'Raw-products'!$A$1:$H$1,0))</f>
        <v>Relaxed Leg</v>
      </c>
      <c r="I3858" t="str">
        <f>VLOOKUP($C3858,'Raw-products'!$A$2:$H$1261,MATCH(I$1,'Raw-products'!$A$1:$H$1,0))</f>
        <v>L</v>
      </c>
      <c r="J3858" t="str">
        <f>VLOOKUP($C3858,'Raw-products'!$A$2:$H$1261,MATCH(J$1,'Raw-products'!$A$1:$H$1,0))</f>
        <v>red</v>
      </c>
      <c r="K3858">
        <f>VLOOKUP($C3858,'Raw-products'!$A$2:$H$1261,MATCH(K$1,'Raw-products'!$A$1:$H$1,0))</f>
        <v>95</v>
      </c>
      <c r="L3858">
        <f>VLOOKUP($C3858,'Raw-products'!$A$2:$H$1261,MATCH(L$1,'Raw-products'!$A$1:$H$1,0))</f>
        <v>63</v>
      </c>
      <c r="M3858" s="5">
        <f t="shared" si="120"/>
        <v>5985</v>
      </c>
      <c r="N3858" cm="1">
        <f t="array" ref="N3858:Q3858">_xlfn.XLOOKUP($B3858,'Raw -orders'!$A:$A,'Raw -orders'!$B:$E)</f>
        <v>573</v>
      </c>
      <c r="O3858">
        <v>32936</v>
      </c>
      <c r="P3858" s="1">
        <v>44354</v>
      </c>
      <c r="Q3858" s="1">
        <v>44374</v>
      </c>
      <c r="R3858" t="str" cm="1">
        <f t="array" ref="R3858:Y3858">_xlfn.XLOOKUP($N3858,'Raw - customers'!$A:$A,'Raw - customers'!$B:$I)</f>
        <v>Atlante Dissman</v>
      </c>
      <c r="S3858" t="str">
        <v>Male</v>
      </c>
      <c r="T3858">
        <v>37</v>
      </c>
      <c r="U3858" t="str">
        <v>80 Charles CircuitSuite 023</v>
      </c>
      <c r="V3858">
        <v>7541</v>
      </c>
      <c r="W3858" t="str">
        <v>Abbeyshire</v>
      </c>
      <c r="X3858" t="str">
        <v>South Australia</v>
      </c>
      <c r="Y3858" t="str">
        <v>Australia</v>
      </c>
      <c r="Z3858">
        <v>6</v>
      </c>
      <c r="AA3858" s="3" t="str">
        <f t="shared" si="121"/>
        <v>10 to 20</v>
      </c>
      <c r="AP3858" s="6">
        <v>573</v>
      </c>
      <c r="AQ3858" s="6" t="s">
        <v>1345</v>
      </c>
    </row>
    <row r="3859" spans="1:43" x14ac:dyDescent="0.25">
      <c r="A3859">
        <v>3857</v>
      </c>
      <c r="B3859">
        <v>772</v>
      </c>
      <c r="C3859">
        <v>308</v>
      </c>
      <c r="D3859">
        <v>105</v>
      </c>
      <c r="E3859">
        <v>3</v>
      </c>
      <c r="F3859">
        <v>315</v>
      </c>
      <c r="G3859" t="str">
        <f>VLOOKUP($C3859,'Raw-products'!$A$2:$H$1261,MATCH(G$1,'Raw-products'!$A$1:$H$1,0))</f>
        <v>Shirt</v>
      </c>
      <c r="H3859" t="str">
        <f>VLOOKUP($C3859,'Raw-products'!$A$2:$H$1261,MATCH(H$1,'Raw-products'!$A$1:$H$1,0))</f>
        <v>Cuban Collar</v>
      </c>
      <c r="I3859" t="str">
        <f>VLOOKUP($C3859,'Raw-products'!$A$2:$H$1261,MATCH(I$1,'Raw-products'!$A$1:$H$1,0))</f>
        <v>L</v>
      </c>
      <c r="J3859" t="str">
        <f>VLOOKUP($C3859,'Raw-products'!$A$2:$H$1261,MATCH(J$1,'Raw-products'!$A$1:$H$1,0))</f>
        <v>indigo</v>
      </c>
      <c r="K3859">
        <f>VLOOKUP($C3859,'Raw-products'!$A$2:$H$1261,MATCH(K$1,'Raw-products'!$A$1:$H$1,0))</f>
        <v>93</v>
      </c>
      <c r="L3859">
        <f>VLOOKUP($C3859,'Raw-products'!$A$2:$H$1261,MATCH(L$1,'Raw-products'!$A$1:$H$1,0))</f>
        <v>65</v>
      </c>
      <c r="M3859" s="5">
        <f t="shared" si="120"/>
        <v>6045</v>
      </c>
      <c r="N3859" cm="1">
        <f t="array" ref="N3859:Q3859">_xlfn.XLOOKUP($B3859,'Raw -orders'!$A:$A,'Raw -orders'!$B:$E)</f>
        <v>573</v>
      </c>
      <c r="O3859">
        <v>32936</v>
      </c>
      <c r="P3859" s="1">
        <v>44354</v>
      </c>
      <c r="Q3859" s="1">
        <v>44374</v>
      </c>
      <c r="R3859" t="str" cm="1">
        <f t="array" ref="R3859:Y3859">_xlfn.XLOOKUP($N3859,'Raw - customers'!$A:$A,'Raw - customers'!$B:$I)</f>
        <v>Atlante Dissman</v>
      </c>
      <c r="S3859" t="str">
        <v>Male</v>
      </c>
      <c r="T3859">
        <v>37</v>
      </c>
      <c r="U3859" t="str">
        <v>80 Charles CircuitSuite 023</v>
      </c>
      <c r="V3859">
        <v>7541</v>
      </c>
      <c r="W3859" t="str">
        <v>Abbeyshire</v>
      </c>
      <c r="X3859" t="str">
        <v>South Australia</v>
      </c>
      <c r="Y3859" t="str">
        <v>Australia</v>
      </c>
      <c r="Z3859">
        <v>6</v>
      </c>
      <c r="AA3859" s="3" t="str">
        <f t="shared" si="121"/>
        <v>10 to 20</v>
      </c>
      <c r="AP3859" s="6">
        <v>573</v>
      </c>
      <c r="AQ3859" s="6" t="s">
        <v>1345</v>
      </c>
    </row>
    <row r="3860" spans="1:43" x14ac:dyDescent="0.25">
      <c r="A3860">
        <v>3858</v>
      </c>
      <c r="B3860">
        <v>772</v>
      </c>
      <c r="C3860">
        <v>606</v>
      </c>
      <c r="D3860">
        <v>112</v>
      </c>
      <c r="E3860">
        <v>2</v>
      </c>
      <c r="F3860">
        <v>224</v>
      </c>
      <c r="G3860" t="str">
        <f>VLOOKUP($C3860,'Raw-products'!$A$2:$H$1261,MATCH(G$1,'Raw-products'!$A$1:$H$1,0))</f>
        <v>Jacket</v>
      </c>
      <c r="H3860" t="str">
        <f>VLOOKUP($C3860,'Raw-products'!$A$2:$H$1261,MATCH(H$1,'Raw-products'!$A$1:$H$1,0))</f>
        <v>Cardigan</v>
      </c>
      <c r="I3860" t="str">
        <f>VLOOKUP($C3860,'Raw-products'!$A$2:$H$1261,MATCH(I$1,'Raw-products'!$A$1:$H$1,0))</f>
        <v>S</v>
      </c>
      <c r="J3860" t="str">
        <f>VLOOKUP($C3860,'Raw-products'!$A$2:$H$1261,MATCH(J$1,'Raw-products'!$A$1:$H$1,0))</f>
        <v>yellow</v>
      </c>
      <c r="K3860">
        <f>VLOOKUP($C3860,'Raw-products'!$A$2:$H$1261,MATCH(K$1,'Raw-products'!$A$1:$H$1,0))</f>
        <v>118</v>
      </c>
      <c r="L3860">
        <f>VLOOKUP($C3860,'Raw-products'!$A$2:$H$1261,MATCH(L$1,'Raw-products'!$A$1:$H$1,0))</f>
        <v>79</v>
      </c>
      <c r="M3860" s="5">
        <f t="shared" si="120"/>
        <v>9322</v>
      </c>
      <c r="N3860" cm="1">
        <f t="array" ref="N3860:Q3860">_xlfn.XLOOKUP($B3860,'Raw -orders'!$A:$A,'Raw -orders'!$B:$E)</f>
        <v>573</v>
      </c>
      <c r="O3860">
        <v>32936</v>
      </c>
      <c r="P3860" s="1">
        <v>44354</v>
      </c>
      <c r="Q3860" s="1">
        <v>44374</v>
      </c>
      <c r="R3860" t="str" cm="1">
        <f t="array" ref="R3860:Y3860">_xlfn.XLOOKUP($N3860,'Raw - customers'!$A:$A,'Raw - customers'!$B:$I)</f>
        <v>Atlante Dissman</v>
      </c>
      <c r="S3860" t="str">
        <v>Male</v>
      </c>
      <c r="T3860">
        <v>37</v>
      </c>
      <c r="U3860" t="str">
        <v>80 Charles CircuitSuite 023</v>
      </c>
      <c r="V3860">
        <v>7541</v>
      </c>
      <c r="W3860" t="str">
        <v>Abbeyshire</v>
      </c>
      <c r="X3860" t="str">
        <v>South Australia</v>
      </c>
      <c r="Y3860" t="str">
        <v>Australia</v>
      </c>
      <c r="Z3860">
        <v>6</v>
      </c>
      <c r="AA3860" s="3" t="str">
        <f t="shared" si="121"/>
        <v>10 to 20</v>
      </c>
      <c r="AP3860" s="6">
        <v>573</v>
      </c>
      <c r="AQ3860" s="6" t="s">
        <v>1345</v>
      </c>
    </row>
    <row r="3861" spans="1:43" x14ac:dyDescent="0.25">
      <c r="A3861">
        <v>3859</v>
      </c>
      <c r="B3861">
        <v>773</v>
      </c>
      <c r="C3861">
        <v>398</v>
      </c>
      <c r="D3861">
        <v>119</v>
      </c>
      <c r="E3861">
        <v>2</v>
      </c>
      <c r="F3861">
        <v>238</v>
      </c>
      <c r="G3861" t="str">
        <f>VLOOKUP($C3861,'Raw-products'!$A$2:$H$1261,MATCH(G$1,'Raw-products'!$A$1:$H$1,0))</f>
        <v>Shirt</v>
      </c>
      <c r="H3861" t="str">
        <f>VLOOKUP($C3861,'Raw-products'!$A$2:$H$1261,MATCH(H$1,'Raw-products'!$A$1:$H$1,0))</f>
        <v>Casual Slim Fit</v>
      </c>
      <c r="I3861" t="str">
        <f>VLOOKUP($C3861,'Raw-products'!$A$2:$H$1261,MATCH(I$1,'Raw-products'!$A$1:$H$1,0))</f>
        <v>L</v>
      </c>
      <c r="J3861" t="str">
        <f>VLOOKUP($C3861,'Raw-products'!$A$2:$H$1261,MATCH(J$1,'Raw-products'!$A$1:$H$1,0))</f>
        <v>yellow</v>
      </c>
      <c r="K3861">
        <f>VLOOKUP($C3861,'Raw-products'!$A$2:$H$1261,MATCH(K$1,'Raw-products'!$A$1:$H$1,0))</f>
        <v>113</v>
      </c>
      <c r="L3861">
        <f>VLOOKUP($C3861,'Raw-products'!$A$2:$H$1261,MATCH(L$1,'Raw-products'!$A$1:$H$1,0))</f>
        <v>63</v>
      </c>
      <c r="M3861" s="5">
        <f t="shared" si="120"/>
        <v>7119</v>
      </c>
      <c r="N3861" cm="1">
        <f t="array" ref="N3861:Q3861">_xlfn.XLOOKUP($B3861,'Raw -orders'!$A:$A,'Raw -orders'!$B:$E)</f>
        <v>998</v>
      </c>
      <c r="O3861">
        <v>21349</v>
      </c>
      <c r="P3861" s="1">
        <v>44396</v>
      </c>
      <c r="Q3861" s="1">
        <v>44415</v>
      </c>
      <c r="R3861" t="str" cm="1">
        <f t="array" ref="R3861:Y3861">_xlfn.XLOOKUP($N3861,'Raw - customers'!$A:$A,'Raw - customers'!$B:$I)</f>
        <v>Rebecka Fabler</v>
      </c>
      <c r="S3861" t="str">
        <v>Polygender</v>
      </c>
      <c r="T3861">
        <v>32</v>
      </c>
      <c r="U3861" t="str">
        <v>72 Annabelle PassApt. 446</v>
      </c>
      <c r="V3861">
        <v>52</v>
      </c>
      <c r="W3861" t="str">
        <v>Kohlerberg</v>
      </c>
      <c r="X3861" t="str">
        <v>Queensland</v>
      </c>
      <c r="Y3861" t="str">
        <v>Australia</v>
      </c>
      <c r="Z3861">
        <v>7</v>
      </c>
      <c r="AA3861" s="3" t="str">
        <f t="shared" si="121"/>
        <v>10 to 20</v>
      </c>
      <c r="AP3861" s="6">
        <v>998</v>
      </c>
      <c r="AQ3861" s="6" t="s">
        <v>1355</v>
      </c>
    </row>
    <row r="3862" spans="1:43" x14ac:dyDescent="0.25">
      <c r="A3862">
        <v>3860</v>
      </c>
      <c r="B3862">
        <v>773</v>
      </c>
      <c r="C3862">
        <v>147</v>
      </c>
      <c r="D3862">
        <v>91</v>
      </c>
      <c r="E3862">
        <v>1</v>
      </c>
      <c r="F3862">
        <v>91</v>
      </c>
      <c r="G3862" t="str">
        <f>VLOOKUP($C3862,'Raw-products'!$A$2:$H$1261,MATCH(G$1,'Raw-products'!$A$1:$H$1,0))</f>
        <v>Shirt</v>
      </c>
      <c r="H3862" t="str">
        <f>VLOOKUP($C3862,'Raw-products'!$A$2:$H$1261,MATCH(H$1,'Raw-products'!$A$1:$H$1,0))</f>
        <v>Linen</v>
      </c>
      <c r="I3862" t="str">
        <f>VLOOKUP($C3862,'Raw-products'!$A$2:$H$1261,MATCH(I$1,'Raw-products'!$A$1:$H$1,0))</f>
        <v>M</v>
      </c>
      <c r="J3862" t="str">
        <f>VLOOKUP($C3862,'Raw-products'!$A$2:$H$1261,MATCH(J$1,'Raw-products'!$A$1:$H$1,0))</f>
        <v>orange</v>
      </c>
      <c r="K3862">
        <f>VLOOKUP($C3862,'Raw-products'!$A$2:$H$1261,MATCH(K$1,'Raw-products'!$A$1:$H$1,0))</f>
        <v>116</v>
      </c>
      <c r="L3862">
        <f>VLOOKUP($C3862,'Raw-products'!$A$2:$H$1261,MATCH(L$1,'Raw-products'!$A$1:$H$1,0))</f>
        <v>42</v>
      </c>
      <c r="M3862" s="5">
        <f t="shared" si="120"/>
        <v>4872</v>
      </c>
      <c r="N3862" cm="1">
        <f t="array" ref="N3862:Q3862">_xlfn.XLOOKUP($B3862,'Raw -orders'!$A:$A,'Raw -orders'!$B:$E)</f>
        <v>998</v>
      </c>
      <c r="O3862">
        <v>21349</v>
      </c>
      <c r="P3862" s="1">
        <v>44396</v>
      </c>
      <c r="Q3862" s="1">
        <v>44415</v>
      </c>
      <c r="R3862" t="str" cm="1">
        <f t="array" ref="R3862:Y3862">_xlfn.XLOOKUP($N3862,'Raw - customers'!$A:$A,'Raw - customers'!$B:$I)</f>
        <v>Rebecka Fabler</v>
      </c>
      <c r="S3862" t="str">
        <v>Polygender</v>
      </c>
      <c r="T3862">
        <v>32</v>
      </c>
      <c r="U3862" t="str">
        <v>72 Annabelle PassApt. 446</v>
      </c>
      <c r="V3862">
        <v>52</v>
      </c>
      <c r="W3862" t="str">
        <v>Kohlerberg</v>
      </c>
      <c r="X3862" t="str">
        <v>Queensland</v>
      </c>
      <c r="Y3862" t="str">
        <v>Australia</v>
      </c>
      <c r="Z3862">
        <v>7</v>
      </c>
      <c r="AA3862" s="3" t="str">
        <f t="shared" si="121"/>
        <v>10 to 20</v>
      </c>
      <c r="AP3862" s="6">
        <v>998</v>
      </c>
      <c r="AQ3862" s="6" t="s">
        <v>1355</v>
      </c>
    </row>
    <row r="3863" spans="1:43" x14ac:dyDescent="0.25">
      <c r="A3863">
        <v>3861</v>
      </c>
      <c r="B3863">
        <v>773</v>
      </c>
      <c r="C3863">
        <v>563</v>
      </c>
      <c r="D3863">
        <v>100</v>
      </c>
      <c r="E3863">
        <v>3</v>
      </c>
      <c r="F3863">
        <v>300</v>
      </c>
      <c r="G3863" t="str">
        <f>VLOOKUP($C3863,'Raw-products'!$A$2:$H$1261,MATCH(G$1,'Raw-products'!$A$1:$H$1,0))</f>
        <v>Jacket</v>
      </c>
      <c r="H3863" t="str">
        <f>VLOOKUP($C3863,'Raw-products'!$A$2:$H$1261,MATCH(H$1,'Raw-products'!$A$1:$H$1,0))</f>
        <v>Bomber</v>
      </c>
      <c r="I3863" t="str">
        <f>VLOOKUP($C3863,'Raw-products'!$A$2:$H$1261,MATCH(I$1,'Raw-products'!$A$1:$H$1,0))</f>
        <v>L</v>
      </c>
      <c r="J3863" t="str">
        <f>VLOOKUP($C3863,'Raw-products'!$A$2:$H$1261,MATCH(J$1,'Raw-products'!$A$1:$H$1,0))</f>
        <v>red</v>
      </c>
      <c r="K3863">
        <f>VLOOKUP($C3863,'Raw-products'!$A$2:$H$1261,MATCH(K$1,'Raw-products'!$A$1:$H$1,0))</f>
        <v>90</v>
      </c>
      <c r="L3863">
        <f>VLOOKUP($C3863,'Raw-products'!$A$2:$H$1261,MATCH(L$1,'Raw-products'!$A$1:$H$1,0))</f>
        <v>50</v>
      </c>
      <c r="M3863" s="5">
        <f t="shared" si="120"/>
        <v>4500</v>
      </c>
      <c r="N3863" cm="1">
        <f t="array" ref="N3863:Q3863">_xlfn.XLOOKUP($B3863,'Raw -orders'!$A:$A,'Raw -orders'!$B:$E)</f>
        <v>998</v>
      </c>
      <c r="O3863">
        <v>21349</v>
      </c>
      <c r="P3863" s="1">
        <v>44396</v>
      </c>
      <c r="Q3863" s="1">
        <v>44415</v>
      </c>
      <c r="R3863" t="str" cm="1">
        <f t="array" ref="R3863:Y3863">_xlfn.XLOOKUP($N3863,'Raw - customers'!$A:$A,'Raw - customers'!$B:$I)</f>
        <v>Rebecka Fabler</v>
      </c>
      <c r="S3863" t="str">
        <v>Polygender</v>
      </c>
      <c r="T3863">
        <v>32</v>
      </c>
      <c r="U3863" t="str">
        <v>72 Annabelle PassApt. 446</v>
      </c>
      <c r="V3863">
        <v>52</v>
      </c>
      <c r="W3863" t="str">
        <v>Kohlerberg</v>
      </c>
      <c r="X3863" t="str">
        <v>Queensland</v>
      </c>
      <c r="Y3863" t="str">
        <v>Australia</v>
      </c>
      <c r="Z3863">
        <v>7</v>
      </c>
      <c r="AA3863" s="3" t="str">
        <f t="shared" si="121"/>
        <v>10 to 20</v>
      </c>
      <c r="AP3863" s="6">
        <v>998</v>
      </c>
      <c r="AQ3863" s="6" t="s">
        <v>1355</v>
      </c>
    </row>
    <row r="3864" spans="1:43" x14ac:dyDescent="0.25">
      <c r="A3864">
        <v>3862</v>
      </c>
      <c r="B3864">
        <v>773</v>
      </c>
      <c r="C3864">
        <v>1067</v>
      </c>
      <c r="D3864">
        <v>93</v>
      </c>
      <c r="E3864">
        <v>2</v>
      </c>
      <c r="F3864">
        <v>186</v>
      </c>
      <c r="G3864" t="str">
        <f>VLOOKUP($C3864,'Raw-products'!$A$2:$H$1261,MATCH(G$1,'Raw-products'!$A$1:$H$1,0))</f>
        <v>Trousers</v>
      </c>
      <c r="H3864" t="str">
        <f>VLOOKUP($C3864,'Raw-products'!$A$2:$H$1261,MATCH(H$1,'Raw-products'!$A$1:$H$1,0))</f>
        <v>Joggers</v>
      </c>
      <c r="I3864" t="str">
        <f>VLOOKUP($C3864,'Raw-products'!$A$2:$H$1261,MATCH(I$1,'Raw-products'!$A$1:$H$1,0))</f>
        <v>M</v>
      </c>
      <c r="J3864" t="str">
        <f>VLOOKUP($C3864,'Raw-products'!$A$2:$H$1261,MATCH(J$1,'Raw-products'!$A$1:$H$1,0))</f>
        <v>green</v>
      </c>
      <c r="K3864">
        <f>VLOOKUP($C3864,'Raw-products'!$A$2:$H$1261,MATCH(K$1,'Raw-products'!$A$1:$H$1,0))</f>
        <v>94</v>
      </c>
      <c r="L3864">
        <f>VLOOKUP($C3864,'Raw-products'!$A$2:$H$1261,MATCH(L$1,'Raw-products'!$A$1:$H$1,0))</f>
        <v>54</v>
      </c>
      <c r="M3864" s="5">
        <f t="shared" si="120"/>
        <v>5076</v>
      </c>
      <c r="N3864" cm="1">
        <f t="array" ref="N3864:Q3864">_xlfn.XLOOKUP($B3864,'Raw -orders'!$A:$A,'Raw -orders'!$B:$E)</f>
        <v>998</v>
      </c>
      <c r="O3864">
        <v>21349</v>
      </c>
      <c r="P3864" s="1">
        <v>44396</v>
      </c>
      <c r="Q3864" s="1">
        <v>44415</v>
      </c>
      <c r="R3864" t="str" cm="1">
        <f t="array" ref="R3864:Y3864">_xlfn.XLOOKUP($N3864,'Raw - customers'!$A:$A,'Raw - customers'!$B:$I)</f>
        <v>Rebecka Fabler</v>
      </c>
      <c r="S3864" t="str">
        <v>Polygender</v>
      </c>
      <c r="T3864">
        <v>32</v>
      </c>
      <c r="U3864" t="str">
        <v>72 Annabelle PassApt. 446</v>
      </c>
      <c r="V3864">
        <v>52</v>
      </c>
      <c r="W3864" t="str">
        <v>Kohlerberg</v>
      </c>
      <c r="X3864" t="str">
        <v>Queensland</v>
      </c>
      <c r="Y3864" t="str">
        <v>Australia</v>
      </c>
      <c r="Z3864">
        <v>7</v>
      </c>
      <c r="AA3864" s="3" t="str">
        <f t="shared" si="121"/>
        <v>10 to 20</v>
      </c>
      <c r="AP3864" s="6">
        <v>998</v>
      </c>
      <c r="AQ3864" s="6" t="s">
        <v>1355</v>
      </c>
    </row>
    <row r="3865" spans="1:43" x14ac:dyDescent="0.25">
      <c r="A3865">
        <v>3863</v>
      </c>
      <c r="B3865">
        <v>773</v>
      </c>
      <c r="C3865">
        <v>261</v>
      </c>
      <c r="D3865">
        <v>95</v>
      </c>
      <c r="E3865">
        <v>2</v>
      </c>
      <c r="F3865">
        <v>190</v>
      </c>
      <c r="G3865" t="str">
        <f>VLOOKUP($C3865,'Raw-products'!$A$2:$H$1261,MATCH(G$1,'Raw-products'!$A$1:$H$1,0))</f>
        <v>Shirt</v>
      </c>
      <c r="H3865" t="str">
        <f>VLOOKUP($C3865,'Raw-products'!$A$2:$H$1261,MATCH(H$1,'Raw-products'!$A$1:$H$1,0))</f>
        <v>Polo</v>
      </c>
      <c r="I3865" t="str">
        <f>VLOOKUP($C3865,'Raw-products'!$A$2:$H$1261,MATCH(I$1,'Raw-products'!$A$1:$H$1,0))</f>
        <v>S</v>
      </c>
      <c r="J3865" t="str">
        <f>VLOOKUP($C3865,'Raw-products'!$A$2:$H$1261,MATCH(J$1,'Raw-products'!$A$1:$H$1,0))</f>
        <v>green</v>
      </c>
      <c r="K3865">
        <f>VLOOKUP($C3865,'Raw-products'!$A$2:$H$1261,MATCH(K$1,'Raw-products'!$A$1:$H$1,0))</f>
        <v>117</v>
      </c>
      <c r="L3865">
        <f>VLOOKUP($C3865,'Raw-products'!$A$2:$H$1261,MATCH(L$1,'Raw-products'!$A$1:$H$1,0))</f>
        <v>71</v>
      </c>
      <c r="M3865" s="5">
        <f t="shared" si="120"/>
        <v>8307</v>
      </c>
      <c r="N3865" cm="1">
        <f t="array" ref="N3865:Q3865">_xlfn.XLOOKUP($B3865,'Raw -orders'!$A:$A,'Raw -orders'!$B:$E)</f>
        <v>998</v>
      </c>
      <c r="O3865">
        <v>21349</v>
      </c>
      <c r="P3865" s="1">
        <v>44396</v>
      </c>
      <c r="Q3865" s="1">
        <v>44415</v>
      </c>
      <c r="R3865" t="str" cm="1">
        <f t="array" ref="R3865:Y3865">_xlfn.XLOOKUP($N3865,'Raw - customers'!$A:$A,'Raw - customers'!$B:$I)</f>
        <v>Rebecka Fabler</v>
      </c>
      <c r="S3865" t="str">
        <v>Polygender</v>
      </c>
      <c r="T3865">
        <v>32</v>
      </c>
      <c r="U3865" t="str">
        <v>72 Annabelle PassApt. 446</v>
      </c>
      <c r="V3865">
        <v>52</v>
      </c>
      <c r="W3865" t="str">
        <v>Kohlerberg</v>
      </c>
      <c r="X3865" t="str">
        <v>Queensland</v>
      </c>
      <c r="Y3865" t="str">
        <v>Australia</v>
      </c>
      <c r="Z3865">
        <v>7</v>
      </c>
      <c r="AA3865" s="3" t="str">
        <f t="shared" si="121"/>
        <v>10 to 20</v>
      </c>
      <c r="AP3865" s="6">
        <v>998</v>
      </c>
      <c r="AQ3865" s="6" t="s">
        <v>1355</v>
      </c>
    </row>
    <row r="3866" spans="1:43" x14ac:dyDescent="0.25">
      <c r="A3866">
        <v>3864</v>
      </c>
      <c r="B3866">
        <v>774</v>
      </c>
      <c r="C3866">
        <v>871</v>
      </c>
      <c r="D3866">
        <v>113</v>
      </c>
      <c r="E3866">
        <v>3</v>
      </c>
      <c r="F3866">
        <v>339</v>
      </c>
      <c r="G3866" t="str">
        <f>VLOOKUP($C3866,'Raw-products'!$A$2:$H$1261,MATCH(G$1,'Raw-products'!$A$1:$H$1,0))</f>
        <v>Trousers</v>
      </c>
      <c r="H3866" t="str">
        <f>VLOOKUP($C3866,'Raw-products'!$A$2:$H$1261,MATCH(H$1,'Raw-products'!$A$1:$H$1,0))</f>
        <v>Chinos</v>
      </c>
      <c r="I3866" t="str">
        <f>VLOOKUP($C3866,'Raw-products'!$A$2:$H$1261,MATCH(I$1,'Raw-products'!$A$1:$H$1,0))</f>
        <v>S</v>
      </c>
      <c r="J3866" t="str">
        <f>VLOOKUP($C3866,'Raw-products'!$A$2:$H$1261,MATCH(J$1,'Raw-products'!$A$1:$H$1,0))</f>
        <v>violet</v>
      </c>
      <c r="K3866">
        <f>VLOOKUP($C3866,'Raw-products'!$A$2:$H$1261,MATCH(K$1,'Raw-products'!$A$1:$H$1,0))</f>
        <v>100</v>
      </c>
      <c r="L3866">
        <f>VLOOKUP($C3866,'Raw-products'!$A$2:$H$1261,MATCH(L$1,'Raw-products'!$A$1:$H$1,0))</f>
        <v>64</v>
      </c>
      <c r="M3866" s="5">
        <f t="shared" si="120"/>
        <v>6400</v>
      </c>
      <c r="N3866" cm="1">
        <f t="array" ref="N3866:Q3866">_xlfn.XLOOKUP($B3866,'Raw -orders'!$A:$A,'Raw -orders'!$B:$E)</f>
        <v>416</v>
      </c>
      <c r="O3866">
        <v>31076</v>
      </c>
      <c r="P3866" s="1">
        <v>44370</v>
      </c>
      <c r="Q3866" s="1">
        <v>44390</v>
      </c>
      <c r="R3866" t="str" cm="1">
        <f t="array" ref="R3866:Y3866">_xlfn.XLOOKUP($N3866,'Raw - customers'!$A:$A,'Raw - customers'!$B:$I)</f>
        <v>Leonore Yakunikov</v>
      </c>
      <c r="S3866" t="str">
        <v>Agender</v>
      </c>
      <c r="T3866">
        <v>21</v>
      </c>
      <c r="U3866" t="str">
        <v>59 Gibson MeadowApt. 565</v>
      </c>
      <c r="V3866">
        <v>4767</v>
      </c>
      <c r="W3866" t="str">
        <v>Langworthville</v>
      </c>
      <c r="X3866" t="str">
        <v>New South Wales</v>
      </c>
      <c r="Y3866" t="str">
        <v>Australia</v>
      </c>
      <c r="Z3866">
        <v>6</v>
      </c>
      <c r="AA3866" s="3" t="str">
        <f t="shared" si="121"/>
        <v>10 to 20</v>
      </c>
      <c r="AP3866" s="6">
        <v>416</v>
      </c>
      <c r="AQ3866" s="6" t="s">
        <v>1362</v>
      </c>
    </row>
    <row r="3867" spans="1:43" x14ac:dyDescent="0.25">
      <c r="A3867">
        <v>3865</v>
      </c>
      <c r="B3867">
        <v>774</v>
      </c>
      <c r="C3867">
        <v>321</v>
      </c>
      <c r="D3867">
        <v>109</v>
      </c>
      <c r="E3867">
        <v>1</v>
      </c>
      <c r="F3867">
        <v>109</v>
      </c>
      <c r="G3867" t="str">
        <f>VLOOKUP($C3867,'Raw-products'!$A$2:$H$1261,MATCH(G$1,'Raw-products'!$A$1:$H$1,0))</f>
        <v>Shirt</v>
      </c>
      <c r="H3867" t="str">
        <f>VLOOKUP($C3867,'Raw-products'!$A$2:$H$1261,MATCH(H$1,'Raw-products'!$A$1:$H$1,0))</f>
        <v>Mandarin Collar</v>
      </c>
      <c r="I3867" t="str">
        <f>VLOOKUP($C3867,'Raw-products'!$A$2:$H$1261,MATCH(I$1,'Raw-products'!$A$1:$H$1,0))</f>
        <v>S</v>
      </c>
      <c r="J3867" t="str">
        <f>VLOOKUP($C3867,'Raw-products'!$A$2:$H$1261,MATCH(J$1,'Raw-products'!$A$1:$H$1,0))</f>
        <v>orange</v>
      </c>
      <c r="K3867">
        <f>VLOOKUP($C3867,'Raw-products'!$A$2:$H$1261,MATCH(K$1,'Raw-products'!$A$1:$H$1,0))</f>
        <v>108</v>
      </c>
      <c r="L3867">
        <f>VLOOKUP($C3867,'Raw-products'!$A$2:$H$1261,MATCH(L$1,'Raw-products'!$A$1:$H$1,0))</f>
        <v>52</v>
      </c>
      <c r="M3867" s="5">
        <f t="shared" si="120"/>
        <v>5616</v>
      </c>
      <c r="N3867" cm="1">
        <f t="array" ref="N3867:Q3867">_xlfn.XLOOKUP($B3867,'Raw -orders'!$A:$A,'Raw -orders'!$B:$E)</f>
        <v>416</v>
      </c>
      <c r="O3867">
        <v>31076</v>
      </c>
      <c r="P3867" s="1">
        <v>44370</v>
      </c>
      <c r="Q3867" s="1">
        <v>44390</v>
      </c>
      <c r="R3867" t="str" cm="1">
        <f t="array" ref="R3867:Y3867">_xlfn.XLOOKUP($N3867,'Raw - customers'!$A:$A,'Raw - customers'!$B:$I)</f>
        <v>Leonore Yakunikov</v>
      </c>
      <c r="S3867" t="str">
        <v>Agender</v>
      </c>
      <c r="T3867">
        <v>21</v>
      </c>
      <c r="U3867" t="str">
        <v>59 Gibson MeadowApt. 565</v>
      </c>
      <c r="V3867">
        <v>4767</v>
      </c>
      <c r="W3867" t="str">
        <v>Langworthville</v>
      </c>
      <c r="X3867" t="str">
        <v>New South Wales</v>
      </c>
      <c r="Y3867" t="str">
        <v>Australia</v>
      </c>
      <c r="Z3867">
        <v>6</v>
      </c>
      <c r="AA3867" s="3" t="str">
        <f t="shared" si="121"/>
        <v>10 to 20</v>
      </c>
      <c r="AP3867" s="6">
        <v>416</v>
      </c>
      <c r="AQ3867" s="6" t="s">
        <v>1362</v>
      </c>
    </row>
    <row r="3868" spans="1:43" x14ac:dyDescent="0.25">
      <c r="A3868">
        <v>3866</v>
      </c>
      <c r="B3868">
        <v>774</v>
      </c>
      <c r="C3868">
        <v>214</v>
      </c>
      <c r="D3868">
        <v>106</v>
      </c>
      <c r="E3868">
        <v>2</v>
      </c>
      <c r="F3868">
        <v>212</v>
      </c>
      <c r="G3868" t="str">
        <f>VLOOKUP($C3868,'Raw-products'!$A$2:$H$1261,MATCH(G$1,'Raw-products'!$A$1:$H$1,0))</f>
        <v>Shirt</v>
      </c>
      <c r="H3868" t="str">
        <f>VLOOKUP($C3868,'Raw-products'!$A$2:$H$1261,MATCH(H$1,'Raw-products'!$A$1:$H$1,0))</f>
        <v>Chambray</v>
      </c>
      <c r="I3868" t="str">
        <f>VLOOKUP($C3868,'Raw-products'!$A$2:$H$1261,MATCH(I$1,'Raw-products'!$A$1:$H$1,0))</f>
        <v>XL</v>
      </c>
      <c r="J3868" t="str">
        <f>VLOOKUP($C3868,'Raw-products'!$A$2:$H$1261,MATCH(J$1,'Raw-products'!$A$1:$H$1,0))</f>
        <v>red</v>
      </c>
      <c r="K3868">
        <f>VLOOKUP($C3868,'Raw-products'!$A$2:$H$1261,MATCH(K$1,'Raw-products'!$A$1:$H$1,0))</f>
        <v>105</v>
      </c>
      <c r="L3868">
        <f>VLOOKUP($C3868,'Raw-products'!$A$2:$H$1261,MATCH(L$1,'Raw-products'!$A$1:$H$1,0))</f>
        <v>42</v>
      </c>
      <c r="M3868" s="5">
        <f t="shared" si="120"/>
        <v>4410</v>
      </c>
      <c r="N3868" cm="1">
        <f t="array" ref="N3868:Q3868">_xlfn.XLOOKUP($B3868,'Raw -orders'!$A:$A,'Raw -orders'!$B:$E)</f>
        <v>416</v>
      </c>
      <c r="O3868">
        <v>31076</v>
      </c>
      <c r="P3868" s="1">
        <v>44370</v>
      </c>
      <c r="Q3868" s="1">
        <v>44390</v>
      </c>
      <c r="R3868" t="str" cm="1">
        <f t="array" ref="R3868:Y3868">_xlfn.XLOOKUP($N3868,'Raw - customers'!$A:$A,'Raw - customers'!$B:$I)</f>
        <v>Leonore Yakunikov</v>
      </c>
      <c r="S3868" t="str">
        <v>Agender</v>
      </c>
      <c r="T3868">
        <v>21</v>
      </c>
      <c r="U3868" t="str">
        <v>59 Gibson MeadowApt. 565</v>
      </c>
      <c r="V3868">
        <v>4767</v>
      </c>
      <c r="W3868" t="str">
        <v>Langworthville</v>
      </c>
      <c r="X3868" t="str">
        <v>New South Wales</v>
      </c>
      <c r="Y3868" t="str">
        <v>Australia</v>
      </c>
      <c r="Z3868">
        <v>6</v>
      </c>
      <c r="AA3868" s="3" t="str">
        <f t="shared" si="121"/>
        <v>10 to 20</v>
      </c>
      <c r="AP3868" s="6">
        <v>416</v>
      </c>
      <c r="AQ3868" s="6" t="s">
        <v>1362</v>
      </c>
    </row>
    <row r="3869" spans="1:43" x14ac:dyDescent="0.25">
      <c r="A3869">
        <v>3867</v>
      </c>
      <c r="B3869">
        <v>775</v>
      </c>
      <c r="C3869">
        <v>1214</v>
      </c>
      <c r="D3869">
        <v>105</v>
      </c>
      <c r="E3869">
        <v>2</v>
      </c>
      <c r="F3869">
        <v>210</v>
      </c>
      <c r="G3869" t="str">
        <f>VLOOKUP($C3869,'Raw-products'!$A$2:$H$1261,MATCH(G$1,'Raw-products'!$A$1:$H$1,0))</f>
        <v>Trousers</v>
      </c>
      <c r="H3869" t="str">
        <f>VLOOKUP($C3869,'Raw-products'!$A$2:$H$1261,MATCH(H$1,'Raw-products'!$A$1:$H$1,0))</f>
        <v>Pleated</v>
      </c>
      <c r="I3869" t="str">
        <f>VLOOKUP($C3869,'Raw-products'!$A$2:$H$1261,MATCH(I$1,'Raw-products'!$A$1:$H$1,0))</f>
        <v>XL</v>
      </c>
      <c r="J3869" t="str">
        <f>VLOOKUP($C3869,'Raw-products'!$A$2:$H$1261,MATCH(J$1,'Raw-products'!$A$1:$H$1,0))</f>
        <v>blue</v>
      </c>
      <c r="K3869">
        <f>VLOOKUP($C3869,'Raw-products'!$A$2:$H$1261,MATCH(K$1,'Raw-products'!$A$1:$H$1,0))</f>
        <v>90</v>
      </c>
      <c r="L3869">
        <f>VLOOKUP($C3869,'Raw-products'!$A$2:$H$1261,MATCH(L$1,'Raw-products'!$A$1:$H$1,0))</f>
        <v>55</v>
      </c>
      <c r="M3869" s="5">
        <f t="shared" si="120"/>
        <v>4950</v>
      </c>
      <c r="N3869" cm="1">
        <f t="array" ref="N3869:Q3869">_xlfn.XLOOKUP($B3869,'Raw -orders'!$A:$A,'Raw -orders'!$B:$E)</f>
        <v>348</v>
      </c>
      <c r="O3869">
        <v>21561</v>
      </c>
      <c r="P3869" s="1">
        <v>44358</v>
      </c>
      <c r="Q3869" s="1">
        <v>44382</v>
      </c>
      <c r="R3869" t="str" cm="1">
        <f t="array" ref="R3869:Y3869">_xlfn.XLOOKUP($N3869,'Raw - customers'!$A:$A,'Raw - customers'!$B:$I)</f>
        <v>Thorny Nornable</v>
      </c>
      <c r="S3869" t="str">
        <v>Genderqueer</v>
      </c>
      <c r="T3869">
        <v>76</v>
      </c>
      <c r="U3869" t="str">
        <v>4070 Nathan CircuitSuite 296</v>
      </c>
      <c r="V3869">
        <v>1840</v>
      </c>
      <c r="W3869" t="str">
        <v>Rubyfort</v>
      </c>
      <c r="X3869" t="str">
        <v>Tasmania</v>
      </c>
      <c r="Y3869" t="str">
        <v>Australia</v>
      </c>
      <c r="Z3869">
        <v>6</v>
      </c>
      <c r="AA3869" s="3" t="str">
        <f t="shared" si="121"/>
        <v>20 to 30</v>
      </c>
      <c r="AP3869" s="6">
        <v>348</v>
      </c>
      <c r="AQ3869" s="6" t="s">
        <v>1414</v>
      </c>
    </row>
    <row r="3870" spans="1:43" x14ac:dyDescent="0.25">
      <c r="A3870">
        <v>3868</v>
      </c>
      <c r="B3870">
        <v>775</v>
      </c>
      <c r="C3870">
        <v>619</v>
      </c>
      <c r="D3870">
        <v>112</v>
      </c>
      <c r="E3870">
        <v>3</v>
      </c>
      <c r="F3870">
        <v>336</v>
      </c>
      <c r="G3870" t="str">
        <f>VLOOKUP($C3870,'Raw-products'!$A$2:$H$1261,MATCH(G$1,'Raw-products'!$A$1:$H$1,0))</f>
        <v>Jacket</v>
      </c>
      <c r="H3870" t="str">
        <f>VLOOKUP($C3870,'Raw-products'!$A$2:$H$1261,MATCH(H$1,'Raw-products'!$A$1:$H$1,0))</f>
        <v>Cardigan</v>
      </c>
      <c r="I3870" t="str">
        <f>VLOOKUP($C3870,'Raw-products'!$A$2:$H$1261,MATCH(I$1,'Raw-products'!$A$1:$H$1,0))</f>
        <v>XL</v>
      </c>
      <c r="J3870" t="str">
        <f>VLOOKUP($C3870,'Raw-products'!$A$2:$H$1261,MATCH(J$1,'Raw-products'!$A$1:$H$1,0))</f>
        <v>blue</v>
      </c>
      <c r="K3870">
        <f>VLOOKUP($C3870,'Raw-products'!$A$2:$H$1261,MATCH(K$1,'Raw-products'!$A$1:$H$1,0))</f>
        <v>118</v>
      </c>
      <c r="L3870">
        <f>VLOOKUP($C3870,'Raw-products'!$A$2:$H$1261,MATCH(L$1,'Raw-products'!$A$1:$H$1,0))</f>
        <v>57</v>
      </c>
      <c r="M3870" s="5">
        <f t="shared" si="120"/>
        <v>6726</v>
      </c>
      <c r="N3870" cm="1">
        <f t="array" ref="N3870:Q3870">_xlfn.XLOOKUP($B3870,'Raw -orders'!$A:$A,'Raw -orders'!$B:$E)</f>
        <v>348</v>
      </c>
      <c r="O3870">
        <v>21561</v>
      </c>
      <c r="P3870" s="1">
        <v>44358</v>
      </c>
      <c r="Q3870" s="1">
        <v>44382</v>
      </c>
      <c r="R3870" t="str" cm="1">
        <f t="array" ref="R3870:Y3870">_xlfn.XLOOKUP($N3870,'Raw - customers'!$A:$A,'Raw - customers'!$B:$I)</f>
        <v>Thorny Nornable</v>
      </c>
      <c r="S3870" t="str">
        <v>Genderqueer</v>
      </c>
      <c r="T3870">
        <v>76</v>
      </c>
      <c r="U3870" t="str">
        <v>4070 Nathan CircuitSuite 296</v>
      </c>
      <c r="V3870">
        <v>1840</v>
      </c>
      <c r="W3870" t="str">
        <v>Rubyfort</v>
      </c>
      <c r="X3870" t="str">
        <v>Tasmania</v>
      </c>
      <c r="Y3870" t="str">
        <v>Australia</v>
      </c>
      <c r="Z3870">
        <v>6</v>
      </c>
      <c r="AA3870" s="3" t="str">
        <f t="shared" si="121"/>
        <v>20 to 30</v>
      </c>
      <c r="AP3870" s="6">
        <v>348</v>
      </c>
      <c r="AQ3870" s="6" t="s">
        <v>1414</v>
      </c>
    </row>
    <row r="3871" spans="1:43" x14ac:dyDescent="0.25">
      <c r="A3871">
        <v>3869</v>
      </c>
      <c r="B3871">
        <v>775</v>
      </c>
      <c r="C3871">
        <v>1039</v>
      </c>
      <c r="D3871">
        <v>90</v>
      </c>
      <c r="E3871">
        <v>1</v>
      </c>
      <c r="F3871">
        <v>90</v>
      </c>
      <c r="G3871" t="str">
        <f>VLOOKUP($C3871,'Raw-products'!$A$2:$H$1261,MATCH(G$1,'Raw-products'!$A$1:$H$1,0))</f>
        <v>Trousers</v>
      </c>
      <c r="H3871" t="str">
        <f>VLOOKUP($C3871,'Raw-products'!$A$2:$H$1261,MATCH(H$1,'Raw-products'!$A$1:$H$1,0))</f>
        <v>Relaxed Leg</v>
      </c>
      <c r="I3871" t="str">
        <f>VLOOKUP($C3871,'Raw-products'!$A$2:$H$1261,MATCH(I$1,'Raw-products'!$A$1:$H$1,0))</f>
        <v>XL</v>
      </c>
      <c r="J3871" t="str">
        <f>VLOOKUP($C3871,'Raw-products'!$A$2:$H$1261,MATCH(J$1,'Raw-products'!$A$1:$H$1,0))</f>
        <v>blue</v>
      </c>
      <c r="K3871">
        <f>VLOOKUP($C3871,'Raw-products'!$A$2:$H$1261,MATCH(K$1,'Raw-products'!$A$1:$H$1,0))</f>
        <v>95</v>
      </c>
      <c r="L3871">
        <f>VLOOKUP($C3871,'Raw-products'!$A$2:$H$1261,MATCH(L$1,'Raw-products'!$A$1:$H$1,0))</f>
        <v>40</v>
      </c>
      <c r="M3871" s="5">
        <f t="shared" si="120"/>
        <v>3800</v>
      </c>
      <c r="N3871" cm="1">
        <f t="array" ref="N3871:Q3871">_xlfn.XLOOKUP($B3871,'Raw -orders'!$A:$A,'Raw -orders'!$B:$E)</f>
        <v>348</v>
      </c>
      <c r="O3871">
        <v>21561</v>
      </c>
      <c r="P3871" s="1">
        <v>44358</v>
      </c>
      <c r="Q3871" s="1">
        <v>44382</v>
      </c>
      <c r="R3871" t="str" cm="1">
        <f t="array" ref="R3871:Y3871">_xlfn.XLOOKUP($N3871,'Raw - customers'!$A:$A,'Raw - customers'!$B:$I)</f>
        <v>Thorny Nornable</v>
      </c>
      <c r="S3871" t="str">
        <v>Genderqueer</v>
      </c>
      <c r="T3871">
        <v>76</v>
      </c>
      <c r="U3871" t="str">
        <v>4070 Nathan CircuitSuite 296</v>
      </c>
      <c r="V3871">
        <v>1840</v>
      </c>
      <c r="W3871" t="str">
        <v>Rubyfort</v>
      </c>
      <c r="X3871" t="str">
        <v>Tasmania</v>
      </c>
      <c r="Y3871" t="str">
        <v>Australia</v>
      </c>
      <c r="Z3871">
        <v>6</v>
      </c>
      <c r="AA3871" s="3" t="str">
        <f t="shared" si="121"/>
        <v>20 to 30</v>
      </c>
      <c r="AP3871" s="6">
        <v>348</v>
      </c>
      <c r="AQ3871" s="6" t="s">
        <v>1414</v>
      </c>
    </row>
    <row r="3872" spans="1:43" x14ac:dyDescent="0.25">
      <c r="A3872">
        <v>3870</v>
      </c>
      <c r="B3872">
        <v>775</v>
      </c>
      <c r="C3872">
        <v>697</v>
      </c>
      <c r="D3872">
        <v>113</v>
      </c>
      <c r="E3872">
        <v>1</v>
      </c>
      <c r="F3872">
        <v>113</v>
      </c>
      <c r="G3872" t="str">
        <f>VLOOKUP($C3872,'Raw-products'!$A$2:$H$1261,MATCH(G$1,'Raw-products'!$A$1:$H$1,0))</f>
        <v>Jacket</v>
      </c>
      <c r="H3872" t="str">
        <f>VLOOKUP($C3872,'Raw-products'!$A$2:$H$1261,MATCH(H$1,'Raw-products'!$A$1:$H$1,0))</f>
        <v>Parka</v>
      </c>
      <c r="I3872" t="str">
        <f>VLOOKUP($C3872,'Raw-products'!$A$2:$H$1261,MATCH(I$1,'Raw-products'!$A$1:$H$1,0))</f>
        <v>M</v>
      </c>
      <c r="J3872" t="str">
        <f>VLOOKUP($C3872,'Raw-products'!$A$2:$H$1261,MATCH(J$1,'Raw-products'!$A$1:$H$1,0))</f>
        <v>violet</v>
      </c>
      <c r="K3872">
        <f>VLOOKUP($C3872,'Raw-products'!$A$2:$H$1261,MATCH(K$1,'Raw-products'!$A$1:$H$1,0))</f>
        <v>119</v>
      </c>
      <c r="L3872">
        <f>VLOOKUP($C3872,'Raw-products'!$A$2:$H$1261,MATCH(L$1,'Raw-products'!$A$1:$H$1,0))</f>
        <v>75</v>
      </c>
      <c r="M3872" s="5">
        <f t="shared" si="120"/>
        <v>8925</v>
      </c>
      <c r="N3872" cm="1">
        <f t="array" ref="N3872:Q3872">_xlfn.XLOOKUP($B3872,'Raw -orders'!$A:$A,'Raw -orders'!$B:$E)</f>
        <v>348</v>
      </c>
      <c r="O3872">
        <v>21561</v>
      </c>
      <c r="P3872" s="1">
        <v>44358</v>
      </c>
      <c r="Q3872" s="1">
        <v>44382</v>
      </c>
      <c r="R3872" t="str" cm="1">
        <f t="array" ref="R3872:Y3872">_xlfn.XLOOKUP($N3872,'Raw - customers'!$A:$A,'Raw - customers'!$B:$I)</f>
        <v>Thorny Nornable</v>
      </c>
      <c r="S3872" t="str">
        <v>Genderqueer</v>
      </c>
      <c r="T3872">
        <v>76</v>
      </c>
      <c r="U3872" t="str">
        <v>4070 Nathan CircuitSuite 296</v>
      </c>
      <c r="V3872">
        <v>1840</v>
      </c>
      <c r="W3872" t="str">
        <v>Rubyfort</v>
      </c>
      <c r="X3872" t="str">
        <v>Tasmania</v>
      </c>
      <c r="Y3872" t="str">
        <v>Australia</v>
      </c>
      <c r="Z3872">
        <v>6</v>
      </c>
      <c r="AA3872" s="3" t="str">
        <f t="shared" si="121"/>
        <v>20 to 30</v>
      </c>
      <c r="AP3872" s="6">
        <v>348</v>
      </c>
      <c r="AQ3872" s="6" t="s">
        <v>1414</v>
      </c>
    </row>
    <row r="3873" spans="1:43" x14ac:dyDescent="0.25">
      <c r="A3873">
        <v>3871</v>
      </c>
      <c r="B3873">
        <v>775</v>
      </c>
      <c r="C3873">
        <v>1139</v>
      </c>
      <c r="D3873">
        <v>102</v>
      </c>
      <c r="E3873">
        <v>3</v>
      </c>
      <c r="F3873">
        <v>306</v>
      </c>
      <c r="G3873" t="str">
        <f>VLOOKUP($C3873,'Raw-products'!$A$2:$H$1261,MATCH(G$1,'Raw-products'!$A$1:$H$1,0))</f>
        <v>Trousers</v>
      </c>
      <c r="H3873" t="str">
        <f>VLOOKUP($C3873,'Raw-products'!$A$2:$H$1261,MATCH(H$1,'Raw-products'!$A$1:$H$1,0))</f>
        <v>Cargo Pants</v>
      </c>
      <c r="I3873" t="str">
        <f>VLOOKUP($C3873,'Raw-products'!$A$2:$H$1261,MATCH(I$1,'Raw-products'!$A$1:$H$1,0))</f>
        <v>XL</v>
      </c>
      <c r="J3873" t="str">
        <f>VLOOKUP($C3873,'Raw-products'!$A$2:$H$1261,MATCH(J$1,'Raw-products'!$A$1:$H$1,0))</f>
        <v>green</v>
      </c>
      <c r="K3873">
        <f>VLOOKUP($C3873,'Raw-products'!$A$2:$H$1261,MATCH(K$1,'Raw-products'!$A$1:$H$1,0))</f>
        <v>106</v>
      </c>
      <c r="L3873">
        <f>VLOOKUP($C3873,'Raw-products'!$A$2:$H$1261,MATCH(L$1,'Raw-products'!$A$1:$H$1,0))</f>
        <v>65</v>
      </c>
      <c r="M3873" s="5">
        <f t="shared" si="120"/>
        <v>6890</v>
      </c>
      <c r="N3873" cm="1">
        <f t="array" ref="N3873:Q3873">_xlfn.XLOOKUP($B3873,'Raw -orders'!$A:$A,'Raw -orders'!$B:$E)</f>
        <v>348</v>
      </c>
      <c r="O3873">
        <v>21561</v>
      </c>
      <c r="P3873" s="1">
        <v>44358</v>
      </c>
      <c r="Q3873" s="1">
        <v>44382</v>
      </c>
      <c r="R3873" t="str" cm="1">
        <f t="array" ref="R3873:Y3873">_xlfn.XLOOKUP($N3873,'Raw - customers'!$A:$A,'Raw - customers'!$B:$I)</f>
        <v>Thorny Nornable</v>
      </c>
      <c r="S3873" t="str">
        <v>Genderqueer</v>
      </c>
      <c r="T3873">
        <v>76</v>
      </c>
      <c r="U3873" t="str">
        <v>4070 Nathan CircuitSuite 296</v>
      </c>
      <c r="V3873">
        <v>1840</v>
      </c>
      <c r="W3873" t="str">
        <v>Rubyfort</v>
      </c>
      <c r="X3873" t="str">
        <v>Tasmania</v>
      </c>
      <c r="Y3873" t="str">
        <v>Australia</v>
      </c>
      <c r="Z3873">
        <v>6</v>
      </c>
      <c r="AA3873" s="3" t="str">
        <f t="shared" si="121"/>
        <v>20 to 30</v>
      </c>
      <c r="AP3873" s="6">
        <v>348</v>
      </c>
      <c r="AQ3873" s="6" t="s">
        <v>1414</v>
      </c>
    </row>
    <row r="3874" spans="1:43" x14ac:dyDescent="0.25">
      <c r="A3874">
        <v>3872</v>
      </c>
      <c r="B3874">
        <v>776</v>
      </c>
      <c r="C3874">
        <v>372</v>
      </c>
      <c r="D3874">
        <v>94</v>
      </c>
      <c r="E3874">
        <v>2</v>
      </c>
      <c r="F3874">
        <v>188</v>
      </c>
      <c r="G3874" t="str">
        <f>VLOOKUP($C3874,'Raw-products'!$A$2:$H$1261,MATCH(G$1,'Raw-products'!$A$1:$H$1,0))</f>
        <v>Shirt</v>
      </c>
      <c r="H3874" t="str">
        <f>VLOOKUP($C3874,'Raw-products'!$A$2:$H$1261,MATCH(H$1,'Raw-products'!$A$1:$H$1,0))</f>
        <v>Henley</v>
      </c>
      <c r="I3874" t="str">
        <f>VLOOKUP($C3874,'Raw-products'!$A$2:$H$1261,MATCH(I$1,'Raw-products'!$A$1:$H$1,0))</f>
        <v>M</v>
      </c>
      <c r="J3874" t="str">
        <f>VLOOKUP($C3874,'Raw-products'!$A$2:$H$1261,MATCH(J$1,'Raw-products'!$A$1:$H$1,0))</f>
        <v>blue</v>
      </c>
      <c r="K3874">
        <f>VLOOKUP($C3874,'Raw-products'!$A$2:$H$1261,MATCH(K$1,'Raw-products'!$A$1:$H$1,0))</f>
        <v>92</v>
      </c>
      <c r="L3874">
        <f>VLOOKUP($C3874,'Raw-products'!$A$2:$H$1261,MATCH(L$1,'Raw-products'!$A$1:$H$1,0))</f>
        <v>42</v>
      </c>
      <c r="M3874" s="5">
        <f t="shared" si="120"/>
        <v>3864</v>
      </c>
      <c r="N3874" cm="1">
        <f t="array" ref="N3874:Q3874">_xlfn.XLOOKUP($B3874,'Raw -orders'!$A:$A,'Raw -orders'!$B:$E)</f>
        <v>265</v>
      </c>
      <c r="O3874">
        <v>44395</v>
      </c>
      <c r="P3874" s="1">
        <v>44441</v>
      </c>
      <c r="Q3874" s="1">
        <v>44466</v>
      </c>
      <c r="R3874" t="str" cm="1">
        <f t="array" ref="R3874:Y3874">_xlfn.XLOOKUP($N3874,'Raw - customers'!$A:$A,'Raw - customers'!$B:$I)</f>
        <v>Ianthe Magowan</v>
      </c>
      <c r="S3874" t="str">
        <v>Male</v>
      </c>
      <c r="T3874">
        <v>52</v>
      </c>
      <c r="U3874" t="str">
        <v>35 Baumbach HillApt. 244</v>
      </c>
      <c r="V3874">
        <v>5072</v>
      </c>
      <c r="W3874" t="str">
        <v>Lake Laurenview</v>
      </c>
      <c r="X3874" t="str">
        <v>Tasmania</v>
      </c>
      <c r="Y3874" t="str">
        <v>Australia</v>
      </c>
      <c r="Z3874">
        <v>9</v>
      </c>
      <c r="AA3874" s="3" t="str">
        <f t="shared" si="121"/>
        <v>20 to 30</v>
      </c>
      <c r="AP3874" s="6">
        <v>265</v>
      </c>
      <c r="AQ3874" s="6" t="s">
        <v>1414</v>
      </c>
    </row>
    <row r="3875" spans="1:43" x14ac:dyDescent="0.25">
      <c r="A3875">
        <v>3873</v>
      </c>
      <c r="B3875">
        <v>776</v>
      </c>
      <c r="C3875">
        <v>789</v>
      </c>
      <c r="D3875">
        <v>91</v>
      </c>
      <c r="E3875">
        <v>1</v>
      </c>
      <c r="F3875">
        <v>91</v>
      </c>
      <c r="G3875" t="str">
        <f>VLOOKUP($C3875,'Raw-products'!$A$2:$H$1261,MATCH(G$1,'Raw-products'!$A$1:$H$1,0))</f>
        <v>Jacket</v>
      </c>
      <c r="H3875" t="str">
        <f>VLOOKUP($C3875,'Raw-products'!$A$2:$H$1261,MATCH(H$1,'Raw-products'!$A$1:$H$1,0))</f>
        <v>Pullover</v>
      </c>
      <c r="I3875" t="str">
        <f>VLOOKUP($C3875,'Raw-products'!$A$2:$H$1261,MATCH(I$1,'Raw-products'!$A$1:$H$1,0))</f>
        <v>XL</v>
      </c>
      <c r="J3875" t="str">
        <f>VLOOKUP($C3875,'Raw-products'!$A$2:$H$1261,MATCH(J$1,'Raw-products'!$A$1:$H$1,0))</f>
        <v>green</v>
      </c>
      <c r="K3875">
        <f>VLOOKUP($C3875,'Raw-products'!$A$2:$H$1261,MATCH(K$1,'Raw-products'!$A$1:$H$1,0))</f>
        <v>114</v>
      </c>
      <c r="L3875">
        <f>VLOOKUP($C3875,'Raw-products'!$A$2:$H$1261,MATCH(L$1,'Raw-products'!$A$1:$H$1,0))</f>
        <v>65</v>
      </c>
      <c r="M3875" s="5">
        <f t="shared" si="120"/>
        <v>7410</v>
      </c>
      <c r="N3875" cm="1">
        <f t="array" ref="N3875:Q3875">_xlfn.XLOOKUP($B3875,'Raw -orders'!$A:$A,'Raw -orders'!$B:$E)</f>
        <v>265</v>
      </c>
      <c r="O3875">
        <v>44395</v>
      </c>
      <c r="P3875" s="1">
        <v>44441</v>
      </c>
      <c r="Q3875" s="1">
        <v>44466</v>
      </c>
      <c r="R3875" t="str" cm="1">
        <f t="array" ref="R3875:Y3875">_xlfn.XLOOKUP($N3875,'Raw - customers'!$A:$A,'Raw - customers'!$B:$I)</f>
        <v>Ianthe Magowan</v>
      </c>
      <c r="S3875" t="str">
        <v>Male</v>
      </c>
      <c r="T3875">
        <v>52</v>
      </c>
      <c r="U3875" t="str">
        <v>35 Baumbach HillApt. 244</v>
      </c>
      <c r="V3875">
        <v>5072</v>
      </c>
      <c r="W3875" t="str">
        <v>Lake Laurenview</v>
      </c>
      <c r="X3875" t="str">
        <v>Tasmania</v>
      </c>
      <c r="Y3875" t="str">
        <v>Australia</v>
      </c>
      <c r="Z3875">
        <v>9</v>
      </c>
      <c r="AA3875" s="3" t="str">
        <f t="shared" si="121"/>
        <v>20 to 30</v>
      </c>
      <c r="AP3875" s="6">
        <v>265</v>
      </c>
      <c r="AQ3875" s="6" t="s">
        <v>1414</v>
      </c>
    </row>
    <row r="3876" spans="1:43" x14ac:dyDescent="0.25">
      <c r="A3876">
        <v>3874</v>
      </c>
      <c r="B3876">
        <v>776</v>
      </c>
      <c r="C3876">
        <v>419</v>
      </c>
      <c r="D3876">
        <v>119</v>
      </c>
      <c r="E3876">
        <v>2</v>
      </c>
      <c r="F3876">
        <v>238</v>
      </c>
      <c r="G3876" t="str">
        <f>VLOOKUP($C3876,'Raw-products'!$A$2:$H$1261,MATCH(G$1,'Raw-products'!$A$1:$H$1,0))</f>
        <v>Shirt</v>
      </c>
      <c r="H3876" t="str">
        <f>VLOOKUP($C3876,'Raw-products'!$A$2:$H$1261,MATCH(H$1,'Raw-products'!$A$1:$H$1,0))</f>
        <v>Casual Slim Fit</v>
      </c>
      <c r="I3876" t="str">
        <f>VLOOKUP($C3876,'Raw-products'!$A$2:$H$1261,MATCH(I$1,'Raw-products'!$A$1:$H$1,0))</f>
        <v>XL</v>
      </c>
      <c r="J3876" t="str">
        <f>VLOOKUP($C3876,'Raw-products'!$A$2:$H$1261,MATCH(J$1,'Raw-products'!$A$1:$H$1,0))</f>
        <v>violet</v>
      </c>
      <c r="K3876">
        <f>VLOOKUP($C3876,'Raw-products'!$A$2:$H$1261,MATCH(K$1,'Raw-products'!$A$1:$H$1,0))</f>
        <v>113</v>
      </c>
      <c r="L3876">
        <f>VLOOKUP($C3876,'Raw-products'!$A$2:$H$1261,MATCH(L$1,'Raw-products'!$A$1:$H$1,0))</f>
        <v>57</v>
      </c>
      <c r="M3876" s="5">
        <f t="shared" si="120"/>
        <v>6441</v>
      </c>
      <c r="N3876" cm="1">
        <f t="array" ref="N3876:Q3876">_xlfn.XLOOKUP($B3876,'Raw -orders'!$A:$A,'Raw -orders'!$B:$E)</f>
        <v>265</v>
      </c>
      <c r="O3876">
        <v>44395</v>
      </c>
      <c r="P3876" s="1">
        <v>44441</v>
      </c>
      <c r="Q3876" s="1">
        <v>44466</v>
      </c>
      <c r="R3876" t="str" cm="1">
        <f t="array" ref="R3876:Y3876">_xlfn.XLOOKUP($N3876,'Raw - customers'!$A:$A,'Raw - customers'!$B:$I)</f>
        <v>Ianthe Magowan</v>
      </c>
      <c r="S3876" t="str">
        <v>Male</v>
      </c>
      <c r="T3876">
        <v>52</v>
      </c>
      <c r="U3876" t="str">
        <v>35 Baumbach HillApt. 244</v>
      </c>
      <c r="V3876">
        <v>5072</v>
      </c>
      <c r="W3876" t="str">
        <v>Lake Laurenview</v>
      </c>
      <c r="X3876" t="str">
        <v>Tasmania</v>
      </c>
      <c r="Y3876" t="str">
        <v>Australia</v>
      </c>
      <c r="Z3876">
        <v>9</v>
      </c>
      <c r="AA3876" s="3" t="str">
        <f t="shared" si="121"/>
        <v>20 to 30</v>
      </c>
      <c r="AP3876" s="6">
        <v>265</v>
      </c>
      <c r="AQ3876" s="6" t="s">
        <v>1414</v>
      </c>
    </row>
    <row r="3877" spans="1:43" x14ac:dyDescent="0.25">
      <c r="A3877">
        <v>3875</v>
      </c>
      <c r="B3877">
        <v>776</v>
      </c>
      <c r="C3877">
        <v>694</v>
      </c>
      <c r="D3877">
        <v>113</v>
      </c>
      <c r="E3877">
        <v>2</v>
      </c>
      <c r="F3877">
        <v>226</v>
      </c>
      <c r="G3877" t="str">
        <f>VLOOKUP($C3877,'Raw-products'!$A$2:$H$1261,MATCH(G$1,'Raw-products'!$A$1:$H$1,0))</f>
        <v>Jacket</v>
      </c>
      <c r="H3877" t="str">
        <f>VLOOKUP($C3877,'Raw-products'!$A$2:$H$1261,MATCH(H$1,'Raw-products'!$A$1:$H$1,0))</f>
        <v>Parka</v>
      </c>
      <c r="I3877" t="str">
        <f>VLOOKUP($C3877,'Raw-products'!$A$2:$H$1261,MATCH(I$1,'Raw-products'!$A$1:$H$1,0))</f>
        <v>XL</v>
      </c>
      <c r="J3877" t="str">
        <f>VLOOKUP($C3877,'Raw-products'!$A$2:$H$1261,MATCH(J$1,'Raw-products'!$A$1:$H$1,0))</f>
        <v>indigo</v>
      </c>
      <c r="K3877">
        <f>VLOOKUP($C3877,'Raw-products'!$A$2:$H$1261,MATCH(K$1,'Raw-products'!$A$1:$H$1,0))</f>
        <v>119</v>
      </c>
      <c r="L3877">
        <f>VLOOKUP($C3877,'Raw-products'!$A$2:$H$1261,MATCH(L$1,'Raw-products'!$A$1:$H$1,0))</f>
        <v>78</v>
      </c>
      <c r="M3877" s="5">
        <f t="shared" si="120"/>
        <v>9282</v>
      </c>
      <c r="N3877" cm="1">
        <f t="array" ref="N3877:Q3877">_xlfn.XLOOKUP($B3877,'Raw -orders'!$A:$A,'Raw -orders'!$B:$E)</f>
        <v>265</v>
      </c>
      <c r="O3877">
        <v>44395</v>
      </c>
      <c r="P3877" s="1">
        <v>44441</v>
      </c>
      <c r="Q3877" s="1">
        <v>44466</v>
      </c>
      <c r="R3877" t="str" cm="1">
        <f t="array" ref="R3877:Y3877">_xlfn.XLOOKUP($N3877,'Raw - customers'!$A:$A,'Raw - customers'!$B:$I)</f>
        <v>Ianthe Magowan</v>
      </c>
      <c r="S3877" t="str">
        <v>Male</v>
      </c>
      <c r="T3877">
        <v>52</v>
      </c>
      <c r="U3877" t="str">
        <v>35 Baumbach HillApt. 244</v>
      </c>
      <c r="V3877">
        <v>5072</v>
      </c>
      <c r="W3877" t="str">
        <v>Lake Laurenview</v>
      </c>
      <c r="X3877" t="str">
        <v>Tasmania</v>
      </c>
      <c r="Y3877" t="str">
        <v>Australia</v>
      </c>
      <c r="Z3877">
        <v>9</v>
      </c>
      <c r="AA3877" s="3" t="str">
        <f t="shared" si="121"/>
        <v>20 to 30</v>
      </c>
      <c r="AP3877" s="6">
        <v>265</v>
      </c>
      <c r="AQ3877" s="6" t="s">
        <v>1414</v>
      </c>
    </row>
    <row r="3878" spans="1:43" x14ac:dyDescent="0.25">
      <c r="A3878">
        <v>3876</v>
      </c>
      <c r="B3878">
        <v>777</v>
      </c>
      <c r="C3878">
        <v>625</v>
      </c>
      <c r="D3878">
        <v>112</v>
      </c>
      <c r="E3878">
        <v>2</v>
      </c>
      <c r="F3878">
        <v>224</v>
      </c>
      <c r="G3878" t="str">
        <f>VLOOKUP($C3878,'Raw-products'!$A$2:$H$1261,MATCH(G$1,'Raw-products'!$A$1:$H$1,0))</f>
        <v>Jacket</v>
      </c>
      <c r="H3878" t="str">
        <f>VLOOKUP($C3878,'Raw-products'!$A$2:$H$1261,MATCH(H$1,'Raw-products'!$A$1:$H$1,0))</f>
        <v>Cardigan</v>
      </c>
      <c r="I3878" t="str">
        <f>VLOOKUP($C3878,'Raw-products'!$A$2:$H$1261,MATCH(I$1,'Raw-products'!$A$1:$H$1,0))</f>
        <v>XS</v>
      </c>
      <c r="J3878" t="str">
        <f>VLOOKUP($C3878,'Raw-products'!$A$2:$H$1261,MATCH(J$1,'Raw-products'!$A$1:$H$1,0))</f>
        <v>violet</v>
      </c>
      <c r="K3878">
        <f>VLOOKUP($C3878,'Raw-products'!$A$2:$H$1261,MATCH(K$1,'Raw-products'!$A$1:$H$1,0))</f>
        <v>118</v>
      </c>
      <c r="L3878">
        <f>VLOOKUP($C3878,'Raw-products'!$A$2:$H$1261,MATCH(L$1,'Raw-products'!$A$1:$H$1,0))</f>
        <v>40</v>
      </c>
      <c r="M3878" s="5">
        <f t="shared" si="120"/>
        <v>4720</v>
      </c>
      <c r="N3878" cm="1">
        <f t="array" ref="N3878:Q3878">_xlfn.XLOOKUP($B3878,'Raw -orders'!$A:$A,'Raw -orders'!$B:$E)</f>
        <v>431</v>
      </c>
      <c r="O3878">
        <v>13696</v>
      </c>
      <c r="P3878" s="1">
        <v>44212</v>
      </c>
      <c r="Q3878" s="1">
        <v>44236</v>
      </c>
      <c r="R3878" t="str" cm="1">
        <f t="array" ref="R3878:Y3878">_xlfn.XLOOKUP($N3878,'Raw - customers'!$A:$A,'Raw - customers'!$B:$I)</f>
        <v>Ronni Gruszczak</v>
      </c>
      <c r="S3878" t="str">
        <v>Agender</v>
      </c>
      <c r="T3878">
        <v>41</v>
      </c>
      <c r="U3878" t="str">
        <v>535 Angelina CourtSuite 875</v>
      </c>
      <c r="V3878">
        <v>8422</v>
      </c>
      <c r="W3878" t="str">
        <v>Jademouth</v>
      </c>
      <c r="X3878" t="str">
        <v>Victoria</v>
      </c>
      <c r="Y3878" t="str">
        <v>Australia</v>
      </c>
      <c r="Z3878">
        <v>1</v>
      </c>
      <c r="AA3878" s="3" t="str">
        <f t="shared" si="121"/>
        <v>20 to 30</v>
      </c>
      <c r="AP3878" s="6">
        <v>431</v>
      </c>
      <c r="AQ3878" s="6" t="s">
        <v>1396</v>
      </c>
    </row>
    <row r="3879" spans="1:43" x14ac:dyDescent="0.25">
      <c r="A3879">
        <v>3877</v>
      </c>
      <c r="B3879">
        <v>777</v>
      </c>
      <c r="C3879">
        <v>401</v>
      </c>
      <c r="D3879">
        <v>119</v>
      </c>
      <c r="E3879">
        <v>3</v>
      </c>
      <c r="F3879">
        <v>357</v>
      </c>
      <c r="G3879" t="str">
        <f>VLOOKUP($C3879,'Raw-products'!$A$2:$H$1261,MATCH(G$1,'Raw-products'!$A$1:$H$1,0))</f>
        <v>Shirt</v>
      </c>
      <c r="H3879" t="str">
        <f>VLOOKUP($C3879,'Raw-products'!$A$2:$H$1261,MATCH(H$1,'Raw-products'!$A$1:$H$1,0))</f>
        <v>Casual Slim Fit</v>
      </c>
      <c r="I3879" t="str">
        <f>VLOOKUP($C3879,'Raw-products'!$A$2:$H$1261,MATCH(I$1,'Raw-products'!$A$1:$H$1,0))</f>
        <v>S</v>
      </c>
      <c r="J3879" t="str">
        <f>VLOOKUP($C3879,'Raw-products'!$A$2:$H$1261,MATCH(J$1,'Raw-products'!$A$1:$H$1,0))</f>
        <v>green</v>
      </c>
      <c r="K3879">
        <f>VLOOKUP($C3879,'Raw-products'!$A$2:$H$1261,MATCH(K$1,'Raw-products'!$A$1:$H$1,0))</f>
        <v>113</v>
      </c>
      <c r="L3879">
        <f>VLOOKUP($C3879,'Raw-products'!$A$2:$H$1261,MATCH(L$1,'Raw-products'!$A$1:$H$1,0))</f>
        <v>72</v>
      </c>
      <c r="M3879" s="5">
        <f t="shared" si="120"/>
        <v>8136</v>
      </c>
      <c r="N3879" cm="1">
        <f t="array" ref="N3879:Q3879">_xlfn.XLOOKUP($B3879,'Raw -orders'!$A:$A,'Raw -orders'!$B:$E)</f>
        <v>431</v>
      </c>
      <c r="O3879">
        <v>13696</v>
      </c>
      <c r="P3879" s="1">
        <v>44212</v>
      </c>
      <c r="Q3879" s="1">
        <v>44236</v>
      </c>
      <c r="R3879" t="str" cm="1">
        <f t="array" ref="R3879:Y3879">_xlfn.XLOOKUP($N3879,'Raw - customers'!$A:$A,'Raw - customers'!$B:$I)</f>
        <v>Ronni Gruszczak</v>
      </c>
      <c r="S3879" t="str">
        <v>Agender</v>
      </c>
      <c r="T3879">
        <v>41</v>
      </c>
      <c r="U3879" t="str">
        <v>535 Angelina CourtSuite 875</v>
      </c>
      <c r="V3879">
        <v>8422</v>
      </c>
      <c r="W3879" t="str">
        <v>Jademouth</v>
      </c>
      <c r="X3879" t="str">
        <v>Victoria</v>
      </c>
      <c r="Y3879" t="str">
        <v>Australia</v>
      </c>
      <c r="Z3879">
        <v>1</v>
      </c>
      <c r="AA3879" s="3" t="str">
        <f t="shared" si="121"/>
        <v>20 to 30</v>
      </c>
      <c r="AP3879" s="6">
        <v>431</v>
      </c>
      <c r="AQ3879" s="6" t="s">
        <v>1396</v>
      </c>
    </row>
    <row r="3880" spans="1:43" x14ac:dyDescent="0.25">
      <c r="A3880">
        <v>3878</v>
      </c>
      <c r="B3880">
        <v>777</v>
      </c>
      <c r="C3880">
        <v>1126</v>
      </c>
      <c r="D3880">
        <v>102</v>
      </c>
      <c r="E3880">
        <v>3</v>
      </c>
      <c r="F3880">
        <v>306</v>
      </c>
      <c r="G3880" t="str">
        <f>VLOOKUP($C3880,'Raw-products'!$A$2:$H$1261,MATCH(G$1,'Raw-products'!$A$1:$H$1,0))</f>
        <v>Trousers</v>
      </c>
      <c r="H3880" t="str">
        <f>VLOOKUP($C3880,'Raw-products'!$A$2:$H$1261,MATCH(H$1,'Raw-products'!$A$1:$H$1,0))</f>
        <v>Cargo Pants</v>
      </c>
      <c r="I3880" t="str">
        <f>VLOOKUP($C3880,'Raw-products'!$A$2:$H$1261,MATCH(I$1,'Raw-products'!$A$1:$H$1,0))</f>
        <v>S</v>
      </c>
      <c r="J3880" t="str">
        <f>VLOOKUP($C3880,'Raw-products'!$A$2:$H$1261,MATCH(J$1,'Raw-products'!$A$1:$H$1,0))</f>
        <v>orange</v>
      </c>
      <c r="K3880">
        <f>VLOOKUP($C3880,'Raw-products'!$A$2:$H$1261,MATCH(K$1,'Raw-products'!$A$1:$H$1,0))</f>
        <v>106</v>
      </c>
      <c r="L3880">
        <f>VLOOKUP($C3880,'Raw-products'!$A$2:$H$1261,MATCH(L$1,'Raw-products'!$A$1:$H$1,0))</f>
        <v>60</v>
      </c>
      <c r="M3880" s="5">
        <f t="shared" si="120"/>
        <v>6360</v>
      </c>
      <c r="N3880" cm="1">
        <f t="array" ref="N3880:Q3880">_xlfn.XLOOKUP($B3880,'Raw -orders'!$A:$A,'Raw -orders'!$B:$E)</f>
        <v>431</v>
      </c>
      <c r="O3880">
        <v>13696</v>
      </c>
      <c r="P3880" s="1">
        <v>44212</v>
      </c>
      <c r="Q3880" s="1">
        <v>44236</v>
      </c>
      <c r="R3880" t="str" cm="1">
        <f t="array" ref="R3880:Y3880">_xlfn.XLOOKUP($N3880,'Raw - customers'!$A:$A,'Raw - customers'!$B:$I)</f>
        <v>Ronni Gruszczak</v>
      </c>
      <c r="S3880" t="str">
        <v>Agender</v>
      </c>
      <c r="T3880">
        <v>41</v>
      </c>
      <c r="U3880" t="str">
        <v>535 Angelina CourtSuite 875</v>
      </c>
      <c r="V3880">
        <v>8422</v>
      </c>
      <c r="W3880" t="str">
        <v>Jademouth</v>
      </c>
      <c r="X3880" t="str">
        <v>Victoria</v>
      </c>
      <c r="Y3880" t="str">
        <v>Australia</v>
      </c>
      <c r="Z3880">
        <v>1</v>
      </c>
      <c r="AA3880" s="3" t="str">
        <f t="shared" si="121"/>
        <v>20 to 30</v>
      </c>
      <c r="AP3880" s="6">
        <v>431</v>
      </c>
      <c r="AQ3880" s="6" t="s">
        <v>1396</v>
      </c>
    </row>
    <row r="3881" spans="1:43" x14ac:dyDescent="0.25">
      <c r="A3881">
        <v>3879</v>
      </c>
      <c r="B3881">
        <v>777</v>
      </c>
      <c r="C3881">
        <v>577</v>
      </c>
      <c r="D3881">
        <v>100</v>
      </c>
      <c r="E3881">
        <v>1</v>
      </c>
      <c r="F3881">
        <v>100</v>
      </c>
      <c r="G3881" t="str">
        <f>VLOOKUP($C3881,'Raw-products'!$A$2:$H$1261,MATCH(G$1,'Raw-products'!$A$1:$H$1,0))</f>
        <v>Jacket</v>
      </c>
      <c r="H3881" t="str">
        <f>VLOOKUP($C3881,'Raw-products'!$A$2:$H$1261,MATCH(H$1,'Raw-products'!$A$1:$H$1,0))</f>
        <v>Bomber</v>
      </c>
      <c r="I3881" t="str">
        <f>VLOOKUP($C3881,'Raw-products'!$A$2:$H$1261,MATCH(I$1,'Raw-products'!$A$1:$H$1,0))</f>
        <v>M</v>
      </c>
      <c r="J3881" t="str">
        <f>VLOOKUP($C3881,'Raw-products'!$A$2:$H$1261,MATCH(J$1,'Raw-products'!$A$1:$H$1,0))</f>
        <v>green</v>
      </c>
      <c r="K3881">
        <f>VLOOKUP($C3881,'Raw-products'!$A$2:$H$1261,MATCH(K$1,'Raw-products'!$A$1:$H$1,0))</f>
        <v>90</v>
      </c>
      <c r="L3881">
        <f>VLOOKUP($C3881,'Raw-products'!$A$2:$H$1261,MATCH(L$1,'Raw-products'!$A$1:$H$1,0))</f>
        <v>61</v>
      </c>
      <c r="M3881" s="5">
        <f t="shared" si="120"/>
        <v>5490</v>
      </c>
      <c r="N3881" cm="1">
        <f t="array" ref="N3881:Q3881">_xlfn.XLOOKUP($B3881,'Raw -orders'!$A:$A,'Raw -orders'!$B:$E)</f>
        <v>431</v>
      </c>
      <c r="O3881">
        <v>13696</v>
      </c>
      <c r="P3881" s="1">
        <v>44212</v>
      </c>
      <c r="Q3881" s="1">
        <v>44236</v>
      </c>
      <c r="R3881" t="str" cm="1">
        <f t="array" ref="R3881:Y3881">_xlfn.XLOOKUP($N3881,'Raw - customers'!$A:$A,'Raw - customers'!$B:$I)</f>
        <v>Ronni Gruszczak</v>
      </c>
      <c r="S3881" t="str">
        <v>Agender</v>
      </c>
      <c r="T3881">
        <v>41</v>
      </c>
      <c r="U3881" t="str">
        <v>535 Angelina CourtSuite 875</v>
      </c>
      <c r="V3881">
        <v>8422</v>
      </c>
      <c r="W3881" t="str">
        <v>Jademouth</v>
      </c>
      <c r="X3881" t="str">
        <v>Victoria</v>
      </c>
      <c r="Y3881" t="str">
        <v>Australia</v>
      </c>
      <c r="Z3881">
        <v>1</v>
      </c>
      <c r="AA3881" s="3" t="str">
        <f t="shared" si="121"/>
        <v>20 to 30</v>
      </c>
      <c r="AP3881" s="6">
        <v>431</v>
      </c>
      <c r="AQ3881" s="6" t="s">
        <v>1396</v>
      </c>
    </row>
    <row r="3882" spans="1:43" x14ac:dyDescent="0.25">
      <c r="A3882">
        <v>3880</v>
      </c>
      <c r="B3882">
        <v>777</v>
      </c>
      <c r="C3882">
        <v>721</v>
      </c>
      <c r="D3882">
        <v>119</v>
      </c>
      <c r="E3882">
        <v>2</v>
      </c>
      <c r="F3882">
        <v>238</v>
      </c>
      <c r="G3882" t="str">
        <f>VLOOKUP($C3882,'Raw-products'!$A$2:$H$1261,MATCH(G$1,'Raw-products'!$A$1:$H$1,0))</f>
        <v>Jacket</v>
      </c>
      <c r="H3882" t="str">
        <f>VLOOKUP($C3882,'Raw-products'!$A$2:$H$1261,MATCH(H$1,'Raw-products'!$A$1:$H$1,0))</f>
        <v>Trench Coat</v>
      </c>
      <c r="I3882" t="str">
        <f>VLOOKUP($C3882,'Raw-products'!$A$2:$H$1261,MATCH(I$1,'Raw-products'!$A$1:$H$1,0))</f>
        <v>S</v>
      </c>
      <c r="J3882" t="str">
        <f>VLOOKUP($C3882,'Raw-products'!$A$2:$H$1261,MATCH(J$1,'Raw-products'!$A$1:$H$1,0))</f>
        <v>blue</v>
      </c>
      <c r="K3882">
        <f>VLOOKUP($C3882,'Raw-products'!$A$2:$H$1261,MATCH(K$1,'Raw-products'!$A$1:$H$1,0))</f>
        <v>112</v>
      </c>
      <c r="L3882">
        <f>VLOOKUP($C3882,'Raw-products'!$A$2:$H$1261,MATCH(L$1,'Raw-products'!$A$1:$H$1,0))</f>
        <v>64</v>
      </c>
      <c r="M3882" s="5">
        <f t="shared" si="120"/>
        <v>7168</v>
      </c>
      <c r="N3882" cm="1">
        <f t="array" ref="N3882:Q3882">_xlfn.XLOOKUP($B3882,'Raw -orders'!$A:$A,'Raw -orders'!$B:$E)</f>
        <v>431</v>
      </c>
      <c r="O3882">
        <v>13696</v>
      </c>
      <c r="P3882" s="1">
        <v>44212</v>
      </c>
      <c r="Q3882" s="1">
        <v>44236</v>
      </c>
      <c r="R3882" t="str" cm="1">
        <f t="array" ref="R3882:Y3882">_xlfn.XLOOKUP($N3882,'Raw - customers'!$A:$A,'Raw - customers'!$B:$I)</f>
        <v>Ronni Gruszczak</v>
      </c>
      <c r="S3882" t="str">
        <v>Agender</v>
      </c>
      <c r="T3882">
        <v>41</v>
      </c>
      <c r="U3882" t="str">
        <v>535 Angelina CourtSuite 875</v>
      </c>
      <c r="V3882">
        <v>8422</v>
      </c>
      <c r="W3882" t="str">
        <v>Jademouth</v>
      </c>
      <c r="X3882" t="str">
        <v>Victoria</v>
      </c>
      <c r="Y3882" t="str">
        <v>Australia</v>
      </c>
      <c r="Z3882">
        <v>1</v>
      </c>
      <c r="AA3882" s="3" t="str">
        <f t="shared" si="121"/>
        <v>20 to 30</v>
      </c>
      <c r="AP3882" s="6">
        <v>431</v>
      </c>
      <c r="AQ3882" s="6" t="s">
        <v>1396</v>
      </c>
    </row>
    <row r="3883" spans="1:43" x14ac:dyDescent="0.25">
      <c r="A3883">
        <v>3881</v>
      </c>
      <c r="B3883">
        <v>777</v>
      </c>
      <c r="C3883">
        <v>657</v>
      </c>
      <c r="D3883">
        <v>93</v>
      </c>
      <c r="E3883">
        <v>3</v>
      </c>
      <c r="F3883">
        <v>279</v>
      </c>
      <c r="G3883" t="str">
        <f>VLOOKUP($C3883,'Raw-products'!$A$2:$H$1261,MATCH(G$1,'Raw-products'!$A$1:$H$1,0))</f>
        <v>Jacket</v>
      </c>
      <c r="H3883" t="str">
        <f>VLOOKUP($C3883,'Raw-products'!$A$2:$H$1261,MATCH(H$1,'Raw-products'!$A$1:$H$1,0))</f>
        <v>Coach</v>
      </c>
      <c r="I3883" t="str">
        <f>VLOOKUP($C3883,'Raw-products'!$A$2:$H$1261,MATCH(I$1,'Raw-products'!$A$1:$H$1,0))</f>
        <v>M</v>
      </c>
      <c r="J3883" t="str">
        <f>VLOOKUP($C3883,'Raw-products'!$A$2:$H$1261,MATCH(J$1,'Raw-products'!$A$1:$H$1,0))</f>
        <v>indigo</v>
      </c>
      <c r="K3883">
        <f>VLOOKUP($C3883,'Raw-products'!$A$2:$H$1261,MATCH(K$1,'Raw-products'!$A$1:$H$1,0))</f>
        <v>115</v>
      </c>
      <c r="L3883">
        <f>VLOOKUP($C3883,'Raw-products'!$A$2:$H$1261,MATCH(L$1,'Raw-products'!$A$1:$H$1,0))</f>
        <v>64</v>
      </c>
      <c r="M3883" s="5">
        <f t="shared" si="120"/>
        <v>7360</v>
      </c>
      <c r="N3883" cm="1">
        <f t="array" ref="N3883:Q3883">_xlfn.XLOOKUP($B3883,'Raw -orders'!$A:$A,'Raw -orders'!$B:$E)</f>
        <v>431</v>
      </c>
      <c r="O3883">
        <v>13696</v>
      </c>
      <c r="P3883" s="1">
        <v>44212</v>
      </c>
      <c r="Q3883" s="1">
        <v>44236</v>
      </c>
      <c r="R3883" t="str" cm="1">
        <f t="array" ref="R3883:Y3883">_xlfn.XLOOKUP($N3883,'Raw - customers'!$A:$A,'Raw - customers'!$B:$I)</f>
        <v>Ronni Gruszczak</v>
      </c>
      <c r="S3883" t="str">
        <v>Agender</v>
      </c>
      <c r="T3883">
        <v>41</v>
      </c>
      <c r="U3883" t="str">
        <v>535 Angelina CourtSuite 875</v>
      </c>
      <c r="V3883">
        <v>8422</v>
      </c>
      <c r="W3883" t="str">
        <v>Jademouth</v>
      </c>
      <c r="X3883" t="str">
        <v>Victoria</v>
      </c>
      <c r="Y3883" t="str">
        <v>Australia</v>
      </c>
      <c r="Z3883">
        <v>1</v>
      </c>
      <c r="AA3883" s="3" t="str">
        <f t="shared" si="121"/>
        <v>20 to 30</v>
      </c>
      <c r="AP3883" s="6">
        <v>431</v>
      </c>
      <c r="AQ3883" s="6" t="s">
        <v>1396</v>
      </c>
    </row>
    <row r="3884" spans="1:43" x14ac:dyDescent="0.25">
      <c r="A3884">
        <v>3882</v>
      </c>
      <c r="B3884">
        <v>777</v>
      </c>
      <c r="C3884">
        <v>823</v>
      </c>
      <c r="D3884">
        <v>117</v>
      </c>
      <c r="E3884">
        <v>3</v>
      </c>
      <c r="F3884">
        <v>351</v>
      </c>
      <c r="G3884" t="str">
        <f>VLOOKUP($C3884,'Raw-products'!$A$2:$H$1261,MATCH(G$1,'Raw-products'!$A$1:$H$1,0))</f>
        <v>Jacket</v>
      </c>
      <c r="H3884" t="str">
        <f>VLOOKUP($C3884,'Raw-products'!$A$2:$H$1261,MATCH(H$1,'Raw-products'!$A$1:$H$1,0))</f>
        <v>Shearling</v>
      </c>
      <c r="I3884" t="str">
        <f>VLOOKUP($C3884,'Raw-products'!$A$2:$H$1261,MATCH(I$1,'Raw-products'!$A$1:$H$1,0))</f>
        <v>L</v>
      </c>
      <c r="J3884" t="str">
        <f>VLOOKUP($C3884,'Raw-products'!$A$2:$H$1261,MATCH(J$1,'Raw-products'!$A$1:$H$1,0))</f>
        <v>green</v>
      </c>
      <c r="K3884">
        <f>VLOOKUP($C3884,'Raw-products'!$A$2:$H$1261,MATCH(K$1,'Raw-products'!$A$1:$H$1,0))</f>
        <v>95</v>
      </c>
      <c r="L3884">
        <f>VLOOKUP($C3884,'Raw-products'!$A$2:$H$1261,MATCH(L$1,'Raw-products'!$A$1:$H$1,0))</f>
        <v>66</v>
      </c>
      <c r="M3884" s="5">
        <f t="shared" si="120"/>
        <v>6270</v>
      </c>
      <c r="N3884" cm="1">
        <f t="array" ref="N3884:Q3884">_xlfn.XLOOKUP($B3884,'Raw -orders'!$A:$A,'Raw -orders'!$B:$E)</f>
        <v>431</v>
      </c>
      <c r="O3884">
        <v>13696</v>
      </c>
      <c r="P3884" s="1">
        <v>44212</v>
      </c>
      <c r="Q3884" s="1">
        <v>44236</v>
      </c>
      <c r="R3884" t="str" cm="1">
        <f t="array" ref="R3884:Y3884">_xlfn.XLOOKUP($N3884,'Raw - customers'!$A:$A,'Raw - customers'!$B:$I)</f>
        <v>Ronni Gruszczak</v>
      </c>
      <c r="S3884" t="str">
        <v>Agender</v>
      </c>
      <c r="T3884">
        <v>41</v>
      </c>
      <c r="U3884" t="str">
        <v>535 Angelina CourtSuite 875</v>
      </c>
      <c r="V3884">
        <v>8422</v>
      </c>
      <c r="W3884" t="str">
        <v>Jademouth</v>
      </c>
      <c r="X3884" t="str">
        <v>Victoria</v>
      </c>
      <c r="Y3884" t="str">
        <v>Australia</v>
      </c>
      <c r="Z3884">
        <v>1</v>
      </c>
      <c r="AA3884" s="3" t="str">
        <f t="shared" si="121"/>
        <v>20 to 30</v>
      </c>
      <c r="AP3884" s="6">
        <v>431</v>
      </c>
      <c r="AQ3884" s="6" t="s">
        <v>1396</v>
      </c>
    </row>
    <row r="3885" spans="1:43" x14ac:dyDescent="0.25">
      <c r="A3885">
        <v>3883</v>
      </c>
      <c r="B3885">
        <v>778</v>
      </c>
      <c r="C3885">
        <v>594</v>
      </c>
      <c r="D3885">
        <v>100</v>
      </c>
      <c r="E3885">
        <v>2</v>
      </c>
      <c r="F3885">
        <v>200</v>
      </c>
      <c r="G3885" t="str">
        <f>VLOOKUP($C3885,'Raw-products'!$A$2:$H$1261,MATCH(G$1,'Raw-products'!$A$1:$H$1,0))</f>
        <v>Jacket</v>
      </c>
      <c r="H3885" t="str">
        <f>VLOOKUP($C3885,'Raw-products'!$A$2:$H$1261,MATCH(H$1,'Raw-products'!$A$1:$H$1,0))</f>
        <v>Bomber</v>
      </c>
      <c r="I3885" t="str">
        <f>VLOOKUP($C3885,'Raw-products'!$A$2:$H$1261,MATCH(I$1,'Raw-products'!$A$1:$H$1,0))</f>
        <v>XL</v>
      </c>
      <c r="J3885" t="str">
        <f>VLOOKUP($C3885,'Raw-products'!$A$2:$H$1261,MATCH(J$1,'Raw-products'!$A$1:$H$1,0))</f>
        <v>violet</v>
      </c>
      <c r="K3885">
        <f>VLOOKUP($C3885,'Raw-products'!$A$2:$H$1261,MATCH(K$1,'Raw-products'!$A$1:$H$1,0))</f>
        <v>90</v>
      </c>
      <c r="L3885">
        <f>VLOOKUP($C3885,'Raw-products'!$A$2:$H$1261,MATCH(L$1,'Raw-products'!$A$1:$H$1,0))</f>
        <v>53</v>
      </c>
      <c r="M3885" s="5">
        <f t="shared" si="120"/>
        <v>4770</v>
      </c>
      <c r="N3885" cm="1">
        <f t="array" ref="N3885:Q3885">_xlfn.XLOOKUP($B3885,'Raw -orders'!$A:$A,'Raw -orders'!$B:$E)</f>
        <v>42</v>
      </c>
      <c r="O3885">
        <v>19228</v>
      </c>
      <c r="P3885" s="1">
        <v>44220</v>
      </c>
      <c r="Q3885" s="1">
        <v>44234</v>
      </c>
      <c r="R3885" t="str" cm="1">
        <f t="array" ref="R3885:Y3885">_xlfn.XLOOKUP($N3885,'Raw - customers'!$A:$A,'Raw - customers'!$B:$I)</f>
        <v>Horatius Genever</v>
      </c>
      <c r="S3885" t="str">
        <v>Genderqueer</v>
      </c>
      <c r="T3885">
        <v>37</v>
      </c>
      <c r="U3885" t="str">
        <v>778 Wilkinson RidgeSuite 101</v>
      </c>
      <c r="V3885">
        <v>268</v>
      </c>
      <c r="W3885" t="str">
        <v>Gabriellatown</v>
      </c>
      <c r="X3885" t="str">
        <v>Victoria</v>
      </c>
      <c r="Y3885" t="str">
        <v>Australia</v>
      </c>
      <c r="Z3885">
        <v>1</v>
      </c>
      <c r="AA3885" s="3" t="str">
        <f t="shared" si="121"/>
        <v>10 to 20</v>
      </c>
      <c r="AP3885" s="6">
        <v>42</v>
      </c>
      <c r="AQ3885" s="6" t="s">
        <v>1396</v>
      </c>
    </row>
    <row r="3886" spans="1:43" x14ac:dyDescent="0.25">
      <c r="A3886">
        <v>3884</v>
      </c>
      <c r="B3886">
        <v>778</v>
      </c>
      <c r="C3886">
        <v>536</v>
      </c>
      <c r="D3886">
        <v>98</v>
      </c>
      <c r="E3886">
        <v>3</v>
      </c>
      <c r="F3886">
        <v>294</v>
      </c>
      <c r="G3886" t="str">
        <f>VLOOKUP($C3886,'Raw-products'!$A$2:$H$1261,MATCH(G$1,'Raw-products'!$A$1:$H$1,0))</f>
        <v>Jacket</v>
      </c>
      <c r="H3886" t="str">
        <f>VLOOKUP($C3886,'Raw-products'!$A$2:$H$1261,MATCH(H$1,'Raw-products'!$A$1:$H$1,0))</f>
        <v>Leather</v>
      </c>
      <c r="I3886" t="str">
        <f>VLOOKUP($C3886,'Raw-products'!$A$2:$H$1261,MATCH(I$1,'Raw-products'!$A$1:$H$1,0))</f>
        <v>S</v>
      </c>
      <c r="J3886" t="str">
        <f>VLOOKUP($C3886,'Raw-products'!$A$2:$H$1261,MATCH(J$1,'Raw-products'!$A$1:$H$1,0))</f>
        <v>yellow</v>
      </c>
      <c r="K3886">
        <f>VLOOKUP($C3886,'Raw-products'!$A$2:$H$1261,MATCH(K$1,'Raw-products'!$A$1:$H$1,0))</f>
        <v>113</v>
      </c>
      <c r="L3886">
        <f>VLOOKUP($C3886,'Raw-products'!$A$2:$H$1261,MATCH(L$1,'Raw-products'!$A$1:$H$1,0))</f>
        <v>41</v>
      </c>
      <c r="M3886" s="5">
        <f t="shared" si="120"/>
        <v>4633</v>
      </c>
      <c r="N3886" cm="1">
        <f t="array" ref="N3886:Q3886">_xlfn.XLOOKUP($B3886,'Raw -orders'!$A:$A,'Raw -orders'!$B:$E)</f>
        <v>42</v>
      </c>
      <c r="O3886">
        <v>19228</v>
      </c>
      <c r="P3886" s="1">
        <v>44220</v>
      </c>
      <c r="Q3886" s="1">
        <v>44234</v>
      </c>
      <c r="R3886" t="str" cm="1">
        <f t="array" ref="R3886:Y3886">_xlfn.XLOOKUP($N3886,'Raw - customers'!$A:$A,'Raw - customers'!$B:$I)</f>
        <v>Horatius Genever</v>
      </c>
      <c r="S3886" t="str">
        <v>Genderqueer</v>
      </c>
      <c r="T3886">
        <v>37</v>
      </c>
      <c r="U3886" t="str">
        <v>778 Wilkinson RidgeSuite 101</v>
      </c>
      <c r="V3886">
        <v>268</v>
      </c>
      <c r="W3886" t="str">
        <v>Gabriellatown</v>
      </c>
      <c r="X3886" t="str">
        <v>Victoria</v>
      </c>
      <c r="Y3886" t="str">
        <v>Australia</v>
      </c>
      <c r="Z3886">
        <v>1</v>
      </c>
      <c r="AA3886" s="3" t="str">
        <f t="shared" si="121"/>
        <v>10 to 20</v>
      </c>
      <c r="AP3886" s="6">
        <v>42</v>
      </c>
      <c r="AQ3886" s="6" t="s">
        <v>1396</v>
      </c>
    </row>
    <row r="3887" spans="1:43" x14ac:dyDescent="0.25">
      <c r="A3887">
        <v>3885</v>
      </c>
      <c r="B3887">
        <v>778</v>
      </c>
      <c r="C3887">
        <v>526</v>
      </c>
      <c r="D3887">
        <v>98</v>
      </c>
      <c r="E3887">
        <v>1</v>
      </c>
      <c r="F3887">
        <v>98</v>
      </c>
      <c r="G3887" t="str">
        <f>VLOOKUP($C3887,'Raw-products'!$A$2:$H$1261,MATCH(G$1,'Raw-products'!$A$1:$H$1,0))</f>
        <v>Jacket</v>
      </c>
      <c r="H3887" t="str">
        <f>VLOOKUP($C3887,'Raw-products'!$A$2:$H$1261,MATCH(H$1,'Raw-products'!$A$1:$H$1,0))</f>
        <v>Leather</v>
      </c>
      <c r="I3887" t="str">
        <f>VLOOKUP($C3887,'Raw-products'!$A$2:$H$1261,MATCH(I$1,'Raw-products'!$A$1:$H$1,0))</f>
        <v>S</v>
      </c>
      <c r="J3887" t="str">
        <f>VLOOKUP($C3887,'Raw-products'!$A$2:$H$1261,MATCH(J$1,'Raw-products'!$A$1:$H$1,0))</f>
        <v>red</v>
      </c>
      <c r="K3887">
        <f>VLOOKUP($C3887,'Raw-products'!$A$2:$H$1261,MATCH(K$1,'Raw-products'!$A$1:$H$1,0))</f>
        <v>113</v>
      </c>
      <c r="L3887">
        <f>VLOOKUP($C3887,'Raw-products'!$A$2:$H$1261,MATCH(L$1,'Raw-products'!$A$1:$H$1,0))</f>
        <v>80</v>
      </c>
      <c r="M3887" s="5">
        <f t="shared" si="120"/>
        <v>9040</v>
      </c>
      <c r="N3887" cm="1">
        <f t="array" ref="N3887:Q3887">_xlfn.XLOOKUP($B3887,'Raw -orders'!$A:$A,'Raw -orders'!$B:$E)</f>
        <v>42</v>
      </c>
      <c r="O3887">
        <v>19228</v>
      </c>
      <c r="P3887" s="1">
        <v>44220</v>
      </c>
      <c r="Q3887" s="1">
        <v>44234</v>
      </c>
      <c r="R3887" t="str" cm="1">
        <f t="array" ref="R3887:Y3887">_xlfn.XLOOKUP($N3887,'Raw - customers'!$A:$A,'Raw - customers'!$B:$I)</f>
        <v>Horatius Genever</v>
      </c>
      <c r="S3887" t="str">
        <v>Genderqueer</v>
      </c>
      <c r="T3887">
        <v>37</v>
      </c>
      <c r="U3887" t="str">
        <v>778 Wilkinson RidgeSuite 101</v>
      </c>
      <c r="V3887">
        <v>268</v>
      </c>
      <c r="W3887" t="str">
        <v>Gabriellatown</v>
      </c>
      <c r="X3887" t="str">
        <v>Victoria</v>
      </c>
      <c r="Y3887" t="str">
        <v>Australia</v>
      </c>
      <c r="Z3887">
        <v>1</v>
      </c>
      <c r="AA3887" s="3" t="str">
        <f t="shared" si="121"/>
        <v>10 to 20</v>
      </c>
      <c r="AP3887" s="6">
        <v>42</v>
      </c>
      <c r="AQ3887" s="6" t="s">
        <v>1396</v>
      </c>
    </row>
    <row r="3888" spans="1:43" x14ac:dyDescent="0.25">
      <c r="A3888">
        <v>3886</v>
      </c>
      <c r="B3888">
        <v>778</v>
      </c>
      <c r="C3888">
        <v>1147</v>
      </c>
      <c r="D3888">
        <v>102</v>
      </c>
      <c r="E3888">
        <v>2</v>
      </c>
      <c r="F3888">
        <v>204</v>
      </c>
      <c r="G3888" t="str">
        <f>VLOOKUP($C3888,'Raw-products'!$A$2:$H$1261,MATCH(G$1,'Raw-products'!$A$1:$H$1,0))</f>
        <v>Trousers</v>
      </c>
      <c r="H3888" t="str">
        <f>VLOOKUP($C3888,'Raw-products'!$A$2:$H$1261,MATCH(H$1,'Raw-products'!$A$1:$H$1,0))</f>
        <v>Cargo Pants</v>
      </c>
      <c r="I3888" t="str">
        <f>VLOOKUP($C3888,'Raw-products'!$A$2:$H$1261,MATCH(I$1,'Raw-products'!$A$1:$H$1,0))</f>
        <v>M</v>
      </c>
      <c r="J3888" t="str">
        <f>VLOOKUP($C3888,'Raw-products'!$A$2:$H$1261,MATCH(J$1,'Raw-products'!$A$1:$H$1,0))</f>
        <v>indigo</v>
      </c>
      <c r="K3888">
        <f>VLOOKUP($C3888,'Raw-products'!$A$2:$H$1261,MATCH(K$1,'Raw-products'!$A$1:$H$1,0))</f>
        <v>106</v>
      </c>
      <c r="L3888">
        <f>VLOOKUP($C3888,'Raw-products'!$A$2:$H$1261,MATCH(L$1,'Raw-products'!$A$1:$H$1,0))</f>
        <v>51</v>
      </c>
      <c r="M3888" s="5">
        <f t="shared" si="120"/>
        <v>5406</v>
      </c>
      <c r="N3888" cm="1">
        <f t="array" ref="N3888:Q3888">_xlfn.XLOOKUP($B3888,'Raw -orders'!$A:$A,'Raw -orders'!$B:$E)</f>
        <v>42</v>
      </c>
      <c r="O3888">
        <v>19228</v>
      </c>
      <c r="P3888" s="1">
        <v>44220</v>
      </c>
      <c r="Q3888" s="1">
        <v>44234</v>
      </c>
      <c r="R3888" t="str" cm="1">
        <f t="array" ref="R3888:Y3888">_xlfn.XLOOKUP($N3888,'Raw - customers'!$A:$A,'Raw - customers'!$B:$I)</f>
        <v>Horatius Genever</v>
      </c>
      <c r="S3888" t="str">
        <v>Genderqueer</v>
      </c>
      <c r="T3888">
        <v>37</v>
      </c>
      <c r="U3888" t="str">
        <v>778 Wilkinson RidgeSuite 101</v>
      </c>
      <c r="V3888">
        <v>268</v>
      </c>
      <c r="W3888" t="str">
        <v>Gabriellatown</v>
      </c>
      <c r="X3888" t="str">
        <v>Victoria</v>
      </c>
      <c r="Y3888" t="str">
        <v>Australia</v>
      </c>
      <c r="Z3888">
        <v>1</v>
      </c>
      <c r="AA3888" s="3" t="str">
        <f t="shared" si="121"/>
        <v>10 to 20</v>
      </c>
      <c r="AP3888" s="6">
        <v>42</v>
      </c>
      <c r="AQ3888" s="6" t="s">
        <v>1396</v>
      </c>
    </row>
    <row r="3889" spans="1:43" x14ac:dyDescent="0.25">
      <c r="A3889">
        <v>3887</v>
      </c>
      <c r="B3889">
        <v>778</v>
      </c>
      <c r="C3889">
        <v>230</v>
      </c>
      <c r="D3889">
        <v>106</v>
      </c>
      <c r="E3889">
        <v>2</v>
      </c>
      <c r="F3889">
        <v>212</v>
      </c>
      <c r="G3889" t="str">
        <f>VLOOKUP($C3889,'Raw-products'!$A$2:$H$1261,MATCH(G$1,'Raw-products'!$A$1:$H$1,0))</f>
        <v>Shirt</v>
      </c>
      <c r="H3889" t="str">
        <f>VLOOKUP($C3889,'Raw-products'!$A$2:$H$1261,MATCH(H$1,'Raw-products'!$A$1:$H$1,0))</f>
        <v>Chambray</v>
      </c>
      <c r="I3889" t="str">
        <f>VLOOKUP($C3889,'Raw-products'!$A$2:$H$1261,MATCH(I$1,'Raw-products'!$A$1:$H$1,0))</f>
        <v>XS</v>
      </c>
      <c r="J3889" t="str">
        <f>VLOOKUP($C3889,'Raw-products'!$A$2:$H$1261,MATCH(J$1,'Raw-products'!$A$1:$H$1,0))</f>
        <v>blue</v>
      </c>
      <c r="K3889">
        <f>VLOOKUP($C3889,'Raw-products'!$A$2:$H$1261,MATCH(K$1,'Raw-products'!$A$1:$H$1,0))</f>
        <v>105</v>
      </c>
      <c r="L3889">
        <f>VLOOKUP($C3889,'Raw-products'!$A$2:$H$1261,MATCH(L$1,'Raw-products'!$A$1:$H$1,0))</f>
        <v>76</v>
      </c>
      <c r="M3889" s="5">
        <f t="shared" si="120"/>
        <v>7980</v>
      </c>
      <c r="N3889" cm="1">
        <f t="array" ref="N3889:Q3889">_xlfn.XLOOKUP($B3889,'Raw -orders'!$A:$A,'Raw -orders'!$B:$E)</f>
        <v>42</v>
      </c>
      <c r="O3889">
        <v>19228</v>
      </c>
      <c r="P3889" s="1">
        <v>44220</v>
      </c>
      <c r="Q3889" s="1">
        <v>44234</v>
      </c>
      <c r="R3889" t="str" cm="1">
        <f t="array" ref="R3889:Y3889">_xlfn.XLOOKUP($N3889,'Raw - customers'!$A:$A,'Raw - customers'!$B:$I)</f>
        <v>Horatius Genever</v>
      </c>
      <c r="S3889" t="str">
        <v>Genderqueer</v>
      </c>
      <c r="T3889">
        <v>37</v>
      </c>
      <c r="U3889" t="str">
        <v>778 Wilkinson RidgeSuite 101</v>
      </c>
      <c r="V3889">
        <v>268</v>
      </c>
      <c r="W3889" t="str">
        <v>Gabriellatown</v>
      </c>
      <c r="X3889" t="str">
        <v>Victoria</v>
      </c>
      <c r="Y3889" t="str">
        <v>Australia</v>
      </c>
      <c r="Z3889">
        <v>1</v>
      </c>
      <c r="AA3889" s="3" t="str">
        <f t="shared" si="121"/>
        <v>10 to 20</v>
      </c>
      <c r="AP3889" s="6">
        <v>42</v>
      </c>
      <c r="AQ3889" s="6" t="s">
        <v>1396</v>
      </c>
    </row>
    <row r="3890" spans="1:43" x14ac:dyDescent="0.25">
      <c r="A3890">
        <v>3888</v>
      </c>
      <c r="B3890">
        <v>778</v>
      </c>
      <c r="C3890">
        <v>780</v>
      </c>
      <c r="D3890">
        <v>91</v>
      </c>
      <c r="E3890">
        <v>1</v>
      </c>
      <c r="F3890">
        <v>91</v>
      </c>
      <c r="G3890" t="str">
        <f>VLOOKUP($C3890,'Raw-products'!$A$2:$H$1261,MATCH(G$1,'Raw-products'!$A$1:$H$1,0))</f>
        <v>Jacket</v>
      </c>
      <c r="H3890" t="str">
        <f>VLOOKUP($C3890,'Raw-products'!$A$2:$H$1261,MATCH(H$1,'Raw-products'!$A$1:$H$1,0))</f>
        <v>Pullover</v>
      </c>
      <c r="I3890" t="str">
        <f>VLOOKUP($C3890,'Raw-products'!$A$2:$H$1261,MATCH(I$1,'Raw-products'!$A$1:$H$1,0))</f>
        <v>XS</v>
      </c>
      <c r="J3890" t="str">
        <f>VLOOKUP($C3890,'Raw-products'!$A$2:$H$1261,MATCH(J$1,'Raw-products'!$A$1:$H$1,0))</f>
        <v>yellow</v>
      </c>
      <c r="K3890">
        <f>VLOOKUP($C3890,'Raw-products'!$A$2:$H$1261,MATCH(K$1,'Raw-products'!$A$1:$H$1,0))</f>
        <v>114</v>
      </c>
      <c r="L3890">
        <f>VLOOKUP($C3890,'Raw-products'!$A$2:$H$1261,MATCH(L$1,'Raw-products'!$A$1:$H$1,0))</f>
        <v>65</v>
      </c>
      <c r="M3890" s="5">
        <f t="shared" si="120"/>
        <v>7410</v>
      </c>
      <c r="N3890" cm="1">
        <f t="array" ref="N3890:Q3890">_xlfn.XLOOKUP($B3890,'Raw -orders'!$A:$A,'Raw -orders'!$B:$E)</f>
        <v>42</v>
      </c>
      <c r="O3890">
        <v>19228</v>
      </c>
      <c r="P3890" s="1">
        <v>44220</v>
      </c>
      <c r="Q3890" s="1">
        <v>44234</v>
      </c>
      <c r="R3890" t="str" cm="1">
        <f t="array" ref="R3890:Y3890">_xlfn.XLOOKUP($N3890,'Raw - customers'!$A:$A,'Raw - customers'!$B:$I)</f>
        <v>Horatius Genever</v>
      </c>
      <c r="S3890" t="str">
        <v>Genderqueer</v>
      </c>
      <c r="T3890">
        <v>37</v>
      </c>
      <c r="U3890" t="str">
        <v>778 Wilkinson RidgeSuite 101</v>
      </c>
      <c r="V3890">
        <v>268</v>
      </c>
      <c r="W3890" t="str">
        <v>Gabriellatown</v>
      </c>
      <c r="X3890" t="str">
        <v>Victoria</v>
      </c>
      <c r="Y3890" t="str">
        <v>Australia</v>
      </c>
      <c r="Z3890">
        <v>1</v>
      </c>
      <c r="AA3890" s="3" t="str">
        <f t="shared" si="121"/>
        <v>10 to 20</v>
      </c>
      <c r="AP3890" s="6">
        <v>42</v>
      </c>
      <c r="AQ3890" s="6" t="s">
        <v>1396</v>
      </c>
    </row>
    <row r="3891" spans="1:43" x14ac:dyDescent="0.25">
      <c r="A3891">
        <v>3889</v>
      </c>
      <c r="B3891">
        <v>779</v>
      </c>
      <c r="C3891">
        <v>561</v>
      </c>
      <c r="D3891">
        <v>100</v>
      </c>
      <c r="E3891">
        <v>2</v>
      </c>
      <c r="F3891">
        <v>200</v>
      </c>
      <c r="G3891" t="str">
        <f>VLOOKUP($C3891,'Raw-products'!$A$2:$H$1261,MATCH(G$1,'Raw-products'!$A$1:$H$1,0))</f>
        <v>Jacket</v>
      </c>
      <c r="H3891" t="str">
        <f>VLOOKUP($C3891,'Raw-products'!$A$2:$H$1261,MATCH(H$1,'Raw-products'!$A$1:$H$1,0))</f>
        <v>Bomber</v>
      </c>
      <c r="I3891" t="str">
        <f>VLOOKUP($C3891,'Raw-products'!$A$2:$H$1261,MATCH(I$1,'Raw-products'!$A$1:$H$1,0))</f>
        <v>S</v>
      </c>
      <c r="J3891" t="str">
        <f>VLOOKUP($C3891,'Raw-products'!$A$2:$H$1261,MATCH(J$1,'Raw-products'!$A$1:$H$1,0))</f>
        <v>red</v>
      </c>
      <c r="K3891">
        <f>VLOOKUP($C3891,'Raw-products'!$A$2:$H$1261,MATCH(K$1,'Raw-products'!$A$1:$H$1,0))</f>
        <v>90</v>
      </c>
      <c r="L3891">
        <f>VLOOKUP($C3891,'Raw-products'!$A$2:$H$1261,MATCH(L$1,'Raw-products'!$A$1:$H$1,0))</f>
        <v>74</v>
      </c>
      <c r="M3891" s="5">
        <f t="shared" si="120"/>
        <v>6660</v>
      </c>
      <c r="N3891" cm="1">
        <f t="array" ref="N3891:Q3891">_xlfn.XLOOKUP($B3891,'Raw -orders'!$A:$A,'Raw -orders'!$B:$E)</f>
        <v>698</v>
      </c>
      <c r="O3891">
        <v>39836</v>
      </c>
      <c r="P3891" s="1">
        <v>44384</v>
      </c>
      <c r="Q3891" s="1">
        <v>44398</v>
      </c>
      <c r="R3891" t="str" cm="1">
        <f t="array" ref="R3891:Y3891">_xlfn.XLOOKUP($N3891,'Raw - customers'!$A:$A,'Raw - customers'!$B:$I)</f>
        <v>Cary Boaler</v>
      </c>
      <c r="S3891" t="str">
        <v>Genderfluid</v>
      </c>
      <c r="T3891">
        <v>27</v>
      </c>
      <c r="U3891" t="str">
        <v>623 Abigail BoulevardSuite 973</v>
      </c>
      <c r="V3891">
        <v>9139</v>
      </c>
      <c r="W3891" t="str">
        <v>New Isaac</v>
      </c>
      <c r="X3891" t="str">
        <v>Victoria</v>
      </c>
      <c r="Y3891" t="str">
        <v>Australia</v>
      </c>
      <c r="Z3891">
        <v>7</v>
      </c>
      <c r="AA3891" s="3" t="str">
        <f t="shared" si="121"/>
        <v>10 to 20</v>
      </c>
      <c r="AP3891" s="6">
        <v>698</v>
      </c>
      <c r="AQ3891" s="6" t="s">
        <v>1396</v>
      </c>
    </row>
    <row r="3892" spans="1:43" x14ac:dyDescent="0.25">
      <c r="A3892">
        <v>3890</v>
      </c>
      <c r="B3892">
        <v>779</v>
      </c>
      <c r="C3892">
        <v>616</v>
      </c>
      <c r="D3892">
        <v>112</v>
      </c>
      <c r="E3892">
        <v>3</v>
      </c>
      <c r="F3892">
        <v>336</v>
      </c>
      <c r="G3892" t="str">
        <f>VLOOKUP($C3892,'Raw-products'!$A$2:$H$1261,MATCH(G$1,'Raw-products'!$A$1:$H$1,0))</f>
        <v>Jacket</v>
      </c>
      <c r="H3892" t="str">
        <f>VLOOKUP($C3892,'Raw-products'!$A$2:$H$1261,MATCH(H$1,'Raw-products'!$A$1:$H$1,0))</f>
        <v>Cardigan</v>
      </c>
      <c r="I3892" t="str">
        <f>VLOOKUP($C3892,'Raw-products'!$A$2:$H$1261,MATCH(I$1,'Raw-products'!$A$1:$H$1,0))</f>
        <v>S</v>
      </c>
      <c r="J3892" t="str">
        <f>VLOOKUP($C3892,'Raw-products'!$A$2:$H$1261,MATCH(J$1,'Raw-products'!$A$1:$H$1,0))</f>
        <v>blue</v>
      </c>
      <c r="K3892">
        <f>VLOOKUP($C3892,'Raw-products'!$A$2:$H$1261,MATCH(K$1,'Raw-products'!$A$1:$H$1,0))</f>
        <v>118</v>
      </c>
      <c r="L3892">
        <f>VLOOKUP($C3892,'Raw-products'!$A$2:$H$1261,MATCH(L$1,'Raw-products'!$A$1:$H$1,0))</f>
        <v>53</v>
      </c>
      <c r="M3892" s="5">
        <f t="shared" si="120"/>
        <v>6254</v>
      </c>
      <c r="N3892" cm="1">
        <f t="array" ref="N3892:Q3892">_xlfn.XLOOKUP($B3892,'Raw -orders'!$A:$A,'Raw -orders'!$B:$E)</f>
        <v>698</v>
      </c>
      <c r="O3892">
        <v>39836</v>
      </c>
      <c r="P3892" s="1">
        <v>44384</v>
      </c>
      <c r="Q3892" s="1">
        <v>44398</v>
      </c>
      <c r="R3892" t="str" cm="1">
        <f t="array" ref="R3892:Y3892">_xlfn.XLOOKUP($N3892,'Raw - customers'!$A:$A,'Raw - customers'!$B:$I)</f>
        <v>Cary Boaler</v>
      </c>
      <c r="S3892" t="str">
        <v>Genderfluid</v>
      </c>
      <c r="T3892">
        <v>27</v>
      </c>
      <c r="U3892" t="str">
        <v>623 Abigail BoulevardSuite 973</v>
      </c>
      <c r="V3892">
        <v>9139</v>
      </c>
      <c r="W3892" t="str">
        <v>New Isaac</v>
      </c>
      <c r="X3892" t="str">
        <v>Victoria</v>
      </c>
      <c r="Y3892" t="str">
        <v>Australia</v>
      </c>
      <c r="Z3892">
        <v>7</v>
      </c>
      <c r="AA3892" s="3" t="str">
        <f t="shared" si="121"/>
        <v>10 to 20</v>
      </c>
      <c r="AP3892" s="6">
        <v>698</v>
      </c>
      <c r="AQ3892" s="6" t="s">
        <v>1396</v>
      </c>
    </row>
    <row r="3893" spans="1:43" x14ac:dyDescent="0.25">
      <c r="A3893">
        <v>3891</v>
      </c>
      <c r="B3893">
        <v>779</v>
      </c>
      <c r="C3893">
        <v>383</v>
      </c>
      <c r="D3893">
        <v>94</v>
      </c>
      <c r="E3893">
        <v>1</v>
      </c>
      <c r="F3893">
        <v>94</v>
      </c>
      <c r="G3893" t="str">
        <f>VLOOKUP($C3893,'Raw-products'!$A$2:$H$1261,MATCH(G$1,'Raw-products'!$A$1:$H$1,0))</f>
        <v>Shirt</v>
      </c>
      <c r="H3893" t="str">
        <f>VLOOKUP($C3893,'Raw-products'!$A$2:$H$1261,MATCH(H$1,'Raw-products'!$A$1:$H$1,0))</f>
        <v>Henley</v>
      </c>
      <c r="I3893" t="str">
        <f>VLOOKUP($C3893,'Raw-products'!$A$2:$H$1261,MATCH(I$1,'Raw-products'!$A$1:$H$1,0))</f>
        <v>L</v>
      </c>
      <c r="J3893" t="str">
        <f>VLOOKUP($C3893,'Raw-products'!$A$2:$H$1261,MATCH(J$1,'Raw-products'!$A$1:$H$1,0))</f>
        <v>violet</v>
      </c>
      <c r="K3893">
        <f>VLOOKUP($C3893,'Raw-products'!$A$2:$H$1261,MATCH(K$1,'Raw-products'!$A$1:$H$1,0))</f>
        <v>92</v>
      </c>
      <c r="L3893">
        <f>VLOOKUP($C3893,'Raw-products'!$A$2:$H$1261,MATCH(L$1,'Raw-products'!$A$1:$H$1,0))</f>
        <v>51</v>
      </c>
      <c r="M3893" s="5">
        <f t="shared" si="120"/>
        <v>4692</v>
      </c>
      <c r="N3893" cm="1">
        <f t="array" ref="N3893:Q3893">_xlfn.XLOOKUP($B3893,'Raw -orders'!$A:$A,'Raw -orders'!$B:$E)</f>
        <v>698</v>
      </c>
      <c r="O3893">
        <v>39836</v>
      </c>
      <c r="P3893" s="1">
        <v>44384</v>
      </c>
      <c r="Q3893" s="1">
        <v>44398</v>
      </c>
      <c r="R3893" t="str" cm="1">
        <f t="array" ref="R3893:Y3893">_xlfn.XLOOKUP($N3893,'Raw - customers'!$A:$A,'Raw - customers'!$B:$I)</f>
        <v>Cary Boaler</v>
      </c>
      <c r="S3893" t="str">
        <v>Genderfluid</v>
      </c>
      <c r="T3893">
        <v>27</v>
      </c>
      <c r="U3893" t="str">
        <v>623 Abigail BoulevardSuite 973</v>
      </c>
      <c r="V3893">
        <v>9139</v>
      </c>
      <c r="W3893" t="str">
        <v>New Isaac</v>
      </c>
      <c r="X3893" t="str">
        <v>Victoria</v>
      </c>
      <c r="Y3893" t="str">
        <v>Australia</v>
      </c>
      <c r="Z3893">
        <v>7</v>
      </c>
      <c r="AA3893" s="3" t="str">
        <f t="shared" si="121"/>
        <v>10 to 20</v>
      </c>
      <c r="AP3893" s="6">
        <v>698</v>
      </c>
      <c r="AQ3893" s="6" t="s">
        <v>1396</v>
      </c>
    </row>
    <row r="3894" spans="1:43" x14ac:dyDescent="0.25">
      <c r="A3894">
        <v>3892</v>
      </c>
      <c r="B3894">
        <v>779</v>
      </c>
      <c r="C3894">
        <v>180</v>
      </c>
      <c r="D3894">
        <v>98</v>
      </c>
      <c r="E3894">
        <v>3</v>
      </c>
      <c r="F3894">
        <v>294</v>
      </c>
      <c r="G3894" t="str">
        <f>VLOOKUP($C3894,'Raw-products'!$A$2:$H$1261,MATCH(G$1,'Raw-products'!$A$1:$H$1,0))</f>
        <v>Shirt</v>
      </c>
      <c r="H3894" t="str">
        <f>VLOOKUP($C3894,'Raw-products'!$A$2:$H$1261,MATCH(H$1,'Raw-products'!$A$1:$H$1,0))</f>
        <v>Camp Collared</v>
      </c>
      <c r="I3894" t="str">
        <f>VLOOKUP($C3894,'Raw-products'!$A$2:$H$1261,MATCH(I$1,'Raw-products'!$A$1:$H$1,0))</f>
        <v>XS</v>
      </c>
      <c r="J3894" t="str">
        <f>VLOOKUP($C3894,'Raw-products'!$A$2:$H$1261,MATCH(J$1,'Raw-products'!$A$1:$H$1,0))</f>
        <v>orange</v>
      </c>
      <c r="K3894">
        <f>VLOOKUP($C3894,'Raw-products'!$A$2:$H$1261,MATCH(K$1,'Raw-products'!$A$1:$H$1,0))</f>
        <v>112</v>
      </c>
      <c r="L3894">
        <f>VLOOKUP($C3894,'Raw-products'!$A$2:$H$1261,MATCH(L$1,'Raw-products'!$A$1:$H$1,0))</f>
        <v>52</v>
      </c>
      <c r="M3894" s="5">
        <f t="shared" si="120"/>
        <v>5824</v>
      </c>
      <c r="N3894" cm="1">
        <f t="array" ref="N3894:Q3894">_xlfn.XLOOKUP($B3894,'Raw -orders'!$A:$A,'Raw -orders'!$B:$E)</f>
        <v>698</v>
      </c>
      <c r="O3894">
        <v>39836</v>
      </c>
      <c r="P3894" s="1">
        <v>44384</v>
      </c>
      <c r="Q3894" s="1">
        <v>44398</v>
      </c>
      <c r="R3894" t="str" cm="1">
        <f t="array" ref="R3894:Y3894">_xlfn.XLOOKUP($N3894,'Raw - customers'!$A:$A,'Raw - customers'!$B:$I)</f>
        <v>Cary Boaler</v>
      </c>
      <c r="S3894" t="str">
        <v>Genderfluid</v>
      </c>
      <c r="T3894">
        <v>27</v>
      </c>
      <c r="U3894" t="str">
        <v>623 Abigail BoulevardSuite 973</v>
      </c>
      <c r="V3894">
        <v>9139</v>
      </c>
      <c r="W3894" t="str">
        <v>New Isaac</v>
      </c>
      <c r="X3894" t="str">
        <v>Victoria</v>
      </c>
      <c r="Y3894" t="str">
        <v>Australia</v>
      </c>
      <c r="Z3894">
        <v>7</v>
      </c>
      <c r="AA3894" s="3" t="str">
        <f t="shared" si="121"/>
        <v>10 to 20</v>
      </c>
      <c r="AP3894" s="6">
        <v>698</v>
      </c>
      <c r="AQ3894" s="6" t="s">
        <v>1396</v>
      </c>
    </row>
    <row r="3895" spans="1:43" x14ac:dyDescent="0.25">
      <c r="A3895">
        <v>3893</v>
      </c>
      <c r="B3895">
        <v>779</v>
      </c>
      <c r="C3895">
        <v>751</v>
      </c>
      <c r="D3895">
        <v>109</v>
      </c>
      <c r="E3895">
        <v>3</v>
      </c>
      <c r="F3895">
        <v>327</v>
      </c>
      <c r="G3895" t="str">
        <f>VLOOKUP($C3895,'Raw-products'!$A$2:$H$1261,MATCH(G$1,'Raw-products'!$A$1:$H$1,0))</f>
        <v>Jacket</v>
      </c>
      <c r="H3895" t="str">
        <f>VLOOKUP($C3895,'Raw-products'!$A$2:$H$1261,MATCH(H$1,'Raw-products'!$A$1:$H$1,0))</f>
        <v>Peacoat</v>
      </c>
      <c r="I3895" t="str">
        <f>VLOOKUP($C3895,'Raw-products'!$A$2:$H$1261,MATCH(I$1,'Raw-products'!$A$1:$H$1,0))</f>
        <v>S</v>
      </c>
      <c r="J3895" t="str">
        <f>VLOOKUP($C3895,'Raw-products'!$A$2:$H$1261,MATCH(J$1,'Raw-products'!$A$1:$H$1,0))</f>
        <v>green</v>
      </c>
      <c r="K3895">
        <f>VLOOKUP($C3895,'Raw-products'!$A$2:$H$1261,MATCH(K$1,'Raw-products'!$A$1:$H$1,0))</f>
        <v>102</v>
      </c>
      <c r="L3895">
        <f>VLOOKUP($C3895,'Raw-products'!$A$2:$H$1261,MATCH(L$1,'Raw-products'!$A$1:$H$1,0))</f>
        <v>41</v>
      </c>
      <c r="M3895" s="5">
        <f t="shared" si="120"/>
        <v>4182</v>
      </c>
      <c r="N3895" cm="1">
        <f t="array" ref="N3895:Q3895">_xlfn.XLOOKUP($B3895,'Raw -orders'!$A:$A,'Raw -orders'!$B:$E)</f>
        <v>698</v>
      </c>
      <c r="O3895">
        <v>39836</v>
      </c>
      <c r="P3895" s="1">
        <v>44384</v>
      </c>
      <c r="Q3895" s="1">
        <v>44398</v>
      </c>
      <c r="R3895" t="str" cm="1">
        <f t="array" ref="R3895:Y3895">_xlfn.XLOOKUP($N3895,'Raw - customers'!$A:$A,'Raw - customers'!$B:$I)</f>
        <v>Cary Boaler</v>
      </c>
      <c r="S3895" t="str">
        <v>Genderfluid</v>
      </c>
      <c r="T3895">
        <v>27</v>
      </c>
      <c r="U3895" t="str">
        <v>623 Abigail BoulevardSuite 973</v>
      </c>
      <c r="V3895">
        <v>9139</v>
      </c>
      <c r="W3895" t="str">
        <v>New Isaac</v>
      </c>
      <c r="X3895" t="str">
        <v>Victoria</v>
      </c>
      <c r="Y3895" t="str">
        <v>Australia</v>
      </c>
      <c r="Z3895">
        <v>7</v>
      </c>
      <c r="AA3895" s="3" t="str">
        <f t="shared" si="121"/>
        <v>10 to 20</v>
      </c>
      <c r="AP3895" s="6">
        <v>698</v>
      </c>
      <c r="AQ3895" s="6" t="s">
        <v>1396</v>
      </c>
    </row>
    <row r="3896" spans="1:43" x14ac:dyDescent="0.25">
      <c r="A3896">
        <v>3894</v>
      </c>
      <c r="B3896">
        <v>779</v>
      </c>
      <c r="C3896">
        <v>166</v>
      </c>
      <c r="D3896">
        <v>91</v>
      </c>
      <c r="E3896">
        <v>1</v>
      </c>
      <c r="F3896">
        <v>91</v>
      </c>
      <c r="G3896" t="str">
        <f>VLOOKUP($C3896,'Raw-products'!$A$2:$H$1261,MATCH(G$1,'Raw-products'!$A$1:$H$1,0))</f>
        <v>Shirt</v>
      </c>
      <c r="H3896" t="str">
        <f>VLOOKUP($C3896,'Raw-products'!$A$2:$H$1261,MATCH(H$1,'Raw-products'!$A$1:$H$1,0))</f>
        <v>Linen</v>
      </c>
      <c r="I3896" t="str">
        <f>VLOOKUP($C3896,'Raw-products'!$A$2:$H$1261,MATCH(I$1,'Raw-products'!$A$1:$H$1,0))</f>
        <v>S</v>
      </c>
      <c r="J3896" t="str">
        <f>VLOOKUP($C3896,'Raw-products'!$A$2:$H$1261,MATCH(J$1,'Raw-products'!$A$1:$H$1,0))</f>
        <v>indigo</v>
      </c>
      <c r="K3896">
        <f>VLOOKUP($C3896,'Raw-products'!$A$2:$H$1261,MATCH(K$1,'Raw-products'!$A$1:$H$1,0))</f>
        <v>116</v>
      </c>
      <c r="L3896">
        <f>VLOOKUP($C3896,'Raw-products'!$A$2:$H$1261,MATCH(L$1,'Raw-products'!$A$1:$H$1,0))</f>
        <v>72</v>
      </c>
      <c r="M3896" s="5">
        <f t="shared" si="120"/>
        <v>8352</v>
      </c>
      <c r="N3896" cm="1">
        <f t="array" ref="N3896:Q3896">_xlfn.XLOOKUP($B3896,'Raw -orders'!$A:$A,'Raw -orders'!$B:$E)</f>
        <v>698</v>
      </c>
      <c r="O3896">
        <v>39836</v>
      </c>
      <c r="P3896" s="1">
        <v>44384</v>
      </c>
      <c r="Q3896" s="1">
        <v>44398</v>
      </c>
      <c r="R3896" t="str" cm="1">
        <f t="array" ref="R3896:Y3896">_xlfn.XLOOKUP($N3896,'Raw - customers'!$A:$A,'Raw - customers'!$B:$I)</f>
        <v>Cary Boaler</v>
      </c>
      <c r="S3896" t="str">
        <v>Genderfluid</v>
      </c>
      <c r="T3896">
        <v>27</v>
      </c>
      <c r="U3896" t="str">
        <v>623 Abigail BoulevardSuite 973</v>
      </c>
      <c r="V3896">
        <v>9139</v>
      </c>
      <c r="W3896" t="str">
        <v>New Isaac</v>
      </c>
      <c r="X3896" t="str">
        <v>Victoria</v>
      </c>
      <c r="Y3896" t="str">
        <v>Australia</v>
      </c>
      <c r="Z3896">
        <v>7</v>
      </c>
      <c r="AA3896" s="3" t="str">
        <f t="shared" si="121"/>
        <v>10 to 20</v>
      </c>
      <c r="AP3896" s="6">
        <v>698</v>
      </c>
      <c r="AQ3896" s="6" t="s">
        <v>1396</v>
      </c>
    </row>
    <row r="3897" spans="1:43" x14ac:dyDescent="0.25">
      <c r="A3897">
        <v>3895</v>
      </c>
      <c r="B3897">
        <v>779</v>
      </c>
      <c r="C3897">
        <v>21</v>
      </c>
      <c r="D3897">
        <v>96</v>
      </c>
      <c r="E3897">
        <v>2</v>
      </c>
      <c r="F3897">
        <v>192</v>
      </c>
      <c r="G3897" t="str">
        <f>VLOOKUP($C3897,'Raw-products'!$A$2:$H$1261,MATCH(G$1,'Raw-products'!$A$1:$H$1,0))</f>
        <v>Shirt</v>
      </c>
      <c r="H3897" t="str">
        <f>VLOOKUP($C3897,'Raw-products'!$A$2:$H$1261,MATCH(H$1,'Raw-products'!$A$1:$H$1,0))</f>
        <v>Oxford Cloth</v>
      </c>
      <c r="I3897" t="str">
        <f>VLOOKUP($C3897,'Raw-products'!$A$2:$H$1261,MATCH(I$1,'Raw-products'!$A$1:$H$1,0))</f>
        <v>S</v>
      </c>
      <c r="J3897" t="str">
        <f>VLOOKUP($C3897,'Raw-products'!$A$2:$H$1261,MATCH(J$1,'Raw-products'!$A$1:$H$1,0))</f>
        <v>blue</v>
      </c>
      <c r="K3897">
        <f>VLOOKUP($C3897,'Raw-products'!$A$2:$H$1261,MATCH(K$1,'Raw-products'!$A$1:$H$1,0))</f>
        <v>114</v>
      </c>
      <c r="L3897">
        <f>VLOOKUP($C3897,'Raw-products'!$A$2:$H$1261,MATCH(L$1,'Raw-products'!$A$1:$H$1,0))</f>
        <v>51</v>
      </c>
      <c r="M3897" s="5">
        <f t="shared" si="120"/>
        <v>5814</v>
      </c>
      <c r="N3897" cm="1">
        <f t="array" ref="N3897:Q3897">_xlfn.XLOOKUP($B3897,'Raw -orders'!$A:$A,'Raw -orders'!$B:$E)</f>
        <v>698</v>
      </c>
      <c r="O3897">
        <v>39836</v>
      </c>
      <c r="P3897" s="1">
        <v>44384</v>
      </c>
      <c r="Q3897" s="1">
        <v>44398</v>
      </c>
      <c r="R3897" t="str" cm="1">
        <f t="array" ref="R3897:Y3897">_xlfn.XLOOKUP($N3897,'Raw - customers'!$A:$A,'Raw - customers'!$B:$I)</f>
        <v>Cary Boaler</v>
      </c>
      <c r="S3897" t="str">
        <v>Genderfluid</v>
      </c>
      <c r="T3897">
        <v>27</v>
      </c>
      <c r="U3897" t="str">
        <v>623 Abigail BoulevardSuite 973</v>
      </c>
      <c r="V3897">
        <v>9139</v>
      </c>
      <c r="W3897" t="str">
        <v>New Isaac</v>
      </c>
      <c r="X3897" t="str">
        <v>Victoria</v>
      </c>
      <c r="Y3897" t="str">
        <v>Australia</v>
      </c>
      <c r="Z3897">
        <v>7</v>
      </c>
      <c r="AA3897" s="3" t="str">
        <f t="shared" si="121"/>
        <v>10 to 20</v>
      </c>
      <c r="AP3897" s="6">
        <v>698</v>
      </c>
      <c r="AQ3897" s="6" t="s">
        <v>1396</v>
      </c>
    </row>
    <row r="3898" spans="1:43" x14ac:dyDescent="0.25">
      <c r="A3898">
        <v>3896</v>
      </c>
      <c r="B3898">
        <v>779</v>
      </c>
      <c r="C3898">
        <v>409</v>
      </c>
      <c r="D3898">
        <v>119</v>
      </c>
      <c r="E3898">
        <v>2</v>
      </c>
      <c r="F3898">
        <v>238</v>
      </c>
      <c r="G3898" t="str">
        <f>VLOOKUP($C3898,'Raw-products'!$A$2:$H$1261,MATCH(G$1,'Raw-products'!$A$1:$H$1,0))</f>
        <v>Shirt</v>
      </c>
      <c r="H3898" t="str">
        <f>VLOOKUP($C3898,'Raw-products'!$A$2:$H$1261,MATCH(H$1,'Raw-products'!$A$1:$H$1,0))</f>
        <v>Casual Slim Fit</v>
      </c>
      <c r="I3898" t="str">
        <f>VLOOKUP($C3898,'Raw-products'!$A$2:$H$1261,MATCH(I$1,'Raw-products'!$A$1:$H$1,0))</f>
        <v>XL</v>
      </c>
      <c r="J3898" t="str">
        <f>VLOOKUP($C3898,'Raw-products'!$A$2:$H$1261,MATCH(J$1,'Raw-products'!$A$1:$H$1,0))</f>
        <v>blue</v>
      </c>
      <c r="K3898">
        <f>VLOOKUP($C3898,'Raw-products'!$A$2:$H$1261,MATCH(K$1,'Raw-products'!$A$1:$H$1,0))</f>
        <v>113</v>
      </c>
      <c r="L3898">
        <f>VLOOKUP($C3898,'Raw-products'!$A$2:$H$1261,MATCH(L$1,'Raw-products'!$A$1:$H$1,0))</f>
        <v>68</v>
      </c>
      <c r="M3898" s="5">
        <f t="shared" si="120"/>
        <v>7684</v>
      </c>
      <c r="N3898" cm="1">
        <f t="array" ref="N3898:Q3898">_xlfn.XLOOKUP($B3898,'Raw -orders'!$A:$A,'Raw -orders'!$B:$E)</f>
        <v>698</v>
      </c>
      <c r="O3898">
        <v>39836</v>
      </c>
      <c r="P3898" s="1">
        <v>44384</v>
      </c>
      <c r="Q3898" s="1">
        <v>44398</v>
      </c>
      <c r="R3898" t="str" cm="1">
        <f t="array" ref="R3898:Y3898">_xlfn.XLOOKUP($N3898,'Raw - customers'!$A:$A,'Raw - customers'!$B:$I)</f>
        <v>Cary Boaler</v>
      </c>
      <c r="S3898" t="str">
        <v>Genderfluid</v>
      </c>
      <c r="T3898">
        <v>27</v>
      </c>
      <c r="U3898" t="str">
        <v>623 Abigail BoulevardSuite 973</v>
      </c>
      <c r="V3898">
        <v>9139</v>
      </c>
      <c r="W3898" t="str">
        <v>New Isaac</v>
      </c>
      <c r="X3898" t="str">
        <v>Victoria</v>
      </c>
      <c r="Y3898" t="str">
        <v>Australia</v>
      </c>
      <c r="Z3898">
        <v>7</v>
      </c>
      <c r="AA3898" s="3" t="str">
        <f t="shared" si="121"/>
        <v>10 to 20</v>
      </c>
      <c r="AP3898" s="6">
        <v>698</v>
      </c>
      <c r="AQ3898" s="6" t="s">
        <v>1396</v>
      </c>
    </row>
    <row r="3899" spans="1:43" x14ac:dyDescent="0.25">
      <c r="A3899">
        <v>3897</v>
      </c>
      <c r="B3899">
        <v>780</v>
      </c>
      <c r="C3899">
        <v>902</v>
      </c>
      <c r="D3899">
        <v>94</v>
      </c>
      <c r="E3899">
        <v>1</v>
      </c>
      <c r="F3899">
        <v>94</v>
      </c>
      <c r="G3899" t="str">
        <f>VLOOKUP($C3899,'Raw-products'!$A$2:$H$1261,MATCH(G$1,'Raw-products'!$A$1:$H$1,0))</f>
        <v>Trousers</v>
      </c>
      <c r="H3899" t="str">
        <f>VLOOKUP($C3899,'Raw-products'!$A$2:$H$1261,MATCH(H$1,'Raw-products'!$A$1:$H$1,0))</f>
        <v>Cords</v>
      </c>
      <c r="I3899" t="str">
        <f>VLOOKUP($C3899,'Raw-products'!$A$2:$H$1261,MATCH(I$1,'Raw-products'!$A$1:$H$1,0))</f>
        <v>M</v>
      </c>
      <c r="J3899" t="str">
        <f>VLOOKUP($C3899,'Raw-products'!$A$2:$H$1261,MATCH(J$1,'Raw-products'!$A$1:$H$1,0))</f>
        <v>indigo</v>
      </c>
      <c r="K3899">
        <f>VLOOKUP($C3899,'Raw-products'!$A$2:$H$1261,MATCH(K$1,'Raw-products'!$A$1:$H$1,0))</f>
        <v>113</v>
      </c>
      <c r="L3899">
        <f>VLOOKUP($C3899,'Raw-products'!$A$2:$H$1261,MATCH(L$1,'Raw-products'!$A$1:$H$1,0))</f>
        <v>52</v>
      </c>
      <c r="M3899" s="5">
        <f t="shared" si="120"/>
        <v>5876</v>
      </c>
      <c r="N3899" cm="1">
        <f t="array" ref="N3899:Q3899">_xlfn.XLOOKUP($B3899,'Raw -orders'!$A:$A,'Raw -orders'!$B:$E)</f>
        <v>100</v>
      </c>
      <c r="O3899">
        <v>37821</v>
      </c>
      <c r="P3899" s="1">
        <v>44223</v>
      </c>
      <c r="Q3899" s="1">
        <v>44225</v>
      </c>
      <c r="R3899" t="str" cm="1">
        <f t="array" ref="R3899:Y3899">_xlfn.XLOOKUP($N3899,'Raw - customers'!$A:$A,'Raw - customers'!$B:$I)</f>
        <v>Wilhelm Blaber</v>
      </c>
      <c r="S3899" t="str">
        <v>Genderfluid</v>
      </c>
      <c r="T3899">
        <v>69</v>
      </c>
      <c r="U3899" t="str">
        <v>093 Jessica AvenueSuite 154</v>
      </c>
      <c r="V3899">
        <v>768</v>
      </c>
      <c r="W3899" t="str">
        <v>Lake Callumville</v>
      </c>
      <c r="X3899" t="str">
        <v>Queensland</v>
      </c>
      <c r="Y3899" t="str">
        <v>Australia</v>
      </c>
      <c r="Z3899">
        <v>1</v>
      </c>
      <c r="AA3899" s="3" t="str">
        <f t="shared" si="121"/>
        <v>0 to 10</v>
      </c>
      <c r="AP3899" s="6">
        <v>100</v>
      </c>
      <c r="AQ3899" s="6" t="s">
        <v>1355</v>
      </c>
    </row>
    <row r="3900" spans="1:43" x14ac:dyDescent="0.25">
      <c r="A3900">
        <v>3898</v>
      </c>
      <c r="B3900">
        <v>780</v>
      </c>
      <c r="C3900">
        <v>295</v>
      </c>
      <c r="D3900">
        <v>105</v>
      </c>
      <c r="E3900">
        <v>2</v>
      </c>
      <c r="F3900">
        <v>210</v>
      </c>
      <c r="G3900" t="str">
        <f>VLOOKUP($C3900,'Raw-products'!$A$2:$H$1261,MATCH(G$1,'Raw-products'!$A$1:$H$1,0))</f>
        <v>Shirt</v>
      </c>
      <c r="H3900" t="str">
        <f>VLOOKUP($C3900,'Raw-products'!$A$2:$H$1261,MATCH(H$1,'Raw-products'!$A$1:$H$1,0))</f>
        <v>Cuban Collar</v>
      </c>
      <c r="I3900" t="str">
        <f>VLOOKUP($C3900,'Raw-products'!$A$2:$H$1261,MATCH(I$1,'Raw-products'!$A$1:$H$1,0))</f>
        <v>XS</v>
      </c>
      <c r="J3900" t="str">
        <f>VLOOKUP($C3900,'Raw-products'!$A$2:$H$1261,MATCH(J$1,'Raw-products'!$A$1:$H$1,0))</f>
        <v>green</v>
      </c>
      <c r="K3900">
        <f>VLOOKUP($C3900,'Raw-products'!$A$2:$H$1261,MATCH(K$1,'Raw-products'!$A$1:$H$1,0))</f>
        <v>93</v>
      </c>
      <c r="L3900">
        <f>VLOOKUP($C3900,'Raw-products'!$A$2:$H$1261,MATCH(L$1,'Raw-products'!$A$1:$H$1,0))</f>
        <v>63</v>
      </c>
      <c r="M3900" s="5">
        <f t="shared" si="120"/>
        <v>5859</v>
      </c>
      <c r="N3900" cm="1">
        <f t="array" ref="N3900:Q3900">_xlfn.XLOOKUP($B3900,'Raw -orders'!$A:$A,'Raw -orders'!$B:$E)</f>
        <v>100</v>
      </c>
      <c r="O3900">
        <v>37821</v>
      </c>
      <c r="P3900" s="1">
        <v>44223</v>
      </c>
      <c r="Q3900" s="1">
        <v>44225</v>
      </c>
      <c r="R3900" t="str" cm="1">
        <f t="array" ref="R3900:Y3900">_xlfn.XLOOKUP($N3900,'Raw - customers'!$A:$A,'Raw - customers'!$B:$I)</f>
        <v>Wilhelm Blaber</v>
      </c>
      <c r="S3900" t="str">
        <v>Genderfluid</v>
      </c>
      <c r="T3900">
        <v>69</v>
      </c>
      <c r="U3900" t="str">
        <v>093 Jessica AvenueSuite 154</v>
      </c>
      <c r="V3900">
        <v>768</v>
      </c>
      <c r="W3900" t="str">
        <v>Lake Callumville</v>
      </c>
      <c r="X3900" t="str">
        <v>Queensland</v>
      </c>
      <c r="Y3900" t="str">
        <v>Australia</v>
      </c>
      <c r="Z3900">
        <v>1</v>
      </c>
      <c r="AA3900" s="3" t="str">
        <f t="shared" si="121"/>
        <v>0 to 10</v>
      </c>
      <c r="AP3900" s="6">
        <v>100</v>
      </c>
      <c r="AQ3900" s="6" t="s">
        <v>1355</v>
      </c>
    </row>
    <row r="3901" spans="1:43" x14ac:dyDescent="0.25">
      <c r="A3901">
        <v>3899</v>
      </c>
      <c r="B3901">
        <v>780</v>
      </c>
      <c r="C3901">
        <v>21</v>
      </c>
      <c r="D3901">
        <v>96</v>
      </c>
      <c r="E3901">
        <v>1</v>
      </c>
      <c r="F3901">
        <v>96</v>
      </c>
      <c r="G3901" t="str">
        <f>VLOOKUP($C3901,'Raw-products'!$A$2:$H$1261,MATCH(G$1,'Raw-products'!$A$1:$H$1,0))</f>
        <v>Shirt</v>
      </c>
      <c r="H3901" t="str">
        <f>VLOOKUP($C3901,'Raw-products'!$A$2:$H$1261,MATCH(H$1,'Raw-products'!$A$1:$H$1,0))</f>
        <v>Oxford Cloth</v>
      </c>
      <c r="I3901" t="str">
        <f>VLOOKUP($C3901,'Raw-products'!$A$2:$H$1261,MATCH(I$1,'Raw-products'!$A$1:$H$1,0))</f>
        <v>S</v>
      </c>
      <c r="J3901" t="str">
        <f>VLOOKUP($C3901,'Raw-products'!$A$2:$H$1261,MATCH(J$1,'Raw-products'!$A$1:$H$1,0))</f>
        <v>blue</v>
      </c>
      <c r="K3901">
        <f>VLOOKUP($C3901,'Raw-products'!$A$2:$H$1261,MATCH(K$1,'Raw-products'!$A$1:$H$1,0))</f>
        <v>114</v>
      </c>
      <c r="L3901">
        <f>VLOOKUP($C3901,'Raw-products'!$A$2:$H$1261,MATCH(L$1,'Raw-products'!$A$1:$H$1,0))</f>
        <v>51</v>
      </c>
      <c r="M3901" s="5">
        <f t="shared" si="120"/>
        <v>5814</v>
      </c>
      <c r="N3901" cm="1">
        <f t="array" ref="N3901:Q3901">_xlfn.XLOOKUP($B3901,'Raw -orders'!$A:$A,'Raw -orders'!$B:$E)</f>
        <v>100</v>
      </c>
      <c r="O3901">
        <v>37821</v>
      </c>
      <c r="P3901" s="1">
        <v>44223</v>
      </c>
      <c r="Q3901" s="1">
        <v>44225</v>
      </c>
      <c r="R3901" t="str" cm="1">
        <f t="array" ref="R3901:Y3901">_xlfn.XLOOKUP($N3901,'Raw - customers'!$A:$A,'Raw - customers'!$B:$I)</f>
        <v>Wilhelm Blaber</v>
      </c>
      <c r="S3901" t="str">
        <v>Genderfluid</v>
      </c>
      <c r="T3901">
        <v>69</v>
      </c>
      <c r="U3901" t="str">
        <v>093 Jessica AvenueSuite 154</v>
      </c>
      <c r="V3901">
        <v>768</v>
      </c>
      <c r="W3901" t="str">
        <v>Lake Callumville</v>
      </c>
      <c r="X3901" t="str">
        <v>Queensland</v>
      </c>
      <c r="Y3901" t="str">
        <v>Australia</v>
      </c>
      <c r="Z3901">
        <v>1</v>
      </c>
      <c r="AA3901" s="3" t="str">
        <f t="shared" si="121"/>
        <v>0 to 10</v>
      </c>
      <c r="AP3901" s="6">
        <v>100</v>
      </c>
      <c r="AQ3901" s="6" t="s">
        <v>1355</v>
      </c>
    </row>
    <row r="3902" spans="1:43" x14ac:dyDescent="0.25">
      <c r="A3902">
        <v>3900</v>
      </c>
      <c r="B3902">
        <v>780</v>
      </c>
      <c r="C3902">
        <v>1249</v>
      </c>
      <c r="D3902">
        <v>112</v>
      </c>
      <c r="E3902">
        <v>3</v>
      </c>
      <c r="F3902">
        <v>336</v>
      </c>
      <c r="G3902" t="str">
        <f>VLOOKUP($C3902,'Raw-products'!$A$2:$H$1261,MATCH(G$1,'Raw-products'!$A$1:$H$1,0))</f>
        <v>Trousers</v>
      </c>
      <c r="H3902" t="str">
        <f>VLOOKUP($C3902,'Raw-products'!$A$2:$H$1261,MATCH(H$1,'Raw-products'!$A$1:$H$1,0))</f>
        <v>Tracksuit Bottoms</v>
      </c>
      <c r="I3902" t="str">
        <f>VLOOKUP($C3902,'Raw-products'!$A$2:$H$1261,MATCH(I$1,'Raw-products'!$A$1:$H$1,0))</f>
        <v>XL</v>
      </c>
      <c r="J3902" t="str">
        <f>VLOOKUP($C3902,'Raw-products'!$A$2:$H$1261,MATCH(J$1,'Raw-products'!$A$1:$H$1,0))</f>
        <v>blue</v>
      </c>
      <c r="K3902">
        <f>VLOOKUP($C3902,'Raw-products'!$A$2:$H$1261,MATCH(K$1,'Raw-products'!$A$1:$H$1,0))</f>
        <v>91</v>
      </c>
      <c r="L3902">
        <f>VLOOKUP($C3902,'Raw-products'!$A$2:$H$1261,MATCH(L$1,'Raw-products'!$A$1:$H$1,0))</f>
        <v>68</v>
      </c>
      <c r="M3902" s="5">
        <f t="shared" si="120"/>
        <v>6188</v>
      </c>
      <c r="N3902" cm="1">
        <f t="array" ref="N3902:Q3902">_xlfn.XLOOKUP($B3902,'Raw -orders'!$A:$A,'Raw -orders'!$B:$E)</f>
        <v>100</v>
      </c>
      <c r="O3902">
        <v>37821</v>
      </c>
      <c r="P3902" s="1">
        <v>44223</v>
      </c>
      <c r="Q3902" s="1">
        <v>44225</v>
      </c>
      <c r="R3902" t="str" cm="1">
        <f t="array" ref="R3902:Y3902">_xlfn.XLOOKUP($N3902,'Raw - customers'!$A:$A,'Raw - customers'!$B:$I)</f>
        <v>Wilhelm Blaber</v>
      </c>
      <c r="S3902" t="str">
        <v>Genderfluid</v>
      </c>
      <c r="T3902">
        <v>69</v>
      </c>
      <c r="U3902" t="str">
        <v>093 Jessica AvenueSuite 154</v>
      </c>
      <c r="V3902">
        <v>768</v>
      </c>
      <c r="W3902" t="str">
        <v>Lake Callumville</v>
      </c>
      <c r="X3902" t="str">
        <v>Queensland</v>
      </c>
      <c r="Y3902" t="str">
        <v>Australia</v>
      </c>
      <c r="Z3902">
        <v>1</v>
      </c>
      <c r="AA3902" s="3" t="str">
        <f t="shared" si="121"/>
        <v>0 to 10</v>
      </c>
      <c r="AP3902" s="6">
        <v>100</v>
      </c>
      <c r="AQ3902" s="6" t="s">
        <v>1355</v>
      </c>
    </row>
    <row r="3903" spans="1:43" x14ac:dyDescent="0.25">
      <c r="A3903">
        <v>3901</v>
      </c>
      <c r="B3903">
        <v>780</v>
      </c>
      <c r="C3903">
        <v>165</v>
      </c>
      <c r="D3903">
        <v>91</v>
      </c>
      <c r="E3903">
        <v>1</v>
      </c>
      <c r="F3903">
        <v>91</v>
      </c>
      <c r="G3903" t="str">
        <f>VLOOKUP($C3903,'Raw-products'!$A$2:$H$1261,MATCH(G$1,'Raw-products'!$A$1:$H$1,0))</f>
        <v>Shirt</v>
      </c>
      <c r="H3903" t="str">
        <f>VLOOKUP($C3903,'Raw-products'!$A$2:$H$1261,MATCH(H$1,'Raw-products'!$A$1:$H$1,0))</f>
        <v>Linen</v>
      </c>
      <c r="I3903" t="str">
        <f>VLOOKUP($C3903,'Raw-products'!$A$2:$H$1261,MATCH(I$1,'Raw-products'!$A$1:$H$1,0))</f>
        <v>XS</v>
      </c>
      <c r="J3903" t="str">
        <f>VLOOKUP($C3903,'Raw-products'!$A$2:$H$1261,MATCH(J$1,'Raw-products'!$A$1:$H$1,0))</f>
        <v>indigo</v>
      </c>
      <c r="K3903">
        <f>VLOOKUP($C3903,'Raw-products'!$A$2:$H$1261,MATCH(K$1,'Raw-products'!$A$1:$H$1,0))</f>
        <v>116</v>
      </c>
      <c r="L3903">
        <f>VLOOKUP($C3903,'Raw-products'!$A$2:$H$1261,MATCH(L$1,'Raw-products'!$A$1:$H$1,0))</f>
        <v>70</v>
      </c>
      <c r="M3903" s="5">
        <f t="shared" si="120"/>
        <v>8120</v>
      </c>
      <c r="N3903" cm="1">
        <f t="array" ref="N3903:Q3903">_xlfn.XLOOKUP($B3903,'Raw -orders'!$A:$A,'Raw -orders'!$B:$E)</f>
        <v>100</v>
      </c>
      <c r="O3903">
        <v>37821</v>
      </c>
      <c r="P3903" s="1">
        <v>44223</v>
      </c>
      <c r="Q3903" s="1">
        <v>44225</v>
      </c>
      <c r="R3903" t="str" cm="1">
        <f t="array" ref="R3903:Y3903">_xlfn.XLOOKUP($N3903,'Raw - customers'!$A:$A,'Raw - customers'!$B:$I)</f>
        <v>Wilhelm Blaber</v>
      </c>
      <c r="S3903" t="str">
        <v>Genderfluid</v>
      </c>
      <c r="T3903">
        <v>69</v>
      </c>
      <c r="U3903" t="str">
        <v>093 Jessica AvenueSuite 154</v>
      </c>
      <c r="V3903">
        <v>768</v>
      </c>
      <c r="W3903" t="str">
        <v>Lake Callumville</v>
      </c>
      <c r="X3903" t="str">
        <v>Queensland</v>
      </c>
      <c r="Y3903" t="str">
        <v>Australia</v>
      </c>
      <c r="Z3903">
        <v>1</v>
      </c>
      <c r="AA3903" s="3" t="str">
        <f t="shared" si="121"/>
        <v>0 to 10</v>
      </c>
      <c r="AP3903" s="6">
        <v>100</v>
      </c>
      <c r="AQ3903" s="6" t="s">
        <v>1355</v>
      </c>
    </row>
    <row r="3904" spans="1:43" x14ac:dyDescent="0.25">
      <c r="A3904">
        <v>3902</v>
      </c>
      <c r="B3904">
        <v>780</v>
      </c>
      <c r="C3904">
        <v>1217</v>
      </c>
      <c r="D3904">
        <v>105</v>
      </c>
      <c r="E3904">
        <v>1</v>
      </c>
      <c r="F3904">
        <v>105</v>
      </c>
      <c r="G3904" t="str">
        <f>VLOOKUP($C3904,'Raw-products'!$A$2:$H$1261,MATCH(G$1,'Raw-products'!$A$1:$H$1,0))</f>
        <v>Trousers</v>
      </c>
      <c r="H3904" t="str">
        <f>VLOOKUP($C3904,'Raw-products'!$A$2:$H$1261,MATCH(H$1,'Raw-products'!$A$1:$H$1,0))</f>
        <v>Pleated</v>
      </c>
      <c r="I3904" t="str">
        <f>VLOOKUP($C3904,'Raw-products'!$A$2:$H$1261,MATCH(I$1,'Raw-products'!$A$1:$H$1,0))</f>
        <v>M</v>
      </c>
      <c r="J3904" t="str">
        <f>VLOOKUP($C3904,'Raw-products'!$A$2:$H$1261,MATCH(J$1,'Raw-products'!$A$1:$H$1,0))</f>
        <v>indigo</v>
      </c>
      <c r="K3904">
        <f>VLOOKUP($C3904,'Raw-products'!$A$2:$H$1261,MATCH(K$1,'Raw-products'!$A$1:$H$1,0))</f>
        <v>90</v>
      </c>
      <c r="L3904">
        <f>VLOOKUP($C3904,'Raw-products'!$A$2:$H$1261,MATCH(L$1,'Raw-products'!$A$1:$H$1,0))</f>
        <v>48</v>
      </c>
      <c r="M3904" s="5">
        <f t="shared" si="120"/>
        <v>4320</v>
      </c>
      <c r="N3904" cm="1">
        <f t="array" ref="N3904:Q3904">_xlfn.XLOOKUP($B3904,'Raw -orders'!$A:$A,'Raw -orders'!$B:$E)</f>
        <v>100</v>
      </c>
      <c r="O3904">
        <v>37821</v>
      </c>
      <c r="P3904" s="1">
        <v>44223</v>
      </c>
      <c r="Q3904" s="1">
        <v>44225</v>
      </c>
      <c r="R3904" t="str" cm="1">
        <f t="array" ref="R3904:Y3904">_xlfn.XLOOKUP($N3904,'Raw - customers'!$A:$A,'Raw - customers'!$B:$I)</f>
        <v>Wilhelm Blaber</v>
      </c>
      <c r="S3904" t="str">
        <v>Genderfluid</v>
      </c>
      <c r="T3904">
        <v>69</v>
      </c>
      <c r="U3904" t="str">
        <v>093 Jessica AvenueSuite 154</v>
      </c>
      <c r="V3904">
        <v>768</v>
      </c>
      <c r="W3904" t="str">
        <v>Lake Callumville</v>
      </c>
      <c r="X3904" t="str">
        <v>Queensland</v>
      </c>
      <c r="Y3904" t="str">
        <v>Australia</v>
      </c>
      <c r="Z3904">
        <v>1</v>
      </c>
      <c r="AA3904" s="3" t="str">
        <f t="shared" si="121"/>
        <v>0 to 10</v>
      </c>
      <c r="AP3904" s="6">
        <v>100</v>
      </c>
      <c r="AQ3904" s="6" t="s">
        <v>1355</v>
      </c>
    </row>
    <row r="3905" spans="1:43" x14ac:dyDescent="0.25">
      <c r="A3905">
        <v>3903</v>
      </c>
      <c r="B3905">
        <v>780</v>
      </c>
      <c r="C3905">
        <v>402</v>
      </c>
      <c r="D3905">
        <v>119</v>
      </c>
      <c r="E3905">
        <v>1</v>
      </c>
      <c r="F3905">
        <v>119</v>
      </c>
      <c r="G3905" t="str">
        <f>VLOOKUP($C3905,'Raw-products'!$A$2:$H$1261,MATCH(G$1,'Raw-products'!$A$1:$H$1,0))</f>
        <v>Shirt</v>
      </c>
      <c r="H3905" t="str">
        <f>VLOOKUP($C3905,'Raw-products'!$A$2:$H$1261,MATCH(H$1,'Raw-products'!$A$1:$H$1,0))</f>
        <v>Casual Slim Fit</v>
      </c>
      <c r="I3905" t="str">
        <f>VLOOKUP($C3905,'Raw-products'!$A$2:$H$1261,MATCH(I$1,'Raw-products'!$A$1:$H$1,0))</f>
        <v>M</v>
      </c>
      <c r="J3905" t="str">
        <f>VLOOKUP($C3905,'Raw-products'!$A$2:$H$1261,MATCH(J$1,'Raw-products'!$A$1:$H$1,0))</f>
        <v>green</v>
      </c>
      <c r="K3905">
        <f>VLOOKUP($C3905,'Raw-products'!$A$2:$H$1261,MATCH(K$1,'Raw-products'!$A$1:$H$1,0))</f>
        <v>113</v>
      </c>
      <c r="L3905">
        <f>VLOOKUP($C3905,'Raw-products'!$A$2:$H$1261,MATCH(L$1,'Raw-products'!$A$1:$H$1,0))</f>
        <v>67</v>
      </c>
      <c r="M3905" s="5">
        <f t="shared" si="120"/>
        <v>7571</v>
      </c>
      <c r="N3905" cm="1">
        <f t="array" ref="N3905:Q3905">_xlfn.XLOOKUP($B3905,'Raw -orders'!$A:$A,'Raw -orders'!$B:$E)</f>
        <v>100</v>
      </c>
      <c r="O3905">
        <v>37821</v>
      </c>
      <c r="P3905" s="1">
        <v>44223</v>
      </c>
      <c r="Q3905" s="1">
        <v>44225</v>
      </c>
      <c r="R3905" t="str" cm="1">
        <f t="array" ref="R3905:Y3905">_xlfn.XLOOKUP($N3905,'Raw - customers'!$A:$A,'Raw - customers'!$B:$I)</f>
        <v>Wilhelm Blaber</v>
      </c>
      <c r="S3905" t="str">
        <v>Genderfluid</v>
      </c>
      <c r="T3905">
        <v>69</v>
      </c>
      <c r="U3905" t="str">
        <v>093 Jessica AvenueSuite 154</v>
      </c>
      <c r="V3905">
        <v>768</v>
      </c>
      <c r="W3905" t="str">
        <v>Lake Callumville</v>
      </c>
      <c r="X3905" t="str">
        <v>Queensland</v>
      </c>
      <c r="Y3905" t="str">
        <v>Australia</v>
      </c>
      <c r="Z3905">
        <v>1</v>
      </c>
      <c r="AA3905" s="3" t="str">
        <f t="shared" si="121"/>
        <v>0 to 10</v>
      </c>
      <c r="AP3905" s="6">
        <v>100</v>
      </c>
      <c r="AQ3905" s="6" t="s">
        <v>1355</v>
      </c>
    </row>
    <row r="3906" spans="1:43" x14ac:dyDescent="0.25">
      <c r="A3906">
        <v>3904</v>
      </c>
      <c r="B3906">
        <v>781</v>
      </c>
      <c r="C3906">
        <v>1153</v>
      </c>
      <c r="D3906">
        <v>102</v>
      </c>
      <c r="E3906">
        <v>1</v>
      </c>
      <c r="F3906">
        <v>102</v>
      </c>
      <c r="G3906" t="str">
        <f>VLOOKUP($C3906,'Raw-products'!$A$2:$H$1261,MATCH(G$1,'Raw-products'!$A$1:$H$1,0))</f>
        <v>Trousers</v>
      </c>
      <c r="H3906" t="str">
        <f>VLOOKUP($C3906,'Raw-products'!$A$2:$H$1261,MATCH(H$1,'Raw-products'!$A$1:$H$1,0))</f>
        <v>Cargo Pants</v>
      </c>
      <c r="I3906" t="str">
        <f>VLOOKUP($C3906,'Raw-products'!$A$2:$H$1261,MATCH(I$1,'Raw-products'!$A$1:$H$1,0))</f>
        <v>L</v>
      </c>
      <c r="J3906" t="str">
        <f>VLOOKUP($C3906,'Raw-products'!$A$2:$H$1261,MATCH(J$1,'Raw-products'!$A$1:$H$1,0))</f>
        <v>violet</v>
      </c>
      <c r="K3906">
        <f>VLOOKUP($C3906,'Raw-products'!$A$2:$H$1261,MATCH(K$1,'Raw-products'!$A$1:$H$1,0))</f>
        <v>106</v>
      </c>
      <c r="L3906">
        <f>VLOOKUP($C3906,'Raw-products'!$A$2:$H$1261,MATCH(L$1,'Raw-products'!$A$1:$H$1,0))</f>
        <v>74</v>
      </c>
      <c r="M3906" s="5">
        <f t="shared" si="120"/>
        <v>7844</v>
      </c>
      <c r="N3906" cm="1">
        <f t="array" ref="N3906:Q3906">_xlfn.XLOOKUP($B3906,'Raw -orders'!$A:$A,'Raw -orders'!$B:$E)</f>
        <v>465</v>
      </c>
      <c r="O3906">
        <v>44121</v>
      </c>
      <c r="P3906" s="1">
        <v>44429</v>
      </c>
      <c r="Q3906" s="1">
        <v>44450</v>
      </c>
      <c r="R3906" t="str" cm="1">
        <f t="array" ref="R3906:Y3906">_xlfn.XLOOKUP($N3906,'Raw - customers'!$A:$A,'Raw - customers'!$B:$I)</f>
        <v>Mallory Castellani</v>
      </c>
      <c r="S3906" t="str">
        <v>Female</v>
      </c>
      <c r="T3906">
        <v>38</v>
      </c>
      <c r="U3906" t="str">
        <v>115 Wilkinson CrestSuite 858</v>
      </c>
      <c r="V3906">
        <v>4700</v>
      </c>
      <c r="W3906" t="str">
        <v>Williammouth</v>
      </c>
      <c r="X3906" t="str">
        <v>Victoria</v>
      </c>
      <c r="Y3906" t="str">
        <v>Australia</v>
      </c>
      <c r="Z3906">
        <v>8</v>
      </c>
      <c r="AA3906" s="3" t="str">
        <f t="shared" si="121"/>
        <v>20 to 30</v>
      </c>
      <c r="AP3906" s="6">
        <v>465</v>
      </c>
      <c r="AQ3906" s="6" t="s">
        <v>1396</v>
      </c>
    </row>
    <row r="3907" spans="1:43" x14ac:dyDescent="0.25">
      <c r="A3907">
        <v>3905</v>
      </c>
      <c r="B3907">
        <v>781</v>
      </c>
      <c r="C3907">
        <v>1060</v>
      </c>
      <c r="D3907">
        <v>93</v>
      </c>
      <c r="E3907">
        <v>2</v>
      </c>
      <c r="F3907">
        <v>186</v>
      </c>
      <c r="G3907" t="str">
        <f>VLOOKUP($C3907,'Raw-products'!$A$2:$H$1261,MATCH(G$1,'Raw-products'!$A$1:$H$1,0))</f>
        <v>Trousers</v>
      </c>
      <c r="H3907" t="str">
        <f>VLOOKUP($C3907,'Raw-products'!$A$2:$H$1261,MATCH(H$1,'Raw-products'!$A$1:$H$1,0))</f>
        <v>Joggers</v>
      </c>
      <c r="I3907" t="str">
        <f>VLOOKUP($C3907,'Raw-products'!$A$2:$H$1261,MATCH(I$1,'Raw-products'!$A$1:$H$1,0))</f>
        <v>XS</v>
      </c>
      <c r="J3907" t="str">
        <f>VLOOKUP($C3907,'Raw-products'!$A$2:$H$1261,MATCH(J$1,'Raw-products'!$A$1:$H$1,0))</f>
        <v>yellow</v>
      </c>
      <c r="K3907">
        <f>VLOOKUP($C3907,'Raw-products'!$A$2:$H$1261,MATCH(K$1,'Raw-products'!$A$1:$H$1,0))</f>
        <v>94</v>
      </c>
      <c r="L3907">
        <f>VLOOKUP($C3907,'Raw-products'!$A$2:$H$1261,MATCH(L$1,'Raw-products'!$A$1:$H$1,0))</f>
        <v>62</v>
      </c>
      <c r="M3907" s="5">
        <f t="shared" ref="M3907:M3970" si="122">$K3907*$L3907</f>
        <v>5828</v>
      </c>
      <c r="N3907" cm="1">
        <f t="array" ref="N3907:Q3907">_xlfn.XLOOKUP($B3907,'Raw -orders'!$A:$A,'Raw -orders'!$B:$E)</f>
        <v>465</v>
      </c>
      <c r="O3907">
        <v>44121</v>
      </c>
      <c r="P3907" s="1">
        <v>44429</v>
      </c>
      <c r="Q3907" s="1">
        <v>44450</v>
      </c>
      <c r="R3907" t="str" cm="1">
        <f t="array" ref="R3907:Y3907">_xlfn.XLOOKUP($N3907,'Raw - customers'!$A:$A,'Raw - customers'!$B:$I)</f>
        <v>Mallory Castellani</v>
      </c>
      <c r="S3907" t="str">
        <v>Female</v>
      </c>
      <c r="T3907">
        <v>38</v>
      </c>
      <c r="U3907" t="str">
        <v>115 Wilkinson CrestSuite 858</v>
      </c>
      <c r="V3907">
        <v>4700</v>
      </c>
      <c r="W3907" t="str">
        <v>Williammouth</v>
      </c>
      <c r="X3907" t="str">
        <v>Victoria</v>
      </c>
      <c r="Y3907" t="str">
        <v>Australia</v>
      </c>
      <c r="Z3907">
        <v>8</v>
      </c>
      <c r="AA3907" s="3" t="str">
        <f t="shared" ref="AA3907:AA3970" si="123">IF(AND(DATEDIF($P3907,$Q3907,"D")&gt;0,DATEDIF($P3907,$Q3907,"D")&lt;=10),"0 to 10",IF(AND(DATEDIF($P3907,$Q3907,"D")&gt;10,DATEDIF($P3907,$Q3907,"D")&lt;=20),"10 to 20",IF(AND(DATEDIF($P3907,$Q3907,"D")&gt;20,DATEDIF($P3907,$Q3907,"D")&lt;=30),"20 to 30")))</f>
        <v>20 to 30</v>
      </c>
      <c r="AP3907" s="6">
        <v>465</v>
      </c>
      <c r="AQ3907" s="6" t="s">
        <v>1396</v>
      </c>
    </row>
    <row r="3908" spans="1:43" x14ac:dyDescent="0.25">
      <c r="A3908">
        <v>3906</v>
      </c>
      <c r="B3908">
        <v>781</v>
      </c>
      <c r="C3908">
        <v>927</v>
      </c>
      <c r="D3908">
        <v>96</v>
      </c>
      <c r="E3908">
        <v>3</v>
      </c>
      <c r="F3908">
        <v>288</v>
      </c>
      <c r="G3908" t="str">
        <f>VLOOKUP($C3908,'Raw-products'!$A$2:$H$1261,MATCH(G$1,'Raw-products'!$A$1:$H$1,0))</f>
        <v>Trousers</v>
      </c>
      <c r="H3908" t="str">
        <f>VLOOKUP($C3908,'Raw-products'!$A$2:$H$1261,MATCH(H$1,'Raw-products'!$A$1:$H$1,0))</f>
        <v>Drawstring</v>
      </c>
      <c r="I3908" t="str">
        <f>VLOOKUP($C3908,'Raw-products'!$A$2:$H$1261,MATCH(I$1,'Raw-products'!$A$1:$H$1,0))</f>
        <v>M</v>
      </c>
      <c r="J3908" t="str">
        <f>VLOOKUP($C3908,'Raw-products'!$A$2:$H$1261,MATCH(J$1,'Raw-products'!$A$1:$H$1,0))</f>
        <v>green</v>
      </c>
      <c r="K3908">
        <f>VLOOKUP($C3908,'Raw-products'!$A$2:$H$1261,MATCH(K$1,'Raw-products'!$A$1:$H$1,0))</f>
        <v>104</v>
      </c>
      <c r="L3908">
        <f>VLOOKUP($C3908,'Raw-products'!$A$2:$H$1261,MATCH(L$1,'Raw-products'!$A$1:$H$1,0))</f>
        <v>52</v>
      </c>
      <c r="M3908" s="5">
        <f t="shared" si="122"/>
        <v>5408</v>
      </c>
      <c r="N3908" cm="1">
        <f t="array" ref="N3908:Q3908">_xlfn.XLOOKUP($B3908,'Raw -orders'!$A:$A,'Raw -orders'!$B:$E)</f>
        <v>465</v>
      </c>
      <c r="O3908">
        <v>44121</v>
      </c>
      <c r="P3908" s="1">
        <v>44429</v>
      </c>
      <c r="Q3908" s="1">
        <v>44450</v>
      </c>
      <c r="R3908" t="str" cm="1">
        <f t="array" ref="R3908:Y3908">_xlfn.XLOOKUP($N3908,'Raw - customers'!$A:$A,'Raw - customers'!$B:$I)</f>
        <v>Mallory Castellani</v>
      </c>
      <c r="S3908" t="str">
        <v>Female</v>
      </c>
      <c r="T3908">
        <v>38</v>
      </c>
      <c r="U3908" t="str">
        <v>115 Wilkinson CrestSuite 858</v>
      </c>
      <c r="V3908">
        <v>4700</v>
      </c>
      <c r="W3908" t="str">
        <v>Williammouth</v>
      </c>
      <c r="X3908" t="str">
        <v>Victoria</v>
      </c>
      <c r="Y3908" t="str">
        <v>Australia</v>
      </c>
      <c r="Z3908">
        <v>8</v>
      </c>
      <c r="AA3908" s="3" t="str">
        <f t="shared" si="123"/>
        <v>20 to 30</v>
      </c>
      <c r="AP3908" s="6">
        <v>465</v>
      </c>
      <c r="AQ3908" s="6" t="s">
        <v>1396</v>
      </c>
    </row>
    <row r="3909" spans="1:43" x14ac:dyDescent="0.25">
      <c r="A3909">
        <v>3907</v>
      </c>
      <c r="B3909">
        <v>781</v>
      </c>
      <c r="C3909">
        <v>125</v>
      </c>
      <c r="D3909">
        <v>92</v>
      </c>
      <c r="E3909">
        <v>2</v>
      </c>
      <c r="F3909">
        <v>184</v>
      </c>
      <c r="G3909" t="str">
        <f>VLOOKUP($C3909,'Raw-products'!$A$2:$H$1261,MATCH(G$1,'Raw-products'!$A$1:$H$1,0))</f>
        <v>Shirt</v>
      </c>
      <c r="H3909" t="str">
        <f>VLOOKUP($C3909,'Raw-products'!$A$2:$H$1261,MATCH(H$1,'Raw-products'!$A$1:$H$1,0))</f>
        <v>Denim</v>
      </c>
      <c r="I3909" t="str">
        <f>VLOOKUP($C3909,'Raw-products'!$A$2:$H$1261,MATCH(I$1,'Raw-products'!$A$1:$H$1,0))</f>
        <v>XS</v>
      </c>
      <c r="J3909" t="str">
        <f>VLOOKUP($C3909,'Raw-products'!$A$2:$H$1261,MATCH(J$1,'Raw-products'!$A$1:$H$1,0))</f>
        <v>blue</v>
      </c>
      <c r="K3909">
        <f>VLOOKUP($C3909,'Raw-products'!$A$2:$H$1261,MATCH(K$1,'Raw-products'!$A$1:$H$1,0))</f>
        <v>115</v>
      </c>
      <c r="L3909">
        <f>VLOOKUP($C3909,'Raw-products'!$A$2:$H$1261,MATCH(L$1,'Raw-products'!$A$1:$H$1,0))</f>
        <v>76</v>
      </c>
      <c r="M3909" s="5">
        <f t="shared" si="122"/>
        <v>8740</v>
      </c>
      <c r="N3909" cm="1">
        <f t="array" ref="N3909:Q3909">_xlfn.XLOOKUP($B3909,'Raw -orders'!$A:$A,'Raw -orders'!$B:$E)</f>
        <v>465</v>
      </c>
      <c r="O3909">
        <v>44121</v>
      </c>
      <c r="P3909" s="1">
        <v>44429</v>
      </c>
      <c r="Q3909" s="1">
        <v>44450</v>
      </c>
      <c r="R3909" t="str" cm="1">
        <f t="array" ref="R3909:Y3909">_xlfn.XLOOKUP($N3909,'Raw - customers'!$A:$A,'Raw - customers'!$B:$I)</f>
        <v>Mallory Castellani</v>
      </c>
      <c r="S3909" t="str">
        <v>Female</v>
      </c>
      <c r="T3909">
        <v>38</v>
      </c>
      <c r="U3909" t="str">
        <v>115 Wilkinson CrestSuite 858</v>
      </c>
      <c r="V3909">
        <v>4700</v>
      </c>
      <c r="W3909" t="str">
        <v>Williammouth</v>
      </c>
      <c r="X3909" t="str">
        <v>Victoria</v>
      </c>
      <c r="Y3909" t="str">
        <v>Australia</v>
      </c>
      <c r="Z3909">
        <v>8</v>
      </c>
      <c r="AA3909" s="3" t="str">
        <f t="shared" si="123"/>
        <v>20 to 30</v>
      </c>
      <c r="AP3909" s="6">
        <v>465</v>
      </c>
      <c r="AQ3909" s="6" t="s">
        <v>1396</v>
      </c>
    </row>
    <row r="3910" spans="1:43" x14ac:dyDescent="0.25">
      <c r="A3910">
        <v>3908</v>
      </c>
      <c r="B3910">
        <v>781</v>
      </c>
      <c r="C3910">
        <v>118</v>
      </c>
      <c r="D3910">
        <v>92</v>
      </c>
      <c r="E3910">
        <v>1</v>
      </c>
      <c r="F3910">
        <v>92</v>
      </c>
      <c r="G3910" t="str">
        <f>VLOOKUP($C3910,'Raw-products'!$A$2:$H$1261,MATCH(G$1,'Raw-products'!$A$1:$H$1,0))</f>
        <v>Shirt</v>
      </c>
      <c r="H3910" t="str">
        <f>VLOOKUP($C3910,'Raw-products'!$A$2:$H$1261,MATCH(H$1,'Raw-products'!$A$1:$H$1,0))</f>
        <v>Denim</v>
      </c>
      <c r="I3910" t="str">
        <f>VLOOKUP($C3910,'Raw-products'!$A$2:$H$1261,MATCH(I$1,'Raw-products'!$A$1:$H$1,0))</f>
        <v>L</v>
      </c>
      <c r="J3910" t="str">
        <f>VLOOKUP($C3910,'Raw-products'!$A$2:$H$1261,MATCH(J$1,'Raw-products'!$A$1:$H$1,0))</f>
        <v>yellow</v>
      </c>
      <c r="K3910">
        <f>VLOOKUP($C3910,'Raw-products'!$A$2:$H$1261,MATCH(K$1,'Raw-products'!$A$1:$H$1,0))</f>
        <v>115</v>
      </c>
      <c r="L3910">
        <f>VLOOKUP($C3910,'Raw-products'!$A$2:$H$1261,MATCH(L$1,'Raw-products'!$A$1:$H$1,0))</f>
        <v>75</v>
      </c>
      <c r="M3910" s="5">
        <f t="shared" si="122"/>
        <v>8625</v>
      </c>
      <c r="N3910" cm="1">
        <f t="array" ref="N3910:Q3910">_xlfn.XLOOKUP($B3910,'Raw -orders'!$A:$A,'Raw -orders'!$B:$E)</f>
        <v>465</v>
      </c>
      <c r="O3910">
        <v>44121</v>
      </c>
      <c r="P3910" s="1">
        <v>44429</v>
      </c>
      <c r="Q3910" s="1">
        <v>44450</v>
      </c>
      <c r="R3910" t="str" cm="1">
        <f t="array" ref="R3910:Y3910">_xlfn.XLOOKUP($N3910,'Raw - customers'!$A:$A,'Raw - customers'!$B:$I)</f>
        <v>Mallory Castellani</v>
      </c>
      <c r="S3910" t="str">
        <v>Female</v>
      </c>
      <c r="T3910">
        <v>38</v>
      </c>
      <c r="U3910" t="str">
        <v>115 Wilkinson CrestSuite 858</v>
      </c>
      <c r="V3910">
        <v>4700</v>
      </c>
      <c r="W3910" t="str">
        <v>Williammouth</v>
      </c>
      <c r="X3910" t="str">
        <v>Victoria</v>
      </c>
      <c r="Y3910" t="str">
        <v>Australia</v>
      </c>
      <c r="Z3910">
        <v>8</v>
      </c>
      <c r="AA3910" s="3" t="str">
        <f t="shared" si="123"/>
        <v>20 to 30</v>
      </c>
      <c r="AP3910" s="6">
        <v>465</v>
      </c>
      <c r="AQ3910" s="6" t="s">
        <v>1396</v>
      </c>
    </row>
    <row r="3911" spans="1:43" x14ac:dyDescent="0.25">
      <c r="A3911">
        <v>3909</v>
      </c>
      <c r="B3911">
        <v>781</v>
      </c>
      <c r="C3911">
        <v>1230</v>
      </c>
      <c r="D3911">
        <v>112</v>
      </c>
      <c r="E3911">
        <v>2</v>
      </c>
      <c r="F3911">
        <v>224</v>
      </c>
      <c r="G3911" t="str">
        <f>VLOOKUP($C3911,'Raw-products'!$A$2:$H$1261,MATCH(G$1,'Raw-products'!$A$1:$H$1,0))</f>
        <v>Trousers</v>
      </c>
      <c r="H3911" t="str">
        <f>VLOOKUP($C3911,'Raw-products'!$A$2:$H$1261,MATCH(H$1,'Raw-products'!$A$1:$H$1,0))</f>
        <v>Tracksuit Bottoms</v>
      </c>
      <c r="I3911" t="str">
        <f>VLOOKUP($C3911,'Raw-products'!$A$2:$H$1261,MATCH(I$1,'Raw-products'!$A$1:$H$1,0))</f>
        <v>XS</v>
      </c>
      <c r="J3911" t="str">
        <f>VLOOKUP($C3911,'Raw-products'!$A$2:$H$1261,MATCH(J$1,'Raw-products'!$A$1:$H$1,0))</f>
        <v>orange</v>
      </c>
      <c r="K3911">
        <f>VLOOKUP($C3911,'Raw-products'!$A$2:$H$1261,MATCH(K$1,'Raw-products'!$A$1:$H$1,0))</f>
        <v>91</v>
      </c>
      <c r="L3911">
        <f>VLOOKUP($C3911,'Raw-products'!$A$2:$H$1261,MATCH(L$1,'Raw-products'!$A$1:$H$1,0))</f>
        <v>57</v>
      </c>
      <c r="M3911" s="5">
        <f t="shared" si="122"/>
        <v>5187</v>
      </c>
      <c r="N3911" cm="1">
        <f t="array" ref="N3911:Q3911">_xlfn.XLOOKUP($B3911,'Raw -orders'!$A:$A,'Raw -orders'!$B:$E)</f>
        <v>465</v>
      </c>
      <c r="O3911">
        <v>44121</v>
      </c>
      <c r="P3911" s="1">
        <v>44429</v>
      </c>
      <c r="Q3911" s="1">
        <v>44450</v>
      </c>
      <c r="R3911" t="str" cm="1">
        <f t="array" ref="R3911:Y3911">_xlfn.XLOOKUP($N3911,'Raw - customers'!$A:$A,'Raw - customers'!$B:$I)</f>
        <v>Mallory Castellani</v>
      </c>
      <c r="S3911" t="str">
        <v>Female</v>
      </c>
      <c r="T3911">
        <v>38</v>
      </c>
      <c r="U3911" t="str">
        <v>115 Wilkinson CrestSuite 858</v>
      </c>
      <c r="V3911">
        <v>4700</v>
      </c>
      <c r="W3911" t="str">
        <v>Williammouth</v>
      </c>
      <c r="X3911" t="str">
        <v>Victoria</v>
      </c>
      <c r="Y3911" t="str">
        <v>Australia</v>
      </c>
      <c r="Z3911">
        <v>8</v>
      </c>
      <c r="AA3911" s="3" t="str">
        <f t="shared" si="123"/>
        <v>20 to 30</v>
      </c>
      <c r="AP3911" s="6">
        <v>465</v>
      </c>
      <c r="AQ3911" s="6" t="s">
        <v>1396</v>
      </c>
    </row>
    <row r="3912" spans="1:43" x14ac:dyDescent="0.25">
      <c r="A3912">
        <v>3910</v>
      </c>
      <c r="B3912">
        <v>782</v>
      </c>
      <c r="C3912">
        <v>171</v>
      </c>
      <c r="D3912">
        <v>91</v>
      </c>
      <c r="E3912">
        <v>3</v>
      </c>
      <c r="F3912">
        <v>273</v>
      </c>
      <c r="G3912" t="str">
        <f>VLOOKUP($C3912,'Raw-products'!$A$2:$H$1261,MATCH(G$1,'Raw-products'!$A$1:$H$1,0))</f>
        <v>Shirt</v>
      </c>
      <c r="H3912" t="str">
        <f>VLOOKUP($C3912,'Raw-products'!$A$2:$H$1261,MATCH(H$1,'Raw-products'!$A$1:$H$1,0))</f>
        <v>Linen</v>
      </c>
      <c r="I3912" t="str">
        <f>VLOOKUP($C3912,'Raw-products'!$A$2:$H$1261,MATCH(I$1,'Raw-products'!$A$1:$H$1,0))</f>
        <v>S</v>
      </c>
      <c r="J3912" t="str">
        <f>VLOOKUP($C3912,'Raw-products'!$A$2:$H$1261,MATCH(J$1,'Raw-products'!$A$1:$H$1,0))</f>
        <v>violet</v>
      </c>
      <c r="K3912">
        <f>VLOOKUP($C3912,'Raw-products'!$A$2:$H$1261,MATCH(K$1,'Raw-products'!$A$1:$H$1,0))</f>
        <v>116</v>
      </c>
      <c r="L3912">
        <f>VLOOKUP($C3912,'Raw-products'!$A$2:$H$1261,MATCH(L$1,'Raw-products'!$A$1:$H$1,0))</f>
        <v>44</v>
      </c>
      <c r="M3912" s="5">
        <f t="shared" si="122"/>
        <v>5104</v>
      </c>
      <c r="N3912" cm="1">
        <f t="array" ref="N3912:Q3912">_xlfn.XLOOKUP($B3912,'Raw -orders'!$A:$A,'Raw -orders'!$B:$E)</f>
        <v>872</v>
      </c>
      <c r="O3912">
        <v>28459</v>
      </c>
      <c r="P3912" s="1">
        <v>44262</v>
      </c>
      <c r="Q3912" s="1">
        <v>44278</v>
      </c>
      <c r="R3912" t="str" cm="1">
        <f t="array" ref="R3912:Y3912">_xlfn.XLOOKUP($N3912,'Raw - customers'!$A:$A,'Raw - customers'!$B:$I)</f>
        <v>Brendis Blackboro</v>
      </c>
      <c r="S3912" t="str">
        <v>Non-binary</v>
      </c>
      <c r="T3912">
        <v>74</v>
      </c>
      <c r="U3912" t="str">
        <v>17 Beatty Station StApt. 918</v>
      </c>
      <c r="V3912">
        <v>7892</v>
      </c>
      <c r="W3912" t="str">
        <v>West Lukeshire</v>
      </c>
      <c r="X3912" t="str">
        <v>New South Wales</v>
      </c>
      <c r="Y3912" t="str">
        <v>Australia</v>
      </c>
      <c r="Z3912">
        <v>3</v>
      </c>
      <c r="AA3912" s="3" t="str">
        <f t="shared" si="123"/>
        <v>10 to 20</v>
      </c>
      <c r="AP3912" s="6">
        <v>872</v>
      </c>
      <c r="AQ3912" s="6" t="s">
        <v>1362</v>
      </c>
    </row>
    <row r="3913" spans="1:43" x14ac:dyDescent="0.25">
      <c r="A3913">
        <v>3911</v>
      </c>
      <c r="B3913">
        <v>782</v>
      </c>
      <c r="C3913">
        <v>176</v>
      </c>
      <c r="D3913">
        <v>98</v>
      </c>
      <c r="E3913">
        <v>1</v>
      </c>
      <c r="F3913">
        <v>98</v>
      </c>
      <c r="G3913" t="str">
        <f>VLOOKUP($C3913,'Raw-products'!$A$2:$H$1261,MATCH(G$1,'Raw-products'!$A$1:$H$1,0))</f>
        <v>Shirt</v>
      </c>
      <c r="H3913" t="str">
        <f>VLOOKUP($C3913,'Raw-products'!$A$2:$H$1261,MATCH(H$1,'Raw-products'!$A$1:$H$1,0))</f>
        <v>Camp Collared</v>
      </c>
      <c r="I3913" t="str">
        <f>VLOOKUP($C3913,'Raw-products'!$A$2:$H$1261,MATCH(I$1,'Raw-products'!$A$1:$H$1,0))</f>
        <v>S</v>
      </c>
      <c r="J3913" t="str">
        <f>VLOOKUP($C3913,'Raw-products'!$A$2:$H$1261,MATCH(J$1,'Raw-products'!$A$1:$H$1,0))</f>
        <v>red</v>
      </c>
      <c r="K3913">
        <f>VLOOKUP($C3913,'Raw-products'!$A$2:$H$1261,MATCH(K$1,'Raw-products'!$A$1:$H$1,0))</f>
        <v>112</v>
      </c>
      <c r="L3913">
        <f>VLOOKUP($C3913,'Raw-products'!$A$2:$H$1261,MATCH(L$1,'Raw-products'!$A$1:$H$1,0))</f>
        <v>67</v>
      </c>
      <c r="M3913" s="5">
        <f t="shared" si="122"/>
        <v>7504</v>
      </c>
      <c r="N3913" cm="1">
        <f t="array" ref="N3913:Q3913">_xlfn.XLOOKUP($B3913,'Raw -orders'!$A:$A,'Raw -orders'!$B:$E)</f>
        <v>872</v>
      </c>
      <c r="O3913">
        <v>28459</v>
      </c>
      <c r="P3913" s="1">
        <v>44262</v>
      </c>
      <c r="Q3913" s="1">
        <v>44278</v>
      </c>
      <c r="R3913" t="str" cm="1">
        <f t="array" ref="R3913:Y3913">_xlfn.XLOOKUP($N3913,'Raw - customers'!$A:$A,'Raw - customers'!$B:$I)</f>
        <v>Brendis Blackboro</v>
      </c>
      <c r="S3913" t="str">
        <v>Non-binary</v>
      </c>
      <c r="T3913">
        <v>74</v>
      </c>
      <c r="U3913" t="str">
        <v>17 Beatty Station StApt. 918</v>
      </c>
      <c r="V3913">
        <v>7892</v>
      </c>
      <c r="W3913" t="str">
        <v>West Lukeshire</v>
      </c>
      <c r="X3913" t="str">
        <v>New South Wales</v>
      </c>
      <c r="Y3913" t="str">
        <v>Australia</v>
      </c>
      <c r="Z3913">
        <v>3</v>
      </c>
      <c r="AA3913" s="3" t="str">
        <f t="shared" si="123"/>
        <v>10 to 20</v>
      </c>
      <c r="AP3913" s="6">
        <v>872</v>
      </c>
      <c r="AQ3913" s="6" t="s">
        <v>1362</v>
      </c>
    </row>
    <row r="3914" spans="1:43" x14ac:dyDescent="0.25">
      <c r="A3914">
        <v>3912</v>
      </c>
      <c r="B3914">
        <v>782</v>
      </c>
      <c r="C3914">
        <v>495</v>
      </c>
      <c r="D3914">
        <v>102</v>
      </c>
      <c r="E3914">
        <v>1</v>
      </c>
      <c r="F3914">
        <v>102</v>
      </c>
      <c r="G3914" t="str">
        <f>VLOOKUP($C3914,'Raw-products'!$A$2:$H$1261,MATCH(G$1,'Raw-products'!$A$1:$H$1,0))</f>
        <v>Jacket</v>
      </c>
      <c r="H3914" t="str">
        <f>VLOOKUP($C3914,'Raw-products'!$A$2:$H$1261,MATCH(H$1,'Raw-products'!$A$1:$H$1,0))</f>
        <v>Windbreaker</v>
      </c>
      <c r="I3914" t="str">
        <f>VLOOKUP($C3914,'Raw-products'!$A$2:$H$1261,MATCH(I$1,'Raw-products'!$A$1:$H$1,0))</f>
        <v>XS</v>
      </c>
      <c r="J3914" t="str">
        <f>VLOOKUP($C3914,'Raw-products'!$A$2:$H$1261,MATCH(J$1,'Raw-products'!$A$1:$H$1,0))</f>
        <v>orange</v>
      </c>
      <c r="K3914">
        <f>VLOOKUP($C3914,'Raw-products'!$A$2:$H$1261,MATCH(K$1,'Raw-products'!$A$1:$H$1,0))</f>
        <v>109</v>
      </c>
      <c r="L3914">
        <f>VLOOKUP($C3914,'Raw-products'!$A$2:$H$1261,MATCH(L$1,'Raw-products'!$A$1:$H$1,0))</f>
        <v>70</v>
      </c>
      <c r="M3914" s="5">
        <f t="shared" si="122"/>
        <v>7630</v>
      </c>
      <c r="N3914" cm="1">
        <f t="array" ref="N3914:Q3914">_xlfn.XLOOKUP($B3914,'Raw -orders'!$A:$A,'Raw -orders'!$B:$E)</f>
        <v>872</v>
      </c>
      <c r="O3914">
        <v>28459</v>
      </c>
      <c r="P3914" s="1">
        <v>44262</v>
      </c>
      <c r="Q3914" s="1">
        <v>44278</v>
      </c>
      <c r="R3914" t="str" cm="1">
        <f t="array" ref="R3914:Y3914">_xlfn.XLOOKUP($N3914,'Raw - customers'!$A:$A,'Raw - customers'!$B:$I)</f>
        <v>Brendis Blackboro</v>
      </c>
      <c r="S3914" t="str">
        <v>Non-binary</v>
      </c>
      <c r="T3914">
        <v>74</v>
      </c>
      <c r="U3914" t="str">
        <v>17 Beatty Station StApt. 918</v>
      </c>
      <c r="V3914">
        <v>7892</v>
      </c>
      <c r="W3914" t="str">
        <v>West Lukeshire</v>
      </c>
      <c r="X3914" t="str">
        <v>New South Wales</v>
      </c>
      <c r="Y3914" t="str">
        <v>Australia</v>
      </c>
      <c r="Z3914">
        <v>3</v>
      </c>
      <c r="AA3914" s="3" t="str">
        <f t="shared" si="123"/>
        <v>10 to 20</v>
      </c>
      <c r="AP3914" s="6">
        <v>872</v>
      </c>
      <c r="AQ3914" s="6" t="s">
        <v>1362</v>
      </c>
    </row>
    <row r="3915" spans="1:43" x14ac:dyDescent="0.25">
      <c r="A3915">
        <v>3913</v>
      </c>
      <c r="B3915">
        <v>782</v>
      </c>
      <c r="C3915">
        <v>590</v>
      </c>
      <c r="D3915">
        <v>100</v>
      </c>
      <c r="E3915">
        <v>2</v>
      </c>
      <c r="F3915">
        <v>200</v>
      </c>
      <c r="G3915" t="str">
        <f>VLOOKUP($C3915,'Raw-products'!$A$2:$H$1261,MATCH(G$1,'Raw-products'!$A$1:$H$1,0))</f>
        <v>Jacket</v>
      </c>
      <c r="H3915" t="str">
        <f>VLOOKUP($C3915,'Raw-products'!$A$2:$H$1261,MATCH(H$1,'Raw-products'!$A$1:$H$1,0))</f>
        <v>Bomber</v>
      </c>
      <c r="I3915" t="str">
        <f>VLOOKUP($C3915,'Raw-products'!$A$2:$H$1261,MATCH(I$1,'Raw-products'!$A$1:$H$1,0))</f>
        <v>XS</v>
      </c>
      <c r="J3915" t="str">
        <f>VLOOKUP($C3915,'Raw-products'!$A$2:$H$1261,MATCH(J$1,'Raw-products'!$A$1:$H$1,0))</f>
        <v>violet</v>
      </c>
      <c r="K3915">
        <f>VLOOKUP($C3915,'Raw-products'!$A$2:$H$1261,MATCH(K$1,'Raw-products'!$A$1:$H$1,0))</f>
        <v>90</v>
      </c>
      <c r="L3915">
        <f>VLOOKUP($C3915,'Raw-products'!$A$2:$H$1261,MATCH(L$1,'Raw-products'!$A$1:$H$1,0))</f>
        <v>75</v>
      </c>
      <c r="M3915" s="5">
        <f t="shared" si="122"/>
        <v>6750</v>
      </c>
      <c r="N3915" cm="1">
        <f t="array" ref="N3915:Q3915">_xlfn.XLOOKUP($B3915,'Raw -orders'!$A:$A,'Raw -orders'!$B:$E)</f>
        <v>872</v>
      </c>
      <c r="O3915">
        <v>28459</v>
      </c>
      <c r="P3915" s="1">
        <v>44262</v>
      </c>
      <c r="Q3915" s="1">
        <v>44278</v>
      </c>
      <c r="R3915" t="str" cm="1">
        <f t="array" ref="R3915:Y3915">_xlfn.XLOOKUP($N3915,'Raw - customers'!$A:$A,'Raw - customers'!$B:$I)</f>
        <v>Brendis Blackboro</v>
      </c>
      <c r="S3915" t="str">
        <v>Non-binary</v>
      </c>
      <c r="T3915">
        <v>74</v>
      </c>
      <c r="U3915" t="str">
        <v>17 Beatty Station StApt. 918</v>
      </c>
      <c r="V3915">
        <v>7892</v>
      </c>
      <c r="W3915" t="str">
        <v>West Lukeshire</v>
      </c>
      <c r="X3915" t="str">
        <v>New South Wales</v>
      </c>
      <c r="Y3915" t="str">
        <v>Australia</v>
      </c>
      <c r="Z3915">
        <v>3</v>
      </c>
      <c r="AA3915" s="3" t="str">
        <f t="shared" si="123"/>
        <v>10 to 20</v>
      </c>
      <c r="AP3915" s="6">
        <v>872</v>
      </c>
      <c r="AQ3915" s="6" t="s">
        <v>1362</v>
      </c>
    </row>
    <row r="3916" spans="1:43" x14ac:dyDescent="0.25">
      <c r="A3916">
        <v>3914</v>
      </c>
      <c r="B3916">
        <v>782</v>
      </c>
      <c r="C3916">
        <v>187</v>
      </c>
      <c r="D3916">
        <v>98</v>
      </c>
      <c r="E3916">
        <v>3</v>
      </c>
      <c r="F3916">
        <v>294</v>
      </c>
      <c r="G3916" t="str">
        <f>VLOOKUP($C3916,'Raw-products'!$A$2:$H$1261,MATCH(G$1,'Raw-products'!$A$1:$H$1,0))</f>
        <v>Shirt</v>
      </c>
      <c r="H3916" t="str">
        <f>VLOOKUP($C3916,'Raw-products'!$A$2:$H$1261,MATCH(H$1,'Raw-products'!$A$1:$H$1,0))</f>
        <v>Camp Collared</v>
      </c>
      <c r="I3916" t="str">
        <f>VLOOKUP($C3916,'Raw-products'!$A$2:$H$1261,MATCH(I$1,'Raw-products'!$A$1:$H$1,0))</f>
        <v>M</v>
      </c>
      <c r="J3916" t="str">
        <f>VLOOKUP($C3916,'Raw-products'!$A$2:$H$1261,MATCH(J$1,'Raw-products'!$A$1:$H$1,0))</f>
        <v>yellow</v>
      </c>
      <c r="K3916">
        <f>VLOOKUP($C3916,'Raw-products'!$A$2:$H$1261,MATCH(K$1,'Raw-products'!$A$1:$H$1,0))</f>
        <v>112</v>
      </c>
      <c r="L3916">
        <f>VLOOKUP($C3916,'Raw-products'!$A$2:$H$1261,MATCH(L$1,'Raw-products'!$A$1:$H$1,0))</f>
        <v>49</v>
      </c>
      <c r="M3916" s="5">
        <f t="shared" si="122"/>
        <v>5488</v>
      </c>
      <c r="N3916" cm="1">
        <f t="array" ref="N3916:Q3916">_xlfn.XLOOKUP($B3916,'Raw -orders'!$A:$A,'Raw -orders'!$B:$E)</f>
        <v>872</v>
      </c>
      <c r="O3916">
        <v>28459</v>
      </c>
      <c r="P3916" s="1">
        <v>44262</v>
      </c>
      <c r="Q3916" s="1">
        <v>44278</v>
      </c>
      <c r="R3916" t="str" cm="1">
        <f t="array" ref="R3916:Y3916">_xlfn.XLOOKUP($N3916,'Raw - customers'!$A:$A,'Raw - customers'!$B:$I)</f>
        <v>Brendis Blackboro</v>
      </c>
      <c r="S3916" t="str">
        <v>Non-binary</v>
      </c>
      <c r="T3916">
        <v>74</v>
      </c>
      <c r="U3916" t="str">
        <v>17 Beatty Station StApt. 918</v>
      </c>
      <c r="V3916">
        <v>7892</v>
      </c>
      <c r="W3916" t="str">
        <v>West Lukeshire</v>
      </c>
      <c r="X3916" t="str">
        <v>New South Wales</v>
      </c>
      <c r="Y3916" t="str">
        <v>Australia</v>
      </c>
      <c r="Z3916">
        <v>3</v>
      </c>
      <c r="AA3916" s="3" t="str">
        <f t="shared" si="123"/>
        <v>10 to 20</v>
      </c>
      <c r="AP3916" s="6">
        <v>872</v>
      </c>
      <c r="AQ3916" s="6" t="s">
        <v>1362</v>
      </c>
    </row>
    <row r="3917" spans="1:43" x14ac:dyDescent="0.25">
      <c r="A3917">
        <v>3915</v>
      </c>
      <c r="B3917">
        <v>782</v>
      </c>
      <c r="C3917">
        <v>93</v>
      </c>
      <c r="D3917">
        <v>118</v>
      </c>
      <c r="E3917">
        <v>1</v>
      </c>
      <c r="F3917">
        <v>118</v>
      </c>
      <c r="G3917" t="str">
        <f>VLOOKUP($C3917,'Raw-products'!$A$2:$H$1261,MATCH(G$1,'Raw-products'!$A$1:$H$1,0))</f>
        <v>Shirt</v>
      </c>
      <c r="H3917" t="str">
        <f>VLOOKUP($C3917,'Raw-products'!$A$2:$H$1261,MATCH(H$1,'Raw-products'!$A$1:$H$1,0))</f>
        <v>Flannel</v>
      </c>
      <c r="I3917" t="str">
        <f>VLOOKUP($C3917,'Raw-products'!$A$2:$H$1261,MATCH(I$1,'Raw-products'!$A$1:$H$1,0))</f>
        <v>L</v>
      </c>
      <c r="J3917" t="str">
        <f>VLOOKUP($C3917,'Raw-products'!$A$2:$H$1261,MATCH(J$1,'Raw-products'!$A$1:$H$1,0))</f>
        <v>blue</v>
      </c>
      <c r="K3917">
        <f>VLOOKUP($C3917,'Raw-products'!$A$2:$H$1261,MATCH(K$1,'Raw-products'!$A$1:$H$1,0))</f>
        <v>96</v>
      </c>
      <c r="L3917">
        <f>VLOOKUP($C3917,'Raw-products'!$A$2:$H$1261,MATCH(L$1,'Raw-products'!$A$1:$H$1,0))</f>
        <v>44</v>
      </c>
      <c r="M3917" s="5">
        <f t="shared" si="122"/>
        <v>4224</v>
      </c>
      <c r="N3917" cm="1">
        <f t="array" ref="N3917:Q3917">_xlfn.XLOOKUP($B3917,'Raw -orders'!$A:$A,'Raw -orders'!$B:$E)</f>
        <v>872</v>
      </c>
      <c r="O3917">
        <v>28459</v>
      </c>
      <c r="P3917" s="1">
        <v>44262</v>
      </c>
      <c r="Q3917" s="1">
        <v>44278</v>
      </c>
      <c r="R3917" t="str" cm="1">
        <f t="array" ref="R3917:Y3917">_xlfn.XLOOKUP($N3917,'Raw - customers'!$A:$A,'Raw - customers'!$B:$I)</f>
        <v>Brendis Blackboro</v>
      </c>
      <c r="S3917" t="str">
        <v>Non-binary</v>
      </c>
      <c r="T3917">
        <v>74</v>
      </c>
      <c r="U3917" t="str">
        <v>17 Beatty Station StApt. 918</v>
      </c>
      <c r="V3917">
        <v>7892</v>
      </c>
      <c r="W3917" t="str">
        <v>West Lukeshire</v>
      </c>
      <c r="X3917" t="str">
        <v>New South Wales</v>
      </c>
      <c r="Y3917" t="str">
        <v>Australia</v>
      </c>
      <c r="Z3917">
        <v>3</v>
      </c>
      <c r="AA3917" s="3" t="str">
        <f t="shared" si="123"/>
        <v>10 to 20</v>
      </c>
      <c r="AP3917" s="6">
        <v>872</v>
      </c>
      <c r="AQ3917" s="6" t="s">
        <v>1362</v>
      </c>
    </row>
    <row r="3918" spans="1:43" x14ac:dyDescent="0.25">
      <c r="A3918">
        <v>3916</v>
      </c>
      <c r="B3918">
        <v>783</v>
      </c>
      <c r="C3918">
        <v>88</v>
      </c>
      <c r="D3918">
        <v>118</v>
      </c>
      <c r="E3918">
        <v>1</v>
      </c>
      <c r="F3918">
        <v>118</v>
      </c>
      <c r="G3918" t="str">
        <f>VLOOKUP($C3918,'Raw-products'!$A$2:$H$1261,MATCH(G$1,'Raw-products'!$A$1:$H$1,0))</f>
        <v>Shirt</v>
      </c>
      <c r="H3918" t="str">
        <f>VLOOKUP($C3918,'Raw-products'!$A$2:$H$1261,MATCH(H$1,'Raw-products'!$A$1:$H$1,0))</f>
        <v>Flannel</v>
      </c>
      <c r="I3918" t="str">
        <f>VLOOKUP($C3918,'Raw-products'!$A$2:$H$1261,MATCH(I$1,'Raw-products'!$A$1:$H$1,0))</f>
        <v>L</v>
      </c>
      <c r="J3918" t="str">
        <f>VLOOKUP($C3918,'Raw-products'!$A$2:$H$1261,MATCH(J$1,'Raw-products'!$A$1:$H$1,0))</f>
        <v>green</v>
      </c>
      <c r="K3918">
        <f>VLOOKUP($C3918,'Raw-products'!$A$2:$H$1261,MATCH(K$1,'Raw-products'!$A$1:$H$1,0))</f>
        <v>96</v>
      </c>
      <c r="L3918">
        <f>VLOOKUP($C3918,'Raw-products'!$A$2:$H$1261,MATCH(L$1,'Raw-products'!$A$1:$H$1,0))</f>
        <v>72</v>
      </c>
      <c r="M3918" s="5">
        <f t="shared" si="122"/>
        <v>6912</v>
      </c>
      <c r="N3918" cm="1">
        <f t="array" ref="N3918:Q3918">_xlfn.XLOOKUP($B3918,'Raw -orders'!$A:$A,'Raw -orders'!$B:$E)</f>
        <v>683</v>
      </c>
      <c r="O3918">
        <v>31824</v>
      </c>
      <c r="P3918" s="1">
        <v>44213</v>
      </c>
      <c r="Q3918" s="1">
        <v>44215</v>
      </c>
      <c r="R3918" t="str" cm="1">
        <f t="array" ref="R3918:Y3918">_xlfn.XLOOKUP($N3918,'Raw - customers'!$A:$A,'Raw - customers'!$B:$I)</f>
        <v>Esteban Hensmans</v>
      </c>
      <c r="S3918" t="str">
        <v>Genderfluid</v>
      </c>
      <c r="T3918">
        <v>45</v>
      </c>
      <c r="U3918" t="str">
        <v>098 Clarke ParkwayApt. 312</v>
      </c>
      <c r="V3918">
        <v>3661</v>
      </c>
      <c r="W3918" t="str">
        <v>West Finnberg</v>
      </c>
      <c r="X3918" t="str">
        <v>Australian Capital Territory</v>
      </c>
      <c r="Y3918" t="str">
        <v>Australia</v>
      </c>
      <c r="Z3918">
        <v>1</v>
      </c>
      <c r="AA3918" s="3" t="str">
        <f t="shared" si="123"/>
        <v>0 to 10</v>
      </c>
      <c r="AP3918" s="6">
        <v>683</v>
      </c>
      <c r="AQ3918" s="6" t="s">
        <v>1350</v>
      </c>
    </row>
    <row r="3919" spans="1:43" x14ac:dyDescent="0.25">
      <c r="A3919">
        <v>3917</v>
      </c>
      <c r="B3919">
        <v>783</v>
      </c>
      <c r="C3919">
        <v>458</v>
      </c>
      <c r="D3919">
        <v>118</v>
      </c>
      <c r="E3919">
        <v>2</v>
      </c>
      <c r="F3919">
        <v>236</v>
      </c>
      <c r="G3919" t="str">
        <f>VLOOKUP($C3919,'Raw-products'!$A$2:$H$1261,MATCH(G$1,'Raw-products'!$A$1:$H$1,0))</f>
        <v>Jacket</v>
      </c>
      <c r="H3919" t="str">
        <f>VLOOKUP($C3919,'Raw-products'!$A$2:$H$1261,MATCH(H$1,'Raw-products'!$A$1:$H$1,0))</f>
        <v>Puffer</v>
      </c>
      <c r="I3919" t="str">
        <f>VLOOKUP($C3919,'Raw-products'!$A$2:$H$1261,MATCH(I$1,'Raw-products'!$A$1:$H$1,0))</f>
        <v>L</v>
      </c>
      <c r="J3919" t="str">
        <f>VLOOKUP($C3919,'Raw-products'!$A$2:$H$1261,MATCH(J$1,'Raw-products'!$A$1:$H$1,0))</f>
        <v>red</v>
      </c>
      <c r="K3919">
        <f>VLOOKUP($C3919,'Raw-products'!$A$2:$H$1261,MATCH(K$1,'Raw-products'!$A$1:$H$1,0))</f>
        <v>110</v>
      </c>
      <c r="L3919">
        <f>VLOOKUP($C3919,'Raw-products'!$A$2:$H$1261,MATCH(L$1,'Raw-products'!$A$1:$H$1,0))</f>
        <v>44</v>
      </c>
      <c r="M3919" s="5">
        <f t="shared" si="122"/>
        <v>4840</v>
      </c>
      <c r="N3919" cm="1">
        <f t="array" ref="N3919:Q3919">_xlfn.XLOOKUP($B3919,'Raw -orders'!$A:$A,'Raw -orders'!$B:$E)</f>
        <v>683</v>
      </c>
      <c r="O3919">
        <v>31824</v>
      </c>
      <c r="P3919" s="1">
        <v>44213</v>
      </c>
      <c r="Q3919" s="1">
        <v>44215</v>
      </c>
      <c r="R3919" t="str" cm="1">
        <f t="array" ref="R3919:Y3919">_xlfn.XLOOKUP($N3919,'Raw - customers'!$A:$A,'Raw - customers'!$B:$I)</f>
        <v>Esteban Hensmans</v>
      </c>
      <c r="S3919" t="str">
        <v>Genderfluid</v>
      </c>
      <c r="T3919">
        <v>45</v>
      </c>
      <c r="U3919" t="str">
        <v>098 Clarke ParkwayApt. 312</v>
      </c>
      <c r="V3919">
        <v>3661</v>
      </c>
      <c r="W3919" t="str">
        <v>West Finnberg</v>
      </c>
      <c r="X3919" t="str">
        <v>Australian Capital Territory</v>
      </c>
      <c r="Y3919" t="str">
        <v>Australia</v>
      </c>
      <c r="Z3919">
        <v>1</v>
      </c>
      <c r="AA3919" s="3" t="str">
        <f t="shared" si="123"/>
        <v>0 to 10</v>
      </c>
      <c r="AP3919" s="6">
        <v>683</v>
      </c>
      <c r="AQ3919" s="6" t="s">
        <v>1350</v>
      </c>
    </row>
    <row r="3920" spans="1:43" x14ac:dyDescent="0.25">
      <c r="A3920">
        <v>3918</v>
      </c>
      <c r="B3920">
        <v>783</v>
      </c>
      <c r="C3920">
        <v>705</v>
      </c>
      <c r="D3920">
        <v>119</v>
      </c>
      <c r="E3920">
        <v>1</v>
      </c>
      <c r="F3920">
        <v>119</v>
      </c>
      <c r="G3920" t="str">
        <f>VLOOKUP($C3920,'Raw-products'!$A$2:$H$1261,MATCH(G$1,'Raw-products'!$A$1:$H$1,0))</f>
        <v>Jacket</v>
      </c>
      <c r="H3920" t="str">
        <f>VLOOKUP($C3920,'Raw-products'!$A$2:$H$1261,MATCH(H$1,'Raw-products'!$A$1:$H$1,0))</f>
        <v>Trench Coat</v>
      </c>
      <c r="I3920" t="str">
        <f>VLOOKUP($C3920,'Raw-products'!$A$2:$H$1261,MATCH(I$1,'Raw-products'!$A$1:$H$1,0))</f>
        <v>XS</v>
      </c>
      <c r="J3920" t="str">
        <f>VLOOKUP($C3920,'Raw-products'!$A$2:$H$1261,MATCH(J$1,'Raw-products'!$A$1:$H$1,0))</f>
        <v>orange</v>
      </c>
      <c r="K3920">
        <f>VLOOKUP($C3920,'Raw-products'!$A$2:$H$1261,MATCH(K$1,'Raw-products'!$A$1:$H$1,0))</f>
        <v>112</v>
      </c>
      <c r="L3920">
        <f>VLOOKUP($C3920,'Raw-products'!$A$2:$H$1261,MATCH(L$1,'Raw-products'!$A$1:$H$1,0))</f>
        <v>69</v>
      </c>
      <c r="M3920" s="5">
        <f t="shared" si="122"/>
        <v>7728</v>
      </c>
      <c r="N3920" cm="1">
        <f t="array" ref="N3920:Q3920">_xlfn.XLOOKUP($B3920,'Raw -orders'!$A:$A,'Raw -orders'!$B:$E)</f>
        <v>683</v>
      </c>
      <c r="O3920">
        <v>31824</v>
      </c>
      <c r="P3920" s="1">
        <v>44213</v>
      </c>
      <c r="Q3920" s="1">
        <v>44215</v>
      </c>
      <c r="R3920" t="str" cm="1">
        <f t="array" ref="R3920:Y3920">_xlfn.XLOOKUP($N3920,'Raw - customers'!$A:$A,'Raw - customers'!$B:$I)</f>
        <v>Esteban Hensmans</v>
      </c>
      <c r="S3920" t="str">
        <v>Genderfluid</v>
      </c>
      <c r="T3920">
        <v>45</v>
      </c>
      <c r="U3920" t="str">
        <v>098 Clarke ParkwayApt. 312</v>
      </c>
      <c r="V3920">
        <v>3661</v>
      </c>
      <c r="W3920" t="str">
        <v>West Finnberg</v>
      </c>
      <c r="X3920" t="str">
        <v>Australian Capital Territory</v>
      </c>
      <c r="Y3920" t="str">
        <v>Australia</v>
      </c>
      <c r="Z3920">
        <v>1</v>
      </c>
      <c r="AA3920" s="3" t="str">
        <f t="shared" si="123"/>
        <v>0 to 10</v>
      </c>
      <c r="AP3920" s="6">
        <v>683</v>
      </c>
      <c r="AQ3920" s="6" t="s">
        <v>1350</v>
      </c>
    </row>
    <row r="3921" spans="1:43" x14ac:dyDescent="0.25">
      <c r="A3921">
        <v>3919</v>
      </c>
      <c r="B3921">
        <v>783</v>
      </c>
      <c r="C3921">
        <v>69</v>
      </c>
      <c r="D3921">
        <v>104</v>
      </c>
      <c r="E3921">
        <v>1</v>
      </c>
      <c r="F3921">
        <v>104</v>
      </c>
      <c r="G3921" t="str">
        <f>VLOOKUP($C3921,'Raw-products'!$A$2:$H$1261,MATCH(G$1,'Raw-products'!$A$1:$H$1,0))</f>
        <v>Shirt</v>
      </c>
      <c r="H3921" t="str">
        <f>VLOOKUP($C3921,'Raw-products'!$A$2:$H$1261,MATCH(H$1,'Raw-products'!$A$1:$H$1,0))</f>
        <v>Dress</v>
      </c>
      <c r="I3921" t="str">
        <f>VLOOKUP($C3921,'Raw-products'!$A$2:$H$1261,MATCH(I$1,'Raw-products'!$A$1:$H$1,0))</f>
        <v>XL</v>
      </c>
      <c r="J3921" t="str">
        <f>VLOOKUP($C3921,'Raw-products'!$A$2:$H$1261,MATCH(J$1,'Raw-products'!$A$1:$H$1,0))</f>
        <v>violet</v>
      </c>
      <c r="K3921">
        <f>VLOOKUP($C3921,'Raw-products'!$A$2:$H$1261,MATCH(K$1,'Raw-products'!$A$1:$H$1,0))</f>
        <v>119</v>
      </c>
      <c r="L3921">
        <f>VLOOKUP($C3921,'Raw-products'!$A$2:$H$1261,MATCH(L$1,'Raw-products'!$A$1:$H$1,0))</f>
        <v>77</v>
      </c>
      <c r="M3921" s="5">
        <f t="shared" si="122"/>
        <v>9163</v>
      </c>
      <c r="N3921" cm="1">
        <f t="array" ref="N3921:Q3921">_xlfn.XLOOKUP($B3921,'Raw -orders'!$A:$A,'Raw -orders'!$B:$E)</f>
        <v>683</v>
      </c>
      <c r="O3921">
        <v>31824</v>
      </c>
      <c r="P3921" s="1">
        <v>44213</v>
      </c>
      <c r="Q3921" s="1">
        <v>44215</v>
      </c>
      <c r="R3921" t="str" cm="1">
        <f t="array" ref="R3921:Y3921">_xlfn.XLOOKUP($N3921,'Raw - customers'!$A:$A,'Raw - customers'!$B:$I)</f>
        <v>Esteban Hensmans</v>
      </c>
      <c r="S3921" t="str">
        <v>Genderfluid</v>
      </c>
      <c r="T3921">
        <v>45</v>
      </c>
      <c r="U3921" t="str">
        <v>098 Clarke ParkwayApt. 312</v>
      </c>
      <c r="V3921">
        <v>3661</v>
      </c>
      <c r="W3921" t="str">
        <v>West Finnberg</v>
      </c>
      <c r="X3921" t="str">
        <v>Australian Capital Territory</v>
      </c>
      <c r="Y3921" t="str">
        <v>Australia</v>
      </c>
      <c r="Z3921">
        <v>1</v>
      </c>
      <c r="AA3921" s="3" t="str">
        <f t="shared" si="123"/>
        <v>0 to 10</v>
      </c>
      <c r="AP3921" s="6">
        <v>683</v>
      </c>
      <c r="AQ3921" s="6" t="s">
        <v>1350</v>
      </c>
    </row>
    <row r="3922" spans="1:43" x14ac:dyDescent="0.25">
      <c r="A3922">
        <v>3920</v>
      </c>
      <c r="B3922">
        <v>783</v>
      </c>
      <c r="C3922">
        <v>1121</v>
      </c>
      <c r="D3922">
        <v>102</v>
      </c>
      <c r="E3922">
        <v>2</v>
      </c>
      <c r="F3922">
        <v>204</v>
      </c>
      <c r="G3922" t="str">
        <f>VLOOKUP($C3922,'Raw-products'!$A$2:$H$1261,MATCH(G$1,'Raw-products'!$A$1:$H$1,0))</f>
        <v>Trousers</v>
      </c>
      <c r="H3922" t="str">
        <f>VLOOKUP($C3922,'Raw-products'!$A$2:$H$1261,MATCH(H$1,'Raw-products'!$A$1:$H$1,0))</f>
        <v>Cargo Pants</v>
      </c>
      <c r="I3922" t="str">
        <f>VLOOKUP($C3922,'Raw-products'!$A$2:$H$1261,MATCH(I$1,'Raw-products'!$A$1:$H$1,0))</f>
        <v>S</v>
      </c>
      <c r="J3922" t="str">
        <f>VLOOKUP($C3922,'Raw-products'!$A$2:$H$1261,MATCH(J$1,'Raw-products'!$A$1:$H$1,0))</f>
        <v>red</v>
      </c>
      <c r="K3922">
        <f>VLOOKUP($C3922,'Raw-products'!$A$2:$H$1261,MATCH(K$1,'Raw-products'!$A$1:$H$1,0))</f>
        <v>106</v>
      </c>
      <c r="L3922">
        <f>VLOOKUP($C3922,'Raw-products'!$A$2:$H$1261,MATCH(L$1,'Raw-products'!$A$1:$H$1,0))</f>
        <v>63</v>
      </c>
      <c r="M3922" s="5">
        <f t="shared" si="122"/>
        <v>6678</v>
      </c>
      <c r="N3922" cm="1">
        <f t="array" ref="N3922:Q3922">_xlfn.XLOOKUP($B3922,'Raw -orders'!$A:$A,'Raw -orders'!$B:$E)</f>
        <v>683</v>
      </c>
      <c r="O3922">
        <v>31824</v>
      </c>
      <c r="P3922" s="1">
        <v>44213</v>
      </c>
      <c r="Q3922" s="1">
        <v>44215</v>
      </c>
      <c r="R3922" t="str" cm="1">
        <f t="array" ref="R3922:Y3922">_xlfn.XLOOKUP($N3922,'Raw - customers'!$A:$A,'Raw - customers'!$B:$I)</f>
        <v>Esteban Hensmans</v>
      </c>
      <c r="S3922" t="str">
        <v>Genderfluid</v>
      </c>
      <c r="T3922">
        <v>45</v>
      </c>
      <c r="U3922" t="str">
        <v>098 Clarke ParkwayApt. 312</v>
      </c>
      <c r="V3922">
        <v>3661</v>
      </c>
      <c r="W3922" t="str">
        <v>West Finnberg</v>
      </c>
      <c r="X3922" t="str">
        <v>Australian Capital Territory</v>
      </c>
      <c r="Y3922" t="str">
        <v>Australia</v>
      </c>
      <c r="Z3922">
        <v>1</v>
      </c>
      <c r="AA3922" s="3" t="str">
        <f t="shared" si="123"/>
        <v>0 to 10</v>
      </c>
      <c r="AP3922" s="6">
        <v>683</v>
      </c>
      <c r="AQ3922" s="6" t="s">
        <v>1350</v>
      </c>
    </row>
    <row r="3923" spans="1:43" x14ac:dyDescent="0.25">
      <c r="A3923">
        <v>3921</v>
      </c>
      <c r="B3923">
        <v>784</v>
      </c>
      <c r="C3923">
        <v>936</v>
      </c>
      <c r="D3923">
        <v>96</v>
      </c>
      <c r="E3923">
        <v>2</v>
      </c>
      <c r="F3923">
        <v>192</v>
      </c>
      <c r="G3923" t="str">
        <f>VLOOKUP($C3923,'Raw-products'!$A$2:$H$1261,MATCH(G$1,'Raw-products'!$A$1:$H$1,0))</f>
        <v>Trousers</v>
      </c>
      <c r="H3923" t="str">
        <f>VLOOKUP($C3923,'Raw-products'!$A$2:$H$1261,MATCH(H$1,'Raw-products'!$A$1:$H$1,0))</f>
        <v>Drawstring</v>
      </c>
      <c r="I3923" t="str">
        <f>VLOOKUP($C3923,'Raw-products'!$A$2:$H$1261,MATCH(I$1,'Raw-products'!$A$1:$H$1,0))</f>
        <v>S</v>
      </c>
      <c r="J3923" t="str">
        <f>VLOOKUP($C3923,'Raw-products'!$A$2:$H$1261,MATCH(J$1,'Raw-products'!$A$1:$H$1,0))</f>
        <v>indigo</v>
      </c>
      <c r="K3923">
        <f>VLOOKUP($C3923,'Raw-products'!$A$2:$H$1261,MATCH(K$1,'Raw-products'!$A$1:$H$1,0))</f>
        <v>104</v>
      </c>
      <c r="L3923">
        <f>VLOOKUP($C3923,'Raw-products'!$A$2:$H$1261,MATCH(L$1,'Raw-products'!$A$1:$H$1,0))</f>
        <v>46</v>
      </c>
      <c r="M3923" s="5">
        <f t="shared" si="122"/>
        <v>4784</v>
      </c>
      <c r="N3923" cm="1">
        <f t="array" ref="N3923:Q3923">_xlfn.XLOOKUP($B3923,'Raw -orders'!$A:$A,'Raw -orders'!$B:$E)</f>
        <v>436</v>
      </c>
      <c r="O3923">
        <v>45143</v>
      </c>
      <c r="P3923" s="1">
        <v>44269</v>
      </c>
      <c r="Q3923" s="1">
        <v>44290</v>
      </c>
      <c r="R3923" t="str" cm="1">
        <f t="array" ref="R3923:Y3923">_xlfn.XLOOKUP($N3923,'Raw - customers'!$A:$A,'Raw - customers'!$B:$I)</f>
        <v>Meredith Canniffe</v>
      </c>
      <c r="S3923" t="str">
        <v>Polygender</v>
      </c>
      <c r="T3923">
        <v>41</v>
      </c>
      <c r="U3923" t="str">
        <v>120 Eli PlazaApt. 906</v>
      </c>
      <c r="V3923">
        <v>7809</v>
      </c>
      <c r="W3923" t="str">
        <v>Port Siennaport</v>
      </c>
      <c r="X3923" t="str">
        <v>South Australia</v>
      </c>
      <c r="Y3923" t="str">
        <v>Australia</v>
      </c>
      <c r="Z3923">
        <v>3</v>
      </c>
      <c r="AA3923" s="3" t="str">
        <f t="shared" si="123"/>
        <v>20 to 30</v>
      </c>
      <c r="AP3923" s="6">
        <v>436</v>
      </c>
      <c r="AQ3923" s="6" t="s">
        <v>1345</v>
      </c>
    </row>
    <row r="3924" spans="1:43" x14ac:dyDescent="0.25">
      <c r="A3924">
        <v>3922</v>
      </c>
      <c r="B3924">
        <v>784</v>
      </c>
      <c r="C3924">
        <v>869</v>
      </c>
      <c r="D3924">
        <v>113</v>
      </c>
      <c r="E3924">
        <v>2</v>
      </c>
      <c r="F3924">
        <v>226</v>
      </c>
      <c r="G3924" t="str">
        <f>VLOOKUP($C3924,'Raw-products'!$A$2:$H$1261,MATCH(G$1,'Raw-products'!$A$1:$H$1,0))</f>
        <v>Trousers</v>
      </c>
      <c r="H3924" t="str">
        <f>VLOOKUP($C3924,'Raw-products'!$A$2:$H$1261,MATCH(H$1,'Raw-products'!$A$1:$H$1,0))</f>
        <v>Chinos</v>
      </c>
      <c r="I3924" t="str">
        <f>VLOOKUP($C3924,'Raw-products'!$A$2:$H$1261,MATCH(I$1,'Raw-products'!$A$1:$H$1,0))</f>
        <v>XL</v>
      </c>
      <c r="J3924" t="str">
        <f>VLOOKUP($C3924,'Raw-products'!$A$2:$H$1261,MATCH(J$1,'Raw-products'!$A$1:$H$1,0))</f>
        <v>indigo</v>
      </c>
      <c r="K3924">
        <f>VLOOKUP($C3924,'Raw-products'!$A$2:$H$1261,MATCH(K$1,'Raw-products'!$A$1:$H$1,0))</f>
        <v>100</v>
      </c>
      <c r="L3924">
        <f>VLOOKUP($C3924,'Raw-products'!$A$2:$H$1261,MATCH(L$1,'Raw-products'!$A$1:$H$1,0))</f>
        <v>78</v>
      </c>
      <c r="M3924" s="5">
        <f t="shared" si="122"/>
        <v>7800</v>
      </c>
      <c r="N3924" cm="1">
        <f t="array" ref="N3924:Q3924">_xlfn.XLOOKUP($B3924,'Raw -orders'!$A:$A,'Raw -orders'!$B:$E)</f>
        <v>436</v>
      </c>
      <c r="O3924">
        <v>45143</v>
      </c>
      <c r="P3924" s="1">
        <v>44269</v>
      </c>
      <c r="Q3924" s="1">
        <v>44290</v>
      </c>
      <c r="R3924" t="str" cm="1">
        <f t="array" ref="R3924:Y3924">_xlfn.XLOOKUP($N3924,'Raw - customers'!$A:$A,'Raw - customers'!$B:$I)</f>
        <v>Meredith Canniffe</v>
      </c>
      <c r="S3924" t="str">
        <v>Polygender</v>
      </c>
      <c r="T3924">
        <v>41</v>
      </c>
      <c r="U3924" t="str">
        <v>120 Eli PlazaApt. 906</v>
      </c>
      <c r="V3924">
        <v>7809</v>
      </c>
      <c r="W3924" t="str">
        <v>Port Siennaport</v>
      </c>
      <c r="X3924" t="str">
        <v>South Australia</v>
      </c>
      <c r="Y3924" t="str">
        <v>Australia</v>
      </c>
      <c r="Z3924">
        <v>3</v>
      </c>
      <c r="AA3924" s="3" t="str">
        <f t="shared" si="123"/>
        <v>20 to 30</v>
      </c>
      <c r="AP3924" s="6">
        <v>436</v>
      </c>
      <c r="AQ3924" s="6" t="s">
        <v>1345</v>
      </c>
    </row>
    <row r="3925" spans="1:43" x14ac:dyDescent="0.25">
      <c r="A3925">
        <v>3923</v>
      </c>
      <c r="B3925">
        <v>784</v>
      </c>
      <c r="C3925">
        <v>1033</v>
      </c>
      <c r="D3925">
        <v>90</v>
      </c>
      <c r="E3925">
        <v>1</v>
      </c>
      <c r="F3925">
        <v>90</v>
      </c>
      <c r="G3925" t="str">
        <f>VLOOKUP($C3925,'Raw-products'!$A$2:$H$1261,MATCH(G$1,'Raw-products'!$A$1:$H$1,0))</f>
        <v>Trousers</v>
      </c>
      <c r="H3925" t="str">
        <f>VLOOKUP($C3925,'Raw-products'!$A$2:$H$1261,MATCH(H$1,'Raw-products'!$A$1:$H$1,0))</f>
        <v>Relaxed Leg</v>
      </c>
      <c r="I3925" t="str">
        <f>VLOOKUP($C3925,'Raw-products'!$A$2:$H$1261,MATCH(I$1,'Raw-products'!$A$1:$H$1,0))</f>
        <v>L</v>
      </c>
      <c r="J3925" t="str">
        <f>VLOOKUP($C3925,'Raw-products'!$A$2:$H$1261,MATCH(J$1,'Raw-products'!$A$1:$H$1,0))</f>
        <v>green</v>
      </c>
      <c r="K3925">
        <f>VLOOKUP($C3925,'Raw-products'!$A$2:$H$1261,MATCH(K$1,'Raw-products'!$A$1:$H$1,0))</f>
        <v>95</v>
      </c>
      <c r="L3925">
        <f>VLOOKUP($C3925,'Raw-products'!$A$2:$H$1261,MATCH(L$1,'Raw-products'!$A$1:$H$1,0))</f>
        <v>62</v>
      </c>
      <c r="M3925" s="5">
        <f t="shared" si="122"/>
        <v>5890</v>
      </c>
      <c r="N3925" cm="1">
        <f t="array" ref="N3925:Q3925">_xlfn.XLOOKUP($B3925,'Raw -orders'!$A:$A,'Raw -orders'!$B:$E)</f>
        <v>436</v>
      </c>
      <c r="O3925">
        <v>45143</v>
      </c>
      <c r="P3925" s="1">
        <v>44269</v>
      </c>
      <c r="Q3925" s="1">
        <v>44290</v>
      </c>
      <c r="R3925" t="str" cm="1">
        <f t="array" ref="R3925:Y3925">_xlfn.XLOOKUP($N3925,'Raw - customers'!$A:$A,'Raw - customers'!$B:$I)</f>
        <v>Meredith Canniffe</v>
      </c>
      <c r="S3925" t="str">
        <v>Polygender</v>
      </c>
      <c r="T3925">
        <v>41</v>
      </c>
      <c r="U3925" t="str">
        <v>120 Eli PlazaApt. 906</v>
      </c>
      <c r="V3925">
        <v>7809</v>
      </c>
      <c r="W3925" t="str">
        <v>Port Siennaport</v>
      </c>
      <c r="X3925" t="str">
        <v>South Australia</v>
      </c>
      <c r="Y3925" t="str">
        <v>Australia</v>
      </c>
      <c r="Z3925">
        <v>3</v>
      </c>
      <c r="AA3925" s="3" t="str">
        <f t="shared" si="123"/>
        <v>20 to 30</v>
      </c>
      <c r="AP3925" s="6">
        <v>436</v>
      </c>
      <c r="AQ3925" s="6" t="s">
        <v>1345</v>
      </c>
    </row>
    <row r="3926" spans="1:43" x14ac:dyDescent="0.25">
      <c r="A3926">
        <v>3924</v>
      </c>
      <c r="B3926">
        <v>784</v>
      </c>
      <c r="C3926">
        <v>151</v>
      </c>
      <c r="D3926">
        <v>91</v>
      </c>
      <c r="E3926">
        <v>3</v>
      </c>
      <c r="F3926">
        <v>273</v>
      </c>
      <c r="G3926" t="str">
        <f>VLOOKUP($C3926,'Raw-products'!$A$2:$H$1261,MATCH(G$1,'Raw-products'!$A$1:$H$1,0))</f>
        <v>Shirt</v>
      </c>
      <c r="H3926" t="str">
        <f>VLOOKUP($C3926,'Raw-products'!$A$2:$H$1261,MATCH(H$1,'Raw-products'!$A$1:$H$1,0))</f>
        <v>Linen</v>
      </c>
      <c r="I3926" t="str">
        <f>VLOOKUP($C3926,'Raw-products'!$A$2:$H$1261,MATCH(I$1,'Raw-products'!$A$1:$H$1,0))</f>
        <v>S</v>
      </c>
      <c r="J3926" t="str">
        <f>VLOOKUP($C3926,'Raw-products'!$A$2:$H$1261,MATCH(J$1,'Raw-products'!$A$1:$H$1,0))</f>
        <v>yellow</v>
      </c>
      <c r="K3926">
        <f>VLOOKUP($C3926,'Raw-products'!$A$2:$H$1261,MATCH(K$1,'Raw-products'!$A$1:$H$1,0))</f>
        <v>116</v>
      </c>
      <c r="L3926">
        <f>VLOOKUP($C3926,'Raw-products'!$A$2:$H$1261,MATCH(L$1,'Raw-products'!$A$1:$H$1,0))</f>
        <v>60</v>
      </c>
      <c r="M3926" s="5">
        <f t="shared" si="122"/>
        <v>6960</v>
      </c>
      <c r="N3926" cm="1">
        <f t="array" ref="N3926:Q3926">_xlfn.XLOOKUP($B3926,'Raw -orders'!$A:$A,'Raw -orders'!$B:$E)</f>
        <v>436</v>
      </c>
      <c r="O3926">
        <v>45143</v>
      </c>
      <c r="P3926" s="1">
        <v>44269</v>
      </c>
      <c r="Q3926" s="1">
        <v>44290</v>
      </c>
      <c r="R3926" t="str" cm="1">
        <f t="array" ref="R3926:Y3926">_xlfn.XLOOKUP($N3926,'Raw - customers'!$A:$A,'Raw - customers'!$B:$I)</f>
        <v>Meredith Canniffe</v>
      </c>
      <c r="S3926" t="str">
        <v>Polygender</v>
      </c>
      <c r="T3926">
        <v>41</v>
      </c>
      <c r="U3926" t="str">
        <v>120 Eli PlazaApt. 906</v>
      </c>
      <c r="V3926">
        <v>7809</v>
      </c>
      <c r="W3926" t="str">
        <v>Port Siennaport</v>
      </c>
      <c r="X3926" t="str">
        <v>South Australia</v>
      </c>
      <c r="Y3926" t="str">
        <v>Australia</v>
      </c>
      <c r="Z3926">
        <v>3</v>
      </c>
      <c r="AA3926" s="3" t="str">
        <f t="shared" si="123"/>
        <v>20 to 30</v>
      </c>
      <c r="AP3926" s="6">
        <v>436</v>
      </c>
      <c r="AQ3926" s="6" t="s">
        <v>1345</v>
      </c>
    </row>
    <row r="3927" spans="1:43" x14ac:dyDescent="0.25">
      <c r="A3927">
        <v>3925</v>
      </c>
      <c r="B3927">
        <v>784</v>
      </c>
      <c r="C3927">
        <v>1028</v>
      </c>
      <c r="D3927">
        <v>90</v>
      </c>
      <c r="E3927">
        <v>2</v>
      </c>
      <c r="F3927">
        <v>180</v>
      </c>
      <c r="G3927" t="str">
        <f>VLOOKUP($C3927,'Raw-products'!$A$2:$H$1261,MATCH(G$1,'Raw-products'!$A$1:$H$1,0))</f>
        <v>Trousers</v>
      </c>
      <c r="H3927" t="str">
        <f>VLOOKUP($C3927,'Raw-products'!$A$2:$H$1261,MATCH(H$1,'Raw-products'!$A$1:$H$1,0))</f>
        <v>Relaxed Leg</v>
      </c>
      <c r="I3927" t="str">
        <f>VLOOKUP($C3927,'Raw-products'!$A$2:$H$1261,MATCH(I$1,'Raw-products'!$A$1:$H$1,0))</f>
        <v>L</v>
      </c>
      <c r="J3927" t="str">
        <f>VLOOKUP($C3927,'Raw-products'!$A$2:$H$1261,MATCH(J$1,'Raw-products'!$A$1:$H$1,0))</f>
        <v>yellow</v>
      </c>
      <c r="K3927">
        <f>VLOOKUP($C3927,'Raw-products'!$A$2:$H$1261,MATCH(K$1,'Raw-products'!$A$1:$H$1,0))</f>
        <v>95</v>
      </c>
      <c r="L3927">
        <f>VLOOKUP($C3927,'Raw-products'!$A$2:$H$1261,MATCH(L$1,'Raw-products'!$A$1:$H$1,0))</f>
        <v>65</v>
      </c>
      <c r="M3927" s="5">
        <f t="shared" si="122"/>
        <v>6175</v>
      </c>
      <c r="N3927" cm="1">
        <f t="array" ref="N3927:Q3927">_xlfn.XLOOKUP($B3927,'Raw -orders'!$A:$A,'Raw -orders'!$B:$E)</f>
        <v>436</v>
      </c>
      <c r="O3927">
        <v>45143</v>
      </c>
      <c r="P3927" s="1">
        <v>44269</v>
      </c>
      <c r="Q3927" s="1">
        <v>44290</v>
      </c>
      <c r="R3927" t="str" cm="1">
        <f t="array" ref="R3927:Y3927">_xlfn.XLOOKUP($N3927,'Raw - customers'!$A:$A,'Raw - customers'!$B:$I)</f>
        <v>Meredith Canniffe</v>
      </c>
      <c r="S3927" t="str">
        <v>Polygender</v>
      </c>
      <c r="T3927">
        <v>41</v>
      </c>
      <c r="U3927" t="str">
        <v>120 Eli PlazaApt. 906</v>
      </c>
      <c r="V3927">
        <v>7809</v>
      </c>
      <c r="W3927" t="str">
        <v>Port Siennaport</v>
      </c>
      <c r="X3927" t="str">
        <v>South Australia</v>
      </c>
      <c r="Y3927" t="str">
        <v>Australia</v>
      </c>
      <c r="Z3927">
        <v>3</v>
      </c>
      <c r="AA3927" s="3" t="str">
        <f t="shared" si="123"/>
        <v>20 to 30</v>
      </c>
      <c r="AP3927" s="6">
        <v>436</v>
      </c>
      <c r="AQ3927" s="6" t="s">
        <v>1345</v>
      </c>
    </row>
    <row r="3928" spans="1:43" x14ac:dyDescent="0.25">
      <c r="A3928">
        <v>3926</v>
      </c>
      <c r="B3928">
        <v>784</v>
      </c>
      <c r="C3928">
        <v>397</v>
      </c>
      <c r="D3928">
        <v>119</v>
      </c>
      <c r="E3928">
        <v>1</v>
      </c>
      <c r="F3928">
        <v>119</v>
      </c>
      <c r="G3928" t="str">
        <f>VLOOKUP($C3928,'Raw-products'!$A$2:$H$1261,MATCH(G$1,'Raw-products'!$A$1:$H$1,0))</f>
        <v>Shirt</v>
      </c>
      <c r="H3928" t="str">
        <f>VLOOKUP($C3928,'Raw-products'!$A$2:$H$1261,MATCH(H$1,'Raw-products'!$A$1:$H$1,0))</f>
        <v>Casual Slim Fit</v>
      </c>
      <c r="I3928" t="str">
        <f>VLOOKUP($C3928,'Raw-products'!$A$2:$H$1261,MATCH(I$1,'Raw-products'!$A$1:$H$1,0))</f>
        <v>M</v>
      </c>
      <c r="J3928" t="str">
        <f>VLOOKUP($C3928,'Raw-products'!$A$2:$H$1261,MATCH(J$1,'Raw-products'!$A$1:$H$1,0))</f>
        <v>yellow</v>
      </c>
      <c r="K3928">
        <f>VLOOKUP($C3928,'Raw-products'!$A$2:$H$1261,MATCH(K$1,'Raw-products'!$A$1:$H$1,0))</f>
        <v>113</v>
      </c>
      <c r="L3928">
        <f>VLOOKUP($C3928,'Raw-products'!$A$2:$H$1261,MATCH(L$1,'Raw-products'!$A$1:$H$1,0))</f>
        <v>76</v>
      </c>
      <c r="M3928" s="5">
        <f t="shared" si="122"/>
        <v>8588</v>
      </c>
      <c r="N3928" cm="1">
        <f t="array" ref="N3928:Q3928">_xlfn.XLOOKUP($B3928,'Raw -orders'!$A:$A,'Raw -orders'!$B:$E)</f>
        <v>436</v>
      </c>
      <c r="O3928">
        <v>45143</v>
      </c>
      <c r="P3928" s="1">
        <v>44269</v>
      </c>
      <c r="Q3928" s="1">
        <v>44290</v>
      </c>
      <c r="R3928" t="str" cm="1">
        <f t="array" ref="R3928:Y3928">_xlfn.XLOOKUP($N3928,'Raw - customers'!$A:$A,'Raw - customers'!$B:$I)</f>
        <v>Meredith Canniffe</v>
      </c>
      <c r="S3928" t="str">
        <v>Polygender</v>
      </c>
      <c r="T3928">
        <v>41</v>
      </c>
      <c r="U3928" t="str">
        <v>120 Eli PlazaApt. 906</v>
      </c>
      <c r="V3928">
        <v>7809</v>
      </c>
      <c r="W3928" t="str">
        <v>Port Siennaport</v>
      </c>
      <c r="X3928" t="str">
        <v>South Australia</v>
      </c>
      <c r="Y3928" t="str">
        <v>Australia</v>
      </c>
      <c r="Z3928">
        <v>3</v>
      </c>
      <c r="AA3928" s="3" t="str">
        <f t="shared" si="123"/>
        <v>20 to 30</v>
      </c>
      <c r="AP3928" s="6">
        <v>436</v>
      </c>
      <c r="AQ3928" s="6" t="s">
        <v>1345</v>
      </c>
    </row>
    <row r="3929" spans="1:43" x14ac:dyDescent="0.25">
      <c r="A3929">
        <v>3927</v>
      </c>
      <c r="B3929">
        <v>785</v>
      </c>
      <c r="C3929">
        <v>1231</v>
      </c>
      <c r="D3929">
        <v>112</v>
      </c>
      <c r="E3929">
        <v>1</v>
      </c>
      <c r="F3929">
        <v>112</v>
      </c>
      <c r="G3929" t="str">
        <f>VLOOKUP($C3929,'Raw-products'!$A$2:$H$1261,MATCH(G$1,'Raw-products'!$A$1:$H$1,0))</f>
        <v>Trousers</v>
      </c>
      <c r="H3929" t="str">
        <f>VLOOKUP($C3929,'Raw-products'!$A$2:$H$1261,MATCH(H$1,'Raw-products'!$A$1:$H$1,0))</f>
        <v>Tracksuit Bottoms</v>
      </c>
      <c r="I3929" t="str">
        <f>VLOOKUP($C3929,'Raw-products'!$A$2:$H$1261,MATCH(I$1,'Raw-products'!$A$1:$H$1,0))</f>
        <v>S</v>
      </c>
      <c r="J3929" t="str">
        <f>VLOOKUP($C3929,'Raw-products'!$A$2:$H$1261,MATCH(J$1,'Raw-products'!$A$1:$H$1,0))</f>
        <v>orange</v>
      </c>
      <c r="K3929">
        <f>VLOOKUP($C3929,'Raw-products'!$A$2:$H$1261,MATCH(K$1,'Raw-products'!$A$1:$H$1,0))</f>
        <v>91</v>
      </c>
      <c r="L3929">
        <f>VLOOKUP($C3929,'Raw-products'!$A$2:$H$1261,MATCH(L$1,'Raw-products'!$A$1:$H$1,0))</f>
        <v>59</v>
      </c>
      <c r="M3929" s="5">
        <f t="shared" si="122"/>
        <v>5369</v>
      </c>
      <c r="N3929" cm="1">
        <f t="array" ref="N3929:Q3929">_xlfn.XLOOKUP($B3929,'Raw -orders'!$A:$A,'Raw -orders'!$B:$E)</f>
        <v>445</v>
      </c>
      <c r="O3929">
        <v>52702</v>
      </c>
      <c r="P3929" s="1">
        <v>44277</v>
      </c>
      <c r="Q3929" s="1">
        <v>44288</v>
      </c>
      <c r="R3929" t="str" cm="1">
        <f t="array" ref="R3929:Y3929">_xlfn.XLOOKUP($N3929,'Raw - customers'!$A:$A,'Raw - customers'!$B:$I)</f>
        <v>Margret Yeabsley</v>
      </c>
      <c r="S3929" t="str">
        <v>Polygender</v>
      </c>
      <c r="T3929">
        <v>44</v>
      </c>
      <c r="U3929" t="str">
        <v>543 Nader CrestSuite 019</v>
      </c>
      <c r="V3929">
        <v>1927</v>
      </c>
      <c r="W3929" t="str">
        <v>Macdonaldchester</v>
      </c>
      <c r="X3929" t="str">
        <v>Victoria</v>
      </c>
      <c r="Y3929" t="str">
        <v>Australia</v>
      </c>
      <c r="Z3929">
        <v>3</v>
      </c>
      <c r="AA3929" s="3" t="str">
        <f t="shared" si="123"/>
        <v>10 to 20</v>
      </c>
      <c r="AP3929" s="6">
        <v>445</v>
      </c>
      <c r="AQ3929" s="6" t="s">
        <v>1396</v>
      </c>
    </row>
    <row r="3930" spans="1:43" x14ac:dyDescent="0.25">
      <c r="A3930">
        <v>3928</v>
      </c>
      <c r="B3930">
        <v>785</v>
      </c>
      <c r="C3930">
        <v>1148</v>
      </c>
      <c r="D3930">
        <v>102</v>
      </c>
      <c r="E3930">
        <v>2</v>
      </c>
      <c r="F3930">
        <v>204</v>
      </c>
      <c r="G3930" t="str">
        <f>VLOOKUP($C3930,'Raw-products'!$A$2:$H$1261,MATCH(G$1,'Raw-products'!$A$1:$H$1,0))</f>
        <v>Trousers</v>
      </c>
      <c r="H3930" t="str">
        <f>VLOOKUP($C3930,'Raw-products'!$A$2:$H$1261,MATCH(H$1,'Raw-products'!$A$1:$H$1,0))</f>
        <v>Cargo Pants</v>
      </c>
      <c r="I3930" t="str">
        <f>VLOOKUP($C3930,'Raw-products'!$A$2:$H$1261,MATCH(I$1,'Raw-products'!$A$1:$H$1,0))</f>
        <v>L</v>
      </c>
      <c r="J3930" t="str">
        <f>VLOOKUP($C3930,'Raw-products'!$A$2:$H$1261,MATCH(J$1,'Raw-products'!$A$1:$H$1,0))</f>
        <v>indigo</v>
      </c>
      <c r="K3930">
        <f>VLOOKUP($C3930,'Raw-products'!$A$2:$H$1261,MATCH(K$1,'Raw-products'!$A$1:$H$1,0))</f>
        <v>106</v>
      </c>
      <c r="L3930">
        <f>VLOOKUP($C3930,'Raw-products'!$A$2:$H$1261,MATCH(L$1,'Raw-products'!$A$1:$H$1,0))</f>
        <v>46</v>
      </c>
      <c r="M3930" s="5">
        <f t="shared" si="122"/>
        <v>4876</v>
      </c>
      <c r="N3930" cm="1">
        <f t="array" ref="N3930:Q3930">_xlfn.XLOOKUP($B3930,'Raw -orders'!$A:$A,'Raw -orders'!$B:$E)</f>
        <v>445</v>
      </c>
      <c r="O3930">
        <v>52702</v>
      </c>
      <c r="P3930" s="1">
        <v>44277</v>
      </c>
      <c r="Q3930" s="1">
        <v>44288</v>
      </c>
      <c r="R3930" t="str" cm="1">
        <f t="array" ref="R3930:Y3930">_xlfn.XLOOKUP($N3930,'Raw - customers'!$A:$A,'Raw - customers'!$B:$I)</f>
        <v>Margret Yeabsley</v>
      </c>
      <c r="S3930" t="str">
        <v>Polygender</v>
      </c>
      <c r="T3930">
        <v>44</v>
      </c>
      <c r="U3930" t="str">
        <v>543 Nader CrestSuite 019</v>
      </c>
      <c r="V3930">
        <v>1927</v>
      </c>
      <c r="W3930" t="str">
        <v>Macdonaldchester</v>
      </c>
      <c r="X3930" t="str">
        <v>Victoria</v>
      </c>
      <c r="Y3930" t="str">
        <v>Australia</v>
      </c>
      <c r="Z3930">
        <v>3</v>
      </c>
      <c r="AA3930" s="3" t="str">
        <f t="shared" si="123"/>
        <v>10 to 20</v>
      </c>
      <c r="AP3930" s="6">
        <v>445</v>
      </c>
      <c r="AQ3930" s="6" t="s">
        <v>1396</v>
      </c>
    </row>
    <row r="3931" spans="1:43" x14ac:dyDescent="0.25">
      <c r="A3931">
        <v>3929</v>
      </c>
      <c r="B3931">
        <v>785</v>
      </c>
      <c r="C3931">
        <v>469</v>
      </c>
      <c r="D3931">
        <v>118</v>
      </c>
      <c r="E3931">
        <v>3</v>
      </c>
      <c r="F3931">
        <v>354</v>
      </c>
      <c r="G3931" t="str">
        <f>VLOOKUP($C3931,'Raw-products'!$A$2:$H$1261,MATCH(G$1,'Raw-products'!$A$1:$H$1,0))</f>
        <v>Jacket</v>
      </c>
      <c r="H3931" t="str">
        <f>VLOOKUP($C3931,'Raw-products'!$A$2:$H$1261,MATCH(H$1,'Raw-products'!$A$1:$H$1,0))</f>
        <v>Puffer</v>
      </c>
      <c r="I3931" t="str">
        <f>VLOOKUP($C3931,'Raw-products'!$A$2:$H$1261,MATCH(I$1,'Raw-products'!$A$1:$H$1,0))</f>
        <v>XL</v>
      </c>
      <c r="J3931" t="str">
        <f>VLOOKUP($C3931,'Raw-products'!$A$2:$H$1261,MATCH(J$1,'Raw-products'!$A$1:$H$1,0))</f>
        <v>yellow</v>
      </c>
      <c r="K3931">
        <f>VLOOKUP($C3931,'Raw-products'!$A$2:$H$1261,MATCH(K$1,'Raw-products'!$A$1:$H$1,0))</f>
        <v>110</v>
      </c>
      <c r="L3931">
        <f>VLOOKUP($C3931,'Raw-products'!$A$2:$H$1261,MATCH(L$1,'Raw-products'!$A$1:$H$1,0))</f>
        <v>65</v>
      </c>
      <c r="M3931" s="5">
        <f t="shared" si="122"/>
        <v>7150</v>
      </c>
      <c r="N3931" cm="1">
        <f t="array" ref="N3931:Q3931">_xlfn.XLOOKUP($B3931,'Raw -orders'!$A:$A,'Raw -orders'!$B:$E)</f>
        <v>445</v>
      </c>
      <c r="O3931">
        <v>52702</v>
      </c>
      <c r="P3931" s="1">
        <v>44277</v>
      </c>
      <c r="Q3931" s="1">
        <v>44288</v>
      </c>
      <c r="R3931" t="str" cm="1">
        <f t="array" ref="R3931:Y3931">_xlfn.XLOOKUP($N3931,'Raw - customers'!$A:$A,'Raw - customers'!$B:$I)</f>
        <v>Margret Yeabsley</v>
      </c>
      <c r="S3931" t="str">
        <v>Polygender</v>
      </c>
      <c r="T3931">
        <v>44</v>
      </c>
      <c r="U3931" t="str">
        <v>543 Nader CrestSuite 019</v>
      </c>
      <c r="V3931">
        <v>1927</v>
      </c>
      <c r="W3931" t="str">
        <v>Macdonaldchester</v>
      </c>
      <c r="X3931" t="str">
        <v>Victoria</v>
      </c>
      <c r="Y3931" t="str">
        <v>Australia</v>
      </c>
      <c r="Z3931">
        <v>3</v>
      </c>
      <c r="AA3931" s="3" t="str">
        <f t="shared" si="123"/>
        <v>10 to 20</v>
      </c>
      <c r="AP3931" s="6">
        <v>445</v>
      </c>
      <c r="AQ3931" s="6" t="s">
        <v>1396</v>
      </c>
    </row>
    <row r="3932" spans="1:43" x14ac:dyDescent="0.25">
      <c r="A3932">
        <v>3930</v>
      </c>
      <c r="B3932">
        <v>785</v>
      </c>
      <c r="C3932">
        <v>95</v>
      </c>
      <c r="D3932">
        <v>118</v>
      </c>
      <c r="E3932">
        <v>3</v>
      </c>
      <c r="F3932">
        <v>354</v>
      </c>
      <c r="G3932" t="str">
        <f>VLOOKUP($C3932,'Raw-products'!$A$2:$H$1261,MATCH(G$1,'Raw-products'!$A$1:$H$1,0))</f>
        <v>Shirt</v>
      </c>
      <c r="H3932" t="str">
        <f>VLOOKUP($C3932,'Raw-products'!$A$2:$H$1261,MATCH(H$1,'Raw-products'!$A$1:$H$1,0))</f>
        <v>Flannel</v>
      </c>
      <c r="I3932" t="str">
        <f>VLOOKUP($C3932,'Raw-products'!$A$2:$H$1261,MATCH(I$1,'Raw-products'!$A$1:$H$1,0))</f>
        <v>XS</v>
      </c>
      <c r="J3932" t="str">
        <f>VLOOKUP($C3932,'Raw-products'!$A$2:$H$1261,MATCH(J$1,'Raw-products'!$A$1:$H$1,0))</f>
        <v>indigo</v>
      </c>
      <c r="K3932">
        <f>VLOOKUP($C3932,'Raw-products'!$A$2:$H$1261,MATCH(K$1,'Raw-products'!$A$1:$H$1,0))</f>
        <v>96</v>
      </c>
      <c r="L3932">
        <f>VLOOKUP($C3932,'Raw-products'!$A$2:$H$1261,MATCH(L$1,'Raw-products'!$A$1:$H$1,0))</f>
        <v>46</v>
      </c>
      <c r="M3932" s="5">
        <f t="shared" si="122"/>
        <v>4416</v>
      </c>
      <c r="N3932" cm="1">
        <f t="array" ref="N3932:Q3932">_xlfn.XLOOKUP($B3932,'Raw -orders'!$A:$A,'Raw -orders'!$B:$E)</f>
        <v>445</v>
      </c>
      <c r="O3932">
        <v>52702</v>
      </c>
      <c r="P3932" s="1">
        <v>44277</v>
      </c>
      <c r="Q3932" s="1">
        <v>44288</v>
      </c>
      <c r="R3932" t="str" cm="1">
        <f t="array" ref="R3932:Y3932">_xlfn.XLOOKUP($N3932,'Raw - customers'!$A:$A,'Raw - customers'!$B:$I)</f>
        <v>Margret Yeabsley</v>
      </c>
      <c r="S3932" t="str">
        <v>Polygender</v>
      </c>
      <c r="T3932">
        <v>44</v>
      </c>
      <c r="U3932" t="str">
        <v>543 Nader CrestSuite 019</v>
      </c>
      <c r="V3932">
        <v>1927</v>
      </c>
      <c r="W3932" t="str">
        <v>Macdonaldchester</v>
      </c>
      <c r="X3932" t="str">
        <v>Victoria</v>
      </c>
      <c r="Y3932" t="str">
        <v>Australia</v>
      </c>
      <c r="Z3932">
        <v>3</v>
      </c>
      <c r="AA3932" s="3" t="str">
        <f t="shared" si="123"/>
        <v>10 to 20</v>
      </c>
      <c r="AP3932" s="6">
        <v>445</v>
      </c>
      <c r="AQ3932" s="6" t="s">
        <v>1396</v>
      </c>
    </row>
    <row r="3933" spans="1:43" x14ac:dyDescent="0.25">
      <c r="A3933">
        <v>3931</v>
      </c>
      <c r="B3933">
        <v>785</v>
      </c>
      <c r="C3933">
        <v>1242</v>
      </c>
      <c r="D3933">
        <v>112</v>
      </c>
      <c r="E3933">
        <v>2</v>
      </c>
      <c r="F3933">
        <v>224</v>
      </c>
      <c r="G3933" t="str">
        <f>VLOOKUP($C3933,'Raw-products'!$A$2:$H$1261,MATCH(G$1,'Raw-products'!$A$1:$H$1,0))</f>
        <v>Trousers</v>
      </c>
      <c r="H3933" t="str">
        <f>VLOOKUP($C3933,'Raw-products'!$A$2:$H$1261,MATCH(H$1,'Raw-products'!$A$1:$H$1,0))</f>
        <v>Tracksuit Bottoms</v>
      </c>
      <c r="I3933" t="str">
        <f>VLOOKUP($C3933,'Raw-products'!$A$2:$H$1261,MATCH(I$1,'Raw-products'!$A$1:$H$1,0))</f>
        <v>M</v>
      </c>
      <c r="J3933" t="str">
        <f>VLOOKUP($C3933,'Raw-products'!$A$2:$H$1261,MATCH(J$1,'Raw-products'!$A$1:$H$1,0))</f>
        <v>green</v>
      </c>
      <c r="K3933">
        <f>VLOOKUP($C3933,'Raw-products'!$A$2:$H$1261,MATCH(K$1,'Raw-products'!$A$1:$H$1,0))</f>
        <v>91</v>
      </c>
      <c r="L3933">
        <f>VLOOKUP($C3933,'Raw-products'!$A$2:$H$1261,MATCH(L$1,'Raw-products'!$A$1:$H$1,0))</f>
        <v>47</v>
      </c>
      <c r="M3933" s="5">
        <f t="shared" si="122"/>
        <v>4277</v>
      </c>
      <c r="N3933" cm="1">
        <f t="array" ref="N3933:Q3933">_xlfn.XLOOKUP($B3933,'Raw -orders'!$A:$A,'Raw -orders'!$B:$E)</f>
        <v>445</v>
      </c>
      <c r="O3933">
        <v>52702</v>
      </c>
      <c r="P3933" s="1">
        <v>44277</v>
      </c>
      <c r="Q3933" s="1">
        <v>44288</v>
      </c>
      <c r="R3933" t="str" cm="1">
        <f t="array" ref="R3933:Y3933">_xlfn.XLOOKUP($N3933,'Raw - customers'!$A:$A,'Raw - customers'!$B:$I)</f>
        <v>Margret Yeabsley</v>
      </c>
      <c r="S3933" t="str">
        <v>Polygender</v>
      </c>
      <c r="T3933">
        <v>44</v>
      </c>
      <c r="U3933" t="str">
        <v>543 Nader CrestSuite 019</v>
      </c>
      <c r="V3933">
        <v>1927</v>
      </c>
      <c r="W3933" t="str">
        <v>Macdonaldchester</v>
      </c>
      <c r="X3933" t="str">
        <v>Victoria</v>
      </c>
      <c r="Y3933" t="str">
        <v>Australia</v>
      </c>
      <c r="Z3933">
        <v>3</v>
      </c>
      <c r="AA3933" s="3" t="str">
        <f t="shared" si="123"/>
        <v>10 to 20</v>
      </c>
      <c r="AP3933" s="6">
        <v>445</v>
      </c>
      <c r="AQ3933" s="6" t="s">
        <v>1396</v>
      </c>
    </row>
    <row r="3934" spans="1:43" x14ac:dyDescent="0.25">
      <c r="A3934">
        <v>3932</v>
      </c>
      <c r="B3934">
        <v>785</v>
      </c>
      <c r="C3934">
        <v>835</v>
      </c>
      <c r="D3934">
        <v>117</v>
      </c>
      <c r="E3934">
        <v>3</v>
      </c>
      <c r="F3934">
        <v>351</v>
      </c>
      <c r="G3934" t="str">
        <f>VLOOKUP($C3934,'Raw-products'!$A$2:$H$1261,MATCH(G$1,'Raw-products'!$A$1:$H$1,0))</f>
        <v>Jacket</v>
      </c>
      <c r="H3934" t="str">
        <f>VLOOKUP($C3934,'Raw-products'!$A$2:$H$1261,MATCH(H$1,'Raw-products'!$A$1:$H$1,0))</f>
        <v>Shearling</v>
      </c>
      <c r="I3934" t="str">
        <f>VLOOKUP($C3934,'Raw-products'!$A$2:$H$1261,MATCH(I$1,'Raw-products'!$A$1:$H$1,0))</f>
        <v>XS</v>
      </c>
      <c r="J3934" t="str">
        <f>VLOOKUP($C3934,'Raw-products'!$A$2:$H$1261,MATCH(J$1,'Raw-products'!$A$1:$H$1,0))</f>
        <v>violet</v>
      </c>
      <c r="K3934">
        <f>VLOOKUP($C3934,'Raw-products'!$A$2:$H$1261,MATCH(K$1,'Raw-products'!$A$1:$H$1,0))</f>
        <v>95</v>
      </c>
      <c r="L3934">
        <f>VLOOKUP($C3934,'Raw-products'!$A$2:$H$1261,MATCH(L$1,'Raw-products'!$A$1:$H$1,0))</f>
        <v>75</v>
      </c>
      <c r="M3934" s="5">
        <f t="shared" si="122"/>
        <v>7125</v>
      </c>
      <c r="N3934" cm="1">
        <f t="array" ref="N3934:Q3934">_xlfn.XLOOKUP($B3934,'Raw -orders'!$A:$A,'Raw -orders'!$B:$E)</f>
        <v>445</v>
      </c>
      <c r="O3934">
        <v>52702</v>
      </c>
      <c r="P3934" s="1">
        <v>44277</v>
      </c>
      <c r="Q3934" s="1">
        <v>44288</v>
      </c>
      <c r="R3934" t="str" cm="1">
        <f t="array" ref="R3934:Y3934">_xlfn.XLOOKUP($N3934,'Raw - customers'!$A:$A,'Raw - customers'!$B:$I)</f>
        <v>Margret Yeabsley</v>
      </c>
      <c r="S3934" t="str">
        <v>Polygender</v>
      </c>
      <c r="T3934">
        <v>44</v>
      </c>
      <c r="U3934" t="str">
        <v>543 Nader CrestSuite 019</v>
      </c>
      <c r="V3934">
        <v>1927</v>
      </c>
      <c r="W3934" t="str">
        <v>Macdonaldchester</v>
      </c>
      <c r="X3934" t="str">
        <v>Victoria</v>
      </c>
      <c r="Y3934" t="str">
        <v>Australia</v>
      </c>
      <c r="Z3934">
        <v>3</v>
      </c>
      <c r="AA3934" s="3" t="str">
        <f t="shared" si="123"/>
        <v>10 to 20</v>
      </c>
      <c r="AP3934" s="6">
        <v>445</v>
      </c>
      <c r="AQ3934" s="6" t="s">
        <v>1396</v>
      </c>
    </row>
    <row r="3935" spans="1:43" x14ac:dyDescent="0.25">
      <c r="A3935">
        <v>3933</v>
      </c>
      <c r="B3935">
        <v>785</v>
      </c>
      <c r="C3935">
        <v>877</v>
      </c>
      <c r="D3935">
        <v>94</v>
      </c>
      <c r="E3935">
        <v>1</v>
      </c>
      <c r="F3935">
        <v>94</v>
      </c>
      <c r="G3935" t="str">
        <f>VLOOKUP($C3935,'Raw-products'!$A$2:$H$1261,MATCH(G$1,'Raw-products'!$A$1:$H$1,0))</f>
        <v>Trousers</v>
      </c>
      <c r="H3935" t="str">
        <f>VLOOKUP($C3935,'Raw-products'!$A$2:$H$1261,MATCH(H$1,'Raw-products'!$A$1:$H$1,0))</f>
        <v>Cords</v>
      </c>
      <c r="I3935" t="str">
        <f>VLOOKUP($C3935,'Raw-products'!$A$2:$H$1261,MATCH(I$1,'Raw-products'!$A$1:$H$1,0))</f>
        <v>M</v>
      </c>
      <c r="J3935" t="str">
        <f>VLOOKUP($C3935,'Raw-products'!$A$2:$H$1261,MATCH(J$1,'Raw-products'!$A$1:$H$1,0))</f>
        <v>red</v>
      </c>
      <c r="K3935">
        <f>VLOOKUP($C3935,'Raw-products'!$A$2:$H$1261,MATCH(K$1,'Raw-products'!$A$1:$H$1,0))</f>
        <v>113</v>
      </c>
      <c r="L3935">
        <f>VLOOKUP($C3935,'Raw-products'!$A$2:$H$1261,MATCH(L$1,'Raw-products'!$A$1:$H$1,0))</f>
        <v>68</v>
      </c>
      <c r="M3935" s="5">
        <f t="shared" si="122"/>
        <v>7684</v>
      </c>
      <c r="N3935" cm="1">
        <f t="array" ref="N3935:Q3935">_xlfn.XLOOKUP($B3935,'Raw -orders'!$A:$A,'Raw -orders'!$B:$E)</f>
        <v>445</v>
      </c>
      <c r="O3935">
        <v>52702</v>
      </c>
      <c r="P3935" s="1">
        <v>44277</v>
      </c>
      <c r="Q3935" s="1">
        <v>44288</v>
      </c>
      <c r="R3935" t="str" cm="1">
        <f t="array" ref="R3935:Y3935">_xlfn.XLOOKUP($N3935,'Raw - customers'!$A:$A,'Raw - customers'!$B:$I)</f>
        <v>Margret Yeabsley</v>
      </c>
      <c r="S3935" t="str">
        <v>Polygender</v>
      </c>
      <c r="T3935">
        <v>44</v>
      </c>
      <c r="U3935" t="str">
        <v>543 Nader CrestSuite 019</v>
      </c>
      <c r="V3935">
        <v>1927</v>
      </c>
      <c r="W3935" t="str">
        <v>Macdonaldchester</v>
      </c>
      <c r="X3935" t="str">
        <v>Victoria</v>
      </c>
      <c r="Y3935" t="str">
        <v>Australia</v>
      </c>
      <c r="Z3935">
        <v>3</v>
      </c>
      <c r="AA3935" s="3" t="str">
        <f t="shared" si="123"/>
        <v>10 to 20</v>
      </c>
      <c r="AP3935" s="6">
        <v>445</v>
      </c>
      <c r="AQ3935" s="6" t="s">
        <v>1396</v>
      </c>
    </row>
    <row r="3936" spans="1:43" x14ac:dyDescent="0.25">
      <c r="A3936">
        <v>3934</v>
      </c>
      <c r="B3936">
        <v>786</v>
      </c>
      <c r="C3936">
        <v>167</v>
      </c>
      <c r="D3936">
        <v>91</v>
      </c>
      <c r="E3936">
        <v>3</v>
      </c>
      <c r="F3936">
        <v>273</v>
      </c>
      <c r="G3936" t="str">
        <f>VLOOKUP($C3936,'Raw-products'!$A$2:$H$1261,MATCH(G$1,'Raw-products'!$A$1:$H$1,0))</f>
        <v>Shirt</v>
      </c>
      <c r="H3936" t="str">
        <f>VLOOKUP($C3936,'Raw-products'!$A$2:$H$1261,MATCH(H$1,'Raw-products'!$A$1:$H$1,0))</f>
        <v>Linen</v>
      </c>
      <c r="I3936" t="str">
        <f>VLOOKUP($C3936,'Raw-products'!$A$2:$H$1261,MATCH(I$1,'Raw-products'!$A$1:$H$1,0))</f>
        <v>M</v>
      </c>
      <c r="J3936" t="str">
        <f>VLOOKUP($C3936,'Raw-products'!$A$2:$H$1261,MATCH(J$1,'Raw-products'!$A$1:$H$1,0))</f>
        <v>indigo</v>
      </c>
      <c r="K3936">
        <f>VLOOKUP($C3936,'Raw-products'!$A$2:$H$1261,MATCH(K$1,'Raw-products'!$A$1:$H$1,0))</f>
        <v>116</v>
      </c>
      <c r="L3936">
        <f>VLOOKUP($C3936,'Raw-products'!$A$2:$H$1261,MATCH(L$1,'Raw-products'!$A$1:$H$1,0))</f>
        <v>72</v>
      </c>
      <c r="M3936" s="5">
        <f t="shared" si="122"/>
        <v>8352</v>
      </c>
      <c r="N3936" cm="1">
        <f t="array" ref="N3936:Q3936">_xlfn.XLOOKUP($B3936,'Raw -orders'!$A:$A,'Raw -orders'!$B:$E)</f>
        <v>472</v>
      </c>
      <c r="O3936">
        <v>51344</v>
      </c>
      <c r="P3936" s="1">
        <v>44318</v>
      </c>
      <c r="Q3936" s="1">
        <v>44324</v>
      </c>
      <c r="R3936" t="str" cm="1">
        <f t="array" ref="R3936:Y3936">_xlfn.XLOOKUP($N3936,'Raw - customers'!$A:$A,'Raw - customers'!$B:$I)</f>
        <v>Hal Saker</v>
      </c>
      <c r="S3936" t="str">
        <v>Male</v>
      </c>
      <c r="T3936">
        <v>57</v>
      </c>
      <c r="U3936" t="str">
        <v>64 Aiden View RdSuite 085</v>
      </c>
      <c r="V3936">
        <v>4994</v>
      </c>
      <c r="W3936" t="str">
        <v>Parisianmouth</v>
      </c>
      <c r="X3936" t="str">
        <v>Queensland</v>
      </c>
      <c r="Y3936" t="str">
        <v>Australia</v>
      </c>
      <c r="Z3936">
        <v>5</v>
      </c>
      <c r="AA3936" s="3" t="str">
        <f t="shared" si="123"/>
        <v>0 to 10</v>
      </c>
      <c r="AP3936" s="6">
        <v>472</v>
      </c>
      <c r="AQ3936" s="6" t="s">
        <v>1355</v>
      </c>
    </row>
    <row r="3937" spans="1:43" x14ac:dyDescent="0.25">
      <c r="A3937">
        <v>3935</v>
      </c>
      <c r="B3937">
        <v>786</v>
      </c>
      <c r="C3937">
        <v>46</v>
      </c>
      <c r="D3937">
        <v>104</v>
      </c>
      <c r="E3937">
        <v>1</v>
      </c>
      <c r="F3937">
        <v>104</v>
      </c>
      <c r="G3937" t="str">
        <f>VLOOKUP($C3937,'Raw-products'!$A$2:$H$1261,MATCH(G$1,'Raw-products'!$A$1:$H$1,0))</f>
        <v>Shirt</v>
      </c>
      <c r="H3937" t="str">
        <f>VLOOKUP($C3937,'Raw-products'!$A$2:$H$1261,MATCH(H$1,'Raw-products'!$A$1:$H$1,0))</f>
        <v>Dress</v>
      </c>
      <c r="I3937" t="str">
        <f>VLOOKUP($C3937,'Raw-products'!$A$2:$H$1261,MATCH(I$1,'Raw-products'!$A$1:$H$1,0))</f>
        <v>S</v>
      </c>
      <c r="J3937" t="str">
        <f>VLOOKUP($C3937,'Raw-products'!$A$2:$H$1261,MATCH(J$1,'Raw-products'!$A$1:$H$1,0))</f>
        <v>yellow</v>
      </c>
      <c r="K3937">
        <f>VLOOKUP($C3937,'Raw-products'!$A$2:$H$1261,MATCH(K$1,'Raw-products'!$A$1:$H$1,0))</f>
        <v>119</v>
      </c>
      <c r="L3937">
        <f>VLOOKUP($C3937,'Raw-products'!$A$2:$H$1261,MATCH(L$1,'Raw-products'!$A$1:$H$1,0))</f>
        <v>56</v>
      </c>
      <c r="M3937" s="5">
        <f t="shared" si="122"/>
        <v>6664</v>
      </c>
      <c r="N3937" cm="1">
        <f t="array" ref="N3937:Q3937">_xlfn.XLOOKUP($B3937,'Raw -orders'!$A:$A,'Raw -orders'!$B:$E)</f>
        <v>472</v>
      </c>
      <c r="O3937">
        <v>51344</v>
      </c>
      <c r="P3937" s="1">
        <v>44318</v>
      </c>
      <c r="Q3937" s="1">
        <v>44324</v>
      </c>
      <c r="R3937" t="str" cm="1">
        <f t="array" ref="R3937:Y3937">_xlfn.XLOOKUP($N3937,'Raw - customers'!$A:$A,'Raw - customers'!$B:$I)</f>
        <v>Hal Saker</v>
      </c>
      <c r="S3937" t="str">
        <v>Male</v>
      </c>
      <c r="T3937">
        <v>57</v>
      </c>
      <c r="U3937" t="str">
        <v>64 Aiden View RdSuite 085</v>
      </c>
      <c r="V3937">
        <v>4994</v>
      </c>
      <c r="W3937" t="str">
        <v>Parisianmouth</v>
      </c>
      <c r="X3937" t="str">
        <v>Queensland</v>
      </c>
      <c r="Y3937" t="str">
        <v>Australia</v>
      </c>
      <c r="Z3937">
        <v>5</v>
      </c>
      <c r="AA3937" s="3" t="str">
        <f t="shared" si="123"/>
        <v>0 to 10</v>
      </c>
      <c r="AP3937" s="6">
        <v>472</v>
      </c>
      <c r="AQ3937" s="6" t="s">
        <v>1355</v>
      </c>
    </row>
    <row r="3938" spans="1:43" x14ac:dyDescent="0.25">
      <c r="A3938">
        <v>3936</v>
      </c>
      <c r="B3938">
        <v>786</v>
      </c>
      <c r="C3938">
        <v>1255</v>
      </c>
      <c r="D3938">
        <v>112</v>
      </c>
      <c r="E3938">
        <v>2</v>
      </c>
      <c r="F3938">
        <v>224</v>
      </c>
      <c r="G3938" t="str">
        <f>VLOOKUP($C3938,'Raw-products'!$A$2:$H$1261,MATCH(G$1,'Raw-products'!$A$1:$H$1,0))</f>
        <v>Trousers</v>
      </c>
      <c r="H3938" t="str">
        <f>VLOOKUP($C3938,'Raw-products'!$A$2:$H$1261,MATCH(H$1,'Raw-products'!$A$1:$H$1,0))</f>
        <v>Tracksuit Bottoms</v>
      </c>
      <c r="I3938" t="str">
        <f>VLOOKUP($C3938,'Raw-products'!$A$2:$H$1261,MATCH(I$1,'Raw-products'!$A$1:$H$1,0))</f>
        <v>XS</v>
      </c>
      <c r="J3938" t="str">
        <f>VLOOKUP($C3938,'Raw-products'!$A$2:$H$1261,MATCH(J$1,'Raw-products'!$A$1:$H$1,0))</f>
        <v>violet</v>
      </c>
      <c r="K3938">
        <f>VLOOKUP($C3938,'Raw-products'!$A$2:$H$1261,MATCH(K$1,'Raw-products'!$A$1:$H$1,0))</f>
        <v>91</v>
      </c>
      <c r="L3938">
        <f>VLOOKUP($C3938,'Raw-products'!$A$2:$H$1261,MATCH(L$1,'Raw-products'!$A$1:$H$1,0))</f>
        <v>67</v>
      </c>
      <c r="M3938" s="5">
        <f t="shared" si="122"/>
        <v>6097</v>
      </c>
      <c r="N3938" cm="1">
        <f t="array" ref="N3938:Q3938">_xlfn.XLOOKUP($B3938,'Raw -orders'!$A:$A,'Raw -orders'!$B:$E)</f>
        <v>472</v>
      </c>
      <c r="O3938">
        <v>51344</v>
      </c>
      <c r="P3938" s="1">
        <v>44318</v>
      </c>
      <c r="Q3938" s="1">
        <v>44324</v>
      </c>
      <c r="R3938" t="str" cm="1">
        <f t="array" ref="R3938:Y3938">_xlfn.XLOOKUP($N3938,'Raw - customers'!$A:$A,'Raw - customers'!$B:$I)</f>
        <v>Hal Saker</v>
      </c>
      <c r="S3938" t="str">
        <v>Male</v>
      </c>
      <c r="T3938">
        <v>57</v>
      </c>
      <c r="U3938" t="str">
        <v>64 Aiden View RdSuite 085</v>
      </c>
      <c r="V3938">
        <v>4994</v>
      </c>
      <c r="W3938" t="str">
        <v>Parisianmouth</v>
      </c>
      <c r="X3938" t="str">
        <v>Queensland</v>
      </c>
      <c r="Y3938" t="str">
        <v>Australia</v>
      </c>
      <c r="Z3938">
        <v>5</v>
      </c>
      <c r="AA3938" s="3" t="str">
        <f t="shared" si="123"/>
        <v>0 to 10</v>
      </c>
      <c r="AP3938" s="6">
        <v>472</v>
      </c>
      <c r="AQ3938" s="6" t="s">
        <v>1355</v>
      </c>
    </row>
    <row r="3939" spans="1:43" x14ac:dyDescent="0.25">
      <c r="A3939">
        <v>3937</v>
      </c>
      <c r="B3939">
        <v>786</v>
      </c>
      <c r="C3939">
        <v>1151</v>
      </c>
      <c r="D3939">
        <v>102</v>
      </c>
      <c r="E3939">
        <v>2</v>
      </c>
      <c r="F3939">
        <v>204</v>
      </c>
      <c r="G3939" t="str">
        <f>VLOOKUP($C3939,'Raw-products'!$A$2:$H$1261,MATCH(G$1,'Raw-products'!$A$1:$H$1,0))</f>
        <v>Trousers</v>
      </c>
      <c r="H3939" t="str">
        <f>VLOOKUP($C3939,'Raw-products'!$A$2:$H$1261,MATCH(H$1,'Raw-products'!$A$1:$H$1,0))</f>
        <v>Cargo Pants</v>
      </c>
      <c r="I3939" t="str">
        <f>VLOOKUP($C3939,'Raw-products'!$A$2:$H$1261,MATCH(I$1,'Raw-products'!$A$1:$H$1,0))</f>
        <v>S</v>
      </c>
      <c r="J3939" t="str">
        <f>VLOOKUP($C3939,'Raw-products'!$A$2:$H$1261,MATCH(J$1,'Raw-products'!$A$1:$H$1,0))</f>
        <v>violet</v>
      </c>
      <c r="K3939">
        <f>VLOOKUP($C3939,'Raw-products'!$A$2:$H$1261,MATCH(K$1,'Raw-products'!$A$1:$H$1,0))</f>
        <v>106</v>
      </c>
      <c r="L3939">
        <f>VLOOKUP($C3939,'Raw-products'!$A$2:$H$1261,MATCH(L$1,'Raw-products'!$A$1:$H$1,0))</f>
        <v>79</v>
      </c>
      <c r="M3939" s="5">
        <f t="shared" si="122"/>
        <v>8374</v>
      </c>
      <c r="N3939" cm="1">
        <f t="array" ref="N3939:Q3939">_xlfn.XLOOKUP($B3939,'Raw -orders'!$A:$A,'Raw -orders'!$B:$E)</f>
        <v>472</v>
      </c>
      <c r="O3939">
        <v>51344</v>
      </c>
      <c r="P3939" s="1">
        <v>44318</v>
      </c>
      <c r="Q3939" s="1">
        <v>44324</v>
      </c>
      <c r="R3939" t="str" cm="1">
        <f t="array" ref="R3939:Y3939">_xlfn.XLOOKUP($N3939,'Raw - customers'!$A:$A,'Raw - customers'!$B:$I)</f>
        <v>Hal Saker</v>
      </c>
      <c r="S3939" t="str">
        <v>Male</v>
      </c>
      <c r="T3939">
        <v>57</v>
      </c>
      <c r="U3939" t="str">
        <v>64 Aiden View RdSuite 085</v>
      </c>
      <c r="V3939">
        <v>4994</v>
      </c>
      <c r="W3939" t="str">
        <v>Parisianmouth</v>
      </c>
      <c r="X3939" t="str">
        <v>Queensland</v>
      </c>
      <c r="Y3939" t="str">
        <v>Australia</v>
      </c>
      <c r="Z3939">
        <v>5</v>
      </c>
      <c r="AA3939" s="3" t="str">
        <f t="shared" si="123"/>
        <v>0 to 10</v>
      </c>
      <c r="AP3939" s="6">
        <v>472</v>
      </c>
      <c r="AQ3939" s="6" t="s">
        <v>1355</v>
      </c>
    </row>
    <row r="3940" spans="1:43" x14ac:dyDescent="0.25">
      <c r="A3940">
        <v>3938</v>
      </c>
      <c r="B3940">
        <v>786</v>
      </c>
      <c r="C3940">
        <v>1210</v>
      </c>
      <c r="D3940">
        <v>105</v>
      </c>
      <c r="E3940">
        <v>1</v>
      </c>
      <c r="F3940">
        <v>105</v>
      </c>
      <c r="G3940" t="str">
        <f>VLOOKUP($C3940,'Raw-products'!$A$2:$H$1261,MATCH(G$1,'Raw-products'!$A$1:$H$1,0))</f>
        <v>Trousers</v>
      </c>
      <c r="H3940" t="str">
        <f>VLOOKUP($C3940,'Raw-products'!$A$2:$H$1261,MATCH(H$1,'Raw-products'!$A$1:$H$1,0))</f>
        <v>Pleated</v>
      </c>
      <c r="I3940" t="str">
        <f>VLOOKUP($C3940,'Raw-products'!$A$2:$H$1261,MATCH(I$1,'Raw-products'!$A$1:$H$1,0))</f>
        <v>XS</v>
      </c>
      <c r="J3940" t="str">
        <f>VLOOKUP($C3940,'Raw-products'!$A$2:$H$1261,MATCH(J$1,'Raw-products'!$A$1:$H$1,0))</f>
        <v>blue</v>
      </c>
      <c r="K3940">
        <f>VLOOKUP($C3940,'Raw-products'!$A$2:$H$1261,MATCH(K$1,'Raw-products'!$A$1:$H$1,0))</f>
        <v>90</v>
      </c>
      <c r="L3940">
        <f>VLOOKUP($C3940,'Raw-products'!$A$2:$H$1261,MATCH(L$1,'Raw-products'!$A$1:$H$1,0))</f>
        <v>62</v>
      </c>
      <c r="M3940" s="5">
        <f t="shared" si="122"/>
        <v>5580</v>
      </c>
      <c r="N3940" cm="1">
        <f t="array" ref="N3940:Q3940">_xlfn.XLOOKUP($B3940,'Raw -orders'!$A:$A,'Raw -orders'!$B:$E)</f>
        <v>472</v>
      </c>
      <c r="O3940">
        <v>51344</v>
      </c>
      <c r="P3940" s="1">
        <v>44318</v>
      </c>
      <c r="Q3940" s="1">
        <v>44324</v>
      </c>
      <c r="R3940" t="str" cm="1">
        <f t="array" ref="R3940:Y3940">_xlfn.XLOOKUP($N3940,'Raw - customers'!$A:$A,'Raw - customers'!$B:$I)</f>
        <v>Hal Saker</v>
      </c>
      <c r="S3940" t="str">
        <v>Male</v>
      </c>
      <c r="T3940">
        <v>57</v>
      </c>
      <c r="U3940" t="str">
        <v>64 Aiden View RdSuite 085</v>
      </c>
      <c r="V3940">
        <v>4994</v>
      </c>
      <c r="W3940" t="str">
        <v>Parisianmouth</v>
      </c>
      <c r="X3940" t="str">
        <v>Queensland</v>
      </c>
      <c r="Y3940" t="str">
        <v>Australia</v>
      </c>
      <c r="Z3940">
        <v>5</v>
      </c>
      <c r="AA3940" s="3" t="str">
        <f t="shared" si="123"/>
        <v>0 to 10</v>
      </c>
      <c r="AP3940" s="6">
        <v>472</v>
      </c>
      <c r="AQ3940" s="6" t="s">
        <v>1355</v>
      </c>
    </row>
    <row r="3941" spans="1:43" x14ac:dyDescent="0.25">
      <c r="A3941">
        <v>3939</v>
      </c>
      <c r="B3941">
        <v>786</v>
      </c>
      <c r="C3941">
        <v>721</v>
      </c>
      <c r="D3941">
        <v>119</v>
      </c>
      <c r="E3941">
        <v>3</v>
      </c>
      <c r="F3941">
        <v>357</v>
      </c>
      <c r="G3941" t="str">
        <f>VLOOKUP($C3941,'Raw-products'!$A$2:$H$1261,MATCH(G$1,'Raw-products'!$A$1:$H$1,0))</f>
        <v>Jacket</v>
      </c>
      <c r="H3941" t="str">
        <f>VLOOKUP($C3941,'Raw-products'!$A$2:$H$1261,MATCH(H$1,'Raw-products'!$A$1:$H$1,0))</f>
        <v>Trench Coat</v>
      </c>
      <c r="I3941" t="str">
        <f>VLOOKUP($C3941,'Raw-products'!$A$2:$H$1261,MATCH(I$1,'Raw-products'!$A$1:$H$1,0))</f>
        <v>S</v>
      </c>
      <c r="J3941" t="str">
        <f>VLOOKUP($C3941,'Raw-products'!$A$2:$H$1261,MATCH(J$1,'Raw-products'!$A$1:$H$1,0))</f>
        <v>blue</v>
      </c>
      <c r="K3941">
        <f>VLOOKUP($C3941,'Raw-products'!$A$2:$H$1261,MATCH(K$1,'Raw-products'!$A$1:$H$1,0))</f>
        <v>112</v>
      </c>
      <c r="L3941">
        <f>VLOOKUP($C3941,'Raw-products'!$A$2:$H$1261,MATCH(L$1,'Raw-products'!$A$1:$H$1,0))</f>
        <v>64</v>
      </c>
      <c r="M3941" s="5">
        <f t="shared" si="122"/>
        <v>7168</v>
      </c>
      <c r="N3941" cm="1">
        <f t="array" ref="N3941:Q3941">_xlfn.XLOOKUP($B3941,'Raw -orders'!$A:$A,'Raw -orders'!$B:$E)</f>
        <v>472</v>
      </c>
      <c r="O3941">
        <v>51344</v>
      </c>
      <c r="P3941" s="1">
        <v>44318</v>
      </c>
      <c r="Q3941" s="1">
        <v>44324</v>
      </c>
      <c r="R3941" t="str" cm="1">
        <f t="array" ref="R3941:Y3941">_xlfn.XLOOKUP($N3941,'Raw - customers'!$A:$A,'Raw - customers'!$B:$I)</f>
        <v>Hal Saker</v>
      </c>
      <c r="S3941" t="str">
        <v>Male</v>
      </c>
      <c r="T3941">
        <v>57</v>
      </c>
      <c r="U3941" t="str">
        <v>64 Aiden View RdSuite 085</v>
      </c>
      <c r="V3941">
        <v>4994</v>
      </c>
      <c r="W3941" t="str">
        <v>Parisianmouth</v>
      </c>
      <c r="X3941" t="str">
        <v>Queensland</v>
      </c>
      <c r="Y3941" t="str">
        <v>Australia</v>
      </c>
      <c r="Z3941">
        <v>5</v>
      </c>
      <c r="AA3941" s="3" t="str">
        <f t="shared" si="123"/>
        <v>0 to 10</v>
      </c>
      <c r="AP3941" s="6">
        <v>472</v>
      </c>
      <c r="AQ3941" s="6" t="s">
        <v>1355</v>
      </c>
    </row>
    <row r="3942" spans="1:43" x14ac:dyDescent="0.25">
      <c r="A3942">
        <v>3940</v>
      </c>
      <c r="B3942">
        <v>786</v>
      </c>
      <c r="C3942">
        <v>855</v>
      </c>
      <c r="D3942">
        <v>113</v>
      </c>
      <c r="E3942">
        <v>1</v>
      </c>
      <c r="F3942">
        <v>113</v>
      </c>
      <c r="G3942" t="str">
        <f>VLOOKUP($C3942,'Raw-products'!$A$2:$H$1261,MATCH(G$1,'Raw-products'!$A$1:$H$1,0))</f>
        <v>Trousers</v>
      </c>
      <c r="H3942" t="str">
        <f>VLOOKUP($C3942,'Raw-products'!$A$2:$H$1261,MATCH(H$1,'Raw-products'!$A$1:$H$1,0))</f>
        <v>Chinos</v>
      </c>
      <c r="I3942" t="str">
        <f>VLOOKUP($C3942,'Raw-products'!$A$2:$H$1261,MATCH(I$1,'Raw-products'!$A$1:$H$1,0))</f>
        <v>XS</v>
      </c>
      <c r="J3942" t="str">
        <f>VLOOKUP($C3942,'Raw-products'!$A$2:$H$1261,MATCH(J$1,'Raw-products'!$A$1:$H$1,0))</f>
        <v>green</v>
      </c>
      <c r="K3942">
        <f>VLOOKUP($C3942,'Raw-products'!$A$2:$H$1261,MATCH(K$1,'Raw-products'!$A$1:$H$1,0))</f>
        <v>100</v>
      </c>
      <c r="L3942">
        <f>VLOOKUP($C3942,'Raw-products'!$A$2:$H$1261,MATCH(L$1,'Raw-products'!$A$1:$H$1,0))</f>
        <v>75</v>
      </c>
      <c r="M3942" s="5">
        <f t="shared" si="122"/>
        <v>7500</v>
      </c>
      <c r="N3942" cm="1">
        <f t="array" ref="N3942:Q3942">_xlfn.XLOOKUP($B3942,'Raw -orders'!$A:$A,'Raw -orders'!$B:$E)</f>
        <v>472</v>
      </c>
      <c r="O3942">
        <v>51344</v>
      </c>
      <c r="P3942" s="1">
        <v>44318</v>
      </c>
      <c r="Q3942" s="1">
        <v>44324</v>
      </c>
      <c r="R3942" t="str" cm="1">
        <f t="array" ref="R3942:Y3942">_xlfn.XLOOKUP($N3942,'Raw - customers'!$A:$A,'Raw - customers'!$B:$I)</f>
        <v>Hal Saker</v>
      </c>
      <c r="S3942" t="str">
        <v>Male</v>
      </c>
      <c r="T3942">
        <v>57</v>
      </c>
      <c r="U3942" t="str">
        <v>64 Aiden View RdSuite 085</v>
      </c>
      <c r="V3942">
        <v>4994</v>
      </c>
      <c r="W3942" t="str">
        <v>Parisianmouth</v>
      </c>
      <c r="X3942" t="str">
        <v>Queensland</v>
      </c>
      <c r="Y3942" t="str">
        <v>Australia</v>
      </c>
      <c r="Z3942">
        <v>5</v>
      </c>
      <c r="AA3942" s="3" t="str">
        <f t="shared" si="123"/>
        <v>0 to 10</v>
      </c>
      <c r="AP3942" s="6">
        <v>472</v>
      </c>
      <c r="AQ3942" s="6" t="s">
        <v>1355</v>
      </c>
    </row>
    <row r="3943" spans="1:43" x14ac:dyDescent="0.25">
      <c r="A3943">
        <v>3941</v>
      </c>
      <c r="B3943">
        <v>787</v>
      </c>
      <c r="C3943">
        <v>966</v>
      </c>
      <c r="D3943">
        <v>97</v>
      </c>
      <c r="E3943">
        <v>1</v>
      </c>
      <c r="F3943">
        <v>97</v>
      </c>
      <c r="G3943" t="str">
        <f>VLOOKUP($C3943,'Raw-products'!$A$2:$H$1261,MATCH(G$1,'Raw-products'!$A$1:$H$1,0))</f>
        <v>Trousers</v>
      </c>
      <c r="H3943" t="str">
        <f>VLOOKUP($C3943,'Raw-products'!$A$2:$H$1261,MATCH(H$1,'Raw-products'!$A$1:$H$1,0))</f>
        <v>Slim-Fit</v>
      </c>
      <c r="I3943" t="str">
        <f>VLOOKUP($C3943,'Raw-products'!$A$2:$H$1261,MATCH(I$1,'Raw-products'!$A$1:$H$1,0))</f>
        <v>S</v>
      </c>
      <c r="J3943" t="str">
        <f>VLOOKUP($C3943,'Raw-products'!$A$2:$H$1261,MATCH(J$1,'Raw-products'!$A$1:$H$1,0))</f>
        <v>blue</v>
      </c>
      <c r="K3943">
        <f>VLOOKUP($C3943,'Raw-products'!$A$2:$H$1261,MATCH(K$1,'Raw-products'!$A$1:$H$1,0))</f>
        <v>119</v>
      </c>
      <c r="L3943">
        <f>VLOOKUP($C3943,'Raw-products'!$A$2:$H$1261,MATCH(L$1,'Raw-products'!$A$1:$H$1,0))</f>
        <v>49</v>
      </c>
      <c r="M3943" s="5">
        <f t="shared" si="122"/>
        <v>5831</v>
      </c>
      <c r="N3943" cm="1">
        <f t="array" ref="N3943:Q3943">_xlfn.XLOOKUP($B3943,'Raw -orders'!$A:$A,'Raw -orders'!$B:$E)</f>
        <v>44</v>
      </c>
      <c r="O3943">
        <v>59055</v>
      </c>
      <c r="P3943" s="1">
        <v>44395</v>
      </c>
      <c r="Q3943" s="1">
        <v>44408</v>
      </c>
      <c r="R3943" t="str" cm="1">
        <f t="array" ref="R3943:Y3943">_xlfn.XLOOKUP($N3943,'Raw - customers'!$A:$A,'Raw - customers'!$B:$I)</f>
        <v>Avivah Chipchase</v>
      </c>
      <c r="S3943" t="str">
        <v>Bigender</v>
      </c>
      <c r="T3943">
        <v>60</v>
      </c>
      <c r="U3943" t="str">
        <v>6308 Amelie MeadowSuite 634</v>
      </c>
      <c r="V3943">
        <v>9842</v>
      </c>
      <c r="W3943" t="str">
        <v>Eliburgh</v>
      </c>
      <c r="X3943" t="str">
        <v>Tasmania</v>
      </c>
      <c r="Y3943" t="str">
        <v>Australia</v>
      </c>
      <c r="Z3943">
        <v>7</v>
      </c>
      <c r="AA3943" s="3" t="str">
        <f t="shared" si="123"/>
        <v>10 to 20</v>
      </c>
      <c r="AP3943" s="6">
        <v>44</v>
      </c>
      <c r="AQ3943" s="6" t="s">
        <v>1414</v>
      </c>
    </row>
    <row r="3944" spans="1:43" x14ac:dyDescent="0.25">
      <c r="A3944">
        <v>3942</v>
      </c>
      <c r="B3944">
        <v>787</v>
      </c>
      <c r="C3944">
        <v>68</v>
      </c>
      <c r="D3944">
        <v>104</v>
      </c>
      <c r="E3944">
        <v>2</v>
      </c>
      <c r="F3944">
        <v>208</v>
      </c>
      <c r="G3944" t="str">
        <f>VLOOKUP($C3944,'Raw-products'!$A$2:$H$1261,MATCH(G$1,'Raw-products'!$A$1:$H$1,0))</f>
        <v>Shirt</v>
      </c>
      <c r="H3944" t="str">
        <f>VLOOKUP($C3944,'Raw-products'!$A$2:$H$1261,MATCH(H$1,'Raw-products'!$A$1:$H$1,0))</f>
        <v>Dress</v>
      </c>
      <c r="I3944" t="str">
        <f>VLOOKUP($C3944,'Raw-products'!$A$2:$H$1261,MATCH(I$1,'Raw-products'!$A$1:$H$1,0))</f>
        <v>L</v>
      </c>
      <c r="J3944" t="str">
        <f>VLOOKUP($C3944,'Raw-products'!$A$2:$H$1261,MATCH(J$1,'Raw-products'!$A$1:$H$1,0))</f>
        <v>violet</v>
      </c>
      <c r="K3944">
        <f>VLOOKUP($C3944,'Raw-products'!$A$2:$H$1261,MATCH(K$1,'Raw-products'!$A$1:$H$1,0))</f>
        <v>119</v>
      </c>
      <c r="L3944">
        <f>VLOOKUP($C3944,'Raw-products'!$A$2:$H$1261,MATCH(L$1,'Raw-products'!$A$1:$H$1,0))</f>
        <v>74</v>
      </c>
      <c r="M3944" s="5">
        <f t="shared" si="122"/>
        <v>8806</v>
      </c>
      <c r="N3944" cm="1">
        <f t="array" ref="N3944:Q3944">_xlfn.XLOOKUP($B3944,'Raw -orders'!$A:$A,'Raw -orders'!$B:$E)</f>
        <v>44</v>
      </c>
      <c r="O3944">
        <v>59055</v>
      </c>
      <c r="P3944" s="1">
        <v>44395</v>
      </c>
      <c r="Q3944" s="1">
        <v>44408</v>
      </c>
      <c r="R3944" t="str" cm="1">
        <f t="array" ref="R3944:Y3944">_xlfn.XLOOKUP($N3944,'Raw - customers'!$A:$A,'Raw - customers'!$B:$I)</f>
        <v>Avivah Chipchase</v>
      </c>
      <c r="S3944" t="str">
        <v>Bigender</v>
      </c>
      <c r="T3944">
        <v>60</v>
      </c>
      <c r="U3944" t="str">
        <v>6308 Amelie MeadowSuite 634</v>
      </c>
      <c r="V3944">
        <v>9842</v>
      </c>
      <c r="W3944" t="str">
        <v>Eliburgh</v>
      </c>
      <c r="X3944" t="str">
        <v>Tasmania</v>
      </c>
      <c r="Y3944" t="str">
        <v>Australia</v>
      </c>
      <c r="Z3944">
        <v>7</v>
      </c>
      <c r="AA3944" s="3" t="str">
        <f t="shared" si="123"/>
        <v>10 to 20</v>
      </c>
      <c r="AP3944" s="6">
        <v>44</v>
      </c>
      <c r="AQ3944" s="6" t="s">
        <v>1414</v>
      </c>
    </row>
    <row r="3945" spans="1:43" x14ac:dyDescent="0.25">
      <c r="A3945">
        <v>3943</v>
      </c>
      <c r="B3945">
        <v>787</v>
      </c>
      <c r="C3945">
        <v>508</v>
      </c>
      <c r="D3945">
        <v>102</v>
      </c>
      <c r="E3945">
        <v>2</v>
      </c>
      <c r="F3945">
        <v>204</v>
      </c>
      <c r="G3945" t="str">
        <f>VLOOKUP($C3945,'Raw-products'!$A$2:$H$1261,MATCH(G$1,'Raw-products'!$A$1:$H$1,0))</f>
        <v>Jacket</v>
      </c>
      <c r="H3945" t="str">
        <f>VLOOKUP($C3945,'Raw-products'!$A$2:$H$1261,MATCH(H$1,'Raw-products'!$A$1:$H$1,0))</f>
        <v>Windbreaker</v>
      </c>
      <c r="I3945" t="str">
        <f>VLOOKUP($C3945,'Raw-products'!$A$2:$H$1261,MATCH(I$1,'Raw-products'!$A$1:$H$1,0))</f>
        <v>L</v>
      </c>
      <c r="J3945" t="str">
        <f>VLOOKUP($C3945,'Raw-products'!$A$2:$H$1261,MATCH(J$1,'Raw-products'!$A$1:$H$1,0))</f>
        <v>green</v>
      </c>
      <c r="K3945">
        <f>VLOOKUP($C3945,'Raw-products'!$A$2:$H$1261,MATCH(K$1,'Raw-products'!$A$1:$H$1,0))</f>
        <v>109</v>
      </c>
      <c r="L3945">
        <f>VLOOKUP($C3945,'Raw-products'!$A$2:$H$1261,MATCH(L$1,'Raw-products'!$A$1:$H$1,0))</f>
        <v>62</v>
      </c>
      <c r="M3945" s="5">
        <f t="shared" si="122"/>
        <v>6758</v>
      </c>
      <c r="N3945" cm="1">
        <f t="array" ref="N3945:Q3945">_xlfn.XLOOKUP($B3945,'Raw -orders'!$A:$A,'Raw -orders'!$B:$E)</f>
        <v>44</v>
      </c>
      <c r="O3945">
        <v>59055</v>
      </c>
      <c r="P3945" s="1">
        <v>44395</v>
      </c>
      <c r="Q3945" s="1">
        <v>44408</v>
      </c>
      <c r="R3945" t="str" cm="1">
        <f t="array" ref="R3945:Y3945">_xlfn.XLOOKUP($N3945,'Raw - customers'!$A:$A,'Raw - customers'!$B:$I)</f>
        <v>Avivah Chipchase</v>
      </c>
      <c r="S3945" t="str">
        <v>Bigender</v>
      </c>
      <c r="T3945">
        <v>60</v>
      </c>
      <c r="U3945" t="str">
        <v>6308 Amelie MeadowSuite 634</v>
      </c>
      <c r="V3945">
        <v>9842</v>
      </c>
      <c r="W3945" t="str">
        <v>Eliburgh</v>
      </c>
      <c r="X3945" t="str">
        <v>Tasmania</v>
      </c>
      <c r="Y3945" t="str">
        <v>Australia</v>
      </c>
      <c r="Z3945">
        <v>7</v>
      </c>
      <c r="AA3945" s="3" t="str">
        <f t="shared" si="123"/>
        <v>10 to 20</v>
      </c>
      <c r="AP3945" s="6">
        <v>44</v>
      </c>
      <c r="AQ3945" s="6" t="s">
        <v>1414</v>
      </c>
    </row>
    <row r="3946" spans="1:43" x14ac:dyDescent="0.25">
      <c r="A3946">
        <v>3944</v>
      </c>
      <c r="B3946">
        <v>787</v>
      </c>
      <c r="C3946">
        <v>1077</v>
      </c>
      <c r="D3946">
        <v>93</v>
      </c>
      <c r="E3946">
        <v>3</v>
      </c>
      <c r="F3946">
        <v>279</v>
      </c>
      <c r="G3946" t="str">
        <f>VLOOKUP($C3946,'Raw-products'!$A$2:$H$1261,MATCH(G$1,'Raw-products'!$A$1:$H$1,0))</f>
        <v>Trousers</v>
      </c>
      <c r="H3946" t="str">
        <f>VLOOKUP($C3946,'Raw-products'!$A$2:$H$1261,MATCH(H$1,'Raw-products'!$A$1:$H$1,0))</f>
        <v>Joggers</v>
      </c>
      <c r="I3946" t="str">
        <f>VLOOKUP($C3946,'Raw-products'!$A$2:$H$1261,MATCH(I$1,'Raw-products'!$A$1:$H$1,0))</f>
        <v>M</v>
      </c>
      <c r="J3946" t="str">
        <f>VLOOKUP($C3946,'Raw-products'!$A$2:$H$1261,MATCH(J$1,'Raw-products'!$A$1:$H$1,0))</f>
        <v>indigo</v>
      </c>
      <c r="K3946">
        <f>VLOOKUP($C3946,'Raw-products'!$A$2:$H$1261,MATCH(K$1,'Raw-products'!$A$1:$H$1,0))</f>
        <v>94</v>
      </c>
      <c r="L3946">
        <f>VLOOKUP($C3946,'Raw-products'!$A$2:$H$1261,MATCH(L$1,'Raw-products'!$A$1:$H$1,0))</f>
        <v>66</v>
      </c>
      <c r="M3946" s="5">
        <f t="shared" si="122"/>
        <v>6204</v>
      </c>
      <c r="N3946" cm="1">
        <f t="array" ref="N3946:Q3946">_xlfn.XLOOKUP($B3946,'Raw -orders'!$A:$A,'Raw -orders'!$B:$E)</f>
        <v>44</v>
      </c>
      <c r="O3946">
        <v>59055</v>
      </c>
      <c r="P3946" s="1">
        <v>44395</v>
      </c>
      <c r="Q3946" s="1">
        <v>44408</v>
      </c>
      <c r="R3946" t="str" cm="1">
        <f t="array" ref="R3946:Y3946">_xlfn.XLOOKUP($N3946,'Raw - customers'!$A:$A,'Raw - customers'!$B:$I)</f>
        <v>Avivah Chipchase</v>
      </c>
      <c r="S3946" t="str">
        <v>Bigender</v>
      </c>
      <c r="T3946">
        <v>60</v>
      </c>
      <c r="U3946" t="str">
        <v>6308 Amelie MeadowSuite 634</v>
      </c>
      <c r="V3946">
        <v>9842</v>
      </c>
      <c r="W3946" t="str">
        <v>Eliburgh</v>
      </c>
      <c r="X3946" t="str">
        <v>Tasmania</v>
      </c>
      <c r="Y3946" t="str">
        <v>Australia</v>
      </c>
      <c r="Z3946">
        <v>7</v>
      </c>
      <c r="AA3946" s="3" t="str">
        <f t="shared" si="123"/>
        <v>10 to 20</v>
      </c>
      <c r="AP3946" s="6">
        <v>44</v>
      </c>
      <c r="AQ3946" s="6" t="s">
        <v>1414</v>
      </c>
    </row>
    <row r="3947" spans="1:43" x14ac:dyDescent="0.25">
      <c r="A3947">
        <v>3945</v>
      </c>
      <c r="B3947">
        <v>787</v>
      </c>
      <c r="C3947">
        <v>397</v>
      </c>
      <c r="D3947">
        <v>119</v>
      </c>
      <c r="E3947">
        <v>1</v>
      </c>
      <c r="F3947">
        <v>119</v>
      </c>
      <c r="G3947" t="str">
        <f>VLOOKUP($C3947,'Raw-products'!$A$2:$H$1261,MATCH(G$1,'Raw-products'!$A$1:$H$1,0))</f>
        <v>Shirt</v>
      </c>
      <c r="H3947" t="str">
        <f>VLOOKUP($C3947,'Raw-products'!$A$2:$H$1261,MATCH(H$1,'Raw-products'!$A$1:$H$1,0))</f>
        <v>Casual Slim Fit</v>
      </c>
      <c r="I3947" t="str">
        <f>VLOOKUP($C3947,'Raw-products'!$A$2:$H$1261,MATCH(I$1,'Raw-products'!$A$1:$H$1,0))</f>
        <v>M</v>
      </c>
      <c r="J3947" t="str">
        <f>VLOOKUP($C3947,'Raw-products'!$A$2:$H$1261,MATCH(J$1,'Raw-products'!$A$1:$H$1,0))</f>
        <v>yellow</v>
      </c>
      <c r="K3947">
        <f>VLOOKUP($C3947,'Raw-products'!$A$2:$H$1261,MATCH(K$1,'Raw-products'!$A$1:$H$1,0))</f>
        <v>113</v>
      </c>
      <c r="L3947">
        <f>VLOOKUP($C3947,'Raw-products'!$A$2:$H$1261,MATCH(L$1,'Raw-products'!$A$1:$H$1,0))</f>
        <v>76</v>
      </c>
      <c r="M3947" s="5">
        <f t="shared" si="122"/>
        <v>8588</v>
      </c>
      <c r="N3947" cm="1">
        <f t="array" ref="N3947:Q3947">_xlfn.XLOOKUP($B3947,'Raw -orders'!$A:$A,'Raw -orders'!$B:$E)</f>
        <v>44</v>
      </c>
      <c r="O3947">
        <v>59055</v>
      </c>
      <c r="P3947" s="1">
        <v>44395</v>
      </c>
      <c r="Q3947" s="1">
        <v>44408</v>
      </c>
      <c r="R3947" t="str" cm="1">
        <f t="array" ref="R3947:Y3947">_xlfn.XLOOKUP($N3947,'Raw - customers'!$A:$A,'Raw - customers'!$B:$I)</f>
        <v>Avivah Chipchase</v>
      </c>
      <c r="S3947" t="str">
        <v>Bigender</v>
      </c>
      <c r="T3947">
        <v>60</v>
      </c>
      <c r="U3947" t="str">
        <v>6308 Amelie MeadowSuite 634</v>
      </c>
      <c r="V3947">
        <v>9842</v>
      </c>
      <c r="W3947" t="str">
        <v>Eliburgh</v>
      </c>
      <c r="X3947" t="str">
        <v>Tasmania</v>
      </c>
      <c r="Y3947" t="str">
        <v>Australia</v>
      </c>
      <c r="Z3947">
        <v>7</v>
      </c>
      <c r="AA3947" s="3" t="str">
        <f t="shared" si="123"/>
        <v>10 to 20</v>
      </c>
      <c r="AP3947" s="6">
        <v>44</v>
      </c>
      <c r="AQ3947" s="6" t="s">
        <v>1414</v>
      </c>
    </row>
    <row r="3948" spans="1:43" x14ac:dyDescent="0.25">
      <c r="A3948">
        <v>3946</v>
      </c>
      <c r="B3948">
        <v>787</v>
      </c>
      <c r="C3948">
        <v>356</v>
      </c>
      <c r="D3948">
        <v>94</v>
      </c>
      <c r="E3948">
        <v>2</v>
      </c>
      <c r="F3948">
        <v>188</v>
      </c>
      <c r="G3948" t="str">
        <f>VLOOKUP($C3948,'Raw-products'!$A$2:$H$1261,MATCH(G$1,'Raw-products'!$A$1:$H$1,0))</f>
        <v>Shirt</v>
      </c>
      <c r="H3948" t="str">
        <f>VLOOKUP($C3948,'Raw-products'!$A$2:$H$1261,MATCH(H$1,'Raw-products'!$A$1:$H$1,0))</f>
        <v>Henley</v>
      </c>
      <c r="I3948" t="str">
        <f>VLOOKUP($C3948,'Raw-products'!$A$2:$H$1261,MATCH(I$1,'Raw-products'!$A$1:$H$1,0))</f>
        <v>S</v>
      </c>
      <c r="J3948" t="str">
        <f>VLOOKUP($C3948,'Raw-products'!$A$2:$H$1261,MATCH(J$1,'Raw-products'!$A$1:$H$1,0))</f>
        <v>orange</v>
      </c>
      <c r="K3948">
        <f>VLOOKUP($C3948,'Raw-products'!$A$2:$H$1261,MATCH(K$1,'Raw-products'!$A$1:$H$1,0))</f>
        <v>92</v>
      </c>
      <c r="L3948">
        <f>VLOOKUP($C3948,'Raw-products'!$A$2:$H$1261,MATCH(L$1,'Raw-products'!$A$1:$H$1,0))</f>
        <v>46</v>
      </c>
      <c r="M3948" s="5">
        <f t="shared" si="122"/>
        <v>4232</v>
      </c>
      <c r="N3948" cm="1">
        <f t="array" ref="N3948:Q3948">_xlfn.XLOOKUP($B3948,'Raw -orders'!$A:$A,'Raw -orders'!$B:$E)</f>
        <v>44</v>
      </c>
      <c r="O3948">
        <v>59055</v>
      </c>
      <c r="P3948" s="1">
        <v>44395</v>
      </c>
      <c r="Q3948" s="1">
        <v>44408</v>
      </c>
      <c r="R3948" t="str" cm="1">
        <f t="array" ref="R3948:Y3948">_xlfn.XLOOKUP($N3948,'Raw - customers'!$A:$A,'Raw - customers'!$B:$I)</f>
        <v>Avivah Chipchase</v>
      </c>
      <c r="S3948" t="str">
        <v>Bigender</v>
      </c>
      <c r="T3948">
        <v>60</v>
      </c>
      <c r="U3948" t="str">
        <v>6308 Amelie MeadowSuite 634</v>
      </c>
      <c r="V3948">
        <v>9842</v>
      </c>
      <c r="W3948" t="str">
        <v>Eliburgh</v>
      </c>
      <c r="X3948" t="str">
        <v>Tasmania</v>
      </c>
      <c r="Y3948" t="str">
        <v>Australia</v>
      </c>
      <c r="Z3948">
        <v>7</v>
      </c>
      <c r="AA3948" s="3" t="str">
        <f t="shared" si="123"/>
        <v>10 to 20</v>
      </c>
      <c r="AP3948" s="6">
        <v>44</v>
      </c>
      <c r="AQ3948" s="6" t="s">
        <v>1414</v>
      </c>
    </row>
    <row r="3949" spans="1:43" x14ac:dyDescent="0.25">
      <c r="A3949">
        <v>3947</v>
      </c>
      <c r="B3949">
        <v>787</v>
      </c>
      <c r="C3949">
        <v>1182</v>
      </c>
      <c r="D3949">
        <v>99</v>
      </c>
      <c r="E3949">
        <v>1</v>
      </c>
      <c r="F3949">
        <v>99</v>
      </c>
      <c r="G3949" t="str">
        <f>VLOOKUP($C3949,'Raw-products'!$A$2:$H$1261,MATCH(G$1,'Raw-products'!$A$1:$H$1,0))</f>
        <v>Trousers</v>
      </c>
      <c r="H3949" t="str">
        <f>VLOOKUP($C3949,'Raw-products'!$A$2:$H$1261,MATCH(H$1,'Raw-products'!$A$1:$H$1,0))</f>
        <v>High-Waisted</v>
      </c>
      <c r="I3949" t="str">
        <f>VLOOKUP($C3949,'Raw-products'!$A$2:$H$1261,MATCH(I$1,'Raw-products'!$A$1:$H$1,0))</f>
        <v>M</v>
      </c>
      <c r="J3949" t="str">
        <f>VLOOKUP($C3949,'Raw-products'!$A$2:$H$1261,MATCH(J$1,'Raw-products'!$A$1:$H$1,0))</f>
        <v>indigo</v>
      </c>
      <c r="K3949">
        <f>VLOOKUP($C3949,'Raw-products'!$A$2:$H$1261,MATCH(K$1,'Raw-products'!$A$1:$H$1,0))</f>
        <v>98</v>
      </c>
      <c r="L3949">
        <f>VLOOKUP($C3949,'Raw-products'!$A$2:$H$1261,MATCH(L$1,'Raw-products'!$A$1:$H$1,0))</f>
        <v>61</v>
      </c>
      <c r="M3949" s="5">
        <f t="shared" si="122"/>
        <v>5978</v>
      </c>
      <c r="N3949" cm="1">
        <f t="array" ref="N3949:Q3949">_xlfn.XLOOKUP($B3949,'Raw -orders'!$A:$A,'Raw -orders'!$B:$E)</f>
        <v>44</v>
      </c>
      <c r="O3949">
        <v>59055</v>
      </c>
      <c r="P3949" s="1">
        <v>44395</v>
      </c>
      <c r="Q3949" s="1">
        <v>44408</v>
      </c>
      <c r="R3949" t="str" cm="1">
        <f t="array" ref="R3949:Y3949">_xlfn.XLOOKUP($N3949,'Raw - customers'!$A:$A,'Raw - customers'!$B:$I)</f>
        <v>Avivah Chipchase</v>
      </c>
      <c r="S3949" t="str">
        <v>Bigender</v>
      </c>
      <c r="T3949">
        <v>60</v>
      </c>
      <c r="U3949" t="str">
        <v>6308 Amelie MeadowSuite 634</v>
      </c>
      <c r="V3949">
        <v>9842</v>
      </c>
      <c r="W3949" t="str">
        <v>Eliburgh</v>
      </c>
      <c r="X3949" t="str">
        <v>Tasmania</v>
      </c>
      <c r="Y3949" t="str">
        <v>Australia</v>
      </c>
      <c r="Z3949">
        <v>7</v>
      </c>
      <c r="AA3949" s="3" t="str">
        <f t="shared" si="123"/>
        <v>10 to 20</v>
      </c>
      <c r="AP3949" s="6">
        <v>44</v>
      </c>
      <c r="AQ3949" s="6" t="s">
        <v>1414</v>
      </c>
    </row>
    <row r="3950" spans="1:43" x14ac:dyDescent="0.25">
      <c r="A3950">
        <v>3948</v>
      </c>
      <c r="B3950">
        <v>788</v>
      </c>
      <c r="C3950">
        <v>184</v>
      </c>
      <c r="D3950">
        <v>98</v>
      </c>
      <c r="E3950">
        <v>1</v>
      </c>
      <c r="F3950">
        <v>98</v>
      </c>
      <c r="G3950" t="str">
        <f>VLOOKUP($C3950,'Raw-products'!$A$2:$H$1261,MATCH(G$1,'Raw-products'!$A$1:$H$1,0))</f>
        <v>Shirt</v>
      </c>
      <c r="H3950" t="str">
        <f>VLOOKUP($C3950,'Raw-products'!$A$2:$H$1261,MATCH(H$1,'Raw-products'!$A$1:$H$1,0))</f>
        <v>Camp Collared</v>
      </c>
      <c r="I3950" t="str">
        <f>VLOOKUP($C3950,'Raw-products'!$A$2:$H$1261,MATCH(I$1,'Raw-products'!$A$1:$H$1,0))</f>
        <v>XL</v>
      </c>
      <c r="J3950" t="str">
        <f>VLOOKUP($C3950,'Raw-products'!$A$2:$H$1261,MATCH(J$1,'Raw-products'!$A$1:$H$1,0))</f>
        <v>orange</v>
      </c>
      <c r="K3950">
        <f>VLOOKUP($C3950,'Raw-products'!$A$2:$H$1261,MATCH(K$1,'Raw-products'!$A$1:$H$1,0))</f>
        <v>112</v>
      </c>
      <c r="L3950">
        <f>VLOOKUP($C3950,'Raw-products'!$A$2:$H$1261,MATCH(L$1,'Raw-products'!$A$1:$H$1,0))</f>
        <v>48</v>
      </c>
      <c r="M3950" s="5">
        <f t="shared" si="122"/>
        <v>5376</v>
      </c>
      <c r="N3950" cm="1">
        <f t="array" ref="N3950:Q3950">_xlfn.XLOOKUP($B3950,'Raw -orders'!$A:$A,'Raw -orders'!$B:$E)</f>
        <v>108</v>
      </c>
      <c r="O3950">
        <v>18355</v>
      </c>
      <c r="P3950" s="1">
        <v>44477</v>
      </c>
      <c r="Q3950" s="1">
        <v>44482</v>
      </c>
      <c r="R3950" t="str" cm="1">
        <f t="array" ref="R3950:Y3950">_xlfn.XLOOKUP($N3950,'Raw - customers'!$A:$A,'Raw - customers'!$B:$I)</f>
        <v>Merrill Care</v>
      </c>
      <c r="S3950" t="str">
        <v>Bigender</v>
      </c>
      <c r="T3950">
        <v>57</v>
      </c>
      <c r="U3950" t="str">
        <v>7285 Mason BoulevardSuite 754</v>
      </c>
      <c r="V3950">
        <v>1392</v>
      </c>
      <c r="W3950" t="str">
        <v>Port Rosemouth</v>
      </c>
      <c r="X3950" t="str">
        <v>Queensland</v>
      </c>
      <c r="Y3950" t="str">
        <v>Australia</v>
      </c>
      <c r="Z3950">
        <v>10</v>
      </c>
      <c r="AA3950" s="3" t="str">
        <f t="shared" si="123"/>
        <v>0 to 10</v>
      </c>
      <c r="AP3950" s="6">
        <v>108</v>
      </c>
      <c r="AQ3950" s="6" t="s">
        <v>1355</v>
      </c>
    </row>
    <row r="3951" spans="1:43" x14ac:dyDescent="0.25">
      <c r="A3951">
        <v>3949</v>
      </c>
      <c r="B3951">
        <v>788</v>
      </c>
      <c r="C3951">
        <v>528</v>
      </c>
      <c r="D3951">
        <v>98</v>
      </c>
      <c r="E3951">
        <v>2</v>
      </c>
      <c r="F3951">
        <v>196</v>
      </c>
      <c r="G3951" t="str">
        <f>VLOOKUP($C3951,'Raw-products'!$A$2:$H$1261,MATCH(G$1,'Raw-products'!$A$1:$H$1,0))</f>
        <v>Jacket</v>
      </c>
      <c r="H3951" t="str">
        <f>VLOOKUP($C3951,'Raw-products'!$A$2:$H$1261,MATCH(H$1,'Raw-products'!$A$1:$H$1,0))</f>
        <v>Leather</v>
      </c>
      <c r="I3951" t="str">
        <f>VLOOKUP($C3951,'Raw-products'!$A$2:$H$1261,MATCH(I$1,'Raw-products'!$A$1:$H$1,0))</f>
        <v>L</v>
      </c>
      <c r="J3951" t="str">
        <f>VLOOKUP($C3951,'Raw-products'!$A$2:$H$1261,MATCH(J$1,'Raw-products'!$A$1:$H$1,0))</f>
        <v>red</v>
      </c>
      <c r="K3951">
        <f>VLOOKUP($C3951,'Raw-products'!$A$2:$H$1261,MATCH(K$1,'Raw-products'!$A$1:$H$1,0))</f>
        <v>113</v>
      </c>
      <c r="L3951">
        <f>VLOOKUP($C3951,'Raw-products'!$A$2:$H$1261,MATCH(L$1,'Raw-products'!$A$1:$H$1,0))</f>
        <v>76</v>
      </c>
      <c r="M3951" s="5">
        <f t="shared" si="122"/>
        <v>8588</v>
      </c>
      <c r="N3951" cm="1">
        <f t="array" ref="N3951:Q3951">_xlfn.XLOOKUP($B3951,'Raw -orders'!$A:$A,'Raw -orders'!$B:$E)</f>
        <v>108</v>
      </c>
      <c r="O3951">
        <v>18355</v>
      </c>
      <c r="P3951" s="1">
        <v>44477</v>
      </c>
      <c r="Q3951" s="1">
        <v>44482</v>
      </c>
      <c r="R3951" t="str" cm="1">
        <f t="array" ref="R3951:Y3951">_xlfn.XLOOKUP($N3951,'Raw - customers'!$A:$A,'Raw - customers'!$B:$I)</f>
        <v>Merrill Care</v>
      </c>
      <c r="S3951" t="str">
        <v>Bigender</v>
      </c>
      <c r="T3951">
        <v>57</v>
      </c>
      <c r="U3951" t="str">
        <v>7285 Mason BoulevardSuite 754</v>
      </c>
      <c r="V3951">
        <v>1392</v>
      </c>
      <c r="W3951" t="str">
        <v>Port Rosemouth</v>
      </c>
      <c r="X3951" t="str">
        <v>Queensland</v>
      </c>
      <c r="Y3951" t="str">
        <v>Australia</v>
      </c>
      <c r="Z3951">
        <v>10</v>
      </c>
      <c r="AA3951" s="3" t="str">
        <f t="shared" si="123"/>
        <v>0 to 10</v>
      </c>
      <c r="AP3951" s="6">
        <v>108</v>
      </c>
      <c r="AQ3951" s="6" t="s">
        <v>1355</v>
      </c>
    </row>
    <row r="3952" spans="1:43" x14ac:dyDescent="0.25">
      <c r="A3952">
        <v>3950</v>
      </c>
      <c r="B3952">
        <v>788</v>
      </c>
      <c r="C3952">
        <v>18</v>
      </c>
      <c r="D3952">
        <v>96</v>
      </c>
      <c r="E3952">
        <v>3</v>
      </c>
      <c r="F3952">
        <v>288</v>
      </c>
      <c r="G3952" t="str">
        <f>VLOOKUP($C3952,'Raw-products'!$A$2:$H$1261,MATCH(G$1,'Raw-products'!$A$1:$H$1,0))</f>
        <v>Shirt</v>
      </c>
      <c r="H3952" t="str">
        <f>VLOOKUP($C3952,'Raw-products'!$A$2:$H$1261,MATCH(H$1,'Raw-products'!$A$1:$H$1,0))</f>
        <v>Oxford Cloth</v>
      </c>
      <c r="I3952" t="str">
        <f>VLOOKUP($C3952,'Raw-products'!$A$2:$H$1261,MATCH(I$1,'Raw-products'!$A$1:$H$1,0))</f>
        <v>L</v>
      </c>
      <c r="J3952" t="str">
        <f>VLOOKUP($C3952,'Raw-products'!$A$2:$H$1261,MATCH(J$1,'Raw-products'!$A$1:$H$1,0))</f>
        <v>green</v>
      </c>
      <c r="K3952">
        <f>VLOOKUP($C3952,'Raw-products'!$A$2:$H$1261,MATCH(K$1,'Raw-products'!$A$1:$H$1,0))</f>
        <v>114</v>
      </c>
      <c r="L3952">
        <f>VLOOKUP($C3952,'Raw-products'!$A$2:$H$1261,MATCH(L$1,'Raw-products'!$A$1:$H$1,0))</f>
        <v>52</v>
      </c>
      <c r="M3952" s="5">
        <f t="shared" si="122"/>
        <v>5928</v>
      </c>
      <c r="N3952" cm="1">
        <f t="array" ref="N3952:Q3952">_xlfn.XLOOKUP($B3952,'Raw -orders'!$A:$A,'Raw -orders'!$B:$E)</f>
        <v>108</v>
      </c>
      <c r="O3952">
        <v>18355</v>
      </c>
      <c r="P3952" s="1">
        <v>44477</v>
      </c>
      <c r="Q3952" s="1">
        <v>44482</v>
      </c>
      <c r="R3952" t="str" cm="1">
        <f t="array" ref="R3952:Y3952">_xlfn.XLOOKUP($N3952,'Raw - customers'!$A:$A,'Raw - customers'!$B:$I)</f>
        <v>Merrill Care</v>
      </c>
      <c r="S3952" t="str">
        <v>Bigender</v>
      </c>
      <c r="T3952">
        <v>57</v>
      </c>
      <c r="U3952" t="str">
        <v>7285 Mason BoulevardSuite 754</v>
      </c>
      <c r="V3952">
        <v>1392</v>
      </c>
      <c r="W3952" t="str">
        <v>Port Rosemouth</v>
      </c>
      <c r="X3952" t="str">
        <v>Queensland</v>
      </c>
      <c r="Y3952" t="str">
        <v>Australia</v>
      </c>
      <c r="Z3952">
        <v>10</v>
      </c>
      <c r="AA3952" s="3" t="str">
        <f t="shared" si="123"/>
        <v>0 to 10</v>
      </c>
      <c r="AP3952" s="6">
        <v>108</v>
      </c>
      <c r="AQ3952" s="6" t="s">
        <v>1355</v>
      </c>
    </row>
    <row r="3953" spans="1:43" x14ac:dyDescent="0.25">
      <c r="A3953">
        <v>3951</v>
      </c>
      <c r="B3953">
        <v>788</v>
      </c>
      <c r="C3953">
        <v>830</v>
      </c>
      <c r="D3953">
        <v>117</v>
      </c>
      <c r="E3953">
        <v>2</v>
      </c>
      <c r="F3953">
        <v>234</v>
      </c>
      <c r="G3953" t="str">
        <f>VLOOKUP($C3953,'Raw-products'!$A$2:$H$1261,MATCH(G$1,'Raw-products'!$A$1:$H$1,0))</f>
        <v>Jacket</v>
      </c>
      <c r="H3953" t="str">
        <f>VLOOKUP($C3953,'Raw-products'!$A$2:$H$1261,MATCH(H$1,'Raw-products'!$A$1:$H$1,0))</f>
        <v>Shearling</v>
      </c>
      <c r="I3953" t="str">
        <f>VLOOKUP($C3953,'Raw-products'!$A$2:$H$1261,MATCH(I$1,'Raw-products'!$A$1:$H$1,0))</f>
        <v>XS</v>
      </c>
      <c r="J3953" t="str">
        <f>VLOOKUP($C3953,'Raw-products'!$A$2:$H$1261,MATCH(J$1,'Raw-products'!$A$1:$H$1,0))</f>
        <v>indigo</v>
      </c>
      <c r="K3953">
        <f>VLOOKUP($C3953,'Raw-products'!$A$2:$H$1261,MATCH(K$1,'Raw-products'!$A$1:$H$1,0))</f>
        <v>95</v>
      </c>
      <c r="L3953">
        <f>VLOOKUP($C3953,'Raw-products'!$A$2:$H$1261,MATCH(L$1,'Raw-products'!$A$1:$H$1,0))</f>
        <v>68</v>
      </c>
      <c r="M3953" s="5">
        <f t="shared" si="122"/>
        <v>6460</v>
      </c>
      <c r="N3953" cm="1">
        <f t="array" ref="N3953:Q3953">_xlfn.XLOOKUP($B3953,'Raw -orders'!$A:$A,'Raw -orders'!$B:$E)</f>
        <v>108</v>
      </c>
      <c r="O3953">
        <v>18355</v>
      </c>
      <c r="P3953" s="1">
        <v>44477</v>
      </c>
      <c r="Q3953" s="1">
        <v>44482</v>
      </c>
      <c r="R3953" t="str" cm="1">
        <f t="array" ref="R3953:Y3953">_xlfn.XLOOKUP($N3953,'Raw - customers'!$A:$A,'Raw - customers'!$B:$I)</f>
        <v>Merrill Care</v>
      </c>
      <c r="S3953" t="str">
        <v>Bigender</v>
      </c>
      <c r="T3953">
        <v>57</v>
      </c>
      <c r="U3953" t="str">
        <v>7285 Mason BoulevardSuite 754</v>
      </c>
      <c r="V3953">
        <v>1392</v>
      </c>
      <c r="W3953" t="str">
        <v>Port Rosemouth</v>
      </c>
      <c r="X3953" t="str">
        <v>Queensland</v>
      </c>
      <c r="Y3953" t="str">
        <v>Australia</v>
      </c>
      <c r="Z3953">
        <v>10</v>
      </c>
      <c r="AA3953" s="3" t="str">
        <f t="shared" si="123"/>
        <v>0 to 10</v>
      </c>
      <c r="AP3953" s="6">
        <v>108</v>
      </c>
      <c r="AQ3953" s="6" t="s">
        <v>1355</v>
      </c>
    </row>
    <row r="3954" spans="1:43" x14ac:dyDescent="0.25">
      <c r="A3954">
        <v>3952</v>
      </c>
      <c r="B3954">
        <v>788</v>
      </c>
      <c r="C3954">
        <v>490</v>
      </c>
      <c r="D3954">
        <v>102</v>
      </c>
      <c r="E3954">
        <v>1</v>
      </c>
      <c r="F3954">
        <v>102</v>
      </c>
      <c r="G3954" t="str">
        <f>VLOOKUP($C3954,'Raw-products'!$A$2:$H$1261,MATCH(G$1,'Raw-products'!$A$1:$H$1,0))</f>
        <v>Jacket</v>
      </c>
      <c r="H3954" t="str">
        <f>VLOOKUP($C3954,'Raw-products'!$A$2:$H$1261,MATCH(H$1,'Raw-products'!$A$1:$H$1,0))</f>
        <v>Windbreaker</v>
      </c>
      <c r="I3954" t="str">
        <f>VLOOKUP($C3954,'Raw-products'!$A$2:$H$1261,MATCH(I$1,'Raw-products'!$A$1:$H$1,0))</f>
        <v>XS</v>
      </c>
      <c r="J3954" t="str">
        <f>VLOOKUP($C3954,'Raw-products'!$A$2:$H$1261,MATCH(J$1,'Raw-products'!$A$1:$H$1,0))</f>
        <v>red</v>
      </c>
      <c r="K3954">
        <f>VLOOKUP($C3954,'Raw-products'!$A$2:$H$1261,MATCH(K$1,'Raw-products'!$A$1:$H$1,0))</f>
        <v>109</v>
      </c>
      <c r="L3954">
        <f>VLOOKUP($C3954,'Raw-products'!$A$2:$H$1261,MATCH(L$1,'Raw-products'!$A$1:$H$1,0))</f>
        <v>79</v>
      </c>
      <c r="M3954" s="5">
        <f t="shared" si="122"/>
        <v>8611</v>
      </c>
      <c r="N3954" cm="1">
        <f t="array" ref="N3954:Q3954">_xlfn.XLOOKUP($B3954,'Raw -orders'!$A:$A,'Raw -orders'!$B:$E)</f>
        <v>108</v>
      </c>
      <c r="O3954">
        <v>18355</v>
      </c>
      <c r="P3954" s="1">
        <v>44477</v>
      </c>
      <c r="Q3954" s="1">
        <v>44482</v>
      </c>
      <c r="R3954" t="str" cm="1">
        <f t="array" ref="R3954:Y3954">_xlfn.XLOOKUP($N3954,'Raw - customers'!$A:$A,'Raw - customers'!$B:$I)</f>
        <v>Merrill Care</v>
      </c>
      <c r="S3954" t="str">
        <v>Bigender</v>
      </c>
      <c r="T3954">
        <v>57</v>
      </c>
      <c r="U3954" t="str">
        <v>7285 Mason BoulevardSuite 754</v>
      </c>
      <c r="V3954">
        <v>1392</v>
      </c>
      <c r="W3954" t="str">
        <v>Port Rosemouth</v>
      </c>
      <c r="X3954" t="str">
        <v>Queensland</v>
      </c>
      <c r="Y3954" t="str">
        <v>Australia</v>
      </c>
      <c r="Z3954">
        <v>10</v>
      </c>
      <c r="AA3954" s="3" t="str">
        <f t="shared" si="123"/>
        <v>0 to 10</v>
      </c>
      <c r="AP3954" s="6">
        <v>108</v>
      </c>
      <c r="AQ3954" s="6" t="s">
        <v>1355</v>
      </c>
    </row>
    <row r="3955" spans="1:43" x14ac:dyDescent="0.25">
      <c r="A3955">
        <v>3953</v>
      </c>
      <c r="B3955">
        <v>788</v>
      </c>
      <c r="C3955">
        <v>1162</v>
      </c>
      <c r="D3955">
        <v>99</v>
      </c>
      <c r="E3955">
        <v>3</v>
      </c>
      <c r="F3955">
        <v>297</v>
      </c>
      <c r="G3955" t="str">
        <f>VLOOKUP($C3955,'Raw-products'!$A$2:$H$1261,MATCH(G$1,'Raw-products'!$A$1:$H$1,0))</f>
        <v>Trousers</v>
      </c>
      <c r="H3955" t="str">
        <f>VLOOKUP($C3955,'Raw-products'!$A$2:$H$1261,MATCH(H$1,'Raw-products'!$A$1:$H$1,0))</f>
        <v>High-Waisted</v>
      </c>
      <c r="I3955" t="str">
        <f>VLOOKUP($C3955,'Raw-products'!$A$2:$H$1261,MATCH(I$1,'Raw-products'!$A$1:$H$1,0))</f>
        <v>M</v>
      </c>
      <c r="J3955" t="str">
        <f>VLOOKUP($C3955,'Raw-products'!$A$2:$H$1261,MATCH(J$1,'Raw-products'!$A$1:$H$1,0))</f>
        <v>orange</v>
      </c>
      <c r="K3955">
        <f>VLOOKUP($C3955,'Raw-products'!$A$2:$H$1261,MATCH(K$1,'Raw-products'!$A$1:$H$1,0))</f>
        <v>98</v>
      </c>
      <c r="L3955">
        <f>VLOOKUP($C3955,'Raw-products'!$A$2:$H$1261,MATCH(L$1,'Raw-products'!$A$1:$H$1,0))</f>
        <v>69</v>
      </c>
      <c r="M3955" s="5">
        <f t="shared" si="122"/>
        <v>6762</v>
      </c>
      <c r="N3955" cm="1">
        <f t="array" ref="N3955:Q3955">_xlfn.XLOOKUP($B3955,'Raw -orders'!$A:$A,'Raw -orders'!$B:$E)</f>
        <v>108</v>
      </c>
      <c r="O3955">
        <v>18355</v>
      </c>
      <c r="P3955" s="1">
        <v>44477</v>
      </c>
      <c r="Q3955" s="1">
        <v>44482</v>
      </c>
      <c r="R3955" t="str" cm="1">
        <f t="array" ref="R3955:Y3955">_xlfn.XLOOKUP($N3955,'Raw - customers'!$A:$A,'Raw - customers'!$B:$I)</f>
        <v>Merrill Care</v>
      </c>
      <c r="S3955" t="str">
        <v>Bigender</v>
      </c>
      <c r="T3955">
        <v>57</v>
      </c>
      <c r="U3955" t="str">
        <v>7285 Mason BoulevardSuite 754</v>
      </c>
      <c r="V3955">
        <v>1392</v>
      </c>
      <c r="W3955" t="str">
        <v>Port Rosemouth</v>
      </c>
      <c r="X3955" t="str">
        <v>Queensland</v>
      </c>
      <c r="Y3955" t="str">
        <v>Australia</v>
      </c>
      <c r="Z3955">
        <v>10</v>
      </c>
      <c r="AA3955" s="3" t="str">
        <f t="shared" si="123"/>
        <v>0 to 10</v>
      </c>
      <c r="AP3955" s="6">
        <v>108</v>
      </c>
      <c r="AQ3955" s="6" t="s">
        <v>1355</v>
      </c>
    </row>
    <row r="3956" spans="1:43" x14ac:dyDescent="0.25">
      <c r="A3956">
        <v>3954</v>
      </c>
      <c r="B3956">
        <v>789</v>
      </c>
      <c r="C3956">
        <v>1006</v>
      </c>
      <c r="D3956">
        <v>106</v>
      </c>
      <c r="E3956">
        <v>2</v>
      </c>
      <c r="F3956">
        <v>212</v>
      </c>
      <c r="G3956" t="str">
        <f>VLOOKUP($C3956,'Raw-products'!$A$2:$H$1261,MATCH(G$1,'Raw-products'!$A$1:$H$1,0))</f>
        <v>Trousers</v>
      </c>
      <c r="H3956" t="str">
        <f>VLOOKUP($C3956,'Raw-products'!$A$2:$H$1261,MATCH(H$1,'Raw-products'!$A$1:$H$1,0))</f>
        <v>Wool</v>
      </c>
      <c r="I3956" t="str">
        <f>VLOOKUP($C3956,'Raw-products'!$A$2:$H$1261,MATCH(I$1,'Raw-products'!$A$1:$H$1,0))</f>
        <v>S</v>
      </c>
      <c r="J3956" t="str">
        <f>VLOOKUP($C3956,'Raw-products'!$A$2:$H$1261,MATCH(J$1,'Raw-products'!$A$1:$H$1,0))</f>
        <v>indigo</v>
      </c>
      <c r="K3956">
        <f>VLOOKUP($C3956,'Raw-products'!$A$2:$H$1261,MATCH(K$1,'Raw-products'!$A$1:$H$1,0))</f>
        <v>111</v>
      </c>
      <c r="L3956">
        <f>VLOOKUP($C3956,'Raw-products'!$A$2:$H$1261,MATCH(L$1,'Raw-products'!$A$1:$H$1,0))</f>
        <v>45</v>
      </c>
      <c r="M3956" s="5">
        <f t="shared" si="122"/>
        <v>4995</v>
      </c>
      <c r="N3956" cm="1">
        <f t="array" ref="N3956:Q3956">_xlfn.XLOOKUP($B3956,'Raw -orders'!$A:$A,'Raw -orders'!$B:$E)</f>
        <v>762</v>
      </c>
      <c r="O3956">
        <v>35084</v>
      </c>
      <c r="P3956" s="1">
        <v>44480</v>
      </c>
      <c r="Q3956" s="1">
        <v>44503</v>
      </c>
      <c r="R3956" t="str" cm="1">
        <f t="array" ref="R3956:Y3956">_xlfn.XLOOKUP($N3956,'Raw - customers'!$A:$A,'Raw - customers'!$B:$I)</f>
        <v>Eloise Ondrusek</v>
      </c>
      <c r="S3956" t="str">
        <v>Polygender</v>
      </c>
      <c r="T3956">
        <v>43</v>
      </c>
      <c r="U3956" t="str">
        <v>07 Lily LoopSuite 494</v>
      </c>
      <c r="V3956">
        <v>8719</v>
      </c>
      <c r="W3956" t="str">
        <v>South Codyhaven</v>
      </c>
      <c r="X3956" t="str">
        <v>Tasmania</v>
      </c>
      <c r="Y3956" t="str">
        <v>Australia</v>
      </c>
      <c r="Z3956">
        <v>10</v>
      </c>
      <c r="AA3956" s="3" t="str">
        <f t="shared" si="123"/>
        <v>20 to 30</v>
      </c>
      <c r="AP3956" s="6">
        <v>762</v>
      </c>
      <c r="AQ3956" s="6" t="s">
        <v>1414</v>
      </c>
    </row>
    <row r="3957" spans="1:43" x14ac:dyDescent="0.25">
      <c r="A3957">
        <v>3955</v>
      </c>
      <c r="B3957">
        <v>789</v>
      </c>
      <c r="C3957">
        <v>813</v>
      </c>
      <c r="D3957">
        <v>117</v>
      </c>
      <c r="E3957">
        <v>2</v>
      </c>
      <c r="F3957">
        <v>234</v>
      </c>
      <c r="G3957" t="str">
        <f>VLOOKUP($C3957,'Raw-products'!$A$2:$H$1261,MATCH(G$1,'Raw-products'!$A$1:$H$1,0))</f>
        <v>Jacket</v>
      </c>
      <c r="H3957" t="str">
        <f>VLOOKUP($C3957,'Raw-products'!$A$2:$H$1261,MATCH(H$1,'Raw-products'!$A$1:$H$1,0))</f>
        <v>Shearling</v>
      </c>
      <c r="I3957" t="str">
        <f>VLOOKUP($C3957,'Raw-products'!$A$2:$H$1261,MATCH(I$1,'Raw-products'!$A$1:$H$1,0))</f>
        <v>L</v>
      </c>
      <c r="J3957" t="str">
        <f>VLOOKUP($C3957,'Raw-products'!$A$2:$H$1261,MATCH(J$1,'Raw-products'!$A$1:$H$1,0))</f>
        <v>orange</v>
      </c>
      <c r="K3957">
        <f>VLOOKUP($C3957,'Raw-products'!$A$2:$H$1261,MATCH(K$1,'Raw-products'!$A$1:$H$1,0))</f>
        <v>95</v>
      </c>
      <c r="L3957">
        <f>VLOOKUP($C3957,'Raw-products'!$A$2:$H$1261,MATCH(L$1,'Raw-products'!$A$1:$H$1,0))</f>
        <v>58</v>
      </c>
      <c r="M3957" s="5">
        <f t="shared" si="122"/>
        <v>5510</v>
      </c>
      <c r="N3957" cm="1">
        <f t="array" ref="N3957:Q3957">_xlfn.XLOOKUP($B3957,'Raw -orders'!$A:$A,'Raw -orders'!$B:$E)</f>
        <v>762</v>
      </c>
      <c r="O3957">
        <v>35084</v>
      </c>
      <c r="P3957" s="1">
        <v>44480</v>
      </c>
      <c r="Q3957" s="1">
        <v>44503</v>
      </c>
      <c r="R3957" t="str" cm="1">
        <f t="array" ref="R3957:Y3957">_xlfn.XLOOKUP($N3957,'Raw - customers'!$A:$A,'Raw - customers'!$B:$I)</f>
        <v>Eloise Ondrusek</v>
      </c>
      <c r="S3957" t="str">
        <v>Polygender</v>
      </c>
      <c r="T3957">
        <v>43</v>
      </c>
      <c r="U3957" t="str">
        <v>07 Lily LoopSuite 494</v>
      </c>
      <c r="V3957">
        <v>8719</v>
      </c>
      <c r="W3957" t="str">
        <v>South Codyhaven</v>
      </c>
      <c r="X3957" t="str">
        <v>Tasmania</v>
      </c>
      <c r="Y3957" t="str">
        <v>Australia</v>
      </c>
      <c r="Z3957">
        <v>10</v>
      </c>
      <c r="AA3957" s="3" t="str">
        <f t="shared" si="123"/>
        <v>20 to 30</v>
      </c>
      <c r="AP3957" s="6">
        <v>762</v>
      </c>
      <c r="AQ3957" s="6" t="s">
        <v>1414</v>
      </c>
    </row>
    <row r="3958" spans="1:43" x14ac:dyDescent="0.25">
      <c r="A3958">
        <v>3956</v>
      </c>
      <c r="B3958">
        <v>789</v>
      </c>
      <c r="C3958">
        <v>931</v>
      </c>
      <c r="D3958">
        <v>96</v>
      </c>
      <c r="E3958">
        <v>1</v>
      </c>
      <c r="F3958">
        <v>96</v>
      </c>
      <c r="G3958" t="str">
        <f>VLOOKUP($C3958,'Raw-products'!$A$2:$H$1261,MATCH(G$1,'Raw-products'!$A$1:$H$1,0))</f>
        <v>Trousers</v>
      </c>
      <c r="H3958" t="str">
        <f>VLOOKUP($C3958,'Raw-products'!$A$2:$H$1261,MATCH(H$1,'Raw-products'!$A$1:$H$1,0))</f>
        <v>Drawstring</v>
      </c>
      <c r="I3958" t="str">
        <f>VLOOKUP($C3958,'Raw-products'!$A$2:$H$1261,MATCH(I$1,'Raw-products'!$A$1:$H$1,0))</f>
        <v>S</v>
      </c>
      <c r="J3958" t="str">
        <f>VLOOKUP($C3958,'Raw-products'!$A$2:$H$1261,MATCH(J$1,'Raw-products'!$A$1:$H$1,0))</f>
        <v>blue</v>
      </c>
      <c r="K3958">
        <f>VLOOKUP($C3958,'Raw-products'!$A$2:$H$1261,MATCH(K$1,'Raw-products'!$A$1:$H$1,0))</f>
        <v>104</v>
      </c>
      <c r="L3958">
        <f>VLOOKUP($C3958,'Raw-products'!$A$2:$H$1261,MATCH(L$1,'Raw-products'!$A$1:$H$1,0))</f>
        <v>48</v>
      </c>
      <c r="M3958" s="5">
        <f t="shared" si="122"/>
        <v>4992</v>
      </c>
      <c r="N3958" cm="1">
        <f t="array" ref="N3958:Q3958">_xlfn.XLOOKUP($B3958,'Raw -orders'!$A:$A,'Raw -orders'!$B:$E)</f>
        <v>762</v>
      </c>
      <c r="O3958">
        <v>35084</v>
      </c>
      <c r="P3958" s="1">
        <v>44480</v>
      </c>
      <c r="Q3958" s="1">
        <v>44503</v>
      </c>
      <c r="R3958" t="str" cm="1">
        <f t="array" ref="R3958:Y3958">_xlfn.XLOOKUP($N3958,'Raw - customers'!$A:$A,'Raw - customers'!$B:$I)</f>
        <v>Eloise Ondrusek</v>
      </c>
      <c r="S3958" t="str">
        <v>Polygender</v>
      </c>
      <c r="T3958">
        <v>43</v>
      </c>
      <c r="U3958" t="str">
        <v>07 Lily LoopSuite 494</v>
      </c>
      <c r="V3958">
        <v>8719</v>
      </c>
      <c r="W3958" t="str">
        <v>South Codyhaven</v>
      </c>
      <c r="X3958" t="str">
        <v>Tasmania</v>
      </c>
      <c r="Y3958" t="str">
        <v>Australia</v>
      </c>
      <c r="Z3958">
        <v>10</v>
      </c>
      <c r="AA3958" s="3" t="str">
        <f t="shared" si="123"/>
        <v>20 to 30</v>
      </c>
      <c r="AP3958" s="6">
        <v>762</v>
      </c>
      <c r="AQ3958" s="6" t="s">
        <v>1414</v>
      </c>
    </row>
    <row r="3959" spans="1:43" x14ac:dyDescent="0.25">
      <c r="A3959">
        <v>3957</v>
      </c>
      <c r="B3959">
        <v>789</v>
      </c>
      <c r="C3959">
        <v>972</v>
      </c>
      <c r="D3959">
        <v>97</v>
      </c>
      <c r="E3959">
        <v>2</v>
      </c>
      <c r="F3959">
        <v>194</v>
      </c>
      <c r="G3959" t="str">
        <f>VLOOKUP($C3959,'Raw-products'!$A$2:$H$1261,MATCH(G$1,'Raw-products'!$A$1:$H$1,0))</f>
        <v>Trousers</v>
      </c>
      <c r="H3959" t="str">
        <f>VLOOKUP($C3959,'Raw-products'!$A$2:$H$1261,MATCH(H$1,'Raw-products'!$A$1:$H$1,0))</f>
        <v>Slim-Fit</v>
      </c>
      <c r="I3959" t="str">
        <f>VLOOKUP($C3959,'Raw-products'!$A$2:$H$1261,MATCH(I$1,'Raw-products'!$A$1:$H$1,0))</f>
        <v>M</v>
      </c>
      <c r="J3959" t="str">
        <f>VLOOKUP($C3959,'Raw-products'!$A$2:$H$1261,MATCH(J$1,'Raw-products'!$A$1:$H$1,0))</f>
        <v>indigo</v>
      </c>
      <c r="K3959">
        <f>VLOOKUP($C3959,'Raw-products'!$A$2:$H$1261,MATCH(K$1,'Raw-products'!$A$1:$H$1,0))</f>
        <v>119</v>
      </c>
      <c r="L3959">
        <f>VLOOKUP($C3959,'Raw-products'!$A$2:$H$1261,MATCH(L$1,'Raw-products'!$A$1:$H$1,0))</f>
        <v>67</v>
      </c>
      <c r="M3959" s="5">
        <f t="shared" si="122"/>
        <v>7973</v>
      </c>
      <c r="N3959" cm="1">
        <f t="array" ref="N3959:Q3959">_xlfn.XLOOKUP($B3959,'Raw -orders'!$A:$A,'Raw -orders'!$B:$E)</f>
        <v>762</v>
      </c>
      <c r="O3959">
        <v>35084</v>
      </c>
      <c r="P3959" s="1">
        <v>44480</v>
      </c>
      <c r="Q3959" s="1">
        <v>44503</v>
      </c>
      <c r="R3959" t="str" cm="1">
        <f t="array" ref="R3959:Y3959">_xlfn.XLOOKUP($N3959,'Raw - customers'!$A:$A,'Raw - customers'!$B:$I)</f>
        <v>Eloise Ondrusek</v>
      </c>
      <c r="S3959" t="str">
        <v>Polygender</v>
      </c>
      <c r="T3959">
        <v>43</v>
      </c>
      <c r="U3959" t="str">
        <v>07 Lily LoopSuite 494</v>
      </c>
      <c r="V3959">
        <v>8719</v>
      </c>
      <c r="W3959" t="str">
        <v>South Codyhaven</v>
      </c>
      <c r="X3959" t="str">
        <v>Tasmania</v>
      </c>
      <c r="Y3959" t="str">
        <v>Australia</v>
      </c>
      <c r="Z3959">
        <v>10</v>
      </c>
      <c r="AA3959" s="3" t="str">
        <f t="shared" si="123"/>
        <v>20 to 30</v>
      </c>
      <c r="AP3959" s="6">
        <v>762</v>
      </c>
      <c r="AQ3959" s="6" t="s">
        <v>1414</v>
      </c>
    </row>
    <row r="3960" spans="1:43" x14ac:dyDescent="0.25">
      <c r="A3960">
        <v>3958</v>
      </c>
      <c r="B3960">
        <v>790</v>
      </c>
      <c r="C3960">
        <v>1021</v>
      </c>
      <c r="D3960">
        <v>90</v>
      </c>
      <c r="E3960">
        <v>3</v>
      </c>
      <c r="F3960">
        <v>270</v>
      </c>
      <c r="G3960" t="str">
        <f>VLOOKUP($C3960,'Raw-products'!$A$2:$H$1261,MATCH(G$1,'Raw-products'!$A$1:$H$1,0))</f>
        <v>Trousers</v>
      </c>
      <c r="H3960" t="str">
        <f>VLOOKUP($C3960,'Raw-products'!$A$2:$H$1261,MATCH(H$1,'Raw-products'!$A$1:$H$1,0))</f>
        <v>Relaxed Leg</v>
      </c>
      <c r="I3960" t="str">
        <f>VLOOKUP($C3960,'Raw-products'!$A$2:$H$1261,MATCH(I$1,'Raw-products'!$A$1:$H$1,0))</f>
        <v>S</v>
      </c>
      <c r="J3960" t="str">
        <f>VLOOKUP($C3960,'Raw-products'!$A$2:$H$1261,MATCH(J$1,'Raw-products'!$A$1:$H$1,0))</f>
        <v>orange</v>
      </c>
      <c r="K3960">
        <f>VLOOKUP($C3960,'Raw-products'!$A$2:$H$1261,MATCH(K$1,'Raw-products'!$A$1:$H$1,0))</f>
        <v>95</v>
      </c>
      <c r="L3960">
        <f>VLOOKUP($C3960,'Raw-products'!$A$2:$H$1261,MATCH(L$1,'Raw-products'!$A$1:$H$1,0))</f>
        <v>47</v>
      </c>
      <c r="M3960" s="5">
        <f t="shared" si="122"/>
        <v>4465</v>
      </c>
      <c r="N3960" cm="1">
        <f t="array" ref="N3960:Q3960">_xlfn.XLOOKUP($B3960,'Raw -orders'!$A:$A,'Raw -orders'!$B:$E)</f>
        <v>187</v>
      </c>
      <c r="O3960">
        <v>46050</v>
      </c>
      <c r="P3960" s="1">
        <v>44332</v>
      </c>
      <c r="Q3960" s="1">
        <v>44343</v>
      </c>
      <c r="R3960" t="str" cm="1">
        <f t="array" ref="R3960:Y3960">_xlfn.XLOOKUP($N3960,'Raw - customers'!$A:$A,'Raw - customers'!$B:$I)</f>
        <v>Trenton Lydiard</v>
      </c>
      <c r="S3960" t="str">
        <v>Genderfluid</v>
      </c>
      <c r="T3960">
        <v>70</v>
      </c>
      <c r="U3960" t="str">
        <v>30 Williamson SummitApt. 594</v>
      </c>
      <c r="V3960">
        <v>1007</v>
      </c>
      <c r="W3960" t="str">
        <v>West Isabelton</v>
      </c>
      <c r="X3960" t="str">
        <v>Queensland</v>
      </c>
      <c r="Y3960" t="str">
        <v>Australia</v>
      </c>
      <c r="Z3960">
        <v>5</v>
      </c>
      <c r="AA3960" s="3" t="str">
        <f t="shared" si="123"/>
        <v>10 to 20</v>
      </c>
      <c r="AP3960" s="6">
        <v>187</v>
      </c>
      <c r="AQ3960" s="6" t="s">
        <v>1355</v>
      </c>
    </row>
    <row r="3961" spans="1:43" x14ac:dyDescent="0.25">
      <c r="A3961">
        <v>3959</v>
      </c>
      <c r="B3961">
        <v>790</v>
      </c>
      <c r="C3961">
        <v>727</v>
      </c>
      <c r="D3961">
        <v>119</v>
      </c>
      <c r="E3961">
        <v>3</v>
      </c>
      <c r="F3961">
        <v>357</v>
      </c>
      <c r="G3961" t="str">
        <f>VLOOKUP($C3961,'Raw-products'!$A$2:$H$1261,MATCH(G$1,'Raw-products'!$A$1:$H$1,0))</f>
        <v>Jacket</v>
      </c>
      <c r="H3961" t="str">
        <f>VLOOKUP($C3961,'Raw-products'!$A$2:$H$1261,MATCH(H$1,'Raw-products'!$A$1:$H$1,0))</f>
        <v>Trench Coat</v>
      </c>
      <c r="I3961" t="str">
        <f>VLOOKUP($C3961,'Raw-products'!$A$2:$H$1261,MATCH(I$1,'Raw-products'!$A$1:$H$1,0))</f>
        <v>M</v>
      </c>
      <c r="J3961" t="str">
        <f>VLOOKUP($C3961,'Raw-products'!$A$2:$H$1261,MATCH(J$1,'Raw-products'!$A$1:$H$1,0))</f>
        <v>indigo</v>
      </c>
      <c r="K3961">
        <f>VLOOKUP($C3961,'Raw-products'!$A$2:$H$1261,MATCH(K$1,'Raw-products'!$A$1:$H$1,0))</f>
        <v>112</v>
      </c>
      <c r="L3961">
        <f>VLOOKUP($C3961,'Raw-products'!$A$2:$H$1261,MATCH(L$1,'Raw-products'!$A$1:$H$1,0))</f>
        <v>42</v>
      </c>
      <c r="M3961" s="5">
        <f t="shared" si="122"/>
        <v>4704</v>
      </c>
      <c r="N3961" cm="1">
        <f t="array" ref="N3961:Q3961">_xlfn.XLOOKUP($B3961,'Raw -orders'!$A:$A,'Raw -orders'!$B:$E)</f>
        <v>187</v>
      </c>
      <c r="O3961">
        <v>46050</v>
      </c>
      <c r="P3961" s="1">
        <v>44332</v>
      </c>
      <c r="Q3961" s="1">
        <v>44343</v>
      </c>
      <c r="R3961" t="str" cm="1">
        <f t="array" ref="R3961:Y3961">_xlfn.XLOOKUP($N3961,'Raw - customers'!$A:$A,'Raw - customers'!$B:$I)</f>
        <v>Trenton Lydiard</v>
      </c>
      <c r="S3961" t="str">
        <v>Genderfluid</v>
      </c>
      <c r="T3961">
        <v>70</v>
      </c>
      <c r="U3961" t="str">
        <v>30 Williamson SummitApt. 594</v>
      </c>
      <c r="V3961">
        <v>1007</v>
      </c>
      <c r="W3961" t="str">
        <v>West Isabelton</v>
      </c>
      <c r="X3961" t="str">
        <v>Queensland</v>
      </c>
      <c r="Y3961" t="str">
        <v>Australia</v>
      </c>
      <c r="Z3961">
        <v>5</v>
      </c>
      <c r="AA3961" s="3" t="str">
        <f t="shared" si="123"/>
        <v>10 to 20</v>
      </c>
      <c r="AP3961" s="6">
        <v>187</v>
      </c>
      <c r="AQ3961" s="6" t="s">
        <v>1355</v>
      </c>
    </row>
    <row r="3962" spans="1:43" x14ac:dyDescent="0.25">
      <c r="A3962">
        <v>3960</v>
      </c>
      <c r="B3962">
        <v>790</v>
      </c>
      <c r="C3962">
        <v>877</v>
      </c>
      <c r="D3962">
        <v>94</v>
      </c>
      <c r="E3962">
        <v>1</v>
      </c>
      <c r="F3962">
        <v>94</v>
      </c>
      <c r="G3962" t="str">
        <f>VLOOKUP($C3962,'Raw-products'!$A$2:$H$1261,MATCH(G$1,'Raw-products'!$A$1:$H$1,0))</f>
        <v>Trousers</v>
      </c>
      <c r="H3962" t="str">
        <f>VLOOKUP($C3962,'Raw-products'!$A$2:$H$1261,MATCH(H$1,'Raw-products'!$A$1:$H$1,0))</f>
        <v>Cords</v>
      </c>
      <c r="I3962" t="str">
        <f>VLOOKUP($C3962,'Raw-products'!$A$2:$H$1261,MATCH(I$1,'Raw-products'!$A$1:$H$1,0))</f>
        <v>M</v>
      </c>
      <c r="J3962" t="str">
        <f>VLOOKUP($C3962,'Raw-products'!$A$2:$H$1261,MATCH(J$1,'Raw-products'!$A$1:$H$1,0))</f>
        <v>red</v>
      </c>
      <c r="K3962">
        <f>VLOOKUP($C3962,'Raw-products'!$A$2:$H$1261,MATCH(K$1,'Raw-products'!$A$1:$H$1,0))</f>
        <v>113</v>
      </c>
      <c r="L3962">
        <f>VLOOKUP($C3962,'Raw-products'!$A$2:$H$1261,MATCH(L$1,'Raw-products'!$A$1:$H$1,0))</f>
        <v>68</v>
      </c>
      <c r="M3962" s="5">
        <f t="shared" si="122"/>
        <v>7684</v>
      </c>
      <c r="N3962" cm="1">
        <f t="array" ref="N3962:Q3962">_xlfn.XLOOKUP($B3962,'Raw -orders'!$A:$A,'Raw -orders'!$B:$E)</f>
        <v>187</v>
      </c>
      <c r="O3962">
        <v>46050</v>
      </c>
      <c r="P3962" s="1">
        <v>44332</v>
      </c>
      <c r="Q3962" s="1">
        <v>44343</v>
      </c>
      <c r="R3962" t="str" cm="1">
        <f t="array" ref="R3962:Y3962">_xlfn.XLOOKUP($N3962,'Raw - customers'!$A:$A,'Raw - customers'!$B:$I)</f>
        <v>Trenton Lydiard</v>
      </c>
      <c r="S3962" t="str">
        <v>Genderfluid</v>
      </c>
      <c r="T3962">
        <v>70</v>
      </c>
      <c r="U3962" t="str">
        <v>30 Williamson SummitApt. 594</v>
      </c>
      <c r="V3962">
        <v>1007</v>
      </c>
      <c r="W3962" t="str">
        <v>West Isabelton</v>
      </c>
      <c r="X3962" t="str">
        <v>Queensland</v>
      </c>
      <c r="Y3962" t="str">
        <v>Australia</v>
      </c>
      <c r="Z3962">
        <v>5</v>
      </c>
      <c r="AA3962" s="3" t="str">
        <f t="shared" si="123"/>
        <v>10 to 20</v>
      </c>
      <c r="AP3962" s="6">
        <v>187</v>
      </c>
      <c r="AQ3962" s="6" t="s">
        <v>1355</v>
      </c>
    </row>
    <row r="3963" spans="1:43" x14ac:dyDescent="0.25">
      <c r="A3963">
        <v>3961</v>
      </c>
      <c r="B3963">
        <v>790</v>
      </c>
      <c r="C3963">
        <v>718</v>
      </c>
      <c r="D3963">
        <v>119</v>
      </c>
      <c r="E3963">
        <v>2</v>
      </c>
      <c r="F3963">
        <v>238</v>
      </c>
      <c r="G3963" t="str">
        <f>VLOOKUP($C3963,'Raw-products'!$A$2:$H$1261,MATCH(G$1,'Raw-products'!$A$1:$H$1,0))</f>
        <v>Jacket</v>
      </c>
      <c r="H3963" t="str">
        <f>VLOOKUP($C3963,'Raw-products'!$A$2:$H$1261,MATCH(H$1,'Raw-products'!$A$1:$H$1,0))</f>
        <v>Trench Coat</v>
      </c>
      <c r="I3963" t="str">
        <f>VLOOKUP($C3963,'Raw-products'!$A$2:$H$1261,MATCH(I$1,'Raw-products'!$A$1:$H$1,0))</f>
        <v>L</v>
      </c>
      <c r="J3963" t="str">
        <f>VLOOKUP($C3963,'Raw-products'!$A$2:$H$1261,MATCH(J$1,'Raw-products'!$A$1:$H$1,0))</f>
        <v>green</v>
      </c>
      <c r="K3963">
        <f>VLOOKUP($C3963,'Raw-products'!$A$2:$H$1261,MATCH(K$1,'Raw-products'!$A$1:$H$1,0))</f>
        <v>112</v>
      </c>
      <c r="L3963">
        <f>VLOOKUP($C3963,'Raw-products'!$A$2:$H$1261,MATCH(L$1,'Raw-products'!$A$1:$H$1,0))</f>
        <v>73</v>
      </c>
      <c r="M3963" s="5">
        <f t="shared" si="122"/>
        <v>8176</v>
      </c>
      <c r="N3963" cm="1">
        <f t="array" ref="N3963:Q3963">_xlfn.XLOOKUP($B3963,'Raw -orders'!$A:$A,'Raw -orders'!$B:$E)</f>
        <v>187</v>
      </c>
      <c r="O3963">
        <v>46050</v>
      </c>
      <c r="P3963" s="1">
        <v>44332</v>
      </c>
      <c r="Q3963" s="1">
        <v>44343</v>
      </c>
      <c r="R3963" t="str" cm="1">
        <f t="array" ref="R3963:Y3963">_xlfn.XLOOKUP($N3963,'Raw - customers'!$A:$A,'Raw - customers'!$B:$I)</f>
        <v>Trenton Lydiard</v>
      </c>
      <c r="S3963" t="str">
        <v>Genderfluid</v>
      </c>
      <c r="T3963">
        <v>70</v>
      </c>
      <c r="U3963" t="str">
        <v>30 Williamson SummitApt. 594</v>
      </c>
      <c r="V3963">
        <v>1007</v>
      </c>
      <c r="W3963" t="str">
        <v>West Isabelton</v>
      </c>
      <c r="X3963" t="str">
        <v>Queensland</v>
      </c>
      <c r="Y3963" t="str">
        <v>Australia</v>
      </c>
      <c r="Z3963">
        <v>5</v>
      </c>
      <c r="AA3963" s="3" t="str">
        <f t="shared" si="123"/>
        <v>10 to 20</v>
      </c>
      <c r="AP3963" s="6">
        <v>187</v>
      </c>
      <c r="AQ3963" s="6" t="s">
        <v>1355</v>
      </c>
    </row>
    <row r="3964" spans="1:43" x14ac:dyDescent="0.25">
      <c r="A3964">
        <v>3962</v>
      </c>
      <c r="B3964">
        <v>790</v>
      </c>
      <c r="C3964">
        <v>1218</v>
      </c>
      <c r="D3964">
        <v>105</v>
      </c>
      <c r="E3964">
        <v>3</v>
      </c>
      <c r="F3964">
        <v>315</v>
      </c>
      <c r="G3964" t="str">
        <f>VLOOKUP($C3964,'Raw-products'!$A$2:$H$1261,MATCH(G$1,'Raw-products'!$A$1:$H$1,0))</f>
        <v>Trousers</v>
      </c>
      <c r="H3964" t="str">
        <f>VLOOKUP($C3964,'Raw-products'!$A$2:$H$1261,MATCH(H$1,'Raw-products'!$A$1:$H$1,0))</f>
        <v>Pleated</v>
      </c>
      <c r="I3964" t="str">
        <f>VLOOKUP($C3964,'Raw-products'!$A$2:$H$1261,MATCH(I$1,'Raw-products'!$A$1:$H$1,0))</f>
        <v>L</v>
      </c>
      <c r="J3964" t="str">
        <f>VLOOKUP($C3964,'Raw-products'!$A$2:$H$1261,MATCH(J$1,'Raw-products'!$A$1:$H$1,0))</f>
        <v>indigo</v>
      </c>
      <c r="K3964">
        <f>VLOOKUP($C3964,'Raw-products'!$A$2:$H$1261,MATCH(K$1,'Raw-products'!$A$1:$H$1,0))</f>
        <v>90</v>
      </c>
      <c r="L3964">
        <f>VLOOKUP($C3964,'Raw-products'!$A$2:$H$1261,MATCH(L$1,'Raw-products'!$A$1:$H$1,0))</f>
        <v>73</v>
      </c>
      <c r="M3964" s="5">
        <f t="shared" si="122"/>
        <v>6570</v>
      </c>
      <c r="N3964" cm="1">
        <f t="array" ref="N3964:Q3964">_xlfn.XLOOKUP($B3964,'Raw -orders'!$A:$A,'Raw -orders'!$B:$E)</f>
        <v>187</v>
      </c>
      <c r="O3964">
        <v>46050</v>
      </c>
      <c r="P3964" s="1">
        <v>44332</v>
      </c>
      <c r="Q3964" s="1">
        <v>44343</v>
      </c>
      <c r="R3964" t="str" cm="1">
        <f t="array" ref="R3964:Y3964">_xlfn.XLOOKUP($N3964,'Raw - customers'!$A:$A,'Raw - customers'!$B:$I)</f>
        <v>Trenton Lydiard</v>
      </c>
      <c r="S3964" t="str">
        <v>Genderfluid</v>
      </c>
      <c r="T3964">
        <v>70</v>
      </c>
      <c r="U3964" t="str">
        <v>30 Williamson SummitApt. 594</v>
      </c>
      <c r="V3964">
        <v>1007</v>
      </c>
      <c r="W3964" t="str">
        <v>West Isabelton</v>
      </c>
      <c r="X3964" t="str">
        <v>Queensland</v>
      </c>
      <c r="Y3964" t="str">
        <v>Australia</v>
      </c>
      <c r="Z3964">
        <v>5</v>
      </c>
      <c r="AA3964" s="3" t="str">
        <f t="shared" si="123"/>
        <v>10 to 20</v>
      </c>
      <c r="AP3964" s="6">
        <v>187</v>
      </c>
      <c r="AQ3964" s="6" t="s">
        <v>1355</v>
      </c>
    </row>
    <row r="3965" spans="1:43" x14ac:dyDescent="0.25">
      <c r="A3965">
        <v>3963</v>
      </c>
      <c r="B3965">
        <v>790</v>
      </c>
      <c r="C3965">
        <v>293</v>
      </c>
      <c r="D3965">
        <v>105</v>
      </c>
      <c r="E3965">
        <v>2</v>
      </c>
      <c r="F3965">
        <v>210</v>
      </c>
      <c r="G3965" t="str">
        <f>VLOOKUP($C3965,'Raw-products'!$A$2:$H$1261,MATCH(G$1,'Raw-products'!$A$1:$H$1,0))</f>
        <v>Shirt</v>
      </c>
      <c r="H3965" t="str">
        <f>VLOOKUP($C3965,'Raw-products'!$A$2:$H$1261,MATCH(H$1,'Raw-products'!$A$1:$H$1,0))</f>
        <v>Cuban Collar</v>
      </c>
      <c r="I3965" t="str">
        <f>VLOOKUP($C3965,'Raw-products'!$A$2:$H$1261,MATCH(I$1,'Raw-products'!$A$1:$H$1,0))</f>
        <v>L</v>
      </c>
      <c r="J3965" t="str">
        <f>VLOOKUP($C3965,'Raw-products'!$A$2:$H$1261,MATCH(J$1,'Raw-products'!$A$1:$H$1,0))</f>
        <v>yellow</v>
      </c>
      <c r="K3965">
        <f>VLOOKUP($C3965,'Raw-products'!$A$2:$H$1261,MATCH(K$1,'Raw-products'!$A$1:$H$1,0))</f>
        <v>93</v>
      </c>
      <c r="L3965">
        <f>VLOOKUP($C3965,'Raw-products'!$A$2:$H$1261,MATCH(L$1,'Raw-products'!$A$1:$H$1,0))</f>
        <v>77</v>
      </c>
      <c r="M3965" s="5">
        <f t="shared" si="122"/>
        <v>7161</v>
      </c>
      <c r="N3965" cm="1">
        <f t="array" ref="N3965:Q3965">_xlfn.XLOOKUP($B3965,'Raw -orders'!$A:$A,'Raw -orders'!$B:$E)</f>
        <v>187</v>
      </c>
      <c r="O3965">
        <v>46050</v>
      </c>
      <c r="P3965" s="1">
        <v>44332</v>
      </c>
      <c r="Q3965" s="1">
        <v>44343</v>
      </c>
      <c r="R3965" t="str" cm="1">
        <f t="array" ref="R3965:Y3965">_xlfn.XLOOKUP($N3965,'Raw - customers'!$A:$A,'Raw - customers'!$B:$I)</f>
        <v>Trenton Lydiard</v>
      </c>
      <c r="S3965" t="str">
        <v>Genderfluid</v>
      </c>
      <c r="T3965">
        <v>70</v>
      </c>
      <c r="U3965" t="str">
        <v>30 Williamson SummitApt. 594</v>
      </c>
      <c r="V3965">
        <v>1007</v>
      </c>
      <c r="W3965" t="str">
        <v>West Isabelton</v>
      </c>
      <c r="X3965" t="str">
        <v>Queensland</v>
      </c>
      <c r="Y3965" t="str">
        <v>Australia</v>
      </c>
      <c r="Z3965">
        <v>5</v>
      </c>
      <c r="AA3965" s="3" t="str">
        <f t="shared" si="123"/>
        <v>10 to 20</v>
      </c>
      <c r="AP3965" s="6">
        <v>187</v>
      </c>
      <c r="AQ3965" s="6" t="s">
        <v>1355</v>
      </c>
    </row>
    <row r="3966" spans="1:43" x14ac:dyDescent="0.25">
      <c r="A3966">
        <v>3964</v>
      </c>
      <c r="B3966">
        <v>790</v>
      </c>
      <c r="C3966">
        <v>189</v>
      </c>
      <c r="D3966">
        <v>98</v>
      </c>
      <c r="E3966">
        <v>2</v>
      </c>
      <c r="F3966">
        <v>196</v>
      </c>
      <c r="G3966" t="str">
        <f>VLOOKUP($C3966,'Raw-products'!$A$2:$H$1261,MATCH(G$1,'Raw-products'!$A$1:$H$1,0))</f>
        <v>Shirt</v>
      </c>
      <c r="H3966" t="str">
        <f>VLOOKUP($C3966,'Raw-products'!$A$2:$H$1261,MATCH(H$1,'Raw-products'!$A$1:$H$1,0))</f>
        <v>Camp Collared</v>
      </c>
      <c r="I3966" t="str">
        <f>VLOOKUP($C3966,'Raw-products'!$A$2:$H$1261,MATCH(I$1,'Raw-products'!$A$1:$H$1,0))</f>
        <v>XL</v>
      </c>
      <c r="J3966" t="str">
        <f>VLOOKUP($C3966,'Raw-products'!$A$2:$H$1261,MATCH(J$1,'Raw-products'!$A$1:$H$1,0))</f>
        <v>yellow</v>
      </c>
      <c r="K3966">
        <f>VLOOKUP($C3966,'Raw-products'!$A$2:$H$1261,MATCH(K$1,'Raw-products'!$A$1:$H$1,0))</f>
        <v>112</v>
      </c>
      <c r="L3966">
        <f>VLOOKUP($C3966,'Raw-products'!$A$2:$H$1261,MATCH(L$1,'Raw-products'!$A$1:$H$1,0))</f>
        <v>44</v>
      </c>
      <c r="M3966" s="5">
        <f t="shared" si="122"/>
        <v>4928</v>
      </c>
      <c r="N3966" cm="1">
        <f t="array" ref="N3966:Q3966">_xlfn.XLOOKUP($B3966,'Raw -orders'!$A:$A,'Raw -orders'!$B:$E)</f>
        <v>187</v>
      </c>
      <c r="O3966">
        <v>46050</v>
      </c>
      <c r="P3966" s="1">
        <v>44332</v>
      </c>
      <c r="Q3966" s="1">
        <v>44343</v>
      </c>
      <c r="R3966" t="str" cm="1">
        <f t="array" ref="R3966:Y3966">_xlfn.XLOOKUP($N3966,'Raw - customers'!$A:$A,'Raw - customers'!$B:$I)</f>
        <v>Trenton Lydiard</v>
      </c>
      <c r="S3966" t="str">
        <v>Genderfluid</v>
      </c>
      <c r="T3966">
        <v>70</v>
      </c>
      <c r="U3966" t="str">
        <v>30 Williamson SummitApt. 594</v>
      </c>
      <c r="V3966">
        <v>1007</v>
      </c>
      <c r="W3966" t="str">
        <v>West Isabelton</v>
      </c>
      <c r="X3966" t="str">
        <v>Queensland</v>
      </c>
      <c r="Y3966" t="str">
        <v>Australia</v>
      </c>
      <c r="Z3966">
        <v>5</v>
      </c>
      <c r="AA3966" s="3" t="str">
        <f t="shared" si="123"/>
        <v>10 to 20</v>
      </c>
      <c r="AP3966" s="6">
        <v>187</v>
      </c>
      <c r="AQ3966" s="6" t="s">
        <v>1355</v>
      </c>
    </row>
    <row r="3967" spans="1:43" x14ac:dyDescent="0.25">
      <c r="A3967">
        <v>3965</v>
      </c>
      <c r="B3967">
        <v>790</v>
      </c>
      <c r="C3967">
        <v>1013</v>
      </c>
      <c r="D3967">
        <v>106</v>
      </c>
      <c r="E3967">
        <v>3</v>
      </c>
      <c r="F3967">
        <v>318</v>
      </c>
      <c r="G3967" t="str">
        <f>VLOOKUP($C3967,'Raw-products'!$A$2:$H$1261,MATCH(G$1,'Raw-products'!$A$1:$H$1,0))</f>
        <v>Trousers</v>
      </c>
      <c r="H3967" t="str">
        <f>VLOOKUP($C3967,'Raw-products'!$A$2:$H$1261,MATCH(H$1,'Raw-products'!$A$1:$H$1,0))</f>
        <v>Wool</v>
      </c>
      <c r="I3967" t="str">
        <f>VLOOKUP($C3967,'Raw-products'!$A$2:$H$1261,MATCH(I$1,'Raw-products'!$A$1:$H$1,0))</f>
        <v>L</v>
      </c>
      <c r="J3967" t="str">
        <f>VLOOKUP($C3967,'Raw-products'!$A$2:$H$1261,MATCH(J$1,'Raw-products'!$A$1:$H$1,0))</f>
        <v>violet</v>
      </c>
      <c r="K3967">
        <f>VLOOKUP($C3967,'Raw-products'!$A$2:$H$1261,MATCH(K$1,'Raw-products'!$A$1:$H$1,0))</f>
        <v>111</v>
      </c>
      <c r="L3967">
        <f>VLOOKUP($C3967,'Raw-products'!$A$2:$H$1261,MATCH(L$1,'Raw-products'!$A$1:$H$1,0))</f>
        <v>61</v>
      </c>
      <c r="M3967" s="5">
        <f t="shared" si="122"/>
        <v>6771</v>
      </c>
      <c r="N3967" cm="1">
        <f t="array" ref="N3967:Q3967">_xlfn.XLOOKUP($B3967,'Raw -orders'!$A:$A,'Raw -orders'!$B:$E)</f>
        <v>187</v>
      </c>
      <c r="O3967">
        <v>46050</v>
      </c>
      <c r="P3967" s="1">
        <v>44332</v>
      </c>
      <c r="Q3967" s="1">
        <v>44343</v>
      </c>
      <c r="R3967" t="str" cm="1">
        <f t="array" ref="R3967:Y3967">_xlfn.XLOOKUP($N3967,'Raw - customers'!$A:$A,'Raw - customers'!$B:$I)</f>
        <v>Trenton Lydiard</v>
      </c>
      <c r="S3967" t="str">
        <v>Genderfluid</v>
      </c>
      <c r="T3967">
        <v>70</v>
      </c>
      <c r="U3967" t="str">
        <v>30 Williamson SummitApt. 594</v>
      </c>
      <c r="V3967">
        <v>1007</v>
      </c>
      <c r="W3967" t="str">
        <v>West Isabelton</v>
      </c>
      <c r="X3967" t="str">
        <v>Queensland</v>
      </c>
      <c r="Y3967" t="str">
        <v>Australia</v>
      </c>
      <c r="Z3967">
        <v>5</v>
      </c>
      <c r="AA3967" s="3" t="str">
        <f t="shared" si="123"/>
        <v>10 to 20</v>
      </c>
      <c r="AP3967" s="6">
        <v>187</v>
      </c>
      <c r="AQ3967" s="6" t="s">
        <v>1355</v>
      </c>
    </row>
    <row r="3968" spans="1:43" x14ac:dyDescent="0.25">
      <c r="A3968">
        <v>3966</v>
      </c>
      <c r="B3968">
        <v>791</v>
      </c>
      <c r="C3968">
        <v>227</v>
      </c>
      <c r="D3968">
        <v>106</v>
      </c>
      <c r="E3968">
        <v>3</v>
      </c>
      <c r="F3968">
        <v>318</v>
      </c>
      <c r="G3968" t="str">
        <f>VLOOKUP($C3968,'Raw-products'!$A$2:$H$1261,MATCH(G$1,'Raw-products'!$A$1:$H$1,0))</f>
        <v>Shirt</v>
      </c>
      <c r="H3968" t="str">
        <f>VLOOKUP($C3968,'Raw-products'!$A$2:$H$1261,MATCH(H$1,'Raw-products'!$A$1:$H$1,0))</f>
        <v>Chambray</v>
      </c>
      <c r="I3968" t="str">
        <f>VLOOKUP($C3968,'Raw-products'!$A$2:$H$1261,MATCH(I$1,'Raw-products'!$A$1:$H$1,0))</f>
        <v>M</v>
      </c>
      <c r="J3968" t="str">
        <f>VLOOKUP($C3968,'Raw-products'!$A$2:$H$1261,MATCH(J$1,'Raw-products'!$A$1:$H$1,0))</f>
        <v>green</v>
      </c>
      <c r="K3968">
        <f>VLOOKUP($C3968,'Raw-products'!$A$2:$H$1261,MATCH(K$1,'Raw-products'!$A$1:$H$1,0))</f>
        <v>105</v>
      </c>
      <c r="L3968">
        <f>VLOOKUP($C3968,'Raw-products'!$A$2:$H$1261,MATCH(L$1,'Raw-products'!$A$1:$H$1,0))</f>
        <v>56</v>
      </c>
      <c r="M3968" s="5">
        <f t="shared" si="122"/>
        <v>5880</v>
      </c>
      <c r="N3968" cm="1">
        <f t="array" ref="N3968:Q3968">_xlfn.XLOOKUP($B3968,'Raw -orders'!$A:$A,'Raw -orders'!$B:$E)</f>
        <v>476</v>
      </c>
      <c r="O3968">
        <v>51003</v>
      </c>
      <c r="P3968" s="1">
        <v>44321</v>
      </c>
      <c r="Q3968" s="1">
        <v>44337</v>
      </c>
      <c r="R3968" t="str" cm="1">
        <f t="array" ref="R3968:Y3968">_xlfn.XLOOKUP($N3968,'Raw - customers'!$A:$A,'Raw - customers'!$B:$I)</f>
        <v>Orton Heigl</v>
      </c>
      <c r="S3968" t="str">
        <v>Genderfluid</v>
      </c>
      <c r="T3968">
        <v>64</v>
      </c>
      <c r="U3968" t="str">
        <v>01 Piper ManorApt. 376</v>
      </c>
      <c r="V3968">
        <v>1127</v>
      </c>
      <c r="W3968" t="str">
        <v>West Jackfort</v>
      </c>
      <c r="X3968" t="str">
        <v>South Australia</v>
      </c>
      <c r="Y3968" t="str">
        <v>Australia</v>
      </c>
      <c r="Z3968">
        <v>5</v>
      </c>
      <c r="AA3968" s="3" t="str">
        <f t="shared" si="123"/>
        <v>10 to 20</v>
      </c>
      <c r="AP3968" s="6">
        <v>476</v>
      </c>
      <c r="AQ3968" s="6" t="s">
        <v>1345</v>
      </c>
    </row>
    <row r="3969" spans="1:43" x14ac:dyDescent="0.25">
      <c r="A3969">
        <v>3967</v>
      </c>
      <c r="B3969">
        <v>791</v>
      </c>
      <c r="C3969">
        <v>660</v>
      </c>
      <c r="D3969">
        <v>93</v>
      </c>
      <c r="E3969">
        <v>2</v>
      </c>
      <c r="F3969">
        <v>186</v>
      </c>
      <c r="G3969" t="str">
        <f>VLOOKUP($C3969,'Raw-products'!$A$2:$H$1261,MATCH(G$1,'Raw-products'!$A$1:$H$1,0))</f>
        <v>Jacket</v>
      </c>
      <c r="H3969" t="str">
        <f>VLOOKUP($C3969,'Raw-products'!$A$2:$H$1261,MATCH(H$1,'Raw-products'!$A$1:$H$1,0))</f>
        <v>Coach</v>
      </c>
      <c r="I3969" t="str">
        <f>VLOOKUP($C3969,'Raw-products'!$A$2:$H$1261,MATCH(I$1,'Raw-products'!$A$1:$H$1,0))</f>
        <v>XS</v>
      </c>
      <c r="J3969" t="str">
        <f>VLOOKUP($C3969,'Raw-products'!$A$2:$H$1261,MATCH(J$1,'Raw-products'!$A$1:$H$1,0))</f>
        <v>violet</v>
      </c>
      <c r="K3969">
        <f>VLOOKUP($C3969,'Raw-products'!$A$2:$H$1261,MATCH(K$1,'Raw-products'!$A$1:$H$1,0))</f>
        <v>115</v>
      </c>
      <c r="L3969">
        <f>VLOOKUP($C3969,'Raw-products'!$A$2:$H$1261,MATCH(L$1,'Raw-products'!$A$1:$H$1,0))</f>
        <v>58</v>
      </c>
      <c r="M3969" s="5">
        <f t="shared" si="122"/>
        <v>6670</v>
      </c>
      <c r="N3969" cm="1">
        <f t="array" ref="N3969:Q3969">_xlfn.XLOOKUP($B3969,'Raw -orders'!$A:$A,'Raw -orders'!$B:$E)</f>
        <v>476</v>
      </c>
      <c r="O3969">
        <v>51003</v>
      </c>
      <c r="P3969" s="1">
        <v>44321</v>
      </c>
      <c r="Q3969" s="1">
        <v>44337</v>
      </c>
      <c r="R3969" t="str" cm="1">
        <f t="array" ref="R3969:Y3969">_xlfn.XLOOKUP($N3969,'Raw - customers'!$A:$A,'Raw - customers'!$B:$I)</f>
        <v>Orton Heigl</v>
      </c>
      <c r="S3969" t="str">
        <v>Genderfluid</v>
      </c>
      <c r="T3969">
        <v>64</v>
      </c>
      <c r="U3969" t="str">
        <v>01 Piper ManorApt. 376</v>
      </c>
      <c r="V3969">
        <v>1127</v>
      </c>
      <c r="W3969" t="str">
        <v>West Jackfort</v>
      </c>
      <c r="X3969" t="str">
        <v>South Australia</v>
      </c>
      <c r="Y3969" t="str">
        <v>Australia</v>
      </c>
      <c r="Z3969">
        <v>5</v>
      </c>
      <c r="AA3969" s="3" t="str">
        <f t="shared" si="123"/>
        <v>10 to 20</v>
      </c>
      <c r="AP3969" s="6">
        <v>476</v>
      </c>
      <c r="AQ3969" s="6" t="s">
        <v>1345</v>
      </c>
    </row>
    <row r="3970" spans="1:43" x14ac:dyDescent="0.25">
      <c r="A3970">
        <v>3968</v>
      </c>
      <c r="B3970">
        <v>791</v>
      </c>
      <c r="C3970">
        <v>380</v>
      </c>
      <c r="D3970">
        <v>94</v>
      </c>
      <c r="E3970">
        <v>1</v>
      </c>
      <c r="F3970">
        <v>94</v>
      </c>
      <c r="G3970" t="str">
        <f>VLOOKUP($C3970,'Raw-products'!$A$2:$H$1261,MATCH(G$1,'Raw-products'!$A$1:$H$1,0))</f>
        <v>Shirt</v>
      </c>
      <c r="H3970" t="str">
        <f>VLOOKUP($C3970,'Raw-products'!$A$2:$H$1261,MATCH(H$1,'Raw-products'!$A$1:$H$1,0))</f>
        <v>Henley</v>
      </c>
      <c r="I3970" t="str">
        <f>VLOOKUP($C3970,'Raw-products'!$A$2:$H$1261,MATCH(I$1,'Raw-products'!$A$1:$H$1,0))</f>
        <v>XS</v>
      </c>
      <c r="J3970" t="str">
        <f>VLOOKUP($C3970,'Raw-products'!$A$2:$H$1261,MATCH(J$1,'Raw-products'!$A$1:$H$1,0))</f>
        <v>violet</v>
      </c>
      <c r="K3970">
        <f>VLOOKUP($C3970,'Raw-products'!$A$2:$H$1261,MATCH(K$1,'Raw-products'!$A$1:$H$1,0))</f>
        <v>92</v>
      </c>
      <c r="L3970">
        <f>VLOOKUP($C3970,'Raw-products'!$A$2:$H$1261,MATCH(L$1,'Raw-products'!$A$1:$H$1,0))</f>
        <v>50</v>
      </c>
      <c r="M3970" s="5">
        <f t="shared" si="122"/>
        <v>4600</v>
      </c>
      <c r="N3970" cm="1">
        <f t="array" ref="N3970:Q3970">_xlfn.XLOOKUP($B3970,'Raw -orders'!$A:$A,'Raw -orders'!$B:$E)</f>
        <v>476</v>
      </c>
      <c r="O3970">
        <v>51003</v>
      </c>
      <c r="P3970" s="1">
        <v>44321</v>
      </c>
      <c r="Q3970" s="1">
        <v>44337</v>
      </c>
      <c r="R3970" t="str" cm="1">
        <f t="array" ref="R3970:Y3970">_xlfn.XLOOKUP($N3970,'Raw - customers'!$A:$A,'Raw - customers'!$B:$I)</f>
        <v>Orton Heigl</v>
      </c>
      <c r="S3970" t="str">
        <v>Genderfluid</v>
      </c>
      <c r="T3970">
        <v>64</v>
      </c>
      <c r="U3970" t="str">
        <v>01 Piper ManorApt. 376</v>
      </c>
      <c r="V3970">
        <v>1127</v>
      </c>
      <c r="W3970" t="str">
        <v>West Jackfort</v>
      </c>
      <c r="X3970" t="str">
        <v>South Australia</v>
      </c>
      <c r="Y3970" t="str">
        <v>Australia</v>
      </c>
      <c r="Z3970">
        <v>5</v>
      </c>
      <c r="AA3970" s="3" t="str">
        <f t="shared" si="123"/>
        <v>10 to 20</v>
      </c>
      <c r="AP3970" s="6">
        <v>476</v>
      </c>
      <c r="AQ3970" s="6" t="s">
        <v>1345</v>
      </c>
    </row>
    <row r="3971" spans="1:43" x14ac:dyDescent="0.25">
      <c r="A3971">
        <v>3969</v>
      </c>
      <c r="B3971">
        <v>791</v>
      </c>
      <c r="C3971">
        <v>1188</v>
      </c>
      <c r="D3971">
        <v>99</v>
      </c>
      <c r="E3971">
        <v>3</v>
      </c>
      <c r="F3971">
        <v>297</v>
      </c>
      <c r="G3971" t="str">
        <f>VLOOKUP($C3971,'Raw-products'!$A$2:$H$1261,MATCH(G$1,'Raw-products'!$A$1:$H$1,0))</f>
        <v>Trousers</v>
      </c>
      <c r="H3971" t="str">
        <f>VLOOKUP($C3971,'Raw-products'!$A$2:$H$1261,MATCH(H$1,'Raw-products'!$A$1:$H$1,0))</f>
        <v>High-Waisted</v>
      </c>
      <c r="I3971" t="str">
        <f>VLOOKUP($C3971,'Raw-products'!$A$2:$H$1261,MATCH(I$1,'Raw-products'!$A$1:$H$1,0))</f>
        <v>L</v>
      </c>
      <c r="J3971" t="str">
        <f>VLOOKUP($C3971,'Raw-products'!$A$2:$H$1261,MATCH(J$1,'Raw-products'!$A$1:$H$1,0))</f>
        <v>violet</v>
      </c>
      <c r="K3971">
        <f>VLOOKUP($C3971,'Raw-products'!$A$2:$H$1261,MATCH(K$1,'Raw-products'!$A$1:$H$1,0))</f>
        <v>98</v>
      </c>
      <c r="L3971">
        <f>VLOOKUP($C3971,'Raw-products'!$A$2:$H$1261,MATCH(L$1,'Raw-products'!$A$1:$H$1,0))</f>
        <v>68</v>
      </c>
      <c r="M3971" s="5">
        <f t="shared" ref="M3971:M4034" si="124">$K3971*$L3971</f>
        <v>6664</v>
      </c>
      <c r="N3971" cm="1">
        <f t="array" ref="N3971:Q3971">_xlfn.XLOOKUP($B3971,'Raw -orders'!$A:$A,'Raw -orders'!$B:$E)</f>
        <v>476</v>
      </c>
      <c r="O3971">
        <v>51003</v>
      </c>
      <c r="P3971" s="1">
        <v>44321</v>
      </c>
      <c r="Q3971" s="1">
        <v>44337</v>
      </c>
      <c r="R3971" t="str" cm="1">
        <f t="array" ref="R3971:Y3971">_xlfn.XLOOKUP($N3971,'Raw - customers'!$A:$A,'Raw - customers'!$B:$I)</f>
        <v>Orton Heigl</v>
      </c>
      <c r="S3971" t="str">
        <v>Genderfluid</v>
      </c>
      <c r="T3971">
        <v>64</v>
      </c>
      <c r="U3971" t="str">
        <v>01 Piper ManorApt. 376</v>
      </c>
      <c r="V3971">
        <v>1127</v>
      </c>
      <c r="W3971" t="str">
        <v>West Jackfort</v>
      </c>
      <c r="X3971" t="str">
        <v>South Australia</v>
      </c>
      <c r="Y3971" t="str">
        <v>Australia</v>
      </c>
      <c r="Z3971">
        <v>5</v>
      </c>
      <c r="AA3971" s="3" t="str">
        <f t="shared" ref="AA3971:AA4034" si="125">IF(AND(DATEDIF($P3971,$Q3971,"D")&gt;0,DATEDIF($P3971,$Q3971,"D")&lt;=10),"0 to 10",IF(AND(DATEDIF($P3971,$Q3971,"D")&gt;10,DATEDIF($P3971,$Q3971,"D")&lt;=20),"10 to 20",IF(AND(DATEDIF($P3971,$Q3971,"D")&gt;20,DATEDIF($P3971,$Q3971,"D")&lt;=30),"20 to 30")))</f>
        <v>10 to 20</v>
      </c>
      <c r="AP3971" s="6">
        <v>476</v>
      </c>
      <c r="AQ3971" s="6" t="s">
        <v>1345</v>
      </c>
    </row>
    <row r="3972" spans="1:43" x14ac:dyDescent="0.25">
      <c r="A3972">
        <v>3970</v>
      </c>
      <c r="B3972">
        <v>791</v>
      </c>
      <c r="C3972">
        <v>1203</v>
      </c>
      <c r="D3972">
        <v>105</v>
      </c>
      <c r="E3972">
        <v>1</v>
      </c>
      <c r="F3972">
        <v>105</v>
      </c>
      <c r="G3972" t="str">
        <f>VLOOKUP($C3972,'Raw-products'!$A$2:$H$1261,MATCH(G$1,'Raw-products'!$A$1:$H$1,0))</f>
        <v>Trousers</v>
      </c>
      <c r="H3972" t="str">
        <f>VLOOKUP($C3972,'Raw-products'!$A$2:$H$1261,MATCH(H$1,'Raw-products'!$A$1:$H$1,0))</f>
        <v>Pleated</v>
      </c>
      <c r="I3972" t="str">
        <f>VLOOKUP($C3972,'Raw-products'!$A$2:$H$1261,MATCH(I$1,'Raw-products'!$A$1:$H$1,0))</f>
        <v>L</v>
      </c>
      <c r="J3972" t="str">
        <f>VLOOKUP($C3972,'Raw-products'!$A$2:$H$1261,MATCH(J$1,'Raw-products'!$A$1:$H$1,0))</f>
        <v>yellow</v>
      </c>
      <c r="K3972">
        <f>VLOOKUP($C3972,'Raw-products'!$A$2:$H$1261,MATCH(K$1,'Raw-products'!$A$1:$H$1,0))</f>
        <v>90</v>
      </c>
      <c r="L3972">
        <f>VLOOKUP($C3972,'Raw-products'!$A$2:$H$1261,MATCH(L$1,'Raw-products'!$A$1:$H$1,0))</f>
        <v>62</v>
      </c>
      <c r="M3972" s="5">
        <f t="shared" si="124"/>
        <v>5580</v>
      </c>
      <c r="N3972" cm="1">
        <f t="array" ref="N3972:Q3972">_xlfn.XLOOKUP($B3972,'Raw -orders'!$A:$A,'Raw -orders'!$B:$E)</f>
        <v>476</v>
      </c>
      <c r="O3972">
        <v>51003</v>
      </c>
      <c r="P3972" s="1">
        <v>44321</v>
      </c>
      <c r="Q3972" s="1">
        <v>44337</v>
      </c>
      <c r="R3972" t="str" cm="1">
        <f t="array" ref="R3972:Y3972">_xlfn.XLOOKUP($N3972,'Raw - customers'!$A:$A,'Raw - customers'!$B:$I)</f>
        <v>Orton Heigl</v>
      </c>
      <c r="S3972" t="str">
        <v>Genderfluid</v>
      </c>
      <c r="T3972">
        <v>64</v>
      </c>
      <c r="U3972" t="str">
        <v>01 Piper ManorApt. 376</v>
      </c>
      <c r="V3972">
        <v>1127</v>
      </c>
      <c r="W3972" t="str">
        <v>West Jackfort</v>
      </c>
      <c r="X3972" t="str">
        <v>South Australia</v>
      </c>
      <c r="Y3972" t="str">
        <v>Australia</v>
      </c>
      <c r="Z3972">
        <v>5</v>
      </c>
      <c r="AA3972" s="3" t="str">
        <f t="shared" si="125"/>
        <v>10 to 20</v>
      </c>
      <c r="AP3972" s="6">
        <v>476</v>
      </c>
      <c r="AQ3972" s="6" t="s">
        <v>1345</v>
      </c>
    </row>
    <row r="3973" spans="1:43" x14ac:dyDescent="0.25">
      <c r="A3973">
        <v>3971</v>
      </c>
      <c r="B3973">
        <v>791</v>
      </c>
      <c r="C3973">
        <v>709</v>
      </c>
      <c r="D3973">
        <v>119</v>
      </c>
      <c r="E3973">
        <v>1</v>
      </c>
      <c r="F3973">
        <v>119</v>
      </c>
      <c r="G3973" t="str">
        <f>VLOOKUP($C3973,'Raw-products'!$A$2:$H$1261,MATCH(G$1,'Raw-products'!$A$1:$H$1,0))</f>
        <v>Jacket</v>
      </c>
      <c r="H3973" t="str">
        <f>VLOOKUP($C3973,'Raw-products'!$A$2:$H$1261,MATCH(H$1,'Raw-products'!$A$1:$H$1,0))</f>
        <v>Trench Coat</v>
      </c>
      <c r="I3973" t="str">
        <f>VLOOKUP($C3973,'Raw-products'!$A$2:$H$1261,MATCH(I$1,'Raw-products'!$A$1:$H$1,0))</f>
        <v>XL</v>
      </c>
      <c r="J3973" t="str">
        <f>VLOOKUP($C3973,'Raw-products'!$A$2:$H$1261,MATCH(J$1,'Raw-products'!$A$1:$H$1,0))</f>
        <v>orange</v>
      </c>
      <c r="K3973">
        <f>VLOOKUP($C3973,'Raw-products'!$A$2:$H$1261,MATCH(K$1,'Raw-products'!$A$1:$H$1,0))</f>
        <v>112</v>
      </c>
      <c r="L3973">
        <f>VLOOKUP($C3973,'Raw-products'!$A$2:$H$1261,MATCH(L$1,'Raw-products'!$A$1:$H$1,0))</f>
        <v>71</v>
      </c>
      <c r="M3973" s="5">
        <f t="shared" si="124"/>
        <v>7952</v>
      </c>
      <c r="N3973" cm="1">
        <f t="array" ref="N3973:Q3973">_xlfn.XLOOKUP($B3973,'Raw -orders'!$A:$A,'Raw -orders'!$B:$E)</f>
        <v>476</v>
      </c>
      <c r="O3973">
        <v>51003</v>
      </c>
      <c r="P3973" s="1">
        <v>44321</v>
      </c>
      <c r="Q3973" s="1">
        <v>44337</v>
      </c>
      <c r="R3973" t="str" cm="1">
        <f t="array" ref="R3973:Y3973">_xlfn.XLOOKUP($N3973,'Raw - customers'!$A:$A,'Raw - customers'!$B:$I)</f>
        <v>Orton Heigl</v>
      </c>
      <c r="S3973" t="str">
        <v>Genderfluid</v>
      </c>
      <c r="T3973">
        <v>64</v>
      </c>
      <c r="U3973" t="str">
        <v>01 Piper ManorApt. 376</v>
      </c>
      <c r="V3973">
        <v>1127</v>
      </c>
      <c r="W3973" t="str">
        <v>West Jackfort</v>
      </c>
      <c r="X3973" t="str">
        <v>South Australia</v>
      </c>
      <c r="Y3973" t="str">
        <v>Australia</v>
      </c>
      <c r="Z3973">
        <v>5</v>
      </c>
      <c r="AA3973" s="3" t="str">
        <f t="shared" si="125"/>
        <v>10 to 20</v>
      </c>
      <c r="AP3973" s="6">
        <v>476</v>
      </c>
      <c r="AQ3973" s="6" t="s">
        <v>1345</v>
      </c>
    </row>
    <row r="3974" spans="1:43" x14ac:dyDescent="0.25">
      <c r="A3974">
        <v>3972</v>
      </c>
      <c r="B3974">
        <v>792</v>
      </c>
      <c r="C3974">
        <v>283</v>
      </c>
      <c r="D3974">
        <v>105</v>
      </c>
      <c r="E3974">
        <v>2</v>
      </c>
      <c r="F3974">
        <v>210</v>
      </c>
      <c r="G3974" t="str">
        <f>VLOOKUP($C3974,'Raw-products'!$A$2:$H$1261,MATCH(G$1,'Raw-products'!$A$1:$H$1,0))</f>
        <v>Shirt</v>
      </c>
      <c r="H3974" t="str">
        <f>VLOOKUP($C3974,'Raw-products'!$A$2:$H$1261,MATCH(H$1,'Raw-products'!$A$1:$H$1,0))</f>
        <v>Cuban Collar</v>
      </c>
      <c r="I3974" t="str">
        <f>VLOOKUP($C3974,'Raw-products'!$A$2:$H$1261,MATCH(I$1,'Raw-products'!$A$1:$H$1,0))</f>
        <v>L</v>
      </c>
      <c r="J3974" t="str">
        <f>VLOOKUP($C3974,'Raw-products'!$A$2:$H$1261,MATCH(J$1,'Raw-products'!$A$1:$H$1,0))</f>
        <v>red</v>
      </c>
      <c r="K3974">
        <f>VLOOKUP($C3974,'Raw-products'!$A$2:$H$1261,MATCH(K$1,'Raw-products'!$A$1:$H$1,0))</f>
        <v>93</v>
      </c>
      <c r="L3974">
        <f>VLOOKUP($C3974,'Raw-products'!$A$2:$H$1261,MATCH(L$1,'Raw-products'!$A$1:$H$1,0))</f>
        <v>45</v>
      </c>
      <c r="M3974" s="5">
        <f t="shared" si="124"/>
        <v>4185</v>
      </c>
      <c r="N3974" cm="1">
        <f t="array" ref="N3974:Q3974">_xlfn.XLOOKUP($B3974,'Raw -orders'!$A:$A,'Raw -orders'!$B:$E)</f>
        <v>240</v>
      </c>
      <c r="O3974">
        <v>13672</v>
      </c>
      <c r="P3974" s="1">
        <v>44393</v>
      </c>
      <c r="Q3974" s="1">
        <v>44420</v>
      </c>
      <c r="R3974" t="str" cm="1">
        <f t="array" ref="R3974:Y3974">_xlfn.XLOOKUP($N3974,'Raw - customers'!$A:$A,'Raw - customers'!$B:$I)</f>
        <v>Brian Finnes</v>
      </c>
      <c r="S3974" t="str">
        <v>Genderqueer</v>
      </c>
      <c r="T3974">
        <v>25</v>
      </c>
      <c r="U3974" t="str">
        <v>069 Claire GroveSuite 234</v>
      </c>
      <c r="V3974">
        <v>7740</v>
      </c>
      <c r="W3974" t="str">
        <v>New Codyville</v>
      </c>
      <c r="X3974" t="str">
        <v>Victoria</v>
      </c>
      <c r="Y3974" t="str">
        <v>Australia</v>
      </c>
      <c r="Z3974">
        <v>7</v>
      </c>
      <c r="AA3974" s="3" t="str">
        <f t="shared" si="125"/>
        <v>20 to 30</v>
      </c>
      <c r="AP3974" s="6">
        <v>240</v>
      </c>
      <c r="AQ3974" s="6" t="s">
        <v>1396</v>
      </c>
    </row>
    <row r="3975" spans="1:43" x14ac:dyDescent="0.25">
      <c r="A3975">
        <v>3973</v>
      </c>
      <c r="B3975">
        <v>792</v>
      </c>
      <c r="C3975">
        <v>725</v>
      </c>
      <c r="D3975">
        <v>119</v>
      </c>
      <c r="E3975">
        <v>1</v>
      </c>
      <c r="F3975">
        <v>119</v>
      </c>
      <c r="G3975" t="str">
        <f>VLOOKUP($C3975,'Raw-products'!$A$2:$H$1261,MATCH(G$1,'Raw-products'!$A$1:$H$1,0))</f>
        <v>Jacket</v>
      </c>
      <c r="H3975" t="str">
        <f>VLOOKUP($C3975,'Raw-products'!$A$2:$H$1261,MATCH(H$1,'Raw-products'!$A$1:$H$1,0))</f>
        <v>Trench Coat</v>
      </c>
      <c r="I3975" t="str">
        <f>VLOOKUP($C3975,'Raw-products'!$A$2:$H$1261,MATCH(I$1,'Raw-products'!$A$1:$H$1,0))</f>
        <v>XS</v>
      </c>
      <c r="J3975" t="str">
        <f>VLOOKUP($C3975,'Raw-products'!$A$2:$H$1261,MATCH(J$1,'Raw-products'!$A$1:$H$1,0))</f>
        <v>indigo</v>
      </c>
      <c r="K3975">
        <f>VLOOKUP($C3975,'Raw-products'!$A$2:$H$1261,MATCH(K$1,'Raw-products'!$A$1:$H$1,0))</f>
        <v>112</v>
      </c>
      <c r="L3975">
        <f>VLOOKUP($C3975,'Raw-products'!$A$2:$H$1261,MATCH(L$1,'Raw-products'!$A$1:$H$1,0))</f>
        <v>56</v>
      </c>
      <c r="M3975" s="5">
        <f t="shared" si="124"/>
        <v>6272</v>
      </c>
      <c r="N3975" cm="1">
        <f t="array" ref="N3975:Q3975">_xlfn.XLOOKUP($B3975,'Raw -orders'!$A:$A,'Raw -orders'!$B:$E)</f>
        <v>240</v>
      </c>
      <c r="O3975">
        <v>13672</v>
      </c>
      <c r="P3975" s="1">
        <v>44393</v>
      </c>
      <c r="Q3975" s="1">
        <v>44420</v>
      </c>
      <c r="R3975" t="str" cm="1">
        <f t="array" ref="R3975:Y3975">_xlfn.XLOOKUP($N3975,'Raw - customers'!$A:$A,'Raw - customers'!$B:$I)</f>
        <v>Brian Finnes</v>
      </c>
      <c r="S3975" t="str">
        <v>Genderqueer</v>
      </c>
      <c r="T3975">
        <v>25</v>
      </c>
      <c r="U3975" t="str">
        <v>069 Claire GroveSuite 234</v>
      </c>
      <c r="V3975">
        <v>7740</v>
      </c>
      <c r="W3975" t="str">
        <v>New Codyville</v>
      </c>
      <c r="X3975" t="str">
        <v>Victoria</v>
      </c>
      <c r="Y3975" t="str">
        <v>Australia</v>
      </c>
      <c r="Z3975">
        <v>7</v>
      </c>
      <c r="AA3975" s="3" t="str">
        <f t="shared" si="125"/>
        <v>20 to 30</v>
      </c>
      <c r="AP3975" s="6">
        <v>240</v>
      </c>
      <c r="AQ3975" s="6" t="s">
        <v>1396</v>
      </c>
    </row>
    <row r="3976" spans="1:43" x14ac:dyDescent="0.25">
      <c r="A3976">
        <v>3974</v>
      </c>
      <c r="B3976">
        <v>792</v>
      </c>
      <c r="C3976">
        <v>971</v>
      </c>
      <c r="D3976">
        <v>97</v>
      </c>
      <c r="E3976">
        <v>2</v>
      </c>
      <c r="F3976">
        <v>194</v>
      </c>
      <c r="G3976" t="str">
        <f>VLOOKUP($C3976,'Raw-products'!$A$2:$H$1261,MATCH(G$1,'Raw-products'!$A$1:$H$1,0))</f>
        <v>Trousers</v>
      </c>
      <c r="H3976" t="str">
        <f>VLOOKUP($C3976,'Raw-products'!$A$2:$H$1261,MATCH(H$1,'Raw-products'!$A$1:$H$1,0))</f>
        <v>Slim-Fit</v>
      </c>
      <c r="I3976" t="str">
        <f>VLOOKUP($C3976,'Raw-products'!$A$2:$H$1261,MATCH(I$1,'Raw-products'!$A$1:$H$1,0))</f>
        <v>S</v>
      </c>
      <c r="J3976" t="str">
        <f>VLOOKUP($C3976,'Raw-products'!$A$2:$H$1261,MATCH(J$1,'Raw-products'!$A$1:$H$1,0))</f>
        <v>indigo</v>
      </c>
      <c r="K3976">
        <f>VLOOKUP($C3976,'Raw-products'!$A$2:$H$1261,MATCH(K$1,'Raw-products'!$A$1:$H$1,0))</f>
        <v>119</v>
      </c>
      <c r="L3976">
        <f>VLOOKUP($C3976,'Raw-products'!$A$2:$H$1261,MATCH(L$1,'Raw-products'!$A$1:$H$1,0))</f>
        <v>41</v>
      </c>
      <c r="M3976" s="5">
        <f t="shared" si="124"/>
        <v>4879</v>
      </c>
      <c r="N3976" cm="1">
        <f t="array" ref="N3976:Q3976">_xlfn.XLOOKUP($B3976,'Raw -orders'!$A:$A,'Raw -orders'!$B:$E)</f>
        <v>240</v>
      </c>
      <c r="O3976">
        <v>13672</v>
      </c>
      <c r="P3976" s="1">
        <v>44393</v>
      </c>
      <c r="Q3976" s="1">
        <v>44420</v>
      </c>
      <c r="R3976" t="str" cm="1">
        <f t="array" ref="R3976:Y3976">_xlfn.XLOOKUP($N3976,'Raw - customers'!$A:$A,'Raw - customers'!$B:$I)</f>
        <v>Brian Finnes</v>
      </c>
      <c r="S3976" t="str">
        <v>Genderqueer</v>
      </c>
      <c r="T3976">
        <v>25</v>
      </c>
      <c r="U3976" t="str">
        <v>069 Claire GroveSuite 234</v>
      </c>
      <c r="V3976">
        <v>7740</v>
      </c>
      <c r="W3976" t="str">
        <v>New Codyville</v>
      </c>
      <c r="X3976" t="str">
        <v>Victoria</v>
      </c>
      <c r="Y3976" t="str">
        <v>Australia</v>
      </c>
      <c r="Z3976">
        <v>7</v>
      </c>
      <c r="AA3976" s="3" t="str">
        <f t="shared" si="125"/>
        <v>20 to 30</v>
      </c>
      <c r="AP3976" s="6">
        <v>240</v>
      </c>
      <c r="AQ3976" s="6" t="s">
        <v>1396</v>
      </c>
    </row>
    <row r="3977" spans="1:43" x14ac:dyDescent="0.25">
      <c r="A3977">
        <v>3975</v>
      </c>
      <c r="B3977">
        <v>792</v>
      </c>
      <c r="C3977">
        <v>621</v>
      </c>
      <c r="D3977">
        <v>112</v>
      </c>
      <c r="E3977">
        <v>3</v>
      </c>
      <c r="F3977">
        <v>336</v>
      </c>
      <c r="G3977" t="str">
        <f>VLOOKUP($C3977,'Raw-products'!$A$2:$H$1261,MATCH(G$1,'Raw-products'!$A$1:$H$1,0))</f>
        <v>Jacket</v>
      </c>
      <c r="H3977" t="str">
        <f>VLOOKUP($C3977,'Raw-products'!$A$2:$H$1261,MATCH(H$1,'Raw-products'!$A$1:$H$1,0))</f>
        <v>Cardigan</v>
      </c>
      <c r="I3977" t="str">
        <f>VLOOKUP($C3977,'Raw-products'!$A$2:$H$1261,MATCH(I$1,'Raw-products'!$A$1:$H$1,0))</f>
        <v>S</v>
      </c>
      <c r="J3977" t="str">
        <f>VLOOKUP($C3977,'Raw-products'!$A$2:$H$1261,MATCH(J$1,'Raw-products'!$A$1:$H$1,0))</f>
        <v>indigo</v>
      </c>
      <c r="K3977">
        <f>VLOOKUP($C3977,'Raw-products'!$A$2:$H$1261,MATCH(K$1,'Raw-products'!$A$1:$H$1,0))</f>
        <v>118</v>
      </c>
      <c r="L3977">
        <f>VLOOKUP($C3977,'Raw-products'!$A$2:$H$1261,MATCH(L$1,'Raw-products'!$A$1:$H$1,0))</f>
        <v>61</v>
      </c>
      <c r="M3977" s="5">
        <f t="shared" si="124"/>
        <v>7198</v>
      </c>
      <c r="N3977" cm="1">
        <f t="array" ref="N3977:Q3977">_xlfn.XLOOKUP($B3977,'Raw -orders'!$A:$A,'Raw -orders'!$B:$E)</f>
        <v>240</v>
      </c>
      <c r="O3977">
        <v>13672</v>
      </c>
      <c r="P3977" s="1">
        <v>44393</v>
      </c>
      <c r="Q3977" s="1">
        <v>44420</v>
      </c>
      <c r="R3977" t="str" cm="1">
        <f t="array" ref="R3977:Y3977">_xlfn.XLOOKUP($N3977,'Raw - customers'!$A:$A,'Raw - customers'!$B:$I)</f>
        <v>Brian Finnes</v>
      </c>
      <c r="S3977" t="str">
        <v>Genderqueer</v>
      </c>
      <c r="T3977">
        <v>25</v>
      </c>
      <c r="U3977" t="str">
        <v>069 Claire GroveSuite 234</v>
      </c>
      <c r="V3977">
        <v>7740</v>
      </c>
      <c r="W3977" t="str">
        <v>New Codyville</v>
      </c>
      <c r="X3977" t="str">
        <v>Victoria</v>
      </c>
      <c r="Y3977" t="str">
        <v>Australia</v>
      </c>
      <c r="Z3977">
        <v>7</v>
      </c>
      <c r="AA3977" s="3" t="str">
        <f t="shared" si="125"/>
        <v>20 to 30</v>
      </c>
      <c r="AP3977" s="6">
        <v>240</v>
      </c>
      <c r="AQ3977" s="6" t="s">
        <v>1396</v>
      </c>
    </row>
    <row r="3978" spans="1:43" x14ac:dyDescent="0.25">
      <c r="A3978">
        <v>3976</v>
      </c>
      <c r="B3978">
        <v>792</v>
      </c>
      <c r="C3978">
        <v>205</v>
      </c>
      <c r="D3978">
        <v>98</v>
      </c>
      <c r="E3978">
        <v>2</v>
      </c>
      <c r="F3978">
        <v>196</v>
      </c>
      <c r="G3978" t="str">
        <f>VLOOKUP($C3978,'Raw-products'!$A$2:$H$1261,MATCH(G$1,'Raw-products'!$A$1:$H$1,0))</f>
        <v>Shirt</v>
      </c>
      <c r="H3978" t="str">
        <f>VLOOKUP($C3978,'Raw-products'!$A$2:$H$1261,MATCH(H$1,'Raw-products'!$A$1:$H$1,0))</f>
        <v>Camp Collared</v>
      </c>
      <c r="I3978" t="str">
        <f>VLOOKUP($C3978,'Raw-products'!$A$2:$H$1261,MATCH(I$1,'Raw-products'!$A$1:$H$1,0))</f>
        <v>XS</v>
      </c>
      <c r="J3978" t="str">
        <f>VLOOKUP($C3978,'Raw-products'!$A$2:$H$1261,MATCH(J$1,'Raw-products'!$A$1:$H$1,0))</f>
        <v>violet</v>
      </c>
      <c r="K3978">
        <f>VLOOKUP($C3978,'Raw-products'!$A$2:$H$1261,MATCH(K$1,'Raw-products'!$A$1:$H$1,0))</f>
        <v>112</v>
      </c>
      <c r="L3978">
        <f>VLOOKUP($C3978,'Raw-products'!$A$2:$H$1261,MATCH(L$1,'Raw-products'!$A$1:$H$1,0))</f>
        <v>72</v>
      </c>
      <c r="M3978" s="5">
        <f t="shared" si="124"/>
        <v>8064</v>
      </c>
      <c r="N3978" cm="1">
        <f t="array" ref="N3978:Q3978">_xlfn.XLOOKUP($B3978,'Raw -orders'!$A:$A,'Raw -orders'!$B:$E)</f>
        <v>240</v>
      </c>
      <c r="O3978">
        <v>13672</v>
      </c>
      <c r="P3978" s="1">
        <v>44393</v>
      </c>
      <c r="Q3978" s="1">
        <v>44420</v>
      </c>
      <c r="R3978" t="str" cm="1">
        <f t="array" ref="R3978:Y3978">_xlfn.XLOOKUP($N3978,'Raw - customers'!$A:$A,'Raw - customers'!$B:$I)</f>
        <v>Brian Finnes</v>
      </c>
      <c r="S3978" t="str">
        <v>Genderqueer</v>
      </c>
      <c r="T3978">
        <v>25</v>
      </c>
      <c r="U3978" t="str">
        <v>069 Claire GroveSuite 234</v>
      </c>
      <c r="V3978">
        <v>7740</v>
      </c>
      <c r="W3978" t="str">
        <v>New Codyville</v>
      </c>
      <c r="X3978" t="str">
        <v>Victoria</v>
      </c>
      <c r="Y3978" t="str">
        <v>Australia</v>
      </c>
      <c r="Z3978">
        <v>7</v>
      </c>
      <c r="AA3978" s="3" t="str">
        <f t="shared" si="125"/>
        <v>20 to 30</v>
      </c>
      <c r="AP3978" s="6">
        <v>240</v>
      </c>
      <c r="AQ3978" s="6" t="s">
        <v>1396</v>
      </c>
    </row>
    <row r="3979" spans="1:43" x14ac:dyDescent="0.25">
      <c r="A3979">
        <v>3977</v>
      </c>
      <c r="B3979">
        <v>792</v>
      </c>
      <c r="C3979">
        <v>158</v>
      </c>
      <c r="D3979">
        <v>91</v>
      </c>
      <c r="E3979">
        <v>1</v>
      </c>
      <c r="F3979">
        <v>91</v>
      </c>
      <c r="G3979" t="str">
        <f>VLOOKUP($C3979,'Raw-products'!$A$2:$H$1261,MATCH(G$1,'Raw-products'!$A$1:$H$1,0))</f>
        <v>Shirt</v>
      </c>
      <c r="H3979" t="str">
        <f>VLOOKUP($C3979,'Raw-products'!$A$2:$H$1261,MATCH(H$1,'Raw-products'!$A$1:$H$1,0))</f>
        <v>Linen</v>
      </c>
      <c r="I3979" t="str">
        <f>VLOOKUP($C3979,'Raw-products'!$A$2:$H$1261,MATCH(I$1,'Raw-products'!$A$1:$H$1,0))</f>
        <v>L</v>
      </c>
      <c r="J3979" t="str">
        <f>VLOOKUP($C3979,'Raw-products'!$A$2:$H$1261,MATCH(J$1,'Raw-products'!$A$1:$H$1,0))</f>
        <v>green</v>
      </c>
      <c r="K3979">
        <f>VLOOKUP($C3979,'Raw-products'!$A$2:$H$1261,MATCH(K$1,'Raw-products'!$A$1:$H$1,0))</f>
        <v>116</v>
      </c>
      <c r="L3979">
        <f>VLOOKUP($C3979,'Raw-products'!$A$2:$H$1261,MATCH(L$1,'Raw-products'!$A$1:$H$1,0))</f>
        <v>72</v>
      </c>
      <c r="M3979" s="5">
        <f t="shared" si="124"/>
        <v>8352</v>
      </c>
      <c r="N3979" cm="1">
        <f t="array" ref="N3979:Q3979">_xlfn.XLOOKUP($B3979,'Raw -orders'!$A:$A,'Raw -orders'!$B:$E)</f>
        <v>240</v>
      </c>
      <c r="O3979">
        <v>13672</v>
      </c>
      <c r="P3979" s="1">
        <v>44393</v>
      </c>
      <c r="Q3979" s="1">
        <v>44420</v>
      </c>
      <c r="R3979" t="str" cm="1">
        <f t="array" ref="R3979:Y3979">_xlfn.XLOOKUP($N3979,'Raw - customers'!$A:$A,'Raw - customers'!$B:$I)</f>
        <v>Brian Finnes</v>
      </c>
      <c r="S3979" t="str">
        <v>Genderqueer</v>
      </c>
      <c r="T3979">
        <v>25</v>
      </c>
      <c r="U3979" t="str">
        <v>069 Claire GroveSuite 234</v>
      </c>
      <c r="V3979">
        <v>7740</v>
      </c>
      <c r="W3979" t="str">
        <v>New Codyville</v>
      </c>
      <c r="X3979" t="str">
        <v>Victoria</v>
      </c>
      <c r="Y3979" t="str">
        <v>Australia</v>
      </c>
      <c r="Z3979">
        <v>7</v>
      </c>
      <c r="AA3979" s="3" t="str">
        <f t="shared" si="125"/>
        <v>20 to 30</v>
      </c>
      <c r="AP3979" s="6">
        <v>240</v>
      </c>
      <c r="AQ3979" s="6" t="s">
        <v>1396</v>
      </c>
    </row>
    <row r="3980" spans="1:43" x14ac:dyDescent="0.25">
      <c r="A3980">
        <v>3978</v>
      </c>
      <c r="B3980">
        <v>792</v>
      </c>
      <c r="C3980">
        <v>1008</v>
      </c>
      <c r="D3980">
        <v>106</v>
      </c>
      <c r="E3980">
        <v>2</v>
      </c>
      <c r="F3980">
        <v>212</v>
      </c>
      <c r="G3980" t="str">
        <f>VLOOKUP($C3980,'Raw-products'!$A$2:$H$1261,MATCH(G$1,'Raw-products'!$A$1:$H$1,0))</f>
        <v>Trousers</v>
      </c>
      <c r="H3980" t="str">
        <f>VLOOKUP($C3980,'Raw-products'!$A$2:$H$1261,MATCH(H$1,'Raw-products'!$A$1:$H$1,0))</f>
        <v>Wool</v>
      </c>
      <c r="I3980" t="str">
        <f>VLOOKUP($C3980,'Raw-products'!$A$2:$H$1261,MATCH(I$1,'Raw-products'!$A$1:$H$1,0))</f>
        <v>L</v>
      </c>
      <c r="J3980" t="str">
        <f>VLOOKUP($C3980,'Raw-products'!$A$2:$H$1261,MATCH(J$1,'Raw-products'!$A$1:$H$1,0))</f>
        <v>indigo</v>
      </c>
      <c r="K3980">
        <f>VLOOKUP($C3980,'Raw-products'!$A$2:$H$1261,MATCH(K$1,'Raw-products'!$A$1:$H$1,0))</f>
        <v>111</v>
      </c>
      <c r="L3980">
        <f>VLOOKUP($C3980,'Raw-products'!$A$2:$H$1261,MATCH(L$1,'Raw-products'!$A$1:$H$1,0))</f>
        <v>41</v>
      </c>
      <c r="M3980" s="5">
        <f t="shared" si="124"/>
        <v>4551</v>
      </c>
      <c r="N3980" cm="1">
        <f t="array" ref="N3980:Q3980">_xlfn.XLOOKUP($B3980,'Raw -orders'!$A:$A,'Raw -orders'!$B:$E)</f>
        <v>240</v>
      </c>
      <c r="O3980">
        <v>13672</v>
      </c>
      <c r="P3980" s="1">
        <v>44393</v>
      </c>
      <c r="Q3980" s="1">
        <v>44420</v>
      </c>
      <c r="R3980" t="str" cm="1">
        <f t="array" ref="R3980:Y3980">_xlfn.XLOOKUP($N3980,'Raw - customers'!$A:$A,'Raw - customers'!$B:$I)</f>
        <v>Brian Finnes</v>
      </c>
      <c r="S3980" t="str">
        <v>Genderqueer</v>
      </c>
      <c r="T3980">
        <v>25</v>
      </c>
      <c r="U3980" t="str">
        <v>069 Claire GroveSuite 234</v>
      </c>
      <c r="V3980">
        <v>7740</v>
      </c>
      <c r="W3980" t="str">
        <v>New Codyville</v>
      </c>
      <c r="X3980" t="str">
        <v>Victoria</v>
      </c>
      <c r="Y3980" t="str">
        <v>Australia</v>
      </c>
      <c r="Z3980">
        <v>7</v>
      </c>
      <c r="AA3980" s="3" t="str">
        <f t="shared" si="125"/>
        <v>20 to 30</v>
      </c>
      <c r="AP3980" s="6">
        <v>240</v>
      </c>
      <c r="AQ3980" s="6" t="s">
        <v>1396</v>
      </c>
    </row>
    <row r="3981" spans="1:43" x14ac:dyDescent="0.25">
      <c r="A3981">
        <v>3979</v>
      </c>
      <c r="B3981">
        <v>792</v>
      </c>
      <c r="C3981">
        <v>477</v>
      </c>
      <c r="D3981">
        <v>118</v>
      </c>
      <c r="E3981">
        <v>3</v>
      </c>
      <c r="F3981">
        <v>354</v>
      </c>
      <c r="G3981" t="str">
        <f>VLOOKUP($C3981,'Raw-products'!$A$2:$H$1261,MATCH(G$1,'Raw-products'!$A$1:$H$1,0))</f>
        <v>Jacket</v>
      </c>
      <c r="H3981" t="str">
        <f>VLOOKUP($C3981,'Raw-products'!$A$2:$H$1261,MATCH(H$1,'Raw-products'!$A$1:$H$1,0))</f>
        <v>Puffer</v>
      </c>
      <c r="I3981" t="str">
        <f>VLOOKUP($C3981,'Raw-products'!$A$2:$H$1261,MATCH(I$1,'Raw-products'!$A$1:$H$1,0))</f>
        <v>M</v>
      </c>
      <c r="J3981" t="str">
        <f>VLOOKUP($C3981,'Raw-products'!$A$2:$H$1261,MATCH(J$1,'Raw-products'!$A$1:$H$1,0))</f>
        <v>blue</v>
      </c>
      <c r="K3981">
        <f>VLOOKUP($C3981,'Raw-products'!$A$2:$H$1261,MATCH(K$1,'Raw-products'!$A$1:$H$1,0))</f>
        <v>110</v>
      </c>
      <c r="L3981">
        <f>VLOOKUP($C3981,'Raw-products'!$A$2:$H$1261,MATCH(L$1,'Raw-products'!$A$1:$H$1,0))</f>
        <v>60</v>
      </c>
      <c r="M3981" s="5">
        <f t="shared" si="124"/>
        <v>6600</v>
      </c>
      <c r="N3981" cm="1">
        <f t="array" ref="N3981:Q3981">_xlfn.XLOOKUP($B3981,'Raw -orders'!$A:$A,'Raw -orders'!$B:$E)</f>
        <v>240</v>
      </c>
      <c r="O3981">
        <v>13672</v>
      </c>
      <c r="P3981" s="1">
        <v>44393</v>
      </c>
      <c r="Q3981" s="1">
        <v>44420</v>
      </c>
      <c r="R3981" t="str" cm="1">
        <f t="array" ref="R3981:Y3981">_xlfn.XLOOKUP($N3981,'Raw - customers'!$A:$A,'Raw - customers'!$B:$I)</f>
        <v>Brian Finnes</v>
      </c>
      <c r="S3981" t="str">
        <v>Genderqueer</v>
      </c>
      <c r="T3981">
        <v>25</v>
      </c>
      <c r="U3981" t="str">
        <v>069 Claire GroveSuite 234</v>
      </c>
      <c r="V3981">
        <v>7740</v>
      </c>
      <c r="W3981" t="str">
        <v>New Codyville</v>
      </c>
      <c r="X3981" t="str">
        <v>Victoria</v>
      </c>
      <c r="Y3981" t="str">
        <v>Australia</v>
      </c>
      <c r="Z3981">
        <v>7</v>
      </c>
      <c r="AA3981" s="3" t="str">
        <f t="shared" si="125"/>
        <v>20 to 30</v>
      </c>
      <c r="AP3981" s="6">
        <v>240</v>
      </c>
      <c r="AQ3981" s="6" t="s">
        <v>1396</v>
      </c>
    </row>
    <row r="3982" spans="1:43" x14ac:dyDescent="0.25">
      <c r="A3982">
        <v>3980</v>
      </c>
      <c r="B3982">
        <v>792</v>
      </c>
      <c r="C3982">
        <v>131</v>
      </c>
      <c r="D3982">
        <v>92</v>
      </c>
      <c r="E3982">
        <v>2</v>
      </c>
      <c r="F3982">
        <v>184</v>
      </c>
      <c r="G3982" t="str">
        <f>VLOOKUP($C3982,'Raw-products'!$A$2:$H$1261,MATCH(G$1,'Raw-products'!$A$1:$H$1,0))</f>
        <v>Shirt</v>
      </c>
      <c r="H3982" t="str">
        <f>VLOOKUP($C3982,'Raw-products'!$A$2:$H$1261,MATCH(H$1,'Raw-products'!$A$1:$H$1,0))</f>
        <v>Denim</v>
      </c>
      <c r="I3982" t="str">
        <f>VLOOKUP($C3982,'Raw-products'!$A$2:$H$1261,MATCH(I$1,'Raw-products'!$A$1:$H$1,0))</f>
        <v>S</v>
      </c>
      <c r="J3982" t="str">
        <f>VLOOKUP($C3982,'Raw-products'!$A$2:$H$1261,MATCH(J$1,'Raw-products'!$A$1:$H$1,0))</f>
        <v>indigo</v>
      </c>
      <c r="K3982">
        <f>VLOOKUP($C3982,'Raw-products'!$A$2:$H$1261,MATCH(K$1,'Raw-products'!$A$1:$H$1,0))</f>
        <v>115</v>
      </c>
      <c r="L3982">
        <f>VLOOKUP($C3982,'Raw-products'!$A$2:$H$1261,MATCH(L$1,'Raw-products'!$A$1:$H$1,0))</f>
        <v>69</v>
      </c>
      <c r="M3982" s="5">
        <f t="shared" si="124"/>
        <v>7935</v>
      </c>
      <c r="N3982" cm="1">
        <f t="array" ref="N3982:Q3982">_xlfn.XLOOKUP($B3982,'Raw -orders'!$A:$A,'Raw -orders'!$B:$E)</f>
        <v>240</v>
      </c>
      <c r="O3982">
        <v>13672</v>
      </c>
      <c r="P3982" s="1">
        <v>44393</v>
      </c>
      <c r="Q3982" s="1">
        <v>44420</v>
      </c>
      <c r="R3982" t="str" cm="1">
        <f t="array" ref="R3982:Y3982">_xlfn.XLOOKUP($N3982,'Raw - customers'!$A:$A,'Raw - customers'!$B:$I)</f>
        <v>Brian Finnes</v>
      </c>
      <c r="S3982" t="str">
        <v>Genderqueer</v>
      </c>
      <c r="T3982">
        <v>25</v>
      </c>
      <c r="U3982" t="str">
        <v>069 Claire GroveSuite 234</v>
      </c>
      <c r="V3982">
        <v>7740</v>
      </c>
      <c r="W3982" t="str">
        <v>New Codyville</v>
      </c>
      <c r="X3982" t="str">
        <v>Victoria</v>
      </c>
      <c r="Y3982" t="str">
        <v>Australia</v>
      </c>
      <c r="Z3982">
        <v>7</v>
      </c>
      <c r="AA3982" s="3" t="str">
        <f t="shared" si="125"/>
        <v>20 to 30</v>
      </c>
      <c r="AP3982" s="6">
        <v>240</v>
      </c>
      <c r="AQ3982" s="6" t="s">
        <v>1396</v>
      </c>
    </row>
    <row r="3983" spans="1:43" x14ac:dyDescent="0.25">
      <c r="A3983">
        <v>3981</v>
      </c>
      <c r="B3983">
        <v>793</v>
      </c>
      <c r="C3983">
        <v>372</v>
      </c>
      <c r="D3983">
        <v>94</v>
      </c>
      <c r="E3983">
        <v>1</v>
      </c>
      <c r="F3983">
        <v>94</v>
      </c>
      <c r="G3983" t="str">
        <f>VLOOKUP($C3983,'Raw-products'!$A$2:$H$1261,MATCH(G$1,'Raw-products'!$A$1:$H$1,0))</f>
        <v>Shirt</v>
      </c>
      <c r="H3983" t="str">
        <f>VLOOKUP($C3983,'Raw-products'!$A$2:$H$1261,MATCH(H$1,'Raw-products'!$A$1:$H$1,0))</f>
        <v>Henley</v>
      </c>
      <c r="I3983" t="str">
        <f>VLOOKUP($C3983,'Raw-products'!$A$2:$H$1261,MATCH(I$1,'Raw-products'!$A$1:$H$1,0))</f>
        <v>M</v>
      </c>
      <c r="J3983" t="str">
        <f>VLOOKUP($C3983,'Raw-products'!$A$2:$H$1261,MATCH(J$1,'Raw-products'!$A$1:$H$1,0))</f>
        <v>blue</v>
      </c>
      <c r="K3983">
        <f>VLOOKUP($C3983,'Raw-products'!$A$2:$H$1261,MATCH(K$1,'Raw-products'!$A$1:$H$1,0))</f>
        <v>92</v>
      </c>
      <c r="L3983">
        <f>VLOOKUP($C3983,'Raw-products'!$A$2:$H$1261,MATCH(L$1,'Raw-products'!$A$1:$H$1,0))</f>
        <v>42</v>
      </c>
      <c r="M3983" s="5">
        <f t="shared" si="124"/>
        <v>3864</v>
      </c>
      <c r="N3983" cm="1">
        <f t="array" ref="N3983:Q3983">_xlfn.XLOOKUP($B3983,'Raw -orders'!$A:$A,'Raw -orders'!$B:$E)</f>
        <v>258</v>
      </c>
      <c r="O3983">
        <v>39635</v>
      </c>
      <c r="P3983" s="1">
        <v>44223</v>
      </c>
      <c r="Q3983" s="1">
        <v>44230</v>
      </c>
      <c r="R3983" t="str" cm="1">
        <f t="array" ref="R3983:Y3983">_xlfn.XLOOKUP($N3983,'Raw - customers'!$A:$A,'Raw - customers'!$B:$I)</f>
        <v>Mira Heinonen</v>
      </c>
      <c r="S3983" t="str">
        <v>Female</v>
      </c>
      <c r="T3983">
        <v>62</v>
      </c>
      <c r="U3983" t="str">
        <v>2719 Dietrich KnollApt. 175</v>
      </c>
      <c r="V3983">
        <v>1252</v>
      </c>
      <c r="W3983" t="str">
        <v>South Declan</v>
      </c>
      <c r="X3983" t="str">
        <v>Queensland</v>
      </c>
      <c r="Y3983" t="str">
        <v>Australia</v>
      </c>
      <c r="Z3983">
        <v>1</v>
      </c>
      <c r="AA3983" s="3" t="str">
        <f t="shared" si="125"/>
        <v>0 to 10</v>
      </c>
      <c r="AP3983" s="6">
        <v>258</v>
      </c>
      <c r="AQ3983" s="6" t="s">
        <v>1355</v>
      </c>
    </row>
    <row r="3984" spans="1:43" x14ac:dyDescent="0.25">
      <c r="A3984">
        <v>3982</v>
      </c>
      <c r="B3984">
        <v>793</v>
      </c>
      <c r="C3984">
        <v>970</v>
      </c>
      <c r="D3984">
        <v>97</v>
      </c>
      <c r="E3984">
        <v>3</v>
      </c>
      <c r="F3984">
        <v>291</v>
      </c>
      <c r="G3984" t="str">
        <f>VLOOKUP($C3984,'Raw-products'!$A$2:$H$1261,MATCH(G$1,'Raw-products'!$A$1:$H$1,0))</f>
        <v>Trousers</v>
      </c>
      <c r="H3984" t="str">
        <f>VLOOKUP($C3984,'Raw-products'!$A$2:$H$1261,MATCH(H$1,'Raw-products'!$A$1:$H$1,0))</f>
        <v>Slim-Fit</v>
      </c>
      <c r="I3984" t="str">
        <f>VLOOKUP($C3984,'Raw-products'!$A$2:$H$1261,MATCH(I$1,'Raw-products'!$A$1:$H$1,0))</f>
        <v>XS</v>
      </c>
      <c r="J3984" t="str">
        <f>VLOOKUP($C3984,'Raw-products'!$A$2:$H$1261,MATCH(J$1,'Raw-products'!$A$1:$H$1,0))</f>
        <v>indigo</v>
      </c>
      <c r="K3984">
        <f>VLOOKUP($C3984,'Raw-products'!$A$2:$H$1261,MATCH(K$1,'Raw-products'!$A$1:$H$1,0))</f>
        <v>119</v>
      </c>
      <c r="L3984">
        <f>VLOOKUP($C3984,'Raw-products'!$A$2:$H$1261,MATCH(L$1,'Raw-products'!$A$1:$H$1,0))</f>
        <v>74</v>
      </c>
      <c r="M3984" s="5">
        <f t="shared" si="124"/>
        <v>8806</v>
      </c>
      <c r="N3984" cm="1">
        <f t="array" ref="N3984:Q3984">_xlfn.XLOOKUP($B3984,'Raw -orders'!$A:$A,'Raw -orders'!$B:$E)</f>
        <v>258</v>
      </c>
      <c r="O3984">
        <v>39635</v>
      </c>
      <c r="P3984" s="1">
        <v>44223</v>
      </c>
      <c r="Q3984" s="1">
        <v>44230</v>
      </c>
      <c r="R3984" t="str" cm="1">
        <f t="array" ref="R3984:Y3984">_xlfn.XLOOKUP($N3984,'Raw - customers'!$A:$A,'Raw - customers'!$B:$I)</f>
        <v>Mira Heinonen</v>
      </c>
      <c r="S3984" t="str">
        <v>Female</v>
      </c>
      <c r="T3984">
        <v>62</v>
      </c>
      <c r="U3984" t="str">
        <v>2719 Dietrich KnollApt. 175</v>
      </c>
      <c r="V3984">
        <v>1252</v>
      </c>
      <c r="W3984" t="str">
        <v>South Declan</v>
      </c>
      <c r="X3984" t="str">
        <v>Queensland</v>
      </c>
      <c r="Y3984" t="str">
        <v>Australia</v>
      </c>
      <c r="Z3984">
        <v>1</v>
      </c>
      <c r="AA3984" s="3" t="str">
        <f t="shared" si="125"/>
        <v>0 to 10</v>
      </c>
      <c r="AP3984" s="6">
        <v>258</v>
      </c>
      <c r="AQ3984" s="6" t="s">
        <v>1355</v>
      </c>
    </row>
    <row r="3985" spans="1:43" x14ac:dyDescent="0.25">
      <c r="A3985">
        <v>3983</v>
      </c>
      <c r="B3985">
        <v>793</v>
      </c>
      <c r="C3985">
        <v>783</v>
      </c>
      <c r="D3985">
        <v>91</v>
      </c>
      <c r="E3985">
        <v>3</v>
      </c>
      <c r="F3985">
        <v>273</v>
      </c>
      <c r="G3985" t="str">
        <f>VLOOKUP($C3985,'Raw-products'!$A$2:$H$1261,MATCH(G$1,'Raw-products'!$A$1:$H$1,0))</f>
        <v>Jacket</v>
      </c>
      <c r="H3985" t="str">
        <f>VLOOKUP($C3985,'Raw-products'!$A$2:$H$1261,MATCH(H$1,'Raw-products'!$A$1:$H$1,0))</f>
        <v>Pullover</v>
      </c>
      <c r="I3985" t="str">
        <f>VLOOKUP($C3985,'Raw-products'!$A$2:$H$1261,MATCH(I$1,'Raw-products'!$A$1:$H$1,0))</f>
        <v>L</v>
      </c>
      <c r="J3985" t="str">
        <f>VLOOKUP($C3985,'Raw-products'!$A$2:$H$1261,MATCH(J$1,'Raw-products'!$A$1:$H$1,0))</f>
        <v>yellow</v>
      </c>
      <c r="K3985">
        <f>VLOOKUP($C3985,'Raw-products'!$A$2:$H$1261,MATCH(K$1,'Raw-products'!$A$1:$H$1,0))</f>
        <v>114</v>
      </c>
      <c r="L3985">
        <f>VLOOKUP($C3985,'Raw-products'!$A$2:$H$1261,MATCH(L$1,'Raw-products'!$A$1:$H$1,0))</f>
        <v>43</v>
      </c>
      <c r="M3985" s="5">
        <f t="shared" si="124"/>
        <v>4902</v>
      </c>
      <c r="N3985" cm="1">
        <f t="array" ref="N3985:Q3985">_xlfn.XLOOKUP($B3985,'Raw -orders'!$A:$A,'Raw -orders'!$B:$E)</f>
        <v>258</v>
      </c>
      <c r="O3985">
        <v>39635</v>
      </c>
      <c r="P3985" s="1">
        <v>44223</v>
      </c>
      <c r="Q3985" s="1">
        <v>44230</v>
      </c>
      <c r="R3985" t="str" cm="1">
        <f t="array" ref="R3985:Y3985">_xlfn.XLOOKUP($N3985,'Raw - customers'!$A:$A,'Raw - customers'!$B:$I)</f>
        <v>Mira Heinonen</v>
      </c>
      <c r="S3985" t="str">
        <v>Female</v>
      </c>
      <c r="T3985">
        <v>62</v>
      </c>
      <c r="U3985" t="str">
        <v>2719 Dietrich KnollApt. 175</v>
      </c>
      <c r="V3985">
        <v>1252</v>
      </c>
      <c r="W3985" t="str">
        <v>South Declan</v>
      </c>
      <c r="X3985" t="str">
        <v>Queensland</v>
      </c>
      <c r="Y3985" t="str">
        <v>Australia</v>
      </c>
      <c r="Z3985">
        <v>1</v>
      </c>
      <c r="AA3985" s="3" t="str">
        <f t="shared" si="125"/>
        <v>0 to 10</v>
      </c>
      <c r="AP3985" s="6">
        <v>258</v>
      </c>
      <c r="AQ3985" s="6" t="s">
        <v>1355</v>
      </c>
    </row>
    <row r="3986" spans="1:43" x14ac:dyDescent="0.25">
      <c r="A3986">
        <v>3984</v>
      </c>
      <c r="B3986">
        <v>793</v>
      </c>
      <c r="C3986">
        <v>987</v>
      </c>
      <c r="D3986">
        <v>106</v>
      </c>
      <c r="E3986">
        <v>2</v>
      </c>
      <c r="F3986">
        <v>212</v>
      </c>
      <c r="G3986" t="str">
        <f>VLOOKUP($C3986,'Raw-products'!$A$2:$H$1261,MATCH(G$1,'Raw-products'!$A$1:$H$1,0))</f>
        <v>Trousers</v>
      </c>
      <c r="H3986" t="str">
        <f>VLOOKUP($C3986,'Raw-products'!$A$2:$H$1261,MATCH(H$1,'Raw-products'!$A$1:$H$1,0))</f>
        <v>Wool</v>
      </c>
      <c r="I3986" t="str">
        <f>VLOOKUP($C3986,'Raw-products'!$A$2:$H$1261,MATCH(I$1,'Raw-products'!$A$1:$H$1,0))</f>
        <v>M</v>
      </c>
      <c r="J3986" t="str">
        <f>VLOOKUP($C3986,'Raw-products'!$A$2:$H$1261,MATCH(J$1,'Raw-products'!$A$1:$H$1,0))</f>
        <v>orange</v>
      </c>
      <c r="K3986">
        <f>VLOOKUP($C3986,'Raw-products'!$A$2:$H$1261,MATCH(K$1,'Raw-products'!$A$1:$H$1,0))</f>
        <v>111</v>
      </c>
      <c r="L3986">
        <f>VLOOKUP($C3986,'Raw-products'!$A$2:$H$1261,MATCH(L$1,'Raw-products'!$A$1:$H$1,0))</f>
        <v>75</v>
      </c>
      <c r="M3986" s="5">
        <f t="shared" si="124"/>
        <v>8325</v>
      </c>
      <c r="N3986" cm="1">
        <f t="array" ref="N3986:Q3986">_xlfn.XLOOKUP($B3986,'Raw -orders'!$A:$A,'Raw -orders'!$B:$E)</f>
        <v>258</v>
      </c>
      <c r="O3986">
        <v>39635</v>
      </c>
      <c r="P3986" s="1">
        <v>44223</v>
      </c>
      <c r="Q3986" s="1">
        <v>44230</v>
      </c>
      <c r="R3986" t="str" cm="1">
        <f t="array" ref="R3986:Y3986">_xlfn.XLOOKUP($N3986,'Raw - customers'!$A:$A,'Raw - customers'!$B:$I)</f>
        <v>Mira Heinonen</v>
      </c>
      <c r="S3986" t="str">
        <v>Female</v>
      </c>
      <c r="T3986">
        <v>62</v>
      </c>
      <c r="U3986" t="str">
        <v>2719 Dietrich KnollApt. 175</v>
      </c>
      <c r="V3986">
        <v>1252</v>
      </c>
      <c r="W3986" t="str">
        <v>South Declan</v>
      </c>
      <c r="X3986" t="str">
        <v>Queensland</v>
      </c>
      <c r="Y3986" t="str">
        <v>Australia</v>
      </c>
      <c r="Z3986">
        <v>1</v>
      </c>
      <c r="AA3986" s="3" t="str">
        <f t="shared" si="125"/>
        <v>0 to 10</v>
      </c>
      <c r="AP3986" s="6">
        <v>258</v>
      </c>
      <c r="AQ3986" s="6" t="s">
        <v>1355</v>
      </c>
    </row>
    <row r="3987" spans="1:43" x14ac:dyDescent="0.25">
      <c r="A3987">
        <v>3985</v>
      </c>
      <c r="B3987">
        <v>793</v>
      </c>
      <c r="C3987">
        <v>222</v>
      </c>
      <c r="D3987">
        <v>106</v>
      </c>
      <c r="E3987">
        <v>1</v>
      </c>
      <c r="F3987">
        <v>106</v>
      </c>
      <c r="G3987" t="str">
        <f>VLOOKUP($C3987,'Raw-products'!$A$2:$H$1261,MATCH(G$1,'Raw-products'!$A$1:$H$1,0))</f>
        <v>Shirt</v>
      </c>
      <c r="H3987" t="str">
        <f>VLOOKUP($C3987,'Raw-products'!$A$2:$H$1261,MATCH(H$1,'Raw-products'!$A$1:$H$1,0))</f>
        <v>Chambray</v>
      </c>
      <c r="I3987" t="str">
        <f>VLOOKUP($C3987,'Raw-products'!$A$2:$H$1261,MATCH(I$1,'Raw-products'!$A$1:$H$1,0))</f>
        <v>M</v>
      </c>
      <c r="J3987" t="str">
        <f>VLOOKUP($C3987,'Raw-products'!$A$2:$H$1261,MATCH(J$1,'Raw-products'!$A$1:$H$1,0))</f>
        <v>yellow</v>
      </c>
      <c r="K3987">
        <f>VLOOKUP($C3987,'Raw-products'!$A$2:$H$1261,MATCH(K$1,'Raw-products'!$A$1:$H$1,0))</f>
        <v>105</v>
      </c>
      <c r="L3987">
        <f>VLOOKUP($C3987,'Raw-products'!$A$2:$H$1261,MATCH(L$1,'Raw-products'!$A$1:$H$1,0))</f>
        <v>62</v>
      </c>
      <c r="M3987" s="5">
        <f t="shared" si="124"/>
        <v>6510</v>
      </c>
      <c r="N3987" cm="1">
        <f t="array" ref="N3987:Q3987">_xlfn.XLOOKUP($B3987,'Raw -orders'!$A:$A,'Raw -orders'!$B:$E)</f>
        <v>258</v>
      </c>
      <c r="O3987">
        <v>39635</v>
      </c>
      <c r="P3987" s="1">
        <v>44223</v>
      </c>
      <c r="Q3987" s="1">
        <v>44230</v>
      </c>
      <c r="R3987" t="str" cm="1">
        <f t="array" ref="R3987:Y3987">_xlfn.XLOOKUP($N3987,'Raw - customers'!$A:$A,'Raw - customers'!$B:$I)</f>
        <v>Mira Heinonen</v>
      </c>
      <c r="S3987" t="str">
        <v>Female</v>
      </c>
      <c r="T3987">
        <v>62</v>
      </c>
      <c r="U3987" t="str">
        <v>2719 Dietrich KnollApt. 175</v>
      </c>
      <c r="V3987">
        <v>1252</v>
      </c>
      <c r="W3987" t="str">
        <v>South Declan</v>
      </c>
      <c r="X3987" t="str">
        <v>Queensland</v>
      </c>
      <c r="Y3987" t="str">
        <v>Australia</v>
      </c>
      <c r="Z3987">
        <v>1</v>
      </c>
      <c r="AA3987" s="3" t="str">
        <f t="shared" si="125"/>
        <v>0 to 10</v>
      </c>
      <c r="AP3987" s="6">
        <v>258</v>
      </c>
      <c r="AQ3987" s="6" t="s">
        <v>1355</v>
      </c>
    </row>
    <row r="3988" spans="1:43" x14ac:dyDescent="0.25">
      <c r="A3988">
        <v>3986</v>
      </c>
      <c r="B3988">
        <v>793</v>
      </c>
      <c r="C3988">
        <v>849</v>
      </c>
      <c r="D3988">
        <v>113</v>
      </c>
      <c r="E3988">
        <v>2</v>
      </c>
      <c r="F3988">
        <v>226</v>
      </c>
      <c r="G3988" t="str">
        <f>VLOOKUP($C3988,'Raw-products'!$A$2:$H$1261,MATCH(G$1,'Raw-products'!$A$1:$H$1,0))</f>
        <v>Trousers</v>
      </c>
      <c r="H3988" t="str">
        <f>VLOOKUP($C3988,'Raw-products'!$A$2:$H$1261,MATCH(H$1,'Raw-products'!$A$1:$H$1,0))</f>
        <v>Chinos</v>
      </c>
      <c r="I3988" t="str">
        <f>VLOOKUP($C3988,'Raw-products'!$A$2:$H$1261,MATCH(I$1,'Raw-products'!$A$1:$H$1,0))</f>
        <v>XL</v>
      </c>
      <c r="J3988" t="str">
        <f>VLOOKUP($C3988,'Raw-products'!$A$2:$H$1261,MATCH(J$1,'Raw-products'!$A$1:$H$1,0))</f>
        <v>orange</v>
      </c>
      <c r="K3988">
        <f>VLOOKUP($C3988,'Raw-products'!$A$2:$H$1261,MATCH(K$1,'Raw-products'!$A$1:$H$1,0))</f>
        <v>100</v>
      </c>
      <c r="L3988">
        <f>VLOOKUP($C3988,'Raw-products'!$A$2:$H$1261,MATCH(L$1,'Raw-products'!$A$1:$H$1,0))</f>
        <v>48</v>
      </c>
      <c r="M3988" s="5">
        <f t="shared" si="124"/>
        <v>4800</v>
      </c>
      <c r="N3988" cm="1">
        <f t="array" ref="N3988:Q3988">_xlfn.XLOOKUP($B3988,'Raw -orders'!$A:$A,'Raw -orders'!$B:$E)</f>
        <v>258</v>
      </c>
      <c r="O3988">
        <v>39635</v>
      </c>
      <c r="P3988" s="1">
        <v>44223</v>
      </c>
      <c r="Q3988" s="1">
        <v>44230</v>
      </c>
      <c r="R3988" t="str" cm="1">
        <f t="array" ref="R3988:Y3988">_xlfn.XLOOKUP($N3988,'Raw - customers'!$A:$A,'Raw - customers'!$B:$I)</f>
        <v>Mira Heinonen</v>
      </c>
      <c r="S3988" t="str">
        <v>Female</v>
      </c>
      <c r="T3988">
        <v>62</v>
      </c>
      <c r="U3988" t="str">
        <v>2719 Dietrich KnollApt. 175</v>
      </c>
      <c r="V3988">
        <v>1252</v>
      </c>
      <c r="W3988" t="str">
        <v>South Declan</v>
      </c>
      <c r="X3988" t="str">
        <v>Queensland</v>
      </c>
      <c r="Y3988" t="str">
        <v>Australia</v>
      </c>
      <c r="Z3988">
        <v>1</v>
      </c>
      <c r="AA3988" s="3" t="str">
        <f t="shared" si="125"/>
        <v>0 to 10</v>
      </c>
      <c r="AP3988" s="6">
        <v>258</v>
      </c>
      <c r="AQ3988" s="6" t="s">
        <v>1355</v>
      </c>
    </row>
    <row r="3989" spans="1:43" x14ac:dyDescent="0.25">
      <c r="A3989">
        <v>3987</v>
      </c>
      <c r="B3989">
        <v>793</v>
      </c>
      <c r="C3989">
        <v>72</v>
      </c>
      <c r="D3989">
        <v>118</v>
      </c>
      <c r="E3989">
        <v>3</v>
      </c>
      <c r="F3989">
        <v>354</v>
      </c>
      <c r="G3989" t="str">
        <f>VLOOKUP($C3989,'Raw-products'!$A$2:$H$1261,MATCH(G$1,'Raw-products'!$A$1:$H$1,0))</f>
        <v>Shirt</v>
      </c>
      <c r="H3989" t="str">
        <f>VLOOKUP($C3989,'Raw-products'!$A$2:$H$1261,MATCH(H$1,'Raw-products'!$A$1:$H$1,0))</f>
        <v>Flannel</v>
      </c>
      <c r="I3989" t="str">
        <f>VLOOKUP($C3989,'Raw-products'!$A$2:$H$1261,MATCH(I$1,'Raw-products'!$A$1:$H$1,0))</f>
        <v>M</v>
      </c>
      <c r="J3989" t="str">
        <f>VLOOKUP($C3989,'Raw-products'!$A$2:$H$1261,MATCH(J$1,'Raw-products'!$A$1:$H$1,0))</f>
        <v>red</v>
      </c>
      <c r="K3989">
        <f>VLOOKUP($C3989,'Raw-products'!$A$2:$H$1261,MATCH(K$1,'Raw-products'!$A$1:$H$1,0))</f>
        <v>96</v>
      </c>
      <c r="L3989">
        <f>VLOOKUP($C3989,'Raw-products'!$A$2:$H$1261,MATCH(L$1,'Raw-products'!$A$1:$H$1,0))</f>
        <v>68</v>
      </c>
      <c r="M3989" s="5">
        <f t="shared" si="124"/>
        <v>6528</v>
      </c>
      <c r="N3989" cm="1">
        <f t="array" ref="N3989:Q3989">_xlfn.XLOOKUP($B3989,'Raw -orders'!$A:$A,'Raw -orders'!$B:$E)</f>
        <v>258</v>
      </c>
      <c r="O3989">
        <v>39635</v>
      </c>
      <c r="P3989" s="1">
        <v>44223</v>
      </c>
      <c r="Q3989" s="1">
        <v>44230</v>
      </c>
      <c r="R3989" t="str" cm="1">
        <f t="array" ref="R3989:Y3989">_xlfn.XLOOKUP($N3989,'Raw - customers'!$A:$A,'Raw - customers'!$B:$I)</f>
        <v>Mira Heinonen</v>
      </c>
      <c r="S3989" t="str">
        <v>Female</v>
      </c>
      <c r="T3989">
        <v>62</v>
      </c>
      <c r="U3989" t="str">
        <v>2719 Dietrich KnollApt. 175</v>
      </c>
      <c r="V3989">
        <v>1252</v>
      </c>
      <c r="W3989" t="str">
        <v>South Declan</v>
      </c>
      <c r="X3989" t="str">
        <v>Queensland</v>
      </c>
      <c r="Y3989" t="str">
        <v>Australia</v>
      </c>
      <c r="Z3989">
        <v>1</v>
      </c>
      <c r="AA3989" s="3" t="str">
        <f t="shared" si="125"/>
        <v>0 to 10</v>
      </c>
      <c r="AP3989" s="6">
        <v>258</v>
      </c>
      <c r="AQ3989" s="6" t="s">
        <v>1355</v>
      </c>
    </row>
    <row r="3990" spans="1:43" x14ac:dyDescent="0.25">
      <c r="A3990">
        <v>3988</v>
      </c>
      <c r="B3990">
        <v>794</v>
      </c>
      <c r="C3990">
        <v>972</v>
      </c>
      <c r="D3990">
        <v>97</v>
      </c>
      <c r="E3990">
        <v>1</v>
      </c>
      <c r="F3990">
        <v>97</v>
      </c>
      <c r="G3990" t="str">
        <f>VLOOKUP($C3990,'Raw-products'!$A$2:$H$1261,MATCH(G$1,'Raw-products'!$A$1:$H$1,0))</f>
        <v>Trousers</v>
      </c>
      <c r="H3990" t="str">
        <f>VLOOKUP($C3990,'Raw-products'!$A$2:$H$1261,MATCH(H$1,'Raw-products'!$A$1:$H$1,0))</f>
        <v>Slim-Fit</v>
      </c>
      <c r="I3990" t="str">
        <f>VLOOKUP($C3990,'Raw-products'!$A$2:$H$1261,MATCH(I$1,'Raw-products'!$A$1:$H$1,0))</f>
        <v>M</v>
      </c>
      <c r="J3990" t="str">
        <f>VLOOKUP($C3990,'Raw-products'!$A$2:$H$1261,MATCH(J$1,'Raw-products'!$A$1:$H$1,0))</f>
        <v>indigo</v>
      </c>
      <c r="K3990">
        <f>VLOOKUP($C3990,'Raw-products'!$A$2:$H$1261,MATCH(K$1,'Raw-products'!$A$1:$H$1,0))</f>
        <v>119</v>
      </c>
      <c r="L3990">
        <f>VLOOKUP($C3990,'Raw-products'!$A$2:$H$1261,MATCH(L$1,'Raw-products'!$A$1:$H$1,0))</f>
        <v>67</v>
      </c>
      <c r="M3990" s="5">
        <f t="shared" si="124"/>
        <v>7973</v>
      </c>
      <c r="N3990" cm="1">
        <f t="array" ref="N3990:Q3990">_xlfn.XLOOKUP($B3990,'Raw -orders'!$A:$A,'Raw -orders'!$B:$E)</f>
        <v>418</v>
      </c>
      <c r="O3990">
        <v>55757</v>
      </c>
      <c r="P3990" s="1">
        <v>44304</v>
      </c>
      <c r="Q3990" s="1">
        <v>44324</v>
      </c>
      <c r="R3990" t="str" cm="1">
        <f t="array" ref="R3990:Y3990">_xlfn.XLOOKUP($N3990,'Raw - customers'!$A:$A,'Raw - customers'!$B:$I)</f>
        <v>Luelle Fernanando</v>
      </c>
      <c r="S3990" t="str">
        <v>Agender</v>
      </c>
      <c r="T3990">
        <v>57</v>
      </c>
      <c r="U3990" t="str">
        <v>855 Beahan IslandSuite 560</v>
      </c>
      <c r="V3990">
        <v>2775</v>
      </c>
      <c r="W3990" t="str">
        <v>North Sebastianberg</v>
      </c>
      <c r="X3990" t="str">
        <v>Australian Capital Territory</v>
      </c>
      <c r="Y3990" t="str">
        <v>Australia</v>
      </c>
      <c r="Z3990">
        <v>4</v>
      </c>
      <c r="AA3990" s="3" t="str">
        <f t="shared" si="125"/>
        <v>10 to 20</v>
      </c>
      <c r="AP3990" s="6">
        <v>418</v>
      </c>
      <c r="AQ3990" s="6" t="s">
        <v>1350</v>
      </c>
    </row>
    <row r="3991" spans="1:43" x14ac:dyDescent="0.25">
      <c r="A3991">
        <v>3989</v>
      </c>
      <c r="B3991">
        <v>794</v>
      </c>
      <c r="C3991">
        <v>209</v>
      </c>
      <c r="D3991">
        <v>98</v>
      </c>
      <c r="E3991">
        <v>2</v>
      </c>
      <c r="F3991">
        <v>196</v>
      </c>
      <c r="G3991" t="str">
        <f>VLOOKUP($C3991,'Raw-products'!$A$2:$H$1261,MATCH(G$1,'Raw-products'!$A$1:$H$1,0))</f>
        <v>Shirt</v>
      </c>
      <c r="H3991" t="str">
        <f>VLOOKUP($C3991,'Raw-products'!$A$2:$H$1261,MATCH(H$1,'Raw-products'!$A$1:$H$1,0))</f>
        <v>Camp Collared</v>
      </c>
      <c r="I3991" t="str">
        <f>VLOOKUP($C3991,'Raw-products'!$A$2:$H$1261,MATCH(I$1,'Raw-products'!$A$1:$H$1,0))</f>
        <v>XL</v>
      </c>
      <c r="J3991" t="str">
        <f>VLOOKUP($C3991,'Raw-products'!$A$2:$H$1261,MATCH(J$1,'Raw-products'!$A$1:$H$1,0))</f>
        <v>violet</v>
      </c>
      <c r="K3991">
        <f>VLOOKUP($C3991,'Raw-products'!$A$2:$H$1261,MATCH(K$1,'Raw-products'!$A$1:$H$1,0))</f>
        <v>112</v>
      </c>
      <c r="L3991">
        <f>VLOOKUP($C3991,'Raw-products'!$A$2:$H$1261,MATCH(L$1,'Raw-products'!$A$1:$H$1,0))</f>
        <v>40</v>
      </c>
      <c r="M3991" s="5">
        <f t="shared" si="124"/>
        <v>4480</v>
      </c>
      <c r="N3991" cm="1">
        <f t="array" ref="N3991:Q3991">_xlfn.XLOOKUP($B3991,'Raw -orders'!$A:$A,'Raw -orders'!$B:$E)</f>
        <v>418</v>
      </c>
      <c r="O3991">
        <v>55757</v>
      </c>
      <c r="P3991" s="1">
        <v>44304</v>
      </c>
      <c r="Q3991" s="1">
        <v>44324</v>
      </c>
      <c r="R3991" t="str" cm="1">
        <f t="array" ref="R3991:Y3991">_xlfn.XLOOKUP($N3991,'Raw - customers'!$A:$A,'Raw - customers'!$B:$I)</f>
        <v>Luelle Fernanando</v>
      </c>
      <c r="S3991" t="str">
        <v>Agender</v>
      </c>
      <c r="T3991">
        <v>57</v>
      </c>
      <c r="U3991" t="str">
        <v>855 Beahan IslandSuite 560</v>
      </c>
      <c r="V3991">
        <v>2775</v>
      </c>
      <c r="W3991" t="str">
        <v>North Sebastianberg</v>
      </c>
      <c r="X3991" t="str">
        <v>Australian Capital Territory</v>
      </c>
      <c r="Y3991" t="str">
        <v>Australia</v>
      </c>
      <c r="Z3991">
        <v>4</v>
      </c>
      <c r="AA3991" s="3" t="str">
        <f t="shared" si="125"/>
        <v>10 to 20</v>
      </c>
      <c r="AP3991" s="6">
        <v>418</v>
      </c>
      <c r="AQ3991" s="6" t="s">
        <v>1350</v>
      </c>
    </row>
    <row r="3992" spans="1:43" x14ac:dyDescent="0.25">
      <c r="A3992">
        <v>3990</v>
      </c>
      <c r="B3992">
        <v>794</v>
      </c>
      <c r="C3992">
        <v>582</v>
      </c>
      <c r="D3992">
        <v>100</v>
      </c>
      <c r="E3992">
        <v>3</v>
      </c>
      <c r="F3992">
        <v>300</v>
      </c>
      <c r="G3992" t="str">
        <f>VLOOKUP($C3992,'Raw-products'!$A$2:$H$1261,MATCH(G$1,'Raw-products'!$A$1:$H$1,0))</f>
        <v>Jacket</v>
      </c>
      <c r="H3992" t="str">
        <f>VLOOKUP($C3992,'Raw-products'!$A$2:$H$1261,MATCH(H$1,'Raw-products'!$A$1:$H$1,0))</f>
        <v>Bomber</v>
      </c>
      <c r="I3992" t="str">
        <f>VLOOKUP($C3992,'Raw-products'!$A$2:$H$1261,MATCH(I$1,'Raw-products'!$A$1:$H$1,0))</f>
        <v>M</v>
      </c>
      <c r="J3992" t="str">
        <f>VLOOKUP($C3992,'Raw-products'!$A$2:$H$1261,MATCH(J$1,'Raw-products'!$A$1:$H$1,0))</f>
        <v>blue</v>
      </c>
      <c r="K3992">
        <f>VLOOKUP($C3992,'Raw-products'!$A$2:$H$1261,MATCH(K$1,'Raw-products'!$A$1:$H$1,0))</f>
        <v>90</v>
      </c>
      <c r="L3992">
        <f>VLOOKUP($C3992,'Raw-products'!$A$2:$H$1261,MATCH(L$1,'Raw-products'!$A$1:$H$1,0))</f>
        <v>44</v>
      </c>
      <c r="M3992" s="5">
        <f t="shared" si="124"/>
        <v>3960</v>
      </c>
      <c r="N3992" cm="1">
        <f t="array" ref="N3992:Q3992">_xlfn.XLOOKUP($B3992,'Raw -orders'!$A:$A,'Raw -orders'!$B:$E)</f>
        <v>418</v>
      </c>
      <c r="O3992">
        <v>55757</v>
      </c>
      <c r="P3992" s="1">
        <v>44304</v>
      </c>
      <c r="Q3992" s="1">
        <v>44324</v>
      </c>
      <c r="R3992" t="str" cm="1">
        <f t="array" ref="R3992:Y3992">_xlfn.XLOOKUP($N3992,'Raw - customers'!$A:$A,'Raw - customers'!$B:$I)</f>
        <v>Luelle Fernanando</v>
      </c>
      <c r="S3992" t="str">
        <v>Agender</v>
      </c>
      <c r="T3992">
        <v>57</v>
      </c>
      <c r="U3992" t="str">
        <v>855 Beahan IslandSuite 560</v>
      </c>
      <c r="V3992">
        <v>2775</v>
      </c>
      <c r="W3992" t="str">
        <v>North Sebastianberg</v>
      </c>
      <c r="X3992" t="str">
        <v>Australian Capital Territory</v>
      </c>
      <c r="Y3992" t="str">
        <v>Australia</v>
      </c>
      <c r="Z3992">
        <v>4</v>
      </c>
      <c r="AA3992" s="3" t="str">
        <f t="shared" si="125"/>
        <v>10 to 20</v>
      </c>
      <c r="AP3992" s="6">
        <v>418</v>
      </c>
      <c r="AQ3992" s="6" t="s">
        <v>1350</v>
      </c>
    </row>
    <row r="3993" spans="1:43" x14ac:dyDescent="0.25">
      <c r="A3993">
        <v>3991</v>
      </c>
      <c r="B3993">
        <v>794</v>
      </c>
      <c r="C3993">
        <v>247</v>
      </c>
      <c r="D3993">
        <v>95</v>
      </c>
      <c r="E3993">
        <v>2</v>
      </c>
      <c r="F3993">
        <v>190</v>
      </c>
      <c r="G3993" t="str">
        <f>VLOOKUP($C3993,'Raw-products'!$A$2:$H$1261,MATCH(G$1,'Raw-products'!$A$1:$H$1,0))</f>
        <v>Shirt</v>
      </c>
      <c r="H3993" t="str">
        <f>VLOOKUP($C3993,'Raw-products'!$A$2:$H$1261,MATCH(H$1,'Raw-products'!$A$1:$H$1,0))</f>
        <v>Polo</v>
      </c>
      <c r="I3993" t="str">
        <f>VLOOKUP($C3993,'Raw-products'!$A$2:$H$1261,MATCH(I$1,'Raw-products'!$A$1:$H$1,0))</f>
        <v>M</v>
      </c>
      <c r="J3993" t="str">
        <f>VLOOKUP($C3993,'Raw-products'!$A$2:$H$1261,MATCH(J$1,'Raw-products'!$A$1:$H$1,0))</f>
        <v>red</v>
      </c>
      <c r="K3993">
        <f>VLOOKUP($C3993,'Raw-products'!$A$2:$H$1261,MATCH(K$1,'Raw-products'!$A$1:$H$1,0))</f>
        <v>117</v>
      </c>
      <c r="L3993">
        <f>VLOOKUP($C3993,'Raw-products'!$A$2:$H$1261,MATCH(L$1,'Raw-products'!$A$1:$H$1,0))</f>
        <v>70</v>
      </c>
      <c r="M3993" s="5">
        <f t="shared" si="124"/>
        <v>8190</v>
      </c>
      <c r="N3993" cm="1">
        <f t="array" ref="N3993:Q3993">_xlfn.XLOOKUP($B3993,'Raw -orders'!$A:$A,'Raw -orders'!$B:$E)</f>
        <v>418</v>
      </c>
      <c r="O3993">
        <v>55757</v>
      </c>
      <c r="P3993" s="1">
        <v>44304</v>
      </c>
      <c r="Q3993" s="1">
        <v>44324</v>
      </c>
      <c r="R3993" t="str" cm="1">
        <f t="array" ref="R3993:Y3993">_xlfn.XLOOKUP($N3993,'Raw - customers'!$A:$A,'Raw - customers'!$B:$I)</f>
        <v>Luelle Fernanando</v>
      </c>
      <c r="S3993" t="str">
        <v>Agender</v>
      </c>
      <c r="T3993">
        <v>57</v>
      </c>
      <c r="U3993" t="str">
        <v>855 Beahan IslandSuite 560</v>
      </c>
      <c r="V3993">
        <v>2775</v>
      </c>
      <c r="W3993" t="str">
        <v>North Sebastianberg</v>
      </c>
      <c r="X3993" t="str">
        <v>Australian Capital Territory</v>
      </c>
      <c r="Y3993" t="str">
        <v>Australia</v>
      </c>
      <c r="Z3993">
        <v>4</v>
      </c>
      <c r="AA3993" s="3" t="str">
        <f t="shared" si="125"/>
        <v>10 to 20</v>
      </c>
      <c r="AP3993" s="6">
        <v>418</v>
      </c>
      <c r="AQ3993" s="6" t="s">
        <v>1350</v>
      </c>
    </row>
    <row r="3994" spans="1:43" x14ac:dyDescent="0.25">
      <c r="A3994">
        <v>3992</v>
      </c>
      <c r="B3994">
        <v>794</v>
      </c>
      <c r="C3994">
        <v>724</v>
      </c>
      <c r="D3994">
        <v>119</v>
      </c>
      <c r="E3994">
        <v>3</v>
      </c>
      <c r="F3994">
        <v>357</v>
      </c>
      <c r="G3994" t="str">
        <f>VLOOKUP($C3994,'Raw-products'!$A$2:$H$1261,MATCH(G$1,'Raw-products'!$A$1:$H$1,0))</f>
        <v>Jacket</v>
      </c>
      <c r="H3994" t="str">
        <f>VLOOKUP($C3994,'Raw-products'!$A$2:$H$1261,MATCH(H$1,'Raw-products'!$A$1:$H$1,0))</f>
        <v>Trench Coat</v>
      </c>
      <c r="I3994" t="str">
        <f>VLOOKUP($C3994,'Raw-products'!$A$2:$H$1261,MATCH(I$1,'Raw-products'!$A$1:$H$1,0))</f>
        <v>XL</v>
      </c>
      <c r="J3994" t="str">
        <f>VLOOKUP($C3994,'Raw-products'!$A$2:$H$1261,MATCH(J$1,'Raw-products'!$A$1:$H$1,0))</f>
        <v>blue</v>
      </c>
      <c r="K3994">
        <f>VLOOKUP($C3994,'Raw-products'!$A$2:$H$1261,MATCH(K$1,'Raw-products'!$A$1:$H$1,0))</f>
        <v>112</v>
      </c>
      <c r="L3994">
        <f>VLOOKUP($C3994,'Raw-products'!$A$2:$H$1261,MATCH(L$1,'Raw-products'!$A$1:$H$1,0))</f>
        <v>69</v>
      </c>
      <c r="M3994" s="5">
        <f t="shared" si="124"/>
        <v>7728</v>
      </c>
      <c r="N3994" cm="1">
        <f t="array" ref="N3994:Q3994">_xlfn.XLOOKUP($B3994,'Raw -orders'!$A:$A,'Raw -orders'!$B:$E)</f>
        <v>418</v>
      </c>
      <c r="O3994">
        <v>55757</v>
      </c>
      <c r="P3994" s="1">
        <v>44304</v>
      </c>
      <c r="Q3994" s="1">
        <v>44324</v>
      </c>
      <c r="R3994" t="str" cm="1">
        <f t="array" ref="R3994:Y3994">_xlfn.XLOOKUP($N3994,'Raw - customers'!$A:$A,'Raw - customers'!$B:$I)</f>
        <v>Luelle Fernanando</v>
      </c>
      <c r="S3994" t="str">
        <v>Agender</v>
      </c>
      <c r="T3994">
        <v>57</v>
      </c>
      <c r="U3994" t="str">
        <v>855 Beahan IslandSuite 560</v>
      </c>
      <c r="V3994">
        <v>2775</v>
      </c>
      <c r="W3994" t="str">
        <v>North Sebastianberg</v>
      </c>
      <c r="X3994" t="str">
        <v>Australian Capital Territory</v>
      </c>
      <c r="Y3994" t="str">
        <v>Australia</v>
      </c>
      <c r="Z3994">
        <v>4</v>
      </c>
      <c r="AA3994" s="3" t="str">
        <f t="shared" si="125"/>
        <v>10 to 20</v>
      </c>
      <c r="AP3994" s="6">
        <v>418</v>
      </c>
      <c r="AQ3994" s="6" t="s">
        <v>1350</v>
      </c>
    </row>
    <row r="3995" spans="1:43" x14ac:dyDescent="0.25">
      <c r="A3995">
        <v>3993</v>
      </c>
      <c r="B3995">
        <v>794</v>
      </c>
      <c r="C3995">
        <v>470</v>
      </c>
      <c r="D3995">
        <v>118</v>
      </c>
      <c r="E3995">
        <v>2</v>
      </c>
      <c r="F3995">
        <v>236</v>
      </c>
      <c r="G3995" t="str">
        <f>VLOOKUP($C3995,'Raw-products'!$A$2:$H$1261,MATCH(G$1,'Raw-products'!$A$1:$H$1,0))</f>
        <v>Jacket</v>
      </c>
      <c r="H3995" t="str">
        <f>VLOOKUP($C3995,'Raw-products'!$A$2:$H$1261,MATCH(H$1,'Raw-products'!$A$1:$H$1,0))</f>
        <v>Puffer</v>
      </c>
      <c r="I3995" t="str">
        <f>VLOOKUP($C3995,'Raw-products'!$A$2:$H$1261,MATCH(I$1,'Raw-products'!$A$1:$H$1,0))</f>
        <v>XS</v>
      </c>
      <c r="J3995" t="str">
        <f>VLOOKUP($C3995,'Raw-products'!$A$2:$H$1261,MATCH(J$1,'Raw-products'!$A$1:$H$1,0))</f>
        <v>green</v>
      </c>
      <c r="K3995">
        <f>VLOOKUP($C3995,'Raw-products'!$A$2:$H$1261,MATCH(K$1,'Raw-products'!$A$1:$H$1,0))</f>
        <v>110</v>
      </c>
      <c r="L3995">
        <f>VLOOKUP($C3995,'Raw-products'!$A$2:$H$1261,MATCH(L$1,'Raw-products'!$A$1:$H$1,0))</f>
        <v>41</v>
      </c>
      <c r="M3995" s="5">
        <f t="shared" si="124"/>
        <v>4510</v>
      </c>
      <c r="N3995" cm="1">
        <f t="array" ref="N3995:Q3995">_xlfn.XLOOKUP($B3995,'Raw -orders'!$A:$A,'Raw -orders'!$B:$E)</f>
        <v>418</v>
      </c>
      <c r="O3995">
        <v>55757</v>
      </c>
      <c r="P3995" s="1">
        <v>44304</v>
      </c>
      <c r="Q3995" s="1">
        <v>44324</v>
      </c>
      <c r="R3995" t="str" cm="1">
        <f t="array" ref="R3995:Y3995">_xlfn.XLOOKUP($N3995,'Raw - customers'!$A:$A,'Raw - customers'!$B:$I)</f>
        <v>Luelle Fernanando</v>
      </c>
      <c r="S3995" t="str">
        <v>Agender</v>
      </c>
      <c r="T3995">
        <v>57</v>
      </c>
      <c r="U3995" t="str">
        <v>855 Beahan IslandSuite 560</v>
      </c>
      <c r="V3995">
        <v>2775</v>
      </c>
      <c r="W3995" t="str">
        <v>North Sebastianberg</v>
      </c>
      <c r="X3995" t="str">
        <v>Australian Capital Territory</v>
      </c>
      <c r="Y3995" t="str">
        <v>Australia</v>
      </c>
      <c r="Z3995">
        <v>4</v>
      </c>
      <c r="AA3995" s="3" t="str">
        <f t="shared" si="125"/>
        <v>10 to 20</v>
      </c>
      <c r="AP3995" s="6">
        <v>418</v>
      </c>
      <c r="AQ3995" s="6" t="s">
        <v>1350</v>
      </c>
    </row>
    <row r="3996" spans="1:43" x14ac:dyDescent="0.25">
      <c r="A3996">
        <v>3994</v>
      </c>
      <c r="B3996">
        <v>794</v>
      </c>
      <c r="C3996">
        <v>922</v>
      </c>
      <c r="D3996">
        <v>96</v>
      </c>
      <c r="E3996">
        <v>2</v>
      </c>
      <c r="F3996">
        <v>192</v>
      </c>
      <c r="G3996" t="str">
        <f>VLOOKUP($C3996,'Raw-products'!$A$2:$H$1261,MATCH(G$1,'Raw-products'!$A$1:$H$1,0))</f>
        <v>Trousers</v>
      </c>
      <c r="H3996" t="str">
        <f>VLOOKUP($C3996,'Raw-products'!$A$2:$H$1261,MATCH(H$1,'Raw-products'!$A$1:$H$1,0))</f>
        <v>Drawstring</v>
      </c>
      <c r="I3996" t="str">
        <f>VLOOKUP($C3996,'Raw-products'!$A$2:$H$1261,MATCH(I$1,'Raw-products'!$A$1:$H$1,0))</f>
        <v>M</v>
      </c>
      <c r="J3996" t="str">
        <f>VLOOKUP($C3996,'Raw-products'!$A$2:$H$1261,MATCH(J$1,'Raw-products'!$A$1:$H$1,0))</f>
        <v>yellow</v>
      </c>
      <c r="K3996">
        <f>VLOOKUP($C3996,'Raw-products'!$A$2:$H$1261,MATCH(K$1,'Raw-products'!$A$1:$H$1,0))</f>
        <v>104</v>
      </c>
      <c r="L3996">
        <f>VLOOKUP($C3996,'Raw-products'!$A$2:$H$1261,MATCH(L$1,'Raw-products'!$A$1:$H$1,0))</f>
        <v>55</v>
      </c>
      <c r="M3996" s="5">
        <f t="shared" si="124"/>
        <v>5720</v>
      </c>
      <c r="N3996" cm="1">
        <f t="array" ref="N3996:Q3996">_xlfn.XLOOKUP($B3996,'Raw -orders'!$A:$A,'Raw -orders'!$B:$E)</f>
        <v>418</v>
      </c>
      <c r="O3996">
        <v>55757</v>
      </c>
      <c r="P3996" s="1">
        <v>44304</v>
      </c>
      <c r="Q3996" s="1">
        <v>44324</v>
      </c>
      <c r="R3996" t="str" cm="1">
        <f t="array" ref="R3996:Y3996">_xlfn.XLOOKUP($N3996,'Raw - customers'!$A:$A,'Raw - customers'!$B:$I)</f>
        <v>Luelle Fernanando</v>
      </c>
      <c r="S3996" t="str">
        <v>Agender</v>
      </c>
      <c r="T3996">
        <v>57</v>
      </c>
      <c r="U3996" t="str">
        <v>855 Beahan IslandSuite 560</v>
      </c>
      <c r="V3996">
        <v>2775</v>
      </c>
      <c r="W3996" t="str">
        <v>North Sebastianberg</v>
      </c>
      <c r="X3996" t="str">
        <v>Australian Capital Territory</v>
      </c>
      <c r="Y3996" t="str">
        <v>Australia</v>
      </c>
      <c r="Z3996">
        <v>4</v>
      </c>
      <c r="AA3996" s="3" t="str">
        <f t="shared" si="125"/>
        <v>10 to 20</v>
      </c>
      <c r="AP3996" s="6">
        <v>418</v>
      </c>
      <c r="AQ3996" s="6" t="s">
        <v>1350</v>
      </c>
    </row>
    <row r="3997" spans="1:43" x14ac:dyDescent="0.25">
      <c r="A3997">
        <v>3995</v>
      </c>
      <c r="B3997">
        <v>795</v>
      </c>
      <c r="C3997">
        <v>11</v>
      </c>
      <c r="D3997">
        <v>96</v>
      </c>
      <c r="E3997">
        <v>3</v>
      </c>
      <c r="F3997">
        <v>288</v>
      </c>
      <c r="G3997" t="str">
        <f>VLOOKUP($C3997,'Raw-products'!$A$2:$H$1261,MATCH(G$1,'Raw-products'!$A$1:$H$1,0))</f>
        <v>Shirt</v>
      </c>
      <c r="H3997" t="str">
        <f>VLOOKUP($C3997,'Raw-products'!$A$2:$H$1261,MATCH(H$1,'Raw-products'!$A$1:$H$1,0))</f>
        <v>Oxford Cloth</v>
      </c>
      <c r="I3997" t="str">
        <f>VLOOKUP($C3997,'Raw-products'!$A$2:$H$1261,MATCH(I$1,'Raw-products'!$A$1:$H$1,0))</f>
        <v>S</v>
      </c>
      <c r="J3997" t="str">
        <f>VLOOKUP($C3997,'Raw-products'!$A$2:$H$1261,MATCH(J$1,'Raw-products'!$A$1:$H$1,0))</f>
        <v>yellow</v>
      </c>
      <c r="K3997">
        <f>VLOOKUP($C3997,'Raw-products'!$A$2:$H$1261,MATCH(K$1,'Raw-products'!$A$1:$H$1,0))</f>
        <v>114</v>
      </c>
      <c r="L3997">
        <f>VLOOKUP($C3997,'Raw-products'!$A$2:$H$1261,MATCH(L$1,'Raw-products'!$A$1:$H$1,0))</f>
        <v>78</v>
      </c>
      <c r="M3997" s="5">
        <f t="shared" si="124"/>
        <v>8892</v>
      </c>
      <c r="N3997" cm="1">
        <f t="array" ref="N3997:Q3997">_xlfn.XLOOKUP($B3997,'Raw -orders'!$A:$A,'Raw -orders'!$B:$E)</f>
        <v>427</v>
      </c>
      <c r="O3997">
        <v>51672</v>
      </c>
      <c r="P3997" s="1">
        <v>44354</v>
      </c>
      <c r="Q3997" s="1">
        <v>44377</v>
      </c>
      <c r="R3997" t="str" cm="1">
        <f t="array" ref="R3997:Y3997">_xlfn.XLOOKUP($N3997,'Raw - customers'!$A:$A,'Raw - customers'!$B:$I)</f>
        <v>Tomaso Mullin</v>
      </c>
      <c r="S3997" t="str">
        <v>Genderqueer</v>
      </c>
      <c r="T3997">
        <v>25</v>
      </c>
      <c r="U3997" t="str">
        <v>51 Gabriel KnollApt. 819</v>
      </c>
      <c r="V3997">
        <v>8556</v>
      </c>
      <c r="W3997" t="str">
        <v>New Ava</v>
      </c>
      <c r="X3997" t="str">
        <v>Queensland</v>
      </c>
      <c r="Y3997" t="str">
        <v>Australia</v>
      </c>
      <c r="Z3997">
        <v>6</v>
      </c>
      <c r="AA3997" s="3" t="str">
        <f t="shared" si="125"/>
        <v>20 to 30</v>
      </c>
      <c r="AP3997" s="6">
        <v>427</v>
      </c>
      <c r="AQ3997" s="6" t="s">
        <v>1355</v>
      </c>
    </row>
    <row r="3998" spans="1:43" x14ac:dyDescent="0.25">
      <c r="A3998">
        <v>3996</v>
      </c>
      <c r="B3998">
        <v>795</v>
      </c>
      <c r="C3998">
        <v>830</v>
      </c>
      <c r="D3998">
        <v>117</v>
      </c>
      <c r="E3998">
        <v>2</v>
      </c>
      <c r="F3998">
        <v>234</v>
      </c>
      <c r="G3998" t="str">
        <f>VLOOKUP($C3998,'Raw-products'!$A$2:$H$1261,MATCH(G$1,'Raw-products'!$A$1:$H$1,0))</f>
        <v>Jacket</v>
      </c>
      <c r="H3998" t="str">
        <f>VLOOKUP($C3998,'Raw-products'!$A$2:$H$1261,MATCH(H$1,'Raw-products'!$A$1:$H$1,0))</f>
        <v>Shearling</v>
      </c>
      <c r="I3998" t="str">
        <f>VLOOKUP($C3998,'Raw-products'!$A$2:$H$1261,MATCH(I$1,'Raw-products'!$A$1:$H$1,0))</f>
        <v>XS</v>
      </c>
      <c r="J3998" t="str">
        <f>VLOOKUP($C3998,'Raw-products'!$A$2:$H$1261,MATCH(J$1,'Raw-products'!$A$1:$H$1,0))</f>
        <v>indigo</v>
      </c>
      <c r="K3998">
        <f>VLOOKUP($C3998,'Raw-products'!$A$2:$H$1261,MATCH(K$1,'Raw-products'!$A$1:$H$1,0))</f>
        <v>95</v>
      </c>
      <c r="L3998">
        <f>VLOOKUP($C3998,'Raw-products'!$A$2:$H$1261,MATCH(L$1,'Raw-products'!$A$1:$H$1,0))</f>
        <v>68</v>
      </c>
      <c r="M3998" s="5">
        <f t="shared" si="124"/>
        <v>6460</v>
      </c>
      <c r="N3998" cm="1">
        <f t="array" ref="N3998:Q3998">_xlfn.XLOOKUP($B3998,'Raw -orders'!$A:$A,'Raw -orders'!$B:$E)</f>
        <v>427</v>
      </c>
      <c r="O3998">
        <v>51672</v>
      </c>
      <c r="P3998" s="1">
        <v>44354</v>
      </c>
      <c r="Q3998" s="1">
        <v>44377</v>
      </c>
      <c r="R3998" t="str" cm="1">
        <f t="array" ref="R3998:Y3998">_xlfn.XLOOKUP($N3998,'Raw - customers'!$A:$A,'Raw - customers'!$B:$I)</f>
        <v>Tomaso Mullin</v>
      </c>
      <c r="S3998" t="str">
        <v>Genderqueer</v>
      </c>
      <c r="T3998">
        <v>25</v>
      </c>
      <c r="U3998" t="str">
        <v>51 Gabriel KnollApt. 819</v>
      </c>
      <c r="V3998">
        <v>8556</v>
      </c>
      <c r="W3998" t="str">
        <v>New Ava</v>
      </c>
      <c r="X3998" t="str">
        <v>Queensland</v>
      </c>
      <c r="Y3998" t="str">
        <v>Australia</v>
      </c>
      <c r="Z3998">
        <v>6</v>
      </c>
      <c r="AA3998" s="3" t="str">
        <f t="shared" si="125"/>
        <v>20 to 30</v>
      </c>
      <c r="AP3998" s="6">
        <v>427</v>
      </c>
      <c r="AQ3998" s="6" t="s">
        <v>1355</v>
      </c>
    </row>
    <row r="3999" spans="1:43" x14ac:dyDescent="0.25">
      <c r="A3999">
        <v>3997</v>
      </c>
      <c r="B3999">
        <v>796</v>
      </c>
      <c r="C3999">
        <v>362</v>
      </c>
      <c r="D3999">
        <v>94</v>
      </c>
      <c r="E3999">
        <v>2</v>
      </c>
      <c r="F3999">
        <v>188</v>
      </c>
      <c r="G3999" t="str">
        <f>VLOOKUP($C3999,'Raw-products'!$A$2:$H$1261,MATCH(G$1,'Raw-products'!$A$1:$H$1,0))</f>
        <v>Shirt</v>
      </c>
      <c r="H3999" t="str">
        <f>VLOOKUP($C3999,'Raw-products'!$A$2:$H$1261,MATCH(H$1,'Raw-products'!$A$1:$H$1,0))</f>
        <v>Henley</v>
      </c>
      <c r="I3999" t="str">
        <f>VLOOKUP($C3999,'Raw-products'!$A$2:$H$1261,MATCH(I$1,'Raw-products'!$A$1:$H$1,0))</f>
        <v>M</v>
      </c>
      <c r="J3999" t="str">
        <f>VLOOKUP($C3999,'Raw-products'!$A$2:$H$1261,MATCH(J$1,'Raw-products'!$A$1:$H$1,0))</f>
        <v>yellow</v>
      </c>
      <c r="K3999">
        <f>VLOOKUP($C3999,'Raw-products'!$A$2:$H$1261,MATCH(K$1,'Raw-products'!$A$1:$H$1,0))</f>
        <v>92</v>
      </c>
      <c r="L3999">
        <f>VLOOKUP($C3999,'Raw-products'!$A$2:$H$1261,MATCH(L$1,'Raw-products'!$A$1:$H$1,0))</f>
        <v>71</v>
      </c>
      <c r="M3999" s="5">
        <f t="shared" si="124"/>
        <v>6532</v>
      </c>
      <c r="N3999" cm="1">
        <f t="array" ref="N3999:Q3999">_xlfn.XLOOKUP($B3999,'Raw -orders'!$A:$A,'Raw -orders'!$B:$E)</f>
        <v>592</v>
      </c>
      <c r="O3999">
        <v>18804</v>
      </c>
      <c r="P3999" s="1">
        <v>44408</v>
      </c>
      <c r="Q3999" s="1">
        <v>44414</v>
      </c>
      <c r="R3999" t="str" cm="1">
        <f t="array" ref="R3999:Y3999">_xlfn.XLOOKUP($N3999,'Raw - customers'!$A:$A,'Raw - customers'!$B:$I)</f>
        <v>Salomo Shuttell</v>
      </c>
      <c r="S3999" t="str">
        <v>Bigender</v>
      </c>
      <c r="T3999">
        <v>64</v>
      </c>
      <c r="U3999" t="str">
        <v>88 D'amore CircleApt. 533</v>
      </c>
      <c r="V3999">
        <v>354</v>
      </c>
      <c r="W3999" t="str">
        <v>North Stephanie</v>
      </c>
      <c r="X3999" t="str">
        <v>South Australia</v>
      </c>
      <c r="Y3999" t="str">
        <v>Australia</v>
      </c>
      <c r="Z3999">
        <v>7</v>
      </c>
      <c r="AA3999" s="3" t="str">
        <f t="shared" si="125"/>
        <v>0 to 10</v>
      </c>
      <c r="AP3999" s="6">
        <v>592</v>
      </c>
      <c r="AQ3999" s="6" t="s">
        <v>1345</v>
      </c>
    </row>
    <row r="4000" spans="1:43" x14ac:dyDescent="0.25">
      <c r="A4000">
        <v>3998</v>
      </c>
      <c r="B4000">
        <v>796</v>
      </c>
      <c r="C4000">
        <v>437</v>
      </c>
      <c r="D4000">
        <v>107</v>
      </c>
      <c r="E4000">
        <v>1</v>
      </c>
      <c r="F4000">
        <v>107</v>
      </c>
      <c r="G4000" t="str">
        <f>VLOOKUP($C4000,'Raw-products'!$A$2:$H$1261,MATCH(G$1,'Raw-products'!$A$1:$H$1,0))</f>
        <v>Jacket</v>
      </c>
      <c r="H4000" t="str">
        <f>VLOOKUP($C4000,'Raw-products'!$A$2:$H$1261,MATCH(H$1,'Raw-products'!$A$1:$H$1,0))</f>
        <v>Denim</v>
      </c>
      <c r="I4000" t="str">
        <f>VLOOKUP($C4000,'Raw-products'!$A$2:$H$1261,MATCH(I$1,'Raw-products'!$A$1:$H$1,0))</f>
        <v>M</v>
      </c>
      <c r="J4000" t="str">
        <f>VLOOKUP($C4000,'Raw-products'!$A$2:$H$1261,MATCH(J$1,'Raw-products'!$A$1:$H$1,0))</f>
        <v>green</v>
      </c>
      <c r="K4000">
        <f>VLOOKUP($C4000,'Raw-products'!$A$2:$H$1261,MATCH(K$1,'Raw-products'!$A$1:$H$1,0))</f>
        <v>92</v>
      </c>
      <c r="L4000">
        <f>VLOOKUP($C4000,'Raw-products'!$A$2:$H$1261,MATCH(L$1,'Raw-products'!$A$1:$H$1,0))</f>
        <v>79</v>
      </c>
      <c r="M4000" s="5">
        <f t="shared" si="124"/>
        <v>7268</v>
      </c>
      <c r="N4000" cm="1">
        <f t="array" ref="N4000:Q4000">_xlfn.XLOOKUP($B4000,'Raw -orders'!$A:$A,'Raw -orders'!$B:$E)</f>
        <v>592</v>
      </c>
      <c r="O4000">
        <v>18804</v>
      </c>
      <c r="P4000" s="1">
        <v>44408</v>
      </c>
      <c r="Q4000" s="1">
        <v>44414</v>
      </c>
      <c r="R4000" t="str" cm="1">
        <f t="array" ref="R4000:Y4000">_xlfn.XLOOKUP($N4000,'Raw - customers'!$A:$A,'Raw - customers'!$B:$I)</f>
        <v>Salomo Shuttell</v>
      </c>
      <c r="S4000" t="str">
        <v>Bigender</v>
      </c>
      <c r="T4000">
        <v>64</v>
      </c>
      <c r="U4000" t="str">
        <v>88 D'amore CircleApt. 533</v>
      </c>
      <c r="V4000">
        <v>354</v>
      </c>
      <c r="W4000" t="str">
        <v>North Stephanie</v>
      </c>
      <c r="X4000" t="str">
        <v>South Australia</v>
      </c>
      <c r="Y4000" t="str">
        <v>Australia</v>
      </c>
      <c r="Z4000">
        <v>7</v>
      </c>
      <c r="AA4000" s="3" t="str">
        <f t="shared" si="125"/>
        <v>0 to 10</v>
      </c>
      <c r="AP4000" s="6">
        <v>592</v>
      </c>
      <c r="AQ4000" s="6" t="s">
        <v>1345</v>
      </c>
    </row>
    <row r="4001" spans="1:43" x14ac:dyDescent="0.25">
      <c r="A4001">
        <v>3999</v>
      </c>
      <c r="B4001">
        <v>797</v>
      </c>
      <c r="C4001">
        <v>904</v>
      </c>
      <c r="D4001">
        <v>94</v>
      </c>
      <c r="E4001">
        <v>1</v>
      </c>
      <c r="F4001">
        <v>94</v>
      </c>
      <c r="G4001" t="str">
        <f>VLOOKUP($C4001,'Raw-products'!$A$2:$H$1261,MATCH(G$1,'Raw-products'!$A$1:$H$1,0))</f>
        <v>Trousers</v>
      </c>
      <c r="H4001" t="str">
        <f>VLOOKUP($C4001,'Raw-products'!$A$2:$H$1261,MATCH(H$1,'Raw-products'!$A$1:$H$1,0))</f>
        <v>Cords</v>
      </c>
      <c r="I4001" t="str">
        <f>VLOOKUP($C4001,'Raw-products'!$A$2:$H$1261,MATCH(I$1,'Raw-products'!$A$1:$H$1,0))</f>
        <v>XL</v>
      </c>
      <c r="J4001" t="str">
        <f>VLOOKUP($C4001,'Raw-products'!$A$2:$H$1261,MATCH(J$1,'Raw-products'!$A$1:$H$1,0))</f>
        <v>indigo</v>
      </c>
      <c r="K4001">
        <f>VLOOKUP($C4001,'Raw-products'!$A$2:$H$1261,MATCH(K$1,'Raw-products'!$A$1:$H$1,0))</f>
        <v>113</v>
      </c>
      <c r="L4001">
        <f>VLOOKUP($C4001,'Raw-products'!$A$2:$H$1261,MATCH(L$1,'Raw-products'!$A$1:$H$1,0))</f>
        <v>70</v>
      </c>
      <c r="M4001" s="5">
        <f t="shared" si="124"/>
        <v>7910</v>
      </c>
      <c r="N4001" cm="1">
        <f t="array" ref="N4001:Q4001">_xlfn.XLOOKUP($B4001,'Raw -orders'!$A:$A,'Raw -orders'!$B:$E)</f>
        <v>908</v>
      </c>
      <c r="O4001">
        <v>41715</v>
      </c>
      <c r="P4001" s="1">
        <v>44402</v>
      </c>
      <c r="Q4001" s="1">
        <v>44414</v>
      </c>
      <c r="R4001" t="str" cm="1">
        <f t="array" ref="R4001:Y4001">_xlfn.XLOOKUP($N4001,'Raw - customers'!$A:$A,'Raw - customers'!$B:$I)</f>
        <v>Kakalina Ragge</v>
      </c>
      <c r="S4001" t="str">
        <v>Genderqueer</v>
      </c>
      <c r="T4001">
        <v>42</v>
      </c>
      <c r="U4001" t="str">
        <v>69 Sophie PlazaSuite 598</v>
      </c>
      <c r="V4001">
        <v>3603</v>
      </c>
      <c r="W4001" t="str">
        <v>South Alexandraview</v>
      </c>
      <c r="X4001" t="str">
        <v>Queensland</v>
      </c>
      <c r="Y4001" t="str">
        <v>Australia</v>
      </c>
      <c r="Z4001">
        <v>7</v>
      </c>
      <c r="AA4001" s="3" t="str">
        <f t="shared" si="125"/>
        <v>10 to 20</v>
      </c>
      <c r="AP4001" s="6">
        <v>908</v>
      </c>
      <c r="AQ4001" s="6" t="s">
        <v>1355</v>
      </c>
    </row>
    <row r="4002" spans="1:43" x14ac:dyDescent="0.25">
      <c r="A4002">
        <v>4000</v>
      </c>
      <c r="B4002">
        <v>797</v>
      </c>
      <c r="C4002">
        <v>51</v>
      </c>
      <c r="D4002">
        <v>104</v>
      </c>
      <c r="E4002">
        <v>1</v>
      </c>
      <c r="F4002">
        <v>104</v>
      </c>
      <c r="G4002" t="str">
        <f>VLOOKUP($C4002,'Raw-products'!$A$2:$H$1261,MATCH(G$1,'Raw-products'!$A$1:$H$1,0))</f>
        <v>Shirt</v>
      </c>
      <c r="H4002" t="str">
        <f>VLOOKUP($C4002,'Raw-products'!$A$2:$H$1261,MATCH(H$1,'Raw-products'!$A$1:$H$1,0))</f>
        <v>Dress</v>
      </c>
      <c r="I4002" t="str">
        <f>VLOOKUP($C4002,'Raw-products'!$A$2:$H$1261,MATCH(I$1,'Raw-products'!$A$1:$H$1,0))</f>
        <v>S</v>
      </c>
      <c r="J4002" t="str">
        <f>VLOOKUP($C4002,'Raw-products'!$A$2:$H$1261,MATCH(J$1,'Raw-products'!$A$1:$H$1,0))</f>
        <v>green</v>
      </c>
      <c r="K4002">
        <f>VLOOKUP($C4002,'Raw-products'!$A$2:$H$1261,MATCH(K$1,'Raw-products'!$A$1:$H$1,0))</f>
        <v>119</v>
      </c>
      <c r="L4002">
        <f>VLOOKUP($C4002,'Raw-products'!$A$2:$H$1261,MATCH(L$1,'Raw-products'!$A$1:$H$1,0))</f>
        <v>60</v>
      </c>
      <c r="M4002" s="5">
        <f t="shared" si="124"/>
        <v>7140</v>
      </c>
      <c r="N4002" cm="1">
        <f t="array" ref="N4002:Q4002">_xlfn.XLOOKUP($B4002,'Raw -orders'!$A:$A,'Raw -orders'!$B:$E)</f>
        <v>908</v>
      </c>
      <c r="O4002">
        <v>41715</v>
      </c>
      <c r="P4002" s="1">
        <v>44402</v>
      </c>
      <c r="Q4002" s="1">
        <v>44414</v>
      </c>
      <c r="R4002" t="str" cm="1">
        <f t="array" ref="R4002:Y4002">_xlfn.XLOOKUP($N4002,'Raw - customers'!$A:$A,'Raw - customers'!$B:$I)</f>
        <v>Kakalina Ragge</v>
      </c>
      <c r="S4002" t="str">
        <v>Genderqueer</v>
      </c>
      <c r="T4002">
        <v>42</v>
      </c>
      <c r="U4002" t="str">
        <v>69 Sophie PlazaSuite 598</v>
      </c>
      <c r="V4002">
        <v>3603</v>
      </c>
      <c r="W4002" t="str">
        <v>South Alexandraview</v>
      </c>
      <c r="X4002" t="str">
        <v>Queensland</v>
      </c>
      <c r="Y4002" t="str">
        <v>Australia</v>
      </c>
      <c r="Z4002">
        <v>7</v>
      </c>
      <c r="AA4002" s="3" t="str">
        <f t="shared" si="125"/>
        <v>10 to 20</v>
      </c>
      <c r="AP4002" s="6">
        <v>908</v>
      </c>
      <c r="AQ4002" s="6" t="s">
        <v>1355</v>
      </c>
    </row>
    <row r="4003" spans="1:43" x14ac:dyDescent="0.25">
      <c r="A4003">
        <v>4001</v>
      </c>
      <c r="B4003">
        <v>797</v>
      </c>
      <c r="C4003">
        <v>610</v>
      </c>
      <c r="D4003">
        <v>112</v>
      </c>
      <c r="E4003">
        <v>3</v>
      </c>
      <c r="F4003">
        <v>336</v>
      </c>
      <c r="G4003" t="str">
        <f>VLOOKUP($C4003,'Raw-products'!$A$2:$H$1261,MATCH(G$1,'Raw-products'!$A$1:$H$1,0))</f>
        <v>Jacket</v>
      </c>
      <c r="H4003" t="str">
        <f>VLOOKUP($C4003,'Raw-products'!$A$2:$H$1261,MATCH(H$1,'Raw-products'!$A$1:$H$1,0))</f>
        <v>Cardigan</v>
      </c>
      <c r="I4003" t="str">
        <f>VLOOKUP($C4003,'Raw-products'!$A$2:$H$1261,MATCH(I$1,'Raw-products'!$A$1:$H$1,0))</f>
        <v>XS</v>
      </c>
      <c r="J4003" t="str">
        <f>VLOOKUP($C4003,'Raw-products'!$A$2:$H$1261,MATCH(J$1,'Raw-products'!$A$1:$H$1,0))</f>
        <v>green</v>
      </c>
      <c r="K4003">
        <f>VLOOKUP($C4003,'Raw-products'!$A$2:$H$1261,MATCH(K$1,'Raw-products'!$A$1:$H$1,0))</f>
        <v>118</v>
      </c>
      <c r="L4003">
        <f>VLOOKUP($C4003,'Raw-products'!$A$2:$H$1261,MATCH(L$1,'Raw-products'!$A$1:$H$1,0))</f>
        <v>40</v>
      </c>
      <c r="M4003" s="5">
        <f t="shared" si="124"/>
        <v>4720</v>
      </c>
      <c r="N4003" cm="1">
        <f t="array" ref="N4003:Q4003">_xlfn.XLOOKUP($B4003,'Raw -orders'!$A:$A,'Raw -orders'!$B:$E)</f>
        <v>908</v>
      </c>
      <c r="O4003">
        <v>41715</v>
      </c>
      <c r="P4003" s="1">
        <v>44402</v>
      </c>
      <c r="Q4003" s="1">
        <v>44414</v>
      </c>
      <c r="R4003" t="str" cm="1">
        <f t="array" ref="R4003:Y4003">_xlfn.XLOOKUP($N4003,'Raw - customers'!$A:$A,'Raw - customers'!$B:$I)</f>
        <v>Kakalina Ragge</v>
      </c>
      <c r="S4003" t="str">
        <v>Genderqueer</v>
      </c>
      <c r="T4003">
        <v>42</v>
      </c>
      <c r="U4003" t="str">
        <v>69 Sophie PlazaSuite 598</v>
      </c>
      <c r="V4003">
        <v>3603</v>
      </c>
      <c r="W4003" t="str">
        <v>South Alexandraview</v>
      </c>
      <c r="X4003" t="str">
        <v>Queensland</v>
      </c>
      <c r="Y4003" t="str">
        <v>Australia</v>
      </c>
      <c r="Z4003">
        <v>7</v>
      </c>
      <c r="AA4003" s="3" t="str">
        <f t="shared" si="125"/>
        <v>10 to 20</v>
      </c>
      <c r="AP4003" s="6">
        <v>908</v>
      </c>
      <c r="AQ4003" s="6" t="s">
        <v>1355</v>
      </c>
    </row>
    <row r="4004" spans="1:43" x14ac:dyDescent="0.25">
      <c r="A4004">
        <v>4002</v>
      </c>
      <c r="B4004">
        <v>797</v>
      </c>
      <c r="C4004">
        <v>523</v>
      </c>
      <c r="D4004">
        <v>102</v>
      </c>
      <c r="E4004">
        <v>2</v>
      </c>
      <c r="F4004">
        <v>204</v>
      </c>
      <c r="G4004" t="str">
        <f>VLOOKUP($C4004,'Raw-products'!$A$2:$H$1261,MATCH(G$1,'Raw-products'!$A$1:$H$1,0))</f>
        <v>Jacket</v>
      </c>
      <c r="H4004" t="str">
        <f>VLOOKUP($C4004,'Raw-products'!$A$2:$H$1261,MATCH(H$1,'Raw-products'!$A$1:$H$1,0))</f>
        <v>Windbreaker</v>
      </c>
      <c r="I4004" t="str">
        <f>VLOOKUP($C4004,'Raw-products'!$A$2:$H$1261,MATCH(I$1,'Raw-products'!$A$1:$H$1,0))</f>
        <v>L</v>
      </c>
      <c r="J4004" t="str">
        <f>VLOOKUP($C4004,'Raw-products'!$A$2:$H$1261,MATCH(J$1,'Raw-products'!$A$1:$H$1,0))</f>
        <v>violet</v>
      </c>
      <c r="K4004">
        <f>VLOOKUP($C4004,'Raw-products'!$A$2:$H$1261,MATCH(K$1,'Raw-products'!$A$1:$H$1,0))</f>
        <v>109</v>
      </c>
      <c r="L4004">
        <f>VLOOKUP($C4004,'Raw-products'!$A$2:$H$1261,MATCH(L$1,'Raw-products'!$A$1:$H$1,0))</f>
        <v>72</v>
      </c>
      <c r="M4004" s="5">
        <f t="shared" si="124"/>
        <v>7848</v>
      </c>
      <c r="N4004" cm="1">
        <f t="array" ref="N4004:Q4004">_xlfn.XLOOKUP($B4004,'Raw -orders'!$A:$A,'Raw -orders'!$B:$E)</f>
        <v>908</v>
      </c>
      <c r="O4004">
        <v>41715</v>
      </c>
      <c r="P4004" s="1">
        <v>44402</v>
      </c>
      <c r="Q4004" s="1">
        <v>44414</v>
      </c>
      <c r="R4004" t="str" cm="1">
        <f t="array" ref="R4004:Y4004">_xlfn.XLOOKUP($N4004,'Raw - customers'!$A:$A,'Raw - customers'!$B:$I)</f>
        <v>Kakalina Ragge</v>
      </c>
      <c r="S4004" t="str">
        <v>Genderqueer</v>
      </c>
      <c r="T4004">
        <v>42</v>
      </c>
      <c r="U4004" t="str">
        <v>69 Sophie PlazaSuite 598</v>
      </c>
      <c r="V4004">
        <v>3603</v>
      </c>
      <c r="W4004" t="str">
        <v>South Alexandraview</v>
      </c>
      <c r="X4004" t="str">
        <v>Queensland</v>
      </c>
      <c r="Y4004" t="str">
        <v>Australia</v>
      </c>
      <c r="Z4004">
        <v>7</v>
      </c>
      <c r="AA4004" s="3" t="str">
        <f t="shared" si="125"/>
        <v>10 to 20</v>
      </c>
      <c r="AP4004" s="6">
        <v>908</v>
      </c>
      <c r="AQ4004" s="6" t="s">
        <v>1355</v>
      </c>
    </row>
    <row r="4005" spans="1:43" x14ac:dyDescent="0.25">
      <c r="A4005">
        <v>4003</v>
      </c>
      <c r="B4005">
        <v>797</v>
      </c>
      <c r="C4005">
        <v>981</v>
      </c>
      <c r="D4005">
        <v>106</v>
      </c>
      <c r="E4005">
        <v>1</v>
      </c>
      <c r="F4005">
        <v>106</v>
      </c>
      <c r="G4005" t="str">
        <f>VLOOKUP($C4005,'Raw-products'!$A$2:$H$1261,MATCH(G$1,'Raw-products'!$A$1:$H$1,0))</f>
        <v>Trousers</v>
      </c>
      <c r="H4005" t="str">
        <f>VLOOKUP($C4005,'Raw-products'!$A$2:$H$1261,MATCH(H$1,'Raw-products'!$A$1:$H$1,0))</f>
        <v>Wool</v>
      </c>
      <c r="I4005" t="str">
        <f>VLOOKUP($C4005,'Raw-products'!$A$2:$H$1261,MATCH(I$1,'Raw-products'!$A$1:$H$1,0))</f>
        <v>S</v>
      </c>
      <c r="J4005" t="str">
        <f>VLOOKUP($C4005,'Raw-products'!$A$2:$H$1261,MATCH(J$1,'Raw-products'!$A$1:$H$1,0))</f>
        <v>red</v>
      </c>
      <c r="K4005">
        <f>VLOOKUP($C4005,'Raw-products'!$A$2:$H$1261,MATCH(K$1,'Raw-products'!$A$1:$H$1,0))</f>
        <v>111</v>
      </c>
      <c r="L4005">
        <f>VLOOKUP($C4005,'Raw-products'!$A$2:$H$1261,MATCH(L$1,'Raw-products'!$A$1:$H$1,0))</f>
        <v>65</v>
      </c>
      <c r="M4005" s="5">
        <f t="shared" si="124"/>
        <v>7215</v>
      </c>
      <c r="N4005" cm="1">
        <f t="array" ref="N4005:Q4005">_xlfn.XLOOKUP($B4005,'Raw -orders'!$A:$A,'Raw -orders'!$B:$E)</f>
        <v>908</v>
      </c>
      <c r="O4005">
        <v>41715</v>
      </c>
      <c r="P4005" s="1">
        <v>44402</v>
      </c>
      <c r="Q4005" s="1">
        <v>44414</v>
      </c>
      <c r="R4005" t="str" cm="1">
        <f t="array" ref="R4005:Y4005">_xlfn.XLOOKUP($N4005,'Raw - customers'!$A:$A,'Raw - customers'!$B:$I)</f>
        <v>Kakalina Ragge</v>
      </c>
      <c r="S4005" t="str">
        <v>Genderqueer</v>
      </c>
      <c r="T4005">
        <v>42</v>
      </c>
      <c r="U4005" t="str">
        <v>69 Sophie PlazaSuite 598</v>
      </c>
      <c r="V4005">
        <v>3603</v>
      </c>
      <c r="W4005" t="str">
        <v>South Alexandraview</v>
      </c>
      <c r="X4005" t="str">
        <v>Queensland</v>
      </c>
      <c r="Y4005" t="str">
        <v>Australia</v>
      </c>
      <c r="Z4005">
        <v>7</v>
      </c>
      <c r="AA4005" s="3" t="str">
        <f t="shared" si="125"/>
        <v>10 to 20</v>
      </c>
      <c r="AP4005" s="6">
        <v>908</v>
      </c>
      <c r="AQ4005" s="6" t="s">
        <v>1355</v>
      </c>
    </row>
    <row r="4006" spans="1:43" x14ac:dyDescent="0.25">
      <c r="A4006">
        <v>4004</v>
      </c>
      <c r="B4006">
        <v>797</v>
      </c>
      <c r="C4006">
        <v>292</v>
      </c>
      <c r="D4006">
        <v>105</v>
      </c>
      <c r="E4006">
        <v>3</v>
      </c>
      <c r="F4006">
        <v>315</v>
      </c>
      <c r="G4006" t="str">
        <f>VLOOKUP($C4006,'Raw-products'!$A$2:$H$1261,MATCH(G$1,'Raw-products'!$A$1:$H$1,0))</f>
        <v>Shirt</v>
      </c>
      <c r="H4006" t="str">
        <f>VLOOKUP($C4006,'Raw-products'!$A$2:$H$1261,MATCH(H$1,'Raw-products'!$A$1:$H$1,0))</f>
        <v>Cuban Collar</v>
      </c>
      <c r="I4006" t="str">
        <f>VLOOKUP($C4006,'Raw-products'!$A$2:$H$1261,MATCH(I$1,'Raw-products'!$A$1:$H$1,0))</f>
        <v>M</v>
      </c>
      <c r="J4006" t="str">
        <f>VLOOKUP($C4006,'Raw-products'!$A$2:$H$1261,MATCH(J$1,'Raw-products'!$A$1:$H$1,0))</f>
        <v>yellow</v>
      </c>
      <c r="K4006">
        <f>VLOOKUP($C4006,'Raw-products'!$A$2:$H$1261,MATCH(K$1,'Raw-products'!$A$1:$H$1,0))</f>
        <v>93</v>
      </c>
      <c r="L4006">
        <f>VLOOKUP($C4006,'Raw-products'!$A$2:$H$1261,MATCH(L$1,'Raw-products'!$A$1:$H$1,0))</f>
        <v>49</v>
      </c>
      <c r="M4006" s="5">
        <f t="shared" si="124"/>
        <v>4557</v>
      </c>
      <c r="N4006" cm="1">
        <f t="array" ref="N4006:Q4006">_xlfn.XLOOKUP($B4006,'Raw -orders'!$A:$A,'Raw -orders'!$B:$E)</f>
        <v>908</v>
      </c>
      <c r="O4006">
        <v>41715</v>
      </c>
      <c r="P4006" s="1">
        <v>44402</v>
      </c>
      <c r="Q4006" s="1">
        <v>44414</v>
      </c>
      <c r="R4006" t="str" cm="1">
        <f t="array" ref="R4006:Y4006">_xlfn.XLOOKUP($N4006,'Raw - customers'!$A:$A,'Raw - customers'!$B:$I)</f>
        <v>Kakalina Ragge</v>
      </c>
      <c r="S4006" t="str">
        <v>Genderqueer</v>
      </c>
      <c r="T4006">
        <v>42</v>
      </c>
      <c r="U4006" t="str">
        <v>69 Sophie PlazaSuite 598</v>
      </c>
      <c r="V4006">
        <v>3603</v>
      </c>
      <c r="W4006" t="str">
        <v>South Alexandraview</v>
      </c>
      <c r="X4006" t="str">
        <v>Queensland</v>
      </c>
      <c r="Y4006" t="str">
        <v>Australia</v>
      </c>
      <c r="Z4006">
        <v>7</v>
      </c>
      <c r="AA4006" s="3" t="str">
        <f t="shared" si="125"/>
        <v>10 to 20</v>
      </c>
      <c r="AP4006" s="6">
        <v>908</v>
      </c>
      <c r="AQ4006" s="6" t="s">
        <v>1355</v>
      </c>
    </row>
    <row r="4007" spans="1:43" x14ac:dyDescent="0.25">
      <c r="A4007">
        <v>4005</v>
      </c>
      <c r="B4007">
        <v>797</v>
      </c>
      <c r="C4007">
        <v>64</v>
      </c>
      <c r="D4007">
        <v>104</v>
      </c>
      <c r="E4007">
        <v>2</v>
      </c>
      <c r="F4007">
        <v>208</v>
      </c>
      <c r="G4007" t="str">
        <f>VLOOKUP($C4007,'Raw-products'!$A$2:$H$1261,MATCH(G$1,'Raw-products'!$A$1:$H$1,0))</f>
        <v>Shirt</v>
      </c>
      <c r="H4007" t="str">
        <f>VLOOKUP($C4007,'Raw-products'!$A$2:$H$1261,MATCH(H$1,'Raw-products'!$A$1:$H$1,0))</f>
        <v>Dress</v>
      </c>
      <c r="I4007" t="str">
        <f>VLOOKUP($C4007,'Raw-products'!$A$2:$H$1261,MATCH(I$1,'Raw-products'!$A$1:$H$1,0))</f>
        <v>XL</v>
      </c>
      <c r="J4007" t="str">
        <f>VLOOKUP($C4007,'Raw-products'!$A$2:$H$1261,MATCH(J$1,'Raw-products'!$A$1:$H$1,0))</f>
        <v>indigo</v>
      </c>
      <c r="K4007">
        <f>VLOOKUP($C4007,'Raw-products'!$A$2:$H$1261,MATCH(K$1,'Raw-products'!$A$1:$H$1,0))</f>
        <v>119</v>
      </c>
      <c r="L4007">
        <f>VLOOKUP($C4007,'Raw-products'!$A$2:$H$1261,MATCH(L$1,'Raw-products'!$A$1:$H$1,0))</f>
        <v>75</v>
      </c>
      <c r="M4007" s="5">
        <f t="shared" si="124"/>
        <v>8925</v>
      </c>
      <c r="N4007" cm="1">
        <f t="array" ref="N4007:Q4007">_xlfn.XLOOKUP($B4007,'Raw -orders'!$A:$A,'Raw -orders'!$B:$E)</f>
        <v>908</v>
      </c>
      <c r="O4007">
        <v>41715</v>
      </c>
      <c r="P4007" s="1">
        <v>44402</v>
      </c>
      <c r="Q4007" s="1">
        <v>44414</v>
      </c>
      <c r="R4007" t="str" cm="1">
        <f t="array" ref="R4007:Y4007">_xlfn.XLOOKUP($N4007,'Raw - customers'!$A:$A,'Raw - customers'!$B:$I)</f>
        <v>Kakalina Ragge</v>
      </c>
      <c r="S4007" t="str">
        <v>Genderqueer</v>
      </c>
      <c r="T4007">
        <v>42</v>
      </c>
      <c r="U4007" t="str">
        <v>69 Sophie PlazaSuite 598</v>
      </c>
      <c r="V4007">
        <v>3603</v>
      </c>
      <c r="W4007" t="str">
        <v>South Alexandraview</v>
      </c>
      <c r="X4007" t="str">
        <v>Queensland</v>
      </c>
      <c r="Y4007" t="str">
        <v>Australia</v>
      </c>
      <c r="Z4007">
        <v>7</v>
      </c>
      <c r="AA4007" s="3" t="str">
        <f t="shared" si="125"/>
        <v>10 to 20</v>
      </c>
      <c r="AP4007" s="6">
        <v>908</v>
      </c>
      <c r="AQ4007" s="6" t="s">
        <v>1355</v>
      </c>
    </row>
    <row r="4008" spans="1:43" x14ac:dyDescent="0.25">
      <c r="A4008">
        <v>4006</v>
      </c>
      <c r="B4008">
        <v>798</v>
      </c>
      <c r="C4008">
        <v>979</v>
      </c>
      <c r="D4008">
        <v>97</v>
      </c>
      <c r="E4008">
        <v>2</v>
      </c>
      <c r="F4008">
        <v>194</v>
      </c>
      <c r="G4008" t="str">
        <f>VLOOKUP($C4008,'Raw-products'!$A$2:$H$1261,MATCH(G$1,'Raw-products'!$A$1:$H$1,0))</f>
        <v>Trousers</v>
      </c>
      <c r="H4008" t="str">
        <f>VLOOKUP($C4008,'Raw-products'!$A$2:$H$1261,MATCH(H$1,'Raw-products'!$A$1:$H$1,0))</f>
        <v>Slim-Fit</v>
      </c>
      <c r="I4008" t="str">
        <f>VLOOKUP($C4008,'Raw-products'!$A$2:$H$1261,MATCH(I$1,'Raw-products'!$A$1:$H$1,0))</f>
        <v>XL</v>
      </c>
      <c r="J4008" t="str">
        <f>VLOOKUP($C4008,'Raw-products'!$A$2:$H$1261,MATCH(J$1,'Raw-products'!$A$1:$H$1,0))</f>
        <v>violet</v>
      </c>
      <c r="K4008">
        <f>VLOOKUP($C4008,'Raw-products'!$A$2:$H$1261,MATCH(K$1,'Raw-products'!$A$1:$H$1,0))</f>
        <v>119</v>
      </c>
      <c r="L4008">
        <f>VLOOKUP($C4008,'Raw-products'!$A$2:$H$1261,MATCH(L$1,'Raw-products'!$A$1:$H$1,0))</f>
        <v>48</v>
      </c>
      <c r="M4008" s="5">
        <f t="shared" si="124"/>
        <v>5712</v>
      </c>
      <c r="N4008" cm="1">
        <f t="array" ref="N4008:Q4008">_xlfn.XLOOKUP($B4008,'Raw -orders'!$A:$A,'Raw -orders'!$B:$E)</f>
        <v>825</v>
      </c>
      <c r="O4008">
        <v>54551</v>
      </c>
      <c r="P4008" s="1">
        <v>44272</v>
      </c>
      <c r="Q4008" s="1">
        <v>44287</v>
      </c>
      <c r="R4008" t="str" cm="1">
        <f t="array" ref="R4008:Y4008">_xlfn.XLOOKUP($N4008,'Raw - customers'!$A:$A,'Raw - customers'!$B:$I)</f>
        <v>Judith Plimmer</v>
      </c>
      <c r="S4008" t="str">
        <v>Male</v>
      </c>
      <c r="T4008">
        <v>46</v>
      </c>
      <c r="U4008" t="str">
        <v>271 Ava MewsApt. 686</v>
      </c>
      <c r="V4008">
        <v>9750</v>
      </c>
      <c r="W4008" t="str">
        <v>Thomaschester</v>
      </c>
      <c r="X4008" t="str">
        <v>Tasmania</v>
      </c>
      <c r="Y4008" t="str">
        <v>Australia</v>
      </c>
      <c r="Z4008">
        <v>3</v>
      </c>
      <c r="AA4008" s="3" t="str">
        <f t="shared" si="125"/>
        <v>10 to 20</v>
      </c>
      <c r="AP4008" s="6">
        <v>825</v>
      </c>
      <c r="AQ4008" s="6" t="s">
        <v>1414</v>
      </c>
    </row>
    <row r="4009" spans="1:43" x14ac:dyDescent="0.25">
      <c r="A4009">
        <v>4007</v>
      </c>
      <c r="B4009">
        <v>798</v>
      </c>
      <c r="C4009">
        <v>560</v>
      </c>
      <c r="D4009">
        <v>100</v>
      </c>
      <c r="E4009">
        <v>2</v>
      </c>
      <c r="F4009">
        <v>200</v>
      </c>
      <c r="G4009" t="str">
        <f>VLOOKUP($C4009,'Raw-products'!$A$2:$H$1261,MATCH(G$1,'Raw-products'!$A$1:$H$1,0))</f>
        <v>Jacket</v>
      </c>
      <c r="H4009" t="str">
        <f>VLOOKUP($C4009,'Raw-products'!$A$2:$H$1261,MATCH(H$1,'Raw-products'!$A$1:$H$1,0))</f>
        <v>Bomber</v>
      </c>
      <c r="I4009" t="str">
        <f>VLOOKUP($C4009,'Raw-products'!$A$2:$H$1261,MATCH(I$1,'Raw-products'!$A$1:$H$1,0))</f>
        <v>XS</v>
      </c>
      <c r="J4009" t="str">
        <f>VLOOKUP($C4009,'Raw-products'!$A$2:$H$1261,MATCH(J$1,'Raw-products'!$A$1:$H$1,0))</f>
        <v>red</v>
      </c>
      <c r="K4009">
        <f>VLOOKUP($C4009,'Raw-products'!$A$2:$H$1261,MATCH(K$1,'Raw-products'!$A$1:$H$1,0))</f>
        <v>90</v>
      </c>
      <c r="L4009">
        <f>VLOOKUP($C4009,'Raw-products'!$A$2:$H$1261,MATCH(L$1,'Raw-products'!$A$1:$H$1,0))</f>
        <v>76</v>
      </c>
      <c r="M4009" s="5">
        <f t="shared" si="124"/>
        <v>6840</v>
      </c>
      <c r="N4009" cm="1">
        <f t="array" ref="N4009:Q4009">_xlfn.XLOOKUP($B4009,'Raw -orders'!$A:$A,'Raw -orders'!$B:$E)</f>
        <v>825</v>
      </c>
      <c r="O4009">
        <v>54551</v>
      </c>
      <c r="P4009" s="1">
        <v>44272</v>
      </c>
      <c r="Q4009" s="1">
        <v>44287</v>
      </c>
      <c r="R4009" t="str" cm="1">
        <f t="array" ref="R4009:Y4009">_xlfn.XLOOKUP($N4009,'Raw - customers'!$A:$A,'Raw - customers'!$B:$I)</f>
        <v>Judith Plimmer</v>
      </c>
      <c r="S4009" t="str">
        <v>Male</v>
      </c>
      <c r="T4009">
        <v>46</v>
      </c>
      <c r="U4009" t="str">
        <v>271 Ava MewsApt. 686</v>
      </c>
      <c r="V4009">
        <v>9750</v>
      </c>
      <c r="W4009" t="str">
        <v>Thomaschester</v>
      </c>
      <c r="X4009" t="str">
        <v>Tasmania</v>
      </c>
      <c r="Y4009" t="str">
        <v>Australia</v>
      </c>
      <c r="Z4009">
        <v>3</v>
      </c>
      <c r="AA4009" s="3" t="str">
        <f t="shared" si="125"/>
        <v>10 to 20</v>
      </c>
      <c r="AP4009" s="6">
        <v>825</v>
      </c>
      <c r="AQ4009" s="6" t="s">
        <v>1414</v>
      </c>
    </row>
    <row r="4010" spans="1:43" x14ac:dyDescent="0.25">
      <c r="A4010">
        <v>4008</v>
      </c>
      <c r="B4010">
        <v>798</v>
      </c>
      <c r="C4010">
        <v>686</v>
      </c>
      <c r="D4010">
        <v>113</v>
      </c>
      <c r="E4010">
        <v>1</v>
      </c>
      <c r="F4010">
        <v>113</v>
      </c>
      <c r="G4010" t="str">
        <f>VLOOKUP($C4010,'Raw-products'!$A$2:$H$1261,MATCH(G$1,'Raw-products'!$A$1:$H$1,0))</f>
        <v>Jacket</v>
      </c>
      <c r="H4010" t="str">
        <f>VLOOKUP($C4010,'Raw-products'!$A$2:$H$1261,MATCH(H$1,'Raw-products'!$A$1:$H$1,0))</f>
        <v>Parka</v>
      </c>
      <c r="I4010" t="str">
        <f>VLOOKUP($C4010,'Raw-products'!$A$2:$H$1261,MATCH(I$1,'Raw-products'!$A$1:$H$1,0))</f>
        <v>S</v>
      </c>
      <c r="J4010" t="str">
        <f>VLOOKUP($C4010,'Raw-products'!$A$2:$H$1261,MATCH(J$1,'Raw-products'!$A$1:$H$1,0))</f>
        <v>blue</v>
      </c>
      <c r="K4010">
        <f>VLOOKUP($C4010,'Raw-products'!$A$2:$H$1261,MATCH(K$1,'Raw-products'!$A$1:$H$1,0))</f>
        <v>119</v>
      </c>
      <c r="L4010">
        <f>VLOOKUP($C4010,'Raw-products'!$A$2:$H$1261,MATCH(L$1,'Raw-products'!$A$1:$H$1,0))</f>
        <v>72</v>
      </c>
      <c r="M4010" s="5">
        <f t="shared" si="124"/>
        <v>8568</v>
      </c>
      <c r="N4010" cm="1">
        <f t="array" ref="N4010:Q4010">_xlfn.XLOOKUP($B4010,'Raw -orders'!$A:$A,'Raw -orders'!$B:$E)</f>
        <v>825</v>
      </c>
      <c r="O4010">
        <v>54551</v>
      </c>
      <c r="P4010" s="1">
        <v>44272</v>
      </c>
      <c r="Q4010" s="1">
        <v>44287</v>
      </c>
      <c r="R4010" t="str" cm="1">
        <f t="array" ref="R4010:Y4010">_xlfn.XLOOKUP($N4010,'Raw - customers'!$A:$A,'Raw - customers'!$B:$I)</f>
        <v>Judith Plimmer</v>
      </c>
      <c r="S4010" t="str">
        <v>Male</v>
      </c>
      <c r="T4010">
        <v>46</v>
      </c>
      <c r="U4010" t="str">
        <v>271 Ava MewsApt. 686</v>
      </c>
      <c r="V4010">
        <v>9750</v>
      </c>
      <c r="W4010" t="str">
        <v>Thomaschester</v>
      </c>
      <c r="X4010" t="str">
        <v>Tasmania</v>
      </c>
      <c r="Y4010" t="str">
        <v>Australia</v>
      </c>
      <c r="Z4010">
        <v>3</v>
      </c>
      <c r="AA4010" s="3" t="str">
        <f t="shared" si="125"/>
        <v>10 to 20</v>
      </c>
      <c r="AP4010" s="6">
        <v>825</v>
      </c>
      <c r="AQ4010" s="6" t="s">
        <v>1414</v>
      </c>
    </row>
    <row r="4011" spans="1:43" x14ac:dyDescent="0.25">
      <c r="A4011">
        <v>4009</v>
      </c>
      <c r="B4011">
        <v>798</v>
      </c>
      <c r="C4011">
        <v>916</v>
      </c>
      <c r="D4011">
        <v>96</v>
      </c>
      <c r="E4011">
        <v>2</v>
      </c>
      <c r="F4011">
        <v>192</v>
      </c>
      <c r="G4011" t="str">
        <f>VLOOKUP($C4011,'Raw-products'!$A$2:$H$1261,MATCH(G$1,'Raw-products'!$A$1:$H$1,0))</f>
        <v>Trousers</v>
      </c>
      <c r="H4011" t="str">
        <f>VLOOKUP($C4011,'Raw-products'!$A$2:$H$1261,MATCH(H$1,'Raw-products'!$A$1:$H$1,0))</f>
        <v>Drawstring</v>
      </c>
      <c r="I4011" t="str">
        <f>VLOOKUP($C4011,'Raw-products'!$A$2:$H$1261,MATCH(I$1,'Raw-products'!$A$1:$H$1,0))</f>
        <v>S</v>
      </c>
      <c r="J4011" t="str">
        <f>VLOOKUP($C4011,'Raw-products'!$A$2:$H$1261,MATCH(J$1,'Raw-products'!$A$1:$H$1,0))</f>
        <v>orange</v>
      </c>
      <c r="K4011">
        <f>VLOOKUP($C4011,'Raw-products'!$A$2:$H$1261,MATCH(K$1,'Raw-products'!$A$1:$H$1,0))</f>
        <v>104</v>
      </c>
      <c r="L4011">
        <f>VLOOKUP($C4011,'Raw-products'!$A$2:$H$1261,MATCH(L$1,'Raw-products'!$A$1:$H$1,0))</f>
        <v>58</v>
      </c>
      <c r="M4011" s="5">
        <f t="shared" si="124"/>
        <v>6032</v>
      </c>
      <c r="N4011" cm="1">
        <f t="array" ref="N4011:Q4011">_xlfn.XLOOKUP($B4011,'Raw -orders'!$A:$A,'Raw -orders'!$B:$E)</f>
        <v>825</v>
      </c>
      <c r="O4011">
        <v>54551</v>
      </c>
      <c r="P4011" s="1">
        <v>44272</v>
      </c>
      <c r="Q4011" s="1">
        <v>44287</v>
      </c>
      <c r="R4011" t="str" cm="1">
        <f t="array" ref="R4011:Y4011">_xlfn.XLOOKUP($N4011,'Raw - customers'!$A:$A,'Raw - customers'!$B:$I)</f>
        <v>Judith Plimmer</v>
      </c>
      <c r="S4011" t="str">
        <v>Male</v>
      </c>
      <c r="T4011">
        <v>46</v>
      </c>
      <c r="U4011" t="str">
        <v>271 Ava MewsApt. 686</v>
      </c>
      <c r="V4011">
        <v>9750</v>
      </c>
      <c r="W4011" t="str">
        <v>Thomaschester</v>
      </c>
      <c r="X4011" t="str">
        <v>Tasmania</v>
      </c>
      <c r="Y4011" t="str">
        <v>Australia</v>
      </c>
      <c r="Z4011">
        <v>3</v>
      </c>
      <c r="AA4011" s="3" t="str">
        <f t="shared" si="125"/>
        <v>10 to 20</v>
      </c>
      <c r="AP4011" s="6">
        <v>825</v>
      </c>
      <c r="AQ4011" s="6" t="s">
        <v>1414</v>
      </c>
    </row>
    <row r="4012" spans="1:43" x14ac:dyDescent="0.25">
      <c r="A4012">
        <v>4010</v>
      </c>
      <c r="B4012">
        <v>798</v>
      </c>
      <c r="C4012">
        <v>791</v>
      </c>
      <c r="D4012">
        <v>91</v>
      </c>
      <c r="E4012">
        <v>2</v>
      </c>
      <c r="F4012">
        <v>182</v>
      </c>
      <c r="G4012" t="str">
        <f>VLOOKUP($C4012,'Raw-products'!$A$2:$H$1261,MATCH(G$1,'Raw-products'!$A$1:$H$1,0))</f>
        <v>Jacket</v>
      </c>
      <c r="H4012" t="str">
        <f>VLOOKUP($C4012,'Raw-products'!$A$2:$H$1261,MATCH(H$1,'Raw-products'!$A$1:$H$1,0))</f>
        <v>Pullover</v>
      </c>
      <c r="I4012" t="str">
        <f>VLOOKUP($C4012,'Raw-products'!$A$2:$H$1261,MATCH(I$1,'Raw-products'!$A$1:$H$1,0))</f>
        <v>S</v>
      </c>
      <c r="J4012" t="str">
        <f>VLOOKUP($C4012,'Raw-products'!$A$2:$H$1261,MATCH(J$1,'Raw-products'!$A$1:$H$1,0))</f>
        <v>blue</v>
      </c>
      <c r="K4012">
        <f>VLOOKUP($C4012,'Raw-products'!$A$2:$H$1261,MATCH(K$1,'Raw-products'!$A$1:$H$1,0))</f>
        <v>114</v>
      </c>
      <c r="L4012">
        <f>VLOOKUP($C4012,'Raw-products'!$A$2:$H$1261,MATCH(L$1,'Raw-products'!$A$1:$H$1,0))</f>
        <v>73</v>
      </c>
      <c r="M4012" s="5">
        <f t="shared" si="124"/>
        <v>8322</v>
      </c>
      <c r="N4012" cm="1">
        <f t="array" ref="N4012:Q4012">_xlfn.XLOOKUP($B4012,'Raw -orders'!$A:$A,'Raw -orders'!$B:$E)</f>
        <v>825</v>
      </c>
      <c r="O4012">
        <v>54551</v>
      </c>
      <c r="P4012" s="1">
        <v>44272</v>
      </c>
      <c r="Q4012" s="1">
        <v>44287</v>
      </c>
      <c r="R4012" t="str" cm="1">
        <f t="array" ref="R4012:Y4012">_xlfn.XLOOKUP($N4012,'Raw - customers'!$A:$A,'Raw - customers'!$B:$I)</f>
        <v>Judith Plimmer</v>
      </c>
      <c r="S4012" t="str">
        <v>Male</v>
      </c>
      <c r="T4012">
        <v>46</v>
      </c>
      <c r="U4012" t="str">
        <v>271 Ava MewsApt. 686</v>
      </c>
      <c r="V4012">
        <v>9750</v>
      </c>
      <c r="W4012" t="str">
        <v>Thomaschester</v>
      </c>
      <c r="X4012" t="str">
        <v>Tasmania</v>
      </c>
      <c r="Y4012" t="str">
        <v>Australia</v>
      </c>
      <c r="Z4012">
        <v>3</v>
      </c>
      <c r="AA4012" s="3" t="str">
        <f t="shared" si="125"/>
        <v>10 to 20</v>
      </c>
      <c r="AP4012" s="6">
        <v>825</v>
      </c>
      <c r="AQ4012" s="6" t="s">
        <v>1414</v>
      </c>
    </row>
    <row r="4013" spans="1:43" x14ac:dyDescent="0.25">
      <c r="A4013">
        <v>4011</v>
      </c>
      <c r="B4013">
        <v>799</v>
      </c>
      <c r="C4013">
        <v>331</v>
      </c>
      <c r="D4013">
        <v>109</v>
      </c>
      <c r="E4013">
        <v>3</v>
      </c>
      <c r="F4013">
        <v>327</v>
      </c>
      <c r="G4013" t="str">
        <f>VLOOKUP($C4013,'Raw-products'!$A$2:$H$1261,MATCH(G$1,'Raw-products'!$A$1:$H$1,0))</f>
        <v>Shirt</v>
      </c>
      <c r="H4013" t="str">
        <f>VLOOKUP($C4013,'Raw-products'!$A$2:$H$1261,MATCH(H$1,'Raw-products'!$A$1:$H$1,0))</f>
        <v>Mandarin Collar</v>
      </c>
      <c r="I4013" t="str">
        <f>VLOOKUP($C4013,'Raw-products'!$A$2:$H$1261,MATCH(I$1,'Raw-products'!$A$1:$H$1,0))</f>
        <v>S</v>
      </c>
      <c r="J4013" t="str">
        <f>VLOOKUP($C4013,'Raw-products'!$A$2:$H$1261,MATCH(J$1,'Raw-products'!$A$1:$H$1,0))</f>
        <v>green</v>
      </c>
      <c r="K4013">
        <f>VLOOKUP($C4013,'Raw-products'!$A$2:$H$1261,MATCH(K$1,'Raw-products'!$A$1:$H$1,0))</f>
        <v>108</v>
      </c>
      <c r="L4013">
        <f>VLOOKUP($C4013,'Raw-products'!$A$2:$H$1261,MATCH(L$1,'Raw-products'!$A$1:$H$1,0))</f>
        <v>74</v>
      </c>
      <c r="M4013" s="5">
        <f t="shared" si="124"/>
        <v>7992</v>
      </c>
      <c r="N4013" cm="1">
        <f t="array" ref="N4013:Q4013">_xlfn.XLOOKUP($B4013,'Raw -orders'!$A:$A,'Raw -orders'!$B:$E)</f>
        <v>651</v>
      </c>
      <c r="O4013">
        <v>41626</v>
      </c>
      <c r="P4013" s="1">
        <v>44266</v>
      </c>
      <c r="Q4013" s="1">
        <v>44290</v>
      </c>
      <c r="R4013" t="str" cm="1">
        <f t="array" ref="R4013:Y4013">_xlfn.XLOOKUP($N4013,'Raw - customers'!$A:$A,'Raw - customers'!$B:$I)</f>
        <v>Beckie Nasey</v>
      </c>
      <c r="S4013" t="str">
        <v>Genderfluid</v>
      </c>
      <c r="T4013">
        <v>61</v>
      </c>
      <c r="U4013" t="str">
        <v>42 Max View RdSuite 078</v>
      </c>
      <c r="V4013">
        <v>1313</v>
      </c>
      <c r="W4013" t="str">
        <v>Evastad</v>
      </c>
      <c r="X4013" t="str">
        <v>South Australia</v>
      </c>
      <c r="Y4013" t="str">
        <v>Australia</v>
      </c>
      <c r="Z4013">
        <v>3</v>
      </c>
      <c r="AA4013" s="3" t="str">
        <f t="shared" si="125"/>
        <v>20 to 30</v>
      </c>
      <c r="AP4013" s="6">
        <v>651</v>
      </c>
      <c r="AQ4013" s="6" t="s">
        <v>1345</v>
      </c>
    </row>
    <row r="4014" spans="1:43" x14ac:dyDescent="0.25">
      <c r="A4014">
        <v>4012</v>
      </c>
      <c r="B4014">
        <v>799</v>
      </c>
      <c r="C4014">
        <v>1208</v>
      </c>
      <c r="D4014">
        <v>105</v>
      </c>
      <c r="E4014">
        <v>3</v>
      </c>
      <c r="F4014">
        <v>315</v>
      </c>
      <c r="G4014" t="str">
        <f>VLOOKUP($C4014,'Raw-products'!$A$2:$H$1261,MATCH(G$1,'Raw-products'!$A$1:$H$1,0))</f>
        <v>Trousers</v>
      </c>
      <c r="H4014" t="str">
        <f>VLOOKUP($C4014,'Raw-products'!$A$2:$H$1261,MATCH(H$1,'Raw-products'!$A$1:$H$1,0))</f>
        <v>Pleated</v>
      </c>
      <c r="I4014" t="str">
        <f>VLOOKUP($C4014,'Raw-products'!$A$2:$H$1261,MATCH(I$1,'Raw-products'!$A$1:$H$1,0))</f>
        <v>L</v>
      </c>
      <c r="J4014" t="str">
        <f>VLOOKUP($C4014,'Raw-products'!$A$2:$H$1261,MATCH(J$1,'Raw-products'!$A$1:$H$1,0))</f>
        <v>green</v>
      </c>
      <c r="K4014">
        <f>VLOOKUP($C4014,'Raw-products'!$A$2:$H$1261,MATCH(K$1,'Raw-products'!$A$1:$H$1,0))</f>
        <v>90</v>
      </c>
      <c r="L4014">
        <f>VLOOKUP($C4014,'Raw-products'!$A$2:$H$1261,MATCH(L$1,'Raw-products'!$A$1:$H$1,0))</f>
        <v>47</v>
      </c>
      <c r="M4014" s="5">
        <f t="shared" si="124"/>
        <v>4230</v>
      </c>
      <c r="N4014" cm="1">
        <f t="array" ref="N4014:Q4014">_xlfn.XLOOKUP($B4014,'Raw -orders'!$A:$A,'Raw -orders'!$B:$E)</f>
        <v>651</v>
      </c>
      <c r="O4014">
        <v>41626</v>
      </c>
      <c r="P4014" s="1">
        <v>44266</v>
      </c>
      <c r="Q4014" s="1">
        <v>44290</v>
      </c>
      <c r="R4014" t="str" cm="1">
        <f t="array" ref="R4014:Y4014">_xlfn.XLOOKUP($N4014,'Raw - customers'!$A:$A,'Raw - customers'!$B:$I)</f>
        <v>Beckie Nasey</v>
      </c>
      <c r="S4014" t="str">
        <v>Genderfluid</v>
      </c>
      <c r="T4014">
        <v>61</v>
      </c>
      <c r="U4014" t="str">
        <v>42 Max View RdSuite 078</v>
      </c>
      <c r="V4014">
        <v>1313</v>
      </c>
      <c r="W4014" t="str">
        <v>Evastad</v>
      </c>
      <c r="X4014" t="str">
        <v>South Australia</v>
      </c>
      <c r="Y4014" t="str">
        <v>Australia</v>
      </c>
      <c r="Z4014">
        <v>3</v>
      </c>
      <c r="AA4014" s="3" t="str">
        <f t="shared" si="125"/>
        <v>20 to 30</v>
      </c>
      <c r="AP4014" s="6">
        <v>651</v>
      </c>
      <c r="AQ4014" s="6" t="s">
        <v>1345</v>
      </c>
    </row>
    <row r="4015" spans="1:43" x14ac:dyDescent="0.25">
      <c r="A4015">
        <v>4013</v>
      </c>
      <c r="B4015">
        <v>799</v>
      </c>
      <c r="C4015">
        <v>886</v>
      </c>
      <c r="D4015">
        <v>94</v>
      </c>
      <c r="E4015">
        <v>1</v>
      </c>
      <c r="F4015">
        <v>94</v>
      </c>
      <c r="G4015" t="str">
        <f>VLOOKUP($C4015,'Raw-products'!$A$2:$H$1261,MATCH(G$1,'Raw-products'!$A$1:$H$1,0))</f>
        <v>Trousers</v>
      </c>
      <c r="H4015" t="str">
        <f>VLOOKUP($C4015,'Raw-products'!$A$2:$H$1261,MATCH(H$1,'Raw-products'!$A$1:$H$1,0))</f>
        <v>Cords</v>
      </c>
      <c r="I4015" t="str">
        <f>VLOOKUP($C4015,'Raw-products'!$A$2:$H$1261,MATCH(I$1,'Raw-products'!$A$1:$H$1,0))</f>
        <v>S</v>
      </c>
      <c r="J4015" t="str">
        <f>VLOOKUP($C4015,'Raw-products'!$A$2:$H$1261,MATCH(J$1,'Raw-products'!$A$1:$H$1,0))</f>
        <v>yellow</v>
      </c>
      <c r="K4015">
        <f>VLOOKUP($C4015,'Raw-products'!$A$2:$H$1261,MATCH(K$1,'Raw-products'!$A$1:$H$1,0))</f>
        <v>113</v>
      </c>
      <c r="L4015">
        <f>VLOOKUP($C4015,'Raw-products'!$A$2:$H$1261,MATCH(L$1,'Raw-products'!$A$1:$H$1,0))</f>
        <v>68</v>
      </c>
      <c r="M4015" s="5">
        <f t="shared" si="124"/>
        <v>7684</v>
      </c>
      <c r="N4015" cm="1">
        <f t="array" ref="N4015:Q4015">_xlfn.XLOOKUP($B4015,'Raw -orders'!$A:$A,'Raw -orders'!$B:$E)</f>
        <v>651</v>
      </c>
      <c r="O4015">
        <v>41626</v>
      </c>
      <c r="P4015" s="1">
        <v>44266</v>
      </c>
      <c r="Q4015" s="1">
        <v>44290</v>
      </c>
      <c r="R4015" t="str" cm="1">
        <f t="array" ref="R4015:Y4015">_xlfn.XLOOKUP($N4015,'Raw - customers'!$A:$A,'Raw - customers'!$B:$I)</f>
        <v>Beckie Nasey</v>
      </c>
      <c r="S4015" t="str">
        <v>Genderfluid</v>
      </c>
      <c r="T4015">
        <v>61</v>
      </c>
      <c r="U4015" t="str">
        <v>42 Max View RdSuite 078</v>
      </c>
      <c r="V4015">
        <v>1313</v>
      </c>
      <c r="W4015" t="str">
        <v>Evastad</v>
      </c>
      <c r="X4015" t="str">
        <v>South Australia</v>
      </c>
      <c r="Y4015" t="str">
        <v>Australia</v>
      </c>
      <c r="Z4015">
        <v>3</v>
      </c>
      <c r="AA4015" s="3" t="str">
        <f t="shared" si="125"/>
        <v>20 to 30</v>
      </c>
      <c r="AP4015" s="6">
        <v>651</v>
      </c>
      <c r="AQ4015" s="6" t="s">
        <v>1345</v>
      </c>
    </row>
    <row r="4016" spans="1:43" x14ac:dyDescent="0.25">
      <c r="A4016">
        <v>4014</v>
      </c>
      <c r="B4016">
        <v>799</v>
      </c>
      <c r="C4016">
        <v>1191</v>
      </c>
      <c r="D4016">
        <v>105</v>
      </c>
      <c r="E4016">
        <v>1</v>
      </c>
      <c r="F4016">
        <v>105</v>
      </c>
      <c r="G4016" t="str">
        <f>VLOOKUP($C4016,'Raw-products'!$A$2:$H$1261,MATCH(G$1,'Raw-products'!$A$1:$H$1,0))</f>
        <v>Trousers</v>
      </c>
      <c r="H4016" t="str">
        <f>VLOOKUP($C4016,'Raw-products'!$A$2:$H$1261,MATCH(H$1,'Raw-products'!$A$1:$H$1,0))</f>
        <v>Pleated</v>
      </c>
      <c r="I4016" t="str">
        <f>VLOOKUP($C4016,'Raw-products'!$A$2:$H$1261,MATCH(I$1,'Raw-products'!$A$1:$H$1,0))</f>
        <v>S</v>
      </c>
      <c r="J4016" t="str">
        <f>VLOOKUP($C4016,'Raw-products'!$A$2:$H$1261,MATCH(J$1,'Raw-products'!$A$1:$H$1,0))</f>
        <v>red</v>
      </c>
      <c r="K4016">
        <f>VLOOKUP($C4016,'Raw-products'!$A$2:$H$1261,MATCH(K$1,'Raw-products'!$A$1:$H$1,0))</f>
        <v>90</v>
      </c>
      <c r="L4016">
        <f>VLOOKUP($C4016,'Raw-products'!$A$2:$H$1261,MATCH(L$1,'Raw-products'!$A$1:$H$1,0))</f>
        <v>78</v>
      </c>
      <c r="M4016" s="5">
        <f t="shared" si="124"/>
        <v>7020</v>
      </c>
      <c r="N4016" cm="1">
        <f t="array" ref="N4016:Q4016">_xlfn.XLOOKUP($B4016,'Raw -orders'!$A:$A,'Raw -orders'!$B:$E)</f>
        <v>651</v>
      </c>
      <c r="O4016">
        <v>41626</v>
      </c>
      <c r="P4016" s="1">
        <v>44266</v>
      </c>
      <c r="Q4016" s="1">
        <v>44290</v>
      </c>
      <c r="R4016" t="str" cm="1">
        <f t="array" ref="R4016:Y4016">_xlfn.XLOOKUP($N4016,'Raw - customers'!$A:$A,'Raw - customers'!$B:$I)</f>
        <v>Beckie Nasey</v>
      </c>
      <c r="S4016" t="str">
        <v>Genderfluid</v>
      </c>
      <c r="T4016">
        <v>61</v>
      </c>
      <c r="U4016" t="str">
        <v>42 Max View RdSuite 078</v>
      </c>
      <c r="V4016">
        <v>1313</v>
      </c>
      <c r="W4016" t="str">
        <v>Evastad</v>
      </c>
      <c r="X4016" t="str">
        <v>South Australia</v>
      </c>
      <c r="Y4016" t="str">
        <v>Australia</v>
      </c>
      <c r="Z4016">
        <v>3</v>
      </c>
      <c r="AA4016" s="3" t="str">
        <f t="shared" si="125"/>
        <v>20 to 30</v>
      </c>
      <c r="AP4016" s="6">
        <v>651</v>
      </c>
      <c r="AQ4016" s="6" t="s">
        <v>1345</v>
      </c>
    </row>
    <row r="4017" spans="1:43" x14ac:dyDescent="0.25">
      <c r="A4017">
        <v>4015</v>
      </c>
      <c r="B4017">
        <v>799</v>
      </c>
      <c r="C4017">
        <v>17</v>
      </c>
      <c r="D4017">
        <v>96</v>
      </c>
      <c r="E4017">
        <v>1</v>
      </c>
      <c r="F4017">
        <v>96</v>
      </c>
      <c r="G4017" t="str">
        <f>VLOOKUP($C4017,'Raw-products'!$A$2:$H$1261,MATCH(G$1,'Raw-products'!$A$1:$H$1,0))</f>
        <v>Shirt</v>
      </c>
      <c r="H4017" t="str">
        <f>VLOOKUP($C4017,'Raw-products'!$A$2:$H$1261,MATCH(H$1,'Raw-products'!$A$1:$H$1,0))</f>
        <v>Oxford Cloth</v>
      </c>
      <c r="I4017" t="str">
        <f>VLOOKUP($C4017,'Raw-products'!$A$2:$H$1261,MATCH(I$1,'Raw-products'!$A$1:$H$1,0))</f>
        <v>M</v>
      </c>
      <c r="J4017" t="str">
        <f>VLOOKUP($C4017,'Raw-products'!$A$2:$H$1261,MATCH(J$1,'Raw-products'!$A$1:$H$1,0))</f>
        <v>green</v>
      </c>
      <c r="K4017">
        <f>VLOOKUP($C4017,'Raw-products'!$A$2:$H$1261,MATCH(K$1,'Raw-products'!$A$1:$H$1,0))</f>
        <v>114</v>
      </c>
      <c r="L4017">
        <f>VLOOKUP($C4017,'Raw-products'!$A$2:$H$1261,MATCH(L$1,'Raw-products'!$A$1:$H$1,0))</f>
        <v>60</v>
      </c>
      <c r="M4017" s="5">
        <f t="shared" si="124"/>
        <v>6840</v>
      </c>
      <c r="N4017" cm="1">
        <f t="array" ref="N4017:Q4017">_xlfn.XLOOKUP($B4017,'Raw -orders'!$A:$A,'Raw -orders'!$B:$E)</f>
        <v>651</v>
      </c>
      <c r="O4017">
        <v>41626</v>
      </c>
      <c r="P4017" s="1">
        <v>44266</v>
      </c>
      <c r="Q4017" s="1">
        <v>44290</v>
      </c>
      <c r="R4017" t="str" cm="1">
        <f t="array" ref="R4017:Y4017">_xlfn.XLOOKUP($N4017,'Raw - customers'!$A:$A,'Raw - customers'!$B:$I)</f>
        <v>Beckie Nasey</v>
      </c>
      <c r="S4017" t="str">
        <v>Genderfluid</v>
      </c>
      <c r="T4017">
        <v>61</v>
      </c>
      <c r="U4017" t="str">
        <v>42 Max View RdSuite 078</v>
      </c>
      <c r="V4017">
        <v>1313</v>
      </c>
      <c r="W4017" t="str">
        <v>Evastad</v>
      </c>
      <c r="X4017" t="str">
        <v>South Australia</v>
      </c>
      <c r="Y4017" t="str">
        <v>Australia</v>
      </c>
      <c r="Z4017">
        <v>3</v>
      </c>
      <c r="AA4017" s="3" t="str">
        <f t="shared" si="125"/>
        <v>20 to 30</v>
      </c>
      <c r="AP4017" s="6">
        <v>651</v>
      </c>
      <c r="AQ4017" s="6" t="s">
        <v>1345</v>
      </c>
    </row>
    <row r="4018" spans="1:43" x14ac:dyDescent="0.25">
      <c r="A4018">
        <v>4016</v>
      </c>
      <c r="B4018">
        <v>800</v>
      </c>
      <c r="C4018">
        <v>229</v>
      </c>
      <c r="D4018">
        <v>106</v>
      </c>
      <c r="E4018">
        <v>3</v>
      </c>
      <c r="F4018">
        <v>318</v>
      </c>
      <c r="G4018" t="str">
        <f>VLOOKUP($C4018,'Raw-products'!$A$2:$H$1261,MATCH(G$1,'Raw-products'!$A$1:$H$1,0))</f>
        <v>Shirt</v>
      </c>
      <c r="H4018" t="str">
        <f>VLOOKUP($C4018,'Raw-products'!$A$2:$H$1261,MATCH(H$1,'Raw-products'!$A$1:$H$1,0))</f>
        <v>Chambray</v>
      </c>
      <c r="I4018" t="str">
        <f>VLOOKUP($C4018,'Raw-products'!$A$2:$H$1261,MATCH(I$1,'Raw-products'!$A$1:$H$1,0))</f>
        <v>XL</v>
      </c>
      <c r="J4018" t="str">
        <f>VLOOKUP($C4018,'Raw-products'!$A$2:$H$1261,MATCH(J$1,'Raw-products'!$A$1:$H$1,0))</f>
        <v>green</v>
      </c>
      <c r="K4018">
        <f>VLOOKUP($C4018,'Raw-products'!$A$2:$H$1261,MATCH(K$1,'Raw-products'!$A$1:$H$1,0))</f>
        <v>105</v>
      </c>
      <c r="L4018">
        <f>VLOOKUP($C4018,'Raw-products'!$A$2:$H$1261,MATCH(L$1,'Raw-products'!$A$1:$H$1,0))</f>
        <v>58</v>
      </c>
      <c r="M4018" s="5">
        <f t="shared" si="124"/>
        <v>6090</v>
      </c>
      <c r="N4018" cm="1">
        <f t="array" ref="N4018:Q4018">_xlfn.XLOOKUP($B4018,'Raw -orders'!$A:$A,'Raw -orders'!$B:$E)</f>
        <v>422</v>
      </c>
      <c r="O4018">
        <v>20089</v>
      </c>
      <c r="P4018" s="1">
        <v>44368</v>
      </c>
      <c r="Q4018" s="1">
        <v>44370</v>
      </c>
      <c r="R4018" t="str" cm="1">
        <f t="array" ref="R4018:Y4018">_xlfn.XLOOKUP($N4018,'Raw - customers'!$A:$A,'Raw - customers'!$B:$I)</f>
        <v>Farah Schukert</v>
      </c>
      <c r="S4018" t="str">
        <v>Agender</v>
      </c>
      <c r="T4018">
        <v>34</v>
      </c>
      <c r="U4018" t="str">
        <v>58 Heaney SquareApt. 870</v>
      </c>
      <c r="V4018">
        <v>1342</v>
      </c>
      <c r="W4018" t="str">
        <v>Feeneymouth</v>
      </c>
      <c r="X4018" t="str">
        <v>Queensland</v>
      </c>
      <c r="Y4018" t="str">
        <v>Australia</v>
      </c>
      <c r="Z4018">
        <v>6</v>
      </c>
      <c r="AA4018" s="3" t="str">
        <f t="shared" si="125"/>
        <v>0 to 10</v>
      </c>
      <c r="AP4018" s="6">
        <v>422</v>
      </c>
      <c r="AQ4018" s="6" t="s">
        <v>1355</v>
      </c>
    </row>
    <row r="4019" spans="1:43" x14ac:dyDescent="0.25">
      <c r="A4019">
        <v>4017</v>
      </c>
      <c r="B4019">
        <v>800</v>
      </c>
      <c r="C4019">
        <v>1203</v>
      </c>
      <c r="D4019">
        <v>105</v>
      </c>
      <c r="E4019">
        <v>3</v>
      </c>
      <c r="F4019">
        <v>315</v>
      </c>
      <c r="G4019" t="str">
        <f>VLOOKUP($C4019,'Raw-products'!$A$2:$H$1261,MATCH(G$1,'Raw-products'!$A$1:$H$1,0))</f>
        <v>Trousers</v>
      </c>
      <c r="H4019" t="str">
        <f>VLOOKUP($C4019,'Raw-products'!$A$2:$H$1261,MATCH(H$1,'Raw-products'!$A$1:$H$1,0))</f>
        <v>Pleated</v>
      </c>
      <c r="I4019" t="str">
        <f>VLOOKUP($C4019,'Raw-products'!$A$2:$H$1261,MATCH(I$1,'Raw-products'!$A$1:$H$1,0))</f>
        <v>L</v>
      </c>
      <c r="J4019" t="str">
        <f>VLOOKUP($C4019,'Raw-products'!$A$2:$H$1261,MATCH(J$1,'Raw-products'!$A$1:$H$1,0))</f>
        <v>yellow</v>
      </c>
      <c r="K4019">
        <f>VLOOKUP($C4019,'Raw-products'!$A$2:$H$1261,MATCH(K$1,'Raw-products'!$A$1:$H$1,0))</f>
        <v>90</v>
      </c>
      <c r="L4019">
        <f>VLOOKUP($C4019,'Raw-products'!$A$2:$H$1261,MATCH(L$1,'Raw-products'!$A$1:$H$1,0))</f>
        <v>62</v>
      </c>
      <c r="M4019" s="5">
        <f t="shared" si="124"/>
        <v>5580</v>
      </c>
      <c r="N4019" cm="1">
        <f t="array" ref="N4019:Q4019">_xlfn.XLOOKUP($B4019,'Raw -orders'!$A:$A,'Raw -orders'!$B:$E)</f>
        <v>422</v>
      </c>
      <c r="O4019">
        <v>20089</v>
      </c>
      <c r="P4019" s="1">
        <v>44368</v>
      </c>
      <c r="Q4019" s="1">
        <v>44370</v>
      </c>
      <c r="R4019" t="str" cm="1">
        <f t="array" ref="R4019:Y4019">_xlfn.XLOOKUP($N4019,'Raw - customers'!$A:$A,'Raw - customers'!$B:$I)</f>
        <v>Farah Schukert</v>
      </c>
      <c r="S4019" t="str">
        <v>Agender</v>
      </c>
      <c r="T4019">
        <v>34</v>
      </c>
      <c r="U4019" t="str">
        <v>58 Heaney SquareApt. 870</v>
      </c>
      <c r="V4019">
        <v>1342</v>
      </c>
      <c r="W4019" t="str">
        <v>Feeneymouth</v>
      </c>
      <c r="X4019" t="str">
        <v>Queensland</v>
      </c>
      <c r="Y4019" t="str">
        <v>Australia</v>
      </c>
      <c r="Z4019">
        <v>6</v>
      </c>
      <c r="AA4019" s="3" t="str">
        <f t="shared" si="125"/>
        <v>0 to 10</v>
      </c>
      <c r="AP4019" s="6">
        <v>422</v>
      </c>
      <c r="AQ4019" s="6" t="s">
        <v>1355</v>
      </c>
    </row>
    <row r="4020" spans="1:43" x14ac:dyDescent="0.25">
      <c r="A4020">
        <v>4018</v>
      </c>
      <c r="B4020">
        <v>800</v>
      </c>
      <c r="C4020">
        <v>77</v>
      </c>
      <c r="D4020">
        <v>118</v>
      </c>
      <c r="E4020">
        <v>1</v>
      </c>
      <c r="F4020">
        <v>118</v>
      </c>
      <c r="G4020" t="str">
        <f>VLOOKUP($C4020,'Raw-products'!$A$2:$H$1261,MATCH(G$1,'Raw-products'!$A$1:$H$1,0))</f>
        <v>Shirt</v>
      </c>
      <c r="H4020" t="str">
        <f>VLOOKUP($C4020,'Raw-products'!$A$2:$H$1261,MATCH(H$1,'Raw-products'!$A$1:$H$1,0))</f>
        <v>Flannel</v>
      </c>
      <c r="I4020" t="str">
        <f>VLOOKUP($C4020,'Raw-products'!$A$2:$H$1261,MATCH(I$1,'Raw-products'!$A$1:$H$1,0))</f>
        <v>M</v>
      </c>
      <c r="J4020" t="str">
        <f>VLOOKUP($C4020,'Raw-products'!$A$2:$H$1261,MATCH(J$1,'Raw-products'!$A$1:$H$1,0))</f>
        <v>orange</v>
      </c>
      <c r="K4020">
        <f>VLOOKUP($C4020,'Raw-products'!$A$2:$H$1261,MATCH(K$1,'Raw-products'!$A$1:$H$1,0))</f>
        <v>96</v>
      </c>
      <c r="L4020">
        <f>VLOOKUP($C4020,'Raw-products'!$A$2:$H$1261,MATCH(L$1,'Raw-products'!$A$1:$H$1,0))</f>
        <v>68</v>
      </c>
      <c r="M4020" s="5">
        <f t="shared" si="124"/>
        <v>6528</v>
      </c>
      <c r="N4020" cm="1">
        <f t="array" ref="N4020:Q4020">_xlfn.XLOOKUP($B4020,'Raw -orders'!$A:$A,'Raw -orders'!$B:$E)</f>
        <v>422</v>
      </c>
      <c r="O4020">
        <v>20089</v>
      </c>
      <c r="P4020" s="1">
        <v>44368</v>
      </c>
      <c r="Q4020" s="1">
        <v>44370</v>
      </c>
      <c r="R4020" t="str" cm="1">
        <f t="array" ref="R4020:Y4020">_xlfn.XLOOKUP($N4020,'Raw - customers'!$A:$A,'Raw - customers'!$B:$I)</f>
        <v>Farah Schukert</v>
      </c>
      <c r="S4020" t="str">
        <v>Agender</v>
      </c>
      <c r="T4020">
        <v>34</v>
      </c>
      <c r="U4020" t="str">
        <v>58 Heaney SquareApt. 870</v>
      </c>
      <c r="V4020">
        <v>1342</v>
      </c>
      <c r="W4020" t="str">
        <v>Feeneymouth</v>
      </c>
      <c r="X4020" t="str">
        <v>Queensland</v>
      </c>
      <c r="Y4020" t="str">
        <v>Australia</v>
      </c>
      <c r="Z4020">
        <v>6</v>
      </c>
      <c r="AA4020" s="3" t="str">
        <f t="shared" si="125"/>
        <v>0 to 10</v>
      </c>
      <c r="AP4020" s="6">
        <v>422</v>
      </c>
      <c r="AQ4020" s="6" t="s">
        <v>1355</v>
      </c>
    </row>
    <row r="4021" spans="1:43" x14ac:dyDescent="0.25">
      <c r="A4021">
        <v>4019</v>
      </c>
      <c r="B4021">
        <v>800</v>
      </c>
      <c r="C4021">
        <v>401</v>
      </c>
      <c r="D4021">
        <v>119</v>
      </c>
      <c r="E4021">
        <v>2</v>
      </c>
      <c r="F4021">
        <v>238</v>
      </c>
      <c r="G4021" t="str">
        <f>VLOOKUP($C4021,'Raw-products'!$A$2:$H$1261,MATCH(G$1,'Raw-products'!$A$1:$H$1,0))</f>
        <v>Shirt</v>
      </c>
      <c r="H4021" t="str">
        <f>VLOOKUP($C4021,'Raw-products'!$A$2:$H$1261,MATCH(H$1,'Raw-products'!$A$1:$H$1,0))</f>
        <v>Casual Slim Fit</v>
      </c>
      <c r="I4021" t="str">
        <f>VLOOKUP($C4021,'Raw-products'!$A$2:$H$1261,MATCH(I$1,'Raw-products'!$A$1:$H$1,0))</f>
        <v>S</v>
      </c>
      <c r="J4021" t="str">
        <f>VLOOKUP($C4021,'Raw-products'!$A$2:$H$1261,MATCH(J$1,'Raw-products'!$A$1:$H$1,0))</f>
        <v>green</v>
      </c>
      <c r="K4021">
        <f>VLOOKUP($C4021,'Raw-products'!$A$2:$H$1261,MATCH(K$1,'Raw-products'!$A$1:$H$1,0))</f>
        <v>113</v>
      </c>
      <c r="L4021">
        <f>VLOOKUP($C4021,'Raw-products'!$A$2:$H$1261,MATCH(L$1,'Raw-products'!$A$1:$H$1,0))</f>
        <v>72</v>
      </c>
      <c r="M4021" s="5">
        <f t="shared" si="124"/>
        <v>8136</v>
      </c>
      <c r="N4021" cm="1">
        <f t="array" ref="N4021:Q4021">_xlfn.XLOOKUP($B4021,'Raw -orders'!$A:$A,'Raw -orders'!$B:$E)</f>
        <v>422</v>
      </c>
      <c r="O4021">
        <v>20089</v>
      </c>
      <c r="P4021" s="1">
        <v>44368</v>
      </c>
      <c r="Q4021" s="1">
        <v>44370</v>
      </c>
      <c r="R4021" t="str" cm="1">
        <f t="array" ref="R4021:Y4021">_xlfn.XLOOKUP($N4021,'Raw - customers'!$A:$A,'Raw - customers'!$B:$I)</f>
        <v>Farah Schukert</v>
      </c>
      <c r="S4021" t="str">
        <v>Agender</v>
      </c>
      <c r="T4021">
        <v>34</v>
      </c>
      <c r="U4021" t="str">
        <v>58 Heaney SquareApt. 870</v>
      </c>
      <c r="V4021">
        <v>1342</v>
      </c>
      <c r="W4021" t="str">
        <v>Feeneymouth</v>
      </c>
      <c r="X4021" t="str">
        <v>Queensland</v>
      </c>
      <c r="Y4021" t="str">
        <v>Australia</v>
      </c>
      <c r="Z4021">
        <v>6</v>
      </c>
      <c r="AA4021" s="3" t="str">
        <f t="shared" si="125"/>
        <v>0 to 10</v>
      </c>
      <c r="AP4021" s="6">
        <v>422</v>
      </c>
      <c r="AQ4021" s="6" t="s">
        <v>1355</v>
      </c>
    </row>
    <row r="4022" spans="1:43" x14ac:dyDescent="0.25">
      <c r="A4022">
        <v>4020</v>
      </c>
      <c r="B4022">
        <v>801</v>
      </c>
      <c r="C4022">
        <v>1085</v>
      </c>
      <c r="D4022">
        <v>115</v>
      </c>
      <c r="E4022">
        <v>2</v>
      </c>
      <c r="F4022">
        <v>230</v>
      </c>
      <c r="G4022" t="str">
        <f>VLOOKUP($C4022,'Raw-products'!$A$2:$H$1261,MATCH(G$1,'Raw-products'!$A$1:$H$1,0))</f>
        <v>Trousers</v>
      </c>
      <c r="H4022" t="str">
        <f>VLOOKUP($C4022,'Raw-products'!$A$2:$H$1261,MATCH(H$1,'Raw-products'!$A$1:$H$1,0))</f>
        <v>Cropped</v>
      </c>
      <c r="I4022" t="str">
        <f>VLOOKUP($C4022,'Raw-products'!$A$2:$H$1261,MATCH(I$1,'Raw-products'!$A$1:$H$1,0))</f>
        <v>XS</v>
      </c>
      <c r="J4022" t="str">
        <f>VLOOKUP($C4022,'Raw-products'!$A$2:$H$1261,MATCH(J$1,'Raw-products'!$A$1:$H$1,0))</f>
        <v>red</v>
      </c>
      <c r="K4022">
        <f>VLOOKUP($C4022,'Raw-products'!$A$2:$H$1261,MATCH(K$1,'Raw-products'!$A$1:$H$1,0))</f>
        <v>99</v>
      </c>
      <c r="L4022">
        <f>VLOOKUP($C4022,'Raw-products'!$A$2:$H$1261,MATCH(L$1,'Raw-products'!$A$1:$H$1,0))</f>
        <v>75</v>
      </c>
      <c r="M4022" s="5">
        <f t="shared" si="124"/>
        <v>7425</v>
      </c>
      <c r="N4022" cm="1">
        <f t="array" ref="N4022:Q4022">_xlfn.XLOOKUP($B4022,'Raw -orders'!$A:$A,'Raw -orders'!$B:$E)</f>
        <v>995</v>
      </c>
      <c r="O4022">
        <v>58829</v>
      </c>
      <c r="P4022" s="1">
        <v>44410</v>
      </c>
      <c r="Q4022" s="1">
        <v>44425</v>
      </c>
      <c r="R4022" t="str" cm="1">
        <f t="array" ref="R4022:Y4022">_xlfn.XLOOKUP($N4022,'Raw - customers'!$A:$A,'Raw - customers'!$B:$I)</f>
        <v>Leandra Derks</v>
      </c>
      <c r="S4022" t="str">
        <v>Polygender</v>
      </c>
      <c r="T4022">
        <v>63</v>
      </c>
      <c r="U4022" t="str">
        <v>19 Jordan Station StSuite 655</v>
      </c>
      <c r="V4022">
        <v>3742</v>
      </c>
      <c r="W4022" t="str">
        <v>Hermistonberg</v>
      </c>
      <c r="X4022" t="str">
        <v>Western Australia</v>
      </c>
      <c r="Y4022" t="str">
        <v>Australia</v>
      </c>
      <c r="Z4022">
        <v>8</v>
      </c>
      <c r="AA4022" s="3" t="str">
        <f t="shared" si="125"/>
        <v>10 to 20</v>
      </c>
      <c r="AP4022" s="6">
        <v>995</v>
      </c>
      <c r="AQ4022" s="6" t="s">
        <v>1377</v>
      </c>
    </row>
    <row r="4023" spans="1:43" x14ac:dyDescent="0.25">
      <c r="A4023">
        <v>4021</v>
      </c>
      <c r="B4023">
        <v>801</v>
      </c>
      <c r="C4023">
        <v>960</v>
      </c>
      <c r="D4023">
        <v>97</v>
      </c>
      <c r="E4023">
        <v>2</v>
      </c>
      <c r="F4023">
        <v>194</v>
      </c>
      <c r="G4023" t="str">
        <f>VLOOKUP($C4023,'Raw-products'!$A$2:$H$1261,MATCH(G$1,'Raw-products'!$A$1:$H$1,0))</f>
        <v>Trousers</v>
      </c>
      <c r="H4023" t="str">
        <f>VLOOKUP($C4023,'Raw-products'!$A$2:$H$1261,MATCH(H$1,'Raw-products'!$A$1:$H$1,0))</f>
        <v>Slim-Fit</v>
      </c>
      <c r="I4023" t="str">
        <f>VLOOKUP($C4023,'Raw-products'!$A$2:$H$1261,MATCH(I$1,'Raw-products'!$A$1:$H$1,0))</f>
        <v>XS</v>
      </c>
      <c r="J4023" t="str">
        <f>VLOOKUP($C4023,'Raw-products'!$A$2:$H$1261,MATCH(J$1,'Raw-products'!$A$1:$H$1,0))</f>
        <v>green</v>
      </c>
      <c r="K4023">
        <f>VLOOKUP($C4023,'Raw-products'!$A$2:$H$1261,MATCH(K$1,'Raw-products'!$A$1:$H$1,0))</f>
        <v>119</v>
      </c>
      <c r="L4023">
        <f>VLOOKUP($C4023,'Raw-products'!$A$2:$H$1261,MATCH(L$1,'Raw-products'!$A$1:$H$1,0))</f>
        <v>74</v>
      </c>
      <c r="M4023" s="5">
        <f t="shared" si="124"/>
        <v>8806</v>
      </c>
      <c r="N4023" cm="1">
        <f t="array" ref="N4023:Q4023">_xlfn.XLOOKUP($B4023,'Raw -orders'!$A:$A,'Raw -orders'!$B:$E)</f>
        <v>995</v>
      </c>
      <c r="O4023">
        <v>58829</v>
      </c>
      <c r="P4023" s="1">
        <v>44410</v>
      </c>
      <c r="Q4023" s="1">
        <v>44425</v>
      </c>
      <c r="R4023" t="str" cm="1">
        <f t="array" ref="R4023:Y4023">_xlfn.XLOOKUP($N4023,'Raw - customers'!$A:$A,'Raw - customers'!$B:$I)</f>
        <v>Leandra Derks</v>
      </c>
      <c r="S4023" t="str">
        <v>Polygender</v>
      </c>
      <c r="T4023">
        <v>63</v>
      </c>
      <c r="U4023" t="str">
        <v>19 Jordan Station StSuite 655</v>
      </c>
      <c r="V4023">
        <v>3742</v>
      </c>
      <c r="W4023" t="str">
        <v>Hermistonberg</v>
      </c>
      <c r="X4023" t="str">
        <v>Western Australia</v>
      </c>
      <c r="Y4023" t="str">
        <v>Australia</v>
      </c>
      <c r="Z4023">
        <v>8</v>
      </c>
      <c r="AA4023" s="3" t="str">
        <f t="shared" si="125"/>
        <v>10 to 20</v>
      </c>
      <c r="AP4023" s="6">
        <v>995</v>
      </c>
      <c r="AQ4023" s="6" t="s">
        <v>1377</v>
      </c>
    </row>
    <row r="4024" spans="1:43" x14ac:dyDescent="0.25">
      <c r="A4024">
        <v>4022</v>
      </c>
      <c r="B4024">
        <v>801</v>
      </c>
      <c r="C4024">
        <v>152</v>
      </c>
      <c r="D4024">
        <v>91</v>
      </c>
      <c r="E4024">
        <v>3</v>
      </c>
      <c r="F4024">
        <v>273</v>
      </c>
      <c r="G4024" t="str">
        <f>VLOOKUP($C4024,'Raw-products'!$A$2:$H$1261,MATCH(G$1,'Raw-products'!$A$1:$H$1,0))</f>
        <v>Shirt</v>
      </c>
      <c r="H4024" t="str">
        <f>VLOOKUP($C4024,'Raw-products'!$A$2:$H$1261,MATCH(H$1,'Raw-products'!$A$1:$H$1,0))</f>
        <v>Linen</v>
      </c>
      <c r="I4024" t="str">
        <f>VLOOKUP($C4024,'Raw-products'!$A$2:$H$1261,MATCH(I$1,'Raw-products'!$A$1:$H$1,0))</f>
        <v>M</v>
      </c>
      <c r="J4024" t="str">
        <f>VLOOKUP($C4024,'Raw-products'!$A$2:$H$1261,MATCH(J$1,'Raw-products'!$A$1:$H$1,0))</f>
        <v>yellow</v>
      </c>
      <c r="K4024">
        <f>VLOOKUP($C4024,'Raw-products'!$A$2:$H$1261,MATCH(K$1,'Raw-products'!$A$1:$H$1,0))</f>
        <v>116</v>
      </c>
      <c r="L4024">
        <f>VLOOKUP($C4024,'Raw-products'!$A$2:$H$1261,MATCH(L$1,'Raw-products'!$A$1:$H$1,0))</f>
        <v>59</v>
      </c>
      <c r="M4024" s="5">
        <f t="shared" si="124"/>
        <v>6844</v>
      </c>
      <c r="N4024" cm="1">
        <f t="array" ref="N4024:Q4024">_xlfn.XLOOKUP($B4024,'Raw -orders'!$A:$A,'Raw -orders'!$B:$E)</f>
        <v>995</v>
      </c>
      <c r="O4024">
        <v>58829</v>
      </c>
      <c r="P4024" s="1">
        <v>44410</v>
      </c>
      <c r="Q4024" s="1">
        <v>44425</v>
      </c>
      <c r="R4024" t="str" cm="1">
        <f t="array" ref="R4024:Y4024">_xlfn.XLOOKUP($N4024,'Raw - customers'!$A:$A,'Raw - customers'!$B:$I)</f>
        <v>Leandra Derks</v>
      </c>
      <c r="S4024" t="str">
        <v>Polygender</v>
      </c>
      <c r="T4024">
        <v>63</v>
      </c>
      <c r="U4024" t="str">
        <v>19 Jordan Station StSuite 655</v>
      </c>
      <c r="V4024">
        <v>3742</v>
      </c>
      <c r="W4024" t="str">
        <v>Hermistonberg</v>
      </c>
      <c r="X4024" t="str">
        <v>Western Australia</v>
      </c>
      <c r="Y4024" t="str">
        <v>Australia</v>
      </c>
      <c r="Z4024">
        <v>8</v>
      </c>
      <c r="AA4024" s="3" t="str">
        <f t="shared" si="125"/>
        <v>10 to 20</v>
      </c>
      <c r="AP4024" s="6">
        <v>995</v>
      </c>
      <c r="AQ4024" s="6" t="s">
        <v>1377</v>
      </c>
    </row>
    <row r="4025" spans="1:43" x14ac:dyDescent="0.25">
      <c r="A4025">
        <v>4023</v>
      </c>
      <c r="B4025">
        <v>801</v>
      </c>
      <c r="C4025">
        <v>724</v>
      </c>
      <c r="D4025">
        <v>119</v>
      </c>
      <c r="E4025">
        <v>1</v>
      </c>
      <c r="F4025">
        <v>119</v>
      </c>
      <c r="G4025" t="str">
        <f>VLOOKUP($C4025,'Raw-products'!$A$2:$H$1261,MATCH(G$1,'Raw-products'!$A$1:$H$1,0))</f>
        <v>Jacket</v>
      </c>
      <c r="H4025" t="str">
        <f>VLOOKUP($C4025,'Raw-products'!$A$2:$H$1261,MATCH(H$1,'Raw-products'!$A$1:$H$1,0))</f>
        <v>Trench Coat</v>
      </c>
      <c r="I4025" t="str">
        <f>VLOOKUP($C4025,'Raw-products'!$A$2:$H$1261,MATCH(I$1,'Raw-products'!$A$1:$H$1,0))</f>
        <v>XL</v>
      </c>
      <c r="J4025" t="str">
        <f>VLOOKUP($C4025,'Raw-products'!$A$2:$H$1261,MATCH(J$1,'Raw-products'!$A$1:$H$1,0))</f>
        <v>blue</v>
      </c>
      <c r="K4025">
        <f>VLOOKUP($C4025,'Raw-products'!$A$2:$H$1261,MATCH(K$1,'Raw-products'!$A$1:$H$1,0))</f>
        <v>112</v>
      </c>
      <c r="L4025">
        <f>VLOOKUP($C4025,'Raw-products'!$A$2:$H$1261,MATCH(L$1,'Raw-products'!$A$1:$H$1,0))</f>
        <v>69</v>
      </c>
      <c r="M4025" s="5">
        <f t="shared" si="124"/>
        <v>7728</v>
      </c>
      <c r="N4025" cm="1">
        <f t="array" ref="N4025:Q4025">_xlfn.XLOOKUP($B4025,'Raw -orders'!$A:$A,'Raw -orders'!$B:$E)</f>
        <v>995</v>
      </c>
      <c r="O4025">
        <v>58829</v>
      </c>
      <c r="P4025" s="1">
        <v>44410</v>
      </c>
      <c r="Q4025" s="1">
        <v>44425</v>
      </c>
      <c r="R4025" t="str" cm="1">
        <f t="array" ref="R4025:Y4025">_xlfn.XLOOKUP($N4025,'Raw - customers'!$A:$A,'Raw - customers'!$B:$I)</f>
        <v>Leandra Derks</v>
      </c>
      <c r="S4025" t="str">
        <v>Polygender</v>
      </c>
      <c r="T4025">
        <v>63</v>
      </c>
      <c r="U4025" t="str">
        <v>19 Jordan Station StSuite 655</v>
      </c>
      <c r="V4025">
        <v>3742</v>
      </c>
      <c r="W4025" t="str">
        <v>Hermistonberg</v>
      </c>
      <c r="X4025" t="str">
        <v>Western Australia</v>
      </c>
      <c r="Y4025" t="str">
        <v>Australia</v>
      </c>
      <c r="Z4025">
        <v>8</v>
      </c>
      <c r="AA4025" s="3" t="str">
        <f t="shared" si="125"/>
        <v>10 to 20</v>
      </c>
      <c r="AP4025" s="6">
        <v>995</v>
      </c>
      <c r="AQ4025" s="6" t="s">
        <v>1377</v>
      </c>
    </row>
    <row r="4026" spans="1:43" x14ac:dyDescent="0.25">
      <c r="A4026">
        <v>4024</v>
      </c>
      <c r="B4026">
        <v>801</v>
      </c>
      <c r="C4026">
        <v>139</v>
      </c>
      <c r="D4026">
        <v>92</v>
      </c>
      <c r="E4026">
        <v>3</v>
      </c>
      <c r="F4026">
        <v>276</v>
      </c>
      <c r="G4026" t="str">
        <f>VLOOKUP($C4026,'Raw-products'!$A$2:$H$1261,MATCH(G$1,'Raw-products'!$A$1:$H$1,0))</f>
        <v>Shirt</v>
      </c>
      <c r="H4026" t="str">
        <f>VLOOKUP($C4026,'Raw-products'!$A$2:$H$1261,MATCH(H$1,'Raw-products'!$A$1:$H$1,0))</f>
        <v>Denim</v>
      </c>
      <c r="I4026" t="str">
        <f>VLOOKUP($C4026,'Raw-products'!$A$2:$H$1261,MATCH(I$1,'Raw-products'!$A$1:$H$1,0))</f>
        <v>XL</v>
      </c>
      <c r="J4026" t="str">
        <f>VLOOKUP($C4026,'Raw-products'!$A$2:$H$1261,MATCH(J$1,'Raw-products'!$A$1:$H$1,0))</f>
        <v>violet</v>
      </c>
      <c r="K4026">
        <f>VLOOKUP($C4026,'Raw-products'!$A$2:$H$1261,MATCH(K$1,'Raw-products'!$A$1:$H$1,0))</f>
        <v>115</v>
      </c>
      <c r="L4026">
        <f>VLOOKUP($C4026,'Raw-products'!$A$2:$H$1261,MATCH(L$1,'Raw-products'!$A$1:$H$1,0))</f>
        <v>73</v>
      </c>
      <c r="M4026" s="5">
        <f t="shared" si="124"/>
        <v>8395</v>
      </c>
      <c r="N4026" cm="1">
        <f t="array" ref="N4026:Q4026">_xlfn.XLOOKUP($B4026,'Raw -orders'!$A:$A,'Raw -orders'!$B:$E)</f>
        <v>995</v>
      </c>
      <c r="O4026">
        <v>58829</v>
      </c>
      <c r="P4026" s="1">
        <v>44410</v>
      </c>
      <c r="Q4026" s="1">
        <v>44425</v>
      </c>
      <c r="R4026" t="str" cm="1">
        <f t="array" ref="R4026:Y4026">_xlfn.XLOOKUP($N4026,'Raw - customers'!$A:$A,'Raw - customers'!$B:$I)</f>
        <v>Leandra Derks</v>
      </c>
      <c r="S4026" t="str">
        <v>Polygender</v>
      </c>
      <c r="T4026">
        <v>63</v>
      </c>
      <c r="U4026" t="str">
        <v>19 Jordan Station StSuite 655</v>
      </c>
      <c r="V4026">
        <v>3742</v>
      </c>
      <c r="W4026" t="str">
        <v>Hermistonberg</v>
      </c>
      <c r="X4026" t="str">
        <v>Western Australia</v>
      </c>
      <c r="Y4026" t="str">
        <v>Australia</v>
      </c>
      <c r="Z4026">
        <v>8</v>
      </c>
      <c r="AA4026" s="3" t="str">
        <f t="shared" si="125"/>
        <v>10 to 20</v>
      </c>
      <c r="AP4026" s="6">
        <v>995</v>
      </c>
      <c r="AQ4026" s="6" t="s">
        <v>1377</v>
      </c>
    </row>
    <row r="4027" spans="1:43" x14ac:dyDescent="0.25">
      <c r="A4027">
        <v>4025</v>
      </c>
      <c r="B4027">
        <v>801</v>
      </c>
      <c r="C4027">
        <v>879</v>
      </c>
      <c r="D4027">
        <v>94</v>
      </c>
      <c r="E4027">
        <v>2</v>
      </c>
      <c r="F4027">
        <v>188</v>
      </c>
      <c r="G4027" t="str">
        <f>VLOOKUP($C4027,'Raw-products'!$A$2:$H$1261,MATCH(G$1,'Raw-products'!$A$1:$H$1,0))</f>
        <v>Trousers</v>
      </c>
      <c r="H4027" t="str">
        <f>VLOOKUP($C4027,'Raw-products'!$A$2:$H$1261,MATCH(H$1,'Raw-products'!$A$1:$H$1,0))</f>
        <v>Cords</v>
      </c>
      <c r="I4027" t="str">
        <f>VLOOKUP($C4027,'Raw-products'!$A$2:$H$1261,MATCH(I$1,'Raw-products'!$A$1:$H$1,0))</f>
        <v>XL</v>
      </c>
      <c r="J4027" t="str">
        <f>VLOOKUP($C4027,'Raw-products'!$A$2:$H$1261,MATCH(J$1,'Raw-products'!$A$1:$H$1,0))</f>
        <v>red</v>
      </c>
      <c r="K4027">
        <f>VLOOKUP($C4027,'Raw-products'!$A$2:$H$1261,MATCH(K$1,'Raw-products'!$A$1:$H$1,0))</f>
        <v>113</v>
      </c>
      <c r="L4027">
        <f>VLOOKUP($C4027,'Raw-products'!$A$2:$H$1261,MATCH(L$1,'Raw-products'!$A$1:$H$1,0))</f>
        <v>80</v>
      </c>
      <c r="M4027" s="5">
        <f t="shared" si="124"/>
        <v>9040</v>
      </c>
      <c r="N4027" cm="1">
        <f t="array" ref="N4027:Q4027">_xlfn.XLOOKUP($B4027,'Raw -orders'!$A:$A,'Raw -orders'!$B:$E)</f>
        <v>995</v>
      </c>
      <c r="O4027">
        <v>58829</v>
      </c>
      <c r="P4027" s="1">
        <v>44410</v>
      </c>
      <c r="Q4027" s="1">
        <v>44425</v>
      </c>
      <c r="R4027" t="str" cm="1">
        <f t="array" ref="R4027:Y4027">_xlfn.XLOOKUP($N4027,'Raw - customers'!$A:$A,'Raw - customers'!$B:$I)</f>
        <v>Leandra Derks</v>
      </c>
      <c r="S4027" t="str">
        <v>Polygender</v>
      </c>
      <c r="T4027">
        <v>63</v>
      </c>
      <c r="U4027" t="str">
        <v>19 Jordan Station StSuite 655</v>
      </c>
      <c r="V4027">
        <v>3742</v>
      </c>
      <c r="W4027" t="str">
        <v>Hermistonberg</v>
      </c>
      <c r="X4027" t="str">
        <v>Western Australia</v>
      </c>
      <c r="Y4027" t="str">
        <v>Australia</v>
      </c>
      <c r="Z4027">
        <v>8</v>
      </c>
      <c r="AA4027" s="3" t="str">
        <f t="shared" si="125"/>
        <v>10 to 20</v>
      </c>
      <c r="AP4027" s="6">
        <v>995</v>
      </c>
      <c r="AQ4027" s="6" t="s">
        <v>1377</v>
      </c>
    </row>
    <row r="4028" spans="1:43" x14ac:dyDescent="0.25">
      <c r="A4028">
        <v>4026</v>
      </c>
      <c r="B4028">
        <v>801</v>
      </c>
      <c r="C4028">
        <v>26</v>
      </c>
      <c r="D4028">
        <v>96</v>
      </c>
      <c r="E4028">
        <v>3</v>
      </c>
      <c r="F4028">
        <v>288</v>
      </c>
      <c r="G4028" t="str">
        <f>VLOOKUP($C4028,'Raw-products'!$A$2:$H$1261,MATCH(G$1,'Raw-products'!$A$1:$H$1,0))</f>
        <v>Shirt</v>
      </c>
      <c r="H4028" t="str">
        <f>VLOOKUP($C4028,'Raw-products'!$A$2:$H$1261,MATCH(H$1,'Raw-products'!$A$1:$H$1,0))</f>
        <v>Oxford Cloth</v>
      </c>
      <c r="I4028" t="str">
        <f>VLOOKUP($C4028,'Raw-products'!$A$2:$H$1261,MATCH(I$1,'Raw-products'!$A$1:$H$1,0))</f>
        <v>S</v>
      </c>
      <c r="J4028" t="str">
        <f>VLOOKUP($C4028,'Raw-products'!$A$2:$H$1261,MATCH(J$1,'Raw-products'!$A$1:$H$1,0))</f>
        <v>indigo</v>
      </c>
      <c r="K4028">
        <f>VLOOKUP($C4028,'Raw-products'!$A$2:$H$1261,MATCH(K$1,'Raw-products'!$A$1:$H$1,0))</f>
        <v>114</v>
      </c>
      <c r="L4028">
        <f>VLOOKUP($C4028,'Raw-products'!$A$2:$H$1261,MATCH(L$1,'Raw-products'!$A$1:$H$1,0))</f>
        <v>59</v>
      </c>
      <c r="M4028" s="5">
        <f t="shared" si="124"/>
        <v>6726</v>
      </c>
      <c r="N4028" cm="1">
        <f t="array" ref="N4028:Q4028">_xlfn.XLOOKUP($B4028,'Raw -orders'!$A:$A,'Raw -orders'!$B:$E)</f>
        <v>995</v>
      </c>
      <c r="O4028">
        <v>58829</v>
      </c>
      <c r="P4028" s="1">
        <v>44410</v>
      </c>
      <c r="Q4028" s="1">
        <v>44425</v>
      </c>
      <c r="R4028" t="str" cm="1">
        <f t="array" ref="R4028:Y4028">_xlfn.XLOOKUP($N4028,'Raw - customers'!$A:$A,'Raw - customers'!$B:$I)</f>
        <v>Leandra Derks</v>
      </c>
      <c r="S4028" t="str">
        <v>Polygender</v>
      </c>
      <c r="T4028">
        <v>63</v>
      </c>
      <c r="U4028" t="str">
        <v>19 Jordan Station StSuite 655</v>
      </c>
      <c r="V4028">
        <v>3742</v>
      </c>
      <c r="W4028" t="str">
        <v>Hermistonberg</v>
      </c>
      <c r="X4028" t="str">
        <v>Western Australia</v>
      </c>
      <c r="Y4028" t="str">
        <v>Australia</v>
      </c>
      <c r="Z4028">
        <v>8</v>
      </c>
      <c r="AA4028" s="3" t="str">
        <f t="shared" si="125"/>
        <v>10 to 20</v>
      </c>
      <c r="AP4028" s="6">
        <v>995</v>
      </c>
      <c r="AQ4028" s="6" t="s">
        <v>1377</v>
      </c>
    </row>
    <row r="4029" spans="1:43" x14ac:dyDescent="0.25">
      <c r="A4029">
        <v>4027</v>
      </c>
      <c r="B4029">
        <v>801</v>
      </c>
      <c r="C4029">
        <v>397</v>
      </c>
      <c r="D4029">
        <v>119</v>
      </c>
      <c r="E4029">
        <v>3</v>
      </c>
      <c r="F4029">
        <v>357</v>
      </c>
      <c r="G4029" t="str">
        <f>VLOOKUP($C4029,'Raw-products'!$A$2:$H$1261,MATCH(G$1,'Raw-products'!$A$1:$H$1,0))</f>
        <v>Shirt</v>
      </c>
      <c r="H4029" t="str">
        <f>VLOOKUP($C4029,'Raw-products'!$A$2:$H$1261,MATCH(H$1,'Raw-products'!$A$1:$H$1,0))</f>
        <v>Casual Slim Fit</v>
      </c>
      <c r="I4029" t="str">
        <f>VLOOKUP($C4029,'Raw-products'!$A$2:$H$1261,MATCH(I$1,'Raw-products'!$A$1:$H$1,0))</f>
        <v>M</v>
      </c>
      <c r="J4029" t="str">
        <f>VLOOKUP($C4029,'Raw-products'!$A$2:$H$1261,MATCH(J$1,'Raw-products'!$A$1:$H$1,0))</f>
        <v>yellow</v>
      </c>
      <c r="K4029">
        <f>VLOOKUP($C4029,'Raw-products'!$A$2:$H$1261,MATCH(K$1,'Raw-products'!$A$1:$H$1,0))</f>
        <v>113</v>
      </c>
      <c r="L4029">
        <f>VLOOKUP($C4029,'Raw-products'!$A$2:$H$1261,MATCH(L$1,'Raw-products'!$A$1:$H$1,0))</f>
        <v>76</v>
      </c>
      <c r="M4029" s="5">
        <f t="shared" si="124"/>
        <v>8588</v>
      </c>
      <c r="N4029" cm="1">
        <f t="array" ref="N4029:Q4029">_xlfn.XLOOKUP($B4029,'Raw -orders'!$A:$A,'Raw -orders'!$B:$E)</f>
        <v>995</v>
      </c>
      <c r="O4029">
        <v>58829</v>
      </c>
      <c r="P4029" s="1">
        <v>44410</v>
      </c>
      <c r="Q4029" s="1">
        <v>44425</v>
      </c>
      <c r="R4029" t="str" cm="1">
        <f t="array" ref="R4029:Y4029">_xlfn.XLOOKUP($N4029,'Raw - customers'!$A:$A,'Raw - customers'!$B:$I)</f>
        <v>Leandra Derks</v>
      </c>
      <c r="S4029" t="str">
        <v>Polygender</v>
      </c>
      <c r="T4029">
        <v>63</v>
      </c>
      <c r="U4029" t="str">
        <v>19 Jordan Station StSuite 655</v>
      </c>
      <c r="V4029">
        <v>3742</v>
      </c>
      <c r="W4029" t="str">
        <v>Hermistonberg</v>
      </c>
      <c r="X4029" t="str">
        <v>Western Australia</v>
      </c>
      <c r="Y4029" t="str">
        <v>Australia</v>
      </c>
      <c r="Z4029">
        <v>8</v>
      </c>
      <c r="AA4029" s="3" t="str">
        <f t="shared" si="125"/>
        <v>10 to 20</v>
      </c>
      <c r="AP4029" s="6">
        <v>995</v>
      </c>
      <c r="AQ4029" s="6" t="s">
        <v>1377</v>
      </c>
    </row>
    <row r="4030" spans="1:43" x14ac:dyDescent="0.25">
      <c r="A4030">
        <v>4028</v>
      </c>
      <c r="B4030">
        <v>801</v>
      </c>
      <c r="C4030">
        <v>200</v>
      </c>
      <c r="D4030">
        <v>98</v>
      </c>
      <c r="E4030">
        <v>1</v>
      </c>
      <c r="F4030">
        <v>98</v>
      </c>
      <c r="G4030" t="str">
        <f>VLOOKUP($C4030,'Raw-products'!$A$2:$H$1261,MATCH(G$1,'Raw-products'!$A$1:$H$1,0))</f>
        <v>Shirt</v>
      </c>
      <c r="H4030" t="str">
        <f>VLOOKUP($C4030,'Raw-products'!$A$2:$H$1261,MATCH(H$1,'Raw-products'!$A$1:$H$1,0))</f>
        <v>Camp Collared</v>
      </c>
      <c r="I4030" t="str">
        <f>VLOOKUP($C4030,'Raw-products'!$A$2:$H$1261,MATCH(I$1,'Raw-products'!$A$1:$H$1,0))</f>
        <v>XS</v>
      </c>
      <c r="J4030" t="str">
        <f>VLOOKUP($C4030,'Raw-products'!$A$2:$H$1261,MATCH(J$1,'Raw-products'!$A$1:$H$1,0))</f>
        <v>indigo</v>
      </c>
      <c r="K4030">
        <f>VLOOKUP($C4030,'Raw-products'!$A$2:$H$1261,MATCH(K$1,'Raw-products'!$A$1:$H$1,0))</f>
        <v>112</v>
      </c>
      <c r="L4030">
        <f>VLOOKUP($C4030,'Raw-products'!$A$2:$H$1261,MATCH(L$1,'Raw-products'!$A$1:$H$1,0))</f>
        <v>64</v>
      </c>
      <c r="M4030" s="5">
        <f t="shared" si="124"/>
        <v>7168</v>
      </c>
      <c r="N4030" cm="1">
        <f t="array" ref="N4030:Q4030">_xlfn.XLOOKUP($B4030,'Raw -orders'!$A:$A,'Raw -orders'!$B:$E)</f>
        <v>995</v>
      </c>
      <c r="O4030">
        <v>58829</v>
      </c>
      <c r="P4030" s="1">
        <v>44410</v>
      </c>
      <c r="Q4030" s="1">
        <v>44425</v>
      </c>
      <c r="R4030" t="str" cm="1">
        <f t="array" ref="R4030:Y4030">_xlfn.XLOOKUP($N4030,'Raw - customers'!$A:$A,'Raw - customers'!$B:$I)</f>
        <v>Leandra Derks</v>
      </c>
      <c r="S4030" t="str">
        <v>Polygender</v>
      </c>
      <c r="T4030">
        <v>63</v>
      </c>
      <c r="U4030" t="str">
        <v>19 Jordan Station StSuite 655</v>
      </c>
      <c r="V4030">
        <v>3742</v>
      </c>
      <c r="W4030" t="str">
        <v>Hermistonberg</v>
      </c>
      <c r="X4030" t="str">
        <v>Western Australia</v>
      </c>
      <c r="Y4030" t="str">
        <v>Australia</v>
      </c>
      <c r="Z4030">
        <v>8</v>
      </c>
      <c r="AA4030" s="3" t="str">
        <f t="shared" si="125"/>
        <v>10 to 20</v>
      </c>
      <c r="AP4030" s="6">
        <v>995</v>
      </c>
      <c r="AQ4030" s="6" t="s">
        <v>1377</v>
      </c>
    </row>
    <row r="4031" spans="1:43" x14ac:dyDescent="0.25">
      <c r="A4031">
        <v>4029</v>
      </c>
      <c r="B4031">
        <v>801</v>
      </c>
      <c r="C4031">
        <v>818</v>
      </c>
      <c r="D4031">
        <v>117</v>
      </c>
      <c r="E4031">
        <v>1</v>
      </c>
      <c r="F4031">
        <v>117</v>
      </c>
      <c r="G4031" t="str">
        <f>VLOOKUP($C4031,'Raw-products'!$A$2:$H$1261,MATCH(G$1,'Raw-products'!$A$1:$H$1,0))</f>
        <v>Jacket</v>
      </c>
      <c r="H4031" t="str">
        <f>VLOOKUP($C4031,'Raw-products'!$A$2:$H$1261,MATCH(H$1,'Raw-products'!$A$1:$H$1,0))</f>
        <v>Shearling</v>
      </c>
      <c r="I4031" t="str">
        <f>VLOOKUP($C4031,'Raw-products'!$A$2:$H$1261,MATCH(I$1,'Raw-products'!$A$1:$H$1,0))</f>
        <v>L</v>
      </c>
      <c r="J4031" t="str">
        <f>VLOOKUP($C4031,'Raw-products'!$A$2:$H$1261,MATCH(J$1,'Raw-products'!$A$1:$H$1,0))</f>
        <v>yellow</v>
      </c>
      <c r="K4031">
        <f>VLOOKUP($C4031,'Raw-products'!$A$2:$H$1261,MATCH(K$1,'Raw-products'!$A$1:$H$1,0))</f>
        <v>95</v>
      </c>
      <c r="L4031">
        <f>VLOOKUP($C4031,'Raw-products'!$A$2:$H$1261,MATCH(L$1,'Raw-products'!$A$1:$H$1,0))</f>
        <v>58</v>
      </c>
      <c r="M4031" s="5">
        <f t="shared" si="124"/>
        <v>5510</v>
      </c>
      <c r="N4031" cm="1">
        <f t="array" ref="N4031:Q4031">_xlfn.XLOOKUP($B4031,'Raw -orders'!$A:$A,'Raw -orders'!$B:$E)</f>
        <v>995</v>
      </c>
      <c r="O4031">
        <v>58829</v>
      </c>
      <c r="P4031" s="1">
        <v>44410</v>
      </c>
      <c r="Q4031" s="1">
        <v>44425</v>
      </c>
      <c r="R4031" t="str" cm="1">
        <f t="array" ref="R4031:Y4031">_xlfn.XLOOKUP($N4031,'Raw - customers'!$A:$A,'Raw - customers'!$B:$I)</f>
        <v>Leandra Derks</v>
      </c>
      <c r="S4031" t="str">
        <v>Polygender</v>
      </c>
      <c r="T4031">
        <v>63</v>
      </c>
      <c r="U4031" t="str">
        <v>19 Jordan Station StSuite 655</v>
      </c>
      <c r="V4031">
        <v>3742</v>
      </c>
      <c r="W4031" t="str">
        <v>Hermistonberg</v>
      </c>
      <c r="X4031" t="str">
        <v>Western Australia</v>
      </c>
      <c r="Y4031" t="str">
        <v>Australia</v>
      </c>
      <c r="Z4031">
        <v>8</v>
      </c>
      <c r="AA4031" s="3" t="str">
        <f t="shared" si="125"/>
        <v>10 to 20</v>
      </c>
      <c r="AP4031" s="6">
        <v>995</v>
      </c>
      <c r="AQ4031" s="6" t="s">
        <v>1377</v>
      </c>
    </row>
    <row r="4032" spans="1:43" x14ac:dyDescent="0.25">
      <c r="A4032">
        <v>4030</v>
      </c>
      <c r="B4032">
        <v>802</v>
      </c>
      <c r="C4032">
        <v>716</v>
      </c>
      <c r="D4032">
        <v>119</v>
      </c>
      <c r="E4032">
        <v>2</v>
      </c>
      <c r="F4032">
        <v>238</v>
      </c>
      <c r="G4032" t="str">
        <f>VLOOKUP($C4032,'Raw-products'!$A$2:$H$1261,MATCH(G$1,'Raw-products'!$A$1:$H$1,0))</f>
        <v>Jacket</v>
      </c>
      <c r="H4032" t="str">
        <f>VLOOKUP($C4032,'Raw-products'!$A$2:$H$1261,MATCH(H$1,'Raw-products'!$A$1:$H$1,0))</f>
        <v>Trench Coat</v>
      </c>
      <c r="I4032" t="str">
        <f>VLOOKUP($C4032,'Raw-products'!$A$2:$H$1261,MATCH(I$1,'Raw-products'!$A$1:$H$1,0))</f>
        <v>S</v>
      </c>
      <c r="J4032" t="str">
        <f>VLOOKUP($C4032,'Raw-products'!$A$2:$H$1261,MATCH(J$1,'Raw-products'!$A$1:$H$1,0))</f>
        <v>green</v>
      </c>
      <c r="K4032">
        <f>VLOOKUP($C4032,'Raw-products'!$A$2:$H$1261,MATCH(K$1,'Raw-products'!$A$1:$H$1,0))</f>
        <v>112</v>
      </c>
      <c r="L4032">
        <f>VLOOKUP($C4032,'Raw-products'!$A$2:$H$1261,MATCH(L$1,'Raw-products'!$A$1:$H$1,0))</f>
        <v>53</v>
      </c>
      <c r="M4032" s="5">
        <f t="shared" si="124"/>
        <v>5936</v>
      </c>
      <c r="N4032" cm="1">
        <f t="array" ref="N4032:Q4032">_xlfn.XLOOKUP($B4032,'Raw -orders'!$A:$A,'Raw -orders'!$B:$E)</f>
        <v>501</v>
      </c>
      <c r="O4032">
        <v>52930</v>
      </c>
      <c r="P4032" s="1">
        <v>44474</v>
      </c>
      <c r="Q4032" s="1">
        <v>44492</v>
      </c>
      <c r="R4032" t="str" cm="1">
        <f t="array" ref="R4032:Y4032">_xlfn.XLOOKUP($N4032,'Raw - customers'!$A:$A,'Raw - customers'!$B:$I)</f>
        <v>Archibaldo Taffurelli</v>
      </c>
      <c r="S4032" t="str">
        <v>Genderqueer</v>
      </c>
      <c r="T4032">
        <v>73</v>
      </c>
      <c r="U4032" t="str">
        <v>457 Evans View RdApt. 385</v>
      </c>
      <c r="V4032">
        <v>2482</v>
      </c>
      <c r="W4032" t="str">
        <v>Kiehnchester</v>
      </c>
      <c r="X4032" t="str">
        <v>Tasmania</v>
      </c>
      <c r="Y4032" t="str">
        <v>Australia</v>
      </c>
      <c r="Z4032">
        <v>10</v>
      </c>
      <c r="AA4032" s="3" t="str">
        <f t="shared" si="125"/>
        <v>10 to 20</v>
      </c>
      <c r="AP4032" s="6">
        <v>501</v>
      </c>
      <c r="AQ4032" s="6" t="s">
        <v>1414</v>
      </c>
    </row>
    <row r="4033" spans="1:43" x14ac:dyDescent="0.25">
      <c r="A4033">
        <v>4031</v>
      </c>
      <c r="B4033">
        <v>803</v>
      </c>
      <c r="C4033">
        <v>511</v>
      </c>
      <c r="D4033">
        <v>102</v>
      </c>
      <c r="E4033">
        <v>2</v>
      </c>
      <c r="F4033">
        <v>204</v>
      </c>
      <c r="G4033" t="str">
        <f>VLOOKUP($C4033,'Raw-products'!$A$2:$H$1261,MATCH(G$1,'Raw-products'!$A$1:$H$1,0))</f>
        <v>Jacket</v>
      </c>
      <c r="H4033" t="str">
        <f>VLOOKUP($C4033,'Raw-products'!$A$2:$H$1261,MATCH(H$1,'Raw-products'!$A$1:$H$1,0))</f>
        <v>Windbreaker</v>
      </c>
      <c r="I4033" t="str">
        <f>VLOOKUP($C4033,'Raw-products'!$A$2:$H$1261,MATCH(I$1,'Raw-products'!$A$1:$H$1,0))</f>
        <v>S</v>
      </c>
      <c r="J4033" t="str">
        <f>VLOOKUP($C4033,'Raw-products'!$A$2:$H$1261,MATCH(J$1,'Raw-products'!$A$1:$H$1,0))</f>
        <v>blue</v>
      </c>
      <c r="K4033">
        <f>VLOOKUP($C4033,'Raw-products'!$A$2:$H$1261,MATCH(K$1,'Raw-products'!$A$1:$H$1,0))</f>
        <v>109</v>
      </c>
      <c r="L4033">
        <f>VLOOKUP($C4033,'Raw-products'!$A$2:$H$1261,MATCH(L$1,'Raw-products'!$A$1:$H$1,0))</f>
        <v>41</v>
      </c>
      <c r="M4033" s="5">
        <f t="shared" si="124"/>
        <v>4469</v>
      </c>
      <c r="N4033" cm="1">
        <f t="array" ref="N4033:Q4033">_xlfn.XLOOKUP($B4033,'Raw -orders'!$A:$A,'Raw -orders'!$B:$E)</f>
        <v>625</v>
      </c>
      <c r="O4033">
        <v>25565</v>
      </c>
      <c r="P4033" s="1">
        <v>44289</v>
      </c>
      <c r="Q4033" s="1">
        <v>44302</v>
      </c>
      <c r="R4033" t="str" cm="1">
        <f t="array" ref="R4033:Y4033">_xlfn.XLOOKUP($N4033,'Raw - customers'!$A:$A,'Raw - customers'!$B:$I)</f>
        <v>Zorina Rabl</v>
      </c>
      <c r="S4033" t="str">
        <v>Bigender</v>
      </c>
      <c r="T4033">
        <v>31</v>
      </c>
      <c r="U4033" t="str">
        <v>7615 Hyatt TrailSuite 179</v>
      </c>
      <c r="V4033">
        <v>5972</v>
      </c>
      <c r="W4033" t="str">
        <v>Lake Phoebe</v>
      </c>
      <c r="X4033" t="str">
        <v>Western Australia</v>
      </c>
      <c r="Y4033" t="str">
        <v>Australia</v>
      </c>
      <c r="Z4033">
        <v>4</v>
      </c>
      <c r="AA4033" s="3" t="str">
        <f t="shared" si="125"/>
        <v>10 to 20</v>
      </c>
      <c r="AP4033" s="6">
        <v>625</v>
      </c>
      <c r="AQ4033" s="6" t="s">
        <v>1377</v>
      </c>
    </row>
    <row r="4034" spans="1:43" x14ac:dyDescent="0.25">
      <c r="A4034">
        <v>4032</v>
      </c>
      <c r="B4034">
        <v>803</v>
      </c>
      <c r="C4034">
        <v>861</v>
      </c>
      <c r="D4034">
        <v>113</v>
      </c>
      <c r="E4034">
        <v>3</v>
      </c>
      <c r="F4034">
        <v>339</v>
      </c>
      <c r="G4034" t="str">
        <f>VLOOKUP($C4034,'Raw-products'!$A$2:$H$1261,MATCH(G$1,'Raw-products'!$A$1:$H$1,0))</f>
        <v>Trousers</v>
      </c>
      <c r="H4034" t="str">
        <f>VLOOKUP($C4034,'Raw-products'!$A$2:$H$1261,MATCH(H$1,'Raw-products'!$A$1:$H$1,0))</f>
        <v>Chinos</v>
      </c>
      <c r="I4034" t="str">
        <f>VLOOKUP($C4034,'Raw-products'!$A$2:$H$1261,MATCH(I$1,'Raw-products'!$A$1:$H$1,0))</f>
        <v>S</v>
      </c>
      <c r="J4034" t="str">
        <f>VLOOKUP($C4034,'Raw-products'!$A$2:$H$1261,MATCH(J$1,'Raw-products'!$A$1:$H$1,0))</f>
        <v>blue</v>
      </c>
      <c r="K4034">
        <f>VLOOKUP($C4034,'Raw-products'!$A$2:$H$1261,MATCH(K$1,'Raw-products'!$A$1:$H$1,0))</f>
        <v>100</v>
      </c>
      <c r="L4034">
        <f>VLOOKUP($C4034,'Raw-products'!$A$2:$H$1261,MATCH(L$1,'Raw-products'!$A$1:$H$1,0))</f>
        <v>51</v>
      </c>
      <c r="M4034" s="5">
        <f t="shared" si="124"/>
        <v>5100</v>
      </c>
      <c r="N4034" cm="1">
        <f t="array" ref="N4034:Q4034">_xlfn.XLOOKUP($B4034,'Raw -orders'!$A:$A,'Raw -orders'!$B:$E)</f>
        <v>625</v>
      </c>
      <c r="O4034">
        <v>25565</v>
      </c>
      <c r="P4034" s="1">
        <v>44289</v>
      </c>
      <c r="Q4034" s="1">
        <v>44302</v>
      </c>
      <c r="R4034" t="str" cm="1">
        <f t="array" ref="R4034:Y4034">_xlfn.XLOOKUP($N4034,'Raw - customers'!$A:$A,'Raw - customers'!$B:$I)</f>
        <v>Zorina Rabl</v>
      </c>
      <c r="S4034" t="str">
        <v>Bigender</v>
      </c>
      <c r="T4034">
        <v>31</v>
      </c>
      <c r="U4034" t="str">
        <v>7615 Hyatt TrailSuite 179</v>
      </c>
      <c r="V4034">
        <v>5972</v>
      </c>
      <c r="W4034" t="str">
        <v>Lake Phoebe</v>
      </c>
      <c r="X4034" t="str">
        <v>Western Australia</v>
      </c>
      <c r="Y4034" t="str">
        <v>Australia</v>
      </c>
      <c r="Z4034">
        <v>4</v>
      </c>
      <c r="AA4034" s="3" t="str">
        <f t="shared" si="125"/>
        <v>10 to 20</v>
      </c>
      <c r="AP4034" s="6">
        <v>625</v>
      </c>
      <c r="AQ4034" s="6" t="s">
        <v>1377</v>
      </c>
    </row>
    <row r="4035" spans="1:43" x14ac:dyDescent="0.25">
      <c r="A4035">
        <v>4033</v>
      </c>
      <c r="B4035">
        <v>803</v>
      </c>
      <c r="C4035">
        <v>930</v>
      </c>
      <c r="D4035">
        <v>96</v>
      </c>
      <c r="E4035">
        <v>3</v>
      </c>
      <c r="F4035">
        <v>288</v>
      </c>
      <c r="G4035" t="str">
        <f>VLOOKUP($C4035,'Raw-products'!$A$2:$H$1261,MATCH(G$1,'Raw-products'!$A$1:$H$1,0))</f>
        <v>Trousers</v>
      </c>
      <c r="H4035" t="str">
        <f>VLOOKUP($C4035,'Raw-products'!$A$2:$H$1261,MATCH(H$1,'Raw-products'!$A$1:$H$1,0))</f>
        <v>Drawstring</v>
      </c>
      <c r="I4035" t="str">
        <f>VLOOKUP($C4035,'Raw-products'!$A$2:$H$1261,MATCH(I$1,'Raw-products'!$A$1:$H$1,0))</f>
        <v>XS</v>
      </c>
      <c r="J4035" t="str">
        <f>VLOOKUP($C4035,'Raw-products'!$A$2:$H$1261,MATCH(J$1,'Raw-products'!$A$1:$H$1,0))</f>
        <v>blue</v>
      </c>
      <c r="K4035">
        <f>VLOOKUP($C4035,'Raw-products'!$A$2:$H$1261,MATCH(K$1,'Raw-products'!$A$1:$H$1,0))</f>
        <v>104</v>
      </c>
      <c r="L4035">
        <f>VLOOKUP($C4035,'Raw-products'!$A$2:$H$1261,MATCH(L$1,'Raw-products'!$A$1:$H$1,0))</f>
        <v>45</v>
      </c>
      <c r="M4035" s="5">
        <f t="shared" ref="M4035:M4098" si="126">$K4035*$L4035</f>
        <v>4680</v>
      </c>
      <c r="N4035" cm="1">
        <f t="array" ref="N4035:Q4035">_xlfn.XLOOKUP($B4035,'Raw -orders'!$A:$A,'Raw -orders'!$B:$E)</f>
        <v>625</v>
      </c>
      <c r="O4035">
        <v>25565</v>
      </c>
      <c r="P4035" s="1">
        <v>44289</v>
      </c>
      <c r="Q4035" s="1">
        <v>44302</v>
      </c>
      <c r="R4035" t="str" cm="1">
        <f t="array" ref="R4035:Y4035">_xlfn.XLOOKUP($N4035,'Raw - customers'!$A:$A,'Raw - customers'!$B:$I)</f>
        <v>Zorina Rabl</v>
      </c>
      <c r="S4035" t="str">
        <v>Bigender</v>
      </c>
      <c r="T4035">
        <v>31</v>
      </c>
      <c r="U4035" t="str">
        <v>7615 Hyatt TrailSuite 179</v>
      </c>
      <c r="V4035">
        <v>5972</v>
      </c>
      <c r="W4035" t="str">
        <v>Lake Phoebe</v>
      </c>
      <c r="X4035" t="str">
        <v>Western Australia</v>
      </c>
      <c r="Y4035" t="str">
        <v>Australia</v>
      </c>
      <c r="Z4035">
        <v>4</v>
      </c>
      <c r="AA4035" s="3" t="str">
        <f t="shared" ref="AA4035:AA4098" si="127">IF(AND(DATEDIF($P4035,$Q4035,"D")&gt;0,DATEDIF($P4035,$Q4035,"D")&lt;=10),"0 to 10",IF(AND(DATEDIF($P4035,$Q4035,"D")&gt;10,DATEDIF($P4035,$Q4035,"D")&lt;=20),"10 to 20",IF(AND(DATEDIF($P4035,$Q4035,"D")&gt;20,DATEDIF($P4035,$Q4035,"D")&lt;=30),"20 to 30")))</f>
        <v>10 to 20</v>
      </c>
      <c r="AP4035" s="6">
        <v>625</v>
      </c>
      <c r="AQ4035" s="6" t="s">
        <v>1377</v>
      </c>
    </row>
    <row r="4036" spans="1:43" x14ac:dyDescent="0.25">
      <c r="A4036">
        <v>4034</v>
      </c>
      <c r="B4036">
        <v>803</v>
      </c>
      <c r="C4036">
        <v>399</v>
      </c>
      <c r="D4036">
        <v>119</v>
      </c>
      <c r="E4036">
        <v>1</v>
      </c>
      <c r="F4036">
        <v>119</v>
      </c>
      <c r="G4036" t="str">
        <f>VLOOKUP($C4036,'Raw-products'!$A$2:$H$1261,MATCH(G$1,'Raw-products'!$A$1:$H$1,0))</f>
        <v>Shirt</v>
      </c>
      <c r="H4036" t="str">
        <f>VLOOKUP($C4036,'Raw-products'!$A$2:$H$1261,MATCH(H$1,'Raw-products'!$A$1:$H$1,0))</f>
        <v>Casual Slim Fit</v>
      </c>
      <c r="I4036" t="str">
        <f>VLOOKUP($C4036,'Raw-products'!$A$2:$H$1261,MATCH(I$1,'Raw-products'!$A$1:$H$1,0))</f>
        <v>XL</v>
      </c>
      <c r="J4036" t="str">
        <f>VLOOKUP($C4036,'Raw-products'!$A$2:$H$1261,MATCH(J$1,'Raw-products'!$A$1:$H$1,0))</f>
        <v>yellow</v>
      </c>
      <c r="K4036">
        <f>VLOOKUP($C4036,'Raw-products'!$A$2:$H$1261,MATCH(K$1,'Raw-products'!$A$1:$H$1,0))</f>
        <v>113</v>
      </c>
      <c r="L4036">
        <f>VLOOKUP($C4036,'Raw-products'!$A$2:$H$1261,MATCH(L$1,'Raw-products'!$A$1:$H$1,0))</f>
        <v>78</v>
      </c>
      <c r="M4036" s="5">
        <f t="shared" si="126"/>
        <v>8814</v>
      </c>
      <c r="N4036" cm="1">
        <f t="array" ref="N4036:Q4036">_xlfn.XLOOKUP($B4036,'Raw -orders'!$A:$A,'Raw -orders'!$B:$E)</f>
        <v>625</v>
      </c>
      <c r="O4036">
        <v>25565</v>
      </c>
      <c r="P4036" s="1">
        <v>44289</v>
      </c>
      <c r="Q4036" s="1">
        <v>44302</v>
      </c>
      <c r="R4036" t="str" cm="1">
        <f t="array" ref="R4036:Y4036">_xlfn.XLOOKUP($N4036,'Raw - customers'!$A:$A,'Raw - customers'!$B:$I)</f>
        <v>Zorina Rabl</v>
      </c>
      <c r="S4036" t="str">
        <v>Bigender</v>
      </c>
      <c r="T4036">
        <v>31</v>
      </c>
      <c r="U4036" t="str">
        <v>7615 Hyatt TrailSuite 179</v>
      </c>
      <c r="V4036">
        <v>5972</v>
      </c>
      <c r="W4036" t="str">
        <v>Lake Phoebe</v>
      </c>
      <c r="X4036" t="str">
        <v>Western Australia</v>
      </c>
      <c r="Y4036" t="str">
        <v>Australia</v>
      </c>
      <c r="Z4036">
        <v>4</v>
      </c>
      <c r="AA4036" s="3" t="str">
        <f t="shared" si="127"/>
        <v>10 to 20</v>
      </c>
      <c r="AP4036" s="6">
        <v>625</v>
      </c>
      <c r="AQ4036" s="6" t="s">
        <v>1377</v>
      </c>
    </row>
    <row r="4037" spans="1:43" x14ac:dyDescent="0.25">
      <c r="A4037">
        <v>4035</v>
      </c>
      <c r="B4037">
        <v>804</v>
      </c>
      <c r="C4037">
        <v>923</v>
      </c>
      <c r="D4037">
        <v>96</v>
      </c>
      <c r="E4037">
        <v>1</v>
      </c>
      <c r="F4037">
        <v>96</v>
      </c>
      <c r="G4037" t="str">
        <f>VLOOKUP($C4037,'Raw-products'!$A$2:$H$1261,MATCH(G$1,'Raw-products'!$A$1:$H$1,0))</f>
        <v>Trousers</v>
      </c>
      <c r="H4037" t="str">
        <f>VLOOKUP($C4037,'Raw-products'!$A$2:$H$1261,MATCH(H$1,'Raw-products'!$A$1:$H$1,0))</f>
        <v>Drawstring</v>
      </c>
      <c r="I4037" t="str">
        <f>VLOOKUP($C4037,'Raw-products'!$A$2:$H$1261,MATCH(I$1,'Raw-products'!$A$1:$H$1,0))</f>
        <v>L</v>
      </c>
      <c r="J4037" t="str">
        <f>VLOOKUP($C4037,'Raw-products'!$A$2:$H$1261,MATCH(J$1,'Raw-products'!$A$1:$H$1,0))</f>
        <v>yellow</v>
      </c>
      <c r="K4037">
        <f>VLOOKUP($C4037,'Raw-products'!$A$2:$H$1261,MATCH(K$1,'Raw-products'!$A$1:$H$1,0))</f>
        <v>104</v>
      </c>
      <c r="L4037">
        <f>VLOOKUP($C4037,'Raw-products'!$A$2:$H$1261,MATCH(L$1,'Raw-products'!$A$1:$H$1,0))</f>
        <v>68</v>
      </c>
      <c r="M4037" s="5">
        <f t="shared" si="126"/>
        <v>7072</v>
      </c>
      <c r="N4037" cm="1">
        <f t="array" ref="N4037:Q4037">_xlfn.XLOOKUP($B4037,'Raw -orders'!$A:$A,'Raw -orders'!$B:$E)</f>
        <v>323</v>
      </c>
      <c r="O4037">
        <v>18090</v>
      </c>
      <c r="P4037" s="1">
        <v>44296</v>
      </c>
      <c r="Q4037" s="1">
        <v>44307</v>
      </c>
      <c r="R4037" t="str" cm="1">
        <f t="array" ref="R4037:Y4037">_xlfn.XLOOKUP($N4037,'Raw - customers'!$A:$A,'Raw - customers'!$B:$I)</f>
        <v>Ellerey Kaesmakers</v>
      </c>
      <c r="S4037" t="str">
        <v>Genderfluid</v>
      </c>
      <c r="T4037">
        <v>40</v>
      </c>
      <c r="U4037" t="str">
        <v>56 Marcus SquareSuite 361</v>
      </c>
      <c r="V4037">
        <v>7986</v>
      </c>
      <c r="W4037" t="str">
        <v>South Jayden</v>
      </c>
      <c r="X4037" t="str">
        <v>South Australia</v>
      </c>
      <c r="Y4037" t="str">
        <v>Australia</v>
      </c>
      <c r="Z4037">
        <v>4</v>
      </c>
      <c r="AA4037" s="3" t="str">
        <f t="shared" si="127"/>
        <v>10 to 20</v>
      </c>
      <c r="AP4037" s="6">
        <v>323</v>
      </c>
      <c r="AQ4037" s="6" t="s">
        <v>1345</v>
      </c>
    </row>
    <row r="4038" spans="1:43" x14ac:dyDescent="0.25">
      <c r="A4038">
        <v>4036</v>
      </c>
      <c r="B4038">
        <v>804</v>
      </c>
      <c r="C4038">
        <v>1133</v>
      </c>
      <c r="D4038">
        <v>102</v>
      </c>
      <c r="E4038">
        <v>1</v>
      </c>
      <c r="F4038">
        <v>102</v>
      </c>
      <c r="G4038" t="str">
        <f>VLOOKUP($C4038,'Raw-products'!$A$2:$H$1261,MATCH(G$1,'Raw-products'!$A$1:$H$1,0))</f>
        <v>Trousers</v>
      </c>
      <c r="H4038" t="str">
        <f>VLOOKUP($C4038,'Raw-products'!$A$2:$H$1261,MATCH(H$1,'Raw-products'!$A$1:$H$1,0))</f>
        <v>Cargo Pants</v>
      </c>
      <c r="I4038" t="str">
        <f>VLOOKUP($C4038,'Raw-products'!$A$2:$H$1261,MATCH(I$1,'Raw-products'!$A$1:$H$1,0))</f>
        <v>L</v>
      </c>
      <c r="J4038" t="str">
        <f>VLOOKUP($C4038,'Raw-products'!$A$2:$H$1261,MATCH(J$1,'Raw-products'!$A$1:$H$1,0))</f>
        <v>yellow</v>
      </c>
      <c r="K4038">
        <f>VLOOKUP($C4038,'Raw-products'!$A$2:$H$1261,MATCH(K$1,'Raw-products'!$A$1:$H$1,0))</f>
        <v>106</v>
      </c>
      <c r="L4038">
        <f>VLOOKUP($C4038,'Raw-products'!$A$2:$H$1261,MATCH(L$1,'Raw-products'!$A$1:$H$1,0))</f>
        <v>71</v>
      </c>
      <c r="M4038" s="5">
        <f t="shared" si="126"/>
        <v>7526</v>
      </c>
      <c r="N4038" cm="1">
        <f t="array" ref="N4038:Q4038">_xlfn.XLOOKUP($B4038,'Raw -orders'!$A:$A,'Raw -orders'!$B:$E)</f>
        <v>323</v>
      </c>
      <c r="O4038">
        <v>18090</v>
      </c>
      <c r="P4038" s="1">
        <v>44296</v>
      </c>
      <c r="Q4038" s="1">
        <v>44307</v>
      </c>
      <c r="R4038" t="str" cm="1">
        <f t="array" ref="R4038:Y4038">_xlfn.XLOOKUP($N4038,'Raw - customers'!$A:$A,'Raw - customers'!$B:$I)</f>
        <v>Ellerey Kaesmakers</v>
      </c>
      <c r="S4038" t="str">
        <v>Genderfluid</v>
      </c>
      <c r="T4038">
        <v>40</v>
      </c>
      <c r="U4038" t="str">
        <v>56 Marcus SquareSuite 361</v>
      </c>
      <c r="V4038">
        <v>7986</v>
      </c>
      <c r="W4038" t="str">
        <v>South Jayden</v>
      </c>
      <c r="X4038" t="str">
        <v>South Australia</v>
      </c>
      <c r="Y4038" t="str">
        <v>Australia</v>
      </c>
      <c r="Z4038">
        <v>4</v>
      </c>
      <c r="AA4038" s="3" t="str">
        <f t="shared" si="127"/>
        <v>10 to 20</v>
      </c>
      <c r="AP4038" s="6">
        <v>323</v>
      </c>
      <c r="AQ4038" s="6" t="s">
        <v>1345</v>
      </c>
    </row>
    <row r="4039" spans="1:43" x14ac:dyDescent="0.25">
      <c r="A4039">
        <v>4037</v>
      </c>
      <c r="B4039">
        <v>804</v>
      </c>
      <c r="C4039">
        <v>332</v>
      </c>
      <c r="D4039">
        <v>109</v>
      </c>
      <c r="E4039">
        <v>1</v>
      </c>
      <c r="F4039">
        <v>109</v>
      </c>
      <c r="G4039" t="str">
        <f>VLOOKUP($C4039,'Raw-products'!$A$2:$H$1261,MATCH(G$1,'Raw-products'!$A$1:$H$1,0))</f>
        <v>Shirt</v>
      </c>
      <c r="H4039" t="str">
        <f>VLOOKUP($C4039,'Raw-products'!$A$2:$H$1261,MATCH(H$1,'Raw-products'!$A$1:$H$1,0))</f>
        <v>Mandarin Collar</v>
      </c>
      <c r="I4039" t="str">
        <f>VLOOKUP($C4039,'Raw-products'!$A$2:$H$1261,MATCH(I$1,'Raw-products'!$A$1:$H$1,0))</f>
        <v>M</v>
      </c>
      <c r="J4039" t="str">
        <f>VLOOKUP($C4039,'Raw-products'!$A$2:$H$1261,MATCH(J$1,'Raw-products'!$A$1:$H$1,0))</f>
        <v>green</v>
      </c>
      <c r="K4039">
        <f>VLOOKUP($C4039,'Raw-products'!$A$2:$H$1261,MATCH(K$1,'Raw-products'!$A$1:$H$1,0))</f>
        <v>108</v>
      </c>
      <c r="L4039">
        <f>VLOOKUP($C4039,'Raw-products'!$A$2:$H$1261,MATCH(L$1,'Raw-products'!$A$1:$H$1,0))</f>
        <v>57</v>
      </c>
      <c r="M4039" s="5">
        <f t="shared" si="126"/>
        <v>6156</v>
      </c>
      <c r="N4039" cm="1">
        <f t="array" ref="N4039:Q4039">_xlfn.XLOOKUP($B4039,'Raw -orders'!$A:$A,'Raw -orders'!$B:$E)</f>
        <v>323</v>
      </c>
      <c r="O4039">
        <v>18090</v>
      </c>
      <c r="P4039" s="1">
        <v>44296</v>
      </c>
      <c r="Q4039" s="1">
        <v>44307</v>
      </c>
      <c r="R4039" t="str" cm="1">
        <f t="array" ref="R4039:Y4039">_xlfn.XLOOKUP($N4039,'Raw - customers'!$A:$A,'Raw - customers'!$B:$I)</f>
        <v>Ellerey Kaesmakers</v>
      </c>
      <c r="S4039" t="str">
        <v>Genderfluid</v>
      </c>
      <c r="T4039">
        <v>40</v>
      </c>
      <c r="U4039" t="str">
        <v>56 Marcus SquareSuite 361</v>
      </c>
      <c r="V4039">
        <v>7986</v>
      </c>
      <c r="W4039" t="str">
        <v>South Jayden</v>
      </c>
      <c r="X4039" t="str">
        <v>South Australia</v>
      </c>
      <c r="Y4039" t="str">
        <v>Australia</v>
      </c>
      <c r="Z4039">
        <v>4</v>
      </c>
      <c r="AA4039" s="3" t="str">
        <f t="shared" si="127"/>
        <v>10 to 20</v>
      </c>
      <c r="AP4039" s="6">
        <v>323</v>
      </c>
      <c r="AQ4039" s="6" t="s">
        <v>1345</v>
      </c>
    </row>
    <row r="4040" spans="1:43" x14ac:dyDescent="0.25">
      <c r="A4040">
        <v>4038</v>
      </c>
      <c r="B4040">
        <v>804</v>
      </c>
      <c r="C4040">
        <v>710</v>
      </c>
      <c r="D4040">
        <v>119</v>
      </c>
      <c r="E4040">
        <v>3</v>
      </c>
      <c r="F4040">
        <v>357</v>
      </c>
      <c r="G4040" t="str">
        <f>VLOOKUP($C4040,'Raw-products'!$A$2:$H$1261,MATCH(G$1,'Raw-products'!$A$1:$H$1,0))</f>
        <v>Jacket</v>
      </c>
      <c r="H4040" t="str">
        <f>VLOOKUP($C4040,'Raw-products'!$A$2:$H$1261,MATCH(H$1,'Raw-products'!$A$1:$H$1,0))</f>
        <v>Trench Coat</v>
      </c>
      <c r="I4040" t="str">
        <f>VLOOKUP($C4040,'Raw-products'!$A$2:$H$1261,MATCH(I$1,'Raw-products'!$A$1:$H$1,0))</f>
        <v>XS</v>
      </c>
      <c r="J4040" t="str">
        <f>VLOOKUP($C4040,'Raw-products'!$A$2:$H$1261,MATCH(J$1,'Raw-products'!$A$1:$H$1,0))</f>
        <v>yellow</v>
      </c>
      <c r="K4040">
        <f>VLOOKUP($C4040,'Raw-products'!$A$2:$H$1261,MATCH(K$1,'Raw-products'!$A$1:$H$1,0))</f>
        <v>112</v>
      </c>
      <c r="L4040">
        <f>VLOOKUP($C4040,'Raw-products'!$A$2:$H$1261,MATCH(L$1,'Raw-products'!$A$1:$H$1,0))</f>
        <v>78</v>
      </c>
      <c r="M4040" s="5">
        <f t="shared" si="126"/>
        <v>8736</v>
      </c>
      <c r="N4040" cm="1">
        <f t="array" ref="N4040:Q4040">_xlfn.XLOOKUP($B4040,'Raw -orders'!$A:$A,'Raw -orders'!$B:$E)</f>
        <v>323</v>
      </c>
      <c r="O4040">
        <v>18090</v>
      </c>
      <c r="P4040" s="1">
        <v>44296</v>
      </c>
      <c r="Q4040" s="1">
        <v>44307</v>
      </c>
      <c r="R4040" t="str" cm="1">
        <f t="array" ref="R4040:Y4040">_xlfn.XLOOKUP($N4040,'Raw - customers'!$A:$A,'Raw - customers'!$B:$I)</f>
        <v>Ellerey Kaesmakers</v>
      </c>
      <c r="S4040" t="str">
        <v>Genderfluid</v>
      </c>
      <c r="T4040">
        <v>40</v>
      </c>
      <c r="U4040" t="str">
        <v>56 Marcus SquareSuite 361</v>
      </c>
      <c r="V4040">
        <v>7986</v>
      </c>
      <c r="W4040" t="str">
        <v>South Jayden</v>
      </c>
      <c r="X4040" t="str">
        <v>South Australia</v>
      </c>
      <c r="Y4040" t="str">
        <v>Australia</v>
      </c>
      <c r="Z4040">
        <v>4</v>
      </c>
      <c r="AA4040" s="3" t="str">
        <f t="shared" si="127"/>
        <v>10 to 20</v>
      </c>
      <c r="AP4040" s="6">
        <v>323</v>
      </c>
      <c r="AQ4040" s="6" t="s">
        <v>1345</v>
      </c>
    </row>
    <row r="4041" spans="1:43" x14ac:dyDescent="0.25">
      <c r="A4041">
        <v>4039</v>
      </c>
      <c r="B4041">
        <v>804</v>
      </c>
      <c r="C4041">
        <v>554</v>
      </c>
      <c r="D4041">
        <v>98</v>
      </c>
      <c r="E4041">
        <v>1</v>
      </c>
      <c r="F4041">
        <v>98</v>
      </c>
      <c r="G4041" t="str">
        <f>VLOOKUP($C4041,'Raw-products'!$A$2:$H$1261,MATCH(G$1,'Raw-products'!$A$1:$H$1,0))</f>
        <v>Jacket</v>
      </c>
      <c r="H4041" t="str">
        <f>VLOOKUP($C4041,'Raw-products'!$A$2:$H$1261,MATCH(H$1,'Raw-products'!$A$1:$H$1,0))</f>
        <v>Leather</v>
      </c>
      <c r="I4041" t="str">
        <f>VLOOKUP($C4041,'Raw-products'!$A$2:$H$1261,MATCH(I$1,'Raw-products'!$A$1:$H$1,0))</f>
        <v>XL</v>
      </c>
      <c r="J4041" t="str">
        <f>VLOOKUP($C4041,'Raw-products'!$A$2:$H$1261,MATCH(J$1,'Raw-products'!$A$1:$H$1,0))</f>
        <v>indigo</v>
      </c>
      <c r="K4041">
        <f>VLOOKUP($C4041,'Raw-products'!$A$2:$H$1261,MATCH(K$1,'Raw-products'!$A$1:$H$1,0))</f>
        <v>113</v>
      </c>
      <c r="L4041">
        <f>VLOOKUP($C4041,'Raw-products'!$A$2:$H$1261,MATCH(L$1,'Raw-products'!$A$1:$H$1,0))</f>
        <v>52</v>
      </c>
      <c r="M4041" s="5">
        <f t="shared" si="126"/>
        <v>5876</v>
      </c>
      <c r="N4041" cm="1">
        <f t="array" ref="N4041:Q4041">_xlfn.XLOOKUP($B4041,'Raw -orders'!$A:$A,'Raw -orders'!$B:$E)</f>
        <v>323</v>
      </c>
      <c r="O4041">
        <v>18090</v>
      </c>
      <c r="P4041" s="1">
        <v>44296</v>
      </c>
      <c r="Q4041" s="1">
        <v>44307</v>
      </c>
      <c r="R4041" t="str" cm="1">
        <f t="array" ref="R4041:Y4041">_xlfn.XLOOKUP($N4041,'Raw - customers'!$A:$A,'Raw - customers'!$B:$I)</f>
        <v>Ellerey Kaesmakers</v>
      </c>
      <c r="S4041" t="str">
        <v>Genderfluid</v>
      </c>
      <c r="T4041">
        <v>40</v>
      </c>
      <c r="U4041" t="str">
        <v>56 Marcus SquareSuite 361</v>
      </c>
      <c r="V4041">
        <v>7986</v>
      </c>
      <c r="W4041" t="str">
        <v>South Jayden</v>
      </c>
      <c r="X4041" t="str">
        <v>South Australia</v>
      </c>
      <c r="Y4041" t="str">
        <v>Australia</v>
      </c>
      <c r="Z4041">
        <v>4</v>
      </c>
      <c r="AA4041" s="3" t="str">
        <f t="shared" si="127"/>
        <v>10 to 20</v>
      </c>
      <c r="AP4041" s="6">
        <v>323</v>
      </c>
      <c r="AQ4041" s="6" t="s">
        <v>1345</v>
      </c>
    </row>
    <row r="4042" spans="1:43" x14ac:dyDescent="0.25">
      <c r="A4042">
        <v>4040</v>
      </c>
      <c r="B4042">
        <v>804</v>
      </c>
      <c r="C4042">
        <v>995</v>
      </c>
      <c r="D4042">
        <v>106</v>
      </c>
      <c r="E4042">
        <v>2</v>
      </c>
      <c r="F4042">
        <v>212</v>
      </c>
      <c r="G4042" t="str">
        <f>VLOOKUP($C4042,'Raw-products'!$A$2:$H$1261,MATCH(G$1,'Raw-products'!$A$1:$H$1,0))</f>
        <v>Trousers</v>
      </c>
      <c r="H4042" t="str">
        <f>VLOOKUP($C4042,'Raw-products'!$A$2:$H$1261,MATCH(H$1,'Raw-products'!$A$1:$H$1,0))</f>
        <v>Wool</v>
      </c>
      <c r="I4042" t="str">
        <f>VLOOKUP($C4042,'Raw-products'!$A$2:$H$1261,MATCH(I$1,'Raw-products'!$A$1:$H$1,0))</f>
        <v>XS</v>
      </c>
      <c r="J4042" t="str">
        <f>VLOOKUP($C4042,'Raw-products'!$A$2:$H$1261,MATCH(J$1,'Raw-products'!$A$1:$H$1,0))</f>
        <v>green</v>
      </c>
      <c r="K4042">
        <f>VLOOKUP($C4042,'Raw-products'!$A$2:$H$1261,MATCH(K$1,'Raw-products'!$A$1:$H$1,0))</f>
        <v>111</v>
      </c>
      <c r="L4042">
        <f>VLOOKUP($C4042,'Raw-products'!$A$2:$H$1261,MATCH(L$1,'Raw-products'!$A$1:$H$1,0))</f>
        <v>73</v>
      </c>
      <c r="M4042" s="5">
        <f t="shared" si="126"/>
        <v>8103</v>
      </c>
      <c r="N4042" cm="1">
        <f t="array" ref="N4042:Q4042">_xlfn.XLOOKUP($B4042,'Raw -orders'!$A:$A,'Raw -orders'!$B:$E)</f>
        <v>323</v>
      </c>
      <c r="O4042">
        <v>18090</v>
      </c>
      <c r="P4042" s="1">
        <v>44296</v>
      </c>
      <c r="Q4042" s="1">
        <v>44307</v>
      </c>
      <c r="R4042" t="str" cm="1">
        <f t="array" ref="R4042:Y4042">_xlfn.XLOOKUP($N4042,'Raw - customers'!$A:$A,'Raw - customers'!$B:$I)</f>
        <v>Ellerey Kaesmakers</v>
      </c>
      <c r="S4042" t="str">
        <v>Genderfluid</v>
      </c>
      <c r="T4042">
        <v>40</v>
      </c>
      <c r="U4042" t="str">
        <v>56 Marcus SquareSuite 361</v>
      </c>
      <c r="V4042">
        <v>7986</v>
      </c>
      <c r="W4042" t="str">
        <v>South Jayden</v>
      </c>
      <c r="X4042" t="str">
        <v>South Australia</v>
      </c>
      <c r="Y4042" t="str">
        <v>Australia</v>
      </c>
      <c r="Z4042">
        <v>4</v>
      </c>
      <c r="AA4042" s="3" t="str">
        <f t="shared" si="127"/>
        <v>10 to 20</v>
      </c>
      <c r="AP4042" s="6">
        <v>323</v>
      </c>
      <c r="AQ4042" s="6" t="s">
        <v>1345</v>
      </c>
    </row>
    <row r="4043" spans="1:43" x14ac:dyDescent="0.25">
      <c r="A4043">
        <v>4041</v>
      </c>
      <c r="B4043">
        <v>804</v>
      </c>
      <c r="C4043">
        <v>509</v>
      </c>
      <c r="D4043">
        <v>102</v>
      </c>
      <c r="E4043">
        <v>3</v>
      </c>
      <c r="F4043">
        <v>306</v>
      </c>
      <c r="G4043" t="str">
        <f>VLOOKUP($C4043,'Raw-products'!$A$2:$H$1261,MATCH(G$1,'Raw-products'!$A$1:$H$1,0))</f>
        <v>Jacket</v>
      </c>
      <c r="H4043" t="str">
        <f>VLOOKUP($C4043,'Raw-products'!$A$2:$H$1261,MATCH(H$1,'Raw-products'!$A$1:$H$1,0))</f>
        <v>Windbreaker</v>
      </c>
      <c r="I4043" t="str">
        <f>VLOOKUP($C4043,'Raw-products'!$A$2:$H$1261,MATCH(I$1,'Raw-products'!$A$1:$H$1,0))</f>
        <v>XL</v>
      </c>
      <c r="J4043" t="str">
        <f>VLOOKUP($C4043,'Raw-products'!$A$2:$H$1261,MATCH(J$1,'Raw-products'!$A$1:$H$1,0))</f>
        <v>green</v>
      </c>
      <c r="K4043">
        <f>VLOOKUP($C4043,'Raw-products'!$A$2:$H$1261,MATCH(K$1,'Raw-products'!$A$1:$H$1,0))</f>
        <v>109</v>
      </c>
      <c r="L4043">
        <f>VLOOKUP($C4043,'Raw-products'!$A$2:$H$1261,MATCH(L$1,'Raw-products'!$A$1:$H$1,0))</f>
        <v>71</v>
      </c>
      <c r="M4043" s="5">
        <f t="shared" si="126"/>
        <v>7739</v>
      </c>
      <c r="N4043" cm="1">
        <f t="array" ref="N4043:Q4043">_xlfn.XLOOKUP($B4043,'Raw -orders'!$A:$A,'Raw -orders'!$B:$E)</f>
        <v>323</v>
      </c>
      <c r="O4043">
        <v>18090</v>
      </c>
      <c r="P4043" s="1">
        <v>44296</v>
      </c>
      <c r="Q4043" s="1">
        <v>44307</v>
      </c>
      <c r="R4043" t="str" cm="1">
        <f t="array" ref="R4043:Y4043">_xlfn.XLOOKUP($N4043,'Raw - customers'!$A:$A,'Raw - customers'!$B:$I)</f>
        <v>Ellerey Kaesmakers</v>
      </c>
      <c r="S4043" t="str">
        <v>Genderfluid</v>
      </c>
      <c r="T4043">
        <v>40</v>
      </c>
      <c r="U4043" t="str">
        <v>56 Marcus SquareSuite 361</v>
      </c>
      <c r="V4043">
        <v>7986</v>
      </c>
      <c r="W4043" t="str">
        <v>South Jayden</v>
      </c>
      <c r="X4043" t="str">
        <v>South Australia</v>
      </c>
      <c r="Y4043" t="str">
        <v>Australia</v>
      </c>
      <c r="Z4043">
        <v>4</v>
      </c>
      <c r="AA4043" s="3" t="str">
        <f t="shared" si="127"/>
        <v>10 to 20</v>
      </c>
      <c r="AP4043" s="6">
        <v>323</v>
      </c>
      <c r="AQ4043" s="6" t="s">
        <v>1345</v>
      </c>
    </row>
    <row r="4044" spans="1:43" x14ac:dyDescent="0.25">
      <c r="A4044">
        <v>4042</v>
      </c>
      <c r="B4044">
        <v>804</v>
      </c>
      <c r="C4044">
        <v>962</v>
      </c>
      <c r="D4044">
        <v>97</v>
      </c>
      <c r="E4044">
        <v>3</v>
      </c>
      <c r="F4044">
        <v>291</v>
      </c>
      <c r="G4044" t="str">
        <f>VLOOKUP($C4044,'Raw-products'!$A$2:$H$1261,MATCH(G$1,'Raw-products'!$A$1:$H$1,0))</f>
        <v>Trousers</v>
      </c>
      <c r="H4044" t="str">
        <f>VLOOKUP($C4044,'Raw-products'!$A$2:$H$1261,MATCH(H$1,'Raw-products'!$A$1:$H$1,0))</f>
        <v>Slim-Fit</v>
      </c>
      <c r="I4044" t="str">
        <f>VLOOKUP($C4044,'Raw-products'!$A$2:$H$1261,MATCH(I$1,'Raw-products'!$A$1:$H$1,0))</f>
        <v>M</v>
      </c>
      <c r="J4044" t="str">
        <f>VLOOKUP($C4044,'Raw-products'!$A$2:$H$1261,MATCH(J$1,'Raw-products'!$A$1:$H$1,0))</f>
        <v>green</v>
      </c>
      <c r="K4044">
        <f>VLOOKUP($C4044,'Raw-products'!$A$2:$H$1261,MATCH(K$1,'Raw-products'!$A$1:$H$1,0))</f>
        <v>119</v>
      </c>
      <c r="L4044">
        <f>VLOOKUP($C4044,'Raw-products'!$A$2:$H$1261,MATCH(L$1,'Raw-products'!$A$1:$H$1,0))</f>
        <v>78</v>
      </c>
      <c r="M4044" s="5">
        <f t="shared" si="126"/>
        <v>9282</v>
      </c>
      <c r="N4044" cm="1">
        <f t="array" ref="N4044:Q4044">_xlfn.XLOOKUP($B4044,'Raw -orders'!$A:$A,'Raw -orders'!$B:$E)</f>
        <v>323</v>
      </c>
      <c r="O4044">
        <v>18090</v>
      </c>
      <c r="P4044" s="1">
        <v>44296</v>
      </c>
      <c r="Q4044" s="1">
        <v>44307</v>
      </c>
      <c r="R4044" t="str" cm="1">
        <f t="array" ref="R4044:Y4044">_xlfn.XLOOKUP($N4044,'Raw - customers'!$A:$A,'Raw - customers'!$B:$I)</f>
        <v>Ellerey Kaesmakers</v>
      </c>
      <c r="S4044" t="str">
        <v>Genderfluid</v>
      </c>
      <c r="T4044">
        <v>40</v>
      </c>
      <c r="U4044" t="str">
        <v>56 Marcus SquareSuite 361</v>
      </c>
      <c r="V4044">
        <v>7986</v>
      </c>
      <c r="W4044" t="str">
        <v>South Jayden</v>
      </c>
      <c r="X4044" t="str">
        <v>South Australia</v>
      </c>
      <c r="Y4044" t="str">
        <v>Australia</v>
      </c>
      <c r="Z4044">
        <v>4</v>
      </c>
      <c r="AA4044" s="3" t="str">
        <f t="shared" si="127"/>
        <v>10 to 20</v>
      </c>
      <c r="AP4044" s="6">
        <v>323</v>
      </c>
      <c r="AQ4044" s="6" t="s">
        <v>1345</v>
      </c>
    </row>
    <row r="4045" spans="1:43" x14ac:dyDescent="0.25">
      <c r="A4045">
        <v>4043</v>
      </c>
      <c r="B4045">
        <v>805</v>
      </c>
      <c r="C4045">
        <v>1054</v>
      </c>
      <c r="D4045">
        <v>93</v>
      </c>
      <c r="E4045">
        <v>2</v>
      </c>
      <c r="F4045">
        <v>186</v>
      </c>
      <c r="G4045" t="str">
        <f>VLOOKUP($C4045,'Raw-products'!$A$2:$H$1261,MATCH(G$1,'Raw-products'!$A$1:$H$1,0))</f>
        <v>Trousers</v>
      </c>
      <c r="H4045" t="str">
        <f>VLOOKUP($C4045,'Raw-products'!$A$2:$H$1261,MATCH(H$1,'Raw-products'!$A$1:$H$1,0))</f>
        <v>Joggers</v>
      </c>
      <c r="I4045" t="str">
        <f>VLOOKUP($C4045,'Raw-products'!$A$2:$H$1261,MATCH(I$1,'Raw-products'!$A$1:$H$1,0))</f>
        <v>XL</v>
      </c>
      <c r="J4045" t="str">
        <f>VLOOKUP($C4045,'Raw-products'!$A$2:$H$1261,MATCH(J$1,'Raw-products'!$A$1:$H$1,0))</f>
        <v>red</v>
      </c>
      <c r="K4045">
        <f>VLOOKUP($C4045,'Raw-products'!$A$2:$H$1261,MATCH(K$1,'Raw-products'!$A$1:$H$1,0))</f>
        <v>94</v>
      </c>
      <c r="L4045">
        <f>VLOOKUP($C4045,'Raw-products'!$A$2:$H$1261,MATCH(L$1,'Raw-products'!$A$1:$H$1,0))</f>
        <v>58</v>
      </c>
      <c r="M4045" s="5">
        <f t="shared" si="126"/>
        <v>5452</v>
      </c>
      <c r="N4045" cm="1">
        <f t="array" ref="N4045:Q4045">_xlfn.XLOOKUP($B4045,'Raw -orders'!$A:$A,'Raw -orders'!$B:$E)</f>
        <v>416</v>
      </c>
      <c r="O4045">
        <v>13968</v>
      </c>
      <c r="P4045" s="1">
        <v>44471</v>
      </c>
      <c r="Q4045" s="1">
        <v>44472</v>
      </c>
      <c r="R4045" t="str" cm="1">
        <f t="array" ref="R4045:Y4045">_xlfn.XLOOKUP($N4045,'Raw - customers'!$A:$A,'Raw - customers'!$B:$I)</f>
        <v>Leonore Yakunikov</v>
      </c>
      <c r="S4045" t="str">
        <v>Agender</v>
      </c>
      <c r="T4045">
        <v>21</v>
      </c>
      <c r="U4045" t="str">
        <v>59 Gibson MeadowApt. 565</v>
      </c>
      <c r="V4045">
        <v>4767</v>
      </c>
      <c r="W4045" t="str">
        <v>Langworthville</v>
      </c>
      <c r="X4045" t="str">
        <v>New South Wales</v>
      </c>
      <c r="Y4045" t="str">
        <v>Australia</v>
      </c>
      <c r="Z4045">
        <v>10</v>
      </c>
      <c r="AA4045" s="3" t="str">
        <f t="shared" si="127"/>
        <v>0 to 10</v>
      </c>
      <c r="AP4045" s="6">
        <v>416</v>
      </c>
      <c r="AQ4045" s="6" t="s">
        <v>1362</v>
      </c>
    </row>
    <row r="4046" spans="1:43" x14ac:dyDescent="0.25">
      <c r="A4046">
        <v>4044</v>
      </c>
      <c r="B4046">
        <v>805</v>
      </c>
      <c r="C4046">
        <v>258</v>
      </c>
      <c r="D4046">
        <v>95</v>
      </c>
      <c r="E4046">
        <v>2</v>
      </c>
      <c r="F4046">
        <v>190</v>
      </c>
      <c r="G4046" t="str">
        <f>VLOOKUP($C4046,'Raw-products'!$A$2:$H$1261,MATCH(G$1,'Raw-products'!$A$1:$H$1,0))</f>
        <v>Shirt</v>
      </c>
      <c r="H4046" t="str">
        <f>VLOOKUP($C4046,'Raw-products'!$A$2:$H$1261,MATCH(H$1,'Raw-products'!$A$1:$H$1,0))</f>
        <v>Polo</v>
      </c>
      <c r="I4046" t="str">
        <f>VLOOKUP($C4046,'Raw-products'!$A$2:$H$1261,MATCH(I$1,'Raw-products'!$A$1:$H$1,0))</f>
        <v>L</v>
      </c>
      <c r="J4046" t="str">
        <f>VLOOKUP($C4046,'Raw-products'!$A$2:$H$1261,MATCH(J$1,'Raw-products'!$A$1:$H$1,0))</f>
        <v>yellow</v>
      </c>
      <c r="K4046">
        <f>VLOOKUP($C4046,'Raw-products'!$A$2:$H$1261,MATCH(K$1,'Raw-products'!$A$1:$H$1,0))</f>
        <v>117</v>
      </c>
      <c r="L4046">
        <f>VLOOKUP($C4046,'Raw-products'!$A$2:$H$1261,MATCH(L$1,'Raw-products'!$A$1:$H$1,0))</f>
        <v>46</v>
      </c>
      <c r="M4046" s="5">
        <f t="shared" si="126"/>
        <v>5382</v>
      </c>
      <c r="N4046" cm="1">
        <f t="array" ref="N4046:Q4046">_xlfn.XLOOKUP($B4046,'Raw -orders'!$A:$A,'Raw -orders'!$B:$E)</f>
        <v>416</v>
      </c>
      <c r="O4046">
        <v>13968</v>
      </c>
      <c r="P4046" s="1">
        <v>44471</v>
      </c>
      <c r="Q4046" s="1">
        <v>44472</v>
      </c>
      <c r="R4046" t="str" cm="1">
        <f t="array" ref="R4046:Y4046">_xlfn.XLOOKUP($N4046,'Raw - customers'!$A:$A,'Raw - customers'!$B:$I)</f>
        <v>Leonore Yakunikov</v>
      </c>
      <c r="S4046" t="str">
        <v>Agender</v>
      </c>
      <c r="T4046">
        <v>21</v>
      </c>
      <c r="U4046" t="str">
        <v>59 Gibson MeadowApt. 565</v>
      </c>
      <c r="V4046">
        <v>4767</v>
      </c>
      <c r="W4046" t="str">
        <v>Langworthville</v>
      </c>
      <c r="X4046" t="str">
        <v>New South Wales</v>
      </c>
      <c r="Y4046" t="str">
        <v>Australia</v>
      </c>
      <c r="Z4046">
        <v>10</v>
      </c>
      <c r="AA4046" s="3" t="str">
        <f t="shared" si="127"/>
        <v>0 to 10</v>
      </c>
      <c r="AP4046" s="6">
        <v>416</v>
      </c>
      <c r="AQ4046" s="6" t="s">
        <v>1362</v>
      </c>
    </row>
    <row r="4047" spans="1:43" x14ac:dyDescent="0.25">
      <c r="A4047">
        <v>4045</v>
      </c>
      <c r="B4047">
        <v>805</v>
      </c>
      <c r="C4047">
        <v>1166</v>
      </c>
      <c r="D4047">
        <v>99</v>
      </c>
      <c r="E4047">
        <v>1</v>
      </c>
      <c r="F4047">
        <v>99</v>
      </c>
      <c r="G4047" t="str">
        <f>VLOOKUP($C4047,'Raw-products'!$A$2:$H$1261,MATCH(G$1,'Raw-products'!$A$1:$H$1,0))</f>
        <v>Trousers</v>
      </c>
      <c r="H4047" t="str">
        <f>VLOOKUP($C4047,'Raw-products'!$A$2:$H$1261,MATCH(H$1,'Raw-products'!$A$1:$H$1,0))</f>
        <v>High-Waisted</v>
      </c>
      <c r="I4047" t="str">
        <f>VLOOKUP($C4047,'Raw-products'!$A$2:$H$1261,MATCH(I$1,'Raw-products'!$A$1:$H$1,0))</f>
        <v>S</v>
      </c>
      <c r="J4047" t="str">
        <f>VLOOKUP($C4047,'Raw-products'!$A$2:$H$1261,MATCH(J$1,'Raw-products'!$A$1:$H$1,0))</f>
        <v>yellow</v>
      </c>
      <c r="K4047">
        <f>VLOOKUP($C4047,'Raw-products'!$A$2:$H$1261,MATCH(K$1,'Raw-products'!$A$1:$H$1,0))</f>
        <v>98</v>
      </c>
      <c r="L4047">
        <f>VLOOKUP($C4047,'Raw-products'!$A$2:$H$1261,MATCH(L$1,'Raw-products'!$A$1:$H$1,0))</f>
        <v>56</v>
      </c>
      <c r="M4047" s="5">
        <f t="shared" si="126"/>
        <v>5488</v>
      </c>
      <c r="N4047" cm="1">
        <f t="array" ref="N4047:Q4047">_xlfn.XLOOKUP($B4047,'Raw -orders'!$A:$A,'Raw -orders'!$B:$E)</f>
        <v>416</v>
      </c>
      <c r="O4047">
        <v>13968</v>
      </c>
      <c r="P4047" s="1">
        <v>44471</v>
      </c>
      <c r="Q4047" s="1">
        <v>44472</v>
      </c>
      <c r="R4047" t="str" cm="1">
        <f t="array" ref="R4047:Y4047">_xlfn.XLOOKUP($N4047,'Raw - customers'!$A:$A,'Raw - customers'!$B:$I)</f>
        <v>Leonore Yakunikov</v>
      </c>
      <c r="S4047" t="str">
        <v>Agender</v>
      </c>
      <c r="T4047">
        <v>21</v>
      </c>
      <c r="U4047" t="str">
        <v>59 Gibson MeadowApt. 565</v>
      </c>
      <c r="V4047">
        <v>4767</v>
      </c>
      <c r="W4047" t="str">
        <v>Langworthville</v>
      </c>
      <c r="X4047" t="str">
        <v>New South Wales</v>
      </c>
      <c r="Y4047" t="str">
        <v>Australia</v>
      </c>
      <c r="Z4047">
        <v>10</v>
      </c>
      <c r="AA4047" s="3" t="str">
        <f t="shared" si="127"/>
        <v>0 to 10</v>
      </c>
      <c r="AP4047" s="6">
        <v>416</v>
      </c>
      <c r="AQ4047" s="6" t="s">
        <v>1362</v>
      </c>
    </row>
    <row r="4048" spans="1:43" x14ac:dyDescent="0.25">
      <c r="A4048">
        <v>4046</v>
      </c>
      <c r="B4048">
        <v>805</v>
      </c>
      <c r="C4048">
        <v>25</v>
      </c>
      <c r="D4048">
        <v>96</v>
      </c>
      <c r="E4048">
        <v>3</v>
      </c>
      <c r="F4048">
        <v>288</v>
      </c>
      <c r="G4048" t="str">
        <f>VLOOKUP($C4048,'Raw-products'!$A$2:$H$1261,MATCH(G$1,'Raw-products'!$A$1:$H$1,0))</f>
        <v>Shirt</v>
      </c>
      <c r="H4048" t="str">
        <f>VLOOKUP($C4048,'Raw-products'!$A$2:$H$1261,MATCH(H$1,'Raw-products'!$A$1:$H$1,0))</f>
        <v>Oxford Cloth</v>
      </c>
      <c r="I4048" t="str">
        <f>VLOOKUP($C4048,'Raw-products'!$A$2:$H$1261,MATCH(I$1,'Raw-products'!$A$1:$H$1,0))</f>
        <v>XS</v>
      </c>
      <c r="J4048" t="str">
        <f>VLOOKUP($C4048,'Raw-products'!$A$2:$H$1261,MATCH(J$1,'Raw-products'!$A$1:$H$1,0))</f>
        <v>indigo</v>
      </c>
      <c r="K4048">
        <f>VLOOKUP($C4048,'Raw-products'!$A$2:$H$1261,MATCH(K$1,'Raw-products'!$A$1:$H$1,0))</f>
        <v>114</v>
      </c>
      <c r="L4048">
        <f>VLOOKUP($C4048,'Raw-products'!$A$2:$H$1261,MATCH(L$1,'Raw-products'!$A$1:$H$1,0))</f>
        <v>61</v>
      </c>
      <c r="M4048" s="5">
        <f t="shared" si="126"/>
        <v>6954</v>
      </c>
      <c r="N4048" cm="1">
        <f t="array" ref="N4048:Q4048">_xlfn.XLOOKUP($B4048,'Raw -orders'!$A:$A,'Raw -orders'!$B:$E)</f>
        <v>416</v>
      </c>
      <c r="O4048">
        <v>13968</v>
      </c>
      <c r="P4048" s="1">
        <v>44471</v>
      </c>
      <c r="Q4048" s="1">
        <v>44472</v>
      </c>
      <c r="R4048" t="str" cm="1">
        <f t="array" ref="R4048:Y4048">_xlfn.XLOOKUP($N4048,'Raw - customers'!$A:$A,'Raw - customers'!$B:$I)</f>
        <v>Leonore Yakunikov</v>
      </c>
      <c r="S4048" t="str">
        <v>Agender</v>
      </c>
      <c r="T4048">
        <v>21</v>
      </c>
      <c r="U4048" t="str">
        <v>59 Gibson MeadowApt. 565</v>
      </c>
      <c r="V4048">
        <v>4767</v>
      </c>
      <c r="W4048" t="str">
        <v>Langworthville</v>
      </c>
      <c r="X4048" t="str">
        <v>New South Wales</v>
      </c>
      <c r="Y4048" t="str">
        <v>Australia</v>
      </c>
      <c r="Z4048">
        <v>10</v>
      </c>
      <c r="AA4048" s="3" t="str">
        <f t="shared" si="127"/>
        <v>0 to 10</v>
      </c>
      <c r="AP4048" s="6">
        <v>416</v>
      </c>
      <c r="AQ4048" s="6" t="s">
        <v>1362</v>
      </c>
    </row>
    <row r="4049" spans="1:43" x14ac:dyDescent="0.25">
      <c r="A4049">
        <v>4047</v>
      </c>
      <c r="B4049">
        <v>805</v>
      </c>
      <c r="C4049">
        <v>453</v>
      </c>
      <c r="D4049">
        <v>107</v>
      </c>
      <c r="E4049">
        <v>2</v>
      </c>
      <c r="F4049">
        <v>214</v>
      </c>
      <c r="G4049" t="str">
        <f>VLOOKUP($C4049,'Raw-products'!$A$2:$H$1261,MATCH(G$1,'Raw-products'!$A$1:$H$1,0))</f>
        <v>Jacket</v>
      </c>
      <c r="H4049" t="str">
        <f>VLOOKUP($C4049,'Raw-products'!$A$2:$H$1261,MATCH(H$1,'Raw-products'!$A$1:$H$1,0))</f>
        <v>Denim</v>
      </c>
      <c r="I4049" t="str">
        <f>VLOOKUP($C4049,'Raw-products'!$A$2:$H$1261,MATCH(I$1,'Raw-products'!$A$1:$H$1,0))</f>
        <v>L</v>
      </c>
      <c r="J4049" t="str">
        <f>VLOOKUP($C4049,'Raw-products'!$A$2:$H$1261,MATCH(J$1,'Raw-products'!$A$1:$H$1,0))</f>
        <v>violet</v>
      </c>
      <c r="K4049">
        <f>VLOOKUP($C4049,'Raw-products'!$A$2:$H$1261,MATCH(K$1,'Raw-products'!$A$1:$H$1,0))</f>
        <v>92</v>
      </c>
      <c r="L4049">
        <f>VLOOKUP($C4049,'Raw-products'!$A$2:$H$1261,MATCH(L$1,'Raw-products'!$A$1:$H$1,0))</f>
        <v>50</v>
      </c>
      <c r="M4049" s="5">
        <f t="shared" si="126"/>
        <v>4600</v>
      </c>
      <c r="N4049" cm="1">
        <f t="array" ref="N4049:Q4049">_xlfn.XLOOKUP($B4049,'Raw -orders'!$A:$A,'Raw -orders'!$B:$E)</f>
        <v>416</v>
      </c>
      <c r="O4049">
        <v>13968</v>
      </c>
      <c r="P4049" s="1">
        <v>44471</v>
      </c>
      <c r="Q4049" s="1">
        <v>44472</v>
      </c>
      <c r="R4049" t="str" cm="1">
        <f t="array" ref="R4049:Y4049">_xlfn.XLOOKUP($N4049,'Raw - customers'!$A:$A,'Raw - customers'!$B:$I)</f>
        <v>Leonore Yakunikov</v>
      </c>
      <c r="S4049" t="str">
        <v>Agender</v>
      </c>
      <c r="T4049">
        <v>21</v>
      </c>
      <c r="U4049" t="str">
        <v>59 Gibson MeadowApt. 565</v>
      </c>
      <c r="V4049">
        <v>4767</v>
      </c>
      <c r="W4049" t="str">
        <v>Langworthville</v>
      </c>
      <c r="X4049" t="str">
        <v>New South Wales</v>
      </c>
      <c r="Y4049" t="str">
        <v>Australia</v>
      </c>
      <c r="Z4049">
        <v>10</v>
      </c>
      <c r="AA4049" s="3" t="str">
        <f t="shared" si="127"/>
        <v>0 to 10</v>
      </c>
      <c r="AP4049" s="6">
        <v>416</v>
      </c>
      <c r="AQ4049" s="6" t="s">
        <v>1362</v>
      </c>
    </row>
    <row r="4050" spans="1:43" x14ac:dyDescent="0.25">
      <c r="A4050">
        <v>4048</v>
      </c>
      <c r="B4050">
        <v>805</v>
      </c>
      <c r="C4050">
        <v>715</v>
      </c>
      <c r="D4050">
        <v>119</v>
      </c>
      <c r="E4050">
        <v>2</v>
      </c>
      <c r="F4050">
        <v>238</v>
      </c>
      <c r="G4050" t="str">
        <f>VLOOKUP($C4050,'Raw-products'!$A$2:$H$1261,MATCH(G$1,'Raw-products'!$A$1:$H$1,0))</f>
        <v>Jacket</v>
      </c>
      <c r="H4050" t="str">
        <f>VLOOKUP($C4050,'Raw-products'!$A$2:$H$1261,MATCH(H$1,'Raw-products'!$A$1:$H$1,0))</f>
        <v>Trench Coat</v>
      </c>
      <c r="I4050" t="str">
        <f>VLOOKUP($C4050,'Raw-products'!$A$2:$H$1261,MATCH(I$1,'Raw-products'!$A$1:$H$1,0))</f>
        <v>XS</v>
      </c>
      <c r="J4050" t="str">
        <f>VLOOKUP($C4050,'Raw-products'!$A$2:$H$1261,MATCH(J$1,'Raw-products'!$A$1:$H$1,0))</f>
        <v>green</v>
      </c>
      <c r="K4050">
        <f>VLOOKUP($C4050,'Raw-products'!$A$2:$H$1261,MATCH(K$1,'Raw-products'!$A$1:$H$1,0))</f>
        <v>112</v>
      </c>
      <c r="L4050">
        <f>VLOOKUP($C4050,'Raw-products'!$A$2:$H$1261,MATCH(L$1,'Raw-products'!$A$1:$H$1,0))</f>
        <v>62</v>
      </c>
      <c r="M4050" s="5">
        <f t="shared" si="126"/>
        <v>6944</v>
      </c>
      <c r="N4050" cm="1">
        <f t="array" ref="N4050:Q4050">_xlfn.XLOOKUP($B4050,'Raw -orders'!$A:$A,'Raw -orders'!$B:$E)</f>
        <v>416</v>
      </c>
      <c r="O4050">
        <v>13968</v>
      </c>
      <c r="P4050" s="1">
        <v>44471</v>
      </c>
      <c r="Q4050" s="1">
        <v>44472</v>
      </c>
      <c r="R4050" t="str" cm="1">
        <f t="array" ref="R4050:Y4050">_xlfn.XLOOKUP($N4050,'Raw - customers'!$A:$A,'Raw - customers'!$B:$I)</f>
        <v>Leonore Yakunikov</v>
      </c>
      <c r="S4050" t="str">
        <v>Agender</v>
      </c>
      <c r="T4050">
        <v>21</v>
      </c>
      <c r="U4050" t="str">
        <v>59 Gibson MeadowApt. 565</v>
      </c>
      <c r="V4050">
        <v>4767</v>
      </c>
      <c r="W4050" t="str">
        <v>Langworthville</v>
      </c>
      <c r="X4050" t="str">
        <v>New South Wales</v>
      </c>
      <c r="Y4050" t="str">
        <v>Australia</v>
      </c>
      <c r="Z4050">
        <v>10</v>
      </c>
      <c r="AA4050" s="3" t="str">
        <f t="shared" si="127"/>
        <v>0 to 10</v>
      </c>
      <c r="AP4050" s="6">
        <v>416</v>
      </c>
      <c r="AQ4050" s="6" t="s">
        <v>1362</v>
      </c>
    </row>
    <row r="4051" spans="1:43" x14ac:dyDescent="0.25">
      <c r="A4051">
        <v>4049</v>
      </c>
      <c r="B4051">
        <v>805</v>
      </c>
      <c r="C4051">
        <v>798</v>
      </c>
      <c r="D4051">
        <v>91</v>
      </c>
      <c r="E4051">
        <v>2</v>
      </c>
      <c r="F4051">
        <v>182</v>
      </c>
      <c r="G4051" t="str">
        <f>VLOOKUP($C4051,'Raw-products'!$A$2:$H$1261,MATCH(G$1,'Raw-products'!$A$1:$H$1,0))</f>
        <v>Jacket</v>
      </c>
      <c r="H4051" t="str">
        <f>VLOOKUP($C4051,'Raw-products'!$A$2:$H$1261,MATCH(H$1,'Raw-products'!$A$1:$H$1,0))</f>
        <v>Pullover</v>
      </c>
      <c r="I4051" t="str">
        <f>VLOOKUP($C4051,'Raw-products'!$A$2:$H$1261,MATCH(I$1,'Raw-products'!$A$1:$H$1,0))</f>
        <v>L</v>
      </c>
      <c r="J4051" t="str">
        <f>VLOOKUP($C4051,'Raw-products'!$A$2:$H$1261,MATCH(J$1,'Raw-products'!$A$1:$H$1,0))</f>
        <v>indigo</v>
      </c>
      <c r="K4051">
        <f>VLOOKUP($C4051,'Raw-products'!$A$2:$H$1261,MATCH(K$1,'Raw-products'!$A$1:$H$1,0))</f>
        <v>114</v>
      </c>
      <c r="L4051">
        <f>VLOOKUP($C4051,'Raw-products'!$A$2:$H$1261,MATCH(L$1,'Raw-products'!$A$1:$H$1,0))</f>
        <v>50</v>
      </c>
      <c r="M4051" s="5">
        <f t="shared" si="126"/>
        <v>5700</v>
      </c>
      <c r="N4051" cm="1">
        <f t="array" ref="N4051:Q4051">_xlfn.XLOOKUP($B4051,'Raw -orders'!$A:$A,'Raw -orders'!$B:$E)</f>
        <v>416</v>
      </c>
      <c r="O4051">
        <v>13968</v>
      </c>
      <c r="P4051" s="1">
        <v>44471</v>
      </c>
      <c r="Q4051" s="1">
        <v>44472</v>
      </c>
      <c r="R4051" t="str" cm="1">
        <f t="array" ref="R4051:Y4051">_xlfn.XLOOKUP($N4051,'Raw - customers'!$A:$A,'Raw - customers'!$B:$I)</f>
        <v>Leonore Yakunikov</v>
      </c>
      <c r="S4051" t="str">
        <v>Agender</v>
      </c>
      <c r="T4051">
        <v>21</v>
      </c>
      <c r="U4051" t="str">
        <v>59 Gibson MeadowApt. 565</v>
      </c>
      <c r="V4051">
        <v>4767</v>
      </c>
      <c r="W4051" t="str">
        <v>Langworthville</v>
      </c>
      <c r="X4051" t="str">
        <v>New South Wales</v>
      </c>
      <c r="Y4051" t="str">
        <v>Australia</v>
      </c>
      <c r="Z4051">
        <v>10</v>
      </c>
      <c r="AA4051" s="3" t="str">
        <f t="shared" si="127"/>
        <v>0 to 10</v>
      </c>
      <c r="AP4051" s="6">
        <v>416</v>
      </c>
      <c r="AQ4051" s="6" t="s">
        <v>1362</v>
      </c>
    </row>
    <row r="4052" spans="1:43" x14ac:dyDescent="0.25">
      <c r="A4052">
        <v>4050</v>
      </c>
      <c r="B4052">
        <v>806</v>
      </c>
      <c r="C4052">
        <v>522</v>
      </c>
      <c r="D4052">
        <v>102</v>
      </c>
      <c r="E4052">
        <v>1</v>
      </c>
      <c r="F4052">
        <v>102</v>
      </c>
      <c r="G4052" t="str">
        <f>VLOOKUP($C4052,'Raw-products'!$A$2:$H$1261,MATCH(G$1,'Raw-products'!$A$1:$H$1,0))</f>
        <v>Jacket</v>
      </c>
      <c r="H4052" t="str">
        <f>VLOOKUP($C4052,'Raw-products'!$A$2:$H$1261,MATCH(H$1,'Raw-products'!$A$1:$H$1,0))</f>
        <v>Windbreaker</v>
      </c>
      <c r="I4052" t="str">
        <f>VLOOKUP($C4052,'Raw-products'!$A$2:$H$1261,MATCH(I$1,'Raw-products'!$A$1:$H$1,0))</f>
        <v>M</v>
      </c>
      <c r="J4052" t="str">
        <f>VLOOKUP($C4052,'Raw-products'!$A$2:$H$1261,MATCH(J$1,'Raw-products'!$A$1:$H$1,0))</f>
        <v>violet</v>
      </c>
      <c r="K4052">
        <f>VLOOKUP($C4052,'Raw-products'!$A$2:$H$1261,MATCH(K$1,'Raw-products'!$A$1:$H$1,0))</f>
        <v>109</v>
      </c>
      <c r="L4052">
        <f>VLOOKUP($C4052,'Raw-products'!$A$2:$H$1261,MATCH(L$1,'Raw-products'!$A$1:$H$1,0))</f>
        <v>64</v>
      </c>
      <c r="M4052" s="5">
        <f t="shared" si="126"/>
        <v>6976</v>
      </c>
      <c r="N4052" cm="1">
        <f t="array" ref="N4052:Q4052">_xlfn.XLOOKUP($B4052,'Raw -orders'!$A:$A,'Raw -orders'!$B:$E)</f>
        <v>684</v>
      </c>
      <c r="O4052">
        <v>41441</v>
      </c>
      <c r="P4052" s="1">
        <v>44409</v>
      </c>
      <c r="Q4052" s="1">
        <v>44424</v>
      </c>
      <c r="R4052" t="str" cm="1">
        <f t="array" ref="R4052:Y4052">_xlfn.XLOOKUP($N4052,'Raw - customers'!$A:$A,'Raw - customers'!$B:$I)</f>
        <v>Camala Llywarch</v>
      </c>
      <c r="S4052" t="str">
        <v>Agender</v>
      </c>
      <c r="T4052">
        <v>78</v>
      </c>
      <c r="U4052" t="str">
        <v>2079 Phoebe AvenueSuite 629</v>
      </c>
      <c r="V4052">
        <v>8834</v>
      </c>
      <c r="W4052" t="str">
        <v>Laurenview</v>
      </c>
      <c r="X4052" t="str">
        <v>Western Australia</v>
      </c>
      <c r="Y4052" t="str">
        <v>Australia</v>
      </c>
      <c r="Z4052">
        <v>8</v>
      </c>
      <c r="AA4052" s="3" t="str">
        <f t="shared" si="127"/>
        <v>10 to 20</v>
      </c>
      <c r="AP4052" s="6">
        <v>684</v>
      </c>
      <c r="AQ4052" s="6" t="s">
        <v>1377</v>
      </c>
    </row>
    <row r="4053" spans="1:43" x14ac:dyDescent="0.25">
      <c r="A4053">
        <v>4051</v>
      </c>
      <c r="B4053">
        <v>806</v>
      </c>
      <c r="C4053">
        <v>482</v>
      </c>
      <c r="D4053">
        <v>118</v>
      </c>
      <c r="E4053">
        <v>3</v>
      </c>
      <c r="F4053">
        <v>354</v>
      </c>
      <c r="G4053" t="str">
        <f>VLOOKUP($C4053,'Raw-products'!$A$2:$H$1261,MATCH(G$1,'Raw-products'!$A$1:$H$1,0))</f>
        <v>Jacket</v>
      </c>
      <c r="H4053" t="str">
        <f>VLOOKUP($C4053,'Raw-products'!$A$2:$H$1261,MATCH(H$1,'Raw-products'!$A$1:$H$1,0))</f>
        <v>Puffer</v>
      </c>
      <c r="I4053" t="str">
        <f>VLOOKUP($C4053,'Raw-products'!$A$2:$H$1261,MATCH(I$1,'Raw-products'!$A$1:$H$1,0))</f>
        <v>M</v>
      </c>
      <c r="J4053" t="str">
        <f>VLOOKUP($C4053,'Raw-products'!$A$2:$H$1261,MATCH(J$1,'Raw-products'!$A$1:$H$1,0))</f>
        <v>indigo</v>
      </c>
      <c r="K4053">
        <f>VLOOKUP($C4053,'Raw-products'!$A$2:$H$1261,MATCH(K$1,'Raw-products'!$A$1:$H$1,0))</f>
        <v>110</v>
      </c>
      <c r="L4053">
        <f>VLOOKUP($C4053,'Raw-products'!$A$2:$H$1261,MATCH(L$1,'Raw-products'!$A$1:$H$1,0))</f>
        <v>49</v>
      </c>
      <c r="M4053" s="5">
        <f t="shared" si="126"/>
        <v>5390</v>
      </c>
      <c r="N4053" cm="1">
        <f t="array" ref="N4053:Q4053">_xlfn.XLOOKUP($B4053,'Raw -orders'!$A:$A,'Raw -orders'!$B:$E)</f>
        <v>684</v>
      </c>
      <c r="O4053">
        <v>41441</v>
      </c>
      <c r="P4053" s="1">
        <v>44409</v>
      </c>
      <c r="Q4053" s="1">
        <v>44424</v>
      </c>
      <c r="R4053" t="str" cm="1">
        <f t="array" ref="R4053:Y4053">_xlfn.XLOOKUP($N4053,'Raw - customers'!$A:$A,'Raw - customers'!$B:$I)</f>
        <v>Camala Llywarch</v>
      </c>
      <c r="S4053" t="str">
        <v>Agender</v>
      </c>
      <c r="T4053">
        <v>78</v>
      </c>
      <c r="U4053" t="str">
        <v>2079 Phoebe AvenueSuite 629</v>
      </c>
      <c r="V4053">
        <v>8834</v>
      </c>
      <c r="W4053" t="str">
        <v>Laurenview</v>
      </c>
      <c r="X4053" t="str">
        <v>Western Australia</v>
      </c>
      <c r="Y4053" t="str">
        <v>Australia</v>
      </c>
      <c r="Z4053">
        <v>8</v>
      </c>
      <c r="AA4053" s="3" t="str">
        <f t="shared" si="127"/>
        <v>10 to 20</v>
      </c>
      <c r="AP4053" s="6">
        <v>684</v>
      </c>
      <c r="AQ4053" s="6" t="s">
        <v>1377</v>
      </c>
    </row>
    <row r="4054" spans="1:43" x14ac:dyDescent="0.25">
      <c r="A4054">
        <v>4052</v>
      </c>
      <c r="B4054">
        <v>807</v>
      </c>
      <c r="C4054">
        <v>897</v>
      </c>
      <c r="D4054">
        <v>94</v>
      </c>
      <c r="E4054">
        <v>1</v>
      </c>
      <c r="F4054">
        <v>94</v>
      </c>
      <c r="G4054" t="str">
        <f>VLOOKUP($C4054,'Raw-products'!$A$2:$H$1261,MATCH(G$1,'Raw-products'!$A$1:$H$1,0))</f>
        <v>Trousers</v>
      </c>
      <c r="H4054" t="str">
        <f>VLOOKUP($C4054,'Raw-products'!$A$2:$H$1261,MATCH(H$1,'Raw-products'!$A$1:$H$1,0))</f>
        <v>Cords</v>
      </c>
      <c r="I4054" t="str">
        <f>VLOOKUP($C4054,'Raw-products'!$A$2:$H$1261,MATCH(I$1,'Raw-products'!$A$1:$H$1,0))</f>
        <v>M</v>
      </c>
      <c r="J4054" t="str">
        <f>VLOOKUP($C4054,'Raw-products'!$A$2:$H$1261,MATCH(J$1,'Raw-products'!$A$1:$H$1,0))</f>
        <v>blue</v>
      </c>
      <c r="K4054">
        <f>VLOOKUP($C4054,'Raw-products'!$A$2:$H$1261,MATCH(K$1,'Raw-products'!$A$1:$H$1,0))</f>
        <v>113</v>
      </c>
      <c r="L4054">
        <f>VLOOKUP($C4054,'Raw-products'!$A$2:$H$1261,MATCH(L$1,'Raw-products'!$A$1:$H$1,0))</f>
        <v>47</v>
      </c>
      <c r="M4054" s="5">
        <f t="shared" si="126"/>
        <v>5311</v>
      </c>
      <c r="N4054" cm="1">
        <f t="array" ref="N4054:Q4054">_xlfn.XLOOKUP($B4054,'Raw -orders'!$A:$A,'Raw -orders'!$B:$E)</f>
        <v>636</v>
      </c>
      <c r="O4054">
        <v>47092</v>
      </c>
      <c r="P4054" s="1">
        <v>44244</v>
      </c>
      <c r="Q4054" s="1">
        <v>44258</v>
      </c>
      <c r="R4054" t="str" cm="1">
        <f t="array" ref="R4054:Y4054">_xlfn.XLOOKUP($N4054,'Raw - customers'!$A:$A,'Raw - customers'!$B:$I)</f>
        <v>Nara Legerwood</v>
      </c>
      <c r="S4054" t="str">
        <v>Male</v>
      </c>
      <c r="T4054">
        <v>24</v>
      </c>
      <c r="U4054" t="str">
        <v>74 Anderson RoadApt. 779</v>
      </c>
      <c r="V4054">
        <v>9149</v>
      </c>
      <c r="W4054" t="str">
        <v>Abbottburgh</v>
      </c>
      <c r="X4054" t="str">
        <v>Northern Territory</v>
      </c>
      <c r="Y4054" t="str">
        <v>Australia</v>
      </c>
      <c r="Z4054">
        <v>2</v>
      </c>
      <c r="AA4054" s="3" t="str">
        <f t="shared" si="127"/>
        <v>10 to 20</v>
      </c>
      <c r="AP4054" s="6">
        <v>636</v>
      </c>
      <c r="AQ4054" s="6" t="s">
        <v>1339</v>
      </c>
    </row>
    <row r="4055" spans="1:43" x14ac:dyDescent="0.25">
      <c r="A4055">
        <v>4053</v>
      </c>
      <c r="B4055">
        <v>807</v>
      </c>
      <c r="C4055">
        <v>1017</v>
      </c>
      <c r="D4055">
        <v>90</v>
      </c>
      <c r="E4055">
        <v>1</v>
      </c>
      <c r="F4055">
        <v>90</v>
      </c>
      <c r="G4055" t="str">
        <f>VLOOKUP($C4055,'Raw-products'!$A$2:$H$1261,MATCH(G$1,'Raw-products'!$A$1:$H$1,0))</f>
        <v>Trousers</v>
      </c>
      <c r="H4055" t="str">
        <f>VLOOKUP($C4055,'Raw-products'!$A$2:$H$1261,MATCH(H$1,'Raw-products'!$A$1:$H$1,0))</f>
        <v>Relaxed Leg</v>
      </c>
      <c r="I4055" t="str">
        <f>VLOOKUP($C4055,'Raw-products'!$A$2:$H$1261,MATCH(I$1,'Raw-products'!$A$1:$H$1,0))</f>
        <v>M</v>
      </c>
      <c r="J4055" t="str">
        <f>VLOOKUP($C4055,'Raw-products'!$A$2:$H$1261,MATCH(J$1,'Raw-products'!$A$1:$H$1,0))</f>
        <v>red</v>
      </c>
      <c r="K4055">
        <f>VLOOKUP($C4055,'Raw-products'!$A$2:$H$1261,MATCH(K$1,'Raw-products'!$A$1:$H$1,0))</f>
        <v>95</v>
      </c>
      <c r="L4055">
        <f>VLOOKUP($C4055,'Raw-products'!$A$2:$H$1261,MATCH(L$1,'Raw-products'!$A$1:$H$1,0))</f>
        <v>56</v>
      </c>
      <c r="M4055" s="5">
        <f t="shared" si="126"/>
        <v>5320</v>
      </c>
      <c r="N4055" cm="1">
        <f t="array" ref="N4055:Q4055">_xlfn.XLOOKUP($B4055,'Raw -orders'!$A:$A,'Raw -orders'!$B:$E)</f>
        <v>636</v>
      </c>
      <c r="O4055">
        <v>47092</v>
      </c>
      <c r="P4055" s="1">
        <v>44244</v>
      </c>
      <c r="Q4055" s="1">
        <v>44258</v>
      </c>
      <c r="R4055" t="str" cm="1">
        <f t="array" ref="R4055:Y4055">_xlfn.XLOOKUP($N4055,'Raw - customers'!$A:$A,'Raw - customers'!$B:$I)</f>
        <v>Nara Legerwood</v>
      </c>
      <c r="S4055" t="str">
        <v>Male</v>
      </c>
      <c r="T4055">
        <v>24</v>
      </c>
      <c r="U4055" t="str">
        <v>74 Anderson RoadApt. 779</v>
      </c>
      <c r="V4055">
        <v>9149</v>
      </c>
      <c r="W4055" t="str">
        <v>Abbottburgh</v>
      </c>
      <c r="X4055" t="str">
        <v>Northern Territory</v>
      </c>
      <c r="Y4055" t="str">
        <v>Australia</v>
      </c>
      <c r="Z4055">
        <v>2</v>
      </c>
      <c r="AA4055" s="3" t="str">
        <f t="shared" si="127"/>
        <v>10 to 20</v>
      </c>
      <c r="AP4055" s="6">
        <v>636</v>
      </c>
      <c r="AQ4055" s="6" t="s">
        <v>1339</v>
      </c>
    </row>
    <row r="4056" spans="1:43" x14ac:dyDescent="0.25">
      <c r="A4056">
        <v>4054</v>
      </c>
      <c r="B4056">
        <v>807</v>
      </c>
      <c r="C4056">
        <v>26</v>
      </c>
      <c r="D4056">
        <v>96</v>
      </c>
      <c r="E4056">
        <v>2</v>
      </c>
      <c r="F4056">
        <v>192</v>
      </c>
      <c r="G4056" t="str">
        <f>VLOOKUP($C4056,'Raw-products'!$A$2:$H$1261,MATCH(G$1,'Raw-products'!$A$1:$H$1,0))</f>
        <v>Shirt</v>
      </c>
      <c r="H4056" t="str">
        <f>VLOOKUP($C4056,'Raw-products'!$A$2:$H$1261,MATCH(H$1,'Raw-products'!$A$1:$H$1,0))</f>
        <v>Oxford Cloth</v>
      </c>
      <c r="I4056" t="str">
        <f>VLOOKUP($C4056,'Raw-products'!$A$2:$H$1261,MATCH(I$1,'Raw-products'!$A$1:$H$1,0))</f>
        <v>S</v>
      </c>
      <c r="J4056" t="str">
        <f>VLOOKUP($C4056,'Raw-products'!$A$2:$H$1261,MATCH(J$1,'Raw-products'!$A$1:$H$1,0))</f>
        <v>indigo</v>
      </c>
      <c r="K4056">
        <f>VLOOKUP($C4056,'Raw-products'!$A$2:$H$1261,MATCH(K$1,'Raw-products'!$A$1:$H$1,0))</f>
        <v>114</v>
      </c>
      <c r="L4056">
        <f>VLOOKUP($C4056,'Raw-products'!$A$2:$H$1261,MATCH(L$1,'Raw-products'!$A$1:$H$1,0))</f>
        <v>59</v>
      </c>
      <c r="M4056" s="5">
        <f t="shared" si="126"/>
        <v>6726</v>
      </c>
      <c r="N4056" cm="1">
        <f t="array" ref="N4056:Q4056">_xlfn.XLOOKUP($B4056,'Raw -orders'!$A:$A,'Raw -orders'!$B:$E)</f>
        <v>636</v>
      </c>
      <c r="O4056">
        <v>47092</v>
      </c>
      <c r="P4056" s="1">
        <v>44244</v>
      </c>
      <c r="Q4056" s="1">
        <v>44258</v>
      </c>
      <c r="R4056" t="str" cm="1">
        <f t="array" ref="R4056:Y4056">_xlfn.XLOOKUP($N4056,'Raw - customers'!$A:$A,'Raw - customers'!$B:$I)</f>
        <v>Nara Legerwood</v>
      </c>
      <c r="S4056" t="str">
        <v>Male</v>
      </c>
      <c r="T4056">
        <v>24</v>
      </c>
      <c r="U4056" t="str">
        <v>74 Anderson RoadApt. 779</v>
      </c>
      <c r="V4056">
        <v>9149</v>
      </c>
      <c r="W4056" t="str">
        <v>Abbottburgh</v>
      </c>
      <c r="X4056" t="str">
        <v>Northern Territory</v>
      </c>
      <c r="Y4056" t="str">
        <v>Australia</v>
      </c>
      <c r="Z4056">
        <v>2</v>
      </c>
      <c r="AA4056" s="3" t="str">
        <f t="shared" si="127"/>
        <v>10 to 20</v>
      </c>
      <c r="AP4056" s="6">
        <v>636</v>
      </c>
      <c r="AQ4056" s="6" t="s">
        <v>1339</v>
      </c>
    </row>
    <row r="4057" spans="1:43" x14ac:dyDescent="0.25">
      <c r="A4057">
        <v>4055</v>
      </c>
      <c r="B4057">
        <v>807</v>
      </c>
      <c r="C4057">
        <v>199</v>
      </c>
      <c r="D4057">
        <v>98</v>
      </c>
      <c r="E4057">
        <v>2</v>
      </c>
      <c r="F4057">
        <v>196</v>
      </c>
      <c r="G4057" t="str">
        <f>VLOOKUP($C4057,'Raw-products'!$A$2:$H$1261,MATCH(G$1,'Raw-products'!$A$1:$H$1,0))</f>
        <v>Shirt</v>
      </c>
      <c r="H4057" t="str">
        <f>VLOOKUP($C4057,'Raw-products'!$A$2:$H$1261,MATCH(H$1,'Raw-products'!$A$1:$H$1,0))</f>
        <v>Camp Collared</v>
      </c>
      <c r="I4057" t="str">
        <f>VLOOKUP($C4057,'Raw-products'!$A$2:$H$1261,MATCH(I$1,'Raw-products'!$A$1:$H$1,0))</f>
        <v>XL</v>
      </c>
      <c r="J4057" t="str">
        <f>VLOOKUP($C4057,'Raw-products'!$A$2:$H$1261,MATCH(J$1,'Raw-products'!$A$1:$H$1,0))</f>
        <v>blue</v>
      </c>
      <c r="K4057">
        <f>VLOOKUP($C4057,'Raw-products'!$A$2:$H$1261,MATCH(K$1,'Raw-products'!$A$1:$H$1,0))</f>
        <v>112</v>
      </c>
      <c r="L4057">
        <f>VLOOKUP($C4057,'Raw-products'!$A$2:$H$1261,MATCH(L$1,'Raw-products'!$A$1:$H$1,0))</f>
        <v>51</v>
      </c>
      <c r="M4057" s="5">
        <f t="shared" si="126"/>
        <v>5712</v>
      </c>
      <c r="N4057" cm="1">
        <f t="array" ref="N4057:Q4057">_xlfn.XLOOKUP($B4057,'Raw -orders'!$A:$A,'Raw -orders'!$B:$E)</f>
        <v>636</v>
      </c>
      <c r="O4057">
        <v>47092</v>
      </c>
      <c r="P4057" s="1">
        <v>44244</v>
      </c>
      <c r="Q4057" s="1">
        <v>44258</v>
      </c>
      <c r="R4057" t="str" cm="1">
        <f t="array" ref="R4057:Y4057">_xlfn.XLOOKUP($N4057,'Raw - customers'!$A:$A,'Raw - customers'!$B:$I)</f>
        <v>Nara Legerwood</v>
      </c>
      <c r="S4057" t="str">
        <v>Male</v>
      </c>
      <c r="T4057">
        <v>24</v>
      </c>
      <c r="U4057" t="str">
        <v>74 Anderson RoadApt. 779</v>
      </c>
      <c r="V4057">
        <v>9149</v>
      </c>
      <c r="W4057" t="str">
        <v>Abbottburgh</v>
      </c>
      <c r="X4057" t="str">
        <v>Northern Territory</v>
      </c>
      <c r="Y4057" t="str">
        <v>Australia</v>
      </c>
      <c r="Z4057">
        <v>2</v>
      </c>
      <c r="AA4057" s="3" t="str">
        <f t="shared" si="127"/>
        <v>10 to 20</v>
      </c>
      <c r="AP4057" s="6">
        <v>636</v>
      </c>
      <c r="AQ4057" s="6" t="s">
        <v>1339</v>
      </c>
    </row>
    <row r="4058" spans="1:43" x14ac:dyDescent="0.25">
      <c r="A4058">
        <v>4056</v>
      </c>
      <c r="B4058">
        <v>808</v>
      </c>
      <c r="C4058">
        <v>309</v>
      </c>
      <c r="D4058">
        <v>105</v>
      </c>
      <c r="E4058">
        <v>2</v>
      </c>
      <c r="F4058">
        <v>210</v>
      </c>
      <c r="G4058" t="str">
        <f>VLOOKUP($C4058,'Raw-products'!$A$2:$H$1261,MATCH(G$1,'Raw-products'!$A$1:$H$1,0))</f>
        <v>Shirt</v>
      </c>
      <c r="H4058" t="str">
        <f>VLOOKUP($C4058,'Raw-products'!$A$2:$H$1261,MATCH(H$1,'Raw-products'!$A$1:$H$1,0))</f>
        <v>Cuban Collar</v>
      </c>
      <c r="I4058" t="str">
        <f>VLOOKUP($C4058,'Raw-products'!$A$2:$H$1261,MATCH(I$1,'Raw-products'!$A$1:$H$1,0))</f>
        <v>XL</v>
      </c>
      <c r="J4058" t="str">
        <f>VLOOKUP($C4058,'Raw-products'!$A$2:$H$1261,MATCH(J$1,'Raw-products'!$A$1:$H$1,0))</f>
        <v>indigo</v>
      </c>
      <c r="K4058">
        <f>VLOOKUP($C4058,'Raw-products'!$A$2:$H$1261,MATCH(K$1,'Raw-products'!$A$1:$H$1,0))</f>
        <v>93</v>
      </c>
      <c r="L4058">
        <f>VLOOKUP($C4058,'Raw-products'!$A$2:$H$1261,MATCH(L$1,'Raw-products'!$A$1:$H$1,0))</f>
        <v>53</v>
      </c>
      <c r="M4058" s="5">
        <f t="shared" si="126"/>
        <v>4929</v>
      </c>
      <c r="N4058" cm="1">
        <f t="array" ref="N4058:Q4058">_xlfn.XLOOKUP($B4058,'Raw -orders'!$A:$A,'Raw -orders'!$B:$E)</f>
        <v>219</v>
      </c>
      <c r="O4058">
        <v>50929</v>
      </c>
      <c r="P4058" s="1">
        <v>44482</v>
      </c>
      <c r="Q4058" s="1">
        <v>44499</v>
      </c>
      <c r="R4058" t="str" cm="1">
        <f t="array" ref="R4058:Y4058">_xlfn.XLOOKUP($N4058,'Raw - customers'!$A:$A,'Raw - customers'!$B:$I)</f>
        <v>Jerald Macmeeking</v>
      </c>
      <c r="S4058" t="str">
        <v>Male</v>
      </c>
      <c r="T4058">
        <v>44</v>
      </c>
      <c r="U4058" t="str">
        <v>5040 Isabel TerraceSuite 158</v>
      </c>
      <c r="V4058">
        <v>8174</v>
      </c>
      <c r="W4058" t="str">
        <v>Connellyport</v>
      </c>
      <c r="X4058" t="str">
        <v>Tasmania</v>
      </c>
      <c r="Y4058" t="str">
        <v>Australia</v>
      </c>
      <c r="Z4058">
        <v>10</v>
      </c>
      <c r="AA4058" s="3" t="str">
        <f t="shared" si="127"/>
        <v>10 to 20</v>
      </c>
      <c r="AP4058" s="6">
        <v>219</v>
      </c>
      <c r="AQ4058" s="6" t="s">
        <v>1414</v>
      </c>
    </row>
    <row r="4059" spans="1:43" x14ac:dyDescent="0.25">
      <c r="A4059">
        <v>4057</v>
      </c>
      <c r="B4059">
        <v>808</v>
      </c>
      <c r="C4059">
        <v>1195</v>
      </c>
      <c r="D4059">
        <v>105</v>
      </c>
      <c r="E4059">
        <v>1</v>
      </c>
      <c r="F4059">
        <v>105</v>
      </c>
      <c r="G4059" t="str">
        <f>VLOOKUP($C4059,'Raw-products'!$A$2:$H$1261,MATCH(G$1,'Raw-products'!$A$1:$H$1,0))</f>
        <v>Trousers</v>
      </c>
      <c r="H4059" t="str">
        <f>VLOOKUP($C4059,'Raw-products'!$A$2:$H$1261,MATCH(H$1,'Raw-products'!$A$1:$H$1,0))</f>
        <v>Pleated</v>
      </c>
      <c r="I4059" t="str">
        <f>VLOOKUP($C4059,'Raw-products'!$A$2:$H$1261,MATCH(I$1,'Raw-products'!$A$1:$H$1,0))</f>
        <v>XS</v>
      </c>
      <c r="J4059" t="str">
        <f>VLOOKUP($C4059,'Raw-products'!$A$2:$H$1261,MATCH(J$1,'Raw-products'!$A$1:$H$1,0))</f>
        <v>orange</v>
      </c>
      <c r="K4059">
        <f>VLOOKUP($C4059,'Raw-products'!$A$2:$H$1261,MATCH(K$1,'Raw-products'!$A$1:$H$1,0))</f>
        <v>90</v>
      </c>
      <c r="L4059">
        <f>VLOOKUP($C4059,'Raw-products'!$A$2:$H$1261,MATCH(L$1,'Raw-products'!$A$1:$H$1,0))</f>
        <v>74</v>
      </c>
      <c r="M4059" s="5">
        <f t="shared" si="126"/>
        <v>6660</v>
      </c>
      <c r="N4059" cm="1">
        <f t="array" ref="N4059:Q4059">_xlfn.XLOOKUP($B4059,'Raw -orders'!$A:$A,'Raw -orders'!$B:$E)</f>
        <v>219</v>
      </c>
      <c r="O4059">
        <v>50929</v>
      </c>
      <c r="P4059" s="1">
        <v>44482</v>
      </c>
      <c r="Q4059" s="1">
        <v>44499</v>
      </c>
      <c r="R4059" t="str" cm="1">
        <f t="array" ref="R4059:Y4059">_xlfn.XLOOKUP($N4059,'Raw - customers'!$A:$A,'Raw - customers'!$B:$I)</f>
        <v>Jerald Macmeeking</v>
      </c>
      <c r="S4059" t="str">
        <v>Male</v>
      </c>
      <c r="T4059">
        <v>44</v>
      </c>
      <c r="U4059" t="str">
        <v>5040 Isabel TerraceSuite 158</v>
      </c>
      <c r="V4059">
        <v>8174</v>
      </c>
      <c r="W4059" t="str">
        <v>Connellyport</v>
      </c>
      <c r="X4059" t="str">
        <v>Tasmania</v>
      </c>
      <c r="Y4059" t="str">
        <v>Australia</v>
      </c>
      <c r="Z4059">
        <v>10</v>
      </c>
      <c r="AA4059" s="3" t="str">
        <f t="shared" si="127"/>
        <v>10 to 20</v>
      </c>
      <c r="AP4059" s="6">
        <v>219</v>
      </c>
      <c r="AQ4059" s="6" t="s">
        <v>1414</v>
      </c>
    </row>
    <row r="4060" spans="1:43" x14ac:dyDescent="0.25">
      <c r="A4060">
        <v>4058</v>
      </c>
      <c r="B4060">
        <v>808</v>
      </c>
      <c r="C4060">
        <v>378</v>
      </c>
      <c r="D4060">
        <v>94</v>
      </c>
      <c r="E4060">
        <v>3</v>
      </c>
      <c r="F4060">
        <v>282</v>
      </c>
      <c r="G4060" t="str">
        <f>VLOOKUP($C4060,'Raw-products'!$A$2:$H$1261,MATCH(G$1,'Raw-products'!$A$1:$H$1,0))</f>
        <v>Shirt</v>
      </c>
      <c r="H4060" t="str">
        <f>VLOOKUP($C4060,'Raw-products'!$A$2:$H$1261,MATCH(H$1,'Raw-products'!$A$1:$H$1,0))</f>
        <v>Henley</v>
      </c>
      <c r="I4060" t="str">
        <f>VLOOKUP($C4060,'Raw-products'!$A$2:$H$1261,MATCH(I$1,'Raw-products'!$A$1:$H$1,0))</f>
        <v>L</v>
      </c>
      <c r="J4060" t="str">
        <f>VLOOKUP($C4060,'Raw-products'!$A$2:$H$1261,MATCH(J$1,'Raw-products'!$A$1:$H$1,0))</f>
        <v>indigo</v>
      </c>
      <c r="K4060">
        <f>VLOOKUP($C4060,'Raw-products'!$A$2:$H$1261,MATCH(K$1,'Raw-products'!$A$1:$H$1,0))</f>
        <v>92</v>
      </c>
      <c r="L4060">
        <f>VLOOKUP($C4060,'Raw-products'!$A$2:$H$1261,MATCH(L$1,'Raw-products'!$A$1:$H$1,0))</f>
        <v>44</v>
      </c>
      <c r="M4060" s="5">
        <f t="shared" si="126"/>
        <v>4048</v>
      </c>
      <c r="N4060" cm="1">
        <f t="array" ref="N4060:Q4060">_xlfn.XLOOKUP($B4060,'Raw -orders'!$A:$A,'Raw -orders'!$B:$E)</f>
        <v>219</v>
      </c>
      <c r="O4060">
        <v>50929</v>
      </c>
      <c r="P4060" s="1">
        <v>44482</v>
      </c>
      <c r="Q4060" s="1">
        <v>44499</v>
      </c>
      <c r="R4060" t="str" cm="1">
        <f t="array" ref="R4060:Y4060">_xlfn.XLOOKUP($N4060,'Raw - customers'!$A:$A,'Raw - customers'!$B:$I)</f>
        <v>Jerald Macmeeking</v>
      </c>
      <c r="S4060" t="str">
        <v>Male</v>
      </c>
      <c r="T4060">
        <v>44</v>
      </c>
      <c r="U4060" t="str">
        <v>5040 Isabel TerraceSuite 158</v>
      </c>
      <c r="V4060">
        <v>8174</v>
      </c>
      <c r="W4060" t="str">
        <v>Connellyport</v>
      </c>
      <c r="X4060" t="str">
        <v>Tasmania</v>
      </c>
      <c r="Y4060" t="str">
        <v>Australia</v>
      </c>
      <c r="Z4060">
        <v>10</v>
      </c>
      <c r="AA4060" s="3" t="str">
        <f t="shared" si="127"/>
        <v>10 to 20</v>
      </c>
      <c r="AP4060" s="6">
        <v>219</v>
      </c>
      <c r="AQ4060" s="6" t="s">
        <v>1414</v>
      </c>
    </row>
    <row r="4061" spans="1:43" x14ac:dyDescent="0.25">
      <c r="A4061">
        <v>4059</v>
      </c>
      <c r="B4061">
        <v>808</v>
      </c>
      <c r="C4061">
        <v>551</v>
      </c>
      <c r="D4061">
        <v>98</v>
      </c>
      <c r="E4061">
        <v>1</v>
      </c>
      <c r="F4061">
        <v>98</v>
      </c>
      <c r="G4061" t="str">
        <f>VLOOKUP($C4061,'Raw-products'!$A$2:$H$1261,MATCH(G$1,'Raw-products'!$A$1:$H$1,0))</f>
        <v>Jacket</v>
      </c>
      <c r="H4061" t="str">
        <f>VLOOKUP($C4061,'Raw-products'!$A$2:$H$1261,MATCH(H$1,'Raw-products'!$A$1:$H$1,0))</f>
        <v>Leather</v>
      </c>
      <c r="I4061" t="str">
        <f>VLOOKUP($C4061,'Raw-products'!$A$2:$H$1261,MATCH(I$1,'Raw-products'!$A$1:$H$1,0))</f>
        <v>S</v>
      </c>
      <c r="J4061" t="str">
        <f>VLOOKUP($C4061,'Raw-products'!$A$2:$H$1261,MATCH(J$1,'Raw-products'!$A$1:$H$1,0))</f>
        <v>indigo</v>
      </c>
      <c r="K4061">
        <f>VLOOKUP($C4061,'Raw-products'!$A$2:$H$1261,MATCH(K$1,'Raw-products'!$A$1:$H$1,0))</f>
        <v>113</v>
      </c>
      <c r="L4061">
        <f>VLOOKUP($C4061,'Raw-products'!$A$2:$H$1261,MATCH(L$1,'Raw-products'!$A$1:$H$1,0))</f>
        <v>40</v>
      </c>
      <c r="M4061" s="5">
        <f t="shared" si="126"/>
        <v>4520</v>
      </c>
      <c r="N4061" cm="1">
        <f t="array" ref="N4061:Q4061">_xlfn.XLOOKUP($B4061,'Raw -orders'!$A:$A,'Raw -orders'!$B:$E)</f>
        <v>219</v>
      </c>
      <c r="O4061">
        <v>50929</v>
      </c>
      <c r="P4061" s="1">
        <v>44482</v>
      </c>
      <c r="Q4061" s="1">
        <v>44499</v>
      </c>
      <c r="R4061" t="str" cm="1">
        <f t="array" ref="R4061:Y4061">_xlfn.XLOOKUP($N4061,'Raw - customers'!$A:$A,'Raw - customers'!$B:$I)</f>
        <v>Jerald Macmeeking</v>
      </c>
      <c r="S4061" t="str">
        <v>Male</v>
      </c>
      <c r="T4061">
        <v>44</v>
      </c>
      <c r="U4061" t="str">
        <v>5040 Isabel TerraceSuite 158</v>
      </c>
      <c r="V4061">
        <v>8174</v>
      </c>
      <c r="W4061" t="str">
        <v>Connellyport</v>
      </c>
      <c r="X4061" t="str">
        <v>Tasmania</v>
      </c>
      <c r="Y4061" t="str">
        <v>Australia</v>
      </c>
      <c r="Z4061">
        <v>10</v>
      </c>
      <c r="AA4061" s="3" t="str">
        <f t="shared" si="127"/>
        <v>10 to 20</v>
      </c>
      <c r="AP4061" s="6">
        <v>219</v>
      </c>
      <c r="AQ4061" s="6" t="s">
        <v>1414</v>
      </c>
    </row>
    <row r="4062" spans="1:43" x14ac:dyDescent="0.25">
      <c r="A4062">
        <v>4060</v>
      </c>
      <c r="B4062">
        <v>808</v>
      </c>
      <c r="C4062">
        <v>850</v>
      </c>
      <c r="D4062">
        <v>113</v>
      </c>
      <c r="E4062">
        <v>2</v>
      </c>
      <c r="F4062">
        <v>226</v>
      </c>
      <c r="G4062" t="str">
        <f>VLOOKUP($C4062,'Raw-products'!$A$2:$H$1261,MATCH(G$1,'Raw-products'!$A$1:$H$1,0))</f>
        <v>Trousers</v>
      </c>
      <c r="H4062" t="str">
        <f>VLOOKUP($C4062,'Raw-products'!$A$2:$H$1261,MATCH(H$1,'Raw-products'!$A$1:$H$1,0))</f>
        <v>Chinos</v>
      </c>
      <c r="I4062" t="str">
        <f>VLOOKUP($C4062,'Raw-products'!$A$2:$H$1261,MATCH(I$1,'Raw-products'!$A$1:$H$1,0))</f>
        <v>XS</v>
      </c>
      <c r="J4062" t="str">
        <f>VLOOKUP($C4062,'Raw-products'!$A$2:$H$1261,MATCH(J$1,'Raw-products'!$A$1:$H$1,0))</f>
        <v>yellow</v>
      </c>
      <c r="K4062">
        <f>VLOOKUP($C4062,'Raw-products'!$A$2:$H$1261,MATCH(K$1,'Raw-products'!$A$1:$H$1,0))</f>
        <v>100</v>
      </c>
      <c r="L4062">
        <f>VLOOKUP($C4062,'Raw-products'!$A$2:$H$1261,MATCH(L$1,'Raw-products'!$A$1:$H$1,0))</f>
        <v>41</v>
      </c>
      <c r="M4062" s="5">
        <f t="shared" si="126"/>
        <v>4100</v>
      </c>
      <c r="N4062" cm="1">
        <f t="array" ref="N4062:Q4062">_xlfn.XLOOKUP($B4062,'Raw -orders'!$A:$A,'Raw -orders'!$B:$E)</f>
        <v>219</v>
      </c>
      <c r="O4062">
        <v>50929</v>
      </c>
      <c r="P4062" s="1">
        <v>44482</v>
      </c>
      <c r="Q4062" s="1">
        <v>44499</v>
      </c>
      <c r="R4062" t="str" cm="1">
        <f t="array" ref="R4062:Y4062">_xlfn.XLOOKUP($N4062,'Raw - customers'!$A:$A,'Raw - customers'!$B:$I)</f>
        <v>Jerald Macmeeking</v>
      </c>
      <c r="S4062" t="str">
        <v>Male</v>
      </c>
      <c r="T4062">
        <v>44</v>
      </c>
      <c r="U4062" t="str">
        <v>5040 Isabel TerraceSuite 158</v>
      </c>
      <c r="V4062">
        <v>8174</v>
      </c>
      <c r="W4062" t="str">
        <v>Connellyport</v>
      </c>
      <c r="X4062" t="str">
        <v>Tasmania</v>
      </c>
      <c r="Y4062" t="str">
        <v>Australia</v>
      </c>
      <c r="Z4062">
        <v>10</v>
      </c>
      <c r="AA4062" s="3" t="str">
        <f t="shared" si="127"/>
        <v>10 to 20</v>
      </c>
      <c r="AP4062" s="6">
        <v>219</v>
      </c>
      <c r="AQ4062" s="6" t="s">
        <v>1414</v>
      </c>
    </row>
    <row r="4063" spans="1:43" x14ac:dyDescent="0.25">
      <c r="A4063">
        <v>4061</v>
      </c>
      <c r="B4063">
        <v>809</v>
      </c>
      <c r="C4063">
        <v>398</v>
      </c>
      <c r="D4063">
        <v>119</v>
      </c>
      <c r="E4063">
        <v>3</v>
      </c>
      <c r="F4063">
        <v>357</v>
      </c>
      <c r="G4063" t="str">
        <f>VLOOKUP($C4063,'Raw-products'!$A$2:$H$1261,MATCH(G$1,'Raw-products'!$A$1:$H$1,0))</f>
        <v>Shirt</v>
      </c>
      <c r="H4063" t="str">
        <f>VLOOKUP($C4063,'Raw-products'!$A$2:$H$1261,MATCH(H$1,'Raw-products'!$A$1:$H$1,0))</f>
        <v>Casual Slim Fit</v>
      </c>
      <c r="I4063" t="str">
        <f>VLOOKUP($C4063,'Raw-products'!$A$2:$H$1261,MATCH(I$1,'Raw-products'!$A$1:$H$1,0))</f>
        <v>L</v>
      </c>
      <c r="J4063" t="str">
        <f>VLOOKUP($C4063,'Raw-products'!$A$2:$H$1261,MATCH(J$1,'Raw-products'!$A$1:$H$1,0))</f>
        <v>yellow</v>
      </c>
      <c r="K4063">
        <f>VLOOKUP($C4063,'Raw-products'!$A$2:$H$1261,MATCH(K$1,'Raw-products'!$A$1:$H$1,0))</f>
        <v>113</v>
      </c>
      <c r="L4063">
        <f>VLOOKUP($C4063,'Raw-products'!$A$2:$H$1261,MATCH(L$1,'Raw-products'!$A$1:$H$1,0))</f>
        <v>63</v>
      </c>
      <c r="M4063" s="5">
        <f t="shared" si="126"/>
        <v>7119</v>
      </c>
      <c r="N4063" cm="1">
        <f t="array" ref="N4063:Q4063">_xlfn.XLOOKUP($B4063,'Raw -orders'!$A:$A,'Raw -orders'!$B:$E)</f>
        <v>73</v>
      </c>
      <c r="O4063">
        <v>26098</v>
      </c>
      <c r="P4063" s="1">
        <v>44238</v>
      </c>
      <c r="Q4063" s="1">
        <v>44252</v>
      </c>
      <c r="R4063" t="str" cm="1">
        <f t="array" ref="R4063:Y4063">_xlfn.XLOOKUP($N4063,'Raw - customers'!$A:$A,'Raw - customers'!$B:$I)</f>
        <v>Jehanna Water</v>
      </c>
      <c r="S4063" t="str">
        <v>Polygender</v>
      </c>
      <c r="T4063">
        <v>48</v>
      </c>
      <c r="U4063" t="str">
        <v>672 Graham MewsApt. 407</v>
      </c>
      <c r="V4063">
        <v>5208</v>
      </c>
      <c r="W4063" t="str">
        <v>Monahanside</v>
      </c>
      <c r="X4063" t="str">
        <v>South Australia</v>
      </c>
      <c r="Y4063" t="str">
        <v>Australia</v>
      </c>
      <c r="Z4063">
        <v>2</v>
      </c>
      <c r="AA4063" s="3" t="str">
        <f t="shared" si="127"/>
        <v>10 to 20</v>
      </c>
      <c r="AP4063" s="6">
        <v>73</v>
      </c>
      <c r="AQ4063" s="6" t="s">
        <v>1345</v>
      </c>
    </row>
    <row r="4064" spans="1:43" x14ac:dyDescent="0.25">
      <c r="A4064">
        <v>4062</v>
      </c>
      <c r="B4064">
        <v>809</v>
      </c>
      <c r="C4064">
        <v>824</v>
      </c>
      <c r="D4064">
        <v>117</v>
      </c>
      <c r="E4064">
        <v>2</v>
      </c>
      <c r="F4064">
        <v>234</v>
      </c>
      <c r="G4064" t="str">
        <f>VLOOKUP($C4064,'Raw-products'!$A$2:$H$1261,MATCH(G$1,'Raw-products'!$A$1:$H$1,0))</f>
        <v>Jacket</v>
      </c>
      <c r="H4064" t="str">
        <f>VLOOKUP($C4064,'Raw-products'!$A$2:$H$1261,MATCH(H$1,'Raw-products'!$A$1:$H$1,0))</f>
        <v>Shearling</v>
      </c>
      <c r="I4064" t="str">
        <f>VLOOKUP($C4064,'Raw-products'!$A$2:$H$1261,MATCH(I$1,'Raw-products'!$A$1:$H$1,0))</f>
        <v>XL</v>
      </c>
      <c r="J4064" t="str">
        <f>VLOOKUP($C4064,'Raw-products'!$A$2:$H$1261,MATCH(J$1,'Raw-products'!$A$1:$H$1,0))</f>
        <v>green</v>
      </c>
      <c r="K4064">
        <f>VLOOKUP($C4064,'Raw-products'!$A$2:$H$1261,MATCH(K$1,'Raw-products'!$A$1:$H$1,0))</f>
        <v>95</v>
      </c>
      <c r="L4064">
        <f>VLOOKUP($C4064,'Raw-products'!$A$2:$H$1261,MATCH(L$1,'Raw-products'!$A$1:$H$1,0))</f>
        <v>51</v>
      </c>
      <c r="M4064" s="5">
        <f t="shared" si="126"/>
        <v>4845</v>
      </c>
      <c r="N4064" cm="1">
        <f t="array" ref="N4064:Q4064">_xlfn.XLOOKUP($B4064,'Raw -orders'!$A:$A,'Raw -orders'!$B:$E)</f>
        <v>73</v>
      </c>
      <c r="O4064">
        <v>26098</v>
      </c>
      <c r="P4064" s="1">
        <v>44238</v>
      </c>
      <c r="Q4064" s="1">
        <v>44252</v>
      </c>
      <c r="R4064" t="str" cm="1">
        <f t="array" ref="R4064:Y4064">_xlfn.XLOOKUP($N4064,'Raw - customers'!$A:$A,'Raw - customers'!$B:$I)</f>
        <v>Jehanna Water</v>
      </c>
      <c r="S4064" t="str">
        <v>Polygender</v>
      </c>
      <c r="T4064">
        <v>48</v>
      </c>
      <c r="U4064" t="str">
        <v>672 Graham MewsApt. 407</v>
      </c>
      <c r="V4064">
        <v>5208</v>
      </c>
      <c r="W4064" t="str">
        <v>Monahanside</v>
      </c>
      <c r="X4064" t="str">
        <v>South Australia</v>
      </c>
      <c r="Y4064" t="str">
        <v>Australia</v>
      </c>
      <c r="Z4064">
        <v>2</v>
      </c>
      <c r="AA4064" s="3" t="str">
        <f t="shared" si="127"/>
        <v>10 to 20</v>
      </c>
      <c r="AP4064" s="6">
        <v>73</v>
      </c>
      <c r="AQ4064" s="6" t="s">
        <v>1345</v>
      </c>
    </row>
    <row r="4065" spans="1:43" x14ac:dyDescent="0.25">
      <c r="A4065">
        <v>4063</v>
      </c>
      <c r="B4065">
        <v>809</v>
      </c>
      <c r="C4065">
        <v>512</v>
      </c>
      <c r="D4065">
        <v>102</v>
      </c>
      <c r="E4065">
        <v>1</v>
      </c>
      <c r="F4065">
        <v>102</v>
      </c>
      <c r="G4065" t="str">
        <f>VLOOKUP($C4065,'Raw-products'!$A$2:$H$1261,MATCH(G$1,'Raw-products'!$A$1:$H$1,0))</f>
        <v>Jacket</v>
      </c>
      <c r="H4065" t="str">
        <f>VLOOKUP($C4065,'Raw-products'!$A$2:$H$1261,MATCH(H$1,'Raw-products'!$A$1:$H$1,0))</f>
        <v>Windbreaker</v>
      </c>
      <c r="I4065" t="str">
        <f>VLOOKUP($C4065,'Raw-products'!$A$2:$H$1261,MATCH(I$1,'Raw-products'!$A$1:$H$1,0))</f>
        <v>M</v>
      </c>
      <c r="J4065" t="str">
        <f>VLOOKUP($C4065,'Raw-products'!$A$2:$H$1261,MATCH(J$1,'Raw-products'!$A$1:$H$1,0))</f>
        <v>blue</v>
      </c>
      <c r="K4065">
        <f>VLOOKUP($C4065,'Raw-products'!$A$2:$H$1261,MATCH(K$1,'Raw-products'!$A$1:$H$1,0))</f>
        <v>109</v>
      </c>
      <c r="L4065">
        <f>VLOOKUP($C4065,'Raw-products'!$A$2:$H$1261,MATCH(L$1,'Raw-products'!$A$1:$H$1,0))</f>
        <v>70</v>
      </c>
      <c r="M4065" s="5">
        <f t="shared" si="126"/>
        <v>7630</v>
      </c>
      <c r="N4065" cm="1">
        <f t="array" ref="N4065:Q4065">_xlfn.XLOOKUP($B4065,'Raw -orders'!$A:$A,'Raw -orders'!$B:$E)</f>
        <v>73</v>
      </c>
      <c r="O4065">
        <v>26098</v>
      </c>
      <c r="P4065" s="1">
        <v>44238</v>
      </c>
      <c r="Q4065" s="1">
        <v>44252</v>
      </c>
      <c r="R4065" t="str" cm="1">
        <f t="array" ref="R4065:Y4065">_xlfn.XLOOKUP($N4065,'Raw - customers'!$A:$A,'Raw - customers'!$B:$I)</f>
        <v>Jehanna Water</v>
      </c>
      <c r="S4065" t="str">
        <v>Polygender</v>
      </c>
      <c r="T4065">
        <v>48</v>
      </c>
      <c r="U4065" t="str">
        <v>672 Graham MewsApt. 407</v>
      </c>
      <c r="V4065">
        <v>5208</v>
      </c>
      <c r="W4065" t="str">
        <v>Monahanside</v>
      </c>
      <c r="X4065" t="str">
        <v>South Australia</v>
      </c>
      <c r="Y4065" t="str">
        <v>Australia</v>
      </c>
      <c r="Z4065">
        <v>2</v>
      </c>
      <c r="AA4065" s="3" t="str">
        <f t="shared" si="127"/>
        <v>10 to 20</v>
      </c>
      <c r="AP4065" s="6">
        <v>73</v>
      </c>
      <c r="AQ4065" s="6" t="s">
        <v>1345</v>
      </c>
    </row>
    <row r="4066" spans="1:43" x14ac:dyDescent="0.25">
      <c r="A4066">
        <v>4064</v>
      </c>
      <c r="B4066">
        <v>809</v>
      </c>
      <c r="C4066">
        <v>778</v>
      </c>
      <c r="D4066">
        <v>91</v>
      </c>
      <c r="E4066">
        <v>1</v>
      </c>
      <c r="F4066">
        <v>91</v>
      </c>
      <c r="G4066" t="str">
        <f>VLOOKUP($C4066,'Raw-products'!$A$2:$H$1261,MATCH(G$1,'Raw-products'!$A$1:$H$1,0))</f>
        <v>Jacket</v>
      </c>
      <c r="H4066" t="str">
        <f>VLOOKUP($C4066,'Raw-products'!$A$2:$H$1261,MATCH(H$1,'Raw-products'!$A$1:$H$1,0))</f>
        <v>Pullover</v>
      </c>
      <c r="I4066" t="str">
        <f>VLOOKUP($C4066,'Raw-products'!$A$2:$H$1261,MATCH(I$1,'Raw-products'!$A$1:$H$1,0))</f>
        <v>L</v>
      </c>
      <c r="J4066" t="str">
        <f>VLOOKUP($C4066,'Raw-products'!$A$2:$H$1261,MATCH(J$1,'Raw-products'!$A$1:$H$1,0))</f>
        <v>orange</v>
      </c>
      <c r="K4066">
        <f>VLOOKUP($C4066,'Raw-products'!$A$2:$H$1261,MATCH(K$1,'Raw-products'!$A$1:$H$1,0))</f>
        <v>114</v>
      </c>
      <c r="L4066">
        <f>VLOOKUP($C4066,'Raw-products'!$A$2:$H$1261,MATCH(L$1,'Raw-products'!$A$1:$H$1,0))</f>
        <v>56</v>
      </c>
      <c r="M4066" s="5">
        <f t="shared" si="126"/>
        <v>6384</v>
      </c>
      <c r="N4066" cm="1">
        <f t="array" ref="N4066:Q4066">_xlfn.XLOOKUP($B4066,'Raw -orders'!$A:$A,'Raw -orders'!$B:$E)</f>
        <v>73</v>
      </c>
      <c r="O4066">
        <v>26098</v>
      </c>
      <c r="P4066" s="1">
        <v>44238</v>
      </c>
      <c r="Q4066" s="1">
        <v>44252</v>
      </c>
      <c r="R4066" t="str" cm="1">
        <f t="array" ref="R4066:Y4066">_xlfn.XLOOKUP($N4066,'Raw - customers'!$A:$A,'Raw - customers'!$B:$I)</f>
        <v>Jehanna Water</v>
      </c>
      <c r="S4066" t="str">
        <v>Polygender</v>
      </c>
      <c r="T4066">
        <v>48</v>
      </c>
      <c r="U4066" t="str">
        <v>672 Graham MewsApt. 407</v>
      </c>
      <c r="V4066">
        <v>5208</v>
      </c>
      <c r="W4066" t="str">
        <v>Monahanside</v>
      </c>
      <c r="X4066" t="str">
        <v>South Australia</v>
      </c>
      <c r="Y4066" t="str">
        <v>Australia</v>
      </c>
      <c r="Z4066">
        <v>2</v>
      </c>
      <c r="AA4066" s="3" t="str">
        <f t="shared" si="127"/>
        <v>10 to 20</v>
      </c>
      <c r="AP4066" s="6">
        <v>73</v>
      </c>
      <c r="AQ4066" s="6" t="s">
        <v>1345</v>
      </c>
    </row>
    <row r="4067" spans="1:43" x14ac:dyDescent="0.25">
      <c r="A4067">
        <v>4065</v>
      </c>
      <c r="B4067">
        <v>809</v>
      </c>
      <c r="C4067">
        <v>136</v>
      </c>
      <c r="D4067">
        <v>92</v>
      </c>
      <c r="E4067">
        <v>1</v>
      </c>
      <c r="F4067">
        <v>92</v>
      </c>
      <c r="G4067" t="str">
        <f>VLOOKUP($C4067,'Raw-products'!$A$2:$H$1261,MATCH(G$1,'Raw-products'!$A$1:$H$1,0))</f>
        <v>Shirt</v>
      </c>
      <c r="H4067" t="str">
        <f>VLOOKUP($C4067,'Raw-products'!$A$2:$H$1261,MATCH(H$1,'Raw-products'!$A$1:$H$1,0))</f>
        <v>Denim</v>
      </c>
      <c r="I4067" t="str">
        <f>VLOOKUP($C4067,'Raw-products'!$A$2:$H$1261,MATCH(I$1,'Raw-products'!$A$1:$H$1,0))</f>
        <v>S</v>
      </c>
      <c r="J4067" t="str">
        <f>VLOOKUP($C4067,'Raw-products'!$A$2:$H$1261,MATCH(J$1,'Raw-products'!$A$1:$H$1,0))</f>
        <v>violet</v>
      </c>
      <c r="K4067">
        <f>VLOOKUP($C4067,'Raw-products'!$A$2:$H$1261,MATCH(K$1,'Raw-products'!$A$1:$H$1,0))</f>
        <v>115</v>
      </c>
      <c r="L4067">
        <f>VLOOKUP($C4067,'Raw-products'!$A$2:$H$1261,MATCH(L$1,'Raw-products'!$A$1:$H$1,0))</f>
        <v>54</v>
      </c>
      <c r="M4067" s="5">
        <f t="shared" si="126"/>
        <v>6210</v>
      </c>
      <c r="N4067" cm="1">
        <f t="array" ref="N4067:Q4067">_xlfn.XLOOKUP($B4067,'Raw -orders'!$A:$A,'Raw -orders'!$B:$E)</f>
        <v>73</v>
      </c>
      <c r="O4067">
        <v>26098</v>
      </c>
      <c r="P4067" s="1">
        <v>44238</v>
      </c>
      <c r="Q4067" s="1">
        <v>44252</v>
      </c>
      <c r="R4067" t="str" cm="1">
        <f t="array" ref="R4067:Y4067">_xlfn.XLOOKUP($N4067,'Raw - customers'!$A:$A,'Raw - customers'!$B:$I)</f>
        <v>Jehanna Water</v>
      </c>
      <c r="S4067" t="str">
        <v>Polygender</v>
      </c>
      <c r="T4067">
        <v>48</v>
      </c>
      <c r="U4067" t="str">
        <v>672 Graham MewsApt. 407</v>
      </c>
      <c r="V4067">
        <v>5208</v>
      </c>
      <c r="W4067" t="str">
        <v>Monahanside</v>
      </c>
      <c r="X4067" t="str">
        <v>South Australia</v>
      </c>
      <c r="Y4067" t="str">
        <v>Australia</v>
      </c>
      <c r="Z4067">
        <v>2</v>
      </c>
      <c r="AA4067" s="3" t="str">
        <f t="shared" si="127"/>
        <v>10 to 20</v>
      </c>
      <c r="AP4067" s="6">
        <v>73</v>
      </c>
      <c r="AQ4067" s="6" t="s">
        <v>1345</v>
      </c>
    </row>
    <row r="4068" spans="1:43" x14ac:dyDescent="0.25">
      <c r="A4068">
        <v>4066</v>
      </c>
      <c r="B4068">
        <v>810</v>
      </c>
      <c r="C4068">
        <v>1221</v>
      </c>
      <c r="D4068">
        <v>105</v>
      </c>
      <c r="E4068">
        <v>2</v>
      </c>
      <c r="F4068">
        <v>210</v>
      </c>
      <c r="G4068" t="str">
        <f>VLOOKUP($C4068,'Raw-products'!$A$2:$H$1261,MATCH(G$1,'Raw-products'!$A$1:$H$1,0))</f>
        <v>Trousers</v>
      </c>
      <c r="H4068" t="str">
        <f>VLOOKUP($C4068,'Raw-products'!$A$2:$H$1261,MATCH(H$1,'Raw-products'!$A$1:$H$1,0))</f>
        <v>Pleated</v>
      </c>
      <c r="I4068" t="str">
        <f>VLOOKUP($C4068,'Raw-products'!$A$2:$H$1261,MATCH(I$1,'Raw-products'!$A$1:$H$1,0))</f>
        <v>S</v>
      </c>
      <c r="J4068" t="str">
        <f>VLOOKUP($C4068,'Raw-products'!$A$2:$H$1261,MATCH(J$1,'Raw-products'!$A$1:$H$1,0))</f>
        <v>violet</v>
      </c>
      <c r="K4068">
        <f>VLOOKUP($C4068,'Raw-products'!$A$2:$H$1261,MATCH(K$1,'Raw-products'!$A$1:$H$1,0))</f>
        <v>90</v>
      </c>
      <c r="L4068">
        <f>VLOOKUP($C4068,'Raw-products'!$A$2:$H$1261,MATCH(L$1,'Raw-products'!$A$1:$H$1,0))</f>
        <v>50</v>
      </c>
      <c r="M4068" s="5">
        <f t="shared" si="126"/>
        <v>4500</v>
      </c>
      <c r="N4068" cm="1">
        <f t="array" ref="N4068:Q4068">_xlfn.XLOOKUP($B4068,'Raw -orders'!$A:$A,'Raw -orders'!$B:$E)</f>
        <v>768</v>
      </c>
      <c r="O4068">
        <v>37440</v>
      </c>
      <c r="P4068" s="1">
        <v>44277</v>
      </c>
      <c r="Q4068" s="1">
        <v>44290</v>
      </c>
      <c r="R4068" t="str" cm="1">
        <f t="array" ref="R4068:Y4068">_xlfn.XLOOKUP($N4068,'Raw - customers'!$A:$A,'Raw - customers'!$B:$I)</f>
        <v>Aida Warsap</v>
      </c>
      <c r="S4068" t="str">
        <v>Bigender</v>
      </c>
      <c r="T4068">
        <v>52</v>
      </c>
      <c r="U4068" t="str">
        <v>11 Joel CircuitSuite 126</v>
      </c>
      <c r="V4068">
        <v>1876</v>
      </c>
      <c r="W4068" t="str">
        <v>Port Isabel</v>
      </c>
      <c r="X4068" t="str">
        <v>Northern Territory</v>
      </c>
      <c r="Y4068" t="str">
        <v>Australia</v>
      </c>
      <c r="Z4068">
        <v>3</v>
      </c>
      <c r="AA4068" s="3" t="str">
        <f t="shared" si="127"/>
        <v>10 to 20</v>
      </c>
      <c r="AP4068" s="6">
        <v>768</v>
      </c>
      <c r="AQ4068" s="6" t="s">
        <v>1339</v>
      </c>
    </row>
    <row r="4069" spans="1:43" x14ac:dyDescent="0.25">
      <c r="A4069">
        <v>4067</v>
      </c>
      <c r="B4069">
        <v>810</v>
      </c>
      <c r="C4069">
        <v>356</v>
      </c>
      <c r="D4069">
        <v>94</v>
      </c>
      <c r="E4069">
        <v>1</v>
      </c>
      <c r="F4069">
        <v>94</v>
      </c>
      <c r="G4069" t="str">
        <f>VLOOKUP($C4069,'Raw-products'!$A$2:$H$1261,MATCH(G$1,'Raw-products'!$A$1:$H$1,0))</f>
        <v>Shirt</v>
      </c>
      <c r="H4069" t="str">
        <f>VLOOKUP($C4069,'Raw-products'!$A$2:$H$1261,MATCH(H$1,'Raw-products'!$A$1:$H$1,0))</f>
        <v>Henley</v>
      </c>
      <c r="I4069" t="str">
        <f>VLOOKUP($C4069,'Raw-products'!$A$2:$H$1261,MATCH(I$1,'Raw-products'!$A$1:$H$1,0))</f>
        <v>S</v>
      </c>
      <c r="J4069" t="str">
        <f>VLOOKUP($C4069,'Raw-products'!$A$2:$H$1261,MATCH(J$1,'Raw-products'!$A$1:$H$1,0))</f>
        <v>orange</v>
      </c>
      <c r="K4069">
        <f>VLOOKUP($C4069,'Raw-products'!$A$2:$H$1261,MATCH(K$1,'Raw-products'!$A$1:$H$1,0))</f>
        <v>92</v>
      </c>
      <c r="L4069">
        <f>VLOOKUP($C4069,'Raw-products'!$A$2:$H$1261,MATCH(L$1,'Raw-products'!$A$1:$H$1,0))</f>
        <v>46</v>
      </c>
      <c r="M4069" s="5">
        <f t="shared" si="126"/>
        <v>4232</v>
      </c>
      <c r="N4069" cm="1">
        <f t="array" ref="N4069:Q4069">_xlfn.XLOOKUP($B4069,'Raw -orders'!$A:$A,'Raw -orders'!$B:$E)</f>
        <v>768</v>
      </c>
      <c r="O4069">
        <v>37440</v>
      </c>
      <c r="P4069" s="1">
        <v>44277</v>
      </c>
      <c r="Q4069" s="1">
        <v>44290</v>
      </c>
      <c r="R4069" t="str" cm="1">
        <f t="array" ref="R4069:Y4069">_xlfn.XLOOKUP($N4069,'Raw - customers'!$A:$A,'Raw - customers'!$B:$I)</f>
        <v>Aida Warsap</v>
      </c>
      <c r="S4069" t="str">
        <v>Bigender</v>
      </c>
      <c r="T4069">
        <v>52</v>
      </c>
      <c r="U4069" t="str">
        <v>11 Joel CircuitSuite 126</v>
      </c>
      <c r="V4069">
        <v>1876</v>
      </c>
      <c r="W4069" t="str">
        <v>Port Isabel</v>
      </c>
      <c r="X4069" t="str">
        <v>Northern Territory</v>
      </c>
      <c r="Y4069" t="str">
        <v>Australia</v>
      </c>
      <c r="Z4069">
        <v>3</v>
      </c>
      <c r="AA4069" s="3" t="str">
        <f t="shared" si="127"/>
        <v>10 to 20</v>
      </c>
      <c r="AP4069" s="6">
        <v>768</v>
      </c>
      <c r="AQ4069" s="6" t="s">
        <v>1339</v>
      </c>
    </row>
    <row r="4070" spans="1:43" x14ac:dyDescent="0.25">
      <c r="A4070">
        <v>4068</v>
      </c>
      <c r="B4070">
        <v>810</v>
      </c>
      <c r="C4070">
        <v>689</v>
      </c>
      <c r="D4070">
        <v>113</v>
      </c>
      <c r="E4070">
        <v>2</v>
      </c>
      <c r="F4070">
        <v>226</v>
      </c>
      <c r="G4070" t="str">
        <f>VLOOKUP($C4070,'Raw-products'!$A$2:$H$1261,MATCH(G$1,'Raw-products'!$A$1:$H$1,0))</f>
        <v>Jacket</v>
      </c>
      <c r="H4070" t="str">
        <f>VLOOKUP($C4070,'Raw-products'!$A$2:$H$1261,MATCH(H$1,'Raw-products'!$A$1:$H$1,0))</f>
        <v>Parka</v>
      </c>
      <c r="I4070" t="str">
        <f>VLOOKUP($C4070,'Raw-products'!$A$2:$H$1261,MATCH(I$1,'Raw-products'!$A$1:$H$1,0))</f>
        <v>XL</v>
      </c>
      <c r="J4070" t="str">
        <f>VLOOKUP($C4070,'Raw-products'!$A$2:$H$1261,MATCH(J$1,'Raw-products'!$A$1:$H$1,0))</f>
        <v>blue</v>
      </c>
      <c r="K4070">
        <f>VLOOKUP($C4070,'Raw-products'!$A$2:$H$1261,MATCH(K$1,'Raw-products'!$A$1:$H$1,0))</f>
        <v>119</v>
      </c>
      <c r="L4070">
        <f>VLOOKUP($C4070,'Raw-products'!$A$2:$H$1261,MATCH(L$1,'Raw-products'!$A$1:$H$1,0))</f>
        <v>47</v>
      </c>
      <c r="M4070" s="5">
        <f t="shared" si="126"/>
        <v>5593</v>
      </c>
      <c r="N4070" cm="1">
        <f t="array" ref="N4070:Q4070">_xlfn.XLOOKUP($B4070,'Raw -orders'!$A:$A,'Raw -orders'!$B:$E)</f>
        <v>768</v>
      </c>
      <c r="O4070">
        <v>37440</v>
      </c>
      <c r="P4070" s="1">
        <v>44277</v>
      </c>
      <c r="Q4070" s="1">
        <v>44290</v>
      </c>
      <c r="R4070" t="str" cm="1">
        <f t="array" ref="R4070:Y4070">_xlfn.XLOOKUP($N4070,'Raw - customers'!$A:$A,'Raw - customers'!$B:$I)</f>
        <v>Aida Warsap</v>
      </c>
      <c r="S4070" t="str">
        <v>Bigender</v>
      </c>
      <c r="T4070">
        <v>52</v>
      </c>
      <c r="U4070" t="str">
        <v>11 Joel CircuitSuite 126</v>
      </c>
      <c r="V4070">
        <v>1876</v>
      </c>
      <c r="W4070" t="str">
        <v>Port Isabel</v>
      </c>
      <c r="X4070" t="str">
        <v>Northern Territory</v>
      </c>
      <c r="Y4070" t="str">
        <v>Australia</v>
      </c>
      <c r="Z4070">
        <v>3</v>
      </c>
      <c r="AA4070" s="3" t="str">
        <f t="shared" si="127"/>
        <v>10 to 20</v>
      </c>
      <c r="AP4070" s="6">
        <v>768</v>
      </c>
      <c r="AQ4070" s="6" t="s">
        <v>1339</v>
      </c>
    </row>
    <row r="4071" spans="1:43" x14ac:dyDescent="0.25">
      <c r="A4071">
        <v>4069</v>
      </c>
      <c r="B4071">
        <v>810</v>
      </c>
      <c r="C4071">
        <v>762</v>
      </c>
      <c r="D4071">
        <v>109</v>
      </c>
      <c r="E4071">
        <v>1</v>
      </c>
      <c r="F4071">
        <v>109</v>
      </c>
      <c r="G4071" t="str">
        <f>VLOOKUP($C4071,'Raw-products'!$A$2:$H$1261,MATCH(G$1,'Raw-products'!$A$1:$H$1,0))</f>
        <v>Jacket</v>
      </c>
      <c r="H4071" t="str">
        <f>VLOOKUP($C4071,'Raw-products'!$A$2:$H$1261,MATCH(H$1,'Raw-products'!$A$1:$H$1,0))</f>
        <v>Peacoat</v>
      </c>
      <c r="I4071" t="str">
        <f>VLOOKUP($C4071,'Raw-products'!$A$2:$H$1261,MATCH(I$1,'Raw-products'!$A$1:$H$1,0))</f>
        <v>M</v>
      </c>
      <c r="J4071" t="str">
        <f>VLOOKUP($C4071,'Raw-products'!$A$2:$H$1261,MATCH(J$1,'Raw-products'!$A$1:$H$1,0))</f>
        <v>indigo</v>
      </c>
      <c r="K4071">
        <f>VLOOKUP($C4071,'Raw-products'!$A$2:$H$1261,MATCH(K$1,'Raw-products'!$A$1:$H$1,0))</f>
        <v>102</v>
      </c>
      <c r="L4071">
        <f>VLOOKUP($C4071,'Raw-products'!$A$2:$H$1261,MATCH(L$1,'Raw-products'!$A$1:$H$1,0))</f>
        <v>52</v>
      </c>
      <c r="M4071" s="5">
        <f t="shared" si="126"/>
        <v>5304</v>
      </c>
      <c r="N4071" cm="1">
        <f t="array" ref="N4071:Q4071">_xlfn.XLOOKUP($B4071,'Raw -orders'!$A:$A,'Raw -orders'!$B:$E)</f>
        <v>768</v>
      </c>
      <c r="O4071">
        <v>37440</v>
      </c>
      <c r="P4071" s="1">
        <v>44277</v>
      </c>
      <c r="Q4071" s="1">
        <v>44290</v>
      </c>
      <c r="R4071" t="str" cm="1">
        <f t="array" ref="R4071:Y4071">_xlfn.XLOOKUP($N4071,'Raw - customers'!$A:$A,'Raw - customers'!$B:$I)</f>
        <v>Aida Warsap</v>
      </c>
      <c r="S4071" t="str">
        <v>Bigender</v>
      </c>
      <c r="T4071">
        <v>52</v>
      </c>
      <c r="U4071" t="str">
        <v>11 Joel CircuitSuite 126</v>
      </c>
      <c r="V4071">
        <v>1876</v>
      </c>
      <c r="W4071" t="str">
        <v>Port Isabel</v>
      </c>
      <c r="X4071" t="str">
        <v>Northern Territory</v>
      </c>
      <c r="Y4071" t="str">
        <v>Australia</v>
      </c>
      <c r="Z4071">
        <v>3</v>
      </c>
      <c r="AA4071" s="3" t="str">
        <f t="shared" si="127"/>
        <v>10 to 20</v>
      </c>
      <c r="AP4071" s="6">
        <v>768</v>
      </c>
      <c r="AQ4071" s="6" t="s">
        <v>1339</v>
      </c>
    </row>
    <row r="4072" spans="1:43" x14ac:dyDescent="0.25">
      <c r="A4072">
        <v>4070</v>
      </c>
      <c r="B4072">
        <v>810</v>
      </c>
      <c r="C4072">
        <v>1202</v>
      </c>
      <c r="D4072">
        <v>105</v>
      </c>
      <c r="E4072">
        <v>3</v>
      </c>
      <c r="F4072">
        <v>315</v>
      </c>
      <c r="G4072" t="str">
        <f>VLOOKUP($C4072,'Raw-products'!$A$2:$H$1261,MATCH(G$1,'Raw-products'!$A$1:$H$1,0))</f>
        <v>Trousers</v>
      </c>
      <c r="H4072" t="str">
        <f>VLOOKUP($C4072,'Raw-products'!$A$2:$H$1261,MATCH(H$1,'Raw-products'!$A$1:$H$1,0))</f>
        <v>Pleated</v>
      </c>
      <c r="I4072" t="str">
        <f>VLOOKUP($C4072,'Raw-products'!$A$2:$H$1261,MATCH(I$1,'Raw-products'!$A$1:$H$1,0))</f>
        <v>M</v>
      </c>
      <c r="J4072" t="str">
        <f>VLOOKUP($C4072,'Raw-products'!$A$2:$H$1261,MATCH(J$1,'Raw-products'!$A$1:$H$1,0))</f>
        <v>yellow</v>
      </c>
      <c r="K4072">
        <f>VLOOKUP($C4072,'Raw-products'!$A$2:$H$1261,MATCH(K$1,'Raw-products'!$A$1:$H$1,0))</f>
        <v>90</v>
      </c>
      <c r="L4072">
        <f>VLOOKUP($C4072,'Raw-products'!$A$2:$H$1261,MATCH(L$1,'Raw-products'!$A$1:$H$1,0))</f>
        <v>54</v>
      </c>
      <c r="M4072" s="5">
        <f t="shared" si="126"/>
        <v>4860</v>
      </c>
      <c r="N4072" cm="1">
        <f t="array" ref="N4072:Q4072">_xlfn.XLOOKUP($B4072,'Raw -orders'!$A:$A,'Raw -orders'!$B:$E)</f>
        <v>768</v>
      </c>
      <c r="O4072">
        <v>37440</v>
      </c>
      <c r="P4072" s="1">
        <v>44277</v>
      </c>
      <c r="Q4072" s="1">
        <v>44290</v>
      </c>
      <c r="R4072" t="str" cm="1">
        <f t="array" ref="R4072:Y4072">_xlfn.XLOOKUP($N4072,'Raw - customers'!$A:$A,'Raw - customers'!$B:$I)</f>
        <v>Aida Warsap</v>
      </c>
      <c r="S4072" t="str">
        <v>Bigender</v>
      </c>
      <c r="T4072">
        <v>52</v>
      </c>
      <c r="U4072" t="str">
        <v>11 Joel CircuitSuite 126</v>
      </c>
      <c r="V4072">
        <v>1876</v>
      </c>
      <c r="W4072" t="str">
        <v>Port Isabel</v>
      </c>
      <c r="X4072" t="str">
        <v>Northern Territory</v>
      </c>
      <c r="Y4072" t="str">
        <v>Australia</v>
      </c>
      <c r="Z4072">
        <v>3</v>
      </c>
      <c r="AA4072" s="3" t="str">
        <f t="shared" si="127"/>
        <v>10 to 20</v>
      </c>
      <c r="AP4072" s="6">
        <v>768</v>
      </c>
      <c r="AQ4072" s="6" t="s">
        <v>1339</v>
      </c>
    </row>
    <row r="4073" spans="1:43" x14ac:dyDescent="0.25">
      <c r="A4073">
        <v>4071</v>
      </c>
      <c r="B4073">
        <v>810</v>
      </c>
      <c r="C4073">
        <v>130</v>
      </c>
      <c r="D4073">
        <v>92</v>
      </c>
      <c r="E4073">
        <v>3</v>
      </c>
      <c r="F4073">
        <v>276</v>
      </c>
      <c r="G4073" t="str">
        <f>VLOOKUP($C4073,'Raw-products'!$A$2:$H$1261,MATCH(G$1,'Raw-products'!$A$1:$H$1,0))</f>
        <v>Shirt</v>
      </c>
      <c r="H4073" t="str">
        <f>VLOOKUP($C4073,'Raw-products'!$A$2:$H$1261,MATCH(H$1,'Raw-products'!$A$1:$H$1,0))</f>
        <v>Denim</v>
      </c>
      <c r="I4073" t="str">
        <f>VLOOKUP($C4073,'Raw-products'!$A$2:$H$1261,MATCH(I$1,'Raw-products'!$A$1:$H$1,0))</f>
        <v>XS</v>
      </c>
      <c r="J4073" t="str">
        <f>VLOOKUP($C4073,'Raw-products'!$A$2:$H$1261,MATCH(J$1,'Raw-products'!$A$1:$H$1,0))</f>
        <v>indigo</v>
      </c>
      <c r="K4073">
        <f>VLOOKUP($C4073,'Raw-products'!$A$2:$H$1261,MATCH(K$1,'Raw-products'!$A$1:$H$1,0))</f>
        <v>115</v>
      </c>
      <c r="L4073">
        <f>VLOOKUP($C4073,'Raw-products'!$A$2:$H$1261,MATCH(L$1,'Raw-products'!$A$1:$H$1,0))</f>
        <v>79</v>
      </c>
      <c r="M4073" s="5">
        <f t="shared" si="126"/>
        <v>9085</v>
      </c>
      <c r="N4073" cm="1">
        <f t="array" ref="N4073:Q4073">_xlfn.XLOOKUP($B4073,'Raw -orders'!$A:$A,'Raw -orders'!$B:$E)</f>
        <v>768</v>
      </c>
      <c r="O4073">
        <v>37440</v>
      </c>
      <c r="P4073" s="1">
        <v>44277</v>
      </c>
      <c r="Q4073" s="1">
        <v>44290</v>
      </c>
      <c r="R4073" t="str" cm="1">
        <f t="array" ref="R4073:Y4073">_xlfn.XLOOKUP($N4073,'Raw - customers'!$A:$A,'Raw - customers'!$B:$I)</f>
        <v>Aida Warsap</v>
      </c>
      <c r="S4073" t="str">
        <v>Bigender</v>
      </c>
      <c r="T4073">
        <v>52</v>
      </c>
      <c r="U4073" t="str">
        <v>11 Joel CircuitSuite 126</v>
      </c>
      <c r="V4073">
        <v>1876</v>
      </c>
      <c r="W4073" t="str">
        <v>Port Isabel</v>
      </c>
      <c r="X4073" t="str">
        <v>Northern Territory</v>
      </c>
      <c r="Y4073" t="str">
        <v>Australia</v>
      </c>
      <c r="Z4073">
        <v>3</v>
      </c>
      <c r="AA4073" s="3" t="str">
        <f t="shared" si="127"/>
        <v>10 to 20</v>
      </c>
      <c r="AP4073" s="6">
        <v>768</v>
      </c>
      <c r="AQ4073" s="6" t="s">
        <v>1339</v>
      </c>
    </row>
    <row r="4074" spans="1:43" x14ac:dyDescent="0.25">
      <c r="A4074">
        <v>4072</v>
      </c>
      <c r="B4074">
        <v>810</v>
      </c>
      <c r="C4074">
        <v>691</v>
      </c>
      <c r="D4074">
        <v>113</v>
      </c>
      <c r="E4074">
        <v>3</v>
      </c>
      <c r="F4074">
        <v>339</v>
      </c>
      <c r="G4074" t="str">
        <f>VLOOKUP($C4074,'Raw-products'!$A$2:$H$1261,MATCH(G$1,'Raw-products'!$A$1:$H$1,0))</f>
        <v>Jacket</v>
      </c>
      <c r="H4074" t="str">
        <f>VLOOKUP($C4074,'Raw-products'!$A$2:$H$1261,MATCH(H$1,'Raw-products'!$A$1:$H$1,0))</f>
        <v>Parka</v>
      </c>
      <c r="I4074" t="str">
        <f>VLOOKUP($C4074,'Raw-products'!$A$2:$H$1261,MATCH(I$1,'Raw-products'!$A$1:$H$1,0))</f>
        <v>S</v>
      </c>
      <c r="J4074" t="str">
        <f>VLOOKUP($C4074,'Raw-products'!$A$2:$H$1261,MATCH(J$1,'Raw-products'!$A$1:$H$1,0))</f>
        <v>indigo</v>
      </c>
      <c r="K4074">
        <f>VLOOKUP($C4074,'Raw-products'!$A$2:$H$1261,MATCH(K$1,'Raw-products'!$A$1:$H$1,0))</f>
        <v>119</v>
      </c>
      <c r="L4074">
        <f>VLOOKUP($C4074,'Raw-products'!$A$2:$H$1261,MATCH(L$1,'Raw-products'!$A$1:$H$1,0))</f>
        <v>53</v>
      </c>
      <c r="M4074" s="5">
        <f t="shared" si="126"/>
        <v>6307</v>
      </c>
      <c r="N4074" cm="1">
        <f t="array" ref="N4074:Q4074">_xlfn.XLOOKUP($B4074,'Raw -orders'!$A:$A,'Raw -orders'!$B:$E)</f>
        <v>768</v>
      </c>
      <c r="O4074">
        <v>37440</v>
      </c>
      <c r="P4074" s="1">
        <v>44277</v>
      </c>
      <c r="Q4074" s="1">
        <v>44290</v>
      </c>
      <c r="R4074" t="str" cm="1">
        <f t="array" ref="R4074:Y4074">_xlfn.XLOOKUP($N4074,'Raw - customers'!$A:$A,'Raw - customers'!$B:$I)</f>
        <v>Aida Warsap</v>
      </c>
      <c r="S4074" t="str">
        <v>Bigender</v>
      </c>
      <c r="T4074">
        <v>52</v>
      </c>
      <c r="U4074" t="str">
        <v>11 Joel CircuitSuite 126</v>
      </c>
      <c r="V4074">
        <v>1876</v>
      </c>
      <c r="W4074" t="str">
        <v>Port Isabel</v>
      </c>
      <c r="X4074" t="str">
        <v>Northern Territory</v>
      </c>
      <c r="Y4074" t="str">
        <v>Australia</v>
      </c>
      <c r="Z4074">
        <v>3</v>
      </c>
      <c r="AA4074" s="3" t="str">
        <f t="shared" si="127"/>
        <v>10 to 20</v>
      </c>
      <c r="AP4074" s="6">
        <v>768</v>
      </c>
      <c r="AQ4074" s="6" t="s">
        <v>1339</v>
      </c>
    </row>
    <row r="4075" spans="1:43" x14ac:dyDescent="0.25">
      <c r="A4075">
        <v>4073</v>
      </c>
      <c r="B4075">
        <v>810</v>
      </c>
      <c r="C4075">
        <v>1166</v>
      </c>
      <c r="D4075">
        <v>99</v>
      </c>
      <c r="E4075">
        <v>3</v>
      </c>
      <c r="F4075">
        <v>297</v>
      </c>
      <c r="G4075" t="str">
        <f>VLOOKUP($C4075,'Raw-products'!$A$2:$H$1261,MATCH(G$1,'Raw-products'!$A$1:$H$1,0))</f>
        <v>Trousers</v>
      </c>
      <c r="H4075" t="str">
        <f>VLOOKUP($C4075,'Raw-products'!$A$2:$H$1261,MATCH(H$1,'Raw-products'!$A$1:$H$1,0))</f>
        <v>High-Waisted</v>
      </c>
      <c r="I4075" t="str">
        <f>VLOOKUP($C4075,'Raw-products'!$A$2:$H$1261,MATCH(I$1,'Raw-products'!$A$1:$H$1,0))</f>
        <v>S</v>
      </c>
      <c r="J4075" t="str">
        <f>VLOOKUP($C4075,'Raw-products'!$A$2:$H$1261,MATCH(J$1,'Raw-products'!$A$1:$H$1,0))</f>
        <v>yellow</v>
      </c>
      <c r="K4075">
        <f>VLOOKUP($C4075,'Raw-products'!$A$2:$H$1261,MATCH(K$1,'Raw-products'!$A$1:$H$1,0))</f>
        <v>98</v>
      </c>
      <c r="L4075">
        <f>VLOOKUP($C4075,'Raw-products'!$A$2:$H$1261,MATCH(L$1,'Raw-products'!$A$1:$H$1,0))</f>
        <v>56</v>
      </c>
      <c r="M4075" s="5">
        <f t="shared" si="126"/>
        <v>5488</v>
      </c>
      <c r="N4075" cm="1">
        <f t="array" ref="N4075:Q4075">_xlfn.XLOOKUP($B4075,'Raw -orders'!$A:$A,'Raw -orders'!$B:$E)</f>
        <v>768</v>
      </c>
      <c r="O4075">
        <v>37440</v>
      </c>
      <c r="P4075" s="1">
        <v>44277</v>
      </c>
      <c r="Q4075" s="1">
        <v>44290</v>
      </c>
      <c r="R4075" t="str" cm="1">
        <f t="array" ref="R4075:Y4075">_xlfn.XLOOKUP($N4075,'Raw - customers'!$A:$A,'Raw - customers'!$B:$I)</f>
        <v>Aida Warsap</v>
      </c>
      <c r="S4075" t="str">
        <v>Bigender</v>
      </c>
      <c r="T4075">
        <v>52</v>
      </c>
      <c r="U4075" t="str">
        <v>11 Joel CircuitSuite 126</v>
      </c>
      <c r="V4075">
        <v>1876</v>
      </c>
      <c r="W4075" t="str">
        <v>Port Isabel</v>
      </c>
      <c r="X4075" t="str">
        <v>Northern Territory</v>
      </c>
      <c r="Y4075" t="str">
        <v>Australia</v>
      </c>
      <c r="Z4075">
        <v>3</v>
      </c>
      <c r="AA4075" s="3" t="str">
        <f t="shared" si="127"/>
        <v>10 to 20</v>
      </c>
      <c r="AP4075" s="6">
        <v>768</v>
      </c>
      <c r="AQ4075" s="6" t="s">
        <v>1339</v>
      </c>
    </row>
    <row r="4076" spans="1:43" x14ac:dyDescent="0.25">
      <c r="A4076">
        <v>4074</v>
      </c>
      <c r="B4076">
        <v>810</v>
      </c>
      <c r="C4076">
        <v>1025</v>
      </c>
      <c r="D4076">
        <v>90</v>
      </c>
      <c r="E4076">
        <v>3</v>
      </c>
      <c r="F4076">
        <v>270</v>
      </c>
      <c r="G4076" t="str">
        <f>VLOOKUP($C4076,'Raw-products'!$A$2:$H$1261,MATCH(G$1,'Raw-products'!$A$1:$H$1,0))</f>
        <v>Trousers</v>
      </c>
      <c r="H4076" t="str">
        <f>VLOOKUP($C4076,'Raw-products'!$A$2:$H$1261,MATCH(H$1,'Raw-products'!$A$1:$H$1,0))</f>
        <v>Relaxed Leg</v>
      </c>
      <c r="I4076" t="str">
        <f>VLOOKUP($C4076,'Raw-products'!$A$2:$H$1261,MATCH(I$1,'Raw-products'!$A$1:$H$1,0))</f>
        <v>XS</v>
      </c>
      <c r="J4076" t="str">
        <f>VLOOKUP($C4076,'Raw-products'!$A$2:$H$1261,MATCH(J$1,'Raw-products'!$A$1:$H$1,0))</f>
        <v>yellow</v>
      </c>
      <c r="K4076">
        <f>VLOOKUP($C4076,'Raw-products'!$A$2:$H$1261,MATCH(K$1,'Raw-products'!$A$1:$H$1,0))</f>
        <v>95</v>
      </c>
      <c r="L4076">
        <f>VLOOKUP($C4076,'Raw-products'!$A$2:$H$1261,MATCH(L$1,'Raw-products'!$A$1:$H$1,0))</f>
        <v>44</v>
      </c>
      <c r="M4076" s="5">
        <f t="shared" si="126"/>
        <v>4180</v>
      </c>
      <c r="N4076" cm="1">
        <f t="array" ref="N4076:Q4076">_xlfn.XLOOKUP($B4076,'Raw -orders'!$A:$A,'Raw -orders'!$B:$E)</f>
        <v>768</v>
      </c>
      <c r="O4076">
        <v>37440</v>
      </c>
      <c r="P4076" s="1">
        <v>44277</v>
      </c>
      <c r="Q4076" s="1">
        <v>44290</v>
      </c>
      <c r="R4076" t="str" cm="1">
        <f t="array" ref="R4076:Y4076">_xlfn.XLOOKUP($N4076,'Raw - customers'!$A:$A,'Raw - customers'!$B:$I)</f>
        <v>Aida Warsap</v>
      </c>
      <c r="S4076" t="str">
        <v>Bigender</v>
      </c>
      <c r="T4076">
        <v>52</v>
      </c>
      <c r="U4076" t="str">
        <v>11 Joel CircuitSuite 126</v>
      </c>
      <c r="V4076">
        <v>1876</v>
      </c>
      <c r="W4076" t="str">
        <v>Port Isabel</v>
      </c>
      <c r="X4076" t="str">
        <v>Northern Territory</v>
      </c>
      <c r="Y4076" t="str">
        <v>Australia</v>
      </c>
      <c r="Z4076">
        <v>3</v>
      </c>
      <c r="AA4076" s="3" t="str">
        <f t="shared" si="127"/>
        <v>10 to 20</v>
      </c>
      <c r="AP4076" s="6">
        <v>768</v>
      </c>
      <c r="AQ4076" s="6" t="s">
        <v>1339</v>
      </c>
    </row>
    <row r="4077" spans="1:43" x14ac:dyDescent="0.25">
      <c r="A4077">
        <v>4075</v>
      </c>
      <c r="B4077">
        <v>811</v>
      </c>
      <c r="C4077">
        <v>976</v>
      </c>
      <c r="D4077">
        <v>97</v>
      </c>
      <c r="E4077">
        <v>1</v>
      </c>
      <c r="F4077">
        <v>97</v>
      </c>
      <c r="G4077" t="str">
        <f>VLOOKUP($C4077,'Raw-products'!$A$2:$H$1261,MATCH(G$1,'Raw-products'!$A$1:$H$1,0))</f>
        <v>Trousers</v>
      </c>
      <c r="H4077" t="str">
        <f>VLOOKUP($C4077,'Raw-products'!$A$2:$H$1261,MATCH(H$1,'Raw-products'!$A$1:$H$1,0))</f>
        <v>Slim-Fit</v>
      </c>
      <c r="I4077" t="str">
        <f>VLOOKUP($C4077,'Raw-products'!$A$2:$H$1261,MATCH(I$1,'Raw-products'!$A$1:$H$1,0))</f>
        <v>S</v>
      </c>
      <c r="J4077" t="str">
        <f>VLOOKUP($C4077,'Raw-products'!$A$2:$H$1261,MATCH(J$1,'Raw-products'!$A$1:$H$1,0))</f>
        <v>violet</v>
      </c>
      <c r="K4077">
        <f>VLOOKUP($C4077,'Raw-products'!$A$2:$H$1261,MATCH(K$1,'Raw-products'!$A$1:$H$1,0))</f>
        <v>119</v>
      </c>
      <c r="L4077">
        <f>VLOOKUP($C4077,'Raw-products'!$A$2:$H$1261,MATCH(L$1,'Raw-products'!$A$1:$H$1,0))</f>
        <v>46</v>
      </c>
      <c r="M4077" s="5">
        <f t="shared" si="126"/>
        <v>5474</v>
      </c>
      <c r="N4077" cm="1">
        <f t="array" ref="N4077:Q4077">_xlfn.XLOOKUP($B4077,'Raw -orders'!$A:$A,'Raw -orders'!$B:$E)</f>
        <v>764</v>
      </c>
      <c r="O4077">
        <v>23731</v>
      </c>
      <c r="P4077" s="1">
        <v>44491</v>
      </c>
      <c r="Q4077" s="1">
        <v>44493</v>
      </c>
      <c r="R4077" t="str" cm="1">
        <f t="array" ref="R4077:Y4077">_xlfn.XLOOKUP($N4077,'Raw - customers'!$A:$A,'Raw - customers'!$B:$I)</f>
        <v>Brod Phifer</v>
      </c>
      <c r="S4077" t="str">
        <v>Polygender</v>
      </c>
      <c r="T4077">
        <v>32</v>
      </c>
      <c r="U4077" t="str">
        <v>05 Fahey CircleSuite 721</v>
      </c>
      <c r="V4077">
        <v>9998</v>
      </c>
      <c r="W4077" t="str">
        <v>Hettingerfort</v>
      </c>
      <c r="X4077" t="str">
        <v>Western Australia</v>
      </c>
      <c r="Y4077" t="str">
        <v>Australia</v>
      </c>
      <c r="Z4077">
        <v>10</v>
      </c>
      <c r="AA4077" s="3" t="str">
        <f t="shared" si="127"/>
        <v>0 to 10</v>
      </c>
      <c r="AP4077" s="6">
        <v>764</v>
      </c>
      <c r="AQ4077" s="6" t="s">
        <v>1377</v>
      </c>
    </row>
    <row r="4078" spans="1:43" x14ac:dyDescent="0.25">
      <c r="A4078">
        <v>4076</v>
      </c>
      <c r="B4078">
        <v>811</v>
      </c>
      <c r="C4078">
        <v>521</v>
      </c>
      <c r="D4078">
        <v>102</v>
      </c>
      <c r="E4078">
        <v>2</v>
      </c>
      <c r="F4078">
        <v>204</v>
      </c>
      <c r="G4078" t="str">
        <f>VLOOKUP($C4078,'Raw-products'!$A$2:$H$1261,MATCH(G$1,'Raw-products'!$A$1:$H$1,0))</f>
        <v>Jacket</v>
      </c>
      <c r="H4078" t="str">
        <f>VLOOKUP($C4078,'Raw-products'!$A$2:$H$1261,MATCH(H$1,'Raw-products'!$A$1:$H$1,0))</f>
        <v>Windbreaker</v>
      </c>
      <c r="I4078" t="str">
        <f>VLOOKUP($C4078,'Raw-products'!$A$2:$H$1261,MATCH(I$1,'Raw-products'!$A$1:$H$1,0))</f>
        <v>S</v>
      </c>
      <c r="J4078" t="str">
        <f>VLOOKUP($C4078,'Raw-products'!$A$2:$H$1261,MATCH(J$1,'Raw-products'!$A$1:$H$1,0))</f>
        <v>violet</v>
      </c>
      <c r="K4078">
        <f>VLOOKUP($C4078,'Raw-products'!$A$2:$H$1261,MATCH(K$1,'Raw-products'!$A$1:$H$1,0))</f>
        <v>109</v>
      </c>
      <c r="L4078">
        <f>VLOOKUP($C4078,'Raw-products'!$A$2:$H$1261,MATCH(L$1,'Raw-products'!$A$1:$H$1,0))</f>
        <v>46</v>
      </c>
      <c r="M4078" s="5">
        <f t="shared" si="126"/>
        <v>5014</v>
      </c>
      <c r="N4078" cm="1">
        <f t="array" ref="N4078:Q4078">_xlfn.XLOOKUP($B4078,'Raw -orders'!$A:$A,'Raw -orders'!$B:$E)</f>
        <v>764</v>
      </c>
      <c r="O4078">
        <v>23731</v>
      </c>
      <c r="P4078" s="1">
        <v>44491</v>
      </c>
      <c r="Q4078" s="1">
        <v>44493</v>
      </c>
      <c r="R4078" t="str" cm="1">
        <f t="array" ref="R4078:Y4078">_xlfn.XLOOKUP($N4078,'Raw - customers'!$A:$A,'Raw - customers'!$B:$I)</f>
        <v>Brod Phifer</v>
      </c>
      <c r="S4078" t="str">
        <v>Polygender</v>
      </c>
      <c r="T4078">
        <v>32</v>
      </c>
      <c r="U4078" t="str">
        <v>05 Fahey CircleSuite 721</v>
      </c>
      <c r="V4078">
        <v>9998</v>
      </c>
      <c r="W4078" t="str">
        <v>Hettingerfort</v>
      </c>
      <c r="X4078" t="str">
        <v>Western Australia</v>
      </c>
      <c r="Y4078" t="str">
        <v>Australia</v>
      </c>
      <c r="Z4078">
        <v>10</v>
      </c>
      <c r="AA4078" s="3" t="str">
        <f t="shared" si="127"/>
        <v>0 to 10</v>
      </c>
      <c r="AP4078" s="6">
        <v>764</v>
      </c>
      <c r="AQ4078" s="6" t="s">
        <v>1377</v>
      </c>
    </row>
    <row r="4079" spans="1:43" x14ac:dyDescent="0.25">
      <c r="A4079">
        <v>4077</v>
      </c>
      <c r="B4079">
        <v>811</v>
      </c>
      <c r="C4079">
        <v>287</v>
      </c>
      <c r="D4079">
        <v>105</v>
      </c>
      <c r="E4079">
        <v>3</v>
      </c>
      <c r="F4079">
        <v>315</v>
      </c>
      <c r="G4079" t="str">
        <f>VLOOKUP($C4079,'Raw-products'!$A$2:$H$1261,MATCH(G$1,'Raw-products'!$A$1:$H$1,0))</f>
        <v>Shirt</v>
      </c>
      <c r="H4079" t="str">
        <f>VLOOKUP($C4079,'Raw-products'!$A$2:$H$1261,MATCH(H$1,'Raw-products'!$A$1:$H$1,0))</f>
        <v>Cuban Collar</v>
      </c>
      <c r="I4079" t="str">
        <f>VLOOKUP($C4079,'Raw-products'!$A$2:$H$1261,MATCH(I$1,'Raw-products'!$A$1:$H$1,0))</f>
        <v>M</v>
      </c>
      <c r="J4079" t="str">
        <f>VLOOKUP($C4079,'Raw-products'!$A$2:$H$1261,MATCH(J$1,'Raw-products'!$A$1:$H$1,0))</f>
        <v>orange</v>
      </c>
      <c r="K4079">
        <f>VLOOKUP($C4079,'Raw-products'!$A$2:$H$1261,MATCH(K$1,'Raw-products'!$A$1:$H$1,0))</f>
        <v>93</v>
      </c>
      <c r="L4079">
        <f>VLOOKUP($C4079,'Raw-products'!$A$2:$H$1261,MATCH(L$1,'Raw-products'!$A$1:$H$1,0))</f>
        <v>49</v>
      </c>
      <c r="M4079" s="5">
        <f t="shared" si="126"/>
        <v>4557</v>
      </c>
      <c r="N4079" cm="1">
        <f t="array" ref="N4079:Q4079">_xlfn.XLOOKUP($B4079,'Raw -orders'!$A:$A,'Raw -orders'!$B:$E)</f>
        <v>764</v>
      </c>
      <c r="O4079">
        <v>23731</v>
      </c>
      <c r="P4079" s="1">
        <v>44491</v>
      </c>
      <c r="Q4079" s="1">
        <v>44493</v>
      </c>
      <c r="R4079" t="str" cm="1">
        <f t="array" ref="R4079:Y4079">_xlfn.XLOOKUP($N4079,'Raw - customers'!$A:$A,'Raw - customers'!$B:$I)</f>
        <v>Brod Phifer</v>
      </c>
      <c r="S4079" t="str">
        <v>Polygender</v>
      </c>
      <c r="T4079">
        <v>32</v>
      </c>
      <c r="U4079" t="str">
        <v>05 Fahey CircleSuite 721</v>
      </c>
      <c r="V4079">
        <v>9998</v>
      </c>
      <c r="W4079" t="str">
        <v>Hettingerfort</v>
      </c>
      <c r="X4079" t="str">
        <v>Western Australia</v>
      </c>
      <c r="Y4079" t="str">
        <v>Australia</v>
      </c>
      <c r="Z4079">
        <v>10</v>
      </c>
      <c r="AA4079" s="3" t="str">
        <f t="shared" si="127"/>
        <v>0 to 10</v>
      </c>
      <c r="AP4079" s="6">
        <v>764</v>
      </c>
      <c r="AQ4079" s="6" t="s">
        <v>1377</v>
      </c>
    </row>
    <row r="4080" spans="1:43" x14ac:dyDescent="0.25">
      <c r="A4080">
        <v>4078</v>
      </c>
      <c r="B4080">
        <v>812</v>
      </c>
      <c r="C4080">
        <v>796</v>
      </c>
      <c r="D4080">
        <v>91</v>
      </c>
      <c r="E4080">
        <v>1</v>
      </c>
      <c r="F4080">
        <v>91</v>
      </c>
      <c r="G4080" t="str">
        <f>VLOOKUP($C4080,'Raw-products'!$A$2:$H$1261,MATCH(G$1,'Raw-products'!$A$1:$H$1,0))</f>
        <v>Jacket</v>
      </c>
      <c r="H4080" t="str">
        <f>VLOOKUP($C4080,'Raw-products'!$A$2:$H$1261,MATCH(H$1,'Raw-products'!$A$1:$H$1,0))</f>
        <v>Pullover</v>
      </c>
      <c r="I4080" t="str">
        <f>VLOOKUP($C4080,'Raw-products'!$A$2:$H$1261,MATCH(I$1,'Raw-products'!$A$1:$H$1,0))</f>
        <v>S</v>
      </c>
      <c r="J4080" t="str">
        <f>VLOOKUP($C4080,'Raw-products'!$A$2:$H$1261,MATCH(J$1,'Raw-products'!$A$1:$H$1,0))</f>
        <v>indigo</v>
      </c>
      <c r="K4080">
        <f>VLOOKUP($C4080,'Raw-products'!$A$2:$H$1261,MATCH(K$1,'Raw-products'!$A$1:$H$1,0))</f>
        <v>114</v>
      </c>
      <c r="L4080">
        <f>VLOOKUP($C4080,'Raw-products'!$A$2:$H$1261,MATCH(L$1,'Raw-products'!$A$1:$H$1,0))</f>
        <v>44</v>
      </c>
      <c r="M4080" s="5">
        <f t="shared" si="126"/>
        <v>5016</v>
      </c>
      <c r="N4080" cm="1">
        <f t="array" ref="N4080:Q4080">_xlfn.XLOOKUP($B4080,'Raw -orders'!$A:$A,'Raw -orders'!$B:$E)</f>
        <v>183</v>
      </c>
      <c r="O4080">
        <v>51668</v>
      </c>
      <c r="P4080" s="1">
        <v>44386</v>
      </c>
      <c r="Q4080" s="1">
        <v>44390</v>
      </c>
      <c r="R4080" t="str" cm="1">
        <f t="array" ref="R4080:Y4080">_xlfn.XLOOKUP($N4080,'Raw - customers'!$A:$A,'Raw - customers'!$B:$I)</f>
        <v>Martin O'Mailey</v>
      </c>
      <c r="S4080" t="str">
        <v>Female</v>
      </c>
      <c r="T4080">
        <v>44</v>
      </c>
      <c r="U4080" t="str">
        <v>639 Griffiths ParkwayApt. 162</v>
      </c>
      <c r="V4080">
        <v>9583</v>
      </c>
      <c r="W4080" t="str">
        <v>New Angelina</v>
      </c>
      <c r="X4080" t="str">
        <v>Queensland</v>
      </c>
      <c r="Y4080" t="str">
        <v>Australia</v>
      </c>
      <c r="Z4080">
        <v>7</v>
      </c>
      <c r="AA4080" s="3" t="str">
        <f t="shared" si="127"/>
        <v>0 to 10</v>
      </c>
      <c r="AP4080" s="6">
        <v>183</v>
      </c>
      <c r="AQ4080" s="6" t="s">
        <v>1355</v>
      </c>
    </row>
    <row r="4081" spans="1:43" x14ac:dyDescent="0.25">
      <c r="A4081">
        <v>4079</v>
      </c>
      <c r="B4081">
        <v>812</v>
      </c>
      <c r="C4081">
        <v>7</v>
      </c>
      <c r="D4081">
        <v>96</v>
      </c>
      <c r="E4081">
        <v>3</v>
      </c>
      <c r="F4081">
        <v>288</v>
      </c>
      <c r="G4081" t="str">
        <f>VLOOKUP($C4081,'Raw-products'!$A$2:$H$1261,MATCH(G$1,'Raw-products'!$A$1:$H$1,0))</f>
        <v>Shirt</v>
      </c>
      <c r="H4081" t="str">
        <f>VLOOKUP($C4081,'Raw-products'!$A$2:$H$1261,MATCH(H$1,'Raw-products'!$A$1:$H$1,0))</f>
        <v>Oxford Cloth</v>
      </c>
      <c r="I4081" t="str">
        <f>VLOOKUP($C4081,'Raw-products'!$A$2:$H$1261,MATCH(I$1,'Raw-products'!$A$1:$H$1,0))</f>
        <v>M</v>
      </c>
      <c r="J4081" t="str">
        <f>VLOOKUP($C4081,'Raw-products'!$A$2:$H$1261,MATCH(J$1,'Raw-products'!$A$1:$H$1,0))</f>
        <v>orange</v>
      </c>
      <c r="K4081">
        <f>VLOOKUP($C4081,'Raw-products'!$A$2:$H$1261,MATCH(K$1,'Raw-products'!$A$1:$H$1,0))</f>
        <v>114</v>
      </c>
      <c r="L4081">
        <f>VLOOKUP($C4081,'Raw-products'!$A$2:$H$1261,MATCH(L$1,'Raw-products'!$A$1:$H$1,0))</f>
        <v>77</v>
      </c>
      <c r="M4081" s="5">
        <f t="shared" si="126"/>
        <v>8778</v>
      </c>
      <c r="N4081" cm="1">
        <f t="array" ref="N4081:Q4081">_xlfn.XLOOKUP($B4081,'Raw -orders'!$A:$A,'Raw -orders'!$B:$E)</f>
        <v>183</v>
      </c>
      <c r="O4081">
        <v>51668</v>
      </c>
      <c r="P4081" s="1">
        <v>44386</v>
      </c>
      <c r="Q4081" s="1">
        <v>44390</v>
      </c>
      <c r="R4081" t="str" cm="1">
        <f t="array" ref="R4081:Y4081">_xlfn.XLOOKUP($N4081,'Raw - customers'!$A:$A,'Raw - customers'!$B:$I)</f>
        <v>Martin O'Mailey</v>
      </c>
      <c r="S4081" t="str">
        <v>Female</v>
      </c>
      <c r="T4081">
        <v>44</v>
      </c>
      <c r="U4081" t="str">
        <v>639 Griffiths ParkwayApt. 162</v>
      </c>
      <c r="V4081">
        <v>9583</v>
      </c>
      <c r="W4081" t="str">
        <v>New Angelina</v>
      </c>
      <c r="X4081" t="str">
        <v>Queensland</v>
      </c>
      <c r="Y4081" t="str">
        <v>Australia</v>
      </c>
      <c r="Z4081">
        <v>7</v>
      </c>
      <c r="AA4081" s="3" t="str">
        <f t="shared" si="127"/>
        <v>0 to 10</v>
      </c>
      <c r="AP4081" s="6">
        <v>183</v>
      </c>
      <c r="AQ4081" s="6" t="s">
        <v>1355</v>
      </c>
    </row>
    <row r="4082" spans="1:43" x14ac:dyDescent="0.25">
      <c r="A4082">
        <v>4080</v>
      </c>
      <c r="B4082">
        <v>812</v>
      </c>
      <c r="C4082">
        <v>717</v>
      </c>
      <c r="D4082">
        <v>119</v>
      </c>
      <c r="E4082">
        <v>2</v>
      </c>
      <c r="F4082">
        <v>238</v>
      </c>
      <c r="G4082" t="str">
        <f>VLOOKUP($C4082,'Raw-products'!$A$2:$H$1261,MATCH(G$1,'Raw-products'!$A$1:$H$1,0))</f>
        <v>Jacket</v>
      </c>
      <c r="H4082" t="str">
        <f>VLOOKUP($C4082,'Raw-products'!$A$2:$H$1261,MATCH(H$1,'Raw-products'!$A$1:$H$1,0))</f>
        <v>Trench Coat</v>
      </c>
      <c r="I4082" t="str">
        <f>VLOOKUP($C4082,'Raw-products'!$A$2:$H$1261,MATCH(I$1,'Raw-products'!$A$1:$H$1,0))</f>
        <v>M</v>
      </c>
      <c r="J4082" t="str">
        <f>VLOOKUP($C4082,'Raw-products'!$A$2:$H$1261,MATCH(J$1,'Raw-products'!$A$1:$H$1,0))</f>
        <v>green</v>
      </c>
      <c r="K4082">
        <f>VLOOKUP($C4082,'Raw-products'!$A$2:$H$1261,MATCH(K$1,'Raw-products'!$A$1:$H$1,0))</f>
        <v>112</v>
      </c>
      <c r="L4082">
        <f>VLOOKUP($C4082,'Raw-products'!$A$2:$H$1261,MATCH(L$1,'Raw-products'!$A$1:$H$1,0))</f>
        <v>67</v>
      </c>
      <c r="M4082" s="5">
        <f t="shared" si="126"/>
        <v>7504</v>
      </c>
      <c r="N4082" cm="1">
        <f t="array" ref="N4082:Q4082">_xlfn.XLOOKUP($B4082,'Raw -orders'!$A:$A,'Raw -orders'!$B:$E)</f>
        <v>183</v>
      </c>
      <c r="O4082">
        <v>51668</v>
      </c>
      <c r="P4082" s="1">
        <v>44386</v>
      </c>
      <c r="Q4082" s="1">
        <v>44390</v>
      </c>
      <c r="R4082" t="str" cm="1">
        <f t="array" ref="R4082:Y4082">_xlfn.XLOOKUP($N4082,'Raw - customers'!$A:$A,'Raw - customers'!$B:$I)</f>
        <v>Martin O'Mailey</v>
      </c>
      <c r="S4082" t="str">
        <v>Female</v>
      </c>
      <c r="T4082">
        <v>44</v>
      </c>
      <c r="U4082" t="str">
        <v>639 Griffiths ParkwayApt. 162</v>
      </c>
      <c r="V4082">
        <v>9583</v>
      </c>
      <c r="W4082" t="str">
        <v>New Angelina</v>
      </c>
      <c r="X4082" t="str">
        <v>Queensland</v>
      </c>
      <c r="Y4082" t="str">
        <v>Australia</v>
      </c>
      <c r="Z4082">
        <v>7</v>
      </c>
      <c r="AA4082" s="3" t="str">
        <f t="shared" si="127"/>
        <v>0 to 10</v>
      </c>
      <c r="AP4082" s="6">
        <v>183</v>
      </c>
      <c r="AQ4082" s="6" t="s">
        <v>1355</v>
      </c>
    </row>
    <row r="4083" spans="1:43" x14ac:dyDescent="0.25">
      <c r="A4083">
        <v>4081</v>
      </c>
      <c r="B4083">
        <v>812</v>
      </c>
      <c r="C4083">
        <v>900</v>
      </c>
      <c r="D4083">
        <v>94</v>
      </c>
      <c r="E4083">
        <v>2</v>
      </c>
      <c r="F4083">
        <v>188</v>
      </c>
      <c r="G4083" t="str">
        <f>VLOOKUP($C4083,'Raw-products'!$A$2:$H$1261,MATCH(G$1,'Raw-products'!$A$1:$H$1,0))</f>
        <v>Trousers</v>
      </c>
      <c r="H4083" t="str">
        <f>VLOOKUP($C4083,'Raw-products'!$A$2:$H$1261,MATCH(H$1,'Raw-products'!$A$1:$H$1,0))</f>
        <v>Cords</v>
      </c>
      <c r="I4083" t="str">
        <f>VLOOKUP($C4083,'Raw-products'!$A$2:$H$1261,MATCH(I$1,'Raw-products'!$A$1:$H$1,0))</f>
        <v>XS</v>
      </c>
      <c r="J4083" t="str">
        <f>VLOOKUP($C4083,'Raw-products'!$A$2:$H$1261,MATCH(J$1,'Raw-products'!$A$1:$H$1,0))</f>
        <v>indigo</v>
      </c>
      <c r="K4083">
        <f>VLOOKUP($C4083,'Raw-products'!$A$2:$H$1261,MATCH(K$1,'Raw-products'!$A$1:$H$1,0))</f>
        <v>113</v>
      </c>
      <c r="L4083">
        <f>VLOOKUP($C4083,'Raw-products'!$A$2:$H$1261,MATCH(L$1,'Raw-products'!$A$1:$H$1,0))</f>
        <v>47</v>
      </c>
      <c r="M4083" s="5">
        <f t="shared" si="126"/>
        <v>5311</v>
      </c>
      <c r="N4083" cm="1">
        <f t="array" ref="N4083:Q4083">_xlfn.XLOOKUP($B4083,'Raw -orders'!$A:$A,'Raw -orders'!$B:$E)</f>
        <v>183</v>
      </c>
      <c r="O4083">
        <v>51668</v>
      </c>
      <c r="P4083" s="1">
        <v>44386</v>
      </c>
      <c r="Q4083" s="1">
        <v>44390</v>
      </c>
      <c r="R4083" t="str" cm="1">
        <f t="array" ref="R4083:Y4083">_xlfn.XLOOKUP($N4083,'Raw - customers'!$A:$A,'Raw - customers'!$B:$I)</f>
        <v>Martin O'Mailey</v>
      </c>
      <c r="S4083" t="str">
        <v>Female</v>
      </c>
      <c r="T4083">
        <v>44</v>
      </c>
      <c r="U4083" t="str">
        <v>639 Griffiths ParkwayApt. 162</v>
      </c>
      <c r="V4083">
        <v>9583</v>
      </c>
      <c r="W4083" t="str">
        <v>New Angelina</v>
      </c>
      <c r="X4083" t="str">
        <v>Queensland</v>
      </c>
      <c r="Y4083" t="str">
        <v>Australia</v>
      </c>
      <c r="Z4083">
        <v>7</v>
      </c>
      <c r="AA4083" s="3" t="str">
        <f t="shared" si="127"/>
        <v>0 to 10</v>
      </c>
      <c r="AP4083" s="6">
        <v>183</v>
      </c>
      <c r="AQ4083" s="6" t="s">
        <v>1355</v>
      </c>
    </row>
    <row r="4084" spans="1:43" x14ac:dyDescent="0.25">
      <c r="A4084">
        <v>4082</v>
      </c>
      <c r="B4084">
        <v>813</v>
      </c>
      <c r="C4084">
        <v>272</v>
      </c>
      <c r="D4084">
        <v>95</v>
      </c>
      <c r="E4084">
        <v>2</v>
      </c>
      <c r="F4084">
        <v>190</v>
      </c>
      <c r="G4084" t="str">
        <f>VLOOKUP($C4084,'Raw-products'!$A$2:$H$1261,MATCH(G$1,'Raw-products'!$A$1:$H$1,0))</f>
        <v>Shirt</v>
      </c>
      <c r="H4084" t="str">
        <f>VLOOKUP($C4084,'Raw-products'!$A$2:$H$1261,MATCH(H$1,'Raw-products'!$A$1:$H$1,0))</f>
        <v>Polo</v>
      </c>
      <c r="I4084" t="str">
        <f>VLOOKUP($C4084,'Raw-products'!$A$2:$H$1261,MATCH(I$1,'Raw-products'!$A$1:$H$1,0))</f>
        <v>M</v>
      </c>
      <c r="J4084" t="str">
        <f>VLOOKUP($C4084,'Raw-products'!$A$2:$H$1261,MATCH(J$1,'Raw-products'!$A$1:$H$1,0))</f>
        <v>indigo</v>
      </c>
      <c r="K4084">
        <f>VLOOKUP($C4084,'Raw-products'!$A$2:$H$1261,MATCH(K$1,'Raw-products'!$A$1:$H$1,0))</f>
        <v>117</v>
      </c>
      <c r="L4084">
        <f>VLOOKUP($C4084,'Raw-products'!$A$2:$H$1261,MATCH(L$1,'Raw-products'!$A$1:$H$1,0))</f>
        <v>62</v>
      </c>
      <c r="M4084" s="5">
        <f t="shared" si="126"/>
        <v>7254</v>
      </c>
      <c r="N4084" cm="1">
        <f t="array" ref="N4084:Q4084">_xlfn.XLOOKUP($B4084,'Raw -orders'!$A:$A,'Raw -orders'!$B:$E)</f>
        <v>908</v>
      </c>
      <c r="O4084">
        <v>52226</v>
      </c>
      <c r="P4084" s="1">
        <v>44419</v>
      </c>
      <c r="Q4084" s="1">
        <v>44440</v>
      </c>
      <c r="R4084" t="str" cm="1">
        <f t="array" ref="R4084:Y4084">_xlfn.XLOOKUP($N4084,'Raw - customers'!$A:$A,'Raw - customers'!$B:$I)</f>
        <v>Kakalina Ragge</v>
      </c>
      <c r="S4084" t="str">
        <v>Genderqueer</v>
      </c>
      <c r="T4084">
        <v>42</v>
      </c>
      <c r="U4084" t="str">
        <v>69 Sophie PlazaSuite 598</v>
      </c>
      <c r="V4084">
        <v>3603</v>
      </c>
      <c r="W4084" t="str">
        <v>South Alexandraview</v>
      </c>
      <c r="X4084" t="str">
        <v>Queensland</v>
      </c>
      <c r="Y4084" t="str">
        <v>Australia</v>
      </c>
      <c r="Z4084">
        <v>8</v>
      </c>
      <c r="AA4084" s="3" t="str">
        <f t="shared" si="127"/>
        <v>20 to 30</v>
      </c>
      <c r="AP4084" s="6">
        <v>908</v>
      </c>
      <c r="AQ4084" s="6" t="s">
        <v>1355</v>
      </c>
    </row>
    <row r="4085" spans="1:43" x14ac:dyDescent="0.25">
      <c r="A4085">
        <v>4083</v>
      </c>
      <c r="B4085">
        <v>813</v>
      </c>
      <c r="C4085">
        <v>474</v>
      </c>
      <c r="D4085">
        <v>118</v>
      </c>
      <c r="E4085">
        <v>2</v>
      </c>
      <c r="F4085">
        <v>236</v>
      </c>
      <c r="G4085" t="str">
        <f>VLOOKUP($C4085,'Raw-products'!$A$2:$H$1261,MATCH(G$1,'Raw-products'!$A$1:$H$1,0))</f>
        <v>Jacket</v>
      </c>
      <c r="H4085" t="str">
        <f>VLOOKUP($C4085,'Raw-products'!$A$2:$H$1261,MATCH(H$1,'Raw-products'!$A$1:$H$1,0))</f>
        <v>Puffer</v>
      </c>
      <c r="I4085" t="str">
        <f>VLOOKUP($C4085,'Raw-products'!$A$2:$H$1261,MATCH(I$1,'Raw-products'!$A$1:$H$1,0))</f>
        <v>XL</v>
      </c>
      <c r="J4085" t="str">
        <f>VLOOKUP($C4085,'Raw-products'!$A$2:$H$1261,MATCH(J$1,'Raw-products'!$A$1:$H$1,0))</f>
        <v>green</v>
      </c>
      <c r="K4085">
        <f>VLOOKUP($C4085,'Raw-products'!$A$2:$H$1261,MATCH(K$1,'Raw-products'!$A$1:$H$1,0))</f>
        <v>110</v>
      </c>
      <c r="L4085">
        <f>VLOOKUP($C4085,'Raw-products'!$A$2:$H$1261,MATCH(L$1,'Raw-products'!$A$1:$H$1,0))</f>
        <v>42</v>
      </c>
      <c r="M4085" s="5">
        <f t="shared" si="126"/>
        <v>4620</v>
      </c>
      <c r="N4085" cm="1">
        <f t="array" ref="N4085:Q4085">_xlfn.XLOOKUP($B4085,'Raw -orders'!$A:$A,'Raw -orders'!$B:$E)</f>
        <v>908</v>
      </c>
      <c r="O4085">
        <v>52226</v>
      </c>
      <c r="P4085" s="1">
        <v>44419</v>
      </c>
      <c r="Q4085" s="1">
        <v>44440</v>
      </c>
      <c r="R4085" t="str" cm="1">
        <f t="array" ref="R4085:Y4085">_xlfn.XLOOKUP($N4085,'Raw - customers'!$A:$A,'Raw - customers'!$B:$I)</f>
        <v>Kakalina Ragge</v>
      </c>
      <c r="S4085" t="str">
        <v>Genderqueer</v>
      </c>
      <c r="T4085">
        <v>42</v>
      </c>
      <c r="U4085" t="str">
        <v>69 Sophie PlazaSuite 598</v>
      </c>
      <c r="V4085">
        <v>3603</v>
      </c>
      <c r="W4085" t="str">
        <v>South Alexandraview</v>
      </c>
      <c r="X4085" t="str">
        <v>Queensland</v>
      </c>
      <c r="Y4085" t="str">
        <v>Australia</v>
      </c>
      <c r="Z4085">
        <v>8</v>
      </c>
      <c r="AA4085" s="3" t="str">
        <f t="shared" si="127"/>
        <v>20 to 30</v>
      </c>
      <c r="AP4085" s="6">
        <v>908</v>
      </c>
      <c r="AQ4085" s="6" t="s">
        <v>1355</v>
      </c>
    </row>
    <row r="4086" spans="1:43" x14ac:dyDescent="0.25">
      <c r="A4086">
        <v>4084</v>
      </c>
      <c r="B4086">
        <v>813</v>
      </c>
      <c r="C4086">
        <v>567</v>
      </c>
      <c r="D4086">
        <v>100</v>
      </c>
      <c r="E4086">
        <v>3</v>
      </c>
      <c r="F4086">
        <v>300</v>
      </c>
      <c r="G4086" t="str">
        <f>VLOOKUP($C4086,'Raw-products'!$A$2:$H$1261,MATCH(G$1,'Raw-products'!$A$1:$H$1,0))</f>
        <v>Jacket</v>
      </c>
      <c r="H4086" t="str">
        <f>VLOOKUP($C4086,'Raw-products'!$A$2:$H$1261,MATCH(H$1,'Raw-products'!$A$1:$H$1,0))</f>
        <v>Bomber</v>
      </c>
      <c r="I4086" t="str">
        <f>VLOOKUP($C4086,'Raw-products'!$A$2:$H$1261,MATCH(I$1,'Raw-products'!$A$1:$H$1,0))</f>
        <v>M</v>
      </c>
      <c r="J4086" t="str">
        <f>VLOOKUP($C4086,'Raw-products'!$A$2:$H$1261,MATCH(J$1,'Raw-products'!$A$1:$H$1,0))</f>
        <v>orange</v>
      </c>
      <c r="K4086">
        <f>VLOOKUP($C4086,'Raw-products'!$A$2:$H$1261,MATCH(K$1,'Raw-products'!$A$1:$H$1,0))</f>
        <v>90</v>
      </c>
      <c r="L4086">
        <f>VLOOKUP($C4086,'Raw-products'!$A$2:$H$1261,MATCH(L$1,'Raw-products'!$A$1:$H$1,0))</f>
        <v>69</v>
      </c>
      <c r="M4086" s="5">
        <f t="shared" si="126"/>
        <v>6210</v>
      </c>
      <c r="N4086" cm="1">
        <f t="array" ref="N4086:Q4086">_xlfn.XLOOKUP($B4086,'Raw -orders'!$A:$A,'Raw -orders'!$B:$E)</f>
        <v>908</v>
      </c>
      <c r="O4086">
        <v>52226</v>
      </c>
      <c r="P4086" s="1">
        <v>44419</v>
      </c>
      <c r="Q4086" s="1">
        <v>44440</v>
      </c>
      <c r="R4086" t="str" cm="1">
        <f t="array" ref="R4086:Y4086">_xlfn.XLOOKUP($N4086,'Raw - customers'!$A:$A,'Raw - customers'!$B:$I)</f>
        <v>Kakalina Ragge</v>
      </c>
      <c r="S4086" t="str">
        <v>Genderqueer</v>
      </c>
      <c r="T4086">
        <v>42</v>
      </c>
      <c r="U4086" t="str">
        <v>69 Sophie PlazaSuite 598</v>
      </c>
      <c r="V4086">
        <v>3603</v>
      </c>
      <c r="W4086" t="str">
        <v>South Alexandraview</v>
      </c>
      <c r="X4086" t="str">
        <v>Queensland</v>
      </c>
      <c r="Y4086" t="str">
        <v>Australia</v>
      </c>
      <c r="Z4086">
        <v>8</v>
      </c>
      <c r="AA4086" s="3" t="str">
        <f t="shared" si="127"/>
        <v>20 to 30</v>
      </c>
      <c r="AP4086" s="6">
        <v>908</v>
      </c>
      <c r="AQ4086" s="6" t="s">
        <v>1355</v>
      </c>
    </row>
    <row r="4087" spans="1:43" x14ac:dyDescent="0.25">
      <c r="A4087">
        <v>4085</v>
      </c>
      <c r="B4087">
        <v>813</v>
      </c>
      <c r="C4087">
        <v>583</v>
      </c>
      <c r="D4087">
        <v>100</v>
      </c>
      <c r="E4087">
        <v>1</v>
      </c>
      <c r="F4087">
        <v>100</v>
      </c>
      <c r="G4087" t="str">
        <f>VLOOKUP($C4087,'Raw-products'!$A$2:$H$1261,MATCH(G$1,'Raw-products'!$A$1:$H$1,0))</f>
        <v>Jacket</v>
      </c>
      <c r="H4087" t="str">
        <f>VLOOKUP($C4087,'Raw-products'!$A$2:$H$1261,MATCH(H$1,'Raw-products'!$A$1:$H$1,0))</f>
        <v>Bomber</v>
      </c>
      <c r="I4087" t="str">
        <f>VLOOKUP($C4087,'Raw-products'!$A$2:$H$1261,MATCH(I$1,'Raw-products'!$A$1:$H$1,0))</f>
        <v>L</v>
      </c>
      <c r="J4087" t="str">
        <f>VLOOKUP($C4087,'Raw-products'!$A$2:$H$1261,MATCH(J$1,'Raw-products'!$A$1:$H$1,0))</f>
        <v>blue</v>
      </c>
      <c r="K4087">
        <f>VLOOKUP($C4087,'Raw-products'!$A$2:$H$1261,MATCH(K$1,'Raw-products'!$A$1:$H$1,0))</f>
        <v>90</v>
      </c>
      <c r="L4087">
        <f>VLOOKUP($C4087,'Raw-products'!$A$2:$H$1261,MATCH(L$1,'Raw-products'!$A$1:$H$1,0))</f>
        <v>64</v>
      </c>
      <c r="M4087" s="5">
        <f t="shared" si="126"/>
        <v>5760</v>
      </c>
      <c r="N4087" cm="1">
        <f t="array" ref="N4087:Q4087">_xlfn.XLOOKUP($B4087,'Raw -orders'!$A:$A,'Raw -orders'!$B:$E)</f>
        <v>908</v>
      </c>
      <c r="O4087">
        <v>52226</v>
      </c>
      <c r="P4087" s="1">
        <v>44419</v>
      </c>
      <c r="Q4087" s="1">
        <v>44440</v>
      </c>
      <c r="R4087" t="str" cm="1">
        <f t="array" ref="R4087:Y4087">_xlfn.XLOOKUP($N4087,'Raw - customers'!$A:$A,'Raw - customers'!$B:$I)</f>
        <v>Kakalina Ragge</v>
      </c>
      <c r="S4087" t="str">
        <v>Genderqueer</v>
      </c>
      <c r="T4087">
        <v>42</v>
      </c>
      <c r="U4087" t="str">
        <v>69 Sophie PlazaSuite 598</v>
      </c>
      <c r="V4087">
        <v>3603</v>
      </c>
      <c r="W4087" t="str">
        <v>South Alexandraview</v>
      </c>
      <c r="X4087" t="str">
        <v>Queensland</v>
      </c>
      <c r="Y4087" t="str">
        <v>Australia</v>
      </c>
      <c r="Z4087">
        <v>8</v>
      </c>
      <c r="AA4087" s="3" t="str">
        <f t="shared" si="127"/>
        <v>20 to 30</v>
      </c>
      <c r="AP4087" s="6">
        <v>908</v>
      </c>
      <c r="AQ4087" s="6" t="s">
        <v>1355</v>
      </c>
    </row>
    <row r="4088" spans="1:43" x14ac:dyDescent="0.25">
      <c r="A4088">
        <v>4086</v>
      </c>
      <c r="B4088">
        <v>813</v>
      </c>
      <c r="C4088">
        <v>259</v>
      </c>
      <c r="D4088">
        <v>95</v>
      </c>
      <c r="E4088">
        <v>3</v>
      </c>
      <c r="F4088">
        <v>285</v>
      </c>
      <c r="G4088" t="str">
        <f>VLOOKUP($C4088,'Raw-products'!$A$2:$H$1261,MATCH(G$1,'Raw-products'!$A$1:$H$1,0))</f>
        <v>Shirt</v>
      </c>
      <c r="H4088" t="str">
        <f>VLOOKUP($C4088,'Raw-products'!$A$2:$H$1261,MATCH(H$1,'Raw-products'!$A$1:$H$1,0))</f>
        <v>Polo</v>
      </c>
      <c r="I4088" t="str">
        <f>VLOOKUP($C4088,'Raw-products'!$A$2:$H$1261,MATCH(I$1,'Raw-products'!$A$1:$H$1,0))</f>
        <v>XL</v>
      </c>
      <c r="J4088" t="str">
        <f>VLOOKUP($C4088,'Raw-products'!$A$2:$H$1261,MATCH(J$1,'Raw-products'!$A$1:$H$1,0))</f>
        <v>yellow</v>
      </c>
      <c r="K4088">
        <f>VLOOKUP($C4088,'Raw-products'!$A$2:$H$1261,MATCH(K$1,'Raw-products'!$A$1:$H$1,0))</f>
        <v>117</v>
      </c>
      <c r="L4088">
        <f>VLOOKUP($C4088,'Raw-products'!$A$2:$H$1261,MATCH(L$1,'Raw-products'!$A$1:$H$1,0))</f>
        <v>46</v>
      </c>
      <c r="M4088" s="5">
        <f t="shared" si="126"/>
        <v>5382</v>
      </c>
      <c r="N4088" cm="1">
        <f t="array" ref="N4088:Q4088">_xlfn.XLOOKUP($B4088,'Raw -orders'!$A:$A,'Raw -orders'!$B:$E)</f>
        <v>908</v>
      </c>
      <c r="O4088">
        <v>52226</v>
      </c>
      <c r="P4088" s="1">
        <v>44419</v>
      </c>
      <c r="Q4088" s="1">
        <v>44440</v>
      </c>
      <c r="R4088" t="str" cm="1">
        <f t="array" ref="R4088:Y4088">_xlfn.XLOOKUP($N4088,'Raw - customers'!$A:$A,'Raw - customers'!$B:$I)</f>
        <v>Kakalina Ragge</v>
      </c>
      <c r="S4088" t="str">
        <v>Genderqueer</v>
      </c>
      <c r="T4088">
        <v>42</v>
      </c>
      <c r="U4088" t="str">
        <v>69 Sophie PlazaSuite 598</v>
      </c>
      <c r="V4088">
        <v>3603</v>
      </c>
      <c r="W4088" t="str">
        <v>South Alexandraview</v>
      </c>
      <c r="X4088" t="str">
        <v>Queensland</v>
      </c>
      <c r="Y4088" t="str">
        <v>Australia</v>
      </c>
      <c r="Z4088">
        <v>8</v>
      </c>
      <c r="AA4088" s="3" t="str">
        <f t="shared" si="127"/>
        <v>20 to 30</v>
      </c>
      <c r="AP4088" s="6">
        <v>908</v>
      </c>
      <c r="AQ4088" s="6" t="s">
        <v>1355</v>
      </c>
    </row>
    <row r="4089" spans="1:43" x14ac:dyDescent="0.25">
      <c r="A4089">
        <v>4087</v>
      </c>
      <c r="B4089">
        <v>813</v>
      </c>
      <c r="C4089">
        <v>251</v>
      </c>
      <c r="D4089">
        <v>95</v>
      </c>
      <c r="E4089">
        <v>3</v>
      </c>
      <c r="F4089">
        <v>285</v>
      </c>
      <c r="G4089" t="str">
        <f>VLOOKUP($C4089,'Raw-products'!$A$2:$H$1261,MATCH(G$1,'Raw-products'!$A$1:$H$1,0))</f>
        <v>Shirt</v>
      </c>
      <c r="H4089" t="str">
        <f>VLOOKUP($C4089,'Raw-products'!$A$2:$H$1261,MATCH(H$1,'Raw-products'!$A$1:$H$1,0))</f>
        <v>Polo</v>
      </c>
      <c r="I4089" t="str">
        <f>VLOOKUP($C4089,'Raw-products'!$A$2:$H$1261,MATCH(I$1,'Raw-products'!$A$1:$H$1,0))</f>
        <v>S</v>
      </c>
      <c r="J4089" t="str">
        <f>VLOOKUP($C4089,'Raw-products'!$A$2:$H$1261,MATCH(J$1,'Raw-products'!$A$1:$H$1,0))</f>
        <v>orange</v>
      </c>
      <c r="K4089">
        <f>VLOOKUP($C4089,'Raw-products'!$A$2:$H$1261,MATCH(K$1,'Raw-products'!$A$1:$H$1,0))</f>
        <v>117</v>
      </c>
      <c r="L4089">
        <f>VLOOKUP($C4089,'Raw-products'!$A$2:$H$1261,MATCH(L$1,'Raw-products'!$A$1:$H$1,0))</f>
        <v>78</v>
      </c>
      <c r="M4089" s="5">
        <f t="shared" si="126"/>
        <v>9126</v>
      </c>
      <c r="N4089" cm="1">
        <f t="array" ref="N4089:Q4089">_xlfn.XLOOKUP($B4089,'Raw -orders'!$A:$A,'Raw -orders'!$B:$E)</f>
        <v>908</v>
      </c>
      <c r="O4089">
        <v>52226</v>
      </c>
      <c r="P4089" s="1">
        <v>44419</v>
      </c>
      <c r="Q4089" s="1">
        <v>44440</v>
      </c>
      <c r="R4089" t="str" cm="1">
        <f t="array" ref="R4089:Y4089">_xlfn.XLOOKUP($N4089,'Raw - customers'!$A:$A,'Raw - customers'!$B:$I)</f>
        <v>Kakalina Ragge</v>
      </c>
      <c r="S4089" t="str">
        <v>Genderqueer</v>
      </c>
      <c r="T4089">
        <v>42</v>
      </c>
      <c r="U4089" t="str">
        <v>69 Sophie PlazaSuite 598</v>
      </c>
      <c r="V4089">
        <v>3603</v>
      </c>
      <c r="W4089" t="str">
        <v>South Alexandraview</v>
      </c>
      <c r="X4089" t="str">
        <v>Queensland</v>
      </c>
      <c r="Y4089" t="str">
        <v>Australia</v>
      </c>
      <c r="Z4089">
        <v>8</v>
      </c>
      <c r="AA4089" s="3" t="str">
        <f t="shared" si="127"/>
        <v>20 to 30</v>
      </c>
      <c r="AP4089" s="6">
        <v>908</v>
      </c>
      <c r="AQ4089" s="6" t="s">
        <v>1355</v>
      </c>
    </row>
    <row r="4090" spans="1:43" x14ac:dyDescent="0.25">
      <c r="A4090">
        <v>4088</v>
      </c>
      <c r="B4090">
        <v>813</v>
      </c>
      <c r="C4090">
        <v>431</v>
      </c>
      <c r="D4090">
        <v>107</v>
      </c>
      <c r="E4090">
        <v>3</v>
      </c>
      <c r="F4090">
        <v>321</v>
      </c>
      <c r="G4090" t="str">
        <f>VLOOKUP($C4090,'Raw-products'!$A$2:$H$1261,MATCH(G$1,'Raw-products'!$A$1:$H$1,0))</f>
        <v>Jacket</v>
      </c>
      <c r="H4090" t="str">
        <f>VLOOKUP($C4090,'Raw-products'!$A$2:$H$1261,MATCH(H$1,'Raw-products'!$A$1:$H$1,0))</f>
        <v>Denim</v>
      </c>
      <c r="I4090" t="str">
        <f>VLOOKUP($C4090,'Raw-products'!$A$2:$H$1261,MATCH(I$1,'Raw-products'!$A$1:$H$1,0))</f>
        <v>S</v>
      </c>
      <c r="J4090" t="str">
        <f>VLOOKUP($C4090,'Raw-products'!$A$2:$H$1261,MATCH(J$1,'Raw-products'!$A$1:$H$1,0))</f>
        <v>yellow</v>
      </c>
      <c r="K4090">
        <f>VLOOKUP($C4090,'Raw-products'!$A$2:$H$1261,MATCH(K$1,'Raw-products'!$A$1:$H$1,0))</f>
        <v>92</v>
      </c>
      <c r="L4090">
        <f>VLOOKUP($C4090,'Raw-products'!$A$2:$H$1261,MATCH(L$1,'Raw-products'!$A$1:$H$1,0))</f>
        <v>43</v>
      </c>
      <c r="M4090" s="5">
        <f t="shared" si="126"/>
        <v>3956</v>
      </c>
      <c r="N4090" cm="1">
        <f t="array" ref="N4090:Q4090">_xlfn.XLOOKUP($B4090,'Raw -orders'!$A:$A,'Raw -orders'!$B:$E)</f>
        <v>908</v>
      </c>
      <c r="O4090">
        <v>52226</v>
      </c>
      <c r="P4090" s="1">
        <v>44419</v>
      </c>
      <c r="Q4090" s="1">
        <v>44440</v>
      </c>
      <c r="R4090" t="str" cm="1">
        <f t="array" ref="R4090:Y4090">_xlfn.XLOOKUP($N4090,'Raw - customers'!$A:$A,'Raw - customers'!$B:$I)</f>
        <v>Kakalina Ragge</v>
      </c>
      <c r="S4090" t="str">
        <v>Genderqueer</v>
      </c>
      <c r="T4090">
        <v>42</v>
      </c>
      <c r="U4090" t="str">
        <v>69 Sophie PlazaSuite 598</v>
      </c>
      <c r="V4090">
        <v>3603</v>
      </c>
      <c r="W4090" t="str">
        <v>South Alexandraview</v>
      </c>
      <c r="X4090" t="str">
        <v>Queensland</v>
      </c>
      <c r="Y4090" t="str">
        <v>Australia</v>
      </c>
      <c r="Z4090">
        <v>8</v>
      </c>
      <c r="AA4090" s="3" t="str">
        <f t="shared" si="127"/>
        <v>20 to 30</v>
      </c>
      <c r="AP4090" s="6">
        <v>908</v>
      </c>
      <c r="AQ4090" s="6" t="s">
        <v>1355</v>
      </c>
    </row>
    <row r="4091" spans="1:43" x14ac:dyDescent="0.25">
      <c r="A4091">
        <v>4089</v>
      </c>
      <c r="B4091">
        <v>813</v>
      </c>
      <c r="C4091">
        <v>1248</v>
      </c>
      <c r="D4091">
        <v>112</v>
      </c>
      <c r="E4091">
        <v>2</v>
      </c>
      <c r="F4091">
        <v>224</v>
      </c>
      <c r="G4091" t="str">
        <f>VLOOKUP($C4091,'Raw-products'!$A$2:$H$1261,MATCH(G$1,'Raw-products'!$A$1:$H$1,0))</f>
        <v>Trousers</v>
      </c>
      <c r="H4091" t="str">
        <f>VLOOKUP($C4091,'Raw-products'!$A$2:$H$1261,MATCH(H$1,'Raw-products'!$A$1:$H$1,0))</f>
        <v>Tracksuit Bottoms</v>
      </c>
      <c r="I4091" t="str">
        <f>VLOOKUP($C4091,'Raw-products'!$A$2:$H$1261,MATCH(I$1,'Raw-products'!$A$1:$H$1,0))</f>
        <v>L</v>
      </c>
      <c r="J4091" t="str">
        <f>VLOOKUP($C4091,'Raw-products'!$A$2:$H$1261,MATCH(J$1,'Raw-products'!$A$1:$H$1,0))</f>
        <v>blue</v>
      </c>
      <c r="K4091">
        <f>VLOOKUP($C4091,'Raw-products'!$A$2:$H$1261,MATCH(K$1,'Raw-products'!$A$1:$H$1,0))</f>
        <v>91</v>
      </c>
      <c r="L4091">
        <f>VLOOKUP($C4091,'Raw-products'!$A$2:$H$1261,MATCH(L$1,'Raw-products'!$A$1:$H$1,0))</f>
        <v>72</v>
      </c>
      <c r="M4091" s="5">
        <f t="shared" si="126"/>
        <v>6552</v>
      </c>
      <c r="N4091" cm="1">
        <f t="array" ref="N4091:Q4091">_xlfn.XLOOKUP($B4091,'Raw -orders'!$A:$A,'Raw -orders'!$B:$E)</f>
        <v>908</v>
      </c>
      <c r="O4091">
        <v>52226</v>
      </c>
      <c r="P4091" s="1">
        <v>44419</v>
      </c>
      <c r="Q4091" s="1">
        <v>44440</v>
      </c>
      <c r="R4091" t="str" cm="1">
        <f t="array" ref="R4091:Y4091">_xlfn.XLOOKUP($N4091,'Raw - customers'!$A:$A,'Raw - customers'!$B:$I)</f>
        <v>Kakalina Ragge</v>
      </c>
      <c r="S4091" t="str">
        <v>Genderqueer</v>
      </c>
      <c r="T4091">
        <v>42</v>
      </c>
      <c r="U4091" t="str">
        <v>69 Sophie PlazaSuite 598</v>
      </c>
      <c r="V4091">
        <v>3603</v>
      </c>
      <c r="W4091" t="str">
        <v>South Alexandraview</v>
      </c>
      <c r="X4091" t="str">
        <v>Queensland</v>
      </c>
      <c r="Y4091" t="str">
        <v>Australia</v>
      </c>
      <c r="Z4091">
        <v>8</v>
      </c>
      <c r="AA4091" s="3" t="str">
        <f t="shared" si="127"/>
        <v>20 to 30</v>
      </c>
      <c r="AP4091" s="6">
        <v>908</v>
      </c>
      <c r="AQ4091" s="6" t="s">
        <v>1355</v>
      </c>
    </row>
    <row r="4092" spans="1:43" x14ac:dyDescent="0.25">
      <c r="A4092">
        <v>4090</v>
      </c>
      <c r="B4092">
        <v>813</v>
      </c>
      <c r="C4092">
        <v>164</v>
      </c>
      <c r="D4092">
        <v>91</v>
      </c>
      <c r="E4092">
        <v>1</v>
      </c>
      <c r="F4092">
        <v>91</v>
      </c>
      <c r="G4092" t="str">
        <f>VLOOKUP($C4092,'Raw-products'!$A$2:$H$1261,MATCH(G$1,'Raw-products'!$A$1:$H$1,0))</f>
        <v>Shirt</v>
      </c>
      <c r="H4092" t="str">
        <f>VLOOKUP($C4092,'Raw-products'!$A$2:$H$1261,MATCH(H$1,'Raw-products'!$A$1:$H$1,0))</f>
        <v>Linen</v>
      </c>
      <c r="I4092" t="str">
        <f>VLOOKUP($C4092,'Raw-products'!$A$2:$H$1261,MATCH(I$1,'Raw-products'!$A$1:$H$1,0))</f>
        <v>XL</v>
      </c>
      <c r="J4092" t="str">
        <f>VLOOKUP($C4092,'Raw-products'!$A$2:$H$1261,MATCH(J$1,'Raw-products'!$A$1:$H$1,0))</f>
        <v>blue</v>
      </c>
      <c r="K4092">
        <f>VLOOKUP($C4092,'Raw-products'!$A$2:$H$1261,MATCH(K$1,'Raw-products'!$A$1:$H$1,0))</f>
        <v>116</v>
      </c>
      <c r="L4092">
        <f>VLOOKUP($C4092,'Raw-products'!$A$2:$H$1261,MATCH(L$1,'Raw-products'!$A$1:$H$1,0))</f>
        <v>47</v>
      </c>
      <c r="M4092" s="5">
        <f t="shared" si="126"/>
        <v>5452</v>
      </c>
      <c r="N4092" cm="1">
        <f t="array" ref="N4092:Q4092">_xlfn.XLOOKUP($B4092,'Raw -orders'!$A:$A,'Raw -orders'!$B:$E)</f>
        <v>908</v>
      </c>
      <c r="O4092">
        <v>52226</v>
      </c>
      <c r="P4092" s="1">
        <v>44419</v>
      </c>
      <c r="Q4092" s="1">
        <v>44440</v>
      </c>
      <c r="R4092" t="str" cm="1">
        <f t="array" ref="R4092:Y4092">_xlfn.XLOOKUP($N4092,'Raw - customers'!$A:$A,'Raw - customers'!$B:$I)</f>
        <v>Kakalina Ragge</v>
      </c>
      <c r="S4092" t="str">
        <v>Genderqueer</v>
      </c>
      <c r="T4092">
        <v>42</v>
      </c>
      <c r="U4092" t="str">
        <v>69 Sophie PlazaSuite 598</v>
      </c>
      <c r="V4092">
        <v>3603</v>
      </c>
      <c r="W4092" t="str">
        <v>South Alexandraview</v>
      </c>
      <c r="X4092" t="str">
        <v>Queensland</v>
      </c>
      <c r="Y4092" t="str">
        <v>Australia</v>
      </c>
      <c r="Z4092">
        <v>8</v>
      </c>
      <c r="AA4092" s="3" t="str">
        <f t="shared" si="127"/>
        <v>20 to 30</v>
      </c>
      <c r="AP4092" s="6">
        <v>908</v>
      </c>
      <c r="AQ4092" s="6" t="s">
        <v>1355</v>
      </c>
    </row>
    <row r="4093" spans="1:43" x14ac:dyDescent="0.25">
      <c r="A4093">
        <v>4091</v>
      </c>
      <c r="B4093">
        <v>814</v>
      </c>
      <c r="C4093">
        <v>398</v>
      </c>
      <c r="D4093">
        <v>119</v>
      </c>
      <c r="E4093">
        <v>3</v>
      </c>
      <c r="F4093">
        <v>357</v>
      </c>
      <c r="G4093" t="str">
        <f>VLOOKUP($C4093,'Raw-products'!$A$2:$H$1261,MATCH(G$1,'Raw-products'!$A$1:$H$1,0))</f>
        <v>Shirt</v>
      </c>
      <c r="H4093" t="str">
        <f>VLOOKUP($C4093,'Raw-products'!$A$2:$H$1261,MATCH(H$1,'Raw-products'!$A$1:$H$1,0))</f>
        <v>Casual Slim Fit</v>
      </c>
      <c r="I4093" t="str">
        <f>VLOOKUP($C4093,'Raw-products'!$A$2:$H$1261,MATCH(I$1,'Raw-products'!$A$1:$H$1,0))</f>
        <v>L</v>
      </c>
      <c r="J4093" t="str">
        <f>VLOOKUP($C4093,'Raw-products'!$A$2:$H$1261,MATCH(J$1,'Raw-products'!$A$1:$H$1,0))</f>
        <v>yellow</v>
      </c>
      <c r="K4093">
        <f>VLOOKUP($C4093,'Raw-products'!$A$2:$H$1261,MATCH(K$1,'Raw-products'!$A$1:$H$1,0))</f>
        <v>113</v>
      </c>
      <c r="L4093">
        <f>VLOOKUP($C4093,'Raw-products'!$A$2:$H$1261,MATCH(L$1,'Raw-products'!$A$1:$H$1,0))</f>
        <v>63</v>
      </c>
      <c r="M4093" s="5">
        <f t="shared" si="126"/>
        <v>7119</v>
      </c>
      <c r="N4093" cm="1">
        <f t="array" ref="N4093:Q4093">_xlfn.XLOOKUP($B4093,'Raw -orders'!$A:$A,'Raw -orders'!$B:$E)</f>
        <v>664</v>
      </c>
      <c r="O4093">
        <v>47232</v>
      </c>
      <c r="P4093" s="1">
        <v>44259</v>
      </c>
      <c r="Q4093" s="1">
        <v>44283</v>
      </c>
      <c r="R4093" t="str" cm="1">
        <f t="array" ref="R4093:Y4093">_xlfn.XLOOKUP($N4093,'Raw - customers'!$A:$A,'Raw - customers'!$B:$I)</f>
        <v>Dannie Fidler</v>
      </c>
      <c r="S4093" t="str">
        <v>Genderfluid</v>
      </c>
      <c r="T4093">
        <v>32</v>
      </c>
      <c r="U4093" t="str">
        <v>157 Rohan MallApt. 466</v>
      </c>
      <c r="V4093">
        <v>4145</v>
      </c>
      <c r="W4093" t="str">
        <v>East Max</v>
      </c>
      <c r="X4093" t="str">
        <v>Tasmania</v>
      </c>
      <c r="Y4093" t="str">
        <v>Australia</v>
      </c>
      <c r="Z4093">
        <v>3</v>
      </c>
      <c r="AA4093" s="3" t="str">
        <f t="shared" si="127"/>
        <v>20 to 30</v>
      </c>
      <c r="AP4093" s="6">
        <v>664</v>
      </c>
      <c r="AQ4093" s="6" t="s">
        <v>1414</v>
      </c>
    </row>
    <row r="4094" spans="1:43" x14ac:dyDescent="0.25">
      <c r="A4094">
        <v>4092</v>
      </c>
      <c r="B4094">
        <v>814</v>
      </c>
      <c r="C4094">
        <v>11</v>
      </c>
      <c r="D4094">
        <v>96</v>
      </c>
      <c r="E4094">
        <v>3</v>
      </c>
      <c r="F4094">
        <v>288</v>
      </c>
      <c r="G4094" t="str">
        <f>VLOOKUP($C4094,'Raw-products'!$A$2:$H$1261,MATCH(G$1,'Raw-products'!$A$1:$H$1,0))</f>
        <v>Shirt</v>
      </c>
      <c r="H4094" t="str">
        <f>VLOOKUP($C4094,'Raw-products'!$A$2:$H$1261,MATCH(H$1,'Raw-products'!$A$1:$H$1,0))</f>
        <v>Oxford Cloth</v>
      </c>
      <c r="I4094" t="str">
        <f>VLOOKUP($C4094,'Raw-products'!$A$2:$H$1261,MATCH(I$1,'Raw-products'!$A$1:$H$1,0))</f>
        <v>S</v>
      </c>
      <c r="J4094" t="str">
        <f>VLOOKUP($C4094,'Raw-products'!$A$2:$H$1261,MATCH(J$1,'Raw-products'!$A$1:$H$1,0))</f>
        <v>yellow</v>
      </c>
      <c r="K4094">
        <f>VLOOKUP($C4094,'Raw-products'!$A$2:$H$1261,MATCH(K$1,'Raw-products'!$A$1:$H$1,0))</f>
        <v>114</v>
      </c>
      <c r="L4094">
        <f>VLOOKUP($C4094,'Raw-products'!$A$2:$H$1261,MATCH(L$1,'Raw-products'!$A$1:$H$1,0))</f>
        <v>78</v>
      </c>
      <c r="M4094" s="5">
        <f t="shared" si="126"/>
        <v>8892</v>
      </c>
      <c r="N4094" cm="1">
        <f t="array" ref="N4094:Q4094">_xlfn.XLOOKUP($B4094,'Raw -orders'!$A:$A,'Raw -orders'!$B:$E)</f>
        <v>664</v>
      </c>
      <c r="O4094">
        <v>47232</v>
      </c>
      <c r="P4094" s="1">
        <v>44259</v>
      </c>
      <c r="Q4094" s="1">
        <v>44283</v>
      </c>
      <c r="R4094" t="str" cm="1">
        <f t="array" ref="R4094:Y4094">_xlfn.XLOOKUP($N4094,'Raw - customers'!$A:$A,'Raw - customers'!$B:$I)</f>
        <v>Dannie Fidler</v>
      </c>
      <c r="S4094" t="str">
        <v>Genderfluid</v>
      </c>
      <c r="T4094">
        <v>32</v>
      </c>
      <c r="U4094" t="str">
        <v>157 Rohan MallApt. 466</v>
      </c>
      <c r="V4094">
        <v>4145</v>
      </c>
      <c r="W4094" t="str">
        <v>East Max</v>
      </c>
      <c r="X4094" t="str">
        <v>Tasmania</v>
      </c>
      <c r="Y4094" t="str">
        <v>Australia</v>
      </c>
      <c r="Z4094">
        <v>3</v>
      </c>
      <c r="AA4094" s="3" t="str">
        <f t="shared" si="127"/>
        <v>20 to 30</v>
      </c>
      <c r="AP4094" s="6">
        <v>664</v>
      </c>
      <c r="AQ4094" s="6" t="s">
        <v>1414</v>
      </c>
    </row>
    <row r="4095" spans="1:43" x14ac:dyDescent="0.25">
      <c r="A4095">
        <v>4093</v>
      </c>
      <c r="B4095">
        <v>814</v>
      </c>
      <c r="C4095">
        <v>983</v>
      </c>
      <c r="D4095">
        <v>106</v>
      </c>
      <c r="E4095">
        <v>1</v>
      </c>
      <c r="F4095">
        <v>106</v>
      </c>
      <c r="G4095" t="str">
        <f>VLOOKUP($C4095,'Raw-products'!$A$2:$H$1261,MATCH(G$1,'Raw-products'!$A$1:$H$1,0))</f>
        <v>Trousers</v>
      </c>
      <c r="H4095" t="str">
        <f>VLOOKUP($C4095,'Raw-products'!$A$2:$H$1261,MATCH(H$1,'Raw-products'!$A$1:$H$1,0))</f>
        <v>Wool</v>
      </c>
      <c r="I4095" t="str">
        <f>VLOOKUP($C4095,'Raw-products'!$A$2:$H$1261,MATCH(I$1,'Raw-products'!$A$1:$H$1,0))</f>
        <v>L</v>
      </c>
      <c r="J4095" t="str">
        <f>VLOOKUP($C4095,'Raw-products'!$A$2:$H$1261,MATCH(J$1,'Raw-products'!$A$1:$H$1,0))</f>
        <v>red</v>
      </c>
      <c r="K4095">
        <f>VLOOKUP($C4095,'Raw-products'!$A$2:$H$1261,MATCH(K$1,'Raw-products'!$A$1:$H$1,0))</f>
        <v>111</v>
      </c>
      <c r="L4095">
        <f>VLOOKUP($C4095,'Raw-products'!$A$2:$H$1261,MATCH(L$1,'Raw-products'!$A$1:$H$1,0))</f>
        <v>74</v>
      </c>
      <c r="M4095" s="5">
        <f t="shared" si="126"/>
        <v>8214</v>
      </c>
      <c r="N4095" cm="1">
        <f t="array" ref="N4095:Q4095">_xlfn.XLOOKUP($B4095,'Raw -orders'!$A:$A,'Raw -orders'!$B:$E)</f>
        <v>664</v>
      </c>
      <c r="O4095">
        <v>47232</v>
      </c>
      <c r="P4095" s="1">
        <v>44259</v>
      </c>
      <c r="Q4095" s="1">
        <v>44283</v>
      </c>
      <c r="R4095" t="str" cm="1">
        <f t="array" ref="R4095:Y4095">_xlfn.XLOOKUP($N4095,'Raw - customers'!$A:$A,'Raw - customers'!$B:$I)</f>
        <v>Dannie Fidler</v>
      </c>
      <c r="S4095" t="str">
        <v>Genderfluid</v>
      </c>
      <c r="T4095">
        <v>32</v>
      </c>
      <c r="U4095" t="str">
        <v>157 Rohan MallApt. 466</v>
      </c>
      <c r="V4095">
        <v>4145</v>
      </c>
      <c r="W4095" t="str">
        <v>East Max</v>
      </c>
      <c r="X4095" t="str">
        <v>Tasmania</v>
      </c>
      <c r="Y4095" t="str">
        <v>Australia</v>
      </c>
      <c r="Z4095">
        <v>3</v>
      </c>
      <c r="AA4095" s="3" t="str">
        <f t="shared" si="127"/>
        <v>20 to 30</v>
      </c>
      <c r="AP4095" s="6">
        <v>664</v>
      </c>
      <c r="AQ4095" s="6" t="s">
        <v>1414</v>
      </c>
    </row>
    <row r="4096" spans="1:43" x14ac:dyDescent="0.25">
      <c r="A4096">
        <v>4094</v>
      </c>
      <c r="B4096">
        <v>814</v>
      </c>
      <c r="C4096">
        <v>488</v>
      </c>
      <c r="D4096">
        <v>118</v>
      </c>
      <c r="E4096">
        <v>3</v>
      </c>
      <c r="F4096">
        <v>354</v>
      </c>
      <c r="G4096" t="str">
        <f>VLOOKUP($C4096,'Raw-products'!$A$2:$H$1261,MATCH(G$1,'Raw-products'!$A$1:$H$1,0))</f>
        <v>Jacket</v>
      </c>
      <c r="H4096" t="str">
        <f>VLOOKUP($C4096,'Raw-products'!$A$2:$H$1261,MATCH(H$1,'Raw-products'!$A$1:$H$1,0))</f>
        <v>Puffer</v>
      </c>
      <c r="I4096" t="str">
        <f>VLOOKUP($C4096,'Raw-products'!$A$2:$H$1261,MATCH(I$1,'Raw-products'!$A$1:$H$1,0))</f>
        <v>L</v>
      </c>
      <c r="J4096" t="str">
        <f>VLOOKUP($C4096,'Raw-products'!$A$2:$H$1261,MATCH(J$1,'Raw-products'!$A$1:$H$1,0))</f>
        <v>violet</v>
      </c>
      <c r="K4096">
        <f>VLOOKUP($C4096,'Raw-products'!$A$2:$H$1261,MATCH(K$1,'Raw-products'!$A$1:$H$1,0))</f>
        <v>110</v>
      </c>
      <c r="L4096">
        <f>VLOOKUP($C4096,'Raw-products'!$A$2:$H$1261,MATCH(L$1,'Raw-products'!$A$1:$H$1,0))</f>
        <v>49</v>
      </c>
      <c r="M4096" s="5">
        <f t="shared" si="126"/>
        <v>5390</v>
      </c>
      <c r="N4096" cm="1">
        <f t="array" ref="N4096:Q4096">_xlfn.XLOOKUP($B4096,'Raw -orders'!$A:$A,'Raw -orders'!$B:$E)</f>
        <v>664</v>
      </c>
      <c r="O4096">
        <v>47232</v>
      </c>
      <c r="P4096" s="1">
        <v>44259</v>
      </c>
      <c r="Q4096" s="1">
        <v>44283</v>
      </c>
      <c r="R4096" t="str" cm="1">
        <f t="array" ref="R4096:Y4096">_xlfn.XLOOKUP($N4096,'Raw - customers'!$A:$A,'Raw - customers'!$B:$I)</f>
        <v>Dannie Fidler</v>
      </c>
      <c r="S4096" t="str">
        <v>Genderfluid</v>
      </c>
      <c r="T4096">
        <v>32</v>
      </c>
      <c r="U4096" t="str">
        <v>157 Rohan MallApt. 466</v>
      </c>
      <c r="V4096">
        <v>4145</v>
      </c>
      <c r="W4096" t="str">
        <v>East Max</v>
      </c>
      <c r="X4096" t="str">
        <v>Tasmania</v>
      </c>
      <c r="Y4096" t="str">
        <v>Australia</v>
      </c>
      <c r="Z4096">
        <v>3</v>
      </c>
      <c r="AA4096" s="3" t="str">
        <f t="shared" si="127"/>
        <v>20 to 30</v>
      </c>
      <c r="AP4096" s="6">
        <v>664</v>
      </c>
      <c r="AQ4096" s="6" t="s">
        <v>1414</v>
      </c>
    </row>
    <row r="4097" spans="1:43" x14ac:dyDescent="0.25">
      <c r="A4097">
        <v>4095</v>
      </c>
      <c r="B4097">
        <v>814</v>
      </c>
      <c r="C4097">
        <v>342</v>
      </c>
      <c r="D4097">
        <v>109</v>
      </c>
      <c r="E4097">
        <v>2</v>
      </c>
      <c r="F4097">
        <v>218</v>
      </c>
      <c r="G4097" t="str">
        <f>VLOOKUP($C4097,'Raw-products'!$A$2:$H$1261,MATCH(G$1,'Raw-products'!$A$1:$H$1,0))</f>
        <v>Shirt</v>
      </c>
      <c r="H4097" t="str">
        <f>VLOOKUP($C4097,'Raw-products'!$A$2:$H$1261,MATCH(H$1,'Raw-products'!$A$1:$H$1,0))</f>
        <v>Mandarin Collar</v>
      </c>
      <c r="I4097" t="str">
        <f>VLOOKUP($C4097,'Raw-products'!$A$2:$H$1261,MATCH(I$1,'Raw-products'!$A$1:$H$1,0))</f>
        <v>M</v>
      </c>
      <c r="J4097" t="str">
        <f>VLOOKUP($C4097,'Raw-products'!$A$2:$H$1261,MATCH(J$1,'Raw-products'!$A$1:$H$1,0))</f>
        <v>indigo</v>
      </c>
      <c r="K4097">
        <f>VLOOKUP($C4097,'Raw-products'!$A$2:$H$1261,MATCH(K$1,'Raw-products'!$A$1:$H$1,0))</f>
        <v>108</v>
      </c>
      <c r="L4097">
        <f>VLOOKUP($C4097,'Raw-products'!$A$2:$H$1261,MATCH(L$1,'Raw-products'!$A$1:$H$1,0))</f>
        <v>51</v>
      </c>
      <c r="M4097" s="5">
        <f t="shared" si="126"/>
        <v>5508</v>
      </c>
      <c r="N4097" cm="1">
        <f t="array" ref="N4097:Q4097">_xlfn.XLOOKUP($B4097,'Raw -orders'!$A:$A,'Raw -orders'!$B:$E)</f>
        <v>664</v>
      </c>
      <c r="O4097">
        <v>47232</v>
      </c>
      <c r="P4097" s="1">
        <v>44259</v>
      </c>
      <c r="Q4097" s="1">
        <v>44283</v>
      </c>
      <c r="R4097" t="str" cm="1">
        <f t="array" ref="R4097:Y4097">_xlfn.XLOOKUP($N4097,'Raw - customers'!$A:$A,'Raw - customers'!$B:$I)</f>
        <v>Dannie Fidler</v>
      </c>
      <c r="S4097" t="str">
        <v>Genderfluid</v>
      </c>
      <c r="T4097">
        <v>32</v>
      </c>
      <c r="U4097" t="str">
        <v>157 Rohan MallApt. 466</v>
      </c>
      <c r="V4097">
        <v>4145</v>
      </c>
      <c r="W4097" t="str">
        <v>East Max</v>
      </c>
      <c r="X4097" t="str">
        <v>Tasmania</v>
      </c>
      <c r="Y4097" t="str">
        <v>Australia</v>
      </c>
      <c r="Z4097">
        <v>3</v>
      </c>
      <c r="AA4097" s="3" t="str">
        <f t="shared" si="127"/>
        <v>20 to 30</v>
      </c>
      <c r="AP4097" s="6">
        <v>664</v>
      </c>
      <c r="AQ4097" s="6" t="s">
        <v>1414</v>
      </c>
    </row>
    <row r="4098" spans="1:43" x14ac:dyDescent="0.25">
      <c r="A4098">
        <v>4096</v>
      </c>
      <c r="B4098">
        <v>814</v>
      </c>
      <c r="C4098">
        <v>49</v>
      </c>
      <c r="D4098">
        <v>104</v>
      </c>
      <c r="E4098">
        <v>2</v>
      </c>
      <c r="F4098">
        <v>208</v>
      </c>
      <c r="G4098" t="str">
        <f>VLOOKUP($C4098,'Raw-products'!$A$2:$H$1261,MATCH(G$1,'Raw-products'!$A$1:$H$1,0))</f>
        <v>Shirt</v>
      </c>
      <c r="H4098" t="str">
        <f>VLOOKUP($C4098,'Raw-products'!$A$2:$H$1261,MATCH(H$1,'Raw-products'!$A$1:$H$1,0))</f>
        <v>Dress</v>
      </c>
      <c r="I4098" t="str">
        <f>VLOOKUP($C4098,'Raw-products'!$A$2:$H$1261,MATCH(I$1,'Raw-products'!$A$1:$H$1,0))</f>
        <v>XL</v>
      </c>
      <c r="J4098" t="str">
        <f>VLOOKUP($C4098,'Raw-products'!$A$2:$H$1261,MATCH(J$1,'Raw-products'!$A$1:$H$1,0))</f>
        <v>yellow</v>
      </c>
      <c r="K4098">
        <f>VLOOKUP($C4098,'Raw-products'!$A$2:$H$1261,MATCH(K$1,'Raw-products'!$A$1:$H$1,0))</f>
        <v>119</v>
      </c>
      <c r="L4098">
        <f>VLOOKUP($C4098,'Raw-products'!$A$2:$H$1261,MATCH(L$1,'Raw-products'!$A$1:$H$1,0))</f>
        <v>75</v>
      </c>
      <c r="M4098" s="5">
        <f t="shared" si="126"/>
        <v>8925</v>
      </c>
      <c r="N4098" cm="1">
        <f t="array" ref="N4098:Q4098">_xlfn.XLOOKUP($B4098,'Raw -orders'!$A:$A,'Raw -orders'!$B:$E)</f>
        <v>664</v>
      </c>
      <c r="O4098">
        <v>47232</v>
      </c>
      <c r="P4098" s="1">
        <v>44259</v>
      </c>
      <c r="Q4098" s="1">
        <v>44283</v>
      </c>
      <c r="R4098" t="str" cm="1">
        <f t="array" ref="R4098:Y4098">_xlfn.XLOOKUP($N4098,'Raw - customers'!$A:$A,'Raw - customers'!$B:$I)</f>
        <v>Dannie Fidler</v>
      </c>
      <c r="S4098" t="str">
        <v>Genderfluid</v>
      </c>
      <c r="T4098">
        <v>32</v>
      </c>
      <c r="U4098" t="str">
        <v>157 Rohan MallApt. 466</v>
      </c>
      <c r="V4098">
        <v>4145</v>
      </c>
      <c r="W4098" t="str">
        <v>East Max</v>
      </c>
      <c r="X4098" t="str">
        <v>Tasmania</v>
      </c>
      <c r="Y4098" t="str">
        <v>Australia</v>
      </c>
      <c r="Z4098">
        <v>3</v>
      </c>
      <c r="AA4098" s="3" t="str">
        <f t="shared" si="127"/>
        <v>20 to 30</v>
      </c>
      <c r="AP4098" s="6">
        <v>664</v>
      </c>
      <c r="AQ4098" s="6" t="s">
        <v>1414</v>
      </c>
    </row>
    <row r="4099" spans="1:43" x14ac:dyDescent="0.25">
      <c r="A4099">
        <v>4097</v>
      </c>
      <c r="B4099">
        <v>814</v>
      </c>
      <c r="C4099">
        <v>727</v>
      </c>
      <c r="D4099">
        <v>119</v>
      </c>
      <c r="E4099">
        <v>3</v>
      </c>
      <c r="F4099">
        <v>357</v>
      </c>
      <c r="G4099" t="str">
        <f>VLOOKUP($C4099,'Raw-products'!$A$2:$H$1261,MATCH(G$1,'Raw-products'!$A$1:$H$1,0))</f>
        <v>Jacket</v>
      </c>
      <c r="H4099" t="str">
        <f>VLOOKUP($C4099,'Raw-products'!$A$2:$H$1261,MATCH(H$1,'Raw-products'!$A$1:$H$1,0))</f>
        <v>Trench Coat</v>
      </c>
      <c r="I4099" t="str">
        <f>VLOOKUP($C4099,'Raw-products'!$A$2:$H$1261,MATCH(I$1,'Raw-products'!$A$1:$H$1,0))</f>
        <v>M</v>
      </c>
      <c r="J4099" t="str">
        <f>VLOOKUP($C4099,'Raw-products'!$A$2:$H$1261,MATCH(J$1,'Raw-products'!$A$1:$H$1,0))</f>
        <v>indigo</v>
      </c>
      <c r="K4099">
        <f>VLOOKUP($C4099,'Raw-products'!$A$2:$H$1261,MATCH(K$1,'Raw-products'!$A$1:$H$1,0))</f>
        <v>112</v>
      </c>
      <c r="L4099">
        <f>VLOOKUP($C4099,'Raw-products'!$A$2:$H$1261,MATCH(L$1,'Raw-products'!$A$1:$H$1,0))</f>
        <v>42</v>
      </c>
      <c r="M4099" s="5">
        <f t="shared" ref="M4099:M4162" si="128">$K4099*$L4099</f>
        <v>4704</v>
      </c>
      <c r="N4099" cm="1">
        <f t="array" ref="N4099:Q4099">_xlfn.XLOOKUP($B4099,'Raw -orders'!$A:$A,'Raw -orders'!$B:$E)</f>
        <v>664</v>
      </c>
      <c r="O4099">
        <v>47232</v>
      </c>
      <c r="P4099" s="1">
        <v>44259</v>
      </c>
      <c r="Q4099" s="1">
        <v>44283</v>
      </c>
      <c r="R4099" t="str" cm="1">
        <f t="array" ref="R4099:Y4099">_xlfn.XLOOKUP($N4099,'Raw - customers'!$A:$A,'Raw - customers'!$B:$I)</f>
        <v>Dannie Fidler</v>
      </c>
      <c r="S4099" t="str">
        <v>Genderfluid</v>
      </c>
      <c r="T4099">
        <v>32</v>
      </c>
      <c r="U4099" t="str">
        <v>157 Rohan MallApt. 466</v>
      </c>
      <c r="V4099">
        <v>4145</v>
      </c>
      <c r="W4099" t="str">
        <v>East Max</v>
      </c>
      <c r="X4099" t="str">
        <v>Tasmania</v>
      </c>
      <c r="Y4099" t="str">
        <v>Australia</v>
      </c>
      <c r="Z4099">
        <v>3</v>
      </c>
      <c r="AA4099" s="3" t="str">
        <f t="shared" ref="AA4099:AA4162" si="129">IF(AND(DATEDIF($P4099,$Q4099,"D")&gt;0,DATEDIF($P4099,$Q4099,"D")&lt;=10),"0 to 10",IF(AND(DATEDIF($P4099,$Q4099,"D")&gt;10,DATEDIF($P4099,$Q4099,"D")&lt;=20),"10 to 20",IF(AND(DATEDIF($P4099,$Q4099,"D")&gt;20,DATEDIF($P4099,$Q4099,"D")&lt;=30),"20 to 30")))</f>
        <v>20 to 30</v>
      </c>
      <c r="AP4099" s="6">
        <v>664</v>
      </c>
      <c r="AQ4099" s="6" t="s">
        <v>1414</v>
      </c>
    </row>
    <row r="4100" spans="1:43" x14ac:dyDescent="0.25">
      <c r="A4100">
        <v>4098</v>
      </c>
      <c r="B4100">
        <v>815</v>
      </c>
      <c r="C4100">
        <v>1204</v>
      </c>
      <c r="D4100">
        <v>105</v>
      </c>
      <c r="E4100">
        <v>3</v>
      </c>
      <c r="F4100">
        <v>315</v>
      </c>
      <c r="G4100" t="str">
        <f>VLOOKUP($C4100,'Raw-products'!$A$2:$H$1261,MATCH(G$1,'Raw-products'!$A$1:$H$1,0))</f>
        <v>Trousers</v>
      </c>
      <c r="H4100" t="str">
        <f>VLOOKUP($C4100,'Raw-products'!$A$2:$H$1261,MATCH(H$1,'Raw-products'!$A$1:$H$1,0))</f>
        <v>Pleated</v>
      </c>
      <c r="I4100" t="str">
        <f>VLOOKUP($C4100,'Raw-products'!$A$2:$H$1261,MATCH(I$1,'Raw-products'!$A$1:$H$1,0))</f>
        <v>XL</v>
      </c>
      <c r="J4100" t="str">
        <f>VLOOKUP($C4100,'Raw-products'!$A$2:$H$1261,MATCH(J$1,'Raw-products'!$A$1:$H$1,0))</f>
        <v>yellow</v>
      </c>
      <c r="K4100">
        <f>VLOOKUP($C4100,'Raw-products'!$A$2:$H$1261,MATCH(K$1,'Raw-products'!$A$1:$H$1,0))</f>
        <v>90</v>
      </c>
      <c r="L4100">
        <f>VLOOKUP($C4100,'Raw-products'!$A$2:$H$1261,MATCH(L$1,'Raw-products'!$A$1:$H$1,0))</f>
        <v>52</v>
      </c>
      <c r="M4100" s="5">
        <f t="shared" si="128"/>
        <v>4680</v>
      </c>
      <c r="N4100" cm="1">
        <f t="array" ref="N4100:Q4100">_xlfn.XLOOKUP($B4100,'Raw -orders'!$A:$A,'Raw -orders'!$B:$E)</f>
        <v>572</v>
      </c>
      <c r="O4100">
        <v>50066</v>
      </c>
      <c r="P4100" s="1">
        <v>44318</v>
      </c>
      <c r="Q4100" s="1">
        <v>44333</v>
      </c>
      <c r="R4100" t="str" cm="1">
        <f t="array" ref="R4100:Y4100">_xlfn.XLOOKUP($N4100,'Raw - customers'!$A:$A,'Raw - customers'!$B:$I)</f>
        <v>Raquela Swinnard</v>
      </c>
      <c r="S4100" t="str">
        <v>Agender</v>
      </c>
      <c r="T4100">
        <v>27</v>
      </c>
      <c r="U4100" t="str">
        <v>12 Nate RidgeApt. 107</v>
      </c>
      <c r="V4100">
        <v>7611</v>
      </c>
      <c r="W4100" t="str">
        <v>Sanfordton</v>
      </c>
      <c r="X4100" t="str">
        <v>South Australia</v>
      </c>
      <c r="Y4100" t="str">
        <v>Australia</v>
      </c>
      <c r="Z4100">
        <v>5</v>
      </c>
      <c r="AA4100" s="3" t="str">
        <f t="shared" si="129"/>
        <v>10 to 20</v>
      </c>
      <c r="AP4100" s="6">
        <v>572</v>
      </c>
      <c r="AQ4100" s="6" t="s">
        <v>1345</v>
      </c>
    </row>
    <row r="4101" spans="1:43" x14ac:dyDescent="0.25">
      <c r="A4101">
        <v>4099</v>
      </c>
      <c r="B4101">
        <v>815</v>
      </c>
      <c r="C4101">
        <v>927</v>
      </c>
      <c r="D4101">
        <v>96</v>
      </c>
      <c r="E4101">
        <v>2</v>
      </c>
      <c r="F4101">
        <v>192</v>
      </c>
      <c r="G4101" t="str">
        <f>VLOOKUP($C4101,'Raw-products'!$A$2:$H$1261,MATCH(G$1,'Raw-products'!$A$1:$H$1,0))</f>
        <v>Trousers</v>
      </c>
      <c r="H4101" t="str">
        <f>VLOOKUP($C4101,'Raw-products'!$A$2:$H$1261,MATCH(H$1,'Raw-products'!$A$1:$H$1,0))</f>
        <v>Drawstring</v>
      </c>
      <c r="I4101" t="str">
        <f>VLOOKUP($C4101,'Raw-products'!$A$2:$H$1261,MATCH(I$1,'Raw-products'!$A$1:$H$1,0))</f>
        <v>M</v>
      </c>
      <c r="J4101" t="str">
        <f>VLOOKUP($C4101,'Raw-products'!$A$2:$H$1261,MATCH(J$1,'Raw-products'!$A$1:$H$1,0))</f>
        <v>green</v>
      </c>
      <c r="K4101">
        <f>VLOOKUP($C4101,'Raw-products'!$A$2:$H$1261,MATCH(K$1,'Raw-products'!$A$1:$H$1,0))</f>
        <v>104</v>
      </c>
      <c r="L4101">
        <f>VLOOKUP($C4101,'Raw-products'!$A$2:$H$1261,MATCH(L$1,'Raw-products'!$A$1:$H$1,0))</f>
        <v>52</v>
      </c>
      <c r="M4101" s="5">
        <f t="shared" si="128"/>
        <v>5408</v>
      </c>
      <c r="N4101" cm="1">
        <f t="array" ref="N4101:Q4101">_xlfn.XLOOKUP($B4101,'Raw -orders'!$A:$A,'Raw -orders'!$B:$E)</f>
        <v>572</v>
      </c>
      <c r="O4101">
        <v>50066</v>
      </c>
      <c r="P4101" s="1">
        <v>44318</v>
      </c>
      <c r="Q4101" s="1">
        <v>44333</v>
      </c>
      <c r="R4101" t="str" cm="1">
        <f t="array" ref="R4101:Y4101">_xlfn.XLOOKUP($N4101,'Raw - customers'!$A:$A,'Raw - customers'!$B:$I)</f>
        <v>Raquela Swinnard</v>
      </c>
      <c r="S4101" t="str">
        <v>Agender</v>
      </c>
      <c r="T4101">
        <v>27</v>
      </c>
      <c r="U4101" t="str">
        <v>12 Nate RidgeApt. 107</v>
      </c>
      <c r="V4101">
        <v>7611</v>
      </c>
      <c r="W4101" t="str">
        <v>Sanfordton</v>
      </c>
      <c r="X4101" t="str">
        <v>South Australia</v>
      </c>
      <c r="Y4101" t="str">
        <v>Australia</v>
      </c>
      <c r="Z4101">
        <v>5</v>
      </c>
      <c r="AA4101" s="3" t="str">
        <f t="shared" si="129"/>
        <v>10 to 20</v>
      </c>
      <c r="AP4101" s="6">
        <v>572</v>
      </c>
      <c r="AQ4101" s="6" t="s">
        <v>1345</v>
      </c>
    </row>
    <row r="4102" spans="1:43" x14ac:dyDescent="0.25">
      <c r="A4102">
        <v>4100</v>
      </c>
      <c r="B4102">
        <v>815</v>
      </c>
      <c r="C4102">
        <v>1059</v>
      </c>
      <c r="D4102">
        <v>93</v>
      </c>
      <c r="E4102">
        <v>1</v>
      </c>
      <c r="F4102">
        <v>93</v>
      </c>
      <c r="G4102" t="str">
        <f>VLOOKUP($C4102,'Raw-products'!$A$2:$H$1261,MATCH(G$1,'Raw-products'!$A$1:$H$1,0))</f>
        <v>Trousers</v>
      </c>
      <c r="H4102" t="str">
        <f>VLOOKUP($C4102,'Raw-products'!$A$2:$H$1261,MATCH(H$1,'Raw-products'!$A$1:$H$1,0))</f>
        <v>Joggers</v>
      </c>
      <c r="I4102" t="str">
        <f>VLOOKUP($C4102,'Raw-products'!$A$2:$H$1261,MATCH(I$1,'Raw-products'!$A$1:$H$1,0))</f>
        <v>XL</v>
      </c>
      <c r="J4102" t="str">
        <f>VLOOKUP($C4102,'Raw-products'!$A$2:$H$1261,MATCH(J$1,'Raw-products'!$A$1:$H$1,0))</f>
        <v>orange</v>
      </c>
      <c r="K4102">
        <f>VLOOKUP($C4102,'Raw-products'!$A$2:$H$1261,MATCH(K$1,'Raw-products'!$A$1:$H$1,0))</f>
        <v>94</v>
      </c>
      <c r="L4102">
        <f>VLOOKUP($C4102,'Raw-products'!$A$2:$H$1261,MATCH(L$1,'Raw-products'!$A$1:$H$1,0))</f>
        <v>44</v>
      </c>
      <c r="M4102" s="5">
        <f t="shared" si="128"/>
        <v>4136</v>
      </c>
      <c r="N4102" cm="1">
        <f t="array" ref="N4102:Q4102">_xlfn.XLOOKUP($B4102,'Raw -orders'!$A:$A,'Raw -orders'!$B:$E)</f>
        <v>572</v>
      </c>
      <c r="O4102">
        <v>50066</v>
      </c>
      <c r="P4102" s="1">
        <v>44318</v>
      </c>
      <c r="Q4102" s="1">
        <v>44333</v>
      </c>
      <c r="R4102" t="str" cm="1">
        <f t="array" ref="R4102:Y4102">_xlfn.XLOOKUP($N4102,'Raw - customers'!$A:$A,'Raw - customers'!$B:$I)</f>
        <v>Raquela Swinnard</v>
      </c>
      <c r="S4102" t="str">
        <v>Agender</v>
      </c>
      <c r="T4102">
        <v>27</v>
      </c>
      <c r="U4102" t="str">
        <v>12 Nate RidgeApt. 107</v>
      </c>
      <c r="V4102">
        <v>7611</v>
      </c>
      <c r="W4102" t="str">
        <v>Sanfordton</v>
      </c>
      <c r="X4102" t="str">
        <v>South Australia</v>
      </c>
      <c r="Y4102" t="str">
        <v>Australia</v>
      </c>
      <c r="Z4102">
        <v>5</v>
      </c>
      <c r="AA4102" s="3" t="str">
        <f t="shared" si="129"/>
        <v>10 to 20</v>
      </c>
      <c r="AP4102" s="6">
        <v>572</v>
      </c>
      <c r="AQ4102" s="6" t="s">
        <v>1345</v>
      </c>
    </row>
    <row r="4103" spans="1:43" x14ac:dyDescent="0.25">
      <c r="A4103">
        <v>4101</v>
      </c>
      <c r="B4103">
        <v>815</v>
      </c>
      <c r="C4103">
        <v>448</v>
      </c>
      <c r="D4103">
        <v>107</v>
      </c>
      <c r="E4103">
        <v>2</v>
      </c>
      <c r="F4103">
        <v>214</v>
      </c>
      <c r="G4103" t="str">
        <f>VLOOKUP($C4103,'Raw-products'!$A$2:$H$1261,MATCH(G$1,'Raw-products'!$A$1:$H$1,0))</f>
        <v>Jacket</v>
      </c>
      <c r="H4103" t="str">
        <f>VLOOKUP($C4103,'Raw-products'!$A$2:$H$1261,MATCH(H$1,'Raw-products'!$A$1:$H$1,0))</f>
        <v>Denim</v>
      </c>
      <c r="I4103" t="str">
        <f>VLOOKUP($C4103,'Raw-products'!$A$2:$H$1261,MATCH(I$1,'Raw-products'!$A$1:$H$1,0))</f>
        <v>L</v>
      </c>
      <c r="J4103" t="str">
        <f>VLOOKUP($C4103,'Raw-products'!$A$2:$H$1261,MATCH(J$1,'Raw-products'!$A$1:$H$1,0))</f>
        <v>indigo</v>
      </c>
      <c r="K4103">
        <f>VLOOKUP($C4103,'Raw-products'!$A$2:$H$1261,MATCH(K$1,'Raw-products'!$A$1:$H$1,0))</f>
        <v>92</v>
      </c>
      <c r="L4103">
        <f>VLOOKUP($C4103,'Raw-products'!$A$2:$H$1261,MATCH(L$1,'Raw-products'!$A$1:$H$1,0))</f>
        <v>67</v>
      </c>
      <c r="M4103" s="5">
        <f t="shared" si="128"/>
        <v>6164</v>
      </c>
      <c r="N4103" cm="1">
        <f t="array" ref="N4103:Q4103">_xlfn.XLOOKUP($B4103,'Raw -orders'!$A:$A,'Raw -orders'!$B:$E)</f>
        <v>572</v>
      </c>
      <c r="O4103">
        <v>50066</v>
      </c>
      <c r="P4103" s="1">
        <v>44318</v>
      </c>
      <c r="Q4103" s="1">
        <v>44333</v>
      </c>
      <c r="R4103" t="str" cm="1">
        <f t="array" ref="R4103:Y4103">_xlfn.XLOOKUP($N4103,'Raw - customers'!$A:$A,'Raw - customers'!$B:$I)</f>
        <v>Raquela Swinnard</v>
      </c>
      <c r="S4103" t="str">
        <v>Agender</v>
      </c>
      <c r="T4103">
        <v>27</v>
      </c>
      <c r="U4103" t="str">
        <v>12 Nate RidgeApt. 107</v>
      </c>
      <c r="V4103">
        <v>7611</v>
      </c>
      <c r="W4103" t="str">
        <v>Sanfordton</v>
      </c>
      <c r="X4103" t="str">
        <v>South Australia</v>
      </c>
      <c r="Y4103" t="str">
        <v>Australia</v>
      </c>
      <c r="Z4103">
        <v>5</v>
      </c>
      <c r="AA4103" s="3" t="str">
        <f t="shared" si="129"/>
        <v>10 to 20</v>
      </c>
      <c r="AP4103" s="6">
        <v>572</v>
      </c>
      <c r="AQ4103" s="6" t="s">
        <v>1345</v>
      </c>
    </row>
    <row r="4104" spans="1:43" x14ac:dyDescent="0.25">
      <c r="A4104">
        <v>4102</v>
      </c>
      <c r="B4104">
        <v>815</v>
      </c>
      <c r="C4104">
        <v>903</v>
      </c>
      <c r="D4104">
        <v>94</v>
      </c>
      <c r="E4104">
        <v>1</v>
      </c>
      <c r="F4104">
        <v>94</v>
      </c>
      <c r="G4104" t="str">
        <f>VLOOKUP($C4104,'Raw-products'!$A$2:$H$1261,MATCH(G$1,'Raw-products'!$A$1:$H$1,0))</f>
        <v>Trousers</v>
      </c>
      <c r="H4104" t="str">
        <f>VLOOKUP($C4104,'Raw-products'!$A$2:$H$1261,MATCH(H$1,'Raw-products'!$A$1:$H$1,0))</f>
        <v>Cords</v>
      </c>
      <c r="I4104" t="str">
        <f>VLOOKUP($C4104,'Raw-products'!$A$2:$H$1261,MATCH(I$1,'Raw-products'!$A$1:$H$1,0))</f>
        <v>L</v>
      </c>
      <c r="J4104" t="str">
        <f>VLOOKUP($C4104,'Raw-products'!$A$2:$H$1261,MATCH(J$1,'Raw-products'!$A$1:$H$1,0))</f>
        <v>indigo</v>
      </c>
      <c r="K4104">
        <f>VLOOKUP($C4104,'Raw-products'!$A$2:$H$1261,MATCH(K$1,'Raw-products'!$A$1:$H$1,0))</f>
        <v>113</v>
      </c>
      <c r="L4104">
        <f>VLOOKUP($C4104,'Raw-products'!$A$2:$H$1261,MATCH(L$1,'Raw-products'!$A$1:$H$1,0))</f>
        <v>62</v>
      </c>
      <c r="M4104" s="5">
        <f t="shared" si="128"/>
        <v>7006</v>
      </c>
      <c r="N4104" cm="1">
        <f t="array" ref="N4104:Q4104">_xlfn.XLOOKUP($B4104,'Raw -orders'!$A:$A,'Raw -orders'!$B:$E)</f>
        <v>572</v>
      </c>
      <c r="O4104">
        <v>50066</v>
      </c>
      <c r="P4104" s="1">
        <v>44318</v>
      </c>
      <c r="Q4104" s="1">
        <v>44333</v>
      </c>
      <c r="R4104" t="str" cm="1">
        <f t="array" ref="R4104:Y4104">_xlfn.XLOOKUP($N4104,'Raw - customers'!$A:$A,'Raw - customers'!$B:$I)</f>
        <v>Raquela Swinnard</v>
      </c>
      <c r="S4104" t="str">
        <v>Agender</v>
      </c>
      <c r="T4104">
        <v>27</v>
      </c>
      <c r="U4104" t="str">
        <v>12 Nate RidgeApt. 107</v>
      </c>
      <c r="V4104">
        <v>7611</v>
      </c>
      <c r="W4104" t="str">
        <v>Sanfordton</v>
      </c>
      <c r="X4104" t="str">
        <v>South Australia</v>
      </c>
      <c r="Y4104" t="str">
        <v>Australia</v>
      </c>
      <c r="Z4104">
        <v>5</v>
      </c>
      <c r="AA4104" s="3" t="str">
        <f t="shared" si="129"/>
        <v>10 to 20</v>
      </c>
      <c r="AP4104" s="6">
        <v>572</v>
      </c>
      <c r="AQ4104" s="6" t="s">
        <v>1345</v>
      </c>
    </row>
    <row r="4105" spans="1:43" x14ac:dyDescent="0.25">
      <c r="A4105">
        <v>4103</v>
      </c>
      <c r="B4105">
        <v>815</v>
      </c>
      <c r="C4105">
        <v>1025</v>
      </c>
      <c r="D4105">
        <v>90</v>
      </c>
      <c r="E4105">
        <v>3</v>
      </c>
      <c r="F4105">
        <v>270</v>
      </c>
      <c r="G4105" t="str">
        <f>VLOOKUP($C4105,'Raw-products'!$A$2:$H$1261,MATCH(G$1,'Raw-products'!$A$1:$H$1,0))</f>
        <v>Trousers</v>
      </c>
      <c r="H4105" t="str">
        <f>VLOOKUP($C4105,'Raw-products'!$A$2:$H$1261,MATCH(H$1,'Raw-products'!$A$1:$H$1,0))</f>
        <v>Relaxed Leg</v>
      </c>
      <c r="I4105" t="str">
        <f>VLOOKUP($C4105,'Raw-products'!$A$2:$H$1261,MATCH(I$1,'Raw-products'!$A$1:$H$1,0))</f>
        <v>XS</v>
      </c>
      <c r="J4105" t="str">
        <f>VLOOKUP($C4105,'Raw-products'!$A$2:$H$1261,MATCH(J$1,'Raw-products'!$A$1:$H$1,0))</f>
        <v>yellow</v>
      </c>
      <c r="K4105">
        <f>VLOOKUP($C4105,'Raw-products'!$A$2:$H$1261,MATCH(K$1,'Raw-products'!$A$1:$H$1,0))</f>
        <v>95</v>
      </c>
      <c r="L4105">
        <f>VLOOKUP($C4105,'Raw-products'!$A$2:$H$1261,MATCH(L$1,'Raw-products'!$A$1:$H$1,0))</f>
        <v>44</v>
      </c>
      <c r="M4105" s="5">
        <f t="shared" si="128"/>
        <v>4180</v>
      </c>
      <c r="N4105" cm="1">
        <f t="array" ref="N4105:Q4105">_xlfn.XLOOKUP($B4105,'Raw -orders'!$A:$A,'Raw -orders'!$B:$E)</f>
        <v>572</v>
      </c>
      <c r="O4105">
        <v>50066</v>
      </c>
      <c r="P4105" s="1">
        <v>44318</v>
      </c>
      <c r="Q4105" s="1">
        <v>44333</v>
      </c>
      <c r="R4105" t="str" cm="1">
        <f t="array" ref="R4105:Y4105">_xlfn.XLOOKUP($N4105,'Raw - customers'!$A:$A,'Raw - customers'!$B:$I)</f>
        <v>Raquela Swinnard</v>
      </c>
      <c r="S4105" t="str">
        <v>Agender</v>
      </c>
      <c r="T4105">
        <v>27</v>
      </c>
      <c r="U4105" t="str">
        <v>12 Nate RidgeApt. 107</v>
      </c>
      <c r="V4105">
        <v>7611</v>
      </c>
      <c r="W4105" t="str">
        <v>Sanfordton</v>
      </c>
      <c r="X4105" t="str">
        <v>South Australia</v>
      </c>
      <c r="Y4105" t="str">
        <v>Australia</v>
      </c>
      <c r="Z4105">
        <v>5</v>
      </c>
      <c r="AA4105" s="3" t="str">
        <f t="shared" si="129"/>
        <v>10 to 20</v>
      </c>
      <c r="AP4105" s="6">
        <v>572</v>
      </c>
      <c r="AQ4105" s="6" t="s">
        <v>1345</v>
      </c>
    </row>
    <row r="4106" spans="1:43" x14ac:dyDescent="0.25">
      <c r="A4106">
        <v>4104</v>
      </c>
      <c r="B4106">
        <v>815</v>
      </c>
      <c r="C4106">
        <v>556</v>
      </c>
      <c r="D4106">
        <v>98</v>
      </c>
      <c r="E4106">
        <v>2</v>
      </c>
      <c r="F4106">
        <v>196</v>
      </c>
      <c r="G4106" t="str">
        <f>VLOOKUP($C4106,'Raw-products'!$A$2:$H$1261,MATCH(G$1,'Raw-products'!$A$1:$H$1,0))</f>
        <v>Jacket</v>
      </c>
      <c r="H4106" t="str">
        <f>VLOOKUP($C4106,'Raw-products'!$A$2:$H$1261,MATCH(H$1,'Raw-products'!$A$1:$H$1,0))</f>
        <v>Leather</v>
      </c>
      <c r="I4106" t="str">
        <f>VLOOKUP($C4106,'Raw-products'!$A$2:$H$1261,MATCH(I$1,'Raw-products'!$A$1:$H$1,0))</f>
        <v>S</v>
      </c>
      <c r="J4106" t="str">
        <f>VLOOKUP($C4106,'Raw-products'!$A$2:$H$1261,MATCH(J$1,'Raw-products'!$A$1:$H$1,0))</f>
        <v>violet</v>
      </c>
      <c r="K4106">
        <f>VLOOKUP($C4106,'Raw-products'!$A$2:$H$1261,MATCH(K$1,'Raw-products'!$A$1:$H$1,0))</f>
        <v>113</v>
      </c>
      <c r="L4106">
        <f>VLOOKUP($C4106,'Raw-products'!$A$2:$H$1261,MATCH(L$1,'Raw-products'!$A$1:$H$1,0))</f>
        <v>65</v>
      </c>
      <c r="M4106" s="5">
        <f t="shared" si="128"/>
        <v>7345</v>
      </c>
      <c r="N4106" cm="1">
        <f t="array" ref="N4106:Q4106">_xlfn.XLOOKUP($B4106,'Raw -orders'!$A:$A,'Raw -orders'!$B:$E)</f>
        <v>572</v>
      </c>
      <c r="O4106">
        <v>50066</v>
      </c>
      <c r="P4106" s="1">
        <v>44318</v>
      </c>
      <c r="Q4106" s="1">
        <v>44333</v>
      </c>
      <c r="R4106" t="str" cm="1">
        <f t="array" ref="R4106:Y4106">_xlfn.XLOOKUP($N4106,'Raw - customers'!$A:$A,'Raw - customers'!$B:$I)</f>
        <v>Raquela Swinnard</v>
      </c>
      <c r="S4106" t="str">
        <v>Agender</v>
      </c>
      <c r="T4106">
        <v>27</v>
      </c>
      <c r="U4106" t="str">
        <v>12 Nate RidgeApt. 107</v>
      </c>
      <c r="V4106">
        <v>7611</v>
      </c>
      <c r="W4106" t="str">
        <v>Sanfordton</v>
      </c>
      <c r="X4106" t="str">
        <v>South Australia</v>
      </c>
      <c r="Y4106" t="str">
        <v>Australia</v>
      </c>
      <c r="Z4106">
        <v>5</v>
      </c>
      <c r="AA4106" s="3" t="str">
        <f t="shared" si="129"/>
        <v>10 to 20</v>
      </c>
      <c r="AP4106" s="6">
        <v>572</v>
      </c>
      <c r="AQ4106" s="6" t="s">
        <v>1345</v>
      </c>
    </row>
    <row r="4107" spans="1:43" x14ac:dyDescent="0.25">
      <c r="A4107">
        <v>4105</v>
      </c>
      <c r="B4107">
        <v>815</v>
      </c>
      <c r="C4107">
        <v>702</v>
      </c>
      <c r="D4107">
        <v>119</v>
      </c>
      <c r="E4107">
        <v>2</v>
      </c>
      <c r="F4107">
        <v>238</v>
      </c>
      <c r="G4107" t="str">
        <f>VLOOKUP($C4107,'Raw-products'!$A$2:$H$1261,MATCH(G$1,'Raw-products'!$A$1:$H$1,0))</f>
        <v>Jacket</v>
      </c>
      <c r="H4107" t="str">
        <f>VLOOKUP($C4107,'Raw-products'!$A$2:$H$1261,MATCH(H$1,'Raw-products'!$A$1:$H$1,0))</f>
        <v>Trench Coat</v>
      </c>
      <c r="I4107" t="str">
        <f>VLOOKUP($C4107,'Raw-products'!$A$2:$H$1261,MATCH(I$1,'Raw-products'!$A$1:$H$1,0))</f>
        <v>M</v>
      </c>
      <c r="J4107" t="str">
        <f>VLOOKUP($C4107,'Raw-products'!$A$2:$H$1261,MATCH(J$1,'Raw-products'!$A$1:$H$1,0))</f>
        <v>red</v>
      </c>
      <c r="K4107">
        <f>VLOOKUP($C4107,'Raw-products'!$A$2:$H$1261,MATCH(K$1,'Raw-products'!$A$1:$H$1,0))</f>
        <v>112</v>
      </c>
      <c r="L4107">
        <f>VLOOKUP($C4107,'Raw-products'!$A$2:$H$1261,MATCH(L$1,'Raw-products'!$A$1:$H$1,0))</f>
        <v>57</v>
      </c>
      <c r="M4107" s="5">
        <f t="shared" si="128"/>
        <v>6384</v>
      </c>
      <c r="N4107" cm="1">
        <f t="array" ref="N4107:Q4107">_xlfn.XLOOKUP($B4107,'Raw -orders'!$A:$A,'Raw -orders'!$B:$E)</f>
        <v>572</v>
      </c>
      <c r="O4107">
        <v>50066</v>
      </c>
      <c r="P4107" s="1">
        <v>44318</v>
      </c>
      <c r="Q4107" s="1">
        <v>44333</v>
      </c>
      <c r="R4107" t="str" cm="1">
        <f t="array" ref="R4107:Y4107">_xlfn.XLOOKUP($N4107,'Raw - customers'!$A:$A,'Raw - customers'!$B:$I)</f>
        <v>Raquela Swinnard</v>
      </c>
      <c r="S4107" t="str">
        <v>Agender</v>
      </c>
      <c r="T4107">
        <v>27</v>
      </c>
      <c r="U4107" t="str">
        <v>12 Nate RidgeApt. 107</v>
      </c>
      <c r="V4107">
        <v>7611</v>
      </c>
      <c r="W4107" t="str">
        <v>Sanfordton</v>
      </c>
      <c r="X4107" t="str">
        <v>South Australia</v>
      </c>
      <c r="Y4107" t="str">
        <v>Australia</v>
      </c>
      <c r="Z4107">
        <v>5</v>
      </c>
      <c r="AA4107" s="3" t="str">
        <f t="shared" si="129"/>
        <v>10 to 20</v>
      </c>
      <c r="AP4107" s="6">
        <v>572</v>
      </c>
      <c r="AQ4107" s="6" t="s">
        <v>1345</v>
      </c>
    </row>
    <row r="4108" spans="1:43" x14ac:dyDescent="0.25">
      <c r="A4108">
        <v>4106</v>
      </c>
      <c r="B4108">
        <v>816</v>
      </c>
      <c r="C4108">
        <v>954</v>
      </c>
      <c r="D4108">
        <v>97</v>
      </c>
      <c r="E4108">
        <v>1</v>
      </c>
      <c r="F4108">
        <v>97</v>
      </c>
      <c r="G4108" t="str">
        <f>VLOOKUP($C4108,'Raw-products'!$A$2:$H$1261,MATCH(G$1,'Raw-products'!$A$1:$H$1,0))</f>
        <v>Trousers</v>
      </c>
      <c r="H4108" t="str">
        <f>VLOOKUP($C4108,'Raw-products'!$A$2:$H$1261,MATCH(H$1,'Raw-products'!$A$1:$H$1,0))</f>
        <v>Slim-Fit</v>
      </c>
      <c r="I4108" t="str">
        <f>VLOOKUP($C4108,'Raw-products'!$A$2:$H$1261,MATCH(I$1,'Raw-products'!$A$1:$H$1,0))</f>
        <v>XL</v>
      </c>
      <c r="J4108" t="str">
        <f>VLOOKUP($C4108,'Raw-products'!$A$2:$H$1261,MATCH(J$1,'Raw-products'!$A$1:$H$1,0))</f>
        <v>orange</v>
      </c>
      <c r="K4108">
        <f>VLOOKUP($C4108,'Raw-products'!$A$2:$H$1261,MATCH(K$1,'Raw-products'!$A$1:$H$1,0))</f>
        <v>119</v>
      </c>
      <c r="L4108">
        <f>VLOOKUP($C4108,'Raw-products'!$A$2:$H$1261,MATCH(L$1,'Raw-products'!$A$1:$H$1,0))</f>
        <v>78</v>
      </c>
      <c r="M4108" s="5">
        <f t="shared" si="128"/>
        <v>9282</v>
      </c>
      <c r="N4108" cm="1">
        <f t="array" ref="N4108:Q4108">_xlfn.XLOOKUP($B4108,'Raw -orders'!$A:$A,'Raw -orders'!$B:$E)</f>
        <v>620</v>
      </c>
      <c r="O4108">
        <v>32362</v>
      </c>
      <c r="P4108" s="1">
        <v>44229</v>
      </c>
      <c r="Q4108" s="1">
        <v>44233</v>
      </c>
      <c r="R4108" t="str" cm="1">
        <f t="array" ref="R4108:Y4108">_xlfn.XLOOKUP($N4108,'Raw - customers'!$A:$A,'Raw - customers'!$B:$I)</f>
        <v>Phillipe Gatecliffe</v>
      </c>
      <c r="S4108" t="str">
        <v>Male</v>
      </c>
      <c r="T4108">
        <v>35</v>
      </c>
      <c r="U4108" t="str">
        <v>150 Nate LoopApt. 614</v>
      </c>
      <c r="V4108">
        <v>902</v>
      </c>
      <c r="W4108" t="str">
        <v>Jettstad</v>
      </c>
      <c r="X4108" t="str">
        <v>Australian Capital Territory</v>
      </c>
      <c r="Y4108" t="str">
        <v>Australia</v>
      </c>
      <c r="Z4108">
        <v>2</v>
      </c>
      <c r="AA4108" s="3" t="str">
        <f t="shared" si="129"/>
        <v>0 to 10</v>
      </c>
      <c r="AP4108" s="6">
        <v>620</v>
      </c>
      <c r="AQ4108" s="6" t="s">
        <v>1350</v>
      </c>
    </row>
    <row r="4109" spans="1:43" x14ac:dyDescent="0.25">
      <c r="A4109">
        <v>4107</v>
      </c>
      <c r="B4109">
        <v>816</v>
      </c>
      <c r="C4109">
        <v>595</v>
      </c>
      <c r="D4109">
        <v>112</v>
      </c>
      <c r="E4109">
        <v>3</v>
      </c>
      <c r="F4109">
        <v>336</v>
      </c>
      <c r="G4109" t="str">
        <f>VLOOKUP($C4109,'Raw-products'!$A$2:$H$1261,MATCH(G$1,'Raw-products'!$A$1:$H$1,0))</f>
        <v>Jacket</v>
      </c>
      <c r="H4109" t="str">
        <f>VLOOKUP($C4109,'Raw-products'!$A$2:$H$1261,MATCH(H$1,'Raw-products'!$A$1:$H$1,0))</f>
        <v>Cardigan</v>
      </c>
      <c r="I4109" t="str">
        <f>VLOOKUP($C4109,'Raw-products'!$A$2:$H$1261,MATCH(I$1,'Raw-products'!$A$1:$H$1,0))</f>
        <v>XS</v>
      </c>
      <c r="J4109" t="str">
        <f>VLOOKUP($C4109,'Raw-products'!$A$2:$H$1261,MATCH(J$1,'Raw-products'!$A$1:$H$1,0))</f>
        <v>red</v>
      </c>
      <c r="K4109">
        <f>VLOOKUP($C4109,'Raw-products'!$A$2:$H$1261,MATCH(K$1,'Raw-products'!$A$1:$H$1,0))</f>
        <v>118</v>
      </c>
      <c r="L4109">
        <f>VLOOKUP($C4109,'Raw-products'!$A$2:$H$1261,MATCH(L$1,'Raw-products'!$A$1:$H$1,0))</f>
        <v>51</v>
      </c>
      <c r="M4109" s="5">
        <f t="shared" si="128"/>
        <v>6018</v>
      </c>
      <c r="N4109" cm="1">
        <f t="array" ref="N4109:Q4109">_xlfn.XLOOKUP($B4109,'Raw -orders'!$A:$A,'Raw -orders'!$B:$E)</f>
        <v>620</v>
      </c>
      <c r="O4109">
        <v>32362</v>
      </c>
      <c r="P4109" s="1">
        <v>44229</v>
      </c>
      <c r="Q4109" s="1">
        <v>44233</v>
      </c>
      <c r="R4109" t="str" cm="1">
        <f t="array" ref="R4109:Y4109">_xlfn.XLOOKUP($N4109,'Raw - customers'!$A:$A,'Raw - customers'!$B:$I)</f>
        <v>Phillipe Gatecliffe</v>
      </c>
      <c r="S4109" t="str">
        <v>Male</v>
      </c>
      <c r="T4109">
        <v>35</v>
      </c>
      <c r="U4109" t="str">
        <v>150 Nate LoopApt. 614</v>
      </c>
      <c r="V4109">
        <v>902</v>
      </c>
      <c r="W4109" t="str">
        <v>Jettstad</v>
      </c>
      <c r="X4109" t="str">
        <v>Australian Capital Territory</v>
      </c>
      <c r="Y4109" t="str">
        <v>Australia</v>
      </c>
      <c r="Z4109">
        <v>2</v>
      </c>
      <c r="AA4109" s="3" t="str">
        <f t="shared" si="129"/>
        <v>0 to 10</v>
      </c>
      <c r="AP4109" s="6">
        <v>620</v>
      </c>
      <c r="AQ4109" s="6" t="s">
        <v>1350</v>
      </c>
    </row>
    <row r="4110" spans="1:43" x14ac:dyDescent="0.25">
      <c r="A4110">
        <v>4108</v>
      </c>
      <c r="B4110">
        <v>816</v>
      </c>
      <c r="C4110">
        <v>1085</v>
      </c>
      <c r="D4110">
        <v>115</v>
      </c>
      <c r="E4110">
        <v>2</v>
      </c>
      <c r="F4110">
        <v>230</v>
      </c>
      <c r="G4110" t="str">
        <f>VLOOKUP($C4110,'Raw-products'!$A$2:$H$1261,MATCH(G$1,'Raw-products'!$A$1:$H$1,0))</f>
        <v>Trousers</v>
      </c>
      <c r="H4110" t="str">
        <f>VLOOKUP($C4110,'Raw-products'!$A$2:$H$1261,MATCH(H$1,'Raw-products'!$A$1:$H$1,0))</f>
        <v>Cropped</v>
      </c>
      <c r="I4110" t="str">
        <f>VLOOKUP($C4110,'Raw-products'!$A$2:$H$1261,MATCH(I$1,'Raw-products'!$A$1:$H$1,0))</f>
        <v>XS</v>
      </c>
      <c r="J4110" t="str">
        <f>VLOOKUP($C4110,'Raw-products'!$A$2:$H$1261,MATCH(J$1,'Raw-products'!$A$1:$H$1,0))</f>
        <v>red</v>
      </c>
      <c r="K4110">
        <f>VLOOKUP($C4110,'Raw-products'!$A$2:$H$1261,MATCH(K$1,'Raw-products'!$A$1:$H$1,0))</f>
        <v>99</v>
      </c>
      <c r="L4110">
        <f>VLOOKUP($C4110,'Raw-products'!$A$2:$H$1261,MATCH(L$1,'Raw-products'!$A$1:$H$1,0))</f>
        <v>75</v>
      </c>
      <c r="M4110" s="5">
        <f t="shared" si="128"/>
        <v>7425</v>
      </c>
      <c r="N4110" cm="1">
        <f t="array" ref="N4110:Q4110">_xlfn.XLOOKUP($B4110,'Raw -orders'!$A:$A,'Raw -orders'!$B:$E)</f>
        <v>620</v>
      </c>
      <c r="O4110">
        <v>32362</v>
      </c>
      <c r="P4110" s="1">
        <v>44229</v>
      </c>
      <c r="Q4110" s="1">
        <v>44233</v>
      </c>
      <c r="R4110" t="str" cm="1">
        <f t="array" ref="R4110:Y4110">_xlfn.XLOOKUP($N4110,'Raw - customers'!$A:$A,'Raw - customers'!$B:$I)</f>
        <v>Phillipe Gatecliffe</v>
      </c>
      <c r="S4110" t="str">
        <v>Male</v>
      </c>
      <c r="T4110">
        <v>35</v>
      </c>
      <c r="U4110" t="str">
        <v>150 Nate LoopApt. 614</v>
      </c>
      <c r="V4110">
        <v>902</v>
      </c>
      <c r="W4110" t="str">
        <v>Jettstad</v>
      </c>
      <c r="X4110" t="str">
        <v>Australian Capital Territory</v>
      </c>
      <c r="Y4110" t="str">
        <v>Australia</v>
      </c>
      <c r="Z4110">
        <v>2</v>
      </c>
      <c r="AA4110" s="3" t="str">
        <f t="shared" si="129"/>
        <v>0 to 10</v>
      </c>
      <c r="AP4110" s="6">
        <v>620</v>
      </c>
      <c r="AQ4110" s="6" t="s">
        <v>1350</v>
      </c>
    </row>
    <row r="4111" spans="1:43" x14ac:dyDescent="0.25">
      <c r="A4111">
        <v>4109</v>
      </c>
      <c r="B4111">
        <v>816</v>
      </c>
      <c r="C4111">
        <v>460</v>
      </c>
      <c r="D4111">
        <v>118</v>
      </c>
      <c r="E4111">
        <v>1</v>
      </c>
      <c r="F4111">
        <v>118</v>
      </c>
      <c r="G4111" t="str">
        <f>VLOOKUP($C4111,'Raw-products'!$A$2:$H$1261,MATCH(G$1,'Raw-products'!$A$1:$H$1,0))</f>
        <v>Jacket</v>
      </c>
      <c r="H4111" t="str">
        <f>VLOOKUP($C4111,'Raw-products'!$A$2:$H$1261,MATCH(H$1,'Raw-products'!$A$1:$H$1,0))</f>
        <v>Puffer</v>
      </c>
      <c r="I4111" t="str">
        <f>VLOOKUP($C4111,'Raw-products'!$A$2:$H$1261,MATCH(I$1,'Raw-products'!$A$1:$H$1,0))</f>
        <v>XS</v>
      </c>
      <c r="J4111" t="str">
        <f>VLOOKUP($C4111,'Raw-products'!$A$2:$H$1261,MATCH(J$1,'Raw-products'!$A$1:$H$1,0))</f>
        <v>orange</v>
      </c>
      <c r="K4111">
        <f>VLOOKUP($C4111,'Raw-products'!$A$2:$H$1261,MATCH(K$1,'Raw-products'!$A$1:$H$1,0))</f>
        <v>110</v>
      </c>
      <c r="L4111">
        <f>VLOOKUP($C4111,'Raw-products'!$A$2:$H$1261,MATCH(L$1,'Raw-products'!$A$1:$H$1,0))</f>
        <v>47</v>
      </c>
      <c r="M4111" s="5">
        <f t="shared" si="128"/>
        <v>5170</v>
      </c>
      <c r="N4111" cm="1">
        <f t="array" ref="N4111:Q4111">_xlfn.XLOOKUP($B4111,'Raw -orders'!$A:$A,'Raw -orders'!$B:$E)</f>
        <v>620</v>
      </c>
      <c r="O4111">
        <v>32362</v>
      </c>
      <c r="P4111" s="1">
        <v>44229</v>
      </c>
      <c r="Q4111" s="1">
        <v>44233</v>
      </c>
      <c r="R4111" t="str" cm="1">
        <f t="array" ref="R4111:Y4111">_xlfn.XLOOKUP($N4111,'Raw - customers'!$A:$A,'Raw - customers'!$B:$I)</f>
        <v>Phillipe Gatecliffe</v>
      </c>
      <c r="S4111" t="str">
        <v>Male</v>
      </c>
      <c r="T4111">
        <v>35</v>
      </c>
      <c r="U4111" t="str">
        <v>150 Nate LoopApt. 614</v>
      </c>
      <c r="V4111">
        <v>902</v>
      </c>
      <c r="W4111" t="str">
        <v>Jettstad</v>
      </c>
      <c r="X4111" t="str">
        <v>Australian Capital Territory</v>
      </c>
      <c r="Y4111" t="str">
        <v>Australia</v>
      </c>
      <c r="Z4111">
        <v>2</v>
      </c>
      <c r="AA4111" s="3" t="str">
        <f t="shared" si="129"/>
        <v>0 to 10</v>
      </c>
      <c r="AP4111" s="6">
        <v>620</v>
      </c>
      <c r="AQ4111" s="6" t="s">
        <v>1350</v>
      </c>
    </row>
    <row r="4112" spans="1:43" x14ac:dyDescent="0.25">
      <c r="A4112">
        <v>4110</v>
      </c>
      <c r="B4112">
        <v>816</v>
      </c>
      <c r="C4112">
        <v>271</v>
      </c>
      <c r="D4112">
        <v>95</v>
      </c>
      <c r="E4112">
        <v>1</v>
      </c>
      <c r="F4112">
        <v>95</v>
      </c>
      <c r="G4112" t="str">
        <f>VLOOKUP($C4112,'Raw-products'!$A$2:$H$1261,MATCH(G$1,'Raw-products'!$A$1:$H$1,0))</f>
        <v>Shirt</v>
      </c>
      <c r="H4112" t="str">
        <f>VLOOKUP($C4112,'Raw-products'!$A$2:$H$1261,MATCH(H$1,'Raw-products'!$A$1:$H$1,0))</f>
        <v>Polo</v>
      </c>
      <c r="I4112" t="str">
        <f>VLOOKUP($C4112,'Raw-products'!$A$2:$H$1261,MATCH(I$1,'Raw-products'!$A$1:$H$1,0))</f>
        <v>S</v>
      </c>
      <c r="J4112" t="str">
        <f>VLOOKUP($C4112,'Raw-products'!$A$2:$H$1261,MATCH(J$1,'Raw-products'!$A$1:$H$1,0))</f>
        <v>indigo</v>
      </c>
      <c r="K4112">
        <f>VLOOKUP($C4112,'Raw-products'!$A$2:$H$1261,MATCH(K$1,'Raw-products'!$A$1:$H$1,0))</f>
        <v>117</v>
      </c>
      <c r="L4112">
        <f>VLOOKUP($C4112,'Raw-products'!$A$2:$H$1261,MATCH(L$1,'Raw-products'!$A$1:$H$1,0))</f>
        <v>50</v>
      </c>
      <c r="M4112" s="5">
        <f t="shared" si="128"/>
        <v>5850</v>
      </c>
      <c r="N4112" cm="1">
        <f t="array" ref="N4112:Q4112">_xlfn.XLOOKUP($B4112,'Raw -orders'!$A:$A,'Raw -orders'!$B:$E)</f>
        <v>620</v>
      </c>
      <c r="O4112">
        <v>32362</v>
      </c>
      <c r="P4112" s="1">
        <v>44229</v>
      </c>
      <c r="Q4112" s="1">
        <v>44233</v>
      </c>
      <c r="R4112" t="str" cm="1">
        <f t="array" ref="R4112:Y4112">_xlfn.XLOOKUP($N4112,'Raw - customers'!$A:$A,'Raw - customers'!$B:$I)</f>
        <v>Phillipe Gatecliffe</v>
      </c>
      <c r="S4112" t="str">
        <v>Male</v>
      </c>
      <c r="T4112">
        <v>35</v>
      </c>
      <c r="U4112" t="str">
        <v>150 Nate LoopApt. 614</v>
      </c>
      <c r="V4112">
        <v>902</v>
      </c>
      <c r="W4112" t="str">
        <v>Jettstad</v>
      </c>
      <c r="X4112" t="str">
        <v>Australian Capital Territory</v>
      </c>
      <c r="Y4112" t="str">
        <v>Australia</v>
      </c>
      <c r="Z4112">
        <v>2</v>
      </c>
      <c r="AA4112" s="3" t="str">
        <f t="shared" si="129"/>
        <v>0 to 10</v>
      </c>
      <c r="AP4112" s="6">
        <v>620</v>
      </c>
      <c r="AQ4112" s="6" t="s">
        <v>1350</v>
      </c>
    </row>
    <row r="4113" spans="1:43" x14ac:dyDescent="0.25">
      <c r="A4113">
        <v>4111</v>
      </c>
      <c r="B4113">
        <v>816</v>
      </c>
      <c r="C4113">
        <v>214</v>
      </c>
      <c r="D4113">
        <v>106</v>
      </c>
      <c r="E4113">
        <v>1</v>
      </c>
      <c r="F4113">
        <v>106</v>
      </c>
      <c r="G4113" t="str">
        <f>VLOOKUP($C4113,'Raw-products'!$A$2:$H$1261,MATCH(G$1,'Raw-products'!$A$1:$H$1,0))</f>
        <v>Shirt</v>
      </c>
      <c r="H4113" t="str">
        <f>VLOOKUP($C4113,'Raw-products'!$A$2:$H$1261,MATCH(H$1,'Raw-products'!$A$1:$H$1,0))</f>
        <v>Chambray</v>
      </c>
      <c r="I4113" t="str">
        <f>VLOOKUP($C4113,'Raw-products'!$A$2:$H$1261,MATCH(I$1,'Raw-products'!$A$1:$H$1,0))</f>
        <v>XL</v>
      </c>
      <c r="J4113" t="str">
        <f>VLOOKUP($C4113,'Raw-products'!$A$2:$H$1261,MATCH(J$1,'Raw-products'!$A$1:$H$1,0))</f>
        <v>red</v>
      </c>
      <c r="K4113">
        <f>VLOOKUP($C4113,'Raw-products'!$A$2:$H$1261,MATCH(K$1,'Raw-products'!$A$1:$H$1,0))</f>
        <v>105</v>
      </c>
      <c r="L4113">
        <f>VLOOKUP($C4113,'Raw-products'!$A$2:$H$1261,MATCH(L$1,'Raw-products'!$A$1:$H$1,0))</f>
        <v>42</v>
      </c>
      <c r="M4113" s="5">
        <f t="shared" si="128"/>
        <v>4410</v>
      </c>
      <c r="N4113" cm="1">
        <f t="array" ref="N4113:Q4113">_xlfn.XLOOKUP($B4113,'Raw -orders'!$A:$A,'Raw -orders'!$B:$E)</f>
        <v>620</v>
      </c>
      <c r="O4113">
        <v>32362</v>
      </c>
      <c r="P4113" s="1">
        <v>44229</v>
      </c>
      <c r="Q4113" s="1">
        <v>44233</v>
      </c>
      <c r="R4113" t="str" cm="1">
        <f t="array" ref="R4113:Y4113">_xlfn.XLOOKUP($N4113,'Raw - customers'!$A:$A,'Raw - customers'!$B:$I)</f>
        <v>Phillipe Gatecliffe</v>
      </c>
      <c r="S4113" t="str">
        <v>Male</v>
      </c>
      <c r="T4113">
        <v>35</v>
      </c>
      <c r="U4113" t="str">
        <v>150 Nate LoopApt. 614</v>
      </c>
      <c r="V4113">
        <v>902</v>
      </c>
      <c r="W4113" t="str">
        <v>Jettstad</v>
      </c>
      <c r="X4113" t="str">
        <v>Australian Capital Territory</v>
      </c>
      <c r="Y4113" t="str">
        <v>Australia</v>
      </c>
      <c r="Z4113">
        <v>2</v>
      </c>
      <c r="AA4113" s="3" t="str">
        <f t="shared" si="129"/>
        <v>0 to 10</v>
      </c>
      <c r="AP4113" s="6">
        <v>620</v>
      </c>
      <c r="AQ4113" s="6" t="s">
        <v>1350</v>
      </c>
    </row>
    <row r="4114" spans="1:43" x14ac:dyDescent="0.25">
      <c r="A4114">
        <v>4112</v>
      </c>
      <c r="B4114">
        <v>817</v>
      </c>
      <c r="C4114">
        <v>783</v>
      </c>
      <c r="D4114">
        <v>91</v>
      </c>
      <c r="E4114">
        <v>1</v>
      </c>
      <c r="F4114">
        <v>91</v>
      </c>
      <c r="G4114" t="str">
        <f>VLOOKUP($C4114,'Raw-products'!$A$2:$H$1261,MATCH(G$1,'Raw-products'!$A$1:$H$1,0))</f>
        <v>Jacket</v>
      </c>
      <c r="H4114" t="str">
        <f>VLOOKUP($C4114,'Raw-products'!$A$2:$H$1261,MATCH(H$1,'Raw-products'!$A$1:$H$1,0))</f>
        <v>Pullover</v>
      </c>
      <c r="I4114" t="str">
        <f>VLOOKUP($C4114,'Raw-products'!$A$2:$H$1261,MATCH(I$1,'Raw-products'!$A$1:$H$1,0))</f>
        <v>L</v>
      </c>
      <c r="J4114" t="str">
        <f>VLOOKUP($C4114,'Raw-products'!$A$2:$H$1261,MATCH(J$1,'Raw-products'!$A$1:$H$1,0))</f>
        <v>yellow</v>
      </c>
      <c r="K4114">
        <f>VLOOKUP($C4114,'Raw-products'!$A$2:$H$1261,MATCH(K$1,'Raw-products'!$A$1:$H$1,0))</f>
        <v>114</v>
      </c>
      <c r="L4114">
        <f>VLOOKUP($C4114,'Raw-products'!$A$2:$H$1261,MATCH(L$1,'Raw-products'!$A$1:$H$1,0))</f>
        <v>43</v>
      </c>
      <c r="M4114" s="5">
        <f t="shared" si="128"/>
        <v>4902</v>
      </c>
      <c r="N4114" cm="1">
        <f t="array" ref="N4114:Q4114">_xlfn.XLOOKUP($B4114,'Raw -orders'!$A:$A,'Raw -orders'!$B:$E)</f>
        <v>944</v>
      </c>
      <c r="O4114">
        <v>35818</v>
      </c>
      <c r="P4114" s="1">
        <v>44374</v>
      </c>
      <c r="Q4114" s="1">
        <v>44382</v>
      </c>
      <c r="R4114" t="str" cm="1">
        <f t="array" ref="R4114:Y4114">_xlfn.XLOOKUP($N4114,'Raw - customers'!$A:$A,'Raw - customers'!$B:$I)</f>
        <v>Peri Pilsworth</v>
      </c>
      <c r="S4114" t="str">
        <v>Genderfluid</v>
      </c>
      <c r="T4114">
        <v>36</v>
      </c>
      <c r="U4114" t="str">
        <v>409 Alyssa CourtApt. 204</v>
      </c>
      <c r="V4114">
        <v>8196</v>
      </c>
      <c r="W4114" t="str">
        <v>Walterland</v>
      </c>
      <c r="X4114" t="str">
        <v>Victoria</v>
      </c>
      <c r="Y4114" t="str">
        <v>Australia</v>
      </c>
      <c r="Z4114">
        <v>6</v>
      </c>
      <c r="AA4114" s="3" t="str">
        <f t="shared" si="129"/>
        <v>0 to 10</v>
      </c>
      <c r="AP4114" s="6">
        <v>944</v>
      </c>
      <c r="AQ4114" s="6" t="s">
        <v>1396</v>
      </c>
    </row>
    <row r="4115" spans="1:43" x14ac:dyDescent="0.25">
      <c r="A4115">
        <v>4113</v>
      </c>
      <c r="B4115">
        <v>817</v>
      </c>
      <c r="C4115">
        <v>181</v>
      </c>
      <c r="D4115">
        <v>98</v>
      </c>
      <c r="E4115">
        <v>1</v>
      </c>
      <c r="F4115">
        <v>98</v>
      </c>
      <c r="G4115" t="str">
        <f>VLOOKUP($C4115,'Raw-products'!$A$2:$H$1261,MATCH(G$1,'Raw-products'!$A$1:$H$1,0))</f>
        <v>Shirt</v>
      </c>
      <c r="H4115" t="str">
        <f>VLOOKUP($C4115,'Raw-products'!$A$2:$H$1261,MATCH(H$1,'Raw-products'!$A$1:$H$1,0))</f>
        <v>Camp Collared</v>
      </c>
      <c r="I4115" t="str">
        <f>VLOOKUP($C4115,'Raw-products'!$A$2:$H$1261,MATCH(I$1,'Raw-products'!$A$1:$H$1,0))</f>
        <v>S</v>
      </c>
      <c r="J4115" t="str">
        <f>VLOOKUP($C4115,'Raw-products'!$A$2:$H$1261,MATCH(J$1,'Raw-products'!$A$1:$H$1,0))</f>
        <v>orange</v>
      </c>
      <c r="K4115">
        <f>VLOOKUP($C4115,'Raw-products'!$A$2:$H$1261,MATCH(K$1,'Raw-products'!$A$1:$H$1,0))</f>
        <v>112</v>
      </c>
      <c r="L4115">
        <f>VLOOKUP($C4115,'Raw-products'!$A$2:$H$1261,MATCH(L$1,'Raw-products'!$A$1:$H$1,0))</f>
        <v>62</v>
      </c>
      <c r="M4115" s="5">
        <f t="shared" si="128"/>
        <v>6944</v>
      </c>
      <c r="N4115" cm="1">
        <f t="array" ref="N4115:Q4115">_xlfn.XLOOKUP($B4115,'Raw -orders'!$A:$A,'Raw -orders'!$B:$E)</f>
        <v>944</v>
      </c>
      <c r="O4115">
        <v>35818</v>
      </c>
      <c r="P4115" s="1">
        <v>44374</v>
      </c>
      <c r="Q4115" s="1">
        <v>44382</v>
      </c>
      <c r="R4115" t="str" cm="1">
        <f t="array" ref="R4115:Y4115">_xlfn.XLOOKUP($N4115,'Raw - customers'!$A:$A,'Raw - customers'!$B:$I)</f>
        <v>Peri Pilsworth</v>
      </c>
      <c r="S4115" t="str">
        <v>Genderfluid</v>
      </c>
      <c r="T4115">
        <v>36</v>
      </c>
      <c r="U4115" t="str">
        <v>409 Alyssa CourtApt. 204</v>
      </c>
      <c r="V4115">
        <v>8196</v>
      </c>
      <c r="W4115" t="str">
        <v>Walterland</v>
      </c>
      <c r="X4115" t="str">
        <v>Victoria</v>
      </c>
      <c r="Y4115" t="str">
        <v>Australia</v>
      </c>
      <c r="Z4115">
        <v>6</v>
      </c>
      <c r="AA4115" s="3" t="str">
        <f t="shared" si="129"/>
        <v>0 to 10</v>
      </c>
      <c r="AP4115" s="6">
        <v>944</v>
      </c>
      <c r="AQ4115" s="6" t="s">
        <v>1396</v>
      </c>
    </row>
    <row r="4116" spans="1:43" x14ac:dyDescent="0.25">
      <c r="A4116">
        <v>4114</v>
      </c>
      <c r="B4116">
        <v>817</v>
      </c>
      <c r="C4116">
        <v>1153</v>
      </c>
      <c r="D4116">
        <v>102</v>
      </c>
      <c r="E4116">
        <v>3</v>
      </c>
      <c r="F4116">
        <v>306</v>
      </c>
      <c r="G4116" t="str">
        <f>VLOOKUP($C4116,'Raw-products'!$A$2:$H$1261,MATCH(G$1,'Raw-products'!$A$1:$H$1,0))</f>
        <v>Trousers</v>
      </c>
      <c r="H4116" t="str">
        <f>VLOOKUP($C4116,'Raw-products'!$A$2:$H$1261,MATCH(H$1,'Raw-products'!$A$1:$H$1,0))</f>
        <v>Cargo Pants</v>
      </c>
      <c r="I4116" t="str">
        <f>VLOOKUP($C4116,'Raw-products'!$A$2:$H$1261,MATCH(I$1,'Raw-products'!$A$1:$H$1,0))</f>
        <v>L</v>
      </c>
      <c r="J4116" t="str">
        <f>VLOOKUP($C4116,'Raw-products'!$A$2:$H$1261,MATCH(J$1,'Raw-products'!$A$1:$H$1,0))</f>
        <v>violet</v>
      </c>
      <c r="K4116">
        <f>VLOOKUP($C4116,'Raw-products'!$A$2:$H$1261,MATCH(K$1,'Raw-products'!$A$1:$H$1,0))</f>
        <v>106</v>
      </c>
      <c r="L4116">
        <f>VLOOKUP($C4116,'Raw-products'!$A$2:$H$1261,MATCH(L$1,'Raw-products'!$A$1:$H$1,0))</f>
        <v>74</v>
      </c>
      <c r="M4116" s="5">
        <f t="shared" si="128"/>
        <v>7844</v>
      </c>
      <c r="N4116" cm="1">
        <f t="array" ref="N4116:Q4116">_xlfn.XLOOKUP($B4116,'Raw -orders'!$A:$A,'Raw -orders'!$B:$E)</f>
        <v>944</v>
      </c>
      <c r="O4116">
        <v>35818</v>
      </c>
      <c r="P4116" s="1">
        <v>44374</v>
      </c>
      <c r="Q4116" s="1">
        <v>44382</v>
      </c>
      <c r="R4116" t="str" cm="1">
        <f t="array" ref="R4116:Y4116">_xlfn.XLOOKUP($N4116,'Raw - customers'!$A:$A,'Raw - customers'!$B:$I)</f>
        <v>Peri Pilsworth</v>
      </c>
      <c r="S4116" t="str">
        <v>Genderfluid</v>
      </c>
      <c r="T4116">
        <v>36</v>
      </c>
      <c r="U4116" t="str">
        <v>409 Alyssa CourtApt. 204</v>
      </c>
      <c r="V4116">
        <v>8196</v>
      </c>
      <c r="W4116" t="str">
        <v>Walterland</v>
      </c>
      <c r="X4116" t="str">
        <v>Victoria</v>
      </c>
      <c r="Y4116" t="str">
        <v>Australia</v>
      </c>
      <c r="Z4116">
        <v>6</v>
      </c>
      <c r="AA4116" s="3" t="str">
        <f t="shared" si="129"/>
        <v>0 to 10</v>
      </c>
      <c r="AP4116" s="6">
        <v>944</v>
      </c>
      <c r="AQ4116" s="6" t="s">
        <v>1396</v>
      </c>
    </row>
    <row r="4117" spans="1:43" x14ac:dyDescent="0.25">
      <c r="A4117">
        <v>4115</v>
      </c>
      <c r="B4117">
        <v>817</v>
      </c>
      <c r="C4117">
        <v>149</v>
      </c>
      <c r="D4117">
        <v>91</v>
      </c>
      <c r="E4117">
        <v>1</v>
      </c>
      <c r="F4117">
        <v>91</v>
      </c>
      <c r="G4117" t="str">
        <f>VLOOKUP($C4117,'Raw-products'!$A$2:$H$1261,MATCH(G$1,'Raw-products'!$A$1:$H$1,0))</f>
        <v>Shirt</v>
      </c>
      <c r="H4117" t="str">
        <f>VLOOKUP($C4117,'Raw-products'!$A$2:$H$1261,MATCH(H$1,'Raw-products'!$A$1:$H$1,0))</f>
        <v>Linen</v>
      </c>
      <c r="I4117" t="str">
        <f>VLOOKUP($C4117,'Raw-products'!$A$2:$H$1261,MATCH(I$1,'Raw-products'!$A$1:$H$1,0))</f>
        <v>XL</v>
      </c>
      <c r="J4117" t="str">
        <f>VLOOKUP($C4117,'Raw-products'!$A$2:$H$1261,MATCH(J$1,'Raw-products'!$A$1:$H$1,0))</f>
        <v>orange</v>
      </c>
      <c r="K4117">
        <f>VLOOKUP($C4117,'Raw-products'!$A$2:$H$1261,MATCH(K$1,'Raw-products'!$A$1:$H$1,0))</f>
        <v>116</v>
      </c>
      <c r="L4117">
        <f>VLOOKUP($C4117,'Raw-products'!$A$2:$H$1261,MATCH(L$1,'Raw-products'!$A$1:$H$1,0))</f>
        <v>59</v>
      </c>
      <c r="M4117" s="5">
        <f t="shared" si="128"/>
        <v>6844</v>
      </c>
      <c r="N4117" cm="1">
        <f t="array" ref="N4117:Q4117">_xlfn.XLOOKUP($B4117,'Raw -orders'!$A:$A,'Raw -orders'!$B:$E)</f>
        <v>944</v>
      </c>
      <c r="O4117">
        <v>35818</v>
      </c>
      <c r="P4117" s="1">
        <v>44374</v>
      </c>
      <c r="Q4117" s="1">
        <v>44382</v>
      </c>
      <c r="R4117" t="str" cm="1">
        <f t="array" ref="R4117:Y4117">_xlfn.XLOOKUP($N4117,'Raw - customers'!$A:$A,'Raw - customers'!$B:$I)</f>
        <v>Peri Pilsworth</v>
      </c>
      <c r="S4117" t="str">
        <v>Genderfluid</v>
      </c>
      <c r="T4117">
        <v>36</v>
      </c>
      <c r="U4117" t="str">
        <v>409 Alyssa CourtApt. 204</v>
      </c>
      <c r="V4117">
        <v>8196</v>
      </c>
      <c r="W4117" t="str">
        <v>Walterland</v>
      </c>
      <c r="X4117" t="str">
        <v>Victoria</v>
      </c>
      <c r="Y4117" t="str">
        <v>Australia</v>
      </c>
      <c r="Z4117">
        <v>6</v>
      </c>
      <c r="AA4117" s="3" t="str">
        <f t="shared" si="129"/>
        <v>0 to 10</v>
      </c>
      <c r="AP4117" s="6">
        <v>944</v>
      </c>
      <c r="AQ4117" s="6" t="s">
        <v>1396</v>
      </c>
    </row>
    <row r="4118" spans="1:43" x14ac:dyDescent="0.25">
      <c r="A4118">
        <v>4116</v>
      </c>
      <c r="B4118">
        <v>817</v>
      </c>
      <c r="C4118">
        <v>622</v>
      </c>
      <c r="D4118">
        <v>112</v>
      </c>
      <c r="E4118">
        <v>2</v>
      </c>
      <c r="F4118">
        <v>224</v>
      </c>
      <c r="G4118" t="str">
        <f>VLOOKUP($C4118,'Raw-products'!$A$2:$H$1261,MATCH(G$1,'Raw-products'!$A$1:$H$1,0))</f>
        <v>Jacket</v>
      </c>
      <c r="H4118" t="str">
        <f>VLOOKUP($C4118,'Raw-products'!$A$2:$H$1261,MATCH(H$1,'Raw-products'!$A$1:$H$1,0))</f>
        <v>Cardigan</v>
      </c>
      <c r="I4118" t="str">
        <f>VLOOKUP($C4118,'Raw-products'!$A$2:$H$1261,MATCH(I$1,'Raw-products'!$A$1:$H$1,0))</f>
        <v>M</v>
      </c>
      <c r="J4118" t="str">
        <f>VLOOKUP($C4118,'Raw-products'!$A$2:$H$1261,MATCH(J$1,'Raw-products'!$A$1:$H$1,0))</f>
        <v>indigo</v>
      </c>
      <c r="K4118">
        <f>VLOOKUP($C4118,'Raw-products'!$A$2:$H$1261,MATCH(K$1,'Raw-products'!$A$1:$H$1,0))</f>
        <v>118</v>
      </c>
      <c r="L4118">
        <f>VLOOKUP($C4118,'Raw-products'!$A$2:$H$1261,MATCH(L$1,'Raw-products'!$A$1:$H$1,0))</f>
        <v>58</v>
      </c>
      <c r="M4118" s="5">
        <f t="shared" si="128"/>
        <v>6844</v>
      </c>
      <c r="N4118" cm="1">
        <f t="array" ref="N4118:Q4118">_xlfn.XLOOKUP($B4118,'Raw -orders'!$A:$A,'Raw -orders'!$B:$E)</f>
        <v>944</v>
      </c>
      <c r="O4118">
        <v>35818</v>
      </c>
      <c r="P4118" s="1">
        <v>44374</v>
      </c>
      <c r="Q4118" s="1">
        <v>44382</v>
      </c>
      <c r="R4118" t="str" cm="1">
        <f t="array" ref="R4118:Y4118">_xlfn.XLOOKUP($N4118,'Raw - customers'!$A:$A,'Raw - customers'!$B:$I)</f>
        <v>Peri Pilsworth</v>
      </c>
      <c r="S4118" t="str">
        <v>Genderfluid</v>
      </c>
      <c r="T4118">
        <v>36</v>
      </c>
      <c r="U4118" t="str">
        <v>409 Alyssa CourtApt. 204</v>
      </c>
      <c r="V4118">
        <v>8196</v>
      </c>
      <c r="W4118" t="str">
        <v>Walterland</v>
      </c>
      <c r="X4118" t="str">
        <v>Victoria</v>
      </c>
      <c r="Y4118" t="str">
        <v>Australia</v>
      </c>
      <c r="Z4118">
        <v>6</v>
      </c>
      <c r="AA4118" s="3" t="str">
        <f t="shared" si="129"/>
        <v>0 to 10</v>
      </c>
      <c r="AP4118" s="6">
        <v>944</v>
      </c>
      <c r="AQ4118" s="6" t="s">
        <v>1396</v>
      </c>
    </row>
    <row r="4119" spans="1:43" x14ac:dyDescent="0.25">
      <c r="A4119">
        <v>4117</v>
      </c>
      <c r="B4119">
        <v>818</v>
      </c>
      <c r="C4119">
        <v>1240</v>
      </c>
      <c r="D4119">
        <v>112</v>
      </c>
      <c r="E4119">
        <v>1</v>
      </c>
      <c r="F4119">
        <v>112</v>
      </c>
      <c r="G4119" t="str">
        <f>VLOOKUP($C4119,'Raw-products'!$A$2:$H$1261,MATCH(G$1,'Raw-products'!$A$1:$H$1,0))</f>
        <v>Trousers</v>
      </c>
      <c r="H4119" t="str">
        <f>VLOOKUP($C4119,'Raw-products'!$A$2:$H$1261,MATCH(H$1,'Raw-products'!$A$1:$H$1,0))</f>
        <v>Tracksuit Bottoms</v>
      </c>
      <c r="I4119" t="str">
        <f>VLOOKUP($C4119,'Raw-products'!$A$2:$H$1261,MATCH(I$1,'Raw-products'!$A$1:$H$1,0))</f>
        <v>XS</v>
      </c>
      <c r="J4119" t="str">
        <f>VLOOKUP($C4119,'Raw-products'!$A$2:$H$1261,MATCH(J$1,'Raw-products'!$A$1:$H$1,0))</f>
        <v>green</v>
      </c>
      <c r="K4119">
        <f>VLOOKUP($C4119,'Raw-products'!$A$2:$H$1261,MATCH(K$1,'Raw-products'!$A$1:$H$1,0))</f>
        <v>91</v>
      </c>
      <c r="L4119">
        <f>VLOOKUP($C4119,'Raw-products'!$A$2:$H$1261,MATCH(L$1,'Raw-products'!$A$1:$H$1,0))</f>
        <v>69</v>
      </c>
      <c r="M4119" s="5">
        <f t="shared" si="128"/>
        <v>6279</v>
      </c>
      <c r="N4119" cm="1">
        <f t="array" ref="N4119:Q4119">_xlfn.XLOOKUP($B4119,'Raw -orders'!$A:$A,'Raw -orders'!$B:$E)</f>
        <v>865</v>
      </c>
      <c r="O4119">
        <v>16625</v>
      </c>
      <c r="P4119" s="1">
        <v>44270</v>
      </c>
      <c r="Q4119" s="1">
        <v>44296</v>
      </c>
      <c r="R4119" t="str" cm="1">
        <f t="array" ref="R4119:Y4119">_xlfn.XLOOKUP($N4119,'Raw - customers'!$A:$A,'Raw - customers'!$B:$I)</f>
        <v>Ondrea Apark</v>
      </c>
      <c r="S4119" t="str">
        <v>Agender</v>
      </c>
      <c r="T4119">
        <v>44</v>
      </c>
      <c r="U4119" t="str">
        <v>97 Rowe CrestApt. 828</v>
      </c>
      <c r="V4119">
        <v>6913</v>
      </c>
      <c r="W4119" t="str">
        <v>North Riley</v>
      </c>
      <c r="X4119" t="str">
        <v>Victoria</v>
      </c>
      <c r="Y4119" t="str">
        <v>Australia</v>
      </c>
      <c r="Z4119">
        <v>3</v>
      </c>
      <c r="AA4119" s="3" t="str">
        <f t="shared" si="129"/>
        <v>20 to 30</v>
      </c>
      <c r="AP4119" s="6">
        <v>865</v>
      </c>
      <c r="AQ4119" s="6" t="s">
        <v>1396</v>
      </c>
    </row>
    <row r="4120" spans="1:43" x14ac:dyDescent="0.25">
      <c r="A4120">
        <v>4118</v>
      </c>
      <c r="B4120">
        <v>818</v>
      </c>
      <c r="C4120">
        <v>931</v>
      </c>
      <c r="D4120">
        <v>96</v>
      </c>
      <c r="E4120">
        <v>3</v>
      </c>
      <c r="F4120">
        <v>288</v>
      </c>
      <c r="G4120" t="str">
        <f>VLOOKUP($C4120,'Raw-products'!$A$2:$H$1261,MATCH(G$1,'Raw-products'!$A$1:$H$1,0))</f>
        <v>Trousers</v>
      </c>
      <c r="H4120" t="str">
        <f>VLOOKUP($C4120,'Raw-products'!$A$2:$H$1261,MATCH(H$1,'Raw-products'!$A$1:$H$1,0))</f>
        <v>Drawstring</v>
      </c>
      <c r="I4120" t="str">
        <f>VLOOKUP($C4120,'Raw-products'!$A$2:$H$1261,MATCH(I$1,'Raw-products'!$A$1:$H$1,0))</f>
        <v>S</v>
      </c>
      <c r="J4120" t="str">
        <f>VLOOKUP($C4120,'Raw-products'!$A$2:$H$1261,MATCH(J$1,'Raw-products'!$A$1:$H$1,0))</f>
        <v>blue</v>
      </c>
      <c r="K4120">
        <f>VLOOKUP($C4120,'Raw-products'!$A$2:$H$1261,MATCH(K$1,'Raw-products'!$A$1:$H$1,0))</f>
        <v>104</v>
      </c>
      <c r="L4120">
        <f>VLOOKUP($C4120,'Raw-products'!$A$2:$H$1261,MATCH(L$1,'Raw-products'!$A$1:$H$1,0))</f>
        <v>48</v>
      </c>
      <c r="M4120" s="5">
        <f t="shared" si="128"/>
        <v>4992</v>
      </c>
      <c r="N4120" cm="1">
        <f t="array" ref="N4120:Q4120">_xlfn.XLOOKUP($B4120,'Raw -orders'!$A:$A,'Raw -orders'!$B:$E)</f>
        <v>865</v>
      </c>
      <c r="O4120">
        <v>16625</v>
      </c>
      <c r="P4120" s="1">
        <v>44270</v>
      </c>
      <c r="Q4120" s="1">
        <v>44296</v>
      </c>
      <c r="R4120" t="str" cm="1">
        <f t="array" ref="R4120:Y4120">_xlfn.XLOOKUP($N4120,'Raw - customers'!$A:$A,'Raw - customers'!$B:$I)</f>
        <v>Ondrea Apark</v>
      </c>
      <c r="S4120" t="str">
        <v>Agender</v>
      </c>
      <c r="T4120">
        <v>44</v>
      </c>
      <c r="U4120" t="str">
        <v>97 Rowe CrestApt. 828</v>
      </c>
      <c r="V4120">
        <v>6913</v>
      </c>
      <c r="W4120" t="str">
        <v>North Riley</v>
      </c>
      <c r="X4120" t="str">
        <v>Victoria</v>
      </c>
      <c r="Y4120" t="str">
        <v>Australia</v>
      </c>
      <c r="Z4120">
        <v>3</v>
      </c>
      <c r="AA4120" s="3" t="str">
        <f t="shared" si="129"/>
        <v>20 to 30</v>
      </c>
      <c r="AP4120" s="6">
        <v>865</v>
      </c>
      <c r="AQ4120" s="6" t="s">
        <v>1396</v>
      </c>
    </row>
    <row r="4121" spans="1:43" x14ac:dyDescent="0.25">
      <c r="A4121">
        <v>4119</v>
      </c>
      <c r="B4121">
        <v>819</v>
      </c>
      <c r="C4121">
        <v>843</v>
      </c>
      <c r="D4121">
        <v>113</v>
      </c>
      <c r="E4121">
        <v>2</v>
      </c>
      <c r="F4121">
        <v>226</v>
      </c>
      <c r="G4121" t="str">
        <f>VLOOKUP($C4121,'Raw-products'!$A$2:$H$1261,MATCH(G$1,'Raw-products'!$A$1:$H$1,0))</f>
        <v>Trousers</v>
      </c>
      <c r="H4121" t="str">
        <f>VLOOKUP($C4121,'Raw-products'!$A$2:$H$1261,MATCH(H$1,'Raw-products'!$A$1:$H$1,0))</f>
        <v>Chinos</v>
      </c>
      <c r="I4121" t="str">
        <f>VLOOKUP($C4121,'Raw-products'!$A$2:$H$1261,MATCH(I$1,'Raw-products'!$A$1:$H$1,0))</f>
        <v>L</v>
      </c>
      <c r="J4121" t="str">
        <f>VLOOKUP($C4121,'Raw-products'!$A$2:$H$1261,MATCH(J$1,'Raw-products'!$A$1:$H$1,0))</f>
        <v>red</v>
      </c>
      <c r="K4121">
        <f>VLOOKUP($C4121,'Raw-products'!$A$2:$H$1261,MATCH(K$1,'Raw-products'!$A$1:$H$1,0))</f>
        <v>100</v>
      </c>
      <c r="L4121">
        <f>VLOOKUP($C4121,'Raw-products'!$A$2:$H$1261,MATCH(L$1,'Raw-products'!$A$1:$H$1,0))</f>
        <v>44</v>
      </c>
      <c r="M4121" s="5">
        <f t="shared" si="128"/>
        <v>4400</v>
      </c>
      <c r="N4121" cm="1">
        <f t="array" ref="N4121:Q4121">_xlfn.XLOOKUP($B4121,'Raw -orders'!$A:$A,'Raw -orders'!$B:$E)</f>
        <v>461</v>
      </c>
      <c r="O4121">
        <v>48601</v>
      </c>
      <c r="P4121" s="1">
        <v>44215</v>
      </c>
      <c r="Q4121" s="1">
        <v>44218</v>
      </c>
      <c r="R4121" t="str" cm="1">
        <f t="array" ref="R4121:Y4121">_xlfn.XLOOKUP($N4121,'Raw - customers'!$A:$A,'Raw - customers'!$B:$I)</f>
        <v>Alina Strotton</v>
      </c>
      <c r="S4121" t="str">
        <v>Female</v>
      </c>
      <c r="T4121">
        <v>54</v>
      </c>
      <c r="U4121" t="str">
        <v>2501 Hackett ManorSuite 051</v>
      </c>
      <c r="V4121">
        <v>60</v>
      </c>
      <c r="W4121" t="str">
        <v>West Chasemouth</v>
      </c>
      <c r="X4121" t="str">
        <v>Australian Capital Territory</v>
      </c>
      <c r="Y4121" t="str">
        <v>Australia</v>
      </c>
      <c r="Z4121">
        <v>1</v>
      </c>
      <c r="AA4121" s="3" t="str">
        <f t="shared" si="129"/>
        <v>0 to 10</v>
      </c>
      <c r="AP4121" s="6">
        <v>461</v>
      </c>
      <c r="AQ4121" s="6" t="s">
        <v>1350</v>
      </c>
    </row>
    <row r="4122" spans="1:43" x14ac:dyDescent="0.25">
      <c r="A4122">
        <v>4120</v>
      </c>
      <c r="B4122">
        <v>819</v>
      </c>
      <c r="C4122">
        <v>109</v>
      </c>
      <c r="D4122">
        <v>92</v>
      </c>
      <c r="E4122">
        <v>2</v>
      </c>
      <c r="F4122">
        <v>184</v>
      </c>
      <c r="G4122" t="str">
        <f>VLOOKUP($C4122,'Raw-products'!$A$2:$H$1261,MATCH(G$1,'Raw-products'!$A$1:$H$1,0))</f>
        <v>Shirt</v>
      </c>
      <c r="H4122" t="str">
        <f>VLOOKUP($C4122,'Raw-products'!$A$2:$H$1261,MATCH(H$1,'Raw-products'!$A$1:$H$1,0))</f>
        <v>Denim</v>
      </c>
      <c r="I4122" t="str">
        <f>VLOOKUP($C4122,'Raw-products'!$A$2:$H$1261,MATCH(I$1,'Raw-products'!$A$1:$H$1,0))</f>
        <v>XL</v>
      </c>
      <c r="J4122" t="str">
        <f>VLOOKUP($C4122,'Raw-products'!$A$2:$H$1261,MATCH(J$1,'Raw-products'!$A$1:$H$1,0))</f>
        <v>red</v>
      </c>
      <c r="K4122">
        <f>VLOOKUP($C4122,'Raw-products'!$A$2:$H$1261,MATCH(K$1,'Raw-products'!$A$1:$H$1,0))</f>
        <v>115</v>
      </c>
      <c r="L4122">
        <f>VLOOKUP($C4122,'Raw-products'!$A$2:$H$1261,MATCH(L$1,'Raw-products'!$A$1:$H$1,0))</f>
        <v>63</v>
      </c>
      <c r="M4122" s="5">
        <f t="shared" si="128"/>
        <v>7245</v>
      </c>
      <c r="N4122" cm="1">
        <f t="array" ref="N4122:Q4122">_xlfn.XLOOKUP($B4122,'Raw -orders'!$A:$A,'Raw -orders'!$B:$E)</f>
        <v>461</v>
      </c>
      <c r="O4122">
        <v>48601</v>
      </c>
      <c r="P4122" s="1">
        <v>44215</v>
      </c>
      <c r="Q4122" s="1">
        <v>44218</v>
      </c>
      <c r="R4122" t="str" cm="1">
        <f t="array" ref="R4122:Y4122">_xlfn.XLOOKUP($N4122,'Raw - customers'!$A:$A,'Raw - customers'!$B:$I)</f>
        <v>Alina Strotton</v>
      </c>
      <c r="S4122" t="str">
        <v>Female</v>
      </c>
      <c r="T4122">
        <v>54</v>
      </c>
      <c r="U4122" t="str">
        <v>2501 Hackett ManorSuite 051</v>
      </c>
      <c r="V4122">
        <v>60</v>
      </c>
      <c r="W4122" t="str">
        <v>West Chasemouth</v>
      </c>
      <c r="X4122" t="str">
        <v>Australian Capital Territory</v>
      </c>
      <c r="Y4122" t="str">
        <v>Australia</v>
      </c>
      <c r="Z4122">
        <v>1</v>
      </c>
      <c r="AA4122" s="3" t="str">
        <f t="shared" si="129"/>
        <v>0 to 10</v>
      </c>
      <c r="AP4122" s="6">
        <v>461</v>
      </c>
      <c r="AQ4122" s="6" t="s">
        <v>1350</v>
      </c>
    </row>
    <row r="4123" spans="1:43" x14ac:dyDescent="0.25">
      <c r="A4123">
        <v>4121</v>
      </c>
      <c r="B4123">
        <v>819</v>
      </c>
      <c r="C4123">
        <v>1144</v>
      </c>
      <c r="D4123">
        <v>102</v>
      </c>
      <c r="E4123">
        <v>2</v>
      </c>
      <c r="F4123">
        <v>204</v>
      </c>
      <c r="G4123" t="str">
        <f>VLOOKUP($C4123,'Raw-products'!$A$2:$H$1261,MATCH(G$1,'Raw-products'!$A$1:$H$1,0))</f>
        <v>Trousers</v>
      </c>
      <c r="H4123" t="str">
        <f>VLOOKUP($C4123,'Raw-products'!$A$2:$H$1261,MATCH(H$1,'Raw-products'!$A$1:$H$1,0))</f>
        <v>Cargo Pants</v>
      </c>
      <c r="I4123" t="str">
        <f>VLOOKUP($C4123,'Raw-products'!$A$2:$H$1261,MATCH(I$1,'Raw-products'!$A$1:$H$1,0))</f>
        <v>XL</v>
      </c>
      <c r="J4123" t="str">
        <f>VLOOKUP($C4123,'Raw-products'!$A$2:$H$1261,MATCH(J$1,'Raw-products'!$A$1:$H$1,0))</f>
        <v>blue</v>
      </c>
      <c r="K4123">
        <f>VLOOKUP($C4123,'Raw-products'!$A$2:$H$1261,MATCH(K$1,'Raw-products'!$A$1:$H$1,0))</f>
        <v>106</v>
      </c>
      <c r="L4123">
        <f>VLOOKUP($C4123,'Raw-products'!$A$2:$H$1261,MATCH(L$1,'Raw-products'!$A$1:$H$1,0))</f>
        <v>57</v>
      </c>
      <c r="M4123" s="5">
        <f t="shared" si="128"/>
        <v>6042</v>
      </c>
      <c r="N4123" cm="1">
        <f t="array" ref="N4123:Q4123">_xlfn.XLOOKUP($B4123,'Raw -orders'!$A:$A,'Raw -orders'!$B:$E)</f>
        <v>461</v>
      </c>
      <c r="O4123">
        <v>48601</v>
      </c>
      <c r="P4123" s="1">
        <v>44215</v>
      </c>
      <c r="Q4123" s="1">
        <v>44218</v>
      </c>
      <c r="R4123" t="str" cm="1">
        <f t="array" ref="R4123:Y4123">_xlfn.XLOOKUP($N4123,'Raw - customers'!$A:$A,'Raw - customers'!$B:$I)</f>
        <v>Alina Strotton</v>
      </c>
      <c r="S4123" t="str">
        <v>Female</v>
      </c>
      <c r="T4123">
        <v>54</v>
      </c>
      <c r="U4123" t="str">
        <v>2501 Hackett ManorSuite 051</v>
      </c>
      <c r="V4123">
        <v>60</v>
      </c>
      <c r="W4123" t="str">
        <v>West Chasemouth</v>
      </c>
      <c r="X4123" t="str">
        <v>Australian Capital Territory</v>
      </c>
      <c r="Y4123" t="str">
        <v>Australia</v>
      </c>
      <c r="Z4123">
        <v>1</v>
      </c>
      <c r="AA4123" s="3" t="str">
        <f t="shared" si="129"/>
        <v>0 to 10</v>
      </c>
      <c r="AP4123" s="6">
        <v>461</v>
      </c>
      <c r="AQ4123" s="6" t="s">
        <v>1350</v>
      </c>
    </row>
    <row r="4124" spans="1:43" x14ac:dyDescent="0.25">
      <c r="A4124">
        <v>4122</v>
      </c>
      <c r="B4124">
        <v>819</v>
      </c>
      <c r="C4124">
        <v>130</v>
      </c>
      <c r="D4124">
        <v>92</v>
      </c>
      <c r="E4124">
        <v>3</v>
      </c>
      <c r="F4124">
        <v>276</v>
      </c>
      <c r="G4124" t="str">
        <f>VLOOKUP($C4124,'Raw-products'!$A$2:$H$1261,MATCH(G$1,'Raw-products'!$A$1:$H$1,0))</f>
        <v>Shirt</v>
      </c>
      <c r="H4124" t="str">
        <f>VLOOKUP($C4124,'Raw-products'!$A$2:$H$1261,MATCH(H$1,'Raw-products'!$A$1:$H$1,0))</f>
        <v>Denim</v>
      </c>
      <c r="I4124" t="str">
        <f>VLOOKUP($C4124,'Raw-products'!$A$2:$H$1261,MATCH(I$1,'Raw-products'!$A$1:$H$1,0))</f>
        <v>XS</v>
      </c>
      <c r="J4124" t="str">
        <f>VLOOKUP($C4124,'Raw-products'!$A$2:$H$1261,MATCH(J$1,'Raw-products'!$A$1:$H$1,0))</f>
        <v>indigo</v>
      </c>
      <c r="K4124">
        <f>VLOOKUP($C4124,'Raw-products'!$A$2:$H$1261,MATCH(K$1,'Raw-products'!$A$1:$H$1,0))</f>
        <v>115</v>
      </c>
      <c r="L4124">
        <f>VLOOKUP($C4124,'Raw-products'!$A$2:$H$1261,MATCH(L$1,'Raw-products'!$A$1:$H$1,0))</f>
        <v>79</v>
      </c>
      <c r="M4124" s="5">
        <f t="shared" si="128"/>
        <v>9085</v>
      </c>
      <c r="N4124" cm="1">
        <f t="array" ref="N4124:Q4124">_xlfn.XLOOKUP($B4124,'Raw -orders'!$A:$A,'Raw -orders'!$B:$E)</f>
        <v>461</v>
      </c>
      <c r="O4124">
        <v>48601</v>
      </c>
      <c r="P4124" s="1">
        <v>44215</v>
      </c>
      <c r="Q4124" s="1">
        <v>44218</v>
      </c>
      <c r="R4124" t="str" cm="1">
        <f t="array" ref="R4124:Y4124">_xlfn.XLOOKUP($N4124,'Raw - customers'!$A:$A,'Raw - customers'!$B:$I)</f>
        <v>Alina Strotton</v>
      </c>
      <c r="S4124" t="str">
        <v>Female</v>
      </c>
      <c r="T4124">
        <v>54</v>
      </c>
      <c r="U4124" t="str">
        <v>2501 Hackett ManorSuite 051</v>
      </c>
      <c r="V4124">
        <v>60</v>
      </c>
      <c r="W4124" t="str">
        <v>West Chasemouth</v>
      </c>
      <c r="X4124" t="str">
        <v>Australian Capital Territory</v>
      </c>
      <c r="Y4124" t="str">
        <v>Australia</v>
      </c>
      <c r="Z4124">
        <v>1</v>
      </c>
      <c r="AA4124" s="3" t="str">
        <f t="shared" si="129"/>
        <v>0 to 10</v>
      </c>
      <c r="AP4124" s="6">
        <v>461</v>
      </c>
      <c r="AQ4124" s="6" t="s">
        <v>1350</v>
      </c>
    </row>
    <row r="4125" spans="1:43" x14ac:dyDescent="0.25">
      <c r="A4125">
        <v>4123</v>
      </c>
      <c r="B4125">
        <v>820</v>
      </c>
      <c r="C4125">
        <v>292</v>
      </c>
      <c r="D4125">
        <v>105</v>
      </c>
      <c r="E4125">
        <v>2</v>
      </c>
      <c r="F4125">
        <v>210</v>
      </c>
      <c r="G4125" t="str">
        <f>VLOOKUP($C4125,'Raw-products'!$A$2:$H$1261,MATCH(G$1,'Raw-products'!$A$1:$H$1,0))</f>
        <v>Shirt</v>
      </c>
      <c r="H4125" t="str">
        <f>VLOOKUP($C4125,'Raw-products'!$A$2:$H$1261,MATCH(H$1,'Raw-products'!$A$1:$H$1,0))</f>
        <v>Cuban Collar</v>
      </c>
      <c r="I4125" t="str">
        <f>VLOOKUP($C4125,'Raw-products'!$A$2:$H$1261,MATCH(I$1,'Raw-products'!$A$1:$H$1,0))</f>
        <v>M</v>
      </c>
      <c r="J4125" t="str">
        <f>VLOOKUP($C4125,'Raw-products'!$A$2:$H$1261,MATCH(J$1,'Raw-products'!$A$1:$H$1,0))</f>
        <v>yellow</v>
      </c>
      <c r="K4125">
        <f>VLOOKUP($C4125,'Raw-products'!$A$2:$H$1261,MATCH(K$1,'Raw-products'!$A$1:$H$1,0))</f>
        <v>93</v>
      </c>
      <c r="L4125">
        <f>VLOOKUP($C4125,'Raw-products'!$A$2:$H$1261,MATCH(L$1,'Raw-products'!$A$1:$H$1,0))</f>
        <v>49</v>
      </c>
      <c r="M4125" s="5">
        <f t="shared" si="128"/>
        <v>4557</v>
      </c>
      <c r="N4125" cm="1">
        <f t="array" ref="N4125:Q4125">_xlfn.XLOOKUP($B4125,'Raw -orders'!$A:$A,'Raw -orders'!$B:$E)</f>
        <v>801</v>
      </c>
      <c r="O4125">
        <v>33182</v>
      </c>
      <c r="P4125" s="1">
        <v>44464</v>
      </c>
      <c r="Q4125" s="1">
        <v>44472</v>
      </c>
      <c r="R4125" t="str" cm="1">
        <f t="array" ref="R4125:Y4125">_xlfn.XLOOKUP($N4125,'Raw - customers'!$A:$A,'Raw - customers'!$B:$I)</f>
        <v>Morgana Weymouth</v>
      </c>
      <c r="S4125" t="str">
        <v>Female</v>
      </c>
      <c r="T4125">
        <v>64</v>
      </c>
      <c r="U4125" t="str">
        <v>843 Goodwin MewsApt. 699</v>
      </c>
      <c r="V4125">
        <v>3128</v>
      </c>
      <c r="W4125" t="str">
        <v>Blakeborough</v>
      </c>
      <c r="X4125" t="str">
        <v>Australian Capital Territory</v>
      </c>
      <c r="Y4125" t="str">
        <v>Australia</v>
      </c>
      <c r="Z4125">
        <v>9</v>
      </c>
      <c r="AA4125" s="3" t="str">
        <f t="shared" si="129"/>
        <v>0 to 10</v>
      </c>
      <c r="AP4125" s="6">
        <v>801</v>
      </c>
      <c r="AQ4125" s="6" t="s">
        <v>1350</v>
      </c>
    </row>
    <row r="4126" spans="1:43" x14ac:dyDescent="0.25">
      <c r="A4126">
        <v>4124</v>
      </c>
      <c r="B4126">
        <v>820</v>
      </c>
      <c r="C4126">
        <v>1118</v>
      </c>
      <c r="D4126">
        <v>115</v>
      </c>
      <c r="E4126">
        <v>1</v>
      </c>
      <c r="F4126">
        <v>115</v>
      </c>
      <c r="G4126" t="str">
        <f>VLOOKUP($C4126,'Raw-products'!$A$2:$H$1261,MATCH(G$1,'Raw-products'!$A$1:$H$1,0))</f>
        <v>Trousers</v>
      </c>
      <c r="H4126" t="str">
        <f>VLOOKUP($C4126,'Raw-products'!$A$2:$H$1261,MATCH(H$1,'Raw-products'!$A$1:$H$1,0))</f>
        <v>Cropped</v>
      </c>
      <c r="I4126" t="str">
        <f>VLOOKUP($C4126,'Raw-products'!$A$2:$H$1261,MATCH(I$1,'Raw-products'!$A$1:$H$1,0))</f>
        <v>L</v>
      </c>
      <c r="J4126" t="str">
        <f>VLOOKUP($C4126,'Raw-products'!$A$2:$H$1261,MATCH(J$1,'Raw-products'!$A$1:$H$1,0))</f>
        <v>violet</v>
      </c>
      <c r="K4126">
        <f>VLOOKUP($C4126,'Raw-products'!$A$2:$H$1261,MATCH(K$1,'Raw-products'!$A$1:$H$1,0))</f>
        <v>99</v>
      </c>
      <c r="L4126">
        <f>VLOOKUP($C4126,'Raw-products'!$A$2:$H$1261,MATCH(L$1,'Raw-products'!$A$1:$H$1,0))</f>
        <v>40</v>
      </c>
      <c r="M4126" s="5">
        <f t="shared" si="128"/>
        <v>3960</v>
      </c>
      <c r="N4126" cm="1">
        <f t="array" ref="N4126:Q4126">_xlfn.XLOOKUP($B4126,'Raw -orders'!$A:$A,'Raw -orders'!$B:$E)</f>
        <v>801</v>
      </c>
      <c r="O4126">
        <v>33182</v>
      </c>
      <c r="P4126" s="1">
        <v>44464</v>
      </c>
      <c r="Q4126" s="1">
        <v>44472</v>
      </c>
      <c r="R4126" t="str" cm="1">
        <f t="array" ref="R4126:Y4126">_xlfn.XLOOKUP($N4126,'Raw - customers'!$A:$A,'Raw - customers'!$B:$I)</f>
        <v>Morgana Weymouth</v>
      </c>
      <c r="S4126" t="str">
        <v>Female</v>
      </c>
      <c r="T4126">
        <v>64</v>
      </c>
      <c r="U4126" t="str">
        <v>843 Goodwin MewsApt. 699</v>
      </c>
      <c r="V4126">
        <v>3128</v>
      </c>
      <c r="W4126" t="str">
        <v>Blakeborough</v>
      </c>
      <c r="X4126" t="str">
        <v>Australian Capital Territory</v>
      </c>
      <c r="Y4126" t="str">
        <v>Australia</v>
      </c>
      <c r="Z4126">
        <v>9</v>
      </c>
      <c r="AA4126" s="3" t="str">
        <f t="shared" si="129"/>
        <v>0 to 10</v>
      </c>
      <c r="AP4126" s="6">
        <v>801</v>
      </c>
      <c r="AQ4126" s="6" t="s">
        <v>1350</v>
      </c>
    </row>
    <row r="4127" spans="1:43" x14ac:dyDescent="0.25">
      <c r="A4127">
        <v>4125</v>
      </c>
      <c r="B4127">
        <v>820</v>
      </c>
      <c r="C4127">
        <v>1163</v>
      </c>
      <c r="D4127">
        <v>99</v>
      </c>
      <c r="E4127">
        <v>1</v>
      </c>
      <c r="F4127">
        <v>99</v>
      </c>
      <c r="G4127" t="str">
        <f>VLOOKUP($C4127,'Raw-products'!$A$2:$H$1261,MATCH(G$1,'Raw-products'!$A$1:$H$1,0))</f>
        <v>Trousers</v>
      </c>
      <c r="H4127" t="str">
        <f>VLOOKUP($C4127,'Raw-products'!$A$2:$H$1261,MATCH(H$1,'Raw-products'!$A$1:$H$1,0))</f>
        <v>High-Waisted</v>
      </c>
      <c r="I4127" t="str">
        <f>VLOOKUP($C4127,'Raw-products'!$A$2:$H$1261,MATCH(I$1,'Raw-products'!$A$1:$H$1,0))</f>
        <v>L</v>
      </c>
      <c r="J4127" t="str">
        <f>VLOOKUP($C4127,'Raw-products'!$A$2:$H$1261,MATCH(J$1,'Raw-products'!$A$1:$H$1,0))</f>
        <v>orange</v>
      </c>
      <c r="K4127">
        <f>VLOOKUP($C4127,'Raw-products'!$A$2:$H$1261,MATCH(K$1,'Raw-products'!$A$1:$H$1,0))</f>
        <v>98</v>
      </c>
      <c r="L4127">
        <f>VLOOKUP($C4127,'Raw-products'!$A$2:$H$1261,MATCH(L$1,'Raw-products'!$A$1:$H$1,0))</f>
        <v>78</v>
      </c>
      <c r="M4127" s="5">
        <f t="shared" si="128"/>
        <v>7644</v>
      </c>
      <c r="N4127" cm="1">
        <f t="array" ref="N4127:Q4127">_xlfn.XLOOKUP($B4127,'Raw -orders'!$A:$A,'Raw -orders'!$B:$E)</f>
        <v>801</v>
      </c>
      <c r="O4127">
        <v>33182</v>
      </c>
      <c r="P4127" s="1">
        <v>44464</v>
      </c>
      <c r="Q4127" s="1">
        <v>44472</v>
      </c>
      <c r="R4127" t="str" cm="1">
        <f t="array" ref="R4127:Y4127">_xlfn.XLOOKUP($N4127,'Raw - customers'!$A:$A,'Raw - customers'!$B:$I)</f>
        <v>Morgana Weymouth</v>
      </c>
      <c r="S4127" t="str">
        <v>Female</v>
      </c>
      <c r="T4127">
        <v>64</v>
      </c>
      <c r="U4127" t="str">
        <v>843 Goodwin MewsApt. 699</v>
      </c>
      <c r="V4127">
        <v>3128</v>
      </c>
      <c r="W4127" t="str">
        <v>Blakeborough</v>
      </c>
      <c r="X4127" t="str">
        <v>Australian Capital Territory</v>
      </c>
      <c r="Y4127" t="str">
        <v>Australia</v>
      </c>
      <c r="Z4127">
        <v>9</v>
      </c>
      <c r="AA4127" s="3" t="str">
        <f t="shared" si="129"/>
        <v>0 to 10</v>
      </c>
      <c r="AP4127" s="6">
        <v>801</v>
      </c>
      <c r="AQ4127" s="6" t="s">
        <v>1350</v>
      </c>
    </row>
    <row r="4128" spans="1:43" x14ac:dyDescent="0.25">
      <c r="A4128">
        <v>4126</v>
      </c>
      <c r="B4128">
        <v>820</v>
      </c>
      <c r="C4128">
        <v>1085</v>
      </c>
      <c r="D4128">
        <v>115</v>
      </c>
      <c r="E4128">
        <v>2</v>
      </c>
      <c r="F4128">
        <v>230</v>
      </c>
      <c r="G4128" t="str">
        <f>VLOOKUP($C4128,'Raw-products'!$A$2:$H$1261,MATCH(G$1,'Raw-products'!$A$1:$H$1,0))</f>
        <v>Trousers</v>
      </c>
      <c r="H4128" t="str">
        <f>VLOOKUP($C4128,'Raw-products'!$A$2:$H$1261,MATCH(H$1,'Raw-products'!$A$1:$H$1,0))</f>
        <v>Cropped</v>
      </c>
      <c r="I4128" t="str">
        <f>VLOOKUP($C4128,'Raw-products'!$A$2:$H$1261,MATCH(I$1,'Raw-products'!$A$1:$H$1,0))</f>
        <v>XS</v>
      </c>
      <c r="J4128" t="str">
        <f>VLOOKUP($C4128,'Raw-products'!$A$2:$H$1261,MATCH(J$1,'Raw-products'!$A$1:$H$1,0))</f>
        <v>red</v>
      </c>
      <c r="K4128">
        <f>VLOOKUP($C4128,'Raw-products'!$A$2:$H$1261,MATCH(K$1,'Raw-products'!$A$1:$H$1,0))</f>
        <v>99</v>
      </c>
      <c r="L4128">
        <f>VLOOKUP($C4128,'Raw-products'!$A$2:$H$1261,MATCH(L$1,'Raw-products'!$A$1:$H$1,0))</f>
        <v>75</v>
      </c>
      <c r="M4128" s="5">
        <f t="shared" si="128"/>
        <v>7425</v>
      </c>
      <c r="N4128" cm="1">
        <f t="array" ref="N4128:Q4128">_xlfn.XLOOKUP($B4128,'Raw -orders'!$A:$A,'Raw -orders'!$B:$E)</f>
        <v>801</v>
      </c>
      <c r="O4128">
        <v>33182</v>
      </c>
      <c r="P4128" s="1">
        <v>44464</v>
      </c>
      <c r="Q4128" s="1">
        <v>44472</v>
      </c>
      <c r="R4128" t="str" cm="1">
        <f t="array" ref="R4128:Y4128">_xlfn.XLOOKUP($N4128,'Raw - customers'!$A:$A,'Raw - customers'!$B:$I)</f>
        <v>Morgana Weymouth</v>
      </c>
      <c r="S4128" t="str">
        <v>Female</v>
      </c>
      <c r="T4128">
        <v>64</v>
      </c>
      <c r="U4128" t="str">
        <v>843 Goodwin MewsApt. 699</v>
      </c>
      <c r="V4128">
        <v>3128</v>
      </c>
      <c r="W4128" t="str">
        <v>Blakeborough</v>
      </c>
      <c r="X4128" t="str">
        <v>Australian Capital Territory</v>
      </c>
      <c r="Y4128" t="str">
        <v>Australia</v>
      </c>
      <c r="Z4128">
        <v>9</v>
      </c>
      <c r="AA4128" s="3" t="str">
        <f t="shared" si="129"/>
        <v>0 to 10</v>
      </c>
      <c r="AP4128" s="6">
        <v>801</v>
      </c>
      <c r="AQ4128" s="6" t="s">
        <v>1350</v>
      </c>
    </row>
    <row r="4129" spans="1:43" x14ac:dyDescent="0.25">
      <c r="A4129">
        <v>4127</v>
      </c>
      <c r="B4129">
        <v>820</v>
      </c>
      <c r="C4129">
        <v>748</v>
      </c>
      <c r="D4129">
        <v>109</v>
      </c>
      <c r="E4129">
        <v>1</v>
      </c>
      <c r="F4129">
        <v>109</v>
      </c>
      <c r="G4129" t="str">
        <f>VLOOKUP($C4129,'Raw-products'!$A$2:$H$1261,MATCH(G$1,'Raw-products'!$A$1:$H$1,0))</f>
        <v>Jacket</v>
      </c>
      <c r="H4129" t="str">
        <f>VLOOKUP($C4129,'Raw-products'!$A$2:$H$1261,MATCH(H$1,'Raw-products'!$A$1:$H$1,0))</f>
        <v>Peacoat</v>
      </c>
      <c r="I4129" t="str">
        <f>VLOOKUP($C4129,'Raw-products'!$A$2:$H$1261,MATCH(I$1,'Raw-products'!$A$1:$H$1,0))</f>
        <v>L</v>
      </c>
      <c r="J4129" t="str">
        <f>VLOOKUP($C4129,'Raw-products'!$A$2:$H$1261,MATCH(J$1,'Raw-products'!$A$1:$H$1,0))</f>
        <v>yellow</v>
      </c>
      <c r="K4129">
        <f>VLOOKUP($C4129,'Raw-products'!$A$2:$H$1261,MATCH(K$1,'Raw-products'!$A$1:$H$1,0))</f>
        <v>102</v>
      </c>
      <c r="L4129">
        <f>VLOOKUP($C4129,'Raw-products'!$A$2:$H$1261,MATCH(L$1,'Raw-products'!$A$1:$H$1,0))</f>
        <v>63</v>
      </c>
      <c r="M4129" s="5">
        <f t="shared" si="128"/>
        <v>6426</v>
      </c>
      <c r="N4129" cm="1">
        <f t="array" ref="N4129:Q4129">_xlfn.XLOOKUP($B4129,'Raw -orders'!$A:$A,'Raw -orders'!$B:$E)</f>
        <v>801</v>
      </c>
      <c r="O4129">
        <v>33182</v>
      </c>
      <c r="P4129" s="1">
        <v>44464</v>
      </c>
      <c r="Q4129" s="1">
        <v>44472</v>
      </c>
      <c r="R4129" t="str" cm="1">
        <f t="array" ref="R4129:Y4129">_xlfn.XLOOKUP($N4129,'Raw - customers'!$A:$A,'Raw - customers'!$B:$I)</f>
        <v>Morgana Weymouth</v>
      </c>
      <c r="S4129" t="str">
        <v>Female</v>
      </c>
      <c r="T4129">
        <v>64</v>
      </c>
      <c r="U4129" t="str">
        <v>843 Goodwin MewsApt. 699</v>
      </c>
      <c r="V4129">
        <v>3128</v>
      </c>
      <c r="W4129" t="str">
        <v>Blakeborough</v>
      </c>
      <c r="X4129" t="str">
        <v>Australian Capital Territory</v>
      </c>
      <c r="Y4129" t="str">
        <v>Australia</v>
      </c>
      <c r="Z4129">
        <v>9</v>
      </c>
      <c r="AA4129" s="3" t="str">
        <f t="shared" si="129"/>
        <v>0 to 10</v>
      </c>
      <c r="AP4129" s="6">
        <v>801</v>
      </c>
      <c r="AQ4129" s="6" t="s">
        <v>1350</v>
      </c>
    </row>
    <row r="4130" spans="1:43" x14ac:dyDescent="0.25">
      <c r="A4130">
        <v>4128</v>
      </c>
      <c r="B4130">
        <v>820</v>
      </c>
      <c r="C4130">
        <v>591</v>
      </c>
      <c r="D4130">
        <v>100</v>
      </c>
      <c r="E4130">
        <v>2</v>
      </c>
      <c r="F4130">
        <v>200</v>
      </c>
      <c r="G4130" t="str">
        <f>VLOOKUP($C4130,'Raw-products'!$A$2:$H$1261,MATCH(G$1,'Raw-products'!$A$1:$H$1,0))</f>
        <v>Jacket</v>
      </c>
      <c r="H4130" t="str">
        <f>VLOOKUP($C4130,'Raw-products'!$A$2:$H$1261,MATCH(H$1,'Raw-products'!$A$1:$H$1,0))</f>
        <v>Bomber</v>
      </c>
      <c r="I4130" t="str">
        <f>VLOOKUP($C4130,'Raw-products'!$A$2:$H$1261,MATCH(I$1,'Raw-products'!$A$1:$H$1,0))</f>
        <v>S</v>
      </c>
      <c r="J4130" t="str">
        <f>VLOOKUP($C4130,'Raw-products'!$A$2:$H$1261,MATCH(J$1,'Raw-products'!$A$1:$H$1,0))</f>
        <v>violet</v>
      </c>
      <c r="K4130">
        <f>VLOOKUP($C4130,'Raw-products'!$A$2:$H$1261,MATCH(K$1,'Raw-products'!$A$1:$H$1,0))</f>
        <v>90</v>
      </c>
      <c r="L4130">
        <f>VLOOKUP($C4130,'Raw-products'!$A$2:$H$1261,MATCH(L$1,'Raw-products'!$A$1:$H$1,0))</f>
        <v>45</v>
      </c>
      <c r="M4130" s="5">
        <f t="shared" si="128"/>
        <v>4050</v>
      </c>
      <c r="N4130" cm="1">
        <f t="array" ref="N4130:Q4130">_xlfn.XLOOKUP($B4130,'Raw -orders'!$A:$A,'Raw -orders'!$B:$E)</f>
        <v>801</v>
      </c>
      <c r="O4130">
        <v>33182</v>
      </c>
      <c r="P4130" s="1">
        <v>44464</v>
      </c>
      <c r="Q4130" s="1">
        <v>44472</v>
      </c>
      <c r="R4130" t="str" cm="1">
        <f t="array" ref="R4130:Y4130">_xlfn.XLOOKUP($N4130,'Raw - customers'!$A:$A,'Raw - customers'!$B:$I)</f>
        <v>Morgana Weymouth</v>
      </c>
      <c r="S4130" t="str">
        <v>Female</v>
      </c>
      <c r="T4130">
        <v>64</v>
      </c>
      <c r="U4130" t="str">
        <v>843 Goodwin MewsApt. 699</v>
      </c>
      <c r="V4130">
        <v>3128</v>
      </c>
      <c r="W4130" t="str">
        <v>Blakeborough</v>
      </c>
      <c r="X4130" t="str">
        <v>Australian Capital Territory</v>
      </c>
      <c r="Y4130" t="str">
        <v>Australia</v>
      </c>
      <c r="Z4130">
        <v>9</v>
      </c>
      <c r="AA4130" s="3" t="str">
        <f t="shared" si="129"/>
        <v>0 to 10</v>
      </c>
      <c r="AP4130" s="6">
        <v>801</v>
      </c>
      <c r="AQ4130" s="6" t="s">
        <v>1350</v>
      </c>
    </row>
    <row r="4131" spans="1:43" x14ac:dyDescent="0.25">
      <c r="A4131">
        <v>4129</v>
      </c>
      <c r="B4131">
        <v>820</v>
      </c>
      <c r="C4131">
        <v>1165</v>
      </c>
      <c r="D4131">
        <v>99</v>
      </c>
      <c r="E4131">
        <v>1</v>
      </c>
      <c r="F4131">
        <v>99</v>
      </c>
      <c r="G4131" t="str">
        <f>VLOOKUP($C4131,'Raw-products'!$A$2:$H$1261,MATCH(G$1,'Raw-products'!$A$1:$H$1,0))</f>
        <v>Trousers</v>
      </c>
      <c r="H4131" t="str">
        <f>VLOOKUP($C4131,'Raw-products'!$A$2:$H$1261,MATCH(H$1,'Raw-products'!$A$1:$H$1,0))</f>
        <v>High-Waisted</v>
      </c>
      <c r="I4131" t="str">
        <f>VLOOKUP($C4131,'Raw-products'!$A$2:$H$1261,MATCH(I$1,'Raw-products'!$A$1:$H$1,0))</f>
        <v>XS</v>
      </c>
      <c r="J4131" t="str">
        <f>VLOOKUP($C4131,'Raw-products'!$A$2:$H$1261,MATCH(J$1,'Raw-products'!$A$1:$H$1,0))</f>
        <v>yellow</v>
      </c>
      <c r="K4131">
        <f>VLOOKUP($C4131,'Raw-products'!$A$2:$H$1261,MATCH(K$1,'Raw-products'!$A$1:$H$1,0))</f>
        <v>98</v>
      </c>
      <c r="L4131">
        <f>VLOOKUP($C4131,'Raw-products'!$A$2:$H$1261,MATCH(L$1,'Raw-products'!$A$1:$H$1,0))</f>
        <v>64</v>
      </c>
      <c r="M4131" s="5">
        <f t="shared" si="128"/>
        <v>6272</v>
      </c>
      <c r="N4131" cm="1">
        <f t="array" ref="N4131:Q4131">_xlfn.XLOOKUP($B4131,'Raw -orders'!$A:$A,'Raw -orders'!$B:$E)</f>
        <v>801</v>
      </c>
      <c r="O4131">
        <v>33182</v>
      </c>
      <c r="P4131" s="1">
        <v>44464</v>
      </c>
      <c r="Q4131" s="1">
        <v>44472</v>
      </c>
      <c r="R4131" t="str" cm="1">
        <f t="array" ref="R4131:Y4131">_xlfn.XLOOKUP($N4131,'Raw - customers'!$A:$A,'Raw - customers'!$B:$I)</f>
        <v>Morgana Weymouth</v>
      </c>
      <c r="S4131" t="str">
        <v>Female</v>
      </c>
      <c r="T4131">
        <v>64</v>
      </c>
      <c r="U4131" t="str">
        <v>843 Goodwin MewsApt. 699</v>
      </c>
      <c r="V4131">
        <v>3128</v>
      </c>
      <c r="W4131" t="str">
        <v>Blakeborough</v>
      </c>
      <c r="X4131" t="str">
        <v>Australian Capital Territory</v>
      </c>
      <c r="Y4131" t="str">
        <v>Australia</v>
      </c>
      <c r="Z4131">
        <v>9</v>
      </c>
      <c r="AA4131" s="3" t="str">
        <f t="shared" si="129"/>
        <v>0 to 10</v>
      </c>
      <c r="AP4131" s="6">
        <v>801</v>
      </c>
      <c r="AQ4131" s="6" t="s">
        <v>1350</v>
      </c>
    </row>
    <row r="4132" spans="1:43" x14ac:dyDescent="0.25">
      <c r="A4132">
        <v>4130</v>
      </c>
      <c r="B4132">
        <v>821</v>
      </c>
      <c r="C4132">
        <v>961</v>
      </c>
      <c r="D4132">
        <v>97</v>
      </c>
      <c r="E4132">
        <v>3</v>
      </c>
      <c r="F4132">
        <v>291</v>
      </c>
      <c r="G4132" t="str">
        <f>VLOOKUP($C4132,'Raw-products'!$A$2:$H$1261,MATCH(G$1,'Raw-products'!$A$1:$H$1,0))</f>
        <v>Trousers</v>
      </c>
      <c r="H4132" t="str">
        <f>VLOOKUP($C4132,'Raw-products'!$A$2:$H$1261,MATCH(H$1,'Raw-products'!$A$1:$H$1,0))</f>
        <v>Slim-Fit</v>
      </c>
      <c r="I4132" t="str">
        <f>VLOOKUP($C4132,'Raw-products'!$A$2:$H$1261,MATCH(I$1,'Raw-products'!$A$1:$H$1,0))</f>
        <v>S</v>
      </c>
      <c r="J4132" t="str">
        <f>VLOOKUP($C4132,'Raw-products'!$A$2:$H$1261,MATCH(J$1,'Raw-products'!$A$1:$H$1,0))</f>
        <v>green</v>
      </c>
      <c r="K4132">
        <f>VLOOKUP($C4132,'Raw-products'!$A$2:$H$1261,MATCH(K$1,'Raw-products'!$A$1:$H$1,0))</f>
        <v>119</v>
      </c>
      <c r="L4132">
        <f>VLOOKUP($C4132,'Raw-products'!$A$2:$H$1261,MATCH(L$1,'Raw-products'!$A$1:$H$1,0))</f>
        <v>70</v>
      </c>
      <c r="M4132" s="5">
        <f t="shared" si="128"/>
        <v>8330</v>
      </c>
      <c r="N4132" cm="1">
        <f t="array" ref="N4132:Q4132">_xlfn.XLOOKUP($B4132,'Raw -orders'!$A:$A,'Raw -orders'!$B:$E)</f>
        <v>118</v>
      </c>
      <c r="O4132">
        <v>27802</v>
      </c>
      <c r="P4132" s="1">
        <v>44199</v>
      </c>
      <c r="Q4132" s="1">
        <v>44206</v>
      </c>
      <c r="R4132" t="str" cm="1">
        <f t="array" ref="R4132:Y4132">_xlfn.XLOOKUP($N4132,'Raw - customers'!$A:$A,'Raw - customers'!$B:$I)</f>
        <v>Meghan Simic</v>
      </c>
      <c r="S4132" t="str">
        <v>Male</v>
      </c>
      <c r="T4132">
        <v>57</v>
      </c>
      <c r="U4132" t="str">
        <v>164 Fisher RidgeSuite 516</v>
      </c>
      <c r="V4132">
        <v>9963</v>
      </c>
      <c r="W4132" t="str">
        <v>South Cameron</v>
      </c>
      <c r="X4132" t="str">
        <v>Australian Capital Territory</v>
      </c>
      <c r="Y4132" t="str">
        <v>Australia</v>
      </c>
      <c r="Z4132">
        <v>1</v>
      </c>
      <c r="AA4132" s="3" t="str">
        <f t="shared" si="129"/>
        <v>0 to 10</v>
      </c>
      <c r="AP4132" s="6">
        <v>118</v>
      </c>
      <c r="AQ4132" s="6" t="s">
        <v>1350</v>
      </c>
    </row>
    <row r="4133" spans="1:43" x14ac:dyDescent="0.25">
      <c r="A4133">
        <v>4131</v>
      </c>
      <c r="B4133">
        <v>821</v>
      </c>
      <c r="C4133">
        <v>317</v>
      </c>
      <c r="D4133">
        <v>109</v>
      </c>
      <c r="E4133">
        <v>2</v>
      </c>
      <c r="F4133">
        <v>218</v>
      </c>
      <c r="G4133" t="str">
        <f>VLOOKUP($C4133,'Raw-products'!$A$2:$H$1261,MATCH(G$1,'Raw-products'!$A$1:$H$1,0))</f>
        <v>Shirt</v>
      </c>
      <c r="H4133" t="str">
        <f>VLOOKUP($C4133,'Raw-products'!$A$2:$H$1261,MATCH(H$1,'Raw-products'!$A$1:$H$1,0))</f>
        <v>Mandarin Collar</v>
      </c>
      <c r="I4133" t="str">
        <f>VLOOKUP($C4133,'Raw-products'!$A$2:$H$1261,MATCH(I$1,'Raw-products'!$A$1:$H$1,0))</f>
        <v>M</v>
      </c>
      <c r="J4133" t="str">
        <f>VLOOKUP($C4133,'Raw-products'!$A$2:$H$1261,MATCH(J$1,'Raw-products'!$A$1:$H$1,0))</f>
        <v>red</v>
      </c>
      <c r="K4133">
        <f>VLOOKUP($C4133,'Raw-products'!$A$2:$H$1261,MATCH(K$1,'Raw-products'!$A$1:$H$1,0))</f>
        <v>108</v>
      </c>
      <c r="L4133">
        <f>VLOOKUP($C4133,'Raw-products'!$A$2:$H$1261,MATCH(L$1,'Raw-products'!$A$1:$H$1,0))</f>
        <v>60</v>
      </c>
      <c r="M4133" s="5">
        <f t="shared" si="128"/>
        <v>6480</v>
      </c>
      <c r="N4133" cm="1">
        <f t="array" ref="N4133:Q4133">_xlfn.XLOOKUP($B4133,'Raw -orders'!$A:$A,'Raw -orders'!$B:$E)</f>
        <v>118</v>
      </c>
      <c r="O4133">
        <v>27802</v>
      </c>
      <c r="P4133" s="1">
        <v>44199</v>
      </c>
      <c r="Q4133" s="1">
        <v>44206</v>
      </c>
      <c r="R4133" t="str" cm="1">
        <f t="array" ref="R4133:Y4133">_xlfn.XLOOKUP($N4133,'Raw - customers'!$A:$A,'Raw - customers'!$B:$I)</f>
        <v>Meghan Simic</v>
      </c>
      <c r="S4133" t="str">
        <v>Male</v>
      </c>
      <c r="T4133">
        <v>57</v>
      </c>
      <c r="U4133" t="str">
        <v>164 Fisher RidgeSuite 516</v>
      </c>
      <c r="V4133">
        <v>9963</v>
      </c>
      <c r="W4133" t="str">
        <v>South Cameron</v>
      </c>
      <c r="X4133" t="str">
        <v>Australian Capital Territory</v>
      </c>
      <c r="Y4133" t="str">
        <v>Australia</v>
      </c>
      <c r="Z4133">
        <v>1</v>
      </c>
      <c r="AA4133" s="3" t="str">
        <f t="shared" si="129"/>
        <v>0 to 10</v>
      </c>
      <c r="AP4133" s="6">
        <v>118</v>
      </c>
      <c r="AQ4133" s="6" t="s">
        <v>1350</v>
      </c>
    </row>
    <row r="4134" spans="1:43" x14ac:dyDescent="0.25">
      <c r="A4134">
        <v>4132</v>
      </c>
      <c r="B4134">
        <v>821</v>
      </c>
      <c r="C4134">
        <v>1084</v>
      </c>
      <c r="D4134">
        <v>93</v>
      </c>
      <c r="E4134">
        <v>3</v>
      </c>
      <c r="F4134">
        <v>279</v>
      </c>
      <c r="G4134" t="str">
        <f>VLOOKUP($C4134,'Raw-products'!$A$2:$H$1261,MATCH(G$1,'Raw-products'!$A$1:$H$1,0))</f>
        <v>Trousers</v>
      </c>
      <c r="H4134" t="str">
        <f>VLOOKUP($C4134,'Raw-products'!$A$2:$H$1261,MATCH(H$1,'Raw-products'!$A$1:$H$1,0))</f>
        <v>Joggers</v>
      </c>
      <c r="I4134" t="str">
        <f>VLOOKUP($C4134,'Raw-products'!$A$2:$H$1261,MATCH(I$1,'Raw-products'!$A$1:$H$1,0))</f>
        <v>XL</v>
      </c>
      <c r="J4134" t="str">
        <f>VLOOKUP($C4134,'Raw-products'!$A$2:$H$1261,MATCH(J$1,'Raw-products'!$A$1:$H$1,0))</f>
        <v>violet</v>
      </c>
      <c r="K4134">
        <f>VLOOKUP($C4134,'Raw-products'!$A$2:$H$1261,MATCH(K$1,'Raw-products'!$A$1:$H$1,0))</f>
        <v>94</v>
      </c>
      <c r="L4134">
        <f>VLOOKUP($C4134,'Raw-products'!$A$2:$H$1261,MATCH(L$1,'Raw-products'!$A$1:$H$1,0))</f>
        <v>40</v>
      </c>
      <c r="M4134" s="5">
        <f t="shared" si="128"/>
        <v>3760</v>
      </c>
      <c r="N4134" cm="1">
        <f t="array" ref="N4134:Q4134">_xlfn.XLOOKUP($B4134,'Raw -orders'!$A:$A,'Raw -orders'!$B:$E)</f>
        <v>118</v>
      </c>
      <c r="O4134">
        <v>27802</v>
      </c>
      <c r="P4134" s="1">
        <v>44199</v>
      </c>
      <c r="Q4134" s="1">
        <v>44206</v>
      </c>
      <c r="R4134" t="str" cm="1">
        <f t="array" ref="R4134:Y4134">_xlfn.XLOOKUP($N4134,'Raw - customers'!$A:$A,'Raw - customers'!$B:$I)</f>
        <v>Meghan Simic</v>
      </c>
      <c r="S4134" t="str">
        <v>Male</v>
      </c>
      <c r="T4134">
        <v>57</v>
      </c>
      <c r="U4134" t="str">
        <v>164 Fisher RidgeSuite 516</v>
      </c>
      <c r="V4134">
        <v>9963</v>
      </c>
      <c r="W4134" t="str">
        <v>South Cameron</v>
      </c>
      <c r="X4134" t="str">
        <v>Australian Capital Territory</v>
      </c>
      <c r="Y4134" t="str">
        <v>Australia</v>
      </c>
      <c r="Z4134">
        <v>1</v>
      </c>
      <c r="AA4134" s="3" t="str">
        <f t="shared" si="129"/>
        <v>0 to 10</v>
      </c>
      <c r="AP4134" s="6">
        <v>118</v>
      </c>
      <c r="AQ4134" s="6" t="s">
        <v>1350</v>
      </c>
    </row>
    <row r="4135" spans="1:43" x14ac:dyDescent="0.25">
      <c r="A4135">
        <v>4133</v>
      </c>
      <c r="B4135">
        <v>822</v>
      </c>
      <c r="C4135">
        <v>715</v>
      </c>
      <c r="D4135">
        <v>119</v>
      </c>
      <c r="E4135">
        <v>1</v>
      </c>
      <c r="F4135">
        <v>119</v>
      </c>
      <c r="G4135" t="str">
        <f>VLOOKUP($C4135,'Raw-products'!$A$2:$H$1261,MATCH(G$1,'Raw-products'!$A$1:$H$1,0))</f>
        <v>Jacket</v>
      </c>
      <c r="H4135" t="str">
        <f>VLOOKUP($C4135,'Raw-products'!$A$2:$H$1261,MATCH(H$1,'Raw-products'!$A$1:$H$1,0))</f>
        <v>Trench Coat</v>
      </c>
      <c r="I4135" t="str">
        <f>VLOOKUP($C4135,'Raw-products'!$A$2:$H$1261,MATCH(I$1,'Raw-products'!$A$1:$H$1,0))</f>
        <v>XS</v>
      </c>
      <c r="J4135" t="str">
        <f>VLOOKUP($C4135,'Raw-products'!$A$2:$H$1261,MATCH(J$1,'Raw-products'!$A$1:$H$1,0))</f>
        <v>green</v>
      </c>
      <c r="K4135">
        <f>VLOOKUP($C4135,'Raw-products'!$A$2:$H$1261,MATCH(K$1,'Raw-products'!$A$1:$H$1,0))</f>
        <v>112</v>
      </c>
      <c r="L4135">
        <f>VLOOKUP($C4135,'Raw-products'!$A$2:$H$1261,MATCH(L$1,'Raw-products'!$A$1:$H$1,0))</f>
        <v>62</v>
      </c>
      <c r="M4135" s="5">
        <f t="shared" si="128"/>
        <v>6944</v>
      </c>
      <c r="N4135" cm="1">
        <f t="array" ref="N4135:Q4135">_xlfn.XLOOKUP($B4135,'Raw -orders'!$A:$A,'Raw -orders'!$B:$E)</f>
        <v>524</v>
      </c>
      <c r="O4135">
        <v>17615</v>
      </c>
      <c r="P4135" s="1">
        <v>44444</v>
      </c>
      <c r="Q4135" s="1">
        <v>44451</v>
      </c>
      <c r="R4135" t="str" cm="1">
        <f t="array" ref="R4135:Y4135">_xlfn.XLOOKUP($N4135,'Raw - customers'!$A:$A,'Raw - customers'!$B:$I)</f>
        <v>Beverlie Bansal</v>
      </c>
      <c r="S4135" t="str">
        <v>Agender</v>
      </c>
      <c r="T4135">
        <v>80</v>
      </c>
      <c r="U4135" t="str">
        <v>0358 Ashley WayApt. 506</v>
      </c>
      <c r="V4135">
        <v>3345</v>
      </c>
      <c r="W4135" t="str">
        <v>Port Sebastianland</v>
      </c>
      <c r="X4135" t="str">
        <v>Queensland</v>
      </c>
      <c r="Y4135" t="str">
        <v>Australia</v>
      </c>
      <c r="Z4135">
        <v>9</v>
      </c>
      <c r="AA4135" s="3" t="str">
        <f t="shared" si="129"/>
        <v>0 to 10</v>
      </c>
      <c r="AP4135" s="6">
        <v>524</v>
      </c>
      <c r="AQ4135" s="6" t="s">
        <v>1355</v>
      </c>
    </row>
    <row r="4136" spans="1:43" x14ac:dyDescent="0.25">
      <c r="A4136">
        <v>4134</v>
      </c>
      <c r="B4136">
        <v>822</v>
      </c>
      <c r="C4136">
        <v>662</v>
      </c>
      <c r="D4136">
        <v>93</v>
      </c>
      <c r="E4136">
        <v>2</v>
      </c>
      <c r="F4136">
        <v>186</v>
      </c>
      <c r="G4136" t="str">
        <f>VLOOKUP($C4136,'Raw-products'!$A$2:$H$1261,MATCH(G$1,'Raw-products'!$A$1:$H$1,0))</f>
        <v>Jacket</v>
      </c>
      <c r="H4136" t="str">
        <f>VLOOKUP($C4136,'Raw-products'!$A$2:$H$1261,MATCH(H$1,'Raw-products'!$A$1:$H$1,0))</f>
        <v>Coach</v>
      </c>
      <c r="I4136" t="str">
        <f>VLOOKUP($C4136,'Raw-products'!$A$2:$H$1261,MATCH(I$1,'Raw-products'!$A$1:$H$1,0))</f>
        <v>M</v>
      </c>
      <c r="J4136" t="str">
        <f>VLOOKUP($C4136,'Raw-products'!$A$2:$H$1261,MATCH(J$1,'Raw-products'!$A$1:$H$1,0))</f>
        <v>violet</v>
      </c>
      <c r="K4136">
        <f>VLOOKUP($C4136,'Raw-products'!$A$2:$H$1261,MATCH(K$1,'Raw-products'!$A$1:$H$1,0))</f>
        <v>115</v>
      </c>
      <c r="L4136">
        <f>VLOOKUP($C4136,'Raw-products'!$A$2:$H$1261,MATCH(L$1,'Raw-products'!$A$1:$H$1,0))</f>
        <v>74</v>
      </c>
      <c r="M4136" s="5">
        <f t="shared" si="128"/>
        <v>8510</v>
      </c>
      <c r="N4136" cm="1">
        <f t="array" ref="N4136:Q4136">_xlfn.XLOOKUP($B4136,'Raw -orders'!$A:$A,'Raw -orders'!$B:$E)</f>
        <v>524</v>
      </c>
      <c r="O4136">
        <v>17615</v>
      </c>
      <c r="P4136" s="1">
        <v>44444</v>
      </c>
      <c r="Q4136" s="1">
        <v>44451</v>
      </c>
      <c r="R4136" t="str" cm="1">
        <f t="array" ref="R4136:Y4136">_xlfn.XLOOKUP($N4136,'Raw - customers'!$A:$A,'Raw - customers'!$B:$I)</f>
        <v>Beverlie Bansal</v>
      </c>
      <c r="S4136" t="str">
        <v>Agender</v>
      </c>
      <c r="T4136">
        <v>80</v>
      </c>
      <c r="U4136" t="str">
        <v>0358 Ashley WayApt. 506</v>
      </c>
      <c r="V4136">
        <v>3345</v>
      </c>
      <c r="W4136" t="str">
        <v>Port Sebastianland</v>
      </c>
      <c r="X4136" t="str">
        <v>Queensland</v>
      </c>
      <c r="Y4136" t="str">
        <v>Australia</v>
      </c>
      <c r="Z4136">
        <v>9</v>
      </c>
      <c r="AA4136" s="3" t="str">
        <f t="shared" si="129"/>
        <v>0 to 10</v>
      </c>
      <c r="AP4136" s="6">
        <v>524</v>
      </c>
      <c r="AQ4136" s="6" t="s">
        <v>1355</v>
      </c>
    </row>
    <row r="4137" spans="1:43" x14ac:dyDescent="0.25">
      <c r="A4137">
        <v>4135</v>
      </c>
      <c r="B4137">
        <v>822</v>
      </c>
      <c r="C4137">
        <v>857</v>
      </c>
      <c r="D4137">
        <v>113</v>
      </c>
      <c r="E4137">
        <v>2</v>
      </c>
      <c r="F4137">
        <v>226</v>
      </c>
      <c r="G4137" t="str">
        <f>VLOOKUP($C4137,'Raw-products'!$A$2:$H$1261,MATCH(G$1,'Raw-products'!$A$1:$H$1,0))</f>
        <v>Trousers</v>
      </c>
      <c r="H4137" t="str">
        <f>VLOOKUP($C4137,'Raw-products'!$A$2:$H$1261,MATCH(H$1,'Raw-products'!$A$1:$H$1,0))</f>
        <v>Chinos</v>
      </c>
      <c r="I4137" t="str">
        <f>VLOOKUP($C4137,'Raw-products'!$A$2:$H$1261,MATCH(I$1,'Raw-products'!$A$1:$H$1,0))</f>
        <v>M</v>
      </c>
      <c r="J4137" t="str">
        <f>VLOOKUP($C4137,'Raw-products'!$A$2:$H$1261,MATCH(J$1,'Raw-products'!$A$1:$H$1,0))</f>
        <v>green</v>
      </c>
      <c r="K4137">
        <f>VLOOKUP($C4137,'Raw-products'!$A$2:$H$1261,MATCH(K$1,'Raw-products'!$A$1:$H$1,0))</f>
        <v>100</v>
      </c>
      <c r="L4137">
        <f>VLOOKUP($C4137,'Raw-products'!$A$2:$H$1261,MATCH(L$1,'Raw-products'!$A$1:$H$1,0))</f>
        <v>49</v>
      </c>
      <c r="M4137" s="5">
        <f t="shared" si="128"/>
        <v>4900</v>
      </c>
      <c r="N4137" cm="1">
        <f t="array" ref="N4137:Q4137">_xlfn.XLOOKUP($B4137,'Raw -orders'!$A:$A,'Raw -orders'!$B:$E)</f>
        <v>524</v>
      </c>
      <c r="O4137">
        <v>17615</v>
      </c>
      <c r="P4137" s="1">
        <v>44444</v>
      </c>
      <c r="Q4137" s="1">
        <v>44451</v>
      </c>
      <c r="R4137" t="str" cm="1">
        <f t="array" ref="R4137:Y4137">_xlfn.XLOOKUP($N4137,'Raw - customers'!$A:$A,'Raw - customers'!$B:$I)</f>
        <v>Beverlie Bansal</v>
      </c>
      <c r="S4137" t="str">
        <v>Agender</v>
      </c>
      <c r="T4137">
        <v>80</v>
      </c>
      <c r="U4137" t="str">
        <v>0358 Ashley WayApt. 506</v>
      </c>
      <c r="V4137">
        <v>3345</v>
      </c>
      <c r="W4137" t="str">
        <v>Port Sebastianland</v>
      </c>
      <c r="X4137" t="str">
        <v>Queensland</v>
      </c>
      <c r="Y4137" t="str">
        <v>Australia</v>
      </c>
      <c r="Z4137">
        <v>9</v>
      </c>
      <c r="AA4137" s="3" t="str">
        <f t="shared" si="129"/>
        <v>0 to 10</v>
      </c>
      <c r="AP4137" s="6">
        <v>524</v>
      </c>
      <c r="AQ4137" s="6" t="s">
        <v>1355</v>
      </c>
    </row>
    <row r="4138" spans="1:43" x14ac:dyDescent="0.25">
      <c r="A4138">
        <v>4136</v>
      </c>
      <c r="B4138">
        <v>822</v>
      </c>
      <c r="C4138">
        <v>181</v>
      </c>
      <c r="D4138">
        <v>98</v>
      </c>
      <c r="E4138">
        <v>1</v>
      </c>
      <c r="F4138">
        <v>98</v>
      </c>
      <c r="G4138" t="str">
        <f>VLOOKUP($C4138,'Raw-products'!$A$2:$H$1261,MATCH(G$1,'Raw-products'!$A$1:$H$1,0))</f>
        <v>Shirt</v>
      </c>
      <c r="H4138" t="str">
        <f>VLOOKUP($C4138,'Raw-products'!$A$2:$H$1261,MATCH(H$1,'Raw-products'!$A$1:$H$1,0))</f>
        <v>Camp Collared</v>
      </c>
      <c r="I4138" t="str">
        <f>VLOOKUP($C4138,'Raw-products'!$A$2:$H$1261,MATCH(I$1,'Raw-products'!$A$1:$H$1,0))</f>
        <v>S</v>
      </c>
      <c r="J4138" t="str">
        <f>VLOOKUP($C4138,'Raw-products'!$A$2:$H$1261,MATCH(J$1,'Raw-products'!$A$1:$H$1,0))</f>
        <v>orange</v>
      </c>
      <c r="K4138">
        <f>VLOOKUP($C4138,'Raw-products'!$A$2:$H$1261,MATCH(K$1,'Raw-products'!$A$1:$H$1,0))</f>
        <v>112</v>
      </c>
      <c r="L4138">
        <f>VLOOKUP($C4138,'Raw-products'!$A$2:$H$1261,MATCH(L$1,'Raw-products'!$A$1:$H$1,0))</f>
        <v>62</v>
      </c>
      <c r="M4138" s="5">
        <f t="shared" si="128"/>
        <v>6944</v>
      </c>
      <c r="N4138" cm="1">
        <f t="array" ref="N4138:Q4138">_xlfn.XLOOKUP($B4138,'Raw -orders'!$A:$A,'Raw -orders'!$B:$E)</f>
        <v>524</v>
      </c>
      <c r="O4138">
        <v>17615</v>
      </c>
      <c r="P4138" s="1">
        <v>44444</v>
      </c>
      <c r="Q4138" s="1">
        <v>44451</v>
      </c>
      <c r="R4138" t="str" cm="1">
        <f t="array" ref="R4138:Y4138">_xlfn.XLOOKUP($N4138,'Raw - customers'!$A:$A,'Raw - customers'!$B:$I)</f>
        <v>Beverlie Bansal</v>
      </c>
      <c r="S4138" t="str">
        <v>Agender</v>
      </c>
      <c r="T4138">
        <v>80</v>
      </c>
      <c r="U4138" t="str">
        <v>0358 Ashley WayApt. 506</v>
      </c>
      <c r="V4138">
        <v>3345</v>
      </c>
      <c r="W4138" t="str">
        <v>Port Sebastianland</v>
      </c>
      <c r="X4138" t="str">
        <v>Queensland</v>
      </c>
      <c r="Y4138" t="str">
        <v>Australia</v>
      </c>
      <c r="Z4138">
        <v>9</v>
      </c>
      <c r="AA4138" s="3" t="str">
        <f t="shared" si="129"/>
        <v>0 to 10</v>
      </c>
      <c r="AP4138" s="6">
        <v>524</v>
      </c>
      <c r="AQ4138" s="6" t="s">
        <v>1355</v>
      </c>
    </row>
    <row r="4139" spans="1:43" x14ac:dyDescent="0.25">
      <c r="A4139">
        <v>4137</v>
      </c>
      <c r="B4139">
        <v>822</v>
      </c>
      <c r="C4139">
        <v>952</v>
      </c>
      <c r="D4139">
        <v>97</v>
      </c>
      <c r="E4139">
        <v>1</v>
      </c>
      <c r="F4139">
        <v>97</v>
      </c>
      <c r="G4139" t="str">
        <f>VLOOKUP($C4139,'Raw-products'!$A$2:$H$1261,MATCH(G$1,'Raw-products'!$A$1:$H$1,0))</f>
        <v>Trousers</v>
      </c>
      <c r="H4139" t="str">
        <f>VLOOKUP($C4139,'Raw-products'!$A$2:$H$1261,MATCH(H$1,'Raw-products'!$A$1:$H$1,0))</f>
        <v>Slim-Fit</v>
      </c>
      <c r="I4139" t="str">
        <f>VLOOKUP($C4139,'Raw-products'!$A$2:$H$1261,MATCH(I$1,'Raw-products'!$A$1:$H$1,0))</f>
        <v>M</v>
      </c>
      <c r="J4139" t="str">
        <f>VLOOKUP($C4139,'Raw-products'!$A$2:$H$1261,MATCH(J$1,'Raw-products'!$A$1:$H$1,0))</f>
        <v>orange</v>
      </c>
      <c r="K4139">
        <f>VLOOKUP($C4139,'Raw-products'!$A$2:$H$1261,MATCH(K$1,'Raw-products'!$A$1:$H$1,0))</f>
        <v>119</v>
      </c>
      <c r="L4139">
        <f>VLOOKUP($C4139,'Raw-products'!$A$2:$H$1261,MATCH(L$1,'Raw-products'!$A$1:$H$1,0))</f>
        <v>44</v>
      </c>
      <c r="M4139" s="5">
        <f t="shared" si="128"/>
        <v>5236</v>
      </c>
      <c r="N4139" cm="1">
        <f t="array" ref="N4139:Q4139">_xlfn.XLOOKUP($B4139,'Raw -orders'!$A:$A,'Raw -orders'!$B:$E)</f>
        <v>524</v>
      </c>
      <c r="O4139">
        <v>17615</v>
      </c>
      <c r="P4139" s="1">
        <v>44444</v>
      </c>
      <c r="Q4139" s="1">
        <v>44451</v>
      </c>
      <c r="R4139" t="str" cm="1">
        <f t="array" ref="R4139:Y4139">_xlfn.XLOOKUP($N4139,'Raw - customers'!$A:$A,'Raw - customers'!$B:$I)</f>
        <v>Beverlie Bansal</v>
      </c>
      <c r="S4139" t="str">
        <v>Agender</v>
      </c>
      <c r="T4139">
        <v>80</v>
      </c>
      <c r="U4139" t="str">
        <v>0358 Ashley WayApt. 506</v>
      </c>
      <c r="V4139">
        <v>3345</v>
      </c>
      <c r="W4139" t="str">
        <v>Port Sebastianland</v>
      </c>
      <c r="X4139" t="str">
        <v>Queensland</v>
      </c>
      <c r="Y4139" t="str">
        <v>Australia</v>
      </c>
      <c r="Z4139">
        <v>9</v>
      </c>
      <c r="AA4139" s="3" t="str">
        <f t="shared" si="129"/>
        <v>0 to 10</v>
      </c>
      <c r="AP4139" s="6">
        <v>524</v>
      </c>
      <c r="AQ4139" s="6" t="s">
        <v>1355</v>
      </c>
    </row>
    <row r="4140" spans="1:43" x14ac:dyDescent="0.25">
      <c r="A4140">
        <v>4138</v>
      </c>
      <c r="B4140">
        <v>824</v>
      </c>
      <c r="C4140">
        <v>24</v>
      </c>
      <c r="D4140">
        <v>96</v>
      </c>
      <c r="E4140">
        <v>3</v>
      </c>
      <c r="F4140">
        <v>288</v>
      </c>
      <c r="G4140" t="str">
        <f>VLOOKUP($C4140,'Raw-products'!$A$2:$H$1261,MATCH(G$1,'Raw-products'!$A$1:$H$1,0))</f>
        <v>Shirt</v>
      </c>
      <c r="H4140" t="str">
        <f>VLOOKUP($C4140,'Raw-products'!$A$2:$H$1261,MATCH(H$1,'Raw-products'!$A$1:$H$1,0))</f>
        <v>Oxford Cloth</v>
      </c>
      <c r="I4140" t="str">
        <f>VLOOKUP($C4140,'Raw-products'!$A$2:$H$1261,MATCH(I$1,'Raw-products'!$A$1:$H$1,0))</f>
        <v>XL</v>
      </c>
      <c r="J4140" t="str">
        <f>VLOOKUP($C4140,'Raw-products'!$A$2:$H$1261,MATCH(J$1,'Raw-products'!$A$1:$H$1,0))</f>
        <v>blue</v>
      </c>
      <c r="K4140">
        <f>VLOOKUP($C4140,'Raw-products'!$A$2:$H$1261,MATCH(K$1,'Raw-products'!$A$1:$H$1,0))</f>
        <v>114</v>
      </c>
      <c r="L4140">
        <f>VLOOKUP($C4140,'Raw-products'!$A$2:$H$1261,MATCH(L$1,'Raw-products'!$A$1:$H$1,0))</f>
        <v>60</v>
      </c>
      <c r="M4140" s="5">
        <f t="shared" si="128"/>
        <v>6840</v>
      </c>
      <c r="N4140" cm="1">
        <f t="array" ref="N4140:Q4140">_xlfn.XLOOKUP($B4140,'Raw -orders'!$A:$A,'Raw -orders'!$B:$E)</f>
        <v>724</v>
      </c>
      <c r="O4140">
        <v>51124</v>
      </c>
      <c r="P4140" s="1">
        <v>44200</v>
      </c>
      <c r="Q4140" s="1">
        <v>44224</v>
      </c>
      <c r="R4140" t="str" cm="1">
        <f t="array" ref="R4140:Y4140">_xlfn.XLOOKUP($N4140,'Raw - customers'!$A:$A,'Raw - customers'!$B:$I)</f>
        <v>Etheline Bahde</v>
      </c>
      <c r="S4140" t="str">
        <v>Female</v>
      </c>
      <c r="T4140">
        <v>66</v>
      </c>
      <c r="U4140" t="str">
        <v>71 Annabelle RunApt. 053</v>
      </c>
      <c r="V4140">
        <v>110</v>
      </c>
      <c r="W4140" t="str">
        <v>Hoppeville</v>
      </c>
      <c r="X4140" t="str">
        <v>New South Wales</v>
      </c>
      <c r="Y4140" t="str">
        <v>Australia</v>
      </c>
      <c r="Z4140">
        <v>1</v>
      </c>
      <c r="AA4140" s="3" t="str">
        <f t="shared" si="129"/>
        <v>20 to 30</v>
      </c>
      <c r="AP4140" s="6">
        <v>724</v>
      </c>
      <c r="AQ4140" s="6" t="s">
        <v>1362</v>
      </c>
    </row>
    <row r="4141" spans="1:43" x14ac:dyDescent="0.25">
      <c r="A4141">
        <v>4139</v>
      </c>
      <c r="B4141">
        <v>824</v>
      </c>
      <c r="C4141">
        <v>589</v>
      </c>
      <c r="D4141">
        <v>100</v>
      </c>
      <c r="E4141">
        <v>2</v>
      </c>
      <c r="F4141">
        <v>200</v>
      </c>
      <c r="G4141" t="str">
        <f>VLOOKUP($C4141,'Raw-products'!$A$2:$H$1261,MATCH(G$1,'Raw-products'!$A$1:$H$1,0))</f>
        <v>Jacket</v>
      </c>
      <c r="H4141" t="str">
        <f>VLOOKUP($C4141,'Raw-products'!$A$2:$H$1261,MATCH(H$1,'Raw-products'!$A$1:$H$1,0))</f>
        <v>Bomber</v>
      </c>
      <c r="I4141" t="str">
        <f>VLOOKUP($C4141,'Raw-products'!$A$2:$H$1261,MATCH(I$1,'Raw-products'!$A$1:$H$1,0))</f>
        <v>XL</v>
      </c>
      <c r="J4141" t="str">
        <f>VLOOKUP($C4141,'Raw-products'!$A$2:$H$1261,MATCH(J$1,'Raw-products'!$A$1:$H$1,0))</f>
        <v>indigo</v>
      </c>
      <c r="K4141">
        <f>VLOOKUP($C4141,'Raw-products'!$A$2:$H$1261,MATCH(K$1,'Raw-products'!$A$1:$H$1,0))</f>
        <v>90</v>
      </c>
      <c r="L4141">
        <f>VLOOKUP($C4141,'Raw-products'!$A$2:$H$1261,MATCH(L$1,'Raw-products'!$A$1:$H$1,0))</f>
        <v>50</v>
      </c>
      <c r="M4141" s="5">
        <f t="shared" si="128"/>
        <v>4500</v>
      </c>
      <c r="N4141" cm="1">
        <f t="array" ref="N4141:Q4141">_xlfn.XLOOKUP($B4141,'Raw -orders'!$A:$A,'Raw -orders'!$B:$E)</f>
        <v>724</v>
      </c>
      <c r="O4141">
        <v>51124</v>
      </c>
      <c r="P4141" s="1">
        <v>44200</v>
      </c>
      <c r="Q4141" s="1">
        <v>44224</v>
      </c>
      <c r="R4141" t="str" cm="1">
        <f t="array" ref="R4141:Y4141">_xlfn.XLOOKUP($N4141,'Raw - customers'!$A:$A,'Raw - customers'!$B:$I)</f>
        <v>Etheline Bahde</v>
      </c>
      <c r="S4141" t="str">
        <v>Female</v>
      </c>
      <c r="T4141">
        <v>66</v>
      </c>
      <c r="U4141" t="str">
        <v>71 Annabelle RunApt. 053</v>
      </c>
      <c r="V4141">
        <v>110</v>
      </c>
      <c r="W4141" t="str">
        <v>Hoppeville</v>
      </c>
      <c r="X4141" t="str">
        <v>New South Wales</v>
      </c>
      <c r="Y4141" t="str">
        <v>Australia</v>
      </c>
      <c r="Z4141">
        <v>1</v>
      </c>
      <c r="AA4141" s="3" t="str">
        <f t="shared" si="129"/>
        <v>20 to 30</v>
      </c>
      <c r="AP4141" s="6">
        <v>724</v>
      </c>
      <c r="AQ4141" s="6" t="s">
        <v>1362</v>
      </c>
    </row>
    <row r="4142" spans="1:43" x14ac:dyDescent="0.25">
      <c r="A4142">
        <v>4140</v>
      </c>
      <c r="B4142">
        <v>824</v>
      </c>
      <c r="C4142">
        <v>68</v>
      </c>
      <c r="D4142">
        <v>104</v>
      </c>
      <c r="E4142">
        <v>1</v>
      </c>
      <c r="F4142">
        <v>104</v>
      </c>
      <c r="G4142" t="str">
        <f>VLOOKUP($C4142,'Raw-products'!$A$2:$H$1261,MATCH(G$1,'Raw-products'!$A$1:$H$1,0))</f>
        <v>Shirt</v>
      </c>
      <c r="H4142" t="str">
        <f>VLOOKUP($C4142,'Raw-products'!$A$2:$H$1261,MATCH(H$1,'Raw-products'!$A$1:$H$1,0))</f>
        <v>Dress</v>
      </c>
      <c r="I4142" t="str">
        <f>VLOOKUP($C4142,'Raw-products'!$A$2:$H$1261,MATCH(I$1,'Raw-products'!$A$1:$H$1,0))</f>
        <v>L</v>
      </c>
      <c r="J4142" t="str">
        <f>VLOOKUP($C4142,'Raw-products'!$A$2:$H$1261,MATCH(J$1,'Raw-products'!$A$1:$H$1,0))</f>
        <v>violet</v>
      </c>
      <c r="K4142">
        <f>VLOOKUP($C4142,'Raw-products'!$A$2:$H$1261,MATCH(K$1,'Raw-products'!$A$1:$H$1,0))</f>
        <v>119</v>
      </c>
      <c r="L4142">
        <f>VLOOKUP($C4142,'Raw-products'!$A$2:$H$1261,MATCH(L$1,'Raw-products'!$A$1:$H$1,0))</f>
        <v>74</v>
      </c>
      <c r="M4142" s="5">
        <f t="shared" si="128"/>
        <v>8806</v>
      </c>
      <c r="N4142" cm="1">
        <f t="array" ref="N4142:Q4142">_xlfn.XLOOKUP($B4142,'Raw -orders'!$A:$A,'Raw -orders'!$B:$E)</f>
        <v>724</v>
      </c>
      <c r="O4142">
        <v>51124</v>
      </c>
      <c r="P4142" s="1">
        <v>44200</v>
      </c>
      <c r="Q4142" s="1">
        <v>44224</v>
      </c>
      <c r="R4142" t="str" cm="1">
        <f t="array" ref="R4142:Y4142">_xlfn.XLOOKUP($N4142,'Raw - customers'!$A:$A,'Raw - customers'!$B:$I)</f>
        <v>Etheline Bahde</v>
      </c>
      <c r="S4142" t="str">
        <v>Female</v>
      </c>
      <c r="T4142">
        <v>66</v>
      </c>
      <c r="U4142" t="str">
        <v>71 Annabelle RunApt. 053</v>
      </c>
      <c r="V4142">
        <v>110</v>
      </c>
      <c r="W4142" t="str">
        <v>Hoppeville</v>
      </c>
      <c r="X4142" t="str">
        <v>New South Wales</v>
      </c>
      <c r="Y4142" t="str">
        <v>Australia</v>
      </c>
      <c r="Z4142">
        <v>1</v>
      </c>
      <c r="AA4142" s="3" t="str">
        <f t="shared" si="129"/>
        <v>20 to 30</v>
      </c>
      <c r="AP4142" s="6">
        <v>724</v>
      </c>
      <c r="AQ4142" s="6" t="s">
        <v>1362</v>
      </c>
    </row>
    <row r="4143" spans="1:43" x14ac:dyDescent="0.25">
      <c r="A4143">
        <v>4141</v>
      </c>
      <c r="B4143">
        <v>825</v>
      </c>
      <c r="C4143">
        <v>563</v>
      </c>
      <c r="D4143">
        <v>100</v>
      </c>
      <c r="E4143">
        <v>1</v>
      </c>
      <c r="F4143">
        <v>100</v>
      </c>
      <c r="G4143" t="str">
        <f>VLOOKUP($C4143,'Raw-products'!$A$2:$H$1261,MATCH(G$1,'Raw-products'!$A$1:$H$1,0))</f>
        <v>Jacket</v>
      </c>
      <c r="H4143" t="str">
        <f>VLOOKUP($C4143,'Raw-products'!$A$2:$H$1261,MATCH(H$1,'Raw-products'!$A$1:$H$1,0))</f>
        <v>Bomber</v>
      </c>
      <c r="I4143" t="str">
        <f>VLOOKUP($C4143,'Raw-products'!$A$2:$H$1261,MATCH(I$1,'Raw-products'!$A$1:$H$1,0))</f>
        <v>L</v>
      </c>
      <c r="J4143" t="str">
        <f>VLOOKUP($C4143,'Raw-products'!$A$2:$H$1261,MATCH(J$1,'Raw-products'!$A$1:$H$1,0))</f>
        <v>red</v>
      </c>
      <c r="K4143">
        <f>VLOOKUP($C4143,'Raw-products'!$A$2:$H$1261,MATCH(K$1,'Raw-products'!$A$1:$H$1,0))</f>
        <v>90</v>
      </c>
      <c r="L4143">
        <f>VLOOKUP($C4143,'Raw-products'!$A$2:$H$1261,MATCH(L$1,'Raw-products'!$A$1:$H$1,0))</f>
        <v>50</v>
      </c>
      <c r="M4143" s="5">
        <f t="shared" si="128"/>
        <v>4500</v>
      </c>
      <c r="N4143" cm="1">
        <f t="array" ref="N4143:Q4143">_xlfn.XLOOKUP($B4143,'Raw -orders'!$A:$A,'Raw -orders'!$B:$E)</f>
        <v>787</v>
      </c>
      <c r="O4143">
        <v>13832</v>
      </c>
      <c r="P4143" s="1">
        <v>44223</v>
      </c>
      <c r="Q4143" s="1">
        <v>44249</v>
      </c>
      <c r="R4143" t="str" cm="1">
        <f t="array" ref="R4143:Y4143">_xlfn.XLOOKUP($N4143,'Raw - customers'!$A:$A,'Raw - customers'!$B:$I)</f>
        <v>Sharl Izzett</v>
      </c>
      <c r="S4143" t="str">
        <v>Female</v>
      </c>
      <c r="T4143">
        <v>31</v>
      </c>
      <c r="U4143" t="str">
        <v>9871 Bailey SquareApt. 697</v>
      </c>
      <c r="V4143">
        <v>1417</v>
      </c>
      <c r="W4143" t="str">
        <v>Davidshire</v>
      </c>
      <c r="X4143" t="str">
        <v>South Australia</v>
      </c>
      <c r="Y4143" t="str">
        <v>Australia</v>
      </c>
      <c r="Z4143">
        <v>1</v>
      </c>
      <c r="AA4143" s="3" t="str">
        <f t="shared" si="129"/>
        <v>20 to 30</v>
      </c>
      <c r="AP4143" s="6">
        <v>787</v>
      </c>
      <c r="AQ4143" s="6" t="s">
        <v>1345</v>
      </c>
    </row>
    <row r="4144" spans="1:43" x14ac:dyDescent="0.25">
      <c r="A4144">
        <v>4142</v>
      </c>
      <c r="B4144">
        <v>825</v>
      </c>
      <c r="C4144">
        <v>1148</v>
      </c>
      <c r="D4144">
        <v>102</v>
      </c>
      <c r="E4144">
        <v>1</v>
      </c>
      <c r="F4144">
        <v>102</v>
      </c>
      <c r="G4144" t="str">
        <f>VLOOKUP($C4144,'Raw-products'!$A$2:$H$1261,MATCH(G$1,'Raw-products'!$A$1:$H$1,0))</f>
        <v>Trousers</v>
      </c>
      <c r="H4144" t="str">
        <f>VLOOKUP($C4144,'Raw-products'!$A$2:$H$1261,MATCH(H$1,'Raw-products'!$A$1:$H$1,0))</f>
        <v>Cargo Pants</v>
      </c>
      <c r="I4144" t="str">
        <f>VLOOKUP($C4144,'Raw-products'!$A$2:$H$1261,MATCH(I$1,'Raw-products'!$A$1:$H$1,0))</f>
        <v>L</v>
      </c>
      <c r="J4144" t="str">
        <f>VLOOKUP($C4144,'Raw-products'!$A$2:$H$1261,MATCH(J$1,'Raw-products'!$A$1:$H$1,0))</f>
        <v>indigo</v>
      </c>
      <c r="K4144">
        <f>VLOOKUP($C4144,'Raw-products'!$A$2:$H$1261,MATCH(K$1,'Raw-products'!$A$1:$H$1,0))</f>
        <v>106</v>
      </c>
      <c r="L4144">
        <f>VLOOKUP($C4144,'Raw-products'!$A$2:$H$1261,MATCH(L$1,'Raw-products'!$A$1:$H$1,0))</f>
        <v>46</v>
      </c>
      <c r="M4144" s="5">
        <f t="shared" si="128"/>
        <v>4876</v>
      </c>
      <c r="N4144" cm="1">
        <f t="array" ref="N4144:Q4144">_xlfn.XLOOKUP($B4144,'Raw -orders'!$A:$A,'Raw -orders'!$B:$E)</f>
        <v>787</v>
      </c>
      <c r="O4144">
        <v>13832</v>
      </c>
      <c r="P4144" s="1">
        <v>44223</v>
      </c>
      <c r="Q4144" s="1">
        <v>44249</v>
      </c>
      <c r="R4144" t="str" cm="1">
        <f t="array" ref="R4144:Y4144">_xlfn.XLOOKUP($N4144,'Raw - customers'!$A:$A,'Raw - customers'!$B:$I)</f>
        <v>Sharl Izzett</v>
      </c>
      <c r="S4144" t="str">
        <v>Female</v>
      </c>
      <c r="T4144">
        <v>31</v>
      </c>
      <c r="U4144" t="str">
        <v>9871 Bailey SquareApt. 697</v>
      </c>
      <c r="V4144">
        <v>1417</v>
      </c>
      <c r="W4144" t="str">
        <v>Davidshire</v>
      </c>
      <c r="X4144" t="str">
        <v>South Australia</v>
      </c>
      <c r="Y4144" t="str">
        <v>Australia</v>
      </c>
      <c r="Z4144">
        <v>1</v>
      </c>
      <c r="AA4144" s="3" t="str">
        <f t="shared" si="129"/>
        <v>20 to 30</v>
      </c>
      <c r="AP4144" s="6">
        <v>787</v>
      </c>
      <c r="AQ4144" s="6" t="s">
        <v>1345</v>
      </c>
    </row>
    <row r="4145" spans="1:43" x14ac:dyDescent="0.25">
      <c r="A4145">
        <v>4143</v>
      </c>
      <c r="B4145">
        <v>825</v>
      </c>
      <c r="C4145">
        <v>164</v>
      </c>
      <c r="D4145">
        <v>91</v>
      </c>
      <c r="E4145">
        <v>1</v>
      </c>
      <c r="F4145">
        <v>91</v>
      </c>
      <c r="G4145" t="str">
        <f>VLOOKUP($C4145,'Raw-products'!$A$2:$H$1261,MATCH(G$1,'Raw-products'!$A$1:$H$1,0))</f>
        <v>Shirt</v>
      </c>
      <c r="H4145" t="str">
        <f>VLOOKUP($C4145,'Raw-products'!$A$2:$H$1261,MATCH(H$1,'Raw-products'!$A$1:$H$1,0))</f>
        <v>Linen</v>
      </c>
      <c r="I4145" t="str">
        <f>VLOOKUP($C4145,'Raw-products'!$A$2:$H$1261,MATCH(I$1,'Raw-products'!$A$1:$H$1,0))</f>
        <v>XL</v>
      </c>
      <c r="J4145" t="str">
        <f>VLOOKUP($C4145,'Raw-products'!$A$2:$H$1261,MATCH(J$1,'Raw-products'!$A$1:$H$1,0))</f>
        <v>blue</v>
      </c>
      <c r="K4145">
        <f>VLOOKUP($C4145,'Raw-products'!$A$2:$H$1261,MATCH(K$1,'Raw-products'!$A$1:$H$1,0))</f>
        <v>116</v>
      </c>
      <c r="L4145">
        <f>VLOOKUP($C4145,'Raw-products'!$A$2:$H$1261,MATCH(L$1,'Raw-products'!$A$1:$H$1,0))</f>
        <v>47</v>
      </c>
      <c r="M4145" s="5">
        <f t="shared" si="128"/>
        <v>5452</v>
      </c>
      <c r="N4145" cm="1">
        <f t="array" ref="N4145:Q4145">_xlfn.XLOOKUP($B4145,'Raw -orders'!$A:$A,'Raw -orders'!$B:$E)</f>
        <v>787</v>
      </c>
      <c r="O4145">
        <v>13832</v>
      </c>
      <c r="P4145" s="1">
        <v>44223</v>
      </c>
      <c r="Q4145" s="1">
        <v>44249</v>
      </c>
      <c r="R4145" t="str" cm="1">
        <f t="array" ref="R4145:Y4145">_xlfn.XLOOKUP($N4145,'Raw - customers'!$A:$A,'Raw - customers'!$B:$I)</f>
        <v>Sharl Izzett</v>
      </c>
      <c r="S4145" t="str">
        <v>Female</v>
      </c>
      <c r="T4145">
        <v>31</v>
      </c>
      <c r="U4145" t="str">
        <v>9871 Bailey SquareApt. 697</v>
      </c>
      <c r="V4145">
        <v>1417</v>
      </c>
      <c r="W4145" t="str">
        <v>Davidshire</v>
      </c>
      <c r="X4145" t="str">
        <v>South Australia</v>
      </c>
      <c r="Y4145" t="str">
        <v>Australia</v>
      </c>
      <c r="Z4145">
        <v>1</v>
      </c>
      <c r="AA4145" s="3" t="str">
        <f t="shared" si="129"/>
        <v>20 to 30</v>
      </c>
      <c r="AP4145" s="6">
        <v>787</v>
      </c>
      <c r="AQ4145" s="6" t="s">
        <v>1345</v>
      </c>
    </row>
    <row r="4146" spans="1:43" x14ac:dyDescent="0.25">
      <c r="A4146">
        <v>4144</v>
      </c>
      <c r="B4146">
        <v>825</v>
      </c>
      <c r="C4146">
        <v>1008</v>
      </c>
      <c r="D4146">
        <v>106</v>
      </c>
      <c r="E4146">
        <v>2</v>
      </c>
      <c r="F4146">
        <v>212</v>
      </c>
      <c r="G4146" t="str">
        <f>VLOOKUP($C4146,'Raw-products'!$A$2:$H$1261,MATCH(G$1,'Raw-products'!$A$1:$H$1,0))</f>
        <v>Trousers</v>
      </c>
      <c r="H4146" t="str">
        <f>VLOOKUP($C4146,'Raw-products'!$A$2:$H$1261,MATCH(H$1,'Raw-products'!$A$1:$H$1,0))</f>
        <v>Wool</v>
      </c>
      <c r="I4146" t="str">
        <f>VLOOKUP($C4146,'Raw-products'!$A$2:$H$1261,MATCH(I$1,'Raw-products'!$A$1:$H$1,0))</f>
        <v>L</v>
      </c>
      <c r="J4146" t="str">
        <f>VLOOKUP($C4146,'Raw-products'!$A$2:$H$1261,MATCH(J$1,'Raw-products'!$A$1:$H$1,0))</f>
        <v>indigo</v>
      </c>
      <c r="K4146">
        <f>VLOOKUP($C4146,'Raw-products'!$A$2:$H$1261,MATCH(K$1,'Raw-products'!$A$1:$H$1,0))</f>
        <v>111</v>
      </c>
      <c r="L4146">
        <f>VLOOKUP($C4146,'Raw-products'!$A$2:$H$1261,MATCH(L$1,'Raw-products'!$A$1:$H$1,0))</f>
        <v>41</v>
      </c>
      <c r="M4146" s="5">
        <f t="shared" si="128"/>
        <v>4551</v>
      </c>
      <c r="N4146" cm="1">
        <f t="array" ref="N4146:Q4146">_xlfn.XLOOKUP($B4146,'Raw -orders'!$A:$A,'Raw -orders'!$B:$E)</f>
        <v>787</v>
      </c>
      <c r="O4146">
        <v>13832</v>
      </c>
      <c r="P4146" s="1">
        <v>44223</v>
      </c>
      <c r="Q4146" s="1">
        <v>44249</v>
      </c>
      <c r="R4146" t="str" cm="1">
        <f t="array" ref="R4146:Y4146">_xlfn.XLOOKUP($N4146,'Raw - customers'!$A:$A,'Raw - customers'!$B:$I)</f>
        <v>Sharl Izzett</v>
      </c>
      <c r="S4146" t="str">
        <v>Female</v>
      </c>
      <c r="T4146">
        <v>31</v>
      </c>
      <c r="U4146" t="str">
        <v>9871 Bailey SquareApt. 697</v>
      </c>
      <c r="V4146">
        <v>1417</v>
      </c>
      <c r="W4146" t="str">
        <v>Davidshire</v>
      </c>
      <c r="X4146" t="str">
        <v>South Australia</v>
      </c>
      <c r="Y4146" t="str">
        <v>Australia</v>
      </c>
      <c r="Z4146">
        <v>1</v>
      </c>
      <c r="AA4146" s="3" t="str">
        <f t="shared" si="129"/>
        <v>20 to 30</v>
      </c>
      <c r="AP4146" s="6">
        <v>787</v>
      </c>
      <c r="AQ4146" s="6" t="s">
        <v>1345</v>
      </c>
    </row>
    <row r="4147" spans="1:43" x14ac:dyDescent="0.25">
      <c r="A4147">
        <v>4145</v>
      </c>
      <c r="B4147">
        <v>825</v>
      </c>
      <c r="C4147">
        <v>1115</v>
      </c>
      <c r="D4147">
        <v>115</v>
      </c>
      <c r="E4147">
        <v>2</v>
      </c>
      <c r="F4147">
        <v>230</v>
      </c>
      <c r="G4147" t="str">
        <f>VLOOKUP($C4147,'Raw-products'!$A$2:$H$1261,MATCH(G$1,'Raw-products'!$A$1:$H$1,0))</f>
        <v>Trousers</v>
      </c>
      <c r="H4147" t="str">
        <f>VLOOKUP($C4147,'Raw-products'!$A$2:$H$1261,MATCH(H$1,'Raw-products'!$A$1:$H$1,0))</f>
        <v>Cropped</v>
      </c>
      <c r="I4147" t="str">
        <f>VLOOKUP($C4147,'Raw-products'!$A$2:$H$1261,MATCH(I$1,'Raw-products'!$A$1:$H$1,0))</f>
        <v>XS</v>
      </c>
      <c r="J4147" t="str">
        <f>VLOOKUP($C4147,'Raw-products'!$A$2:$H$1261,MATCH(J$1,'Raw-products'!$A$1:$H$1,0))</f>
        <v>violet</v>
      </c>
      <c r="K4147">
        <f>VLOOKUP($C4147,'Raw-products'!$A$2:$H$1261,MATCH(K$1,'Raw-products'!$A$1:$H$1,0))</f>
        <v>99</v>
      </c>
      <c r="L4147">
        <f>VLOOKUP($C4147,'Raw-products'!$A$2:$H$1261,MATCH(L$1,'Raw-products'!$A$1:$H$1,0))</f>
        <v>65</v>
      </c>
      <c r="M4147" s="5">
        <f t="shared" si="128"/>
        <v>6435</v>
      </c>
      <c r="N4147" cm="1">
        <f t="array" ref="N4147:Q4147">_xlfn.XLOOKUP($B4147,'Raw -orders'!$A:$A,'Raw -orders'!$B:$E)</f>
        <v>787</v>
      </c>
      <c r="O4147">
        <v>13832</v>
      </c>
      <c r="P4147" s="1">
        <v>44223</v>
      </c>
      <c r="Q4147" s="1">
        <v>44249</v>
      </c>
      <c r="R4147" t="str" cm="1">
        <f t="array" ref="R4147:Y4147">_xlfn.XLOOKUP($N4147,'Raw - customers'!$A:$A,'Raw - customers'!$B:$I)</f>
        <v>Sharl Izzett</v>
      </c>
      <c r="S4147" t="str">
        <v>Female</v>
      </c>
      <c r="T4147">
        <v>31</v>
      </c>
      <c r="U4147" t="str">
        <v>9871 Bailey SquareApt. 697</v>
      </c>
      <c r="V4147">
        <v>1417</v>
      </c>
      <c r="W4147" t="str">
        <v>Davidshire</v>
      </c>
      <c r="X4147" t="str">
        <v>South Australia</v>
      </c>
      <c r="Y4147" t="str">
        <v>Australia</v>
      </c>
      <c r="Z4147">
        <v>1</v>
      </c>
      <c r="AA4147" s="3" t="str">
        <f t="shared" si="129"/>
        <v>20 to 30</v>
      </c>
      <c r="AP4147" s="6">
        <v>787</v>
      </c>
      <c r="AQ4147" s="6" t="s">
        <v>1345</v>
      </c>
    </row>
    <row r="4148" spans="1:43" x14ac:dyDescent="0.25">
      <c r="A4148">
        <v>4146</v>
      </c>
      <c r="B4148">
        <v>825</v>
      </c>
      <c r="C4148">
        <v>109</v>
      </c>
      <c r="D4148">
        <v>92</v>
      </c>
      <c r="E4148">
        <v>2</v>
      </c>
      <c r="F4148">
        <v>184</v>
      </c>
      <c r="G4148" t="str">
        <f>VLOOKUP($C4148,'Raw-products'!$A$2:$H$1261,MATCH(G$1,'Raw-products'!$A$1:$H$1,0))</f>
        <v>Shirt</v>
      </c>
      <c r="H4148" t="str">
        <f>VLOOKUP($C4148,'Raw-products'!$A$2:$H$1261,MATCH(H$1,'Raw-products'!$A$1:$H$1,0))</f>
        <v>Denim</v>
      </c>
      <c r="I4148" t="str">
        <f>VLOOKUP($C4148,'Raw-products'!$A$2:$H$1261,MATCH(I$1,'Raw-products'!$A$1:$H$1,0))</f>
        <v>XL</v>
      </c>
      <c r="J4148" t="str">
        <f>VLOOKUP($C4148,'Raw-products'!$A$2:$H$1261,MATCH(J$1,'Raw-products'!$A$1:$H$1,0))</f>
        <v>red</v>
      </c>
      <c r="K4148">
        <f>VLOOKUP($C4148,'Raw-products'!$A$2:$H$1261,MATCH(K$1,'Raw-products'!$A$1:$H$1,0))</f>
        <v>115</v>
      </c>
      <c r="L4148">
        <f>VLOOKUP($C4148,'Raw-products'!$A$2:$H$1261,MATCH(L$1,'Raw-products'!$A$1:$H$1,0))</f>
        <v>63</v>
      </c>
      <c r="M4148" s="5">
        <f t="shared" si="128"/>
        <v>7245</v>
      </c>
      <c r="N4148" cm="1">
        <f t="array" ref="N4148:Q4148">_xlfn.XLOOKUP($B4148,'Raw -orders'!$A:$A,'Raw -orders'!$B:$E)</f>
        <v>787</v>
      </c>
      <c r="O4148">
        <v>13832</v>
      </c>
      <c r="P4148" s="1">
        <v>44223</v>
      </c>
      <c r="Q4148" s="1">
        <v>44249</v>
      </c>
      <c r="R4148" t="str" cm="1">
        <f t="array" ref="R4148:Y4148">_xlfn.XLOOKUP($N4148,'Raw - customers'!$A:$A,'Raw - customers'!$B:$I)</f>
        <v>Sharl Izzett</v>
      </c>
      <c r="S4148" t="str">
        <v>Female</v>
      </c>
      <c r="T4148">
        <v>31</v>
      </c>
      <c r="U4148" t="str">
        <v>9871 Bailey SquareApt. 697</v>
      </c>
      <c r="V4148">
        <v>1417</v>
      </c>
      <c r="W4148" t="str">
        <v>Davidshire</v>
      </c>
      <c r="X4148" t="str">
        <v>South Australia</v>
      </c>
      <c r="Y4148" t="str">
        <v>Australia</v>
      </c>
      <c r="Z4148">
        <v>1</v>
      </c>
      <c r="AA4148" s="3" t="str">
        <f t="shared" si="129"/>
        <v>20 to 30</v>
      </c>
      <c r="AP4148" s="6">
        <v>787</v>
      </c>
      <c r="AQ4148" s="6" t="s">
        <v>1345</v>
      </c>
    </row>
    <row r="4149" spans="1:43" x14ac:dyDescent="0.25">
      <c r="A4149">
        <v>4147</v>
      </c>
      <c r="B4149">
        <v>825</v>
      </c>
      <c r="C4149">
        <v>936</v>
      </c>
      <c r="D4149">
        <v>96</v>
      </c>
      <c r="E4149">
        <v>1</v>
      </c>
      <c r="F4149">
        <v>96</v>
      </c>
      <c r="G4149" t="str">
        <f>VLOOKUP($C4149,'Raw-products'!$A$2:$H$1261,MATCH(G$1,'Raw-products'!$A$1:$H$1,0))</f>
        <v>Trousers</v>
      </c>
      <c r="H4149" t="str">
        <f>VLOOKUP($C4149,'Raw-products'!$A$2:$H$1261,MATCH(H$1,'Raw-products'!$A$1:$H$1,0))</f>
        <v>Drawstring</v>
      </c>
      <c r="I4149" t="str">
        <f>VLOOKUP($C4149,'Raw-products'!$A$2:$H$1261,MATCH(I$1,'Raw-products'!$A$1:$H$1,0))</f>
        <v>S</v>
      </c>
      <c r="J4149" t="str">
        <f>VLOOKUP($C4149,'Raw-products'!$A$2:$H$1261,MATCH(J$1,'Raw-products'!$A$1:$H$1,0))</f>
        <v>indigo</v>
      </c>
      <c r="K4149">
        <f>VLOOKUP($C4149,'Raw-products'!$A$2:$H$1261,MATCH(K$1,'Raw-products'!$A$1:$H$1,0))</f>
        <v>104</v>
      </c>
      <c r="L4149">
        <f>VLOOKUP($C4149,'Raw-products'!$A$2:$H$1261,MATCH(L$1,'Raw-products'!$A$1:$H$1,0))</f>
        <v>46</v>
      </c>
      <c r="M4149" s="5">
        <f t="shared" si="128"/>
        <v>4784</v>
      </c>
      <c r="N4149" cm="1">
        <f t="array" ref="N4149:Q4149">_xlfn.XLOOKUP($B4149,'Raw -orders'!$A:$A,'Raw -orders'!$B:$E)</f>
        <v>787</v>
      </c>
      <c r="O4149">
        <v>13832</v>
      </c>
      <c r="P4149" s="1">
        <v>44223</v>
      </c>
      <c r="Q4149" s="1">
        <v>44249</v>
      </c>
      <c r="R4149" t="str" cm="1">
        <f t="array" ref="R4149:Y4149">_xlfn.XLOOKUP($N4149,'Raw - customers'!$A:$A,'Raw - customers'!$B:$I)</f>
        <v>Sharl Izzett</v>
      </c>
      <c r="S4149" t="str">
        <v>Female</v>
      </c>
      <c r="T4149">
        <v>31</v>
      </c>
      <c r="U4149" t="str">
        <v>9871 Bailey SquareApt. 697</v>
      </c>
      <c r="V4149">
        <v>1417</v>
      </c>
      <c r="W4149" t="str">
        <v>Davidshire</v>
      </c>
      <c r="X4149" t="str">
        <v>South Australia</v>
      </c>
      <c r="Y4149" t="str">
        <v>Australia</v>
      </c>
      <c r="Z4149">
        <v>1</v>
      </c>
      <c r="AA4149" s="3" t="str">
        <f t="shared" si="129"/>
        <v>20 to 30</v>
      </c>
      <c r="AP4149" s="6">
        <v>787</v>
      </c>
      <c r="AQ4149" s="6" t="s">
        <v>1345</v>
      </c>
    </row>
    <row r="4150" spans="1:43" x14ac:dyDescent="0.25">
      <c r="A4150">
        <v>4148</v>
      </c>
      <c r="B4150">
        <v>826</v>
      </c>
      <c r="C4150">
        <v>554</v>
      </c>
      <c r="D4150">
        <v>98</v>
      </c>
      <c r="E4150">
        <v>1</v>
      </c>
      <c r="F4150">
        <v>98</v>
      </c>
      <c r="G4150" t="str">
        <f>VLOOKUP($C4150,'Raw-products'!$A$2:$H$1261,MATCH(G$1,'Raw-products'!$A$1:$H$1,0))</f>
        <v>Jacket</v>
      </c>
      <c r="H4150" t="str">
        <f>VLOOKUP($C4150,'Raw-products'!$A$2:$H$1261,MATCH(H$1,'Raw-products'!$A$1:$H$1,0))</f>
        <v>Leather</v>
      </c>
      <c r="I4150" t="str">
        <f>VLOOKUP($C4150,'Raw-products'!$A$2:$H$1261,MATCH(I$1,'Raw-products'!$A$1:$H$1,0))</f>
        <v>XL</v>
      </c>
      <c r="J4150" t="str">
        <f>VLOOKUP($C4150,'Raw-products'!$A$2:$H$1261,MATCH(J$1,'Raw-products'!$A$1:$H$1,0))</f>
        <v>indigo</v>
      </c>
      <c r="K4150">
        <f>VLOOKUP($C4150,'Raw-products'!$A$2:$H$1261,MATCH(K$1,'Raw-products'!$A$1:$H$1,0))</f>
        <v>113</v>
      </c>
      <c r="L4150">
        <f>VLOOKUP($C4150,'Raw-products'!$A$2:$H$1261,MATCH(L$1,'Raw-products'!$A$1:$H$1,0))</f>
        <v>52</v>
      </c>
      <c r="M4150" s="5">
        <f t="shared" si="128"/>
        <v>5876</v>
      </c>
      <c r="N4150" cm="1">
        <f t="array" ref="N4150:Q4150">_xlfn.XLOOKUP($B4150,'Raw -orders'!$A:$A,'Raw -orders'!$B:$E)</f>
        <v>375</v>
      </c>
      <c r="O4150">
        <v>32770</v>
      </c>
      <c r="P4150" s="1">
        <v>44424</v>
      </c>
      <c r="Q4150" s="1">
        <v>44445</v>
      </c>
      <c r="R4150" t="str" cm="1">
        <f t="array" ref="R4150:Y4150">_xlfn.XLOOKUP($N4150,'Raw - customers'!$A:$A,'Raw - customers'!$B:$I)</f>
        <v>Ninetta Phizakarley</v>
      </c>
      <c r="S4150" t="str">
        <v>Agender</v>
      </c>
      <c r="T4150">
        <v>77</v>
      </c>
      <c r="U4150" t="str">
        <v>716 Max IslandSuite 824</v>
      </c>
      <c r="V4150">
        <v>9232</v>
      </c>
      <c r="W4150" t="str">
        <v>Ernserland</v>
      </c>
      <c r="X4150" t="str">
        <v>Northern Territory</v>
      </c>
      <c r="Y4150" t="str">
        <v>Australia</v>
      </c>
      <c r="Z4150">
        <v>8</v>
      </c>
      <c r="AA4150" s="3" t="str">
        <f t="shared" si="129"/>
        <v>20 to 30</v>
      </c>
      <c r="AP4150" s="6">
        <v>375</v>
      </c>
      <c r="AQ4150" s="6" t="s">
        <v>1339</v>
      </c>
    </row>
    <row r="4151" spans="1:43" x14ac:dyDescent="0.25">
      <c r="A4151">
        <v>4149</v>
      </c>
      <c r="B4151">
        <v>826</v>
      </c>
      <c r="C4151">
        <v>547</v>
      </c>
      <c r="D4151">
        <v>98</v>
      </c>
      <c r="E4151">
        <v>2</v>
      </c>
      <c r="F4151">
        <v>196</v>
      </c>
      <c r="G4151" t="str">
        <f>VLOOKUP($C4151,'Raw-products'!$A$2:$H$1261,MATCH(G$1,'Raw-products'!$A$1:$H$1,0))</f>
        <v>Jacket</v>
      </c>
      <c r="H4151" t="str">
        <f>VLOOKUP($C4151,'Raw-products'!$A$2:$H$1261,MATCH(H$1,'Raw-products'!$A$1:$H$1,0))</f>
        <v>Leather</v>
      </c>
      <c r="I4151" t="str">
        <f>VLOOKUP($C4151,'Raw-products'!$A$2:$H$1261,MATCH(I$1,'Raw-products'!$A$1:$H$1,0))</f>
        <v>M</v>
      </c>
      <c r="J4151" t="str">
        <f>VLOOKUP($C4151,'Raw-products'!$A$2:$H$1261,MATCH(J$1,'Raw-products'!$A$1:$H$1,0))</f>
        <v>blue</v>
      </c>
      <c r="K4151">
        <f>VLOOKUP($C4151,'Raw-products'!$A$2:$H$1261,MATCH(K$1,'Raw-products'!$A$1:$H$1,0))</f>
        <v>113</v>
      </c>
      <c r="L4151">
        <f>VLOOKUP($C4151,'Raw-products'!$A$2:$H$1261,MATCH(L$1,'Raw-products'!$A$1:$H$1,0))</f>
        <v>60</v>
      </c>
      <c r="M4151" s="5">
        <f t="shared" si="128"/>
        <v>6780</v>
      </c>
      <c r="N4151" cm="1">
        <f t="array" ref="N4151:Q4151">_xlfn.XLOOKUP($B4151,'Raw -orders'!$A:$A,'Raw -orders'!$B:$E)</f>
        <v>375</v>
      </c>
      <c r="O4151">
        <v>32770</v>
      </c>
      <c r="P4151" s="1">
        <v>44424</v>
      </c>
      <c r="Q4151" s="1">
        <v>44445</v>
      </c>
      <c r="R4151" t="str" cm="1">
        <f t="array" ref="R4151:Y4151">_xlfn.XLOOKUP($N4151,'Raw - customers'!$A:$A,'Raw - customers'!$B:$I)</f>
        <v>Ninetta Phizakarley</v>
      </c>
      <c r="S4151" t="str">
        <v>Agender</v>
      </c>
      <c r="T4151">
        <v>77</v>
      </c>
      <c r="U4151" t="str">
        <v>716 Max IslandSuite 824</v>
      </c>
      <c r="V4151">
        <v>9232</v>
      </c>
      <c r="W4151" t="str">
        <v>Ernserland</v>
      </c>
      <c r="X4151" t="str">
        <v>Northern Territory</v>
      </c>
      <c r="Y4151" t="str">
        <v>Australia</v>
      </c>
      <c r="Z4151">
        <v>8</v>
      </c>
      <c r="AA4151" s="3" t="str">
        <f t="shared" si="129"/>
        <v>20 to 30</v>
      </c>
      <c r="AP4151" s="6">
        <v>375</v>
      </c>
      <c r="AQ4151" s="6" t="s">
        <v>1339</v>
      </c>
    </row>
    <row r="4152" spans="1:43" x14ac:dyDescent="0.25">
      <c r="A4152">
        <v>4150</v>
      </c>
      <c r="B4152">
        <v>827</v>
      </c>
      <c r="C4152">
        <v>169</v>
      </c>
      <c r="D4152">
        <v>91</v>
      </c>
      <c r="E4152">
        <v>1</v>
      </c>
      <c r="F4152">
        <v>91</v>
      </c>
      <c r="G4152" t="str">
        <f>VLOOKUP($C4152,'Raw-products'!$A$2:$H$1261,MATCH(G$1,'Raw-products'!$A$1:$H$1,0))</f>
        <v>Shirt</v>
      </c>
      <c r="H4152" t="str">
        <f>VLOOKUP($C4152,'Raw-products'!$A$2:$H$1261,MATCH(H$1,'Raw-products'!$A$1:$H$1,0))</f>
        <v>Linen</v>
      </c>
      <c r="I4152" t="str">
        <f>VLOOKUP($C4152,'Raw-products'!$A$2:$H$1261,MATCH(I$1,'Raw-products'!$A$1:$H$1,0))</f>
        <v>XL</v>
      </c>
      <c r="J4152" t="str">
        <f>VLOOKUP($C4152,'Raw-products'!$A$2:$H$1261,MATCH(J$1,'Raw-products'!$A$1:$H$1,0))</f>
        <v>indigo</v>
      </c>
      <c r="K4152">
        <f>VLOOKUP($C4152,'Raw-products'!$A$2:$H$1261,MATCH(K$1,'Raw-products'!$A$1:$H$1,0))</f>
        <v>116</v>
      </c>
      <c r="L4152">
        <f>VLOOKUP($C4152,'Raw-products'!$A$2:$H$1261,MATCH(L$1,'Raw-products'!$A$1:$H$1,0))</f>
        <v>66</v>
      </c>
      <c r="M4152" s="5">
        <f t="shared" si="128"/>
        <v>7656</v>
      </c>
      <c r="N4152" cm="1">
        <f t="array" ref="N4152:Q4152">_xlfn.XLOOKUP($B4152,'Raw -orders'!$A:$A,'Raw -orders'!$B:$E)</f>
        <v>292</v>
      </c>
      <c r="O4152">
        <v>27202</v>
      </c>
      <c r="P4152" s="1">
        <v>44325</v>
      </c>
      <c r="Q4152" s="1">
        <v>44352</v>
      </c>
      <c r="R4152" t="str" cm="1">
        <f t="array" ref="R4152:Y4152">_xlfn.XLOOKUP($N4152,'Raw - customers'!$A:$A,'Raw - customers'!$B:$I)</f>
        <v>Aldin Moline</v>
      </c>
      <c r="S4152" t="str">
        <v>Male</v>
      </c>
      <c r="T4152">
        <v>25</v>
      </c>
      <c r="U4152" t="str">
        <v>7210 Farrell HillApt. 735</v>
      </c>
      <c r="V4152">
        <v>6426</v>
      </c>
      <c r="W4152" t="str">
        <v>West Aidenview</v>
      </c>
      <c r="X4152" t="str">
        <v>Victoria</v>
      </c>
      <c r="Y4152" t="str">
        <v>Australia</v>
      </c>
      <c r="Z4152">
        <v>5</v>
      </c>
      <c r="AA4152" s="3" t="str">
        <f t="shared" si="129"/>
        <v>20 to 30</v>
      </c>
      <c r="AP4152" s="6">
        <v>292</v>
      </c>
      <c r="AQ4152" s="6" t="s">
        <v>1396</v>
      </c>
    </row>
    <row r="4153" spans="1:43" x14ac:dyDescent="0.25">
      <c r="A4153">
        <v>4151</v>
      </c>
      <c r="B4153">
        <v>827</v>
      </c>
      <c r="C4153">
        <v>873</v>
      </c>
      <c r="D4153">
        <v>113</v>
      </c>
      <c r="E4153">
        <v>1</v>
      </c>
      <c r="F4153">
        <v>113</v>
      </c>
      <c r="G4153" t="str">
        <f>VLOOKUP($C4153,'Raw-products'!$A$2:$H$1261,MATCH(G$1,'Raw-products'!$A$1:$H$1,0))</f>
        <v>Trousers</v>
      </c>
      <c r="H4153" t="str">
        <f>VLOOKUP($C4153,'Raw-products'!$A$2:$H$1261,MATCH(H$1,'Raw-products'!$A$1:$H$1,0))</f>
        <v>Chinos</v>
      </c>
      <c r="I4153" t="str">
        <f>VLOOKUP($C4153,'Raw-products'!$A$2:$H$1261,MATCH(I$1,'Raw-products'!$A$1:$H$1,0))</f>
        <v>L</v>
      </c>
      <c r="J4153" t="str">
        <f>VLOOKUP($C4153,'Raw-products'!$A$2:$H$1261,MATCH(J$1,'Raw-products'!$A$1:$H$1,0))</f>
        <v>violet</v>
      </c>
      <c r="K4153">
        <f>VLOOKUP($C4153,'Raw-products'!$A$2:$H$1261,MATCH(K$1,'Raw-products'!$A$1:$H$1,0))</f>
        <v>100</v>
      </c>
      <c r="L4153">
        <f>VLOOKUP($C4153,'Raw-products'!$A$2:$H$1261,MATCH(L$1,'Raw-products'!$A$1:$H$1,0))</f>
        <v>62</v>
      </c>
      <c r="M4153" s="5">
        <f t="shared" si="128"/>
        <v>6200</v>
      </c>
      <c r="N4153" cm="1">
        <f t="array" ref="N4153:Q4153">_xlfn.XLOOKUP($B4153,'Raw -orders'!$A:$A,'Raw -orders'!$B:$E)</f>
        <v>292</v>
      </c>
      <c r="O4153">
        <v>27202</v>
      </c>
      <c r="P4153" s="1">
        <v>44325</v>
      </c>
      <c r="Q4153" s="1">
        <v>44352</v>
      </c>
      <c r="R4153" t="str" cm="1">
        <f t="array" ref="R4153:Y4153">_xlfn.XLOOKUP($N4153,'Raw - customers'!$A:$A,'Raw - customers'!$B:$I)</f>
        <v>Aldin Moline</v>
      </c>
      <c r="S4153" t="str">
        <v>Male</v>
      </c>
      <c r="T4153">
        <v>25</v>
      </c>
      <c r="U4153" t="str">
        <v>7210 Farrell HillApt. 735</v>
      </c>
      <c r="V4153">
        <v>6426</v>
      </c>
      <c r="W4153" t="str">
        <v>West Aidenview</v>
      </c>
      <c r="X4153" t="str">
        <v>Victoria</v>
      </c>
      <c r="Y4153" t="str">
        <v>Australia</v>
      </c>
      <c r="Z4153">
        <v>5</v>
      </c>
      <c r="AA4153" s="3" t="str">
        <f t="shared" si="129"/>
        <v>20 to 30</v>
      </c>
      <c r="AP4153" s="6">
        <v>292</v>
      </c>
      <c r="AQ4153" s="6" t="s">
        <v>1396</v>
      </c>
    </row>
    <row r="4154" spans="1:43" x14ac:dyDescent="0.25">
      <c r="A4154">
        <v>4152</v>
      </c>
      <c r="B4154">
        <v>827</v>
      </c>
      <c r="C4154">
        <v>363</v>
      </c>
      <c r="D4154">
        <v>94</v>
      </c>
      <c r="E4154">
        <v>1</v>
      </c>
      <c r="F4154">
        <v>94</v>
      </c>
      <c r="G4154" t="str">
        <f>VLOOKUP($C4154,'Raw-products'!$A$2:$H$1261,MATCH(G$1,'Raw-products'!$A$1:$H$1,0))</f>
        <v>Shirt</v>
      </c>
      <c r="H4154" t="str">
        <f>VLOOKUP($C4154,'Raw-products'!$A$2:$H$1261,MATCH(H$1,'Raw-products'!$A$1:$H$1,0))</f>
        <v>Henley</v>
      </c>
      <c r="I4154" t="str">
        <f>VLOOKUP($C4154,'Raw-products'!$A$2:$H$1261,MATCH(I$1,'Raw-products'!$A$1:$H$1,0))</f>
        <v>L</v>
      </c>
      <c r="J4154" t="str">
        <f>VLOOKUP($C4154,'Raw-products'!$A$2:$H$1261,MATCH(J$1,'Raw-products'!$A$1:$H$1,0))</f>
        <v>yellow</v>
      </c>
      <c r="K4154">
        <f>VLOOKUP($C4154,'Raw-products'!$A$2:$H$1261,MATCH(K$1,'Raw-products'!$A$1:$H$1,0))</f>
        <v>92</v>
      </c>
      <c r="L4154">
        <f>VLOOKUP($C4154,'Raw-products'!$A$2:$H$1261,MATCH(L$1,'Raw-products'!$A$1:$H$1,0))</f>
        <v>62</v>
      </c>
      <c r="M4154" s="5">
        <f t="shared" si="128"/>
        <v>5704</v>
      </c>
      <c r="N4154" cm="1">
        <f t="array" ref="N4154:Q4154">_xlfn.XLOOKUP($B4154,'Raw -orders'!$A:$A,'Raw -orders'!$B:$E)</f>
        <v>292</v>
      </c>
      <c r="O4154">
        <v>27202</v>
      </c>
      <c r="P4154" s="1">
        <v>44325</v>
      </c>
      <c r="Q4154" s="1">
        <v>44352</v>
      </c>
      <c r="R4154" t="str" cm="1">
        <f t="array" ref="R4154:Y4154">_xlfn.XLOOKUP($N4154,'Raw - customers'!$A:$A,'Raw - customers'!$B:$I)</f>
        <v>Aldin Moline</v>
      </c>
      <c r="S4154" t="str">
        <v>Male</v>
      </c>
      <c r="T4154">
        <v>25</v>
      </c>
      <c r="U4154" t="str">
        <v>7210 Farrell HillApt. 735</v>
      </c>
      <c r="V4154">
        <v>6426</v>
      </c>
      <c r="W4154" t="str">
        <v>West Aidenview</v>
      </c>
      <c r="X4154" t="str">
        <v>Victoria</v>
      </c>
      <c r="Y4154" t="str">
        <v>Australia</v>
      </c>
      <c r="Z4154">
        <v>5</v>
      </c>
      <c r="AA4154" s="3" t="str">
        <f t="shared" si="129"/>
        <v>20 to 30</v>
      </c>
      <c r="AP4154" s="6">
        <v>292</v>
      </c>
      <c r="AQ4154" s="6" t="s">
        <v>1396</v>
      </c>
    </row>
    <row r="4155" spans="1:43" x14ac:dyDescent="0.25">
      <c r="A4155">
        <v>4153</v>
      </c>
      <c r="B4155">
        <v>827</v>
      </c>
      <c r="C4155">
        <v>919</v>
      </c>
      <c r="D4155">
        <v>96</v>
      </c>
      <c r="E4155">
        <v>1</v>
      </c>
      <c r="F4155">
        <v>96</v>
      </c>
      <c r="G4155" t="str">
        <f>VLOOKUP($C4155,'Raw-products'!$A$2:$H$1261,MATCH(G$1,'Raw-products'!$A$1:$H$1,0))</f>
        <v>Trousers</v>
      </c>
      <c r="H4155" t="str">
        <f>VLOOKUP($C4155,'Raw-products'!$A$2:$H$1261,MATCH(H$1,'Raw-products'!$A$1:$H$1,0))</f>
        <v>Drawstring</v>
      </c>
      <c r="I4155" t="str">
        <f>VLOOKUP($C4155,'Raw-products'!$A$2:$H$1261,MATCH(I$1,'Raw-products'!$A$1:$H$1,0))</f>
        <v>XL</v>
      </c>
      <c r="J4155" t="str">
        <f>VLOOKUP($C4155,'Raw-products'!$A$2:$H$1261,MATCH(J$1,'Raw-products'!$A$1:$H$1,0))</f>
        <v>orange</v>
      </c>
      <c r="K4155">
        <f>VLOOKUP($C4155,'Raw-products'!$A$2:$H$1261,MATCH(K$1,'Raw-products'!$A$1:$H$1,0))</f>
        <v>104</v>
      </c>
      <c r="L4155">
        <f>VLOOKUP($C4155,'Raw-products'!$A$2:$H$1261,MATCH(L$1,'Raw-products'!$A$1:$H$1,0))</f>
        <v>68</v>
      </c>
      <c r="M4155" s="5">
        <f t="shared" si="128"/>
        <v>7072</v>
      </c>
      <c r="N4155" cm="1">
        <f t="array" ref="N4155:Q4155">_xlfn.XLOOKUP($B4155,'Raw -orders'!$A:$A,'Raw -orders'!$B:$E)</f>
        <v>292</v>
      </c>
      <c r="O4155">
        <v>27202</v>
      </c>
      <c r="P4155" s="1">
        <v>44325</v>
      </c>
      <c r="Q4155" s="1">
        <v>44352</v>
      </c>
      <c r="R4155" t="str" cm="1">
        <f t="array" ref="R4155:Y4155">_xlfn.XLOOKUP($N4155,'Raw - customers'!$A:$A,'Raw - customers'!$B:$I)</f>
        <v>Aldin Moline</v>
      </c>
      <c r="S4155" t="str">
        <v>Male</v>
      </c>
      <c r="T4155">
        <v>25</v>
      </c>
      <c r="U4155" t="str">
        <v>7210 Farrell HillApt. 735</v>
      </c>
      <c r="V4155">
        <v>6426</v>
      </c>
      <c r="W4155" t="str">
        <v>West Aidenview</v>
      </c>
      <c r="X4155" t="str">
        <v>Victoria</v>
      </c>
      <c r="Y4155" t="str">
        <v>Australia</v>
      </c>
      <c r="Z4155">
        <v>5</v>
      </c>
      <c r="AA4155" s="3" t="str">
        <f t="shared" si="129"/>
        <v>20 to 30</v>
      </c>
      <c r="AP4155" s="6">
        <v>292</v>
      </c>
      <c r="AQ4155" s="6" t="s">
        <v>1396</v>
      </c>
    </row>
    <row r="4156" spans="1:43" x14ac:dyDescent="0.25">
      <c r="A4156">
        <v>4154</v>
      </c>
      <c r="B4156">
        <v>827</v>
      </c>
      <c r="C4156">
        <v>589</v>
      </c>
      <c r="D4156">
        <v>100</v>
      </c>
      <c r="E4156">
        <v>3</v>
      </c>
      <c r="F4156">
        <v>300</v>
      </c>
      <c r="G4156" t="str">
        <f>VLOOKUP($C4156,'Raw-products'!$A$2:$H$1261,MATCH(G$1,'Raw-products'!$A$1:$H$1,0))</f>
        <v>Jacket</v>
      </c>
      <c r="H4156" t="str">
        <f>VLOOKUP($C4156,'Raw-products'!$A$2:$H$1261,MATCH(H$1,'Raw-products'!$A$1:$H$1,0))</f>
        <v>Bomber</v>
      </c>
      <c r="I4156" t="str">
        <f>VLOOKUP($C4156,'Raw-products'!$A$2:$H$1261,MATCH(I$1,'Raw-products'!$A$1:$H$1,0))</f>
        <v>XL</v>
      </c>
      <c r="J4156" t="str">
        <f>VLOOKUP($C4156,'Raw-products'!$A$2:$H$1261,MATCH(J$1,'Raw-products'!$A$1:$H$1,0))</f>
        <v>indigo</v>
      </c>
      <c r="K4156">
        <f>VLOOKUP($C4156,'Raw-products'!$A$2:$H$1261,MATCH(K$1,'Raw-products'!$A$1:$H$1,0))</f>
        <v>90</v>
      </c>
      <c r="L4156">
        <f>VLOOKUP($C4156,'Raw-products'!$A$2:$H$1261,MATCH(L$1,'Raw-products'!$A$1:$H$1,0))</f>
        <v>50</v>
      </c>
      <c r="M4156" s="5">
        <f t="shared" si="128"/>
        <v>4500</v>
      </c>
      <c r="N4156" cm="1">
        <f t="array" ref="N4156:Q4156">_xlfn.XLOOKUP($B4156,'Raw -orders'!$A:$A,'Raw -orders'!$B:$E)</f>
        <v>292</v>
      </c>
      <c r="O4156">
        <v>27202</v>
      </c>
      <c r="P4156" s="1">
        <v>44325</v>
      </c>
      <c r="Q4156" s="1">
        <v>44352</v>
      </c>
      <c r="R4156" t="str" cm="1">
        <f t="array" ref="R4156:Y4156">_xlfn.XLOOKUP($N4156,'Raw - customers'!$A:$A,'Raw - customers'!$B:$I)</f>
        <v>Aldin Moline</v>
      </c>
      <c r="S4156" t="str">
        <v>Male</v>
      </c>
      <c r="T4156">
        <v>25</v>
      </c>
      <c r="U4156" t="str">
        <v>7210 Farrell HillApt. 735</v>
      </c>
      <c r="V4156">
        <v>6426</v>
      </c>
      <c r="W4156" t="str">
        <v>West Aidenview</v>
      </c>
      <c r="X4156" t="str">
        <v>Victoria</v>
      </c>
      <c r="Y4156" t="str">
        <v>Australia</v>
      </c>
      <c r="Z4156">
        <v>5</v>
      </c>
      <c r="AA4156" s="3" t="str">
        <f t="shared" si="129"/>
        <v>20 to 30</v>
      </c>
      <c r="AP4156" s="6">
        <v>292</v>
      </c>
      <c r="AQ4156" s="6" t="s">
        <v>1396</v>
      </c>
    </row>
    <row r="4157" spans="1:43" x14ac:dyDescent="0.25">
      <c r="A4157">
        <v>4155</v>
      </c>
      <c r="B4157">
        <v>827</v>
      </c>
      <c r="C4157">
        <v>488</v>
      </c>
      <c r="D4157">
        <v>118</v>
      </c>
      <c r="E4157">
        <v>1</v>
      </c>
      <c r="F4157">
        <v>118</v>
      </c>
      <c r="G4157" t="str">
        <f>VLOOKUP($C4157,'Raw-products'!$A$2:$H$1261,MATCH(G$1,'Raw-products'!$A$1:$H$1,0))</f>
        <v>Jacket</v>
      </c>
      <c r="H4157" t="str">
        <f>VLOOKUP($C4157,'Raw-products'!$A$2:$H$1261,MATCH(H$1,'Raw-products'!$A$1:$H$1,0))</f>
        <v>Puffer</v>
      </c>
      <c r="I4157" t="str">
        <f>VLOOKUP($C4157,'Raw-products'!$A$2:$H$1261,MATCH(I$1,'Raw-products'!$A$1:$H$1,0))</f>
        <v>L</v>
      </c>
      <c r="J4157" t="str">
        <f>VLOOKUP($C4157,'Raw-products'!$A$2:$H$1261,MATCH(J$1,'Raw-products'!$A$1:$H$1,0))</f>
        <v>violet</v>
      </c>
      <c r="K4157">
        <f>VLOOKUP($C4157,'Raw-products'!$A$2:$H$1261,MATCH(K$1,'Raw-products'!$A$1:$H$1,0))</f>
        <v>110</v>
      </c>
      <c r="L4157">
        <f>VLOOKUP($C4157,'Raw-products'!$A$2:$H$1261,MATCH(L$1,'Raw-products'!$A$1:$H$1,0))</f>
        <v>49</v>
      </c>
      <c r="M4157" s="5">
        <f t="shared" si="128"/>
        <v>5390</v>
      </c>
      <c r="N4157" cm="1">
        <f t="array" ref="N4157:Q4157">_xlfn.XLOOKUP($B4157,'Raw -orders'!$A:$A,'Raw -orders'!$B:$E)</f>
        <v>292</v>
      </c>
      <c r="O4157">
        <v>27202</v>
      </c>
      <c r="P4157" s="1">
        <v>44325</v>
      </c>
      <c r="Q4157" s="1">
        <v>44352</v>
      </c>
      <c r="R4157" t="str" cm="1">
        <f t="array" ref="R4157:Y4157">_xlfn.XLOOKUP($N4157,'Raw - customers'!$A:$A,'Raw - customers'!$B:$I)</f>
        <v>Aldin Moline</v>
      </c>
      <c r="S4157" t="str">
        <v>Male</v>
      </c>
      <c r="T4157">
        <v>25</v>
      </c>
      <c r="U4157" t="str">
        <v>7210 Farrell HillApt. 735</v>
      </c>
      <c r="V4157">
        <v>6426</v>
      </c>
      <c r="W4157" t="str">
        <v>West Aidenview</v>
      </c>
      <c r="X4157" t="str">
        <v>Victoria</v>
      </c>
      <c r="Y4157" t="str">
        <v>Australia</v>
      </c>
      <c r="Z4157">
        <v>5</v>
      </c>
      <c r="AA4157" s="3" t="str">
        <f t="shared" si="129"/>
        <v>20 to 30</v>
      </c>
      <c r="AP4157" s="6">
        <v>292</v>
      </c>
      <c r="AQ4157" s="6" t="s">
        <v>1396</v>
      </c>
    </row>
    <row r="4158" spans="1:43" x14ac:dyDescent="0.25">
      <c r="A4158">
        <v>4156</v>
      </c>
      <c r="B4158">
        <v>827</v>
      </c>
      <c r="C4158">
        <v>604</v>
      </c>
      <c r="D4158">
        <v>112</v>
      </c>
      <c r="E4158">
        <v>3</v>
      </c>
      <c r="F4158">
        <v>336</v>
      </c>
      <c r="G4158" t="str">
        <f>VLOOKUP($C4158,'Raw-products'!$A$2:$H$1261,MATCH(G$1,'Raw-products'!$A$1:$H$1,0))</f>
        <v>Jacket</v>
      </c>
      <c r="H4158" t="str">
        <f>VLOOKUP($C4158,'Raw-products'!$A$2:$H$1261,MATCH(H$1,'Raw-products'!$A$1:$H$1,0))</f>
        <v>Cardigan</v>
      </c>
      <c r="I4158" t="str">
        <f>VLOOKUP($C4158,'Raw-products'!$A$2:$H$1261,MATCH(I$1,'Raw-products'!$A$1:$H$1,0))</f>
        <v>XL</v>
      </c>
      <c r="J4158" t="str">
        <f>VLOOKUP($C4158,'Raw-products'!$A$2:$H$1261,MATCH(J$1,'Raw-products'!$A$1:$H$1,0))</f>
        <v>orange</v>
      </c>
      <c r="K4158">
        <f>VLOOKUP($C4158,'Raw-products'!$A$2:$H$1261,MATCH(K$1,'Raw-products'!$A$1:$H$1,0))</f>
        <v>118</v>
      </c>
      <c r="L4158">
        <f>VLOOKUP($C4158,'Raw-products'!$A$2:$H$1261,MATCH(L$1,'Raw-products'!$A$1:$H$1,0))</f>
        <v>75</v>
      </c>
      <c r="M4158" s="5">
        <f t="shared" si="128"/>
        <v>8850</v>
      </c>
      <c r="N4158" cm="1">
        <f t="array" ref="N4158:Q4158">_xlfn.XLOOKUP($B4158,'Raw -orders'!$A:$A,'Raw -orders'!$B:$E)</f>
        <v>292</v>
      </c>
      <c r="O4158">
        <v>27202</v>
      </c>
      <c r="P4158" s="1">
        <v>44325</v>
      </c>
      <c r="Q4158" s="1">
        <v>44352</v>
      </c>
      <c r="R4158" t="str" cm="1">
        <f t="array" ref="R4158:Y4158">_xlfn.XLOOKUP($N4158,'Raw - customers'!$A:$A,'Raw - customers'!$B:$I)</f>
        <v>Aldin Moline</v>
      </c>
      <c r="S4158" t="str">
        <v>Male</v>
      </c>
      <c r="T4158">
        <v>25</v>
      </c>
      <c r="U4158" t="str">
        <v>7210 Farrell HillApt. 735</v>
      </c>
      <c r="V4158">
        <v>6426</v>
      </c>
      <c r="W4158" t="str">
        <v>West Aidenview</v>
      </c>
      <c r="X4158" t="str">
        <v>Victoria</v>
      </c>
      <c r="Y4158" t="str">
        <v>Australia</v>
      </c>
      <c r="Z4158">
        <v>5</v>
      </c>
      <c r="AA4158" s="3" t="str">
        <f t="shared" si="129"/>
        <v>20 to 30</v>
      </c>
      <c r="AP4158" s="6">
        <v>292</v>
      </c>
      <c r="AQ4158" s="6" t="s">
        <v>1396</v>
      </c>
    </row>
    <row r="4159" spans="1:43" x14ac:dyDescent="0.25">
      <c r="A4159">
        <v>4157</v>
      </c>
      <c r="B4159">
        <v>827</v>
      </c>
      <c r="C4159">
        <v>736</v>
      </c>
      <c r="D4159">
        <v>109</v>
      </c>
      <c r="E4159">
        <v>2</v>
      </c>
      <c r="F4159">
        <v>218</v>
      </c>
      <c r="G4159" t="str">
        <f>VLOOKUP($C4159,'Raw-products'!$A$2:$H$1261,MATCH(G$1,'Raw-products'!$A$1:$H$1,0))</f>
        <v>Jacket</v>
      </c>
      <c r="H4159" t="str">
        <f>VLOOKUP($C4159,'Raw-products'!$A$2:$H$1261,MATCH(H$1,'Raw-products'!$A$1:$H$1,0))</f>
        <v>Peacoat</v>
      </c>
      <c r="I4159" t="str">
        <f>VLOOKUP($C4159,'Raw-products'!$A$2:$H$1261,MATCH(I$1,'Raw-products'!$A$1:$H$1,0))</f>
        <v>S</v>
      </c>
      <c r="J4159" t="str">
        <f>VLOOKUP($C4159,'Raw-products'!$A$2:$H$1261,MATCH(J$1,'Raw-products'!$A$1:$H$1,0))</f>
        <v>red</v>
      </c>
      <c r="K4159">
        <f>VLOOKUP($C4159,'Raw-products'!$A$2:$H$1261,MATCH(K$1,'Raw-products'!$A$1:$H$1,0))</f>
        <v>102</v>
      </c>
      <c r="L4159">
        <f>VLOOKUP($C4159,'Raw-products'!$A$2:$H$1261,MATCH(L$1,'Raw-products'!$A$1:$H$1,0))</f>
        <v>67</v>
      </c>
      <c r="M4159" s="5">
        <f t="shared" si="128"/>
        <v>6834</v>
      </c>
      <c r="N4159" cm="1">
        <f t="array" ref="N4159:Q4159">_xlfn.XLOOKUP($B4159,'Raw -orders'!$A:$A,'Raw -orders'!$B:$E)</f>
        <v>292</v>
      </c>
      <c r="O4159">
        <v>27202</v>
      </c>
      <c r="P4159" s="1">
        <v>44325</v>
      </c>
      <c r="Q4159" s="1">
        <v>44352</v>
      </c>
      <c r="R4159" t="str" cm="1">
        <f t="array" ref="R4159:Y4159">_xlfn.XLOOKUP($N4159,'Raw - customers'!$A:$A,'Raw - customers'!$B:$I)</f>
        <v>Aldin Moline</v>
      </c>
      <c r="S4159" t="str">
        <v>Male</v>
      </c>
      <c r="T4159">
        <v>25</v>
      </c>
      <c r="U4159" t="str">
        <v>7210 Farrell HillApt. 735</v>
      </c>
      <c r="V4159">
        <v>6426</v>
      </c>
      <c r="W4159" t="str">
        <v>West Aidenview</v>
      </c>
      <c r="X4159" t="str">
        <v>Victoria</v>
      </c>
      <c r="Y4159" t="str">
        <v>Australia</v>
      </c>
      <c r="Z4159">
        <v>5</v>
      </c>
      <c r="AA4159" s="3" t="str">
        <f t="shared" si="129"/>
        <v>20 to 30</v>
      </c>
      <c r="AP4159" s="6">
        <v>292</v>
      </c>
      <c r="AQ4159" s="6" t="s">
        <v>1396</v>
      </c>
    </row>
    <row r="4160" spans="1:43" x14ac:dyDescent="0.25">
      <c r="A4160">
        <v>4158</v>
      </c>
      <c r="B4160">
        <v>827</v>
      </c>
      <c r="C4160">
        <v>1012</v>
      </c>
      <c r="D4160">
        <v>106</v>
      </c>
      <c r="E4160">
        <v>1</v>
      </c>
      <c r="F4160">
        <v>106</v>
      </c>
      <c r="G4160" t="str">
        <f>VLOOKUP($C4160,'Raw-products'!$A$2:$H$1261,MATCH(G$1,'Raw-products'!$A$1:$H$1,0))</f>
        <v>Trousers</v>
      </c>
      <c r="H4160" t="str">
        <f>VLOOKUP($C4160,'Raw-products'!$A$2:$H$1261,MATCH(H$1,'Raw-products'!$A$1:$H$1,0))</f>
        <v>Wool</v>
      </c>
      <c r="I4160" t="str">
        <f>VLOOKUP($C4160,'Raw-products'!$A$2:$H$1261,MATCH(I$1,'Raw-products'!$A$1:$H$1,0))</f>
        <v>M</v>
      </c>
      <c r="J4160" t="str">
        <f>VLOOKUP($C4160,'Raw-products'!$A$2:$H$1261,MATCH(J$1,'Raw-products'!$A$1:$H$1,0))</f>
        <v>violet</v>
      </c>
      <c r="K4160">
        <f>VLOOKUP($C4160,'Raw-products'!$A$2:$H$1261,MATCH(K$1,'Raw-products'!$A$1:$H$1,0))</f>
        <v>111</v>
      </c>
      <c r="L4160">
        <f>VLOOKUP($C4160,'Raw-products'!$A$2:$H$1261,MATCH(L$1,'Raw-products'!$A$1:$H$1,0))</f>
        <v>51</v>
      </c>
      <c r="M4160" s="5">
        <f t="shared" si="128"/>
        <v>5661</v>
      </c>
      <c r="N4160" cm="1">
        <f t="array" ref="N4160:Q4160">_xlfn.XLOOKUP($B4160,'Raw -orders'!$A:$A,'Raw -orders'!$B:$E)</f>
        <v>292</v>
      </c>
      <c r="O4160">
        <v>27202</v>
      </c>
      <c r="P4160" s="1">
        <v>44325</v>
      </c>
      <c r="Q4160" s="1">
        <v>44352</v>
      </c>
      <c r="R4160" t="str" cm="1">
        <f t="array" ref="R4160:Y4160">_xlfn.XLOOKUP($N4160,'Raw - customers'!$A:$A,'Raw - customers'!$B:$I)</f>
        <v>Aldin Moline</v>
      </c>
      <c r="S4160" t="str">
        <v>Male</v>
      </c>
      <c r="T4160">
        <v>25</v>
      </c>
      <c r="U4160" t="str">
        <v>7210 Farrell HillApt. 735</v>
      </c>
      <c r="V4160">
        <v>6426</v>
      </c>
      <c r="W4160" t="str">
        <v>West Aidenview</v>
      </c>
      <c r="X4160" t="str">
        <v>Victoria</v>
      </c>
      <c r="Y4160" t="str">
        <v>Australia</v>
      </c>
      <c r="Z4160">
        <v>5</v>
      </c>
      <c r="AA4160" s="3" t="str">
        <f t="shared" si="129"/>
        <v>20 to 30</v>
      </c>
      <c r="AP4160" s="6">
        <v>292</v>
      </c>
      <c r="AQ4160" s="6" t="s">
        <v>1396</v>
      </c>
    </row>
    <row r="4161" spans="1:43" x14ac:dyDescent="0.25">
      <c r="A4161">
        <v>4159</v>
      </c>
      <c r="B4161">
        <v>828</v>
      </c>
      <c r="C4161">
        <v>626</v>
      </c>
      <c r="D4161">
        <v>112</v>
      </c>
      <c r="E4161">
        <v>2</v>
      </c>
      <c r="F4161">
        <v>224</v>
      </c>
      <c r="G4161" t="str">
        <f>VLOOKUP($C4161,'Raw-products'!$A$2:$H$1261,MATCH(G$1,'Raw-products'!$A$1:$H$1,0))</f>
        <v>Jacket</v>
      </c>
      <c r="H4161" t="str">
        <f>VLOOKUP($C4161,'Raw-products'!$A$2:$H$1261,MATCH(H$1,'Raw-products'!$A$1:$H$1,0))</f>
        <v>Cardigan</v>
      </c>
      <c r="I4161" t="str">
        <f>VLOOKUP($C4161,'Raw-products'!$A$2:$H$1261,MATCH(I$1,'Raw-products'!$A$1:$H$1,0))</f>
        <v>S</v>
      </c>
      <c r="J4161" t="str">
        <f>VLOOKUP($C4161,'Raw-products'!$A$2:$H$1261,MATCH(J$1,'Raw-products'!$A$1:$H$1,0))</f>
        <v>violet</v>
      </c>
      <c r="K4161">
        <f>VLOOKUP($C4161,'Raw-products'!$A$2:$H$1261,MATCH(K$1,'Raw-products'!$A$1:$H$1,0))</f>
        <v>118</v>
      </c>
      <c r="L4161">
        <f>VLOOKUP($C4161,'Raw-products'!$A$2:$H$1261,MATCH(L$1,'Raw-products'!$A$1:$H$1,0))</f>
        <v>49</v>
      </c>
      <c r="M4161" s="5">
        <f t="shared" si="128"/>
        <v>5782</v>
      </c>
      <c r="N4161" cm="1">
        <f t="array" ref="N4161:Q4161">_xlfn.XLOOKUP($B4161,'Raw -orders'!$A:$A,'Raw -orders'!$B:$E)</f>
        <v>601</v>
      </c>
      <c r="O4161">
        <v>32593</v>
      </c>
      <c r="P4161" s="1">
        <v>44205</v>
      </c>
      <c r="Q4161" s="1">
        <v>44223</v>
      </c>
      <c r="R4161" t="str" cm="1">
        <f t="array" ref="R4161:Y4161">_xlfn.XLOOKUP($N4161,'Raw - customers'!$A:$A,'Raw - customers'!$B:$I)</f>
        <v>Sol Adhams</v>
      </c>
      <c r="S4161" t="str">
        <v>Male</v>
      </c>
      <c r="T4161">
        <v>55</v>
      </c>
      <c r="U4161" t="str">
        <v>010 Cartwright TrackApt. 920</v>
      </c>
      <c r="V4161">
        <v>1625</v>
      </c>
      <c r="W4161" t="str">
        <v>Sebastianbury</v>
      </c>
      <c r="X4161" t="str">
        <v>South Australia</v>
      </c>
      <c r="Y4161" t="str">
        <v>Australia</v>
      </c>
      <c r="Z4161">
        <v>1</v>
      </c>
      <c r="AA4161" s="3" t="str">
        <f t="shared" si="129"/>
        <v>10 to 20</v>
      </c>
      <c r="AP4161" s="6">
        <v>601</v>
      </c>
      <c r="AQ4161" s="6" t="s">
        <v>1345</v>
      </c>
    </row>
    <row r="4162" spans="1:43" x14ac:dyDescent="0.25">
      <c r="A4162">
        <v>4160</v>
      </c>
      <c r="B4162">
        <v>828</v>
      </c>
      <c r="C4162">
        <v>56</v>
      </c>
      <c r="D4162">
        <v>104</v>
      </c>
      <c r="E4162">
        <v>2</v>
      </c>
      <c r="F4162">
        <v>208</v>
      </c>
      <c r="G4162" t="str">
        <f>VLOOKUP($C4162,'Raw-products'!$A$2:$H$1261,MATCH(G$1,'Raw-products'!$A$1:$H$1,0))</f>
        <v>Shirt</v>
      </c>
      <c r="H4162" t="str">
        <f>VLOOKUP($C4162,'Raw-products'!$A$2:$H$1261,MATCH(H$1,'Raw-products'!$A$1:$H$1,0))</f>
        <v>Dress</v>
      </c>
      <c r="I4162" t="str">
        <f>VLOOKUP($C4162,'Raw-products'!$A$2:$H$1261,MATCH(I$1,'Raw-products'!$A$1:$H$1,0))</f>
        <v>S</v>
      </c>
      <c r="J4162" t="str">
        <f>VLOOKUP($C4162,'Raw-products'!$A$2:$H$1261,MATCH(J$1,'Raw-products'!$A$1:$H$1,0))</f>
        <v>blue</v>
      </c>
      <c r="K4162">
        <f>VLOOKUP($C4162,'Raw-products'!$A$2:$H$1261,MATCH(K$1,'Raw-products'!$A$1:$H$1,0))</f>
        <v>119</v>
      </c>
      <c r="L4162">
        <f>VLOOKUP($C4162,'Raw-products'!$A$2:$H$1261,MATCH(L$1,'Raw-products'!$A$1:$H$1,0))</f>
        <v>46</v>
      </c>
      <c r="M4162" s="5">
        <f t="shared" si="128"/>
        <v>5474</v>
      </c>
      <c r="N4162" cm="1">
        <f t="array" ref="N4162:Q4162">_xlfn.XLOOKUP($B4162,'Raw -orders'!$A:$A,'Raw -orders'!$B:$E)</f>
        <v>601</v>
      </c>
      <c r="O4162">
        <v>32593</v>
      </c>
      <c r="P4162" s="1">
        <v>44205</v>
      </c>
      <c r="Q4162" s="1">
        <v>44223</v>
      </c>
      <c r="R4162" t="str" cm="1">
        <f t="array" ref="R4162:Y4162">_xlfn.XLOOKUP($N4162,'Raw - customers'!$A:$A,'Raw - customers'!$B:$I)</f>
        <v>Sol Adhams</v>
      </c>
      <c r="S4162" t="str">
        <v>Male</v>
      </c>
      <c r="T4162">
        <v>55</v>
      </c>
      <c r="U4162" t="str">
        <v>010 Cartwright TrackApt. 920</v>
      </c>
      <c r="V4162">
        <v>1625</v>
      </c>
      <c r="W4162" t="str">
        <v>Sebastianbury</v>
      </c>
      <c r="X4162" t="str">
        <v>South Australia</v>
      </c>
      <c r="Y4162" t="str">
        <v>Australia</v>
      </c>
      <c r="Z4162">
        <v>1</v>
      </c>
      <c r="AA4162" s="3" t="str">
        <f t="shared" si="129"/>
        <v>10 to 20</v>
      </c>
      <c r="AP4162" s="6">
        <v>601</v>
      </c>
      <c r="AQ4162" s="6" t="s">
        <v>1345</v>
      </c>
    </row>
    <row r="4163" spans="1:43" x14ac:dyDescent="0.25">
      <c r="A4163">
        <v>4161</v>
      </c>
      <c r="B4163">
        <v>828</v>
      </c>
      <c r="C4163">
        <v>39</v>
      </c>
      <c r="D4163">
        <v>104</v>
      </c>
      <c r="E4163">
        <v>3</v>
      </c>
      <c r="F4163">
        <v>312</v>
      </c>
      <c r="G4163" t="str">
        <f>VLOOKUP($C4163,'Raw-products'!$A$2:$H$1261,MATCH(G$1,'Raw-products'!$A$1:$H$1,0))</f>
        <v>Shirt</v>
      </c>
      <c r="H4163" t="str">
        <f>VLOOKUP($C4163,'Raw-products'!$A$2:$H$1261,MATCH(H$1,'Raw-products'!$A$1:$H$1,0))</f>
        <v>Dress</v>
      </c>
      <c r="I4163" t="str">
        <f>VLOOKUP($C4163,'Raw-products'!$A$2:$H$1261,MATCH(I$1,'Raw-products'!$A$1:$H$1,0))</f>
        <v>XL</v>
      </c>
      <c r="J4163" t="str">
        <f>VLOOKUP($C4163,'Raw-products'!$A$2:$H$1261,MATCH(J$1,'Raw-products'!$A$1:$H$1,0))</f>
        <v>red</v>
      </c>
      <c r="K4163">
        <f>VLOOKUP($C4163,'Raw-products'!$A$2:$H$1261,MATCH(K$1,'Raw-products'!$A$1:$H$1,0))</f>
        <v>119</v>
      </c>
      <c r="L4163">
        <f>VLOOKUP($C4163,'Raw-products'!$A$2:$H$1261,MATCH(L$1,'Raw-products'!$A$1:$H$1,0))</f>
        <v>47</v>
      </c>
      <c r="M4163" s="5">
        <f t="shared" ref="M4163:M4226" si="130">$K4163*$L4163</f>
        <v>5593</v>
      </c>
      <c r="N4163" cm="1">
        <f t="array" ref="N4163:Q4163">_xlfn.XLOOKUP($B4163,'Raw -orders'!$A:$A,'Raw -orders'!$B:$E)</f>
        <v>601</v>
      </c>
      <c r="O4163">
        <v>32593</v>
      </c>
      <c r="P4163" s="1">
        <v>44205</v>
      </c>
      <c r="Q4163" s="1">
        <v>44223</v>
      </c>
      <c r="R4163" t="str" cm="1">
        <f t="array" ref="R4163:Y4163">_xlfn.XLOOKUP($N4163,'Raw - customers'!$A:$A,'Raw - customers'!$B:$I)</f>
        <v>Sol Adhams</v>
      </c>
      <c r="S4163" t="str">
        <v>Male</v>
      </c>
      <c r="T4163">
        <v>55</v>
      </c>
      <c r="U4163" t="str">
        <v>010 Cartwright TrackApt. 920</v>
      </c>
      <c r="V4163">
        <v>1625</v>
      </c>
      <c r="W4163" t="str">
        <v>Sebastianbury</v>
      </c>
      <c r="X4163" t="str">
        <v>South Australia</v>
      </c>
      <c r="Y4163" t="str">
        <v>Australia</v>
      </c>
      <c r="Z4163">
        <v>1</v>
      </c>
      <c r="AA4163" s="3" t="str">
        <f t="shared" ref="AA4163:AA4226" si="131">IF(AND(DATEDIF($P4163,$Q4163,"D")&gt;0,DATEDIF($P4163,$Q4163,"D")&lt;=10),"0 to 10",IF(AND(DATEDIF($P4163,$Q4163,"D")&gt;10,DATEDIF($P4163,$Q4163,"D")&lt;=20),"10 to 20",IF(AND(DATEDIF($P4163,$Q4163,"D")&gt;20,DATEDIF($P4163,$Q4163,"D")&lt;=30),"20 to 30")))</f>
        <v>10 to 20</v>
      </c>
      <c r="AP4163" s="6">
        <v>601</v>
      </c>
      <c r="AQ4163" s="6" t="s">
        <v>1345</v>
      </c>
    </row>
    <row r="4164" spans="1:43" x14ac:dyDescent="0.25">
      <c r="A4164">
        <v>4162</v>
      </c>
      <c r="B4164">
        <v>828</v>
      </c>
      <c r="C4164">
        <v>1114</v>
      </c>
      <c r="D4164">
        <v>115</v>
      </c>
      <c r="E4164">
        <v>1</v>
      </c>
      <c r="F4164">
        <v>115</v>
      </c>
      <c r="G4164" t="str">
        <f>VLOOKUP($C4164,'Raw-products'!$A$2:$H$1261,MATCH(G$1,'Raw-products'!$A$1:$H$1,0))</f>
        <v>Trousers</v>
      </c>
      <c r="H4164" t="str">
        <f>VLOOKUP($C4164,'Raw-products'!$A$2:$H$1261,MATCH(H$1,'Raw-products'!$A$1:$H$1,0))</f>
        <v>Cropped</v>
      </c>
      <c r="I4164" t="str">
        <f>VLOOKUP($C4164,'Raw-products'!$A$2:$H$1261,MATCH(I$1,'Raw-products'!$A$1:$H$1,0))</f>
        <v>XL</v>
      </c>
      <c r="J4164" t="str">
        <f>VLOOKUP($C4164,'Raw-products'!$A$2:$H$1261,MATCH(J$1,'Raw-products'!$A$1:$H$1,0))</f>
        <v>indigo</v>
      </c>
      <c r="K4164">
        <f>VLOOKUP($C4164,'Raw-products'!$A$2:$H$1261,MATCH(K$1,'Raw-products'!$A$1:$H$1,0))</f>
        <v>99</v>
      </c>
      <c r="L4164">
        <f>VLOOKUP($C4164,'Raw-products'!$A$2:$H$1261,MATCH(L$1,'Raw-products'!$A$1:$H$1,0))</f>
        <v>58</v>
      </c>
      <c r="M4164" s="5">
        <f t="shared" si="130"/>
        <v>5742</v>
      </c>
      <c r="N4164" cm="1">
        <f t="array" ref="N4164:Q4164">_xlfn.XLOOKUP($B4164,'Raw -orders'!$A:$A,'Raw -orders'!$B:$E)</f>
        <v>601</v>
      </c>
      <c r="O4164">
        <v>32593</v>
      </c>
      <c r="P4164" s="1">
        <v>44205</v>
      </c>
      <c r="Q4164" s="1">
        <v>44223</v>
      </c>
      <c r="R4164" t="str" cm="1">
        <f t="array" ref="R4164:Y4164">_xlfn.XLOOKUP($N4164,'Raw - customers'!$A:$A,'Raw - customers'!$B:$I)</f>
        <v>Sol Adhams</v>
      </c>
      <c r="S4164" t="str">
        <v>Male</v>
      </c>
      <c r="T4164">
        <v>55</v>
      </c>
      <c r="U4164" t="str">
        <v>010 Cartwright TrackApt. 920</v>
      </c>
      <c r="V4164">
        <v>1625</v>
      </c>
      <c r="W4164" t="str">
        <v>Sebastianbury</v>
      </c>
      <c r="X4164" t="str">
        <v>South Australia</v>
      </c>
      <c r="Y4164" t="str">
        <v>Australia</v>
      </c>
      <c r="Z4164">
        <v>1</v>
      </c>
      <c r="AA4164" s="3" t="str">
        <f t="shared" si="131"/>
        <v>10 to 20</v>
      </c>
      <c r="AP4164" s="6">
        <v>601</v>
      </c>
      <c r="AQ4164" s="6" t="s">
        <v>1345</v>
      </c>
    </row>
    <row r="4165" spans="1:43" x14ac:dyDescent="0.25">
      <c r="A4165">
        <v>4163</v>
      </c>
      <c r="B4165">
        <v>829</v>
      </c>
      <c r="C4165">
        <v>1193</v>
      </c>
      <c r="D4165">
        <v>105</v>
      </c>
      <c r="E4165">
        <v>3</v>
      </c>
      <c r="F4165">
        <v>315</v>
      </c>
      <c r="G4165" t="str">
        <f>VLOOKUP($C4165,'Raw-products'!$A$2:$H$1261,MATCH(G$1,'Raw-products'!$A$1:$H$1,0))</f>
        <v>Trousers</v>
      </c>
      <c r="H4165" t="str">
        <f>VLOOKUP($C4165,'Raw-products'!$A$2:$H$1261,MATCH(H$1,'Raw-products'!$A$1:$H$1,0))</f>
        <v>Pleated</v>
      </c>
      <c r="I4165" t="str">
        <f>VLOOKUP($C4165,'Raw-products'!$A$2:$H$1261,MATCH(I$1,'Raw-products'!$A$1:$H$1,0))</f>
        <v>L</v>
      </c>
      <c r="J4165" t="str">
        <f>VLOOKUP($C4165,'Raw-products'!$A$2:$H$1261,MATCH(J$1,'Raw-products'!$A$1:$H$1,0))</f>
        <v>red</v>
      </c>
      <c r="K4165">
        <f>VLOOKUP($C4165,'Raw-products'!$A$2:$H$1261,MATCH(K$1,'Raw-products'!$A$1:$H$1,0))</f>
        <v>90</v>
      </c>
      <c r="L4165">
        <f>VLOOKUP($C4165,'Raw-products'!$A$2:$H$1261,MATCH(L$1,'Raw-products'!$A$1:$H$1,0))</f>
        <v>70</v>
      </c>
      <c r="M4165" s="5">
        <f t="shared" si="130"/>
        <v>6300</v>
      </c>
      <c r="N4165" cm="1">
        <f t="array" ref="N4165:Q4165">_xlfn.XLOOKUP($B4165,'Raw -orders'!$A:$A,'Raw -orders'!$B:$E)</f>
        <v>951</v>
      </c>
      <c r="O4165">
        <v>22744</v>
      </c>
      <c r="P4165" s="1">
        <v>44292</v>
      </c>
      <c r="Q4165" s="1">
        <v>44314</v>
      </c>
      <c r="R4165" t="str" cm="1">
        <f t="array" ref="R4165:Y4165">_xlfn.XLOOKUP($N4165,'Raw - customers'!$A:$A,'Raw - customers'!$B:$I)</f>
        <v>Cy Sabbins</v>
      </c>
      <c r="S4165" t="str">
        <v>Male</v>
      </c>
      <c r="T4165">
        <v>66</v>
      </c>
      <c r="U4165" t="str">
        <v>62 Jonathan CrestSuite 012</v>
      </c>
      <c r="V4165">
        <v>8840</v>
      </c>
      <c r="W4165" t="str">
        <v>New Mollystad</v>
      </c>
      <c r="X4165" t="str">
        <v>Tasmania</v>
      </c>
      <c r="Y4165" t="str">
        <v>Australia</v>
      </c>
      <c r="Z4165">
        <v>4</v>
      </c>
      <c r="AA4165" s="3" t="str">
        <f t="shared" si="131"/>
        <v>20 to 30</v>
      </c>
      <c r="AP4165" s="6">
        <v>951</v>
      </c>
      <c r="AQ4165" s="6" t="s">
        <v>1414</v>
      </c>
    </row>
    <row r="4166" spans="1:43" x14ac:dyDescent="0.25">
      <c r="A4166">
        <v>4164</v>
      </c>
      <c r="B4166">
        <v>829</v>
      </c>
      <c r="C4166">
        <v>294</v>
      </c>
      <c r="D4166">
        <v>105</v>
      </c>
      <c r="E4166">
        <v>2</v>
      </c>
      <c r="F4166">
        <v>210</v>
      </c>
      <c r="G4166" t="str">
        <f>VLOOKUP($C4166,'Raw-products'!$A$2:$H$1261,MATCH(G$1,'Raw-products'!$A$1:$H$1,0))</f>
        <v>Shirt</v>
      </c>
      <c r="H4166" t="str">
        <f>VLOOKUP($C4166,'Raw-products'!$A$2:$H$1261,MATCH(H$1,'Raw-products'!$A$1:$H$1,0))</f>
        <v>Cuban Collar</v>
      </c>
      <c r="I4166" t="str">
        <f>VLOOKUP($C4166,'Raw-products'!$A$2:$H$1261,MATCH(I$1,'Raw-products'!$A$1:$H$1,0))</f>
        <v>XL</v>
      </c>
      <c r="J4166" t="str">
        <f>VLOOKUP($C4166,'Raw-products'!$A$2:$H$1261,MATCH(J$1,'Raw-products'!$A$1:$H$1,0))</f>
        <v>yellow</v>
      </c>
      <c r="K4166">
        <f>VLOOKUP($C4166,'Raw-products'!$A$2:$H$1261,MATCH(K$1,'Raw-products'!$A$1:$H$1,0))</f>
        <v>93</v>
      </c>
      <c r="L4166">
        <f>VLOOKUP($C4166,'Raw-products'!$A$2:$H$1261,MATCH(L$1,'Raw-products'!$A$1:$H$1,0))</f>
        <v>76</v>
      </c>
      <c r="M4166" s="5">
        <f t="shared" si="130"/>
        <v>7068</v>
      </c>
      <c r="N4166" cm="1">
        <f t="array" ref="N4166:Q4166">_xlfn.XLOOKUP($B4166,'Raw -orders'!$A:$A,'Raw -orders'!$B:$E)</f>
        <v>951</v>
      </c>
      <c r="O4166">
        <v>22744</v>
      </c>
      <c r="P4166" s="1">
        <v>44292</v>
      </c>
      <c r="Q4166" s="1">
        <v>44314</v>
      </c>
      <c r="R4166" t="str" cm="1">
        <f t="array" ref="R4166:Y4166">_xlfn.XLOOKUP($N4166,'Raw - customers'!$A:$A,'Raw - customers'!$B:$I)</f>
        <v>Cy Sabbins</v>
      </c>
      <c r="S4166" t="str">
        <v>Male</v>
      </c>
      <c r="T4166">
        <v>66</v>
      </c>
      <c r="U4166" t="str">
        <v>62 Jonathan CrestSuite 012</v>
      </c>
      <c r="V4166">
        <v>8840</v>
      </c>
      <c r="W4166" t="str">
        <v>New Mollystad</v>
      </c>
      <c r="X4166" t="str">
        <v>Tasmania</v>
      </c>
      <c r="Y4166" t="str">
        <v>Australia</v>
      </c>
      <c r="Z4166">
        <v>4</v>
      </c>
      <c r="AA4166" s="3" t="str">
        <f t="shared" si="131"/>
        <v>20 to 30</v>
      </c>
      <c r="AP4166" s="6">
        <v>951</v>
      </c>
      <c r="AQ4166" s="6" t="s">
        <v>1414</v>
      </c>
    </row>
    <row r="4167" spans="1:43" x14ac:dyDescent="0.25">
      <c r="A4167">
        <v>4165</v>
      </c>
      <c r="B4167">
        <v>829</v>
      </c>
      <c r="C4167">
        <v>592</v>
      </c>
      <c r="D4167">
        <v>100</v>
      </c>
      <c r="E4167">
        <v>2</v>
      </c>
      <c r="F4167">
        <v>200</v>
      </c>
      <c r="G4167" t="str">
        <f>VLOOKUP($C4167,'Raw-products'!$A$2:$H$1261,MATCH(G$1,'Raw-products'!$A$1:$H$1,0))</f>
        <v>Jacket</v>
      </c>
      <c r="H4167" t="str">
        <f>VLOOKUP($C4167,'Raw-products'!$A$2:$H$1261,MATCH(H$1,'Raw-products'!$A$1:$H$1,0))</f>
        <v>Bomber</v>
      </c>
      <c r="I4167" t="str">
        <f>VLOOKUP($C4167,'Raw-products'!$A$2:$H$1261,MATCH(I$1,'Raw-products'!$A$1:$H$1,0))</f>
        <v>M</v>
      </c>
      <c r="J4167" t="str">
        <f>VLOOKUP($C4167,'Raw-products'!$A$2:$H$1261,MATCH(J$1,'Raw-products'!$A$1:$H$1,0))</f>
        <v>violet</v>
      </c>
      <c r="K4167">
        <f>VLOOKUP($C4167,'Raw-products'!$A$2:$H$1261,MATCH(K$1,'Raw-products'!$A$1:$H$1,0))</f>
        <v>90</v>
      </c>
      <c r="L4167">
        <f>VLOOKUP($C4167,'Raw-products'!$A$2:$H$1261,MATCH(L$1,'Raw-products'!$A$1:$H$1,0))</f>
        <v>45</v>
      </c>
      <c r="M4167" s="5">
        <f t="shared" si="130"/>
        <v>4050</v>
      </c>
      <c r="N4167" cm="1">
        <f t="array" ref="N4167:Q4167">_xlfn.XLOOKUP($B4167,'Raw -orders'!$A:$A,'Raw -orders'!$B:$E)</f>
        <v>951</v>
      </c>
      <c r="O4167">
        <v>22744</v>
      </c>
      <c r="P4167" s="1">
        <v>44292</v>
      </c>
      <c r="Q4167" s="1">
        <v>44314</v>
      </c>
      <c r="R4167" t="str" cm="1">
        <f t="array" ref="R4167:Y4167">_xlfn.XLOOKUP($N4167,'Raw - customers'!$A:$A,'Raw - customers'!$B:$I)</f>
        <v>Cy Sabbins</v>
      </c>
      <c r="S4167" t="str">
        <v>Male</v>
      </c>
      <c r="T4167">
        <v>66</v>
      </c>
      <c r="U4167" t="str">
        <v>62 Jonathan CrestSuite 012</v>
      </c>
      <c r="V4167">
        <v>8840</v>
      </c>
      <c r="W4167" t="str">
        <v>New Mollystad</v>
      </c>
      <c r="X4167" t="str">
        <v>Tasmania</v>
      </c>
      <c r="Y4167" t="str">
        <v>Australia</v>
      </c>
      <c r="Z4167">
        <v>4</v>
      </c>
      <c r="AA4167" s="3" t="str">
        <f t="shared" si="131"/>
        <v>20 to 30</v>
      </c>
      <c r="AP4167" s="6">
        <v>951</v>
      </c>
      <c r="AQ4167" s="6" t="s">
        <v>1414</v>
      </c>
    </row>
    <row r="4168" spans="1:43" x14ac:dyDescent="0.25">
      <c r="A4168">
        <v>4166</v>
      </c>
      <c r="B4168">
        <v>829</v>
      </c>
      <c r="C4168">
        <v>1104</v>
      </c>
      <c r="D4168">
        <v>115</v>
      </c>
      <c r="E4168">
        <v>1</v>
      </c>
      <c r="F4168">
        <v>115</v>
      </c>
      <c r="G4168" t="str">
        <f>VLOOKUP($C4168,'Raw-products'!$A$2:$H$1261,MATCH(G$1,'Raw-products'!$A$1:$H$1,0))</f>
        <v>Trousers</v>
      </c>
      <c r="H4168" t="str">
        <f>VLOOKUP($C4168,'Raw-products'!$A$2:$H$1261,MATCH(H$1,'Raw-products'!$A$1:$H$1,0))</f>
        <v>Cropped</v>
      </c>
      <c r="I4168" t="str">
        <f>VLOOKUP($C4168,'Raw-products'!$A$2:$H$1261,MATCH(I$1,'Raw-products'!$A$1:$H$1,0))</f>
        <v>XL</v>
      </c>
      <c r="J4168" t="str">
        <f>VLOOKUP($C4168,'Raw-products'!$A$2:$H$1261,MATCH(J$1,'Raw-products'!$A$1:$H$1,0))</f>
        <v>green</v>
      </c>
      <c r="K4168">
        <f>VLOOKUP($C4168,'Raw-products'!$A$2:$H$1261,MATCH(K$1,'Raw-products'!$A$1:$H$1,0))</f>
        <v>99</v>
      </c>
      <c r="L4168">
        <f>VLOOKUP($C4168,'Raw-products'!$A$2:$H$1261,MATCH(L$1,'Raw-products'!$A$1:$H$1,0))</f>
        <v>49</v>
      </c>
      <c r="M4168" s="5">
        <f t="shared" si="130"/>
        <v>4851</v>
      </c>
      <c r="N4168" cm="1">
        <f t="array" ref="N4168:Q4168">_xlfn.XLOOKUP($B4168,'Raw -orders'!$A:$A,'Raw -orders'!$B:$E)</f>
        <v>951</v>
      </c>
      <c r="O4168">
        <v>22744</v>
      </c>
      <c r="P4168" s="1">
        <v>44292</v>
      </c>
      <c r="Q4168" s="1">
        <v>44314</v>
      </c>
      <c r="R4168" t="str" cm="1">
        <f t="array" ref="R4168:Y4168">_xlfn.XLOOKUP($N4168,'Raw - customers'!$A:$A,'Raw - customers'!$B:$I)</f>
        <v>Cy Sabbins</v>
      </c>
      <c r="S4168" t="str">
        <v>Male</v>
      </c>
      <c r="T4168">
        <v>66</v>
      </c>
      <c r="U4168" t="str">
        <v>62 Jonathan CrestSuite 012</v>
      </c>
      <c r="V4168">
        <v>8840</v>
      </c>
      <c r="W4168" t="str">
        <v>New Mollystad</v>
      </c>
      <c r="X4168" t="str">
        <v>Tasmania</v>
      </c>
      <c r="Y4168" t="str">
        <v>Australia</v>
      </c>
      <c r="Z4168">
        <v>4</v>
      </c>
      <c r="AA4168" s="3" t="str">
        <f t="shared" si="131"/>
        <v>20 to 30</v>
      </c>
      <c r="AP4168" s="6">
        <v>951</v>
      </c>
      <c r="AQ4168" s="6" t="s">
        <v>1414</v>
      </c>
    </row>
    <row r="4169" spans="1:43" x14ac:dyDescent="0.25">
      <c r="A4169">
        <v>4167</v>
      </c>
      <c r="B4169">
        <v>830</v>
      </c>
      <c r="C4169">
        <v>804</v>
      </c>
      <c r="D4169">
        <v>91</v>
      </c>
      <c r="E4169">
        <v>2</v>
      </c>
      <c r="F4169">
        <v>182</v>
      </c>
      <c r="G4169" t="str">
        <f>VLOOKUP($C4169,'Raw-products'!$A$2:$H$1261,MATCH(G$1,'Raw-products'!$A$1:$H$1,0))</f>
        <v>Jacket</v>
      </c>
      <c r="H4169" t="str">
        <f>VLOOKUP($C4169,'Raw-products'!$A$2:$H$1261,MATCH(H$1,'Raw-products'!$A$1:$H$1,0))</f>
        <v>Pullover</v>
      </c>
      <c r="I4169" t="str">
        <f>VLOOKUP($C4169,'Raw-products'!$A$2:$H$1261,MATCH(I$1,'Raw-products'!$A$1:$H$1,0))</f>
        <v>XL</v>
      </c>
      <c r="J4169" t="str">
        <f>VLOOKUP($C4169,'Raw-products'!$A$2:$H$1261,MATCH(J$1,'Raw-products'!$A$1:$H$1,0))</f>
        <v>violet</v>
      </c>
      <c r="K4169">
        <f>VLOOKUP($C4169,'Raw-products'!$A$2:$H$1261,MATCH(K$1,'Raw-products'!$A$1:$H$1,0))</f>
        <v>114</v>
      </c>
      <c r="L4169">
        <f>VLOOKUP($C4169,'Raw-products'!$A$2:$H$1261,MATCH(L$1,'Raw-products'!$A$1:$H$1,0))</f>
        <v>69</v>
      </c>
      <c r="M4169" s="5">
        <f t="shared" si="130"/>
        <v>7866</v>
      </c>
      <c r="N4169" cm="1">
        <f t="array" ref="N4169:Q4169">_xlfn.XLOOKUP($B4169,'Raw -orders'!$A:$A,'Raw -orders'!$B:$E)</f>
        <v>956</v>
      </c>
      <c r="O4169">
        <v>36830</v>
      </c>
      <c r="P4169" s="1">
        <v>44277</v>
      </c>
      <c r="Q4169" s="1">
        <v>44278</v>
      </c>
      <c r="R4169" t="str" cm="1">
        <f t="array" ref="R4169:Y4169">_xlfn.XLOOKUP($N4169,'Raw - customers'!$A:$A,'Raw - customers'!$B:$I)</f>
        <v>Camile Haveline</v>
      </c>
      <c r="S4169" t="str">
        <v>Genderfluid</v>
      </c>
      <c r="T4169">
        <v>20</v>
      </c>
      <c r="U4169" t="str">
        <v>408 Logan View RdApt. 841</v>
      </c>
      <c r="V4169">
        <v>6905</v>
      </c>
      <c r="W4169" t="str">
        <v>New Alexchester</v>
      </c>
      <c r="X4169" t="str">
        <v>New South Wales</v>
      </c>
      <c r="Y4169" t="str">
        <v>Australia</v>
      </c>
      <c r="Z4169">
        <v>3</v>
      </c>
      <c r="AA4169" s="3" t="str">
        <f t="shared" si="131"/>
        <v>0 to 10</v>
      </c>
      <c r="AP4169" s="6">
        <v>956</v>
      </c>
      <c r="AQ4169" s="6" t="s">
        <v>1362</v>
      </c>
    </row>
    <row r="4170" spans="1:43" x14ac:dyDescent="0.25">
      <c r="A4170">
        <v>4168</v>
      </c>
      <c r="B4170">
        <v>830</v>
      </c>
      <c r="C4170">
        <v>1006</v>
      </c>
      <c r="D4170">
        <v>106</v>
      </c>
      <c r="E4170">
        <v>1</v>
      </c>
      <c r="F4170">
        <v>106</v>
      </c>
      <c r="G4170" t="str">
        <f>VLOOKUP($C4170,'Raw-products'!$A$2:$H$1261,MATCH(G$1,'Raw-products'!$A$1:$H$1,0))</f>
        <v>Trousers</v>
      </c>
      <c r="H4170" t="str">
        <f>VLOOKUP($C4170,'Raw-products'!$A$2:$H$1261,MATCH(H$1,'Raw-products'!$A$1:$H$1,0))</f>
        <v>Wool</v>
      </c>
      <c r="I4170" t="str">
        <f>VLOOKUP($C4170,'Raw-products'!$A$2:$H$1261,MATCH(I$1,'Raw-products'!$A$1:$H$1,0))</f>
        <v>S</v>
      </c>
      <c r="J4170" t="str">
        <f>VLOOKUP($C4170,'Raw-products'!$A$2:$H$1261,MATCH(J$1,'Raw-products'!$A$1:$H$1,0))</f>
        <v>indigo</v>
      </c>
      <c r="K4170">
        <f>VLOOKUP($C4170,'Raw-products'!$A$2:$H$1261,MATCH(K$1,'Raw-products'!$A$1:$H$1,0))</f>
        <v>111</v>
      </c>
      <c r="L4170">
        <f>VLOOKUP($C4170,'Raw-products'!$A$2:$H$1261,MATCH(L$1,'Raw-products'!$A$1:$H$1,0))</f>
        <v>45</v>
      </c>
      <c r="M4170" s="5">
        <f t="shared" si="130"/>
        <v>4995</v>
      </c>
      <c r="N4170" cm="1">
        <f t="array" ref="N4170:Q4170">_xlfn.XLOOKUP($B4170,'Raw -orders'!$A:$A,'Raw -orders'!$B:$E)</f>
        <v>956</v>
      </c>
      <c r="O4170">
        <v>36830</v>
      </c>
      <c r="P4170" s="1">
        <v>44277</v>
      </c>
      <c r="Q4170" s="1">
        <v>44278</v>
      </c>
      <c r="R4170" t="str" cm="1">
        <f t="array" ref="R4170:Y4170">_xlfn.XLOOKUP($N4170,'Raw - customers'!$A:$A,'Raw - customers'!$B:$I)</f>
        <v>Camile Haveline</v>
      </c>
      <c r="S4170" t="str">
        <v>Genderfluid</v>
      </c>
      <c r="T4170">
        <v>20</v>
      </c>
      <c r="U4170" t="str">
        <v>408 Logan View RdApt. 841</v>
      </c>
      <c r="V4170">
        <v>6905</v>
      </c>
      <c r="W4170" t="str">
        <v>New Alexchester</v>
      </c>
      <c r="X4170" t="str">
        <v>New South Wales</v>
      </c>
      <c r="Y4170" t="str">
        <v>Australia</v>
      </c>
      <c r="Z4170">
        <v>3</v>
      </c>
      <c r="AA4170" s="3" t="str">
        <f t="shared" si="131"/>
        <v>0 to 10</v>
      </c>
      <c r="AP4170" s="6">
        <v>956</v>
      </c>
      <c r="AQ4170" s="6" t="s">
        <v>1362</v>
      </c>
    </row>
    <row r="4171" spans="1:43" x14ac:dyDescent="0.25">
      <c r="A4171">
        <v>4169</v>
      </c>
      <c r="B4171">
        <v>830</v>
      </c>
      <c r="C4171">
        <v>328</v>
      </c>
      <c r="D4171">
        <v>109</v>
      </c>
      <c r="E4171">
        <v>2</v>
      </c>
      <c r="F4171">
        <v>218</v>
      </c>
      <c r="G4171" t="str">
        <f>VLOOKUP($C4171,'Raw-products'!$A$2:$H$1261,MATCH(G$1,'Raw-products'!$A$1:$H$1,0))</f>
        <v>Shirt</v>
      </c>
      <c r="H4171" t="str">
        <f>VLOOKUP($C4171,'Raw-products'!$A$2:$H$1261,MATCH(H$1,'Raw-products'!$A$1:$H$1,0))</f>
        <v>Mandarin Collar</v>
      </c>
      <c r="I4171" t="str">
        <f>VLOOKUP($C4171,'Raw-products'!$A$2:$H$1261,MATCH(I$1,'Raw-products'!$A$1:$H$1,0))</f>
        <v>L</v>
      </c>
      <c r="J4171" t="str">
        <f>VLOOKUP($C4171,'Raw-products'!$A$2:$H$1261,MATCH(J$1,'Raw-products'!$A$1:$H$1,0))</f>
        <v>yellow</v>
      </c>
      <c r="K4171">
        <f>VLOOKUP($C4171,'Raw-products'!$A$2:$H$1261,MATCH(K$1,'Raw-products'!$A$1:$H$1,0))</f>
        <v>108</v>
      </c>
      <c r="L4171">
        <f>VLOOKUP($C4171,'Raw-products'!$A$2:$H$1261,MATCH(L$1,'Raw-products'!$A$1:$H$1,0))</f>
        <v>78</v>
      </c>
      <c r="M4171" s="5">
        <f t="shared" si="130"/>
        <v>8424</v>
      </c>
      <c r="N4171" cm="1">
        <f t="array" ref="N4171:Q4171">_xlfn.XLOOKUP($B4171,'Raw -orders'!$A:$A,'Raw -orders'!$B:$E)</f>
        <v>956</v>
      </c>
      <c r="O4171">
        <v>36830</v>
      </c>
      <c r="P4171" s="1">
        <v>44277</v>
      </c>
      <c r="Q4171" s="1">
        <v>44278</v>
      </c>
      <c r="R4171" t="str" cm="1">
        <f t="array" ref="R4171:Y4171">_xlfn.XLOOKUP($N4171,'Raw - customers'!$A:$A,'Raw - customers'!$B:$I)</f>
        <v>Camile Haveline</v>
      </c>
      <c r="S4171" t="str">
        <v>Genderfluid</v>
      </c>
      <c r="T4171">
        <v>20</v>
      </c>
      <c r="U4171" t="str">
        <v>408 Logan View RdApt. 841</v>
      </c>
      <c r="V4171">
        <v>6905</v>
      </c>
      <c r="W4171" t="str">
        <v>New Alexchester</v>
      </c>
      <c r="X4171" t="str">
        <v>New South Wales</v>
      </c>
      <c r="Y4171" t="str">
        <v>Australia</v>
      </c>
      <c r="Z4171">
        <v>3</v>
      </c>
      <c r="AA4171" s="3" t="str">
        <f t="shared" si="131"/>
        <v>0 to 10</v>
      </c>
      <c r="AP4171" s="6">
        <v>956</v>
      </c>
      <c r="AQ4171" s="6" t="s">
        <v>1362</v>
      </c>
    </row>
    <row r="4172" spans="1:43" x14ac:dyDescent="0.25">
      <c r="A4172">
        <v>4170</v>
      </c>
      <c r="B4172">
        <v>830</v>
      </c>
      <c r="C4172">
        <v>898</v>
      </c>
      <c r="D4172">
        <v>94</v>
      </c>
      <c r="E4172">
        <v>3</v>
      </c>
      <c r="F4172">
        <v>282</v>
      </c>
      <c r="G4172" t="str">
        <f>VLOOKUP($C4172,'Raw-products'!$A$2:$H$1261,MATCH(G$1,'Raw-products'!$A$1:$H$1,0))</f>
        <v>Trousers</v>
      </c>
      <c r="H4172" t="str">
        <f>VLOOKUP($C4172,'Raw-products'!$A$2:$H$1261,MATCH(H$1,'Raw-products'!$A$1:$H$1,0))</f>
        <v>Cords</v>
      </c>
      <c r="I4172" t="str">
        <f>VLOOKUP($C4172,'Raw-products'!$A$2:$H$1261,MATCH(I$1,'Raw-products'!$A$1:$H$1,0))</f>
        <v>L</v>
      </c>
      <c r="J4172" t="str">
        <f>VLOOKUP($C4172,'Raw-products'!$A$2:$H$1261,MATCH(J$1,'Raw-products'!$A$1:$H$1,0))</f>
        <v>blue</v>
      </c>
      <c r="K4172">
        <f>VLOOKUP($C4172,'Raw-products'!$A$2:$H$1261,MATCH(K$1,'Raw-products'!$A$1:$H$1,0))</f>
        <v>113</v>
      </c>
      <c r="L4172">
        <f>VLOOKUP($C4172,'Raw-products'!$A$2:$H$1261,MATCH(L$1,'Raw-products'!$A$1:$H$1,0))</f>
        <v>77</v>
      </c>
      <c r="M4172" s="5">
        <f t="shared" si="130"/>
        <v>8701</v>
      </c>
      <c r="N4172" cm="1">
        <f t="array" ref="N4172:Q4172">_xlfn.XLOOKUP($B4172,'Raw -orders'!$A:$A,'Raw -orders'!$B:$E)</f>
        <v>956</v>
      </c>
      <c r="O4172">
        <v>36830</v>
      </c>
      <c r="P4172" s="1">
        <v>44277</v>
      </c>
      <c r="Q4172" s="1">
        <v>44278</v>
      </c>
      <c r="R4172" t="str" cm="1">
        <f t="array" ref="R4172:Y4172">_xlfn.XLOOKUP($N4172,'Raw - customers'!$A:$A,'Raw - customers'!$B:$I)</f>
        <v>Camile Haveline</v>
      </c>
      <c r="S4172" t="str">
        <v>Genderfluid</v>
      </c>
      <c r="T4172">
        <v>20</v>
      </c>
      <c r="U4172" t="str">
        <v>408 Logan View RdApt. 841</v>
      </c>
      <c r="V4172">
        <v>6905</v>
      </c>
      <c r="W4172" t="str">
        <v>New Alexchester</v>
      </c>
      <c r="X4172" t="str">
        <v>New South Wales</v>
      </c>
      <c r="Y4172" t="str">
        <v>Australia</v>
      </c>
      <c r="Z4172">
        <v>3</v>
      </c>
      <c r="AA4172" s="3" t="str">
        <f t="shared" si="131"/>
        <v>0 to 10</v>
      </c>
      <c r="AP4172" s="6">
        <v>956</v>
      </c>
      <c r="AQ4172" s="6" t="s">
        <v>1362</v>
      </c>
    </row>
    <row r="4173" spans="1:43" x14ac:dyDescent="0.25">
      <c r="A4173">
        <v>4171</v>
      </c>
      <c r="B4173">
        <v>830</v>
      </c>
      <c r="C4173">
        <v>238</v>
      </c>
      <c r="D4173">
        <v>106</v>
      </c>
      <c r="E4173">
        <v>3</v>
      </c>
      <c r="F4173">
        <v>318</v>
      </c>
      <c r="G4173" t="str">
        <f>VLOOKUP($C4173,'Raw-products'!$A$2:$H$1261,MATCH(G$1,'Raw-products'!$A$1:$H$1,0))</f>
        <v>Shirt</v>
      </c>
      <c r="H4173" t="str">
        <f>VLOOKUP($C4173,'Raw-products'!$A$2:$H$1261,MATCH(H$1,'Raw-products'!$A$1:$H$1,0))</f>
        <v>Chambray</v>
      </c>
      <c r="I4173" t="str">
        <f>VLOOKUP($C4173,'Raw-products'!$A$2:$H$1261,MATCH(I$1,'Raw-products'!$A$1:$H$1,0))</f>
        <v>L</v>
      </c>
      <c r="J4173" t="str">
        <f>VLOOKUP($C4173,'Raw-products'!$A$2:$H$1261,MATCH(J$1,'Raw-products'!$A$1:$H$1,0))</f>
        <v>indigo</v>
      </c>
      <c r="K4173">
        <f>VLOOKUP($C4173,'Raw-products'!$A$2:$H$1261,MATCH(K$1,'Raw-products'!$A$1:$H$1,0))</f>
        <v>105</v>
      </c>
      <c r="L4173">
        <f>VLOOKUP($C4173,'Raw-products'!$A$2:$H$1261,MATCH(L$1,'Raw-products'!$A$1:$H$1,0))</f>
        <v>79</v>
      </c>
      <c r="M4173" s="5">
        <f t="shared" si="130"/>
        <v>8295</v>
      </c>
      <c r="N4173" cm="1">
        <f t="array" ref="N4173:Q4173">_xlfn.XLOOKUP($B4173,'Raw -orders'!$A:$A,'Raw -orders'!$B:$E)</f>
        <v>956</v>
      </c>
      <c r="O4173">
        <v>36830</v>
      </c>
      <c r="P4173" s="1">
        <v>44277</v>
      </c>
      <c r="Q4173" s="1">
        <v>44278</v>
      </c>
      <c r="R4173" t="str" cm="1">
        <f t="array" ref="R4173:Y4173">_xlfn.XLOOKUP($N4173,'Raw - customers'!$A:$A,'Raw - customers'!$B:$I)</f>
        <v>Camile Haveline</v>
      </c>
      <c r="S4173" t="str">
        <v>Genderfluid</v>
      </c>
      <c r="T4173">
        <v>20</v>
      </c>
      <c r="U4173" t="str">
        <v>408 Logan View RdApt. 841</v>
      </c>
      <c r="V4173">
        <v>6905</v>
      </c>
      <c r="W4173" t="str">
        <v>New Alexchester</v>
      </c>
      <c r="X4173" t="str">
        <v>New South Wales</v>
      </c>
      <c r="Y4173" t="str">
        <v>Australia</v>
      </c>
      <c r="Z4173">
        <v>3</v>
      </c>
      <c r="AA4173" s="3" t="str">
        <f t="shared" si="131"/>
        <v>0 to 10</v>
      </c>
      <c r="AP4173" s="6">
        <v>956</v>
      </c>
      <c r="AQ4173" s="6" t="s">
        <v>1362</v>
      </c>
    </row>
    <row r="4174" spans="1:43" x14ac:dyDescent="0.25">
      <c r="A4174">
        <v>4172</v>
      </c>
      <c r="B4174">
        <v>831</v>
      </c>
      <c r="C4174">
        <v>533</v>
      </c>
      <c r="D4174">
        <v>98</v>
      </c>
      <c r="E4174">
        <v>1</v>
      </c>
      <c r="F4174">
        <v>98</v>
      </c>
      <c r="G4174" t="str">
        <f>VLOOKUP($C4174,'Raw-products'!$A$2:$H$1261,MATCH(G$1,'Raw-products'!$A$1:$H$1,0))</f>
        <v>Jacket</v>
      </c>
      <c r="H4174" t="str">
        <f>VLOOKUP($C4174,'Raw-products'!$A$2:$H$1261,MATCH(H$1,'Raw-products'!$A$1:$H$1,0))</f>
        <v>Leather</v>
      </c>
      <c r="I4174" t="str">
        <f>VLOOKUP($C4174,'Raw-products'!$A$2:$H$1261,MATCH(I$1,'Raw-products'!$A$1:$H$1,0))</f>
        <v>L</v>
      </c>
      <c r="J4174" t="str">
        <f>VLOOKUP($C4174,'Raw-products'!$A$2:$H$1261,MATCH(J$1,'Raw-products'!$A$1:$H$1,0))</f>
        <v>orange</v>
      </c>
      <c r="K4174">
        <f>VLOOKUP($C4174,'Raw-products'!$A$2:$H$1261,MATCH(K$1,'Raw-products'!$A$1:$H$1,0))</f>
        <v>113</v>
      </c>
      <c r="L4174">
        <f>VLOOKUP($C4174,'Raw-products'!$A$2:$H$1261,MATCH(L$1,'Raw-products'!$A$1:$H$1,0))</f>
        <v>78</v>
      </c>
      <c r="M4174" s="5">
        <f t="shared" si="130"/>
        <v>8814</v>
      </c>
      <c r="N4174" cm="1">
        <f t="array" ref="N4174:Q4174">_xlfn.XLOOKUP($B4174,'Raw -orders'!$A:$A,'Raw -orders'!$B:$E)</f>
        <v>338</v>
      </c>
      <c r="O4174">
        <v>17700</v>
      </c>
      <c r="P4174" s="1">
        <v>44412</v>
      </c>
      <c r="Q4174" s="1">
        <v>44428</v>
      </c>
      <c r="R4174" t="str" cm="1">
        <f t="array" ref="R4174:Y4174">_xlfn.XLOOKUP($N4174,'Raw - customers'!$A:$A,'Raw - customers'!$B:$I)</f>
        <v>Eve Stutard</v>
      </c>
      <c r="S4174" t="str">
        <v>Female</v>
      </c>
      <c r="T4174">
        <v>75</v>
      </c>
      <c r="U4174" t="str">
        <v>899 Lynch LaneSuite 349</v>
      </c>
      <c r="V4174">
        <v>2652</v>
      </c>
      <c r="W4174" t="str">
        <v>Monahanberg</v>
      </c>
      <c r="X4174" t="str">
        <v>New South Wales</v>
      </c>
      <c r="Y4174" t="str">
        <v>Australia</v>
      </c>
      <c r="Z4174">
        <v>8</v>
      </c>
      <c r="AA4174" s="3" t="str">
        <f t="shared" si="131"/>
        <v>10 to 20</v>
      </c>
      <c r="AP4174" s="6">
        <v>338</v>
      </c>
      <c r="AQ4174" s="6" t="s">
        <v>1362</v>
      </c>
    </row>
    <row r="4175" spans="1:43" x14ac:dyDescent="0.25">
      <c r="A4175">
        <v>4173</v>
      </c>
      <c r="B4175">
        <v>831</v>
      </c>
      <c r="C4175">
        <v>653</v>
      </c>
      <c r="D4175">
        <v>93</v>
      </c>
      <c r="E4175">
        <v>2</v>
      </c>
      <c r="F4175">
        <v>186</v>
      </c>
      <c r="G4175" t="str">
        <f>VLOOKUP($C4175,'Raw-products'!$A$2:$H$1261,MATCH(G$1,'Raw-products'!$A$1:$H$1,0))</f>
        <v>Jacket</v>
      </c>
      <c r="H4175" t="str">
        <f>VLOOKUP($C4175,'Raw-products'!$A$2:$H$1261,MATCH(H$1,'Raw-products'!$A$1:$H$1,0))</f>
        <v>Coach</v>
      </c>
      <c r="I4175" t="str">
        <f>VLOOKUP($C4175,'Raw-products'!$A$2:$H$1261,MATCH(I$1,'Raw-products'!$A$1:$H$1,0))</f>
        <v>L</v>
      </c>
      <c r="J4175" t="str">
        <f>VLOOKUP($C4175,'Raw-products'!$A$2:$H$1261,MATCH(J$1,'Raw-products'!$A$1:$H$1,0))</f>
        <v>blue</v>
      </c>
      <c r="K4175">
        <f>VLOOKUP($C4175,'Raw-products'!$A$2:$H$1261,MATCH(K$1,'Raw-products'!$A$1:$H$1,0))</f>
        <v>115</v>
      </c>
      <c r="L4175">
        <f>VLOOKUP($C4175,'Raw-products'!$A$2:$H$1261,MATCH(L$1,'Raw-products'!$A$1:$H$1,0))</f>
        <v>80</v>
      </c>
      <c r="M4175" s="5">
        <f t="shared" si="130"/>
        <v>9200</v>
      </c>
      <c r="N4175" cm="1">
        <f t="array" ref="N4175:Q4175">_xlfn.XLOOKUP($B4175,'Raw -orders'!$A:$A,'Raw -orders'!$B:$E)</f>
        <v>338</v>
      </c>
      <c r="O4175">
        <v>17700</v>
      </c>
      <c r="P4175" s="1">
        <v>44412</v>
      </c>
      <c r="Q4175" s="1">
        <v>44428</v>
      </c>
      <c r="R4175" t="str" cm="1">
        <f t="array" ref="R4175:Y4175">_xlfn.XLOOKUP($N4175,'Raw - customers'!$A:$A,'Raw - customers'!$B:$I)</f>
        <v>Eve Stutard</v>
      </c>
      <c r="S4175" t="str">
        <v>Female</v>
      </c>
      <c r="T4175">
        <v>75</v>
      </c>
      <c r="U4175" t="str">
        <v>899 Lynch LaneSuite 349</v>
      </c>
      <c r="V4175">
        <v>2652</v>
      </c>
      <c r="W4175" t="str">
        <v>Monahanberg</v>
      </c>
      <c r="X4175" t="str">
        <v>New South Wales</v>
      </c>
      <c r="Y4175" t="str">
        <v>Australia</v>
      </c>
      <c r="Z4175">
        <v>8</v>
      </c>
      <c r="AA4175" s="3" t="str">
        <f t="shared" si="131"/>
        <v>10 to 20</v>
      </c>
      <c r="AP4175" s="6">
        <v>338</v>
      </c>
      <c r="AQ4175" s="6" t="s">
        <v>1362</v>
      </c>
    </row>
    <row r="4176" spans="1:43" x14ac:dyDescent="0.25">
      <c r="A4176">
        <v>4174</v>
      </c>
      <c r="B4176">
        <v>831</v>
      </c>
      <c r="C4176">
        <v>574</v>
      </c>
      <c r="D4176">
        <v>100</v>
      </c>
      <c r="E4176">
        <v>3</v>
      </c>
      <c r="F4176">
        <v>300</v>
      </c>
      <c r="G4176" t="str">
        <f>VLOOKUP($C4176,'Raw-products'!$A$2:$H$1261,MATCH(G$1,'Raw-products'!$A$1:$H$1,0))</f>
        <v>Jacket</v>
      </c>
      <c r="H4176" t="str">
        <f>VLOOKUP($C4176,'Raw-products'!$A$2:$H$1261,MATCH(H$1,'Raw-products'!$A$1:$H$1,0))</f>
        <v>Bomber</v>
      </c>
      <c r="I4176" t="str">
        <f>VLOOKUP($C4176,'Raw-products'!$A$2:$H$1261,MATCH(I$1,'Raw-products'!$A$1:$H$1,0))</f>
        <v>XL</v>
      </c>
      <c r="J4176" t="str">
        <f>VLOOKUP($C4176,'Raw-products'!$A$2:$H$1261,MATCH(J$1,'Raw-products'!$A$1:$H$1,0))</f>
        <v>yellow</v>
      </c>
      <c r="K4176">
        <f>VLOOKUP($C4176,'Raw-products'!$A$2:$H$1261,MATCH(K$1,'Raw-products'!$A$1:$H$1,0))</f>
        <v>90</v>
      </c>
      <c r="L4176">
        <f>VLOOKUP($C4176,'Raw-products'!$A$2:$H$1261,MATCH(L$1,'Raw-products'!$A$1:$H$1,0))</f>
        <v>50</v>
      </c>
      <c r="M4176" s="5">
        <f t="shared" si="130"/>
        <v>4500</v>
      </c>
      <c r="N4176" cm="1">
        <f t="array" ref="N4176:Q4176">_xlfn.XLOOKUP($B4176,'Raw -orders'!$A:$A,'Raw -orders'!$B:$E)</f>
        <v>338</v>
      </c>
      <c r="O4176">
        <v>17700</v>
      </c>
      <c r="P4176" s="1">
        <v>44412</v>
      </c>
      <c r="Q4176" s="1">
        <v>44428</v>
      </c>
      <c r="R4176" t="str" cm="1">
        <f t="array" ref="R4176:Y4176">_xlfn.XLOOKUP($N4176,'Raw - customers'!$A:$A,'Raw - customers'!$B:$I)</f>
        <v>Eve Stutard</v>
      </c>
      <c r="S4176" t="str">
        <v>Female</v>
      </c>
      <c r="T4176">
        <v>75</v>
      </c>
      <c r="U4176" t="str">
        <v>899 Lynch LaneSuite 349</v>
      </c>
      <c r="V4176">
        <v>2652</v>
      </c>
      <c r="W4176" t="str">
        <v>Monahanberg</v>
      </c>
      <c r="X4176" t="str">
        <v>New South Wales</v>
      </c>
      <c r="Y4176" t="str">
        <v>Australia</v>
      </c>
      <c r="Z4176">
        <v>8</v>
      </c>
      <c r="AA4176" s="3" t="str">
        <f t="shared" si="131"/>
        <v>10 to 20</v>
      </c>
      <c r="AP4176" s="6">
        <v>338</v>
      </c>
      <c r="AQ4176" s="6" t="s">
        <v>1362</v>
      </c>
    </row>
    <row r="4177" spans="1:43" x14ac:dyDescent="0.25">
      <c r="A4177">
        <v>4175</v>
      </c>
      <c r="B4177">
        <v>831</v>
      </c>
      <c r="C4177">
        <v>351</v>
      </c>
      <c r="D4177">
        <v>94</v>
      </c>
      <c r="E4177">
        <v>2</v>
      </c>
      <c r="F4177">
        <v>188</v>
      </c>
      <c r="G4177" t="str">
        <f>VLOOKUP($C4177,'Raw-products'!$A$2:$H$1261,MATCH(G$1,'Raw-products'!$A$1:$H$1,0))</f>
        <v>Shirt</v>
      </c>
      <c r="H4177" t="str">
        <f>VLOOKUP($C4177,'Raw-products'!$A$2:$H$1261,MATCH(H$1,'Raw-products'!$A$1:$H$1,0))</f>
        <v>Henley</v>
      </c>
      <c r="I4177" t="str">
        <f>VLOOKUP($C4177,'Raw-products'!$A$2:$H$1261,MATCH(I$1,'Raw-products'!$A$1:$H$1,0))</f>
        <v>S</v>
      </c>
      <c r="J4177" t="str">
        <f>VLOOKUP($C4177,'Raw-products'!$A$2:$H$1261,MATCH(J$1,'Raw-products'!$A$1:$H$1,0))</f>
        <v>red</v>
      </c>
      <c r="K4177">
        <f>VLOOKUP($C4177,'Raw-products'!$A$2:$H$1261,MATCH(K$1,'Raw-products'!$A$1:$H$1,0))</f>
        <v>92</v>
      </c>
      <c r="L4177">
        <f>VLOOKUP($C4177,'Raw-products'!$A$2:$H$1261,MATCH(L$1,'Raw-products'!$A$1:$H$1,0))</f>
        <v>60</v>
      </c>
      <c r="M4177" s="5">
        <f t="shared" si="130"/>
        <v>5520</v>
      </c>
      <c r="N4177" cm="1">
        <f t="array" ref="N4177:Q4177">_xlfn.XLOOKUP($B4177,'Raw -orders'!$A:$A,'Raw -orders'!$B:$E)</f>
        <v>338</v>
      </c>
      <c r="O4177">
        <v>17700</v>
      </c>
      <c r="P4177" s="1">
        <v>44412</v>
      </c>
      <c r="Q4177" s="1">
        <v>44428</v>
      </c>
      <c r="R4177" t="str" cm="1">
        <f t="array" ref="R4177:Y4177">_xlfn.XLOOKUP($N4177,'Raw - customers'!$A:$A,'Raw - customers'!$B:$I)</f>
        <v>Eve Stutard</v>
      </c>
      <c r="S4177" t="str">
        <v>Female</v>
      </c>
      <c r="T4177">
        <v>75</v>
      </c>
      <c r="U4177" t="str">
        <v>899 Lynch LaneSuite 349</v>
      </c>
      <c r="V4177">
        <v>2652</v>
      </c>
      <c r="W4177" t="str">
        <v>Monahanberg</v>
      </c>
      <c r="X4177" t="str">
        <v>New South Wales</v>
      </c>
      <c r="Y4177" t="str">
        <v>Australia</v>
      </c>
      <c r="Z4177">
        <v>8</v>
      </c>
      <c r="AA4177" s="3" t="str">
        <f t="shared" si="131"/>
        <v>10 to 20</v>
      </c>
      <c r="AP4177" s="6">
        <v>338</v>
      </c>
      <c r="AQ4177" s="6" t="s">
        <v>1362</v>
      </c>
    </row>
    <row r="4178" spans="1:43" x14ac:dyDescent="0.25">
      <c r="A4178">
        <v>4176</v>
      </c>
      <c r="B4178">
        <v>831</v>
      </c>
      <c r="C4178">
        <v>40</v>
      </c>
      <c r="D4178">
        <v>104</v>
      </c>
      <c r="E4178">
        <v>2</v>
      </c>
      <c r="F4178">
        <v>208</v>
      </c>
      <c r="G4178" t="str">
        <f>VLOOKUP($C4178,'Raw-products'!$A$2:$H$1261,MATCH(G$1,'Raw-products'!$A$1:$H$1,0))</f>
        <v>Shirt</v>
      </c>
      <c r="H4178" t="str">
        <f>VLOOKUP($C4178,'Raw-products'!$A$2:$H$1261,MATCH(H$1,'Raw-products'!$A$1:$H$1,0))</f>
        <v>Dress</v>
      </c>
      <c r="I4178" t="str">
        <f>VLOOKUP($C4178,'Raw-products'!$A$2:$H$1261,MATCH(I$1,'Raw-products'!$A$1:$H$1,0))</f>
        <v>XS</v>
      </c>
      <c r="J4178" t="str">
        <f>VLOOKUP($C4178,'Raw-products'!$A$2:$H$1261,MATCH(J$1,'Raw-products'!$A$1:$H$1,0))</f>
        <v>orange</v>
      </c>
      <c r="K4178">
        <f>VLOOKUP($C4178,'Raw-products'!$A$2:$H$1261,MATCH(K$1,'Raw-products'!$A$1:$H$1,0))</f>
        <v>119</v>
      </c>
      <c r="L4178">
        <f>VLOOKUP($C4178,'Raw-products'!$A$2:$H$1261,MATCH(L$1,'Raw-products'!$A$1:$H$1,0))</f>
        <v>58</v>
      </c>
      <c r="M4178" s="5">
        <f t="shared" si="130"/>
        <v>6902</v>
      </c>
      <c r="N4178" cm="1">
        <f t="array" ref="N4178:Q4178">_xlfn.XLOOKUP($B4178,'Raw -orders'!$A:$A,'Raw -orders'!$B:$E)</f>
        <v>338</v>
      </c>
      <c r="O4178">
        <v>17700</v>
      </c>
      <c r="P4178" s="1">
        <v>44412</v>
      </c>
      <c r="Q4178" s="1">
        <v>44428</v>
      </c>
      <c r="R4178" t="str" cm="1">
        <f t="array" ref="R4178:Y4178">_xlfn.XLOOKUP($N4178,'Raw - customers'!$A:$A,'Raw - customers'!$B:$I)</f>
        <v>Eve Stutard</v>
      </c>
      <c r="S4178" t="str">
        <v>Female</v>
      </c>
      <c r="T4178">
        <v>75</v>
      </c>
      <c r="U4178" t="str">
        <v>899 Lynch LaneSuite 349</v>
      </c>
      <c r="V4178">
        <v>2652</v>
      </c>
      <c r="W4178" t="str">
        <v>Monahanberg</v>
      </c>
      <c r="X4178" t="str">
        <v>New South Wales</v>
      </c>
      <c r="Y4178" t="str">
        <v>Australia</v>
      </c>
      <c r="Z4178">
        <v>8</v>
      </c>
      <c r="AA4178" s="3" t="str">
        <f t="shared" si="131"/>
        <v>10 to 20</v>
      </c>
      <c r="AP4178" s="6">
        <v>338</v>
      </c>
      <c r="AQ4178" s="6" t="s">
        <v>1362</v>
      </c>
    </row>
    <row r="4179" spans="1:43" x14ac:dyDescent="0.25">
      <c r="A4179">
        <v>4177</v>
      </c>
      <c r="B4179">
        <v>832</v>
      </c>
      <c r="C4179">
        <v>258</v>
      </c>
      <c r="D4179">
        <v>95</v>
      </c>
      <c r="E4179">
        <v>1</v>
      </c>
      <c r="F4179">
        <v>95</v>
      </c>
      <c r="G4179" t="str">
        <f>VLOOKUP($C4179,'Raw-products'!$A$2:$H$1261,MATCH(G$1,'Raw-products'!$A$1:$H$1,0))</f>
        <v>Shirt</v>
      </c>
      <c r="H4179" t="str">
        <f>VLOOKUP($C4179,'Raw-products'!$A$2:$H$1261,MATCH(H$1,'Raw-products'!$A$1:$H$1,0))</f>
        <v>Polo</v>
      </c>
      <c r="I4179" t="str">
        <f>VLOOKUP($C4179,'Raw-products'!$A$2:$H$1261,MATCH(I$1,'Raw-products'!$A$1:$H$1,0))</f>
        <v>L</v>
      </c>
      <c r="J4179" t="str">
        <f>VLOOKUP($C4179,'Raw-products'!$A$2:$H$1261,MATCH(J$1,'Raw-products'!$A$1:$H$1,0))</f>
        <v>yellow</v>
      </c>
      <c r="K4179">
        <f>VLOOKUP($C4179,'Raw-products'!$A$2:$H$1261,MATCH(K$1,'Raw-products'!$A$1:$H$1,0))</f>
        <v>117</v>
      </c>
      <c r="L4179">
        <f>VLOOKUP($C4179,'Raw-products'!$A$2:$H$1261,MATCH(L$1,'Raw-products'!$A$1:$H$1,0))</f>
        <v>46</v>
      </c>
      <c r="M4179" s="5">
        <f t="shared" si="130"/>
        <v>5382</v>
      </c>
      <c r="N4179" cm="1">
        <f t="array" ref="N4179:Q4179">_xlfn.XLOOKUP($B4179,'Raw -orders'!$A:$A,'Raw -orders'!$B:$E)</f>
        <v>627</v>
      </c>
      <c r="O4179">
        <v>52583</v>
      </c>
      <c r="P4179" s="1">
        <v>44445</v>
      </c>
      <c r="Q4179" s="1">
        <v>44466</v>
      </c>
      <c r="R4179" t="str" cm="1">
        <f t="array" ref="R4179:Y4179">_xlfn.XLOOKUP($N4179,'Raw - customers'!$A:$A,'Raw - customers'!$B:$I)</f>
        <v>Codie Everly</v>
      </c>
      <c r="S4179" t="str">
        <v>Genderfluid</v>
      </c>
      <c r="T4179">
        <v>51</v>
      </c>
      <c r="U4179" t="str">
        <v>66 Isla CrescentApt. 573</v>
      </c>
      <c r="V4179">
        <v>7404</v>
      </c>
      <c r="W4179" t="str">
        <v>Port Christopher</v>
      </c>
      <c r="X4179" t="str">
        <v>South Australia</v>
      </c>
      <c r="Y4179" t="str">
        <v>Australia</v>
      </c>
      <c r="Z4179">
        <v>9</v>
      </c>
      <c r="AA4179" s="3" t="str">
        <f t="shared" si="131"/>
        <v>20 to 30</v>
      </c>
      <c r="AP4179" s="6">
        <v>627</v>
      </c>
      <c r="AQ4179" s="6" t="s">
        <v>1345</v>
      </c>
    </row>
    <row r="4180" spans="1:43" x14ac:dyDescent="0.25">
      <c r="A4180">
        <v>4178</v>
      </c>
      <c r="B4180">
        <v>833</v>
      </c>
      <c r="C4180">
        <v>793</v>
      </c>
      <c r="D4180">
        <v>91</v>
      </c>
      <c r="E4180">
        <v>2</v>
      </c>
      <c r="F4180">
        <v>182</v>
      </c>
      <c r="G4180" t="str">
        <f>VLOOKUP($C4180,'Raw-products'!$A$2:$H$1261,MATCH(G$1,'Raw-products'!$A$1:$H$1,0))</f>
        <v>Jacket</v>
      </c>
      <c r="H4180" t="str">
        <f>VLOOKUP($C4180,'Raw-products'!$A$2:$H$1261,MATCH(H$1,'Raw-products'!$A$1:$H$1,0))</f>
        <v>Pullover</v>
      </c>
      <c r="I4180" t="str">
        <f>VLOOKUP($C4180,'Raw-products'!$A$2:$H$1261,MATCH(I$1,'Raw-products'!$A$1:$H$1,0))</f>
        <v>L</v>
      </c>
      <c r="J4180" t="str">
        <f>VLOOKUP($C4180,'Raw-products'!$A$2:$H$1261,MATCH(J$1,'Raw-products'!$A$1:$H$1,0))</f>
        <v>blue</v>
      </c>
      <c r="K4180">
        <f>VLOOKUP($C4180,'Raw-products'!$A$2:$H$1261,MATCH(K$1,'Raw-products'!$A$1:$H$1,0))</f>
        <v>114</v>
      </c>
      <c r="L4180">
        <f>VLOOKUP($C4180,'Raw-products'!$A$2:$H$1261,MATCH(L$1,'Raw-products'!$A$1:$H$1,0))</f>
        <v>66</v>
      </c>
      <c r="M4180" s="5">
        <f t="shared" si="130"/>
        <v>7524</v>
      </c>
      <c r="N4180" cm="1">
        <f t="array" ref="N4180:Q4180">_xlfn.XLOOKUP($B4180,'Raw -orders'!$A:$A,'Raw -orders'!$B:$E)</f>
        <v>317</v>
      </c>
      <c r="O4180">
        <v>12955</v>
      </c>
      <c r="P4180" s="1">
        <v>44258</v>
      </c>
      <c r="Q4180" s="1">
        <v>44275</v>
      </c>
      <c r="R4180" t="str" cm="1">
        <f t="array" ref="R4180:Y4180">_xlfn.XLOOKUP($N4180,'Raw - customers'!$A:$A,'Raw - customers'!$B:$I)</f>
        <v>Gates Torrance</v>
      </c>
      <c r="S4180" t="str">
        <v>Male</v>
      </c>
      <c r="T4180">
        <v>48</v>
      </c>
      <c r="U4180" t="str">
        <v>26 Willow CourtApt. 822</v>
      </c>
      <c r="V4180">
        <v>9997</v>
      </c>
      <c r="W4180" t="str">
        <v>Miafort</v>
      </c>
      <c r="X4180" t="str">
        <v>Australian Capital Territory</v>
      </c>
      <c r="Y4180" t="str">
        <v>Australia</v>
      </c>
      <c r="Z4180">
        <v>3</v>
      </c>
      <c r="AA4180" s="3" t="str">
        <f t="shared" si="131"/>
        <v>10 to 20</v>
      </c>
      <c r="AP4180" s="6">
        <v>317</v>
      </c>
      <c r="AQ4180" s="6" t="s">
        <v>1350</v>
      </c>
    </row>
    <row r="4181" spans="1:43" x14ac:dyDescent="0.25">
      <c r="A4181">
        <v>4179</v>
      </c>
      <c r="B4181">
        <v>833</v>
      </c>
      <c r="C4181">
        <v>120</v>
      </c>
      <c r="D4181">
        <v>92</v>
      </c>
      <c r="E4181">
        <v>2</v>
      </c>
      <c r="F4181">
        <v>184</v>
      </c>
      <c r="G4181" t="str">
        <f>VLOOKUP($C4181,'Raw-products'!$A$2:$H$1261,MATCH(G$1,'Raw-products'!$A$1:$H$1,0))</f>
        <v>Shirt</v>
      </c>
      <c r="H4181" t="str">
        <f>VLOOKUP($C4181,'Raw-products'!$A$2:$H$1261,MATCH(H$1,'Raw-products'!$A$1:$H$1,0))</f>
        <v>Denim</v>
      </c>
      <c r="I4181" t="str">
        <f>VLOOKUP($C4181,'Raw-products'!$A$2:$H$1261,MATCH(I$1,'Raw-products'!$A$1:$H$1,0))</f>
        <v>XS</v>
      </c>
      <c r="J4181" t="str">
        <f>VLOOKUP($C4181,'Raw-products'!$A$2:$H$1261,MATCH(J$1,'Raw-products'!$A$1:$H$1,0))</f>
        <v>green</v>
      </c>
      <c r="K4181">
        <f>VLOOKUP($C4181,'Raw-products'!$A$2:$H$1261,MATCH(K$1,'Raw-products'!$A$1:$H$1,0))</f>
        <v>115</v>
      </c>
      <c r="L4181">
        <f>VLOOKUP($C4181,'Raw-products'!$A$2:$H$1261,MATCH(L$1,'Raw-products'!$A$1:$H$1,0))</f>
        <v>66</v>
      </c>
      <c r="M4181" s="5">
        <f t="shared" si="130"/>
        <v>7590</v>
      </c>
      <c r="N4181" cm="1">
        <f t="array" ref="N4181:Q4181">_xlfn.XLOOKUP($B4181,'Raw -orders'!$A:$A,'Raw -orders'!$B:$E)</f>
        <v>317</v>
      </c>
      <c r="O4181">
        <v>12955</v>
      </c>
      <c r="P4181" s="1">
        <v>44258</v>
      </c>
      <c r="Q4181" s="1">
        <v>44275</v>
      </c>
      <c r="R4181" t="str" cm="1">
        <f t="array" ref="R4181:Y4181">_xlfn.XLOOKUP($N4181,'Raw - customers'!$A:$A,'Raw - customers'!$B:$I)</f>
        <v>Gates Torrance</v>
      </c>
      <c r="S4181" t="str">
        <v>Male</v>
      </c>
      <c r="T4181">
        <v>48</v>
      </c>
      <c r="U4181" t="str">
        <v>26 Willow CourtApt. 822</v>
      </c>
      <c r="V4181">
        <v>9997</v>
      </c>
      <c r="W4181" t="str">
        <v>Miafort</v>
      </c>
      <c r="X4181" t="str">
        <v>Australian Capital Territory</v>
      </c>
      <c r="Y4181" t="str">
        <v>Australia</v>
      </c>
      <c r="Z4181">
        <v>3</v>
      </c>
      <c r="AA4181" s="3" t="str">
        <f t="shared" si="131"/>
        <v>10 to 20</v>
      </c>
      <c r="AP4181" s="6">
        <v>317</v>
      </c>
      <c r="AQ4181" s="6" t="s">
        <v>1350</v>
      </c>
    </row>
    <row r="4182" spans="1:43" x14ac:dyDescent="0.25">
      <c r="A4182">
        <v>4180</v>
      </c>
      <c r="B4182">
        <v>833</v>
      </c>
      <c r="C4182">
        <v>824</v>
      </c>
      <c r="D4182">
        <v>117</v>
      </c>
      <c r="E4182">
        <v>2</v>
      </c>
      <c r="F4182">
        <v>234</v>
      </c>
      <c r="G4182" t="str">
        <f>VLOOKUP($C4182,'Raw-products'!$A$2:$H$1261,MATCH(G$1,'Raw-products'!$A$1:$H$1,0))</f>
        <v>Jacket</v>
      </c>
      <c r="H4182" t="str">
        <f>VLOOKUP($C4182,'Raw-products'!$A$2:$H$1261,MATCH(H$1,'Raw-products'!$A$1:$H$1,0))</f>
        <v>Shearling</v>
      </c>
      <c r="I4182" t="str">
        <f>VLOOKUP($C4182,'Raw-products'!$A$2:$H$1261,MATCH(I$1,'Raw-products'!$A$1:$H$1,0))</f>
        <v>XL</v>
      </c>
      <c r="J4182" t="str">
        <f>VLOOKUP($C4182,'Raw-products'!$A$2:$H$1261,MATCH(J$1,'Raw-products'!$A$1:$H$1,0))</f>
        <v>green</v>
      </c>
      <c r="K4182">
        <f>VLOOKUP($C4182,'Raw-products'!$A$2:$H$1261,MATCH(K$1,'Raw-products'!$A$1:$H$1,0))</f>
        <v>95</v>
      </c>
      <c r="L4182">
        <f>VLOOKUP($C4182,'Raw-products'!$A$2:$H$1261,MATCH(L$1,'Raw-products'!$A$1:$H$1,0))</f>
        <v>51</v>
      </c>
      <c r="M4182" s="5">
        <f t="shared" si="130"/>
        <v>4845</v>
      </c>
      <c r="N4182" cm="1">
        <f t="array" ref="N4182:Q4182">_xlfn.XLOOKUP($B4182,'Raw -orders'!$A:$A,'Raw -orders'!$B:$E)</f>
        <v>317</v>
      </c>
      <c r="O4182">
        <v>12955</v>
      </c>
      <c r="P4182" s="1">
        <v>44258</v>
      </c>
      <c r="Q4182" s="1">
        <v>44275</v>
      </c>
      <c r="R4182" t="str" cm="1">
        <f t="array" ref="R4182:Y4182">_xlfn.XLOOKUP($N4182,'Raw - customers'!$A:$A,'Raw - customers'!$B:$I)</f>
        <v>Gates Torrance</v>
      </c>
      <c r="S4182" t="str">
        <v>Male</v>
      </c>
      <c r="T4182">
        <v>48</v>
      </c>
      <c r="U4182" t="str">
        <v>26 Willow CourtApt. 822</v>
      </c>
      <c r="V4182">
        <v>9997</v>
      </c>
      <c r="W4182" t="str">
        <v>Miafort</v>
      </c>
      <c r="X4182" t="str">
        <v>Australian Capital Territory</v>
      </c>
      <c r="Y4182" t="str">
        <v>Australia</v>
      </c>
      <c r="Z4182">
        <v>3</v>
      </c>
      <c r="AA4182" s="3" t="str">
        <f t="shared" si="131"/>
        <v>10 to 20</v>
      </c>
      <c r="AP4182" s="6">
        <v>317</v>
      </c>
      <c r="AQ4182" s="6" t="s">
        <v>1350</v>
      </c>
    </row>
    <row r="4183" spans="1:43" x14ac:dyDescent="0.25">
      <c r="A4183">
        <v>4181</v>
      </c>
      <c r="B4183">
        <v>833</v>
      </c>
      <c r="C4183">
        <v>1253</v>
      </c>
      <c r="D4183">
        <v>112</v>
      </c>
      <c r="E4183">
        <v>1</v>
      </c>
      <c r="F4183">
        <v>112</v>
      </c>
      <c r="G4183" t="str">
        <f>VLOOKUP($C4183,'Raw-products'!$A$2:$H$1261,MATCH(G$1,'Raw-products'!$A$1:$H$1,0))</f>
        <v>Trousers</v>
      </c>
      <c r="H4183" t="str">
        <f>VLOOKUP($C4183,'Raw-products'!$A$2:$H$1261,MATCH(H$1,'Raw-products'!$A$1:$H$1,0))</f>
        <v>Tracksuit Bottoms</v>
      </c>
      <c r="I4183" t="str">
        <f>VLOOKUP($C4183,'Raw-products'!$A$2:$H$1261,MATCH(I$1,'Raw-products'!$A$1:$H$1,0))</f>
        <v>L</v>
      </c>
      <c r="J4183" t="str">
        <f>VLOOKUP($C4183,'Raw-products'!$A$2:$H$1261,MATCH(J$1,'Raw-products'!$A$1:$H$1,0))</f>
        <v>indigo</v>
      </c>
      <c r="K4183">
        <f>VLOOKUP($C4183,'Raw-products'!$A$2:$H$1261,MATCH(K$1,'Raw-products'!$A$1:$H$1,0))</f>
        <v>91</v>
      </c>
      <c r="L4183">
        <f>VLOOKUP($C4183,'Raw-products'!$A$2:$H$1261,MATCH(L$1,'Raw-products'!$A$1:$H$1,0))</f>
        <v>50</v>
      </c>
      <c r="M4183" s="5">
        <f t="shared" si="130"/>
        <v>4550</v>
      </c>
      <c r="N4183" cm="1">
        <f t="array" ref="N4183:Q4183">_xlfn.XLOOKUP($B4183,'Raw -orders'!$A:$A,'Raw -orders'!$B:$E)</f>
        <v>317</v>
      </c>
      <c r="O4183">
        <v>12955</v>
      </c>
      <c r="P4183" s="1">
        <v>44258</v>
      </c>
      <c r="Q4183" s="1">
        <v>44275</v>
      </c>
      <c r="R4183" t="str" cm="1">
        <f t="array" ref="R4183:Y4183">_xlfn.XLOOKUP($N4183,'Raw - customers'!$A:$A,'Raw - customers'!$B:$I)</f>
        <v>Gates Torrance</v>
      </c>
      <c r="S4183" t="str">
        <v>Male</v>
      </c>
      <c r="T4183">
        <v>48</v>
      </c>
      <c r="U4183" t="str">
        <v>26 Willow CourtApt. 822</v>
      </c>
      <c r="V4183">
        <v>9997</v>
      </c>
      <c r="W4183" t="str">
        <v>Miafort</v>
      </c>
      <c r="X4183" t="str">
        <v>Australian Capital Territory</v>
      </c>
      <c r="Y4183" t="str">
        <v>Australia</v>
      </c>
      <c r="Z4183">
        <v>3</v>
      </c>
      <c r="AA4183" s="3" t="str">
        <f t="shared" si="131"/>
        <v>10 to 20</v>
      </c>
      <c r="AP4183" s="6">
        <v>317</v>
      </c>
      <c r="AQ4183" s="6" t="s">
        <v>1350</v>
      </c>
    </row>
    <row r="4184" spans="1:43" x14ac:dyDescent="0.25">
      <c r="A4184">
        <v>4182</v>
      </c>
      <c r="B4184">
        <v>833</v>
      </c>
      <c r="C4184">
        <v>241</v>
      </c>
      <c r="D4184">
        <v>106</v>
      </c>
      <c r="E4184">
        <v>3</v>
      </c>
      <c r="F4184">
        <v>318</v>
      </c>
      <c r="G4184" t="str">
        <f>VLOOKUP($C4184,'Raw-products'!$A$2:$H$1261,MATCH(G$1,'Raw-products'!$A$1:$H$1,0))</f>
        <v>Shirt</v>
      </c>
      <c r="H4184" t="str">
        <f>VLOOKUP($C4184,'Raw-products'!$A$2:$H$1261,MATCH(H$1,'Raw-products'!$A$1:$H$1,0))</f>
        <v>Chambray</v>
      </c>
      <c r="I4184" t="str">
        <f>VLOOKUP($C4184,'Raw-products'!$A$2:$H$1261,MATCH(I$1,'Raw-products'!$A$1:$H$1,0))</f>
        <v>S</v>
      </c>
      <c r="J4184" t="str">
        <f>VLOOKUP($C4184,'Raw-products'!$A$2:$H$1261,MATCH(J$1,'Raw-products'!$A$1:$H$1,0))</f>
        <v>violet</v>
      </c>
      <c r="K4184">
        <f>VLOOKUP($C4184,'Raw-products'!$A$2:$H$1261,MATCH(K$1,'Raw-products'!$A$1:$H$1,0))</f>
        <v>105</v>
      </c>
      <c r="L4184">
        <f>VLOOKUP($C4184,'Raw-products'!$A$2:$H$1261,MATCH(L$1,'Raw-products'!$A$1:$H$1,0))</f>
        <v>52</v>
      </c>
      <c r="M4184" s="5">
        <f t="shared" si="130"/>
        <v>5460</v>
      </c>
      <c r="N4184" cm="1">
        <f t="array" ref="N4184:Q4184">_xlfn.XLOOKUP($B4184,'Raw -orders'!$A:$A,'Raw -orders'!$B:$E)</f>
        <v>317</v>
      </c>
      <c r="O4184">
        <v>12955</v>
      </c>
      <c r="P4184" s="1">
        <v>44258</v>
      </c>
      <c r="Q4184" s="1">
        <v>44275</v>
      </c>
      <c r="R4184" t="str" cm="1">
        <f t="array" ref="R4184:Y4184">_xlfn.XLOOKUP($N4184,'Raw - customers'!$A:$A,'Raw - customers'!$B:$I)</f>
        <v>Gates Torrance</v>
      </c>
      <c r="S4184" t="str">
        <v>Male</v>
      </c>
      <c r="T4184">
        <v>48</v>
      </c>
      <c r="U4184" t="str">
        <v>26 Willow CourtApt. 822</v>
      </c>
      <c r="V4184">
        <v>9997</v>
      </c>
      <c r="W4184" t="str">
        <v>Miafort</v>
      </c>
      <c r="X4184" t="str">
        <v>Australian Capital Territory</v>
      </c>
      <c r="Y4184" t="str">
        <v>Australia</v>
      </c>
      <c r="Z4184">
        <v>3</v>
      </c>
      <c r="AA4184" s="3" t="str">
        <f t="shared" si="131"/>
        <v>10 to 20</v>
      </c>
      <c r="AP4184" s="6">
        <v>317</v>
      </c>
      <c r="AQ4184" s="6" t="s">
        <v>1350</v>
      </c>
    </row>
    <row r="4185" spans="1:43" x14ac:dyDescent="0.25">
      <c r="A4185">
        <v>4183</v>
      </c>
      <c r="B4185">
        <v>834</v>
      </c>
      <c r="C4185">
        <v>506</v>
      </c>
      <c r="D4185">
        <v>102</v>
      </c>
      <c r="E4185">
        <v>2</v>
      </c>
      <c r="F4185">
        <v>204</v>
      </c>
      <c r="G4185" t="str">
        <f>VLOOKUP($C4185,'Raw-products'!$A$2:$H$1261,MATCH(G$1,'Raw-products'!$A$1:$H$1,0))</f>
        <v>Jacket</v>
      </c>
      <c r="H4185" t="str">
        <f>VLOOKUP($C4185,'Raw-products'!$A$2:$H$1261,MATCH(H$1,'Raw-products'!$A$1:$H$1,0))</f>
        <v>Windbreaker</v>
      </c>
      <c r="I4185" t="str">
        <f>VLOOKUP($C4185,'Raw-products'!$A$2:$H$1261,MATCH(I$1,'Raw-products'!$A$1:$H$1,0))</f>
        <v>S</v>
      </c>
      <c r="J4185" t="str">
        <f>VLOOKUP($C4185,'Raw-products'!$A$2:$H$1261,MATCH(J$1,'Raw-products'!$A$1:$H$1,0))</f>
        <v>green</v>
      </c>
      <c r="K4185">
        <f>VLOOKUP($C4185,'Raw-products'!$A$2:$H$1261,MATCH(K$1,'Raw-products'!$A$1:$H$1,0))</f>
        <v>109</v>
      </c>
      <c r="L4185">
        <f>VLOOKUP($C4185,'Raw-products'!$A$2:$H$1261,MATCH(L$1,'Raw-products'!$A$1:$H$1,0))</f>
        <v>65</v>
      </c>
      <c r="M4185" s="5">
        <f t="shared" si="130"/>
        <v>7085</v>
      </c>
      <c r="N4185" cm="1">
        <f t="array" ref="N4185:Q4185">_xlfn.XLOOKUP($B4185,'Raw -orders'!$A:$A,'Raw -orders'!$B:$E)</f>
        <v>139</v>
      </c>
      <c r="O4185">
        <v>27691</v>
      </c>
      <c r="P4185" s="1">
        <v>44250</v>
      </c>
      <c r="Q4185" s="1">
        <v>44263</v>
      </c>
      <c r="R4185" t="str" cm="1">
        <f t="array" ref="R4185:Y4185">_xlfn.XLOOKUP($N4185,'Raw - customers'!$A:$A,'Raw - customers'!$B:$I)</f>
        <v>Vida Matchitt</v>
      </c>
      <c r="S4185" t="str">
        <v>Male</v>
      </c>
      <c r="T4185">
        <v>73</v>
      </c>
      <c r="U4185" t="str">
        <v>69 Aiden ParkwaySuite 721</v>
      </c>
      <c r="V4185">
        <v>8569</v>
      </c>
      <c r="W4185" t="str">
        <v>Hudsonberg</v>
      </c>
      <c r="X4185" t="str">
        <v>Australian Capital Territory</v>
      </c>
      <c r="Y4185" t="str">
        <v>Australia</v>
      </c>
      <c r="Z4185">
        <v>2</v>
      </c>
      <c r="AA4185" s="3" t="str">
        <f t="shared" si="131"/>
        <v>10 to 20</v>
      </c>
      <c r="AP4185" s="6">
        <v>139</v>
      </c>
      <c r="AQ4185" s="6" t="s">
        <v>1350</v>
      </c>
    </row>
    <row r="4186" spans="1:43" x14ac:dyDescent="0.25">
      <c r="A4186">
        <v>4184</v>
      </c>
      <c r="B4186">
        <v>834</v>
      </c>
      <c r="C4186">
        <v>730</v>
      </c>
      <c r="D4186">
        <v>119</v>
      </c>
      <c r="E4186">
        <v>1</v>
      </c>
      <c r="F4186">
        <v>119</v>
      </c>
      <c r="G4186" t="str">
        <f>VLOOKUP($C4186,'Raw-products'!$A$2:$H$1261,MATCH(G$1,'Raw-products'!$A$1:$H$1,0))</f>
        <v>Jacket</v>
      </c>
      <c r="H4186" t="str">
        <f>VLOOKUP($C4186,'Raw-products'!$A$2:$H$1261,MATCH(H$1,'Raw-products'!$A$1:$H$1,0))</f>
        <v>Trench Coat</v>
      </c>
      <c r="I4186" t="str">
        <f>VLOOKUP($C4186,'Raw-products'!$A$2:$H$1261,MATCH(I$1,'Raw-products'!$A$1:$H$1,0))</f>
        <v>XS</v>
      </c>
      <c r="J4186" t="str">
        <f>VLOOKUP($C4186,'Raw-products'!$A$2:$H$1261,MATCH(J$1,'Raw-products'!$A$1:$H$1,0))</f>
        <v>violet</v>
      </c>
      <c r="K4186">
        <f>VLOOKUP($C4186,'Raw-products'!$A$2:$H$1261,MATCH(K$1,'Raw-products'!$A$1:$H$1,0))</f>
        <v>112</v>
      </c>
      <c r="L4186">
        <f>VLOOKUP($C4186,'Raw-products'!$A$2:$H$1261,MATCH(L$1,'Raw-products'!$A$1:$H$1,0))</f>
        <v>64</v>
      </c>
      <c r="M4186" s="5">
        <f t="shared" si="130"/>
        <v>7168</v>
      </c>
      <c r="N4186" cm="1">
        <f t="array" ref="N4186:Q4186">_xlfn.XLOOKUP($B4186,'Raw -orders'!$A:$A,'Raw -orders'!$B:$E)</f>
        <v>139</v>
      </c>
      <c r="O4186">
        <v>27691</v>
      </c>
      <c r="P4186" s="1">
        <v>44250</v>
      </c>
      <c r="Q4186" s="1">
        <v>44263</v>
      </c>
      <c r="R4186" t="str" cm="1">
        <f t="array" ref="R4186:Y4186">_xlfn.XLOOKUP($N4186,'Raw - customers'!$A:$A,'Raw - customers'!$B:$I)</f>
        <v>Vida Matchitt</v>
      </c>
      <c r="S4186" t="str">
        <v>Male</v>
      </c>
      <c r="T4186">
        <v>73</v>
      </c>
      <c r="U4186" t="str">
        <v>69 Aiden ParkwaySuite 721</v>
      </c>
      <c r="V4186">
        <v>8569</v>
      </c>
      <c r="W4186" t="str">
        <v>Hudsonberg</v>
      </c>
      <c r="X4186" t="str">
        <v>Australian Capital Territory</v>
      </c>
      <c r="Y4186" t="str">
        <v>Australia</v>
      </c>
      <c r="Z4186">
        <v>2</v>
      </c>
      <c r="AA4186" s="3" t="str">
        <f t="shared" si="131"/>
        <v>10 to 20</v>
      </c>
      <c r="AP4186" s="6">
        <v>139</v>
      </c>
      <c r="AQ4186" s="6" t="s">
        <v>1350</v>
      </c>
    </row>
    <row r="4187" spans="1:43" x14ac:dyDescent="0.25">
      <c r="A4187">
        <v>4185</v>
      </c>
      <c r="B4187">
        <v>834</v>
      </c>
      <c r="C4187">
        <v>240</v>
      </c>
      <c r="D4187">
        <v>106</v>
      </c>
      <c r="E4187">
        <v>3</v>
      </c>
      <c r="F4187">
        <v>318</v>
      </c>
      <c r="G4187" t="str">
        <f>VLOOKUP($C4187,'Raw-products'!$A$2:$H$1261,MATCH(G$1,'Raw-products'!$A$1:$H$1,0))</f>
        <v>Shirt</v>
      </c>
      <c r="H4187" t="str">
        <f>VLOOKUP($C4187,'Raw-products'!$A$2:$H$1261,MATCH(H$1,'Raw-products'!$A$1:$H$1,0))</f>
        <v>Chambray</v>
      </c>
      <c r="I4187" t="str">
        <f>VLOOKUP($C4187,'Raw-products'!$A$2:$H$1261,MATCH(I$1,'Raw-products'!$A$1:$H$1,0))</f>
        <v>XS</v>
      </c>
      <c r="J4187" t="str">
        <f>VLOOKUP($C4187,'Raw-products'!$A$2:$H$1261,MATCH(J$1,'Raw-products'!$A$1:$H$1,0))</f>
        <v>violet</v>
      </c>
      <c r="K4187">
        <f>VLOOKUP($C4187,'Raw-products'!$A$2:$H$1261,MATCH(K$1,'Raw-products'!$A$1:$H$1,0))</f>
        <v>105</v>
      </c>
      <c r="L4187">
        <f>VLOOKUP($C4187,'Raw-products'!$A$2:$H$1261,MATCH(L$1,'Raw-products'!$A$1:$H$1,0))</f>
        <v>47</v>
      </c>
      <c r="M4187" s="5">
        <f t="shared" si="130"/>
        <v>4935</v>
      </c>
      <c r="N4187" cm="1">
        <f t="array" ref="N4187:Q4187">_xlfn.XLOOKUP($B4187,'Raw -orders'!$A:$A,'Raw -orders'!$B:$E)</f>
        <v>139</v>
      </c>
      <c r="O4187">
        <v>27691</v>
      </c>
      <c r="P4187" s="1">
        <v>44250</v>
      </c>
      <c r="Q4187" s="1">
        <v>44263</v>
      </c>
      <c r="R4187" t="str" cm="1">
        <f t="array" ref="R4187:Y4187">_xlfn.XLOOKUP($N4187,'Raw - customers'!$A:$A,'Raw - customers'!$B:$I)</f>
        <v>Vida Matchitt</v>
      </c>
      <c r="S4187" t="str">
        <v>Male</v>
      </c>
      <c r="T4187">
        <v>73</v>
      </c>
      <c r="U4187" t="str">
        <v>69 Aiden ParkwaySuite 721</v>
      </c>
      <c r="V4187">
        <v>8569</v>
      </c>
      <c r="W4187" t="str">
        <v>Hudsonberg</v>
      </c>
      <c r="X4187" t="str">
        <v>Australian Capital Territory</v>
      </c>
      <c r="Y4187" t="str">
        <v>Australia</v>
      </c>
      <c r="Z4187">
        <v>2</v>
      </c>
      <c r="AA4187" s="3" t="str">
        <f t="shared" si="131"/>
        <v>10 to 20</v>
      </c>
      <c r="AP4187" s="6">
        <v>139</v>
      </c>
      <c r="AQ4187" s="6" t="s">
        <v>1350</v>
      </c>
    </row>
    <row r="4188" spans="1:43" x14ac:dyDescent="0.25">
      <c r="A4188">
        <v>4186</v>
      </c>
      <c r="B4188">
        <v>834</v>
      </c>
      <c r="C4188">
        <v>891</v>
      </c>
      <c r="D4188">
        <v>94</v>
      </c>
      <c r="E4188">
        <v>3</v>
      </c>
      <c r="F4188">
        <v>282</v>
      </c>
      <c r="G4188" t="str">
        <f>VLOOKUP($C4188,'Raw-products'!$A$2:$H$1261,MATCH(G$1,'Raw-products'!$A$1:$H$1,0))</f>
        <v>Trousers</v>
      </c>
      <c r="H4188" t="str">
        <f>VLOOKUP($C4188,'Raw-products'!$A$2:$H$1261,MATCH(H$1,'Raw-products'!$A$1:$H$1,0))</f>
        <v>Cords</v>
      </c>
      <c r="I4188" t="str">
        <f>VLOOKUP($C4188,'Raw-products'!$A$2:$H$1261,MATCH(I$1,'Raw-products'!$A$1:$H$1,0))</f>
        <v>S</v>
      </c>
      <c r="J4188" t="str">
        <f>VLOOKUP($C4188,'Raw-products'!$A$2:$H$1261,MATCH(J$1,'Raw-products'!$A$1:$H$1,0))</f>
        <v>green</v>
      </c>
      <c r="K4188">
        <f>VLOOKUP($C4188,'Raw-products'!$A$2:$H$1261,MATCH(K$1,'Raw-products'!$A$1:$H$1,0))</f>
        <v>113</v>
      </c>
      <c r="L4188">
        <f>VLOOKUP($C4188,'Raw-products'!$A$2:$H$1261,MATCH(L$1,'Raw-products'!$A$1:$H$1,0))</f>
        <v>78</v>
      </c>
      <c r="M4188" s="5">
        <f t="shared" si="130"/>
        <v>8814</v>
      </c>
      <c r="N4188" cm="1">
        <f t="array" ref="N4188:Q4188">_xlfn.XLOOKUP($B4188,'Raw -orders'!$A:$A,'Raw -orders'!$B:$E)</f>
        <v>139</v>
      </c>
      <c r="O4188">
        <v>27691</v>
      </c>
      <c r="P4188" s="1">
        <v>44250</v>
      </c>
      <c r="Q4188" s="1">
        <v>44263</v>
      </c>
      <c r="R4188" t="str" cm="1">
        <f t="array" ref="R4188:Y4188">_xlfn.XLOOKUP($N4188,'Raw - customers'!$A:$A,'Raw - customers'!$B:$I)</f>
        <v>Vida Matchitt</v>
      </c>
      <c r="S4188" t="str">
        <v>Male</v>
      </c>
      <c r="T4188">
        <v>73</v>
      </c>
      <c r="U4188" t="str">
        <v>69 Aiden ParkwaySuite 721</v>
      </c>
      <c r="V4188">
        <v>8569</v>
      </c>
      <c r="W4188" t="str">
        <v>Hudsonberg</v>
      </c>
      <c r="X4188" t="str">
        <v>Australian Capital Territory</v>
      </c>
      <c r="Y4188" t="str">
        <v>Australia</v>
      </c>
      <c r="Z4188">
        <v>2</v>
      </c>
      <c r="AA4188" s="3" t="str">
        <f t="shared" si="131"/>
        <v>10 to 20</v>
      </c>
      <c r="AP4188" s="6">
        <v>139</v>
      </c>
      <c r="AQ4188" s="6" t="s">
        <v>1350</v>
      </c>
    </row>
    <row r="4189" spans="1:43" x14ac:dyDescent="0.25">
      <c r="A4189">
        <v>4187</v>
      </c>
      <c r="B4189">
        <v>835</v>
      </c>
      <c r="C4189">
        <v>1031</v>
      </c>
      <c r="D4189">
        <v>90</v>
      </c>
      <c r="E4189">
        <v>1</v>
      </c>
      <c r="F4189">
        <v>90</v>
      </c>
      <c r="G4189" t="str">
        <f>VLOOKUP($C4189,'Raw-products'!$A$2:$H$1261,MATCH(G$1,'Raw-products'!$A$1:$H$1,0))</f>
        <v>Trousers</v>
      </c>
      <c r="H4189" t="str">
        <f>VLOOKUP($C4189,'Raw-products'!$A$2:$H$1261,MATCH(H$1,'Raw-products'!$A$1:$H$1,0))</f>
        <v>Relaxed Leg</v>
      </c>
      <c r="I4189" t="str">
        <f>VLOOKUP($C4189,'Raw-products'!$A$2:$H$1261,MATCH(I$1,'Raw-products'!$A$1:$H$1,0))</f>
        <v>S</v>
      </c>
      <c r="J4189" t="str">
        <f>VLOOKUP($C4189,'Raw-products'!$A$2:$H$1261,MATCH(J$1,'Raw-products'!$A$1:$H$1,0))</f>
        <v>green</v>
      </c>
      <c r="K4189">
        <f>VLOOKUP($C4189,'Raw-products'!$A$2:$H$1261,MATCH(K$1,'Raw-products'!$A$1:$H$1,0))</f>
        <v>95</v>
      </c>
      <c r="L4189">
        <f>VLOOKUP($C4189,'Raw-products'!$A$2:$H$1261,MATCH(L$1,'Raw-products'!$A$1:$H$1,0))</f>
        <v>51</v>
      </c>
      <c r="M4189" s="5">
        <f t="shared" si="130"/>
        <v>4845</v>
      </c>
      <c r="N4189" cm="1">
        <f t="array" ref="N4189:Q4189">_xlfn.XLOOKUP($B4189,'Raw -orders'!$A:$A,'Raw -orders'!$B:$E)</f>
        <v>106</v>
      </c>
      <c r="O4189">
        <v>34923</v>
      </c>
      <c r="P4189" s="1">
        <v>44198</v>
      </c>
      <c r="Q4189" s="1">
        <v>44203</v>
      </c>
      <c r="R4189" t="str" cm="1">
        <f t="array" ref="R4189:Y4189">_xlfn.XLOOKUP($N4189,'Raw - customers'!$A:$A,'Raw - customers'!$B:$I)</f>
        <v>Rachel Colebrook</v>
      </c>
      <c r="S4189" t="str">
        <v>Genderqueer</v>
      </c>
      <c r="T4189">
        <v>38</v>
      </c>
      <c r="U4189" t="str">
        <v>6553 Gibson AvenueSuite 245</v>
      </c>
      <c r="V4189">
        <v>7712</v>
      </c>
      <c r="W4189" t="str">
        <v>Stokestown</v>
      </c>
      <c r="X4189" t="str">
        <v>Australian Capital Territory</v>
      </c>
      <c r="Y4189" t="str">
        <v>Australia</v>
      </c>
      <c r="Z4189">
        <v>1</v>
      </c>
      <c r="AA4189" s="3" t="str">
        <f t="shared" si="131"/>
        <v>0 to 10</v>
      </c>
      <c r="AP4189" s="6">
        <v>106</v>
      </c>
      <c r="AQ4189" s="6" t="s">
        <v>1350</v>
      </c>
    </row>
    <row r="4190" spans="1:43" x14ac:dyDescent="0.25">
      <c r="A4190">
        <v>4188</v>
      </c>
      <c r="B4190">
        <v>835</v>
      </c>
      <c r="C4190">
        <v>52</v>
      </c>
      <c r="D4190">
        <v>104</v>
      </c>
      <c r="E4190">
        <v>2</v>
      </c>
      <c r="F4190">
        <v>208</v>
      </c>
      <c r="G4190" t="str">
        <f>VLOOKUP($C4190,'Raw-products'!$A$2:$H$1261,MATCH(G$1,'Raw-products'!$A$1:$H$1,0))</f>
        <v>Shirt</v>
      </c>
      <c r="H4190" t="str">
        <f>VLOOKUP($C4190,'Raw-products'!$A$2:$H$1261,MATCH(H$1,'Raw-products'!$A$1:$H$1,0))</f>
        <v>Dress</v>
      </c>
      <c r="I4190" t="str">
        <f>VLOOKUP($C4190,'Raw-products'!$A$2:$H$1261,MATCH(I$1,'Raw-products'!$A$1:$H$1,0))</f>
        <v>M</v>
      </c>
      <c r="J4190" t="str">
        <f>VLOOKUP($C4190,'Raw-products'!$A$2:$H$1261,MATCH(J$1,'Raw-products'!$A$1:$H$1,0))</f>
        <v>green</v>
      </c>
      <c r="K4190">
        <f>VLOOKUP($C4190,'Raw-products'!$A$2:$H$1261,MATCH(K$1,'Raw-products'!$A$1:$H$1,0))</f>
        <v>119</v>
      </c>
      <c r="L4190">
        <f>VLOOKUP($C4190,'Raw-products'!$A$2:$H$1261,MATCH(L$1,'Raw-products'!$A$1:$H$1,0))</f>
        <v>65</v>
      </c>
      <c r="M4190" s="5">
        <f t="shared" si="130"/>
        <v>7735</v>
      </c>
      <c r="N4190" cm="1">
        <f t="array" ref="N4190:Q4190">_xlfn.XLOOKUP($B4190,'Raw -orders'!$A:$A,'Raw -orders'!$B:$E)</f>
        <v>106</v>
      </c>
      <c r="O4190">
        <v>34923</v>
      </c>
      <c r="P4190" s="1">
        <v>44198</v>
      </c>
      <c r="Q4190" s="1">
        <v>44203</v>
      </c>
      <c r="R4190" t="str" cm="1">
        <f t="array" ref="R4190:Y4190">_xlfn.XLOOKUP($N4190,'Raw - customers'!$A:$A,'Raw - customers'!$B:$I)</f>
        <v>Rachel Colebrook</v>
      </c>
      <c r="S4190" t="str">
        <v>Genderqueer</v>
      </c>
      <c r="T4190">
        <v>38</v>
      </c>
      <c r="U4190" t="str">
        <v>6553 Gibson AvenueSuite 245</v>
      </c>
      <c r="V4190">
        <v>7712</v>
      </c>
      <c r="W4190" t="str">
        <v>Stokestown</v>
      </c>
      <c r="X4190" t="str">
        <v>Australian Capital Territory</v>
      </c>
      <c r="Y4190" t="str">
        <v>Australia</v>
      </c>
      <c r="Z4190">
        <v>1</v>
      </c>
      <c r="AA4190" s="3" t="str">
        <f t="shared" si="131"/>
        <v>0 to 10</v>
      </c>
      <c r="AP4190" s="6">
        <v>106</v>
      </c>
      <c r="AQ4190" s="6" t="s">
        <v>1350</v>
      </c>
    </row>
    <row r="4191" spans="1:43" x14ac:dyDescent="0.25">
      <c r="A4191">
        <v>4189</v>
      </c>
      <c r="B4191">
        <v>835</v>
      </c>
      <c r="C4191">
        <v>279</v>
      </c>
      <c r="D4191">
        <v>95</v>
      </c>
      <c r="E4191">
        <v>3</v>
      </c>
      <c r="F4191">
        <v>285</v>
      </c>
      <c r="G4191" t="str">
        <f>VLOOKUP($C4191,'Raw-products'!$A$2:$H$1261,MATCH(G$1,'Raw-products'!$A$1:$H$1,0))</f>
        <v>Shirt</v>
      </c>
      <c r="H4191" t="str">
        <f>VLOOKUP($C4191,'Raw-products'!$A$2:$H$1261,MATCH(H$1,'Raw-products'!$A$1:$H$1,0))</f>
        <v>Polo</v>
      </c>
      <c r="I4191" t="str">
        <f>VLOOKUP($C4191,'Raw-products'!$A$2:$H$1261,MATCH(I$1,'Raw-products'!$A$1:$H$1,0))</f>
        <v>XL</v>
      </c>
      <c r="J4191" t="str">
        <f>VLOOKUP($C4191,'Raw-products'!$A$2:$H$1261,MATCH(J$1,'Raw-products'!$A$1:$H$1,0))</f>
        <v>violet</v>
      </c>
      <c r="K4191">
        <f>VLOOKUP($C4191,'Raw-products'!$A$2:$H$1261,MATCH(K$1,'Raw-products'!$A$1:$H$1,0))</f>
        <v>117</v>
      </c>
      <c r="L4191">
        <f>VLOOKUP($C4191,'Raw-products'!$A$2:$H$1261,MATCH(L$1,'Raw-products'!$A$1:$H$1,0))</f>
        <v>79</v>
      </c>
      <c r="M4191" s="5">
        <f t="shared" si="130"/>
        <v>9243</v>
      </c>
      <c r="N4191" cm="1">
        <f t="array" ref="N4191:Q4191">_xlfn.XLOOKUP($B4191,'Raw -orders'!$A:$A,'Raw -orders'!$B:$E)</f>
        <v>106</v>
      </c>
      <c r="O4191">
        <v>34923</v>
      </c>
      <c r="P4191" s="1">
        <v>44198</v>
      </c>
      <c r="Q4191" s="1">
        <v>44203</v>
      </c>
      <c r="R4191" t="str" cm="1">
        <f t="array" ref="R4191:Y4191">_xlfn.XLOOKUP($N4191,'Raw - customers'!$A:$A,'Raw - customers'!$B:$I)</f>
        <v>Rachel Colebrook</v>
      </c>
      <c r="S4191" t="str">
        <v>Genderqueer</v>
      </c>
      <c r="T4191">
        <v>38</v>
      </c>
      <c r="U4191" t="str">
        <v>6553 Gibson AvenueSuite 245</v>
      </c>
      <c r="V4191">
        <v>7712</v>
      </c>
      <c r="W4191" t="str">
        <v>Stokestown</v>
      </c>
      <c r="X4191" t="str">
        <v>Australian Capital Territory</v>
      </c>
      <c r="Y4191" t="str">
        <v>Australia</v>
      </c>
      <c r="Z4191">
        <v>1</v>
      </c>
      <c r="AA4191" s="3" t="str">
        <f t="shared" si="131"/>
        <v>0 to 10</v>
      </c>
      <c r="AP4191" s="6">
        <v>106</v>
      </c>
      <c r="AQ4191" s="6" t="s">
        <v>1350</v>
      </c>
    </row>
    <row r="4192" spans="1:43" x14ac:dyDescent="0.25">
      <c r="A4192">
        <v>4190</v>
      </c>
      <c r="B4192">
        <v>835</v>
      </c>
      <c r="C4192">
        <v>922</v>
      </c>
      <c r="D4192">
        <v>96</v>
      </c>
      <c r="E4192">
        <v>2</v>
      </c>
      <c r="F4192">
        <v>192</v>
      </c>
      <c r="G4192" t="str">
        <f>VLOOKUP($C4192,'Raw-products'!$A$2:$H$1261,MATCH(G$1,'Raw-products'!$A$1:$H$1,0))</f>
        <v>Trousers</v>
      </c>
      <c r="H4192" t="str">
        <f>VLOOKUP($C4192,'Raw-products'!$A$2:$H$1261,MATCH(H$1,'Raw-products'!$A$1:$H$1,0))</f>
        <v>Drawstring</v>
      </c>
      <c r="I4192" t="str">
        <f>VLOOKUP($C4192,'Raw-products'!$A$2:$H$1261,MATCH(I$1,'Raw-products'!$A$1:$H$1,0))</f>
        <v>M</v>
      </c>
      <c r="J4192" t="str">
        <f>VLOOKUP($C4192,'Raw-products'!$A$2:$H$1261,MATCH(J$1,'Raw-products'!$A$1:$H$1,0))</f>
        <v>yellow</v>
      </c>
      <c r="K4192">
        <f>VLOOKUP($C4192,'Raw-products'!$A$2:$H$1261,MATCH(K$1,'Raw-products'!$A$1:$H$1,0))</f>
        <v>104</v>
      </c>
      <c r="L4192">
        <f>VLOOKUP($C4192,'Raw-products'!$A$2:$H$1261,MATCH(L$1,'Raw-products'!$A$1:$H$1,0))</f>
        <v>55</v>
      </c>
      <c r="M4192" s="5">
        <f t="shared" si="130"/>
        <v>5720</v>
      </c>
      <c r="N4192" cm="1">
        <f t="array" ref="N4192:Q4192">_xlfn.XLOOKUP($B4192,'Raw -orders'!$A:$A,'Raw -orders'!$B:$E)</f>
        <v>106</v>
      </c>
      <c r="O4192">
        <v>34923</v>
      </c>
      <c r="P4192" s="1">
        <v>44198</v>
      </c>
      <c r="Q4192" s="1">
        <v>44203</v>
      </c>
      <c r="R4192" t="str" cm="1">
        <f t="array" ref="R4192:Y4192">_xlfn.XLOOKUP($N4192,'Raw - customers'!$A:$A,'Raw - customers'!$B:$I)</f>
        <v>Rachel Colebrook</v>
      </c>
      <c r="S4192" t="str">
        <v>Genderqueer</v>
      </c>
      <c r="T4192">
        <v>38</v>
      </c>
      <c r="U4192" t="str">
        <v>6553 Gibson AvenueSuite 245</v>
      </c>
      <c r="V4192">
        <v>7712</v>
      </c>
      <c r="W4192" t="str">
        <v>Stokestown</v>
      </c>
      <c r="X4192" t="str">
        <v>Australian Capital Territory</v>
      </c>
      <c r="Y4192" t="str">
        <v>Australia</v>
      </c>
      <c r="Z4192">
        <v>1</v>
      </c>
      <c r="AA4192" s="3" t="str">
        <f t="shared" si="131"/>
        <v>0 to 10</v>
      </c>
      <c r="AP4192" s="6">
        <v>106</v>
      </c>
      <c r="AQ4192" s="6" t="s">
        <v>1350</v>
      </c>
    </row>
    <row r="4193" spans="1:43" x14ac:dyDescent="0.25">
      <c r="A4193">
        <v>4191</v>
      </c>
      <c r="B4193">
        <v>835</v>
      </c>
      <c r="C4193">
        <v>379</v>
      </c>
      <c r="D4193">
        <v>94</v>
      </c>
      <c r="E4193">
        <v>3</v>
      </c>
      <c r="F4193">
        <v>282</v>
      </c>
      <c r="G4193" t="str">
        <f>VLOOKUP($C4193,'Raw-products'!$A$2:$H$1261,MATCH(G$1,'Raw-products'!$A$1:$H$1,0))</f>
        <v>Shirt</v>
      </c>
      <c r="H4193" t="str">
        <f>VLOOKUP($C4193,'Raw-products'!$A$2:$H$1261,MATCH(H$1,'Raw-products'!$A$1:$H$1,0))</f>
        <v>Henley</v>
      </c>
      <c r="I4193" t="str">
        <f>VLOOKUP($C4193,'Raw-products'!$A$2:$H$1261,MATCH(I$1,'Raw-products'!$A$1:$H$1,0))</f>
        <v>XL</v>
      </c>
      <c r="J4193" t="str">
        <f>VLOOKUP($C4193,'Raw-products'!$A$2:$H$1261,MATCH(J$1,'Raw-products'!$A$1:$H$1,0))</f>
        <v>indigo</v>
      </c>
      <c r="K4193">
        <f>VLOOKUP($C4193,'Raw-products'!$A$2:$H$1261,MATCH(K$1,'Raw-products'!$A$1:$H$1,0))</f>
        <v>92</v>
      </c>
      <c r="L4193">
        <f>VLOOKUP($C4193,'Raw-products'!$A$2:$H$1261,MATCH(L$1,'Raw-products'!$A$1:$H$1,0))</f>
        <v>52</v>
      </c>
      <c r="M4193" s="5">
        <f t="shared" si="130"/>
        <v>4784</v>
      </c>
      <c r="N4193" cm="1">
        <f t="array" ref="N4193:Q4193">_xlfn.XLOOKUP($B4193,'Raw -orders'!$A:$A,'Raw -orders'!$B:$E)</f>
        <v>106</v>
      </c>
      <c r="O4193">
        <v>34923</v>
      </c>
      <c r="P4193" s="1">
        <v>44198</v>
      </c>
      <c r="Q4193" s="1">
        <v>44203</v>
      </c>
      <c r="R4193" t="str" cm="1">
        <f t="array" ref="R4193:Y4193">_xlfn.XLOOKUP($N4193,'Raw - customers'!$A:$A,'Raw - customers'!$B:$I)</f>
        <v>Rachel Colebrook</v>
      </c>
      <c r="S4193" t="str">
        <v>Genderqueer</v>
      </c>
      <c r="T4193">
        <v>38</v>
      </c>
      <c r="U4193" t="str">
        <v>6553 Gibson AvenueSuite 245</v>
      </c>
      <c r="V4193">
        <v>7712</v>
      </c>
      <c r="W4193" t="str">
        <v>Stokestown</v>
      </c>
      <c r="X4193" t="str">
        <v>Australian Capital Territory</v>
      </c>
      <c r="Y4193" t="str">
        <v>Australia</v>
      </c>
      <c r="Z4193">
        <v>1</v>
      </c>
      <c r="AA4193" s="3" t="str">
        <f t="shared" si="131"/>
        <v>0 to 10</v>
      </c>
      <c r="AP4193" s="6">
        <v>106</v>
      </c>
      <c r="AQ4193" s="6" t="s">
        <v>1350</v>
      </c>
    </row>
    <row r="4194" spans="1:43" x14ac:dyDescent="0.25">
      <c r="A4194">
        <v>4192</v>
      </c>
      <c r="B4194">
        <v>836</v>
      </c>
      <c r="C4194">
        <v>426</v>
      </c>
      <c r="D4194">
        <v>107</v>
      </c>
      <c r="E4194">
        <v>2</v>
      </c>
      <c r="F4194">
        <v>214</v>
      </c>
      <c r="G4194" t="str">
        <f>VLOOKUP($C4194,'Raw-products'!$A$2:$H$1261,MATCH(G$1,'Raw-products'!$A$1:$H$1,0))</f>
        <v>Jacket</v>
      </c>
      <c r="H4194" t="str">
        <f>VLOOKUP($C4194,'Raw-products'!$A$2:$H$1261,MATCH(H$1,'Raw-products'!$A$1:$H$1,0))</f>
        <v>Denim</v>
      </c>
      <c r="I4194" t="str">
        <f>VLOOKUP($C4194,'Raw-products'!$A$2:$H$1261,MATCH(I$1,'Raw-products'!$A$1:$H$1,0))</f>
        <v>S</v>
      </c>
      <c r="J4194" t="str">
        <f>VLOOKUP($C4194,'Raw-products'!$A$2:$H$1261,MATCH(J$1,'Raw-products'!$A$1:$H$1,0))</f>
        <v>orange</v>
      </c>
      <c r="K4194">
        <f>VLOOKUP($C4194,'Raw-products'!$A$2:$H$1261,MATCH(K$1,'Raw-products'!$A$1:$H$1,0))</f>
        <v>92</v>
      </c>
      <c r="L4194">
        <f>VLOOKUP($C4194,'Raw-products'!$A$2:$H$1261,MATCH(L$1,'Raw-products'!$A$1:$H$1,0))</f>
        <v>51</v>
      </c>
      <c r="M4194" s="5">
        <f t="shared" si="130"/>
        <v>4692</v>
      </c>
      <c r="N4194" cm="1">
        <f t="array" ref="N4194:Q4194">_xlfn.XLOOKUP($B4194,'Raw -orders'!$A:$A,'Raw -orders'!$B:$E)</f>
        <v>971</v>
      </c>
      <c r="O4194">
        <v>16047</v>
      </c>
      <c r="P4194" s="1">
        <v>44426</v>
      </c>
      <c r="Q4194" s="1">
        <v>44432</v>
      </c>
      <c r="R4194" t="str" cm="1">
        <f t="array" ref="R4194:Y4194">_xlfn.XLOOKUP($N4194,'Raw - customers'!$A:$A,'Raw - customers'!$B:$I)</f>
        <v>Constance Piddington</v>
      </c>
      <c r="S4194" t="str">
        <v>Genderfluid</v>
      </c>
      <c r="T4194">
        <v>27</v>
      </c>
      <c r="U4194" t="str">
        <v>135 Ella RunApt. 424</v>
      </c>
      <c r="V4194">
        <v>4268</v>
      </c>
      <c r="W4194" t="str">
        <v>East Chasehaven</v>
      </c>
      <c r="X4194" t="str">
        <v>Queensland</v>
      </c>
      <c r="Y4194" t="str">
        <v>Australia</v>
      </c>
      <c r="Z4194">
        <v>8</v>
      </c>
      <c r="AA4194" s="3" t="str">
        <f t="shared" si="131"/>
        <v>0 to 10</v>
      </c>
      <c r="AP4194" s="6">
        <v>971</v>
      </c>
      <c r="AQ4194" s="6" t="s">
        <v>1355</v>
      </c>
    </row>
    <row r="4195" spans="1:43" x14ac:dyDescent="0.25">
      <c r="A4195">
        <v>4193</v>
      </c>
      <c r="B4195">
        <v>836</v>
      </c>
      <c r="C4195">
        <v>23</v>
      </c>
      <c r="D4195">
        <v>96</v>
      </c>
      <c r="E4195">
        <v>2</v>
      </c>
      <c r="F4195">
        <v>192</v>
      </c>
      <c r="G4195" t="str">
        <f>VLOOKUP($C4195,'Raw-products'!$A$2:$H$1261,MATCH(G$1,'Raw-products'!$A$1:$H$1,0))</f>
        <v>Shirt</v>
      </c>
      <c r="H4195" t="str">
        <f>VLOOKUP($C4195,'Raw-products'!$A$2:$H$1261,MATCH(H$1,'Raw-products'!$A$1:$H$1,0))</f>
        <v>Oxford Cloth</v>
      </c>
      <c r="I4195" t="str">
        <f>VLOOKUP($C4195,'Raw-products'!$A$2:$H$1261,MATCH(I$1,'Raw-products'!$A$1:$H$1,0))</f>
        <v>L</v>
      </c>
      <c r="J4195" t="str">
        <f>VLOOKUP($C4195,'Raw-products'!$A$2:$H$1261,MATCH(J$1,'Raw-products'!$A$1:$H$1,0))</f>
        <v>blue</v>
      </c>
      <c r="K4195">
        <f>VLOOKUP($C4195,'Raw-products'!$A$2:$H$1261,MATCH(K$1,'Raw-products'!$A$1:$H$1,0))</f>
        <v>114</v>
      </c>
      <c r="L4195">
        <f>VLOOKUP($C4195,'Raw-products'!$A$2:$H$1261,MATCH(L$1,'Raw-products'!$A$1:$H$1,0))</f>
        <v>59</v>
      </c>
      <c r="M4195" s="5">
        <f t="shared" si="130"/>
        <v>6726</v>
      </c>
      <c r="N4195" cm="1">
        <f t="array" ref="N4195:Q4195">_xlfn.XLOOKUP($B4195,'Raw -orders'!$A:$A,'Raw -orders'!$B:$E)</f>
        <v>971</v>
      </c>
      <c r="O4195">
        <v>16047</v>
      </c>
      <c r="P4195" s="1">
        <v>44426</v>
      </c>
      <c r="Q4195" s="1">
        <v>44432</v>
      </c>
      <c r="R4195" t="str" cm="1">
        <f t="array" ref="R4195:Y4195">_xlfn.XLOOKUP($N4195,'Raw - customers'!$A:$A,'Raw - customers'!$B:$I)</f>
        <v>Constance Piddington</v>
      </c>
      <c r="S4195" t="str">
        <v>Genderfluid</v>
      </c>
      <c r="T4195">
        <v>27</v>
      </c>
      <c r="U4195" t="str">
        <v>135 Ella RunApt. 424</v>
      </c>
      <c r="V4195">
        <v>4268</v>
      </c>
      <c r="W4195" t="str">
        <v>East Chasehaven</v>
      </c>
      <c r="X4195" t="str">
        <v>Queensland</v>
      </c>
      <c r="Y4195" t="str">
        <v>Australia</v>
      </c>
      <c r="Z4195">
        <v>8</v>
      </c>
      <c r="AA4195" s="3" t="str">
        <f t="shared" si="131"/>
        <v>0 to 10</v>
      </c>
      <c r="AP4195" s="6">
        <v>971</v>
      </c>
      <c r="AQ4195" s="6" t="s">
        <v>1355</v>
      </c>
    </row>
    <row r="4196" spans="1:43" x14ac:dyDescent="0.25">
      <c r="A4196">
        <v>4194</v>
      </c>
      <c r="B4196">
        <v>836</v>
      </c>
      <c r="C4196">
        <v>593</v>
      </c>
      <c r="D4196">
        <v>100</v>
      </c>
      <c r="E4196">
        <v>1</v>
      </c>
      <c r="F4196">
        <v>100</v>
      </c>
      <c r="G4196" t="str">
        <f>VLOOKUP($C4196,'Raw-products'!$A$2:$H$1261,MATCH(G$1,'Raw-products'!$A$1:$H$1,0))</f>
        <v>Jacket</v>
      </c>
      <c r="H4196" t="str">
        <f>VLOOKUP($C4196,'Raw-products'!$A$2:$H$1261,MATCH(H$1,'Raw-products'!$A$1:$H$1,0))</f>
        <v>Bomber</v>
      </c>
      <c r="I4196" t="str">
        <f>VLOOKUP($C4196,'Raw-products'!$A$2:$H$1261,MATCH(I$1,'Raw-products'!$A$1:$H$1,0))</f>
        <v>L</v>
      </c>
      <c r="J4196" t="str">
        <f>VLOOKUP($C4196,'Raw-products'!$A$2:$H$1261,MATCH(J$1,'Raw-products'!$A$1:$H$1,0))</f>
        <v>violet</v>
      </c>
      <c r="K4196">
        <f>VLOOKUP($C4196,'Raw-products'!$A$2:$H$1261,MATCH(K$1,'Raw-products'!$A$1:$H$1,0))</f>
        <v>90</v>
      </c>
      <c r="L4196">
        <f>VLOOKUP($C4196,'Raw-products'!$A$2:$H$1261,MATCH(L$1,'Raw-products'!$A$1:$H$1,0))</f>
        <v>68</v>
      </c>
      <c r="M4196" s="5">
        <f t="shared" si="130"/>
        <v>6120</v>
      </c>
      <c r="N4196" cm="1">
        <f t="array" ref="N4196:Q4196">_xlfn.XLOOKUP($B4196,'Raw -orders'!$A:$A,'Raw -orders'!$B:$E)</f>
        <v>971</v>
      </c>
      <c r="O4196">
        <v>16047</v>
      </c>
      <c r="P4196" s="1">
        <v>44426</v>
      </c>
      <c r="Q4196" s="1">
        <v>44432</v>
      </c>
      <c r="R4196" t="str" cm="1">
        <f t="array" ref="R4196:Y4196">_xlfn.XLOOKUP($N4196,'Raw - customers'!$A:$A,'Raw - customers'!$B:$I)</f>
        <v>Constance Piddington</v>
      </c>
      <c r="S4196" t="str">
        <v>Genderfluid</v>
      </c>
      <c r="T4196">
        <v>27</v>
      </c>
      <c r="U4196" t="str">
        <v>135 Ella RunApt. 424</v>
      </c>
      <c r="V4196">
        <v>4268</v>
      </c>
      <c r="W4196" t="str">
        <v>East Chasehaven</v>
      </c>
      <c r="X4196" t="str">
        <v>Queensland</v>
      </c>
      <c r="Y4196" t="str">
        <v>Australia</v>
      </c>
      <c r="Z4196">
        <v>8</v>
      </c>
      <c r="AA4196" s="3" t="str">
        <f t="shared" si="131"/>
        <v>0 to 10</v>
      </c>
      <c r="AP4196" s="6">
        <v>971</v>
      </c>
      <c r="AQ4196" s="6" t="s">
        <v>1355</v>
      </c>
    </row>
    <row r="4197" spans="1:43" x14ac:dyDescent="0.25">
      <c r="A4197">
        <v>4195</v>
      </c>
      <c r="B4197">
        <v>837</v>
      </c>
      <c r="C4197">
        <v>52</v>
      </c>
      <c r="D4197">
        <v>104</v>
      </c>
      <c r="E4197">
        <v>3</v>
      </c>
      <c r="F4197">
        <v>312</v>
      </c>
      <c r="G4197" t="str">
        <f>VLOOKUP($C4197,'Raw-products'!$A$2:$H$1261,MATCH(G$1,'Raw-products'!$A$1:$H$1,0))</f>
        <v>Shirt</v>
      </c>
      <c r="H4197" t="str">
        <f>VLOOKUP($C4197,'Raw-products'!$A$2:$H$1261,MATCH(H$1,'Raw-products'!$A$1:$H$1,0))</f>
        <v>Dress</v>
      </c>
      <c r="I4197" t="str">
        <f>VLOOKUP($C4197,'Raw-products'!$A$2:$H$1261,MATCH(I$1,'Raw-products'!$A$1:$H$1,0))</f>
        <v>M</v>
      </c>
      <c r="J4197" t="str">
        <f>VLOOKUP($C4197,'Raw-products'!$A$2:$H$1261,MATCH(J$1,'Raw-products'!$A$1:$H$1,0))</f>
        <v>green</v>
      </c>
      <c r="K4197">
        <f>VLOOKUP($C4197,'Raw-products'!$A$2:$H$1261,MATCH(K$1,'Raw-products'!$A$1:$H$1,0))</f>
        <v>119</v>
      </c>
      <c r="L4197">
        <f>VLOOKUP($C4197,'Raw-products'!$A$2:$H$1261,MATCH(L$1,'Raw-products'!$A$1:$H$1,0))</f>
        <v>65</v>
      </c>
      <c r="M4197" s="5">
        <f t="shared" si="130"/>
        <v>7735</v>
      </c>
      <c r="N4197" cm="1">
        <f t="array" ref="N4197:Q4197">_xlfn.XLOOKUP($B4197,'Raw -orders'!$A:$A,'Raw -orders'!$B:$E)</f>
        <v>989</v>
      </c>
      <c r="O4197">
        <v>16281</v>
      </c>
      <c r="P4197" s="1">
        <v>44208</v>
      </c>
      <c r="Q4197" s="1">
        <v>44223</v>
      </c>
      <c r="R4197" t="str" cm="1">
        <f t="array" ref="R4197:Y4197">_xlfn.XLOOKUP($N4197,'Raw - customers'!$A:$A,'Raw - customers'!$B:$I)</f>
        <v>Sauncho Boosey</v>
      </c>
      <c r="S4197" t="str">
        <v>Bigender</v>
      </c>
      <c r="T4197">
        <v>53</v>
      </c>
      <c r="U4197" t="str">
        <v>9003 Gemma RidgeApt. 954</v>
      </c>
      <c r="V4197">
        <v>698</v>
      </c>
      <c r="W4197" t="str">
        <v>Stewartland</v>
      </c>
      <c r="X4197" t="str">
        <v>Australian Capital Territory</v>
      </c>
      <c r="Y4197" t="str">
        <v>Australia</v>
      </c>
      <c r="Z4197">
        <v>1</v>
      </c>
      <c r="AA4197" s="3" t="str">
        <f t="shared" si="131"/>
        <v>10 to 20</v>
      </c>
      <c r="AP4197" s="6">
        <v>989</v>
      </c>
      <c r="AQ4197" s="6" t="s">
        <v>1350</v>
      </c>
    </row>
    <row r="4198" spans="1:43" x14ac:dyDescent="0.25">
      <c r="A4198">
        <v>4196</v>
      </c>
      <c r="B4198">
        <v>837</v>
      </c>
      <c r="C4198">
        <v>87</v>
      </c>
      <c r="D4198">
        <v>118</v>
      </c>
      <c r="E4198">
        <v>1</v>
      </c>
      <c r="F4198">
        <v>118</v>
      </c>
      <c r="G4198" t="str">
        <f>VLOOKUP($C4198,'Raw-products'!$A$2:$H$1261,MATCH(G$1,'Raw-products'!$A$1:$H$1,0))</f>
        <v>Shirt</v>
      </c>
      <c r="H4198" t="str">
        <f>VLOOKUP($C4198,'Raw-products'!$A$2:$H$1261,MATCH(H$1,'Raw-products'!$A$1:$H$1,0))</f>
        <v>Flannel</v>
      </c>
      <c r="I4198" t="str">
        <f>VLOOKUP($C4198,'Raw-products'!$A$2:$H$1261,MATCH(I$1,'Raw-products'!$A$1:$H$1,0))</f>
        <v>M</v>
      </c>
      <c r="J4198" t="str">
        <f>VLOOKUP($C4198,'Raw-products'!$A$2:$H$1261,MATCH(J$1,'Raw-products'!$A$1:$H$1,0))</f>
        <v>green</v>
      </c>
      <c r="K4198">
        <f>VLOOKUP($C4198,'Raw-products'!$A$2:$H$1261,MATCH(K$1,'Raw-products'!$A$1:$H$1,0))</f>
        <v>96</v>
      </c>
      <c r="L4198">
        <f>VLOOKUP($C4198,'Raw-products'!$A$2:$H$1261,MATCH(L$1,'Raw-products'!$A$1:$H$1,0))</f>
        <v>66</v>
      </c>
      <c r="M4198" s="5">
        <f t="shared" si="130"/>
        <v>6336</v>
      </c>
      <c r="N4198" cm="1">
        <f t="array" ref="N4198:Q4198">_xlfn.XLOOKUP($B4198,'Raw -orders'!$A:$A,'Raw -orders'!$B:$E)</f>
        <v>989</v>
      </c>
      <c r="O4198">
        <v>16281</v>
      </c>
      <c r="P4198" s="1">
        <v>44208</v>
      </c>
      <c r="Q4198" s="1">
        <v>44223</v>
      </c>
      <c r="R4198" t="str" cm="1">
        <f t="array" ref="R4198:Y4198">_xlfn.XLOOKUP($N4198,'Raw - customers'!$A:$A,'Raw - customers'!$B:$I)</f>
        <v>Sauncho Boosey</v>
      </c>
      <c r="S4198" t="str">
        <v>Bigender</v>
      </c>
      <c r="T4198">
        <v>53</v>
      </c>
      <c r="U4198" t="str">
        <v>9003 Gemma RidgeApt. 954</v>
      </c>
      <c r="V4198">
        <v>698</v>
      </c>
      <c r="W4198" t="str">
        <v>Stewartland</v>
      </c>
      <c r="X4198" t="str">
        <v>Australian Capital Territory</v>
      </c>
      <c r="Y4198" t="str">
        <v>Australia</v>
      </c>
      <c r="Z4198">
        <v>1</v>
      </c>
      <c r="AA4198" s="3" t="str">
        <f t="shared" si="131"/>
        <v>10 to 20</v>
      </c>
      <c r="AP4198" s="6">
        <v>989</v>
      </c>
      <c r="AQ4198" s="6" t="s">
        <v>1350</v>
      </c>
    </row>
    <row r="4199" spans="1:43" x14ac:dyDescent="0.25">
      <c r="A4199">
        <v>4197</v>
      </c>
      <c r="B4199">
        <v>837</v>
      </c>
      <c r="C4199">
        <v>1177</v>
      </c>
      <c r="D4199">
        <v>99</v>
      </c>
      <c r="E4199">
        <v>1</v>
      </c>
      <c r="F4199">
        <v>99</v>
      </c>
      <c r="G4199" t="str">
        <f>VLOOKUP($C4199,'Raw-products'!$A$2:$H$1261,MATCH(G$1,'Raw-products'!$A$1:$H$1,0))</f>
        <v>Trousers</v>
      </c>
      <c r="H4199" t="str">
        <f>VLOOKUP($C4199,'Raw-products'!$A$2:$H$1261,MATCH(H$1,'Raw-products'!$A$1:$H$1,0))</f>
        <v>High-Waisted</v>
      </c>
      <c r="I4199" t="str">
        <f>VLOOKUP($C4199,'Raw-products'!$A$2:$H$1261,MATCH(I$1,'Raw-products'!$A$1:$H$1,0))</f>
        <v>M</v>
      </c>
      <c r="J4199" t="str">
        <f>VLOOKUP($C4199,'Raw-products'!$A$2:$H$1261,MATCH(J$1,'Raw-products'!$A$1:$H$1,0))</f>
        <v>blue</v>
      </c>
      <c r="K4199">
        <f>VLOOKUP($C4199,'Raw-products'!$A$2:$H$1261,MATCH(K$1,'Raw-products'!$A$1:$H$1,0))</f>
        <v>98</v>
      </c>
      <c r="L4199">
        <f>VLOOKUP($C4199,'Raw-products'!$A$2:$H$1261,MATCH(L$1,'Raw-products'!$A$1:$H$1,0))</f>
        <v>52</v>
      </c>
      <c r="M4199" s="5">
        <f t="shared" si="130"/>
        <v>5096</v>
      </c>
      <c r="N4199" cm="1">
        <f t="array" ref="N4199:Q4199">_xlfn.XLOOKUP($B4199,'Raw -orders'!$A:$A,'Raw -orders'!$B:$E)</f>
        <v>989</v>
      </c>
      <c r="O4199">
        <v>16281</v>
      </c>
      <c r="P4199" s="1">
        <v>44208</v>
      </c>
      <c r="Q4199" s="1">
        <v>44223</v>
      </c>
      <c r="R4199" t="str" cm="1">
        <f t="array" ref="R4199:Y4199">_xlfn.XLOOKUP($N4199,'Raw - customers'!$A:$A,'Raw - customers'!$B:$I)</f>
        <v>Sauncho Boosey</v>
      </c>
      <c r="S4199" t="str">
        <v>Bigender</v>
      </c>
      <c r="T4199">
        <v>53</v>
      </c>
      <c r="U4199" t="str">
        <v>9003 Gemma RidgeApt. 954</v>
      </c>
      <c r="V4199">
        <v>698</v>
      </c>
      <c r="W4199" t="str">
        <v>Stewartland</v>
      </c>
      <c r="X4199" t="str">
        <v>Australian Capital Territory</v>
      </c>
      <c r="Y4199" t="str">
        <v>Australia</v>
      </c>
      <c r="Z4199">
        <v>1</v>
      </c>
      <c r="AA4199" s="3" t="str">
        <f t="shared" si="131"/>
        <v>10 to 20</v>
      </c>
      <c r="AP4199" s="6">
        <v>989</v>
      </c>
      <c r="AQ4199" s="6" t="s">
        <v>1350</v>
      </c>
    </row>
    <row r="4200" spans="1:43" x14ac:dyDescent="0.25">
      <c r="A4200">
        <v>4198</v>
      </c>
      <c r="B4200">
        <v>837</v>
      </c>
      <c r="C4200">
        <v>713</v>
      </c>
      <c r="D4200">
        <v>119</v>
      </c>
      <c r="E4200">
        <v>3</v>
      </c>
      <c r="F4200">
        <v>357</v>
      </c>
      <c r="G4200" t="str">
        <f>VLOOKUP($C4200,'Raw-products'!$A$2:$H$1261,MATCH(G$1,'Raw-products'!$A$1:$H$1,0))</f>
        <v>Jacket</v>
      </c>
      <c r="H4200" t="str">
        <f>VLOOKUP($C4200,'Raw-products'!$A$2:$H$1261,MATCH(H$1,'Raw-products'!$A$1:$H$1,0))</f>
        <v>Trench Coat</v>
      </c>
      <c r="I4200" t="str">
        <f>VLOOKUP($C4200,'Raw-products'!$A$2:$H$1261,MATCH(I$1,'Raw-products'!$A$1:$H$1,0))</f>
        <v>L</v>
      </c>
      <c r="J4200" t="str">
        <f>VLOOKUP($C4200,'Raw-products'!$A$2:$H$1261,MATCH(J$1,'Raw-products'!$A$1:$H$1,0))</f>
        <v>yellow</v>
      </c>
      <c r="K4200">
        <f>VLOOKUP($C4200,'Raw-products'!$A$2:$H$1261,MATCH(K$1,'Raw-products'!$A$1:$H$1,0))</f>
        <v>112</v>
      </c>
      <c r="L4200">
        <f>VLOOKUP($C4200,'Raw-products'!$A$2:$H$1261,MATCH(L$1,'Raw-products'!$A$1:$H$1,0))</f>
        <v>77</v>
      </c>
      <c r="M4200" s="5">
        <f t="shared" si="130"/>
        <v>8624</v>
      </c>
      <c r="N4200" cm="1">
        <f t="array" ref="N4200:Q4200">_xlfn.XLOOKUP($B4200,'Raw -orders'!$A:$A,'Raw -orders'!$B:$E)</f>
        <v>989</v>
      </c>
      <c r="O4200">
        <v>16281</v>
      </c>
      <c r="P4200" s="1">
        <v>44208</v>
      </c>
      <c r="Q4200" s="1">
        <v>44223</v>
      </c>
      <c r="R4200" t="str" cm="1">
        <f t="array" ref="R4200:Y4200">_xlfn.XLOOKUP($N4200,'Raw - customers'!$A:$A,'Raw - customers'!$B:$I)</f>
        <v>Sauncho Boosey</v>
      </c>
      <c r="S4200" t="str">
        <v>Bigender</v>
      </c>
      <c r="T4200">
        <v>53</v>
      </c>
      <c r="U4200" t="str">
        <v>9003 Gemma RidgeApt. 954</v>
      </c>
      <c r="V4200">
        <v>698</v>
      </c>
      <c r="W4200" t="str">
        <v>Stewartland</v>
      </c>
      <c r="X4200" t="str">
        <v>Australian Capital Territory</v>
      </c>
      <c r="Y4200" t="str">
        <v>Australia</v>
      </c>
      <c r="Z4200">
        <v>1</v>
      </c>
      <c r="AA4200" s="3" t="str">
        <f t="shared" si="131"/>
        <v>10 to 20</v>
      </c>
      <c r="AP4200" s="6">
        <v>989</v>
      </c>
      <c r="AQ4200" s="6" t="s">
        <v>1350</v>
      </c>
    </row>
    <row r="4201" spans="1:43" x14ac:dyDescent="0.25">
      <c r="A4201">
        <v>4199</v>
      </c>
      <c r="B4201">
        <v>837</v>
      </c>
      <c r="C4201">
        <v>237</v>
      </c>
      <c r="D4201">
        <v>106</v>
      </c>
      <c r="E4201">
        <v>2</v>
      </c>
      <c r="F4201">
        <v>212</v>
      </c>
      <c r="G4201" t="str">
        <f>VLOOKUP($C4201,'Raw-products'!$A$2:$H$1261,MATCH(G$1,'Raw-products'!$A$1:$H$1,0))</f>
        <v>Shirt</v>
      </c>
      <c r="H4201" t="str">
        <f>VLOOKUP($C4201,'Raw-products'!$A$2:$H$1261,MATCH(H$1,'Raw-products'!$A$1:$H$1,0))</f>
        <v>Chambray</v>
      </c>
      <c r="I4201" t="str">
        <f>VLOOKUP($C4201,'Raw-products'!$A$2:$H$1261,MATCH(I$1,'Raw-products'!$A$1:$H$1,0))</f>
        <v>M</v>
      </c>
      <c r="J4201" t="str">
        <f>VLOOKUP($C4201,'Raw-products'!$A$2:$H$1261,MATCH(J$1,'Raw-products'!$A$1:$H$1,0))</f>
        <v>indigo</v>
      </c>
      <c r="K4201">
        <f>VLOOKUP($C4201,'Raw-products'!$A$2:$H$1261,MATCH(K$1,'Raw-products'!$A$1:$H$1,0))</f>
        <v>105</v>
      </c>
      <c r="L4201">
        <f>VLOOKUP($C4201,'Raw-products'!$A$2:$H$1261,MATCH(L$1,'Raw-products'!$A$1:$H$1,0))</f>
        <v>62</v>
      </c>
      <c r="M4201" s="5">
        <f t="shared" si="130"/>
        <v>6510</v>
      </c>
      <c r="N4201" cm="1">
        <f t="array" ref="N4201:Q4201">_xlfn.XLOOKUP($B4201,'Raw -orders'!$A:$A,'Raw -orders'!$B:$E)</f>
        <v>989</v>
      </c>
      <c r="O4201">
        <v>16281</v>
      </c>
      <c r="P4201" s="1">
        <v>44208</v>
      </c>
      <c r="Q4201" s="1">
        <v>44223</v>
      </c>
      <c r="R4201" t="str" cm="1">
        <f t="array" ref="R4201:Y4201">_xlfn.XLOOKUP($N4201,'Raw - customers'!$A:$A,'Raw - customers'!$B:$I)</f>
        <v>Sauncho Boosey</v>
      </c>
      <c r="S4201" t="str">
        <v>Bigender</v>
      </c>
      <c r="T4201">
        <v>53</v>
      </c>
      <c r="U4201" t="str">
        <v>9003 Gemma RidgeApt. 954</v>
      </c>
      <c r="V4201">
        <v>698</v>
      </c>
      <c r="W4201" t="str">
        <v>Stewartland</v>
      </c>
      <c r="X4201" t="str">
        <v>Australian Capital Territory</v>
      </c>
      <c r="Y4201" t="str">
        <v>Australia</v>
      </c>
      <c r="Z4201">
        <v>1</v>
      </c>
      <c r="AA4201" s="3" t="str">
        <f t="shared" si="131"/>
        <v>10 to 20</v>
      </c>
      <c r="AP4201" s="6">
        <v>989</v>
      </c>
      <c r="AQ4201" s="6" t="s">
        <v>1350</v>
      </c>
    </row>
    <row r="4202" spans="1:43" x14ac:dyDescent="0.25">
      <c r="A4202">
        <v>4200</v>
      </c>
      <c r="B4202">
        <v>838</v>
      </c>
      <c r="C4202">
        <v>1012</v>
      </c>
      <c r="D4202">
        <v>106</v>
      </c>
      <c r="E4202">
        <v>2</v>
      </c>
      <c r="F4202">
        <v>212</v>
      </c>
      <c r="G4202" t="str">
        <f>VLOOKUP($C4202,'Raw-products'!$A$2:$H$1261,MATCH(G$1,'Raw-products'!$A$1:$H$1,0))</f>
        <v>Trousers</v>
      </c>
      <c r="H4202" t="str">
        <f>VLOOKUP($C4202,'Raw-products'!$A$2:$H$1261,MATCH(H$1,'Raw-products'!$A$1:$H$1,0))</f>
        <v>Wool</v>
      </c>
      <c r="I4202" t="str">
        <f>VLOOKUP($C4202,'Raw-products'!$A$2:$H$1261,MATCH(I$1,'Raw-products'!$A$1:$H$1,0))</f>
        <v>M</v>
      </c>
      <c r="J4202" t="str">
        <f>VLOOKUP($C4202,'Raw-products'!$A$2:$H$1261,MATCH(J$1,'Raw-products'!$A$1:$H$1,0))</f>
        <v>violet</v>
      </c>
      <c r="K4202">
        <f>VLOOKUP($C4202,'Raw-products'!$A$2:$H$1261,MATCH(K$1,'Raw-products'!$A$1:$H$1,0))</f>
        <v>111</v>
      </c>
      <c r="L4202">
        <f>VLOOKUP($C4202,'Raw-products'!$A$2:$H$1261,MATCH(L$1,'Raw-products'!$A$1:$H$1,0))</f>
        <v>51</v>
      </c>
      <c r="M4202" s="5">
        <f t="shared" si="130"/>
        <v>5661</v>
      </c>
      <c r="N4202" cm="1">
        <f t="array" ref="N4202:Q4202">_xlfn.XLOOKUP($B4202,'Raw -orders'!$A:$A,'Raw -orders'!$B:$E)</f>
        <v>946</v>
      </c>
      <c r="O4202">
        <v>56562</v>
      </c>
      <c r="P4202" s="1">
        <v>44198</v>
      </c>
      <c r="Q4202" s="1">
        <v>44211</v>
      </c>
      <c r="R4202" t="str" cm="1">
        <f t="array" ref="R4202:Y4202">_xlfn.XLOOKUP($N4202,'Raw - customers'!$A:$A,'Raw - customers'!$B:$I)</f>
        <v>Raul Crilly</v>
      </c>
      <c r="S4202" t="str">
        <v>Genderfluid</v>
      </c>
      <c r="T4202">
        <v>24</v>
      </c>
      <c r="U4202" t="str">
        <v>8227 Nicholas HillSuite 150</v>
      </c>
      <c r="V4202">
        <v>115</v>
      </c>
      <c r="W4202" t="str">
        <v>South Jasper</v>
      </c>
      <c r="X4202" t="str">
        <v>Queensland</v>
      </c>
      <c r="Y4202" t="str">
        <v>Australia</v>
      </c>
      <c r="Z4202">
        <v>1</v>
      </c>
      <c r="AA4202" s="3" t="str">
        <f t="shared" si="131"/>
        <v>10 to 20</v>
      </c>
      <c r="AP4202" s="6">
        <v>946</v>
      </c>
      <c r="AQ4202" s="6" t="s">
        <v>1355</v>
      </c>
    </row>
    <row r="4203" spans="1:43" x14ac:dyDescent="0.25">
      <c r="A4203">
        <v>4201</v>
      </c>
      <c r="B4203">
        <v>838</v>
      </c>
      <c r="C4203">
        <v>469</v>
      </c>
      <c r="D4203">
        <v>118</v>
      </c>
      <c r="E4203">
        <v>1</v>
      </c>
      <c r="F4203">
        <v>118</v>
      </c>
      <c r="G4203" t="str">
        <f>VLOOKUP($C4203,'Raw-products'!$A$2:$H$1261,MATCH(G$1,'Raw-products'!$A$1:$H$1,0))</f>
        <v>Jacket</v>
      </c>
      <c r="H4203" t="str">
        <f>VLOOKUP($C4203,'Raw-products'!$A$2:$H$1261,MATCH(H$1,'Raw-products'!$A$1:$H$1,0))</f>
        <v>Puffer</v>
      </c>
      <c r="I4203" t="str">
        <f>VLOOKUP($C4203,'Raw-products'!$A$2:$H$1261,MATCH(I$1,'Raw-products'!$A$1:$H$1,0))</f>
        <v>XL</v>
      </c>
      <c r="J4203" t="str">
        <f>VLOOKUP($C4203,'Raw-products'!$A$2:$H$1261,MATCH(J$1,'Raw-products'!$A$1:$H$1,0))</f>
        <v>yellow</v>
      </c>
      <c r="K4203">
        <f>VLOOKUP($C4203,'Raw-products'!$A$2:$H$1261,MATCH(K$1,'Raw-products'!$A$1:$H$1,0))</f>
        <v>110</v>
      </c>
      <c r="L4203">
        <f>VLOOKUP($C4203,'Raw-products'!$A$2:$H$1261,MATCH(L$1,'Raw-products'!$A$1:$H$1,0))</f>
        <v>65</v>
      </c>
      <c r="M4203" s="5">
        <f t="shared" si="130"/>
        <v>7150</v>
      </c>
      <c r="N4203" cm="1">
        <f t="array" ref="N4203:Q4203">_xlfn.XLOOKUP($B4203,'Raw -orders'!$A:$A,'Raw -orders'!$B:$E)</f>
        <v>946</v>
      </c>
      <c r="O4203">
        <v>56562</v>
      </c>
      <c r="P4203" s="1">
        <v>44198</v>
      </c>
      <c r="Q4203" s="1">
        <v>44211</v>
      </c>
      <c r="R4203" t="str" cm="1">
        <f t="array" ref="R4203:Y4203">_xlfn.XLOOKUP($N4203,'Raw - customers'!$A:$A,'Raw - customers'!$B:$I)</f>
        <v>Raul Crilly</v>
      </c>
      <c r="S4203" t="str">
        <v>Genderfluid</v>
      </c>
      <c r="T4203">
        <v>24</v>
      </c>
      <c r="U4203" t="str">
        <v>8227 Nicholas HillSuite 150</v>
      </c>
      <c r="V4203">
        <v>115</v>
      </c>
      <c r="W4203" t="str">
        <v>South Jasper</v>
      </c>
      <c r="X4203" t="str">
        <v>Queensland</v>
      </c>
      <c r="Y4203" t="str">
        <v>Australia</v>
      </c>
      <c r="Z4203">
        <v>1</v>
      </c>
      <c r="AA4203" s="3" t="str">
        <f t="shared" si="131"/>
        <v>10 to 20</v>
      </c>
      <c r="AP4203" s="6">
        <v>946</v>
      </c>
      <c r="AQ4203" s="6" t="s">
        <v>1355</v>
      </c>
    </row>
    <row r="4204" spans="1:43" x14ac:dyDescent="0.25">
      <c r="A4204">
        <v>4202</v>
      </c>
      <c r="B4204">
        <v>838</v>
      </c>
      <c r="C4204">
        <v>1128</v>
      </c>
      <c r="D4204">
        <v>102</v>
      </c>
      <c r="E4204">
        <v>3</v>
      </c>
      <c r="F4204">
        <v>306</v>
      </c>
      <c r="G4204" t="str">
        <f>VLOOKUP($C4204,'Raw-products'!$A$2:$H$1261,MATCH(G$1,'Raw-products'!$A$1:$H$1,0))</f>
        <v>Trousers</v>
      </c>
      <c r="H4204" t="str">
        <f>VLOOKUP($C4204,'Raw-products'!$A$2:$H$1261,MATCH(H$1,'Raw-products'!$A$1:$H$1,0))</f>
        <v>Cargo Pants</v>
      </c>
      <c r="I4204" t="str">
        <f>VLOOKUP($C4204,'Raw-products'!$A$2:$H$1261,MATCH(I$1,'Raw-products'!$A$1:$H$1,0))</f>
        <v>L</v>
      </c>
      <c r="J4204" t="str">
        <f>VLOOKUP($C4204,'Raw-products'!$A$2:$H$1261,MATCH(J$1,'Raw-products'!$A$1:$H$1,0))</f>
        <v>orange</v>
      </c>
      <c r="K4204">
        <f>VLOOKUP($C4204,'Raw-products'!$A$2:$H$1261,MATCH(K$1,'Raw-products'!$A$1:$H$1,0))</f>
        <v>106</v>
      </c>
      <c r="L4204">
        <f>VLOOKUP($C4204,'Raw-products'!$A$2:$H$1261,MATCH(L$1,'Raw-products'!$A$1:$H$1,0))</f>
        <v>78</v>
      </c>
      <c r="M4204" s="5">
        <f t="shared" si="130"/>
        <v>8268</v>
      </c>
      <c r="N4204" cm="1">
        <f t="array" ref="N4204:Q4204">_xlfn.XLOOKUP($B4204,'Raw -orders'!$A:$A,'Raw -orders'!$B:$E)</f>
        <v>946</v>
      </c>
      <c r="O4204">
        <v>56562</v>
      </c>
      <c r="P4204" s="1">
        <v>44198</v>
      </c>
      <c r="Q4204" s="1">
        <v>44211</v>
      </c>
      <c r="R4204" t="str" cm="1">
        <f t="array" ref="R4204:Y4204">_xlfn.XLOOKUP($N4204,'Raw - customers'!$A:$A,'Raw - customers'!$B:$I)</f>
        <v>Raul Crilly</v>
      </c>
      <c r="S4204" t="str">
        <v>Genderfluid</v>
      </c>
      <c r="T4204">
        <v>24</v>
      </c>
      <c r="U4204" t="str">
        <v>8227 Nicholas HillSuite 150</v>
      </c>
      <c r="V4204">
        <v>115</v>
      </c>
      <c r="W4204" t="str">
        <v>South Jasper</v>
      </c>
      <c r="X4204" t="str">
        <v>Queensland</v>
      </c>
      <c r="Y4204" t="str">
        <v>Australia</v>
      </c>
      <c r="Z4204">
        <v>1</v>
      </c>
      <c r="AA4204" s="3" t="str">
        <f t="shared" si="131"/>
        <v>10 to 20</v>
      </c>
      <c r="AP4204" s="6">
        <v>946</v>
      </c>
      <c r="AQ4204" s="6" t="s">
        <v>1355</v>
      </c>
    </row>
    <row r="4205" spans="1:43" x14ac:dyDescent="0.25">
      <c r="A4205">
        <v>4203</v>
      </c>
      <c r="B4205">
        <v>839</v>
      </c>
      <c r="C4205">
        <v>847</v>
      </c>
      <c r="D4205">
        <v>113</v>
      </c>
      <c r="E4205">
        <v>2</v>
      </c>
      <c r="F4205">
        <v>226</v>
      </c>
      <c r="G4205" t="str">
        <f>VLOOKUP($C4205,'Raw-products'!$A$2:$H$1261,MATCH(G$1,'Raw-products'!$A$1:$H$1,0))</f>
        <v>Trousers</v>
      </c>
      <c r="H4205" t="str">
        <f>VLOOKUP($C4205,'Raw-products'!$A$2:$H$1261,MATCH(H$1,'Raw-products'!$A$1:$H$1,0))</f>
        <v>Chinos</v>
      </c>
      <c r="I4205" t="str">
        <f>VLOOKUP($C4205,'Raw-products'!$A$2:$H$1261,MATCH(I$1,'Raw-products'!$A$1:$H$1,0))</f>
        <v>M</v>
      </c>
      <c r="J4205" t="str">
        <f>VLOOKUP($C4205,'Raw-products'!$A$2:$H$1261,MATCH(J$1,'Raw-products'!$A$1:$H$1,0))</f>
        <v>orange</v>
      </c>
      <c r="K4205">
        <f>VLOOKUP($C4205,'Raw-products'!$A$2:$H$1261,MATCH(K$1,'Raw-products'!$A$1:$H$1,0))</f>
        <v>100</v>
      </c>
      <c r="L4205">
        <f>VLOOKUP($C4205,'Raw-products'!$A$2:$H$1261,MATCH(L$1,'Raw-products'!$A$1:$H$1,0))</f>
        <v>73</v>
      </c>
      <c r="M4205" s="5">
        <f t="shared" si="130"/>
        <v>7300</v>
      </c>
      <c r="N4205" cm="1">
        <f t="array" ref="N4205:Q4205">_xlfn.XLOOKUP($B4205,'Raw -orders'!$A:$A,'Raw -orders'!$B:$E)</f>
        <v>306</v>
      </c>
      <c r="O4205">
        <v>42095</v>
      </c>
      <c r="P4205" s="1">
        <v>44455</v>
      </c>
      <c r="Q4205" s="1">
        <v>44466</v>
      </c>
      <c r="R4205" t="str" cm="1">
        <f t="array" ref="R4205:Y4205">_xlfn.XLOOKUP($N4205,'Raw - customers'!$A:$A,'Raw - customers'!$B:$I)</f>
        <v>Silas Stephens</v>
      </c>
      <c r="S4205" t="str">
        <v>Polygender</v>
      </c>
      <c r="T4205">
        <v>68</v>
      </c>
      <c r="U4205" t="str">
        <v>344 Addison PlazaApt. 998</v>
      </c>
      <c r="V4205">
        <v>8581</v>
      </c>
      <c r="W4205" t="str">
        <v>West Audreyhaven</v>
      </c>
      <c r="X4205" t="str">
        <v>Queensland</v>
      </c>
      <c r="Y4205" t="str">
        <v>Australia</v>
      </c>
      <c r="Z4205">
        <v>9</v>
      </c>
      <c r="AA4205" s="3" t="str">
        <f t="shared" si="131"/>
        <v>10 to 20</v>
      </c>
      <c r="AP4205" s="6">
        <v>306</v>
      </c>
      <c r="AQ4205" s="6" t="s">
        <v>1355</v>
      </c>
    </row>
    <row r="4206" spans="1:43" x14ac:dyDescent="0.25">
      <c r="A4206">
        <v>4204</v>
      </c>
      <c r="B4206">
        <v>839</v>
      </c>
      <c r="C4206">
        <v>31</v>
      </c>
      <c r="D4206">
        <v>96</v>
      </c>
      <c r="E4206">
        <v>3</v>
      </c>
      <c r="F4206">
        <v>288</v>
      </c>
      <c r="G4206" t="str">
        <f>VLOOKUP($C4206,'Raw-products'!$A$2:$H$1261,MATCH(G$1,'Raw-products'!$A$1:$H$1,0))</f>
        <v>Shirt</v>
      </c>
      <c r="H4206" t="str">
        <f>VLOOKUP($C4206,'Raw-products'!$A$2:$H$1261,MATCH(H$1,'Raw-products'!$A$1:$H$1,0))</f>
        <v>Oxford Cloth</v>
      </c>
      <c r="I4206" t="str">
        <f>VLOOKUP($C4206,'Raw-products'!$A$2:$H$1261,MATCH(I$1,'Raw-products'!$A$1:$H$1,0))</f>
        <v>S</v>
      </c>
      <c r="J4206" t="str">
        <f>VLOOKUP($C4206,'Raw-products'!$A$2:$H$1261,MATCH(J$1,'Raw-products'!$A$1:$H$1,0))</f>
        <v>violet</v>
      </c>
      <c r="K4206">
        <f>VLOOKUP($C4206,'Raw-products'!$A$2:$H$1261,MATCH(K$1,'Raw-products'!$A$1:$H$1,0))</f>
        <v>114</v>
      </c>
      <c r="L4206">
        <f>VLOOKUP($C4206,'Raw-products'!$A$2:$H$1261,MATCH(L$1,'Raw-products'!$A$1:$H$1,0))</f>
        <v>41</v>
      </c>
      <c r="M4206" s="5">
        <f t="shared" si="130"/>
        <v>4674</v>
      </c>
      <c r="N4206" cm="1">
        <f t="array" ref="N4206:Q4206">_xlfn.XLOOKUP($B4206,'Raw -orders'!$A:$A,'Raw -orders'!$B:$E)</f>
        <v>306</v>
      </c>
      <c r="O4206">
        <v>42095</v>
      </c>
      <c r="P4206" s="1">
        <v>44455</v>
      </c>
      <c r="Q4206" s="1">
        <v>44466</v>
      </c>
      <c r="R4206" t="str" cm="1">
        <f t="array" ref="R4206:Y4206">_xlfn.XLOOKUP($N4206,'Raw - customers'!$A:$A,'Raw - customers'!$B:$I)</f>
        <v>Silas Stephens</v>
      </c>
      <c r="S4206" t="str">
        <v>Polygender</v>
      </c>
      <c r="T4206">
        <v>68</v>
      </c>
      <c r="U4206" t="str">
        <v>344 Addison PlazaApt. 998</v>
      </c>
      <c r="V4206">
        <v>8581</v>
      </c>
      <c r="W4206" t="str">
        <v>West Audreyhaven</v>
      </c>
      <c r="X4206" t="str">
        <v>Queensland</v>
      </c>
      <c r="Y4206" t="str">
        <v>Australia</v>
      </c>
      <c r="Z4206">
        <v>9</v>
      </c>
      <c r="AA4206" s="3" t="str">
        <f t="shared" si="131"/>
        <v>10 to 20</v>
      </c>
      <c r="AP4206" s="6">
        <v>306</v>
      </c>
      <c r="AQ4206" s="6" t="s">
        <v>1355</v>
      </c>
    </row>
    <row r="4207" spans="1:43" x14ac:dyDescent="0.25">
      <c r="A4207">
        <v>4205</v>
      </c>
      <c r="B4207">
        <v>839</v>
      </c>
      <c r="C4207">
        <v>182</v>
      </c>
      <c r="D4207">
        <v>98</v>
      </c>
      <c r="E4207">
        <v>3</v>
      </c>
      <c r="F4207">
        <v>294</v>
      </c>
      <c r="G4207" t="str">
        <f>VLOOKUP($C4207,'Raw-products'!$A$2:$H$1261,MATCH(G$1,'Raw-products'!$A$1:$H$1,0))</f>
        <v>Shirt</v>
      </c>
      <c r="H4207" t="str">
        <f>VLOOKUP($C4207,'Raw-products'!$A$2:$H$1261,MATCH(H$1,'Raw-products'!$A$1:$H$1,0))</f>
        <v>Camp Collared</v>
      </c>
      <c r="I4207" t="str">
        <f>VLOOKUP($C4207,'Raw-products'!$A$2:$H$1261,MATCH(I$1,'Raw-products'!$A$1:$H$1,0))</f>
        <v>M</v>
      </c>
      <c r="J4207" t="str">
        <f>VLOOKUP($C4207,'Raw-products'!$A$2:$H$1261,MATCH(J$1,'Raw-products'!$A$1:$H$1,0))</f>
        <v>orange</v>
      </c>
      <c r="K4207">
        <f>VLOOKUP($C4207,'Raw-products'!$A$2:$H$1261,MATCH(K$1,'Raw-products'!$A$1:$H$1,0))</f>
        <v>112</v>
      </c>
      <c r="L4207">
        <f>VLOOKUP($C4207,'Raw-products'!$A$2:$H$1261,MATCH(L$1,'Raw-products'!$A$1:$H$1,0))</f>
        <v>65</v>
      </c>
      <c r="M4207" s="5">
        <f t="shared" si="130"/>
        <v>7280</v>
      </c>
      <c r="N4207" cm="1">
        <f t="array" ref="N4207:Q4207">_xlfn.XLOOKUP($B4207,'Raw -orders'!$A:$A,'Raw -orders'!$B:$E)</f>
        <v>306</v>
      </c>
      <c r="O4207">
        <v>42095</v>
      </c>
      <c r="P4207" s="1">
        <v>44455</v>
      </c>
      <c r="Q4207" s="1">
        <v>44466</v>
      </c>
      <c r="R4207" t="str" cm="1">
        <f t="array" ref="R4207:Y4207">_xlfn.XLOOKUP($N4207,'Raw - customers'!$A:$A,'Raw - customers'!$B:$I)</f>
        <v>Silas Stephens</v>
      </c>
      <c r="S4207" t="str">
        <v>Polygender</v>
      </c>
      <c r="T4207">
        <v>68</v>
      </c>
      <c r="U4207" t="str">
        <v>344 Addison PlazaApt. 998</v>
      </c>
      <c r="V4207">
        <v>8581</v>
      </c>
      <c r="W4207" t="str">
        <v>West Audreyhaven</v>
      </c>
      <c r="X4207" t="str">
        <v>Queensland</v>
      </c>
      <c r="Y4207" t="str">
        <v>Australia</v>
      </c>
      <c r="Z4207">
        <v>9</v>
      </c>
      <c r="AA4207" s="3" t="str">
        <f t="shared" si="131"/>
        <v>10 to 20</v>
      </c>
      <c r="AP4207" s="6">
        <v>306</v>
      </c>
      <c r="AQ4207" s="6" t="s">
        <v>1355</v>
      </c>
    </row>
    <row r="4208" spans="1:43" x14ac:dyDescent="0.25">
      <c r="A4208">
        <v>4206</v>
      </c>
      <c r="B4208">
        <v>839</v>
      </c>
      <c r="C4208">
        <v>145</v>
      </c>
      <c r="D4208">
        <v>91</v>
      </c>
      <c r="E4208">
        <v>2</v>
      </c>
      <c r="F4208">
        <v>182</v>
      </c>
      <c r="G4208" t="str">
        <f>VLOOKUP($C4208,'Raw-products'!$A$2:$H$1261,MATCH(G$1,'Raw-products'!$A$1:$H$1,0))</f>
        <v>Shirt</v>
      </c>
      <c r="H4208" t="str">
        <f>VLOOKUP($C4208,'Raw-products'!$A$2:$H$1261,MATCH(H$1,'Raw-products'!$A$1:$H$1,0))</f>
        <v>Linen</v>
      </c>
      <c r="I4208" t="str">
        <f>VLOOKUP($C4208,'Raw-products'!$A$2:$H$1261,MATCH(I$1,'Raw-products'!$A$1:$H$1,0))</f>
        <v>XS</v>
      </c>
      <c r="J4208" t="str">
        <f>VLOOKUP($C4208,'Raw-products'!$A$2:$H$1261,MATCH(J$1,'Raw-products'!$A$1:$H$1,0))</f>
        <v>orange</v>
      </c>
      <c r="K4208">
        <f>VLOOKUP($C4208,'Raw-products'!$A$2:$H$1261,MATCH(K$1,'Raw-products'!$A$1:$H$1,0))</f>
        <v>116</v>
      </c>
      <c r="L4208">
        <f>VLOOKUP($C4208,'Raw-products'!$A$2:$H$1261,MATCH(L$1,'Raw-products'!$A$1:$H$1,0))</f>
        <v>70</v>
      </c>
      <c r="M4208" s="5">
        <f t="shared" si="130"/>
        <v>8120</v>
      </c>
      <c r="N4208" cm="1">
        <f t="array" ref="N4208:Q4208">_xlfn.XLOOKUP($B4208,'Raw -orders'!$A:$A,'Raw -orders'!$B:$E)</f>
        <v>306</v>
      </c>
      <c r="O4208">
        <v>42095</v>
      </c>
      <c r="P4208" s="1">
        <v>44455</v>
      </c>
      <c r="Q4208" s="1">
        <v>44466</v>
      </c>
      <c r="R4208" t="str" cm="1">
        <f t="array" ref="R4208:Y4208">_xlfn.XLOOKUP($N4208,'Raw - customers'!$A:$A,'Raw - customers'!$B:$I)</f>
        <v>Silas Stephens</v>
      </c>
      <c r="S4208" t="str">
        <v>Polygender</v>
      </c>
      <c r="T4208">
        <v>68</v>
      </c>
      <c r="U4208" t="str">
        <v>344 Addison PlazaApt. 998</v>
      </c>
      <c r="V4208">
        <v>8581</v>
      </c>
      <c r="W4208" t="str">
        <v>West Audreyhaven</v>
      </c>
      <c r="X4208" t="str">
        <v>Queensland</v>
      </c>
      <c r="Y4208" t="str">
        <v>Australia</v>
      </c>
      <c r="Z4208">
        <v>9</v>
      </c>
      <c r="AA4208" s="3" t="str">
        <f t="shared" si="131"/>
        <v>10 to 20</v>
      </c>
      <c r="AP4208" s="6">
        <v>306</v>
      </c>
      <c r="AQ4208" s="6" t="s">
        <v>1355</v>
      </c>
    </row>
    <row r="4209" spans="1:43" x14ac:dyDescent="0.25">
      <c r="A4209">
        <v>4207</v>
      </c>
      <c r="B4209">
        <v>839</v>
      </c>
      <c r="C4209">
        <v>1019</v>
      </c>
      <c r="D4209">
        <v>90</v>
      </c>
      <c r="E4209">
        <v>3</v>
      </c>
      <c r="F4209">
        <v>270</v>
      </c>
      <c r="G4209" t="str">
        <f>VLOOKUP($C4209,'Raw-products'!$A$2:$H$1261,MATCH(G$1,'Raw-products'!$A$1:$H$1,0))</f>
        <v>Trousers</v>
      </c>
      <c r="H4209" t="str">
        <f>VLOOKUP($C4209,'Raw-products'!$A$2:$H$1261,MATCH(H$1,'Raw-products'!$A$1:$H$1,0))</f>
        <v>Relaxed Leg</v>
      </c>
      <c r="I4209" t="str">
        <f>VLOOKUP($C4209,'Raw-products'!$A$2:$H$1261,MATCH(I$1,'Raw-products'!$A$1:$H$1,0))</f>
        <v>XL</v>
      </c>
      <c r="J4209" t="str">
        <f>VLOOKUP($C4209,'Raw-products'!$A$2:$H$1261,MATCH(J$1,'Raw-products'!$A$1:$H$1,0))</f>
        <v>red</v>
      </c>
      <c r="K4209">
        <f>VLOOKUP($C4209,'Raw-products'!$A$2:$H$1261,MATCH(K$1,'Raw-products'!$A$1:$H$1,0))</f>
        <v>95</v>
      </c>
      <c r="L4209">
        <f>VLOOKUP($C4209,'Raw-products'!$A$2:$H$1261,MATCH(L$1,'Raw-products'!$A$1:$H$1,0))</f>
        <v>50</v>
      </c>
      <c r="M4209" s="5">
        <f t="shared" si="130"/>
        <v>4750</v>
      </c>
      <c r="N4209" cm="1">
        <f t="array" ref="N4209:Q4209">_xlfn.XLOOKUP($B4209,'Raw -orders'!$A:$A,'Raw -orders'!$B:$E)</f>
        <v>306</v>
      </c>
      <c r="O4209">
        <v>42095</v>
      </c>
      <c r="P4209" s="1">
        <v>44455</v>
      </c>
      <c r="Q4209" s="1">
        <v>44466</v>
      </c>
      <c r="R4209" t="str" cm="1">
        <f t="array" ref="R4209:Y4209">_xlfn.XLOOKUP($N4209,'Raw - customers'!$A:$A,'Raw - customers'!$B:$I)</f>
        <v>Silas Stephens</v>
      </c>
      <c r="S4209" t="str">
        <v>Polygender</v>
      </c>
      <c r="T4209">
        <v>68</v>
      </c>
      <c r="U4209" t="str">
        <v>344 Addison PlazaApt. 998</v>
      </c>
      <c r="V4209">
        <v>8581</v>
      </c>
      <c r="W4209" t="str">
        <v>West Audreyhaven</v>
      </c>
      <c r="X4209" t="str">
        <v>Queensland</v>
      </c>
      <c r="Y4209" t="str">
        <v>Australia</v>
      </c>
      <c r="Z4209">
        <v>9</v>
      </c>
      <c r="AA4209" s="3" t="str">
        <f t="shared" si="131"/>
        <v>10 to 20</v>
      </c>
      <c r="AP4209" s="6">
        <v>306</v>
      </c>
      <c r="AQ4209" s="6" t="s">
        <v>1355</v>
      </c>
    </row>
    <row r="4210" spans="1:43" x14ac:dyDescent="0.25">
      <c r="A4210">
        <v>4208</v>
      </c>
      <c r="B4210">
        <v>839</v>
      </c>
      <c r="C4210">
        <v>1038</v>
      </c>
      <c r="D4210">
        <v>90</v>
      </c>
      <c r="E4210">
        <v>2</v>
      </c>
      <c r="F4210">
        <v>180</v>
      </c>
      <c r="G4210" t="str">
        <f>VLOOKUP($C4210,'Raw-products'!$A$2:$H$1261,MATCH(G$1,'Raw-products'!$A$1:$H$1,0))</f>
        <v>Trousers</v>
      </c>
      <c r="H4210" t="str">
        <f>VLOOKUP($C4210,'Raw-products'!$A$2:$H$1261,MATCH(H$1,'Raw-products'!$A$1:$H$1,0))</f>
        <v>Relaxed Leg</v>
      </c>
      <c r="I4210" t="str">
        <f>VLOOKUP($C4210,'Raw-products'!$A$2:$H$1261,MATCH(I$1,'Raw-products'!$A$1:$H$1,0))</f>
        <v>L</v>
      </c>
      <c r="J4210" t="str">
        <f>VLOOKUP($C4210,'Raw-products'!$A$2:$H$1261,MATCH(J$1,'Raw-products'!$A$1:$H$1,0))</f>
        <v>blue</v>
      </c>
      <c r="K4210">
        <f>VLOOKUP($C4210,'Raw-products'!$A$2:$H$1261,MATCH(K$1,'Raw-products'!$A$1:$H$1,0))</f>
        <v>95</v>
      </c>
      <c r="L4210">
        <f>VLOOKUP($C4210,'Raw-products'!$A$2:$H$1261,MATCH(L$1,'Raw-products'!$A$1:$H$1,0))</f>
        <v>61</v>
      </c>
      <c r="M4210" s="5">
        <f t="shared" si="130"/>
        <v>5795</v>
      </c>
      <c r="N4210" cm="1">
        <f t="array" ref="N4210:Q4210">_xlfn.XLOOKUP($B4210,'Raw -orders'!$A:$A,'Raw -orders'!$B:$E)</f>
        <v>306</v>
      </c>
      <c r="O4210">
        <v>42095</v>
      </c>
      <c r="P4210" s="1">
        <v>44455</v>
      </c>
      <c r="Q4210" s="1">
        <v>44466</v>
      </c>
      <c r="R4210" t="str" cm="1">
        <f t="array" ref="R4210:Y4210">_xlfn.XLOOKUP($N4210,'Raw - customers'!$A:$A,'Raw - customers'!$B:$I)</f>
        <v>Silas Stephens</v>
      </c>
      <c r="S4210" t="str">
        <v>Polygender</v>
      </c>
      <c r="T4210">
        <v>68</v>
      </c>
      <c r="U4210" t="str">
        <v>344 Addison PlazaApt. 998</v>
      </c>
      <c r="V4210">
        <v>8581</v>
      </c>
      <c r="W4210" t="str">
        <v>West Audreyhaven</v>
      </c>
      <c r="X4210" t="str">
        <v>Queensland</v>
      </c>
      <c r="Y4210" t="str">
        <v>Australia</v>
      </c>
      <c r="Z4210">
        <v>9</v>
      </c>
      <c r="AA4210" s="3" t="str">
        <f t="shared" si="131"/>
        <v>10 to 20</v>
      </c>
      <c r="AP4210" s="6">
        <v>306</v>
      </c>
      <c r="AQ4210" s="6" t="s">
        <v>1355</v>
      </c>
    </row>
    <row r="4211" spans="1:43" x14ac:dyDescent="0.25">
      <c r="A4211">
        <v>4209</v>
      </c>
      <c r="B4211">
        <v>839</v>
      </c>
      <c r="C4211">
        <v>111</v>
      </c>
      <c r="D4211">
        <v>92</v>
      </c>
      <c r="E4211">
        <v>1</v>
      </c>
      <c r="F4211">
        <v>92</v>
      </c>
      <c r="G4211" t="str">
        <f>VLOOKUP($C4211,'Raw-products'!$A$2:$H$1261,MATCH(G$1,'Raw-products'!$A$1:$H$1,0))</f>
        <v>Shirt</v>
      </c>
      <c r="H4211" t="str">
        <f>VLOOKUP($C4211,'Raw-products'!$A$2:$H$1261,MATCH(H$1,'Raw-products'!$A$1:$H$1,0))</f>
        <v>Denim</v>
      </c>
      <c r="I4211" t="str">
        <f>VLOOKUP($C4211,'Raw-products'!$A$2:$H$1261,MATCH(I$1,'Raw-products'!$A$1:$H$1,0))</f>
        <v>S</v>
      </c>
      <c r="J4211" t="str">
        <f>VLOOKUP($C4211,'Raw-products'!$A$2:$H$1261,MATCH(J$1,'Raw-products'!$A$1:$H$1,0))</f>
        <v>orange</v>
      </c>
      <c r="K4211">
        <f>VLOOKUP($C4211,'Raw-products'!$A$2:$H$1261,MATCH(K$1,'Raw-products'!$A$1:$H$1,0))</f>
        <v>115</v>
      </c>
      <c r="L4211">
        <f>VLOOKUP($C4211,'Raw-products'!$A$2:$H$1261,MATCH(L$1,'Raw-products'!$A$1:$H$1,0))</f>
        <v>69</v>
      </c>
      <c r="M4211" s="5">
        <f t="shared" si="130"/>
        <v>7935</v>
      </c>
      <c r="N4211" cm="1">
        <f t="array" ref="N4211:Q4211">_xlfn.XLOOKUP($B4211,'Raw -orders'!$A:$A,'Raw -orders'!$B:$E)</f>
        <v>306</v>
      </c>
      <c r="O4211">
        <v>42095</v>
      </c>
      <c r="P4211" s="1">
        <v>44455</v>
      </c>
      <c r="Q4211" s="1">
        <v>44466</v>
      </c>
      <c r="R4211" t="str" cm="1">
        <f t="array" ref="R4211:Y4211">_xlfn.XLOOKUP($N4211,'Raw - customers'!$A:$A,'Raw - customers'!$B:$I)</f>
        <v>Silas Stephens</v>
      </c>
      <c r="S4211" t="str">
        <v>Polygender</v>
      </c>
      <c r="T4211">
        <v>68</v>
      </c>
      <c r="U4211" t="str">
        <v>344 Addison PlazaApt. 998</v>
      </c>
      <c r="V4211">
        <v>8581</v>
      </c>
      <c r="W4211" t="str">
        <v>West Audreyhaven</v>
      </c>
      <c r="X4211" t="str">
        <v>Queensland</v>
      </c>
      <c r="Y4211" t="str">
        <v>Australia</v>
      </c>
      <c r="Z4211">
        <v>9</v>
      </c>
      <c r="AA4211" s="3" t="str">
        <f t="shared" si="131"/>
        <v>10 to 20</v>
      </c>
      <c r="AP4211" s="6">
        <v>306</v>
      </c>
      <c r="AQ4211" s="6" t="s">
        <v>1355</v>
      </c>
    </row>
    <row r="4212" spans="1:43" x14ac:dyDescent="0.25">
      <c r="A4212">
        <v>4210</v>
      </c>
      <c r="B4212">
        <v>839</v>
      </c>
      <c r="C4212">
        <v>558</v>
      </c>
      <c r="D4212">
        <v>98</v>
      </c>
      <c r="E4212">
        <v>3</v>
      </c>
      <c r="F4212">
        <v>294</v>
      </c>
      <c r="G4212" t="str">
        <f>VLOOKUP($C4212,'Raw-products'!$A$2:$H$1261,MATCH(G$1,'Raw-products'!$A$1:$H$1,0))</f>
        <v>Jacket</v>
      </c>
      <c r="H4212" t="str">
        <f>VLOOKUP($C4212,'Raw-products'!$A$2:$H$1261,MATCH(H$1,'Raw-products'!$A$1:$H$1,0))</f>
        <v>Leather</v>
      </c>
      <c r="I4212" t="str">
        <f>VLOOKUP($C4212,'Raw-products'!$A$2:$H$1261,MATCH(I$1,'Raw-products'!$A$1:$H$1,0))</f>
        <v>L</v>
      </c>
      <c r="J4212" t="str">
        <f>VLOOKUP($C4212,'Raw-products'!$A$2:$H$1261,MATCH(J$1,'Raw-products'!$A$1:$H$1,0))</f>
        <v>violet</v>
      </c>
      <c r="K4212">
        <f>VLOOKUP($C4212,'Raw-products'!$A$2:$H$1261,MATCH(K$1,'Raw-products'!$A$1:$H$1,0))</f>
        <v>113</v>
      </c>
      <c r="L4212">
        <f>VLOOKUP($C4212,'Raw-products'!$A$2:$H$1261,MATCH(L$1,'Raw-products'!$A$1:$H$1,0))</f>
        <v>78</v>
      </c>
      <c r="M4212" s="5">
        <f t="shared" si="130"/>
        <v>8814</v>
      </c>
      <c r="N4212" cm="1">
        <f t="array" ref="N4212:Q4212">_xlfn.XLOOKUP($B4212,'Raw -orders'!$A:$A,'Raw -orders'!$B:$E)</f>
        <v>306</v>
      </c>
      <c r="O4212">
        <v>42095</v>
      </c>
      <c r="P4212" s="1">
        <v>44455</v>
      </c>
      <c r="Q4212" s="1">
        <v>44466</v>
      </c>
      <c r="R4212" t="str" cm="1">
        <f t="array" ref="R4212:Y4212">_xlfn.XLOOKUP($N4212,'Raw - customers'!$A:$A,'Raw - customers'!$B:$I)</f>
        <v>Silas Stephens</v>
      </c>
      <c r="S4212" t="str">
        <v>Polygender</v>
      </c>
      <c r="T4212">
        <v>68</v>
      </c>
      <c r="U4212" t="str">
        <v>344 Addison PlazaApt. 998</v>
      </c>
      <c r="V4212">
        <v>8581</v>
      </c>
      <c r="W4212" t="str">
        <v>West Audreyhaven</v>
      </c>
      <c r="X4212" t="str">
        <v>Queensland</v>
      </c>
      <c r="Y4212" t="str">
        <v>Australia</v>
      </c>
      <c r="Z4212">
        <v>9</v>
      </c>
      <c r="AA4212" s="3" t="str">
        <f t="shared" si="131"/>
        <v>10 to 20</v>
      </c>
      <c r="AP4212" s="6">
        <v>306</v>
      </c>
      <c r="AQ4212" s="6" t="s">
        <v>1355</v>
      </c>
    </row>
    <row r="4213" spans="1:43" x14ac:dyDescent="0.25">
      <c r="A4213">
        <v>4211</v>
      </c>
      <c r="B4213">
        <v>839</v>
      </c>
      <c r="C4213">
        <v>283</v>
      </c>
      <c r="D4213">
        <v>105</v>
      </c>
      <c r="E4213">
        <v>1</v>
      </c>
      <c r="F4213">
        <v>105</v>
      </c>
      <c r="G4213" t="str">
        <f>VLOOKUP($C4213,'Raw-products'!$A$2:$H$1261,MATCH(G$1,'Raw-products'!$A$1:$H$1,0))</f>
        <v>Shirt</v>
      </c>
      <c r="H4213" t="str">
        <f>VLOOKUP($C4213,'Raw-products'!$A$2:$H$1261,MATCH(H$1,'Raw-products'!$A$1:$H$1,0))</f>
        <v>Cuban Collar</v>
      </c>
      <c r="I4213" t="str">
        <f>VLOOKUP($C4213,'Raw-products'!$A$2:$H$1261,MATCH(I$1,'Raw-products'!$A$1:$H$1,0))</f>
        <v>L</v>
      </c>
      <c r="J4213" t="str">
        <f>VLOOKUP($C4213,'Raw-products'!$A$2:$H$1261,MATCH(J$1,'Raw-products'!$A$1:$H$1,0))</f>
        <v>red</v>
      </c>
      <c r="K4213">
        <f>VLOOKUP($C4213,'Raw-products'!$A$2:$H$1261,MATCH(K$1,'Raw-products'!$A$1:$H$1,0))</f>
        <v>93</v>
      </c>
      <c r="L4213">
        <f>VLOOKUP($C4213,'Raw-products'!$A$2:$H$1261,MATCH(L$1,'Raw-products'!$A$1:$H$1,0))</f>
        <v>45</v>
      </c>
      <c r="M4213" s="5">
        <f t="shared" si="130"/>
        <v>4185</v>
      </c>
      <c r="N4213" cm="1">
        <f t="array" ref="N4213:Q4213">_xlfn.XLOOKUP($B4213,'Raw -orders'!$A:$A,'Raw -orders'!$B:$E)</f>
        <v>306</v>
      </c>
      <c r="O4213">
        <v>42095</v>
      </c>
      <c r="P4213" s="1">
        <v>44455</v>
      </c>
      <c r="Q4213" s="1">
        <v>44466</v>
      </c>
      <c r="R4213" t="str" cm="1">
        <f t="array" ref="R4213:Y4213">_xlfn.XLOOKUP($N4213,'Raw - customers'!$A:$A,'Raw - customers'!$B:$I)</f>
        <v>Silas Stephens</v>
      </c>
      <c r="S4213" t="str">
        <v>Polygender</v>
      </c>
      <c r="T4213">
        <v>68</v>
      </c>
      <c r="U4213" t="str">
        <v>344 Addison PlazaApt. 998</v>
      </c>
      <c r="V4213">
        <v>8581</v>
      </c>
      <c r="W4213" t="str">
        <v>West Audreyhaven</v>
      </c>
      <c r="X4213" t="str">
        <v>Queensland</v>
      </c>
      <c r="Y4213" t="str">
        <v>Australia</v>
      </c>
      <c r="Z4213">
        <v>9</v>
      </c>
      <c r="AA4213" s="3" t="str">
        <f t="shared" si="131"/>
        <v>10 to 20</v>
      </c>
      <c r="AP4213" s="6">
        <v>306</v>
      </c>
      <c r="AQ4213" s="6" t="s">
        <v>1355</v>
      </c>
    </row>
    <row r="4214" spans="1:43" x14ac:dyDescent="0.25">
      <c r="A4214">
        <v>4212</v>
      </c>
      <c r="B4214">
        <v>839</v>
      </c>
      <c r="C4214">
        <v>473</v>
      </c>
      <c r="D4214">
        <v>118</v>
      </c>
      <c r="E4214">
        <v>1</v>
      </c>
      <c r="F4214">
        <v>118</v>
      </c>
      <c r="G4214" t="str">
        <f>VLOOKUP($C4214,'Raw-products'!$A$2:$H$1261,MATCH(G$1,'Raw-products'!$A$1:$H$1,0))</f>
        <v>Jacket</v>
      </c>
      <c r="H4214" t="str">
        <f>VLOOKUP($C4214,'Raw-products'!$A$2:$H$1261,MATCH(H$1,'Raw-products'!$A$1:$H$1,0))</f>
        <v>Puffer</v>
      </c>
      <c r="I4214" t="str">
        <f>VLOOKUP($C4214,'Raw-products'!$A$2:$H$1261,MATCH(I$1,'Raw-products'!$A$1:$H$1,0))</f>
        <v>L</v>
      </c>
      <c r="J4214" t="str">
        <f>VLOOKUP($C4214,'Raw-products'!$A$2:$H$1261,MATCH(J$1,'Raw-products'!$A$1:$H$1,0))</f>
        <v>green</v>
      </c>
      <c r="K4214">
        <f>VLOOKUP($C4214,'Raw-products'!$A$2:$H$1261,MATCH(K$1,'Raw-products'!$A$1:$H$1,0))</f>
        <v>110</v>
      </c>
      <c r="L4214">
        <f>VLOOKUP($C4214,'Raw-products'!$A$2:$H$1261,MATCH(L$1,'Raw-products'!$A$1:$H$1,0))</f>
        <v>43</v>
      </c>
      <c r="M4214" s="5">
        <f t="shared" si="130"/>
        <v>4730</v>
      </c>
      <c r="N4214" cm="1">
        <f t="array" ref="N4214:Q4214">_xlfn.XLOOKUP($B4214,'Raw -orders'!$A:$A,'Raw -orders'!$B:$E)</f>
        <v>306</v>
      </c>
      <c r="O4214">
        <v>42095</v>
      </c>
      <c r="P4214" s="1">
        <v>44455</v>
      </c>
      <c r="Q4214" s="1">
        <v>44466</v>
      </c>
      <c r="R4214" t="str" cm="1">
        <f t="array" ref="R4214:Y4214">_xlfn.XLOOKUP($N4214,'Raw - customers'!$A:$A,'Raw - customers'!$B:$I)</f>
        <v>Silas Stephens</v>
      </c>
      <c r="S4214" t="str">
        <v>Polygender</v>
      </c>
      <c r="T4214">
        <v>68</v>
      </c>
      <c r="U4214" t="str">
        <v>344 Addison PlazaApt. 998</v>
      </c>
      <c r="V4214">
        <v>8581</v>
      </c>
      <c r="W4214" t="str">
        <v>West Audreyhaven</v>
      </c>
      <c r="X4214" t="str">
        <v>Queensland</v>
      </c>
      <c r="Y4214" t="str">
        <v>Australia</v>
      </c>
      <c r="Z4214">
        <v>9</v>
      </c>
      <c r="AA4214" s="3" t="str">
        <f t="shared" si="131"/>
        <v>10 to 20</v>
      </c>
      <c r="AP4214" s="6">
        <v>306</v>
      </c>
      <c r="AQ4214" s="6" t="s">
        <v>1355</v>
      </c>
    </row>
    <row r="4215" spans="1:43" x14ac:dyDescent="0.25">
      <c r="A4215">
        <v>4213</v>
      </c>
      <c r="B4215">
        <v>839</v>
      </c>
      <c r="C4215">
        <v>1076</v>
      </c>
      <c r="D4215">
        <v>93</v>
      </c>
      <c r="E4215">
        <v>2</v>
      </c>
      <c r="F4215">
        <v>186</v>
      </c>
      <c r="G4215" t="str">
        <f>VLOOKUP($C4215,'Raw-products'!$A$2:$H$1261,MATCH(G$1,'Raw-products'!$A$1:$H$1,0))</f>
        <v>Trousers</v>
      </c>
      <c r="H4215" t="str">
        <f>VLOOKUP($C4215,'Raw-products'!$A$2:$H$1261,MATCH(H$1,'Raw-products'!$A$1:$H$1,0))</f>
        <v>Joggers</v>
      </c>
      <c r="I4215" t="str">
        <f>VLOOKUP($C4215,'Raw-products'!$A$2:$H$1261,MATCH(I$1,'Raw-products'!$A$1:$H$1,0))</f>
        <v>S</v>
      </c>
      <c r="J4215" t="str">
        <f>VLOOKUP($C4215,'Raw-products'!$A$2:$H$1261,MATCH(J$1,'Raw-products'!$A$1:$H$1,0))</f>
        <v>indigo</v>
      </c>
      <c r="K4215">
        <f>VLOOKUP($C4215,'Raw-products'!$A$2:$H$1261,MATCH(K$1,'Raw-products'!$A$1:$H$1,0))</f>
        <v>94</v>
      </c>
      <c r="L4215">
        <f>VLOOKUP($C4215,'Raw-products'!$A$2:$H$1261,MATCH(L$1,'Raw-products'!$A$1:$H$1,0))</f>
        <v>56</v>
      </c>
      <c r="M4215" s="5">
        <f t="shared" si="130"/>
        <v>5264</v>
      </c>
      <c r="N4215" cm="1">
        <f t="array" ref="N4215:Q4215">_xlfn.XLOOKUP($B4215,'Raw -orders'!$A:$A,'Raw -orders'!$B:$E)</f>
        <v>306</v>
      </c>
      <c r="O4215">
        <v>42095</v>
      </c>
      <c r="P4215" s="1">
        <v>44455</v>
      </c>
      <c r="Q4215" s="1">
        <v>44466</v>
      </c>
      <c r="R4215" t="str" cm="1">
        <f t="array" ref="R4215:Y4215">_xlfn.XLOOKUP($N4215,'Raw - customers'!$A:$A,'Raw - customers'!$B:$I)</f>
        <v>Silas Stephens</v>
      </c>
      <c r="S4215" t="str">
        <v>Polygender</v>
      </c>
      <c r="T4215">
        <v>68</v>
      </c>
      <c r="U4215" t="str">
        <v>344 Addison PlazaApt. 998</v>
      </c>
      <c r="V4215">
        <v>8581</v>
      </c>
      <c r="W4215" t="str">
        <v>West Audreyhaven</v>
      </c>
      <c r="X4215" t="str">
        <v>Queensland</v>
      </c>
      <c r="Y4215" t="str">
        <v>Australia</v>
      </c>
      <c r="Z4215">
        <v>9</v>
      </c>
      <c r="AA4215" s="3" t="str">
        <f t="shared" si="131"/>
        <v>10 to 20</v>
      </c>
      <c r="AP4215" s="6">
        <v>306</v>
      </c>
      <c r="AQ4215" s="6" t="s">
        <v>1355</v>
      </c>
    </row>
    <row r="4216" spans="1:43" x14ac:dyDescent="0.25">
      <c r="A4216">
        <v>4214</v>
      </c>
      <c r="B4216">
        <v>840</v>
      </c>
      <c r="C4216">
        <v>1139</v>
      </c>
      <c r="D4216">
        <v>102</v>
      </c>
      <c r="E4216">
        <v>2</v>
      </c>
      <c r="F4216">
        <v>204</v>
      </c>
      <c r="G4216" t="str">
        <f>VLOOKUP($C4216,'Raw-products'!$A$2:$H$1261,MATCH(G$1,'Raw-products'!$A$1:$H$1,0))</f>
        <v>Trousers</v>
      </c>
      <c r="H4216" t="str">
        <f>VLOOKUP($C4216,'Raw-products'!$A$2:$H$1261,MATCH(H$1,'Raw-products'!$A$1:$H$1,0))</f>
        <v>Cargo Pants</v>
      </c>
      <c r="I4216" t="str">
        <f>VLOOKUP($C4216,'Raw-products'!$A$2:$H$1261,MATCH(I$1,'Raw-products'!$A$1:$H$1,0))</f>
        <v>XL</v>
      </c>
      <c r="J4216" t="str">
        <f>VLOOKUP($C4216,'Raw-products'!$A$2:$H$1261,MATCH(J$1,'Raw-products'!$A$1:$H$1,0))</f>
        <v>green</v>
      </c>
      <c r="K4216">
        <f>VLOOKUP($C4216,'Raw-products'!$A$2:$H$1261,MATCH(K$1,'Raw-products'!$A$1:$H$1,0))</f>
        <v>106</v>
      </c>
      <c r="L4216">
        <f>VLOOKUP($C4216,'Raw-products'!$A$2:$H$1261,MATCH(L$1,'Raw-products'!$A$1:$H$1,0))</f>
        <v>65</v>
      </c>
      <c r="M4216" s="5">
        <f t="shared" si="130"/>
        <v>6890</v>
      </c>
      <c r="N4216" cm="1">
        <f t="array" ref="N4216:Q4216">_xlfn.XLOOKUP($B4216,'Raw -orders'!$A:$A,'Raw -orders'!$B:$E)</f>
        <v>183</v>
      </c>
      <c r="O4216">
        <v>50682</v>
      </c>
      <c r="P4216" s="1">
        <v>44377</v>
      </c>
      <c r="Q4216" s="1">
        <v>44385</v>
      </c>
      <c r="R4216" t="str" cm="1">
        <f t="array" ref="R4216:Y4216">_xlfn.XLOOKUP($N4216,'Raw - customers'!$A:$A,'Raw - customers'!$B:$I)</f>
        <v>Martin O'Mailey</v>
      </c>
      <c r="S4216" t="str">
        <v>Female</v>
      </c>
      <c r="T4216">
        <v>44</v>
      </c>
      <c r="U4216" t="str">
        <v>639 Griffiths ParkwayApt. 162</v>
      </c>
      <c r="V4216">
        <v>9583</v>
      </c>
      <c r="W4216" t="str">
        <v>New Angelina</v>
      </c>
      <c r="X4216" t="str">
        <v>Queensland</v>
      </c>
      <c r="Y4216" t="str">
        <v>Australia</v>
      </c>
      <c r="Z4216">
        <v>6</v>
      </c>
      <c r="AA4216" s="3" t="str">
        <f t="shared" si="131"/>
        <v>0 to 10</v>
      </c>
      <c r="AP4216" s="6">
        <v>183</v>
      </c>
      <c r="AQ4216" s="6" t="s">
        <v>1355</v>
      </c>
    </row>
    <row r="4217" spans="1:43" x14ac:dyDescent="0.25">
      <c r="A4217">
        <v>4215</v>
      </c>
      <c r="B4217">
        <v>840</v>
      </c>
      <c r="C4217">
        <v>600</v>
      </c>
      <c r="D4217">
        <v>112</v>
      </c>
      <c r="E4217">
        <v>1</v>
      </c>
      <c r="F4217">
        <v>112</v>
      </c>
      <c r="G4217" t="str">
        <f>VLOOKUP($C4217,'Raw-products'!$A$2:$H$1261,MATCH(G$1,'Raw-products'!$A$1:$H$1,0))</f>
        <v>Jacket</v>
      </c>
      <c r="H4217" t="str">
        <f>VLOOKUP($C4217,'Raw-products'!$A$2:$H$1261,MATCH(H$1,'Raw-products'!$A$1:$H$1,0))</f>
        <v>Cardigan</v>
      </c>
      <c r="I4217" t="str">
        <f>VLOOKUP($C4217,'Raw-products'!$A$2:$H$1261,MATCH(I$1,'Raw-products'!$A$1:$H$1,0))</f>
        <v>XS</v>
      </c>
      <c r="J4217" t="str">
        <f>VLOOKUP($C4217,'Raw-products'!$A$2:$H$1261,MATCH(J$1,'Raw-products'!$A$1:$H$1,0))</f>
        <v>orange</v>
      </c>
      <c r="K4217">
        <f>VLOOKUP($C4217,'Raw-products'!$A$2:$H$1261,MATCH(K$1,'Raw-products'!$A$1:$H$1,0))</f>
        <v>118</v>
      </c>
      <c r="L4217">
        <f>VLOOKUP($C4217,'Raw-products'!$A$2:$H$1261,MATCH(L$1,'Raw-products'!$A$1:$H$1,0))</f>
        <v>46</v>
      </c>
      <c r="M4217" s="5">
        <f t="shared" si="130"/>
        <v>5428</v>
      </c>
      <c r="N4217" cm="1">
        <f t="array" ref="N4217:Q4217">_xlfn.XLOOKUP($B4217,'Raw -orders'!$A:$A,'Raw -orders'!$B:$E)</f>
        <v>183</v>
      </c>
      <c r="O4217">
        <v>50682</v>
      </c>
      <c r="P4217" s="1">
        <v>44377</v>
      </c>
      <c r="Q4217" s="1">
        <v>44385</v>
      </c>
      <c r="R4217" t="str" cm="1">
        <f t="array" ref="R4217:Y4217">_xlfn.XLOOKUP($N4217,'Raw - customers'!$A:$A,'Raw - customers'!$B:$I)</f>
        <v>Martin O'Mailey</v>
      </c>
      <c r="S4217" t="str">
        <v>Female</v>
      </c>
      <c r="T4217">
        <v>44</v>
      </c>
      <c r="U4217" t="str">
        <v>639 Griffiths ParkwayApt. 162</v>
      </c>
      <c r="V4217">
        <v>9583</v>
      </c>
      <c r="W4217" t="str">
        <v>New Angelina</v>
      </c>
      <c r="X4217" t="str">
        <v>Queensland</v>
      </c>
      <c r="Y4217" t="str">
        <v>Australia</v>
      </c>
      <c r="Z4217">
        <v>6</v>
      </c>
      <c r="AA4217" s="3" t="str">
        <f t="shared" si="131"/>
        <v>0 to 10</v>
      </c>
      <c r="AP4217" s="6">
        <v>183</v>
      </c>
      <c r="AQ4217" s="6" t="s">
        <v>1355</v>
      </c>
    </row>
    <row r="4218" spans="1:43" x14ac:dyDescent="0.25">
      <c r="A4218">
        <v>4216</v>
      </c>
      <c r="B4218">
        <v>840</v>
      </c>
      <c r="C4218">
        <v>757</v>
      </c>
      <c r="D4218">
        <v>109</v>
      </c>
      <c r="E4218">
        <v>2</v>
      </c>
      <c r="F4218">
        <v>218</v>
      </c>
      <c r="G4218" t="str">
        <f>VLOOKUP($C4218,'Raw-products'!$A$2:$H$1261,MATCH(G$1,'Raw-products'!$A$1:$H$1,0))</f>
        <v>Jacket</v>
      </c>
      <c r="H4218" t="str">
        <f>VLOOKUP($C4218,'Raw-products'!$A$2:$H$1261,MATCH(H$1,'Raw-products'!$A$1:$H$1,0))</f>
        <v>Peacoat</v>
      </c>
      <c r="I4218" t="str">
        <f>VLOOKUP($C4218,'Raw-products'!$A$2:$H$1261,MATCH(I$1,'Raw-products'!$A$1:$H$1,0))</f>
        <v>M</v>
      </c>
      <c r="J4218" t="str">
        <f>VLOOKUP($C4218,'Raw-products'!$A$2:$H$1261,MATCH(J$1,'Raw-products'!$A$1:$H$1,0))</f>
        <v>blue</v>
      </c>
      <c r="K4218">
        <f>VLOOKUP($C4218,'Raw-products'!$A$2:$H$1261,MATCH(K$1,'Raw-products'!$A$1:$H$1,0))</f>
        <v>102</v>
      </c>
      <c r="L4218">
        <f>VLOOKUP($C4218,'Raw-products'!$A$2:$H$1261,MATCH(L$1,'Raw-products'!$A$1:$H$1,0))</f>
        <v>71</v>
      </c>
      <c r="M4218" s="5">
        <f t="shared" si="130"/>
        <v>7242</v>
      </c>
      <c r="N4218" cm="1">
        <f t="array" ref="N4218:Q4218">_xlfn.XLOOKUP($B4218,'Raw -orders'!$A:$A,'Raw -orders'!$B:$E)</f>
        <v>183</v>
      </c>
      <c r="O4218">
        <v>50682</v>
      </c>
      <c r="P4218" s="1">
        <v>44377</v>
      </c>
      <c r="Q4218" s="1">
        <v>44385</v>
      </c>
      <c r="R4218" t="str" cm="1">
        <f t="array" ref="R4218:Y4218">_xlfn.XLOOKUP($N4218,'Raw - customers'!$A:$A,'Raw - customers'!$B:$I)</f>
        <v>Martin O'Mailey</v>
      </c>
      <c r="S4218" t="str">
        <v>Female</v>
      </c>
      <c r="T4218">
        <v>44</v>
      </c>
      <c r="U4218" t="str">
        <v>639 Griffiths ParkwayApt. 162</v>
      </c>
      <c r="V4218">
        <v>9583</v>
      </c>
      <c r="W4218" t="str">
        <v>New Angelina</v>
      </c>
      <c r="X4218" t="str">
        <v>Queensland</v>
      </c>
      <c r="Y4218" t="str">
        <v>Australia</v>
      </c>
      <c r="Z4218">
        <v>6</v>
      </c>
      <c r="AA4218" s="3" t="str">
        <f t="shared" si="131"/>
        <v>0 to 10</v>
      </c>
      <c r="AP4218" s="6">
        <v>183</v>
      </c>
      <c r="AQ4218" s="6" t="s">
        <v>1355</v>
      </c>
    </row>
    <row r="4219" spans="1:43" x14ac:dyDescent="0.25">
      <c r="A4219">
        <v>4217</v>
      </c>
      <c r="B4219">
        <v>840</v>
      </c>
      <c r="C4219">
        <v>548</v>
      </c>
      <c r="D4219">
        <v>98</v>
      </c>
      <c r="E4219">
        <v>1</v>
      </c>
      <c r="F4219">
        <v>98</v>
      </c>
      <c r="G4219" t="str">
        <f>VLOOKUP($C4219,'Raw-products'!$A$2:$H$1261,MATCH(G$1,'Raw-products'!$A$1:$H$1,0))</f>
        <v>Jacket</v>
      </c>
      <c r="H4219" t="str">
        <f>VLOOKUP($C4219,'Raw-products'!$A$2:$H$1261,MATCH(H$1,'Raw-products'!$A$1:$H$1,0))</f>
        <v>Leather</v>
      </c>
      <c r="I4219" t="str">
        <f>VLOOKUP($C4219,'Raw-products'!$A$2:$H$1261,MATCH(I$1,'Raw-products'!$A$1:$H$1,0))</f>
        <v>L</v>
      </c>
      <c r="J4219" t="str">
        <f>VLOOKUP($C4219,'Raw-products'!$A$2:$H$1261,MATCH(J$1,'Raw-products'!$A$1:$H$1,0))</f>
        <v>blue</v>
      </c>
      <c r="K4219">
        <f>VLOOKUP($C4219,'Raw-products'!$A$2:$H$1261,MATCH(K$1,'Raw-products'!$A$1:$H$1,0))</f>
        <v>113</v>
      </c>
      <c r="L4219">
        <f>VLOOKUP($C4219,'Raw-products'!$A$2:$H$1261,MATCH(L$1,'Raw-products'!$A$1:$H$1,0))</f>
        <v>62</v>
      </c>
      <c r="M4219" s="5">
        <f t="shared" si="130"/>
        <v>7006</v>
      </c>
      <c r="N4219" cm="1">
        <f t="array" ref="N4219:Q4219">_xlfn.XLOOKUP($B4219,'Raw -orders'!$A:$A,'Raw -orders'!$B:$E)</f>
        <v>183</v>
      </c>
      <c r="O4219">
        <v>50682</v>
      </c>
      <c r="P4219" s="1">
        <v>44377</v>
      </c>
      <c r="Q4219" s="1">
        <v>44385</v>
      </c>
      <c r="R4219" t="str" cm="1">
        <f t="array" ref="R4219:Y4219">_xlfn.XLOOKUP($N4219,'Raw - customers'!$A:$A,'Raw - customers'!$B:$I)</f>
        <v>Martin O'Mailey</v>
      </c>
      <c r="S4219" t="str">
        <v>Female</v>
      </c>
      <c r="T4219">
        <v>44</v>
      </c>
      <c r="U4219" t="str">
        <v>639 Griffiths ParkwayApt. 162</v>
      </c>
      <c r="V4219">
        <v>9583</v>
      </c>
      <c r="W4219" t="str">
        <v>New Angelina</v>
      </c>
      <c r="X4219" t="str">
        <v>Queensland</v>
      </c>
      <c r="Y4219" t="str">
        <v>Australia</v>
      </c>
      <c r="Z4219">
        <v>6</v>
      </c>
      <c r="AA4219" s="3" t="str">
        <f t="shared" si="131"/>
        <v>0 to 10</v>
      </c>
      <c r="AP4219" s="6">
        <v>183</v>
      </c>
      <c r="AQ4219" s="6" t="s">
        <v>1355</v>
      </c>
    </row>
    <row r="4220" spans="1:43" x14ac:dyDescent="0.25">
      <c r="A4220">
        <v>4218</v>
      </c>
      <c r="B4220">
        <v>840</v>
      </c>
      <c r="C4220">
        <v>108</v>
      </c>
      <c r="D4220">
        <v>92</v>
      </c>
      <c r="E4220">
        <v>3</v>
      </c>
      <c r="F4220">
        <v>276</v>
      </c>
      <c r="G4220" t="str">
        <f>VLOOKUP($C4220,'Raw-products'!$A$2:$H$1261,MATCH(G$1,'Raw-products'!$A$1:$H$1,0))</f>
        <v>Shirt</v>
      </c>
      <c r="H4220" t="str">
        <f>VLOOKUP($C4220,'Raw-products'!$A$2:$H$1261,MATCH(H$1,'Raw-products'!$A$1:$H$1,0))</f>
        <v>Denim</v>
      </c>
      <c r="I4220" t="str">
        <f>VLOOKUP($C4220,'Raw-products'!$A$2:$H$1261,MATCH(I$1,'Raw-products'!$A$1:$H$1,0))</f>
        <v>L</v>
      </c>
      <c r="J4220" t="str">
        <f>VLOOKUP($C4220,'Raw-products'!$A$2:$H$1261,MATCH(J$1,'Raw-products'!$A$1:$H$1,0))</f>
        <v>red</v>
      </c>
      <c r="K4220">
        <f>VLOOKUP($C4220,'Raw-products'!$A$2:$H$1261,MATCH(K$1,'Raw-products'!$A$1:$H$1,0))</f>
        <v>115</v>
      </c>
      <c r="L4220">
        <f>VLOOKUP($C4220,'Raw-products'!$A$2:$H$1261,MATCH(L$1,'Raw-products'!$A$1:$H$1,0))</f>
        <v>52</v>
      </c>
      <c r="M4220" s="5">
        <f t="shared" si="130"/>
        <v>5980</v>
      </c>
      <c r="N4220" cm="1">
        <f t="array" ref="N4220:Q4220">_xlfn.XLOOKUP($B4220,'Raw -orders'!$A:$A,'Raw -orders'!$B:$E)</f>
        <v>183</v>
      </c>
      <c r="O4220">
        <v>50682</v>
      </c>
      <c r="P4220" s="1">
        <v>44377</v>
      </c>
      <c r="Q4220" s="1">
        <v>44385</v>
      </c>
      <c r="R4220" t="str" cm="1">
        <f t="array" ref="R4220:Y4220">_xlfn.XLOOKUP($N4220,'Raw - customers'!$A:$A,'Raw - customers'!$B:$I)</f>
        <v>Martin O'Mailey</v>
      </c>
      <c r="S4220" t="str">
        <v>Female</v>
      </c>
      <c r="T4220">
        <v>44</v>
      </c>
      <c r="U4220" t="str">
        <v>639 Griffiths ParkwayApt. 162</v>
      </c>
      <c r="V4220">
        <v>9583</v>
      </c>
      <c r="W4220" t="str">
        <v>New Angelina</v>
      </c>
      <c r="X4220" t="str">
        <v>Queensland</v>
      </c>
      <c r="Y4220" t="str">
        <v>Australia</v>
      </c>
      <c r="Z4220">
        <v>6</v>
      </c>
      <c r="AA4220" s="3" t="str">
        <f t="shared" si="131"/>
        <v>0 to 10</v>
      </c>
      <c r="AP4220" s="6">
        <v>183</v>
      </c>
      <c r="AQ4220" s="6" t="s">
        <v>1355</v>
      </c>
    </row>
    <row r="4221" spans="1:43" x14ac:dyDescent="0.25">
      <c r="A4221">
        <v>4219</v>
      </c>
      <c r="B4221">
        <v>840</v>
      </c>
      <c r="C4221">
        <v>1088</v>
      </c>
      <c r="D4221">
        <v>115</v>
      </c>
      <c r="E4221">
        <v>2</v>
      </c>
      <c r="F4221">
        <v>230</v>
      </c>
      <c r="G4221" t="str">
        <f>VLOOKUP($C4221,'Raw-products'!$A$2:$H$1261,MATCH(G$1,'Raw-products'!$A$1:$H$1,0))</f>
        <v>Trousers</v>
      </c>
      <c r="H4221" t="str">
        <f>VLOOKUP($C4221,'Raw-products'!$A$2:$H$1261,MATCH(H$1,'Raw-products'!$A$1:$H$1,0))</f>
        <v>Cropped</v>
      </c>
      <c r="I4221" t="str">
        <f>VLOOKUP($C4221,'Raw-products'!$A$2:$H$1261,MATCH(I$1,'Raw-products'!$A$1:$H$1,0))</f>
        <v>L</v>
      </c>
      <c r="J4221" t="str">
        <f>VLOOKUP($C4221,'Raw-products'!$A$2:$H$1261,MATCH(J$1,'Raw-products'!$A$1:$H$1,0))</f>
        <v>red</v>
      </c>
      <c r="K4221">
        <f>VLOOKUP($C4221,'Raw-products'!$A$2:$H$1261,MATCH(K$1,'Raw-products'!$A$1:$H$1,0))</f>
        <v>99</v>
      </c>
      <c r="L4221">
        <f>VLOOKUP($C4221,'Raw-products'!$A$2:$H$1261,MATCH(L$1,'Raw-products'!$A$1:$H$1,0))</f>
        <v>63</v>
      </c>
      <c r="M4221" s="5">
        <f t="shared" si="130"/>
        <v>6237</v>
      </c>
      <c r="N4221" cm="1">
        <f t="array" ref="N4221:Q4221">_xlfn.XLOOKUP($B4221,'Raw -orders'!$A:$A,'Raw -orders'!$B:$E)</f>
        <v>183</v>
      </c>
      <c r="O4221">
        <v>50682</v>
      </c>
      <c r="P4221" s="1">
        <v>44377</v>
      </c>
      <c r="Q4221" s="1">
        <v>44385</v>
      </c>
      <c r="R4221" t="str" cm="1">
        <f t="array" ref="R4221:Y4221">_xlfn.XLOOKUP($N4221,'Raw - customers'!$A:$A,'Raw - customers'!$B:$I)</f>
        <v>Martin O'Mailey</v>
      </c>
      <c r="S4221" t="str">
        <v>Female</v>
      </c>
      <c r="T4221">
        <v>44</v>
      </c>
      <c r="U4221" t="str">
        <v>639 Griffiths ParkwayApt. 162</v>
      </c>
      <c r="V4221">
        <v>9583</v>
      </c>
      <c r="W4221" t="str">
        <v>New Angelina</v>
      </c>
      <c r="X4221" t="str">
        <v>Queensland</v>
      </c>
      <c r="Y4221" t="str">
        <v>Australia</v>
      </c>
      <c r="Z4221">
        <v>6</v>
      </c>
      <c r="AA4221" s="3" t="str">
        <f t="shared" si="131"/>
        <v>0 to 10</v>
      </c>
      <c r="AP4221" s="6">
        <v>183</v>
      </c>
      <c r="AQ4221" s="6" t="s">
        <v>1355</v>
      </c>
    </row>
    <row r="4222" spans="1:43" x14ac:dyDescent="0.25">
      <c r="A4222">
        <v>4220</v>
      </c>
      <c r="B4222">
        <v>841</v>
      </c>
      <c r="C4222">
        <v>866</v>
      </c>
      <c r="D4222">
        <v>113</v>
      </c>
      <c r="E4222">
        <v>1</v>
      </c>
      <c r="F4222">
        <v>113</v>
      </c>
      <c r="G4222" t="str">
        <f>VLOOKUP($C4222,'Raw-products'!$A$2:$H$1261,MATCH(G$1,'Raw-products'!$A$1:$H$1,0))</f>
        <v>Trousers</v>
      </c>
      <c r="H4222" t="str">
        <f>VLOOKUP($C4222,'Raw-products'!$A$2:$H$1261,MATCH(H$1,'Raw-products'!$A$1:$H$1,0))</f>
        <v>Chinos</v>
      </c>
      <c r="I4222" t="str">
        <f>VLOOKUP($C4222,'Raw-products'!$A$2:$H$1261,MATCH(I$1,'Raw-products'!$A$1:$H$1,0))</f>
        <v>S</v>
      </c>
      <c r="J4222" t="str">
        <f>VLOOKUP($C4222,'Raw-products'!$A$2:$H$1261,MATCH(J$1,'Raw-products'!$A$1:$H$1,0))</f>
        <v>indigo</v>
      </c>
      <c r="K4222">
        <f>VLOOKUP($C4222,'Raw-products'!$A$2:$H$1261,MATCH(K$1,'Raw-products'!$A$1:$H$1,0))</f>
        <v>100</v>
      </c>
      <c r="L4222">
        <f>VLOOKUP($C4222,'Raw-products'!$A$2:$H$1261,MATCH(L$1,'Raw-products'!$A$1:$H$1,0))</f>
        <v>67</v>
      </c>
      <c r="M4222" s="5">
        <f t="shared" si="130"/>
        <v>6700</v>
      </c>
      <c r="N4222" cm="1">
        <f t="array" ref="N4222:Q4222">_xlfn.XLOOKUP($B4222,'Raw -orders'!$A:$A,'Raw -orders'!$B:$E)</f>
        <v>348</v>
      </c>
      <c r="O4222">
        <v>39690</v>
      </c>
      <c r="P4222" s="1">
        <v>44376</v>
      </c>
      <c r="Q4222" s="1">
        <v>44389</v>
      </c>
      <c r="R4222" t="str" cm="1">
        <f t="array" ref="R4222:Y4222">_xlfn.XLOOKUP($N4222,'Raw - customers'!$A:$A,'Raw - customers'!$B:$I)</f>
        <v>Thorny Nornable</v>
      </c>
      <c r="S4222" t="str">
        <v>Genderqueer</v>
      </c>
      <c r="T4222">
        <v>76</v>
      </c>
      <c r="U4222" t="str">
        <v>4070 Nathan CircuitSuite 296</v>
      </c>
      <c r="V4222">
        <v>1840</v>
      </c>
      <c r="W4222" t="str">
        <v>Rubyfort</v>
      </c>
      <c r="X4222" t="str">
        <v>Tasmania</v>
      </c>
      <c r="Y4222" t="str">
        <v>Australia</v>
      </c>
      <c r="Z4222">
        <v>6</v>
      </c>
      <c r="AA4222" s="3" t="str">
        <f t="shared" si="131"/>
        <v>10 to 20</v>
      </c>
      <c r="AP4222" s="6">
        <v>348</v>
      </c>
      <c r="AQ4222" s="6" t="s">
        <v>1414</v>
      </c>
    </row>
    <row r="4223" spans="1:43" x14ac:dyDescent="0.25">
      <c r="A4223">
        <v>4221</v>
      </c>
      <c r="B4223">
        <v>841</v>
      </c>
      <c r="C4223">
        <v>203</v>
      </c>
      <c r="D4223">
        <v>98</v>
      </c>
      <c r="E4223">
        <v>1</v>
      </c>
      <c r="F4223">
        <v>98</v>
      </c>
      <c r="G4223" t="str">
        <f>VLOOKUP($C4223,'Raw-products'!$A$2:$H$1261,MATCH(G$1,'Raw-products'!$A$1:$H$1,0))</f>
        <v>Shirt</v>
      </c>
      <c r="H4223" t="str">
        <f>VLOOKUP($C4223,'Raw-products'!$A$2:$H$1261,MATCH(H$1,'Raw-products'!$A$1:$H$1,0))</f>
        <v>Camp Collared</v>
      </c>
      <c r="I4223" t="str">
        <f>VLOOKUP($C4223,'Raw-products'!$A$2:$H$1261,MATCH(I$1,'Raw-products'!$A$1:$H$1,0))</f>
        <v>L</v>
      </c>
      <c r="J4223" t="str">
        <f>VLOOKUP($C4223,'Raw-products'!$A$2:$H$1261,MATCH(J$1,'Raw-products'!$A$1:$H$1,0))</f>
        <v>indigo</v>
      </c>
      <c r="K4223">
        <f>VLOOKUP($C4223,'Raw-products'!$A$2:$H$1261,MATCH(K$1,'Raw-products'!$A$1:$H$1,0))</f>
        <v>112</v>
      </c>
      <c r="L4223">
        <f>VLOOKUP($C4223,'Raw-products'!$A$2:$H$1261,MATCH(L$1,'Raw-products'!$A$1:$H$1,0))</f>
        <v>72</v>
      </c>
      <c r="M4223" s="5">
        <f t="shared" si="130"/>
        <v>8064</v>
      </c>
      <c r="N4223" cm="1">
        <f t="array" ref="N4223:Q4223">_xlfn.XLOOKUP($B4223,'Raw -orders'!$A:$A,'Raw -orders'!$B:$E)</f>
        <v>348</v>
      </c>
      <c r="O4223">
        <v>39690</v>
      </c>
      <c r="P4223" s="1">
        <v>44376</v>
      </c>
      <c r="Q4223" s="1">
        <v>44389</v>
      </c>
      <c r="R4223" t="str" cm="1">
        <f t="array" ref="R4223:Y4223">_xlfn.XLOOKUP($N4223,'Raw - customers'!$A:$A,'Raw - customers'!$B:$I)</f>
        <v>Thorny Nornable</v>
      </c>
      <c r="S4223" t="str">
        <v>Genderqueer</v>
      </c>
      <c r="T4223">
        <v>76</v>
      </c>
      <c r="U4223" t="str">
        <v>4070 Nathan CircuitSuite 296</v>
      </c>
      <c r="V4223">
        <v>1840</v>
      </c>
      <c r="W4223" t="str">
        <v>Rubyfort</v>
      </c>
      <c r="X4223" t="str">
        <v>Tasmania</v>
      </c>
      <c r="Y4223" t="str">
        <v>Australia</v>
      </c>
      <c r="Z4223">
        <v>6</v>
      </c>
      <c r="AA4223" s="3" t="str">
        <f t="shared" si="131"/>
        <v>10 to 20</v>
      </c>
      <c r="AP4223" s="6">
        <v>348</v>
      </c>
      <c r="AQ4223" s="6" t="s">
        <v>1414</v>
      </c>
    </row>
    <row r="4224" spans="1:43" x14ac:dyDescent="0.25">
      <c r="A4224">
        <v>4222</v>
      </c>
      <c r="B4224">
        <v>841</v>
      </c>
      <c r="C4224">
        <v>473</v>
      </c>
      <c r="D4224">
        <v>118</v>
      </c>
      <c r="E4224">
        <v>1</v>
      </c>
      <c r="F4224">
        <v>118</v>
      </c>
      <c r="G4224" t="str">
        <f>VLOOKUP($C4224,'Raw-products'!$A$2:$H$1261,MATCH(G$1,'Raw-products'!$A$1:$H$1,0))</f>
        <v>Jacket</v>
      </c>
      <c r="H4224" t="str">
        <f>VLOOKUP($C4224,'Raw-products'!$A$2:$H$1261,MATCH(H$1,'Raw-products'!$A$1:$H$1,0))</f>
        <v>Puffer</v>
      </c>
      <c r="I4224" t="str">
        <f>VLOOKUP($C4224,'Raw-products'!$A$2:$H$1261,MATCH(I$1,'Raw-products'!$A$1:$H$1,0))</f>
        <v>L</v>
      </c>
      <c r="J4224" t="str">
        <f>VLOOKUP($C4224,'Raw-products'!$A$2:$H$1261,MATCH(J$1,'Raw-products'!$A$1:$H$1,0))</f>
        <v>green</v>
      </c>
      <c r="K4224">
        <f>VLOOKUP($C4224,'Raw-products'!$A$2:$H$1261,MATCH(K$1,'Raw-products'!$A$1:$H$1,0))</f>
        <v>110</v>
      </c>
      <c r="L4224">
        <f>VLOOKUP($C4224,'Raw-products'!$A$2:$H$1261,MATCH(L$1,'Raw-products'!$A$1:$H$1,0))</f>
        <v>43</v>
      </c>
      <c r="M4224" s="5">
        <f t="shared" si="130"/>
        <v>4730</v>
      </c>
      <c r="N4224" cm="1">
        <f t="array" ref="N4224:Q4224">_xlfn.XLOOKUP($B4224,'Raw -orders'!$A:$A,'Raw -orders'!$B:$E)</f>
        <v>348</v>
      </c>
      <c r="O4224">
        <v>39690</v>
      </c>
      <c r="P4224" s="1">
        <v>44376</v>
      </c>
      <c r="Q4224" s="1">
        <v>44389</v>
      </c>
      <c r="R4224" t="str" cm="1">
        <f t="array" ref="R4224:Y4224">_xlfn.XLOOKUP($N4224,'Raw - customers'!$A:$A,'Raw - customers'!$B:$I)</f>
        <v>Thorny Nornable</v>
      </c>
      <c r="S4224" t="str">
        <v>Genderqueer</v>
      </c>
      <c r="T4224">
        <v>76</v>
      </c>
      <c r="U4224" t="str">
        <v>4070 Nathan CircuitSuite 296</v>
      </c>
      <c r="V4224">
        <v>1840</v>
      </c>
      <c r="W4224" t="str">
        <v>Rubyfort</v>
      </c>
      <c r="X4224" t="str">
        <v>Tasmania</v>
      </c>
      <c r="Y4224" t="str">
        <v>Australia</v>
      </c>
      <c r="Z4224">
        <v>6</v>
      </c>
      <c r="AA4224" s="3" t="str">
        <f t="shared" si="131"/>
        <v>10 to 20</v>
      </c>
      <c r="AP4224" s="6">
        <v>348</v>
      </c>
      <c r="AQ4224" s="6" t="s">
        <v>1414</v>
      </c>
    </row>
    <row r="4225" spans="1:43" x14ac:dyDescent="0.25">
      <c r="A4225">
        <v>4223</v>
      </c>
      <c r="B4225">
        <v>841</v>
      </c>
      <c r="C4225">
        <v>162</v>
      </c>
      <c r="D4225">
        <v>91</v>
      </c>
      <c r="E4225">
        <v>2</v>
      </c>
      <c r="F4225">
        <v>182</v>
      </c>
      <c r="G4225" t="str">
        <f>VLOOKUP($C4225,'Raw-products'!$A$2:$H$1261,MATCH(G$1,'Raw-products'!$A$1:$H$1,0))</f>
        <v>Shirt</v>
      </c>
      <c r="H4225" t="str">
        <f>VLOOKUP($C4225,'Raw-products'!$A$2:$H$1261,MATCH(H$1,'Raw-products'!$A$1:$H$1,0))</f>
        <v>Linen</v>
      </c>
      <c r="I4225" t="str">
        <f>VLOOKUP($C4225,'Raw-products'!$A$2:$H$1261,MATCH(I$1,'Raw-products'!$A$1:$H$1,0))</f>
        <v>M</v>
      </c>
      <c r="J4225" t="str">
        <f>VLOOKUP($C4225,'Raw-products'!$A$2:$H$1261,MATCH(J$1,'Raw-products'!$A$1:$H$1,0))</f>
        <v>blue</v>
      </c>
      <c r="K4225">
        <f>VLOOKUP($C4225,'Raw-products'!$A$2:$H$1261,MATCH(K$1,'Raw-products'!$A$1:$H$1,0))</f>
        <v>116</v>
      </c>
      <c r="L4225">
        <f>VLOOKUP($C4225,'Raw-products'!$A$2:$H$1261,MATCH(L$1,'Raw-products'!$A$1:$H$1,0))</f>
        <v>58</v>
      </c>
      <c r="M4225" s="5">
        <f t="shared" si="130"/>
        <v>6728</v>
      </c>
      <c r="N4225" cm="1">
        <f t="array" ref="N4225:Q4225">_xlfn.XLOOKUP($B4225,'Raw -orders'!$A:$A,'Raw -orders'!$B:$E)</f>
        <v>348</v>
      </c>
      <c r="O4225">
        <v>39690</v>
      </c>
      <c r="P4225" s="1">
        <v>44376</v>
      </c>
      <c r="Q4225" s="1">
        <v>44389</v>
      </c>
      <c r="R4225" t="str" cm="1">
        <f t="array" ref="R4225:Y4225">_xlfn.XLOOKUP($N4225,'Raw - customers'!$A:$A,'Raw - customers'!$B:$I)</f>
        <v>Thorny Nornable</v>
      </c>
      <c r="S4225" t="str">
        <v>Genderqueer</v>
      </c>
      <c r="T4225">
        <v>76</v>
      </c>
      <c r="U4225" t="str">
        <v>4070 Nathan CircuitSuite 296</v>
      </c>
      <c r="V4225">
        <v>1840</v>
      </c>
      <c r="W4225" t="str">
        <v>Rubyfort</v>
      </c>
      <c r="X4225" t="str">
        <v>Tasmania</v>
      </c>
      <c r="Y4225" t="str">
        <v>Australia</v>
      </c>
      <c r="Z4225">
        <v>6</v>
      </c>
      <c r="AA4225" s="3" t="str">
        <f t="shared" si="131"/>
        <v>10 to 20</v>
      </c>
      <c r="AP4225" s="6">
        <v>348</v>
      </c>
      <c r="AQ4225" s="6" t="s">
        <v>1414</v>
      </c>
    </row>
    <row r="4226" spans="1:43" x14ac:dyDescent="0.25">
      <c r="A4226">
        <v>4224</v>
      </c>
      <c r="B4226">
        <v>841</v>
      </c>
      <c r="C4226">
        <v>1175</v>
      </c>
      <c r="D4226">
        <v>99</v>
      </c>
      <c r="E4226">
        <v>1</v>
      </c>
      <c r="F4226">
        <v>99</v>
      </c>
      <c r="G4226" t="str">
        <f>VLOOKUP($C4226,'Raw-products'!$A$2:$H$1261,MATCH(G$1,'Raw-products'!$A$1:$H$1,0))</f>
        <v>Trousers</v>
      </c>
      <c r="H4226" t="str">
        <f>VLOOKUP($C4226,'Raw-products'!$A$2:$H$1261,MATCH(H$1,'Raw-products'!$A$1:$H$1,0))</f>
        <v>High-Waisted</v>
      </c>
      <c r="I4226" t="str">
        <f>VLOOKUP($C4226,'Raw-products'!$A$2:$H$1261,MATCH(I$1,'Raw-products'!$A$1:$H$1,0))</f>
        <v>XS</v>
      </c>
      <c r="J4226" t="str">
        <f>VLOOKUP($C4226,'Raw-products'!$A$2:$H$1261,MATCH(J$1,'Raw-products'!$A$1:$H$1,0))</f>
        <v>blue</v>
      </c>
      <c r="K4226">
        <f>VLOOKUP($C4226,'Raw-products'!$A$2:$H$1261,MATCH(K$1,'Raw-products'!$A$1:$H$1,0))</f>
        <v>98</v>
      </c>
      <c r="L4226">
        <f>VLOOKUP($C4226,'Raw-products'!$A$2:$H$1261,MATCH(L$1,'Raw-products'!$A$1:$H$1,0))</f>
        <v>51</v>
      </c>
      <c r="M4226" s="5">
        <f t="shared" si="130"/>
        <v>4998</v>
      </c>
      <c r="N4226" cm="1">
        <f t="array" ref="N4226:Q4226">_xlfn.XLOOKUP($B4226,'Raw -orders'!$A:$A,'Raw -orders'!$B:$E)</f>
        <v>348</v>
      </c>
      <c r="O4226">
        <v>39690</v>
      </c>
      <c r="P4226" s="1">
        <v>44376</v>
      </c>
      <c r="Q4226" s="1">
        <v>44389</v>
      </c>
      <c r="R4226" t="str" cm="1">
        <f t="array" ref="R4226:Y4226">_xlfn.XLOOKUP($N4226,'Raw - customers'!$A:$A,'Raw - customers'!$B:$I)</f>
        <v>Thorny Nornable</v>
      </c>
      <c r="S4226" t="str">
        <v>Genderqueer</v>
      </c>
      <c r="T4226">
        <v>76</v>
      </c>
      <c r="U4226" t="str">
        <v>4070 Nathan CircuitSuite 296</v>
      </c>
      <c r="V4226">
        <v>1840</v>
      </c>
      <c r="W4226" t="str">
        <v>Rubyfort</v>
      </c>
      <c r="X4226" t="str">
        <v>Tasmania</v>
      </c>
      <c r="Y4226" t="str">
        <v>Australia</v>
      </c>
      <c r="Z4226">
        <v>6</v>
      </c>
      <c r="AA4226" s="3" t="str">
        <f t="shared" si="131"/>
        <v>10 to 20</v>
      </c>
      <c r="AP4226" s="6">
        <v>348</v>
      </c>
      <c r="AQ4226" s="6" t="s">
        <v>1414</v>
      </c>
    </row>
    <row r="4227" spans="1:43" x14ac:dyDescent="0.25">
      <c r="A4227">
        <v>4225</v>
      </c>
      <c r="B4227">
        <v>841</v>
      </c>
      <c r="C4227">
        <v>501</v>
      </c>
      <c r="D4227">
        <v>102</v>
      </c>
      <c r="E4227">
        <v>3</v>
      </c>
      <c r="F4227">
        <v>306</v>
      </c>
      <c r="G4227" t="str">
        <f>VLOOKUP($C4227,'Raw-products'!$A$2:$H$1261,MATCH(G$1,'Raw-products'!$A$1:$H$1,0))</f>
        <v>Jacket</v>
      </c>
      <c r="H4227" t="str">
        <f>VLOOKUP($C4227,'Raw-products'!$A$2:$H$1261,MATCH(H$1,'Raw-products'!$A$1:$H$1,0))</f>
        <v>Windbreaker</v>
      </c>
      <c r="I4227" t="str">
        <f>VLOOKUP($C4227,'Raw-products'!$A$2:$H$1261,MATCH(I$1,'Raw-products'!$A$1:$H$1,0))</f>
        <v>S</v>
      </c>
      <c r="J4227" t="str">
        <f>VLOOKUP($C4227,'Raw-products'!$A$2:$H$1261,MATCH(J$1,'Raw-products'!$A$1:$H$1,0))</f>
        <v>yellow</v>
      </c>
      <c r="K4227">
        <f>VLOOKUP($C4227,'Raw-products'!$A$2:$H$1261,MATCH(K$1,'Raw-products'!$A$1:$H$1,0))</f>
        <v>109</v>
      </c>
      <c r="L4227">
        <f>VLOOKUP($C4227,'Raw-products'!$A$2:$H$1261,MATCH(L$1,'Raw-products'!$A$1:$H$1,0))</f>
        <v>66</v>
      </c>
      <c r="M4227" s="5">
        <f t="shared" ref="M4227:M4290" si="132">$K4227*$L4227</f>
        <v>7194</v>
      </c>
      <c r="N4227" cm="1">
        <f t="array" ref="N4227:Q4227">_xlfn.XLOOKUP($B4227,'Raw -orders'!$A:$A,'Raw -orders'!$B:$E)</f>
        <v>348</v>
      </c>
      <c r="O4227">
        <v>39690</v>
      </c>
      <c r="P4227" s="1">
        <v>44376</v>
      </c>
      <c r="Q4227" s="1">
        <v>44389</v>
      </c>
      <c r="R4227" t="str" cm="1">
        <f t="array" ref="R4227:Y4227">_xlfn.XLOOKUP($N4227,'Raw - customers'!$A:$A,'Raw - customers'!$B:$I)</f>
        <v>Thorny Nornable</v>
      </c>
      <c r="S4227" t="str">
        <v>Genderqueer</v>
      </c>
      <c r="T4227">
        <v>76</v>
      </c>
      <c r="U4227" t="str">
        <v>4070 Nathan CircuitSuite 296</v>
      </c>
      <c r="V4227">
        <v>1840</v>
      </c>
      <c r="W4227" t="str">
        <v>Rubyfort</v>
      </c>
      <c r="X4227" t="str">
        <v>Tasmania</v>
      </c>
      <c r="Y4227" t="str">
        <v>Australia</v>
      </c>
      <c r="Z4227">
        <v>6</v>
      </c>
      <c r="AA4227" s="3" t="str">
        <f t="shared" ref="AA4227:AA4290" si="133">IF(AND(DATEDIF($P4227,$Q4227,"D")&gt;0,DATEDIF($P4227,$Q4227,"D")&lt;=10),"0 to 10",IF(AND(DATEDIF($P4227,$Q4227,"D")&gt;10,DATEDIF($P4227,$Q4227,"D")&lt;=20),"10 to 20",IF(AND(DATEDIF($P4227,$Q4227,"D")&gt;20,DATEDIF($P4227,$Q4227,"D")&lt;=30),"20 to 30")))</f>
        <v>10 to 20</v>
      </c>
      <c r="AP4227" s="6">
        <v>348</v>
      </c>
      <c r="AQ4227" s="6" t="s">
        <v>1414</v>
      </c>
    </row>
    <row r="4228" spans="1:43" x14ac:dyDescent="0.25">
      <c r="A4228">
        <v>4226</v>
      </c>
      <c r="B4228">
        <v>841</v>
      </c>
      <c r="C4228">
        <v>409</v>
      </c>
      <c r="D4228">
        <v>119</v>
      </c>
      <c r="E4228">
        <v>2</v>
      </c>
      <c r="F4228">
        <v>238</v>
      </c>
      <c r="G4228" t="str">
        <f>VLOOKUP($C4228,'Raw-products'!$A$2:$H$1261,MATCH(G$1,'Raw-products'!$A$1:$H$1,0))</f>
        <v>Shirt</v>
      </c>
      <c r="H4228" t="str">
        <f>VLOOKUP($C4228,'Raw-products'!$A$2:$H$1261,MATCH(H$1,'Raw-products'!$A$1:$H$1,0))</f>
        <v>Casual Slim Fit</v>
      </c>
      <c r="I4228" t="str">
        <f>VLOOKUP($C4228,'Raw-products'!$A$2:$H$1261,MATCH(I$1,'Raw-products'!$A$1:$H$1,0))</f>
        <v>XL</v>
      </c>
      <c r="J4228" t="str">
        <f>VLOOKUP($C4228,'Raw-products'!$A$2:$H$1261,MATCH(J$1,'Raw-products'!$A$1:$H$1,0))</f>
        <v>blue</v>
      </c>
      <c r="K4228">
        <f>VLOOKUP($C4228,'Raw-products'!$A$2:$H$1261,MATCH(K$1,'Raw-products'!$A$1:$H$1,0))</f>
        <v>113</v>
      </c>
      <c r="L4228">
        <f>VLOOKUP($C4228,'Raw-products'!$A$2:$H$1261,MATCH(L$1,'Raw-products'!$A$1:$H$1,0))</f>
        <v>68</v>
      </c>
      <c r="M4228" s="5">
        <f t="shared" si="132"/>
        <v>7684</v>
      </c>
      <c r="N4228" cm="1">
        <f t="array" ref="N4228:Q4228">_xlfn.XLOOKUP($B4228,'Raw -orders'!$A:$A,'Raw -orders'!$B:$E)</f>
        <v>348</v>
      </c>
      <c r="O4228">
        <v>39690</v>
      </c>
      <c r="P4228" s="1">
        <v>44376</v>
      </c>
      <c r="Q4228" s="1">
        <v>44389</v>
      </c>
      <c r="R4228" t="str" cm="1">
        <f t="array" ref="R4228:Y4228">_xlfn.XLOOKUP($N4228,'Raw - customers'!$A:$A,'Raw - customers'!$B:$I)</f>
        <v>Thorny Nornable</v>
      </c>
      <c r="S4228" t="str">
        <v>Genderqueer</v>
      </c>
      <c r="T4228">
        <v>76</v>
      </c>
      <c r="U4228" t="str">
        <v>4070 Nathan CircuitSuite 296</v>
      </c>
      <c r="V4228">
        <v>1840</v>
      </c>
      <c r="W4228" t="str">
        <v>Rubyfort</v>
      </c>
      <c r="X4228" t="str">
        <v>Tasmania</v>
      </c>
      <c r="Y4228" t="str">
        <v>Australia</v>
      </c>
      <c r="Z4228">
        <v>6</v>
      </c>
      <c r="AA4228" s="3" t="str">
        <f t="shared" si="133"/>
        <v>10 to 20</v>
      </c>
      <c r="AP4228" s="6">
        <v>348</v>
      </c>
      <c r="AQ4228" s="6" t="s">
        <v>1414</v>
      </c>
    </row>
    <row r="4229" spans="1:43" x14ac:dyDescent="0.25">
      <c r="A4229">
        <v>4227</v>
      </c>
      <c r="B4229">
        <v>842</v>
      </c>
      <c r="C4229">
        <v>875</v>
      </c>
      <c r="D4229">
        <v>94</v>
      </c>
      <c r="E4229">
        <v>2</v>
      </c>
      <c r="F4229">
        <v>188</v>
      </c>
      <c r="G4229" t="str">
        <f>VLOOKUP($C4229,'Raw-products'!$A$2:$H$1261,MATCH(G$1,'Raw-products'!$A$1:$H$1,0))</f>
        <v>Trousers</v>
      </c>
      <c r="H4229" t="str">
        <f>VLOOKUP($C4229,'Raw-products'!$A$2:$H$1261,MATCH(H$1,'Raw-products'!$A$1:$H$1,0))</f>
        <v>Cords</v>
      </c>
      <c r="I4229" t="str">
        <f>VLOOKUP($C4229,'Raw-products'!$A$2:$H$1261,MATCH(I$1,'Raw-products'!$A$1:$H$1,0))</f>
        <v>XS</v>
      </c>
      <c r="J4229" t="str">
        <f>VLOOKUP($C4229,'Raw-products'!$A$2:$H$1261,MATCH(J$1,'Raw-products'!$A$1:$H$1,0))</f>
        <v>red</v>
      </c>
      <c r="K4229">
        <f>VLOOKUP($C4229,'Raw-products'!$A$2:$H$1261,MATCH(K$1,'Raw-products'!$A$1:$H$1,0))</f>
        <v>113</v>
      </c>
      <c r="L4229">
        <f>VLOOKUP($C4229,'Raw-products'!$A$2:$H$1261,MATCH(L$1,'Raw-products'!$A$1:$H$1,0))</f>
        <v>63</v>
      </c>
      <c r="M4229" s="5">
        <f t="shared" si="132"/>
        <v>7119</v>
      </c>
      <c r="N4229" cm="1">
        <f t="array" ref="N4229:Q4229">_xlfn.XLOOKUP($B4229,'Raw -orders'!$A:$A,'Raw -orders'!$B:$E)</f>
        <v>310</v>
      </c>
      <c r="O4229">
        <v>22552</v>
      </c>
      <c r="P4229" s="1">
        <v>44206</v>
      </c>
      <c r="Q4229" s="1">
        <v>44225</v>
      </c>
      <c r="R4229" t="str" cm="1">
        <f t="array" ref="R4229:Y4229">_xlfn.XLOOKUP($N4229,'Raw - customers'!$A:$A,'Raw - customers'!$B:$I)</f>
        <v>Sharyl Royl</v>
      </c>
      <c r="S4229" t="str">
        <v>Polygender</v>
      </c>
      <c r="T4229">
        <v>61</v>
      </c>
      <c r="U4229" t="str">
        <v>29 Caitlin CrestSuite 875</v>
      </c>
      <c r="V4229">
        <v>7862</v>
      </c>
      <c r="W4229" t="str">
        <v>Fadelburgh</v>
      </c>
      <c r="X4229" t="str">
        <v>New South Wales</v>
      </c>
      <c r="Y4229" t="str">
        <v>Australia</v>
      </c>
      <c r="Z4229">
        <v>1</v>
      </c>
      <c r="AA4229" s="3" t="str">
        <f t="shared" si="133"/>
        <v>10 to 20</v>
      </c>
      <c r="AP4229" s="6">
        <v>310</v>
      </c>
      <c r="AQ4229" s="6" t="s">
        <v>1362</v>
      </c>
    </row>
    <row r="4230" spans="1:43" x14ac:dyDescent="0.25">
      <c r="A4230">
        <v>4228</v>
      </c>
      <c r="B4230">
        <v>842</v>
      </c>
      <c r="C4230">
        <v>374</v>
      </c>
      <c r="D4230">
        <v>94</v>
      </c>
      <c r="E4230">
        <v>3</v>
      </c>
      <c r="F4230">
        <v>282</v>
      </c>
      <c r="G4230" t="str">
        <f>VLOOKUP($C4230,'Raw-products'!$A$2:$H$1261,MATCH(G$1,'Raw-products'!$A$1:$H$1,0))</f>
        <v>Shirt</v>
      </c>
      <c r="H4230" t="str">
        <f>VLOOKUP($C4230,'Raw-products'!$A$2:$H$1261,MATCH(H$1,'Raw-products'!$A$1:$H$1,0))</f>
        <v>Henley</v>
      </c>
      <c r="I4230" t="str">
        <f>VLOOKUP($C4230,'Raw-products'!$A$2:$H$1261,MATCH(I$1,'Raw-products'!$A$1:$H$1,0))</f>
        <v>XL</v>
      </c>
      <c r="J4230" t="str">
        <f>VLOOKUP($C4230,'Raw-products'!$A$2:$H$1261,MATCH(J$1,'Raw-products'!$A$1:$H$1,0))</f>
        <v>blue</v>
      </c>
      <c r="K4230">
        <f>VLOOKUP($C4230,'Raw-products'!$A$2:$H$1261,MATCH(K$1,'Raw-products'!$A$1:$H$1,0))</f>
        <v>92</v>
      </c>
      <c r="L4230">
        <f>VLOOKUP($C4230,'Raw-products'!$A$2:$H$1261,MATCH(L$1,'Raw-products'!$A$1:$H$1,0))</f>
        <v>75</v>
      </c>
      <c r="M4230" s="5">
        <f t="shared" si="132"/>
        <v>6900</v>
      </c>
      <c r="N4230" cm="1">
        <f t="array" ref="N4230:Q4230">_xlfn.XLOOKUP($B4230,'Raw -orders'!$A:$A,'Raw -orders'!$B:$E)</f>
        <v>310</v>
      </c>
      <c r="O4230">
        <v>22552</v>
      </c>
      <c r="P4230" s="1">
        <v>44206</v>
      </c>
      <c r="Q4230" s="1">
        <v>44225</v>
      </c>
      <c r="R4230" t="str" cm="1">
        <f t="array" ref="R4230:Y4230">_xlfn.XLOOKUP($N4230,'Raw - customers'!$A:$A,'Raw - customers'!$B:$I)</f>
        <v>Sharyl Royl</v>
      </c>
      <c r="S4230" t="str">
        <v>Polygender</v>
      </c>
      <c r="T4230">
        <v>61</v>
      </c>
      <c r="U4230" t="str">
        <v>29 Caitlin CrestSuite 875</v>
      </c>
      <c r="V4230">
        <v>7862</v>
      </c>
      <c r="W4230" t="str">
        <v>Fadelburgh</v>
      </c>
      <c r="X4230" t="str">
        <v>New South Wales</v>
      </c>
      <c r="Y4230" t="str">
        <v>Australia</v>
      </c>
      <c r="Z4230">
        <v>1</v>
      </c>
      <c r="AA4230" s="3" t="str">
        <f t="shared" si="133"/>
        <v>10 to 20</v>
      </c>
      <c r="AP4230" s="6">
        <v>310</v>
      </c>
      <c r="AQ4230" s="6" t="s">
        <v>1362</v>
      </c>
    </row>
    <row r="4231" spans="1:43" x14ac:dyDescent="0.25">
      <c r="A4231">
        <v>4229</v>
      </c>
      <c r="B4231">
        <v>842</v>
      </c>
      <c r="C4231">
        <v>645</v>
      </c>
      <c r="D4231">
        <v>93</v>
      </c>
      <c r="E4231">
        <v>3</v>
      </c>
      <c r="F4231">
        <v>279</v>
      </c>
      <c r="G4231" t="str">
        <f>VLOOKUP($C4231,'Raw-products'!$A$2:$H$1261,MATCH(G$1,'Raw-products'!$A$1:$H$1,0))</f>
        <v>Jacket</v>
      </c>
      <c r="H4231" t="str">
        <f>VLOOKUP($C4231,'Raw-products'!$A$2:$H$1261,MATCH(H$1,'Raw-products'!$A$1:$H$1,0))</f>
        <v>Coach</v>
      </c>
      <c r="I4231" t="str">
        <f>VLOOKUP($C4231,'Raw-products'!$A$2:$H$1261,MATCH(I$1,'Raw-products'!$A$1:$H$1,0))</f>
        <v>XS</v>
      </c>
      <c r="J4231" t="str">
        <f>VLOOKUP($C4231,'Raw-products'!$A$2:$H$1261,MATCH(J$1,'Raw-products'!$A$1:$H$1,0))</f>
        <v>green</v>
      </c>
      <c r="K4231">
        <f>VLOOKUP($C4231,'Raw-products'!$A$2:$H$1261,MATCH(K$1,'Raw-products'!$A$1:$H$1,0))</f>
        <v>115</v>
      </c>
      <c r="L4231">
        <f>VLOOKUP($C4231,'Raw-products'!$A$2:$H$1261,MATCH(L$1,'Raw-products'!$A$1:$H$1,0))</f>
        <v>78</v>
      </c>
      <c r="M4231" s="5">
        <f t="shared" si="132"/>
        <v>8970</v>
      </c>
      <c r="N4231" cm="1">
        <f t="array" ref="N4231:Q4231">_xlfn.XLOOKUP($B4231,'Raw -orders'!$A:$A,'Raw -orders'!$B:$E)</f>
        <v>310</v>
      </c>
      <c r="O4231">
        <v>22552</v>
      </c>
      <c r="P4231" s="1">
        <v>44206</v>
      </c>
      <c r="Q4231" s="1">
        <v>44225</v>
      </c>
      <c r="R4231" t="str" cm="1">
        <f t="array" ref="R4231:Y4231">_xlfn.XLOOKUP($N4231,'Raw - customers'!$A:$A,'Raw - customers'!$B:$I)</f>
        <v>Sharyl Royl</v>
      </c>
      <c r="S4231" t="str">
        <v>Polygender</v>
      </c>
      <c r="T4231">
        <v>61</v>
      </c>
      <c r="U4231" t="str">
        <v>29 Caitlin CrestSuite 875</v>
      </c>
      <c r="V4231">
        <v>7862</v>
      </c>
      <c r="W4231" t="str">
        <v>Fadelburgh</v>
      </c>
      <c r="X4231" t="str">
        <v>New South Wales</v>
      </c>
      <c r="Y4231" t="str">
        <v>Australia</v>
      </c>
      <c r="Z4231">
        <v>1</v>
      </c>
      <c r="AA4231" s="3" t="str">
        <f t="shared" si="133"/>
        <v>10 to 20</v>
      </c>
      <c r="AP4231" s="6">
        <v>310</v>
      </c>
      <c r="AQ4231" s="6" t="s">
        <v>1362</v>
      </c>
    </row>
    <row r="4232" spans="1:43" x14ac:dyDescent="0.25">
      <c r="A4232">
        <v>4230</v>
      </c>
      <c r="B4232">
        <v>842</v>
      </c>
      <c r="C4232">
        <v>238</v>
      </c>
      <c r="D4232">
        <v>106</v>
      </c>
      <c r="E4232">
        <v>1</v>
      </c>
      <c r="F4232">
        <v>106</v>
      </c>
      <c r="G4232" t="str">
        <f>VLOOKUP($C4232,'Raw-products'!$A$2:$H$1261,MATCH(G$1,'Raw-products'!$A$1:$H$1,0))</f>
        <v>Shirt</v>
      </c>
      <c r="H4232" t="str">
        <f>VLOOKUP($C4232,'Raw-products'!$A$2:$H$1261,MATCH(H$1,'Raw-products'!$A$1:$H$1,0))</f>
        <v>Chambray</v>
      </c>
      <c r="I4232" t="str">
        <f>VLOOKUP($C4232,'Raw-products'!$A$2:$H$1261,MATCH(I$1,'Raw-products'!$A$1:$H$1,0))</f>
        <v>L</v>
      </c>
      <c r="J4232" t="str">
        <f>VLOOKUP($C4232,'Raw-products'!$A$2:$H$1261,MATCH(J$1,'Raw-products'!$A$1:$H$1,0))</f>
        <v>indigo</v>
      </c>
      <c r="K4232">
        <f>VLOOKUP($C4232,'Raw-products'!$A$2:$H$1261,MATCH(K$1,'Raw-products'!$A$1:$H$1,0))</f>
        <v>105</v>
      </c>
      <c r="L4232">
        <f>VLOOKUP($C4232,'Raw-products'!$A$2:$H$1261,MATCH(L$1,'Raw-products'!$A$1:$H$1,0))</f>
        <v>79</v>
      </c>
      <c r="M4232" s="5">
        <f t="shared" si="132"/>
        <v>8295</v>
      </c>
      <c r="N4232" cm="1">
        <f t="array" ref="N4232:Q4232">_xlfn.XLOOKUP($B4232,'Raw -orders'!$A:$A,'Raw -orders'!$B:$E)</f>
        <v>310</v>
      </c>
      <c r="O4232">
        <v>22552</v>
      </c>
      <c r="P4232" s="1">
        <v>44206</v>
      </c>
      <c r="Q4232" s="1">
        <v>44225</v>
      </c>
      <c r="R4232" t="str" cm="1">
        <f t="array" ref="R4232:Y4232">_xlfn.XLOOKUP($N4232,'Raw - customers'!$A:$A,'Raw - customers'!$B:$I)</f>
        <v>Sharyl Royl</v>
      </c>
      <c r="S4232" t="str">
        <v>Polygender</v>
      </c>
      <c r="T4232">
        <v>61</v>
      </c>
      <c r="U4232" t="str">
        <v>29 Caitlin CrestSuite 875</v>
      </c>
      <c r="V4232">
        <v>7862</v>
      </c>
      <c r="W4232" t="str">
        <v>Fadelburgh</v>
      </c>
      <c r="X4232" t="str">
        <v>New South Wales</v>
      </c>
      <c r="Y4232" t="str">
        <v>Australia</v>
      </c>
      <c r="Z4232">
        <v>1</v>
      </c>
      <c r="AA4232" s="3" t="str">
        <f t="shared" si="133"/>
        <v>10 to 20</v>
      </c>
      <c r="AP4232" s="6">
        <v>310</v>
      </c>
      <c r="AQ4232" s="6" t="s">
        <v>1362</v>
      </c>
    </row>
    <row r="4233" spans="1:43" x14ac:dyDescent="0.25">
      <c r="A4233">
        <v>4231</v>
      </c>
      <c r="B4233">
        <v>843</v>
      </c>
      <c r="C4233">
        <v>1091</v>
      </c>
      <c r="D4233">
        <v>115</v>
      </c>
      <c r="E4233">
        <v>1</v>
      </c>
      <c r="F4233">
        <v>115</v>
      </c>
      <c r="G4233" t="str">
        <f>VLOOKUP($C4233,'Raw-products'!$A$2:$H$1261,MATCH(G$1,'Raw-products'!$A$1:$H$1,0))</f>
        <v>Trousers</v>
      </c>
      <c r="H4233" t="str">
        <f>VLOOKUP($C4233,'Raw-products'!$A$2:$H$1261,MATCH(H$1,'Raw-products'!$A$1:$H$1,0))</f>
        <v>Cropped</v>
      </c>
      <c r="I4233" t="str">
        <f>VLOOKUP($C4233,'Raw-products'!$A$2:$H$1261,MATCH(I$1,'Raw-products'!$A$1:$H$1,0))</f>
        <v>S</v>
      </c>
      <c r="J4233" t="str">
        <f>VLOOKUP($C4233,'Raw-products'!$A$2:$H$1261,MATCH(J$1,'Raw-products'!$A$1:$H$1,0))</f>
        <v>orange</v>
      </c>
      <c r="K4233">
        <f>VLOOKUP($C4233,'Raw-products'!$A$2:$H$1261,MATCH(K$1,'Raw-products'!$A$1:$H$1,0))</f>
        <v>99</v>
      </c>
      <c r="L4233">
        <f>VLOOKUP($C4233,'Raw-products'!$A$2:$H$1261,MATCH(L$1,'Raw-products'!$A$1:$H$1,0))</f>
        <v>78</v>
      </c>
      <c r="M4233" s="5">
        <f t="shared" si="132"/>
        <v>7722</v>
      </c>
      <c r="N4233" cm="1">
        <f t="array" ref="N4233:Q4233">_xlfn.XLOOKUP($B4233,'Raw -orders'!$A:$A,'Raw -orders'!$B:$E)</f>
        <v>956</v>
      </c>
      <c r="O4233">
        <v>17717</v>
      </c>
      <c r="P4233" s="1">
        <v>44380</v>
      </c>
      <c r="Q4233" s="1">
        <v>44386</v>
      </c>
      <c r="R4233" t="str" cm="1">
        <f t="array" ref="R4233:Y4233">_xlfn.XLOOKUP($N4233,'Raw - customers'!$A:$A,'Raw - customers'!$B:$I)</f>
        <v>Camile Haveline</v>
      </c>
      <c r="S4233" t="str">
        <v>Genderfluid</v>
      </c>
      <c r="T4233">
        <v>20</v>
      </c>
      <c r="U4233" t="str">
        <v>408 Logan View RdApt. 841</v>
      </c>
      <c r="V4233">
        <v>6905</v>
      </c>
      <c r="W4233" t="str">
        <v>New Alexchester</v>
      </c>
      <c r="X4233" t="str">
        <v>New South Wales</v>
      </c>
      <c r="Y4233" t="str">
        <v>Australia</v>
      </c>
      <c r="Z4233">
        <v>7</v>
      </c>
      <c r="AA4233" s="3" t="str">
        <f t="shared" si="133"/>
        <v>0 to 10</v>
      </c>
      <c r="AP4233" s="6">
        <v>956</v>
      </c>
      <c r="AQ4233" s="6" t="s">
        <v>1362</v>
      </c>
    </row>
    <row r="4234" spans="1:43" x14ac:dyDescent="0.25">
      <c r="A4234">
        <v>4232</v>
      </c>
      <c r="B4234">
        <v>843</v>
      </c>
      <c r="C4234">
        <v>374</v>
      </c>
      <c r="D4234">
        <v>94</v>
      </c>
      <c r="E4234">
        <v>3</v>
      </c>
      <c r="F4234">
        <v>282</v>
      </c>
      <c r="G4234" t="str">
        <f>VLOOKUP($C4234,'Raw-products'!$A$2:$H$1261,MATCH(G$1,'Raw-products'!$A$1:$H$1,0))</f>
        <v>Shirt</v>
      </c>
      <c r="H4234" t="str">
        <f>VLOOKUP($C4234,'Raw-products'!$A$2:$H$1261,MATCH(H$1,'Raw-products'!$A$1:$H$1,0))</f>
        <v>Henley</v>
      </c>
      <c r="I4234" t="str">
        <f>VLOOKUP($C4234,'Raw-products'!$A$2:$H$1261,MATCH(I$1,'Raw-products'!$A$1:$H$1,0))</f>
        <v>XL</v>
      </c>
      <c r="J4234" t="str">
        <f>VLOOKUP($C4234,'Raw-products'!$A$2:$H$1261,MATCH(J$1,'Raw-products'!$A$1:$H$1,0))</f>
        <v>blue</v>
      </c>
      <c r="K4234">
        <f>VLOOKUP($C4234,'Raw-products'!$A$2:$H$1261,MATCH(K$1,'Raw-products'!$A$1:$H$1,0))</f>
        <v>92</v>
      </c>
      <c r="L4234">
        <f>VLOOKUP($C4234,'Raw-products'!$A$2:$H$1261,MATCH(L$1,'Raw-products'!$A$1:$H$1,0))</f>
        <v>75</v>
      </c>
      <c r="M4234" s="5">
        <f t="shared" si="132"/>
        <v>6900</v>
      </c>
      <c r="N4234" cm="1">
        <f t="array" ref="N4234:Q4234">_xlfn.XLOOKUP($B4234,'Raw -orders'!$A:$A,'Raw -orders'!$B:$E)</f>
        <v>956</v>
      </c>
      <c r="O4234">
        <v>17717</v>
      </c>
      <c r="P4234" s="1">
        <v>44380</v>
      </c>
      <c r="Q4234" s="1">
        <v>44386</v>
      </c>
      <c r="R4234" t="str" cm="1">
        <f t="array" ref="R4234:Y4234">_xlfn.XLOOKUP($N4234,'Raw - customers'!$A:$A,'Raw - customers'!$B:$I)</f>
        <v>Camile Haveline</v>
      </c>
      <c r="S4234" t="str">
        <v>Genderfluid</v>
      </c>
      <c r="T4234">
        <v>20</v>
      </c>
      <c r="U4234" t="str">
        <v>408 Logan View RdApt. 841</v>
      </c>
      <c r="V4234">
        <v>6905</v>
      </c>
      <c r="W4234" t="str">
        <v>New Alexchester</v>
      </c>
      <c r="X4234" t="str">
        <v>New South Wales</v>
      </c>
      <c r="Y4234" t="str">
        <v>Australia</v>
      </c>
      <c r="Z4234">
        <v>7</v>
      </c>
      <c r="AA4234" s="3" t="str">
        <f t="shared" si="133"/>
        <v>0 to 10</v>
      </c>
      <c r="AP4234" s="6">
        <v>956</v>
      </c>
      <c r="AQ4234" s="6" t="s">
        <v>1362</v>
      </c>
    </row>
    <row r="4235" spans="1:43" x14ac:dyDescent="0.25">
      <c r="A4235">
        <v>4233</v>
      </c>
      <c r="B4235">
        <v>843</v>
      </c>
      <c r="C4235">
        <v>69</v>
      </c>
      <c r="D4235">
        <v>104</v>
      </c>
      <c r="E4235">
        <v>1</v>
      </c>
      <c r="F4235">
        <v>104</v>
      </c>
      <c r="G4235" t="str">
        <f>VLOOKUP($C4235,'Raw-products'!$A$2:$H$1261,MATCH(G$1,'Raw-products'!$A$1:$H$1,0))</f>
        <v>Shirt</v>
      </c>
      <c r="H4235" t="str">
        <f>VLOOKUP($C4235,'Raw-products'!$A$2:$H$1261,MATCH(H$1,'Raw-products'!$A$1:$H$1,0))</f>
        <v>Dress</v>
      </c>
      <c r="I4235" t="str">
        <f>VLOOKUP($C4235,'Raw-products'!$A$2:$H$1261,MATCH(I$1,'Raw-products'!$A$1:$H$1,0))</f>
        <v>XL</v>
      </c>
      <c r="J4235" t="str">
        <f>VLOOKUP($C4235,'Raw-products'!$A$2:$H$1261,MATCH(J$1,'Raw-products'!$A$1:$H$1,0))</f>
        <v>violet</v>
      </c>
      <c r="K4235">
        <f>VLOOKUP($C4235,'Raw-products'!$A$2:$H$1261,MATCH(K$1,'Raw-products'!$A$1:$H$1,0))</f>
        <v>119</v>
      </c>
      <c r="L4235">
        <f>VLOOKUP($C4235,'Raw-products'!$A$2:$H$1261,MATCH(L$1,'Raw-products'!$A$1:$H$1,0))</f>
        <v>77</v>
      </c>
      <c r="M4235" s="5">
        <f t="shared" si="132"/>
        <v>9163</v>
      </c>
      <c r="N4235" cm="1">
        <f t="array" ref="N4235:Q4235">_xlfn.XLOOKUP($B4235,'Raw -orders'!$A:$A,'Raw -orders'!$B:$E)</f>
        <v>956</v>
      </c>
      <c r="O4235">
        <v>17717</v>
      </c>
      <c r="P4235" s="1">
        <v>44380</v>
      </c>
      <c r="Q4235" s="1">
        <v>44386</v>
      </c>
      <c r="R4235" t="str" cm="1">
        <f t="array" ref="R4235:Y4235">_xlfn.XLOOKUP($N4235,'Raw - customers'!$A:$A,'Raw - customers'!$B:$I)</f>
        <v>Camile Haveline</v>
      </c>
      <c r="S4235" t="str">
        <v>Genderfluid</v>
      </c>
      <c r="T4235">
        <v>20</v>
      </c>
      <c r="U4235" t="str">
        <v>408 Logan View RdApt. 841</v>
      </c>
      <c r="V4235">
        <v>6905</v>
      </c>
      <c r="W4235" t="str">
        <v>New Alexchester</v>
      </c>
      <c r="X4235" t="str">
        <v>New South Wales</v>
      </c>
      <c r="Y4235" t="str">
        <v>Australia</v>
      </c>
      <c r="Z4235">
        <v>7</v>
      </c>
      <c r="AA4235" s="3" t="str">
        <f t="shared" si="133"/>
        <v>0 to 10</v>
      </c>
      <c r="AP4235" s="6">
        <v>956</v>
      </c>
      <c r="AQ4235" s="6" t="s">
        <v>1362</v>
      </c>
    </row>
    <row r="4236" spans="1:43" x14ac:dyDescent="0.25">
      <c r="A4236">
        <v>4234</v>
      </c>
      <c r="B4236">
        <v>843</v>
      </c>
      <c r="C4236">
        <v>285</v>
      </c>
      <c r="D4236">
        <v>105</v>
      </c>
      <c r="E4236">
        <v>1</v>
      </c>
      <c r="F4236">
        <v>105</v>
      </c>
      <c r="G4236" t="str">
        <f>VLOOKUP($C4236,'Raw-products'!$A$2:$H$1261,MATCH(G$1,'Raw-products'!$A$1:$H$1,0))</f>
        <v>Shirt</v>
      </c>
      <c r="H4236" t="str">
        <f>VLOOKUP($C4236,'Raw-products'!$A$2:$H$1261,MATCH(H$1,'Raw-products'!$A$1:$H$1,0))</f>
        <v>Cuban Collar</v>
      </c>
      <c r="I4236" t="str">
        <f>VLOOKUP($C4236,'Raw-products'!$A$2:$H$1261,MATCH(I$1,'Raw-products'!$A$1:$H$1,0))</f>
        <v>XS</v>
      </c>
      <c r="J4236" t="str">
        <f>VLOOKUP($C4236,'Raw-products'!$A$2:$H$1261,MATCH(J$1,'Raw-products'!$A$1:$H$1,0))</f>
        <v>orange</v>
      </c>
      <c r="K4236">
        <f>VLOOKUP($C4236,'Raw-products'!$A$2:$H$1261,MATCH(K$1,'Raw-products'!$A$1:$H$1,0))</f>
        <v>93</v>
      </c>
      <c r="L4236">
        <f>VLOOKUP($C4236,'Raw-products'!$A$2:$H$1261,MATCH(L$1,'Raw-products'!$A$1:$H$1,0))</f>
        <v>62</v>
      </c>
      <c r="M4236" s="5">
        <f t="shared" si="132"/>
        <v>5766</v>
      </c>
      <c r="N4236" cm="1">
        <f t="array" ref="N4236:Q4236">_xlfn.XLOOKUP($B4236,'Raw -orders'!$A:$A,'Raw -orders'!$B:$E)</f>
        <v>956</v>
      </c>
      <c r="O4236">
        <v>17717</v>
      </c>
      <c r="P4236" s="1">
        <v>44380</v>
      </c>
      <c r="Q4236" s="1">
        <v>44386</v>
      </c>
      <c r="R4236" t="str" cm="1">
        <f t="array" ref="R4236:Y4236">_xlfn.XLOOKUP($N4236,'Raw - customers'!$A:$A,'Raw - customers'!$B:$I)</f>
        <v>Camile Haveline</v>
      </c>
      <c r="S4236" t="str">
        <v>Genderfluid</v>
      </c>
      <c r="T4236">
        <v>20</v>
      </c>
      <c r="U4236" t="str">
        <v>408 Logan View RdApt. 841</v>
      </c>
      <c r="V4236">
        <v>6905</v>
      </c>
      <c r="W4236" t="str">
        <v>New Alexchester</v>
      </c>
      <c r="X4236" t="str">
        <v>New South Wales</v>
      </c>
      <c r="Y4236" t="str">
        <v>Australia</v>
      </c>
      <c r="Z4236">
        <v>7</v>
      </c>
      <c r="AA4236" s="3" t="str">
        <f t="shared" si="133"/>
        <v>0 to 10</v>
      </c>
      <c r="AP4236" s="6">
        <v>956</v>
      </c>
      <c r="AQ4236" s="6" t="s">
        <v>1362</v>
      </c>
    </row>
    <row r="4237" spans="1:43" x14ac:dyDescent="0.25">
      <c r="A4237">
        <v>4235</v>
      </c>
      <c r="B4237">
        <v>843</v>
      </c>
      <c r="C4237">
        <v>737</v>
      </c>
      <c r="D4237">
        <v>109</v>
      </c>
      <c r="E4237">
        <v>1</v>
      </c>
      <c r="F4237">
        <v>109</v>
      </c>
      <c r="G4237" t="str">
        <f>VLOOKUP($C4237,'Raw-products'!$A$2:$H$1261,MATCH(G$1,'Raw-products'!$A$1:$H$1,0))</f>
        <v>Jacket</v>
      </c>
      <c r="H4237" t="str">
        <f>VLOOKUP($C4237,'Raw-products'!$A$2:$H$1261,MATCH(H$1,'Raw-products'!$A$1:$H$1,0))</f>
        <v>Peacoat</v>
      </c>
      <c r="I4237" t="str">
        <f>VLOOKUP($C4237,'Raw-products'!$A$2:$H$1261,MATCH(I$1,'Raw-products'!$A$1:$H$1,0))</f>
        <v>M</v>
      </c>
      <c r="J4237" t="str">
        <f>VLOOKUP($C4237,'Raw-products'!$A$2:$H$1261,MATCH(J$1,'Raw-products'!$A$1:$H$1,0))</f>
        <v>red</v>
      </c>
      <c r="K4237">
        <f>VLOOKUP($C4237,'Raw-products'!$A$2:$H$1261,MATCH(K$1,'Raw-products'!$A$1:$H$1,0))</f>
        <v>102</v>
      </c>
      <c r="L4237">
        <f>VLOOKUP($C4237,'Raw-products'!$A$2:$H$1261,MATCH(L$1,'Raw-products'!$A$1:$H$1,0))</f>
        <v>59</v>
      </c>
      <c r="M4237" s="5">
        <f t="shared" si="132"/>
        <v>6018</v>
      </c>
      <c r="N4237" cm="1">
        <f t="array" ref="N4237:Q4237">_xlfn.XLOOKUP($B4237,'Raw -orders'!$A:$A,'Raw -orders'!$B:$E)</f>
        <v>956</v>
      </c>
      <c r="O4237">
        <v>17717</v>
      </c>
      <c r="P4237" s="1">
        <v>44380</v>
      </c>
      <c r="Q4237" s="1">
        <v>44386</v>
      </c>
      <c r="R4237" t="str" cm="1">
        <f t="array" ref="R4237:Y4237">_xlfn.XLOOKUP($N4237,'Raw - customers'!$A:$A,'Raw - customers'!$B:$I)</f>
        <v>Camile Haveline</v>
      </c>
      <c r="S4237" t="str">
        <v>Genderfluid</v>
      </c>
      <c r="T4237">
        <v>20</v>
      </c>
      <c r="U4237" t="str">
        <v>408 Logan View RdApt. 841</v>
      </c>
      <c r="V4237">
        <v>6905</v>
      </c>
      <c r="W4237" t="str">
        <v>New Alexchester</v>
      </c>
      <c r="X4237" t="str">
        <v>New South Wales</v>
      </c>
      <c r="Y4237" t="str">
        <v>Australia</v>
      </c>
      <c r="Z4237">
        <v>7</v>
      </c>
      <c r="AA4237" s="3" t="str">
        <f t="shared" si="133"/>
        <v>0 to 10</v>
      </c>
      <c r="AP4237" s="6">
        <v>956</v>
      </c>
      <c r="AQ4237" s="6" t="s">
        <v>1362</v>
      </c>
    </row>
    <row r="4238" spans="1:43" x14ac:dyDescent="0.25">
      <c r="A4238">
        <v>4236</v>
      </c>
      <c r="B4238">
        <v>843</v>
      </c>
      <c r="C4238">
        <v>1236</v>
      </c>
      <c r="D4238">
        <v>112</v>
      </c>
      <c r="E4238">
        <v>3</v>
      </c>
      <c r="F4238">
        <v>336</v>
      </c>
      <c r="G4238" t="str">
        <f>VLOOKUP($C4238,'Raw-products'!$A$2:$H$1261,MATCH(G$1,'Raw-products'!$A$1:$H$1,0))</f>
        <v>Trousers</v>
      </c>
      <c r="H4238" t="str">
        <f>VLOOKUP($C4238,'Raw-products'!$A$2:$H$1261,MATCH(H$1,'Raw-products'!$A$1:$H$1,0))</f>
        <v>Tracksuit Bottoms</v>
      </c>
      <c r="I4238" t="str">
        <f>VLOOKUP($C4238,'Raw-products'!$A$2:$H$1261,MATCH(I$1,'Raw-products'!$A$1:$H$1,0))</f>
        <v>S</v>
      </c>
      <c r="J4238" t="str">
        <f>VLOOKUP($C4238,'Raw-products'!$A$2:$H$1261,MATCH(J$1,'Raw-products'!$A$1:$H$1,0))</f>
        <v>yellow</v>
      </c>
      <c r="K4238">
        <f>VLOOKUP($C4238,'Raw-products'!$A$2:$H$1261,MATCH(K$1,'Raw-products'!$A$1:$H$1,0))</f>
        <v>91</v>
      </c>
      <c r="L4238">
        <f>VLOOKUP($C4238,'Raw-products'!$A$2:$H$1261,MATCH(L$1,'Raw-products'!$A$1:$H$1,0))</f>
        <v>49</v>
      </c>
      <c r="M4238" s="5">
        <f t="shared" si="132"/>
        <v>4459</v>
      </c>
      <c r="N4238" cm="1">
        <f t="array" ref="N4238:Q4238">_xlfn.XLOOKUP($B4238,'Raw -orders'!$A:$A,'Raw -orders'!$B:$E)</f>
        <v>956</v>
      </c>
      <c r="O4238">
        <v>17717</v>
      </c>
      <c r="P4238" s="1">
        <v>44380</v>
      </c>
      <c r="Q4238" s="1">
        <v>44386</v>
      </c>
      <c r="R4238" t="str" cm="1">
        <f t="array" ref="R4238:Y4238">_xlfn.XLOOKUP($N4238,'Raw - customers'!$A:$A,'Raw - customers'!$B:$I)</f>
        <v>Camile Haveline</v>
      </c>
      <c r="S4238" t="str">
        <v>Genderfluid</v>
      </c>
      <c r="T4238">
        <v>20</v>
      </c>
      <c r="U4238" t="str">
        <v>408 Logan View RdApt. 841</v>
      </c>
      <c r="V4238">
        <v>6905</v>
      </c>
      <c r="W4238" t="str">
        <v>New Alexchester</v>
      </c>
      <c r="X4238" t="str">
        <v>New South Wales</v>
      </c>
      <c r="Y4238" t="str">
        <v>Australia</v>
      </c>
      <c r="Z4238">
        <v>7</v>
      </c>
      <c r="AA4238" s="3" t="str">
        <f t="shared" si="133"/>
        <v>0 to 10</v>
      </c>
      <c r="AP4238" s="6">
        <v>956</v>
      </c>
      <c r="AQ4238" s="6" t="s">
        <v>1362</v>
      </c>
    </row>
    <row r="4239" spans="1:43" x14ac:dyDescent="0.25">
      <c r="A4239">
        <v>4237</v>
      </c>
      <c r="B4239">
        <v>843</v>
      </c>
      <c r="C4239">
        <v>886</v>
      </c>
      <c r="D4239">
        <v>94</v>
      </c>
      <c r="E4239">
        <v>3</v>
      </c>
      <c r="F4239">
        <v>282</v>
      </c>
      <c r="G4239" t="str">
        <f>VLOOKUP($C4239,'Raw-products'!$A$2:$H$1261,MATCH(G$1,'Raw-products'!$A$1:$H$1,0))</f>
        <v>Trousers</v>
      </c>
      <c r="H4239" t="str">
        <f>VLOOKUP($C4239,'Raw-products'!$A$2:$H$1261,MATCH(H$1,'Raw-products'!$A$1:$H$1,0))</f>
        <v>Cords</v>
      </c>
      <c r="I4239" t="str">
        <f>VLOOKUP($C4239,'Raw-products'!$A$2:$H$1261,MATCH(I$1,'Raw-products'!$A$1:$H$1,0))</f>
        <v>S</v>
      </c>
      <c r="J4239" t="str">
        <f>VLOOKUP($C4239,'Raw-products'!$A$2:$H$1261,MATCH(J$1,'Raw-products'!$A$1:$H$1,0))</f>
        <v>yellow</v>
      </c>
      <c r="K4239">
        <f>VLOOKUP($C4239,'Raw-products'!$A$2:$H$1261,MATCH(K$1,'Raw-products'!$A$1:$H$1,0))</f>
        <v>113</v>
      </c>
      <c r="L4239">
        <f>VLOOKUP($C4239,'Raw-products'!$A$2:$H$1261,MATCH(L$1,'Raw-products'!$A$1:$H$1,0))</f>
        <v>68</v>
      </c>
      <c r="M4239" s="5">
        <f t="shared" si="132"/>
        <v>7684</v>
      </c>
      <c r="N4239" cm="1">
        <f t="array" ref="N4239:Q4239">_xlfn.XLOOKUP($B4239,'Raw -orders'!$A:$A,'Raw -orders'!$B:$E)</f>
        <v>956</v>
      </c>
      <c r="O4239">
        <v>17717</v>
      </c>
      <c r="P4239" s="1">
        <v>44380</v>
      </c>
      <c r="Q4239" s="1">
        <v>44386</v>
      </c>
      <c r="R4239" t="str" cm="1">
        <f t="array" ref="R4239:Y4239">_xlfn.XLOOKUP($N4239,'Raw - customers'!$A:$A,'Raw - customers'!$B:$I)</f>
        <v>Camile Haveline</v>
      </c>
      <c r="S4239" t="str">
        <v>Genderfluid</v>
      </c>
      <c r="T4239">
        <v>20</v>
      </c>
      <c r="U4239" t="str">
        <v>408 Logan View RdApt. 841</v>
      </c>
      <c r="V4239">
        <v>6905</v>
      </c>
      <c r="W4239" t="str">
        <v>New Alexchester</v>
      </c>
      <c r="X4239" t="str">
        <v>New South Wales</v>
      </c>
      <c r="Y4239" t="str">
        <v>Australia</v>
      </c>
      <c r="Z4239">
        <v>7</v>
      </c>
      <c r="AA4239" s="3" t="str">
        <f t="shared" si="133"/>
        <v>0 to 10</v>
      </c>
      <c r="AP4239" s="6">
        <v>956</v>
      </c>
      <c r="AQ4239" s="6" t="s">
        <v>1362</v>
      </c>
    </row>
    <row r="4240" spans="1:43" x14ac:dyDescent="0.25">
      <c r="A4240">
        <v>4238</v>
      </c>
      <c r="B4240">
        <v>843</v>
      </c>
      <c r="C4240">
        <v>962</v>
      </c>
      <c r="D4240">
        <v>97</v>
      </c>
      <c r="E4240">
        <v>2</v>
      </c>
      <c r="F4240">
        <v>194</v>
      </c>
      <c r="G4240" t="str">
        <f>VLOOKUP($C4240,'Raw-products'!$A$2:$H$1261,MATCH(G$1,'Raw-products'!$A$1:$H$1,0))</f>
        <v>Trousers</v>
      </c>
      <c r="H4240" t="str">
        <f>VLOOKUP($C4240,'Raw-products'!$A$2:$H$1261,MATCH(H$1,'Raw-products'!$A$1:$H$1,0))</f>
        <v>Slim-Fit</v>
      </c>
      <c r="I4240" t="str">
        <f>VLOOKUP($C4240,'Raw-products'!$A$2:$H$1261,MATCH(I$1,'Raw-products'!$A$1:$H$1,0))</f>
        <v>M</v>
      </c>
      <c r="J4240" t="str">
        <f>VLOOKUP($C4240,'Raw-products'!$A$2:$H$1261,MATCH(J$1,'Raw-products'!$A$1:$H$1,0))</f>
        <v>green</v>
      </c>
      <c r="K4240">
        <f>VLOOKUP($C4240,'Raw-products'!$A$2:$H$1261,MATCH(K$1,'Raw-products'!$A$1:$H$1,0))</f>
        <v>119</v>
      </c>
      <c r="L4240">
        <f>VLOOKUP($C4240,'Raw-products'!$A$2:$H$1261,MATCH(L$1,'Raw-products'!$A$1:$H$1,0))</f>
        <v>78</v>
      </c>
      <c r="M4240" s="5">
        <f t="shared" si="132"/>
        <v>9282</v>
      </c>
      <c r="N4240" cm="1">
        <f t="array" ref="N4240:Q4240">_xlfn.XLOOKUP($B4240,'Raw -orders'!$A:$A,'Raw -orders'!$B:$E)</f>
        <v>956</v>
      </c>
      <c r="O4240">
        <v>17717</v>
      </c>
      <c r="P4240" s="1">
        <v>44380</v>
      </c>
      <c r="Q4240" s="1">
        <v>44386</v>
      </c>
      <c r="R4240" t="str" cm="1">
        <f t="array" ref="R4240:Y4240">_xlfn.XLOOKUP($N4240,'Raw - customers'!$A:$A,'Raw - customers'!$B:$I)</f>
        <v>Camile Haveline</v>
      </c>
      <c r="S4240" t="str">
        <v>Genderfluid</v>
      </c>
      <c r="T4240">
        <v>20</v>
      </c>
      <c r="U4240" t="str">
        <v>408 Logan View RdApt. 841</v>
      </c>
      <c r="V4240">
        <v>6905</v>
      </c>
      <c r="W4240" t="str">
        <v>New Alexchester</v>
      </c>
      <c r="X4240" t="str">
        <v>New South Wales</v>
      </c>
      <c r="Y4240" t="str">
        <v>Australia</v>
      </c>
      <c r="Z4240">
        <v>7</v>
      </c>
      <c r="AA4240" s="3" t="str">
        <f t="shared" si="133"/>
        <v>0 to 10</v>
      </c>
      <c r="AP4240" s="6">
        <v>956</v>
      </c>
      <c r="AQ4240" s="6" t="s">
        <v>1362</v>
      </c>
    </row>
    <row r="4241" spans="1:43" x14ac:dyDescent="0.25">
      <c r="A4241">
        <v>4239</v>
      </c>
      <c r="B4241">
        <v>843</v>
      </c>
      <c r="C4241">
        <v>207</v>
      </c>
      <c r="D4241">
        <v>98</v>
      </c>
      <c r="E4241">
        <v>3</v>
      </c>
      <c r="F4241">
        <v>294</v>
      </c>
      <c r="G4241" t="str">
        <f>VLOOKUP($C4241,'Raw-products'!$A$2:$H$1261,MATCH(G$1,'Raw-products'!$A$1:$H$1,0))</f>
        <v>Shirt</v>
      </c>
      <c r="H4241" t="str">
        <f>VLOOKUP($C4241,'Raw-products'!$A$2:$H$1261,MATCH(H$1,'Raw-products'!$A$1:$H$1,0))</f>
        <v>Camp Collared</v>
      </c>
      <c r="I4241" t="str">
        <f>VLOOKUP($C4241,'Raw-products'!$A$2:$H$1261,MATCH(I$1,'Raw-products'!$A$1:$H$1,0))</f>
        <v>M</v>
      </c>
      <c r="J4241" t="str">
        <f>VLOOKUP($C4241,'Raw-products'!$A$2:$H$1261,MATCH(J$1,'Raw-products'!$A$1:$H$1,0))</f>
        <v>violet</v>
      </c>
      <c r="K4241">
        <f>VLOOKUP($C4241,'Raw-products'!$A$2:$H$1261,MATCH(K$1,'Raw-products'!$A$1:$H$1,0))</f>
        <v>112</v>
      </c>
      <c r="L4241">
        <f>VLOOKUP($C4241,'Raw-products'!$A$2:$H$1261,MATCH(L$1,'Raw-products'!$A$1:$H$1,0))</f>
        <v>41</v>
      </c>
      <c r="M4241" s="5">
        <f t="shared" si="132"/>
        <v>4592</v>
      </c>
      <c r="N4241" cm="1">
        <f t="array" ref="N4241:Q4241">_xlfn.XLOOKUP($B4241,'Raw -orders'!$A:$A,'Raw -orders'!$B:$E)</f>
        <v>956</v>
      </c>
      <c r="O4241">
        <v>17717</v>
      </c>
      <c r="P4241" s="1">
        <v>44380</v>
      </c>
      <c r="Q4241" s="1">
        <v>44386</v>
      </c>
      <c r="R4241" t="str" cm="1">
        <f t="array" ref="R4241:Y4241">_xlfn.XLOOKUP($N4241,'Raw - customers'!$A:$A,'Raw - customers'!$B:$I)</f>
        <v>Camile Haveline</v>
      </c>
      <c r="S4241" t="str">
        <v>Genderfluid</v>
      </c>
      <c r="T4241">
        <v>20</v>
      </c>
      <c r="U4241" t="str">
        <v>408 Logan View RdApt. 841</v>
      </c>
      <c r="V4241">
        <v>6905</v>
      </c>
      <c r="W4241" t="str">
        <v>New Alexchester</v>
      </c>
      <c r="X4241" t="str">
        <v>New South Wales</v>
      </c>
      <c r="Y4241" t="str">
        <v>Australia</v>
      </c>
      <c r="Z4241">
        <v>7</v>
      </c>
      <c r="AA4241" s="3" t="str">
        <f t="shared" si="133"/>
        <v>0 to 10</v>
      </c>
      <c r="AP4241" s="6">
        <v>956</v>
      </c>
      <c r="AQ4241" s="6" t="s">
        <v>1362</v>
      </c>
    </row>
    <row r="4242" spans="1:43" x14ac:dyDescent="0.25">
      <c r="A4242">
        <v>4240</v>
      </c>
      <c r="B4242">
        <v>843</v>
      </c>
      <c r="C4242">
        <v>1084</v>
      </c>
      <c r="D4242">
        <v>93</v>
      </c>
      <c r="E4242">
        <v>1</v>
      </c>
      <c r="F4242">
        <v>93</v>
      </c>
      <c r="G4242" t="str">
        <f>VLOOKUP($C4242,'Raw-products'!$A$2:$H$1261,MATCH(G$1,'Raw-products'!$A$1:$H$1,0))</f>
        <v>Trousers</v>
      </c>
      <c r="H4242" t="str">
        <f>VLOOKUP($C4242,'Raw-products'!$A$2:$H$1261,MATCH(H$1,'Raw-products'!$A$1:$H$1,0))</f>
        <v>Joggers</v>
      </c>
      <c r="I4242" t="str">
        <f>VLOOKUP($C4242,'Raw-products'!$A$2:$H$1261,MATCH(I$1,'Raw-products'!$A$1:$H$1,0))</f>
        <v>XL</v>
      </c>
      <c r="J4242" t="str">
        <f>VLOOKUP($C4242,'Raw-products'!$A$2:$H$1261,MATCH(J$1,'Raw-products'!$A$1:$H$1,0))</f>
        <v>violet</v>
      </c>
      <c r="K4242">
        <f>VLOOKUP($C4242,'Raw-products'!$A$2:$H$1261,MATCH(K$1,'Raw-products'!$A$1:$H$1,0))</f>
        <v>94</v>
      </c>
      <c r="L4242">
        <f>VLOOKUP($C4242,'Raw-products'!$A$2:$H$1261,MATCH(L$1,'Raw-products'!$A$1:$H$1,0))</f>
        <v>40</v>
      </c>
      <c r="M4242" s="5">
        <f t="shared" si="132"/>
        <v>3760</v>
      </c>
      <c r="N4242" cm="1">
        <f t="array" ref="N4242:Q4242">_xlfn.XLOOKUP($B4242,'Raw -orders'!$A:$A,'Raw -orders'!$B:$E)</f>
        <v>956</v>
      </c>
      <c r="O4242">
        <v>17717</v>
      </c>
      <c r="P4242" s="1">
        <v>44380</v>
      </c>
      <c r="Q4242" s="1">
        <v>44386</v>
      </c>
      <c r="R4242" t="str" cm="1">
        <f t="array" ref="R4242:Y4242">_xlfn.XLOOKUP($N4242,'Raw - customers'!$A:$A,'Raw - customers'!$B:$I)</f>
        <v>Camile Haveline</v>
      </c>
      <c r="S4242" t="str">
        <v>Genderfluid</v>
      </c>
      <c r="T4242">
        <v>20</v>
      </c>
      <c r="U4242" t="str">
        <v>408 Logan View RdApt. 841</v>
      </c>
      <c r="V4242">
        <v>6905</v>
      </c>
      <c r="W4242" t="str">
        <v>New Alexchester</v>
      </c>
      <c r="X4242" t="str">
        <v>New South Wales</v>
      </c>
      <c r="Y4242" t="str">
        <v>Australia</v>
      </c>
      <c r="Z4242">
        <v>7</v>
      </c>
      <c r="AA4242" s="3" t="str">
        <f t="shared" si="133"/>
        <v>0 to 10</v>
      </c>
      <c r="AP4242" s="6">
        <v>956</v>
      </c>
      <c r="AQ4242" s="6" t="s">
        <v>1362</v>
      </c>
    </row>
    <row r="4243" spans="1:43" x14ac:dyDescent="0.25">
      <c r="A4243">
        <v>4241</v>
      </c>
      <c r="B4243">
        <v>844</v>
      </c>
      <c r="C4243">
        <v>1222</v>
      </c>
      <c r="D4243">
        <v>105</v>
      </c>
      <c r="E4243">
        <v>2</v>
      </c>
      <c r="F4243">
        <v>210</v>
      </c>
      <c r="G4243" t="str">
        <f>VLOOKUP($C4243,'Raw-products'!$A$2:$H$1261,MATCH(G$1,'Raw-products'!$A$1:$H$1,0))</f>
        <v>Trousers</v>
      </c>
      <c r="H4243" t="str">
        <f>VLOOKUP($C4243,'Raw-products'!$A$2:$H$1261,MATCH(H$1,'Raw-products'!$A$1:$H$1,0))</f>
        <v>Pleated</v>
      </c>
      <c r="I4243" t="str">
        <f>VLOOKUP($C4243,'Raw-products'!$A$2:$H$1261,MATCH(I$1,'Raw-products'!$A$1:$H$1,0))</f>
        <v>M</v>
      </c>
      <c r="J4243" t="str">
        <f>VLOOKUP($C4243,'Raw-products'!$A$2:$H$1261,MATCH(J$1,'Raw-products'!$A$1:$H$1,0))</f>
        <v>violet</v>
      </c>
      <c r="K4243">
        <f>VLOOKUP($C4243,'Raw-products'!$A$2:$H$1261,MATCH(K$1,'Raw-products'!$A$1:$H$1,0))</f>
        <v>90</v>
      </c>
      <c r="L4243">
        <f>VLOOKUP($C4243,'Raw-products'!$A$2:$H$1261,MATCH(L$1,'Raw-products'!$A$1:$H$1,0))</f>
        <v>45</v>
      </c>
      <c r="M4243" s="5">
        <f t="shared" si="132"/>
        <v>4050</v>
      </c>
      <c r="N4243" cm="1">
        <f t="array" ref="N4243:Q4243">_xlfn.XLOOKUP($B4243,'Raw -orders'!$A:$A,'Raw -orders'!$B:$E)</f>
        <v>35</v>
      </c>
      <c r="O4243">
        <v>34733</v>
      </c>
      <c r="P4243" s="1">
        <v>44465</v>
      </c>
      <c r="Q4243" s="1">
        <v>44487</v>
      </c>
      <c r="R4243" t="str" cm="1">
        <f t="array" ref="R4243:Y4243">_xlfn.XLOOKUP($N4243,'Raw - customers'!$A:$A,'Raw - customers'!$B:$I)</f>
        <v>Adamo Saddington</v>
      </c>
      <c r="S4243" t="str">
        <v>Male</v>
      </c>
      <c r="T4243">
        <v>80</v>
      </c>
      <c r="U4243" t="str">
        <v>3168 Bartoletti CrescentSuite 878</v>
      </c>
      <c r="V4243">
        <v>593</v>
      </c>
      <c r="W4243" t="str">
        <v>Port Lucas</v>
      </c>
      <c r="X4243" t="str">
        <v>Queensland</v>
      </c>
      <c r="Y4243" t="str">
        <v>Australia</v>
      </c>
      <c r="Z4243">
        <v>9</v>
      </c>
      <c r="AA4243" s="3" t="str">
        <f t="shared" si="133"/>
        <v>20 to 30</v>
      </c>
      <c r="AP4243" s="6">
        <v>35</v>
      </c>
      <c r="AQ4243" s="6" t="s">
        <v>1355</v>
      </c>
    </row>
    <row r="4244" spans="1:43" x14ac:dyDescent="0.25">
      <c r="A4244">
        <v>4242</v>
      </c>
      <c r="B4244">
        <v>844</v>
      </c>
      <c r="C4244">
        <v>134</v>
      </c>
      <c r="D4244">
        <v>92</v>
      </c>
      <c r="E4244">
        <v>3</v>
      </c>
      <c r="F4244">
        <v>276</v>
      </c>
      <c r="G4244" t="str">
        <f>VLOOKUP($C4244,'Raw-products'!$A$2:$H$1261,MATCH(G$1,'Raw-products'!$A$1:$H$1,0))</f>
        <v>Shirt</v>
      </c>
      <c r="H4244" t="str">
        <f>VLOOKUP($C4244,'Raw-products'!$A$2:$H$1261,MATCH(H$1,'Raw-products'!$A$1:$H$1,0))</f>
        <v>Denim</v>
      </c>
      <c r="I4244" t="str">
        <f>VLOOKUP($C4244,'Raw-products'!$A$2:$H$1261,MATCH(I$1,'Raw-products'!$A$1:$H$1,0))</f>
        <v>XL</v>
      </c>
      <c r="J4244" t="str">
        <f>VLOOKUP($C4244,'Raw-products'!$A$2:$H$1261,MATCH(J$1,'Raw-products'!$A$1:$H$1,0))</f>
        <v>indigo</v>
      </c>
      <c r="K4244">
        <f>VLOOKUP($C4244,'Raw-products'!$A$2:$H$1261,MATCH(K$1,'Raw-products'!$A$1:$H$1,0))</f>
        <v>115</v>
      </c>
      <c r="L4244">
        <f>VLOOKUP($C4244,'Raw-products'!$A$2:$H$1261,MATCH(L$1,'Raw-products'!$A$1:$H$1,0))</f>
        <v>58</v>
      </c>
      <c r="M4244" s="5">
        <f t="shared" si="132"/>
        <v>6670</v>
      </c>
      <c r="N4244" cm="1">
        <f t="array" ref="N4244:Q4244">_xlfn.XLOOKUP($B4244,'Raw -orders'!$A:$A,'Raw -orders'!$B:$E)</f>
        <v>35</v>
      </c>
      <c r="O4244">
        <v>34733</v>
      </c>
      <c r="P4244" s="1">
        <v>44465</v>
      </c>
      <c r="Q4244" s="1">
        <v>44487</v>
      </c>
      <c r="R4244" t="str" cm="1">
        <f t="array" ref="R4244:Y4244">_xlfn.XLOOKUP($N4244,'Raw - customers'!$A:$A,'Raw - customers'!$B:$I)</f>
        <v>Adamo Saddington</v>
      </c>
      <c r="S4244" t="str">
        <v>Male</v>
      </c>
      <c r="T4244">
        <v>80</v>
      </c>
      <c r="U4244" t="str">
        <v>3168 Bartoletti CrescentSuite 878</v>
      </c>
      <c r="V4244">
        <v>593</v>
      </c>
      <c r="W4244" t="str">
        <v>Port Lucas</v>
      </c>
      <c r="X4244" t="str">
        <v>Queensland</v>
      </c>
      <c r="Y4244" t="str">
        <v>Australia</v>
      </c>
      <c r="Z4244">
        <v>9</v>
      </c>
      <c r="AA4244" s="3" t="str">
        <f t="shared" si="133"/>
        <v>20 to 30</v>
      </c>
      <c r="AP4244" s="6">
        <v>35</v>
      </c>
      <c r="AQ4244" s="6" t="s">
        <v>1355</v>
      </c>
    </row>
    <row r="4245" spans="1:43" x14ac:dyDescent="0.25">
      <c r="A4245">
        <v>4243</v>
      </c>
      <c r="B4245">
        <v>844</v>
      </c>
      <c r="C4245">
        <v>1024</v>
      </c>
      <c r="D4245">
        <v>90</v>
      </c>
      <c r="E4245">
        <v>3</v>
      </c>
      <c r="F4245">
        <v>270</v>
      </c>
      <c r="G4245" t="str">
        <f>VLOOKUP($C4245,'Raw-products'!$A$2:$H$1261,MATCH(G$1,'Raw-products'!$A$1:$H$1,0))</f>
        <v>Trousers</v>
      </c>
      <c r="H4245" t="str">
        <f>VLOOKUP($C4245,'Raw-products'!$A$2:$H$1261,MATCH(H$1,'Raw-products'!$A$1:$H$1,0))</f>
        <v>Relaxed Leg</v>
      </c>
      <c r="I4245" t="str">
        <f>VLOOKUP($C4245,'Raw-products'!$A$2:$H$1261,MATCH(I$1,'Raw-products'!$A$1:$H$1,0))</f>
        <v>XL</v>
      </c>
      <c r="J4245" t="str">
        <f>VLOOKUP($C4245,'Raw-products'!$A$2:$H$1261,MATCH(J$1,'Raw-products'!$A$1:$H$1,0))</f>
        <v>orange</v>
      </c>
      <c r="K4245">
        <f>VLOOKUP($C4245,'Raw-products'!$A$2:$H$1261,MATCH(K$1,'Raw-products'!$A$1:$H$1,0))</f>
        <v>95</v>
      </c>
      <c r="L4245">
        <f>VLOOKUP($C4245,'Raw-products'!$A$2:$H$1261,MATCH(L$1,'Raw-products'!$A$1:$H$1,0))</f>
        <v>80</v>
      </c>
      <c r="M4245" s="5">
        <f t="shared" si="132"/>
        <v>7600</v>
      </c>
      <c r="N4245" cm="1">
        <f t="array" ref="N4245:Q4245">_xlfn.XLOOKUP($B4245,'Raw -orders'!$A:$A,'Raw -orders'!$B:$E)</f>
        <v>35</v>
      </c>
      <c r="O4245">
        <v>34733</v>
      </c>
      <c r="P4245" s="1">
        <v>44465</v>
      </c>
      <c r="Q4245" s="1">
        <v>44487</v>
      </c>
      <c r="R4245" t="str" cm="1">
        <f t="array" ref="R4245:Y4245">_xlfn.XLOOKUP($N4245,'Raw - customers'!$A:$A,'Raw - customers'!$B:$I)</f>
        <v>Adamo Saddington</v>
      </c>
      <c r="S4245" t="str">
        <v>Male</v>
      </c>
      <c r="T4245">
        <v>80</v>
      </c>
      <c r="U4245" t="str">
        <v>3168 Bartoletti CrescentSuite 878</v>
      </c>
      <c r="V4245">
        <v>593</v>
      </c>
      <c r="W4245" t="str">
        <v>Port Lucas</v>
      </c>
      <c r="X4245" t="str">
        <v>Queensland</v>
      </c>
      <c r="Y4245" t="str">
        <v>Australia</v>
      </c>
      <c r="Z4245">
        <v>9</v>
      </c>
      <c r="AA4245" s="3" t="str">
        <f t="shared" si="133"/>
        <v>20 to 30</v>
      </c>
      <c r="AP4245" s="6">
        <v>35</v>
      </c>
      <c r="AQ4245" s="6" t="s">
        <v>1355</v>
      </c>
    </row>
    <row r="4246" spans="1:43" x14ac:dyDescent="0.25">
      <c r="A4246">
        <v>4244</v>
      </c>
      <c r="B4246">
        <v>844</v>
      </c>
      <c r="C4246">
        <v>139</v>
      </c>
      <c r="D4246">
        <v>92</v>
      </c>
      <c r="E4246">
        <v>1</v>
      </c>
      <c r="F4246">
        <v>92</v>
      </c>
      <c r="G4246" t="str">
        <f>VLOOKUP($C4246,'Raw-products'!$A$2:$H$1261,MATCH(G$1,'Raw-products'!$A$1:$H$1,0))</f>
        <v>Shirt</v>
      </c>
      <c r="H4246" t="str">
        <f>VLOOKUP($C4246,'Raw-products'!$A$2:$H$1261,MATCH(H$1,'Raw-products'!$A$1:$H$1,0))</f>
        <v>Denim</v>
      </c>
      <c r="I4246" t="str">
        <f>VLOOKUP($C4246,'Raw-products'!$A$2:$H$1261,MATCH(I$1,'Raw-products'!$A$1:$H$1,0))</f>
        <v>XL</v>
      </c>
      <c r="J4246" t="str">
        <f>VLOOKUP($C4246,'Raw-products'!$A$2:$H$1261,MATCH(J$1,'Raw-products'!$A$1:$H$1,0))</f>
        <v>violet</v>
      </c>
      <c r="K4246">
        <f>VLOOKUP($C4246,'Raw-products'!$A$2:$H$1261,MATCH(K$1,'Raw-products'!$A$1:$H$1,0))</f>
        <v>115</v>
      </c>
      <c r="L4246">
        <f>VLOOKUP($C4246,'Raw-products'!$A$2:$H$1261,MATCH(L$1,'Raw-products'!$A$1:$H$1,0))</f>
        <v>73</v>
      </c>
      <c r="M4246" s="5">
        <f t="shared" si="132"/>
        <v>8395</v>
      </c>
      <c r="N4246" cm="1">
        <f t="array" ref="N4246:Q4246">_xlfn.XLOOKUP($B4246,'Raw -orders'!$A:$A,'Raw -orders'!$B:$E)</f>
        <v>35</v>
      </c>
      <c r="O4246">
        <v>34733</v>
      </c>
      <c r="P4246" s="1">
        <v>44465</v>
      </c>
      <c r="Q4246" s="1">
        <v>44487</v>
      </c>
      <c r="R4246" t="str" cm="1">
        <f t="array" ref="R4246:Y4246">_xlfn.XLOOKUP($N4246,'Raw - customers'!$A:$A,'Raw - customers'!$B:$I)</f>
        <v>Adamo Saddington</v>
      </c>
      <c r="S4246" t="str">
        <v>Male</v>
      </c>
      <c r="T4246">
        <v>80</v>
      </c>
      <c r="U4246" t="str">
        <v>3168 Bartoletti CrescentSuite 878</v>
      </c>
      <c r="V4246">
        <v>593</v>
      </c>
      <c r="W4246" t="str">
        <v>Port Lucas</v>
      </c>
      <c r="X4246" t="str">
        <v>Queensland</v>
      </c>
      <c r="Y4246" t="str">
        <v>Australia</v>
      </c>
      <c r="Z4246">
        <v>9</v>
      </c>
      <c r="AA4246" s="3" t="str">
        <f t="shared" si="133"/>
        <v>20 to 30</v>
      </c>
      <c r="AP4246" s="6">
        <v>35</v>
      </c>
      <c r="AQ4246" s="6" t="s">
        <v>1355</v>
      </c>
    </row>
    <row r="4247" spans="1:43" x14ac:dyDescent="0.25">
      <c r="A4247">
        <v>4245</v>
      </c>
      <c r="B4247">
        <v>844</v>
      </c>
      <c r="C4247">
        <v>586</v>
      </c>
      <c r="D4247">
        <v>100</v>
      </c>
      <c r="E4247">
        <v>3</v>
      </c>
      <c r="F4247">
        <v>300</v>
      </c>
      <c r="G4247" t="str">
        <f>VLOOKUP($C4247,'Raw-products'!$A$2:$H$1261,MATCH(G$1,'Raw-products'!$A$1:$H$1,0))</f>
        <v>Jacket</v>
      </c>
      <c r="H4247" t="str">
        <f>VLOOKUP($C4247,'Raw-products'!$A$2:$H$1261,MATCH(H$1,'Raw-products'!$A$1:$H$1,0))</f>
        <v>Bomber</v>
      </c>
      <c r="I4247" t="str">
        <f>VLOOKUP($C4247,'Raw-products'!$A$2:$H$1261,MATCH(I$1,'Raw-products'!$A$1:$H$1,0))</f>
        <v>S</v>
      </c>
      <c r="J4247" t="str">
        <f>VLOOKUP($C4247,'Raw-products'!$A$2:$H$1261,MATCH(J$1,'Raw-products'!$A$1:$H$1,0))</f>
        <v>indigo</v>
      </c>
      <c r="K4247">
        <f>VLOOKUP($C4247,'Raw-products'!$A$2:$H$1261,MATCH(K$1,'Raw-products'!$A$1:$H$1,0))</f>
        <v>90</v>
      </c>
      <c r="L4247">
        <f>VLOOKUP($C4247,'Raw-products'!$A$2:$H$1261,MATCH(L$1,'Raw-products'!$A$1:$H$1,0))</f>
        <v>41</v>
      </c>
      <c r="M4247" s="5">
        <f t="shared" si="132"/>
        <v>3690</v>
      </c>
      <c r="N4247" cm="1">
        <f t="array" ref="N4247:Q4247">_xlfn.XLOOKUP($B4247,'Raw -orders'!$A:$A,'Raw -orders'!$B:$E)</f>
        <v>35</v>
      </c>
      <c r="O4247">
        <v>34733</v>
      </c>
      <c r="P4247" s="1">
        <v>44465</v>
      </c>
      <c r="Q4247" s="1">
        <v>44487</v>
      </c>
      <c r="R4247" t="str" cm="1">
        <f t="array" ref="R4247:Y4247">_xlfn.XLOOKUP($N4247,'Raw - customers'!$A:$A,'Raw - customers'!$B:$I)</f>
        <v>Adamo Saddington</v>
      </c>
      <c r="S4247" t="str">
        <v>Male</v>
      </c>
      <c r="T4247">
        <v>80</v>
      </c>
      <c r="U4247" t="str">
        <v>3168 Bartoletti CrescentSuite 878</v>
      </c>
      <c r="V4247">
        <v>593</v>
      </c>
      <c r="W4247" t="str">
        <v>Port Lucas</v>
      </c>
      <c r="X4247" t="str">
        <v>Queensland</v>
      </c>
      <c r="Y4247" t="str">
        <v>Australia</v>
      </c>
      <c r="Z4247">
        <v>9</v>
      </c>
      <c r="AA4247" s="3" t="str">
        <f t="shared" si="133"/>
        <v>20 to 30</v>
      </c>
      <c r="AP4247" s="6">
        <v>35</v>
      </c>
      <c r="AQ4247" s="6" t="s">
        <v>1355</v>
      </c>
    </row>
    <row r="4248" spans="1:43" x14ac:dyDescent="0.25">
      <c r="A4248">
        <v>4246</v>
      </c>
      <c r="B4248">
        <v>845</v>
      </c>
      <c r="C4248">
        <v>1073</v>
      </c>
      <c r="D4248">
        <v>93</v>
      </c>
      <c r="E4248">
        <v>3</v>
      </c>
      <c r="F4248">
        <v>279</v>
      </c>
      <c r="G4248" t="str">
        <f>VLOOKUP($C4248,'Raw-products'!$A$2:$H$1261,MATCH(G$1,'Raw-products'!$A$1:$H$1,0))</f>
        <v>Trousers</v>
      </c>
      <c r="H4248" t="str">
        <f>VLOOKUP($C4248,'Raw-products'!$A$2:$H$1261,MATCH(H$1,'Raw-products'!$A$1:$H$1,0))</f>
        <v>Joggers</v>
      </c>
      <c r="I4248" t="str">
        <f>VLOOKUP($C4248,'Raw-products'!$A$2:$H$1261,MATCH(I$1,'Raw-products'!$A$1:$H$1,0))</f>
        <v>L</v>
      </c>
      <c r="J4248" t="str">
        <f>VLOOKUP($C4248,'Raw-products'!$A$2:$H$1261,MATCH(J$1,'Raw-products'!$A$1:$H$1,0))</f>
        <v>blue</v>
      </c>
      <c r="K4248">
        <f>VLOOKUP($C4248,'Raw-products'!$A$2:$H$1261,MATCH(K$1,'Raw-products'!$A$1:$H$1,0))</f>
        <v>94</v>
      </c>
      <c r="L4248">
        <f>VLOOKUP($C4248,'Raw-products'!$A$2:$H$1261,MATCH(L$1,'Raw-products'!$A$1:$H$1,0))</f>
        <v>75</v>
      </c>
      <c r="M4248" s="5">
        <f t="shared" si="132"/>
        <v>7050</v>
      </c>
      <c r="N4248" cm="1">
        <f t="array" ref="N4248:Q4248">_xlfn.XLOOKUP($B4248,'Raw -orders'!$A:$A,'Raw -orders'!$B:$E)</f>
        <v>457</v>
      </c>
      <c r="O4248">
        <v>11229</v>
      </c>
      <c r="P4248" s="1">
        <v>44311</v>
      </c>
      <c r="Q4248" s="1">
        <v>44338</v>
      </c>
      <c r="R4248" t="str" cm="1">
        <f t="array" ref="R4248:Y4248">_xlfn.XLOOKUP($N4248,'Raw - customers'!$A:$A,'Raw - customers'!$B:$I)</f>
        <v>North Diamond</v>
      </c>
      <c r="S4248" t="str">
        <v>Male</v>
      </c>
      <c r="T4248">
        <v>27</v>
      </c>
      <c r="U4248" t="str">
        <v>85 Mitchell StreetSuite 398</v>
      </c>
      <c r="V4248">
        <v>1849</v>
      </c>
      <c r="W4248" t="str">
        <v>Charlotteborough</v>
      </c>
      <c r="X4248" t="str">
        <v>Victoria</v>
      </c>
      <c r="Y4248" t="str">
        <v>Australia</v>
      </c>
      <c r="Z4248">
        <v>4</v>
      </c>
      <c r="AA4248" s="3" t="str">
        <f t="shared" si="133"/>
        <v>20 to 30</v>
      </c>
      <c r="AP4248" s="6">
        <v>457</v>
      </c>
      <c r="AQ4248" s="6" t="s">
        <v>1396</v>
      </c>
    </row>
    <row r="4249" spans="1:43" x14ac:dyDescent="0.25">
      <c r="A4249">
        <v>4247</v>
      </c>
      <c r="B4249">
        <v>845</v>
      </c>
      <c r="C4249">
        <v>1246</v>
      </c>
      <c r="D4249">
        <v>112</v>
      </c>
      <c r="E4249">
        <v>2</v>
      </c>
      <c r="F4249">
        <v>224</v>
      </c>
      <c r="G4249" t="str">
        <f>VLOOKUP($C4249,'Raw-products'!$A$2:$H$1261,MATCH(G$1,'Raw-products'!$A$1:$H$1,0))</f>
        <v>Trousers</v>
      </c>
      <c r="H4249" t="str">
        <f>VLOOKUP($C4249,'Raw-products'!$A$2:$H$1261,MATCH(H$1,'Raw-products'!$A$1:$H$1,0))</f>
        <v>Tracksuit Bottoms</v>
      </c>
      <c r="I4249" t="str">
        <f>VLOOKUP($C4249,'Raw-products'!$A$2:$H$1261,MATCH(I$1,'Raw-products'!$A$1:$H$1,0))</f>
        <v>S</v>
      </c>
      <c r="J4249" t="str">
        <f>VLOOKUP($C4249,'Raw-products'!$A$2:$H$1261,MATCH(J$1,'Raw-products'!$A$1:$H$1,0))</f>
        <v>blue</v>
      </c>
      <c r="K4249">
        <f>VLOOKUP($C4249,'Raw-products'!$A$2:$H$1261,MATCH(K$1,'Raw-products'!$A$1:$H$1,0))</f>
        <v>91</v>
      </c>
      <c r="L4249">
        <f>VLOOKUP($C4249,'Raw-products'!$A$2:$H$1261,MATCH(L$1,'Raw-products'!$A$1:$H$1,0))</f>
        <v>48</v>
      </c>
      <c r="M4249" s="5">
        <f t="shared" si="132"/>
        <v>4368</v>
      </c>
      <c r="N4249" cm="1">
        <f t="array" ref="N4249:Q4249">_xlfn.XLOOKUP($B4249,'Raw -orders'!$A:$A,'Raw -orders'!$B:$E)</f>
        <v>457</v>
      </c>
      <c r="O4249">
        <v>11229</v>
      </c>
      <c r="P4249" s="1">
        <v>44311</v>
      </c>
      <c r="Q4249" s="1">
        <v>44338</v>
      </c>
      <c r="R4249" t="str" cm="1">
        <f t="array" ref="R4249:Y4249">_xlfn.XLOOKUP($N4249,'Raw - customers'!$A:$A,'Raw - customers'!$B:$I)</f>
        <v>North Diamond</v>
      </c>
      <c r="S4249" t="str">
        <v>Male</v>
      </c>
      <c r="T4249">
        <v>27</v>
      </c>
      <c r="U4249" t="str">
        <v>85 Mitchell StreetSuite 398</v>
      </c>
      <c r="V4249">
        <v>1849</v>
      </c>
      <c r="W4249" t="str">
        <v>Charlotteborough</v>
      </c>
      <c r="X4249" t="str">
        <v>Victoria</v>
      </c>
      <c r="Y4249" t="str">
        <v>Australia</v>
      </c>
      <c r="Z4249">
        <v>4</v>
      </c>
      <c r="AA4249" s="3" t="str">
        <f t="shared" si="133"/>
        <v>20 to 30</v>
      </c>
      <c r="AP4249" s="6">
        <v>457</v>
      </c>
      <c r="AQ4249" s="6" t="s">
        <v>1396</v>
      </c>
    </row>
    <row r="4250" spans="1:43" x14ac:dyDescent="0.25">
      <c r="A4250">
        <v>4248</v>
      </c>
      <c r="B4250">
        <v>845</v>
      </c>
      <c r="C4250">
        <v>335</v>
      </c>
      <c r="D4250">
        <v>109</v>
      </c>
      <c r="E4250">
        <v>3</v>
      </c>
      <c r="F4250">
        <v>327</v>
      </c>
      <c r="G4250" t="str">
        <f>VLOOKUP($C4250,'Raw-products'!$A$2:$H$1261,MATCH(G$1,'Raw-products'!$A$1:$H$1,0))</f>
        <v>Shirt</v>
      </c>
      <c r="H4250" t="str">
        <f>VLOOKUP($C4250,'Raw-products'!$A$2:$H$1261,MATCH(H$1,'Raw-products'!$A$1:$H$1,0))</f>
        <v>Mandarin Collar</v>
      </c>
      <c r="I4250" t="str">
        <f>VLOOKUP($C4250,'Raw-products'!$A$2:$H$1261,MATCH(I$1,'Raw-products'!$A$1:$H$1,0))</f>
        <v>XS</v>
      </c>
      <c r="J4250" t="str">
        <f>VLOOKUP($C4250,'Raw-products'!$A$2:$H$1261,MATCH(J$1,'Raw-products'!$A$1:$H$1,0))</f>
        <v>blue</v>
      </c>
      <c r="K4250">
        <f>VLOOKUP($C4250,'Raw-products'!$A$2:$H$1261,MATCH(K$1,'Raw-products'!$A$1:$H$1,0))</f>
        <v>108</v>
      </c>
      <c r="L4250">
        <f>VLOOKUP($C4250,'Raw-products'!$A$2:$H$1261,MATCH(L$1,'Raw-products'!$A$1:$H$1,0))</f>
        <v>59</v>
      </c>
      <c r="M4250" s="5">
        <f t="shared" si="132"/>
        <v>6372</v>
      </c>
      <c r="N4250" cm="1">
        <f t="array" ref="N4250:Q4250">_xlfn.XLOOKUP($B4250,'Raw -orders'!$A:$A,'Raw -orders'!$B:$E)</f>
        <v>457</v>
      </c>
      <c r="O4250">
        <v>11229</v>
      </c>
      <c r="P4250" s="1">
        <v>44311</v>
      </c>
      <c r="Q4250" s="1">
        <v>44338</v>
      </c>
      <c r="R4250" t="str" cm="1">
        <f t="array" ref="R4250:Y4250">_xlfn.XLOOKUP($N4250,'Raw - customers'!$A:$A,'Raw - customers'!$B:$I)</f>
        <v>North Diamond</v>
      </c>
      <c r="S4250" t="str">
        <v>Male</v>
      </c>
      <c r="T4250">
        <v>27</v>
      </c>
      <c r="U4250" t="str">
        <v>85 Mitchell StreetSuite 398</v>
      </c>
      <c r="V4250">
        <v>1849</v>
      </c>
      <c r="W4250" t="str">
        <v>Charlotteborough</v>
      </c>
      <c r="X4250" t="str">
        <v>Victoria</v>
      </c>
      <c r="Y4250" t="str">
        <v>Australia</v>
      </c>
      <c r="Z4250">
        <v>4</v>
      </c>
      <c r="AA4250" s="3" t="str">
        <f t="shared" si="133"/>
        <v>20 to 30</v>
      </c>
      <c r="AP4250" s="6">
        <v>457</v>
      </c>
      <c r="AQ4250" s="6" t="s">
        <v>1396</v>
      </c>
    </row>
    <row r="4251" spans="1:43" x14ac:dyDescent="0.25">
      <c r="A4251">
        <v>4249</v>
      </c>
      <c r="B4251">
        <v>845</v>
      </c>
      <c r="C4251">
        <v>1038</v>
      </c>
      <c r="D4251">
        <v>90</v>
      </c>
      <c r="E4251">
        <v>3</v>
      </c>
      <c r="F4251">
        <v>270</v>
      </c>
      <c r="G4251" t="str">
        <f>VLOOKUP($C4251,'Raw-products'!$A$2:$H$1261,MATCH(G$1,'Raw-products'!$A$1:$H$1,0))</f>
        <v>Trousers</v>
      </c>
      <c r="H4251" t="str">
        <f>VLOOKUP($C4251,'Raw-products'!$A$2:$H$1261,MATCH(H$1,'Raw-products'!$A$1:$H$1,0))</f>
        <v>Relaxed Leg</v>
      </c>
      <c r="I4251" t="str">
        <f>VLOOKUP($C4251,'Raw-products'!$A$2:$H$1261,MATCH(I$1,'Raw-products'!$A$1:$H$1,0))</f>
        <v>L</v>
      </c>
      <c r="J4251" t="str">
        <f>VLOOKUP($C4251,'Raw-products'!$A$2:$H$1261,MATCH(J$1,'Raw-products'!$A$1:$H$1,0))</f>
        <v>blue</v>
      </c>
      <c r="K4251">
        <f>VLOOKUP($C4251,'Raw-products'!$A$2:$H$1261,MATCH(K$1,'Raw-products'!$A$1:$H$1,0))</f>
        <v>95</v>
      </c>
      <c r="L4251">
        <f>VLOOKUP($C4251,'Raw-products'!$A$2:$H$1261,MATCH(L$1,'Raw-products'!$A$1:$H$1,0))</f>
        <v>61</v>
      </c>
      <c r="M4251" s="5">
        <f t="shared" si="132"/>
        <v>5795</v>
      </c>
      <c r="N4251" cm="1">
        <f t="array" ref="N4251:Q4251">_xlfn.XLOOKUP($B4251,'Raw -orders'!$A:$A,'Raw -orders'!$B:$E)</f>
        <v>457</v>
      </c>
      <c r="O4251">
        <v>11229</v>
      </c>
      <c r="P4251" s="1">
        <v>44311</v>
      </c>
      <c r="Q4251" s="1">
        <v>44338</v>
      </c>
      <c r="R4251" t="str" cm="1">
        <f t="array" ref="R4251:Y4251">_xlfn.XLOOKUP($N4251,'Raw - customers'!$A:$A,'Raw - customers'!$B:$I)</f>
        <v>North Diamond</v>
      </c>
      <c r="S4251" t="str">
        <v>Male</v>
      </c>
      <c r="T4251">
        <v>27</v>
      </c>
      <c r="U4251" t="str">
        <v>85 Mitchell StreetSuite 398</v>
      </c>
      <c r="V4251">
        <v>1849</v>
      </c>
      <c r="W4251" t="str">
        <v>Charlotteborough</v>
      </c>
      <c r="X4251" t="str">
        <v>Victoria</v>
      </c>
      <c r="Y4251" t="str">
        <v>Australia</v>
      </c>
      <c r="Z4251">
        <v>4</v>
      </c>
      <c r="AA4251" s="3" t="str">
        <f t="shared" si="133"/>
        <v>20 to 30</v>
      </c>
      <c r="AP4251" s="6">
        <v>457</v>
      </c>
      <c r="AQ4251" s="6" t="s">
        <v>1396</v>
      </c>
    </row>
    <row r="4252" spans="1:43" x14ac:dyDescent="0.25">
      <c r="A4252">
        <v>4250</v>
      </c>
      <c r="B4252">
        <v>845</v>
      </c>
      <c r="C4252">
        <v>1177</v>
      </c>
      <c r="D4252">
        <v>99</v>
      </c>
      <c r="E4252">
        <v>1</v>
      </c>
      <c r="F4252">
        <v>99</v>
      </c>
      <c r="G4252" t="str">
        <f>VLOOKUP($C4252,'Raw-products'!$A$2:$H$1261,MATCH(G$1,'Raw-products'!$A$1:$H$1,0))</f>
        <v>Trousers</v>
      </c>
      <c r="H4252" t="str">
        <f>VLOOKUP($C4252,'Raw-products'!$A$2:$H$1261,MATCH(H$1,'Raw-products'!$A$1:$H$1,0))</f>
        <v>High-Waisted</v>
      </c>
      <c r="I4252" t="str">
        <f>VLOOKUP($C4252,'Raw-products'!$A$2:$H$1261,MATCH(I$1,'Raw-products'!$A$1:$H$1,0))</f>
        <v>M</v>
      </c>
      <c r="J4252" t="str">
        <f>VLOOKUP($C4252,'Raw-products'!$A$2:$H$1261,MATCH(J$1,'Raw-products'!$A$1:$H$1,0))</f>
        <v>blue</v>
      </c>
      <c r="K4252">
        <f>VLOOKUP($C4252,'Raw-products'!$A$2:$H$1261,MATCH(K$1,'Raw-products'!$A$1:$H$1,0))</f>
        <v>98</v>
      </c>
      <c r="L4252">
        <f>VLOOKUP($C4252,'Raw-products'!$A$2:$H$1261,MATCH(L$1,'Raw-products'!$A$1:$H$1,0))</f>
        <v>52</v>
      </c>
      <c r="M4252" s="5">
        <f t="shared" si="132"/>
        <v>5096</v>
      </c>
      <c r="N4252" cm="1">
        <f t="array" ref="N4252:Q4252">_xlfn.XLOOKUP($B4252,'Raw -orders'!$A:$A,'Raw -orders'!$B:$E)</f>
        <v>457</v>
      </c>
      <c r="O4252">
        <v>11229</v>
      </c>
      <c r="P4252" s="1">
        <v>44311</v>
      </c>
      <c r="Q4252" s="1">
        <v>44338</v>
      </c>
      <c r="R4252" t="str" cm="1">
        <f t="array" ref="R4252:Y4252">_xlfn.XLOOKUP($N4252,'Raw - customers'!$A:$A,'Raw - customers'!$B:$I)</f>
        <v>North Diamond</v>
      </c>
      <c r="S4252" t="str">
        <v>Male</v>
      </c>
      <c r="T4252">
        <v>27</v>
      </c>
      <c r="U4252" t="str">
        <v>85 Mitchell StreetSuite 398</v>
      </c>
      <c r="V4252">
        <v>1849</v>
      </c>
      <c r="W4252" t="str">
        <v>Charlotteborough</v>
      </c>
      <c r="X4252" t="str">
        <v>Victoria</v>
      </c>
      <c r="Y4252" t="str">
        <v>Australia</v>
      </c>
      <c r="Z4252">
        <v>4</v>
      </c>
      <c r="AA4252" s="3" t="str">
        <f t="shared" si="133"/>
        <v>20 to 30</v>
      </c>
      <c r="AP4252" s="6">
        <v>457</v>
      </c>
      <c r="AQ4252" s="6" t="s">
        <v>1396</v>
      </c>
    </row>
    <row r="4253" spans="1:43" x14ac:dyDescent="0.25">
      <c r="A4253">
        <v>4251</v>
      </c>
      <c r="B4253">
        <v>846</v>
      </c>
      <c r="C4253">
        <v>668</v>
      </c>
      <c r="D4253">
        <v>113</v>
      </c>
      <c r="E4253">
        <v>2</v>
      </c>
      <c r="F4253">
        <v>226</v>
      </c>
      <c r="G4253" t="str">
        <f>VLOOKUP($C4253,'Raw-products'!$A$2:$H$1261,MATCH(G$1,'Raw-products'!$A$1:$H$1,0))</f>
        <v>Jacket</v>
      </c>
      <c r="H4253" t="str">
        <f>VLOOKUP($C4253,'Raw-products'!$A$2:$H$1261,MATCH(H$1,'Raw-products'!$A$1:$H$1,0))</f>
        <v>Parka</v>
      </c>
      <c r="I4253" t="str">
        <f>VLOOKUP($C4253,'Raw-products'!$A$2:$H$1261,MATCH(I$1,'Raw-products'!$A$1:$H$1,0))</f>
        <v>L</v>
      </c>
      <c r="J4253" t="str">
        <f>VLOOKUP($C4253,'Raw-products'!$A$2:$H$1261,MATCH(J$1,'Raw-products'!$A$1:$H$1,0))</f>
        <v>red</v>
      </c>
      <c r="K4253">
        <f>VLOOKUP($C4253,'Raw-products'!$A$2:$H$1261,MATCH(K$1,'Raw-products'!$A$1:$H$1,0))</f>
        <v>119</v>
      </c>
      <c r="L4253">
        <f>VLOOKUP($C4253,'Raw-products'!$A$2:$H$1261,MATCH(L$1,'Raw-products'!$A$1:$H$1,0))</f>
        <v>73</v>
      </c>
      <c r="M4253" s="5">
        <f t="shared" si="132"/>
        <v>8687</v>
      </c>
      <c r="N4253" cm="1">
        <f t="array" ref="N4253:Q4253">_xlfn.XLOOKUP($B4253,'Raw -orders'!$A:$A,'Raw -orders'!$B:$E)</f>
        <v>515</v>
      </c>
      <c r="O4253">
        <v>58585</v>
      </c>
      <c r="P4253" s="1">
        <v>44456</v>
      </c>
      <c r="Q4253" s="1">
        <v>44479</v>
      </c>
      <c r="R4253" t="str" cm="1">
        <f t="array" ref="R4253:Y4253">_xlfn.XLOOKUP($N4253,'Raw - customers'!$A:$A,'Raw - customers'!$B:$I)</f>
        <v>Joannes Pandie</v>
      </c>
      <c r="S4253" t="str">
        <v>Female</v>
      </c>
      <c r="T4253">
        <v>52</v>
      </c>
      <c r="U4253" t="str">
        <v>5778 Chloe CourtApt. 365</v>
      </c>
      <c r="V4253">
        <v>830</v>
      </c>
      <c r="W4253" t="str">
        <v>Huelhaven</v>
      </c>
      <c r="X4253" t="str">
        <v>Australian Capital Territory</v>
      </c>
      <c r="Y4253" t="str">
        <v>Australia</v>
      </c>
      <c r="Z4253">
        <v>9</v>
      </c>
      <c r="AA4253" s="3" t="str">
        <f t="shared" si="133"/>
        <v>20 to 30</v>
      </c>
      <c r="AP4253" s="6">
        <v>515</v>
      </c>
      <c r="AQ4253" s="6" t="s">
        <v>1350</v>
      </c>
    </row>
    <row r="4254" spans="1:43" x14ac:dyDescent="0.25">
      <c r="A4254">
        <v>4252</v>
      </c>
      <c r="B4254">
        <v>847</v>
      </c>
      <c r="C4254">
        <v>790</v>
      </c>
      <c r="D4254">
        <v>91</v>
      </c>
      <c r="E4254">
        <v>1</v>
      </c>
      <c r="F4254">
        <v>91</v>
      </c>
      <c r="G4254" t="str">
        <f>VLOOKUP($C4254,'Raw-products'!$A$2:$H$1261,MATCH(G$1,'Raw-products'!$A$1:$H$1,0))</f>
        <v>Jacket</v>
      </c>
      <c r="H4254" t="str">
        <f>VLOOKUP($C4254,'Raw-products'!$A$2:$H$1261,MATCH(H$1,'Raw-products'!$A$1:$H$1,0))</f>
        <v>Pullover</v>
      </c>
      <c r="I4254" t="str">
        <f>VLOOKUP($C4254,'Raw-products'!$A$2:$H$1261,MATCH(I$1,'Raw-products'!$A$1:$H$1,0))</f>
        <v>XS</v>
      </c>
      <c r="J4254" t="str">
        <f>VLOOKUP($C4254,'Raw-products'!$A$2:$H$1261,MATCH(J$1,'Raw-products'!$A$1:$H$1,0))</f>
        <v>blue</v>
      </c>
      <c r="K4254">
        <f>VLOOKUP($C4254,'Raw-products'!$A$2:$H$1261,MATCH(K$1,'Raw-products'!$A$1:$H$1,0))</f>
        <v>114</v>
      </c>
      <c r="L4254">
        <f>VLOOKUP($C4254,'Raw-products'!$A$2:$H$1261,MATCH(L$1,'Raw-products'!$A$1:$H$1,0))</f>
        <v>61</v>
      </c>
      <c r="M4254" s="5">
        <f t="shared" si="132"/>
        <v>6954</v>
      </c>
      <c r="N4254" cm="1">
        <f t="array" ref="N4254:Q4254">_xlfn.XLOOKUP($B4254,'Raw -orders'!$A:$A,'Raw -orders'!$B:$E)</f>
        <v>566</v>
      </c>
      <c r="O4254">
        <v>43999</v>
      </c>
      <c r="P4254" s="1">
        <v>44488</v>
      </c>
      <c r="Q4254" s="1">
        <v>44504</v>
      </c>
      <c r="R4254" t="str" cm="1">
        <f t="array" ref="R4254:Y4254">_xlfn.XLOOKUP($N4254,'Raw - customers'!$A:$A,'Raw - customers'!$B:$I)</f>
        <v>Melissa Partkya</v>
      </c>
      <c r="S4254" t="str">
        <v>Male</v>
      </c>
      <c r="T4254">
        <v>23</v>
      </c>
      <c r="U4254" t="str">
        <v>95 Rice Station StSuite 985</v>
      </c>
      <c r="V4254">
        <v>2919</v>
      </c>
      <c r="W4254" t="str">
        <v>O'keefeton</v>
      </c>
      <c r="X4254" t="str">
        <v>Tasmania</v>
      </c>
      <c r="Y4254" t="str">
        <v>Australia</v>
      </c>
      <c r="Z4254">
        <v>10</v>
      </c>
      <c r="AA4254" s="3" t="str">
        <f t="shared" si="133"/>
        <v>10 to 20</v>
      </c>
      <c r="AP4254" s="6">
        <v>566</v>
      </c>
      <c r="AQ4254" s="6" t="s">
        <v>1414</v>
      </c>
    </row>
    <row r="4255" spans="1:43" x14ac:dyDescent="0.25">
      <c r="A4255">
        <v>4253</v>
      </c>
      <c r="B4255">
        <v>847</v>
      </c>
      <c r="C4255">
        <v>593</v>
      </c>
      <c r="D4255">
        <v>100</v>
      </c>
      <c r="E4255">
        <v>2</v>
      </c>
      <c r="F4255">
        <v>200</v>
      </c>
      <c r="G4255" t="str">
        <f>VLOOKUP($C4255,'Raw-products'!$A$2:$H$1261,MATCH(G$1,'Raw-products'!$A$1:$H$1,0))</f>
        <v>Jacket</v>
      </c>
      <c r="H4255" t="str">
        <f>VLOOKUP($C4255,'Raw-products'!$A$2:$H$1261,MATCH(H$1,'Raw-products'!$A$1:$H$1,0))</f>
        <v>Bomber</v>
      </c>
      <c r="I4255" t="str">
        <f>VLOOKUP($C4255,'Raw-products'!$A$2:$H$1261,MATCH(I$1,'Raw-products'!$A$1:$H$1,0))</f>
        <v>L</v>
      </c>
      <c r="J4255" t="str">
        <f>VLOOKUP($C4255,'Raw-products'!$A$2:$H$1261,MATCH(J$1,'Raw-products'!$A$1:$H$1,0))</f>
        <v>violet</v>
      </c>
      <c r="K4255">
        <f>VLOOKUP($C4255,'Raw-products'!$A$2:$H$1261,MATCH(K$1,'Raw-products'!$A$1:$H$1,0))</f>
        <v>90</v>
      </c>
      <c r="L4255">
        <f>VLOOKUP($C4255,'Raw-products'!$A$2:$H$1261,MATCH(L$1,'Raw-products'!$A$1:$H$1,0))</f>
        <v>68</v>
      </c>
      <c r="M4255" s="5">
        <f t="shared" si="132"/>
        <v>6120</v>
      </c>
      <c r="N4255" cm="1">
        <f t="array" ref="N4255:Q4255">_xlfn.XLOOKUP($B4255,'Raw -orders'!$A:$A,'Raw -orders'!$B:$E)</f>
        <v>566</v>
      </c>
      <c r="O4255">
        <v>43999</v>
      </c>
      <c r="P4255" s="1">
        <v>44488</v>
      </c>
      <c r="Q4255" s="1">
        <v>44504</v>
      </c>
      <c r="R4255" t="str" cm="1">
        <f t="array" ref="R4255:Y4255">_xlfn.XLOOKUP($N4255,'Raw - customers'!$A:$A,'Raw - customers'!$B:$I)</f>
        <v>Melissa Partkya</v>
      </c>
      <c r="S4255" t="str">
        <v>Male</v>
      </c>
      <c r="T4255">
        <v>23</v>
      </c>
      <c r="U4255" t="str">
        <v>95 Rice Station StSuite 985</v>
      </c>
      <c r="V4255">
        <v>2919</v>
      </c>
      <c r="W4255" t="str">
        <v>O'keefeton</v>
      </c>
      <c r="X4255" t="str">
        <v>Tasmania</v>
      </c>
      <c r="Y4255" t="str">
        <v>Australia</v>
      </c>
      <c r="Z4255">
        <v>10</v>
      </c>
      <c r="AA4255" s="3" t="str">
        <f t="shared" si="133"/>
        <v>10 to 20</v>
      </c>
      <c r="AP4255" s="6">
        <v>566</v>
      </c>
      <c r="AQ4255" s="6" t="s">
        <v>1414</v>
      </c>
    </row>
    <row r="4256" spans="1:43" x14ac:dyDescent="0.25">
      <c r="A4256">
        <v>4254</v>
      </c>
      <c r="B4256">
        <v>847</v>
      </c>
      <c r="C4256">
        <v>500</v>
      </c>
      <c r="D4256">
        <v>102</v>
      </c>
      <c r="E4256">
        <v>2</v>
      </c>
      <c r="F4256">
        <v>204</v>
      </c>
      <c r="G4256" t="str">
        <f>VLOOKUP($C4256,'Raw-products'!$A$2:$H$1261,MATCH(G$1,'Raw-products'!$A$1:$H$1,0))</f>
        <v>Jacket</v>
      </c>
      <c r="H4256" t="str">
        <f>VLOOKUP($C4256,'Raw-products'!$A$2:$H$1261,MATCH(H$1,'Raw-products'!$A$1:$H$1,0))</f>
        <v>Windbreaker</v>
      </c>
      <c r="I4256" t="str">
        <f>VLOOKUP($C4256,'Raw-products'!$A$2:$H$1261,MATCH(I$1,'Raw-products'!$A$1:$H$1,0))</f>
        <v>XS</v>
      </c>
      <c r="J4256" t="str">
        <f>VLOOKUP($C4256,'Raw-products'!$A$2:$H$1261,MATCH(J$1,'Raw-products'!$A$1:$H$1,0))</f>
        <v>yellow</v>
      </c>
      <c r="K4256">
        <f>VLOOKUP($C4256,'Raw-products'!$A$2:$H$1261,MATCH(K$1,'Raw-products'!$A$1:$H$1,0))</f>
        <v>109</v>
      </c>
      <c r="L4256">
        <f>VLOOKUP($C4256,'Raw-products'!$A$2:$H$1261,MATCH(L$1,'Raw-products'!$A$1:$H$1,0))</f>
        <v>50</v>
      </c>
      <c r="M4256" s="5">
        <f t="shared" si="132"/>
        <v>5450</v>
      </c>
      <c r="N4256" cm="1">
        <f t="array" ref="N4256:Q4256">_xlfn.XLOOKUP($B4256,'Raw -orders'!$A:$A,'Raw -orders'!$B:$E)</f>
        <v>566</v>
      </c>
      <c r="O4256">
        <v>43999</v>
      </c>
      <c r="P4256" s="1">
        <v>44488</v>
      </c>
      <c r="Q4256" s="1">
        <v>44504</v>
      </c>
      <c r="R4256" t="str" cm="1">
        <f t="array" ref="R4256:Y4256">_xlfn.XLOOKUP($N4256,'Raw - customers'!$A:$A,'Raw - customers'!$B:$I)</f>
        <v>Melissa Partkya</v>
      </c>
      <c r="S4256" t="str">
        <v>Male</v>
      </c>
      <c r="T4256">
        <v>23</v>
      </c>
      <c r="U4256" t="str">
        <v>95 Rice Station StSuite 985</v>
      </c>
      <c r="V4256">
        <v>2919</v>
      </c>
      <c r="W4256" t="str">
        <v>O'keefeton</v>
      </c>
      <c r="X4256" t="str">
        <v>Tasmania</v>
      </c>
      <c r="Y4256" t="str">
        <v>Australia</v>
      </c>
      <c r="Z4256">
        <v>10</v>
      </c>
      <c r="AA4256" s="3" t="str">
        <f t="shared" si="133"/>
        <v>10 to 20</v>
      </c>
      <c r="AP4256" s="6">
        <v>566</v>
      </c>
      <c r="AQ4256" s="6" t="s">
        <v>1414</v>
      </c>
    </row>
    <row r="4257" spans="1:43" x14ac:dyDescent="0.25">
      <c r="A4257">
        <v>4255</v>
      </c>
      <c r="B4257">
        <v>848</v>
      </c>
      <c r="C4257">
        <v>28</v>
      </c>
      <c r="D4257">
        <v>96</v>
      </c>
      <c r="E4257">
        <v>3</v>
      </c>
      <c r="F4257">
        <v>288</v>
      </c>
      <c r="G4257" t="str">
        <f>VLOOKUP($C4257,'Raw-products'!$A$2:$H$1261,MATCH(G$1,'Raw-products'!$A$1:$H$1,0))</f>
        <v>Shirt</v>
      </c>
      <c r="H4257" t="str">
        <f>VLOOKUP($C4257,'Raw-products'!$A$2:$H$1261,MATCH(H$1,'Raw-products'!$A$1:$H$1,0))</f>
        <v>Oxford Cloth</v>
      </c>
      <c r="I4257" t="str">
        <f>VLOOKUP($C4257,'Raw-products'!$A$2:$H$1261,MATCH(I$1,'Raw-products'!$A$1:$H$1,0))</f>
        <v>L</v>
      </c>
      <c r="J4257" t="str">
        <f>VLOOKUP($C4257,'Raw-products'!$A$2:$H$1261,MATCH(J$1,'Raw-products'!$A$1:$H$1,0))</f>
        <v>indigo</v>
      </c>
      <c r="K4257">
        <f>VLOOKUP($C4257,'Raw-products'!$A$2:$H$1261,MATCH(K$1,'Raw-products'!$A$1:$H$1,0))</f>
        <v>114</v>
      </c>
      <c r="L4257">
        <f>VLOOKUP($C4257,'Raw-products'!$A$2:$H$1261,MATCH(L$1,'Raw-products'!$A$1:$H$1,0))</f>
        <v>70</v>
      </c>
      <c r="M4257" s="5">
        <f t="shared" si="132"/>
        <v>7980</v>
      </c>
      <c r="N4257" cm="1">
        <f t="array" ref="N4257:Q4257">_xlfn.XLOOKUP($B4257,'Raw -orders'!$A:$A,'Raw -orders'!$B:$E)</f>
        <v>813</v>
      </c>
      <c r="O4257">
        <v>18195</v>
      </c>
      <c r="P4257" s="1">
        <v>44463</v>
      </c>
      <c r="Q4257" s="1">
        <v>44483</v>
      </c>
      <c r="R4257" t="str" cm="1">
        <f t="array" ref="R4257:Y4257">_xlfn.XLOOKUP($N4257,'Raw - customers'!$A:$A,'Raw - customers'!$B:$I)</f>
        <v>Saul Franklyn</v>
      </c>
      <c r="S4257" t="str">
        <v>Male</v>
      </c>
      <c r="T4257">
        <v>62</v>
      </c>
      <c r="U4257" t="str">
        <v>82 Kirlin StreetSuite 641</v>
      </c>
      <c r="V4257">
        <v>372</v>
      </c>
      <c r="W4257" t="str">
        <v>Tillmanview</v>
      </c>
      <c r="X4257" t="str">
        <v>New South Wales</v>
      </c>
      <c r="Y4257" t="str">
        <v>Australia</v>
      </c>
      <c r="Z4257">
        <v>9</v>
      </c>
      <c r="AA4257" s="3" t="str">
        <f t="shared" si="133"/>
        <v>10 to 20</v>
      </c>
      <c r="AP4257" s="6">
        <v>813</v>
      </c>
      <c r="AQ4257" s="6" t="s">
        <v>1362</v>
      </c>
    </row>
    <row r="4258" spans="1:43" x14ac:dyDescent="0.25">
      <c r="A4258">
        <v>4256</v>
      </c>
      <c r="B4258">
        <v>848</v>
      </c>
      <c r="C4258">
        <v>66</v>
      </c>
      <c r="D4258">
        <v>104</v>
      </c>
      <c r="E4258">
        <v>2</v>
      </c>
      <c r="F4258">
        <v>208</v>
      </c>
      <c r="G4258" t="str">
        <f>VLOOKUP($C4258,'Raw-products'!$A$2:$H$1261,MATCH(G$1,'Raw-products'!$A$1:$H$1,0))</f>
        <v>Shirt</v>
      </c>
      <c r="H4258" t="str">
        <f>VLOOKUP($C4258,'Raw-products'!$A$2:$H$1261,MATCH(H$1,'Raw-products'!$A$1:$H$1,0))</f>
        <v>Dress</v>
      </c>
      <c r="I4258" t="str">
        <f>VLOOKUP($C4258,'Raw-products'!$A$2:$H$1261,MATCH(I$1,'Raw-products'!$A$1:$H$1,0))</f>
        <v>S</v>
      </c>
      <c r="J4258" t="str">
        <f>VLOOKUP($C4258,'Raw-products'!$A$2:$H$1261,MATCH(J$1,'Raw-products'!$A$1:$H$1,0))</f>
        <v>violet</v>
      </c>
      <c r="K4258">
        <f>VLOOKUP($C4258,'Raw-products'!$A$2:$H$1261,MATCH(K$1,'Raw-products'!$A$1:$H$1,0))</f>
        <v>119</v>
      </c>
      <c r="L4258">
        <f>VLOOKUP($C4258,'Raw-products'!$A$2:$H$1261,MATCH(L$1,'Raw-products'!$A$1:$H$1,0))</f>
        <v>69</v>
      </c>
      <c r="M4258" s="5">
        <f t="shared" si="132"/>
        <v>8211</v>
      </c>
      <c r="N4258" cm="1">
        <f t="array" ref="N4258:Q4258">_xlfn.XLOOKUP($B4258,'Raw -orders'!$A:$A,'Raw -orders'!$B:$E)</f>
        <v>813</v>
      </c>
      <c r="O4258">
        <v>18195</v>
      </c>
      <c r="P4258" s="1">
        <v>44463</v>
      </c>
      <c r="Q4258" s="1">
        <v>44483</v>
      </c>
      <c r="R4258" t="str" cm="1">
        <f t="array" ref="R4258:Y4258">_xlfn.XLOOKUP($N4258,'Raw - customers'!$A:$A,'Raw - customers'!$B:$I)</f>
        <v>Saul Franklyn</v>
      </c>
      <c r="S4258" t="str">
        <v>Male</v>
      </c>
      <c r="T4258">
        <v>62</v>
      </c>
      <c r="U4258" t="str">
        <v>82 Kirlin StreetSuite 641</v>
      </c>
      <c r="V4258">
        <v>372</v>
      </c>
      <c r="W4258" t="str">
        <v>Tillmanview</v>
      </c>
      <c r="X4258" t="str">
        <v>New South Wales</v>
      </c>
      <c r="Y4258" t="str">
        <v>Australia</v>
      </c>
      <c r="Z4258">
        <v>9</v>
      </c>
      <c r="AA4258" s="3" t="str">
        <f t="shared" si="133"/>
        <v>10 to 20</v>
      </c>
      <c r="AP4258" s="6">
        <v>813</v>
      </c>
      <c r="AQ4258" s="6" t="s">
        <v>1362</v>
      </c>
    </row>
    <row r="4259" spans="1:43" x14ac:dyDescent="0.25">
      <c r="A4259">
        <v>4257</v>
      </c>
      <c r="B4259">
        <v>848</v>
      </c>
      <c r="C4259">
        <v>642</v>
      </c>
      <c r="D4259">
        <v>93</v>
      </c>
      <c r="E4259">
        <v>2</v>
      </c>
      <c r="F4259">
        <v>186</v>
      </c>
      <c r="G4259" t="str">
        <f>VLOOKUP($C4259,'Raw-products'!$A$2:$H$1261,MATCH(G$1,'Raw-products'!$A$1:$H$1,0))</f>
        <v>Jacket</v>
      </c>
      <c r="H4259" t="str">
        <f>VLOOKUP($C4259,'Raw-products'!$A$2:$H$1261,MATCH(H$1,'Raw-products'!$A$1:$H$1,0))</f>
        <v>Coach</v>
      </c>
      <c r="I4259" t="str">
        <f>VLOOKUP($C4259,'Raw-products'!$A$2:$H$1261,MATCH(I$1,'Raw-products'!$A$1:$H$1,0))</f>
        <v>M</v>
      </c>
      <c r="J4259" t="str">
        <f>VLOOKUP($C4259,'Raw-products'!$A$2:$H$1261,MATCH(J$1,'Raw-products'!$A$1:$H$1,0))</f>
        <v>yellow</v>
      </c>
      <c r="K4259">
        <f>VLOOKUP($C4259,'Raw-products'!$A$2:$H$1261,MATCH(K$1,'Raw-products'!$A$1:$H$1,0))</f>
        <v>115</v>
      </c>
      <c r="L4259">
        <f>VLOOKUP($C4259,'Raw-products'!$A$2:$H$1261,MATCH(L$1,'Raw-products'!$A$1:$H$1,0))</f>
        <v>48</v>
      </c>
      <c r="M4259" s="5">
        <f t="shared" si="132"/>
        <v>5520</v>
      </c>
      <c r="N4259" cm="1">
        <f t="array" ref="N4259:Q4259">_xlfn.XLOOKUP($B4259,'Raw -orders'!$A:$A,'Raw -orders'!$B:$E)</f>
        <v>813</v>
      </c>
      <c r="O4259">
        <v>18195</v>
      </c>
      <c r="P4259" s="1">
        <v>44463</v>
      </c>
      <c r="Q4259" s="1">
        <v>44483</v>
      </c>
      <c r="R4259" t="str" cm="1">
        <f t="array" ref="R4259:Y4259">_xlfn.XLOOKUP($N4259,'Raw - customers'!$A:$A,'Raw - customers'!$B:$I)</f>
        <v>Saul Franklyn</v>
      </c>
      <c r="S4259" t="str">
        <v>Male</v>
      </c>
      <c r="T4259">
        <v>62</v>
      </c>
      <c r="U4259" t="str">
        <v>82 Kirlin StreetSuite 641</v>
      </c>
      <c r="V4259">
        <v>372</v>
      </c>
      <c r="W4259" t="str">
        <v>Tillmanview</v>
      </c>
      <c r="X4259" t="str">
        <v>New South Wales</v>
      </c>
      <c r="Y4259" t="str">
        <v>Australia</v>
      </c>
      <c r="Z4259">
        <v>9</v>
      </c>
      <c r="AA4259" s="3" t="str">
        <f t="shared" si="133"/>
        <v>10 to 20</v>
      </c>
      <c r="AP4259" s="6">
        <v>813</v>
      </c>
      <c r="AQ4259" s="6" t="s">
        <v>1362</v>
      </c>
    </row>
    <row r="4260" spans="1:43" x14ac:dyDescent="0.25">
      <c r="A4260">
        <v>4258</v>
      </c>
      <c r="B4260">
        <v>848</v>
      </c>
      <c r="C4260">
        <v>375</v>
      </c>
      <c r="D4260">
        <v>94</v>
      </c>
      <c r="E4260">
        <v>1</v>
      </c>
      <c r="F4260">
        <v>94</v>
      </c>
      <c r="G4260" t="str">
        <f>VLOOKUP($C4260,'Raw-products'!$A$2:$H$1261,MATCH(G$1,'Raw-products'!$A$1:$H$1,0))</f>
        <v>Shirt</v>
      </c>
      <c r="H4260" t="str">
        <f>VLOOKUP($C4260,'Raw-products'!$A$2:$H$1261,MATCH(H$1,'Raw-products'!$A$1:$H$1,0))</f>
        <v>Henley</v>
      </c>
      <c r="I4260" t="str">
        <f>VLOOKUP($C4260,'Raw-products'!$A$2:$H$1261,MATCH(I$1,'Raw-products'!$A$1:$H$1,0))</f>
        <v>XS</v>
      </c>
      <c r="J4260" t="str">
        <f>VLOOKUP($C4260,'Raw-products'!$A$2:$H$1261,MATCH(J$1,'Raw-products'!$A$1:$H$1,0))</f>
        <v>indigo</v>
      </c>
      <c r="K4260">
        <f>VLOOKUP($C4260,'Raw-products'!$A$2:$H$1261,MATCH(K$1,'Raw-products'!$A$1:$H$1,0))</f>
        <v>92</v>
      </c>
      <c r="L4260">
        <f>VLOOKUP($C4260,'Raw-products'!$A$2:$H$1261,MATCH(L$1,'Raw-products'!$A$1:$H$1,0))</f>
        <v>58</v>
      </c>
      <c r="M4260" s="5">
        <f t="shared" si="132"/>
        <v>5336</v>
      </c>
      <c r="N4260" cm="1">
        <f t="array" ref="N4260:Q4260">_xlfn.XLOOKUP($B4260,'Raw -orders'!$A:$A,'Raw -orders'!$B:$E)</f>
        <v>813</v>
      </c>
      <c r="O4260">
        <v>18195</v>
      </c>
      <c r="P4260" s="1">
        <v>44463</v>
      </c>
      <c r="Q4260" s="1">
        <v>44483</v>
      </c>
      <c r="R4260" t="str" cm="1">
        <f t="array" ref="R4260:Y4260">_xlfn.XLOOKUP($N4260,'Raw - customers'!$A:$A,'Raw - customers'!$B:$I)</f>
        <v>Saul Franklyn</v>
      </c>
      <c r="S4260" t="str">
        <v>Male</v>
      </c>
      <c r="T4260">
        <v>62</v>
      </c>
      <c r="U4260" t="str">
        <v>82 Kirlin StreetSuite 641</v>
      </c>
      <c r="V4260">
        <v>372</v>
      </c>
      <c r="W4260" t="str">
        <v>Tillmanview</v>
      </c>
      <c r="X4260" t="str">
        <v>New South Wales</v>
      </c>
      <c r="Y4260" t="str">
        <v>Australia</v>
      </c>
      <c r="Z4260">
        <v>9</v>
      </c>
      <c r="AA4260" s="3" t="str">
        <f t="shared" si="133"/>
        <v>10 to 20</v>
      </c>
      <c r="AP4260" s="6">
        <v>813</v>
      </c>
      <c r="AQ4260" s="6" t="s">
        <v>1362</v>
      </c>
    </row>
    <row r="4261" spans="1:43" x14ac:dyDescent="0.25">
      <c r="A4261">
        <v>4259</v>
      </c>
      <c r="B4261">
        <v>848</v>
      </c>
      <c r="C4261">
        <v>201</v>
      </c>
      <c r="D4261">
        <v>98</v>
      </c>
      <c r="E4261">
        <v>3</v>
      </c>
      <c r="F4261">
        <v>294</v>
      </c>
      <c r="G4261" t="str">
        <f>VLOOKUP($C4261,'Raw-products'!$A$2:$H$1261,MATCH(G$1,'Raw-products'!$A$1:$H$1,0))</f>
        <v>Shirt</v>
      </c>
      <c r="H4261" t="str">
        <f>VLOOKUP($C4261,'Raw-products'!$A$2:$H$1261,MATCH(H$1,'Raw-products'!$A$1:$H$1,0))</f>
        <v>Camp Collared</v>
      </c>
      <c r="I4261" t="str">
        <f>VLOOKUP($C4261,'Raw-products'!$A$2:$H$1261,MATCH(I$1,'Raw-products'!$A$1:$H$1,0))</f>
        <v>S</v>
      </c>
      <c r="J4261" t="str">
        <f>VLOOKUP($C4261,'Raw-products'!$A$2:$H$1261,MATCH(J$1,'Raw-products'!$A$1:$H$1,0))</f>
        <v>indigo</v>
      </c>
      <c r="K4261">
        <f>VLOOKUP($C4261,'Raw-products'!$A$2:$H$1261,MATCH(K$1,'Raw-products'!$A$1:$H$1,0))</f>
        <v>112</v>
      </c>
      <c r="L4261">
        <f>VLOOKUP($C4261,'Raw-products'!$A$2:$H$1261,MATCH(L$1,'Raw-products'!$A$1:$H$1,0))</f>
        <v>50</v>
      </c>
      <c r="M4261" s="5">
        <f t="shared" si="132"/>
        <v>5600</v>
      </c>
      <c r="N4261" cm="1">
        <f t="array" ref="N4261:Q4261">_xlfn.XLOOKUP($B4261,'Raw -orders'!$A:$A,'Raw -orders'!$B:$E)</f>
        <v>813</v>
      </c>
      <c r="O4261">
        <v>18195</v>
      </c>
      <c r="P4261" s="1">
        <v>44463</v>
      </c>
      <c r="Q4261" s="1">
        <v>44483</v>
      </c>
      <c r="R4261" t="str" cm="1">
        <f t="array" ref="R4261:Y4261">_xlfn.XLOOKUP($N4261,'Raw - customers'!$A:$A,'Raw - customers'!$B:$I)</f>
        <v>Saul Franklyn</v>
      </c>
      <c r="S4261" t="str">
        <v>Male</v>
      </c>
      <c r="T4261">
        <v>62</v>
      </c>
      <c r="U4261" t="str">
        <v>82 Kirlin StreetSuite 641</v>
      </c>
      <c r="V4261">
        <v>372</v>
      </c>
      <c r="W4261" t="str">
        <v>Tillmanview</v>
      </c>
      <c r="X4261" t="str">
        <v>New South Wales</v>
      </c>
      <c r="Y4261" t="str">
        <v>Australia</v>
      </c>
      <c r="Z4261">
        <v>9</v>
      </c>
      <c r="AA4261" s="3" t="str">
        <f t="shared" si="133"/>
        <v>10 to 20</v>
      </c>
      <c r="AP4261" s="6">
        <v>813</v>
      </c>
      <c r="AQ4261" s="6" t="s">
        <v>1362</v>
      </c>
    </row>
    <row r="4262" spans="1:43" x14ac:dyDescent="0.25">
      <c r="A4262">
        <v>4260</v>
      </c>
      <c r="B4262">
        <v>848</v>
      </c>
      <c r="C4262">
        <v>830</v>
      </c>
      <c r="D4262">
        <v>117</v>
      </c>
      <c r="E4262">
        <v>3</v>
      </c>
      <c r="F4262">
        <v>351</v>
      </c>
      <c r="G4262" t="str">
        <f>VLOOKUP($C4262,'Raw-products'!$A$2:$H$1261,MATCH(G$1,'Raw-products'!$A$1:$H$1,0))</f>
        <v>Jacket</v>
      </c>
      <c r="H4262" t="str">
        <f>VLOOKUP($C4262,'Raw-products'!$A$2:$H$1261,MATCH(H$1,'Raw-products'!$A$1:$H$1,0))</f>
        <v>Shearling</v>
      </c>
      <c r="I4262" t="str">
        <f>VLOOKUP($C4262,'Raw-products'!$A$2:$H$1261,MATCH(I$1,'Raw-products'!$A$1:$H$1,0))</f>
        <v>XS</v>
      </c>
      <c r="J4262" t="str">
        <f>VLOOKUP($C4262,'Raw-products'!$A$2:$H$1261,MATCH(J$1,'Raw-products'!$A$1:$H$1,0))</f>
        <v>indigo</v>
      </c>
      <c r="K4262">
        <f>VLOOKUP($C4262,'Raw-products'!$A$2:$H$1261,MATCH(K$1,'Raw-products'!$A$1:$H$1,0))</f>
        <v>95</v>
      </c>
      <c r="L4262">
        <f>VLOOKUP($C4262,'Raw-products'!$A$2:$H$1261,MATCH(L$1,'Raw-products'!$A$1:$H$1,0))</f>
        <v>68</v>
      </c>
      <c r="M4262" s="5">
        <f t="shared" si="132"/>
        <v>6460</v>
      </c>
      <c r="N4262" cm="1">
        <f t="array" ref="N4262:Q4262">_xlfn.XLOOKUP($B4262,'Raw -orders'!$A:$A,'Raw -orders'!$B:$E)</f>
        <v>813</v>
      </c>
      <c r="O4262">
        <v>18195</v>
      </c>
      <c r="P4262" s="1">
        <v>44463</v>
      </c>
      <c r="Q4262" s="1">
        <v>44483</v>
      </c>
      <c r="R4262" t="str" cm="1">
        <f t="array" ref="R4262:Y4262">_xlfn.XLOOKUP($N4262,'Raw - customers'!$A:$A,'Raw - customers'!$B:$I)</f>
        <v>Saul Franklyn</v>
      </c>
      <c r="S4262" t="str">
        <v>Male</v>
      </c>
      <c r="T4262">
        <v>62</v>
      </c>
      <c r="U4262" t="str">
        <v>82 Kirlin StreetSuite 641</v>
      </c>
      <c r="V4262">
        <v>372</v>
      </c>
      <c r="W4262" t="str">
        <v>Tillmanview</v>
      </c>
      <c r="X4262" t="str">
        <v>New South Wales</v>
      </c>
      <c r="Y4262" t="str">
        <v>Australia</v>
      </c>
      <c r="Z4262">
        <v>9</v>
      </c>
      <c r="AA4262" s="3" t="str">
        <f t="shared" si="133"/>
        <v>10 to 20</v>
      </c>
      <c r="AP4262" s="6">
        <v>813</v>
      </c>
      <c r="AQ4262" s="6" t="s">
        <v>1362</v>
      </c>
    </row>
    <row r="4263" spans="1:43" x14ac:dyDescent="0.25">
      <c r="A4263">
        <v>4261</v>
      </c>
      <c r="B4263">
        <v>848</v>
      </c>
      <c r="C4263">
        <v>286</v>
      </c>
      <c r="D4263">
        <v>105</v>
      </c>
      <c r="E4263">
        <v>3</v>
      </c>
      <c r="F4263">
        <v>315</v>
      </c>
      <c r="G4263" t="str">
        <f>VLOOKUP($C4263,'Raw-products'!$A$2:$H$1261,MATCH(G$1,'Raw-products'!$A$1:$H$1,0))</f>
        <v>Shirt</v>
      </c>
      <c r="H4263" t="str">
        <f>VLOOKUP($C4263,'Raw-products'!$A$2:$H$1261,MATCH(H$1,'Raw-products'!$A$1:$H$1,0))</f>
        <v>Cuban Collar</v>
      </c>
      <c r="I4263" t="str">
        <f>VLOOKUP($C4263,'Raw-products'!$A$2:$H$1261,MATCH(I$1,'Raw-products'!$A$1:$H$1,0))</f>
        <v>S</v>
      </c>
      <c r="J4263" t="str">
        <f>VLOOKUP($C4263,'Raw-products'!$A$2:$H$1261,MATCH(J$1,'Raw-products'!$A$1:$H$1,0))</f>
        <v>orange</v>
      </c>
      <c r="K4263">
        <f>VLOOKUP($C4263,'Raw-products'!$A$2:$H$1261,MATCH(K$1,'Raw-products'!$A$1:$H$1,0))</f>
        <v>93</v>
      </c>
      <c r="L4263">
        <f>VLOOKUP($C4263,'Raw-products'!$A$2:$H$1261,MATCH(L$1,'Raw-products'!$A$1:$H$1,0))</f>
        <v>50</v>
      </c>
      <c r="M4263" s="5">
        <f t="shared" si="132"/>
        <v>4650</v>
      </c>
      <c r="N4263" cm="1">
        <f t="array" ref="N4263:Q4263">_xlfn.XLOOKUP($B4263,'Raw -orders'!$A:$A,'Raw -orders'!$B:$E)</f>
        <v>813</v>
      </c>
      <c r="O4263">
        <v>18195</v>
      </c>
      <c r="P4263" s="1">
        <v>44463</v>
      </c>
      <c r="Q4263" s="1">
        <v>44483</v>
      </c>
      <c r="R4263" t="str" cm="1">
        <f t="array" ref="R4263:Y4263">_xlfn.XLOOKUP($N4263,'Raw - customers'!$A:$A,'Raw - customers'!$B:$I)</f>
        <v>Saul Franklyn</v>
      </c>
      <c r="S4263" t="str">
        <v>Male</v>
      </c>
      <c r="T4263">
        <v>62</v>
      </c>
      <c r="U4263" t="str">
        <v>82 Kirlin StreetSuite 641</v>
      </c>
      <c r="V4263">
        <v>372</v>
      </c>
      <c r="W4263" t="str">
        <v>Tillmanview</v>
      </c>
      <c r="X4263" t="str">
        <v>New South Wales</v>
      </c>
      <c r="Y4263" t="str">
        <v>Australia</v>
      </c>
      <c r="Z4263">
        <v>9</v>
      </c>
      <c r="AA4263" s="3" t="str">
        <f t="shared" si="133"/>
        <v>10 to 20</v>
      </c>
      <c r="AP4263" s="6">
        <v>813</v>
      </c>
      <c r="AQ4263" s="6" t="s">
        <v>1362</v>
      </c>
    </row>
    <row r="4264" spans="1:43" x14ac:dyDescent="0.25">
      <c r="A4264">
        <v>4262</v>
      </c>
      <c r="B4264">
        <v>848</v>
      </c>
      <c r="C4264">
        <v>583</v>
      </c>
      <c r="D4264">
        <v>100</v>
      </c>
      <c r="E4264">
        <v>3</v>
      </c>
      <c r="F4264">
        <v>300</v>
      </c>
      <c r="G4264" t="str">
        <f>VLOOKUP($C4264,'Raw-products'!$A$2:$H$1261,MATCH(G$1,'Raw-products'!$A$1:$H$1,0))</f>
        <v>Jacket</v>
      </c>
      <c r="H4264" t="str">
        <f>VLOOKUP($C4264,'Raw-products'!$A$2:$H$1261,MATCH(H$1,'Raw-products'!$A$1:$H$1,0))</f>
        <v>Bomber</v>
      </c>
      <c r="I4264" t="str">
        <f>VLOOKUP($C4264,'Raw-products'!$A$2:$H$1261,MATCH(I$1,'Raw-products'!$A$1:$H$1,0))</f>
        <v>L</v>
      </c>
      <c r="J4264" t="str">
        <f>VLOOKUP($C4264,'Raw-products'!$A$2:$H$1261,MATCH(J$1,'Raw-products'!$A$1:$H$1,0))</f>
        <v>blue</v>
      </c>
      <c r="K4264">
        <f>VLOOKUP($C4264,'Raw-products'!$A$2:$H$1261,MATCH(K$1,'Raw-products'!$A$1:$H$1,0))</f>
        <v>90</v>
      </c>
      <c r="L4264">
        <f>VLOOKUP($C4264,'Raw-products'!$A$2:$H$1261,MATCH(L$1,'Raw-products'!$A$1:$H$1,0))</f>
        <v>64</v>
      </c>
      <c r="M4264" s="5">
        <f t="shared" si="132"/>
        <v>5760</v>
      </c>
      <c r="N4264" cm="1">
        <f t="array" ref="N4264:Q4264">_xlfn.XLOOKUP($B4264,'Raw -orders'!$A:$A,'Raw -orders'!$B:$E)</f>
        <v>813</v>
      </c>
      <c r="O4264">
        <v>18195</v>
      </c>
      <c r="P4264" s="1">
        <v>44463</v>
      </c>
      <c r="Q4264" s="1">
        <v>44483</v>
      </c>
      <c r="R4264" t="str" cm="1">
        <f t="array" ref="R4264:Y4264">_xlfn.XLOOKUP($N4264,'Raw - customers'!$A:$A,'Raw - customers'!$B:$I)</f>
        <v>Saul Franklyn</v>
      </c>
      <c r="S4264" t="str">
        <v>Male</v>
      </c>
      <c r="T4264">
        <v>62</v>
      </c>
      <c r="U4264" t="str">
        <v>82 Kirlin StreetSuite 641</v>
      </c>
      <c r="V4264">
        <v>372</v>
      </c>
      <c r="W4264" t="str">
        <v>Tillmanview</v>
      </c>
      <c r="X4264" t="str">
        <v>New South Wales</v>
      </c>
      <c r="Y4264" t="str">
        <v>Australia</v>
      </c>
      <c r="Z4264">
        <v>9</v>
      </c>
      <c r="AA4264" s="3" t="str">
        <f t="shared" si="133"/>
        <v>10 to 20</v>
      </c>
      <c r="AP4264" s="6">
        <v>813</v>
      </c>
      <c r="AQ4264" s="6" t="s">
        <v>1362</v>
      </c>
    </row>
    <row r="4265" spans="1:43" x14ac:dyDescent="0.25">
      <c r="A4265">
        <v>4263</v>
      </c>
      <c r="B4265">
        <v>848</v>
      </c>
      <c r="C4265">
        <v>591</v>
      </c>
      <c r="D4265">
        <v>100</v>
      </c>
      <c r="E4265">
        <v>2</v>
      </c>
      <c r="F4265">
        <v>200</v>
      </c>
      <c r="G4265" t="str">
        <f>VLOOKUP($C4265,'Raw-products'!$A$2:$H$1261,MATCH(G$1,'Raw-products'!$A$1:$H$1,0))</f>
        <v>Jacket</v>
      </c>
      <c r="H4265" t="str">
        <f>VLOOKUP($C4265,'Raw-products'!$A$2:$H$1261,MATCH(H$1,'Raw-products'!$A$1:$H$1,0))</f>
        <v>Bomber</v>
      </c>
      <c r="I4265" t="str">
        <f>VLOOKUP($C4265,'Raw-products'!$A$2:$H$1261,MATCH(I$1,'Raw-products'!$A$1:$H$1,0))</f>
        <v>S</v>
      </c>
      <c r="J4265" t="str">
        <f>VLOOKUP($C4265,'Raw-products'!$A$2:$H$1261,MATCH(J$1,'Raw-products'!$A$1:$H$1,0))</f>
        <v>violet</v>
      </c>
      <c r="K4265">
        <f>VLOOKUP($C4265,'Raw-products'!$A$2:$H$1261,MATCH(K$1,'Raw-products'!$A$1:$H$1,0))</f>
        <v>90</v>
      </c>
      <c r="L4265">
        <f>VLOOKUP($C4265,'Raw-products'!$A$2:$H$1261,MATCH(L$1,'Raw-products'!$A$1:$H$1,0))</f>
        <v>45</v>
      </c>
      <c r="M4265" s="5">
        <f t="shared" si="132"/>
        <v>4050</v>
      </c>
      <c r="N4265" cm="1">
        <f t="array" ref="N4265:Q4265">_xlfn.XLOOKUP($B4265,'Raw -orders'!$A:$A,'Raw -orders'!$B:$E)</f>
        <v>813</v>
      </c>
      <c r="O4265">
        <v>18195</v>
      </c>
      <c r="P4265" s="1">
        <v>44463</v>
      </c>
      <c r="Q4265" s="1">
        <v>44483</v>
      </c>
      <c r="R4265" t="str" cm="1">
        <f t="array" ref="R4265:Y4265">_xlfn.XLOOKUP($N4265,'Raw - customers'!$A:$A,'Raw - customers'!$B:$I)</f>
        <v>Saul Franklyn</v>
      </c>
      <c r="S4265" t="str">
        <v>Male</v>
      </c>
      <c r="T4265">
        <v>62</v>
      </c>
      <c r="U4265" t="str">
        <v>82 Kirlin StreetSuite 641</v>
      </c>
      <c r="V4265">
        <v>372</v>
      </c>
      <c r="W4265" t="str">
        <v>Tillmanview</v>
      </c>
      <c r="X4265" t="str">
        <v>New South Wales</v>
      </c>
      <c r="Y4265" t="str">
        <v>Australia</v>
      </c>
      <c r="Z4265">
        <v>9</v>
      </c>
      <c r="AA4265" s="3" t="str">
        <f t="shared" si="133"/>
        <v>10 to 20</v>
      </c>
      <c r="AP4265" s="6">
        <v>813</v>
      </c>
      <c r="AQ4265" s="6" t="s">
        <v>1362</v>
      </c>
    </row>
    <row r="4266" spans="1:43" x14ac:dyDescent="0.25">
      <c r="A4266">
        <v>4264</v>
      </c>
      <c r="B4266">
        <v>849</v>
      </c>
      <c r="C4266">
        <v>73</v>
      </c>
      <c r="D4266">
        <v>118</v>
      </c>
      <c r="E4266">
        <v>2</v>
      </c>
      <c r="F4266">
        <v>236</v>
      </c>
      <c r="G4266" t="str">
        <f>VLOOKUP($C4266,'Raw-products'!$A$2:$H$1261,MATCH(G$1,'Raw-products'!$A$1:$H$1,0))</f>
        <v>Shirt</v>
      </c>
      <c r="H4266" t="str">
        <f>VLOOKUP($C4266,'Raw-products'!$A$2:$H$1261,MATCH(H$1,'Raw-products'!$A$1:$H$1,0))</f>
        <v>Flannel</v>
      </c>
      <c r="I4266" t="str">
        <f>VLOOKUP($C4266,'Raw-products'!$A$2:$H$1261,MATCH(I$1,'Raw-products'!$A$1:$H$1,0))</f>
        <v>L</v>
      </c>
      <c r="J4266" t="str">
        <f>VLOOKUP($C4266,'Raw-products'!$A$2:$H$1261,MATCH(J$1,'Raw-products'!$A$1:$H$1,0))</f>
        <v>red</v>
      </c>
      <c r="K4266">
        <f>VLOOKUP($C4266,'Raw-products'!$A$2:$H$1261,MATCH(K$1,'Raw-products'!$A$1:$H$1,0))</f>
        <v>96</v>
      </c>
      <c r="L4266">
        <f>VLOOKUP($C4266,'Raw-products'!$A$2:$H$1261,MATCH(L$1,'Raw-products'!$A$1:$H$1,0))</f>
        <v>77</v>
      </c>
      <c r="M4266" s="5">
        <f t="shared" si="132"/>
        <v>7392</v>
      </c>
      <c r="N4266" cm="1">
        <f t="array" ref="N4266:Q4266">_xlfn.XLOOKUP($B4266,'Raw -orders'!$A:$A,'Raw -orders'!$B:$E)</f>
        <v>882</v>
      </c>
      <c r="O4266">
        <v>21468</v>
      </c>
      <c r="P4266" s="1">
        <v>44419</v>
      </c>
      <c r="Q4266" s="1">
        <v>44440</v>
      </c>
      <c r="R4266" t="str" cm="1">
        <f t="array" ref="R4266:Y4266">_xlfn.XLOOKUP($N4266,'Raw - customers'!$A:$A,'Raw - customers'!$B:$I)</f>
        <v>Bartel Clemendet</v>
      </c>
      <c r="S4266" t="str">
        <v>Genderqueer</v>
      </c>
      <c r="T4266">
        <v>43</v>
      </c>
      <c r="U4266" t="str">
        <v>46 Gemma BoulevardSuite 507</v>
      </c>
      <c r="V4266">
        <v>4847</v>
      </c>
      <c r="W4266" t="str">
        <v>Kiehnfurt</v>
      </c>
      <c r="X4266" t="str">
        <v>South Australia</v>
      </c>
      <c r="Y4266" t="str">
        <v>Australia</v>
      </c>
      <c r="Z4266">
        <v>8</v>
      </c>
      <c r="AA4266" s="3" t="str">
        <f t="shared" si="133"/>
        <v>20 to 30</v>
      </c>
      <c r="AP4266" s="6">
        <v>882</v>
      </c>
      <c r="AQ4266" s="6" t="s">
        <v>1345</v>
      </c>
    </row>
    <row r="4267" spans="1:43" x14ac:dyDescent="0.25">
      <c r="A4267">
        <v>4265</v>
      </c>
      <c r="B4267">
        <v>849</v>
      </c>
      <c r="C4267">
        <v>1074</v>
      </c>
      <c r="D4267">
        <v>93</v>
      </c>
      <c r="E4267">
        <v>3</v>
      </c>
      <c r="F4267">
        <v>279</v>
      </c>
      <c r="G4267" t="str">
        <f>VLOOKUP($C4267,'Raw-products'!$A$2:$H$1261,MATCH(G$1,'Raw-products'!$A$1:$H$1,0))</f>
        <v>Trousers</v>
      </c>
      <c r="H4267" t="str">
        <f>VLOOKUP($C4267,'Raw-products'!$A$2:$H$1261,MATCH(H$1,'Raw-products'!$A$1:$H$1,0))</f>
        <v>Joggers</v>
      </c>
      <c r="I4267" t="str">
        <f>VLOOKUP($C4267,'Raw-products'!$A$2:$H$1261,MATCH(I$1,'Raw-products'!$A$1:$H$1,0))</f>
        <v>XL</v>
      </c>
      <c r="J4267" t="str">
        <f>VLOOKUP($C4267,'Raw-products'!$A$2:$H$1261,MATCH(J$1,'Raw-products'!$A$1:$H$1,0))</f>
        <v>blue</v>
      </c>
      <c r="K4267">
        <f>VLOOKUP($C4267,'Raw-products'!$A$2:$H$1261,MATCH(K$1,'Raw-products'!$A$1:$H$1,0))</f>
        <v>94</v>
      </c>
      <c r="L4267">
        <f>VLOOKUP($C4267,'Raw-products'!$A$2:$H$1261,MATCH(L$1,'Raw-products'!$A$1:$H$1,0))</f>
        <v>52</v>
      </c>
      <c r="M4267" s="5">
        <f t="shared" si="132"/>
        <v>4888</v>
      </c>
      <c r="N4267" cm="1">
        <f t="array" ref="N4267:Q4267">_xlfn.XLOOKUP($B4267,'Raw -orders'!$A:$A,'Raw -orders'!$B:$E)</f>
        <v>882</v>
      </c>
      <c r="O4267">
        <v>21468</v>
      </c>
      <c r="P4267" s="1">
        <v>44419</v>
      </c>
      <c r="Q4267" s="1">
        <v>44440</v>
      </c>
      <c r="R4267" t="str" cm="1">
        <f t="array" ref="R4267:Y4267">_xlfn.XLOOKUP($N4267,'Raw - customers'!$A:$A,'Raw - customers'!$B:$I)</f>
        <v>Bartel Clemendet</v>
      </c>
      <c r="S4267" t="str">
        <v>Genderqueer</v>
      </c>
      <c r="T4267">
        <v>43</v>
      </c>
      <c r="U4267" t="str">
        <v>46 Gemma BoulevardSuite 507</v>
      </c>
      <c r="V4267">
        <v>4847</v>
      </c>
      <c r="W4267" t="str">
        <v>Kiehnfurt</v>
      </c>
      <c r="X4267" t="str">
        <v>South Australia</v>
      </c>
      <c r="Y4267" t="str">
        <v>Australia</v>
      </c>
      <c r="Z4267">
        <v>8</v>
      </c>
      <c r="AA4267" s="3" t="str">
        <f t="shared" si="133"/>
        <v>20 to 30</v>
      </c>
      <c r="AP4267" s="6">
        <v>882</v>
      </c>
      <c r="AQ4267" s="6" t="s">
        <v>1345</v>
      </c>
    </row>
    <row r="4268" spans="1:43" x14ac:dyDescent="0.25">
      <c r="A4268">
        <v>4266</v>
      </c>
      <c r="B4268">
        <v>849</v>
      </c>
      <c r="C4268">
        <v>993</v>
      </c>
      <c r="D4268">
        <v>106</v>
      </c>
      <c r="E4268">
        <v>3</v>
      </c>
      <c r="F4268">
        <v>318</v>
      </c>
      <c r="G4268" t="str">
        <f>VLOOKUP($C4268,'Raw-products'!$A$2:$H$1261,MATCH(G$1,'Raw-products'!$A$1:$H$1,0))</f>
        <v>Trousers</v>
      </c>
      <c r="H4268" t="str">
        <f>VLOOKUP($C4268,'Raw-products'!$A$2:$H$1261,MATCH(H$1,'Raw-products'!$A$1:$H$1,0))</f>
        <v>Wool</v>
      </c>
      <c r="I4268" t="str">
        <f>VLOOKUP($C4268,'Raw-products'!$A$2:$H$1261,MATCH(I$1,'Raw-products'!$A$1:$H$1,0))</f>
        <v>L</v>
      </c>
      <c r="J4268" t="str">
        <f>VLOOKUP($C4268,'Raw-products'!$A$2:$H$1261,MATCH(J$1,'Raw-products'!$A$1:$H$1,0))</f>
        <v>yellow</v>
      </c>
      <c r="K4268">
        <f>VLOOKUP($C4268,'Raw-products'!$A$2:$H$1261,MATCH(K$1,'Raw-products'!$A$1:$H$1,0))</f>
        <v>111</v>
      </c>
      <c r="L4268">
        <f>VLOOKUP($C4268,'Raw-products'!$A$2:$H$1261,MATCH(L$1,'Raw-products'!$A$1:$H$1,0))</f>
        <v>46</v>
      </c>
      <c r="M4268" s="5">
        <f t="shared" si="132"/>
        <v>5106</v>
      </c>
      <c r="N4268" cm="1">
        <f t="array" ref="N4268:Q4268">_xlfn.XLOOKUP($B4268,'Raw -orders'!$A:$A,'Raw -orders'!$B:$E)</f>
        <v>882</v>
      </c>
      <c r="O4268">
        <v>21468</v>
      </c>
      <c r="P4268" s="1">
        <v>44419</v>
      </c>
      <c r="Q4268" s="1">
        <v>44440</v>
      </c>
      <c r="R4268" t="str" cm="1">
        <f t="array" ref="R4268:Y4268">_xlfn.XLOOKUP($N4268,'Raw - customers'!$A:$A,'Raw - customers'!$B:$I)</f>
        <v>Bartel Clemendet</v>
      </c>
      <c r="S4268" t="str">
        <v>Genderqueer</v>
      </c>
      <c r="T4268">
        <v>43</v>
      </c>
      <c r="U4268" t="str">
        <v>46 Gemma BoulevardSuite 507</v>
      </c>
      <c r="V4268">
        <v>4847</v>
      </c>
      <c r="W4268" t="str">
        <v>Kiehnfurt</v>
      </c>
      <c r="X4268" t="str">
        <v>South Australia</v>
      </c>
      <c r="Y4268" t="str">
        <v>Australia</v>
      </c>
      <c r="Z4268">
        <v>8</v>
      </c>
      <c r="AA4268" s="3" t="str">
        <f t="shared" si="133"/>
        <v>20 to 30</v>
      </c>
      <c r="AP4268" s="6">
        <v>882</v>
      </c>
      <c r="AQ4268" s="6" t="s">
        <v>1345</v>
      </c>
    </row>
    <row r="4269" spans="1:43" x14ac:dyDescent="0.25">
      <c r="A4269">
        <v>4267</v>
      </c>
      <c r="B4269">
        <v>849</v>
      </c>
      <c r="C4269">
        <v>1117</v>
      </c>
      <c r="D4269">
        <v>115</v>
      </c>
      <c r="E4269">
        <v>1</v>
      </c>
      <c r="F4269">
        <v>115</v>
      </c>
      <c r="G4269" t="str">
        <f>VLOOKUP($C4269,'Raw-products'!$A$2:$H$1261,MATCH(G$1,'Raw-products'!$A$1:$H$1,0))</f>
        <v>Trousers</v>
      </c>
      <c r="H4269" t="str">
        <f>VLOOKUP($C4269,'Raw-products'!$A$2:$H$1261,MATCH(H$1,'Raw-products'!$A$1:$H$1,0))</f>
        <v>Cropped</v>
      </c>
      <c r="I4269" t="str">
        <f>VLOOKUP($C4269,'Raw-products'!$A$2:$H$1261,MATCH(I$1,'Raw-products'!$A$1:$H$1,0))</f>
        <v>M</v>
      </c>
      <c r="J4269" t="str">
        <f>VLOOKUP($C4269,'Raw-products'!$A$2:$H$1261,MATCH(J$1,'Raw-products'!$A$1:$H$1,0))</f>
        <v>violet</v>
      </c>
      <c r="K4269">
        <f>VLOOKUP($C4269,'Raw-products'!$A$2:$H$1261,MATCH(K$1,'Raw-products'!$A$1:$H$1,0))</f>
        <v>99</v>
      </c>
      <c r="L4269">
        <f>VLOOKUP($C4269,'Raw-products'!$A$2:$H$1261,MATCH(L$1,'Raw-products'!$A$1:$H$1,0))</f>
        <v>47</v>
      </c>
      <c r="M4269" s="5">
        <f t="shared" si="132"/>
        <v>4653</v>
      </c>
      <c r="N4269" cm="1">
        <f t="array" ref="N4269:Q4269">_xlfn.XLOOKUP($B4269,'Raw -orders'!$A:$A,'Raw -orders'!$B:$E)</f>
        <v>882</v>
      </c>
      <c r="O4269">
        <v>21468</v>
      </c>
      <c r="P4269" s="1">
        <v>44419</v>
      </c>
      <c r="Q4269" s="1">
        <v>44440</v>
      </c>
      <c r="R4269" t="str" cm="1">
        <f t="array" ref="R4269:Y4269">_xlfn.XLOOKUP($N4269,'Raw - customers'!$A:$A,'Raw - customers'!$B:$I)</f>
        <v>Bartel Clemendet</v>
      </c>
      <c r="S4269" t="str">
        <v>Genderqueer</v>
      </c>
      <c r="T4269">
        <v>43</v>
      </c>
      <c r="U4269" t="str">
        <v>46 Gemma BoulevardSuite 507</v>
      </c>
      <c r="V4269">
        <v>4847</v>
      </c>
      <c r="W4269" t="str">
        <v>Kiehnfurt</v>
      </c>
      <c r="X4269" t="str">
        <v>South Australia</v>
      </c>
      <c r="Y4269" t="str">
        <v>Australia</v>
      </c>
      <c r="Z4269">
        <v>8</v>
      </c>
      <c r="AA4269" s="3" t="str">
        <f t="shared" si="133"/>
        <v>20 to 30</v>
      </c>
      <c r="AP4269" s="6">
        <v>882</v>
      </c>
      <c r="AQ4269" s="6" t="s">
        <v>1345</v>
      </c>
    </row>
    <row r="4270" spans="1:43" x14ac:dyDescent="0.25">
      <c r="A4270">
        <v>4268</v>
      </c>
      <c r="B4270">
        <v>850</v>
      </c>
      <c r="C4270">
        <v>368</v>
      </c>
      <c r="D4270">
        <v>94</v>
      </c>
      <c r="E4270">
        <v>2</v>
      </c>
      <c r="F4270">
        <v>188</v>
      </c>
      <c r="G4270" t="str">
        <f>VLOOKUP($C4270,'Raw-products'!$A$2:$H$1261,MATCH(G$1,'Raw-products'!$A$1:$H$1,0))</f>
        <v>Shirt</v>
      </c>
      <c r="H4270" t="str">
        <f>VLOOKUP($C4270,'Raw-products'!$A$2:$H$1261,MATCH(H$1,'Raw-products'!$A$1:$H$1,0))</f>
        <v>Henley</v>
      </c>
      <c r="I4270" t="str">
        <f>VLOOKUP($C4270,'Raw-products'!$A$2:$H$1261,MATCH(I$1,'Raw-products'!$A$1:$H$1,0))</f>
        <v>L</v>
      </c>
      <c r="J4270" t="str">
        <f>VLOOKUP($C4270,'Raw-products'!$A$2:$H$1261,MATCH(J$1,'Raw-products'!$A$1:$H$1,0))</f>
        <v>green</v>
      </c>
      <c r="K4270">
        <f>VLOOKUP($C4270,'Raw-products'!$A$2:$H$1261,MATCH(K$1,'Raw-products'!$A$1:$H$1,0))</f>
        <v>92</v>
      </c>
      <c r="L4270">
        <f>VLOOKUP($C4270,'Raw-products'!$A$2:$H$1261,MATCH(L$1,'Raw-products'!$A$1:$H$1,0))</f>
        <v>41</v>
      </c>
      <c r="M4270" s="5">
        <f t="shared" si="132"/>
        <v>3772</v>
      </c>
      <c r="N4270" cm="1">
        <f t="array" ref="N4270:Q4270">_xlfn.XLOOKUP($B4270,'Raw -orders'!$A:$A,'Raw -orders'!$B:$E)</f>
        <v>254</v>
      </c>
      <c r="O4270">
        <v>16739</v>
      </c>
      <c r="P4270" s="1">
        <v>44294</v>
      </c>
      <c r="Q4270" s="1">
        <v>44313</v>
      </c>
      <c r="R4270" t="str" cm="1">
        <f t="array" ref="R4270:Y4270">_xlfn.XLOOKUP($N4270,'Raw - customers'!$A:$A,'Raw - customers'!$B:$I)</f>
        <v>Scot Billany</v>
      </c>
      <c r="S4270" t="str">
        <v>Male</v>
      </c>
      <c r="T4270">
        <v>44</v>
      </c>
      <c r="U4270" t="str">
        <v>4966 Lilly Estate DrApt. 570</v>
      </c>
      <c r="V4270">
        <v>8170</v>
      </c>
      <c r="W4270" t="str">
        <v>Beiermouth</v>
      </c>
      <c r="X4270" t="str">
        <v>Queensland</v>
      </c>
      <c r="Y4270" t="str">
        <v>Australia</v>
      </c>
      <c r="Z4270">
        <v>4</v>
      </c>
      <c r="AA4270" s="3" t="str">
        <f t="shared" si="133"/>
        <v>10 to 20</v>
      </c>
      <c r="AP4270" s="6">
        <v>254</v>
      </c>
      <c r="AQ4270" s="6" t="s">
        <v>1355</v>
      </c>
    </row>
    <row r="4271" spans="1:43" x14ac:dyDescent="0.25">
      <c r="A4271">
        <v>4269</v>
      </c>
      <c r="B4271">
        <v>850</v>
      </c>
      <c r="C4271">
        <v>616</v>
      </c>
      <c r="D4271">
        <v>112</v>
      </c>
      <c r="E4271">
        <v>3</v>
      </c>
      <c r="F4271">
        <v>336</v>
      </c>
      <c r="G4271" t="str">
        <f>VLOOKUP($C4271,'Raw-products'!$A$2:$H$1261,MATCH(G$1,'Raw-products'!$A$1:$H$1,0))</f>
        <v>Jacket</v>
      </c>
      <c r="H4271" t="str">
        <f>VLOOKUP($C4271,'Raw-products'!$A$2:$H$1261,MATCH(H$1,'Raw-products'!$A$1:$H$1,0))</f>
        <v>Cardigan</v>
      </c>
      <c r="I4271" t="str">
        <f>VLOOKUP($C4271,'Raw-products'!$A$2:$H$1261,MATCH(I$1,'Raw-products'!$A$1:$H$1,0))</f>
        <v>S</v>
      </c>
      <c r="J4271" t="str">
        <f>VLOOKUP($C4271,'Raw-products'!$A$2:$H$1261,MATCH(J$1,'Raw-products'!$A$1:$H$1,0))</f>
        <v>blue</v>
      </c>
      <c r="K4271">
        <f>VLOOKUP($C4271,'Raw-products'!$A$2:$H$1261,MATCH(K$1,'Raw-products'!$A$1:$H$1,0))</f>
        <v>118</v>
      </c>
      <c r="L4271">
        <f>VLOOKUP($C4271,'Raw-products'!$A$2:$H$1261,MATCH(L$1,'Raw-products'!$A$1:$H$1,0))</f>
        <v>53</v>
      </c>
      <c r="M4271" s="5">
        <f t="shared" si="132"/>
        <v>6254</v>
      </c>
      <c r="N4271" cm="1">
        <f t="array" ref="N4271:Q4271">_xlfn.XLOOKUP($B4271,'Raw -orders'!$A:$A,'Raw -orders'!$B:$E)</f>
        <v>254</v>
      </c>
      <c r="O4271">
        <v>16739</v>
      </c>
      <c r="P4271" s="1">
        <v>44294</v>
      </c>
      <c r="Q4271" s="1">
        <v>44313</v>
      </c>
      <c r="R4271" t="str" cm="1">
        <f t="array" ref="R4271:Y4271">_xlfn.XLOOKUP($N4271,'Raw - customers'!$A:$A,'Raw - customers'!$B:$I)</f>
        <v>Scot Billany</v>
      </c>
      <c r="S4271" t="str">
        <v>Male</v>
      </c>
      <c r="T4271">
        <v>44</v>
      </c>
      <c r="U4271" t="str">
        <v>4966 Lilly Estate DrApt. 570</v>
      </c>
      <c r="V4271">
        <v>8170</v>
      </c>
      <c r="W4271" t="str">
        <v>Beiermouth</v>
      </c>
      <c r="X4271" t="str">
        <v>Queensland</v>
      </c>
      <c r="Y4271" t="str">
        <v>Australia</v>
      </c>
      <c r="Z4271">
        <v>4</v>
      </c>
      <c r="AA4271" s="3" t="str">
        <f t="shared" si="133"/>
        <v>10 to 20</v>
      </c>
      <c r="AP4271" s="6">
        <v>254</v>
      </c>
      <c r="AQ4271" s="6" t="s">
        <v>1355</v>
      </c>
    </row>
    <row r="4272" spans="1:43" x14ac:dyDescent="0.25">
      <c r="A4272">
        <v>4270</v>
      </c>
      <c r="B4272">
        <v>850</v>
      </c>
      <c r="C4272">
        <v>652</v>
      </c>
      <c r="D4272">
        <v>93</v>
      </c>
      <c r="E4272">
        <v>2</v>
      </c>
      <c r="F4272">
        <v>186</v>
      </c>
      <c r="G4272" t="str">
        <f>VLOOKUP($C4272,'Raw-products'!$A$2:$H$1261,MATCH(G$1,'Raw-products'!$A$1:$H$1,0))</f>
        <v>Jacket</v>
      </c>
      <c r="H4272" t="str">
        <f>VLOOKUP($C4272,'Raw-products'!$A$2:$H$1261,MATCH(H$1,'Raw-products'!$A$1:$H$1,0))</f>
        <v>Coach</v>
      </c>
      <c r="I4272" t="str">
        <f>VLOOKUP($C4272,'Raw-products'!$A$2:$H$1261,MATCH(I$1,'Raw-products'!$A$1:$H$1,0))</f>
        <v>M</v>
      </c>
      <c r="J4272" t="str">
        <f>VLOOKUP($C4272,'Raw-products'!$A$2:$H$1261,MATCH(J$1,'Raw-products'!$A$1:$H$1,0))</f>
        <v>blue</v>
      </c>
      <c r="K4272">
        <f>VLOOKUP($C4272,'Raw-products'!$A$2:$H$1261,MATCH(K$1,'Raw-products'!$A$1:$H$1,0))</f>
        <v>115</v>
      </c>
      <c r="L4272">
        <f>VLOOKUP($C4272,'Raw-products'!$A$2:$H$1261,MATCH(L$1,'Raw-products'!$A$1:$H$1,0))</f>
        <v>54</v>
      </c>
      <c r="M4272" s="5">
        <f t="shared" si="132"/>
        <v>6210</v>
      </c>
      <c r="N4272" cm="1">
        <f t="array" ref="N4272:Q4272">_xlfn.XLOOKUP($B4272,'Raw -orders'!$A:$A,'Raw -orders'!$B:$E)</f>
        <v>254</v>
      </c>
      <c r="O4272">
        <v>16739</v>
      </c>
      <c r="P4272" s="1">
        <v>44294</v>
      </c>
      <c r="Q4272" s="1">
        <v>44313</v>
      </c>
      <c r="R4272" t="str" cm="1">
        <f t="array" ref="R4272:Y4272">_xlfn.XLOOKUP($N4272,'Raw - customers'!$A:$A,'Raw - customers'!$B:$I)</f>
        <v>Scot Billany</v>
      </c>
      <c r="S4272" t="str">
        <v>Male</v>
      </c>
      <c r="T4272">
        <v>44</v>
      </c>
      <c r="U4272" t="str">
        <v>4966 Lilly Estate DrApt. 570</v>
      </c>
      <c r="V4272">
        <v>8170</v>
      </c>
      <c r="W4272" t="str">
        <v>Beiermouth</v>
      </c>
      <c r="X4272" t="str">
        <v>Queensland</v>
      </c>
      <c r="Y4272" t="str">
        <v>Australia</v>
      </c>
      <c r="Z4272">
        <v>4</v>
      </c>
      <c r="AA4272" s="3" t="str">
        <f t="shared" si="133"/>
        <v>10 to 20</v>
      </c>
      <c r="AP4272" s="6">
        <v>254</v>
      </c>
      <c r="AQ4272" s="6" t="s">
        <v>1355</v>
      </c>
    </row>
    <row r="4273" spans="1:43" x14ac:dyDescent="0.25">
      <c r="A4273">
        <v>4271</v>
      </c>
      <c r="B4273">
        <v>850</v>
      </c>
      <c r="C4273">
        <v>700</v>
      </c>
      <c r="D4273">
        <v>119</v>
      </c>
      <c r="E4273">
        <v>2</v>
      </c>
      <c r="F4273">
        <v>238</v>
      </c>
      <c r="G4273" t="str">
        <f>VLOOKUP($C4273,'Raw-products'!$A$2:$H$1261,MATCH(G$1,'Raw-products'!$A$1:$H$1,0))</f>
        <v>Jacket</v>
      </c>
      <c r="H4273" t="str">
        <f>VLOOKUP($C4273,'Raw-products'!$A$2:$H$1261,MATCH(H$1,'Raw-products'!$A$1:$H$1,0))</f>
        <v>Trench Coat</v>
      </c>
      <c r="I4273" t="str">
        <f>VLOOKUP($C4273,'Raw-products'!$A$2:$H$1261,MATCH(I$1,'Raw-products'!$A$1:$H$1,0))</f>
        <v>XS</v>
      </c>
      <c r="J4273" t="str">
        <f>VLOOKUP($C4273,'Raw-products'!$A$2:$H$1261,MATCH(J$1,'Raw-products'!$A$1:$H$1,0))</f>
        <v>red</v>
      </c>
      <c r="K4273">
        <f>VLOOKUP($C4273,'Raw-products'!$A$2:$H$1261,MATCH(K$1,'Raw-products'!$A$1:$H$1,0))</f>
        <v>112</v>
      </c>
      <c r="L4273">
        <f>VLOOKUP($C4273,'Raw-products'!$A$2:$H$1261,MATCH(L$1,'Raw-products'!$A$1:$H$1,0))</f>
        <v>78</v>
      </c>
      <c r="M4273" s="5">
        <f t="shared" si="132"/>
        <v>8736</v>
      </c>
      <c r="N4273" cm="1">
        <f t="array" ref="N4273:Q4273">_xlfn.XLOOKUP($B4273,'Raw -orders'!$A:$A,'Raw -orders'!$B:$E)</f>
        <v>254</v>
      </c>
      <c r="O4273">
        <v>16739</v>
      </c>
      <c r="P4273" s="1">
        <v>44294</v>
      </c>
      <c r="Q4273" s="1">
        <v>44313</v>
      </c>
      <c r="R4273" t="str" cm="1">
        <f t="array" ref="R4273:Y4273">_xlfn.XLOOKUP($N4273,'Raw - customers'!$A:$A,'Raw - customers'!$B:$I)</f>
        <v>Scot Billany</v>
      </c>
      <c r="S4273" t="str">
        <v>Male</v>
      </c>
      <c r="T4273">
        <v>44</v>
      </c>
      <c r="U4273" t="str">
        <v>4966 Lilly Estate DrApt. 570</v>
      </c>
      <c r="V4273">
        <v>8170</v>
      </c>
      <c r="W4273" t="str">
        <v>Beiermouth</v>
      </c>
      <c r="X4273" t="str">
        <v>Queensland</v>
      </c>
      <c r="Y4273" t="str">
        <v>Australia</v>
      </c>
      <c r="Z4273">
        <v>4</v>
      </c>
      <c r="AA4273" s="3" t="str">
        <f t="shared" si="133"/>
        <v>10 to 20</v>
      </c>
      <c r="AP4273" s="6">
        <v>254</v>
      </c>
      <c r="AQ4273" s="6" t="s">
        <v>1355</v>
      </c>
    </row>
    <row r="4274" spans="1:43" x14ac:dyDescent="0.25">
      <c r="A4274">
        <v>4272</v>
      </c>
      <c r="B4274">
        <v>850</v>
      </c>
      <c r="C4274">
        <v>533</v>
      </c>
      <c r="D4274">
        <v>98</v>
      </c>
      <c r="E4274">
        <v>2</v>
      </c>
      <c r="F4274">
        <v>196</v>
      </c>
      <c r="G4274" t="str">
        <f>VLOOKUP($C4274,'Raw-products'!$A$2:$H$1261,MATCH(G$1,'Raw-products'!$A$1:$H$1,0))</f>
        <v>Jacket</v>
      </c>
      <c r="H4274" t="str">
        <f>VLOOKUP($C4274,'Raw-products'!$A$2:$H$1261,MATCH(H$1,'Raw-products'!$A$1:$H$1,0))</f>
        <v>Leather</v>
      </c>
      <c r="I4274" t="str">
        <f>VLOOKUP($C4274,'Raw-products'!$A$2:$H$1261,MATCH(I$1,'Raw-products'!$A$1:$H$1,0))</f>
        <v>L</v>
      </c>
      <c r="J4274" t="str">
        <f>VLOOKUP($C4274,'Raw-products'!$A$2:$H$1261,MATCH(J$1,'Raw-products'!$A$1:$H$1,0))</f>
        <v>orange</v>
      </c>
      <c r="K4274">
        <f>VLOOKUP($C4274,'Raw-products'!$A$2:$H$1261,MATCH(K$1,'Raw-products'!$A$1:$H$1,0))</f>
        <v>113</v>
      </c>
      <c r="L4274">
        <f>VLOOKUP($C4274,'Raw-products'!$A$2:$H$1261,MATCH(L$1,'Raw-products'!$A$1:$H$1,0))</f>
        <v>78</v>
      </c>
      <c r="M4274" s="5">
        <f t="shared" si="132"/>
        <v>8814</v>
      </c>
      <c r="N4274" cm="1">
        <f t="array" ref="N4274:Q4274">_xlfn.XLOOKUP($B4274,'Raw -orders'!$A:$A,'Raw -orders'!$B:$E)</f>
        <v>254</v>
      </c>
      <c r="O4274">
        <v>16739</v>
      </c>
      <c r="P4274" s="1">
        <v>44294</v>
      </c>
      <c r="Q4274" s="1">
        <v>44313</v>
      </c>
      <c r="R4274" t="str" cm="1">
        <f t="array" ref="R4274:Y4274">_xlfn.XLOOKUP($N4274,'Raw - customers'!$A:$A,'Raw - customers'!$B:$I)</f>
        <v>Scot Billany</v>
      </c>
      <c r="S4274" t="str">
        <v>Male</v>
      </c>
      <c r="T4274">
        <v>44</v>
      </c>
      <c r="U4274" t="str">
        <v>4966 Lilly Estate DrApt. 570</v>
      </c>
      <c r="V4274">
        <v>8170</v>
      </c>
      <c r="W4274" t="str">
        <v>Beiermouth</v>
      </c>
      <c r="X4274" t="str">
        <v>Queensland</v>
      </c>
      <c r="Y4274" t="str">
        <v>Australia</v>
      </c>
      <c r="Z4274">
        <v>4</v>
      </c>
      <c r="AA4274" s="3" t="str">
        <f t="shared" si="133"/>
        <v>10 to 20</v>
      </c>
      <c r="AP4274" s="6">
        <v>254</v>
      </c>
      <c r="AQ4274" s="6" t="s">
        <v>1355</v>
      </c>
    </row>
    <row r="4275" spans="1:43" x14ac:dyDescent="0.25">
      <c r="A4275">
        <v>4273</v>
      </c>
      <c r="B4275">
        <v>851</v>
      </c>
      <c r="C4275">
        <v>1031</v>
      </c>
      <c r="D4275">
        <v>90</v>
      </c>
      <c r="E4275">
        <v>3</v>
      </c>
      <c r="F4275">
        <v>270</v>
      </c>
      <c r="G4275" t="str">
        <f>VLOOKUP($C4275,'Raw-products'!$A$2:$H$1261,MATCH(G$1,'Raw-products'!$A$1:$H$1,0))</f>
        <v>Trousers</v>
      </c>
      <c r="H4275" t="str">
        <f>VLOOKUP($C4275,'Raw-products'!$A$2:$H$1261,MATCH(H$1,'Raw-products'!$A$1:$H$1,0))</f>
        <v>Relaxed Leg</v>
      </c>
      <c r="I4275" t="str">
        <f>VLOOKUP($C4275,'Raw-products'!$A$2:$H$1261,MATCH(I$1,'Raw-products'!$A$1:$H$1,0))</f>
        <v>S</v>
      </c>
      <c r="J4275" t="str">
        <f>VLOOKUP($C4275,'Raw-products'!$A$2:$H$1261,MATCH(J$1,'Raw-products'!$A$1:$H$1,0))</f>
        <v>green</v>
      </c>
      <c r="K4275">
        <f>VLOOKUP($C4275,'Raw-products'!$A$2:$H$1261,MATCH(K$1,'Raw-products'!$A$1:$H$1,0))</f>
        <v>95</v>
      </c>
      <c r="L4275">
        <f>VLOOKUP($C4275,'Raw-products'!$A$2:$H$1261,MATCH(L$1,'Raw-products'!$A$1:$H$1,0))</f>
        <v>51</v>
      </c>
      <c r="M4275" s="5">
        <f t="shared" si="132"/>
        <v>4845</v>
      </c>
      <c r="N4275" cm="1">
        <f t="array" ref="N4275:Q4275">_xlfn.XLOOKUP($B4275,'Raw -orders'!$A:$A,'Raw -orders'!$B:$E)</f>
        <v>365</v>
      </c>
      <c r="O4275">
        <v>15504</v>
      </c>
      <c r="P4275" s="1">
        <v>44309</v>
      </c>
      <c r="Q4275" s="1">
        <v>44318</v>
      </c>
      <c r="R4275" t="str" cm="1">
        <f t="array" ref="R4275:Y4275">_xlfn.XLOOKUP($N4275,'Raw - customers'!$A:$A,'Raw - customers'!$B:$I)</f>
        <v>Tammie Gavrielli</v>
      </c>
      <c r="S4275" t="str">
        <v>Genderqueer</v>
      </c>
      <c r="T4275">
        <v>25</v>
      </c>
      <c r="U4275" t="str">
        <v>06 Eve RunApt. 689</v>
      </c>
      <c r="V4275">
        <v>4387</v>
      </c>
      <c r="W4275" t="str">
        <v>Jacobsshire</v>
      </c>
      <c r="X4275" t="str">
        <v>Tasmania</v>
      </c>
      <c r="Y4275" t="str">
        <v>Australia</v>
      </c>
      <c r="Z4275">
        <v>4</v>
      </c>
      <c r="AA4275" s="3" t="str">
        <f t="shared" si="133"/>
        <v>0 to 10</v>
      </c>
      <c r="AP4275" s="6">
        <v>365</v>
      </c>
      <c r="AQ4275" s="6" t="s">
        <v>1414</v>
      </c>
    </row>
    <row r="4276" spans="1:43" x14ac:dyDescent="0.25">
      <c r="A4276">
        <v>4274</v>
      </c>
      <c r="B4276">
        <v>851</v>
      </c>
      <c r="C4276">
        <v>1074</v>
      </c>
      <c r="D4276">
        <v>93</v>
      </c>
      <c r="E4276">
        <v>3</v>
      </c>
      <c r="F4276">
        <v>279</v>
      </c>
      <c r="G4276" t="str">
        <f>VLOOKUP($C4276,'Raw-products'!$A$2:$H$1261,MATCH(G$1,'Raw-products'!$A$1:$H$1,0))</f>
        <v>Trousers</v>
      </c>
      <c r="H4276" t="str">
        <f>VLOOKUP($C4276,'Raw-products'!$A$2:$H$1261,MATCH(H$1,'Raw-products'!$A$1:$H$1,0))</f>
        <v>Joggers</v>
      </c>
      <c r="I4276" t="str">
        <f>VLOOKUP($C4276,'Raw-products'!$A$2:$H$1261,MATCH(I$1,'Raw-products'!$A$1:$H$1,0))</f>
        <v>XL</v>
      </c>
      <c r="J4276" t="str">
        <f>VLOOKUP($C4276,'Raw-products'!$A$2:$H$1261,MATCH(J$1,'Raw-products'!$A$1:$H$1,0))</f>
        <v>blue</v>
      </c>
      <c r="K4276">
        <f>VLOOKUP($C4276,'Raw-products'!$A$2:$H$1261,MATCH(K$1,'Raw-products'!$A$1:$H$1,0))</f>
        <v>94</v>
      </c>
      <c r="L4276">
        <f>VLOOKUP($C4276,'Raw-products'!$A$2:$H$1261,MATCH(L$1,'Raw-products'!$A$1:$H$1,0))</f>
        <v>52</v>
      </c>
      <c r="M4276" s="5">
        <f t="shared" si="132"/>
        <v>4888</v>
      </c>
      <c r="N4276" cm="1">
        <f t="array" ref="N4276:Q4276">_xlfn.XLOOKUP($B4276,'Raw -orders'!$A:$A,'Raw -orders'!$B:$E)</f>
        <v>365</v>
      </c>
      <c r="O4276">
        <v>15504</v>
      </c>
      <c r="P4276" s="1">
        <v>44309</v>
      </c>
      <c r="Q4276" s="1">
        <v>44318</v>
      </c>
      <c r="R4276" t="str" cm="1">
        <f t="array" ref="R4276:Y4276">_xlfn.XLOOKUP($N4276,'Raw - customers'!$A:$A,'Raw - customers'!$B:$I)</f>
        <v>Tammie Gavrielli</v>
      </c>
      <c r="S4276" t="str">
        <v>Genderqueer</v>
      </c>
      <c r="T4276">
        <v>25</v>
      </c>
      <c r="U4276" t="str">
        <v>06 Eve RunApt. 689</v>
      </c>
      <c r="V4276">
        <v>4387</v>
      </c>
      <c r="W4276" t="str">
        <v>Jacobsshire</v>
      </c>
      <c r="X4276" t="str">
        <v>Tasmania</v>
      </c>
      <c r="Y4276" t="str">
        <v>Australia</v>
      </c>
      <c r="Z4276">
        <v>4</v>
      </c>
      <c r="AA4276" s="3" t="str">
        <f t="shared" si="133"/>
        <v>0 to 10</v>
      </c>
      <c r="AP4276" s="6">
        <v>365</v>
      </c>
      <c r="AQ4276" s="6" t="s">
        <v>1414</v>
      </c>
    </row>
    <row r="4277" spans="1:43" x14ac:dyDescent="0.25">
      <c r="A4277">
        <v>4275</v>
      </c>
      <c r="B4277">
        <v>851</v>
      </c>
      <c r="C4277">
        <v>437</v>
      </c>
      <c r="D4277">
        <v>107</v>
      </c>
      <c r="E4277">
        <v>1</v>
      </c>
      <c r="F4277">
        <v>107</v>
      </c>
      <c r="G4277" t="str">
        <f>VLOOKUP($C4277,'Raw-products'!$A$2:$H$1261,MATCH(G$1,'Raw-products'!$A$1:$H$1,0))</f>
        <v>Jacket</v>
      </c>
      <c r="H4277" t="str">
        <f>VLOOKUP($C4277,'Raw-products'!$A$2:$H$1261,MATCH(H$1,'Raw-products'!$A$1:$H$1,0))</f>
        <v>Denim</v>
      </c>
      <c r="I4277" t="str">
        <f>VLOOKUP($C4277,'Raw-products'!$A$2:$H$1261,MATCH(I$1,'Raw-products'!$A$1:$H$1,0))</f>
        <v>M</v>
      </c>
      <c r="J4277" t="str">
        <f>VLOOKUP($C4277,'Raw-products'!$A$2:$H$1261,MATCH(J$1,'Raw-products'!$A$1:$H$1,0))</f>
        <v>green</v>
      </c>
      <c r="K4277">
        <f>VLOOKUP($C4277,'Raw-products'!$A$2:$H$1261,MATCH(K$1,'Raw-products'!$A$1:$H$1,0))</f>
        <v>92</v>
      </c>
      <c r="L4277">
        <f>VLOOKUP($C4277,'Raw-products'!$A$2:$H$1261,MATCH(L$1,'Raw-products'!$A$1:$H$1,0))</f>
        <v>79</v>
      </c>
      <c r="M4277" s="5">
        <f t="shared" si="132"/>
        <v>7268</v>
      </c>
      <c r="N4277" cm="1">
        <f t="array" ref="N4277:Q4277">_xlfn.XLOOKUP($B4277,'Raw -orders'!$A:$A,'Raw -orders'!$B:$E)</f>
        <v>365</v>
      </c>
      <c r="O4277">
        <v>15504</v>
      </c>
      <c r="P4277" s="1">
        <v>44309</v>
      </c>
      <c r="Q4277" s="1">
        <v>44318</v>
      </c>
      <c r="R4277" t="str" cm="1">
        <f t="array" ref="R4277:Y4277">_xlfn.XLOOKUP($N4277,'Raw - customers'!$A:$A,'Raw - customers'!$B:$I)</f>
        <v>Tammie Gavrielli</v>
      </c>
      <c r="S4277" t="str">
        <v>Genderqueer</v>
      </c>
      <c r="T4277">
        <v>25</v>
      </c>
      <c r="U4277" t="str">
        <v>06 Eve RunApt. 689</v>
      </c>
      <c r="V4277">
        <v>4387</v>
      </c>
      <c r="W4277" t="str">
        <v>Jacobsshire</v>
      </c>
      <c r="X4277" t="str">
        <v>Tasmania</v>
      </c>
      <c r="Y4277" t="str">
        <v>Australia</v>
      </c>
      <c r="Z4277">
        <v>4</v>
      </c>
      <c r="AA4277" s="3" t="str">
        <f t="shared" si="133"/>
        <v>0 to 10</v>
      </c>
      <c r="AP4277" s="6">
        <v>365</v>
      </c>
      <c r="AQ4277" s="6" t="s">
        <v>1414</v>
      </c>
    </row>
    <row r="4278" spans="1:43" x14ac:dyDescent="0.25">
      <c r="A4278">
        <v>4276</v>
      </c>
      <c r="B4278">
        <v>851</v>
      </c>
      <c r="C4278">
        <v>1173</v>
      </c>
      <c r="D4278">
        <v>99</v>
      </c>
      <c r="E4278">
        <v>1</v>
      </c>
      <c r="F4278">
        <v>99</v>
      </c>
      <c r="G4278" t="str">
        <f>VLOOKUP($C4278,'Raw-products'!$A$2:$H$1261,MATCH(G$1,'Raw-products'!$A$1:$H$1,0))</f>
        <v>Trousers</v>
      </c>
      <c r="H4278" t="str">
        <f>VLOOKUP($C4278,'Raw-products'!$A$2:$H$1261,MATCH(H$1,'Raw-products'!$A$1:$H$1,0))</f>
        <v>High-Waisted</v>
      </c>
      <c r="I4278" t="str">
        <f>VLOOKUP($C4278,'Raw-products'!$A$2:$H$1261,MATCH(I$1,'Raw-products'!$A$1:$H$1,0))</f>
        <v>L</v>
      </c>
      <c r="J4278" t="str">
        <f>VLOOKUP($C4278,'Raw-products'!$A$2:$H$1261,MATCH(J$1,'Raw-products'!$A$1:$H$1,0))</f>
        <v>green</v>
      </c>
      <c r="K4278">
        <f>VLOOKUP($C4278,'Raw-products'!$A$2:$H$1261,MATCH(K$1,'Raw-products'!$A$1:$H$1,0))</f>
        <v>98</v>
      </c>
      <c r="L4278">
        <f>VLOOKUP($C4278,'Raw-products'!$A$2:$H$1261,MATCH(L$1,'Raw-products'!$A$1:$H$1,0))</f>
        <v>75</v>
      </c>
      <c r="M4278" s="5">
        <f t="shared" si="132"/>
        <v>7350</v>
      </c>
      <c r="N4278" cm="1">
        <f t="array" ref="N4278:Q4278">_xlfn.XLOOKUP($B4278,'Raw -orders'!$A:$A,'Raw -orders'!$B:$E)</f>
        <v>365</v>
      </c>
      <c r="O4278">
        <v>15504</v>
      </c>
      <c r="P4278" s="1">
        <v>44309</v>
      </c>
      <c r="Q4278" s="1">
        <v>44318</v>
      </c>
      <c r="R4278" t="str" cm="1">
        <f t="array" ref="R4278:Y4278">_xlfn.XLOOKUP($N4278,'Raw - customers'!$A:$A,'Raw - customers'!$B:$I)</f>
        <v>Tammie Gavrielli</v>
      </c>
      <c r="S4278" t="str">
        <v>Genderqueer</v>
      </c>
      <c r="T4278">
        <v>25</v>
      </c>
      <c r="U4278" t="str">
        <v>06 Eve RunApt. 689</v>
      </c>
      <c r="V4278">
        <v>4387</v>
      </c>
      <c r="W4278" t="str">
        <v>Jacobsshire</v>
      </c>
      <c r="X4278" t="str">
        <v>Tasmania</v>
      </c>
      <c r="Y4278" t="str">
        <v>Australia</v>
      </c>
      <c r="Z4278">
        <v>4</v>
      </c>
      <c r="AA4278" s="3" t="str">
        <f t="shared" si="133"/>
        <v>0 to 10</v>
      </c>
      <c r="AP4278" s="6">
        <v>365</v>
      </c>
      <c r="AQ4278" s="6" t="s">
        <v>1414</v>
      </c>
    </row>
    <row r="4279" spans="1:43" x14ac:dyDescent="0.25">
      <c r="A4279">
        <v>4277</v>
      </c>
      <c r="B4279">
        <v>852</v>
      </c>
      <c r="C4279">
        <v>579</v>
      </c>
      <c r="D4279">
        <v>100</v>
      </c>
      <c r="E4279">
        <v>2</v>
      </c>
      <c r="F4279">
        <v>200</v>
      </c>
      <c r="G4279" t="str">
        <f>VLOOKUP($C4279,'Raw-products'!$A$2:$H$1261,MATCH(G$1,'Raw-products'!$A$1:$H$1,0))</f>
        <v>Jacket</v>
      </c>
      <c r="H4279" t="str">
        <f>VLOOKUP($C4279,'Raw-products'!$A$2:$H$1261,MATCH(H$1,'Raw-products'!$A$1:$H$1,0))</f>
        <v>Bomber</v>
      </c>
      <c r="I4279" t="str">
        <f>VLOOKUP($C4279,'Raw-products'!$A$2:$H$1261,MATCH(I$1,'Raw-products'!$A$1:$H$1,0))</f>
        <v>XL</v>
      </c>
      <c r="J4279" t="str">
        <f>VLOOKUP($C4279,'Raw-products'!$A$2:$H$1261,MATCH(J$1,'Raw-products'!$A$1:$H$1,0))</f>
        <v>green</v>
      </c>
      <c r="K4279">
        <f>VLOOKUP($C4279,'Raw-products'!$A$2:$H$1261,MATCH(K$1,'Raw-products'!$A$1:$H$1,0))</f>
        <v>90</v>
      </c>
      <c r="L4279">
        <f>VLOOKUP($C4279,'Raw-products'!$A$2:$H$1261,MATCH(L$1,'Raw-products'!$A$1:$H$1,0))</f>
        <v>79</v>
      </c>
      <c r="M4279" s="5">
        <f t="shared" si="132"/>
        <v>7110</v>
      </c>
      <c r="N4279" cm="1">
        <f t="array" ref="N4279:Q4279">_xlfn.XLOOKUP($B4279,'Raw -orders'!$A:$A,'Raw -orders'!$B:$E)</f>
        <v>102</v>
      </c>
      <c r="O4279">
        <v>42616</v>
      </c>
      <c r="P4279" s="1">
        <v>44297</v>
      </c>
      <c r="Q4279" s="1">
        <v>44324</v>
      </c>
      <c r="R4279" t="str" cm="1">
        <f t="array" ref="R4279:Y4279">_xlfn.XLOOKUP($N4279,'Raw - customers'!$A:$A,'Raw - customers'!$B:$I)</f>
        <v>Hurleigh Sieb</v>
      </c>
      <c r="S4279" t="str">
        <v>Genderfluid</v>
      </c>
      <c r="T4279">
        <v>32</v>
      </c>
      <c r="U4279" t="str">
        <v>1737 Schroeder LoopSuite 349</v>
      </c>
      <c r="V4279">
        <v>6848</v>
      </c>
      <c r="W4279" t="str">
        <v>Port Sarah</v>
      </c>
      <c r="X4279" t="str">
        <v>Queensland</v>
      </c>
      <c r="Y4279" t="str">
        <v>Australia</v>
      </c>
      <c r="Z4279">
        <v>4</v>
      </c>
      <c r="AA4279" s="3" t="str">
        <f t="shared" si="133"/>
        <v>20 to 30</v>
      </c>
      <c r="AP4279" s="6">
        <v>102</v>
      </c>
      <c r="AQ4279" s="6" t="s">
        <v>1355</v>
      </c>
    </row>
    <row r="4280" spans="1:43" x14ac:dyDescent="0.25">
      <c r="A4280">
        <v>4278</v>
      </c>
      <c r="B4280">
        <v>852</v>
      </c>
      <c r="C4280">
        <v>229</v>
      </c>
      <c r="D4280">
        <v>106</v>
      </c>
      <c r="E4280">
        <v>3</v>
      </c>
      <c r="F4280">
        <v>318</v>
      </c>
      <c r="G4280" t="str">
        <f>VLOOKUP($C4280,'Raw-products'!$A$2:$H$1261,MATCH(G$1,'Raw-products'!$A$1:$H$1,0))</f>
        <v>Shirt</v>
      </c>
      <c r="H4280" t="str">
        <f>VLOOKUP($C4280,'Raw-products'!$A$2:$H$1261,MATCH(H$1,'Raw-products'!$A$1:$H$1,0))</f>
        <v>Chambray</v>
      </c>
      <c r="I4280" t="str">
        <f>VLOOKUP($C4280,'Raw-products'!$A$2:$H$1261,MATCH(I$1,'Raw-products'!$A$1:$H$1,0))</f>
        <v>XL</v>
      </c>
      <c r="J4280" t="str">
        <f>VLOOKUP($C4280,'Raw-products'!$A$2:$H$1261,MATCH(J$1,'Raw-products'!$A$1:$H$1,0))</f>
        <v>green</v>
      </c>
      <c r="K4280">
        <f>VLOOKUP($C4280,'Raw-products'!$A$2:$H$1261,MATCH(K$1,'Raw-products'!$A$1:$H$1,0))</f>
        <v>105</v>
      </c>
      <c r="L4280">
        <f>VLOOKUP($C4280,'Raw-products'!$A$2:$H$1261,MATCH(L$1,'Raw-products'!$A$1:$H$1,0))</f>
        <v>58</v>
      </c>
      <c r="M4280" s="5">
        <f t="shared" si="132"/>
        <v>6090</v>
      </c>
      <c r="N4280" cm="1">
        <f t="array" ref="N4280:Q4280">_xlfn.XLOOKUP($B4280,'Raw -orders'!$A:$A,'Raw -orders'!$B:$E)</f>
        <v>102</v>
      </c>
      <c r="O4280">
        <v>42616</v>
      </c>
      <c r="P4280" s="1">
        <v>44297</v>
      </c>
      <c r="Q4280" s="1">
        <v>44324</v>
      </c>
      <c r="R4280" t="str" cm="1">
        <f t="array" ref="R4280:Y4280">_xlfn.XLOOKUP($N4280,'Raw - customers'!$A:$A,'Raw - customers'!$B:$I)</f>
        <v>Hurleigh Sieb</v>
      </c>
      <c r="S4280" t="str">
        <v>Genderfluid</v>
      </c>
      <c r="T4280">
        <v>32</v>
      </c>
      <c r="U4280" t="str">
        <v>1737 Schroeder LoopSuite 349</v>
      </c>
      <c r="V4280">
        <v>6848</v>
      </c>
      <c r="W4280" t="str">
        <v>Port Sarah</v>
      </c>
      <c r="X4280" t="str">
        <v>Queensland</v>
      </c>
      <c r="Y4280" t="str">
        <v>Australia</v>
      </c>
      <c r="Z4280">
        <v>4</v>
      </c>
      <c r="AA4280" s="3" t="str">
        <f t="shared" si="133"/>
        <v>20 to 30</v>
      </c>
      <c r="AP4280" s="6">
        <v>102</v>
      </c>
      <c r="AQ4280" s="6" t="s">
        <v>1355</v>
      </c>
    </row>
    <row r="4281" spans="1:43" x14ac:dyDescent="0.25">
      <c r="A4281">
        <v>4279</v>
      </c>
      <c r="B4281">
        <v>852</v>
      </c>
      <c r="C4281">
        <v>623</v>
      </c>
      <c r="D4281">
        <v>112</v>
      </c>
      <c r="E4281">
        <v>2</v>
      </c>
      <c r="F4281">
        <v>224</v>
      </c>
      <c r="G4281" t="str">
        <f>VLOOKUP($C4281,'Raw-products'!$A$2:$H$1261,MATCH(G$1,'Raw-products'!$A$1:$H$1,0))</f>
        <v>Jacket</v>
      </c>
      <c r="H4281" t="str">
        <f>VLOOKUP($C4281,'Raw-products'!$A$2:$H$1261,MATCH(H$1,'Raw-products'!$A$1:$H$1,0))</f>
        <v>Cardigan</v>
      </c>
      <c r="I4281" t="str">
        <f>VLOOKUP($C4281,'Raw-products'!$A$2:$H$1261,MATCH(I$1,'Raw-products'!$A$1:$H$1,0))</f>
        <v>L</v>
      </c>
      <c r="J4281" t="str">
        <f>VLOOKUP($C4281,'Raw-products'!$A$2:$H$1261,MATCH(J$1,'Raw-products'!$A$1:$H$1,0))</f>
        <v>indigo</v>
      </c>
      <c r="K4281">
        <f>VLOOKUP($C4281,'Raw-products'!$A$2:$H$1261,MATCH(K$1,'Raw-products'!$A$1:$H$1,0))</f>
        <v>118</v>
      </c>
      <c r="L4281">
        <f>VLOOKUP($C4281,'Raw-products'!$A$2:$H$1261,MATCH(L$1,'Raw-products'!$A$1:$H$1,0))</f>
        <v>40</v>
      </c>
      <c r="M4281" s="5">
        <f t="shared" si="132"/>
        <v>4720</v>
      </c>
      <c r="N4281" cm="1">
        <f t="array" ref="N4281:Q4281">_xlfn.XLOOKUP($B4281,'Raw -orders'!$A:$A,'Raw -orders'!$B:$E)</f>
        <v>102</v>
      </c>
      <c r="O4281">
        <v>42616</v>
      </c>
      <c r="P4281" s="1">
        <v>44297</v>
      </c>
      <c r="Q4281" s="1">
        <v>44324</v>
      </c>
      <c r="R4281" t="str" cm="1">
        <f t="array" ref="R4281:Y4281">_xlfn.XLOOKUP($N4281,'Raw - customers'!$A:$A,'Raw - customers'!$B:$I)</f>
        <v>Hurleigh Sieb</v>
      </c>
      <c r="S4281" t="str">
        <v>Genderfluid</v>
      </c>
      <c r="T4281">
        <v>32</v>
      </c>
      <c r="U4281" t="str">
        <v>1737 Schroeder LoopSuite 349</v>
      </c>
      <c r="V4281">
        <v>6848</v>
      </c>
      <c r="W4281" t="str">
        <v>Port Sarah</v>
      </c>
      <c r="X4281" t="str">
        <v>Queensland</v>
      </c>
      <c r="Y4281" t="str">
        <v>Australia</v>
      </c>
      <c r="Z4281">
        <v>4</v>
      </c>
      <c r="AA4281" s="3" t="str">
        <f t="shared" si="133"/>
        <v>20 to 30</v>
      </c>
      <c r="AP4281" s="6">
        <v>102</v>
      </c>
      <c r="AQ4281" s="6" t="s">
        <v>1355</v>
      </c>
    </row>
    <row r="4282" spans="1:43" x14ac:dyDescent="0.25">
      <c r="A4282">
        <v>4280</v>
      </c>
      <c r="B4282">
        <v>852</v>
      </c>
      <c r="C4282">
        <v>120</v>
      </c>
      <c r="D4282">
        <v>92</v>
      </c>
      <c r="E4282">
        <v>3</v>
      </c>
      <c r="F4282">
        <v>276</v>
      </c>
      <c r="G4282" t="str">
        <f>VLOOKUP($C4282,'Raw-products'!$A$2:$H$1261,MATCH(G$1,'Raw-products'!$A$1:$H$1,0))</f>
        <v>Shirt</v>
      </c>
      <c r="H4282" t="str">
        <f>VLOOKUP($C4282,'Raw-products'!$A$2:$H$1261,MATCH(H$1,'Raw-products'!$A$1:$H$1,0))</f>
        <v>Denim</v>
      </c>
      <c r="I4282" t="str">
        <f>VLOOKUP($C4282,'Raw-products'!$A$2:$H$1261,MATCH(I$1,'Raw-products'!$A$1:$H$1,0))</f>
        <v>XS</v>
      </c>
      <c r="J4282" t="str">
        <f>VLOOKUP($C4282,'Raw-products'!$A$2:$H$1261,MATCH(J$1,'Raw-products'!$A$1:$H$1,0))</f>
        <v>green</v>
      </c>
      <c r="K4282">
        <f>VLOOKUP($C4282,'Raw-products'!$A$2:$H$1261,MATCH(K$1,'Raw-products'!$A$1:$H$1,0))</f>
        <v>115</v>
      </c>
      <c r="L4282">
        <f>VLOOKUP($C4282,'Raw-products'!$A$2:$H$1261,MATCH(L$1,'Raw-products'!$A$1:$H$1,0))</f>
        <v>66</v>
      </c>
      <c r="M4282" s="5">
        <f t="shared" si="132"/>
        <v>7590</v>
      </c>
      <c r="N4282" cm="1">
        <f t="array" ref="N4282:Q4282">_xlfn.XLOOKUP($B4282,'Raw -orders'!$A:$A,'Raw -orders'!$B:$E)</f>
        <v>102</v>
      </c>
      <c r="O4282">
        <v>42616</v>
      </c>
      <c r="P4282" s="1">
        <v>44297</v>
      </c>
      <c r="Q4282" s="1">
        <v>44324</v>
      </c>
      <c r="R4282" t="str" cm="1">
        <f t="array" ref="R4282:Y4282">_xlfn.XLOOKUP($N4282,'Raw - customers'!$A:$A,'Raw - customers'!$B:$I)</f>
        <v>Hurleigh Sieb</v>
      </c>
      <c r="S4282" t="str">
        <v>Genderfluid</v>
      </c>
      <c r="T4282">
        <v>32</v>
      </c>
      <c r="U4282" t="str">
        <v>1737 Schroeder LoopSuite 349</v>
      </c>
      <c r="V4282">
        <v>6848</v>
      </c>
      <c r="W4282" t="str">
        <v>Port Sarah</v>
      </c>
      <c r="X4282" t="str">
        <v>Queensland</v>
      </c>
      <c r="Y4282" t="str">
        <v>Australia</v>
      </c>
      <c r="Z4282">
        <v>4</v>
      </c>
      <c r="AA4282" s="3" t="str">
        <f t="shared" si="133"/>
        <v>20 to 30</v>
      </c>
      <c r="AP4282" s="6">
        <v>102</v>
      </c>
      <c r="AQ4282" s="6" t="s">
        <v>1355</v>
      </c>
    </row>
    <row r="4283" spans="1:43" x14ac:dyDescent="0.25">
      <c r="A4283">
        <v>4281</v>
      </c>
      <c r="B4283">
        <v>852</v>
      </c>
      <c r="C4283">
        <v>1047</v>
      </c>
      <c r="D4283">
        <v>90</v>
      </c>
      <c r="E4283">
        <v>1</v>
      </c>
      <c r="F4283">
        <v>90</v>
      </c>
      <c r="G4283" t="str">
        <f>VLOOKUP($C4283,'Raw-products'!$A$2:$H$1261,MATCH(G$1,'Raw-products'!$A$1:$H$1,0))</f>
        <v>Trousers</v>
      </c>
      <c r="H4283" t="str">
        <f>VLOOKUP($C4283,'Raw-products'!$A$2:$H$1261,MATCH(H$1,'Raw-products'!$A$1:$H$1,0))</f>
        <v>Relaxed Leg</v>
      </c>
      <c r="I4283" t="str">
        <f>VLOOKUP($C4283,'Raw-products'!$A$2:$H$1261,MATCH(I$1,'Raw-products'!$A$1:$H$1,0))</f>
        <v>M</v>
      </c>
      <c r="J4283" t="str">
        <f>VLOOKUP($C4283,'Raw-products'!$A$2:$H$1261,MATCH(J$1,'Raw-products'!$A$1:$H$1,0))</f>
        <v>violet</v>
      </c>
      <c r="K4283">
        <f>VLOOKUP($C4283,'Raw-products'!$A$2:$H$1261,MATCH(K$1,'Raw-products'!$A$1:$H$1,0))</f>
        <v>95</v>
      </c>
      <c r="L4283">
        <f>VLOOKUP($C4283,'Raw-products'!$A$2:$H$1261,MATCH(L$1,'Raw-products'!$A$1:$H$1,0))</f>
        <v>46</v>
      </c>
      <c r="M4283" s="5">
        <f t="shared" si="132"/>
        <v>4370</v>
      </c>
      <c r="N4283" cm="1">
        <f t="array" ref="N4283:Q4283">_xlfn.XLOOKUP($B4283,'Raw -orders'!$A:$A,'Raw -orders'!$B:$E)</f>
        <v>102</v>
      </c>
      <c r="O4283">
        <v>42616</v>
      </c>
      <c r="P4283" s="1">
        <v>44297</v>
      </c>
      <c r="Q4283" s="1">
        <v>44324</v>
      </c>
      <c r="R4283" t="str" cm="1">
        <f t="array" ref="R4283:Y4283">_xlfn.XLOOKUP($N4283,'Raw - customers'!$A:$A,'Raw - customers'!$B:$I)</f>
        <v>Hurleigh Sieb</v>
      </c>
      <c r="S4283" t="str">
        <v>Genderfluid</v>
      </c>
      <c r="T4283">
        <v>32</v>
      </c>
      <c r="U4283" t="str">
        <v>1737 Schroeder LoopSuite 349</v>
      </c>
      <c r="V4283">
        <v>6848</v>
      </c>
      <c r="W4283" t="str">
        <v>Port Sarah</v>
      </c>
      <c r="X4283" t="str">
        <v>Queensland</v>
      </c>
      <c r="Y4283" t="str">
        <v>Australia</v>
      </c>
      <c r="Z4283">
        <v>4</v>
      </c>
      <c r="AA4283" s="3" t="str">
        <f t="shared" si="133"/>
        <v>20 to 30</v>
      </c>
      <c r="AP4283" s="6">
        <v>102</v>
      </c>
      <c r="AQ4283" s="6" t="s">
        <v>1355</v>
      </c>
    </row>
    <row r="4284" spans="1:43" x14ac:dyDescent="0.25">
      <c r="A4284">
        <v>4282</v>
      </c>
      <c r="B4284">
        <v>853</v>
      </c>
      <c r="C4284">
        <v>549</v>
      </c>
      <c r="D4284">
        <v>98</v>
      </c>
      <c r="E4284">
        <v>2</v>
      </c>
      <c r="F4284">
        <v>196</v>
      </c>
      <c r="G4284" t="str">
        <f>VLOOKUP($C4284,'Raw-products'!$A$2:$H$1261,MATCH(G$1,'Raw-products'!$A$1:$H$1,0))</f>
        <v>Jacket</v>
      </c>
      <c r="H4284" t="str">
        <f>VLOOKUP($C4284,'Raw-products'!$A$2:$H$1261,MATCH(H$1,'Raw-products'!$A$1:$H$1,0))</f>
        <v>Leather</v>
      </c>
      <c r="I4284" t="str">
        <f>VLOOKUP($C4284,'Raw-products'!$A$2:$H$1261,MATCH(I$1,'Raw-products'!$A$1:$H$1,0))</f>
        <v>XL</v>
      </c>
      <c r="J4284" t="str">
        <f>VLOOKUP($C4284,'Raw-products'!$A$2:$H$1261,MATCH(J$1,'Raw-products'!$A$1:$H$1,0))</f>
        <v>blue</v>
      </c>
      <c r="K4284">
        <f>VLOOKUP($C4284,'Raw-products'!$A$2:$H$1261,MATCH(K$1,'Raw-products'!$A$1:$H$1,0))</f>
        <v>113</v>
      </c>
      <c r="L4284">
        <f>VLOOKUP($C4284,'Raw-products'!$A$2:$H$1261,MATCH(L$1,'Raw-products'!$A$1:$H$1,0))</f>
        <v>67</v>
      </c>
      <c r="M4284" s="5">
        <f t="shared" si="132"/>
        <v>7571</v>
      </c>
      <c r="N4284" cm="1">
        <f t="array" ref="N4284:Q4284">_xlfn.XLOOKUP($B4284,'Raw -orders'!$A:$A,'Raw -orders'!$B:$E)</f>
        <v>653</v>
      </c>
      <c r="O4284">
        <v>28448</v>
      </c>
      <c r="P4284" s="1">
        <v>44466</v>
      </c>
      <c r="Q4284" s="1">
        <v>44487</v>
      </c>
      <c r="R4284" t="str" cm="1">
        <f t="array" ref="R4284:Y4284">_xlfn.XLOOKUP($N4284,'Raw - customers'!$A:$A,'Raw - customers'!$B:$I)</f>
        <v>Pieter Bruton</v>
      </c>
      <c r="S4284" t="str">
        <v>Polygender</v>
      </c>
      <c r="T4284">
        <v>21</v>
      </c>
      <c r="U4284" t="str">
        <v>26 Jayden IslandSuite 937</v>
      </c>
      <c r="V4284">
        <v>789</v>
      </c>
      <c r="W4284" t="str">
        <v>Lachlanstad</v>
      </c>
      <c r="X4284" t="str">
        <v>Queensland</v>
      </c>
      <c r="Y4284" t="str">
        <v>Australia</v>
      </c>
      <c r="Z4284">
        <v>9</v>
      </c>
      <c r="AA4284" s="3" t="str">
        <f t="shared" si="133"/>
        <v>20 to 30</v>
      </c>
      <c r="AP4284" s="6">
        <v>653</v>
      </c>
      <c r="AQ4284" s="6" t="s">
        <v>1355</v>
      </c>
    </row>
    <row r="4285" spans="1:43" x14ac:dyDescent="0.25">
      <c r="A4285">
        <v>4283</v>
      </c>
      <c r="B4285">
        <v>853</v>
      </c>
      <c r="C4285">
        <v>540</v>
      </c>
      <c r="D4285">
        <v>98</v>
      </c>
      <c r="E4285">
        <v>3</v>
      </c>
      <c r="F4285">
        <v>294</v>
      </c>
      <c r="G4285" t="str">
        <f>VLOOKUP($C4285,'Raw-products'!$A$2:$H$1261,MATCH(G$1,'Raw-products'!$A$1:$H$1,0))</f>
        <v>Jacket</v>
      </c>
      <c r="H4285" t="str">
        <f>VLOOKUP($C4285,'Raw-products'!$A$2:$H$1261,MATCH(H$1,'Raw-products'!$A$1:$H$1,0))</f>
        <v>Leather</v>
      </c>
      <c r="I4285" t="str">
        <f>VLOOKUP($C4285,'Raw-products'!$A$2:$H$1261,MATCH(I$1,'Raw-products'!$A$1:$H$1,0))</f>
        <v>XS</v>
      </c>
      <c r="J4285" t="str">
        <f>VLOOKUP($C4285,'Raw-products'!$A$2:$H$1261,MATCH(J$1,'Raw-products'!$A$1:$H$1,0))</f>
        <v>green</v>
      </c>
      <c r="K4285">
        <f>VLOOKUP($C4285,'Raw-products'!$A$2:$H$1261,MATCH(K$1,'Raw-products'!$A$1:$H$1,0))</f>
        <v>113</v>
      </c>
      <c r="L4285">
        <f>VLOOKUP($C4285,'Raw-products'!$A$2:$H$1261,MATCH(L$1,'Raw-products'!$A$1:$H$1,0))</f>
        <v>57</v>
      </c>
      <c r="M4285" s="5">
        <f t="shared" si="132"/>
        <v>6441</v>
      </c>
      <c r="N4285" cm="1">
        <f t="array" ref="N4285:Q4285">_xlfn.XLOOKUP($B4285,'Raw -orders'!$A:$A,'Raw -orders'!$B:$E)</f>
        <v>653</v>
      </c>
      <c r="O4285">
        <v>28448</v>
      </c>
      <c r="P4285" s="1">
        <v>44466</v>
      </c>
      <c r="Q4285" s="1">
        <v>44487</v>
      </c>
      <c r="R4285" t="str" cm="1">
        <f t="array" ref="R4285:Y4285">_xlfn.XLOOKUP($N4285,'Raw - customers'!$A:$A,'Raw - customers'!$B:$I)</f>
        <v>Pieter Bruton</v>
      </c>
      <c r="S4285" t="str">
        <v>Polygender</v>
      </c>
      <c r="T4285">
        <v>21</v>
      </c>
      <c r="U4285" t="str">
        <v>26 Jayden IslandSuite 937</v>
      </c>
      <c r="V4285">
        <v>789</v>
      </c>
      <c r="W4285" t="str">
        <v>Lachlanstad</v>
      </c>
      <c r="X4285" t="str">
        <v>Queensland</v>
      </c>
      <c r="Y4285" t="str">
        <v>Australia</v>
      </c>
      <c r="Z4285">
        <v>9</v>
      </c>
      <c r="AA4285" s="3" t="str">
        <f t="shared" si="133"/>
        <v>20 to 30</v>
      </c>
      <c r="AP4285" s="6">
        <v>653</v>
      </c>
      <c r="AQ4285" s="6" t="s">
        <v>1355</v>
      </c>
    </row>
    <row r="4286" spans="1:43" x14ac:dyDescent="0.25">
      <c r="A4286">
        <v>4284</v>
      </c>
      <c r="B4286">
        <v>853</v>
      </c>
      <c r="C4286">
        <v>568</v>
      </c>
      <c r="D4286">
        <v>100</v>
      </c>
      <c r="E4286">
        <v>2</v>
      </c>
      <c r="F4286">
        <v>200</v>
      </c>
      <c r="G4286" t="str">
        <f>VLOOKUP($C4286,'Raw-products'!$A$2:$H$1261,MATCH(G$1,'Raw-products'!$A$1:$H$1,0))</f>
        <v>Jacket</v>
      </c>
      <c r="H4286" t="str">
        <f>VLOOKUP($C4286,'Raw-products'!$A$2:$H$1261,MATCH(H$1,'Raw-products'!$A$1:$H$1,0))</f>
        <v>Bomber</v>
      </c>
      <c r="I4286" t="str">
        <f>VLOOKUP($C4286,'Raw-products'!$A$2:$H$1261,MATCH(I$1,'Raw-products'!$A$1:$H$1,0))</f>
        <v>L</v>
      </c>
      <c r="J4286" t="str">
        <f>VLOOKUP($C4286,'Raw-products'!$A$2:$H$1261,MATCH(J$1,'Raw-products'!$A$1:$H$1,0))</f>
        <v>orange</v>
      </c>
      <c r="K4286">
        <f>VLOOKUP($C4286,'Raw-products'!$A$2:$H$1261,MATCH(K$1,'Raw-products'!$A$1:$H$1,0))</f>
        <v>90</v>
      </c>
      <c r="L4286">
        <f>VLOOKUP($C4286,'Raw-products'!$A$2:$H$1261,MATCH(L$1,'Raw-products'!$A$1:$H$1,0))</f>
        <v>71</v>
      </c>
      <c r="M4286" s="5">
        <f t="shared" si="132"/>
        <v>6390</v>
      </c>
      <c r="N4286" cm="1">
        <f t="array" ref="N4286:Q4286">_xlfn.XLOOKUP($B4286,'Raw -orders'!$A:$A,'Raw -orders'!$B:$E)</f>
        <v>653</v>
      </c>
      <c r="O4286">
        <v>28448</v>
      </c>
      <c r="P4286" s="1">
        <v>44466</v>
      </c>
      <c r="Q4286" s="1">
        <v>44487</v>
      </c>
      <c r="R4286" t="str" cm="1">
        <f t="array" ref="R4286:Y4286">_xlfn.XLOOKUP($N4286,'Raw - customers'!$A:$A,'Raw - customers'!$B:$I)</f>
        <v>Pieter Bruton</v>
      </c>
      <c r="S4286" t="str">
        <v>Polygender</v>
      </c>
      <c r="T4286">
        <v>21</v>
      </c>
      <c r="U4286" t="str">
        <v>26 Jayden IslandSuite 937</v>
      </c>
      <c r="V4286">
        <v>789</v>
      </c>
      <c r="W4286" t="str">
        <v>Lachlanstad</v>
      </c>
      <c r="X4286" t="str">
        <v>Queensland</v>
      </c>
      <c r="Y4286" t="str">
        <v>Australia</v>
      </c>
      <c r="Z4286">
        <v>9</v>
      </c>
      <c r="AA4286" s="3" t="str">
        <f t="shared" si="133"/>
        <v>20 to 30</v>
      </c>
      <c r="AP4286" s="6">
        <v>653</v>
      </c>
      <c r="AQ4286" s="6" t="s">
        <v>1355</v>
      </c>
    </row>
    <row r="4287" spans="1:43" x14ac:dyDescent="0.25">
      <c r="A4287">
        <v>4285</v>
      </c>
      <c r="B4287">
        <v>853</v>
      </c>
      <c r="C4287">
        <v>45</v>
      </c>
      <c r="D4287">
        <v>104</v>
      </c>
      <c r="E4287">
        <v>1</v>
      </c>
      <c r="F4287">
        <v>104</v>
      </c>
      <c r="G4287" t="str">
        <f>VLOOKUP($C4287,'Raw-products'!$A$2:$H$1261,MATCH(G$1,'Raw-products'!$A$1:$H$1,0))</f>
        <v>Shirt</v>
      </c>
      <c r="H4287" t="str">
        <f>VLOOKUP($C4287,'Raw-products'!$A$2:$H$1261,MATCH(H$1,'Raw-products'!$A$1:$H$1,0))</f>
        <v>Dress</v>
      </c>
      <c r="I4287" t="str">
        <f>VLOOKUP($C4287,'Raw-products'!$A$2:$H$1261,MATCH(I$1,'Raw-products'!$A$1:$H$1,0))</f>
        <v>XS</v>
      </c>
      <c r="J4287" t="str">
        <f>VLOOKUP($C4287,'Raw-products'!$A$2:$H$1261,MATCH(J$1,'Raw-products'!$A$1:$H$1,0))</f>
        <v>yellow</v>
      </c>
      <c r="K4287">
        <f>VLOOKUP($C4287,'Raw-products'!$A$2:$H$1261,MATCH(K$1,'Raw-products'!$A$1:$H$1,0))</f>
        <v>119</v>
      </c>
      <c r="L4287">
        <f>VLOOKUP($C4287,'Raw-products'!$A$2:$H$1261,MATCH(L$1,'Raw-products'!$A$1:$H$1,0))</f>
        <v>69</v>
      </c>
      <c r="M4287" s="5">
        <f t="shared" si="132"/>
        <v>8211</v>
      </c>
      <c r="N4287" cm="1">
        <f t="array" ref="N4287:Q4287">_xlfn.XLOOKUP($B4287,'Raw -orders'!$A:$A,'Raw -orders'!$B:$E)</f>
        <v>653</v>
      </c>
      <c r="O4287">
        <v>28448</v>
      </c>
      <c r="P4287" s="1">
        <v>44466</v>
      </c>
      <c r="Q4287" s="1">
        <v>44487</v>
      </c>
      <c r="R4287" t="str" cm="1">
        <f t="array" ref="R4287:Y4287">_xlfn.XLOOKUP($N4287,'Raw - customers'!$A:$A,'Raw - customers'!$B:$I)</f>
        <v>Pieter Bruton</v>
      </c>
      <c r="S4287" t="str">
        <v>Polygender</v>
      </c>
      <c r="T4287">
        <v>21</v>
      </c>
      <c r="U4287" t="str">
        <v>26 Jayden IslandSuite 937</v>
      </c>
      <c r="V4287">
        <v>789</v>
      </c>
      <c r="W4287" t="str">
        <v>Lachlanstad</v>
      </c>
      <c r="X4287" t="str">
        <v>Queensland</v>
      </c>
      <c r="Y4287" t="str">
        <v>Australia</v>
      </c>
      <c r="Z4287">
        <v>9</v>
      </c>
      <c r="AA4287" s="3" t="str">
        <f t="shared" si="133"/>
        <v>20 to 30</v>
      </c>
      <c r="AP4287" s="6">
        <v>653</v>
      </c>
      <c r="AQ4287" s="6" t="s">
        <v>1355</v>
      </c>
    </row>
    <row r="4288" spans="1:43" x14ac:dyDescent="0.25">
      <c r="A4288">
        <v>4286</v>
      </c>
      <c r="B4288">
        <v>853</v>
      </c>
      <c r="C4288">
        <v>1015</v>
      </c>
      <c r="D4288">
        <v>90</v>
      </c>
      <c r="E4288">
        <v>2</v>
      </c>
      <c r="F4288">
        <v>180</v>
      </c>
      <c r="G4288" t="str">
        <f>VLOOKUP($C4288,'Raw-products'!$A$2:$H$1261,MATCH(G$1,'Raw-products'!$A$1:$H$1,0))</f>
        <v>Trousers</v>
      </c>
      <c r="H4288" t="str">
        <f>VLOOKUP($C4288,'Raw-products'!$A$2:$H$1261,MATCH(H$1,'Raw-products'!$A$1:$H$1,0))</f>
        <v>Relaxed Leg</v>
      </c>
      <c r="I4288" t="str">
        <f>VLOOKUP($C4288,'Raw-products'!$A$2:$H$1261,MATCH(I$1,'Raw-products'!$A$1:$H$1,0))</f>
        <v>XS</v>
      </c>
      <c r="J4288" t="str">
        <f>VLOOKUP($C4288,'Raw-products'!$A$2:$H$1261,MATCH(J$1,'Raw-products'!$A$1:$H$1,0))</f>
        <v>red</v>
      </c>
      <c r="K4288">
        <f>VLOOKUP($C4288,'Raw-products'!$A$2:$H$1261,MATCH(K$1,'Raw-products'!$A$1:$H$1,0))</f>
        <v>95</v>
      </c>
      <c r="L4288">
        <f>VLOOKUP($C4288,'Raw-products'!$A$2:$H$1261,MATCH(L$1,'Raw-products'!$A$1:$H$1,0))</f>
        <v>52</v>
      </c>
      <c r="M4288" s="5">
        <f t="shared" si="132"/>
        <v>4940</v>
      </c>
      <c r="N4288" cm="1">
        <f t="array" ref="N4288:Q4288">_xlfn.XLOOKUP($B4288,'Raw -orders'!$A:$A,'Raw -orders'!$B:$E)</f>
        <v>653</v>
      </c>
      <c r="O4288">
        <v>28448</v>
      </c>
      <c r="P4288" s="1">
        <v>44466</v>
      </c>
      <c r="Q4288" s="1">
        <v>44487</v>
      </c>
      <c r="R4288" t="str" cm="1">
        <f t="array" ref="R4288:Y4288">_xlfn.XLOOKUP($N4288,'Raw - customers'!$A:$A,'Raw - customers'!$B:$I)</f>
        <v>Pieter Bruton</v>
      </c>
      <c r="S4288" t="str">
        <v>Polygender</v>
      </c>
      <c r="T4288">
        <v>21</v>
      </c>
      <c r="U4288" t="str">
        <v>26 Jayden IslandSuite 937</v>
      </c>
      <c r="V4288">
        <v>789</v>
      </c>
      <c r="W4288" t="str">
        <v>Lachlanstad</v>
      </c>
      <c r="X4288" t="str">
        <v>Queensland</v>
      </c>
      <c r="Y4288" t="str">
        <v>Australia</v>
      </c>
      <c r="Z4288">
        <v>9</v>
      </c>
      <c r="AA4288" s="3" t="str">
        <f t="shared" si="133"/>
        <v>20 to 30</v>
      </c>
      <c r="AP4288" s="6">
        <v>653</v>
      </c>
      <c r="AQ4288" s="6" t="s">
        <v>1355</v>
      </c>
    </row>
    <row r="4289" spans="1:43" x14ac:dyDescent="0.25">
      <c r="A4289">
        <v>4287</v>
      </c>
      <c r="B4289">
        <v>853</v>
      </c>
      <c r="C4289">
        <v>535</v>
      </c>
      <c r="D4289">
        <v>98</v>
      </c>
      <c r="E4289">
        <v>2</v>
      </c>
      <c r="F4289">
        <v>196</v>
      </c>
      <c r="G4289" t="str">
        <f>VLOOKUP($C4289,'Raw-products'!$A$2:$H$1261,MATCH(G$1,'Raw-products'!$A$1:$H$1,0))</f>
        <v>Jacket</v>
      </c>
      <c r="H4289" t="str">
        <f>VLOOKUP($C4289,'Raw-products'!$A$2:$H$1261,MATCH(H$1,'Raw-products'!$A$1:$H$1,0))</f>
        <v>Leather</v>
      </c>
      <c r="I4289" t="str">
        <f>VLOOKUP($C4289,'Raw-products'!$A$2:$H$1261,MATCH(I$1,'Raw-products'!$A$1:$H$1,0))</f>
        <v>XS</v>
      </c>
      <c r="J4289" t="str">
        <f>VLOOKUP($C4289,'Raw-products'!$A$2:$H$1261,MATCH(J$1,'Raw-products'!$A$1:$H$1,0))</f>
        <v>yellow</v>
      </c>
      <c r="K4289">
        <f>VLOOKUP($C4289,'Raw-products'!$A$2:$H$1261,MATCH(K$1,'Raw-products'!$A$1:$H$1,0))</f>
        <v>113</v>
      </c>
      <c r="L4289">
        <f>VLOOKUP($C4289,'Raw-products'!$A$2:$H$1261,MATCH(L$1,'Raw-products'!$A$1:$H$1,0))</f>
        <v>73</v>
      </c>
      <c r="M4289" s="5">
        <f t="shared" si="132"/>
        <v>8249</v>
      </c>
      <c r="N4289" cm="1">
        <f t="array" ref="N4289:Q4289">_xlfn.XLOOKUP($B4289,'Raw -orders'!$A:$A,'Raw -orders'!$B:$E)</f>
        <v>653</v>
      </c>
      <c r="O4289">
        <v>28448</v>
      </c>
      <c r="P4289" s="1">
        <v>44466</v>
      </c>
      <c r="Q4289" s="1">
        <v>44487</v>
      </c>
      <c r="R4289" t="str" cm="1">
        <f t="array" ref="R4289:Y4289">_xlfn.XLOOKUP($N4289,'Raw - customers'!$A:$A,'Raw - customers'!$B:$I)</f>
        <v>Pieter Bruton</v>
      </c>
      <c r="S4289" t="str">
        <v>Polygender</v>
      </c>
      <c r="T4289">
        <v>21</v>
      </c>
      <c r="U4289" t="str">
        <v>26 Jayden IslandSuite 937</v>
      </c>
      <c r="V4289">
        <v>789</v>
      </c>
      <c r="W4289" t="str">
        <v>Lachlanstad</v>
      </c>
      <c r="X4289" t="str">
        <v>Queensland</v>
      </c>
      <c r="Y4289" t="str">
        <v>Australia</v>
      </c>
      <c r="Z4289">
        <v>9</v>
      </c>
      <c r="AA4289" s="3" t="str">
        <f t="shared" si="133"/>
        <v>20 to 30</v>
      </c>
      <c r="AP4289" s="6">
        <v>653</v>
      </c>
      <c r="AQ4289" s="6" t="s">
        <v>1355</v>
      </c>
    </row>
    <row r="4290" spans="1:43" x14ac:dyDescent="0.25">
      <c r="A4290">
        <v>4288</v>
      </c>
      <c r="B4290">
        <v>853</v>
      </c>
      <c r="C4290">
        <v>1220</v>
      </c>
      <c r="D4290">
        <v>105</v>
      </c>
      <c r="E4290">
        <v>3</v>
      </c>
      <c r="F4290">
        <v>315</v>
      </c>
      <c r="G4290" t="str">
        <f>VLOOKUP($C4290,'Raw-products'!$A$2:$H$1261,MATCH(G$1,'Raw-products'!$A$1:$H$1,0))</f>
        <v>Trousers</v>
      </c>
      <c r="H4290" t="str">
        <f>VLOOKUP($C4290,'Raw-products'!$A$2:$H$1261,MATCH(H$1,'Raw-products'!$A$1:$H$1,0))</f>
        <v>Pleated</v>
      </c>
      <c r="I4290" t="str">
        <f>VLOOKUP($C4290,'Raw-products'!$A$2:$H$1261,MATCH(I$1,'Raw-products'!$A$1:$H$1,0))</f>
        <v>XS</v>
      </c>
      <c r="J4290" t="str">
        <f>VLOOKUP($C4290,'Raw-products'!$A$2:$H$1261,MATCH(J$1,'Raw-products'!$A$1:$H$1,0))</f>
        <v>violet</v>
      </c>
      <c r="K4290">
        <f>VLOOKUP($C4290,'Raw-products'!$A$2:$H$1261,MATCH(K$1,'Raw-products'!$A$1:$H$1,0))</f>
        <v>90</v>
      </c>
      <c r="L4290">
        <f>VLOOKUP($C4290,'Raw-products'!$A$2:$H$1261,MATCH(L$1,'Raw-products'!$A$1:$H$1,0))</f>
        <v>58</v>
      </c>
      <c r="M4290" s="5">
        <f t="shared" si="132"/>
        <v>5220</v>
      </c>
      <c r="N4290" cm="1">
        <f t="array" ref="N4290:Q4290">_xlfn.XLOOKUP($B4290,'Raw -orders'!$A:$A,'Raw -orders'!$B:$E)</f>
        <v>653</v>
      </c>
      <c r="O4290">
        <v>28448</v>
      </c>
      <c r="P4290" s="1">
        <v>44466</v>
      </c>
      <c r="Q4290" s="1">
        <v>44487</v>
      </c>
      <c r="R4290" t="str" cm="1">
        <f t="array" ref="R4290:Y4290">_xlfn.XLOOKUP($N4290,'Raw - customers'!$A:$A,'Raw - customers'!$B:$I)</f>
        <v>Pieter Bruton</v>
      </c>
      <c r="S4290" t="str">
        <v>Polygender</v>
      </c>
      <c r="T4290">
        <v>21</v>
      </c>
      <c r="U4290" t="str">
        <v>26 Jayden IslandSuite 937</v>
      </c>
      <c r="V4290">
        <v>789</v>
      </c>
      <c r="W4290" t="str">
        <v>Lachlanstad</v>
      </c>
      <c r="X4290" t="str">
        <v>Queensland</v>
      </c>
      <c r="Y4290" t="str">
        <v>Australia</v>
      </c>
      <c r="Z4290">
        <v>9</v>
      </c>
      <c r="AA4290" s="3" t="str">
        <f t="shared" si="133"/>
        <v>20 to 30</v>
      </c>
      <c r="AP4290" s="6">
        <v>653</v>
      </c>
      <c r="AQ4290" s="6" t="s">
        <v>1355</v>
      </c>
    </row>
    <row r="4291" spans="1:43" x14ac:dyDescent="0.25">
      <c r="A4291">
        <v>4289</v>
      </c>
      <c r="B4291">
        <v>854</v>
      </c>
      <c r="C4291">
        <v>35</v>
      </c>
      <c r="D4291">
        <v>104</v>
      </c>
      <c r="E4291">
        <v>3</v>
      </c>
      <c r="F4291">
        <v>312</v>
      </c>
      <c r="G4291" t="str">
        <f>VLOOKUP($C4291,'Raw-products'!$A$2:$H$1261,MATCH(G$1,'Raw-products'!$A$1:$H$1,0))</f>
        <v>Shirt</v>
      </c>
      <c r="H4291" t="str">
        <f>VLOOKUP($C4291,'Raw-products'!$A$2:$H$1261,MATCH(H$1,'Raw-products'!$A$1:$H$1,0))</f>
        <v>Dress</v>
      </c>
      <c r="I4291" t="str">
        <f>VLOOKUP($C4291,'Raw-products'!$A$2:$H$1261,MATCH(I$1,'Raw-products'!$A$1:$H$1,0))</f>
        <v>XS</v>
      </c>
      <c r="J4291" t="str">
        <f>VLOOKUP($C4291,'Raw-products'!$A$2:$H$1261,MATCH(J$1,'Raw-products'!$A$1:$H$1,0))</f>
        <v>red</v>
      </c>
      <c r="K4291">
        <f>VLOOKUP($C4291,'Raw-products'!$A$2:$H$1261,MATCH(K$1,'Raw-products'!$A$1:$H$1,0))</f>
        <v>119</v>
      </c>
      <c r="L4291">
        <f>VLOOKUP($C4291,'Raw-products'!$A$2:$H$1261,MATCH(L$1,'Raw-products'!$A$1:$H$1,0))</f>
        <v>63</v>
      </c>
      <c r="M4291" s="5">
        <f t="shared" ref="M4291:M4354" si="134">$K4291*$L4291</f>
        <v>7497</v>
      </c>
      <c r="N4291" cm="1">
        <f t="array" ref="N4291:Q4291">_xlfn.XLOOKUP($B4291,'Raw -orders'!$A:$A,'Raw -orders'!$B:$E)</f>
        <v>680</v>
      </c>
      <c r="O4291">
        <v>55361</v>
      </c>
      <c r="P4291" s="1">
        <v>44418</v>
      </c>
      <c r="Q4291" s="1">
        <v>44435</v>
      </c>
      <c r="R4291" t="str" cm="1">
        <f t="array" ref="R4291:Y4291">_xlfn.XLOOKUP($N4291,'Raw - customers'!$A:$A,'Raw - customers'!$B:$I)</f>
        <v>Camellia Heatherington</v>
      </c>
      <c r="S4291" t="str">
        <v>Bigender</v>
      </c>
      <c r="T4291">
        <v>78</v>
      </c>
      <c r="U4291" t="str">
        <v>5530 Ashton GroveSuite 128</v>
      </c>
      <c r="V4291">
        <v>7905</v>
      </c>
      <c r="W4291" t="str">
        <v>Taylorfurt</v>
      </c>
      <c r="X4291" t="str">
        <v>New South Wales</v>
      </c>
      <c r="Y4291" t="str">
        <v>Australia</v>
      </c>
      <c r="Z4291">
        <v>8</v>
      </c>
      <c r="AA4291" s="3" t="str">
        <f t="shared" ref="AA4291:AA4354" si="135">IF(AND(DATEDIF($P4291,$Q4291,"D")&gt;0,DATEDIF($P4291,$Q4291,"D")&lt;=10),"0 to 10",IF(AND(DATEDIF($P4291,$Q4291,"D")&gt;10,DATEDIF($P4291,$Q4291,"D")&lt;=20),"10 to 20",IF(AND(DATEDIF($P4291,$Q4291,"D")&gt;20,DATEDIF($P4291,$Q4291,"D")&lt;=30),"20 to 30")))</f>
        <v>10 to 20</v>
      </c>
      <c r="AP4291" s="6">
        <v>680</v>
      </c>
      <c r="AQ4291" s="6" t="s">
        <v>1362</v>
      </c>
    </row>
    <row r="4292" spans="1:43" x14ac:dyDescent="0.25">
      <c r="A4292">
        <v>4290</v>
      </c>
      <c r="B4292">
        <v>855</v>
      </c>
      <c r="C4292">
        <v>983</v>
      </c>
      <c r="D4292">
        <v>106</v>
      </c>
      <c r="E4292">
        <v>1</v>
      </c>
      <c r="F4292">
        <v>106</v>
      </c>
      <c r="G4292" t="str">
        <f>VLOOKUP($C4292,'Raw-products'!$A$2:$H$1261,MATCH(G$1,'Raw-products'!$A$1:$H$1,0))</f>
        <v>Trousers</v>
      </c>
      <c r="H4292" t="str">
        <f>VLOOKUP($C4292,'Raw-products'!$A$2:$H$1261,MATCH(H$1,'Raw-products'!$A$1:$H$1,0))</f>
        <v>Wool</v>
      </c>
      <c r="I4292" t="str">
        <f>VLOOKUP($C4292,'Raw-products'!$A$2:$H$1261,MATCH(I$1,'Raw-products'!$A$1:$H$1,0))</f>
        <v>L</v>
      </c>
      <c r="J4292" t="str">
        <f>VLOOKUP($C4292,'Raw-products'!$A$2:$H$1261,MATCH(J$1,'Raw-products'!$A$1:$H$1,0))</f>
        <v>red</v>
      </c>
      <c r="K4292">
        <f>VLOOKUP($C4292,'Raw-products'!$A$2:$H$1261,MATCH(K$1,'Raw-products'!$A$1:$H$1,0))</f>
        <v>111</v>
      </c>
      <c r="L4292">
        <f>VLOOKUP($C4292,'Raw-products'!$A$2:$H$1261,MATCH(L$1,'Raw-products'!$A$1:$H$1,0))</f>
        <v>74</v>
      </c>
      <c r="M4292" s="5">
        <f t="shared" si="134"/>
        <v>8214</v>
      </c>
      <c r="N4292" cm="1">
        <f t="array" ref="N4292:Q4292">_xlfn.XLOOKUP($B4292,'Raw -orders'!$A:$A,'Raw -orders'!$B:$E)</f>
        <v>620</v>
      </c>
      <c r="O4292">
        <v>13177</v>
      </c>
      <c r="P4292" s="1">
        <v>44222</v>
      </c>
      <c r="Q4292" s="1">
        <v>44229</v>
      </c>
      <c r="R4292" t="str" cm="1">
        <f t="array" ref="R4292:Y4292">_xlfn.XLOOKUP($N4292,'Raw - customers'!$A:$A,'Raw - customers'!$B:$I)</f>
        <v>Phillipe Gatecliffe</v>
      </c>
      <c r="S4292" t="str">
        <v>Male</v>
      </c>
      <c r="T4292">
        <v>35</v>
      </c>
      <c r="U4292" t="str">
        <v>150 Nate LoopApt. 614</v>
      </c>
      <c r="V4292">
        <v>902</v>
      </c>
      <c r="W4292" t="str">
        <v>Jettstad</v>
      </c>
      <c r="X4292" t="str">
        <v>Australian Capital Territory</v>
      </c>
      <c r="Y4292" t="str">
        <v>Australia</v>
      </c>
      <c r="Z4292">
        <v>1</v>
      </c>
      <c r="AA4292" s="3" t="str">
        <f t="shared" si="135"/>
        <v>0 to 10</v>
      </c>
      <c r="AP4292" s="6">
        <v>620</v>
      </c>
      <c r="AQ4292" s="6" t="s">
        <v>1350</v>
      </c>
    </row>
    <row r="4293" spans="1:43" x14ac:dyDescent="0.25">
      <c r="A4293">
        <v>4291</v>
      </c>
      <c r="B4293">
        <v>855</v>
      </c>
      <c r="C4293">
        <v>1112</v>
      </c>
      <c r="D4293">
        <v>115</v>
      </c>
      <c r="E4293">
        <v>3</v>
      </c>
      <c r="F4293">
        <v>345</v>
      </c>
      <c r="G4293" t="str">
        <f>VLOOKUP($C4293,'Raw-products'!$A$2:$H$1261,MATCH(G$1,'Raw-products'!$A$1:$H$1,0))</f>
        <v>Trousers</v>
      </c>
      <c r="H4293" t="str">
        <f>VLOOKUP($C4293,'Raw-products'!$A$2:$H$1261,MATCH(H$1,'Raw-products'!$A$1:$H$1,0))</f>
        <v>Cropped</v>
      </c>
      <c r="I4293" t="str">
        <f>VLOOKUP($C4293,'Raw-products'!$A$2:$H$1261,MATCH(I$1,'Raw-products'!$A$1:$H$1,0))</f>
        <v>M</v>
      </c>
      <c r="J4293" t="str">
        <f>VLOOKUP($C4293,'Raw-products'!$A$2:$H$1261,MATCH(J$1,'Raw-products'!$A$1:$H$1,0))</f>
        <v>indigo</v>
      </c>
      <c r="K4293">
        <f>VLOOKUP($C4293,'Raw-products'!$A$2:$H$1261,MATCH(K$1,'Raw-products'!$A$1:$H$1,0))</f>
        <v>99</v>
      </c>
      <c r="L4293">
        <f>VLOOKUP($C4293,'Raw-products'!$A$2:$H$1261,MATCH(L$1,'Raw-products'!$A$1:$H$1,0))</f>
        <v>73</v>
      </c>
      <c r="M4293" s="5">
        <f t="shared" si="134"/>
        <v>7227</v>
      </c>
      <c r="N4293" cm="1">
        <f t="array" ref="N4293:Q4293">_xlfn.XLOOKUP($B4293,'Raw -orders'!$A:$A,'Raw -orders'!$B:$E)</f>
        <v>620</v>
      </c>
      <c r="O4293">
        <v>13177</v>
      </c>
      <c r="P4293" s="1">
        <v>44222</v>
      </c>
      <c r="Q4293" s="1">
        <v>44229</v>
      </c>
      <c r="R4293" t="str" cm="1">
        <f t="array" ref="R4293:Y4293">_xlfn.XLOOKUP($N4293,'Raw - customers'!$A:$A,'Raw - customers'!$B:$I)</f>
        <v>Phillipe Gatecliffe</v>
      </c>
      <c r="S4293" t="str">
        <v>Male</v>
      </c>
      <c r="T4293">
        <v>35</v>
      </c>
      <c r="U4293" t="str">
        <v>150 Nate LoopApt. 614</v>
      </c>
      <c r="V4293">
        <v>902</v>
      </c>
      <c r="W4293" t="str">
        <v>Jettstad</v>
      </c>
      <c r="X4293" t="str">
        <v>Australian Capital Territory</v>
      </c>
      <c r="Y4293" t="str">
        <v>Australia</v>
      </c>
      <c r="Z4293">
        <v>1</v>
      </c>
      <c r="AA4293" s="3" t="str">
        <f t="shared" si="135"/>
        <v>0 to 10</v>
      </c>
      <c r="AP4293" s="6">
        <v>620</v>
      </c>
      <c r="AQ4293" s="6" t="s">
        <v>1350</v>
      </c>
    </row>
    <row r="4294" spans="1:43" x14ac:dyDescent="0.25">
      <c r="A4294">
        <v>4292</v>
      </c>
      <c r="B4294">
        <v>855</v>
      </c>
      <c r="C4294">
        <v>722</v>
      </c>
      <c r="D4294">
        <v>119</v>
      </c>
      <c r="E4294">
        <v>2</v>
      </c>
      <c r="F4294">
        <v>238</v>
      </c>
      <c r="G4294" t="str">
        <f>VLOOKUP($C4294,'Raw-products'!$A$2:$H$1261,MATCH(G$1,'Raw-products'!$A$1:$H$1,0))</f>
        <v>Jacket</v>
      </c>
      <c r="H4294" t="str">
        <f>VLOOKUP($C4294,'Raw-products'!$A$2:$H$1261,MATCH(H$1,'Raw-products'!$A$1:$H$1,0))</f>
        <v>Trench Coat</v>
      </c>
      <c r="I4294" t="str">
        <f>VLOOKUP($C4294,'Raw-products'!$A$2:$H$1261,MATCH(I$1,'Raw-products'!$A$1:$H$1,0))</f>
        <v>M</v>
      </c>
      <c r="J4294" t="str">
        <f>VLOOKUP($C4294,'Raw-products'!$A$2:$H$1261,MATCH(J$1,'Raw-products'!$A$1:$H$1,0))</f>
        <v>blue</v>
      </c>
      <c r="K4294">
        <f>VLOOKUP($C4294,'Raw-products'!$A$2:$H$1261,MATCH(K$1,'Raw-products'!$A$1:$H$1,0))</f>
        <v>112</v>
      </c>
      <c r="L4294">
        <f>VLOOKUP($C4294,'Raw-products'!$A$2:$H$1261,MATCH(L$1,'Raw-products'!$A$1:$H$1,0))</f>
        <v>46</v>
      </c>
      <c r="M4294" s="5">
        <f t="shared" si="134"/>
        <v>5152</v>
      </c>
      <c r="N4294" cm="1">
        <f t="array" ref="N4294:Q4294">_xlfn.XLOOKUP($B4294,'Raw -orders'!$A:$A,'Raw -orders'!$B:$E)</f>
        <v>620</v>
      </c>
      <c r="O4294">
        <v>13177</v>
      </c>
      <c r="P4294" s="1">
        <v>44222</v>
      </c>
      <c r="Q4294" s="1">
        <v>44229</v>
      </c>
      <c r="R4294" t="str" cm="1">
        <f t="array" ref="R4294:Y4294">_xlfn.XLOOKUP($N4294,'Raw - customers'!$A:$A,'Raw - customers'!$B:$I)</f>
        <v>Phillipe Gatecliffe</v>
      </c>
      <c r="S4294" t="str">
        <v>Male</v>
      </c>
      <c r="T4294">
        <v>35</v>
      </c>
      <c r="U4294" t="str">
        <v>150 Nate LoopApt. 614</v>
      </c>
      <c r="V4294">
        <v>902</v>
      </c>
      <c r="W4294" t="str">
        <v>Jettstad</v>
      </c>
      <c r="X4294" t="str">
        <v>Australian Capital Territory</v>
      </c>
      <c r="Y4294" t="str">
        <v>Australia</v>
      </c>
      <c r="Z4294">
        <v>1</v>
      </c>
      <c r="AA4294" s="3" t="str">
        <f t="shared" si="135"/>
        <v>0 to 10</v>
      </c>
      <c r="AP4294" s="6">
        <v>620</v>
      </c>
      <c r="AQ4294" s="6" t="s">
        <v>1350</v>
      </c>
    </row>
    <row r="4295" spans="1:43" x14ac:dyDescent="0.25">
      <c r="A4295">
        <v>4293</v>
      </c>
      <c r="B4295">
        <v>855</v>
      </c>
      <c r="C4295">
        <v>620</v>
      </c>
      <c r="D4295">
        <v>112</v>
      </c>
      <c r="E4295">
        <v>3</v>
      </c>
      <c r="F4295">
        <v>336</v>
      </c>
      <c r="G4295" t="str">
        <f>VLOOKUP($C4295,'Raw-products'!$A$2:$H$1261,MATCH(G$1,'Raw-products'!$A$1:$H$1,0))</f>
        <v>Jacket</v>
      </c>
      <c r="H4295" t="str">
        <f>VLOOKUP($C4295,'Raw-products'!$A$2:$H$1261,MATCH(H$1,'Raw-products'!$A$1:$H$1,0))</f>
        <v>Cardigan</v>
      </c>
      <c r="I4295" t="str">
        <f>VLOOKUP($C4295,'Raw-products'!$A$2:$H$1261,MATCH(I$1,'Raw-products'!$A$1:$H$1,0))</f>
        <v>XS</v>
      </c>
      <c r="J4295" t="str">
        <f>VLOOKUP($C4295,'Raw-products'!$A$2:$H$1261,MATCH(J$1,'Raw-products'!$A$1:$H$1,0))</f>
        <v>indigo</v>
      </c>
      <c r="K4295">
        <f>VLOOKUP($C4295,'Raw-products'!$A$2:$H$1261,MATCH(K$1,'Raw-products'!$A$1:$H$1,0))</f>
        <v>118</v>
      </c>
      <c r="L4295">
        <f>VLOOKUP($C4295,'Raw-products'!$A$2:$H$1261,MATCH(L$1,'Raw-products'!$A$1:$H$1,0))</f>
        <v>70</v>
      </c>
      <c r="M4295" s="5">
        <f t="shared" si="134"/>
        <v>8260</v>
      </c>
      <c r="N4295" cm="1">
        <f t="array" ref="N4295:Q4295">_xlfn.XLOOKUP($B4295,'Raw -orders'!$A:$A,'Raw -orders'!$B:$E)</f>
        <v>620</v>
      </c>
      <c r="O4295">
        <v>13177</v>
      </c>
      <c r="P4295" s="1">
        <v>44222</v>
      </c>
      <c r="Q4295" s="1">
        <v>44229</v>
      </c>
      <c r="R4295" t="str" cm="1">
        <f t="array" ref="R4295:Y4295">_xlfn.XLOOKUP($N4295,'Raw - customers'!$A:$A,'Raw - customers'!$B:$I)</f>
        <v>Phillipe Gatecliffe</v>
      </c>
      <c r="S4295" t="str">
        <v>Male</v>
      </c>
      <c r="T4295">
        <v>35</v>
      </c>
      <c r="U4295" t="str">
        <v>150 Nate LoopApt. 614</v>
      </c>
      <c r="V4295">
        <v>902</v>
      </c>
      <c r="W4295" t="str">
        <v>Jettstad</v>
      </c>
      <c r="X4295" t="str">
        <v>Australian Capital Territory</v>
      </c>
      <c r="Y4295" t="str">
        <v>Australia</v>
      </c>
      <c r="Z4295">
        <v>1</v>
      </c>
      <c r="AA4295" s="3" t="str">
        <f t="shared" si="135"/>
        <v>0 to 10</v>
      </c>
      <c r="AP4295" s="6">
        <v>620</v>
      </c>
      <c r="AQ4295" s="6" t="s">
        <v>1350</v>
      </c>
    </row>
    <row r="4296" spans="1:43" x14ac:dyDescent="0.25">
      <c r="A4296">
        <v>4294</v>
      </c>
      <c r="B4296">
        <v>856</v>
      </c>
      <c r="C4296">
        <v>833</v>
      </c>
      <c r="D4296">
        <v>117</v>
      </c>
      <c r="E4296">
        <v>2</v>
      </c>
      <c r="F4296">
        <v>234</v>
      </c>
      <c r="G4296" t="str">
        <f>VLOOKUP($C4296,'Raw-products'!$A$2:$H$1261,MATCH(G$1,'Raw-products'!$A$1:$H$1,0))</f>
        <v>Jacket</v>
      </c>
      <c r="H4296" t="str">
        <f>VLOOKUP($C4296,'Raw-products'!$A$2:$H$1261,MATCH(H$1,'Raw-products'!$A$1:$H$1,0))</f>
        <v>Shearling</v>
      </c>
      <c r="I4296" t="str">
        <f>VLOOKUP($C4296,'Raw-products'!$A$2:$H$1261,MATCH(I$1,'Raw-products'!$A$1:$H$1,0))</f>
        <v>L</v>
      </c>
      <c r="J4296" t="str">
        <f>VLOOKUP($C4296,'Raw-products'!$A$2:$H$1261,MATCH(J$1,'Raw-products'!$A$1:$H$1,0))</f>
        <v>indigo</v>
      </c>
      <c r="K4296">
        <f>VLOOKUP($C4296,'Raw-products'!$A$2:$H$1261,MATCH(K$1,'Raw-products'!$A$1:$H$1,0))</f>
        <v>95</v>
      </c>
      <c r="L4296">
        <f>VLOOKUP($C4296,'Raw-products'!$A$2:$H$1261,MATCH(L$1,'Raw-products'!$A$1:$H$1,0))</f>
        <v>66</v>
      </c>
      <c r="M4296" s="5">
        <f t="shared" si="134"/>
        <v>6270</v>
      </c>
      <c r="N4296" cm="1">
        <f t="array" ref="N4296:Q4296">_xlfn.XLOOKUP($B4296,'Raw -orders'!$A:$A,'Raw -orders'!$B:$E)</f>
        <v>289</v>
      </c>
      <c r="O4296">
        <v>35823</v>
      </c>
      <c r="P4296" s="1">
        <v>44209</v>
      </c>
      <c r="Q4296" s="1">
        <v>44218</v>
      </c>
      <c r="R4296" t="str" cm="1">
        <f t="array" ref="R4296:Y4296">_xlfn.XLOOKUP($N4296,'Raw - customers'!$A:$A,'Raw - customers'!$B:$I)</f>
        <v>Rafferty Fronek</v>
      </c>
      <c r="S4296" t="str">
        <v>Genderqueer</v>
      </c>
      <c r="T4296">
        <v>43</v>
      </c>
      <c r="U4296" t="str">
        <v>068 Logan CourtSuite 319</v>
      </c>
      <c r="V4296">
        <v>612</v>
      </c>
      <c r="W4296" t="str">
        <v>East Kaylabury</v>
      </c>
      <c r="X4296" t="str">
        <v>Australian Capital Territory</v>
      </c>
      <c r="Y4296" t="str">
        <v>Australia</v>
      </c>
      <c r="Z4296">
        <v>1</v>
      </c>
      <c r="AA4296" s="3" t="str">
        <f t="shared" si="135"/>
        <v>0 to 10</v>
      </c>
      <c r="AP4296" s="6">
        <v>289</v>
      </c>
      <c r="AQ4296" s="6" t="s">
        <v>1350</v>
      </c>
    </row>
    <row r="4297" spans="1:43" x14ac:dyDescent="0.25">
      <c r="A4297">
        <v>4295</v>
      </c>
      <c r="B4297">
        <v>856</v>
      </c>
      <c r="C4297">
        <v>1178</v>
      </c>
      <c r="D4297">
        <v>99</v>
      </c>
      <c r="E4297">
        <v>3</v>
      </c>
      <c r="F4297">
        <v>297</v>
      </c>
      <c r="G4297" t="str">
        <f>VLOOKUP($C4297,'Raw-products'!$A$2:$H$1261,MATCH(G$1,'Raw-products'!$A$1:$H$1,0))</f>
        <v>Trousers</v>
      </c>
      <c r="H4297" t="str">
        <f>VLOOKUP($C4297,'Raw-products'!$A$2:$H$1261,MATCH(H$1,'Raw-products'!$A$1:$H$1,0))</f>
        <v>High-Waisted</v>
      </c>
      <c r="I4297" t="str">
        <f>VLOOKUP($C4297,'Raw-products'!$A$2:$H$1261,MATCH(I$1,'Raw-products'!$A$1:$H$1,0))</f>
        <v>L</v>
      </c>
      <c r="J4297" t="str">
        <f>VLOOKUP($C4297,'Raw-products'!$A$2:$H$1261,MATCH(J$1,'Raw-products'!$A$1:$H$1,0))</f>
        <v>blue</v>
      </c>
      <c r="K4297">
        <f>VLOOKUP($C4297,'Raw-products'!$A$2:$H$1261,MATCH(K$1,'Raw-products'!$A$1:$H$1,0))</f>
        <v>98</v>
      </c>
      <c r="L4297">
        <f>VLOOKUP($C4297,'Raw-products'!$A$2:$H$1261,MATCH(L$1,'Raw-products'!$A$1:$H$1,0))</f>
        <v>57</v>
      </c>
      <c r="M4297" s="5">
        <f t="shared" si="134"/>
        <v>5586</v>
      </c>
      <c r="N4297" cm="1">
        <f t="array" ref="N4297:Q4297">_xlfn.XLOOKUP($B4297,'Raw -orders'!$A:$A,'Raw -orders'!$B:$E)</f>
        <v>289</v>
      </c>
      <c r="O4297">
        <v>35823</v>
      </c>
      <c r="P4297" s="1">
        <v>44209</v>
      </c>
      <c r="Q4297" s="1">
        <v>44218</v>
      </c>
      <c r="R4297" t="str" cm="1">
        <f t="array" ref="R4297:Y4297">_xlfn.XLOOKUP($N4297,'Raw - customers'!$A:$A,'Raw - customers'!$B:$I)</f>
        <v>Rafferty Fronek</v>
      </c>
      <c r="S4297" t="str">
        <v>Genderqueer</v>
      </c>
      <c r="T4297">
        <v>43</v>
      </c>
      <c r="U4297" t="str">
        <v>068 Logan CourtSuite 319</v>
      </c>
      <c r="V4297">
        <v>612</v>
      </c>
      <c r="W4297" t="str">
        <v>East Kaylabury</v>
      </c>
      <c r="X4297" t="str">
        <v>Australian Capital Territory</v>
      </c>
      <c r="Y4297" t="str">
        <v>Australia</v>
      </c>
      <c r="Z4297">
        <v>1</v>
      </c>
      <c r="AA4297" s="3" t="str">
        <f t="shared" si="135"/>
        <v>0 to 10</v>
      </c>
      <c r="AP4297" s="6">
        <v>289</v>
      </c>
      <c r="AQ4297" s="6" t="s">
        <v>1350</v>
      </c>
    </row>
    <row r="4298" spans="1:43" x14ac:dyDescent="0.25">
      <c r="A4298">
        <v>4296</v>
      </c>
      <c r="B4298">
        <v>856</v>
      </c>
      <c r="C4298">
        <v>794</v>
      </c>
      <c r="D4298">
        <v>91</v>
      </c>
      <c r="E4298">
        <v>3</v>
      </c>
      <c r="F4298">
        <v>273</v>
      </c>
      <c r="G4298" t="str">
        <f>VLOOKUP($C4298,'Raw-products'!$A$2:$H$1261,MATCH(G$1,'Raw-products'!$A$1:$H$1,0))</f>
        <v>Jacket</v>
      </c>
      <c r="H4298" t="str">
        <f>VLOOKUP($C4298,'Raw-products'!$A$2:$H$1261,MATCH(H$1,'Raw-products'!$A$1:$H$1,0))</f>
        <v>Pullover</v>
      </c>
      <c r="I4298" t="str">
        <f>VLOOKUP($C4298,'Raw-products'!$A$2:$H$1261,MATCH(I$1,'Raw-products'!$A$1:$H$1,0))</f>
        <v>XL</v>
      </c>
      <c r="J4298" t="str">
        <f>VLOOKUP($C4298,'Raw-products'!$A$2:$H$1261,MATCH(J$1,'Raw-products'!$A$1:$H$1,0))</f>
        <v>blue</v>
      </c>
      <c r="K4298">
        <f>VLOOKUP($C4298,'Raw-products'!$A$2:$H$1261,MATCH(K$1,'Raw-products'!$A$1:$H$1,0))</f>
        <v>114</v>
      </c>
      <c r="L4298">
        <f>VLOOKUP($C4298,'Raw-products'!$A$2:$H$1261,MATCH(L$1,'Raw-products'!$A$1:$H$1,0))</f>
        <v>74</v>
      </c>
      <c r="M4298" s="5">
        <f t="shared" si="134"/>
        <v>8436</v>
      </c>
      <c r="N4298" cm="1">
        <f t="array" ref="N4298:Q4298">_xlfn.XLOOKUP($B4298,'Raw -orders'!$A:$A,'Raw -orders'!$B:$E)</f>
        <v>289</v>
      </c>
      <c r="O4298">
        <v>35823</v>
      </c>
      <c r="P4298" s="1">
        <v>44209</v>
      </c>
      <c r="Q4298" s="1">
        <v>44218</v>
      </c>
      <c r="R4298" t="str" cm="1">
        <f t="array" ref="R4298:Y4298">_xlfn.XLOOKUP($N4298,'Raw - customers'!$A:$A,'Raw - customers'!$B:$I)</f>
        <v>Rafferty Fronek</v>
      </c>
      <c r="S4298" t="str">
        <v>Genderqueer</v>
      </c>
      <c r="T4298">
        <v>43</v>
      </c>
      <c r="U4298" t="str">
        <v>068 Logan CourtSuite 319</v>
      </c>
      <c r="V4298">
        <v>612</v>
      </c>
      <c r="W4298" t="str">
        <v>East Kaylabury</v>
      </c>
      <c r="X4298" t="str">
        <v>Australian Capital Territory</v>
      </c>
      <c r="Y4298" t="str">
        <v>Australia</v>
      </c>
      <c r="Z4298">
        <v>1</v>
      </c>
      <c r="AA4298" s="3" t="str">
        <f t="shared" si="135"/>
        <v>0 to 10</v>
      </c>
      <c r="AP4298" s="6">
        <v>289</v>
      </c>
      <c r="AQ4298" s="6" t="s">
        <v>1350</v>
      </c>
    </row>
    <row r="4299" spans="1:43" x14ac:dyDescent="0.25">
      <c r="A4299">
        <v>4297</v>
      </c>
      <c r="B4299">
        <v>856</v>
      </c>
      <c r="C4299">
        <v>509</v>
      </c>
      <c r="D4299">
        <v>102</v>
      </c>
      <c r="E4299">
        <v>1</v>
      </c>
      <c r="F4299">
        <v>102</v>
      </c>
      <c r="G4299" t="str">
        <f>VLOOKUP($C4299,'Raw-products'!$A$2:$H$1261,MATCH(G$1,'Raw-products'!$A$1:$H$1,0))</f>
        <v>Jacket</v>
      </c>
      <c r="H4299" t="str">
        <f>VLOOKUP($C4299,'Raw-products'!$A$2:$H$1261,MATCH(H$1,'Raw-products'!$A$1:$H$1,0))</f>
        <v>Windbreaker</v>
      </c>
      <c r="I4299" t="str">
        <f>VLOOKUP($C4299,'Raw-products'!$A$2:$H$1261,MATCH(I$1,'Raw-products'!$A$1:$H$1,0))</f>
        <v>XL</v>
      </c>
      <c r="J4299" t="str">
        <f>VLOOKUP($C4299,'Raw-products'!$A$2:$H$1261,MATCH(J$1,'Raw-products'!$A$1:$H$1,0))</f>
        <v>green</v>
      </c>
      <c r="K4299">
        <f>VLOOKUP($C4299,'Raw-products'!$A$2:$H$1261,MATCH(K$1,'Raw-products'!$A$1:$H$1,0))</f>
        <v>109</v>
      </c>
      <c r="L4299">
        <f>VLOOKUP($C4299,'Raw-products'!$A$2:$H$1261,MATCH(L$1,'Raw-products'!$A$1:$H$1,0))</f>
        <v>71</v>
      </c>
      <c r="M4299" s="5">
        <f t="shared" si="134"/>
        <v>7739</v>
      </c>
      <c r="N4299" cm="1">
        <f t="array" ref="N4299:Q4299">_xlfn.XLOOKUP($B4299,'Raw -orders'!$A:$A,'Raw -orders'!$B:$E)</f>
        <v>289</v>
      </c>
      <c r="O4299">
        <v>35823</v>
      </c>
      <c r="P4299" s="1">
        <v>44209</v>
      </c>
      <c r="Q4299" s="1">
        <v>44218</v>
      </c>
      <c r="R4299" t="str" cm="1">
        <f t="array" ref="R4299:Y4299">_xlfn.XLOOKUP($N4299,'Raw - customers'!$A:$A,'Raw - customers'!$B:$I)</f>
        <v>Rafferty Fronek</v>
      </c>
      <c r="S4299" t="str">
        <v>Genderqueer</v>
      </c>
      <c r="T4299">
        <v>43</v>
      </c>
      <c r="U4299" t="str">
        <v>068 Logan CourtSuite 319</v>
      </c>
      <c r="V4299">
        <v>612</v>
      </c>
      <c r="W4299" t="str">
        <v>East Kaylabury</v>
      </c>
      <c r="X4299" t="str">
        <v>Australian Capital Territory</v>
      </c>
      <c r="Y4299" t="str">
        <v>Australia</v>
      </c>
      <c r="Z4299">
        <v>1</v>
      </c>
      <c r="AA4299" s="3" t="str">
        <f t="shared" si="135"/>
        <v>0 to 10</v>
      </c>
      <c r="AP4299" s="6">
        <v>289</v>
      </c>
      <c r="AQ4299" s="6" t="s">
        <v>1350</v>
      </c>
    </row>
    <row r="4300" spans="1:43" x14ac:dyDescent="0.25">
      <c r="A4300">
        <v>4298</v>
      </c>
      <c r="B4300">
        <v>856</v>
      </c>
      <c r="C4300">
        <v>92</v>
      </c>
      <c r="D4300">
        <v>118</v>
      </c>
      <c r="E4300">
        <v>1</v>
      </c>
      <c r="F4300">
        <v>118</v>
      </c>
      <c r="G4300" t="str">
        <f>VLOOKUP($C4300,'Raw-products'!$A$2:$H$1261,MATCH(G$1,'Raw-products'!$A$1:$H$1,0))</f>
        <v>Shirt</v>
      </c>
      <c r="H4300" t="str">
        <f>VLOOKUP($C4300,'Raw-products'!$A$2:$H$1261,MATCH(H$1,'Raw-products'!$A$1:$H$1,0))</f>
        <v>Flannel</v>
      </c>
      <c r="I4300" t="str">
        <f>VLOOKUP($C4300,'Raw-products'!$A$2:$H$1261,MATCH(I$1,'Raw-products'!$A$1:$H$1,0))</f>
        <v>M</v>
      </c>
      <c r="J4300" t="str">
        <f>VLOOKUP($C4300,'Raw-products'!$A$2:$H$1261,MATCH(J$1,'Raw-products'!$A$1:$H$1,0))</f>
        <v>blue</v>
      </c>
      <c r="K4300">
        <f>VLOOKUP($C4300,'Raw-products'!$A$2:$H$1261,MATCH(K$1,'Raw-products'!$A$1:$H$1,0))</f>
        <v>96</v>
      </c>
      <c r="L4300">
        <f>VLOOKUP($C4300,'Raw-products'!$A$2:$H$1261,MATCH(L$1,'Raw-products'!$A$1:$H$1,0))</f>
        <v>73</v>
      </c>
      <c r="M4300" s="5">
        <f t="shared" si="134"/>
        <v>7008</v>
      </c>
      <c r="N4300" cm="1">
        <f t="array" ref="N4300:Q4300">_xlfn.XLOOKUP($B4300,'Raw -orders'!$A:$A,'Raw -orders'!$B:$E)</f>
        <v>289</v>
      </c>
      <c r="O4300">
        <v>35823</v>
      </c>
      <c r="P4300" s="1">
        <v>44209</v>
      </c>
      <c r="Q4300" s="1">
        <v>44218</v>
      </c>
      <c r="R4300" t="str" cm="1">
        <f t="array" ref="R4300:Y4300">_xlfn.XLOOKUP($N4300,'Raw - customers'!$A:$A,'Raw - customers'!$B:$I)</f>
        <v>Rafferty Fronek</v>
      </c>
      <c r="S4300" t="str">
        <v>Genderqueer</v>
      </c>
      <c r="T4300">
        <v>43</v>
      </c>
      <c r="U4300" t="str">
        <v>068 Logan CourtSuite 319</v>
      </c>
      <c r="V4300">
        <v>612</v>
      </c>
      <c r="W4300" t="str">
        <v>East Kaylabury</v>
      </c>
      <c r="X4300" t="str">
        <v>Australian Capital Territory</v>
      </c>
      <c r="Y4300" t="str">
        <v>Australia</v>
      </c>
      <c r="Z4300">
        <v>1</v>
      </c>
      <c r="AA4300" s="3" t="str">
        <f t="shared" si="135"/>
        <v>0 to 10</v>
      </c>
      <c r="AP4300" s="6">
        <v>289</v>
      </c>
      <c r="AQ4300" s="6" t="s">
        <v>1350</v>
      </c>
    </row>
    <row r="4301" spans="1:43" x14ac:dyDescent="0.25">
      <c r="A4301">
        <v>4299</v>
      </c>
      <c r="B4301">
        <v>856</v>
      </c>
      <c r="C4301">
        <v>1204</v>
      </c>
      <c r="D4301">
        <v>105</v>
      </c>
      <c r="E4301">
        <v>2</v>
      </c>
      <c r="F4301">
        <v>210</v>
      </c>
      <c r="G4301" t="str">
        <f>VLOOKUP($C4301,'Raw-products'!$A$2:$H$1261,MATCH(G$1,'Raw-products'!$A$1:$H$1,0))</f>
        <v>Trousers</v>
      </c>
      <c r="H4301" t="str">
        <f>VLOOKUP($C4301,'Raw-products'!$A$2:$H$1261,MATCH(H$1,'Raw-products'!$A$1:$H$1,0))</f>
        <v>Pleated</v>
      </c>
      <c r="I4301" t="str">
        <f>VLOOKUP($C4301,'Raw-products'!$A$2:$H$1261,MATCH(I$1,'Raw-products'!$A$1:$H$1,0))</f>
        <v>XL</v>
      </c>
      <c r="J4301" t="str">
        <f>VLOOKUP($C4301,'Raw-products'!$A$2:$H$1261,MATCH(J$1,'Raw-products'!$A$1:$H$1,0))</f>
        <v>yellow</v>
      </c>
      <c r="K4301">
        <f>VLOOKUP($C4301,'Raw-products'!$A$2:$H$1261,MATCH(K$1,'Raw-products'!$A$1:$H$1,0))</f>
        <v>90</v>
      </c>
      <c r="L4301">
        <f>VLOOKUP($C4301,'Raw-products'!$A$2:$H$1261,MATCH(L$1,'Raw-products'!$A$1:$H$1,0))</f>
        <v>52</v>
      </c>
      <c r="M4301" s="5">
        <f t="shared" si="134"/>
        <v>4680</v>
      </c>
      <c r="N4301" cm="1">
        <f t="array" ref="N4301:Q4301">_xlfn.XLOOKUP($B4301,'Raw -orders'!$A:$A,'Raw -orders'!$B:$E)</f>
        <v>289</v>
      </c>
      <c r="O4301">
        <v>35823</v>
      </c>
      <c r="P4301" s="1">
        <v>44209</v>
      </c>
      <c r="Q4301" s="1">
        <v>44218</v>
      </c>
      <c r="R4301" t="str" cm="1">
        <f t="array" ref="R4301:Y4301">_xlfn.XLOOKUP($N4301,'Raw - customers'!$A:$A,'Raw - customers'!$B:$I)</f>
        <v>Rafferty Fronek</v>
      </c>
      <c r="S4301" t="str">
        <v>Genderqueer</v>
      </c>
      <c r="T4301">
        <v>43</v>
      </c>
      <c r="U4301" t="str">
        <v>068 Logan CourtSuite 319</v>
      </c>
      <c r="V4301">
        <v>612</v>
      </c>
      <c r="W4301" t="str">
        <v>East Kaylabury</v>
      </c>
      <c r="X4301" t="str">
        <v>Australian Capital Territory</v>
      </c>
      <c r="Y4301" t="str">
        <v>Australia</v>
      </c>
      <c r="Z4301">
        <v>1</v>
      </c>
      <c r="AA4301" s="3" t="str">
        <f t="shared" si="135"/>
        <v>0 to 10</v>
      </c>
      <c r="AP4301" s="6">
        <v>289</v>
      </c>
      <c r="AQ4301" s="6" t="s">
        <v>1350</v>
      </c>
    </row>
    <row r="4302" spans="1:43" x14ac:dyDescent="0.25">
      <c r="A4302">
        <v>4300</v>
      </c>
      <c r="B4302">
        <v>857</v>
      </c>
      <c r="C4302">
        <v>751</v>
      </c>
      <c r="D4302">
        <v>109</v>
      </c>
      <c r="E4302">
        <v>3</v>
      </c>
      <c r="F4302">
        <v>327</v>
      </c>
      <c r="G4302" t="str">
        <f>VLOOKUP($C4302,'Raw-products'!$A$2:$H$1261,MATCH(G$1,'Raw-products'!$A$1:$H$1,0))</f>
        <v>Jacket</v>
      </c>
      <c r="H4302" t="str">
        <f>VLOOKUP($C4302,'Raw-products'!$A$2:$H$1261,MATCH(H$1,'Raw-products'!$A$1:$H$1,0))</f>
        <v>Peacoat</v>
      </c>
      <c r="I4302" t="str">
        <f>VLOOKUP($C4302,'Raw-products'!$A$2:$H$1261,MATCH(I$1,'Raw-products'!$A$1:$H$1,0))</f>
        <v>S</v>
      </c>
      <c r="J4302" t="str">
        <f>VLOOKUP($C4302,'Raw-products'!$A$2:$H$1261,MATCH(J$1,'Raw-products'!$A$1:$H$1,0))</f>
        <v>green</v>
      </c>
      <c r="K4302">
        <f>VLOOKUP($C4302,'Raw-products'!$A$2:$H$1261,MATCH(K$1,'Raw-products'!$A$1:$H$1,0))</f>
        <v>102</v>
      </c>
      <c r="L4302">
        <f>VLOOKUP($C4302,'Raw-products'!$A$2:$H$1261,MATCH(L$1,'Raw-products'!$A$1:$H$1,0))</f>
        <v>41</v>
      </c>
      <c r="M4302" s="5">
        <f t="shared" si="134"/>
        <v>4182</v>
      </c>
      <c r="N4302" cm="1">
        <f t="array" ref="N4302:Q4302">_xlfn.XLOOKUP($B4302,'Raw -orders'!$A:$A,'Raw -orders'!$B:$E)</f>
        <v>577</v>
      </c>
      <c r="O4302">
        <v>43897</v>
      </c>
      <c r="P4302" s="1">
        <v>44440</v>
      </c>
      <c r="Q4302" s="1">
        <v>44449</v>
      </c>
      <c r="R4302" t="str" cm="1">
        <f t="array" ref="R4302:Y4302">_xlfn.XLOOKUP($N4302,'Raw - customers'!$A:$A,'Raw - customers'!$B:$I)</f>
        <v>Hillier Seward</v>
      </c>
      <c r="S4302" t="str">
        <v>Genderfluid</v>
      </c>
      <c r="T4302">
        <v>32</v>
      </c>
      <c r="U4302" t="str">
        <v>11 Savannah LaneSuite 334</v>
      </c>
      <c r="V4302">
        <v>6269</v>
      </c>
      <c r="W4302" t="str">
        <v>Heaneyview</v>
      </c>
      <c r="X4302" t="str">
        <v>South Australia</v>
      </c>
      <c r="Y4302" t="str">
        <v>Australia</v>
      </c>
      <c r="Z4302">
        <v>9</v>
      </c>
      <c r="AA4302" s="3" t="str">
        <f t="shared" si="135"/>
        <v>0 to 10</v>
      </c>
      <c r="AP4302" s="6">
        <v>577</v>
      </c>
      <c r="AQ4302" s="6" t="s">
        <v>1345</v>
      </c>
    </row>
    <row r="4303" spans="1:43" x14ac:dyDescent="0.25">
      <c r="A4303">
        <v>4301</v>
      </c>
      <c r="B4303">
        <v>857</v>
      </c>
      <c r="C4303">
        <v>213</v>
      </c>
      <c r="D4303">
        <v>106</v>
      </c>
      <c r="E4303">
        <v>3</v>
      </c>
      <c r="F4303">
        <v>318</v>
      </c>
      <c r="G4303" t="str">
        <f>VLOOKUP($C4303,'Raw-products'!$A$2:$H$1261,MATCH(G$1,'Raw-products'!$A$1:$H$1,0))</f>
        <v>Shirt</v>
      </c>
      <c r="H4303" t="str">
        <f>VLOOKUP($C4303,'Raw-products'!$A$2:$H$1261,MATCH(H$1,'Raw-products'!$A$1:$H$1,0))</f>
        <v>Chambray</v>
      </c>
      <c r="I4303" t="str">
        <f>VLOOKUP($C4303,'Raw-products'!$A$2:$H$1261,MATCH(I$1,'Raw-products'!$A$1:$H$1,0))</f>
        <v>L</v>
      </c>
      <c r="J4303" t="str">
        <f>VLOOKUP($C4303,'Raw-products'!$A$2:$H$1261,MATCH(J$1,'Raw-products'!$A$1:$H$1,0))</f>
        <v>red</v>
      </c>
      <c r="K4303">
        <f>VLOOKUP($C4303,'Raw-products'!$A$2:$H$1261,MATCH(K$1,'Raw-products'!$A$1:$H$1,0))</f>
        <v>105</v>
      </c>
      <c r="L4303">
        <f>VLOOKUP($C4303,'Raw-products'!$A$2:$H$1261,MATCH(L$1,'Raw-products'!$A$1:$H$1,0))</f>
        <v>44</v>
      </c>
      <c r="M4303" s="5">
        <f t="shared" si="134"/>
        <v>4620</v>
      </c>
      <c r="N4303" cm="1">
        <f t="array" ref="N4303:Q4303">_xlfn.XLOOKUP($B4303,'Raw -orders'!$A:$A,'Raw -orders'!$B:$E)</f>
        <v>577</v>
      </c>
      <c r="O4303">
        <v>43897</v>
      </c>
      <c r="P4303" s="1">
        <v>44440</v>
      </c>
      <c r="Q4303" s="1">
        <v>44449</v>
      </c>
      <c r="R4303" t="str" cm="1">
        <f t="array" ref="R4303:Y4303">_xlfn.XLOOKUP($N4303,'Raw - customers'!$A:$A,'Raw - customers'!$B:$I)</f>
        <v>Hillier Seward</v>
      </c>
      <c r="S4303" t="str">
        <v>Genderfluid</v>
      </c>
      <c r="T4303">
        <v>32</v>
      </c>
      <c r="U4303" t="str">
        <v>11 Savannah LaneSuite 334</v>
      </c>
      <c r="V4303">
        <v>6269</v>
      </c>
      <c r="W4303" t="str">
        <v>Heaneyview</v>
      </c>
      <c r="X4303" t="str">
        <v>South Australia</v>
      </c>
      <c r="Y4303" t="str">
        <v>Australia</v>
      </c>
      <c r="Z4303">
        <v>9</v>
      </c>
      <c r="AA4303" s="3" t="str">
        <f t="shared" si="135"/>
        <v>0 to 10</v>
      </c>
      <c r="AP4303" s="6">
        <v>577</v>
      </c>
      <c r="AQ4303" s="6" t="s">
        <v>1345</v>
      </c>
    </row>
    <row r="4304" spans="1:43" x14ac:dyDescent="0.25">
      <c r="A4304">
        <v>4302</v>
      </c>
      <c r="B4304">
        <v>857</v>
      </c>
      <c r="C4304">
        <v>907</v>
      </c>
      <c r="D4304">
        <v>94</v>
      </c>
      <c r="E4304">
        <v>3</v>
      </c>
      <c r="F4304">
        <v>282</v>
      </c>
      <c r="G4304" t="str">
        <f>VLOOKUP($C4304,'Raw-products'!$A$2:$H$1261,MATCH(G$1,'Raw-products'!$A$1:$H$1,0))</f>
        <v>Trousers</v>
      </c>
      <c r="H4304" t="str">
        <f>VLOOKUP($C4304,'Raw-products'!$A$2:$H$1261,MATCH(H$1,'Raw-products'!$A$1:$H$1,0))</f>
        <v>Cords</v>
      </c>
      <c r="I4304" t="str">
        <f>VLOOKUP($C4304,'Raw-products'!$A$2:$H$1261,MATCH(I$1,'Raw-products'!$A$1:$H$1,0))</f>
        <v>M</v>
      </c>
      <c r="J4304" t="str">
        <f>VLOOKUP($C4304,'Raw-products'!$A$2:$H$1261,MATCH(J$1,'Raw-products'!$A$1:$H$1,0))</f>
        <v>violet</v>
      </c>
      <c r="K4304">
        <f>VLOOKUP($C4304,'Raw-products'!$A$2:$H$1261,MATCH(K$1,'Raw-products'!$A$1:$H$1,0))</f>
        <v>113</v>
      </c>
      <c r="L4304">
        <f>VLOOKUP($C4304,'Raw-products'!$A$2:$H$1261,MATCH(L$1,'Raw-products'!$A$1:$H$1,0))</f>
        <v>77</v>
      </c>
      <c r="M4304" s="5">
        <f t="shared" si="134"/>
        <v>8701</v>
      </c>
      <c r="N4304" cm="1">
        <f t="array" ref="N4304:Q4304">_xlfn.XLOOKUP($B4304,'Raw -orders'!$A:$A,'Raw -orders'!$B:$E)</f>
        <v>577</v>
      </c>
      <c r="O4304">
        <v>43897</v>
      </c>
      <c r="P4304" s="1">
        <v>44440</v>
      </c>
      <c r="Q4304" s="1">
        <v>44449</v>
      </c>
      <c r="R4304" t="str" cm="1">
        <f t="array" ref="R4304:Y4304">_xlfn.XLOOKUP($N4304,'Raw - customers'!$A:$A,'Raw - customers'!$B:$I)</f>
        <v>Hillier Seward</v>
      </c>
      <c r="S4304" t="str">
        <v>Genderfluid</v>
      </c>
      <c r="T4304">
        <v>32</v>
      </c>
      <c r="U4304" t="str">
        <v>11 Savannah LaneSuite 334</v>
      </c>
      <c r="V4304">
        <v>6269</v>
      </c>
      <c r="W4304" t="str">
        <v>Heaneyview</v>
      </c>
      <c r="X4304" t="str">
        <v>South Australia</v>
      </c>
      <c r="Y4304" t="str">
        <v>Australia</v>
      </c>
      <c r="Z4304">
        <v>9</v>
      </c>
      <c r="AA4304" s="3" t="str">
        <f t="shared" si="135"/>
        <v>0 to 10</v>
      </c>
      <c r="AP4304" s="6">
        <v>577</v>
      </c>
      <c r="AQ4304" s="6" t="s">
        <v>1345</v>
      </c>
    </row>
    <row r="4305" spans="1:43" x14ac:dyDescent="0.25">
      <c r="A4305">
        <v>4303</v>
      </c>
      <c r="B4305">
        <v>857</v>
      </c>
      <c r="C4305">
        <v>431</v>
      </c>
      <c r="D4305">
        <v>107</v>
      </c>
      <c r="E4305">
        <v>2</v>
      </c>
      <c r="F4305">
        <v>214</v>
      </c>
      <c r="G4305" t="str">
        <f>VLOOKUP($C4305,'Raw-products'!$A$2:$H$1261,MATCH(G$1,'Raw-products'!$A$1:$H$1,0))</f>
        <v>Jacket</v>
      </c>
      <c r="H4305" t="str">
        <f>VLOOKUP($C4305,'Raw-products'!$A$2:$H$1261,MATCH(H$1,'Raw-products'!$A$1:$H$1,0))</f>
        <v>Denim</v>
      </c>
      <c r="I4305" t="str">
        <f>VLOOKUP($C4305,'Raw-products'!$A$2:$H$1261,MATCH(I$1,'Raw-products'!$A$1:$H$1,0))</f>
        <v>S</v>
      </c>
      <c r="J4305" t="str">
        <f>VLOOKUP($C4305,'Raw-products'!$A$2:$H$1261,MATCH(J$1,'Raw-products'!$A$1:$H$1,0))</f>
        <v>yellow</v>
      </c>
      <c r="K4305">
        <f>VLOOKUP($C4305,'Raw-products'!$A$2:$H$1261,MATCH(K$1,'Raw-products'!$A$1:$H$1,0))</f>
        <v>92</v>
      </c>
      <c r="L4305">
        <f>VLOOKUP($C4305,'Raw-products'!$A$2:$H$1261,MATCH(L$1,'Raw-products'!$A$1:$H$1,0))</f>
        <v>43</v>
      </c>
      <c r="M4305" s="5">
        <f t="shared" si="134"/>
        <v>3956</v>
      </c>
      <c r="N4305" cm="1">
        <f t="array" ref="N4305:Q4305">_xlfn.XLOOKUP($B4305,'Raw -orders'!$A:$A,'Raw -orders'!$B:$E)</f>
        <v>577</v>
      </c>
      <c r="O4305">
        <v>43897</v>
      </c>
      <c r="P4305" s="1">
        <v>44440</v>
      </c>
      <c r="Q4305" s="1">
        <v>44449</v>
      </c>
      <c r="R4305" t="str" cm="1">
        <f t="array" ref="R4305:Y4305">_xlfn.XLOOKUP($N4305,'Raw - customers'!$A:$A,'Raw - customers'!$B:$I)</f>
        <v>Hillier Seward</v>
      </c>
      <c r="S4305" t="str">
        <v>Genderfluid</v>
      </c>
      <c r="T4305">
        <v>32</v>
      </c>
      <c r="U4305" t="str">
        <v>11 Savannah LaneSuite 334</v>
      </c>
      <c r="V4305">
        <v>6269</v>
      </c>
      <c r="W4305" t="str">
        <v>Heaneyview</v>
      </c>
      <c r="X4305" t="str">
        <v>South Australia</v>
      </c>
      <c r="Y4305" t="str">
        <v>Australia</v>
      </c>
      <c r="Z4305">
        <v>9</v>
      </c>
      <c r="AA4305" s="3" t="str">
        <f t="shared" si="135"/>
        <v>0 to 10</v>
      </c>
      <c r="AP4305" s="6">
        <v>577</v>
      </c>
      <c r="AQ4305" s="6" t="s">
        <v>1345</v>
      </c>
    </row>
    <row r="4306" spans="1:43" x14ac:dyDescent="0.25">
      <c r="A4306">
        <v>4304</v>
      </c>
      <c r="B4306">
        <v>858</v>
      </c>
      <c r="C4306">
        <v>439</v>
      </c>
      <c r="D4306">
        <v>107</v>
      </c>
      <c r="E4306">
        <v>2</v>
      </c>
      <c r="F4306">
        <v>214</v>
      </c>
      <c r="G4306" t="str">
        <f>VLOOKUP($C4306,'Raw-products'!$A$2:$H$1261,MATCH(G$1,'Raw-products'!$A$1:$H$1,0))</f>
        <v>Jacket</v>
      </c>
      <c r="H4306" t="str">
        <f>VLOOKUP($C4306,'Raw-products'!$A$2:$H$1261,MATCH(H$1,'Raw-products'!$A$1:$H$1,0))</f>
        <v>Denim</v>
      </c>
      <c r="I4306" t="str">
        <f>VLOOKUP($C4306,'Raw-products'!$A$2:$H$1261,MATCH(I$1,'Raw-products'!$A$1:$H$1,0))</f>
        <v>XL</v>
      </c>
      <c r="J4306" t="str">
        <f>VLOOKUP($C4306,'Raw-products'!$A$2:$H$1261,MATCH(J$1,'Raw-products'!$A$1:$H$1,0))</f>
        <v>green</v>
      </c>
      <c r="K4306">
        <f>VLOOKUP($C4306,'Raw-products'!$A$2:$H$1261,MATCH(K$1,'Raw-products'!$A$1:$H$1,0))</f>
        <v>92</v>
      </c>
      <c r="L4306">
        <f>VLOOKUP($C4306,'Raw-products'!$A$2:$H$1261,MATCH(L$1,'Raw-products'!$A$1:$H$1,0))</f>
        <v>59</v>
      </c>
      <c r="M4306" s="5">
        <f t="shared" si="134"/>
        <v>5428</v>
      </c>
      <c r="N4306" cm="1">
        <f t="array" ref="N4306:Q4306">_xlfn.XLOOKUP($B4306,'Raw -orders'!$A:$A,'Raw -orders'!$B:$E)</f>
        <v>987</v>
      </c>
      <c r="O4306">
        <v>48827</v>
      </c>
      <c r="P4306" s="1">
        <v>44271</v>
      </c>
      <c r="Q4306" s="1">
        <v>44282</v>
      </c>
      <c r="R4306" t="str" cm="1">
        <f t="array" ref="R4306:Y4306">_xlfn.XLOOKUP($N4306,'Raw - customers'!$A:$A,'Raw - customers'!$B:$I)</f>
        <v>Grady Wipper</v>
      </c>
      <c r="S4306" t="str">
        <v>Genderfluid</v>
      </c>
      <c r="T4306">
        <v>70</v>
      </c>
      <c r="U4306" t="str">
        <v>900 Jade AvenueApt. 206</v>
      </c>
      <c r="V4306">
        <v>5958</v>
      </c>
      <c r="W4306" t="str">
        <v>Thompsonbury</v>
      </c>
      <c r="X4306" t="str">
        <v>New South Wales</v>
      </c>
      <c r="Y4306" t="str">
        <v>Australia</v>
      </c>
      <c r="Z4306">
        <v>3</v>
      </c>
      <c r="AA4306" s="3" t="str">
        <f t="shared" si="135"/>
        <v>10 to 20</v>
      </c>
      <c r="AP4306" s="6">
        <v>987</v>
      </c>
      <c r="AQ4306" s="6" t="s">
        <v>1362</v>
      </c>
    </row>
    <row r="4307" spans="1:43" x14ac:dyDescent="0.25">
      <c r="A4307">
        <v>4305</v>
      </c>
      <c r="B4307">
        <v>858</v>
      </c>
      <c r="C4307">
        <v>281</v>
      </c>
      <c r="D4307">
        <v>105</v>
      </c>
      <c r="E4307">
        <v>3</v>
      </c>
      <c r="F4307">
        <v>315</v>
      </c>
      <c r="G4307" t="str">
        <f>VLOOKUP($C4307,'Raw-products'!$A$2:$H$1261,MATCH(G$1,'Raw-products'!$A$1:$H$1,0))</f>
        <v>Shirt</v>
      </c>
      <c r="H4307" t="str">
        <f>VLOOKUP($C4307,'Raw-products'!$A$2:$H$1261,MATCH(H$1,'Raw-products'!$A$1:$H$1,0))</f>
        <v>Cuban Collar</v>
      </c>
      <c r="I4307" t="str">
        <f>VLOOKUP($C4307,'Raw-products'!$A$2:$H$1261,MATCH(I$1,'Raw-products'!$A$1:$H$1,0))</f>
        <v>S</v>
      </c>
      <c r="J4307" t="str">
        <f>VLOOKUP($C4307,'Raw-products'!$A$2:$H$1261,MATCH(J$1,'Raw-products'!$A$1:$H$1,0))</f>
        <v>red</v>
      </c>
      <c r="K4307">
        <f>VLOOKUP($C4307,'Raw-products'!$A$2:$H$1261,MATCH(K$1,'Raw-products'!$A$1:$H$1,0))</f>
        <v>93</v>
      </c>
      <c r="L4307">
        <f>VLOOKUP($C4307,'Raw-products'!$A$2:$H$1261,MATCH(L$1,'Raw-products'!$A$1:$H$1,0))</f>
        <v>59</v>
      </c>
      <c r="M4307" s="5">
        <f t="shared" si="134"/>
        <v>5487</v>
      </c>
      <c r="N4307" cm="1">
        <f t="array" ref="N4307:Q4307">_xlfn.XLOOKUP($B4307,'Raw -orders'!$A:$A,'Raw -orders'!$B:$E)</f>
        <v>987</v>
      </c>
      <c r="O4307">
        <v>48827</v>
      </c>
      <c r="P4307" s="1">
        <v>44271</v>
      </c>
      <c r="Q4307" s="1">
        <v>44282</v>
      </c>
      <c r="R4307" t="str" cm="1">
        <f t="array" ref="R4307:Y4307">_xlfn.XLOOKUP($N4307,'Raw - customers'!$A:$A,'Raw - customers'!$B:$I)</f>
        <v>Grady Wipper</v>
      </c>
      <c r="S4307" t="str">
        <v>Genderfluid</v>
      </c>
      <c r="T4307">
        <v>70</v>
      </c>
      <c r="U4307" t="str">
        <v>900 Jade AvenueApt. 206</v>
      </c>
      <c r="V4307">
        <v>5958</v>
      </c>
      <c r="W4307" t="str">
        <v>Thompsonbury</v>
      </c>
      <c r="X4307" t="str">
        <v>New South Wales</v>
      </c>
      <c r="Y4307" t="str">
        <v>Australia</v>
      </c>
      <c r="Z4307">
        <v>3</v>
      </c>
      <c r="AA4307" s="3" t="str">
        <f t="shared" si="135"/>
        <v>10 to 20</v>
      </c>
      <c r="AP4307" s="6">
        <v>987</v>
      </c>
      <c r="AQ4307" s="6" t="s">
        <v>1362</v>
      </c>
    </row>
    <row r="4308" spans="1:43" x14ac:dyDescent="0.25">
      <c r="A4308">
        <v>4306</v>
      </c>
      <c r="B4308">
        <v>858</v>
      </c>
      <c r="C4308">
        <v>1124</v>
      </c>
      <c r="D4308">
        <v>102</v>
      </c>
      <c r="E4308">
        <v>2</v>
      </c>
      <c r="F4308">
        <v>204</v>
      </c>
      <c r="G4308" t="str">
        <f>VLOOKUP($C4308,'Raw-products'!$A$2:$H$1261,MATCH(G$1,'Raw-products'!$A$1:$H$1,0))</f>
        <v>Trousers</v>
      </c>
      <c r="H4308" t="str">
        <f>VLOOKUP($C4308,'Raw-products'!$A$2:$H$1261,MATCH(H$1,'Raw-products'!$A$1:$H$1,0))</f>
        <v>Cargo Pants</v>
      </c>
      <c r="I4308" t="str">
        <f>VLOOKUP($C4308,'Raw-products'!$A$2:$H$1261,MATCH(I$1,'Raw-products'!$A$1:$H$1,0))</f>
        <v>XL</v>
      </c>
      <c r="J4308" t="str">
        <f>VLOOKUP($C4308,'Raw-products'!$A$2:$H$1261,MATCH(J$1,'Raw-products'!$A$1:$H$1,0))</f>
        <v>red</v>
      </c>
      <c r="K4308">
        <f>VLOOKUP($C4308,'Raw-products'!$A$2:$H$1261,MATCH(K$1,'Raw-products'!$A$1:$H$1,0))</f>
        <v>106</v>
      </c>
      <c r="L4308">
        <f>VLOOKUP($C4308,'Raw-products'!$A$2:$H$1261,MATCH(L$1,'Raw-products'!$A$1:$H$1,0))</f>
        <v>45</v>
      </c>
      <c r="M4308" s="5">
        <f t="shared" si="134"/>
        <v>4770</v>
      </c>
      <c r="N4308" cm="1">
        <f t="array" ref="N4308:Q4308">_xlfn.XLOOKUP($B4308,'Raw -orders'!$A:$A,'Raw -orders'!$B:$E)</f>
        <v>987</v>
      </c>
      <c r="O4308">
        <v>48827</v>
      </c>
      <c r="P4308" s="1">
        <v>44271</v>
      </c>
      <c r="Q4308" s="1">
        <v>44282</v>
      </c>
      <c r="R4308" t="str" cm="1">
        <f t="array" ref="R4308:Y4308">_xlfn.XLOOKUP($N4308,'Raw - customers'!$A:$A,'Raw - customers'!$B:$I)</f>
        <v>Grady Wipper</v>
      </c>
      <c r="S4308" t="str">
        <v>Genderfluid</v>
      </c>
      <c r="T4308">
        <v>70</v>
      </c>
      <c r="U4308" t="str">
        <v>900 Jade AvenueApt. 206</v>
      </c>
      <c r="V4308">
        <v>5958</v>
      </c>
      <c r="W4308" t="str">
        <v>Thompsonbury</v>
      </c>
      <c r="X4308" t="str">
        <v>New South Wales</v>
      </c>
      <c r="Y4308" t="str">
        <v>Australia</v>
      </c>
      <c r="Z4308">
        <v>3</v>
      </c>
      <c r="AA4308" s="3" t="str">
        <f t="shared" si="135"/>
        <v>10 to 20</v>
      </c>
      <c r="AP4308" s="6">
        <v>987</v>
      </c>
      <c r="AQ4308" s="6" t="s">
        <v>1362</v>
      </c>
    </row>
    <row r="4309" spans="1:43" x14ac:dyDescent="0.25">
      <c r="A4309">
        <v>4307</v>
      </c>
      <c r="B4309">
        <v>858</v>
      </c>
      <c r="C4309">
        <v>413</v>
      </c>
      <c r="D4309">
        <v>119</v>
      </c>
      <c r="E4309">
        <v>3</v>
      </c>
      <c r="F4309">
        <v>357</v>
      </c>
      <c r="G4309" t="str">
        <f>VLOOKUP($C4309,'Raw-products'!$A$2:$H$1261,MATCH(G$1,'Raw-products'!$A$1:$H$1,0))</f>
        <v>Shirt</v>
      </c>
      <c r="H4309" t="str">
        <f>VLOOKUP($C4309,'Raw-products'!$A$2:$H$1261,MATCH(H$1,'Raw-products'!$A$1:$H$1,0))</f>
        <v>Casual Slim Fit</v>
      </c>
      <c r="I4309" t="str">
        <f>VLOOKUP($C4309,'Raw-products'!$A$2:$H$1261,MATCH(I$1,'Raw-products'!$A$1:$H$1,0))</f>
        <v>L</v>
      </c>
      <c r="J4309" t="str">
        <f>VLOOKUP($C4309,'Raw-products'!$A$2:$H$1261,MATCH(J$1,'Raw-products'!$A$1:$H$1,0))</f>
        <v>indigo</v>
      </c>
      <c r="K4309">
        <f>VLOOKUP($C4309,'Raw-products'!$A$2:$H$1261,MATCH(K$1,'Raw-products'!$A$1:$H$1,0))</f>
        <v>113</v>
      </c>
      <c r="L4309">
        <f>VLOOKUP($C4309,'Raw-products'!$A$2:$H$1261,MATCH(L$1,'Raw-products'!$A$1:$H$1,0))</f>
        <v>60</v>
      </c>
      <c r="M4309" s="5">
        <f t="shared" si="134"/>
        <v>6780</v>
      </c>
      <c r="N4309" cm="1">
        <f t="array" ref="N4309:Q4309">_xlfn.XLOOKUP($B4309,'Raw -orders'!$A:$A,'Raw -orders'!$B:$E)</f>
        <v>987</v>
      </c>
      <c r="O4309">
        <v>48827</v>
      </c>
      <c r="P4309" s="1">
        <v>44271</v>
      </c>
      <c r="Q4309" s="1">
        <v>44282</v>
      </c>
      <c r="R4309" t="str" cm="1">
        <f t="array" ref="R4309:Y4309">_xlfn.XLOOKUP($N4309,'Raw - customers'!$A:$A,'Raw - customers'!$B:$I)</f>
        <v>Grady Wipper</v>
      </c>
      <c r="S4309" t="str">
        <v>Genderfluid</v>
      </c>
      <c r="T4309">
        <v>70</v>
      </c>
      <c r="U4309" t="str">
        <v>900 Jade AvenueApt. 206</v>
      </c>
      <c r="V4309">
        <v>5958</v>
      </c>
      <c r="W4309" t="str">
        <v>Thompsonbury</v>
      </c>
      <c r="X4309" t="str">
        <v>New South Wales</v>
      </c>
      <c r="Y4309" t="str">
        <v>Australia</v>
      </c>
      <c r="Z4309">
        <v>3</v>
      </c>
      <c r="AA4309" s="3" t="str">
        <f t="shared" si="135"/>
        <v>10 to 20</v>
      </c>
      <c r="AP4309" s="6">
        <v>987</v>
      </c>
      <c r="AQ4309" s="6" t="s">
        <v>1362</v>
      </c>
    </row>
    <row r="4310" spans="1:43" x14ac:dyDescent="0.25">
      <c r="A4310">
        <v>4308</v>
      </c>
      <c r="B4310">
        <v>858</v>
      </c>
      <c r="C4310">
        <v>799</v>
      </c>
      <c r="D4310">
        <v>91</v>
      </c>
      <c r="E4310">
        <v>1</v>
      </c>
      <c r="F4310">
        <v>91</v>
      </c>
      <c r="G4310" t="str">
        <f>VLOOKUP($C4310,'Raw-products'!$A$2:$H$1261,MATCH(G$1,'Raw-products'!$A$1:$H$1,0))</f>
        <v>Jacket</v>
      </c>
      <c r="H4310" t="str">
        <f>VLOOKUP($C4310,'Raw-products'!$A$2:$H$1261,MATCH(H$1,'Raw-products'!$A$1:$H$1,0))</f>
        <v>Pullover</v>
      </c>
      <c r="I4310" t="str">
        <f>VLOOKUP($C4310,'Raw-products'!$A$2:$H$1261,MATCH(I$1,'Raw-products'!$A$1:$H$1,0))</f>
        <v>XL</v>
      </c>
      <c r="J4310" t="str">
        <f>VLOOKUP($C4310,'Raw-products'!$A$2:$H$1261,MATCH(J$1,'Raw-products'!$A$1:$H$1,0))</f>
        <v>indigo</v>
      </c>
      <c r="K4310">
        <f>VLOOKUP($C4310,'Raw-products'!$A$2:$H$1261,MATCH(K$1,'Raw-products'!$A$1:$H$1,0))</f>
        <v>114</v>
      </c>
      <c r="L4310">
        <f>VLOOKUP($C4310,'Raw-products'!$A$2:$H$1261,MATCH(L$1,'Raw-products'!$A$1:$H$1,0))</f>
        <v>43</v>
      </c>
      <c r="M4310" s="5">
        <f t="shared" si="134"/>
        <v>4902</v>
      </c>
      <c r="N4310" cm="1">
        <f t="array" ref="N4310:Q4310">_xlfn.XLOOKUP($B4310,'Raw -orders'!$A:$A,'Raw -orders'!$B:$E)</f>
        <v>987</v>
      </c>
      <c r="O4310">
        <v>48827</v>
      </c>
      <c r="P4310" s="1">
        <v>44271</v>
      </c>
      <c r="Q4310" s="1">
        <v>44282</v>
      </c>
      <c r="R4310" t="str" cm="1">
        <f t="array" ref="R4310:Y4310">_xlfn.XLOOKUP($N4310,'Raw - customers'!$A:$A,'Raw - customers'!$B:$I)</f>
        <v>Grady Wipper</v>
      </c>
      <c r="S4310" t="str">
        <v>Genderfluid</v>
      </c>
      <c r="T4310">
        <v>70</v>
      </c>
      <c r="U4310" t="str">
        <v>900 Jade AvenueApt. 206</v>
      </c>
      <c r="V4310">
        <v>5958</v>
      </c>
      <c r="W4310" t="str">
        <v>Thompsonbury</v>
      </c>
      <c r="X4310" t="str">
        <v>New South Wales</v>
      </c>
      <c r="Y4310" t="str">
        <v>Australia</v>
      </c>
      <c r="Z4310">
        <v>3</v>
      </c>
      <c r="AA4310" s="3" t="str">
        <f t="shared" si="135"/>
        <v>10 to 20</v>
      </c>
      <c r="AP4310" s="6">
        <v>987</v>
      </c>
      <c r="AQ4310" s="6" t="s">
        <v>1362</v>
      </c>
    </row>
    <row r="4311" spans="1:43" x14ac:dyDescent="0.25">
      <c r="A4311">
        <v>4309</v>
      </c>
      <c r="B4311">
        <v>858</v>
      </c>
      <c r="C4311">
        <v>397</v>
      </c>
      <c r="D4311">
        <v>119</v>
      </c>
      <c r="E4311">
        <v>1</v>
      </c>
      <c r="F4311">
        <v>119</v>
      </c>
      <c r="G4311" t="str">
        <f>VLOOKUP($C4311,'Raw-products'!$A$2:$H$1261,MATCH(G$1,'Raw-products'!$A$1:$H$1,0))</f>
        <v>Shirt</v>
      </c>
      <c r="H4311" t="str">
        <f>VLOOKUP($C4311,'Raw-products'!$A$2:$H$1261,MATCH(H$1,'Raw-products'!$A$1:$H$1,0))</f>
        <v>Casual Slim Fit</v>
      </c>
      <c r="I4311" t="str">
        <f>VLOOKUP($C4311,'Raw-products'!$A$2:$H$1261,MATCH(I$1,'Raw-products'!$A$1:$H$1,0))</f>
        <v>M</v>
      </c>
      <c r="J4311" t="str">
        <f>VLOOKUP($C4311,'Raw-products'!$A$2:$H$1261,MATCH(J$1,'Raw-products'!$A$1:$H$1,0))</f>
        <v>yellow</v>
      </c>
      <c r="K4311">
        <f>VLOOKUP($C4311,'Raw-products'!$A$2:$H$1261,MATCH(K$1,'Raw-products'!$A$1:$H$1,0))</f>
        <v>113</v>
      </c>
      <c r="L4311">
        <f>VLOOKUP($C4311,'Raw-products'!$A$2:$H$1261,MATCH(L$1,'Raw-products'!$A$1:$H$1,0))</f>
        <v>76</v>
      </c>
      <c r="M4311" s="5">
        <f t="shared" si="134"/>
        <v>8588</v>
      </c>
      <c r="N4311" cm="1">
        <f t="array" ref="N4311:Q4311">_xlfn.XLOOKUP($B4311,'Raw -orders'!$A:$A,'Raw -orders'!$B:$E)</f>
        <v>987</v>
      </c>
      <c r="O4311">
        <v>48827</v>
      </c>
      <c r="P4311" s="1">
        <v>44271</v>
      </c>
      <c r="Q4311" s="1">
        <v>44282</v>
      </c>
      <c r="R4311" t="str" cm="1">
        <f t="array" ref="R4311:Y4311">_xlfn.XLOOKUP($N4311,'Raw - customers'!$A:$A,'Raw - customers'!$B:$I)</f>
        <v>Grady Wipper</v>
      </c>
      <c r="S4311" t="str">
        <v>Genderfluid</v>
      </c>
      <c r="T4311">
        <v>70</v>
      </c>
      <c r="U4311" t="str">
        <v>900 Jade AvenueApt. 206</v>
      </c>
      <c r="V4311">
        <v>5958</v>
      </c>
      <c r="W4311" t="str">
        <v>Thompsonbury</v>
      </c>
      <c r="X4311" t="str">
        <v>New South Wales</v>
      </c>
      <c r="Y4311" t="str">
        <v>Australia</v>
      </c>
      <c r="Z4311">
        <v>3</v>
      </c>
      <c r="AA4311" s="3" t="str">
        <f t="shared" si="135"/>
        <v>10 to 20</v>
      </c>
      <c r="AP4311" s="6">
        <v>987</v>
      </c>
      <c r="AQ4311" s="6" t="s">
        <v>1362</v>
      </c>
    </row>
    <row r="4312" spans="1:43" x14ac:dyDescent="0.25">
      <c r="A4312">
        <v>4310</v>
      </c>
      <c r="B4312">
        <v>859</v>
      </c>
      <c r="C4312">
        <v>740</v>
      </c>
      <c r="D4312">
        <v>109</v>
      </c>
      <c r="E4312">
        <v>1</v>
      </c>
      <c r="F4312">
        <v>109</v>
      </c>
      <c r="G4312" t="str">
        <f>VLOOKUP($C4312,'Raw-products'!$A$2:$H$1261,MATCH(G$1,'Raw-products'!$A$1:$H$1,0))</f>
        <v>Jacket</v>
      </c>
      <c r="H4312" t="str">
        <f>VLOOKUP($C4312,'Raw-products'!$A$2:$H$1261,MATCH(H$1,'Raw-products'!$A$1:$H$1,0))</f>
        <v>Peacoat</v>
      </c>
      <c r="I4312" t="str">
        <f>VLOOKUP($C4312,'Raw-products'!$A$2:$H$1261,MATCH(I$1,'Raw-products'!$A$1:$H$1,0))</f>
        <v>XS</v>
      </c>
      <c r="J4312" t="str">
        <f>VLOOKUP($C4312,'Raw-products'!$A$2:$H$1261,MATCH(J$1,'Raw-products'!$A$1:$H$1,0))</f>
        <v>orange</v>
      </c>
      <c r="K4312">
        <f>VLOOKUP($C4312,'Raw-products'!$A$2:$H$1261,MATCH(K$1,'Raw-products'!$A$1:$H$1,0))</f>
        <v>102</v>
      </c>
      <c r="L4312">
        <f>VLOOKUP($C4312,'Raw-products'!$A$2:$H$1261,MATCH(L$1,'Raw-products'!$A$1:$H$1,0))</f>
        <v>78</v>
      </c>
      <c r="M4312" s="5">
        <f t="shared" si="134"/>
        <v>7956</v>
      </c>
      <c r="N4312" cm="1">
        <f t="array" ref="N4312:Q4312">_xlfn.XLOOKUP($B4312,'Raw -orders'!$A:$A,'Raw -orders'!$B:$E)</f>
        <v>269</v>
      </c>
      <c r="O4312">
        <v>42679</v>
      </c>
      <c r="P4312" s="1">
        <v>44281</v>
      </c>
      <c r="Q4312" s="1">
        <v>44295</v>
      </c>
      <c r="R4312" t="str" cm="1">
        <f t="array" ref="R4312:Y4312">_xlfn.XLOOKUP($N4312,'Raw - customers'!$A:$A,'Raw - customers'!$B:$I)</f>
        <v>Rutger Hugonnet</v>
      </c>
      <c r="S4312" t="str">
        <v>Bigender</v>
      </c>
      <c r="T4312">
        <v>20</v>
      </c>
      <c r="U4312" t="str">
        <v>13 Hammes CircuitApt. 503</v>
      </c>
      <c r="V4312">
        <v>2332</v>
      </c>
      <c r="W4312" t="str">
        <v>New Jadehaven</v>
      </c>
      <c r="X4312" t="str">
        <v>New South Wales</v>
      </c>
      <c r="Y4312" t="str">
        <v>Australia</v>
      </c>
      <c r="Z4312">
        <v>3</v>
      </c>
      <c r="AA4312" s="3" t="str">
        <f t="shared" si="135"/>
        <v>10 to 20</v>
      </c>
      <c r="AP4312" s="6">
        <v>269</v>
      </c>
      <c r="AQ4312" s="6" t="s">
        <v>1362</v>
      </c>
    </row>
    <row r="4313" spans="1:43" x14ac:dyDescent="0.25">
      <c r="A4313">
        <v>4311</v>
      </c>
      <c r="B4313">
        <v>859</v>
      </c>
      <c r="C4313">
        <v>400</v>
      </c>
      <c r="D4313">
        <v>119</v>
      </c>
      <c r="E4313">
        <v>1</v>
      </c>
      <c r="F4313">
        <v>119</v>
      </c>
      <c r="G4313" t="str">
        <f>VLOOKUP($C4313,'Raw-products'!$A$2:$H$1261,MATCH(G$1,'Raw-products'!$A$1:$H$1,0))</f>
        <v>Shirt</v>
      </c>
      <c r="H4313" t="str">
        <f>VLOOKUP($C4313,'Raw-products'!$A$2:$H$1261,MATCH(H$1,'Raw-products'!$A$1:$H$1,0))</f>
        <v>Casual Slim Fit</v>
      </c>
      <c r="I4313" t="str">
        <f>VLOOKUP($C4313,'Raw-products'!$A$2:$H$1261,MATCH(I$1,'Raw-products'!$A$1:$H$1,0))</f>
        <v>XS</v>
      </c>
      <c r="J4313" t="str">
        <f>VLOOKUP($C4313,'Raw-products'!$A$2:$H$1261,MATCH(J$1,'Raw-products'!$A$1:$H$1,0))</f>
        <v>green</v>
      </c>
      <c r="K4313">
        <f>VLOOKUP($C4313,'Raw-products'!$A$2:$H$1261,MATCH(K$1,'Raw-products'!$A$1:$H$1,0))</f>
        <v>113</v>
      </c>
      <c r="L4313">
        <f>VLOOKUP($C4313,'Raw-products'!$A$2:$H$1261,MATCH(L$1,'Raw-products'!$A$1:$H$1,0))</f>
        <v>69</v>
      </c>
      <c r="M4313" s="5">
        <f t="shared" si="134"/>
        <v>7797</v>
      </c>
      <c r="N4313" cm="1">
        <f t="array" ref="N4313:Q4313">_xlfn.XLOOKUP($B4313,'Raw -orders'!$A:$A,'Raw -orders'!$B:$E)</f>
        <v>269</v>
      </c>
      <c r="O4313">
        <v>42679</v>
      </c>
      <c r="P4313" s="1">
        <v>44281</v>
      </c>
      <c r="Q4313" s="1">
        <v>44295</v>
      </c>
      <c r="R4313" t="str" cm="1">
        <f t="array" ref="R4313:Y4313">_xlfn.XLOOKUP($N4313,'Raw - customers'!$A:$A,'Raw - customers'!$B:$I)</f>
        <v>Rutger Hugonnet</v>
      </c>
      <c r="S4313" t="str">
        <v>Bigender</v>
      </c>
      <c r="T4313">
        <v>20</v>
      </c>
      <c r="U4313" t="str">
        <v>13 Hammes CircuitApt. 503</v>
      </c>
      <c r="V4313">
        <v>2332</v>
      </c>
      <c r="W4313" t="str">
        <v>New Jadehaven</v>
      </c>
      <c r="X4313" t="str">
        <v>New South Wales</v>
      </c>
      <c r="Y4313" t="str">
        <v>Australia</v>
      </c>
      <c r="Z4313">
        <v>3</v>
      </c>
      <c r="AA4313" s="3" t="str">
        <f t="shared" si="135"/>
        <v>10 to 20</v>
      </c>
      <c r="AP4313" s="6">
        <v>269</v>
      </c>
      <c r="AQ4313" s="6" t="s">
        <v>1362</v>
      </c>
    </row>
    <row r="4314" spans="1:43" x14ac:dyDescent="0.25">
      <c r="A4314">
        <v>4312</v>
      </c>
      <c r="B4314">
        <v>859</v>
      </c>
      <c r="C4314">
        <v>180</v>
      </c>
      <c r="D4314">
        <v>98</v>
      </c>
      <c r="E4314">
        <v>2</v>
      </c>
      <c r="F4314">
        <v>196</v>
      </c>
      <c r="G4314" t="str">
        <f>VLOOKUP($C4314,'Raw-products'!$A$2:$H$1261,MATCH(G$1,'Raw-products'!$A$1:$H$1,0))</f>
        <v>Shirt</v>
      </c>
      <c r="H4314" t="str">
        <f>VLOOKUP($C4314,'Raw-products'!$A$2:$H$1261,MATCH(H$1,'Raw-products'!$A$1:$H$1,0))</f>
        <v>Camp Collared</v>
      </c>
      <c r="I4314" t="str">
        <f>VLOOKUP($C4314,'Raw-products'!$A$2:$H$1261,MATCH(I$1,'Raw-products'!$A$1:$H$1,0))</f>
        <v>XS</v>
      </c>
      <c r="J4314" t="str">
        <f>VLOOKUP($C4314,'Raw-products'!$A$2:$H$1261,MATCH(J$1,'Raw-products'!$A$1:$H$1,0))</f>
        <v>orange</v>
      </c>
      <c r="K4314">
        <f>VLOOKUP($C4314,'Raw-products'!$A$2:$H$1261,MATCH(K$1,'Raw-products'!$A$1:$H$1,0))</f>
        <v>112</v>
      </c>
      <c r="L4314">
        <f>VLOOKUP($C4314,'Raw-products'!$A$2:$H$1261,MATCH(L$1,'Raw-products'!$A$1:$H$1,0))</f>
        <v>52</v>
      </c>
      <c r="M4314" s="5">
        <f t="shared" si="134"/>
        <v>5824</v>
      </c>
      <c r="N4314" cm="1">
        <f t="array" ref="N4314:Q4314">_xlfn.XLOOKUP($B4314,'Raw -orders'!$A:$A,'Raw -orders'!$B:$E)</f>
        <v>269</v>
      </c>
      <c r="O4314">
        <v>42679</v>
      </c>
      <c r="P4314" s="1">
        <v>44281</v>
      </c>
      <c r="Q4314" s="1">
        <v>44295</v>
      </c>
      <c r="R4314" t="str" cm="1">
        <f t="array" ref="R4314:Y4314">_xlfn.XLOOKUP($N4314,'Raw - customers'!$A:$A,'Raw - customers'!$B:$I)</f>
        <v>Rutger Hugonnet</v>
      </c>
      <c r="S4314" t="str">
        <v>Bigender</v>
      </c>
      <c r="T4314">
        <v>20</v>
      </c>
      <c r="U4314" t="str">
        <v>13 Hammes CircuitApt. 503</v>
      </c>
      <c r="V4314">
        <v>2332</v>
      </c>
      <c r="W4314" t="str">
        <v>New Jadehaven</v>
      </c>
      <c r="X4314" t="str">
        <v>New South Wales</v>
      </c>
      <c r="Y4314" t="str">
        <v>Australia</v>
      </c>
      <c r="Z4314">
        <v>3</v>
      </c>
      <c r="AA4314" s="3" t="str">
        <f t="shared" si="135"/>
        <v>10 to 20</v>
      </c>
      <c r="AP4314" s="6">
        <v>269</v>
      </c>
      <c r="AQ4314" s="6" t="s">
        <v>1362</v>
      </c>
    </row>
    <row r="4315" spans="1:43" x14ac:dyDescent="0.25">
      <c r="A4315">
        <v>4313</v>
      </c>
      <c r="B4315">
        <v>859</v>
      </c>
      <c r="C4315">
        <v>147</v>
      </c>
      <c r="D4315">
        <v>91</v>
      </c>
      <c r="E4315">
        <v>3</v>
      </c>
      <c r="F4315">
        <v>273</v>
      </c>
      <c r="G4315" t="str">
        <f>VLOOKUP($C4315,'Raw-products'!$A$2:$H$1261,MATCH(G$1,'Raw-products'!$A$1:$H$1,0))</f>
        <v>Shirt</v>
      </c>
      <c r="H4315" t="str">
        <f>VLOOKUP($C4315,'Raw-products'!$A$2:$H$1261,MATCH(H$1,'Raw-products'!$A$1:$H$1,0))</f>
        <v>Linen</v>
      </c>
      <c r="I4315" t="str">
        <f>VLOOKUP($C4315,'Raw-products'!$A$2:$H$1261,MATCH(I$1,'Raw-products'!$A$1:$H$1,0))</f>
        <v>M</v>
      </c>
      <c r="J4315" t="str">
        <f>VLOOKUP($C4315,'Raw-products'!$A$2:$H$1261,MATCH(J$1,'Raw-products'!$A$1:$H$1,0))</f>
        <v>orange</v>
      </c>
      <c r="K4315">
        <f>VLOOKUP($C4315,'Raw-products'!$A$2:$H$1261,MATCH(K$1,'Raw-products'!$A$1:$H$1,0))</f>
        <v>116</v>
      </c>
      <c r="L4315">
        <f>VLOOKUP($C4315,'Raw-products'!$A$2:$H$1261,MATCH(L$1,'Raw-products'!$A$1:$H$1,0))</f>
        <v>42</v>
      </c>
      <c r="M4315" s="5">
        <f t="shared" si="134"/>
        <v>4872</v>
      </c>
      <c r="N4315" cm="1">
        <f t="array" ref="N4315:Q4315">_xlfn.XLOOKUP($B4315,'Raw -orders'!$A:$A,'Raw -orders'!$B:$E)</f>
        <v>269</v>
      </c>
      <c r="O4315">
        <v>42679</v>
      </c>
      <c r="P4315" s="1">
        <v>44281</v>
      </c>
      <c r="Q4315" s="1">
        <v>44295</v>
      </c>
      <c r="R4315" t="str" cm="1">
        <f t="array" ref="R4315:Y4315">_xlfn.XLOOKUP($N4315,'Raw - customers'!$A:$A,'Raw - customers'!$B:$I)</f>
        <v>Rutger Hugonnet</v>
      </c>
      <c r="S4315" t="str">
        <v>Bigender</v>
      </c>
      <c r="T4315">
        <v>20</v>
      </c>
      <c r="U4315" t="str">
        <v>13 Hammes CircuitApt. 503</v>
      </c>
      <c r="V4315">
        <v>2332</v>
      </c>
      <c r="W4315" t="str">
        <v>New Jadehaven</v>
      </c>
      <c r="X4315" t="str">
        <v>New South Wales</v>
      </c>
      <c r="Y4315" t="str">
        <v>Australia</v>
      </c>
      <c r="Z4315">
        <v>3</v>
      </c>
      <c r="AA4315" s="3" t="str">
        <f t="shared" si="135"/>
        <v>10 to 20</v>
      </c>
      <c r="AP4315" s="6">
        <v>269</v>
      </c>
      <c r="AQ4315" s="6" t="s">
        <v>1362</v>
      </c>
    </row>
    <row r="4316" spans="1:43" x14ac:dyDescent="0.25">
      <c r="A4316">
        <v>4314</v>
      </c>
      <c r="B4316">
        <v>860</v>
      </c>
      <c r="C4316">
        <v>995</v>
      </c>
      <c r="D4316">
        <v>106</v>
      </c>
      <c r="E4316">
        <v>1</v>
      </c>
      <c r="F4316">
        <v>106</v>
      </c>
      <c r="G4316" t="str">
        <f>VLOOKUP($C4316,'Raw-products'!$A$2:$H$1261,MATCH(G$1,'Raw-products'!$A$1:$H$1,0))</f>
        <v>Trousers</v>
      </c>
      <c r="H4316" t="str">
        <f>VLOOKUP($C4316,'Raw-products'!$A$2:$H$1261,MATCH(H$1,'Raw-products'!$A$1:$H$1,0))</f>
        <v>Wool</v>
      </c>
      <c r="I4316" t="str">
        <f>VLOOKUP($C4316,'Raw-products'!$A$2:$H$1261,MATCH(I$1,'Raw-products'!$A$1:$H$1,0))</f>
        <v>XS</v>
      </c>
      <c r="J4316" t="str">
        <f>VLOOKUP($C4316,'Raw-products'!$A$2:$H$1261,MATCH(J$1,'Raw-products'!$A$1:$H$1,0))</f>
        <v>green</v>
      </c>
      <c r="K4316">
        <f>VLOOKUP($C4316,'Raw-products'!$A$2:$H$1261,MATCH(K$1,'Raw-products'!$A$1:$H$1,0))</f>
        <v>111</v>
      </c>
      <c r="L4316">
        <f>VLOOKUP($C4316,'Raw-products'!$A$2:$H$1261,MATCH(L$1,'Raw-products'!$A$1:$H$1,0))</f>
        <v>73</v>
      </c>
      <c r="M4316" s="5">
        <f t="shared" si="134"/>
        <v>8103</v>
      </c>
      <c r="N4316" cm="1">
        <f t="array" ref="N4316:Q4316">_xlfn.XLOOKUP($B4316,'Raw -orders'!$A:$A,'Raw -orders'!$B:$E)</f>
        <v>570</v>
      </c>
      <c r="O4316">
        <v>18813</v>
      </c>
      <c r="P4316" s="1">
        <v>44295</v>
      </c>
      <c r="Q4316" s="1">
        <v>44320</v>
      </c>
      <c r="R4316" t="str" cm="1">
        <f t="array" ref="R4316:Y4316">_xlfn.XLOOKUP($N4316,'Raw - customers'!$A:$A,'Raw - customers'!$B:$I)</f>
        <v>Henryetta Sheffield</v>
      </c>
      <c r="S4316" t="str">
        <v>Genderqueer</v>
      </c>
      <c r="T4316">
        <v>35</v>
      </c>
      <c r="U4316" t="str">
        <v>164 Bruen MallSuite 043</v>
      </c>
      <c r="V4316">
        <v>4468</v>
      </c>
      <c r="W4316" t="str">
        <v>New Masonstad</v>
      </c>
      <c r="X4316" t="str">
        <v>New South Wales</v>
      </c>
      <c r="Y4316" t="str">
        <v>Australia</v>
      </c>
      <c r="Z4316">
        <v>4</v>
      </c>
      <c r="AA4316" s="3" t="str">
        <f t="shared" si="135"/>
        <v>20 to 30</v>
      </c>
      <c r="AP4316" s="6">
        <v>570</v>
      </c>
      <c r="AQ4316" s="6" t="s">
        <v>1362</v>
      </c>
    </row>
    <row r="4317" spans="1:43" x14ac:dyDescent="0.25">
      <c r="A4317">
        <v>4315</v>
      </c>
      <c r="B4317">
        <v>860</v>
      </c>
      <c r="C4317">
        <v>640</v>
      </c>
      <c r="D4317">
        <v>93</v>
      </c>
      <c r="E4317">
        <v>3</v>
      </c>
      <c r="F4317">
        <v>279</v>
      </c>
      <c r="G4317" t="str">
        <f>VLOOKUP($C4317,'Raw-products'!$A$2:$H$1261,MATCH(G$1,'Raw-products'!$A$1:$H$1,0))</f>
        <v>Jacket</v>
      </c>
      <c r="H4317" t="str">
        <f>VLOOKUP($C4317,'Raw-products'!$A$2:$H$1261,MATCH(H$1,'Raw-products'!$A$1:$H$1,0))</f>
        <v>Coach</v>
      </c>
      <c r="I4317" t="str">
        <f>VLOOKUP($C4317,'Raw-products'!$A$2:$H$1261,MATCH(I$1,'Raw-products'!$A$1:$H$1,0))</f>
        <v>XS</v>
      </c>
      <c r="J4317" t="str">
        <f>VLOOKUP($C4317,'Raw-products'!$A$2:$H$1261,MATCH(J$1,'Raw-products'!$A$1:$H$1,0))</f>
        <v>yellow</v>
      </c>
      <c r="K4317">
        <f>VLOOKUP($C4317,'Raw-products'!$A$2:$H$1261,MATCH(K$1,'Raw-products'!$A$1:$H$1,0))</f>
        <v>115</v>
      </c>
      <c r="L4317">
        <f>VLOOKUP($C4317,'Raw-products'!$A$2:$H$1261,MATCH(L$1,'Raw-products'!$A$1:$H$1,0))</f>
        <v>52</v>
      </c>
      <c r="M4317" s="5">
        <f t="shared" si="134"/>
        <v>5980</v>
      </c>
      <c r="N4317" cm="1">
        <f t="array" ref="N4317:Q4317">_xlfn.XLOOKUP($B4317,'Raw -orders'!$A:$A,'Raw -orders'!$B:$E)</f>
        <v>570</v>
      </c>
      <c r="O4317">
        <v>18813</v>
      </c>
      <c r="P4317" s="1">
        <v>44295</v>
      </c>
      <c r="Q4317" s="1">
        <v>44320</v>
      </c>
      <c r="R4317" t="str" cm="1">
        <f t="array" ref="R4317:Y4317">_xlfn.XLOOKUP($N4317,'Raw - customers'!$A:$A,'Raw - customers'!$B:$I)</f>
        <v>Henryetta Sheffield</v>
      </c>
      <c r="S4317" t="str">
        <v>Genderqueer</v>
      </c>
      <c r="T4317">
        <v>35</v>
      </c>
      <c r="U4317" t="str">
        <v>164 Bruen MallSuite 043</v>
      </c>
      <c r="V4317">
        <v>4468</v>
      </c>
      <c r="W4317" t="str">
        <v>New Masonstad</v>
      </c>
      <c r="X4317" t="str">
        <v>New South Wales</v>
      </c>
      <c r="Y4317" t="str">
        <v>Australia</v>
      </c>
      <c r="Z4317">
        <v>4</v>
      </c>
      <c r="AA4317" s="3" t="str">
        <f t="shared" si="135"/>
        <v>20 to 30</v>
      </c>
      <c r="AP4317" s="6">
        <v>570</v>
      </c>
      <c r="AQ4317" s="6" t="s">
        <v>1362</v>
      </c>
    </row>
    <row r="4318" spans="1:43" x14ac:dyDescent="0.25">
      <c r="A4318">
        <v>4316</v>
      </c>
      <c r="B4318">
        <v>860</v>
      </c>
      <c r="C4318">
        <v>52</v>
      </c>
      <c r="D4318">
        <v>104</v>
      </c>
      <c r="E4318">
        <v>3</v>
      </c>
      <c r="F4318">
        <v>312</v>
      </c>
      <c r="G4318" t="str">
        <f>VLOOKUP($C4318,'Raw-products'!$A$2:$H$1261,MATCH(G$1,'Raw-products'!$A$1:$H$1,0))</f>
        <v>Shirt</v>
      </c>
      <c r="H4318" t="str">
        <f>VLOOKUP($C4318,'Raw-products'!$A$2:$H$1261,MATCH(H$1,'Raw-products'!$A$1:$H$1,0))</f>
        <v>Dress</v>
      </c>
      <c r="I4318" t="str">
        <f>VLOOKUP($C4318,'Raw-products'!$A$2:$H$1261,MATCH(I$1,'Raw-products'!$A$1:$H$1,0))</f>
        <v>M</v>
      </c>
      <c r="J4318" t="str">
        <f>VLOOKUP($C4318,'Raw-products'!$A$2:$H$1261,MATCH(J$1,'Raw-products'!$A$1:$H$1,0))</f>
        <v>green</v>
      </c>
      <c r="K4318">
        <f>VLOOKUP($C4318,'Raw-products'!$A$2:$H$1261,MATCH(K$1,'Raw-products'!$A$1:$H$1,0))</f>
        <v>119</v>
      </c>
      <c r="L4318">
        <f>VLOOKUP($C4318,'Raw-products'!$A$2:$H$1261,MATCH(L$1,'Raw-products'!$A$1:$H$1,0))</f>
        <v>65</v>
      </c>
      <c r="M4318" s="5">
        <f t="shared" si="134"/>
        <v>7735</v>
      </c>
      <c r="N4318" cm="1">
        <f t="array" ref="N4318:Q4318">_xlfn.XLOOKUP($B4318,'Raw -orders'!$A:$A,'Raw -orders'!$B:$E)</f>
        <v>570</v>
      </c>
      <c r="O4318">
        <v>18813</v>
      </c>
      <c r="P4318" s="1">
        <v>44295</v>
      </c>
      <c r="Q4318" s="1">
        <v>44320</v>
      </c>
      <c r="R4318" t="str" cm="1">
        <f t="array" ref="R4318:Y4318">_xlfn.XLOOKUP($N4318,'Raw - customers'!$A:$A,'Raw - customers'!$B:$I)</f>
        <v>Henryetta Sheffield</v>
      </c>
      <c r="S4318" t="str">
        <v>Genderqueer</v>
      </c>
      <c r="T4318">
        <v>35</v>
      </c>
      <c r="U4318" t="str">
        <v>164 Bruen MallSuite 043</v>
      </c>
      <c r="V4318">
        <v>4468</v>
      </c>
      <c r="W4318" t="str">
        <v>New Masonstad</v>
      </c>
      <c r="X4318" t="str">
        <v>New South Wales</v>
      </c>
      <c r="Y4318" t="str">
        <v>Australia</v>
      </c>
      <c r="Z4318">
        <v>4</v>
      </c>
      <c r="AA4318" s="3" t="str">
        <f t="shared" si="135"/>
        <v>20 to 30</v>
      </c>
      <c r="AP4318" s="6">
        <v>570</v>
      </c>
      <c r="AQ4318" s="6" t="s">
        <v>1362</v>
      </c>
    </row>
    <row r="4319" spans="1:43" x14ac:dyDescent="0.25">
      <c r="A4319">
        <v>4317</v>
      </c>
      <c r="B4319">
        <v>860</v>
      </c>
      <c r="C4319">
        <v>664</v>
      </c>
      <c r="D4319">
        <v>93</v>
      </c>
      <c r="E4319">
        <v>1</v>
      </c>
      <c r="F4319">
        <v>93</v>
      </c>
      <c r="G4319" t="str">
        <f>VLOOKUP($C4319,'Raw-products'!$A$2:$H$1261,MATCH(G$1,'Raw-products'!$A$1:$H$1,0))</f>
        <v>Jacket</v>
      </c>
      <c r="H4319" t="str">
        <f>VLOOKUP($C4319,'Raw-products'!$A$2:$H$1261,MATCH(H$1,'Raw-products'!$A$1:$H$1,0))</f>
        <v>Coach</v>
      </c>
      <c r="I4319" t="str">
        <f>VLOOKUP($C4319,'Raw-products'!$A$2:$H$1261,MATCH(I$1,'Raw-products'!$A$1:$H$1,0))</f>
        <v>XL</v>
      </c>
      <c r="J4319" t="str">
        <f>VLOOKUP($C4319,'Raw-products'!$A$2:$H$1261,MATCH(J$1,'Raw-products'!$A$1:$H$1,0))</f>
        <v>violet</v>
      </c>
      <c r="K4319">
        <f>VLOOKUP($C4319,'Raw-products'!$A$2:$H$1261,MATCH(K$1,'Raw-products'!$A$1:$H$1,0))</f>
        <v>115</v>
      </c>
      <c r="L4319">
        <f>VLOOKUP($C4319,'Raw-products'!$A$2:$H$1261,MATCH(L$1,'Raw-products'!$A$1:$H$1,0))</f>
        <v>60</v>
      </c>
      <c r="M4319" s="5">
        <f t="shared" si="134"/>
        <v>6900</v>
      </c>
      <c r="N4319" cm="1">
        <f t="array" ref="N4319:Q4319">_xlfn.XLOOKUP($B4319,'Raw -orders'!$A:$A,'Raw -orders'!$B:$E)</f>
        <v>570</v>
      </c>
      <c r="O4319">
        <v>18813</v>
      </c>
      <c r="P4319" s="1">
        <v>44295</v>
      </c>
      <c r="Q4319" s="1">
        <v>44320</v>
      </c>
      <c r="R4319" t="str" cm="1">
        <f t="array" ref="R4319:Y4319">_xlfn.XLOOKUP($N4319,'Raw - customers'!$A:$A,'Raw - customers'!$B:$I)</f>
        <v>Henryetta Sheffield</v>
      </c>
      <c r="S4319" t="str">
        <v>Genderqueer</v>
      </c>
      <c r="T4319">
        <v>35</v>
      </c>
      <c r="U4319" t="str">
        <v>164 Bruen MallSuite 043</v>
      </c>
      <c r="V4319">
        <v>4468</v>
      </c>
      <c r="W4319" t="str">
        <v>New Masonstad</v>
      </c>
      <c r="X4319" t="str">
        <v>New South Wales</v>
      </c>
      <c r="Y4319" t="str">
        <v>Australia</v>
      </c>
      <c r="Z4319">
        <v>4</v>
      </c>
      <c r="AA4319" s="3" t="str">
        <f t="shared" si="135"/>
        <v>20 to 30</v>
      </c>
      <c r="AP4319" s="6">
        <v>570</v>
      </c>
      <c r="AQ4319" s="6" t="s">
        <v>1362</v>
      </c>
    </row>
    <row r="4320" spans="1:43" x14ac:dyDescent="0.25">
      <c r="A4320">
        <v>4318</v>
      </c>
      <c r="B4320">
        <v>861</v>
      </c>
      <c r="C4320">
        <v>1188</v>
      </c>
      <c r="D4320">
        <v>99</v>
      </c>
      <c r="E4320">
        <v>3</v>
      </c>
      <c r="F4320">
        <v>297</v>
      </c>
      <c r="G4320" t="str">
        <f>VLOOKUP($C4320,'Raw-products'!$A$2:$H$1261,MATCH(G$1,'Raw-products'!$A$1:$H$1,0))</f>
        <v>Trousers</v>
      </c>
      <c r="H4320" t="str">
        <f>VLOOKUP($C4320,'Raw-products'!$A$2:$H$1261,MATCH(H$1,'Raw-products'!$A$1:$H$1,0))</f>
        <v>High-Waisted</v>
      </c>
      <c r="I4320" t="str">
        <f>VLOOKUP($C4320,'Raw-products'!$A$2:$H$1261,MATCH(I$1,'Raw-products'!$A$1:$H$1,0))</f>
        <v>L</v>
      </c>
      <c r="J4320" t="str">
        <f>VLOOKUP($C4320,'Raw-products'!$A$2:$H$1261,MATCH(J$1,'Raw-products'!$A$1:$H$1,0))</f>
        <v>violet</v>
      </c>
      <c r="K4320">
        <f>VLOOKUP($C4320,'Raw-products'!$A$2:$H$1261,MATCH(K$1,'Raw-products'!$A$1:$H$1,0))</f>
        <v>98</v>
      </c>
      <c r="L4320">
        <f>VLOOKUP($C4320,'Raw-products'!$A$2:$H$1261,MATCH(L$1,'Raw-products'!$A$1:$H$1,0))</f>
        <v>68</v>
      </c>
      <c r="M4320" s="5">
        <f t="shared" si="134"/>
        <v>6664</v>
      </c>
      <c r="N4320" cm="1">
        <f t="array" ref="N4320:Q4320">_xlfn.XLOOKUP($B4320,'Raw -orders'!$A:$A,'Raw -orders'!$B:$E)</f>
        <v>315</v>
      </c>
      <c r="O4320">
        <v>11565</v>
      </c>
      <c r="P4320" s="1">
        <v>44347</v>
      </c>
      <c r="Q4320" s="1">
        <v>44367</v>
      </c>
      <c r="R4320" t="str" cm="1">
        <f t="array" ref="R4320:Y4320">_xlfn.XLOOKUP($N4320,'Raw - customers'!$A:$A,'Raw - customers'!$B:$I)</f>
        <v>Jeff Curness</v>
      </c>
      <c r="S4320" t="str">
        <v>Genderqueer</v>
      </c>
      <c r="T4320">
        <v>49</v>
      </c>
      <c r="U4320" t="str">
        <v>86 Christiansen HillSuite 955</v>
      </c>
      <c r="V4320">
        <v>2395</v>
      </c>
      <c r="W4320" t="str">
        <v>East Michaelmouth</v>
      </c>
      <c r="X4320" t="str">
        <v>Australian Capital Territory</v>
      </c>
      <c r="Y4320" t="str">
        <v>Australia</v>
      </c>
      <c r="Z4320">
        <v>5</v>
      </c>
      <c r="AA4320" s="3" t="str">
        <f t="shared" si="135"/>
        <v>10 to 20</v>
      </c>
      <c r="AP4320" s="6">
        <v>315</v>
      </c>
      <c r="AQ4320" s="6" t="s">
        <v>1350</v>
      </c>
    </row>
    <row r="4321" spans="1:43" x14ac:dyDescent="0.25">
      <c r="A4321">
        <v>4319</v>
      </c>
      <c r="B4321">
        <v>861</v>
      </c>
      <c r="C4321">
        <v>58</v>
      </c>
      <c r="D4321">
        <v>104</v>
      </c>
      <c r="E4321">
        <v>2</v>
      </c>
      <c r="F4321">
        <v>208</v>
      </c>
      <c r="G4321" t="str">
        <f>VLOOKUP($C4321,'Raw-products'!$A$2:$H$1261,MATCH(G$1,'Raw-products'!$A$1:$H$1,0))</f>
        <v>Shirt</v>
      </c>
      <c r="H4321" t="str">
        <f>VLOOKUP($C4321,'Raw-products'!$A$2:$H$1261,MATCH(H$1,'Raw-products'!$A$1:$H$1,0))</f>
        <v>Dress</v>
      </c>
      <c r="I4321" t="str">
        <f>VLOOKUP($C4321,'Raw-products'!$A$2:$H$1261,MATCH(I$1,'Raw-products'!$A$1:$H$1,0))</f>
        <v>L</v>
      </c>
      <c r="J4321" t="str">
        <f>VLOOKUP($C4321,'Raw-products'!$A$2:$H$1261,MATCH(J$1,'Raw-products'!$A$1:$H$1,0))</f>
        <v>blue</v>
      </c>
      <c r="K4321">
        <f>VLOOKUP($C4321,'Raw-products'!$A$2:$H$1261,MATCH(K$1,'Raw-products'!$A$1:$H$1,0))</f>
        <v>119</v>
      </c>
      <c r="L4321">
        <f>VLOOKUP($C4321,'Raw-products'!$A$2:$H$1261,MATCH(L$1,'Raw-products'!$A$1:$H$1,0))</f>
        <v>61</v>
      </c>
      <c r="M4321" s="5">
        <f t="shared" si="134"/>
        <v>7259</v>
      </c>
      <c r="N4321" cm="1">
        <f t="array" ref="N4321:Q4321">_xlfn.XLOOKUP($B4321,'Raw -orders'!$A:$A,'Raw -orders'!$B:$E)</f>
        <v>315</v>
      </c>
      <c r="O4321">
        <v>11565</v>
      </c>
      <c r="P4321" s="1">
        <v>44347</v>
      </c>
      <c r="Q4321" s="1">
        <v>44367</v>
      </c>
      <c r="R4321" t="str" cm="1">
        <f t="array" ref="R4321:Y4321">_xlfn.XLOOKUP($N4321,'Raw - customers'!$A:$A,'Raw - customers'!$B:$I)</f>
        <v>Jeff Curness</v>
      </c>
      <c r="S4321" t="str">
        <v>Genderqueer</v>
      </c>
      <c r="T4321">
        <v>49</v>
      </c>
      <c r="U4321" t="str">
        <v>86 Christiansen HillSuite 955</v>
      </c>
      <c r="V4321">
        <v>2395</v>
      </c>
      <c r="W4321" t="str">
        <v>East Michaelmouth</v>
      </c>
      <c r="X4321" t="str">
        <v>Australian Capital Territory</v>
      </c>
      <c r="Y4321" t="str">
        <v>Australia</v>
      </c>
      <c r="Z4321">
        <v>5</v>
      </c>
      <c r="AA4321" s="3" t="str">
        <f t="shared" si="135"/>
        <v>10 to 20</v>
      </c>
      <c r="AP4321" s="6">
        <v>315</v>
      </c>
      <c r="AQ4321" s="6" t="s">
        <v>1350</v>
      </c>
    </row>
    <row r="4322" spans="1:43" x14ac:dyDescent="0.25">
      <c r="A4322">
        <v>4320</v>
      </c>
      <c r="B4322">
        <v>861</v>
      </c>
      <c r="C4322">
        <v>78</v>
      </c>
      <c r="D4322">
        <v>118</v>
      </c>
      <c r="E4322">
        <v>2</v>
      </c>
      <c r="F4322">
        <v>236</v>
      </c>
      <c r="G4322" t="str">
        <f>VLOOKUP($C4322,'Raw-products'!$A$2:$H$1261,MATCH(G$1,'Raw-products'!$A$1:$H$1,0))</f>
        <v>Shirt</v>
      </c>
      <c r="H4322" t="str">
        <f>VLOOKUP($C4322,'Raw-products'!$A$2:$H$1261,MATCH(H$1,'Raw-products'!$A$1:$H$1,0))</f>
        <v>Flannel</v>
      </c>
      <c r="I4322" t="str">
        <f>VLOOKUP($C4322,'Raw-products'!$A$2:$H$1261,MATCH(I$1,'Raw-products'!$A$1:$H$1,0))</f>
        <v>L</v>
      </c>
      <c r="J4322" t="str">
        <f>VLOOKUP($C4322,'Raw-products'!$A$2:$H$1261,MATCH(J$1,'Raw-products'!$A$1:$H$1,0))</f>
        <v>orange</v>
      </c>
      <c r="K4322">
        <f>VLOOKUP($C4322,'Raw-products'!$A$2:$H$1261,MATCH(K$1,'Raw-products'!$A$1:$H$1,0))</f>
        <v>96</v>
      </c>
      <c r="L4322">
        <f>VLOOKUP($C4322,'Raw-products'!$A$2:$H$1261,MATCH(L$1,'Raw-products'!$A$1:$H$1,0))</f>
        <v>59</v>
      </c>
      <c r="M4322" s="5">
        <f t="shared" si="134"/>
        <v>5664</v>
      </c>
      <c r="N4322" cm="1">
        <f t="array" ref="N4322:Q4322">_xlfn.XLOOKUP($B4322,'Raw -orders'!$A:$A,'Raw -orders'!$B:$E)</f>
        <v>315</v>
      </c>
      <c r="O4322">
        <v>11565</v>
      </c>
      <c r="P4322" s="1">
        <v>44347</v>
      </c>
      <c r="Q4322" s="1">
        <v>44367</v>
      </c>
      <c r="R4322" t="str" cm="1">
        <f t="array" ref="R4322:Y4322">_xlfn.XLOOKUP($N4322,'Raw - customers'!$A:$A,'Raw - customers'!$B:$I)</f>
        <v>Jeff Curness</v>
      </c>
      <c r="S4322" t="str">
        <v>Genderqueer</v>
      </c>
      <c r="T4322">
        <v>49</v>
      </c>
      <c r="U4322" t="str">
        <v>86 Christiansen HillSuite 955</v>
      </c>
      <c r="V4322">
        <v>2395</v>
      </c>
      <c r="W4322" t="str">
        <v>East Michaelmouth</v>
      </c>
      <c r="X4322" t="str">
        <v>Australian Capital Territory</v>
      </c>
      <c r="Y4322" t="str">
        <v>Australia</v>
      </c>
      <c r="Z4322">
        <v>5</v>
      </c>
      <c r="AA4322" s="3" t="str">
        <f t="shared" si="135"/>
        <v>10 to 20</v>
      </c>
      <c r="AP4322" s="6">
        <v>315</v>
      </c>
      <c r="AQ4322" s="6" t="s">
        <v>1350</v>
      </c>
    </row>
    <row r="4323" spans="1:43" x14ac:dyDescent="0.25">
      <c r="A4323">
        <v>4321</v>
      </c>
      <c r="B4323">
        <v>862</v>
      </c>
      <c r="C4323">
        <v>935</v>
      </c>
      <c r="D4323">
        <v>96</v>
      </c>
      <c r="E4323">
        <v>3</v>
      </c>
      <c r="F4323">
        <v>288</v>
      </c>
      <c r="G4323" t="str">
        <f>VLOOKUP($C4323,'Raw-products'!$A$2:$H$1261,MATCH(G$1,'Raw-products'!$A$1:$H$1,0))</f>
        <v>Trousers</v>
      </c>
      <c r="H4323" t="str">
        <f>VLOOKUP($C4323,'Raw-products'!$A$2:$H$1261,MATCH(H$1,'Raw-products'!$A$1:$H$1,0))</f>
        <v>Drawstring</v>
      </c>
      <c r="I4323" t="str">
        <f>VLOOKUP($C4323,'Raw-products'!$A$2:$H$1261,MATCH(I$1,'Raw-products'!$A$1:$H$1,0))</f>
        <v>XS</v>
      </c>
      <c r="J4323" t="str">
        <f>VLOOKUP($C4323,'Raw-products'!$A$2:$H$1261,MATCH(J$1,'Raw-products'!$A$1:$H$1,0))</f>
        <v>indigo</v>
      </c>
      <c r="K4323">
        <f>VLOOKUP($C4323,'Raw-products'!$A$2:$H$1261,MATCH(K$1,'Raw-products'!$A$1:$H$1,0))</f>
        <v>104</v>
      </c>
      <c r="L4323">
        <f>VLOOKUP($C4323,'Raw-products'!$A$2:$H$1261,MATCH(L$1,'Raw-products'!$A$1:$H$1,0))</f>
        <v>61</v>
      </c>
      <c r="M4323" s="5">
        <f t="shared" si="134"/>
        <v>6344</v>
      </c>
      <c r="N4323" cm="1">
        <f t="array" ref="N4323:Q4323">_xlfn.XLOOKUP($B4323,'Raw -orders'!$A:$A,'Raw -orders'!$B:$E)</f>
        <v>984</v>
      </c>
      <c r="O4323">
        <v>43784</v>
      </c>
      <c r="P4323" s="1">
        <v>44480</v>
      </c>
      <c r="Q4323" s="1">
        <v>44489</v>
      </c>
      <c r="R4323" t="str" cm="1">
        <f t="array" ref="R4323:Y4323">_xlfn.XLOOKUP($N4323,'Raw - customers'!$A:$A,'Raw - customers'!$B:$I)</f>
        <v>Devin Lindmark</v>
      </c>
      <c r="S4323" t="str">
        <v>Female</v>
      </c>
      <c r="T4323">
        <v>57</v>
      </c>
      <c r="U4323" t="str">
        <v>011 Bosco JunctionSuite 765</v>
      </c>
      <c r="V4323">
        <v>5603</v>
      </c>
      <c r="W4323" t="str">
        <v>North Mackenzieborough</v>
      </c>
      <c r="X4323" t="str">
        <v>Northern Territory</v>
      </c>
      <c r="Y4323" t="str">
        <v>Australia</v>
      </c>
      <c r="Z4323">
        <v>10</v>
      </c>
      <c r="AA4323" s="3" t="str">
        <f t="shared" si="135"/>
        <v>0 to 10</v>
      </c>
      <c r="AP4323" s="6">
        <v>984</v>
      </c>
      <c r="AQ4323" s="6" t="s">
        <v>1339</v>
      </c>
    </row>
    <row r="4324" spans="1:43" x14ac:dyDescent="0.25">
      <c r="A4324">
        <v>4322</v>
      </c>
      <c r="B4324">
        <v>862</v>
      </c>
      <c r="C4324">
        <v>162</v>
      </c>
      <c r="D4324">
        <v>91</v>
      </c>
      <c r="E4324">
        <v>1</v>
      </c>
      <c r="F4324">
        <v>91</v>
      </c>
      <c r="G4324" t="str">
        <f>VLOOKUP($C4324,'Raw-products'!$A$2:$H$1261,MATCH(G$1,'Raw-products'!$A$1:$H$1,0))</f>
        <v>Shirt</v>
      </c>
      <c r="H4324" t="str">
        <f>VLOOKUP($C4324,'Raw-products'!$A$2:$H$1261,MATCH(H$1,'Raw-products'!$A$1:$H$1,0))</f>
        <v>Linen</v>
      </c>
      <c r="I4324" t="str">
        <f>VLOOKUP($C4324,'Raw-products'!$A$2:$H$1261,MATCH(I$1,'Raw-products'!$A$1:$H$1,0))</f>
        <v>M</v>
      </c>
      <c r="J4324" t="str">
        <f>VLOOKUP($C4324,'Raw-products'!$A$2:$H$1261,MATCH(J$1,'Raw-products'!$A$1:$H$1,0))</f>
        <v>blue</v>
      </c>
      <c r="K4324">
        <f>VLOOKUP($C4324,'Raw-products'!$A$2:$H$1261,MATCH(K$1,'Raw-products'!$A$1:$H$1,0))</f>
        <v>116</v>
      </c>
      <c r="L4324">
        <f>VLOOKUP($C4324,'Raw-products'!$A$2:$H$1261,MATCH(L$1,'Raw-products'!$A$1:$H$1,0))</f>
        <v>58</v>
      </c>
      <c r="M4324" s="5">
        <f t="shared" si="134"/>
        <v>6728</v>
      </c>
      <c r="N4324" cm="1">
        <f t="array" ref="N4324:Q4324">_xlfn.XLOOKUP($B4324,'Raw -orders'!$A:$A,'Raw -orders'!$B:$E)</f>
        <v>984</v>
      </c>
      <c r="O4324">
        <v>43784</v>
      </c>
      <c r="P4324" s="1">
        <v>44480</v>
      </c>
      <c r="Q4324" s="1">
        <v>44489</v>
      </c>
      <c r="R4324" t="str" cm="1">
        <f t="array" ref="R4324:Y4324">_xlfn.XLOOKUP($N4324,'Raw - customers'!$A:$A,'Raw - customers'!$B:$I)</f>
        <v>Devin Lindmark</v>
      </c>
      <c r="S4324" t="str">
        <v>Female</v>
      </c>
      <c r="T4324">
        <v>57</v>
      </c>
      <c r="U4324" t="str">
        <v>011 Bosco JunctionSuite 765</v>
      </c>
      <c r="V4324">
        <v>5603</v>
      </c>
      <c r="W4324" t="str">
        <v>North Mackenzieborough</v>
      </c>
      <c r="X4324" t="str">
        <v>Northern Territory</v>
      </c>
      <c r="Y4324" t="str">
        <v>Australia</v>
      </c>
      <c r="Z4324">
        <v>10</v>
      </c>
      <c r="AA4324" s="3" t="str">
        <f t="shared" si="135"/>
        <v>0 to 10</v>
      </c>
      <c r="AP4324" s="6">
        <v>984</v>
      </c>
      <c r="AQ4324" s="6" t="s">
        <v>1339</v>
      </c>
    </row>
    <row r="4325" spans="1:43" x14ac:dyDescent="0.25">
      <c r="A4325">
        <v>4323</v>
      </c>
      <c r="B4325">
        <v>862</v>
      </c>
      <c r="C4325">
        <v>208</v>
      </c>
      <c r="D4325">
        <v>98</v>
      </c>
      <c r="E4325">
        <v>2</v>
      </c>
      <c r="F4325">
        <v>196</v>
      </c>
      <c r="G4325" t="str">
        <f>VLOOKUP($C4325,'Raw-products'!$A$2:$H$1261,MATCH(G$1,'Raw-products'!$A$1:$H$1,0))</f>
        <v>Shirt</v>
      </c>
      <c r="H4325" t="str">
        <f>VLOOKUP($C4325,'Raw-products'!$A$2:$H$1261,MATCH(H$1,'Raw-products'!$A$1:$H$1,0))</f>
        <v>Camp Collared</v>
      </c>
      <c r="I4325" t="str">
        <f>VLOOKUP($C4325,'Raw-products'!$A$2:$H$1261,MATCH(I$1,'Raw-products'!$A$1:$H$1,0))</f>
        <v>L</v>
      </c>
      <c r="J4325" t="str">
        <f>VLOOKUP($C4325,'Raw-products'!$A$2:$H$1261,MATCH(J$1,'Raw-products'!$A$1:$H$1,0))</f>
        <v>violet</v>
      </c>
      <c r="K4325">
        <f>VLOOKUP($C4325,'Raw-products'!$A$2:$H$1261,MATCH(K$1,'Raw-products'!$A$1:$H$1,0))</f>
        <v>112</v>
      </c>
      <c r="L4325">
        <f>VLOOKUP($C4325,'Raw-products'!$A$2:$H$1261,MATCH(L$1,'Raw-products'!$A$1:$H$1,0))</f>
        <v>42</v>
      </c>
      <c r="M4325" s="5">
        <f t="shared" si="134"/>
        <v>4704</v>
      </c>
      <c r="N4325" cm="1">
        <f t="array" ref="N4325:Q4325">_xlfn.XLOOKUP($B4325,'Raw -orders'!$A:$A,'Raw -orders'!$B:$E)</f>
        <v>984</v>
      </c>
      <c r="O4325">
        <v>43784</v>
      </c>
      <c r="P4325" s="1">
        <v>44480</v>
      </c>
      <c r="Q4325" s="1">
        <v>44489</v>
      </c>
      <c r="R4325" t="str" cm="1">
        <f t="array" ref="R4325:Y4325">_xlfn.XLOOKUP($N4325,'Raw - customers'!$A:$A,'Raw - customers'!$B:$I)</f>
        <v>Devin Lindmark</v>
      </c>
      <c r="S4325" t="str">
        <v>Female</v>
      </c>
      <c r="T4325">
        <v>57</v>
      </c>
      <c r="U4325" t="str">
        <v>011 Bosco JunctionSuite 765</v>
      </c>
      <c r="V4325">
        <v>5603</v>
      </c>
      <c r="W4325" t="str">
        <v>North Mackenzieborough</v>
      </c>
      <c r="X4325" t="str">
        <v>Northern Territory</v>
      </c>
      <c r="Y4325" t="str">
        <v>Australia</v>
      </c>
      <c r="Z4325">
        <v>10</v>
      </c>
      <c r="AA4325" s="3" t="str">
        <f t="shared" si="135"/>
        <v>0 to 10</v>
      </c>
      <c r="AP4325" s="6">
        <v>984</v>
      </c>
      <c r="AQ4325" s="6" t="s">
        <v>1339</v>
      </c>
    </row>
    <row r="4326" spans="1:43" x14ac:dyDescent="0.25">
      <c r="A4326">
        <v>4324</v>
      </c>
      <c r="B4326">
        <v>863</v>
      </c>
      <c r="C4326">
        <v>194</v>
      </c>
      <c r="D4326">
        <v>98</v>
      </c>
      <c r="E4326">
        <v>2</v>
      </c>
      <c r="F4326">
        <v>196</v>
      </c>
      <c r="G4326" t="str">
        <f>VLOOKUP($C4326,'Raw-products'!$A$2:$H$1261,MATCH(G$1,'Raw-products'!$A$1:$H$1,0))</f>
        <v>Shirt</v>
      </c>
      <c r="H4326" t="str">
        <f>VLOOKUP($C4326,'Raw-products'!$A$2:$H$1261,MATCH(H$1,'Raw-products'!$A$1:$H$1,0))</f>
        <v>Camp Collared</v>
      </c>
      <c r="I4326" t="str">
        <f>VLOOKUP($C4326,'Raw-products'!$A$2:$H$1261,MATCH(I$1,'Raw-products'!$A$1:$H$1,0))</f>
        <v>XL</v>
      </c>
      <c r="J4326" t="str">
        <f>VLOOKUP($C4326,'Raw-products'!$A$2:$H$1261,MATCH(J$1,'Raw-products'!$A$1:$H$1,0))</f>
        <v>green</v>
      </c>
      <c r="K4326">
        <f>VLOOKUP($C4326,'Raw-products'!$A$2:$H$1261,MATCH(K$1,'Raw-products'!$A$1:$H$1,0))</f>
        <v>112</v>
      </c>
      <c r="L4326">
        <f>VLOOKUP($C4326,'Raw-products'!$A$2:$H$1261,MATCH(L$1,'Raw-products'!$A$1:$H$1,0))</f>
        <v>61</v>
      </c>
      <c r="M4326" s="5">
        <f t="shared" si="134"/>
        <v>6832</v>
      </c>
      <c r="N4326" cm="1">
        <f t="array" ref="N4326:Q4326">_xlfn.XLOOKUP($B4326,'Raw -orders'!$A:$A,'Raw -orders'!$B:$E)</f>
        <v>81</v>
      </c>
      <c r="O4326">
        <v>33163</v>
      </c>
      <c r="P4326" s="1">
        <v>44326</v>
      </c>
      <c r="Q4326" s="1">
        <v>44334</v>
      </c>
      <c r="R4326" t="str" cm="1">
        <f t="array" ref="R4326:Y4326">_xlfn.XLOOKUP($N4326,'Raw - customers'!$A:$A,'Raw - customers'!$B:$I)</f>
        <v>Lanny Wardale</v>
      </c>
      <c r="S4326" t="str">
        <v>Female</v>
      </c>
      <c r="T4326">
        <v>30</v>
      </c>
      <c r="U4326" t="str">
        <v>4870 Jackson SummitApt. 538</v>
      </c>
      <c r="V4326">
        <v>1915</v>
      </c>
      <c r="W4326" t="str">
        <v>Spencerborough</v>
      </c>
      <c r="X4326" t="str">
        <v>Western Australia</v>
      </c>
      <c r="Y4326" t="str">
        <v>Australia</v>
      </c>
      <c r="Z4326">
        <v>5</v>
      </c>
      <c r="AA4326" s="3" t="str">
        <f t="shared" si="135"/>
        <v>0 to 10</v>
      </c>
      <c r="AP4326" s="6">
        <v>81</v>
      </c>
      <c r="AQ4326" s="6" t="s">
        <v>1377</v>
      </c>
    </row>
    <row r="4327" spans="1:43" x14ac:dyDescent="0.25">
      <c r="A4327">
        <v>4325</v>
      </c>
      <c r="B4327">
        <v>863</v>
      </c>
      <c r="C4327">
        <v>472</v>
      </c>
      <c r="D4327">
        <v>118</v>
      </c>
      <c r="E4327">
        <v>3</v>
      </c>
      <c r="F4327">
        <v>354</v>
      </c>
      <c r="G4327" t="str">
        <f>VLOOKUP($C4327,'Raw-products'!$A$2:$H$1261,MATCH(G$1,'Raw-products'!$A$1:$H$1,0))</f>
        <v>Jacket</v>
      </c>
      <c r="H4327" t="str">
        <f>VLOOKUP($C4327,'Raw-products'!$A$2:$H$1261,MATCH(H$1,'Raw-products'!$A$1:$H$1,0))</f>
        <v>Puffer</v>
      </c>
      <c r="I4327" t="str">
        <f>VLOOKUP($C4327,'Raw-products'!$A$2:$H$1261,MATCH(I$1,'Raw-products'!$A$1:$H$1,0))</f>
        <v>M</v>
      </c>
      <c r="J4327" t="str">
        <f>VLOOKUP($C4327,'Raw-products'!$A$2:$H$1261,MATCH(J$1,'Raw-products'!$A$1:$H$1,0))</f>
        <v>green</v>
      </c>
      <c r="K4327">
        <f>VLOOKUP($C4327,'Raw-products'!$A$2:$H$1261,MATCH(K$1,'Raw-products'!$A$1:$H$1,0))</f>
        <v>110</v>
      </c>
      <c r="L4327">
        <f>VLOOKUP($C4327,'Raw-products'!$A$2:$H$1261,MATCH(L$1,'Raw-products'!$A$1:$H$1,0))</f>
        <v>72</v>
      </c>
      <c r="M4327" s="5">
        <f t="shared" si="134"/>
        <v>7920</v>
      </c>
      <c r="N4327" cm="1">
        <f t="array" ref="N4327:Q4327">_xlfn.XLOOKUP($B4327,'Raw -orders'!$A:$A,'Raw -orders'!$B:$E)</f>
        <v>81</v>
      </c>
      <c r="O4327">
        <v>33163</v>
      </c>
      <c r="P4327" s="1">
        <v>44326</v>
      </c>
      <c r="Q4327" s="1">
        <v>44334</v>
      </c>
      <c r="R4327" t="str" cm="1">
        <f t="array" ref="R4327:Y4327">_xlfn.XLOOKUP($N4327,'Raw - customers'!$A:$A,'Raw - customers'!$B:$I)</f>
        <v>Lanny Wardale</v>
      </c>
      <c r="S4327" t="str">
        <v>Female</v>
      </c>
      <c r="T4327">
        <v>30</v>
      </c>
      <c r="U4327" t="str">
        <v>4870 Jackson SummitApt. 538</v>
      </c>
      <c r="V4327">
        <v>1915</v>
      </c>
      <c r="W4327" t="str">
        <v>Spencerborough</v>
      </c>
      <c r="X4327" t="str">
        <v>Western Australia</v>
      </c>
      <c r="Y4327" t="str">
        <v>Australia</v>
      </c>
      <c r="Z4327">
        <v>5</v>
      </c>
      <c r="AA4327" s="3" t="str">
        <f t="shared" si="135"/>
        <v>0 to 10</v>
      </c>
      <c r="AP4327" s="6">
        <v>81</v>
      </c>
      <c r="AQ4327" s="6" t="s">
        <v>1377</v>
      </c>
    </row>
    <row r="4328" spans="1:43" x14ac:dyDescent="0.25">
      <c r="A4328">
        <v>4326</v>
      </c>
      <c r="B4328">
        <v>863</v>
      </c>
      <c r="C4328">
        <v>783</v>
      </c>
      <c r="D4328">
        <v>91</v>
      </c>
      <c r="E4328">
        <v>1</v>
      </c>
      <c r="F4328">
        <v>91</v>
      </c>
      <c r="G4328" t="str">
        <f>VLOOKUP($C4328,'Raw-products'!$A$2:$H$1261,MATCH(G$1,'Raw-products'!$A$1:$H$1,0))</f>
        <v>Jacket</v>
      </c>
      <c r="H4328" t="str">
        <f>VLOOKUP($C4328,'Raw-products'!$A$2:$H$1261,MATCH(H$1,'Raw-products'!$A$1:$H$1,0))</f>
        <v>Pullover</v>
      </c>
      <c r="I4328" t="str">
        <f>VLOOKUP($C4328,'Raw-products'!$A$2:$H$1261,MATCH(I$1,'Raw-products'!$A$1:$H$1,0))</f>
        <v>L</v>
      </c>
      <c r="J4328" t="str">
        <f>VLOOKUP($C4328,'Raw-products'!$A$2:$H$1261,MATCH(J$1,'Raw-products'!$A$1:$H$1,0))</f>
        <v>yellow</v>
      </c>
      <c r="K4328">
        <f>VLOOKUP($C4328,'Raw-products'!$A$2:$H$1261,MATCH(K$1,'Raw-products'!$A$1:$H$1,0))</f>
        <v>114</v>
      </c>
      <c r="L4328">
        <f>VLOOKUP($C4328,'Raw-products'!$A$2:$H$1261,MATCH(L$1,'Raw-products'!$A$1:$H$1,0))</f>
        <v>43</v>
      </c>
      <c r="M4328" s="5">
        <f t="shared" si="134"/>
        <v>4902</v>
      </c>
      <c r="N4328" cm="1">
        <f t="array" ref="N4328:Q4328">_xlfn.XLOOKUP($B4328,'Raw -orders'!$A:$A,'Raw -orders'!$B:$E)</f>
        <v>81</v>
      </c>
      <c r="O4328">
        <v>33163</v>
      </c>
      <c r="P4328" s="1">
        <v>44326</v>
      </c>
      <c r="Q4328" s="1">
        <v>44334</v>
      </c>
      <c r="R4328" t="str" cm="1">
        <f t="array" ref="R4328:Y4328">_xlfn.XLOOKUP($N4328,'Raw - customers'!$A:$A,'Raw - customers'!$B:$I)</f>
        <v>Lanny Wardale</v>
      </c>
      <c r="S4328" t="str">
        <v>Female</v>
      </c>
      <c r="T4328">
        <v>30</v>
      </c>
      <c r="U4328" t="str">
        <v>4870 Jackson SummitApt. 538</v>
      </c>
      <c r="V4328">
        <v>1915</v>
      </c>
      <c r="W4328" t="str">
        <v>Spencerborough</v>
      </c>
      <c r="X4328" t="str">
        <v>Western Australia</v>
      </c>
      <c r="Y4328" t="str">
        <v>Australia</v>
      </c>
      <c r="Z4328">
        <v>5</v>
      </c>
      <c r="AA4328" s="3" t="str">
        <f t="shared" si="135"/>
        <v>0 to 10</v>
      </c>
      <c r="AP4328" s="6">
        <v>81</v>
      </c>
      <c r="AQ4328" s="6" t="s">
        <v>1377</v>
      </c>
    </row>
    <row r="4329" spans="1:43" x14ac:dyDescent="0.25">
      <c r="A4329">
        <v>4327</v>
      </c>
      <c r="B4329">
        <v>863</v>
      </c>
      <c r="C4329">
        <v>650</v>
      </c>
      <c r="D4329">
        <v>93</v>
      </c>
      <c r="E4329">
        <v>3</v>
      </c>
      <c r="F4329">
        <v>279</v>
      </c>
      <c r="G4329" t="str">
        <f>VLOOKUP($C4329,'Raw-products'!$A$2:$H$1261,MATCH(G$1,'Raw-products'!$A$1:$H$1,0))</f>
        <v>Jacket</v>
      </c>
      <c r="H4329" t="str">
        <f>VLOOKUP($C4329,'Raw-products'!$A$2:$H$1261,MATCH(H$1,'Raw-products'!$A$1:$H$1,0))</f>
        <v>Coach</v>
      </c>
      <c r="I4329" t="str">
        <f>VLOOKUP($C4329,'Raw-products'!$A$2:$H$1261,MATCH(I$1,'Raw-products'!$A$1:$H$1,0))</f>
        <v>XS</v>
      </c>
      <c r="J4329" t="str">
        <f>VLOOKUP($C4329,'Raw-products'!$A$2:$H$1261,MATCH(J$1,'Raw-products'!$A$1:$H$1,0))</f>
        <v>blue</v>
      </c>
      <c r="K4329">
        <f>VLOOKUP($C4329,'Raw-products'!$A$2:$H$1261,MATCH(K$1,'Raw-products'!$A$1:$H$1,0))</f>
        <v>115</v>
      </c>
      <c r="L4329">
        <f>VLOOKUP($C4329,'Raw-products'!$A$2:$H$1261,MATCH(L$1,'Raw-products'!$A$1:$H$1,0))</f>
        <v>51</v>
      </c>
      <c r="M4329" s="5">
        <f t="shared" si="134"/>
        <v>5865</v>
      </c>
      <c r="N4329" cm="1">
        <f t="array" ref="N4329:Q4329">_xlfn.XLOOKUP($B4329,'Raw -orders'!$A:$A,'Raw -orders'!$B:$E)</f>
        <v>81</v>
      </c>
      <c r="O4329">
        <v>33163</v>
      </c>
      <c r="P4329" s="1">
        <v>44326</v>
      </c>
      <c r="Q4329" s="1">
        <v>44334</v>
      </c>
      <c r="R4329" t="str" cm="1">
        <f t="array" ref="R4329:Y4329">_xlfn.XLOOKUP($N4329,'Raw - customers'!$A:$A,'Raw - customers'!$B:$I)</f>
        <v>Lanny Wardale</v>
      </c>
      <c r="S4329" t="str">
        <v>Female</v>
      </c>
      <c r="T4329">
        <v>30</v>
      </c>
      <c r="U4329" t="str">
        <v>4870 Jackson SummitApt. 538</v>
      </c>
      <c r="V4329">
        <v>1915</v>
      </c>
      <c r="W4329" t="str">
        <v>Spencerborough</v>
      </c>
      <c r="X4329" t="str">
        <v>Western Australia</v>
      </c>
      <c r="Y4329" t="str">
        <v>Australia</v>
      </c>
      <c r="Z4329">
        <v>5</v>
      </c>
      <c r="AA4329" s="3" t="str">
        <f t="shared" si="135"/>
        <v>0 to 10</v>
      </c>
      <c r="AP4329" s="6">
        <v>81</v>
      </c>
      <c r="AQ4329" s="6" t="s">
        <v>1377</v>
      </c>
    </row>
    <row r="4330" spans="1:43" x14ac:dyDescent="0.25">
      <c r="A4330">
        <v>4328</v>
      </c>
      <c r="B4330">
        <v>864</v>
      </c>
      <c r="C4330">
        <v>78</v>
      </c>
      <c r="D4330">
        <v>118</v>
      </c>
      <c r="E4330">
        <v>1</v>
      </c>
      <c r="F4330">
        <v>118</v>
      </c>
      <c r="G4330" t="str">
        <f>VLOOKUP($C4330,'Raw-products'!$A$2:$H$1261,MATCH(G$1,'Raw-products'!$A$1:$H$1,0))</f>
        <v>Shirt</v>
      </c>
      <c r="H4330" t="str">
        <f>VLOOKUP($C4330,'Raw-products'!$A$2:$H$1261,MATCH(H$1,'Raw-products'!$A$1:$H$1,0))</f>
        <v>Flannel</v>
      </c>
      <c r="I4330" t="str">
        <f>VLOOKUP($C4330,'Raw-products'!$A$2:$H$1261,MATCH(I$1,'Raw-products'!$A$1:$H$1,0))</f>
        <v>L</v>
      </c>
      <c r="J4330" t="str">
        <f>VLOOKUP($C4330,'Raw-products'!$A$2:$H$1261,MATCH(J$1,'Raw-products'!$A$1:$H$1,0))</f>
        <v>orange</v>
      </c>
      <c r="K4330">
        <f>VLOOKUP($C4330,'Raw-products'!$A$2:$H$1261,MATCH(K$1,'Raw-products'!$A$1:$H$1,0))</f>
        <v>96</v>
      </c>
      <c r="L4330">
        <f>VLOOKUP($C4330,'Raw-products'!$A$2:$H$1261,MATCH(L$1,'Raw-products'!$A$1:$H$1,0))</f>
        <v>59</v>
      </c>
      <c r="M4330" s="5">
        <f t="shared" si="134"/>
        <v>5664</v>
      </c>
      <c r="N4330" cm="1">
        <f t="array" ref="N4330:Q4330">_xlfn.XLOOKUP($B4330,'Raw -orders'!$A:$A,'Raw -orders'!$B:$E)</f>
        <v>414</v>
      </c>
      <c r="O4330">
        <v>48691</v>
      </c>
      <c r="P4330" s="1">
        <v>44284</v>
      </c>
      <c r="Q4330" s="1">
        <v>44303</v>
      </c>
      <c r="R4330" t="str" cm="1">
        <f t="array" ref="R4330:Y4330">_xlfn.XLOOKUP($N4330,'Raw - customers'!$A:$A,'Raw - customers'!$B:$I)</f>
        <v>Ansel Chittem</v>
      </c>
      <c r="S4330" t="str">
        <v>Polygender</v>
      </c>
      <c r="T4330">
        <v>51</v>
      </c>
      <c r="U4330" t="str">
        <v>22 Eve CrescentApt. 357</v>
      </c>
      <c r="V4330">
        <v>7365</v>
      </c>
      <c r="W4330" t="str">
        <v>North Ivy</v>
      </c>
      <c r="X4330" t="str">
        <v>Queensland</v>
      </c>
      <c r="Y4330" t="str">
        <v>Australia</v>
      </c>
      <c r="Z4330">
        <v>3</v>
      </c>
      <c r="AA4330" s="3" t="str">
        <f t="shared" si="135"/>
        <v>10 to 20</v>
      </c>
      <c r="AP4330" s="6">
        <v>414</v>
      </c>
      <c r="AQ4330" s="6" t="s">
        <v>1355</v>
      </c>
    </row>
    <row r="4331" spans="1:43" x14ac:dyDescent="0.25">
      <c r="A4331">
        <v>4329</v>
      </c>
      <c r="B4331">
        <v>864</v>
      </c>
      <c r="C4331">
        <v>336</v>
      </c>
      <c r="D4331">
        <v>109</v>
      </c>
      <c r="E4331">
        <v>2</v>
      </c>
      <c r="F4331">
        <v>218</v>
      </c>
      <c r="G4331" t="str">
        <f>VLOOKUP($C4331,'Raw-products'!$A$2:$H$1261,MATCH(G$1,'Raw-products'!$A$1:$H$1,0))</f>
        <v>Shirt</v>
      </c>
      <c r="H4331" t="str">
        <f>VLOOKUP($C4331,'Raw-products'!$A$2:$H$1261,MATCH(H$1,'Raw-products'!$A$1:$H$1,0))</f>
        <v>Mandarin Collar</v>
      </c>
      <c r="I4331" t="str">
        <f>VLOOKUP($C4331,'Raw-products'!$A$2:$H$1261,MATCH(I$1,'Raw-products'!$A$1:$H$1,0))</f>
        <v>S</v>
      </c>
      <c r="J4331" t="str">
        <f>VLOOKUP($C4331,'Raw-products'!$A$2:$H$1261,MATCH(J$1,'Raw-products'!$A$1:$H$1,0))</f>
        <v>blue</v>
      </c>
      <c r="K4331">
        <f>VLOOKUP($C4331,'Raw-products'!$A$2:$H$1261,MATCH(K$1,'Raw-products'!$A$1:$H$1,0))</f>
        <v>108</v>
      </c>
      <c r="L4331">
        <f>VLOOKUP($C4331,'Raw-products'!$A$2:$H$1261,MATCH(L$1,'Raw-products'!$A$1:$H$1,0))</f>
        <v>44</v>
      </c>
      <c r="M4331" s="5">
        <f t="shared" si="134"/>
        <v>4752</v>
      </c>
      <c r="N4331" cm="1">
        <f t="array" ref="N4331:Q4331">_xlfn.XLOOKUP($B4331,'Raw -orders'!$A:$A,'Raw -orders'!$B:$E)</f>
        <v>414</v>
      </c>
      <c r="O4331">
        <v>48691</v>
      </c>
      <c r="P4331" s="1">
        <v>44284</v>
      </c>
      <c r="Q4331" s="1">
        <v>44303</v>
      </c>
      <c r="R4331" t="str" cm="1">
        <f t="array" ref="R4331:Y4331">_xlfn.XLOOKUP($N4331,'Raw - customers'!$A:$A,'Raw - customers'!$B:$I)</f>
        <v>Ansel Chittem</v>
      </c>
      <c r="S4331" t="str">
        <v>Polygender</v>
      </c>
      <c r="T4331">
        <v>51</v>
      </c>
      <c r="U4331" t="str">
        <v>22 Eve CrescentApt. 357</v>
      </c>
      <c r="V4331">
        <v>7365</v>
      </c>
      <c r="W4331" t="str">
        <v>North Ivy</v>
      </c>
      <c r="X4331" t="str">
        <v>Queensland</v>
      </c>
      <c r="Y4331" t="str">
        <v>Australia</v>
      </c>
      <c r="Z4331">
        <v>3</v>
      </c>
      <c r="AA4331" s="3" t="str">
        <f t="shared" si="135"/>
        <v>10 to 20</v>
      </c>
      <c r="AP4331" s="6">
        <v>414</v>
      </c>
      <c r="AQ4331" s="6" t="s">
        <v>1355</v>
      </c>
    </row>
    <row r="4332" spans="1:43" x14ac:dyDescent="0.25">
      <c r="A4332">
        <v>4330</v>
      </c>
      <c r="B4332">
        <v>864</v>
      </c>
      <c r="C4332">
        <v>946</v>
      </c>
      <c r="D4332">
        <v>97</v>
      </c>
      <c r="E4332">
        <v>2</v>
      </c>
      <c r="F4332">
        <v>194</v>
      </c>
      <c r="G4332" t="str">
        <f>VLOOKUP($C4332,'Raw-products'!$A$2:$H$1261,MATCH(G$1,'Raw-products'!$A$1:$H$1,0))</f>
        <v>Trousers</v>
      </c>
      <c r="H4332" t="str">
        <f>VLOOKUP($C4332,'Raw-products'!$A$2:$H$1261,MATCH(H$1,'Raw-products'!$A$1:$H$1,0))</f>
        <v>Slim-Fit</v>
      </c>
      <c r="I4332" t="str">
        <f>VLOOKUP($C4332,'Raw-products'!$A$2:$H$1261,MATCH(I$1,'Raw-products'!$A$1:$H$1,0))</f>
        <v>S</v>
      </c>
      <c r="J4332" t="str">
        <f>VLOOKUP($C4332,'Raw-products'!$A$2:$H$1261,MATCH(J$1,'Raw-products'!$A$1:$H$1,0))</f>
        <v>red</v>
      </c>
      <c r="K4332">
        <f>VLOOKUP($C4332,'Raw-products'!$A$2:$H$1261,MATCH(K$1,'Raw-products'!$A$1:$H$1,0))</f>
        <v>119</v>
      </c>
      <c r="L4332">
        <f>VLOOKUP($C4332,'Raw-products'!$A$2:$H$1261,MATCH(L$1,'Raw-products'!$A$1:$H$1,0))</f>
        <v>71</v>
      </c>
      <c r="M4332" s="5">
        <f t="shared" si="134"/>
        <v>8449</v>
      </c>
      <c r="N4332" cm="1">
        <f t="array" ref="N4332:Q4332">_xlfn.XLOOKUP($B4332,'Raw -orders'!$A:$A,'Raw -orders'!$B:$E)</f>
        <v>414</v>
      </c>
      <c r="O4332">
        <v>48691</v>
      </c>
      <c r="P4332" s="1">
        <v>44284</v>
      </c>
      <c r="Q4332" s="1">
        <v>44303</v>
      </c>
      <c r="R4332" t="str" cm="1">
        <f t="array" ref="R4332:Y4332">_xlfn.XLOOKUP($N4332,'Raw - customers'!$A:$A,'Raw - customers'!$B:$I)</f>
        <v>Ansel Chittem</v>
      </c>
      <c r="S4332" t="str">
        <v>Polygender</v>
      </c>
      <c r="T4332">
        <v>51</v>
      </c>
      <c r="U4332" t="str">
        <v>22 Eve CrescentApt. 357</v>
      </c>
      <c r="V4332">
        <v>7365</v>
      </c>
      <c r="W4332" t="str">
        <v>North Ivy</v>
      </c>
      <c r="X4332" t="str">
        <v>Queensland</v>
      </c>
      <c r="Y4332" t="str">
        <v>Australia</v>
      </c>
      <c r="Z4332">
        <v>3</v>
      </c>
      <c r="AA4332" s="3" t="str">
        <f t="shared" si="135"/>
        <v>10 to 20</v>
      </c>
      <c r="AP4332" s="6">
        <v>414</v>
      </c>
      <c r="AQ4332" s="6" t="s">
        <v>1355</v>
      </c>
    </row>
    <row r="4333" spans="1:43" x14ac:dyDescent="0.25">
      <c r="A4333">
        <v>4331</v>
      </c>
      <c r="B4333">
        <v>865</v>
      </c>
      <c r="C4333">
        <v>1015</v>
      </c>
      <c r="D4333">
        <v>90</v>
      </c>
      <c r="E4333">
        <v>3</v>
      </c>
      <c r="F4333">
        <v>270</v>
      </c>
      <c r="G4333" t="str">
        <f>VLOOKUP($C4333,'Raw-products'!$A$2:$H$1261,MATCH(G$1,'Raw-products'!$A$1:$H$1,0))</f>
        <v>Trousers</v>
      </c>
      <c r="H4333" t="str">
        <f>VLOOKUP($C4333,'Raw-products'!$A$2:$H$1261,MATCH(H$1,'Raw-products'!$A$1:$H$1,0))</f>
        <v>Relaxed Leg</v>
      </c>
      <c r="I4333" t="str">
        <f>VLOOKUP($C4333,'Raw-products'!$A$2:$H$1261,MATCH(I$1,'Raw-products'!$A$1:$H$1,0))</f>
        <v>XS</v>
      </c>
      <c r="J4333" t="str">
        <f>VLOOKUP($C4333,'Raw-products'!$A$2:$H$1261,MATCH(J$1,'Raw-products'!$A$1:$H$1,0))</f>
        <v>red</v>
      </c>
      <c r="K4333">
        <f>VLOOKUP($C4333,'Raw-products'!$A$2:$H$1261,MATCH(K$1,'Raw-products'!$A$1:$H$1,0))</f>
        <v>95</v>
      </c>
      <c r="L4333">
        <f>VLOOKUP($C4333,'Raw-products'!$A$2:$H$1261,MATCH(L$1,'Raw-products'!$A$1:$H$1,0))</f>
        <v>52</v>
      </c>
      <c r="M4333" s="5">
        <f t="shared" si="134"/>
        <v>4940</v>
      </c>
      <c r="N4333" cm="1">
        <f t="array" ref="N4333:Q4333">_xlfn.XLOOKUP($B4333,'Raw -orders'!$A:$A,'Raw -orders'!$B:$E)</f>
        <v>490</v>
      </c>
      <c r="O4333">
        <v>24343</v>
      </c>
      <c r="P4333" s="1">
        <v>44404</v>
      </c>
      <c r="Q4333" s="1">
        <v>44407</v>
      </c>
      <c r="R4333" t="str" cm="1">
        <f t="array" ref="R4333:Y4333">_xlfn.XLOOKUP($N4333,'Raw - customers'!$A:$A,'Raw - customers'!$B:$I)</f>
        <v>Bank Sargeaunt</v>
      </c>
      <c r="S4333" t="str">
        <v>Male</v>
      </c>
      <c r="T4333">
        <v>57</v>
      </c>
      <c r="U4333" t="str">
        <v>74 King SummitSuite 021</v>
      </c>
      <c r="V4333">
        <v>7633</v>
      </c>
      <c r="W4333" t="str">
        <v>Mollyland</v>
      </c>
      <c r="X4333" t="str">
        <v>New South Wales</v>
      </c>
      <c r="Y4333" t="str">
        <v>Australia</v>
      </c>
      <c r="Z4333">
        <v>7</v>
      </c>
      <c r="AA4333" s="3" t="str">
        <f t="shared" si="135"/>
        <v>0 to 10</v>
      </c>
      <c r="AP4333" s="6">
        <v>490</v>
      </c>
      <c r="AQ4333" s="6" t="s">
        <v>1362</v>
      </c>
    </row>
    <row r="4334" spans="1:43" x14ac:dyDescent="0.25">
      <c r="A4334">
        <v>4332</v>
      </c>
      <c r="B4334">
        <v>866</v>
      </c>
      <c r="C4334">
        <v>653</v>
      </c>
      <c r="D4334">
        <v>93</v>
      </c>
      <c r="E4334">
        <v>2</v>
      </c>
      <c r="F4334">
        <v>186</v>
      </c>
      <c r="G4334" t="str">
        <f>VLOOKUP($C4334,'Raw-products'!$A$2:$H$1261,MATCH(G$1,'Raw-products'!$A$1:$H$1,0))</f>
        <v>Jacket</v>
      </c>
      <c r="H4334" t="str">
        <f>VLOOKUP($C4334,'Raw-products'!$A$2:$H$1261,MATCH(H$1,'Raw-products'!$A$1:$H$1,0))</f>
        <v>Coach</v>
      </c>
      <c r="I4334" t="str">
        <f>VLOOKUP($C4334,'Raw-products'!$A$2:$H$1261,MATCH(I$1,'Raw-products'!$A$1:$H$1,0))</f>
        <v>L</v>
      </c>
      <c r="J4334" t="str">
        <f>VLOOKUP($C4334,'Raw-products'!$A$2:$H$1261,MATCH(J$1,'Raw-products'!$A$1:$H$1,0))</f>
        <v>blue</v>
      </c>
      <c r="K4334">
        <f>VLOOKUP($C4334,'Raw-products'!$A$2:$H$1261,MATCH(K$1,'Raw-products'!$A$1:$H$1,0))</f>
        <v>115</v>
      </c>
      <c r="L4334">
        <f>VLOOKUP($C4334,'Raw-products'!$A$2:$H$1261,MATCH(L$1,'Raw-products'!$A$1:$H$1,0))</f>
        <v>80</v>
      </c>
      <c r="M4334" s="5">
        <f t="shared" si="134"/>
        <v>9200</v>
      </c>
      <c r="N4334" cm="1">
        <f t="array" ref="N4334:Q4334">_xlfn.XLOOKUP($B4334,'Raw -orders'!$A:$A,'Raw -orders'!$B:$E)</f>
        <v>88</v>
      </c>
      <c r="O4334">
        <v>48270</v>
      </c>
      <c r="P4334" s="1">
        <v>44297</v>
      </c>
      <c r="Q4334" s="1">
        <v>44307</v>
      </c>
      <c r="R4334" t="str" cm="1">
        <f t="array" ref="R4334:Y4334">_xlfn.XLOOKUP($N4334,'Raw - customers'!$A:$A,'Raw - customers'!$B:$I)</f>
        <v>Kendall Jakubski</v>
      </c>
      <c r="S4334" t="str">
        <v>Male</v>
      </c>
      <c r="T4334">
        <v>78</v>
      </c>
      <c r="U4334" t="str">
        <v>331 Leah Station StSuite 445</v>
      </c>
      <c r="V4334">
        <v>3111</v>
      </c>
      <c r="W4334" t="str">
        <v>Port Liam</v>
      </c>
      <c r="X4334" t="str">
        <v>South Australia</v>
      </c>
      <c r="Y4334" t="str">
        <v>Australia</v>
      </c>
      <c r="Z4334">
        <v>4</v>
      </c>
      <c r="AA4334" s="3" t="str">
        <f t="shared" si="135"/>
        <v>0 to 10</v>
      </c>
      <c r="AP4334" s="6">
        <v>88</v>
      </c>
      <c r="AQ4334" s="6" t="s">
        <v>1345</v>
      </c>
    </row>
    <row r="4335" spans="1:43" x14ac:dyDescent="0.25">
      <c r="A4335">
        <v>4333</v>
      </c>
      <c r="B4335">
        <v>866</v>
      </c>
      <c r="C4335">
        <v>1142</v>
      </c>
      <c r="D4335">
        <v>102</v>
      </c>
      <c r="E4335">
        <v>2</v>
      </c>
      <c r="F4335">
        <v>204</v>
      </c>
      <c r="G4335" t="str">
        <f>VLOOKUP($C4335,'Raw-products'!$A$2:$H$1261,MATCH(G$1,'Raw-products'!$A$1:$H$1,0))</f>
        <v>Trousers</v>
      </c>
      <c r="H4335" t="str">
        <f>VLOOKUP($C4335,'Raw-products'!$A$2:$H$1261,MATCH(H$1,'Raw-products'!$A$1:$H$1,0))</f>
        <v>Cargo Pants</v>
      </c>
      <c r="I4335" t="str">
        <f>VLOOKUP($C4335,'Raw-products'!$A$2:$H$1261,MATCH(I$1,'Raw-products'!$A$1:$H$1,0))</f>
        <v>M</v>
      </c>
      <c r="J4335" t="str">
        <f>VLOOKUP($C4335,'Raw-products'!$A$2:$H$1261,MATCH(J$1,'Raw-products'!$A$1:$H$1,0))</f>
        <v>blue</v>
      </c>
      <c r="K4335">
        <f>VLOOKUP($C4335,'Raw-products'!$A$2:$H$1261,MATCH(K$1,'Raw-products'!$A$1:$H$1,0))</f>
        <v>106</v>
      </c>
      <c r="L4335">
        <f>VLOOKUP($C4335,'Raw-products'!$A$2:$H$1261,MATCH(L$1,'Raw-products'!$A$1:$H$1,0))</f>
        <v>64</v>
      </c>
      <c r="M4335" s="5">
        <f t="shared" si="134"/>
        <v>6784</v>
      </c>
      <c r="N4335" cm="1">
        <f t="array" ref="N4335:Q4335">_xlfn.XLOOKUP($B4335,'Raw -orders'!$A:$A,'Raw -orders'!$B:$E)</f>
        <v>88</v>
      </c>
      <c r="O4335">
        <v>48270</v>
      </c>
      <c r="P4335" s="1">
        <v>44297</v>
      </c>
      <c r="Q4335" s="1">
        <v>44307</v>
      </c>
      <c r="R4335" t="str" cm="1">
        <f t="array" ref="R4335:Y4335">_xlfn.XLOOKUP($N4335,'Raw - customers'!$A:$A,'Raw - customers'!$B:$I)</f>
        <v>Kendall Jakubski</v>
      </c>
      <c r="S4335" t="str">
        <v>Male</v>
      </c>
      <c r="T4335">
        <v>78</v>
      </c>
      <c r="U4335" t="str">
        <v>331 Leah Station StSuite 445</v>
      </c>
      <c r="V4335">
        <v>3111</v>
      </c>
      <c r="W4335" t="str">
        <v>Port Liam</v>
      </c>
      <c r="X4335" t="str">
        <v>South Australia</v>
      </c>
      <c r="Y4335" t="str">
        <v>Australia</v>
      </c>
      <c r="Z4335">
        <v>4</v>
      </c>
      <c r="AA4335" s="3" t="str">
        <f t="shared" si="135"/>
        <v>0 to 10</v>
      </c>
      <c r="AP4335" s="6">
        <v>88</v>
      </c>
      <c r="AQ4335" s="6" t="s">
        <v>1345</v>
      </c>
    </row>
    <row r="4336" spans="1:43" x14ac:dyDescent="0.25">
      <c r="A4336">
        <v>4334</v>
      </c>
      <c r="B4336">
        <v>866</v>
      </c>
      <c r="C4336">
        <v>757</v>
      </c>
      <c r="D4336">
        <v>109</v>
      </c>
      <c r="E4336">
        <v>2</v>
      </c>
      <c r="F4336">
        <v>218</v>
      </c>
      <c r="G4336" t="str">
        <f>VLOOKUP($C4336,'Raw-products'!$A$2:$H$1261,MATCH(G$1,'Raw-products'!$A$1:$H$1,0))</f>
        <v>Jacket</v>
      </c>
      <c r="H4336" t="str">
        <f>VLOOKUP($C4336,'Raw-products'!$A$2:$H$1261,MATCH(H$1,'Raw-products'!$A$1:$H$1,0))</f>
        <v>Peacoat</v>
      </c>
      <c r="I4336" t="str">
        <f>VLOOKUP($C4336,'Raw-products'!$A$2:$H$1261,MATCH(I$1,'Raw-products'!$A$1:$H$1,0))</f>
        <v>M</v>
      </c>
      <c r="J4336" t="str">
        <f>VLOOKUP($C4336,'Raw-products'!$A$2:$H$1261,MATCH(J$1,'Raw-products'!$A$1:$H$1,0))</f>
        <v>blue</v>
      </c>
      <c r="K4336">
        <f>VLOOKUP($C4336,'Raw-products'!$A$2:$H$1261,MATCH(K$1,'Raw-products'!$A$1:$H$1,0))</f>
        <v>102</v>
      </c>
      <c r="L4336">
        <f>VLOOKUP($C4336,'Raw-products'!$A$2:$H$1261,MATCH(L$1,'Raw-products'!$A$1:$H$1,0))</f>
        <v>71</v>
      </c>
      <c r="M4336" s="5">
        <f t="shared" si="134"/>
        <v>7242</v>
      </c>
      <c r="N4336" cm="1">
        <f t="array" ref="N4336:Q4336">_xlfn.XLOOKUP($B4336,'Raw -orders'!$A:$A,'Raw -orders'!$B:$E)</f>
        <v>88</v>
      </c>
      <c r="O4336">
        <v>48270</v>
      </c>
      <c r="P4336" s="1">
        <v>44297</v>
      </c>
      <c r="Q4336" s="1">
        <v>44307</v>
      </c>
      <c r="R4336" t="str" cm="1">
        <f t="array" ref="R4336:Y4336">_xlfn.XLOOKUP($N4336,'Raw - customers'!$A:$A,'Raw - customers'!$B:$I)</f>
        <v>Kendall Jakubski</v>
      </c>
      <c r="S4336" t="str">
        <v>Male</v>
      </c>
      <c r="T4336">
        <v>78</v>
      </c>
      <c r="U4336" t="str">
        <v>331 Leah Station StSuite 445</v>
      </c>
      <c r="V4336">
        <v>3111</v>
      </c>
      <c r="W4336" t="str">
        <v>Port Liam</v>
      </c>
      <c r="X4336" t="str">
        <v>South Australia</v>
      </c>
      <c r="Y4336" t="str">
        <v>Australia</v>
      </c>
      <c r="Z4336">
        <v>4</v>
      </c>
      <c r="AA4336" s="3" t="str">
        <f t="shared" si="135"/>
        <v>0 to 10</v>
      </c>
      <c r="AP4336" s="6">
        <v>88</v>
      </c>
      <c r="AQ4336" s="6" t="s">
        <v>1345</v>
      </c>
    </row>
    <row r="4337" spans="1:43" x14ac:dyDescent="0.25">
      <c r="A4337">
        <v>4335</v>
      </c>
      <c r="B4337">
        <v>866</v>
      </c>
      <c r="C4337">
        <v>846</v>
      </c>
      <c r="D4337">
        <v>113</v>
      </c>
      <c r="E4337">
        <v>1</v>
      </c>
      <c r="F4337">
        <v>113</v>
      </c>
      <c r="G4337" t="str">
        <f>VLOOKUP($C4337,'Raw-products'!$A$2:$H$1261,MATCH(G$1,'Raw-products'!$A$1:$H$1,0))</f>
        <v>Trousers</v>
      </c>
      <c r="H4337" t="str">
        <f>VLOOKUP($C4337,'Raw-products'!$A$2:$H$1261,MATCH(H$1,'Raw-products'!$A$1:$H$1,0))</f>
        <v>Chinos</v>
      </c>
      <c r="I4337" t="str">
        <f>VLOOKUP($C4337,'Raw-products'!$A$2:$H$1261,MATCH(I$1,'Raw-products'!$A$1:$H$1,0))</f>
        <v>S</v>
      </c>
      <c r="J4337" t="str">
        <f>VLOOKUP($C4337,'Raw-products'!$A$2:$H$1261,MATCH(J$1,'Raw-products'!$A$1:$H$1,0))</f>
        <v>orange</v>
      </c>
      <c r="K4337">
        <f>VLOOKUP($C4337,'Raw-products'!$A$2:$H$1261,MATCH(K$1,'Raw-products'!$A$1:$H$1,0))</f>
        <v>100</v>
      </c>
      <c r="L4337">
        <f>VLOOKUP($C4337,'Raw-products'!$A$2:$H$1261,MATCH(L$1,'Raw-products'!$A$1:$H$1,0))</f>
        <v>58</v>
      </c>
      <c r="M4337" s="5">
        <f t="shared" si="134"/>
        <v>5800</v>
      </c>
      <c r="N4337" cm="1">
        <f t="array" ref="N4337:Q4337">_xlfn.XLOOKUP($B4337,'Raw -orders'!$A:$A,'Raw -orders'!$B:$E)</f>
        <v>88</v>
      </c>
      <c r="O4337">
        <v>48270</v>
      </c>
      <c r="P4337" s="1">
        <v>44297</v>
      </c>
      <c r="Q4337" s="1">
        <v>44307</v>
      </c>
      <c r="R4337" t="str" cm="1">
        <f t="array" ref="R4337:Y4337">_xlfn.XLOOKUP($N4337,'Raw - customers'!$A:$A,'Raw - customers'!$B:$I)</f>
        <v>Kendall Jakubski</v>
      </c>
      <c r="S4337" t="str">
        <v>Male</v>
      </c>
      <c r="T4337">
        <v>78</v>
      </c>
      <c r="U4337" t="str">
        <v>331 Leah Station StSuite 445</v>
      </c>
      <c r="V4337">
        <v>3111</v>
      </c>
      <c r="W4337" t="str">
        <v>Port Liam</v>
      </c>
      <c r="X4337" t="str">
        <v>South Australia</v>
      </c>
      <c r="Y4337" t="str">
        <v>Australia</v>
      </c>
      <c r="Z4337">
        <v>4</v>
      </c>
      <c r="AA4337" s="3" t="str">
        <f t="shared" si="135"/>
        <v>0 to 10</v>
      </c>
      <c r="AP4337" s="6">
        <v>88</v>
      </c>
      <c r="AQ4337" s="6" t="s">
        <v>1345</v>
      </c>
    </row>
    <row r="4338" spans="1:43" x14ac:dyDescent="0.25">
      <c r="A4338">
        <v>4336</v>
      </c>
      <c r="B4338">
        <v>867</v>
      </c>
      <c r="C4338">
        <v>930</v>
      </c>
      <c r="D4338">
        <v>96</v>
      </c>
      <c r="E4338">
        <v>1</v>
      </c>
      <c r="F4338">
        <v>96</v>
      </c>
      <c r="G4338" t="str">
        <f>VLOOKUP($C4338,'Raw-products'!$A$2:$H$1261,MATCH(G$1,'Raw-products'!$A$1:$H$1,0))</f>
        <v>Trousers</v>
      </c>
      <c r="H4338" t="str">
        <f>VLOOKUP($C4338,'Raw-products'!$A$2:$H$1261,MATCH(H$1,'Raw-products'!$A$1:$H$1,0))</f>
        <v>Drawstring</v>
      </c>
      <c r="I4338" t="str">
        <f>VLOOKUP($C4338,'Raw-products'!$A$2:$H$1261,MATCH(I$1,'Raw-products'!$A$1:$H$1,0))</f>
        <v>XS</v>
      </c>
      <c r="J4338" t="str">
        <f>VLOOKUP($C4338,'Raw-products'!$A$2:$H$1261,MATCH(J$1,'Raw-products'!$A$1:$H$1,0))</f>
        <v>blue</v>
      </c>
      <c r="K4338">
        <f>VLOOKUP($C4338,'Raw-products'!$A$2:$H$1261,MATCH(K$1,'Raw-products'!$A$1:$H$1,0))</f>
        <v>104</v>
      </c>
      <c r="L4338">
        <f>VLOOKUP($C4338,'Raw-products'!$A$2:$H$1261,MATCH(L$1,'Raw-products'!$A$1:$H$1,0))</f>
        <v>45</v>
      </c>
      <c r="M4338" s="5">
        <f t="shared" si="134"/>
        <v>4680</v>
      </c>
      <c r="N4338" cm="1">
        <f t="array" ref="N4338:Q4338">_xlfn.XLOOKUP($B4338,'Raw -orders'!$A:$A,'Raw -orders'!$B:$E)</f>
        <v>342</v>
      </c>
      <c r="O4338">
        <v>42248</v>
      </c>
      <c r="P4338" s="1">
        <v>44278</v>
      </c>
      <c r="Q4338" s="1">
        <v>44293</v>
      </c>
      <c r="R4338" t="str" cm="1">
        <f t="array" ref="R4338:Y4338">_xlfn.XLOOKUP($N4338,'Raw - customers'!$A:$A,'Raw - customers'!$B:$I)</f>
        <v>Tymothy Linsay</v>
      </c>
      <c r="S4338" t="str">
        <v>Genderqueer</v>
      </c>
      <c r="T4338">
        <v>45</v>
      </c>
      <c r="U4338" t="str">
        <v>38 Charli SquareSuite 502</v>
      </c>
      <c r="V4338">
        <v>2900</v>
      </c>
      <c r="W4338" t="str">
        <v>Barrowschester</v>
      </c>
      <c r="X4338" t="str">
        <v>Victoria</v>
      </c>
      <c r="Y4338" t="str">
        <v>Australia</v>
      </c>
      <c r="Z4338">
        <v>3</v>
      </c>
      <c r="AA4338" s="3" t="str">
        <f t="shared" si="135"/>
        <v>10 to 20</v>
      </c>
      <c r="AP4338" s="6">
        <v>342</v>
      </c>
      <c r="AQ4338" s="6" t="s">
        <v>1396</v>
      </c>
    </row>
    <row r="4339" spans="1:43" x14ac:dyDescent="0.25">
      <c r="A4339">
        <v>4337</v>
      </c>
      <c r="B4339">
        <v>867</v>
      </c>
      <c r="C4339">
        <v>129</v>
      </c>
      <c r="D4339">
        <v>92</v>
      </c>
      <c r="E4339">
        <v>1</v>
      </c>
      <c r="F4339">
        <v>92</v>
      </c>
      <c r="G4339" t="str">
        <f>VLOOKUP($C4339,'Raw-products'!$A$2:$H$1261,MATCH(G$1,'Raw-products'!$A$1:$H$1,0))</f>
        <v>Shirt</v>
      </c>
      <c r="H4339" t="str">
        <f>VLOOKUP($C4339,'Raw-products'!$A$2:$H$1261,MATCH(H$1,'Raw-products'!$A$1:$H$1,0))</f>
        <v>Denim</v>
      </c>
      <c r="I4339" t="str">
        <f>VLOOKUP($C4339,'Raw-products'!$A$2:$H$1261,MATCH(I$1,'Raw-products'!$A$1:$H$1,0))</f>
        <v>XL</v>
      </c>
      <c r="J4339" t="str">
        <f>VLOOKUP($C4339,'Raw-products'!$A$2:$H$1261,MATCH(J$1,'Raw-products'!$A$1:$H$1,0))</f>
        <v>blue</v>
      </c>
      <c r="K4339">
        <f>VLOOKUP($C4339,'Raw-products'!$A$2:$H$1261,MATCH(K$1,'Raw-products'!$A$1:$H$1,0))</f>
        <v>115</v>
      </c>
      <c r="L4339">
        <f>VLOOKUP($C4339,'Raw-products'!$A$2:$H$1261,MATCH(L$1,'Raw-products'!$A$1:$H$1,0))</f>
        <v>73</v>
      </c>
      <c r="M4339" s="5">
        <f t="shared" si="134"/>
        <v>8395</v>
      </c>
      <c r="N4339" cm="1">
        <f t="array" ref="N4339:Q4339">_xlfn.XLOOKUP($B4339,'Raw -orders'!$A:$A,'Raw -orders'!$B:$E)</f>
        <v>342</v>
      </c>
      <c r="O4339">
        <v>42248</v>
      </c>
      <c r="P4339" s="1">
        <v>44278</v>
      </c>
      <c r="Q4339" s="1">
        <v>44293</v>
      </c>
      <c r="R4339" t="str" cm="1">
        <f t="array" ref="R4339:Y4339">_xlfn.XLOOKUP($N4339,'Raw - customers'!$A:$A,'Raw - customers'!$B:$I)</f>
        <v>Tymothy Linsay</v>
      </c>
      <c r="S4339" t="str">
        <v>Genderqueer</v>
      </c>
      <c r="T4339">
        <v>45</v>
      </c>
      <c r="U4339" t="str">
        <v>38 Charli SquareSuite 502</v>
      </c>
      <c r="V4339">
        <v>2900</v>
      </c>
      <c r="W4339" t="str">
        <v>Barrowschester</v>
      </c>
      <c r="X4339" t="str">
        <v>Victoria</v>
      </c>
      <c r="Y4339" t="str">
        <v>Australia</v>
      </c>
      <c r="Z4339">
        <v>3</v>
      </c>
      <c r="AA4339" s="3" t="str">
        <f t="shared" si="135"/>
        <v>10 to 20</v>
      </c>
      <c r="AP4339" s="6">
        <v>342</v>
      </c>
      <c r="AQ4339" s="6" t="s">
        <v>1396</v>
      </c>
    </row>
    <row r="4340" spans="1:43" x14ac:dyDescent="0.25">
      <c r="A4340">
        <v>4338</v>
      </c>
      <c r="B4340">
        <v>867</v>
      </c>
      <c r="C4340">
        <v>430</v>
      </c>
      <c r="D4340">
        <v>107</v>
      </c>
      <c r="E4340">
        <v>2</v>
      </c>
      <c r="F4340">
        <v>214</v>
      </c>
      <c r="G4340" t="str">
        <f>VLOOKUP($C4340,'Raw-products'!$A$2:$H$1261,MATCH(G$1,'Raw-products'!$A$1:$H$1,0))</f>
        <v>Jacket</v>
      </c>
      <c r="H4340" t="str">
        <f>VLOOKUP($C4340,'Raw-products'!$A$2:$H$1261,MATCH(H$1,'Raw-products'!$A$1:$H$1,0))</f>
        <v>Denim</v>
      </c>
      <c r="I4340" t="str">
        <f>VLOOKUP($C4340,'Raw-products'!$A$2:$H$1261,MATCH(I$1,'Raw-products'!$A$1:$H$1,0))</f>
        <v>XS</v>
      </c>
      <c r="J4340" t="str">
        <f>VLOOKUP($C4340,'Raw-products'!$A$2:$H$1261,MATCH(J$1,'Raw-products'!$A$1:$H$1,0))</f>
        <v>yellow</v>
      </c>
      <c r="K4340">
        <f>VLOOKUP($C4340,'Raw-products'!$A$2:$H$1261,MATCH(K$1,'Raw-products'!$A$1:$H$1,0))</f>
        <v>92</v>
      </c>
      <c r="L4340">
        <f>VLOOKUP($C4340,'Raw-products'!$A$2:$H$1261,MATCH(L$1,'Raw-products'!$A$1:$H$1,0))</f>
        <v>52</v>
      </c>
      <c r="M4340" s="5">
        <f t="shared" si="134"/>
        <v>4784</v>
      </c>
      <c r="N4340" cm="1">
        <f t="array" ref="N4340:Q4340">_xlfn.XLOOKUP($B4340,'Raw -orders'!$A:$A,'Raw -orders'!$B:$E)</f>
        <v>342</v>
      </c>
      <c r="O4340">
        <v>42248</v>
      </c>
      <c r="P4340" s="1">
        <v>44278</v>
      </c>
      <c r="Q4340" s="1">
        <v>44293</v>
      </c>
      <c r="R4340" t="str" cm="1">
        <f t="array" ref="R4340:Y4340">_xlfn.XLOOKUP($N4340,'Raw - customers'!$A:$A,'Raw - customers'!$B:$I)</f>
        <v>Tymothy Linsay</v>
      </c>
      <c r="S4340" t="str">
        <v>Genderqueer</v>
      </c>
      <c r="T4340">
        <v>45</v>
      </c>
      <c r="U4340" t="str">
        <v>38 Charli SquareSuite 502</v>
      </c>
      <c r="V4340">
        <v>2900</v>
      </c>
      <c r="W4340" t="str">
        <v>Barrowschester</v>
      </c>
      <c r="X4340" t="str">
        <v>Victoria</v>
      </c>
      <c r="Y4340" t="str">
        <v>Australia</v>
      </c>
      <c r="Z4340">
        <v>3</v>
      </c>
      <c r="AA4340" s="3" t="str">
        <f t="shared" si="135"/>
        <v>10 to 20</v>
      </c>
      <c r="AP4340" s="6">
        <v>342</v>
      </c>
      <c r="AQ4340" s="6" t="s">
        <v>1396</v>
      </c>
    </row>
    <row r="4341" spans="1:43" x14ac:dyDescent="0.25">
      <c r="A4341">
        <v>4339</v>
      </c>
      <c r="B4341">
        <v>867</v>
      </c>
      <c r="C4341">
        <v>545</v>
      </c>
      <c r="D4341">
        <v>98</v>
      </c>
      <c r="E4341">
        <v>1</v>
      </c>
      <c r="F4341">
        <v>98</v>
      </c>
      <c r="G4341" t="str">
        <f>VLOOKUP($C4341,'Raw-products'!$A$2:$H$1261,MATCH(G$1,'Raw-products'!$A$1:$H$1,0))</f>
        <v>Jacket</v>
      </c>
      <c r="H4341" t="str">
        <f>VLOOKUP($C4341,'Raw-products'!$A$2:$H$1261,MATCH(H$1,'Raw-products'!$A$1:$H$1,0))</f>
        <v>Leather</v>
      </c>
      <c r="I4341" t="str">
        <f>VLOOKUP($C4341,'Raw-products'!$A$2:$H$1261,MATCH(I$1,'Raw-products'!$A$1:$H$1,0))</f>
        <v>XS</v>
      </c>
      <c r="J4341" t="str">
        <f>VLOOKUP($C4341,'Raw-products'!$A$2:$H$1261,MATCH(J$1,'Raw-products'!$A$1:$H$1,0))</f>
        <v>blue</v>
      </c>
      <c r="K4341">
        <f>VLOOKUP($C4341,'Raw-products'!$A$2:$H$1261,MATCH(K$1,'Raw-products'!$A$1:$H$1,0))</f>
        <v>113</v>
      </c>
      <c r="L4341">
        <f>VLOOKUP($C4341,'Raw-products'!$A$2:$H$1261,MATCH(L$1,'Raw-products'!$A$1:$H$1,0))</f>
        <v>77</v>
      </c>
      <c r="M4341" s="5">
        <f t="shared" si="134"/>
        <v>8701</v>
      </c>
      <c r="N4341" cm="1">
        <f t="array" ref="N4341:Q4341">_xlfn.XLOOKUP($B4341,'Raw -orders'!$A:$A,'Raw -orders'!$B:$E)</f>
        <v>342</v>
      </c>
      <c r="O4341">
        <v>42248</v>
      </c>
      <c r="P4341" s="1">
        <v>44278</v>
      </c>
      <c r="Q4341" s="1">
        <v>44293</v>
      </c>
      <c r="R4341" t="str" cm="1">
        <f t="array" ref="R4341:Y4341">_xlfn.XLOOKUP($N4341,'Raw - customers'!$A:$A,'Raw - customers'!$B:$I)</f>
        <v>Tymothy Linsay</v>
      </c>
      <c r="S4341" t="str">
        <v>Genderqueer</v>
      </c>
      <c r="T4341">
        <v>45</v>
      </c>
      <c r="U4341" t="str">
        <v>38 Charli SquareSuite 502</v>
      </c>
      <c r="V4341">
        <v>2900</v>
      </c>
      <c r="W4341" t="str">
        <v>Barrowschester</v>
      </c>
      <c r="X4341" t="str">
        <v>Victoria</v>
      </c>
      <c r="Y4341" t="str">
        <v>Australia</v>
      </c>
      <c r="Z4341">
        <v>3</v>
      </c>
      <c r="AA4341" s="3" t="str">
        <f t="shared" si="135"/>
        <v>10 to 20</v>
      </c>
      <c r="AP4341" s="6">
        <v>342</v>
      </c>
      <c r="AQ4341" s="6" t="s">
        <v>1396</v>
      </c>
    </row>
    <row r="4342" spans="1:43" x14ac:dyDescent="0.25">
      <c r="A4342">
        <v>4340</v>
      </c>
      <c r="B4342">
        <v>867</v>
      </c>
      <c r="C4342">
        <v>723</v>
      </c>
      <c r="D4342">
        <v>119</v>
      </c>
      <c r="E4342">
        <v>1</v>
      </c>
      <c r="F4342">
        <v>119</v>
      </c>
      <c r="G4342" t="str">
        <f>VLOOKUP($C4342,'Raw-products'!$A$2:$H$1261,MATCH(G$1,'Raw-products'!$A$1:$H$1,0))</f>
        <v>Jacket</v>
      </c>
      <c r="H4342" t="str">
        <f>VLOOKUP($C4342,'Raw-products'!$A$2:$H$1261,MATCH(H$1,'Raw-products'!$A$1:$H$1,0))</f>
        <v>Trench Coat</v>
      </c>
      <c r="I4342" t="str">
        <f>VLOOKUP($C4342,'Raw-products'!$A$2:$H$1261,MATCH(I$1,'Raw-products'!$A$1:$H$1,0))</f>
        <v>L</v>
      </c>
      <c r="J4342" t="str">
        <f>VLOOKUP($C4342,'Raw-products'!$A$2:$H$1261,MATCH(J$1,'Raw-products'!$A$1:$H$1,0))</f>
        <v>blue</v>
      </c>
      <c r="K4342">
        <f>VLOOKUP($C4342,'Raw-products'!$A$2:$H$1261,MATCH(K$1,'Raw-products'!$A$1:$H$1,0))</f>
        <v>112</v>
      </c>
      <c r="L4342">
        <f>VLOOKUP($C4342,'Raw-products'!$A$2:$H$1261,MATCH(L$1,'Raw-products'!$A$1:$H$1,0))</f>
        <v>50</v>
      </c>
      <c r="M4342" s="5">
        <f t="shared" si="134"/>
        <v>5600</v>
      </c>
      <c r="N4342" cm="1">
        <f t="array" ref="N4342:Q4342">_xlfn.XLOOKUP($B4342,'Raw -orders'!$A:$A,'Raw -orders'!$B:$E)</f>
        <v>342</v>
      </c>
      <c r="O4342">
        <v>42248</v>
      </c>
      <c r="P4342" s="1">
        <v>44278</v>
      </c>
      <c r="Q4342" s="1">
        <v>44293</v>
      </c>
      <c r="R4342" t="str" cm="1">
        <f t="array" ref="R4342:Y4342">_xlfn.XLOOKUP($N4342,'Raw - customers'!$A:$A,'Raw - customers'!$B:$I)</f>
        <v>Tymothy Linsay</v>
      </c>
      <c r="S4342" t="str">
        <v>Genderqueer</v>
      </c>
      <c r="T4342">
        <v>45</v>
      </c>
      <c r="U4342" t="str">
        <v>38 Charli SquareSuite 502</v>
      </c>
      <c r="V4342">
        <v>2900</v>
      </c>
      <c r="W4342" t="str">
        <v>Barrowschester</v>
      </c>
      <c r="X4342" t="str">
        <v>Victoria</v>
      </c>
      <c r="Y4342" t="str">
        <v>Australia</v>
      </c>
      <c r="Z4342">
        <v>3</v>
      </c>
      <c r="AA4342" s="3" t="str">
        <f t="shared" si="135"/>
        <v>10 to 20</v>
      </c>
      <c r="AP4342" s="6">
        <v>342</v>
      </c>
      <c r="AQ4342" s="6" t="s">
        <v>1396</v>
      </c>
    </row>
    <row r="4343" spans="1:43" x14ac:dyDescent="0.25">
      <c r="A4343">
        <v>4341</v>
      </c>
      <c r="B4343">
        <v>867</v>
      </c>
      <c r="C4343">
        <v>19</v>
      </c>
      <c r="D4343">
        <v>96</v>
      </c>
      <c r="E4343">
        <v>1</v>
      </c>
      <c r="F4343">
        <v>96</v>
      </c>
      <c r="G4343" t="str">
        <f>VLOOKUP($C4343,'Raw-products'!$A$2:$H$1261,MATCH(G$1,'Raw-products'!$A$1:$H$1,0))</f>
        <v>Shirt</v>
      </c>
      <c r="H4343" t="str">
        <f>VLOOKUP($C4343,'Raw-products'!$A$2:$H$1261,MATCH(H$1,'Raw-products'!$A$1:$H$1,0))</f>
        <v>Oxford Cloth</v>
      </c>
      <c r="I4343" t="str">
        <f>VLOOKUP($C4343,'Raw-products'!$A$2:$H$1261,MATCH(I$1,'Raw-products'!$A$1:$H$1,0))</f>
        <v>XL</v>
      </c>
      <c r="J4343" t="str">
        <f>VLOOKUP($C4343,'Raw-products'!$A$2:$H$1261,MATCH(J$1,'Raw-products'!$A$1:$H$1,0))</f>
        <v>green</v>
      </c>
      <c r="K4343">
        <f>VLOOKUP($C4343,'Raw-products'!$A$2:$H$1261,MATCH(K$1,'Raw-products'!$A$1:$H$1,0))</f>
        <v>114</v>
      </c>
      <c r="L4343">
        <f>VLOOKUP($C4343,'Raw-products'!$A$2:$H$1261,MATCH(L$1,'Raw-products'!$A$1:$H$1,0))</f>
        <v>42</v>
      </c>
      <c r="M4343" s="5">
        <f t="shared" si="134"/>
        <v>4788</v>
      </c>
      <c r="N4343" cm="1">
        <f t="array" ref="N4343:Q4343">_xlfn.XLOOKUP($B4343,'Raw -orders'!$A:$A,'Raw -orders'!$B:$E)</f>
        <v>342</v>
      </c>
      <c r="O4343">
        <v>42248</v>
      </c>
      <c r="P4343" s="1">
        <v>44278</v>
      </c>
      <c r="Q4343" s="1">
        <v>44293</v>
      </c>
      <c r="R4343" t="str" cm="1">
        <f t="array" ref="R4343:Y4343">_xlfn.XLOOKUP($N4343,'Raw - customers'!$A:$A,'Raw - customers'!$B:$I)</f>
        <v>Tymothy Linsay</v>
      </c>
      <c r="S4343" t="str">
        <v>Genderqueer</v>
      </c>
      <c r="T4343">
        <v>45</v>
      </c>
      <c r="U4343" t="str">
        <v>38 Charli SquareSuite 502</v>
      </c>
      <c r="V4343">
        <v>2900</v>
      </c>
      <c r="W4343" t="str">
        <v>Barrowschester</v>
      </c>
      <c r="X4343" t="str">
        <v>Victoria</v>
      </c>
      <c r="Y4343" t="str">
        <v>Australia</v>
      </c>
      <c r="Z4343">
        <v>3</v>
      </c>
      <c r="AA4343" s="3" t="str">
        <f t="shared" si="135"/>
        <v>10 to 20</v>
      </c>
      <c r="AP4343" s="6">
        <v>342</v>
      </c>
      <c r="AQ4343" s="6" t="s">
        <v>1396</v>
      </c>
    </row>
    <row r="4344" spans="1:43" x14ac:dyDescent="0.25">
      <c r="A4344">
        <v>4342</v>
      </c>
      <c r="B4344">
        <v>868</v>
      </c>
      <c r="C4344">
        <v>763</v>
      </c>
      <c r="D4344">
        <v>109</v>
      </c>
      <c r="E4344">
        <v>3</v>
      </c>
      <c r="F4344">
        <v>327</v>
      </c>
      <c r="G4344" t="str">
        <f>VLOOKUP($C4344,'Raw-products'!$A$2:$H$1261,MATCH(G$1,'Raw-products'!$A$1:$H$1,0))</f>
        <v>Jacket</v>
      </c>
      <c r="H4344" t="str">
        <f>VLOOKUP($C4344,'Raw-products'!$A$2:$H$1261,MATCH(H$1,'Raw-products'!$A$1:$H$1,0))</f>
        <v>Peacoat</v>
      </c>
      <c r="I4344" t="str">
        <f>VLOOKUP($C4344,'Raw-products'!$A$2:$H$1261,MATCH(I$1,'Raw-products'!$A$1:$H$1,0))</f>
        <v>L</v>
      </c>
      <c r="J4344" t="str">
        <f>VLOOKUP($C4344,'Raw-products'!$A$2:$H$1261,MATCH(J$1,'Raw-products'!$A$1:$H$1,0))</f>
        <v>indigo</v>
      </c>
      <c r="K4344">
        <f>VLOOKUP($C4344,'Raw-products'!$A$2:$H$1261,MATCH(K$1,'Raw-products'!$A$1:$H$1,0))</f>
        <v>102</v>
      </c>
      <c r="L4344">
        <f>VLOOKUP($C4344,'Raw-products'!$A$2:$H$1261,MATCH(L$1,'Raw-products'!$A$1:$H$1,0))</f>
        <v>45</v>
      </c>
      <c r="M4344" s="5">
        <f t="shared" si="134"/>
        <v>4590</v>
      </c>
      <c r="N4344" cm="1">
        <f t="array" ref="N4344:Q4344">_xlfn.XLOOKUP($B4344,'Raw -orders'!$A:$A,'Raw -orders'!$B:$E)</f>
        <v>937</v>
      </c>
      <c r="O4344">
        <v>43447</v>
      </c>
      <c r="P4344" s="1">
        <v>44286</v>
      </c>
      <c r="Q4344" s="1">
        <v>44289</v>
      </c>
      <c r="R4344" t="str" cm="1">
        <f t="array" ref="R4344:Y4344">_xlfn.XLOOKUP($N4344,'Raw - customers'!$A:$A,'Raw - customers'!$B:$I)</f>
        <v>Judy Mesias</v>
      </c>
      <c r="S4344" t="str">
        <v>Male</v>
      </c>
      <c r="T4344">
        <v>70</v>
      </c>
      <c r="U4344" t="str">
        <v>933 Jake CrestSuite 613</v>
      </c>
      <c r="V4344">
        <v>1824</v>
      </c>
      <c r="W4344" t="str">
        <v>Schneiderstad</v>
      </c>
      <c r="X4344" t="str">
        <v>New South Wales</v>
      </c>
      <c r="Y4344" t="str">
        <v>Australia</v>
      </c>
      <c r="Z4344">
        <v>3</v>
      </c>
      <c r="AA4344" s="3" t="str">
        <f t="shared" si="135"/>
        <v>0 to 10</v>
      </c>
      <c r="AP4344" s="6">
        <v>937</v>
      </c>
      <c r="AQ4344" s="6" t="s">
        <v>1362</v>
      </c>
    </row>
    <row r="4345" spans="1:43" x14ac:dyDescent="0.25">
      <c r="A4345">
        <v>4343</v>
      </c>
      <c r="B4345">
        <v>868</v>
      </c>
      <c r="C4345">
        <v>1049</v>
      </c>
      <c r="D4345">
        <v>90</v>
      </c>
      <c r="E4345">
        <v>2</v>
      </c>
      <c r="F4345">
        <v>180</v>
      </c>
      <c r="G4345" t="str">
        <f>VLOOKUP($C4345,'Raw-products'!$A$2:$H$1261,MATCH(G$1,'Raw-products'!$A$1:$H$1,0))</f>
        <v>Trousers</v>
      </c>
      <c r="H4345" t="str">
        <f>VLOOKUP($C4345,'Raw-products'!$A$2:$H$1261,MATCH(H$1,'Raw-products'!$A$1:$H$1,0))</f>
        <v>Relaxed Leg</v>
      </c>
      <c r="I4345" t="str">
        <f>VLOOKUP($C4345,'Raw-products'!$A$2:$H$1261,MATCH(I$1,'Raw-products'!$A$1:$H$1,0))</f>
        <v>XL</v>
      </c>
      <c r="J4345" t="str">
        <f>VLOOKUP($C4345,'Raw-products'!$A$2:$H$1261,MATCH(J$1,'Raw-products'!$A$1:$H$1,0))</f>
        <v>violet</v>
      </c>
      <c r="K4345">
        <f>VLOOKUP($C4345,'Raw-products'!$A$2:$H$1261,MATCH(K$1,'Raw-products'!$A$1:$H$1,0))</f>
        <v>95</v>
      </c>
      <c r="L4345">
        <f>VLOOKUP($C4345,'Raw-products'!$A$2:$H$1261,MATCH(L$1,'Raw-products'!$A$1:$H$1,0))</f>
        <v>42</v>
      </c>
      <c r="M4345" s="5">
        <f t="shared" si="134"/>
        <v>3990</v>
      </c>
      <c r="N4345" cm="1">
        <f t="array" ref="N4345:Q4345">_xlfn.XLOOKUP($B4345,'Raw -orders'!$A:$A,'Raw -orders'!$B:$E)</f>
        <v>937</v>
      </c>
      <c r="O4345">
        <v>43447</v>
      </c>
      <c r="P4345" s="1">
        <v>44286</v>
      </c>
      <c r="Q4345" s="1">
        <v>44289</v>
      </c>
      <c r="R4345" t="str" cm="1">
        <f t="array" ref="R4345:Y4345">_xlfn.XLOOKUP($N4345,'Raw - customers'!$A:$A,'Raw - customers'!$B:$I)</f>
        <v>Judy Mesias</v>
      </c>
      <c r="S4345" t="str">
        <v>Male</v>
      </c>
      <c r="T4345">
        <v>70</v>
      </c>
      <c r="U4345" t="str">
        <v>933 Jake CrestSuite 613</v>
      </c>
      <c r="V4345">
        <v>1824</v>
      </c>
      <c r="W4345" t="str">
        <v>Schneiderstad</v>
      </c>
      <c r="X4345" t="str">
        <v>New South Wales</v>
      </c>
      <c r="Y4345" t="str">
        <v>Australia</v>
      </c>
      <c r="Z4345">
        <v>3</v>
      </c>
      <c r="AA4345" s="3" t="str">
        <f t="shared" si="135"/>
        <v>0 to 10</v>
      </c>
      <c r="AP4345" s="6">
        <v>937</v>
      </c>
      <c r="AQ4345" s="6" t="s">
        <v>1362</v>
      </c>
    </row>
    <row r="4346" spans="1:43" x14ac:dyDescent="0.25">
      <c r="A4346">
        <v>4344</v>
      </c>
      <c r="B4346">
        <v>869</v>
      </c>
      <c r="C4346">
        <v>1214</v>
      </c>
      <c r="D4346">
        <v>105</v>
      </c>
      <c r="E4346">
        <v>3</v>
      </c>
      <c r="F4346">
        <v>315</v>
      </c>
      <c r="G4346" t="str">
        <f>VLOOKUP($C4346,'Raw-products'!$A$2:$H$1261,MATCH(G$1,'Raw-products'!$A$1:$H$1,0))</f>
        <v>Trousers</v>
      </c>
      <c r="H4346" t="str">
        <f>VLOOKUP($C4346,'Raw-products'!$A$2:$H$1261,MATCH(H$1,'Raw-products'!$A$1:$H$1,0))</f>
        <v>Pleated</v>
      </c>
      <c r="I4346" t="str">
        <f>VLOOKUP($C4346,'Raw-products'!$A$2:$H$1261,MATCH(I$1,'Raw-products'!$A$1:$H$1,0))</f>
        <v>XL</v>
      </c>
      <c r="J4346" t="str">
        <f>VLOOKUP($C4346,'Raw-products'!$A$2:$H$1261,MATCH(J$1,'Raw-products'!$A$1:$H$1,0))</f>
        <v>blue</v>
      </c>
      <c r="K4346">
        <f>VLOOKUP($C4346,'Raw-products'!$A$2:$H$1261,MATCH(K$1,'Raw-products'!$A$1:$H$1,0))</f>
        <v>90</v>
      </c>
      <c r="L4346">
        <f>VLOOKUP($C4346,'Raw-products'!$A$2:$H$1261,MATCH(L$1,'Raw-products'!$A$1:$H$1,0))</f>
        <v>55</v>
      </c>
      <c r="M4346" s="5">
        <f t="shared" si="134"/>
        <v>4950</v>
      </c>
      <c r="N4346" cm="1">
        <f t="array" ref="N4346:Q4346">_xlfn.XLOOKUP($B4346,'Raw -orders'!$A:$A,'Raw -orders'!$B:$E)</f>
        <v>605</v>
      </c>
      <c r="O4346">
        <v>11108</v>
      </c>
      <c r="P4346" s="1">
        <v>44464</v>
      </c>
      <c r="Q4346" s="1">
        <v>44489</v>
      </c>
      <c r="R4346" t="str" cm="1">
        <f t="array" ref="R4346:Y4346">_xlfn.XLOOKUP($N4346,'Raw - customers'!$A:$A,'Raw - customers'!$B:$I)</f>
        <v>Stanleigh Hazelton</v>
      </c>
      <c r="S4346" t="str">
        <v>Female</v>
      </c>
      <c r="T4346">
        <v>25</v>
      </c>
      <c r="U4346" t="str">
        <v>8676 William HillApt. 725</v>
      </c>
      <c r="V4346">
        <v>4750</v>
      </c>
      <c r="W4346" t="str">
        <v>Hamiltonshire</v>
      </c>
      <c r="X4346" t="str">
        <v>Western Australia</v>
      </c>
      <c r="Y4346" t="str">
        <v>Australia</v>
      </c>
      <c r="Z4346">
        <v>9</v>
      </c>
      <c r="AA4346" s="3" t="str">
        <f t="shared" si="135"/>
        <v>20 to 30</v>
      </c>
      <c r="AP4346" s="6">
        <v>605</v>
      </c>
      <c r="AQ4346" s="6" t="s">
        <v>1377</v>
      </c>
    </row>
    <row r="4347" spans="1:43" x14ac:dyDescent="0.25">
      <c r="A4347">
        <v>4345</v>
      </c>
      <c r="B4347">
        <v>869</v>
      </c>
      <c r="C4347">
        <v>949</v>
      </c>
      <c r="D4347">
        <v>97</v>
      </c>
      <c r="E4347">
        <v>2</v>
      </c>
      <c r="F4347">
        <v>194</v>
      </c>
      <c r="G4347" t="str">
        <f>VLOOKUP($C4347,'Raw-products'!$A$2:$H$1261,MATCH(G$1,'Raw-products'!$A$1:$H$1,0))</f>
        <v>Trousers</v>
      </c>
      <c r="H4347" t="str">
        <f>VLOOKUP($C4347,'Raw-products'!$A$2:$H$1261,MATCH(H$1,'Raw-products'!$A$1:$H$1,0))</f>
        <v>Slim-Fit</v>
      </c>
      <c r="I4347" t="str">
        <f>VLOOKUP($C4347,'Raw-products'!$A$2:$H$1261,MATCH(I$1,'Raw-products'!$A$1:$H$1,0))</f>
        <v>XL</v>
      </c>
      <c r="J4347" t="str">
        <f>VLOOKUP($C4347,'Raw-products'!$A$2:$H$1261,MATCH(J$1,'Raw-products'!$A$1:$H$1,0))</f>
        <v>red</v>
      </c>
      <c r="K4347">
        <f>VLOOKUP($C4347,'Raw-products'!$A$2:$H$1261,MATCH(K$1,'Raw-products'!$A$1:$H$1,0))</f>
        <v>119</v>
      </c>
      <c r="L4347">
        <f>VLOOKUP($C4347,'Raw-products'!$A$2:$H$1261,MATCH(L$1,'Raw-products'!$A$1:$H$1,0))</f>
        <v>67</v>
      </c>
      <c r="M4347" s="5">
        <f t="shared" si="134"/>
        <v>7973</v>
      </c>
      <c r="N4347" cm="1">
        <f t="array" ref="N4347:Q4347">_xlfn.XLOOKUP($B4347,'Raw -orders'!$A:$A,'Raw -orders'!$B:$E)</f>
        <v>605</v>
      </c>
      <c r="O4347">
        <v>11108</v>
      </c>
      <c r="P4347" s="1">
        <v>44464</v>
      </c>
      <c r="Q4347" s="1">
        <v>44489</v>
      </c>
      <c r="R4347" t="str" cm="1">
        <f t="array" ref="R4347:Y4347">_xlfn.XLOOKUP($N4347,'Raw - customers'!$A:$A,'Raw - customers'!$B:$I)</f>
        <v>Stanleigh Hazelton</v>
      </c>
      <c r="S4347" t="str">
        <v>Female</v>
      </c>
      <c r="T4347">
        <v>25</v>
      </c>
      <c r="U4347" t="str">
        <v>8676 William HillApt. 725</v>
      </c>
      <c r="V4347">
        <v>4750</v>
      </c>
      <c r="W4347" t="str">
        <v>Hamiltonshire</v>
      </c>
      <c r="X4347" t="str">
        <v>Western Australia</v>
      </c>
      <c r="Y4347" t="str">
        <v>Australia</v>
      </c>
      <c r="Z4347">
        <v>9</v>
      </c>
      <c r="AA4347" s="3" t="str">
        <f t="shared" si="135"/>
        <v>20 to 30</v>
      </c>
      <c r="AP4347" s="6">
        <v>605</v>
      </c>
      <c r="AQ4347" s="6" t="s">
        <v>1377</v>
      </c>
    </row>
    <row r="4348" spans="1:43" x14ac:dyDescent="0.25">
      <c r="A4348">
        <v>4346</v>
      </c>
      <c r="B4348">
        <v>869</v>
      </c>
      <c r="C4348">
        <v>176</v>
      </c>
      <c r="D4348">
        <v>98</v>
      </c>
      <c r="E4348">
        <v>2</v>
      </c>
      <c r="F4348">
        <v>196</v>
      </c>
      <c r="G4348" t="str">
        <f>VLOOKUP($C4348,'Raw-products'!$A$2:$H$1261,MATCH(G$1,'Raw-products'!$A$1:$H$1,0))</f>
        <v>Shirt</v>
      </c>
      <c r="H4348" t="str">
        <f>VLOOKUP($C4348,'Raw-products'!$A$2:$H$1261,MATCH(H$1,'Raw-products'!$A$1:$H$1,0))</f>
        <v>Camp Collared</v>
      </c>
      <c r="I4348" t="str">
        <f>VLOOKUP($C4348,'Raw-products'!$A$2:$H$1261,MATCH(I$1,'Raw-products'!$A$1:$H$1,0))</f>
        <v>S</v>
      </c>
      <c r="J4348" t="str">
        <f>VLOOKUP($C4348,'Raw-products'!$A$2:$H$1261,MATCH(J$1,'Raw-products'!$A$1:$H$1,0))</f>
        <v>red</v>
      </c>
      <c r="K4348">
        <f>VLOOKUP($C4348,'Raw-products'!$A$2:$H$1261,MATCH(K$1,'Raw-products'!$A$1:$H$1,0))</f>
        <v>112</v>
      </c>
      <c r="L4348">
        <f>VLOOKUP($C4348,'Raw-products'!$A$2:$H$1261,MATCH(L$1,'Raw-products'!$A$1:$H$1,0))</f>
        <v>67</v>
      </c>
      <c r="M4348" s="5">
        <f t="shared" si="134"/>
        <v>7504</v>
      </c>
      <c r="N4348" cm="1">
        <f t="array" ref="N4348:Q4348">_xlfn.XLOOKUP($B4348,'Raw -orders'!$A:$A,'Raw -orders'!$B:$E)</f>
        <v>605</v>
      </c>
      <c r="O4348">
        <v>11108</v>
      </c>
      <c r="P4348" s="1">
        <v>44464</v>
      </c>
      <c r="Q4348" s="1">
        <v>44489</v>
      </c>
      <c r="R4348" t="str" cm="1">
        <f t="array" ref="R4348:Y4348">_xlfn.XLOOKUP($N4348,'Raw - customers'!$A:$A,'Raw - customers'!$B:$I)</f>
        <v>Stanleigh Hazelton</v>
      </c>
      <c r="S4348" t="str">
        <v>Female</v>
      </c>
      <c r="T4348">
        <v>25</v>
      </c>
      <c r="U4348" t="str">
        <v>8676 William HillApt. 725</v>
      </c>
      <c r="V4348">
        <v>4750</v>
      </c>
      <c r="W4348" t="str">
        <v>Hamiltonshire</v>
      </c>
      <c r="X4348" t="str">
        <v>Western Australia</v>
      </c>
      <c r="Y4348" t="str">
        <v>Australia</v>
      </c>
      <c r="Z4348">
        <v>9</v>
      </c>
      <c r="AA4348" s="3" t="str">
        <f t="shared" si="135"/>
        <v>20 to 30</v>
      </c>
      <c r="AP4348" s="6">
        <v>605</v>
      </c>
      <c r="AQ4348" s="6" t="s">
        <v>1377</v>
      </c>
    </row>
    <row r="4349" spans="1:43" x14ac:dyDescent="0.25">
      <c r="A4349">
        <v>4347</v>
      </c>
      <c r="B4349">
        <v>869</v>
      </c>
      <c r="C4349">
        <v>535</v>
      </c>
      <c r="D4349">
        <v>98</v>
      </c>
      <c r="E4349">
        <v>3</v>
      </c>
      <c r="F4349">
        <v>294</v>
      </c>
      <c r="G4349" t="str">
        <f>VLOOKUP($C4349,'Raw-products'!$A$2:$H$1261,MATCH(G$1,'Raw-products'!$A$1:$H$1,0))</f>
        <v>Jacket</v>
      </c>
      <c r="H4349" t="str">
        <f>VLOOKUP($C4349,'Raw-products'!$A$2:$H$1261,MATCH(H$1,'Raw-products'!$A$1:$H$1,0))</f>
        <v>Leather</v>
      </c>
      <c r="I4349" t="str">
        <f>VLOOKUP($C4349,'Raw-products'!$A$2:$H$1261,MATCH(I$1,'Raw-products'!$A$1:$H$1,0))</f>
        <v>XS</v>
      </c>
      <c r="J4349" t="str">
        <f>VLOOKUP($C4349,'Raw-products'!$A$2:$H$1261,MATCH(J$1,'Raw-products'!$A$1:$H$1,0))</f>
        <v>yellow</v>
      </c>
      <c r="K4349">
        <f>VLOOKUP($C4349,'Raw-products'!$A$2:$H$1261,MATCH(K$1,'Raw-products'!$A$1:$H$1,0))</f>
        <v>113</v>
      </c>
      <c r="L4349">
        <f>VLOOKUP($C4349,'Raw-products'!$A$2:$H$1261,MATCH(L$1,'Raw-products'!$A$1:$H$1,0))</f>
        <v>73</v>
      </c>
      <c r="M4349" s="5">
        <f t="shared" si="134"/>
        <v>8249</v>
      </c>
      <c r="N4349" cm="1">
        <f t="array" ref="N4349:Q4349">_xlfn.XLOOKUP($B4349,'Raw -orders'!$A:$A,'Raw -orders'!$B:$E)</f>
        <v>605</v>
      </c>
      <c r="O4349">
        <v>11108</v>
      </c>
      <c r="P4349" s="1">
        <v>44464</v>
      </c>
      <c r="Q4349" s="1">
        <v>44489</v>
      </c>
      <c r="R4349" t="str" cm="1">
        <f t="array" ref="R4349:Y4349">_xlfn.XLOOKUP($N4349,'Raw - customers'!$A:$A,'Raw - customers'!$B:$I)</f>
        <v>Stanleigh Hazelton</v>
      </c>
      <c r="S4349" t="str">
        <v>Female</v>
      </c>
      <c r="T4349">
        <v>25</v>
      </c>
      <c r="U4349" t="str">
        <v>8676 William HillApt. 725</v>
      </c>
      <c r="V4349">
        <v>4750</v>
      </c>
      <c r="W4349" t="str">
        <v>Hamiltonshire</v>
      </c>
      <c r="X4349" t="str">
        <v>Western Australia</v>
      </c>
      <c r="Y4349" t="str">
        <v>Australia</v>
      </c>
      <c r="Z4349">
        <v>9</v>
      </c>
      <c r="AA4349" s="3" t="str">
        <f t="shared" si="135"/>
        <v>20 to 30</v>
      </c>
      <c r="AP4349" s="6">
        <v>605</v>
      </c>
      <c r="AQ4349" s="6" t="s">
        <v>1377</v>
      </c>
    </row>
    <row r="4350" spans="1:43" x14ac:dyDescent="0.25">
      <c r="A4350">
        <v>4348</v>
      </c>
      <c r="B4350">
        <v>869</v>
      </c>
      <c r="C4350">
        <v>77</v>
      </c>
      <c r="D4350">
        <v>118</v>
      </c>
      <c r="E4350">
        <v>2</v>
      </c>
      <c r="F4350">
        <v>236</v>
      </c>
      <c r="G4350" t="str">
        <f>VLOOKUP($C4350,'Raw-products'!$A$2:$H$1261,MATCH(G$1,'Raw-products'!$A$1:$H$1,0))</f>
        <v>Shirt</v>
      </c>
      <c r="H4350" t="str">
        <f>VLOOKUP($C4350,'Raw-products'!$A$2:$H$1261,MATCH(H$1,'Raw-products'!$A$1:$H$1,0))</f>
        <v>Flannel</v>
      </c>
      <c r="I4350" t="str">
        <f>VLOOKUP($C4350,'Raw-products'!$A$2:$H$1261,MATCH(I$1,'Raw-products'!$A$1:$H$1,0))</f>
        <v>M</v>
      </c>
      <c r="J4350" t="str">
        <f>VLOOKUP($C4350,'Raw-products'!$A$2:$H$1261,MATCH(J$1,'Raw-products'!$A$1:$H$1,0))</f>
        <v>orange</v>
      </c>
      <c r="K4350">
        <f>VLOOKUP($C4350,'Raw-products'!$A$2:$H$1261,MATCH(K$1,'Raw-products'!$A$1:$H$1,0))</f>
        <v>96</v>
      </c>
      <c r="L4350">
        <f>VLOOKUP($C4350,'Raw-products'!$A$2:$H$1261,MATCH(L$1,'Raw-products'!$A$1:$H$1,0))</f>
        <v>68</v>
      </c>
      <c r="M4350" s="5">
        <f t="shared" si="134"/>
        <v>6528</v>
      </c>
      <c r="N4350" cm="1">
        <f t="array" ref="N4350:Q4350">_xlfn.XLOOKUP($B4350,'Raw -orders'!$A:$A,'Raw -orders'!$B:$E)</f>
        <v>605</v>
      </c>
      <c r="O4350">
        <v>11108</v>
      </c>
      <c r="P4350" s="1">
        <v>44464</v>
      </c>
      <c r="Q4350" s="1">
        <v>44489</v>
      </c>
      <c r="R4350" t="str" cm="1">
        <f t="array" ref="R4350:Y4350">_xlfn.XLOOKUP($N4350,'Raw - customers'!$A:$A,'Raw - customers'!$B:$I)</f>
        <v>Stanleigh Hazelton</v>
      </c>
      <c r="S4350" t="str">
        <v>Female</v>
      </c>
      <c r="T4350">
        <v>25</v>
      </c>
      <c r="U4350" t="str">
        <v>8676 William HillApt. 725</v>
      </c>
      <c r="V4350">
        <v>4750</v>
      </c>
      <c r="W4350" t="str">
        <v>Hamiltonshire</v>
      </c>
      <c r="X4350" t="str">
        <v>Western Australia</v>
      </c>
      <c r="Y4350" t="str">
        <v>Australia</v>
      </c>
      <c r="Z4350">
        <v>9</v>
      </c>
      <c r="AA4350" s="3" t="str">
        <f t="shared" si="135"/>
        <v>20 to 30</v>
      </c>
      <c r="AP4350" s="6">
        <v>605</v>
      </c>
      <c r="AQ4350" s="6" t="s">
        <v>1377</v>
      </c>
    </row>
    <row r="4351" spans="1:43" x14ac:dyDescent="0.25">
      <c r="A4351">
        <v>4349</v>
      </c>
      <c r="B4351">
        <v>869</v>
      </c>
      <c r="C4351">
        <v>636</v>
      </c>
      <c r="D4351">
        <v>93</v>
      </c>
      <c r="E4351">
        <v>1</v>
      </c>
      <c r="F4351">
        <v>93</v>
      </c>
      <c r="G4351" t="str">
        <f>VLOOKUP($C4351,'Raw-products'!$A$2:$H$1261,MATCH(G$1,'Raw-products'!$A$1:$H$1,0))</f>
        <v>Jacket</v>
      </c>
      <c r="H4351" t="str">
        <f>VLOOKUP($C4351,'Raw-products'!$A$2:$H$1261,MATCH(H$1,'Raw-products'!$A$1:$H$1,0))</f>
        <v>Coach</v>
      </c>
      <c r="I4351" t="str">
        <f>VLOOKUP($C4351,'Raw-products'!$A$2:$H$1261,MATCH(I$1,'Raw-products'!$A$1:$H$1,0))</f>
        <v>S</v>
      </c>
      <c r="J4351" t="str">
        <f>VLOOKUP($C4351,'Raw-products'!$A$2:$H$1261,MATCH(J$1,'Raw-products'!$A$1:$H$1,0))</f>
        <v>orange</v>
      </c>
      <c r="K4351">
        <f>VLOOKUP($C4351,'Raw-products'!$A$2:$H$1261,MATCH(K$1,'Raw-products'!$A$1:$H$1,0))</f>
        <v>115</v>
      </c>
      <c r="L4351">
        <f>VLOOKUP($C4351,'Raw-products'!$A$2:$H$1261,MATCH(L$1,'Raw-products'!$A$1:$H$1,0))</f>
        <v>55</v>
      </c>
      <c r="M4351" s="5">
        <f t="shared" si="134"/>
        <v>6325</v>
      </c>
      <c r="N4351" cm="1">
        <f t="array" ref="N4351:Q4351">_xlfn.XLOOKUP($B4351,'Raw -orders'!$A:$A,'Raw -orders'!$B:$E)</f>
        <v>605</v>
      </c>
      <c r="O4351">
        <v>11108</v>
      </c>
      <c r="P4351" s="1">
        <v>44464</v>
      </c>
      <c r="Q4351" s="1">
        <v>44489</v>
      </c>
      <c r="R4351" t="str" cm="1">
        <f t="array" ref="R4351:Y4351">_xlfn.XLOOKUP($N4351,'Raw - customers'!$A:$A,'Raw - customers'!$B:$I)</f>
        <v>Stanleigh Hazelton</v>
      </c>
      <c r="S4351" t="str">
        <v>Female</v>
      </c>
      <c r="T4351">
        <v>25</v>
      </c>
      <c r="U4351" t="str">
        <v>8676 William HillApt. 725</v>
      </c>
      <c r="V4351">
        <v>4750</v>
      </c>
      <c r="W4351" t="str">
        <v>Hamiltonshire</v>
      </c>
      <c r="X4351" t="str">
        <v>Western Australia</v>
      </c>
      <c r="Y4351" t="str">
        <v>Australia</v>
      </c>
      <c r="Z4351">
        <v>9</v>
      </c>
      <c r="AA4351" s="3" t="str">
        <f t="shared" si="135"/>
        <v>20 to 30</v>
      </c>
      <c r="AP4351" s="6">
        <v>605</v>
      </c>
      <c r="AQ4351" s="6" t="s">
        <v>1377</v>
      </c>
    </row>
    <row r="4352" spans="1:43" x14ac:dyDescent="0.25">
      <c r="A4352">
        <v>4350</v>
      </c>
      <c r="B4352">
        <v>869</v>
      </c>
      <c r="C4352">
        <v>351</v>
      </c>
      <c r="D4352">
        <v>94</v>
      </c>
      <c r="E4352">
        <v>2</v>
      </c>
      <c r="F4352">
        <v>188</v>
      </c>
      <c r="G4352" t="str">
        <f>VLOOKUP($C4352,'Raw-products'!$A$2:$H$1261,MATCH(G$1,'Raw-products'!$A$1:$H$1,0))</f>
        <v>Shirt</v>
      </c>
      <c r="H4352" t="str">
        <f>VLOOKUP($C4352,'Raw-products'!$A$2:$H$1261,MATCH(H$1,'Raw-products'!$A$1:$H$1,0))</f>
        <v>Henley</v>
      </c>
      <c r="I4352" t="str">
        <f>VLOOKUP($C4352,'Raw-products'!$A$2:$H$1261,MATCH(I$1,'Raw-products'!$A$1:$H$1,0))</f>
        <v>S</v>
      </c>
      <c r="J4352" t="str">
        <f>VLOOKUP($C4352,'Raw-products'!$A$2:$H$1261,MATCH(J$1,'Raw-products'!$A$1:$H$1,0))</f>
        <v>red</v>
      </c>
      <c r="K4352">
        <f>VLOOKUP($C4352,'Raw-products'!$A$2:$H$1261,MATCH(K$1,'Raw-products'!$A$1:$H$1,0))</f>
        <v>92</v>
      </c>
      <c r="L4352">
        <f>VLOOKUP($C4352,'Raw-products'!$A$2:$H$1261,MATCH(L$1,'Raw-products'!$A$1:$H$1,0))</f>
        <v>60</v>
      </c>
      <c r="M4352" s="5">
        <f t="shared" si="134"/>
        <v>5520</v>
      </c>
      <c r="N4352" cm="1">
        <f t="array" ref="N4352:Q4352">_xlfn.XLOOKUP($B4352,'Raw -orders'!$A:$A,'Raw -orders'!$B:$E)</f>
        <v>605</v>
      </c>
      <c r="O4352">
        <v>11108</v>
      </c>
      <c r="P4352" s="1">
        <v>44464</v>
      </c>
      <c r="Q4352" s="1">
        <v>44489</v>
      </c>
      <c r="R4352" t="str" cm="1">
        <f t="array" ref="R4352:Y4352">_xlfn.XLOOKUP($N4352,'Raw - customers'!$A:$A,'Raw - customers'!$B:$I)</f>
        <v>Stanleigh Hazelton</v>
      </c>
      <c r="S4352" t="str">
        <v>Female</v>
      </c>
      <c r="T4352">
        <v>25</v>
      </c>
      <c r="U4352" t="str">
        <v>8676 William HillApt. 725</v>
      </c>
      <c r="V4352">
        <v>4750</v>
      </c>
      <c r="W4352" t="str">
        <v>Hamiltonshire</v>
      </c>
      <c r="X4352" t="str">
        <v>Western Australia</v>
      </c>
      <c r="Y4352" t="str">
        <v>Australia</v>
      </c>
      <c r="Z4352">
        <v>9</v>
      </c>
      <c r="AA4352" s="3" t="str">
        <f t="shared" si="135"/>
        <v>20 to 30</v>
      </c>
      <c r="AP4352" s="6">
        <v>605</v>
      </c>
      <c r="AQ4352" s="6" t="s">
        <v>1377</v>
      </c>
    </row>
    <row r="4353" spans="1:43" x14ac:dyDescent="0.25">
      <c r="A4353">
        <v>4351</v>
      </c>
      <c r="B4353">
        <v>869</v>
      </c>
      <c r="C4353">
        <v>1145</v>
      </c>
      <c r="D4353">
        <v>102</v>
      </c>
      <c r="E4353">
        <v>1</v>
      </c>
      <c r="F4353">
        <v>102</v>
      </c>
      <c r="G4353" t="str">
        <f>VLOOKUP($C4353,'Raw-products'!$A$2:$H$1261,MATCH(G$1,'Raw-products'!$A$1:$H$1,0))</f>
        <v>Trousers</v>
      </c>
      <c r="H4353" t="str">
        <f>VLOOKUP($C4353,'Raw-products'!$A$2:$H$1261,MATCH(H$1,'Raw-products'!$A$1:$H$1,0))</f>
        <v>Cargo Pants</v>
      </c>
      <c r="I4353" t="str">
        <f>VLOOKUP($C4353,'Raw-products'!$A$2:$H$1261,MATCH(I$1,'Raw-products'!$A$1:$H$1,0))</f>
        <v>XS</v>
      </c>
      <c r="J4353" t="str">
        <f>VLOOKUP($C4353,'Raw-products'!$A$2:$H$1261,MATCH(J$1,'Raw-products'!$A$1:$H$1,0))</f>
        <v>indigo</v>
      </c>
      <c r="K4353">
        <f>VLOOKUP($C4353,'Raw-products'!$A$2:$H$1261,MATCH(K$1,'Raw-products'!$A$1:$H$1,0))</f>
        <v>106</v>
      </c>
      <c r="L4353">
        <f>VLOOKUP($C4353,'Raw-products'!$A$2:$H$1261,MATCH(L$1,'Raw-products'!$A$1:$H$1,0))</f>
        <v>51</v>
      </c>
      <c r="M4353" s="5">
        <f t="shared" si="134"/>
        <v>5406</v>
      </c>
      <c r="N4353" cm="1">
        <f t="array" ref="N4353:Q4353">_xlfn.XLOOKUP($B4353,'Raw -orders'!$A:$A,'Raw -orders'!$B:$E)</f>
        <v>605</v>
      </c>
      <c r="O4353">
        <v>11108</v>
      </c>
      <c r="P4353" s="1">
        <v>44464</v>
      </c>
      <c r="Q4353" s="1">
        <v>44489</v>
      </c>
      <c r="R4353" t="str" cm="1">
        <f t="array" ref="R4353:Y4353">_xlfn.XLOOKUP($N4353,'Raw - customers'!$A:$A,'Raw - customers'!$B:$I)</f>
        <v>Stanleigh Hazelton</v>
      </c>
      <c r="S4353" t="str">
        <v>Female</v>
      </c>
      <c r="T4353">
        <v>25</v>
      </c>
      <c r="U4353" t="str">
        <v>8676 William HillApt. 725</v>
      </c>
      <c r="V4353">
        <v>4750</v>
      </c>
      <c r="W4353" t="str">
        <v>Hamiltonshire</v>
      </c>
      <c r="X4353" t="str">
        <v>Western Australia</v>
      </c>
      <c r="Y4353" t="str">
        <v>Australia</v>
      </c>
      <c r="Z4353">
        <v>9</v>
      </c>
      <c r="AA4353" s="3" t="str">
        <f t="shared" si="135"/>
        <v>20 to 30</v>
      </c>
      <c r="AP4353" s="6">
        <v>605</v>
      </c>
      <c r="AQ4353" s="6" t="s">
        <v>1377</v>
      </c>
    </row>
    <row r="4354" spans="1:43" x14ac:dyDescent="0.25">
      <c r="A4354">
        <v>4352</v>
      </c>
      <c r="B4354">
        <v>869</v>
      </c>
      <c r="C4354">
        <v>845</v>
      </c>
      <c r="D4354">
        <v>113</v>
      </c>
      <c r="E4354">
        <v>1</v>
      </c>
      <c r="F4354">
        <v>113</v>
      </c>
      <c r="G4354" t="str">
        <f>VLOOKUP($C4354,'Raw-products'!$A$2:$H$1261,MATCH(G$1,'Raw-products'!$A$1:$H$1,0))</f>
        <v>Trousers</v>
      </c>
      <c r="H4354" t="str">
        <f>VLOOKUP($C4354,'Raw-products'!$A$2:$H$1261,MATCH(H$1,'Raw-products'!$A$1:$H$1,0))</f>
        <v>Chinos</v>
      </c>
      <c r="I4354" t="str">
        <f>VLOOKUP($C4354,'Raw-products'!$A$2:$H$1261,MATCH(I$1,'Raw-products'!$A$1:$H$1,0))</f>
        <v>XS</v>
      </c>
      <c r="J4354" t="str">
        <f>VLOOKUP($C4354,'Raw-products'!$A$2:$H$1261,MATCH(J$1,'Raw-products'!$A$1:$H$1,0))</f>
        <v>orange</v>
      </c>
      <c r="K4354">
        <f>VLOOKUP($C4354,'Raw-products'!$A$2:$H$1261,MATCH(K$1,'Raw-products'!$A$1:$H$1,0))</f>
        <v>100</v>
      </c>
      <c r="L4354">
        <f>VLOOKUP($C4354,'Raw-products'!$A$2:$H$1261,MATCH(L$1,'Raw-products'!$A$1:$H$1,0))</f>
        <v>53</v>
      </c>
      <c r="M4354" s="5">
        <f t="shared" si="134"/>
        <v>5300</v>
      </c>
      <c r="N4354" cm="1">
        <f t="array" ref="N4354:Q4354">_xlfn.XLOOKUP($B4354,'Raw -orders'!$A:$A,'Raw -orders'!$B:$E)</f>
        <v>605</v>
      </c>
      <c r="O4354">
        <v>11108</v>
      </c>
      <c r="P4354" s="1">
        <v>44464</v>
      </c>
      <c r="Q4354" s="1">
        <v>44489</v>
      </c>
      <c r="R4354" t="str" cm="1">
        <f t="array" ref="R4354:Y4354">_xlfn.XLOOKUP($N4354,'Raw - customers'!$A:$A,'Raw - customers'!$B:$I)</f>
        <v>Stanleigh Hazelton</v>
      </c>
      <c r="S4354" t="str">
        <v>Female</v>
      </c>
      <c r="T4354">
        <v>25</v>
      </c>
      <c r="U4354" t="str">
        <v>8676 William HillApt. 725</v>
      </c>
      <c r="V4354">
        <v>4750</v>
      </c>
      <c r="W4354" t="str">
        <v>Hamiltonshire</v>
      </c>
      <c r="X4354" t="str">
        <v>Western Australia</v>
      </c>
      <c r="Y4354" t="str">
        <v>Australia</v>
      </c>
      <c r="Z4354">
        <v>9</v>
      </c>
      <c r="AA4354" s="3" t="str">
        <f t="shared" si="135"/>
        <v>20 to 30</v>
      </c>
      <c r="AP4354" s="6">
        <v>605</v>
      </c>
      <c r="AQ4354" s="6" t="s">
        <v>1377</v>
      </c>
    </row>
    <row r="4355" spans="1:43" x14ac:dyDescent="0.25">
      <c r="A4355">
        <v>4353</v>
      </c>
      <c r="B4355">
        <v>870</v>
      </c>
      <c r="C4355">
        <v>1256</v>
      </c>
      <c r="D4355">
        <v>112</v>
      </c>
      <c r="E4355">
        <v>2</v>
      </c>
      <c r="F4355">
        <v>224</v>
      </c>
      <c r="G4355" t="str">
        <f>VLOOKUP($C4355,'Raw-products'!$A$2:$H$1261,MATCH(G$1,'Raw-products'!$A$1:$H$1,0))</f>
        <v>Trousers</v>
      </c>
      <c r="H4355" t="str">
        <f>VLOOKUP($C4355,'Raw-products'!$A$2:$H$1261,MATCH(H$1,'Raw-products'!$A$1:$H$1,0))</f>
        <v>Tracksuit Bottoms</v>
      </c>
      <c r="I4355" t="str">
        <f>VLOOKUP($C4355,'Raw-products'!$A$2:$H$1261,MATCH(I$1,'Raw-products'!$A$1:$H$1,0))</f>
        <v>S</v>
      </c>
      <c r="J4355" t="str">
        <f>VLOOKUP($C4355,'Raw-products'!$A$2:$H$1261,MATCH(J$1,'Raw-products'!$A$1:$H$1,0))</f>
        <v>violet</v>
      </c>
      <c r="K4355">
        <f>VLOOKUP($C4355,'Raw-products'!$A$2:$H$1261,MATCH(K$1,'Raw-products'!$A$1:$H$1,0))</f>
        <v>91</v>
      </c>
      <c r="L4355">
        <f>VLOOKUP($C4355,'Raw-products'!$A$2:$H$1261,MATCH(L$1,'Raw-products'!$A$1:$H$1,0))</f>
        <v>48</v>
      </c>
      <c r="M4355" s="5">
        <f t="shared" ref="M4355:M4418" si="136">$K4355*$L4355</f>
        <v>4368</v>
      </c>
      <c r="N4355" cm="1">
        <f t="array" ref="N4355:Q4355">_xlfn.XLOOKUP($B4355,'Raw -orders'!$A:$A,'Raw -orders'!$B:$E)</f>
        <v>647</v>
      </c>
      <c r="O4355">
        <v>47385</v>
      </c>
      <c r="P4355" s="1">
        <v>44409</v>
      </c>
      <c r="Q4355" s="1">
        <v>44420</v>
      </c>
      <c r="R4355" t="str" cm="1">
        <f t="array" ref="R4355:Y4355">_xlfn.XLOOKUP($N4355,'Raw - customers'!$A:$A,'Raw - customers'!$B:$I)</f>
        <v>Malory Emmison</v>
      </c>
      <c r="S4355" t="str">
        <v>Male</v>
      </c>
      <c r="T4355">
        <v>51</v>
      </c>
      <c r="U4355" t="str">
        <v>118 Levi CrestApt. 495</v>
      </c>
      <c r="V4355">
        <v>137</v>
      </c>
      <c r="W4355" t="str">
        <v>Lake Nicholasfort</v>
      </c>
      <c r="X4355" t="str">
        <v>Australian Capital Territory</v>
      </c>
      <c r="Y4355" t="str">
        <v>Australia</v>
      </c>
      <c r="Z4355">
        <v>8</v>
      </c>
      <c r="AA4355" s="3" t="str">
        <f t="shared" ref="AA4355:AA4418" si="137">IF(AND(DATEDIF($P4355,$Q4355,"D")&gt;0,DATEDIF($P4355,$Q4355,"D")&lt;=10),"0 to 10",IF(AND(DATEDIF($P4355,$Q4355,"D")&gt;10,DATEDIF($P4355,$Q4355,"D")&lt;=20),"10 to 20",IF(AND(DATEDIF($P4355,$Q4355,"D")&gt;20,DATEDIF($P4355,$Q4355,"D")&lt;=30),"20 to 30")))</f>
        <v>10 to 20</v>
      </c>
      <c r="AP4355" s="6">
        <v>647</v>
      </c>
      <c r="AQ4355" s="6" t="s">
        <v>1350</v>
      </c>
    </row>
    <row r="4356" spans="1:43" x14ac:dyDescent="0.25">
      <c r="A4356">
        <v>4354</v>
      </c>
      <c r="B4356">
        <v>870</v>
      </c>
      <c r="C4356">
        <v>789</v>
      </c>
      <c r="D4356">
        <v>91</v>
      </c>
      <c r="E4356">
        <v>3</v>
      </c>
      <c r="F4356">
        <v>273</v>
      </c>
      <c r="G4356" t="str">
        <f>VLOOKUP($C4356,'Raw-products'!$A$2:$H$1261,MATCH(G$1,'Raw-products'!$A$1:$H$1,0))</f>
        <v>Jacket</v>
      </c>
      <c r="H4356" t="str">
        <f>VLOOKUP($C4356,'Raw-products'!$A$2:$H$1261,MATCH(H$1,'Raw-products'!$A$1:$H$1,0))</f>
        <v>Pullover</v>
      </c>
      <c r="I4356" t="str">
        <f>VLOOKUP($C4356,'Raw-products'!$A$2:$H$1261,MATCH(I$1,'Raw-products'!$A$1:$H$1,0))</f>
        <v>XL</v>
      </c>
      <c r="J4356" t="str">
        <f>VLOOKUP($C4356,'Raw-products'!$A$2:$H$1261,MATCH(J$1,'Raw-products'!$A$1:$H$1,0))</f>
        <v>green</v>
      </c>
      <c r="K4356">
        <f>VLOOKUP($C4356,'Raw-products'!$A$2:$H$1261,MATCH(K$1,'Raw-products'!$A$1:$H$1,0))</f>
        <v>114</v>
      </c>
      <c r="L4356">
        <f>VLOOKUP($C4356,'Raw-products'!$A$2:$H$1261,MATCH(L$1,'Raw-products'!$A$1:$H$1,0))</f>
        <v>65</v>
      </c>
      <c r="M4356" s="5">
        <f t="shared" si="136"/>
        <v>7410</v>
      </c>
      <c r="N4356" cm="1">
        <f t="array" ref="N4356:Q4356">_xlfn.XLOOKUP($B4356,'Raw -orders'!$A:$A,'Raw -orders'!$B:$E)</f>
        <v>647</v>
      </c>
      <c r="O4356">
        <v>47385</v>
      </c>
      <c r="P4356" s="1">
        <v>44409</v>
      </c>
      <c r="Q4356" s="1">
        <v>44420</v>
      </c>
      <c r="R4356" t="str" cm="1">
        <f t="array" ref="R4356:Y4356">_xlfn.XLOOKUP($N4356,'Raw - customers'!$A:$A,'Raw - customers'!$B:$I)</f>
        <v>Malory Emmison</v>
      </c>
      <c r="S4356" t="str">
        <v>Male</v>
      </c>
      <c r="T4356">
        <v>51</v>
      </c>
      <c r="U4356" t="str">
        <v>118 Levi CrestApt. 495</v>
      </c>
      <c r="V4356">
        <v>137</v>
      </c>
      <c r="W4356" t="str">
        <v>Lake Nicholasfort</v>
      </c>
      <c r="X4356" t="str">
        <v>Australian Capital Territory</v>
      </c>
      <c r="Y4356" t="str">
        <v>Australia</v>
      </c>
      <c r="Z4356">
        <v>8</v>
      </c>
      <c r="AA4356" s="3" t="str">
        <f t="shared" si="137"/>
        <v>10 to 20</v>
      </c>
      <c r="AP4356" s="6">
        <v>647</v>
      </c>
      <c r="AQ4356" s="6" t="s">
        <v>1350</v>
      </c>
    </row>
    <row r="4357" spans="1:43" x14ac:dyDescent="0.25">
      <c r="A4357">
        <v>4355</v>
      </c>
      <c r="B4357">
        <v>870</v>
      </c>
      <c r="C4357">
        <v>720</v>
      </c>
      <c r="D4357">
        <v>119</v>
      </c>
      <c r="E4357">
        <v>3</v>
      </c>
      <c r="F4357">
        <v>357</v>
      </c>
      <c r="G4357" t="str">
        <f>VLOOKUP($C4357,'Raw-products'!$A$2:$H$1261,MATCH(G$1,'Raw-products'!$A$1:$H$1,0))</f>
        <v>Jacket</v>
      </c>
      <c r="H4357" t="str">
        <f>VLOOKUP($C4357,'Raw-products'!$A$2:$H$1261,MATCH(H$1,'Raw-products'!$A$1:$H$1,0))</f>
        <v>Trench Coat</v>
      </c>
      <c r="I4357" t="str">
        <f>VLOOKUP($C4357,'Raw-products'!$A$2:$H$1261,MATCH(I$1,'Raw-products'!$A$1:$H$1,0))</f>
        <v>XS</v>
      </c>
      <c r="J4357" t="str">
        <f>VLOOKUP($C4357,'Raw-products'!$A$2:$H$1261,MATCH(J$1,'Raw-products'!$A$1:$H$1,0))</f>
        <v>blue</v>
      </c>
      <c r="K4357">
        <f>VLOOKUP($C4357,'Raw-products'!$A$2:$H$1261,MATCH(K$1,'Raw-products'!$A$1:$H$1,0))</f>
        <v>112</v>
      </c>
      <c r="L4357">
        <f>VLOOKUP($C4357,'Raw-products'!$A$2:$H$1261,MATCH(L$1,'Raw-products'!$A$1:$H$1,0))</f>
        <v>59</v>
      </c>
      <c r="M4357" s="5">
        <f t="shared" si="136"/>
        <v>6608</v>
      </c>
      <c r="N4357" cm="1">
        <f t="array" ref="N4357:Q4357">_xlfn.XLOOKUP($B4357,'Raw -orders'!$A:$A,'Raw -orders'!$B:$E)</f>
        <v>647</v>
      </c>
      <c r="O4357">
        <v>47385</v>
      </c>
      <c r="P4357" s="1">
        <v>44409</v>
      </c>
      <c r="Q4357" s="1">
        <v>44420</v>
      </c>
      <c r="R4357" t="str" cm="1">
        <f t="array" ref="R4357:Y4357">_xlfn.XLOOKUP($N4357,'Raw - customers'!$A:$A,'Raw - customers'!$B:$I)</f>
        <v>Malory Emmison</v>
      </c>
      <c r="S4357" t="str">
        <v>Male</v>
      </c>
      <c r="T4357">
        <v>51</v>
      </c>
      <c r="U4357" t="str">
        <v>118 Levi CrestApt. 495</v>
      </c>
      <c r="V4357">
        <v>137</v>
      </c>
      <c r="W4357" t="str">
        <v>Lake Nicholasfort</v>
      </c>
      <c r="X4357" t="str">
        <v>Australian Capital Territory</v>
      </c>
      <c r="Y4357" t="str">
        <v>Australia</v>
      </c>
      <c r="Z4357">
        <v>8</v>
      </c>
      <c r="AA4357" s="3" t="str">
        <f t="shared" si="137"/>
        <v>10 to 20</v>
      </c>
      <c r="AP4357" s="6">
        <v>647</v>
      </c>
      <c r="AQ4357" s="6" t="s">
        <v>1350</v>
      </c>
    </row>
    <row r="4358" spans="1:43" x14ac:dyDescent="0.25">
      <c r="A4358">
        <v>4356</v>
      </c>
      <c r="B4358">
        <v>870</v>
      </c>
      <c r="C4358">
        <v>186</v>
      </c>
      <c r="D4358">
        <v>98</v>
      </c>
      <c r="E4358">
        <v>1</v>
      </c>
      <c r="F4358">
        <v>98</v>
      </c>
      <c r="G4358" t="str">
        <f>VLOOKUP($C4358,'Raw-products'!$A$2:$H$1261,MATCH(G$1,'Raw-products'!$A$1:$H$1,0))</f>
        <v>Shirt</v>
      </c>
      <c r="H4358" t="str">
        <f>VLOOKUP($C4358,'Raw-products'!$A$2:$H$1261,MATCH(H$1,'Raw-products'!$A$1:$H$1,0))</f>
        <v>Camp Collared</v>
      </c>
      <c r="I4358" t="str">
        <f>VLOOKUP($C4358,'Raw-products'!$A$2:$H$1261,MATCH(I$1,'Raw-products'!$A$1:$H$1,0))</f>
        <v>S</v>
      </c>
      <c r="J4358" t="str">
        <f>VLOOKUP($C4358,'Raw-products'!$A$2:$H$1261,MATCH(J$1,'Raw-products'!$A$1:$H$1,0))</f>
        <v>yellow</v>
      </c>
      <c r="K4358">
        <f>VLOOKUP($C4358,'Raw-products'!$A$2:$H$1261,MATCH(K$1,'Raw-products'!$A$1:$H$1,0))</f>
        <v>112</v>
      </c>
      <c r="L4358">
        <f>VLOOKUP($C4358,'Raw-products'!$A$2:$H$1261,MATCH(L$1,'Raw-products'!$A$1:$H$1,0))</f>
        <v>66</v>
      </c>
      <c r="M4358" s="5">
        <f t="shared" si="136"/>
        <v>7392</v>
      </c>
      <c r="N4358" cm="1">
        <f t="array" ref="N4358:Q4358">_xlfn.XLOOKUP($B4358,'Raw -orders'!$A:$A,'Raw -orders'!$B:$E)</f>
        <v>647</v>
      </c>
      <c r="O4358">
        <v>47385</v>
      </c>
      <c r="P4358" s="1">
        <v>44409</v>
      </c>
      <c r="Q4358" s="1">
        <v>44420</v>
      </c>
      <c r="R4358" t="str" cm="1">
        <f t="array" ref="R4358:Y4358">_xlfn.XLOOKUP($N4358,'Raw - customers'!$A:$A,'Raw - customers'!$B:$I)</f>
        <v>Malory Emmison</v>
      </c>
      <c r="S4358" t="str">
        <v>Male</v>
      </c>
      <c r="T4358">
        <v>51</v>
      </c>
      <c r="U4358" t="str">
        <v>118 Levi CrestApt. 495</v>
      </c>
      <c r="V4358">
        <v>137</v>
      </c>
      <c r="W4358" t="str">
        <v>Lake Nicholasfort</v>
      </c>
      <c r="X4358" t="str">
        <v>Australian Capital Territory</v>
      </c>
      <c r="Y4358" t="str">
        <v>Australia</v>
      </c>
      <c r="Z4358">
        <v>8</v>
      </c>
      <c r="AA4358" s="3" t="str">
        <f t="shared" si="137"/>
        <v>10 to 20</v>
      </c>
      <c r="AP4358" s="6">
        <v>647</v>
      </c>
      <c r="AQ4358" s="6" t="s">
        <v>1350</v>
      </c>
    </row>
    <row r="4359" spans="1:43" x14ac:dyDescent="0.25">
      <c r="A4359">
        <v>4357</v>
      </c>
      <c r="B4359">
        <v>870</v>
      </c>
      <c r="C4359">
        <v>1186</v>
      </c>
      <c r="D4359">
        <v>99</v>
      </c>
      <c r="E4359">
        <v>3</v>
      </c>
      <c r="F4359">
        <v>297</v>
      </c>
      <c r="G4359" t="str">
        <f>VLOOKUP($C4359,'Raw-products'!$A$2:$H$1261,MATCH(G$1,'Raw-products'!$A$1:$H$1,0))</f>
        <v>Trousers</v>
      </c>
      <c r="H4359" t="str">
        <f>VLOOKUP($C4359,'Raw-products'!$A$2:$H$1261,MATCH(H$1,'Raw-products'!$A$1:$H$1,0))</f>
        <v>High-Waisted</v>
      </c>
      <c r="I4359" t="str">
        <f>VLOOKUP($C4359,'Raw-products'!$A$2:$H$1261,MATCH(I$1,'Raw-products'!$A$1:$H$1,0))</f>
        <v>S</v>
      </c>
      <c r="J4359" t="str">
        <f>VLOOKUP($C4359,'Raw-products'!$A$2:$H$1261,MATCH(J$1,'Raw-products'!$A$1:$H$1,0))</f>
        <v>violet</v>
      </c>
      <c r="K4359">
        <f>VLOOKUP($C4359,'Raw-products'!$A$2:$H$1261,MATCH(K$1,'Raw-products'!$A$1:$H$1,0))</f>
        <v>98</v>
      </c>
      <c r="L4359">
        <f>VLOOKUP($C4359,'Raw-products'!$A$2:$H$1261,MATCH(L$1,'Raw-products'!$A$1:$H$1,0))</f>
        <v>45</v>
      </c>
      <c r="M4359" s="5">
        <f t="shared" si="136"/>
        <v>4410</v>
      </c>
      <c r="N4359" cm="1">
        <f t="array" ref="N4359:Q4359">_xlfn.XLOOKUP($B4359,'Raw -orders'!$A:$A,'Raw -orders'!$B:$E)</f>
        <v>647</v>
      </c>
      <c r="O4359">
        <v>47385</v>
      </c>
      <c r="P4359" s="1">
        <v>44409</v>
      </c>
      <c r="Q4359" s="1">
        <v>44420</v>
      </c>
      <c r="R4359" t="str" cm="1">
        <f t="array" ref="R4359:Y4359">_xlfn.XLOOKUP($N4359,'Raw - customers'!$A:$A,'Raw - customers'!$B:$I)</f>
        <v>Malory Emmison</v>
      </c>
      <c r="S4359" t="str">
        <v>Male</v>
      </c>
      <c r="T4359">
        <v>51</v>
      </c>
      <c r="U4359" t="str">
        <v>118 Levi CrestApt. 495</v>
      </c>
      <c r="V4359">
        <v>137</v>
      </c>
      <c r="W4359" t="str">
        <v>Lake Nicholasfort</v>
      </c>
      <c r="X4359" t="str">
        <v>Australian Capital Territory</v>
      </c>
      <c r="Y4359" t="str">
        <v>Australia</v>
      </c>
      <c r="Z4359">
        <v>8</v>
      </c>
      <c r="AA4359" s="3" t="str">
        <f t="shared" si="137"/>
        <v>10 to 20</v>
      </c>
      <c r="AP4359" s="6">
        <v>647</v>
      </c>
      <c r="AQ4359" s="6" t="s">
        <v>1350</v>
      </c>
    </row>
    <row r="4360" spans="1:43" x14ac:dyDescent="0.25">
      <c r="A4360">
        <v>4358</v>
      </c>
      <c r="B4360">
        <v>871</v>
      </c>
      <c r="C4360">
        <v>637</v>
      </c>
      <c r="D4360">
        <v>93</v>
      </c>
      <c r="E4360">
        <v>1</v>
      </c>
      <c r="F4360">
        <v>93</v>
      </c>
      <c r="G4360" t="str">
        <f>VLOOKUP($C4360,'Raw-products'!$A$2:$H$1261,MATCH(G$1,'Raw-products'!$A$1:$H$1,0))</f>
        <v>Jacket</v>
      </c>
      <c r="H4360" t="str">
        <f>VLOOKUP($C4360,'Raw-products'!$A$2:$H$1261,MATCH(H$1,'Raw-products'!$A$1:$H$1,0))</f>
        <v>Coach</v>
      </c>
      <c r="I4360" t="str">
        <f>VLOOKUP($C4360,'Raw-products'!$A$2:$H$1261,MATCH(I$1,'Raw-products'!$A$1:$H$1,0))</f>
        <v>M</v>
      </c>
      <c r="J4360" t="str">
        <f>VLOOKUP($C4360,'Raw-products'!$A$2:$H$1261,MATCH(J$1,'Raw-products'!$A$1:$H$1,0))</f>
        <v>orange</v>
      </c>
      <c r="K4360">
        <f>VLOOKUP($C4360,'Raw-products'!$A$2:$H$1261,MATCH(K$1,'Raw-products'!$A$1:$H$1,0))</f>
        <v>115</v>
      </c>
      <c r="L4360">
        <f>VLOOKUP($C4360,'Raw-products'!$A$2:$H$1261,MATCH(L$1,'Raw-products'!$A$1:$H$1,0))</f>
        <v>72</v>
      </c>
      <c r="M4360" s="5">
        <f t="shared" si="136"/>
        <v>8280</v>
      </c>
      <c r="N4360" cm="1">
        <f t="array" ref="N4360:Q4360">_xlfn.XLOOKUP($B4360,'Raw -orders'!$A:$A,'Raw -orders'!$B:$E)</f>
        <v>550</v>
      </c>
      <c r="O4360">
        <v>10888</v>
      </c>
      <c r="P4360" s="1">
        <v>44463</v>
      </c>
      <c r="Q4360" s="1">
        <v>44477</v>
      </c>
      <c r="R4360" t="str" cm="1">
        <f t="array" ref="R4360:Y4360">_xlfn.XLOOKUP($N4360,'Raw - customers'!$A:$A,'Raw - customers'!$B:$I)</f>
        <v>Marna Lammerts</v>
      </c>
      <c r="S4360" t="str">
        <v>Male</v>
      </c>
      <c r="T4360">
        <v>22</v>
      </c>
      <c r="U4360" t="str">
        <v>276 Jade CourtSuite 661</v>
      </c>
      <c r="V4360">
        <v>4050</v>
      </c>
      <c r="W4360" t="str">
        <v>Sophiafurt</v>
      </c>
      <c r="X4360" t="str">
        <v>New South Wales</v>
      </c>
      <c r="Y4360" t="str">
        <v>Australia</v>
      </c>
      <c r="Z4360">
        <v>9</v>
      </c>
      <c r="AA4360" s="3" t="str">
        <f t="shared" si="137"/>
        <v>10 to 20</v>
      </c>
      <c r="AP4360" s="6">
        <v>550</v>
      </c>
      <c r="AQ4360" s="6" t="s">
        <v>1362</v>
      </c>
    </row>
    <row r="4361" spans="1:43" x14ac:dyDescent="0.25">
      <c r="A4361">
        <v>4359</v>
      </c>
      <c r="B4361">
        <v>871</v>
      </c>
      <c r="C4361">
        <v>495</v>
      </c>
      <c r="D4361">
        <v>102</v>
      </c>
      <c r="E4361">
        <v>2</v>
      </c>
      <c r="F4361">
        <v>204</v>
      </c>
      <c r="G4361" t="str">
        <f>VLOOKUP($C4361,'Raw-products'!$A$2:$H$1261,MATCH(G$1,'Raw-products'!$A$1:$H$1,0))</f>
        <v>Jacket</v>
      </c>
      <c r="H4361" t="str">
        <f>VLOOKUP($C4361,'Raw-products'!$A$2:$H$1261,MATCH(H$1,'Raw-products'!$A$1:$H$1,0))</f>
        <v>Windbreaker</v>
      </c>
      <c r="I4361" t="str">
        <f>VLOOKUP($C4361,'Raw-products'!$A$2:$H$1261,MATCH(I$1,'Raw-products'!$A$1:$H$1,0))</f>
        <v>XS</v>
      </c>
      <c r="J4361" t="str">
        <f>VLOOKUP($C4361,'Raw-products'!$A$2:$H$1261,MATCH(J$1,'Raw-products'!$A$1:$H$1,0))</f>
        <v>orange</v>
      </c>
      <c r="K4361">
        <f>VLOOKUP($C4361,'Raw-products'!$A$2:$H$1261,MATCH(K$1,'Raw-products'!$A$1:$H$1,0))</f>
        <v>109</v>
      </c>
      <c r="L4361">
        <f>VLOOKUP($C4361,'Raw-products'!$A$2:$H$1261,MATCH(L$1,'Raw-products'!$A$1:$H$1,0))</f>
        <v>70</v>
      </c>
      <c r="M4361" s="5">
        <f t="shared" si="136"/>
        <v>7630</v>
      </c>
      <c r="N4361" cm="1">
        <f t="array" ref="N4361:Q4361">_xlfn.XLOOKUP($B4361,'Raw -orders'!$A:$A,'Raw -orders'!$B:$E)</f>
        <v>550</v>
      </c>
      <c r="O4361">
        <v>10888</v>
      </c>
      <c r="P4361" s="1">
        <v>44463</v>
      </c>
      <c r="Q4361" s="1">
        <v>44477</v>
      </c>
      <c r="R4361" t="str" cm="1">
        <f t="array" ref="R4361:Y4361">_xlfn.XLOOKUP($N4361,'Raw - customers'!$A:$A,'Raw - customers'!$B:$I)</f>
        <v>Marna Lammerts</v>
      </c>
      <c r="S4361" t="str">
        <v>Male</v>
      </c>
      <c r="T4361">
        <v>22</v>
      </c>
      <c r="U4361" t="str">
        <v>276 Jade CourtSuite 661</v>
      </c>
      <c r="V4361">
        <v>4050</v>
      </c>
      <c r="W4361" t="str">
        <v>Sophiafurt</v>
      </c>
      <c r="X4361" t="str">
        <v>New South Wales</v>
      </c>
      <c r="Y4361" t="str">
        <v>Australia</v>
      </c>
      <c r="Z4361">
        <v>9</v>
      </c>
      <c r="AA4361" s="3" t="str">
        <f t="shared" si="137"/>
        <v>10 to 20</v>
      </c>
      <c r="AP4361" s="6">
        <v>550</v>
      </c>
      <c r="AQ4361" s="6" t="s">
        <v>1362</v>
      </c>
    </row>
    <row r="4362" spans="1:43" x14ac:dyDescent="0.25">
      <c r="A4362">
        <v>4360</v>
      </c>
      <c r="B4362">
        <v>871</v>
      </c>
      <c r="C4362">
        <v>1056</v>
      </c>
      <c r="D4362">
        <v>93</v>
      </c>
      <c r="E4362">
        <v>1</v>
      </c>
      <c r="F4362">
        <v>93</v>
      </c>
      <c r="G4362" t="str">
        <f>VLOOKUP($C4362,'Raw-products'!$A$2:$H$1261,MATCH(G$1,'Raw-products'!$A$1:$H$1,0))</f>
        <v>Trousers</v>
      </c>
      <c r="H4362" t="str">
        <f>VLOOKUP($C4362,'Raw-products'!$A$2:$H$1261,MATCH(H$1,'Raw-products'!$A$1:$H$1,0))</f>
        <v>Joggers</v>
      </c>
      <c r="I4362" t="str">
        <f>VLOOKUP($C4362,'Raw-products'!$A$2:$H$1261,MATCH(I$1,'Raw-products'!$A$1:$H$1,0))</f>
        <v>S</v>
      </c>
      <c r="J4362" t="str">
        <f>VLOOKUP($C4362,'Raw-products'!$A$2:$H$1261,MATCH(J$1,'Raw-products'!$A$1:$H$1,0))</f>
        <v>orange</v>
      </c>
      <c r="K4362">
        <f>VLOOKUP($C4362,'Raw-products'!$A$2:$H$1261,MATCH(K$1,'Raw-products'!$A$1:$H$1,0))</f>
        <v>94</v>
      </c>
      <c r="L4362">
        <f>VLOOKUP($C4362,'Raw-products'!$A$2:$H$1261,MATCH(L$1,'Raw-products'!$A$1:$H$1,0))</f>
        <v>43</v>
      </c>
      <c r="M4362" s="5">
        <f t="shared" si="136"/>
        <v>4042</v>
      </c>
      <c r="N4362" cm="1">
        <f t="array" ref="N4362:Q4362">_xlfn.XLOOKUP($B4362,'Raw -orders'!$A:$A,'Raw -orders'!$B:$E)</f>
        <v>550</v>
      </c>
      <c r="O4362">
        <v>10888</v>
      </c>
      <c r="P4362" s="1">
        <v>44463</v>
      </c>
      <c r="Q4362" s="1">
        <v>44477</v>
      </c>
      <c r="R4362" t="str" cm="1">
        <f t="array" ref="R4362:Y4362">_xlfn.XLOOKUP($N4362,'Raw - customers'!$A:$A,'Raw - customers'!$B:$I)</f>
        <v>Marna Lammerts</v>
      </c>
      <c r="S4362" t="str">
        <v>Male</v>
      </c>
      <c r="T4362">
        <v>22</v>
      </c>
      <c r="U4362" t="str">
        <v>276 Jade CourtSuite 661</v>
      </c>
      <c r="V4362">
        <v>4050</v>
      </c>
      <c r="W4362" t="str">
        <v>Sophiafurt</v>
      </c>
      <c r="X4362" t="str">
        <v>New South Wales</v>
      </c>
      <c r="Y4362" t="str">
        <v>Australia</v>
      </c>
      <c r="Z4362">
        <v>9</v>
      </c>
      <c r="AA4362" s="3" t="str">
        <f t="shared" si="137"/>
        <v>10 to 20</v>
      </c>
      <c r="AP4362" s="6">
        <v>550</v>
      </c>
      <c r="AQ4362" s="6" t="s">
        <v>1362</v>
      </c>
    </row>
    <row r="4363" spans="1:43" x14ac:dyDescent="0.25">
      <c r="A4363">
        <v>4361</v>
      </c>
      <c r="B4363">
        <v>872</v>
      </c>
      <c r="C4363">
        <v>113</v>
      </c>
      <c r="D4363">
        <v>92</v>
      </c>
      <c r="E4363">
        <v>3</v>
      </c>
      <c r="F4363">
        <v>276</v>
      </c>
      <c r="G4363" t="str">
        <f>VLOOKUP($C4363,'Raw-products'!$A$2:$H$1261,MATCH(G$1,'Raw-products'!$A$1:$H$1,0))</f>
        <v>Shirt</v>
      </c>
      <c r="H4363" t="str">
        <f>VLOOKUP($C4363,'Raw-products'!$A$2:$H$1261,MATCH(H$1,'Raw-products'!$A$1:$H$1,0))</f>
        <v>Denim</v>
      </c>
      <c r="I4363" t="str">
        <f>VLOOKUP($C4363,'Raw-products'!$A$2:$H$1261,MATCH(I$1,'Raw-products'!$A$1:$H$1,0))</f>
        <v>L</v>
      </c>
      <c r="J4363" t="str">
        <f>VLOOKUP($C4363,'Raw-products'!$A$2:$H$1261,MATCH(J$1,'Raw-products'!$A$1:$H$1,0))</f>
        <v>orange</v>
      </c>
      <c r="K4363">
        <f>VLOOKUP($C4363,'Raw-products'!$A$2:$H$1261,MATCH(K$1,'Raw-products'!$A$1:$H$1,0))</f>
        <v>115</v>
      </c>
      <c r="L4363">
        <f>VLOOKUP($C4363,'Raw-products'!$A$2:$H$1261,MATCH(L$1,'Raw-products'!$A$1:$H$1,0))</f>
        <v>45</v>
      </c>
      <c r="M4363" s="5">
        <f t="shared" si="136"/>
        <v>5175</v>
      </c>
      <c r="N4363" cm="1">
        <f t="array" ref="N4363:Q4363">_xlfn.XLOOKUP($B4363,'Raw -orders'!$A:$A,'Raw -orders'!$B:$E)</f>
        <v>954</v>
      </c>
      <c r="O4363">
        <v>43868</v>
      </c>
      <c r="P4363" s="1">
        <v>44465</v>
      </c>
      <c r="Q4363" s="1">
        <v>44483</v>
      </c>
      <c r="R4363" t="str" cm="1">
        <f t="array" ref="R4363:Y4363">_xlfn.XLOOKUP($N4363,'Raw - customers'!$A:$A,'Raw - customers'!$B:$I)</f>
        <v>Timmie Kelshaw</v>
      </c>
      <c r="S4363" t="str">
        <v>Non-binary</v>
      </c>
      <c r="T4363">
        <v>69</v>
      </c>
      <c r="U4363" t="str">
        <v>424 Howell GroveApt. 432</v>
      </c>
      <c r="V4363">
        <v>8605</v>
      </c>
      <c r="W4363" t="str">
        <v>Lake Evemouth</v>
      </c>
      <c r="X4363" t="str">
        <v>South Australia</v>
      </c>
      <c r="Y4363" t="str">
        <v>Australia</v>
      </c>
      <c r="Z4363">
        <v>9</v>
      </c>
      <c r="AA4363" s="3" t="str">
        <f t="shared" si="137"/>
        <v>10 to 20</v>
      </c>
      <c r="AP4363" s="6">
        <v>954</v>
      </c>
      <c r="AQ4363" s="6" t="s">
        <v>1345</v>
      </c>
    </row>
    <row r="4364" spans="1:43" x14ac:dyDescent="0.25">
      <c r="A4364">
        <v>4362</v>
      </c>
      <c r="B4364">
        <v>872</v>
      </c>
      <c r="C4364">
        <v>482</v>
      </c>
      <c r="D4364">
        <v>118</v>
      </c>
      <c r="E4364">
        <v>2</v>
      </c>
      <c r="F4364">
        <v>236</v>
      </c>
      <c r="G4364" t="str">
        <f>VLOOKUP($C4364,'Raw-products'!$A$2:$H$1261,MATCH(G$1,'Raw-products'!$A$1:$H$1,0))</f>
        <v>Jacket</v>
      </c>
      <c r="H4364" t="str">
        <f>VLOOKUP($C4364,'Raw-products'!$A$2:$H$1261,MATCH(H$1,'Raw-products'!$A$1:$H$1,0))</f>
        <v>Puffer</v>
      </c>
      <c r="I4364" t="str">
        <f>VLOOKUP($C4364,'Raw-products'!$A$2:$H$1261,MATCH(I$1,'Raw-products'!$A$1:$H$1,0))</f>
        <v>M</v>
      </c>
      <c r="J4364" t="str">
        <f>VLOOKUP($C4364,'Raw-products'!$A$2:$H$1261,MATCH(J$1,'Raw-products'!$A$1:$H$1,0))</f>
        <v>indigo</v>
      </c>
      <c r="K4364">
        <f>VLOOKUP($C4364,'Raw-products'!$A$2:$H$1261,MATCH(K$1,'Raw-products'!$A$1:$H$1,0))</f>
        <v>110</v>
      </c>
      <c r="L4364">
        <f>VLOOKUP($C4364,'Raw-products'!$A$2:$H$1261,MATCH(L$1,'Raw-products'!$A$1:$H$1,0))</f>
        <v>49</v>
      </c>
      <c r="M4364" s="5">
        <f t="shared" si="136"/>
        <v>5390</v>
      </c>
      <c r="N4364" cm="1">
        <f t="array" ref="N4364:Q4364">_xlfn.XLOOKUP($B4364,'Raw -orders'!$A:$A,'Raw -orders'!$B:$E)</f>
        <v>954</v>
      </c>
      <c r="O4364">
        <v>43868</v>
      </c>
      <c r="P4364" s="1">
        <v>44465</v>
      </c>
      <c r="Q4364" s="1">
        <v>44483</v>
      </c>
      <c r="R4364" t="str" cm="1">
        <f t="array" ref="R4364:Y4364">_xlfn.XLOOKUP($N4364,'Raw - customers'!$A:$A,'Raw - customers'!$B:$I)</f>
        <v>Timmie Kelshaw</v>
      </c>
      <c r="S4364" t="str">
        <v>Non-binary</v>
      </c>
      <c r="T4364">
        <v>69</v>
      </c>
      <c r="U4364" t="str">
        <v>424 Howell GroveApt. 432</v>
      </c>
      <c r="V4364">
        <v>8605</v>
      </c>
      <c r="W4364" t="str">
        <v>Lake Evemouth</v>
      </c>
      <c r="X4364" t="str">
        <v>South Australia</v>
      </c>
      <c r="Y4364" t="str">
        <v>Australia</v>
      </c>
      <c r="Z4364">
        <v>9</v>
      </c>
      <c r="AA4364" s="3" t="str">
        <f t="shared" si="137"/>
        <v>10 to 20</v>
      </c>
      <c r="AP4364" s="6">
        <v>954</v>
      </c>
      <c r="AQ4364" s="6" t="s">
        <v>1345</v>
      </c>
    </row>
    <row r="4365" spans="1:43" x14ac:dyDescent="0.25">
      <c r="A4365">
        <v>4363</v>
      </c>
      <c r="B4365">
        <v>872</v>
      </c>
      <c r="C4365">
        <v>230</v>
      </c>
      <c r="D4365">
        <v>106</v>
      </c>
      <c r="E4365">
        <v>1</v>
      </c>
      <c r="F4365">
        <v>106</v>
      </c>
      <c r="G4365" t="str">
        <f>VLOOKUP($C4365,'Raw-products'!$A$2:$H$1261,MATCH(G$1,'Raw-products'!$A$1:$H$1,0))</f>
        <v>Shirt</v>
      </c>
      <c r="H4365" t="str">
        <f>VLOOKUP($C4365,'Raw-products'!$A$2:$H$1261,MATCH(H$1,'Raw-products'!$A$1:$H$1,0))</f>
        <v>Chambray</v>
      </c>
      <c r="I4365" t="str">
        <f>VLOOKUP($C4365,'Raw-products'!$A$2:$H$1261,MATCH(I$1,'Raw-products'!$A$1:$H$1,0))</f>
        <v>XS</v>
      </c>
      <c r="J4365" t="str">
        <f>VLOOKUP($C4365,'Raw-products'!$A$2:$H$1261,MATCH(J$1,'Raw-products'!$A$1:$H$1,0))</f>
        <v>blue</v>
      </c>
      <c r="K4365">
        <f>VLOOKUP($C4365,'Raw-products'!$A$2:$H$1261,MATCH(K$1,'Raw-products'!$A$1:$H$1,0))</f>
        <v>105</v>
      </c>
      <c r="L4365">
        <f>VLOOKUP($C4365,'Raw-products'!$A$2:$H$1261,MATCH(L$1,'Raw-products'!$A$1:$H$1,0))</f>
        <v>76</v>
      </c>
      <c r="M4365" s="5">
        <f t="shared" si="136"/>
        <v>7980</v>
      </c>
      <c r="N4365" cm="1">
        <f t="array" ref="N4365:Q4365">_xlfn.XLOOKUP($B4365,'Raw -orders'!$A:$A,'Raw -orders'!$B:$E)</f>
        <v>954</v>
      </c>
      <c r="O4365">
        <v>43868</v>
      </c>
      <c r="P4365" s="1">
        <v>44465</v>
      </c>
      <c r="Q4365" s="1">
        <v>44483</v>
      </c>
      <c r="R4365" t="str" cm="1">
        <f t="array" ref="R4365:Y4365">_xlfn.XLOOKUP($N4365,'Raw - customers'!$A:$A,'Raw - customers'!$B:$I)</f>
        <v>Timmie Kelshaw</v>
      </c>
      <c r="S4365" t="str">
        <v>Non-binary</v>
      </c>
      <c r="T4365">
        <v>69</v>
      </c>
      <c r="U4365" t="str">
        <v>424 Howell GroveApt. 432</v>
      </c>
      <c r="V4365">
        <v>8605</v>
      </c>
      <c r="W4365" t="str">
        <v>Lake Evemouth</v>
      </c>
      <c r="X4365" t="str">
        <v>South Australia</v>
      </c>
      <c r="Y4365" t="str">
        <v>Australia</v>
      </c>
      <c r="Z4365">
        <v>9</v>
      </c>
      <c r="AA4365" s="3" t="str">
        <f t="shared" si="137"/>
        <v>10 to 20</v>
      </c>
      <c r="AP4365" s="6">
        <v>954</v>
      </c>
      <c r="AQ4365" s="6" t="s">
        <v>1345</v>
      </c>
    </row>
    <row r="4366" spans="1:43" x14ac:dyDescent="0.25">
      <c r="A4366">
        <v>4364</v>
      </c>
      <c r="B4366">
        <v>872</v>
      </c>
      <c r="C4366">
        <v>28</v>
      </c>
      <c r="D4366">
        <v>96</v>
      </c>
      <c r="E4366">
        <v>3</v>
      </c>
      <c r="F4366">
        <v>288</v>
      </c>
      <c r="G4366" t="str">
        <f>VLOOKUP($C4366,'Raw-products'!$A$2:$H$1261,MATCH(G$1,'Raw-products'!$A$1:$H$1,0))</f>
        <v>Shirt</v>
      </c>
      <c r="H4366" t="str">
        <f>VLOOKUP($C4366,'Raw-products'!$A$2:$H$1261,MATCH(H$1,'Raw-products'!$A$1:$H$1,0))</f>
        <v>Oxford Cloth</v>
      </c>
      <c r="I4366" t="str">
        <f>VLOOKUP($C4366,'Raw-products'!$A$2:$H$1261,MATCH(I$1,'Raw-products'!$A$1:$H$1,0))</f>
        <v>L</v>
      </c>
      <c r="J4366" t="str">
        <f>VLOOKUP($C4366,'Raw-products'!$A$2:$H$1261,MATCH(J$1,'Raw-products'!$A$1:$H$1,0))</f>
        <v>indigo</v>
      </c>
      <c r="K4366">
        <f>VLOOKUP($C4366,'Raw-products'!$A$2:$H$1261,MATCH(K$1,'Raw-products'!$A$1:$H$1,0))</f>
        <v>114</v>
      </c>
      <c r="L4366">
        <f>VLOOKUP($C4366,'Raw-products'!$A$2:$H$1261,MATCH(L$1,'Raw-products'!$A$1:$H$1,0))</f>
        <v>70</v>
      </c>
      <c r="M4366" s="5">
        <f t="shared" si="136"/>
        <v>7980</v>
      </c>
      <c r="N4366" cm="1">
        <f t="array" ref="N4366:Q4366">_xlfn.XLOOKUP($B4366,'Raw -orders'!$A:$A,'Raw -orders'!$B:$E)</f>
        <v>954</v>
      </c>
      <c r="O4366">
        <v>43868</v>
      </c>
      <c r="P4366" s="1">
        <v>44465</v>
      </c>
      <c r="Q4366" s="1">
        <v>44483</v>
      </c>
      <c r="R4366" t="str" cm="1">
        <f t="array" ref="R4366:Y4366">_xlfn.XLOOKUP($N4366,'Raw - customers'!$A:$A,'Raw - customers'!$B:$I)</f>
        <v>Timmie Kelshaw</v>
      </c>
      <c r="S4366" t="str">
        <v>Non-binary</v>
      </c>
      <c r="T4366">
        <v>69</v>
      </c>
      <c r="U4366" t="str">
        <v>424 Howell GroveApt. 432</v>
      </c>
      <c r="V4366">
        <v>8605</v>
      </c>
      <c r="W4366" t="str">
        <v>Lake Evemouth</v>
      </c>
      <c r="X4366" t="str">
        <v>South Australia</v>
      </c>
      <c r="Y4366" t="str">
        <v>Australia</v>
      </c>
      <c r="Z4366">
        <v>9</v>
      </c>
      <c r="AA4366" s="3" t="str">
        <f t="shared" si="137"/>
        <v>10 to 20</v>
      </c>
      <c r="AP4366" s="6">
        <v>954</v>
      </c>
      <c r="AQ4366" s="6" t="s">
        <v>1345</v>
      </c>
    </row>
    <row r="4367" spans="1:43" x14ac:dyDescent="0.25">
      <c r="A4367">
        <v>4365</v>
      </c>
      <c r="B4367">
        <v>872</v>
      </c>
      <c r="C4367">
        <v>608</v>
      </c>
      <c r="D4367">
        <v>112</v>
      </c>
      <c r="E4367">
        <v>2</v>
      </c>
      <c r="F4367">
        <v>224</v>
      </c>
      <c r="G4367" t="str">
        <f>VLOOKUP($C4367,'Raw-products'!$A$2:$H$1261,MATCH(G$1,'Raw-products'!$A$1:$H$1,0))</f>
        <v>Jacket</v>
      </c>
      <c r="H4367" t="str">
        <f>VLOOKUP($C4367,'Raw-products'!$A$2:$H$1261,MATCH(H$1,'Raw-products'!$A$1:$H$1,0))</f>
        <v>Cardigan</v>
      </c>
      <c r="I4367" t="str">
        <f>VLOOKUP($C4367,'Raw-products'!$A$2:$H$1261,MATCH(I$1,'Raw-products'!$A$1:$H$1,0))</f>
        <v>L</v>
      </c>
      <c r="J4367" t="str">
        <f>VLOOKUP($C4367,'Raw-products'!$A$2:$H$1261,MATCH(J$1,'Raw-products'!$A$1:$H$1,0))</f>
        <v>yellow</v>
      </c>
      <c r="K4367">
        <f>VLOOKUP($C4367,'Raw-products'!$A$2:$H$1261,MATCH(K$1,'Raw-products'!$A$1:$H$1,0))</f>
        <v>118</v>
      </c>
      <c r="L4367">
        <f>VLOOKUP($C4367,'Raw-products'!$A$2:$H$1261,MATCH(L$1,'Raw-products'!$A$1:$H$1,0))</f>
        <v>50</v>
      </c>
      <c r="M4367" s="5">
        <f t="shared" si="136"/>
        <v>5900</v>
      </c>
      <c r="N4367" cm="1">
        <f t="array" ref="N4367:Q4367">_xlfn.XLOOKUP($B4367,'Raw -orders'!$A:$A,'Raw -orders'!$B:$E)</f>
        <v>954</v>
      </c>
      <c r="O4367">
        <v>43868</v>
      </c>
      <c r="P4367" s="1">
        <v>44465</v>
      </c>
      <c r="Q4367" s="1">
        <v>44483</v>
      </c>
      <c r="R4367" t="str" cm="1">
        <f t="array" ref="R4367:Y4367">_xlfn.XLOOKUP($N4367,'Raw - customers'!$A:$A,'Raw - customers'!$B:$I)</f>
        <v>Timmie Kelshaw</v>
      </c>
      <c r="S4367" t="str">
        <v>Non-binary</v>
      </c>
      <c r="T4367">
        <v>69</v>
      </c>
      <c r="U4367" t="str">
        <v>424 Howell GroveApt. 432</v>
      </c>
      <c r="V4367">
        <v>8605</v>
      </c>
      <c r="W4367" t="str">
        <v>Lake Evemouth</v>
      </c>
      <c r="X4367" t="str">
        <v>South Australia</v>
      </c>
      <c r="Y4367" t="str">
        <v>Australia</v>
      </c>
      <c r="Z4367">
        <v>9</v>
      </c>
      <c r="AA4367" s="3" t="str">
        <f t="shared" si="137"/>
        <v>10 to 20</v>
      </c>
      <c r="AP4367" s="6">
        <v>954</v>
      </c>
      <c r="AQ4367" s="6" t="s">
        <v>1345</v>
      </c>
    </row>
    <row r="4368" spans="1:43" x14ac:dyDescent="0.25">
      <c r="A4368">
        <v>4366</v>
      </c>
      <c r="B4368">
        <v>872</v>
      </c>
      <c r="C4368">
        <v>422</v>
      </c>
      <c r="D4368">
        <v>107</v>
      </c>
      <c r="E4368">
        <v>2</v>
      </c>
      <c r="F4368">
        <v>214</v>
      </c>
      <c r="G4368" t="str">
        <f>VLOOKUP($C4368,'Raw-products'!$A$2:$H$1261,MATCH(G$1,'Raw-products'!$A$1:$H$1,0))</f>
        <v>Jacket</v>
      </c>
      <c r="H4368" t="str">
        <f>VLOOKUP($C4368,'Raw-products'!$A$2:$H$1261,MATCH(H$1,'Raw-products'!$A$1:$H$1,0))</f>
        <v>Denim</v>
      </c>
      <c r="I4368" t="str">
        <f>VLOOKUP($C4368,'Raw-products'!$A$2:$H$1261,MATCH(I$1,'Raw-products'!$A$1:$H$1,0))</f>
        <v>M</v>
      </c>
      <c r="J4368" t="str">
        <f>VLOOKUP($C4368,'Raw-products'!$A$2:$H$1261,MATCH(J$1,'Raw-products'!$A$1:$H$1,0))</f>
        <v>red</v>
      </c>
      <c r="K4368">
        <f>VLOOKUP($C4368,'Raw-products'!$A$2:$H$1261,MATCH(K$1,'Raw-products'!$A$1:$H$1,0))</f>
        <v>92</v>
      </c>
      <c r="L4368">
        <f>VLOOKUP($C4368,'Raw-products'!$A$2:$H$1261,MATCH(L$1,'Raw-products'!$A$1:$H$1,0))</f>
        <v>43</v>
      </c>
      <c r="M4368" s="5">
        <f t="shared" si="136"/>
        <v>3956</v>
      </c>
      <c r="N4368" cm="1">
        <f t="array" ref="N4368:Q4368">_xlfn.XLOOKUP($B4368,'Raw -orders'!$A:$A,'Raw -orders'!$B:$E)</f>
        <v>954</v>
      </c>
      <c r="O4368">
        <v>43868</v>
      </c>
      <c r="P4368" s="1">
        <v>44465</v>
      </c>
      <c r="Q4368" s="1">
        <v>44483</v>
      </c>
      <c r="R4368" t="str" cm="1">
        <f t="array" ref="R4368:Y4368">_xlfn.XLOOKUP($N4368,'Raw - customers'!$A:$A,'Raw - customers'!$B:$I)</f>
        <v>Timmie Kelshaw</v>
      </c>
      <c r="S4368" t="str">
        <v>Non-binary</v>
      </c>
      <c r="T4368">
        <v>69</v>
      </c>
      <c r="U4368" t="str">
        <v>424 Howell GroveApt. 432</v>
      </c>
      <c r="V4368">
        <v>8605</v>
      </c>
      <c r="W4368" t="str">
        <v>Lake Evemouth</v>
      </c>
      <c r="X4368" t="str">
        <v>South Australia</v>
      </c>
      <c r="Y4368" t="str">
        <v>Australia</v>
      </c>
      <c r="Z4368">
        <v>9</v>
      </c>
      <c r="AA4368" s="3" t="str">
        <f t="shared" si="137"/>
        <v>10 to 20</v>
      </c>
      <c r="AP4368" s="6">
        <v>954</v>
      </c>
      <c r="AQ4368" s="6" t="s">
        <v>1345</v>
      </c>
    </row>
    <row r="4369" spans="1:43" x14ac:dyDescent="0.25">
      <c r="A4369">
        <v>4367</v>
      </c>
      <c r="B4369">
        <v>872</v>
      </c>
      <c r="C4369">
        <v>78</v>
      </c>
      <c r="D4369">
        <v>118</v>
      </c>
      <c r="E4369">
        <v>1</v>
      </c>
      <c r="F4369">
        <v>118</v>
      </c>
      <c r="G4369" t="str">
        <f>VLOOKUP($C4369,'Raw-products'!$A$2:$H$1261,MATCH(G$1,'Raw-products'!$A$1:$H$1,0))</f>
        <v>Shirt</v>
      </c>
      <c r="H4369" t="str">
        <f>VLOOKUP($C4369,'Raw-products'!$A$2:$H$1261,MATCH(H$1,'Raw-products'!$A$1:$H$1,0))</f>
        <v>Flannel</v>
      </c>
      <c r="I4369" t="str">
        <f>VLOOKUP($C4369,'Raw-products'!$A$2:$H$1261,MATCH(I$1,'Raw-products'!$A$1:$H$1,0))</f>
        <v>L</v>
      </c>
      <c r="J4369" t="str">
        <f>VLOOKUP($C4369,'Raw-products'!$A$2:$H$1261,MATCH(J$1,'Raw-products'!$A$1:$H$1,0))</f>
        <v>orange</v>
      </c>
      <c r="K4369">
        <f>VLOOKUP($C4369,'Raw-products'!$A$2:$H$1261,MATCH(K$1,'Raw-products'!$A$1:$H$1,0))</f>
        <v>96</v>
      </c>
      <c r="L4369">
        <f>VLOOKUP($C4369,'Raw-products'!$A$2:$H$1261,MATCH(L$1,'Raw-products'!$A$1:$H$1,0))</f>
        <v>59</v>
      </c>
      <c r="M4369" s="5">
        <f t="shared" si="136"/>
        <v>5664</v>
      </c>
      <c r="N4369" cm="1">
        <f t="array" ref="N4369:Q4369">_xlfn.XLOOKUP($B4369,'Raw -orders'!$A:$A,'Raw -orders'!$B:$E)</f>
        <v>954</v>
      </c>
      <c r="O4369">
        <v>43868</v>
      </c>
      <c r="P4369" s="1">
        <v>44465</v>
      </c>
      <c r="Q4369" s="1">
        <v>44483</v>
      </c>
      <c r="R4369" t="str" cm="1">
        <f t="array" ref="R4369:Y4369">_xlfn.XLOOKUP($N4369,'Raw - customers'!$A:$A,'Raw - customers'!$B:$I)</f>
        <v>Timmie Kelshaw</v>
      </c>
      <c r="S4369" t="str">
        <v>Non-binary</v>
      </c>
      <c r="T4369">
        <v>69</v>
      </c>
      <c r="U4369" t="str">
        <v>424 Howell GroveApt. 432</v>
      </c>
      <c r="V4369">
        <v>8605</v>
      </c>
      <c r="W4369" t="str">
        <v>Lake Evemouth</v>
      </c>
      <c r="X4369" t="str">
        <v>South Australia</v>
      </c>
      <c r="Y4369" t="str">
        <v>Australia</v>
      </c>
      <c r="Z4369">
        <v>9</v>
      </c>
      <c r="AA4369" s="3" t="str">
        <f t="shared" si="137"/>
        <v>10 to 20</v>
      </c>
      <c r="AP4369" s="6">
        <v>954</v>
      </c>
      <c r="AQ4369" s="6" t="s">
        <v>1345</v>
      </c>
    </row>
    <row r="4370" spans="1:43" x14ac:dyDescent="0.25">
      <c r="A4370">
        <v>4368</v>
      </c>
      <c r="B4370">
        <v>872</v>
      </c>
      <c r="C4370">
        <v>445</v>
      </c>
      <c r="D4370">
        <v>107</v>
      </c>
      <c r="E4370">
        <v>2</v>
      </c>
      <c r="F4370">
        <v>214</v>
      </c>
      <c r="G4370" t="str">
        <f>VLOOKUP($C4370,'Raw-products'!$A$2:$H$1261,MATCH(G$1,'Raw-products'!$A$1:$H$1,0))</f>
        <v>Jacket</v>
      </c>
      <c r="H4370" t="str">
        <f>VLOOKUP($C4370,'Raw-products'!$A$2:$H$1261,MATCH(H$1,'Raw-products'!$A$1:$H$1,0))</f>
        <v>Denim</v>
      </c>
      <c r="I4370" t="str">
        <f>VLOOKUP($C4370,'Raw-products'!$A$2:$H$1261,MATCH(I$1,'Raw-products'!$A$1:$H$1,0))</f>
        <v>XS</v>
      </c>
      <c r="J4370" t="str">
        <f>VLOOKUP($C4370,'Raw-products'!$A$2:$H$1261,MATCH(J$1,'Raw-products'!$A$1:$H$1,0))</f>
        <v>indigo</v>
      </c>
      <c r="K4370">
        <f>VLOOKUP($C4370,'Raw-products'!$A$2:$H$1261,MATCH(K$1,'Raw-products'!$A$1:$H$1,0))</f>
        <v>92</v>
      </c>
      <c r="L4370">
        <f>VLOOKUP($C4370,'Raw-products'!$A$2:$H$1261,MATCH(L$1,'Raw-products'!$A$1:$H$1,0))</f>
        <v>75</v>
      </c>
      <c r="M4370" s="5">
        <f t="shared" si="136"/>
        <v>6900</v>
      </c>
      <c r="N4370" cm="1">
        <f t="array" ref="N4370:Q4370">_xlfn.XLOOKUP($B4370,'Raw -orders'!$A:$A,'Raw -orders'!$B:$E)</f>
        <v>954</v>
      </c>
      <c r="O4370">
        <v>43868</v>
      </c>
      <c r="P4370" s="1">
        <v>44465</v>
      </c>
      <c r="Q4370" s="1">
        <v>44483</v>
      </c>
      <c r="R4370" t="str" cm="1">
        <f t="array" ref="R4370:Y4370">_xlfn.XLOOKUP($N4370,'Raw - customers'!$A:$A,'Raw - customers'!$B:$I)</f>
        <v>Timmie Kelshaw</v>
      </c>
      <c r="S4370" t="str">
        <v>Non-binary</v>
      </c>
      <c r="T4370">
        <v>69</v>
      </c>
      <c r="U4370" t="str">
        <v>424 Howell GroveApt. 432</v>
      </c>
      <c r="V4370">
        <v>8605</v>
      </c>
      <c r="W4370" t="str">
        <v>Lake Evemouth</v>
      </c>
      <c r="X4370" t="str">
        <v>South Australia</v>
      </c>
      <c r="Y4370" t="str">
        <v>Australia</v>
      </c>
      <c r="Z4370">
        <v>9</v>
      </c>
      <c r="AA4370" s="3" t="str">
        <f t="shared" si="137"/>
        <v>10 to 20</v>
      </c>
      <c r="AP4370" s="6">
        <v>954</v>
      </c>
      <c r="AQ4370" s="6" t="s">
        <v>1345</v>
      </c>
    </row>
    <row r="4371" spans="1:43" x14ac:dyDescent="0.25">
      <c r="A4371">
        <v>4369</v>
      </c>
      <c r="B4371">
        <v>872</v>
      </c>
      <c r="C4371">
        <v>94</v>
      </c>
      <c r="D4371">
        <v>118</v>
      </c>
      <c r="E4371">
        <v>1</v>
      </c>
      <c r="F4371">
        <v>118</v>
      </c>
      <c r="G4371" t="str">
        <f>VLOOKUP($C4371,'Raw-products'!$A$2:$H$1261,MATCH(G$1,'Raw-products'!$A$1:$H$1,0))</f>
        <v>Shirt</v>
      </c>
      <c r="H4371" t="str">
        <f>VLOOKUP($C4371,'Raw-products'!$A$2:$H$1261,MATCH(H$1,'Raw-products'!$A$1:$H$1,0))</f>
        <v>Flannel</v>
      </c>
      <c r="I4371" t="str">
        <f>VLOOKUP($C4371,'Raw-products'!$A$2:$H$1261,MATCH(I$1,'Raw-products'!$A$1:$H$1,0))</f>
        <v>XL</v>
      </c>
      <c r="J4371" t="str">
        <f>VLOOKUP($C4371,'Raw-products'!$A$2:$H$1261,MATCH(J$1,'Raw-products'!$A$1:$H$1,0))</f>
        <v>blue</v>
      </c>
      <c r="K4371">
        <f>VLOOKUP($C4371,'Raw-products'!$A$2:$H$1261,MATCH(K$1,'Raw-products'!$A$1:$H$1,0))</f>
        <v>96</v>
      </c>
      <c r="L4371">
        <f>VLOOKUP($C4371,'Raw-products'!$A$2:$H$1261,MATCH(L$1,'Raw-products'!$A$1:$H$1,0))</f>
        <v>61</v>
      </c>
      <c r="M4371" s="5">
        <f t="shared" si="136"/>
        <v>5856</v>
      </c>
      <c r="N4371" cm="1">
        <f t="array" ref="N4371:Q4371">_xlfn.XLOOKUP($B4371,'Raw -orders'!$A:$A,'Raw -orders'!$B:$E)</f>
        <v>954</v>
      </c>
      <c r="O4371">
        <v>43868</v>
      </c>
      <c r="P4371" s="1">
        <v>44465</v>
      </c>
      <c r="Q4371" s="1">
        <v>44483</v>
      </c>
      <c r="R4371" t="str" cm="1">
        <f t="array" ref="R4371:Y4371">_xlfn.XLOOKUP($N4371,'Raw - customers'!$A:$A,'Raw - customers'!$B:$I)</f>
        <v>Timmie Kelshaw</v>
      </c>
      <c r="S4371" t="str">
        <v>Non-binary</v>
      </c>
      <c r="T4371">
        <v>69</v>
      </c>
      <c r="U4371" t="str">
        <v>424 Howell GroveApt. 432</v>
      </c>
      <c r="V4371">
        <v>8605</v>
      </c>
      <c r="W4371" t="str">
        <v>Lake Evemouth</v>
      </c>
      <c r="X4371" t="str">
        <v>South Australia</v>
      </c>
      <c r="Y4371" t="str">
        <v>Australia</v>
      </c>
      <c r="Z4371">
        <v>9</v>
      </c>
      <c r="AA4371" s="3" t="str">
        <f t="shared" si="137"/>
        <v>10 to 20</v>
      </c>
      <c r="AP4371" s="6">
        <v>954</v>
      </c>
      <c r="AQ4371" s="6" t="s">
        <v>1345</v>
      </c>
    </row>
    <row r="4372" spans="1:43" x14ac:dyDescent="0.25">
      <c r="A4372">
        <v>4370</v>
      </c>
      <c r="B4372">
        <v>873</v>
      </c>
      <c r="C4372">
        <v>418</v>
      </c>
      <c r="D4372">
        <v>119</v>
      </c>
      <c r="E4372">
        <v>1</v>
      </c>
      <c r="F4372">
        <v>119</v>
      </c>
      <c r="G4372" t="str">
        <f>VLOOKUP($C4372,'Raw-products'!$A$2:$H$1261,MATCH(G$1,'Raw-products'!$A$1:$H$1,0))</f>
        <v>Shirt</v>
      </c>
      <c r="H4372" t="str">
        <f>VLOOKUP($C4372,'Raw-products'!$A$2:$H$1261,MATCH(H$1,'Raw-products'!$A$1:$H$1,0))</f>
        <v>Casual Slim Fit</v>
      </c>
      <c r="I4372" t="str">
        <f>VLOOKUP($C4372,'Raw-products'!$A$2:$H$1261,MATCH(I$1,'Raw-products'!$A$1:$H$1,0))</f>
        <v>L</v>
      </c>
      <c r="J4372" t="str">
        <f>VLOOKUP($C4372,'Raw-products'!$A$2:$H$1261,MATCH(J$1,'Raw-products'!$A$1:$H$1,0))</f>
        <v>violet</v>
      </c>
      <c r="K4372">
        <f>VLOOKUP($C4372,'Raw-products'!$A$2:$H$1261,MATCH(K$1,'Raw-products'!$A$1:$H$1,0))</f>
        <v>113</v>
      </c>
      <c r="L4372">
        <f>VLOOKUP($C4372,'Raw-products'!$A$2:$H$1261,MATCH(L$1,'Raw-products'!$A$1:$H$1,0))</f>
        <v>65</v>
      </c>
      <c r="M4372" s="5">
        <f t="shared" si="136"/>
        <v>7345</v>
      </c>
      <c r="N4372" cm="1">
        <f t="array" ref="N4372:Q4372">_xlfn.XLOOKUP($B4372,'Raw -orders'!$A:$A,'Raw -orders'!$B:$E)</f>
        <v>100</v>
      </c>
      <c r="O4372">
        <v>55341</v>
      </c>
      <c r="P4372" s="1">
        <v>44311</v>
      </c>
      <c r="Q4372" s="1">
        <v>44323</v>
      </c>
      <c r="R4372" t="str" cm="1">
        <f t="array" ref="R4372:Y4372">_xlfn.XLOOKUP($N4372,'Raw - customers'!$A:$A,'Raw - customers'!$B:$I)</f>
        <v>Wilhelm Blaber</v>
      </c>
      <c r="S4372" t="str">
        <v>Genderfluid</v>
      </c>
      <c r="T4372">
        <v>69</v>
      </c>
      <c r="U4372" t="str">
        <v>093 Jessica AvenueSuite 154</v>
      </c>
      <c r="V4372">
        <v>768</v>
      </c>
      <c r="W4372" t="str">
        <v>Lake Callumville</v>
      </c>
      <c r="X4372" t="str">
        <v>Queensland</v>
      </c>
      <c r="Y4372" t="str">
        <v>Australia</v>
      </c>
      <c r="Z4372">
        <v>4</v>
      </c>
      <c r="AA4372" s="3" t="str">
        <f t="shared" si="137"/>
        <v>10 to 20</v>
      </c>
      <c r="AP4372" s="6">
        <v>100</v>
      </c>
      <c r="AQ4372" s="6" t="s">
        <v>1355</v>
      </c>
    </row>
    <row r="4373" spans="1:43" x14ac:dyDescent="0.25">
      <c r="A4373">
        <v>4371</v>
      </c>
      <c r="B4373">
        <v>873</v>
      </c>
      <c r="C4373">
        <v>440</v>
      </c>
      <c r="D4373">
        <v>107</v>
      </c>
      <c r="E4373">
        <v>1</v>
      </c>
      <c r="F4373">
        <v>107</v>
      </c>
      <c r="G4373" t="str">
        <f>VLOOKUP($C4373,'Raw-products'!$A$2:$H$1261,MATCH(G$1,'Raw-products'!$A$1:$H$1,0))</f>
        <v>Jacket</v>
      </c>
      <c r="H4373" t="str">
        <f>VLOOKUP($C4373,'Raw-products'!$A$2:$H$1261,MATCH(H$1,'Raw-products'!$A$1:$H$1,0))</f>
        <v>Denim</v>
      </c>
      <c r="I4373" t="str">
        <f>VLOOKUP($C4373,'Raw-products'!$A$2:$H$1261,MATCH(I$1,'Raw-products'!$A$1:$H$1,0))</f>
        <v>XS</v>
      </c>
      <c r="J4373" t="str">
        <f>VLOOKUP($C4373,'Raw-products'!$A$2:$H$1261,MATCH(J$1,'Raw-products'!$A$1:$H$1,0))</f>
        <v>blue</v>
      </c>
      <c r="K4373">
        <f>VLOOKUP($C4373,'Raw-products'!$A$2:$H$1261,MATCH(K$1,'Raw-products'!$A$1:$H$1,0))</f>
        <v>92</v>
      </c>
      <c r="L4373">
        <f>VLOOKUP($C4373,'Raw-products'!$A$2:$H$1261,MATCH(L$1,'Raw-products'!$A$1:$H$1,0))</f>
        <v>49</v>
      </c>
      <c r="M4373" s="5">
        <f t="shared" si="136"/>
        <v>4508</v>
      </c>
      <c r="N4373" cm="1">
        <f t="array" ref="N4373:Q4373">_xlfn.XLOOKUP($B4373,'Raw -orders'!$A:$A,'Raw -orders'!$B:$E)</f>
        <v>100</v>
      </c>
      <c r="O4373">
        <v>55341</v>
      </c>
      <c r="P4373" s="1">
        <v>44311</v>
      </c>
      <c r="Q4373" s="1">
        <v>44323</v>
      </c>
      <c r="R4373" t="str" cm="1">
        <f t="array" ref="R4373:Y4373">_xlfn.XLOOKUP($N4373,'Raw - customers'!$A:$A,'Raw - customers'!$B:$I)</f>
        <v>Wilhelm Blaber</v>
      </c>
      <c r="S4373" t="str">
        <v>Genderfluid</v>
      </c>
      <c r="T4373">
        <v>69</v>
      </c>
      <c r="U4373" t="str">
        <v>093 Jessica AvenueSuite 154</v>
      </c>
      <c r="V4373">
        <v>768</v>
      </c>
      <c r="W4373" t="str">
        <v>Lake Callumville</v>
      </c>
      <c r="X4373" t="str">
        <v>Queensland</v>
      </c>
      <c r="Y4373" t="str">
        <v>Australia</v>
      </c>
      <c r="Z4373">
        <v>4</v>
      </c>
      <c r="AA4373" s="3" t="str">
        <f t="shared" si="137"/>
        <v>10 to 20</v>
      </c>
      <c r="AP4373" s="6">
        <v>100</v>
      </c>
      <c r="AQ4373" s="6" t="s">
        <v>1355</v>
      </c>
    </row>
    <row r="4374" spans="1:43" x14ac:dyDescent="0.25">
      <c r="A4374">
        <v>4372</v>
      </c>
      <c r="B4374">
        <v>873</v>
      </c>
      <c r="C4374">
        <v>429</v>
      </c>
      <c r="D4374">
        <v>107</v>
      </c>
      <c r="E4374">
        <v>1</v>
      </c>
      <c r="F4374">
        <v>107</v>
      </c>
      <c r="G4374" t="str">
        <f>VLOOKUP($C4374,'Raw-products'!$A$2:$H$1261,MATCH(G$1,'Raw-products'!$A$1:$H$1,0))</f>
        <v>Jacket</v>
      </c>
      <c r="H4374" t="str">
        <f>VLOOKUP($C4374,'Raw-products'!$A$2:$H$1261,MATCH(H$1,'Raw-products'!$A$1:$H$1,0))</f>
        <v>Denim</v>
      </c>
      <c r="I4374" t="str">
        <f>VLOOKUP($C4374,'Raw-products'!$A$2:$H$1261,MATCH(I$1,'Raw-products'!$A$1:$H$1,0))</f>
        <v>XL</v>
      </c>
      <c r="J4374" t="str">
        <f>VLOOKUP($C4374,'Raw-products'!$A$2:$H$1261,MATCH(J$1,'Raw-products'!$A$1:$H$1,0))</f>
        <v>orange</v>
      </c>
      <c r="K4374">
        <f>VLOOKUP($C4374,'Raw-products'!$A$2:$H$1261,MATCH(K$1,'Raw-products'!$A$1:$H$1,0))</f>
        <v>92</v>
      </c>
      <c r="L4374">
        <f>VLOOKUP($C4374,'Raw-products'!$A$2:$H$1261,MATCH(L$1,'Raw-products'!$A$1:$H$1,0))</f>
        <v>79</v>
      </c>
      <c r="M4374" s="5">
        <f t="shared" si="136"/>
        <v>7268</v>
      </c>
      <c r="N4374" cm="1">
        <f t="array" ref="N4374:Q4374">_xlfn.XLOOKUP($B4374,'Raw -orders'!$A:$A,'Raw -orders'!$B:$E)</f>
        <v>100</v>
      </c>
      <c r="O4374">
        <v>55341</v>
      </c>
      <c r="P4374" s="1">
        <v>44311</v>
      </c>
      <c r="Q4374" s="1">
        <v>44323</v>
      </c>
      <c r="R4374" t="str" cm="1">
        <f t="array" ref="R4374:Y4374">_xlfn.XLOOKUP($N4374,'Raw - customers'!$A:$A,'Raw - customers'!$B:$I)</f>
        <v>Wilhelm Blaber</v>
      </c>
      <c r="S4374" t="str">
        <v>Genderfluid</v>
      </c>
      <c r="T4374">
        <v>69</v>
      </c>
      <c r="U4374" t="str">
        <v>093 Jessica AvenueSuite 154</v>
      </c>
      <c r="V4374">
        <v>768</v>
      </c>
      <c r="W4374" t="str">
        <v>Lake Callumville</v>
      </c>
      <c r="X4374" t="str">
        <v>Queensland</v>
      </c>
      <c r="Y4374" t="str">
        <v>Australia</v>
      </c>
      <c r="Z4374">
        <v>4</v>
      </c>
      <c r="AA4374" s="3" t="str">
        <f t="shared" si="137"/>
        <v>10 to 20</v>
      </c>
      <c r="AP4374" s="6">
        <v>100</v>
      </c>
      <c r="AQ4374" s="6" t="s">
        <v>1355</v>
      </c>
    </row>
    <row r="4375" spans="1:43" x14ac:dyDescent="0.25">
      <c r="A4375">
        <v>4373</v>
      </c>
      <c r="B4375">
        <v>873</v>
      </c>
      <c r="C4375">
        <v>731</v>
      </c>
      <c r="D4375">
        <v>119</v>
      </c>
      <c r="E4375">
        <v>2</v>
      </c>
      <c r="F4375">
        <v>238</v>
      </c>
      <c r="G4375" t="str">
        <f>VLOOKUP($C4375,'Raw-products'!$A$2:$H$1261,MATCH(G$1,'Raw-products'!$A$1:$H$1,0))</f>
        <v>Jacket</v>
      </c>
      <c r="H4375" t="str">
        <f>VLOOKUP($C4375,'Raw-products'!$A$2:$H$1261,MATCH(H$1,'Raw-products'!$A$1:$H$1,0))</f>
        <v>Trench Coat</v>
      </c>
      <c r="I4375" t="str">
        <f>VLOOKUP($C4375,'Raw-products'!$A$2:$H$1261,MATCH(I$1,'Raw-products'!$A$1:$H$1,0))</f>
        <v>S</v>
      </c>
      <c r="J4375" t="str">
        <f>VLOOKUP($C4375,'Raw-products'!$A$2:$H$1261,MATCH(J$1,'Raw-products'!$A$1:$H$1,0))</f>
        <v>violet</v>
      </c>
      <c r="K4375">
        <f>VLOOKUP($C4375,'Raw-products'!$A$2:$H$1261,MATCH(K$1,'Raw-products'!$A$1:$H$1,0))</f>
        <v>112</v>
      </c>
      <c r="L4375">
        <f>VLOOKUP($C4375,'Raw-products'!$A$2:$H$1261,MATCH(L$1,'Raw-products'!$A$1:$H$1,0))</f>
        <v>69</v>
      </c>
      <c r="M4375" s="5">
        <f t="shared" si="136"/>
        <v>7728</v>
      </c>
      <c r="N4375" cm="1">
        <f t="array" ref="N4375:Q4375">_xlfn.XLOOKUP($B4375,'Raw -orders'!$A:$A,'Raw -orders'!$B:$E)</f>
        <v>100</v>
      </c>
      <c r="O4375">
        <v>55341</v>
      </c>
      <c r="P4375" s="1">
        <v>44311</v>
      </c>
      <c r="Q4375" s="1">
        <v>44323</v>
      </c>
      <c r="R4375" t="str" cm="1">
        <f t="array" ref="R4375:Y4375">_xlfn.XLOOKUP($N4375,'Raw - customers'!$A:$A,'Raw - customers'!$B:$I)</f>
        <v>Wilhelm Blaber</v>
      </c>
      <c r="S4375" t="str">
        <v>Genderfluid</v>
      </c>
      <c r="T4375">
        <v>69</v>
      </c>
      <c r="U4375" t="str">
        <v>093 Jessica AvenueSuite 154</v>
      </c>
      <c r="V4375">
        <v>768</v>
      </c>
      <c r="W4375" t="str">
        <v>Lake Callumville</v>
      </c>
      <c r="X4375" t="str">
        <v>Queensland</v>
      </c>
      <c r="Y4375" t="str">
        <v>Australia</v>
      </c>
      <c r="Z4375">
        <v>4</v>
      </c>
      <c r="AA4375" s="3" t="str">
        <f t="shared" si="137"/>
        <v>10 to 20</v>
      </c>
      <c r="AP4375" s="6">
        <v>100</v>
      </c>
      <c r="AQ4375" s="6" t="s">
        <v>1355</v>
      </c>
    </row>
    <row r="4376" spans="1:43" x14ac:dyDescent="0.25">
      <c r="A4376">
        <v>4374</v>
      </c>
      <c r="B4376">
        <v>873</v>
      </c>
      <c r="C4376">
        <v>1126</v>
      </c>
      <c r="D4376">
        <v>102</v>
      </c>
      <c r="E4376">
        <v>1</v>
      </c>
      <c r="F4376">
        <v>102</v>
      </c>
      <c r="G4376" t="str">
        <f>VLOOKUP($C4376,'Raw-products'!$A$2:$H$1261,MATCH(G$1,'Raw-products'!$A$1:$H$1,0))</f>
        <v>Trousers</v>
      </c>
      <c r="H4376" t="str">
        <f>VLOOKUP($C4376,'Raw-products'!$A$2:$H$1261,MATCH(H$1,'Raw-products'!$A$1:$H$1,0))</f>
        <v>Cargo Pants</v>
      </c>
      <c r="I4376" t="str">
        <f>VLOOKUP($C4376,'Raw-products'!$A$2:$H$1261,MATCH(I$1,'Raw-products'!$A$1:$H$1,0))</f>
        <v>S</v>
      </c>
      <c r="J4376" t="str">
        <f>VLOOKUP($C4376,'Raw-products'!$A$2:$H$1261,MATCH(J$1,'Raw-products'!$A$1:$H$1,0))</f>
        <v>orange</v>
      </c>
      <c r="K4376">
        <f>VLOOKUP($C4376,'Raw-products'!$A$2:$H$1261,MATCH(K$1,'Raw-products'!$A$1:$H$1,0))</f>
        <v>106</v>
      </c>
      <c r="L4376">
        <f>VLOOKUP($C4376,'Raw-products'!$A$2:$H$1261,MATCH(L$1,'Raw-products'!$A$1:$H$1,0))</f>
        <v>60</v>
      </c>
      <c r="M4376" s="5">
        <f t="shared" si="136"/>
        <v>6360</v>
      </c>
      <c r="N4376" cm="1">
        <f t="array" ref="N4376:Q4376">_xlfn.XLOOKUP($B4376,'Raw -orders'!$A:$A,'Raw -orders'!$B:$E)</f>
        <v>100</v>
      </c>
      <c r="O4376">
        <v>55341</v>
      </c>
      <c r="P4376" s="1">
        <v>44311</v>
      </c>
      <c r="Q4376" s="1">
        <v>44323</v>
      </c>
      <c r="R4376" t="str" cm="1">
        <f t="array" ref="R4376:Y4376">_xlfn.XLOOKUP($N4376,'Raw - customers'!$A:$A,'Raw - customers'!$B:$I)</f>
        <v>Wilhelm Blaber</v>
      </c>
      <c r="S4376" t="str">
        <v>Genderfluid</v>
      </c>
      <c r="T4376">
        <v>69</v>
      </c>
      <c r="U4376" t="str">
        <v>093 Jessica AvenueSuite 154</v>
      </c>
      <c r="V4376">
        <v>768</v>
      </c>
      <c r="W4376" t="str">
        <v>Lake Callumville</v>
      </c>
      <c r="X4376" t="str">
        <v>Queensland</v>
      </c>
      <c r="Y4376" t="str">
        <v>Australia</v>
      </c>
      <c r="Z4376">
        <v>4</v>
      </c>
      <c r="AA4376" s="3" t="str">
        <f t="shared" si="137"/>
        <v>10 to 20</v>
      </c>
      <c r="AP4376" s="6">
        <v>100</v>
      </c>
      <c r="AQ4376" s="6" t="s">
        <v>1355</v>
      </c>
    </row>
    <row r="4377" spans="1:43" x14ac:dyDescent="0.25">
      <c r="A4377">
        <v>4375</v>
      </c>
      <c r="B4377">
        <v>874</v>
      </c>
      <c r="C4377">
        <v>32</v>
      </c>
      <c r="D4377">
        <v>96</v>
      </c>
      <c r="E4377">
        <v>2</v>
      </c>
      <c r="F4377">
        <v>192</v>
      </c>
      <c r="G4377" t="str">
        <f>VLOOKUP($C4377,'Raw-products'!$A$2:$H$1261,MATCH(G$1,'Raw-products'!$A$1:$H$1,0))</f>
        <v>Shirt</v>
      </c>
      <c r="H4377" t="str">
        <f>VLOOKUP($C4377,'Raw-products'!$A$2:$H$1261,MATCH(H$1,'Raw-products'!$A$1:$H$1,0))</f>
        <v>Oxford Cloth</v>
      </c>
      <c r="I4377" t="str">
        <f>VLOOKUP($C4377,'Raw-products'!$A$2:$H$1261,MATCH(I$1,'Raw-products'!$A$1:$H$1,0))</f>
        <v>M</v>
      </c>
      <c r="J4377" t="str">
        <f>VLOOKUP($C4377,'Raw-products'!$A$2:$H$1261,MATCH(J$1,'Raw-products'!$A$1:$H$1,0))</f>
        <v>violet</v>
      </c>
      <c r="K4377">
        <f>VLOOKUP($C4377,'Raw-products'!$A$2:$H$1261,MATCH(K$1,'Raw-products'!$A$1:$H$1,0))</f>
        <v>114</v>
      </c>
      <c r="L4377">
        <f>VLOOKUP($C4377,'Raw-products'!$A$2:$H$1261,MATCH(L$1,'Raw-products'!$A$1:$H$1,0))</f>
        <v>65</v>
      </c>
      <c r="M4377" s="5">
        <f t="shared" si="136"/>
        <v>7410</v>
      </c>
      <c r="N4377" cm="1">
        <f t="array" ref="N4377:Q4377">_xlfn.XLOOKUP($B4377,'Raw -orders'!$A:$A,'Raw -orders'!$B:$E)</f>
        <v>557</v>
      </c>
      <c r="O4377">
        <v>25370</v>
      </c>
      <c r="P4377" s="1">
        <v>44280</v>
      </c>
      <c r="Q4377" s="1">
        <v>44296</v>
      </c>
      <c r="R4377" t="str" cm="1">
        <f t="array" ref="R4377:Y4377">_xlfn.XLOOKUP($N4377,'Raw - customers'!$A:$A,'Raw - customers'!$B:$I)</f>
        <v>Kyle Lowbridge</v>
      </c>
      <c r="S4377" t="str">
        <v>Bigender</v>
      </c>
      <c r="T4377">
        <v>59</v>
      </c>
      <c r="U4377" t="str">
        <v>39 Liam ParadeApt. 343</v>
      </c>
      <c r="V4377">
        <v>7346</v>
      </c>
      <c r="W4377" t="str">
        <v>Lake Jesse</v>
      </c>
      <c r="X4377" t="str">
        <v>Tasmania</v>
      </c>
      <c r="Y4377" t="str">
        <v>Australia</v>
      </c>
      <c r="Z4377">
        <v>3</v>
      </c>
      <c r="AA4377" s="3" t="str">
        <f t="shared" si="137"/>
        <v>10 to 20</v>
      </c>
      <c r="AP4377" s="6">
        <v>557</v>
      </c>
      <c r="AQ4377" s="6" t="s">
        <v>1414</v>
      </c>
    </row>
    <row r="4378" spans="1:43" x14ac:dyDescent="0.25">
      <c r="A4378">
        <v>4376</v>
      </c>
      <c r="B4378">
        <v>874</v>
      </c>
      <c r="C4378">
        <v>919</v>
      </c>
      <c r="D4378">
        <v>96</v>
      </c>
      <c r="E4378">
        <v>2</v>
      </c>
      <c r="F4378">
        <v>192</v>
      </c>
      <c r="G4378" t="str">
        <f>VLOOKUP($C4378,'Raw-products'!$A$2:$H$1261,MATCH(G$1,'Raw-products'!$A$1:$H$1,0))</f>
        <v>Trousers</v>
      </c>
      <c r="H4378" t="str">
        <f>VLOOKUP($C4378,'Raw-products'!$A$2:$H$1261,MATCH(H$1,'Raw-products'!$A$1:$H$1,0))</f>
        <v>Drawstring</v>
      </c>
      <c r="I4378" t="str">
        <f>VLOOKUP($C4378,'Raw-products'!$A$2:$H$1261,MATCH(I$1,'Raw-products'!$A$1:$H$1,0))</f>
        <v>XL</v>
      </c>
      <c r="J4378" t="str">
        <f>VLOOKUP($C4378,'Raw-products'!$A$2:$H$1261,MATCH(J$1,'Raw-products'!$A$1:$H$1,0))</f>
        <v>orange</v>
      </c>
      <c r="K4378">
        <f>VLOOKUP($C4378,'Raw-products'!$A$2:$H$1261,MATCH(K$1,'Raw-products'!$A$1:$H$1,0))</f>
        <v>104</v>
      </c>
      <c r="L4378">
        <f>VLOOKUP($C4378,'Raw-products'!$A$2:$H$1261,MATCH(L$1,'Raw-products'!$A$1:$H$1,0))</f>
        <v>68</v>
      </c>
      <c r="M4378" s="5">
        <f t="shared" si="136"/>
        <v>7072</v>
      </c>
      <c r="N4378" cm="1">
        <f t="array" ref="N4378:Q4378">_xlfn.XLOOKUP($B4378,'Raw -orders'!$A:$A,'Raw -orders'!$B:$E)</f>
        <v>557</v>
      </c>
      <c r="O4378">
        <v>25370</v>
      </c>
      <c r="P4378" s="1">
        <v>44280</v>
      </c>
      <c r="Q4378" s="1">
        <v>44296</v>
      </c>
      <c r="R4378" t="str" cm="1">
        <f t="array" ref="R4378:Y4378">_xlfn.XLOOKUP($N4378,'Raw - customers'!$A:$A,'Raw - customers'!$B:$I)</f>
        <v>Kyle Lowbridge</v>
      </c>
      <c r="S4378" t="str">
        <v>Bigender</v>
      </c>
      <c r="T4378">
        <v>59</v>
      </c>
      <c r="U4378" t="str">
        <v>39 Liam ParadeApt. 343</v>
      </c>
      <c r="V4378">
        <v>7346</v>
      </c>
      <c r="W4378" t="str">
        <v>Lake Jesse</v>
      </c>
      <c r="X4378" t="str">
        <v>Tasmania</v>
      </c>
      <c r="Y4378" t="str">
        <v>Australia</v>
      </c>
      <c r="Z4378">
        <v>3</v>
      </c>
      <c r="AA4378" s="3" t="str">
        <f t="shared" si="137"/>
        <v>10 to 20</v>
      </c>
      <c r="AP4378" s="6">
        <v>557</v>
      </c>
      <c r="AQ4378" s="6" t="s">
        <v>1414</v>
      </c>
    </row>
    <row r="4379" spans="1:43" x14ac:dyDescent="0.25">
      <c r="A4379">
        <v>4377</v>
      </c>
      <c r="B4379">
        <v>874</v>
      </c>
      <c r="C4379">
        <v>421</v>
      </c>
      <c r="D4379">
        <v>107</v>
      </c>
      <c r="E4379">
        <v>1</v>
      </c>
      <c r="F4379">
        <v>107</v>
      </c>
      <c r="G4379" t="str">
        <f>VLOOKUP($C4379,'Raw-products'!$A$2:$H$1261,MATCH(G$1,'Raw-products'!$A$1:$H$1,0))</f>
        <v>Jacket</v>
      </c>
      <c r="H4379" t="str">
        <f>VLOOKUP($C4379,'Raw-products'!$A$2:$H$1261,MATCH(H$1,'Raw-products'!$A$1:$H$1,0))</f>
        <v>Denim</v>
      </c>
      <c r="I4379" t="str">
        <f>VLOOKUP($C4379,'Raw-products'!$A$2:$H$1261,MATCH(I$1,'Raw-products'!$A$1:$H$1,0))</f>
        <v>S</v>
      </c>
      <c r="J4379" t="str">
        <f>VLOOKUP($C4379,'Raw-products'!$A$2:$H$1261,MATCH(J$1,'Raw-products'!$A$1:$H$1,0))</f>
        <v>red</v>
      </c>
      <c r="K4379">
        <f>VLOOKUP($C4379,'Raw-products'!$A$2:$H$1261,MATCH(K$1,'Raw-products'!$A$1:$H$1,0))</f>
        <v>92</v>
      </c>
      <c r="L4379">
        <f>VLOOKUP($C4379,'Raw-products'!$A$2:$H$1261,MATCH(L$1,'Raw-products'!$A$1:$H$1,0))</f>
        <v>69</v>
      </c>
      <c r="M4379" s="5">
        <f t="shared" si="136"/>
        <v>6348</v>
      </c>
      <c r="N4379" cm="1">
        <f t="array" ref="N4379:Q4379">_xlfn.XLOOKUP($B4379,'Raw -orders'!$A:$A,'Raw -orders'!$B:$E)</f>
        <v>557</v>
      </c>
      <c r="O4379">
        <v>25370</v>
      </c>
      <c r="P4379" s="1">
        <v>44280</v>
      </c>
      <c r="Q4379" s="1">
        <v>44296</v>
      </c>
      <c r="R4379" t="str" cm="1">
        <f t="array" ref="R4379:Y4379">_xlfn.XLOOKUP($N4379,'Raw - customers'!$A:$A,'Raw - customers'!$B:$I)</f>
        <v>Kyle Lowbridge</v>
      </c>
      <c r="S4379" t="str">
        <v>Bigender</v>
      </c>
      <c r="T4379">
        <v>59</v>
      </c>
      <c r="U4379" t="str">
        <v>39 Liam ParadeApt. 343</v>
      </c>
      <c r="V4379">
        <v>7346</v>
      </c>
      <c r="W4379" t="str">
        <v>Lake Jesse</v>
      </c>
      <c r="X4379" t="str">
        <v>Tasmania</v>
      </c>
      <c r="Y4379" t="str">
        <v>Australia</v>
      </c>
      <c r="Z4379">
        <v>3</v>
      </c>
      <c r="AA4379" s="3" t="str">
        <f t="shared" si="137"/>
        <v>10 to 20</v>
      </c>
      <c r="AP4379" s="6">
        <v>557</v>
      </c>
      <c r="AQ4379" s="6" t="s">
        <v>1414</v>
      </c>
    </row>
    <row r="4380" spans="1:43" x14ac:dyDescent="0.25">
      <c r="A4380">
        <v>4378</v>
      </c>
      <c r="B4380">
        <v>874</v>
      </c>
      <c r="C4380">
        <v>1170</v>
      </c>
      <c r="D4380">
        <v>99</v>
      </c>
      <c r="E4380">
        <v>1</v>
      </c>
      <c r="F4380">
        <v>99</v>
      </c>
      <c r="G4380" t="str">
        <f>VLOOKUP($C4380,'Raw-products'!$A$2:$H$1261,MATCH(G$1,'Raw-products'!$A$1:$H$1,0))</f>
        <v>Trousers</v>
      </c>
      <c r="H4380" t="str">
        <f>VLOOKUP($C4380,'Raw-products'!$A$2:$H$1261,MATCH(H$1,'Raw-products'!$A$1:$H$1,0))</f>
        <v>High-Waisted</v>
      </c>
      <c r="I4380" t="str">
        <f>VLOOKUP($C4380,'Raw-products'!$A$2:$H$1261,MATCH(I$1,'Raw-products'!$A$1:$H$1,0))</f>
        <v>XS</v>
      </c>
      <c r="J4380" t="str">
        <f>VLOOKUP($C4380,'Raw-products'!$A$2:$H$1261,MATCH(J$1,'Raw-products'!$A$1:$H$1,0))</f>
        <v>green</v>
      </c>
      <c r="K4380">
        <f>VLOOKUP($C4380,'Raw-products'!$A$2:$H$1261,MATCH(K$1,'Raw-products'!$A$1:$H$1,0))</f>
        <v>98</v>
      </c>
      <c r="L4380">
        <f>VLOOKUP($C4380,'Raw-products'!$A$2:$H$1261,MATCH(L$1,'Raw-products'!$A$1:$H$1,0))</f>
        <v>42</v>
      </c>
      <c r="M4380" s="5">
        <f t="shared" si="136"/>
        <v>4116</v>
      </c>
      <c r="N4380" cm="1">
        <f t="array" ref="N4380:Q4380">_xlfn.XLOOKUP($B4380,'Raw -orders'!$A:$A,'Raw -orders'!$B:$E)</f>
        <v>557</v>
      </c>
      <c r="O4380">
        <v>25370</v>
      </c>
      <c r="P4380" s="1">
        <v>44280</v>
      </c>
      <c r="Q4380" s="1">
        <v>44296</v>
      </c>
      <c r="R4380" t="str" cm="1">
        <f t="array" ref="R4380:Y4380">_xlfn.XLOOKUP($N4380,'Raw - customers'!$A:$A,'Raw - customers'!$B:$I)</f>
        <v>Kyle Lowbridge</v>
      </c>
      <c r="S4380" t="str">
        <v>Bigender</v>
      </c>
      <c r="T4380">
        <v>59</v>
      </c>
      <c r="U4380" t="str">
        <v>39 Liam ParadeApt. 343</v>
      </c>
      <c r="V4380">
        <v>7346</v>
      </c>
      <c r="W4380" t="str">
        <v>Lake Jesse</v>
      </c>
      <c r="X4380" t="str">
        <v>Tasmania</v>
      </c>
      <c r="Y4380" t="str">
        <v>Australia</v>
      </c>
      <c r="Z4380">
        <v>3</v>
      </c>
      <c r="AA4380" s="3" t="str">
        <f t="shared" si="137"/>
        <v>10 to 20</v>
      </c>
      <c r="AP4380" s="6">
        <v>557</v>
      </c>
      <c r="AQ4380" s="6" t="s">
        <v>1414</v>
      </c>
    </row>
    <row r="4381" spans="1:43" x14ac:dyDescent="0.25">
      <c r="A4381">
        <v>4379</v>
      </c>
      <c r="B4381">
        <v>874</v>
      </c>
      <c r="C4381">
        <v>826</v>
      </c>
      <c r="D4381">
        <v>117</v>
      </c>
      <c r="E4381">
        <v>3</v>
      </c>
      <c r="F4381">
        <v>351</v>
      </c>
      <c r="G4381" t="str">
        <f>VLOOKUP($C4381,'Raw-products'!$A$2:$H$1261,MATCH(G$1,'Raw-products'!$A$1:$H$1,0))</f>
        <v>Jacket</v>
      </c>
      <c r="H4381" t="str">
        <f>VLOOKUP($C4381,'Raw-products'!$A$2:$H$1261,MATCH(H$1,'Raw-products'!$A$1:$H$1,0))</f>
        <v>Shearling</v>
      </c>
      <c r="I4381" t="str">
        <f>VLOOKUP($C4381,'Raw-products'!$A$2:$H$1261,MATCH(I$1,'Raw-products'!$A$1:$H$1,0))</f>
        <v>S</v>
      </c>
      <c r="J4381" t="str">
        <f>VLOOKUP($C4381,'Raw-products'!$A$2:$H$1261,MATCH(J$1,'Raw-products'!$A$1:$H$1,0))</f>
        <v>blue</v>
      </c>
      <c r="K4381">
        <f>VLOOKUP($C4381,'Raw-products'!$A$2:$H$1261,MATCH(K$1,'Raw-products'!$A$1:$H$1,0))</f>
        <v>95</v>
      </c>
      <c r="L4381">
        <f>VLOOKUP($C4381,'Raw-products'!$A$2:$H$1261,MATCH(L$1,'Raw-products'!$A$1:$H$1,0))</f>
        <v>72</v>
      </c>
      <c r="M4381" s="5">
        <f t="shared" si="136"/>
        <v>6840</v>
      </c>
      <c r="N4381" cm="1">
        <f t="array" ref="N4381:Q4381">_xlfn.XLOOKUP($B4381,'Raw -orders'!$A:$A,'Raw -orders'!$B:$E)</f>
        <v>557</v>
      </c>
      <c r="O4381">
        <v>25370</v>
      </c>
      <c r="P4381" s="1">
        <v>44280</v>
      </c>
      <c r="Q4381" s="1">
        <v>44296</v>
      </c>
      <c r="R4381" t="str" cm="1">
        <f t="array" ref="R4381:Y4381">_xlfn.XLOOKUP($N4381,'Raw - customers'!$A:$A,'Raw - customers'!$B:$I)</f>
        <v>Kyle Lowbridge</v>
      </c>
      <c r="S4381" t="str">
        <v>Bigender</v>
      </c>
      <c r="T4381">
        <v>59</v>
      </c>
      <c r="U4381" t="str">
        <v>39 Liam ParadeApt. 343</v>
      </c>
      <c r="V4381">
        <v>7346</v>
      </c>
      <c r="W4381" t="str">
        <v>Lake Jesse</v>
      </c>
      <c r="X4381" t="str">
        <v>Tasmania</v>
      </c>
      <c r="Y4381" t="str">
        <v>Australia</v>
      </c>
      <c r="Z4381">
        <v>3</v>
      </c>
      <c r="AA4381" s="3" t="str">
        <f t="shared" si="137"/>
        <v>10 to 20</v>
      </c>
      <c r="AP4381" s="6">
        <v>557</v>
      </c>
      <c r="AQ4381" s="6" t="s">
        <v>1414</v>
      </c>
    </row>
    <row r="4382" spans="1:43" x14ac:dyDescent="0.25">
      <c r="A4382">
        <v>4380</v>
      </c>
      <c r="B4382">
        <v>874</v>
      </c>
      <c r="C4382">
        <v>744</v>
      </c>
      <c r="D4382">
        <v>109</v>
      </c>
      <c r="E4382">
        <v>1</v>
      </c>
      <c r="F4382">
        <v>109</v>
      </c>
      <c r="G4382" t="str">
        <f>VLOOKUP($C4382,'Raw-products'!$A$2:$H$1261,MATCH(G$1,'Raw-products'!$A$1:$H$1,0))</f>
        <v>Jacket</v>
      </c>
      <c r="H4382" t="str">
        <f>VLOOKUP($C4382,'Raw-products'!$A$2:$H$1261,MATCH(H$1,'Raw-products'!$A$1:$H$1,0))</f>
        <v>Peacoat</v>
      </c>
      <c r="I4382" t="str">
        <f>VLOOKUP($C4382,'Raw-products'!$A$2:$H$1261,MATCH(I$1,'Raw-products'!$A$1:$H$1,0))</f>
        <v>XL</v>
      </c>
      <c r="J4382" t="str">
        <f>VLOOKUP($C4382,'Raw-products'!$A$2:$H$1261,MATCH(J$1,'Raw-products'!$A$1:$H$1,0))</f>
        <v>orange</v>
      </c>
      <c r="K4382">
        <f>VLOOKUP($C4382,'Raw-products'!$A$2:$H$1261,MATCH(K$1,'Raw-products'!$A$1:$H$1,0))</f>
        <v>102</v>
      </c>
      <c r="L4382">
        <f>VLOOKUP($C4382,'Raw-products'!$A$2:$H$1261,MATCH(L$1,'Raw-products'!$A$1:$H$1,0))</f>
        <v>69</v>
      </c>
      <c r="M4382" s="5">
        <f t="shared" si="136"/>
        <v>7038</v>
      </c>
      <c r="N4382" cm="1">
        <f t="array" ref="N4382:Q4382">_xlfn.XLOOKUP($B4382,'Raw -orders'!$A:$A,'Raw -orders'!$B:$E)</f>
        <v>557</v>
      </c>
      <c r="O4382">
        <v>25370</v>
      </c>
      <c r="P4382" s="1">
        <v>44280</v>
      </c>
      <c r="Q4382" s="1">
        <v>44296</v>
      </c>
      <c r="R4382" t="str" cm="1">
        <f t="array" ref="R4382:Y4382">_xlfn.XLOOKUP($N4382,'Raw - customers'!$A:$A,'Raw - customers'!$B:$I)</f>
        <v>Kyle Lowbridge</v>
      </c>
      <c r="S4382" t="str">
        <v>Bigender</v>
      </c>
      <c r="T4382">
        <v>59</v>
      </c>
      <c r="U4382" t="str">
        <v>39 Liam ParadeApt. 343</v>
      </c>
      <c r="V4382">
        <v>7346</v>
      </c>
      <c r="W4382" t="str">
        <v>Lake Jesse</v>
      </c>
      <c r="X4382" t="str">
        <v>Tasmania</v>
      </c>
      <c r="Y4382" t="str">
        <v>Australia</v>
      </c>
      <c r="Z4382">
        <v>3</v>
      </c>
      <c r="AA4382" s="3" t="str">
        <f t="shared" si="137"/>
        <v>10 to 20</v>
      </c>
      <c r="AP4382" s="6">
        <v>557</v>
      </c>
      <c r="AQ4382" s="6" t="s">
        <v>1414</v>
      </c>
    </row>
    <row r="4383" spans="1:43" x14ac:dyDescent="0.25">
      <c r="A4383">
        <v>4381</v>
      </c>
      <c r="B4383">
        <v>874</v>
      </c>
      <c r="C4383">
        <v>1238</v>
      </c>
      <c r="D4383">
        <v>112</v>
      </c>
      <c r="E4383">
        <v>1</v>
      </c>
      <c r="F4383">
        <v>112</v>
      </c>
      <c r="G4383" t="str">
        <f>VLOOKUP($C4383,'Raw-products'!$A$2:$H$1261,MATCH(G$1,'Raw-products'!$A$1:$H$1,0))</f>
        <v>Trousers</v>
      </c>
      <c r="H4383" t="str">
        <f>VLOOKUP($C4383,'Raw-products'!$A$2:$H$1261,MATCH(H$1,'Raw-products'!$A$1:$H$1,0))</f>
        <v>Tracksuit Bottoms</v>
      </c>
      <c r="I4383" t="str">
        <f>VLOOKUP($C4383,'Raw-products'!$A$2:$H$1261,MATCH(I$1,'Raw-products'!$A$1:$H$1,0))</f>
        <v>L</v>
      </c>
      <c r="J4383" t="str">
        <f>VLOOKUP($C4383,'Raw-products'!$A$2:$H$1261,MATCH(J$1,'Raw-products'!$A$1:$H$1,0))</f>
        <v>yellow</v>
      </c>
      <c r="K4383">
        <f>VLOOKUP($C4383,'Raw-products'!$A$2:$H$1261,MATCH(K$1,'Raw-products'!$A$1:$H$1,0))</f>
        <v>91</v>
      </c>
      <c r="L4383">
        <f>VLOOKUP($C4383,'Raw-products'!$A$2:$H$1261,MATCH(L$1,'Raw-products'!$A$1:$H$1,0))</f>
        <v>41</v>
      </c>
      <c r="M4383" s="5">
        <f t="shared" si="136"/>
        <v>3731</v>
      </c>
      <c r="N4383" cm="1">
        <f t="array" ref="N4383:Q4383">_xlfn.XLOOKUP($B4383,'Raw -orders'!$A:$A,'Raw -orders'!$B:$E)</f>
        <v>557</v>
      </c>
      <c r="O4383">
        <v>25370</v>
      </c>
      <c r="P4383" s="1">
        <v>44280</v>
      </c>
      <c r="Q4383" s="1">
        <v>44296</v>
      </c>
      <c r="R4383" t="str" cm="1">
        <f t="array" ref="R4383:Y4383">_xlfn.XLOOKUP($N4383,'Raw - customers'!$A:$A,'Raw - customers'!$B:$I)</f>
        <v>Kyle Lowbridge</v>
      </c>
      <c r="S4383" t="str">
        <v>Bigender</v>
      </c>
      <c r="T4383">
        <v>59</v>
      </c>
      <c r="U4383" t="str">
        <v>39 Liam ParadeApt. 343</v>
      </c>
      <c r="V4383">
        <v>7346</v>
      </c>
      <c r="W4383" t="str">
        <v>Lake Jesse</v>
      </c>
      <c r="X4383" t="str">
        <v>Tasmania</v>
      </c>
      <c r="Y4383" t="str">
        <v>Australia</v>
      </c>
      <c r="Z4383">
        <v>3</v>
      </c>
      <c r="AA4383" s="3" t="str">
        <f t="shared" si="137"/>
        <v>10 to 20</v>
      </c>
      <c r="AP4383" s="6">
        <v>557</v>
      </c>
      <c r="AQ4383" s="6" t="s">
        <v>1414</v>
      </c>
    </row>
    <row r="4384" spans="1:43" x14ac:dyDescent="0.25">
      <c r="A4384">
        <v>4382</v>
      </c>
      <c r="B4384">
        <v>874</v>
      </c>
      <c r="C4384">
        <v>973</v>
      </c>
      <c r="D4384">
        <v>97</v>
      </c>
      <c r="E4384">
        <v>3</v>
      </c>
      <c r="F4384">
        <v>291</v>
      </c>
      <c r="G4384" t="str">
        <f>VLOOKUP($C4384,'Raw-products'!$A$2:$H$1261,MATCH(G$1,'Raw-products'!$A$1:$H$1,0))</f>
        <v>Trousers</v>
      </c>
      <c r="H4384" t="str">
        <f>VLOOKUP($C4384,'Raw-products'!$A$2:$H$1261,MATCH(H$1,'Raw-products'!$A$1:$H$1,0))</f>
        <v>Slim-Fit</v>
      </c>
      <c r="I4384" t="str">
        <f>VLOOKUP($C4384,'Raw-products'!$A$2:$H$1261,MATCH(I$1,'Raw-products'!$A$1:$H$1,0))</f>
        <v>L</v>
      </c>
      <c r="J4384" t="str">
        <f>VLOOKUP($C4384,'Raw-products'!$A$2:$H$1261,MATCH(J$1,'Raw-products'!$A$1:$H$1,0))</f>
        <v>indigo</v>
      </c>
      <c r="K4384">
        <f>VLOOKUP($C4384,'Raw-products'!$A$2:$H$1261,MATCH(K$1,'Raw-products'!$A$1:$H$1,0))</f>
        <v>119</v>
      </c>
      <c r="L4384">
        <f>VLOOKUP($C4384,'Raw-products'!$A$2:$H$1261,MATCH(L$1,'Raw-products'!$A$1:$H$1,0))</f>
        <v>48</v>
      </c>
      <c r="M4384" s="5">
        <f t="shared" si="136"/>
        <v>5712</v>
      </c>
      <c r="N4384" cm="1">
        <f t="array" ref="N4384:Q4384">_xlfn.XLOOKUP($B4384,'Raw -orders'!$A:$A,'Raw -orders'!$B:$E)</f>
        <v>557</v>
      </c>
      <c r="O4384">
        <v>25370</v>
      </c>
      <c r="P4384" s="1">
        <v>44280</v>
      </c>
      <c r="Q4384" s="1">
        <v>44296</v>
      </c>
      <c r="R4384" t="str" cm="1">
        <f t="array" ref="R4384:Y4384">_xlfn.XLOOKUP($N4384,'Raw - customers'!$A:$A,'Raw - customers'!$B:$I)</f>
        <v>Kyle Lowbridge</v>
      </c>
      <c r="S4384" t="str">
        <v>Bigender</v>
      </c>
      <c r="T4384">
        <v>59</v>
      </c>
      <c r="U4384" t="str">
        <v>39 Liam ParadeApt. 343</v>
      </c>
      <c r="V4384">
        <v>7346</v>
      </c>
      <c r="W4384" t="str">
        <v>Lake Jesse</v>
      </c>
      <c r="X4384" t="str">
        <v>Tasmania</v>
      </c>
      <c r="Y4384" t="str">
        <v>Australia</v>
      </c>
      <c r="Z4384">
        <v>3</v>
      </c>
      <c r="AA4384" s="3" t="str">
        <f t="shared" si="137"/>
        <v>10 to 20</v>
      </c>
      <c r="AP4384" s="6">
        <v>557</v>
      </c>
      <c r="AQ4384" s="6" t="s">
        <v>1414</v>
      </c>
    </row>
    <row r="4385" spans="1:43" x14ac:dyDescent="0.25">
      <c r="A4385">
        <v>4383</v>
      </c>
      <c r="B4385">
        <v>874</v>
      </c>
      <c r="C4385">
        <v>488</v>
      </c>
      <c r="D4385">
        <v>118</v>
      </c>
      <c r="E4385">
        <v>3</v>
      </c>
      <c r="F4385">
        <v>354</v>
      </c>
      <c r="G4385" t="str">
        <f>VLOOKUP($C4385,'Raw-products'!$A$2:$H$1261,MATCH(G$1,'Raw-products'!$A$1:$H$1,0))</f>
        <v>Jacket</v>
      </c>
      <c r="H4385" t="str">
        <f>VLOOKUP($C4385,'Raw-products'!$A$2:$H$1261,MATCH(H$1,'Raw-products'!$A$1:$H$1,0))</f>
        <v>Puffer</v>
      </c>
      <c r="I4385" t="str">
        <f>VLOOKUP($C4385,'Raw-products'!$A$2:$H$1261,MATCH(I$1,'Raw-products'!$A$1:$H$1,0))</f>
        <v>L</v>
      </c>
      <c r="J4385" t="str">
        <f>VLOOKUP($C4385,'Raw-products'!$A$2:$H$1261,MATCH(J$1,'Raw-products'!$A$1:$H$1,0))</f>
        <v>violet</v>
      </c>
      <c r="K4385">
        <f>VLOOKUP($C4385,'Raw-products'!$A$2:$H$1261,MATCH(K$1,'Raw-products'!$A$1:$H$1,0))</f>
        <v>110</v>
      </c>
      <c r="L4385">
        <f>VLOOKUP($C4385,'Raw-products'!$A$2:$H$1261,MATCH(L$1,'Raw-products'!$A$1:$H$1,0))</f>
        <v>49</v>
      </c>
      <c r="M4385" s="5">
        <f t="shared" si="136"/>
        <v>5390</v>
      </c>
      <c r="N4385" cm="1">
        <f t="array" ref="N4385:Q4385">_xlfn.XLOOKUP($B4385,'Raw -orders'!$A:$A,'Raw -orders'!$B:$E)</f>
        <v>557</v>
      </c>
      <c r="O4385">
        <v>25370</v>
      </c>
      <c r="P4385" s="1">
        <v>44280</v>
      </c>
      <c r="Q4385" s="1">
        <v>44296</v>
      </c>
      <c r="R4385" t="str" cm="1">
        <f t="array" ref="R4385:Y4385">_xlfn.XLOOKUP($N4385,'Raw - customers'!$A:$A,'Raw - customers'!$B:$I)</f>
        <v>Kyle Lowbridge</v>
      </c>
      <c r="S4385" t="str">
        <v>Bigender</v>
      </c>
      <c r="T4385">
        <v>59</v>
      </c>
      <c r="U4385" t="str">
        <v>39 Liam ParadeApt. 343</v>
      </c>
      <c r="V4385">
        <v>7346</v>
      </c>
      <c r="W4385" t="str">
        <v>Lake Jesse</v>
      </c>
      <c r="X4385" t="str">
        <v>Tasmania</v>
      </c>
      <c r="Y4385" t="str">
        <v>Australia</v>
      </c>
      <c r="Z4385">
        <v>3</v>
      </c>
      <c r="AA4385" s="3" t="str">
        <f t="shared" si="137"/>
        <v>10 to 20</v>
      </c>
      <c r="AP4385" s="6">
        <v>557</v>
      </c>
      <c r="AQ4385" s="6" t="s">
        <v>1414</v>
      </c>
    </row>
    <row r="4386" spans="1:43" x14ac:dyDescent="0.25">
      <c r="A4386">
        <v>4384</v>
      </c>
      <c r="B4386">
        <v>875</v>
      </c>
      <c r="C4386">
        <v>6</v>
      </c>
      <c r="D4386">
        <v>96</v>
      </c>
      <c r="E4386">
        <v>1</v>
      </c>
      <c r="F4386">
        <v>96</v>
      </c>
      <c r="G4386" t="str">
        <f>VLOOKUP($C4386,'Raw-products'!$A$2:$H$1261,MATCH(G$1,'Raw-products'!$A$1:$H$1,0))</f>
        <v>Shirt</v>
      </c>
      <c r="H4386" t="str">
        <f>VLOOKUP($C4386,'Raw-products'!$A$2:$H$1261,MATCH(H$1,'Raw-products'!$A$1:$H$1,0))</f>
        <v>Oxford Cloth</v>
      </c>
      <c r="I4386" t="str">
        <f>VLOOKUP($C4386,'Raw-products'!$A$2:$H$1261,MATCH(I$1,'Raw-products'!$A$1:$H$1,0))</f>
        <v>S</v>
      </c>
      <c r="J4386" t="str">
        <f>VLOOKUP($C4386,'Raw-products'!$A$2:$H$1261,MATCH(J$1,'Raw-products'!$A$1:$H$1,0))</f>
        <v>orange</v>
      </c>
      <c r="K4386">
        <f>VLOOKUP($C4386,'Raw-products'!$A$2:$H$1261,MATCH(K$1,'Raw-products'!$A$1:$H$1,0))</f>
        <v>114</v>
      </c>
      <c r="L4386">
        <f>VLOOKUP($C4386,'Raw-products'!$A$2:$H$1261,MATCH(L$1,'Raw-products'!$A$1:$H$1,0))</f>
        <v>72</v>
      </c>
      <c r="M4386" s="5">
        <f t="shared" si="136"/>
        <v>8208</v>
      </c>
      <c r="N4386" cm="1">
        <f t="array" ref="N4386:Q4386">_xlfn.XLOOKUP($B4386,'Raw -orders'!$A:$A,'Raw -orders'!$B:$E)</f>
        <v>383</v>
      </c>
      <c r="O4386">
        <v>25336</v>
      </c>
      <c r="P4386" s="1">
        <v>44253</v>
      </c>
      <c r="Q4386" s="1">
        <v>44254</v>
      </c>
      <c r="R4386" t="str" cm="1">
        <f t="array" ref="R4386:Y4386">_xlfn.XLOOKUP($N4386,'Raw - customers'!$A:$A,'Raw - customers'!$B:$I)</f>
        <v>Nathanil Runchman</v>
      </c>
      <c r="S4386" t="str">
        <v>Non-binary</v>
      </c>
      <c r="T4386">
        <v>23</v>
      </c>
      <c r="U4386" t="str">
        <v>831 Ava SquareApt. 776</v>
      </c>
      <c r="V4386">
        <v>2310</v>
      </c>
      <c r="W4386" t="str">
        <v>South Hannahstad</v>
      </c>
      <c r="X4386" t="str">
        <v>Victoria</v>
      </c>
      <c r="Y4386" t="str">
        <v>Australia</v>
      </c>
      <c r="Z4386">
        <v>2</v>
      </c>
      <c r="AA4386" s="3" t="str">
        <f t="shared" si="137"/>
        <v>0 to 10</v>
      </c>
      <c r="AP4386" s="6">
        <v>383</v>
      </c>
      <c r="AQ4386" s="6" t="s">
        <v>1396</v>
      </c>
    </row>
    <row r="4387" spans="1:43" x14ac:dyDescent="0.25">
      <c r="A4387">
        <v>4385</v>
      </c>
      <c r="B4387">
        <v>875</v>
      </c>
      <c r="C4387">
        <v>607</v>
      </c>
      <c r="D4387">
        <v>112</v>
      </c>
      <c r="E4387">
        <v>2</v>
      </c>
      <c r="F4387">
        <v>224</v>
      </c>
      <c r="G4387" t="str">
        <f>VLOOKUP($C4387,'Raw-products'!$A$2:$H$1261,MATCH(G$1,'Raw-products'!$A$1:$H$1,0))</f>
        <v>Jacket</v>
      </c>
      <c r="H4387" t="str">
        <f>VLOOKUP($C4387,'Raw-products'!$A$2:$H$1261,MATCH(H$1,'Raw-products'!$A$1:$H$1,0))</f>
        <v>Cardigan</v>
      </c>
      <c r="I4387" t="str">
        <f>VLOOKUP($C4387,'Raw-products'!$A$2:$H$1261,MATCH(I$1,'Raw-products'!$A$1:$H$1,0))</f>
        <v>M</v>
      </c>
      <c r="J4387" t="str">
        <f>VLOOKUP($C4387,'Raw-products'!$A$2:$H$1261,MATCH(J$1,'Raw-products'!$A$1:$H$1,0))</f>
        <v>yellow</v>
      </c>
      <c r="K4387">
        <f>VLOOKUP($C4387,'Raw-products'!$A$2:$H$1261,MATCH(K$1,'Raw-products'!$A$1:$H$1,0))</f>
        <v>118</v>
      </c>
      <c r="L4387">
        <f>VLOOKUP($C4387,'Raw-products'!$A$2:$H$1261,MATCH(L$1,'Raw-products'!$A$1:$H$1,0))</f>
        <v>64</v>
      </c>
      <c r="M4387" s="5">
        <f t="shared" si="136"/>
        <v>7552</v>
      </c>
      <c r="N4387" cm="1">
        <f t="array" ref="N4387:Q4387">_xlfn.XLOOKUP($B4387,'Raw -orders'!$A:$A,'Raw -orders'!$B:$E)</f>
        <v>383</v>
      </c>
      <c r="O4387">
        <v>25336</v>
      </c>
      <c r="P4387" s="1">
        <v>44253</v>
      </c>
      <c r="Q4387" s="1">
        <v>44254</v>
      </c>
      <c r="R4387" t="str" cm="1">
        <f t="array" ref="R4387:Y4387">_xlfn.XLOOKUP($N4387,'Raw - customers'!$A:$A,'Raw - customers'!$B:$I)</f>
        <v>Nathanil Runchman</v>
      </c>
      <c r="S4387" t="str">
        <v>Non-binary</v>
      </c>
      <c r="T4387">
        <v>23</v>
      </c>
      <c r="U4387" t="str">
        <v>831 Ava SquareApt. 776</v>
      </c>
      <c r="V4387">
        <v>2310</v>
      </c>
      <c r="W4387" t="str">
        <v>South Hannahstad</v>
      </c>
      <c r="X4387" t="str">
        <v>Victoria</v>
      </c>
      <c r="Y4387" t="str">
        <v>Australia</v>
      </c>
      <c r="Z4387">
        <v>2</v>
      </c>
      <c r="AA4387" s="3" t="str">
        <f t="shared" si="137"/>
        <v>0 to 10</v>
      </c>
      <c r="AP4387" s="6">
        <v>383</v>
      </c>
      <c r="AQ4387" s="6" t="s">
        <v>1396</v>
      </c>
    </row>
    <row r="4388" spans="1:43" x14ac:dyDescent="0.25">
      <c r="A4388">
        <v>4386</v>
      </c>
      <c r="B4388">
        <v>875</v>
      </c>
      <c r="C4388">
        <v>74</v>
      </c>
      <c r="D4388">
        <v>118</v>
      </c>
      <c r="E4388">
        <v>3</v>
      </c>
      <c r="F4388">
        <v>354</v>
      </c>
      <c r="G4388" t="str">
        <f>VLOOKUP($C4388,'Raw-products'!$A$2:$H$1261,MATCH(G$1,'Raw-products'!$A$1:$H$1,0))</f>
        <v>Shirt</v>
      </c>
      <c r="H4388" t="str">
        <f>VLOOKUP($C4388,'Raw-products'!$A$2:$H$1261,MATCH(H$1,'Raw-products'!$A$1:$H$1,0))</f>
        <v>Flannel</v>
      </c>
      <c r="I4388" t="str">
        <f>VLOOKUP($C4388,'Raw-products'!$A$2:$H$1261,MATCH(I$1,'Raw-products'!$A$1:$H$1,0))</f>
        <v>XL</v>
      </c>
      <c r="J4388" t="str">
        <f>VLOOKUP($C4388,'Raw-products'!$A$2:$H$1261,MATCH(J$1,'Raw-products'!$A$1:$H$1,0))</f>
        <v>red</v>
      </c>
      <c r="K4388">
        <f>VLOOKUP($C4388,'Raw-products'!$A$2:$H$1261,MATCH(K$1,'Raw-products'!$A$1:$H$1,0))</f>
        <v>96</v>
      </c>
      <c r="L4388">
        <f>VLOOKUP($C4388,'Raw-products'!$A$2:$H$1261,MATCH(L$1,'Raw-products'!$A$1:$H$1,0))</f>
        <v>72</v>
      </c>
      <c r="M4388" s="5">
        <f t="shared" si="136"/>
        <v>6912</v>
      </c>
      <c r="N4388" cm="1">
        <f t="array" ref="N4388:Q4388">_xlfn.XLOOKUP($B4388,'Raw -orders'!$A:$A,'Raw -orders'!$B:$E)</f>
        <v>383</v>
      </c>
      <c r="O4388">
        <v>25336</v>
      </c>
      <c r="P4388" s="1">
        <v>44253</v>
      </c>
      <c r="Q4388" s="1">
        <v>44254</v>
      </c>
      <c r="R4388" t="str" cm="1">
        <f t="array" ref="R4388:Y4388">_xlfn.XLOOKUP($N4388,'Raw - customers'!$A:$A,'Raw - customers'!$B:$I)</f>
        <v>Nathanil Runchman</v>
      </c>
      <c r="S4388" t="str">
        <v>Non-binary</v>
      </c>
      <c r="T4388">
        <v>23</v>
      </c>
      <c r="U4388" t="str">
        <v>831 Ava SquareApt. 776</v>
      </c>
      <c r="V4388">
        <v>2310</v>
      </c>
      <c r="W4388" t="str">
        <v>South Hannahstad</v>
      </c>
      <c r="X4388" t="str">
        <v>Victoria</v>
      </c>
      <c r="Y4388" t="str">
        <v>Australia</v>
      </c>
      <c r="Z4388">
        <v>2</v>
      </c>
      <c r="AA4388" s="3" t="str">
        <f t="shared" si="137"/>
        <v>0 to 10</v>
      </c>
      <c r="AP4388" s="6">
        <v>383</v>
      </c>
      <c r="AQ4388" s="6" t="s">
        <v>1396</v>
      </c>
    </row>
    <row r="4389" spans="1:43" x14ac:dyDescent="0.25">
      <c r="A4389">
        <v>4387</v>
      </c>
      <c r="B4389">
        <v>876</v>
      </c>
      <c r="C4389">
        <v>713</v>
      </c>
      <c r="D4389">
        <v>119</v>
      </c>
      <c r="E4389">
        <v>2</v>
      </c>
      <c r="F4389">
        <v>238</v>
      </c>
      <c r="G4389" t="str">
        <f>VLOOKUP($C4389,'Raw-products'!$A$2:$H$1261,MATCH(G$1,'Raw-products'!$A$1:$H$1,0))</f>
        <v>Jacket</v>
      </c>
      <c r="H4389" t="str">
        <f>VLOOKUP($C4389,'Raw-products'!$A$2:$H$1261,MATCH(H$1,'Raw-products'!$A$1:$H$1,0))</f>
        <v>Trench Coat</v>
      </c>
      <c r="I4389" t="str">
        <f>VLOOKUP($C4389,'Raw-products'!$A$2:$H$1261,MATCH(I$1,'Raw-products'!$A$1:$H$1,0))</f>
        <v>L</v>
      </c>
      <c r="J4389" t="str">
        <f>VLOOKUP($C4389,'Raw-products'!$A$2:$H$1261,MATCH(J$1,'Raw-products'!$A$1:$H$1,0))</f>
        <v>yellow</v>
      </c>
      <c r="K4389">
        <f>VLOOKUP($C4389,'Raw-products'!$A$2:$H$1261,MATCH(K$1,'Raw-products'!$A$1:$H$1,0))</f>
        <v>112</v>
      </c>
      <c r="L4389">
        <f>VLOOKUP($C4389,'Raw-products'!$A$2:$H$1261,MATCH(L$1,'Raw-products'!$A$1:$H$1,0))</f>
        <v>77</v>
      </c>
      <c r="M4389" s="5">
        <f t="shared" si="136"/>
        <v>8624</v>
      </c>
      <c r="N4389" cm="1">
        <f t="array" ref="N4389:Q4389">_xlfn.XLOOKUP($B4389,'Raw -orders'!$A:$A,'Raw -orders'!$B:$E)</f>
        <v>566</v>
      </c>
      <c r="O4389">
        <v>52388</v>
      </c>
      <c r="P4389" s="1">
        <v>44336</v>
      </c>
      <c r="Q4389" s="1">
        <v>44340</v>
      </c>
      <c r="R4389" t="str" cm="1">
        <f t="array" ref="R4389:Y4389">_xlfn.XLOOKUP($N4389,'Raw - customers'!$A:$A,'Raw - customers'!$B:$I)</f>
        <v>Melissa Partkya</v>
      </c>
      <c r="S4389" t="str">
        <v>Male</v>
      </c>
      <c r="T4389">
        <v>23</v>
      </c>
      <c r="U4389" t="str">
        <v>95 Rice Station StSuite 985</v>
      </c>
      <c r="V4389">
        <v>2919</v>
      </c>
      <c r="W4389" t="str">
        <v>O'keefeton</v>
      </c>
      <c r="X4389" t="str">
        <v>Tasmania</v>
      </c>
      <c r="Y4389" t="str">
        <v>Australia</v>
      </c>
      <c r="Z4389">
        <v>5</v>
      </c>
      <c r="AA4389" s="3" t="str">
        <f t="shared" si="137"/>
        <v>0 to 10</v>
      </c>
      <c r="AP4389" s="6">
        <v>566</v>
      </c>
      <c r="AQ4389" s="6" t="s">
        <v>1414</v>
      </c>
    </row>
    <row r="4390" spans="1:43" x14ac:dyDescent="0.25">
      <c r="A4390">
        <v>4388</v>
      </c>
      <c r="B4390">
        <v>876</v>
      </c>
      <c r="C4390">
        <v>739</v>
      </c>
      <c r="D4390">
        <v>109</v>
      </c>
      <c r="E4390">
        <v>3</v>
      </c>
      <c r="F4390">
        <v>327</v>
      </c>
      <c r="G4390" t="str">
        <f>VLOOKUP($C4390,'Raw-products'!$A$2:$H$1261,MATCH(G$1,'Raw-products'!$A$1:$H$1,0))</f>
        <v>Jacket</v>
      </c>
      <c r="H4390" t="str">
        <f>VLOOKUP($C4390,'Raw-products'!$A$2:$H$1261,MATCH(H$1,'Raw-products'!$A$1:$H$1,0))</f>
        <v>Peacoat</v>
      </c>
      <c r="I4390" t="str">
        <f>VLOOKUP($C4390,'Raw-products'!$A$2:$H$1261,MATCH(I$1,'Raw-products'!$A$1:$H$1,0))</f>
        <v>XL</v>
      </c>
      <c r="J4390" t="str">
        <f>VLOOKUP($C4390,'Raw-products'!$A$2:$H$1261,MATCH(J$1,'Raw-products'!$A$1:$H$1,0))</f>
        <v>red</v>
      </c>
      <c r="K4390">
        <f>VLOOKUP($C4390,'Raw-products'!$A$2:$H$1261,MATCH(K$1,'Raw-products'!$A$1:$H$1,0))</f>
        <v>102</v>
      </c>
      <c r="L4390">
        <f>VLOOKUP($C4390,'Raw-products'!$A$2:$H$1261,MATCH(L$1,'Raw-products'!$A$1:$H$1,0))</f>
        <v>58</v>
      </c>
      <c r="M4390" s="5">
        <f t="shared" si="136"/>
        <v>5916</v>
      </c>
      <c r="N4390" cm="1">
        <f t="array" ref="N4390:Q4390">_xlfn.XLOOKUP($B4390,'Raw -orders'!$A:$A,'Raw -orders'!$B:$E)</f>
        <v>566</v>
      </c>
      <c r="O4390">
        <v>52388</v>
      </c>
      <c r="P4390" s="1">
        <v>44336</v>
      </c>
      <c r="Q4390" s="1">
        <v>44340</v>
      </c>
      <c r="R4390" t="str" cm="1">
        <f t="array" ref="R4390:Y4390">_xlfn.XLOOKUP($N4390,'Raw - customers'!$A:$A,'Raw - customers'!$B:$I)</f>
        <v>Melissa Partkya</v>
      </c>
      <c r="S4390" t="str">
        <v>Male</v>
      </c>
      <c r="T4390">
        <v>23</v>
      </c>
      <c r="U4390" t="str">
        <v>95 Rice Station StSuite 985</v>
      </c>
      <c r="V4390">
        <v>2919</v>
      </c>
      <c r="W4390" t="str">
        <v>O'keefeton</v>
      </c>
      <c r="X4390" t="str">
        <v>Tasmania</v>
      </c>
      <c r="Y4390" t="str">
        <v>Australia</v>
      </c>
      <c r="Z4390">
        <v>5</v>
      </c>
      <c r="AA4390" s="3" t="str">
        <f t="shared" si="137"/>
        <v>0 to 10</v>
      </c>
      <c r="AP4390" s="6">
        <v>566</v>
      </c>
      <c r="AQ4390" s="6" t="s">
        <v>1414</v>
      </c>
    </row>
    <row r="4391" spans="1:43" x14ac:dyDescent="0.25">
      <c r="A4391">
        <v>4389</v>
      </c>
      <c r="B4391">
        <v>876</v>
      </c>
      <c r="C4391">
        <v>1087</v>
      </c>
      <c r="D4391">
        <v>115</v>
      </c>
      <c r="E4391">
        <v>2</v>
      </c>
      <c r="F4391">
        <v>230</v>
      </c>
      <c r="G4391" t="str">
        <f>VLOOKUP($C4391,'Raw-products'!$A$2:$H$1261,MATCH(G$1,'Raw-products'!$A$1:$H$1,0))</f>
        <v>Trousers</v>
      </c>
      <c r="H4391" t="str">
        <f>VLOOKUP($C4391,'Raw-products'!$A$2:$H$1261,MATCH(H$1,'Raw-products'!$A$1:$H$1,0))</f>
        <v>Cropped</v>
      </c>
      <c r="I4391" t="str">
        <f>VLOOKUP($C4391,'Raw-products'!$A$2:$H$1261,MATCH(I$1,'Raw-products'!$A$1:$H$1,0))</f>
        <v>M</v>
      </c>
      <c r="J4391" t="str">
        <f>VLOOKUP($C4391,'Raw-products'!$A$2:$H$1261,MATCH(J$1,'Raw-products'!$A$1:$H$1,0))</f>
        <v>red</v>
      </c>
      <c r="K4391">
        <f>VLOOKUP($C4391,'Raw-products'!$A$2:$H$1261,MATCH(K$1,'Raw-products'!$A$1:$H$1,0))</f>
        <v>99</v>
      </c>
      <c r="L4391">
        <f>VLOOKUP($C4391,'Raw-products'!$A$2:$H$1261,MATCH(L$1,'Raw-products'!$A$1:$H$1,0))</f>
        <v>50</v>
      </c>
      <c r="M4391" s="5">
        <f t="shared" si="136"/>
        <v>4950</v>
      </c>
      <c r="N4391" cm="1">
        <f t="array" ref="N4391:Q4391">_xlfn.XLOOKUP($B4391,'Raw -orders'!$A:$A,'Raw -orders'!$B:$E)</f>
        <v>566</v>
      </c>
      <c r="O4391">
        <v>52388</v>
      </c>
      <c r="P4391" s="1">
        <v>44336</v>
      </c>
      <c r="Q4391" s="1">
        <v>44340</v>
      </c>
      <c r="R4391" t="str" cm="1">
        <f t="array" ref="R4391:Y4391">_xlfn.XLOOKUP($N4391,'Raw - customers'!$A:$A,'Raw - customers'!$B:$I)</f>
        <v>Melissa Partkya</v>
      </c>
      <c r="S4391" t="str">
        <v>Male</v>
      </c>
      <c r="T4391">
        <v>23</v>
      </c>
      <c r="U4391" t="str">
        <v>95 Rice Station StSuite 985</v>
      </c>
      <c r="V4391">
        <v>2919</v>
      </c>
      <c r="W4391" t="str">
        <v>O'keefeton</v>
      </c>
      <c r="X4391" t="str">
        <v>Tasmania</v>
      </c>
      <c r="Y4391" t="str">
        <v>Australia</v>
      </c>
      <c r="Z4391">
        <v>5</v>
      </c>
      <c r="AA4391" s="3" t="str">
        <f t="shared" si="137"/>
        <v>0 to 10</v>
      </c>
      <c r="AP4391" s="6">
        <v>566</v>
      </c>
      <c r="AQ4391" s="6" t="s">
        <v>1414</v>
      </c>
    </row>
    <row r="4392" spans="1:43" x14ac:dyDescent="0.25">
      <c r="A4392">
        <v>4390</v>
      </c>
      <c r="B4392">
        <v>876</v>
      </c>
      <c r="C4392">
        <v>606</v>
      </c>
      <c r="D4392">
        <v>112</v>
      </c>
      <c r="E4392">
        <v>2</v>
      </c>
      <c r="F4392">
        <v>224</v>
      </c>
      <c r="G4392" t="str">
        <f>VLOOKUP($C4392,'Raw-products'!$A$2:$H$1261,MATCH(G$1,'Raw-products'!$A$1:$H$1,0))</f>
        <v>Jacket</v>
      </c>
      <c r="H4392" t="str">
        <f>VLOOKUP($C4392,'Raw-products'!$A$2:$H$1261,MATCH(H$1,'Raw-products'!$A$1:$H$1,0))</f>
        <v>Cardigan</v>
      </c>
      <c r="I4392" t="str">
        <f>VLOOKUP($C4392,'Raw-products'!$A$2:$H$1261,MATCH(I$1,'Raw-products'!$A$1:$H$1,0))</f>
        <v>S</v>
      </c>
      <c r="J4392" t="str">
        <f>VLOOKUP($C4392,'Raw-products'!$A$2:$H$1261,MATCH(J$1,'Raw-products'!$A$1:$H$1,0))</f>
        <v>yellow</v>
      </c>
      <c r="K4392">
        <f>VLOOKUP($C4392,'Raw-products'!$A$2:$H$1261,MATCH(K$1,'Raw-products'!$A$1:$H$1,0))</f>
        <v>118</v>
      </c>
      <c r="L4392">
        <f>VLOOKUP($C4392,'Raw-products'!$A$2:$H$1261,MATCH(L$1,'Raw-products'!$A$1:$H$1,0))</f>
        <v>79</v>
      </c>
      <c r="M4392" s="5">
        <f t="shared" si="136"/>
        <v>9322</v>
      </c>
      <c r="N4392" cm="1">
        <f t="array" ref="N4392:Q4392">_xlfn.XLOOKUP($B4392,'Raw -orders'!$A:$A,'Raw -orders'!$B:$E)</f>
        <v>566</v>
      </c>
      <c r="O4392">
        <v>52388</v>
      </c>
      <c r="P4392" s="1">
        <v>44336</v>
      </c>
      <c r="Q4392" s="1">
        <v>44340</v>
      </c>
      <c r="R4392" t="str" cm="1">
        <f t="array" ref="R4392:Y4392">_xlfn.XLOOKUP($N4392,'Raw - customers'!$A:$A,'Raw - customers'!$B:$I)</f>
        <v>Melissa Partkya</v>
      </c>
      <c r="S4392" t="str">
        <v>Male</v>
      </c>
      <c r="T4392">
        <v>23</v>
      </c>
      <c r="U4392" t="str">
        <v>95 Rice Station StSuite 985</v>
      </c>
      <c r="V4392">
        <v>2919</v>
      </c>
      <c r="W4392" t="str">
        <v>O'keefeton</v>
      </c>
      <c r="X4392" t="str">
        <v>Tasmania</v>
      </c>
      <c r="Y4392" t="str">
        <v>Australia</v>
      </c>
      <c r="Z4392">
        <v>5</v>
      </c>
      <c r="AA4392" s="3" t="str">
        <f t="shared" si="137"/>
        <v>0 to 10</v>
      </c>
      <c r="AP4392" s="6">
        <v>566</v>
      </c>
      <c r="AQ4392" s="6" t="s">
        <v>1414</v>
      </c>
    </row>
    <row r="4393" spans="1:43" x14ac:dyDescent="0.25">
      <c r="A4393">
        <v>4391</v>
      </c>
      <c r="B4393">
        <v>876</v>
      </c>
      <c r="C4393">
        <v>697</v>
      </c>
      <c r="D4393">
        <v>113</v>
      </c>
      <c r="E4393">
        <v>2</v>
      </c>
      <c r="F4393">
        <v>226</v>
      </c>
      <c r="G4393" t="str">
        <f>VLOOKUP($C4393,'Raw-products'!$A$2:$H$1261,MATCH(G$1,'Raw-products'!$A$1:$H$1,0))</f>
        <v>Jacket</v>
      </c>
      <c r="H4393" t="str">
        <f>VLOOKUP($C4393,'Raw-products'!$A$2:$H$1261,MATCH(H$1,'Raw-products'!$A$1:$H$1,0))</f>
        <v>Parka</v>
      </c>
      <c r="I4393" t="str">
        <f>VLOOKUP($C4393,'Raw-products'!$A$2:$H$1261,MATCH(I$1,'Raw-products'!$A$1:$H$1,0))</f>
        <v>M</v>
      </c>
      <c r="J4393" t="str">
        <f>VLOOKUP($C4393,'Raw-products'!$A$2:$H$1261,MATCH(J$1,'Raw-products'!$A$1:$H$1,0))</f>
        <v>violet</v>
      </c>
      <c r="K4393">
        <f>VLOOKUP($C4393,'Raw-products'!$A$2:$H$1261,MATCH(K$1,'Raw-products'!$A$1:$H$1,0))</f>
        <v>119</v>
      </c>
      <c r="L4393">
        <f>VLOOKUP($C4393,'Raw-products'!$A$2:$H$1261,MATCH(L$1,'Raw-products'!$A$1:$H$1,0))</f>
        <v>75</v>
      </c>
      <c r="M4393" s="5">
        <f t="shared" si="136"/>
        <v>8925</v>
      </c>
      <c r="N4393" cm="1">
        <f t="array" ref="N4393:Q4393">_xlfn.XLOOKUP($B4393,'Raw -orders'!$A:$A,'Raw -orders'!$B:$E)</f>
        <v>566</v>
      </c>
      <c r="O4393">
        <v>52388</v>
      </c>
      <c r="P4393" s="1">
        <v>44336</v>
      </c>
      <c r="Q4393" s="1">
        <v>44340</v>
      </c>
      <c r="R4393" t="str" cm="1">
        <f t="array" ref="R4393:Y4393">_xlfn.XLOOKUP($N4393,'Raw - customers'!$A:$A,'Raw - customers'!$B:$I)</f>
        <v>Melissa Partkya</v>
      </c>
      <c r="S4393" t="str">
        <v>Male</v>
      </c>
      <c r="T4393">
        <v>23</v>
      </c>
      <c r="U4393" t="str">
        <v>95 Rice Station StSuite 985</v>
      </c>
      <c r="V4393">
        <v>2919</v>
      </c>
      <c r="W4393" t="str">
        <v>O'keefeton</v>
      </c>
      <c r="X4393" t="str">
        <v>Tasmania</v>
      </c>
      <c r="Y4393" t="str">
        <v>Australia</v>
      </c>
      <c r="Z4393">
        <v>5</v>
      </c>
      <c r="AA4393" s="3" t="str">
        <f t="shared" si="137"/>
        <v>0 to 10</v>
      </c>
      <c r="AP4393" s="6">
        <v>566</v>
      </c>
      <c r="AQ4393" s="6" t="s">
        <v>1414</v>
      </c>
    </row>
    <row r="4394" spans="1:43" x14ac:dyDescent="0.25">
      <c r="A4394">
        <v>4392</v>
      </c>
      <c r="B4394">
        <v>877</v>
      </c>
      <c r="C4394">
        <v>437</v>
      </c>
      <c r="D4394">
        <v>107</v>
      </c>
      <c r="E4394">
        <v>2</v>
      </c>
      <c r="F4394">
        <v>214</v>
      </c>
      <c r="G4394" t="str">
        <f>VLOOKUP($C4394,'Raw-products'!$A$2:$H$1261,MATCH(G$1,'Raw-products'!$A$1:$H$1,0))</f>
        <v>Jacket</v>
      </c>
      <c r="H4394" t="str">
        <f>VLOOKUP($C4394,'Raw-products'!$A$2:$H$1261,MATCH(H$1,'Raw-products'!$A$1:$H$1,0))</f>
        <v>Denim</v>
      </c>
      <c r="I4394" t="str">
        <f>VLOOKUP($C4394,'Raw-products'!$A$2:$H$1261,MATCH(I$1,'Raw-products'!$A$1:$H$1,0))</f>
        <v>M</v>
      </c>
      <c r="J4394" t="str">
        <f>VLOOKUP($C4394,'Raw-products'!$A$2:$H$1261,MATCH(J$1,'Raw-products'!$A$1:$H$1,0))</f>
        <v>green</v>
      </c>
      <c r="K4394">
        <f>VLOOKUP($C4394,'Raw-products'!$A$2:$H$1261,MATCH(K$1,'Raw-products'!$A$1:$H$1,0))</f>
        <v>92</v>
      </c>
      <c r="L4394">
        <f>VLOOKUP($C4394,'Raw-products'!$A$2:$H$1261,MATCH(L$1,'Raw-products'!$A$1:$H$1,0))</f>
        <v>79</v>
      </c>
      <c r="M4394" s="5">
        <f t="shared" si="136"/>
        <v>7268</v>
      </c>
      <c r="N4394" cm="1">
        <f t="array" ref="N4394:Q4394">_xlfn.XLOOKUP($B4394,'Raw -orders'!$A:$A,'Raw -orders'!$B:$E)</f>
        <v>558</v>
      </c>
      <c r="O4394">
        <v>25468</v>
      </c>
      <c r="P4394" s="1">
        <v>44391</v>
      </c>
      <c r="Q4394" s="1">
        <v>44410</v>
      </c>
      <c r="R4394" t="str" cm="1">
        <f t="array" ref="R4394:Y4394">_xlfn.XLOOKUP($N4394,'Raw - customers'!$A:$A,'Raw - customers'!$B:$I)</f>
        <v>Lizette Lindro</v>
      </c>
      <c r="S4394" t="str">
        <v>Genderqueer</v>
      </c>
      <c r="T4394">
        <v>38</v>
      </c>
      <c r="U4394" t="str">
        <v>380 Hamish LaneApt. 098</v>
      </c>
      <c r="V4394">
        <v>9827</v>
      </c>
      <c r="W4394" t="str">
        <v>Violetfort</v>
      </c>
      <c r="X4394" t="str">
        <v>South Australia</v>
      </c>
      <c r="Y4394" t="str">
        <v>Australia</v>
      </c>
      <c r="Z4394">
        <v>7</v>
      </c>
      <c r="AA4394" s="3" t="str">
        <f t="shared" si="137"/>
        <v>10 to 20</v>
      </c>
      <c r="AP4394" s="6">
        <v>558</v>
      </c>
      <c r="AQ4394" s="6" t="s">
        <v>1345</v>
      </c>
    </row>
    <row r="4395" spans="1:43" x14ac:dyDescent="0.25">
      <c r="A4395">
        <v>4393</v>
      </c>
      <c r="B4395">
        <v>877</v>
      </c>
      <c r="C4395">
        <v>1011</v>
      </c>
      <c r="D4395">
        <v>106</v>
      </c>
      <c r="E4395">
        <v>2</v>
      </c>
      <c r="F4395">
        <v>212</v>
      </c>
      <c r="G4395" t="str">
        <f>VLOOKUP($C4395,'Raw-products'!$A$2:$H$1261,MATCH(G$1,'Raw-products'!$A$1:$H$1,0))</f>
        <v>Trousers</v>
      </c>
      <c r="H4395" t="str">
        <f>VLOOKUP($C4395,'Raw-products'!$A$2:$H$1261,MATCH(H$1,'Raw-products'!$A$1:$H$1,0))</f>
        <v>Wool</v>
      </c>
      <c r="I4395" t="str">
        <f>VLOOKUP($C4395,'Raw-products'!$A$2:$H$1261,MATCH(I$1,'Raw-products'!$A$1:$H$1,0))</f>
        <v>S</v>
      </c>
      <c r="J4395" t="str">
        <f>VLOOKUP($C4395,'Raw-products'!$A$2:$H$1261,MATCH(J$1,'Raw-products'!$A$1:$H$1,0))</f>
        <v>violet</v>
      </c>
      <c r="K4395">
        <f>VLOOKUP($C4395,'Raw-products'!$A$2:$H$1261,MATCH(K$1,'Raw-products'!$A$1:$H$1,0))</f>
        <v>111</v>
      </c>
      <c r="L4395">
        <f>VLOOKUP($C4395,'Raw-products'!$A$2:$H$1261,MATCH(L$1,'Raw-products'!$A$1:$H$1,0))</f>
        <v>59</v>
      </c>
      <c r="M4395" s="5">
        <f t="shared" si="136"/>
        <v>6549</v>
      </c>
      <c r="N4395" cm="1">
        <f t="array" ref="N4395:Q4395">_xlfn.XLOOKUP($B4395,'Raw -orders'!$A:$A,'Raw -orders'!$B:$E)</f>
        <v>558</v>
      </c>
      <c r="O4395">
        <v>25468</v>
      </c>
      <c r="P4395" s="1">
        <v>44391</v>
      </c>
      <c r="Q4395" s="1">
        <v>44410</v>
      </c>
      <c r="R4395" t="str" cm="1">
        <f t="array" ref="R4395:Y4395">_xlfn.XLOOKUP($N4395,'Raw - customers'!$A:$A,'Raw - customers'!$B:$I)</f>
        <v>Lizette Lindro</v>
      </c>
      <c r="S4395" t="str">
        <v>Genderqueer</v>
      </c>
      <c r="T4395">
        <v>38</v>
      </c>
      <c r="U4395" t="str">
        <v>380 Hamish LaneApt. 098</v>
      </c>
      <c r="V4395">
        <v>9827</v>
      </c>
      <c r="W4395" t="str">
        <v>Violetfort</v>
      </c>
      <c r="X4395" t="str">
        <v>South Australia</v>
      </c>
      <c r="Y4395" t="str">
        <v>Australia</v>
      </c>
      <c r="Z4395">
        <v>7</v>
      </c>
      <c r="AA4395" s="3" t="str">
        <f t="shared" si="137"/>
        <v>10 to 20</v>
      </c>
      <c r="AP4395" s="6">
        <v>558</v>
      </c>
      <c r="AQ4395" s="6" t="s">
        <v>1345</v>
      </c>
    </row>
    <row r="4396" spans="1:43" x14ac:dyDescent="0.25">
      <c r="A4396">
        <v>4394</v>
      </c>
      <c r="B4396">
        <v>877</v>
      </c>
      <c r="C4396">
        <v>509</v>
      </c>
      <c r="D4396">
        <v>102</v>
      </c>
      <c r="E4396">
        <v>1</v>
      </c>
      <c r="F4396">
        <v>102</v>
      </c>
      <c r="G4396" t="str">
        <f>VLOOKUP($C4396,'Raw-products'!$A$2:$H$1261,MATCH(G$1,'Raw-products'!$A$1:$H$1,0))</f>
        <v>Jacket</v>
      </c>
      <c r="H4396" t="str">
        <f>VLOOKUP($C4396,'Raw-products'!$A$2:$H$1261,MATCH(H$1,'Raw-products'!$A$1:$H$1,0))</f>
        <v>Windbreaker</v>
      </c>
      <c r="I4396" t="str">
        <f>VLOOKUP($C4396,'Raw-products'!$A$2:$H$1261,MATCH(I$1,'Raw-products'!$A$1:$H$1,0))</f>
        <v>XL</v>
      </c>
      <c r="J4396" t="str">
        <f>VLOOKUP($C4396,'Raw-products'!$A$2:$H$1261,MATCH(J$1,'Raw-products'!$A$1:$H$1,0))</f>
        <v>green</v>
      </c>
      <c r="K4396">
        <f>VLOOKUP($C4396,'Raw-products'!$A$2:$H$1261,MATCH(K$1,'Raw-products'!$A$1:$H$1,0))</f>
        <v>109</v>
      </c>
      <c r="L4396">
        <f>VLOOKUP($C4396,'Raw-products'!$A$2:$H$1261,MATCH(L$1,'Raw-products'!$A$1:$H$1,0))</f>
        <v>71</v>
      </c>
      <c r="M4396" s="5">
        <f t="shared" si="136"/>
        <v>7739</v>
      </c>
      <c r="N4396" cm="1">
        <f t="array" ref="N4396:Q4396">_xlfn.XLOOKUP($B4396,'Raw -orders'!$A:$A,'Raw -orders'!$B:$E)</f>
        <v>558</v>
      </c>
      <c r="O4396">
        <v>25468</v>
      </c>
      <c r="P4396" s="1">
        <v>44391</v>
      </c>
      <c r="Q4396" s="1">
        <v>44410</v>
      </c>
      <c r="R4396" t="str" cm="1">
        <f t="array" ref="R4396:Y4396">_xlfn.XLOOKUP($N4396,'Raw - customers'!$A:$A,'Raw - customers'!$B:$I)</f>
        <v>Lizette Lindro</v>
      </c>
      <c r="S4396" t="str">
        <v>Genderqueer</v>
      </c>
      <c r="T4396">
        <v>38</v>
      </c>
      <c r="U4396" t="str">
        <v>380 Hamish LaneApt. 098</v>
      </c>
      <c r="V4396">
        <v>9827</v>
      </c>
      <c r="W4396" t="str">
        <v>Violetfort</v>
      </c>
      <c r="X4396" t="str">
        <v>South Australia</v>
      </c>
      <c r="Y4396" t="str">
        <v>Australia</v>
      </c>
      <c r="Z4396">
        <v>7</v>
      </c>
      <c r="AA4396" s="3" t="str">
        <f t="shared" si="137"/>
        <v>10 to 20</v>
      </c>
      <c r="AP4396" s="6">
        <v>558</v>
      </c>
      <c r="AQ4396" s="6" t="s">
        <v>1345</v>
      </c>
    </row>
    <row r="4397" spans="1:43" x14ac:dyDescent="0.25">
      <c r="A4397">
        <v>4395</v>
      </c>
      <c r="B4397">
        <v>877</v>
      </c>
      <c r="C4397">
        <v>1042</v>
      </c>
      <c r="D4397">
        <v>90</v>
      </c>
      <c r="E4397">
        <v>2</v>
      </c>
      <c r="F4397">
        <v>180</v>
      </c>
      <c r="G4397" t="str">
        <f>VLOOKUP($C4397,'Raw-products'!$A$2:$H$1261,MATCH(G$1,'Raw-products'!$A$1:$H$1,0))</f>
        <v>Trousers</v>
      </c>
      <c r="H4397" t="str">
        <f>VLOOKUP($C4397,'Raw-products'!$A$2:$H$1261,MATCH(H$1,'Raw-products'!$A$1:$H$1,0))</f>
        <v>Relaxed Leg</v>
      </c>
      <c r="I4397" t="str">
        <f>VLOOKUP($C4397,'Raw-products'!$A$2:$H$1261,MATCH(I$1,'Raw-products'!$A$1:$H$1,0))</f>
        <v>M</v>
      </c>
      <c r="J4397" t="str">
        <f>VLOOKUP($C4397,'Raw-products'!$A$2:$H$1261,MATCH(J$1,'Raw-products'!$A$1:$H$1,0))</f>
        <v>indigo</v>
      </c>
      <c r="K4397">
        <f>VLOOKUP($C4397,'Raw-products'!$A$2:$H$1261,MATCH(K$1,'Raw-products'!$A$1:$H$1,0))</f>
        <v>95</v>
      </c>
      <c r="L4397">
        <f>VLOOKUP($C4397,'Raw-products'!$A$2:$H$1261,MATCH(L$1,'Raw-products'!$A$1:$H$1,0))</f>
        <v>45</v>
      </c>
      <c r="M4397" s="5">
        <f t="shared" si="136"/>
        <v>4275</v>
      </c>
      <c r="N4397" cm="1">
        <f t="array" ref="N4397:Q4397">_xlfn.XLOOKUP($B4397,'Raw -orders'!$A:$A,'Raw -orders'!$B:$E)</f>
        <v>558</v>
      </c>
      <c r="O4397">
        <v>25468</v>
      </c>
      <c r="P4397" s="1">
        <v>44391</v>
      </c>
      <c r="Q4397" s="1">
        <v>44410</v>
      </c>
      <c r="R4397" t="str" cm="1">
        <f t="array" ref="R4397:Y4397">_xlfn.XLOOKUP($N4397,'Raw - customers'!$A:$A,'Raw - customers'!$B:$I)</f>
        <v>Lizette Lindro</v>
      </c>
      <c r="S4397" t="str">
        <v>Genderqueer</v>
      </c>
      <c r="T4397">
        <v>38</v>
      </c>
      <c r="U4397" t="str">
        <v>380 Hamish LaneApt. 098</v>
      </c>
      <c r="V4397">
        <v>9827</v>
      </c>
      <c r="W4397" t="str">
        <v>Violetfort</v>
      </c>
      <c r="X4397" t="str">
        <v>South Australia</v>
      </c>
      <c r="Y4397" t="str">
        <v>Australia</v>
      </c>
      <c r="Z4397">
        <v>7</v>
      </c>
      <c r="AA4397" s="3" t="str">
        <f t="shared" si="137"/>
        <v>10 to 20</v>
      </c>
      <c r="AP4397" s="6">
        <v>558</v>
      </c>
      <c r="AQ4397" s="6" t="s">
        <v>1345</v>
      </c>
    </row>
    <row r="4398" spans="1:43" x14ac:dyDescent="0.25">
      <c r="A4398">
        <v>4396</v>
      </c>
      <c r="B4398">
        <v>878</v>
      </c>
      <c r="C4398">
        <v>543</v>
      </c>
      <c r="D4398">
        <v>98</v>
      </c>
      <c r="E4398">
        <v>1</v>
      </c>
      <c r="F4398">
        <v>98</v>
      </c>
      <c r="G4398" t="str">
        <f>VLOOKUP($C4398,'Raw-products'!$A$2:$H$1261,MATCH(G$1,'Raw-products'!$A$1:$H$1,0))</f>
        <v>Jacket</v>
      </c>
      <c r="H4398" t="str">
        <f>VLOOKUP($C4398,'Raw-products'!$A$2:$H$1261,MATCH(H$1,'Raw-products'!$A$1:$H$1,0))</f>
        <v>Leather</v>
      </c>
      <c r="I4398" t="str">
        <f>VLOOKUP($C4398,'Raw-products'!$A$2:$H$1261,MATCH(I$1,'Raw-products'!$A$1:$H$1,0))</f>
        <v>L</v>
      </c>
      <c r="J4398" t="str">
        <f>VLOOKUP($C4398,'Raw-products'!$A$2:$H$1261,MATCH(J$1,'Raw-products'!$A$1:$H$1,0))</f>
        <v>green</v>
      </c>
      <c r="K4398">
        <f>VLOOKUP($C4398,'Raw-products'!$A$2:$H$1261,MATCH(K$1,'Raw-products'!$A$1:$H$1,0))</f>
        <v>113</v>
      </c>
      <c r="L4398">
        <f>VLOOKUP($C4398,'Raw-products'!$A$2:$H$1261,MATCH(L$1,'Raw-products'!$A$1:$H$1,0))</f>
        <v>71</v>
      </c>
      <c r="M4398" s="5">
        <f t="shared" si="136"/>
        <v>8023</v>
      </c>
      <c r="N4398" cm="1">
        <f t="array" ref="N4398:Q4398">_xlfn.XLOOKUP($B4398,'Raw -orders'!$A:$A,'Raw -orders'!$B:$E)</f>
        <v>470</v>
      </c>
      <c r="O4398">
        <v>50578</v>
      </c>
      <c r="P4398" s="1">
        <v>44286</v>
      </c>
      <c r="Q4398" s="1">
        <v>44306</v>
      </c>
      <c r="R4398" t="str" cm="1">
        <f t="array" ref="R4398:Y4398">_xlfn.XLOOKUP($N4398,'Raw - customers'!$A:$A,'Raw - customers'!$B:$I)</f>
        <v>Trudey Betteridge</v>
      </c>
      <c r="S4398" t="str">
        <v>Genderfluid</v>
      </c>
      <c r="T4398">
        <v>45</v>
      </c>
      <c r="U4398" t="str">
        <v>2115 Henry GroveSuite 788</v>
      </c>
      <c r="V4398">
        <v>3138</v>
      </c>
      <c r="W4398" t="str">
        <v>Edwardtown</v>
      </c>
      <c r="X4398" t="str">
        <v>Western Australia</v>
      </c>
      <c r="Y4398" t="str">
        <v>Australia</v>
      </c>
      <c r="Z4398">
        <v>3</v>
      </c>
      <c r="AA4398" s="3" t="str">
        <f t="shared" si="137"/>
        <v>10 to 20</v>
      </c>
      <c r="AP4398" s="6">
        <v>470</v>
      </c>
      <c r="AQ4398" s="6" t="s">
        <v>1377</v>
      </c>
    </row>
    <row r="4399" spans="1:43" x14ac:dyDescent="0.25">
      <c r="A4399">
        <v>4397</v>
      </c>
      <c r="B4399">
        <v>878</v>
      </c>
      <c r="C4399">
        <v>1109</v>
      </c>
      <c r="D4399">
        <v>115</v>
      </c>
      <c r="E4399">
        <v>3</v>
      </c>
      <c r="F4399">
        <v>345</v>
      </c>
      <c r="G4399" t="str">
        <f>VLOOKUP($C4399,'Raw-products'!$A$2:$H$1261,MATCH(G$1,'Raw-products'!$A$1:$H$1,0))</f>
        <v>Trousers</v>
      </c>
      <c r="H4399" t="str">
        <f>VLOOKUP($C4399,'Raw-products'!$A$2:$H$1261,MATCH(H$1,'Raw-products'!$A$1:$H$1,0))</f>
        <v>Cropped</v>
      </c>
      <c r="I4399" t="str">
        <f>VLOOKUP($C4399,'Raw-products'!$A$2:$H$1261,MATCH(I$1,'Raw-products'!$A$1:$H$1,0))</f>
        <v>XL</v>
      </c>
      <c r="J4399" t="str">
        <f>VLOOKUP($C4399,'Raw-products'!$A$2:$H$1261,MATCH(J$1,'Raw-products'!$A$1:$H$1,0))</f>
        <v>blue</v>
      </c>
      <c r="K4399">
        <f>VLOOKUP($C4399,'Raw-products'!$A$2:$H$1261,MATCH(K$1,'Raw-products'!$A$1:$H$1,0))</f>
        <v>99</v>
      </c>
      <c r="L4399">
        <f>VLOOKUP($C4399,'Raw-products'!$A$2:$H$1261,MATCH(L$1,'Raw-products'!$A$1:$H$1,0))</f>
        <v>51</v>
      </c>
      <c r="M4399" s="5">
        <f t="shared" si="136"/>
        <v>5049</v>
      </c>
      <c r="N4399" cm="1">
        <f t="array" ref="N4399:Q4399">_xlfn.XLOOKUP($B4399,'Raw -orders'!$A:$A,'Raw -orders'!$B:$E)</f>
        <v>470</v>
      </c>
      <c r="O4399">
        <v>50578</v>
      </c>
      <c r="P4399" s="1">
        <v>44286</v>
      </c>
      <c r="Q4399" s="1">
        <v>44306</v>
      </c>
      <c r="R4399" t="str" cm="1">
        <f t="array" ref="R4399:Y4399">_xlfn.XLOOKUP($N4399,'Raw - customers'!$A:$A,'Raw - customers'!$B:$I)</f>
        <v>Trudey Betteridge</v>
      </c>
      <c r="S4399" t="str">
        <v>Genderfluid</v>
      </c>
      <c r="T4399">
        <v>45</v>
      </c>
      <c r="U4399" t="str">
        <v>2115 Henry GroveSuite 788</v>
      </c>
      <c r="V4399">
        <v>3138</v>
      </c>
      <c r="W4399" t="str">
        <v>Edwardtown</v>
      </c>
      <c r="X4399" t="str">
        <v>Western Australia</v>
      </c>
      <c r="Y4399" t="str">
        <v>Australia</v>
      </c>
      <c r="Z4399">
        <v>3</v>
      </c>
      <c r="AA4399" s="3" t="str">
        <f t="shared" si="137"/>
        <v>10 to 20</v>
      </c>
      <c r="AP4399" s="6">
        <v>470</v>
      </c>
      <c r="AQ4399" s="6" t="s">
        <v>1377</v>
      </c>
    </row>
    <row r="4400" spans="1:43" x14ac:dyDescent="0.25">
      <c r="A4400">
        <v>4398</v>
      </c>
      <c r="B4400">
        <v>879</v>
      </c>
      <c r="C4400">
        <v>789</v>
      </c>
      <c r="D4400">
        <v>91</v>
      </c>
      <c r="E4400">
        <v>3</v>
      </c>
      <c r="F4400">
        <v>273</v>
      </c>
      <c r="G4400" t="str">
        <f>VLOOKUP($C4400,'Raw-products'!$A$2:$H$1261,MATCH(G$1,'Raw-products'!$A$1:$H$1,0))</f>
        <v>Jacket</v>
      </c>
      <c r="H4400" t="str">
        <f>VLOOKUP($C4400,'Raw-products'!$A$2:$H$1261,MATCH(H$1,'Raw-products'!$A$1:$H$1,0))</f>
        <v>Pullover</v>
      </c>
      <c r="I4400" t="str">
        <f>VLOOKUP($C4400,'Raw-products'!$A$2:$H$1261,MATCH(I$1,'Raw-products'!$A$1:$H$1,0))</f>
        <v>XL</v>
      </c>
      <c r="J4400" t="str">
        <f>VLOOKUP($C4400,'Raw-products'!$A$2:$H$1261,MATCH(J$1,'Raw-products'!$A$1:$H$1,0))</f>
        <v>green</v>
      </c>
      <c r="K4400">
        <f>VLOOKUP($C4400,'Raw-products'!$A$2:$H$1261,MATCH(K$1,'Raw-products'!$A$1:$H$1,0))</f>
        <v>114</v>
      </c>
      <c r="L4400">
        <f>VLOOKUP($C4400,'Raw-products'!$A$2:$H$1261,MATCH(L$1,'Raw-products'!$A$1:$H$1,0))</f>
        <v>65</v>
      </c>
      <c r="M4400" s="5">
        <f t="shared" si="136"/>
        <v>7410</v>
      </c>
      <c r="N4400" cm="1">
        <f t="array" ref="N4400:Q4400">_xlfn.XLOOKUP($B4400,'Raw -orders'!$A:$A,'Raw -orders'!$B:$E)</f>
        <v>370</v>
      </c>
      <c r="O4400">
        <v>37561</v>
      </c>
      <c r="P4400" s="1">
        <v>44480</v>
      </c>
      <c r="Q4400" s="1">
        <v>44489</v>
      </c>
      <c r="R4400" t="str" cm="1">
        <f t="array" ref="R4400:Y4400">_xlfn.XLOOKUP($N4400,'Raw - customers'!$A:$A,'Raw - customers'!$B:$I)</f>
        <v>Hildegarde Bamlett</v>
      </c>
      <c r="S4400" t="str">
        <v>Agender</v>
      </c>
      <c r="T4400">
        <v>38</v>
      </c>
      <c r="U4400" t="str">
        <v>47 Stanton GroveSuite 963</v>
      </c>
      <c r="V4400">
        <v>9196</v>
      </c>
      <c r="W4400" t="str">
        <v>Abbottbury</v>
      </c>
      <c r="X4400" t="str">
        <v>Australian Capital Territory</v>
      </c>
      <c r="Y4400" t="str">
        <v>Australia</v>
      </c>
      <c r="Z4400">
        <v>10</v>
      </c>
      <c r="AA4400" s="3" t="str">
        <f t="shared" si="137"/>
        <v>0 to 10</v>
      </c>
      <c r="AP4400" s="6">
        <v>370</v>
      </c>
      <c r="AQ4400" s="6" t="s">
        <v>1350</v>
      </c>
    </row>
    <row r="4401" spans="1:43" x14ac:dyDescent="0.25">
      <c r="A4401">
        <v>4399</v>
      </c>
      <c r="B4401">
        <v>879</v>
      </c>
      <c r="C4401">
        <v>786</v>
      </c>
      <c r="D4401">
        <v>91</v>
      </c>
      <c r="E4401">
        <v>1</v>
      </c>
      <c r="F4401">
        <v>91</v>
      </c>
      <c r="G4401" t="str">
        <f>VLOOKUP($C4401,'Raw-products'!$A$2:$H$1261,MATCH(G$1,'Raw-products'!$A$1:$H$1,0))</f>
        <v>Jacket</v>
      </c>
      <c r="H4401" t="str">
        <f>VLOOKUP($C4401,'Raw-products'!$A$2:$H$1261,MATCH(H$1,'Raw-products'!$A$1:$H$1,0))</f>
        <v>Pullover</v>
      </c>
      <c r="I4401" t="str">
        <f>VLOOKUP($C4401,'Raw-products'!$A$2:$H$1261,MATCH(I$1,'Raw-products'!$A$1:$H$1,0))</f>
        <v>S</v>
      </c>
      <c r="J4401" t="str">
        <f>VLOOKUP($C4401,'Raw-products'!$A$2:$H$1261,MATCH(J$1,'Raw-products'!$A$1:$H$1,0))</f>
        <v>green</v>
      </c>
      <c r="K4401">
        <f>VLOOKUP($C4401,'Raw-products'!$A$2:$H$1261,MATCH(K$1,'Raw-products'!$A$1:$H$1,0))</f>
        <v>114</v>
      </c>
      <c r="L4401">
        <f>VLOOKUP($C4401,'Raw-products'!$A$2:$H$1261,MATCH(L$1,'Raw-products'!$A$1:$H$1,0))</f>
        <v>69</v>
      </c>
      <c r="M4401" s="5">
        <f t="shared" si="136"/>
        <v>7866</v>
      </c>
      <c r="N4401" cm="1">
        <f t="array" ref="N4401:Q4401">_xlfn.XLOOKUP($B4401,'Raw -orders'!$A:$A,'Raw -orders'!$B:$E)</f>
        <v>370</v>
      </c>
      <c r="O4401">
        <v>37561</v>
      </c>
      <c r="P4401" s="1">
        <v>44480</v>
      </c>
      <c r="Q4401" s="1">
        <v>44489</v>
      </c>
      <c r="R4401" t="str" cm="1">
        <f t="array" ref="R4401:Y4401">_xlfn.XLOOKUP($N4401,'Raw - customers'!$A:$A,'Raw - customers'!$B:$I)</f>
        <v>Hildegarde Bamlett</v>
      </c>
      <c r="S4401" t="str">
        <v>Agender</v>
      </c>
      <c r="T4401">
        <v>38</v>
      </c>
      <c r="U4401" t="str">
        <v>47 Stanton GroveSuite 963</v>
      </c>
      <c r="V4401">
        <v>9196</v>
      </c>
      <c r="W4401" t="str">
        <v>Abbottbury</v>
      </c>
      <c r="X4401" t="str">
        <v>Australian Capital Territory</v>
      </c>
      <c r="Y4401" t="str">
        <v>Australia</v>
      </c>
      <c r="Z4401">
        <v>10</v>
      </c>
      <c r="AA4401" s="3" t="str">
        <f t="shared" si="137"/>
        <v>0 to 10</v>
      </c>
      <c r="AP4401" s="6">
        <v>370</v>
      </c>
      <c r="AQ4401" s="6" t="s">
        <v>1350</v>
      </c>
    </row>
    <row r="4402" spans="1:43" x14ac:dyDescent="0.25">
      <c r="A4402">
        <v>4400</v>
      </c>
      <c r="B4402">
        <v>880</v>
      </c>
      <c r="C4402">
        <v>724</v>
      </c>
      <c r="D4402">
        <v>119</v>
      </c>
      <c r="E4402">
        <v>2</v>
      </c>
      <c r="F4402">
        <v>238</v>
      </c>
      <c r="G4402" t="str">
        <f>VLOOKUP($C4402,'Raw-products'!$A$2:$H$1261,MATCH(G$1,'Raw-products'!$A$1:$H$1,0))</f>
        <v>Jacket</v>
      </c>
      <c r="H4402" t="str">
        <f>VLOOKUP($C4402,'Raw-products'!$A$2:$H$1261,MATCH(H$1,'Raw-products'!$A$1:$H$1,0))</f>
        <v>Trench Coat</v>
      </c>
      <c r="I4402" t="str">
        <f>VLOOKUP($C4402,'Raw-products'!$A$2:$H$1261,MATCH(I$1,'Raw-products'!$A$1:$H$1,0))</f>
        <v>XL</v>
      </c>
      <c r="J4402" t="str">
        <f>VLOOKUP($C4402,'Raw-products'!$A$2:$H$1261,MATCH(J$1,'Raw-products'!$A$1:$H$1,0))</f>
        <v>blue</v>
      </c>
      <c r="K4402">
        <f>VLOOKUP($C4402,'Raw-products'!$A$2:$H$1261,MATCH(K$1,'Raw-products'!$A$1:$H$1,0))</f>
        <v>112</v>
      </c>
      <c r="L4402">
        <f>VLOOKUP($C4402,'Raw-products'!$A$2:$H$1261,MATCH(L$1,'Raw-products'!$A$1:$H$1,0))</f>
        <v>69</v>
      </c>
      <c r="M4402" s="5">
        <f t="shared" si="136"/>
        <v>7728</v>
      </c>
      <c r="N4402" cm="1">
        <f t="array" ref="N4402:Q4402">_xlfn.XLOOKUP($B4402,'Raw -orders'!$A:$A,'Raw -orders'!$B:$E)</f>
        <v>872</v>
      </c>
      <c r="O4402">
        <v>43851</v>
      </c>
      <c r="P4402" s="1">
        <v>44246</v>
      </c>
      <c r="Q4402" s="1">
        <v>44271</v>
      </c>
      <c r="R4402" t="str" cm="1">
        <f t="array" ref="R4402:Y4402">_xlfn.XLOOKUP($N4402,'Raw - customers'!$A:$A,'Raw - customers'!$B:$I)</f>
        <v>Brendis Blackboro</v>
      </c>
      <c r="S4402" t="str">
        <v>Non-binary</v>
      </c>
      <c r="T4402">
        <v>74</v>
      </c>
      <c r="U4402" t="str">
        <v>17 Beatty Station StApt. 918</v>
      </c>
      <c r="V4402">
        <v>7892</v>
      </c>
      <c r="W4402" t="str">
        <v>West Lukeshire</v>
      </c>
      <c r="X4402" t="str">
        <v>New South Wales</v>
      </c>
      <c r="Y4402" t="str">
        <v>Australia</v>
      </c>
      <c r="Z4402">
        <v>2</v>
      </c>
      <c r="AA4402" s="3" t="str">
        <f t="shared" si="137"/>
        <v>20 to 30</v>
      </c>
      <c r="AP4402" s="6">
        <v>872</v>
      </c>
      <c r="AQ4402" s="6" t="s">
        <v>1362</v>
      </c>
    </row>
    <row r="4403" spans="1:43" x14ac:dyDescent="0.25">
      <c r="A4403">
        <v>4401</v>
      </c>
      <c r="B4403">
        <v>880</v>
      </c>
      <c r="C4403">
        <v>141</v>
      </c>
      <c r="D4403">
        <v>91</v>
      </c>
      <c r="E4403">
        <v>2</v>
      </c>
      <c r="F4403">
        <v>182</v>
      </c>
      <c r="G4403" t="str">
        <f>VLOOKUP($C4403,'Raw-products'!$A$2:$H$1261,MATCH(G$1,'Raw-products'!$A$1:$H$1,0))</f>
        <v>Shirt</v>
      </c>
      <c r="H4403" t="str">
        <f>VLOOKUP($C4403,'Raw-products'!$A$2:$H$1261,MATCH(H$1,'Raw-products'!$A$1:$H$1,0))</f>
        <v>Linen</v>
      </c>
      <c r="I4403" t="str">
        <f>VLOOKUP($C4403,'Raw-products'!$A$2:$H$1261,MATCH(I$1,'Raw-products'!$A$1:$H$1,0))</f>
        <v>S</v>
      </c>
      <c r="J4403" t="str">
        <f>VLOOKUP($C4403,'Raw-products'!$A$2:$H$1261,MATCH(J$1,'Raw-products'!$A$1:$H$1,0))</f>
        <v>red</v>
      </c>
      <c r="K4403">
        <f>VLOOKUP($C4403,'Raw-products'!$A$2:$H$1261,MATCH(K$1,'Raw-products'!$A$1:$H$1,0))</f>
        <v>116</v>
      </c>
      <c r="L4403">
        <f>VLOOKUP($C4403,'Raw-products'!$A$2:$H$1261,MATCH(L$1,'Raw-products'!$A$1:$H$1,0))</f>
        <v>67</v>
      </c>
      <c r="M4403" s="5">
        <f t="shared" si="136"/>
        <v>7772</v>
      </c>
      <c r="N4403" cm="1">
        <f t="array" ref="N4403:Q4403">_xlfn.XLOOKUP($B4403,'Raw -orders'!$A:$A,'Raw -orders'!$B:$E)</f>
        <v>872</v>
      </c>
      <c r="O4403">
        <v>43851</v>
      </c>
      <c r="P4403" s="1">
        <v>44246</v>
      </c>
      <c r="Q4403" s="1">
        <v>44271</v>
      </c>
      <c r="R4403" t="str" cm="1">
        <f t="array" ref="R4403:Y4403">_xlfn.XLOOKUP($N4403,'Raw - customers'!$A:$A,'Raw - customers'!$B:$I)</f>
        <v>Brendis Blackboro</v>
      </c>
      <c r="S4403" t="str">
        <v>Non-binary</v>
      </c>
      <c r="T4403">
        <v>74</v>
      </c>
      <c r="U4403" t="str">
        <v>17 Beatty Station StApt. 918</v>
      </c>
      <c r="V4403">
        <v>7892</v>
      </c>
      <c r="W4403" t="str">
        <v>West Lukeshire</v>
      </c>
      <c r="X4403" t="str">
        <v>New South Wales</v>
      </c>
      <c r="Y4403" t="str">
        <v>Australia</v>
      </c>
      <c r="Z4403">
        <v>2</v>
      </c>
      <c r="AA4403" s="3" t="str">
        <f t="shared" si="137"/>
        <v>20 to 30</v>
      </c>
      <c r="AP4403" s="6">
        <v>872</v>
      </c>
      <c r="AQ4403" s="6" t="s">
        <v>1362</v>
      </c>
    </row>
    <row r="4404" spans="1:43" x14ac:dyDescent="0.25">
      <c r="A4404">
        <v>4402</v>
      </c>
      <c r="B4404">
        <v>880</v>
      </c>
      <c r="C4404">
        <v>161</v>
      </c>
      <c r="D4404">
        <v>91</v>
      </c>
      <c r="E4404">
        <v>3</v>
      </c>
      <c r="F4404">
        <v>273</v>
      </c>
      <c r="G4404" t="str">
        <f>VLOOKUP($C4404,'Raw-products'!$A$2:$H$1261,MATCH(G$1,'Raw-products'!$A$1:$H$1,0))</f>
        <v>Shirt</v>
      </c>
      <c r="H4404" t="str">
        <f>VLOOKUP($C4404,'Raw-products'!$A$2:$H$1261,MATCH(H$1,'Raw-products'!$A$1:$H$1,0))</f>
        <v>Linen</v>
      </c>
      <c r="I4404" t="str">
        <f>VLOOKUP($C4404,'Raw-products'!$A$2:$H$1261,MATCH(I$1,'Raw-products'!$A$1:$H$1,0))</f>
        <v>S</v>
      </c>
      <c r="J4404" t="str">
        <f>VLOOKUP($C4404,'Raw-products'!$A$2:$H$1261,MATCH(J$1,'Raw-products'!$A$1:$H$1,0))</f>
        <v>blue</v>
      </c>
      <c r="K4404">
        <f>VLOOKUP($C4404,'Raw-products'!$A$2:$H$1261,MATCH(K$1,'Raw-products'!$A$1:$H$1,0))</f>
        <v>116</v>
      </c>
      <c r="L4404">
        <f>VLOOKUP($C4404,'Raw-products'!$A$2:$H$1261,MATCH(L$1,'Raw-products'!$A$1:$H$1,0))</f>
        <v>77</v>
      </c>
      <c r="M4404" s="5">
        <f t="shared" si="136"/>
        <v>8932</v>
      </c>
      <c r="N4404" cm="1">
        <f t="array" ref="N4404:Q4404">_xlfn.XLOOKUP($B4404,'Raw -orders'!$A:$A,'Raw -orders'!$B:$E)</f>
        <v>872</v>
      </c>
      <c r="O4404">
        <v>43851</v>
      </c>
      <c r="P4404" s="1">
        <v>44246</v>
      </c>
      <c r="Q4404" s="1">
        <v>44271</v>
      </c>
      <c r="R4404" t="str" cm="1">
        <f t="array" ref="R4404:Y4404">_xlfn.XLOOKUP($N4404,'Raw - customers'!$A:$A,'Raw - customers'!$B:$I)</f>
        <v>Brendis Blackboro</v>
      </c>
      <c r="S4404" t="str">
        <v>Non-binary</v>
      </c>
      <c r="T4404">
        <v>74</v>
      </c>
      <c r="U4404" t="str">
        <v>17 Beatty Station StApt. 918</v>
      </c>
      <c r="V4404">
        <v>7892</v>
      </c>
      <c r="W4404" t="str">
        <v>West Lukeshire</v>
      </c>
      <c r="X4404" t="str">
        <v>New South Wales</v>
      </c>
      <c r="Y4404" t="str">
        <v>Australia</v>
      </c>
      <c r="Z4404">
        <v>2</v>
      </c>
      <c r="AA4404" s="3" t="str">
        <f t="shared" si="137"/>
        <v>20 to 30</v>
      </c>
      <c r="AP4404" s="6">
        <v>872</v>
      </c>
      <c r="AQ4404" s="6" t="s">
        <v>1362</v>
      </c>
    </row>
    <row r="4405" spans="1:43" x14ac:dyDescent="0.25">
      <c r="A4405">
        <v>4403</v>
      </c>
      <c r="B4405">
        <v>880</v>
      </c>
      <c r="C4405">
        <v>52</v>
      </c>
      <c r="D4405">
        <v>104</v>
      </c>
      <c r="E4405">
        <v>1</v>
      </c>
      <c r="F4405">
        <v>104</v>
      </c>
      <c r="G4405" t="str">
        <f>VLOOKUP($C4405,'Raw-products'!$A$2:$H$1261,MATCH(G$1,'Raw-products'!$A$1:$H$1,0))</f>
        <v>Shirt</v>
      </c>
      <c r="H4405" t="str">
        <f>VLOOKUP($C4405,'Raw-products'!$A$2:$H$1261,MATCH(H$1,'Raw-products'!$A$1:$H$1,0))</f>
        <v>Dress</v>
      </c>
      <c r="I4405" t="str">
        <f>VLOOKUP($C4405,'Raw-products'!$A$2:$H$1261,MATCH(I$1,'Raw-products'!$A$1:$H$1,0))</f>
        <v>M</v>
      </c>
      <c r="J4405" t="str">
        <f>VLOOKUP($C4405,'Raw-products'!$A$2:$H$1261,MATCH(J$1,'Raw-products'!$A$1:$H$1,0))</f>
        <v>green</v>
      </c>
      <c r="K4405">
        <f>VLOOKUP($C4405,'Raw-products'!$A$2:$H$1261,MATCH(K$1,'Raw-products'!$A$1:$H$1,0))</f>
        <v>119</v>
      </c>
      <c r="L4405">
        <f>VLOOKUP($C4405,'Raw-products'!$A$2:$H$1261,MATCH(L$1,'Raw-products'!$A$1:$H$1,0))</f>
        <v>65</v>
      </c>
      <c r="M4405" s="5">
        <f t="shared" si="136"/>
        <v>7735</v>
      </c>
      <c r="N4405" cm="1">
        <f t="array" ref="N4405:Q4405">_xlfn.XLOOKUP($B4405,'Raw -orders'!$A:$A,'Raw -orders'!$B:$E)</f>
        <v>872</v>
      </c>
      <c r="O4405">
        <v>43851</v>
      </c>
      <c r="P4405" s="1">
        <v>44246</v>
      </c>
      <c r="Q4405" s="1">
        <v>44271</v>
      </c>
      <c r="R4405" t="str" cm="1">
        <f t="array" ref="R4405:Y4405">_xlfn.XLOOKUP($N4405,'Raw - customers'!$A:$A,'Raw - customers'!$B:$I)</f>
        <v>Brendis Blackboro</v>
      </c>
      <c r="S4405" t="str">
        <v>Non-binary</v>
      </c>
      <c r="T4405">
        <v>74</v>
      </c>
      <c r="U4405" t="str">
        <v>17 Beatty Station StApt. 918</v>
      </c>
      <c r="V4405">
        <v>7892</v>
      </c>
      <c r="W4405" t="str">
        <v>West Lukeshire</v>
      </c>
      <c r="X4405" t="str">
        <v>New South Wales</v>
      </c>
      <c r="Y4405" t="str">
        <v>Australia</v>
      </c>
      <c r="Z4405">
        <v>2</v>
      </c>
      <c r="AA4405" s="3" t="str">
        <f t="shared" si="137"/>
        <v>20 to 30</v>
      </c>
      <c r="AP4405" s="6">
        <v>872</v>
      </c>
      <c r="AQ4405" s="6" t="s">
        <v>1362</v>
      </c>
    </row>
    <row r="4406" spans="1:43" x14ac:dyDescent="0.25">
      <c r="A4406">
        <v>4404</v>
      </c>
      <c r="B4406">
        <v>880</v>
      </c>
      <c r="C4406">
        <v>860</v>
      </c>
      <c r="D4406">
        <v>113</v>
      </c>
      <c r="E4406">
        <v>1</v>
      </c>
      <c r="F4406">
        <v>113</v>
      </c>
      <c r="G4406" t="str">
        <f>VLOOKUP($C4406,'Raw-products'!$A$2:$H$1261,MATCH(G$1,'Raw-products'!$A$1:$H$1,0))</f>
        <v>Trousers</v>
      </c>
      <c r="H4406" t="str">
        <f>VLOOKUP($C4406,'Raw-products'!$A$2:$H$1261,MATCH(H$1,'Raw-products'!$A$1:$H$1,0))</f>
        <v>Chinos</v>
      </c>
      <c r="I4406" t="str">
        <f>VLOOKUP($C4406,'Raw-products'!$A$2:$H$1261,MATCH(I$1,'Raw-products'!$A$1:$H$1,0))</f>
        <v>XS</v>
      </c>
      <c r="J4406" t="str">
        <f>VLOOKUP($C4406,'Raw-products'!$A$2:$H$1261,MATCH(J$1,'Raw-products'!$A$1:$H$1,0))</f>
        <v>blue</v>
      </c>
      <c r="K4406">
        <f>VLOOKUP($C4406,'Raw-products'!$A$2:$H$1261,MATCH(K$1,'Raw-products'!$A$1:$H$1,0))</f>
        <v>100</v>
      </c>
      <c r="L4406">
        <f>VLOOKUP($C4406,'Raw-products'!$A$2:$H$1261,MATCH(L$1,'Raw-products'!$A$1:$H$1,0))</f>
        <v>69</v>
      </c>
      <c r="M4406" s="5">
        <f t="shared" si="136"/>
        <v>6900</v>
      </c>
      <c r="N4406" cm="1">
        <f t="array" ref="N4406:Q4406">_xlfn.XLOOKUP($B4406,'Raw -orders'!$A:$A,'Raw -orders'!$B:$E)</f>
        <v>872</v>
      </c>
      <c r="O4406">
        <v>43851</v>
      </c>
      <c r="P4406" s="1">
        <v>44246</v>
      </c>
      <c r="Q4406" s="1">
        <v>44271</v>
      </c>
      <c r="R4406" t="str" cm="1">
        <f t="array" ref="R4406:Y4406">_xlfn.XLOOKUP($N4406,'Raw - customers'!$A:$A,'Raw - customers'!$B:$I)</f>
        <v>Brendis Blackboro</v>
      </c>
      <c r="S4406" t="str">
        <v>Non-binary</v>
      </c>
      <c r="T4406">
        <v>74</v>
      </c>
      <c r="U4406" t="str">
        <v>17 Beatty Station StApt. 918</v>
      </c>
      <c r="V4406">
        <v>7892</v>
      </c>
      <c r="W4406" t="str">
        <v>West Lukeshire</v>
      </c>
      <c r="X4406" t="str">
        <v>New South Wales</v>
      </c>
      <c r="Y4406" t="str">
        <v>Australia</v>
      </c>
      <c r="Z4406">
        <v>2</v>
      </c>
      <c r="AA4406" s="3" t="str">
        <f t="shared" si="137"/>
        <v>20 to 30</v>
      </c>
      <c r="AP4406" s="6">
        <v>872</v>
      </c>
      <c r="AQ4406" s="6" t="s">
        <v>1362</v>
      </c>
    </row>
    <row r="4407" spans="1:43" x14ac:dyDescent="0.25">
      <c r="A4407">
        <v>4405</v>
      </c>
      <c r="B4407">
        <v>880</v>
      </c>
      <c r="C4407">
        <v>823</v>
      </c>
      <c r="D4407">
        <v>117</v>
      </c>
      <c r="E4407">
        <v>1</v>
      </c>
      <c r="F4407">
        <v>117</v>
      </c>
      <c r="G4407" t="str">
        <f>VLOOKUP($C4407,'Raw-products'!$A$2:$H$1261,MATCH(G$1,'Raw-products'!$A$1:$H$1,0))</f>
        <v>Jacket</v>
      </c>
      <c r="H4407" t="str">
        <f>VLOOKUP($C4407,'Raw-products'!$A$2:$H$1261,MATCH(H$1,'Raw-products'!$A$1:$H$1,0))</f>
        <v>Shearling</v>
      </c>
      <c r="I4407" t="str">
        <f>VLOOKUP($C4407,'Raw-products'!$A$2:$H$1261,MATCH(I$1,'Raw-products'!$A$1:$H$1,0))</f>
        <v>L</v>
      </c>
      <c r="J4407" t="str">
        <f>VLOOKUP($C4407,'Raw-products'!$A$2:$H$1261,MATCH(J$1,'Raw-products'!$A$1:$H$1,0))</f>
        <v>green</v>
      </c>
      <c r="K4407">
        <f>VLOOKUP($C4407,'Raw-products'!$A$2:$H$1261,MATCH(K$1,'Raw-products'!$A$1:$H$1,0))</f>
        <v>95</v>
      </c>
      <c r="L4407">
        <f>VLOOKUP($C4407,'Raw-products'!$A$2:$H$1261,MATCH(L$1,'Raw-products'!$A$1:$H$1,0))</f>
        <v>66</v>
      </c>
      <c r="M4407" s="5">
        <f t="shared" si="136"/>
        <v>6270</v>
      </c>
      <c r="N4407" cm="1">
        <f t="array" ref="N4407:Q4407">_xlfn.XLOOKUP($B4407,'Raw -orders'!$A:$A,'Raw -orders'!$B:$E)</f>
        <v>872</v>
      </c>
      <c r="O4407">
        <v>43851</v>
      </c>
      <c r="P4407" s="1">
        <v>44246</v>
      </c>
      <c r="Q4407" s="1">
        <v>44271</v>
      </c>
      <c r="R4407" t="str" cm="1">
        <f t="array" ref="R4407:Y4407">_xlfn.XLOOKUP($N4407,'Raw - customers'!$A:$A,'Raw - customers'!$B:$I)</f>
        <v>Brendis Blackboro</v>
      </c>
      <c r="S4407" t="str">
        <v>Non-binary</v>
      </c>
      <c r="T4407">
        <v>74</v>
      </c>
      <c r="U4407" t="str">
        <v>17 Beatty Station StApt. 918</v>
      </c>
      <c r="V4407">
        <v>7892</v>
      </c>
      <c r="W4407" t="str">
        <v>West Lukeshire</v>
      </c>
      <c r="X4407" t="str">
        <v>New South Wales</v>
      </c>
      <c r="Y4407" t="str">
        <v>Australia</v>
      </c>
      <c r="Z4407">
        <v>2</v>
      </c>
      <c r="AA4407" s="3" t="str">
        <f t="shared" si="137"/>
        <v>20 to 30</v>
      </c>
      <c r="AP4407" s="6">
        <v>872</v>
      </c>
      <c r="AQ4407" s="6" t="s">
        <v>1362</v>
      </c>
    </row>
    <row r="4408" spans="1:43" x14ac:dyDescent="0.25">
      <c r="A4408">
        <v>4406</v>
      </c>
      <c r="B4408">
        <v>880</v>
      </c>
      <c r="C4408">
        <v>1215</v>
      </c>
      <c r="D4408">
        <v>105</v>
      </c>
      <c r="E4408">
        <v>2</v>
      </c>
      <c r="F4408">
        <v>210</v>
      </c>
      <c r="G4408" t="str">
        <f>VLOOKUP($C4408,'Raw-products'!$A$2:$H$1261,MATCH(G$1,'Raw-products'!$A$1:$H$1,0))</f>
        <v>Trousers</v>
      </c>
      <c r="H4408" t="str">
        <f>VLOOKUP($C4408,'Raw-products'!$A$2:$H$1261,MATCH(H$1,'Raw-products'!$A$1:$H$1,0))</f>
        <v>Pleated</v>
      </c>
      <c r="I4408" t="str">
        <f>VLOOKUP($C4408,'Raw-products'!$A$2:$H$1261,MATCH(I$1,'Raw-products'!$A$1:$H$1,0))</f>
        <v>XS</v>
      </c>
      <c r="J4408" t="str">
        <f>VLOOKUP($C4408,'Raw-products'!$A$2:$H$1261,MATCH(J$1,'Raw-products'!$A$1:$H$1,0))</f>
        <v>indigo</v>
      </c>
      <c r="K4408">
        <f>VLOOKUP($C4408,'Raw-products'!$A$2:$H$1261,MATCH(K$1,'Raw-products'!$A$1:$H$1,0))</f>
        <v>90</v>
      </c>
      <c r="L4408">
        <f>VLOOKUP($C4408,'Raw-products'!$A$2:$H$1261,MATCH(L$1,'Raw-products'!$A$1:$H$1,0))</f>
        <v>52</v>
      </c>
      <c r="M4408" s="5">
        <f t="shared" si="136"/>
        <v>4680</v>
      </c>
      <c r="N4408" cm="1">
        <f t="array" ref="N4408:Q4408">_xlfn.XLOOKUP($B4408,'Raw -orders'!$A:$A,'Raw -orders'!$B:$E)</f>
        <v>872</v>
      </c>
      <c r="O4408">
        <v>43851</v>
      </c>
      <c r="P4408" s="1">
        <v>44246</v>
      </c>
      <c r="Q4408" s="1">
        <v>44271</v>
      </c>
      <c r="R4408" t="str" cm="1">
        <f t="array" ref="R4408:Y4408">_xlfn.XLOOKUP($N4408,'Raw - customers'!$A:$A,'Raw - customers'!$B:$I)</f>
        <v>Brendis Blackboro</v>
      </c>
      <c r="S4408" t="str">
        <v>Non-binary</v>
      </c>
      <c r="T4408">
        <v>74</v>
      </c>
      <c r="U4408" t="str">
        <v>17 Beatty Station StApt. 918</v>
      </c>
      <c r="V4408">
        <v>7892</v>
      </c>
      <c r="W4408" t="str">
        <v>West Lukeshire</v>
      </c>
      <c r="X4408" t="str">
        <v>New South Wales</v>
      </c>
      <c r="Y4408" t="str">
        <v>Australia</v>
      </c>
      <c r="Z4408">
        <v>2</v>
      </c>
      <c r="AA4408" s="3" t="str">
        <f t="shared" si="137"/>
        <v>20 to 30</v>
      </c>
      <c r="AP4408" s="6">
        <v>872</v>
      </c>
      <c r="AQ4408" s="6" t="s">
        <v>1362</v>
      </c>
    </row>
    <row r="4409" spans="1:43" x14ac:dyDescent="0.25">
      <c r="A4409">
        <v>4407</v>
      </c>
      <c r="B4409">
        <v>881</v>
      </c>
      <c r="C4409">
        <v>1059</v>
      </c>
      <c r="D4409">
        <v>93</v>
      </c>
      <c r="E4409">
        <v>3</v>
      </c>
      <c r="F4409">
        <v>279</v>
      </c>
      <c r="G4409" t="str">
        <f>VLOOKUP($C4409,'Raw-products'!$A$2:$H$1261,MATCH(G$1,'Raw-products'!$A$1:$H$1,0))</f>
        <v>Trousers</v>
      </c>
      <c r="H4409" t="str">
        <f>VLOOKUP($C4409,'Raw-products'!$A$2:$H$1261,MATCH(H$1,'Raw-products'!$A$1:$H$1,0))</f>
        <v>Joggers</v>
      </c>
      <c r="I4409" t="str">
        <f>VLOOKUP($C4409,'Raw-products'!$A$2:$H$1261,MATCH(I$1,'Raw-products'!$A$1:$H$1,0))</f>
        <v>XL</v>
      </c>
      <c r="J4409" t="str">
        <f>VLOOKUP($C4409,'Raw-products'!$A$2:$H$1261,MATCH(J$1,'Raw-products'!$A$1:$H$1,0))</f>
        <v>orange</v>
      </c>
      <c r="K4409">
        <f>VLOOKUP($C4409,'Raw-products'!$A$2:$H$1261,MATCH(K$1,'Raw-products'!$A$1:$H$1,0))</f>
        <v>94</v>
      </c>
      <c r="L4409">
        <f>VLOOKUP($C4409,'Raw-products'!$A$2:$H$1261,MATCH(L$1,'Raw-products'!$A$1:$H$1,0))</f>
        <v>44</v>
      </c>
      <c r="M4409" s="5">
        <f t="shared" si="136"/>
        <v>4136</v>
      </c>
      <c r="N4409" cm="1">
        <f t="array" ref="N4409:Q4409">_xlfn.XLOOKUP($B4409,'Raw -orders'!$A:$A,'Raw -orders'!$B:$E)</f>
        <v>318</v>
      </c>
      <c r="O4409">
        <v>51945</v>
      </c>
      <c r="P4409" s="1">
        <v>44245</v>
      </c>
      <c r="Q4409" s="1">
        <v>44265</v>
      </c>
      <c r="R4409" t="str" cm="1">
        <f t="array" ref="R4409:Y4409">_xlfn.XLOOKUP($N4409,'Raw - customers'!$A:$A,'Raw - customers'!$B:$I)</f>
        <v>Glyn Tieman</v>
      </c>
      <c r="S4409" t="str">
        <v>Polygender</v>
      </c>
      <c r="T4409">
        <v>63</v>
      </c>
      <c r="U4409" t="str">
        <v>37 White Station StApt. 524</v>
      </c>
      <c r="V4409">
        <v>1823</v>
      </c>
      <c r="W4409" t="str">
        <v>Georgiatown</v>
      </c>
      <c r="X4409" t="str">
        <v>Western Australia</v>
      </c>
      <c r="Y4409" t="str">
        <v>Australia</v>
      </c>
      <c r="Z4409">
        <v>2</v>
      </c>
      <c r="AA4409" s="3" t="str">
        <f t="shared" si="137"/>
        <v>10 to 20</v>
      </c>
      <c r="AP4409" s="6">
        <v>318</v>
      </c>
      <c r="AQ4409" s="6" t="s">
        <v>1377</v>
      </c>
    </row>
    <row r="4410" spans="1:43" x14ac:dyDescent="0.25">
      <c r="A4410">
        <v>4408</v>
      </c>
      <c r="B4410">
        <v>881</v>
      </c>
      <c r="C4410">
        <v>41</v>
      </c>
      <c r="D4410">
        <v>104</v>
      </c>
      <c r="E4410">
        <v>1</v>
      </c>
      <c r="F4410">
        <v>104</v>
      </c>
      <c r="G4410" t="str">
        <f>VLOOKUP($C4410,'Raw-products'!$A$2:$H$1261,MATCH(G$1,'Raw-products'!$A$1:$H$1,0))</f>
        <v>Shirt</v>
      </c>
      <c r="H4410" t="str">
        <f>VLOOKUP($C4410,'Raw-products'!$A$2:$H$1261,MATCH(H$1,'Raw-products'!$A$1:$H$1,0))</f>
        <v>Dress</v>
      </c>
      <c r="I4410" t="str">
        <f>VLOOKUP($C4410,'Raw-products'!$A$2:$H$1261,MATCH(I$1,'Raw-products'!$A$1:$H$1,0))</f>
        <v>S</v>
      </c>
      <c r="J4410" t="str">
        <f>VLOOKUP($C4410,'Raw-products'!$A$2:$H$1261,MATCH(J$1,'Raw-products'!$A$1:$H$1,0))</f>
        <v>orange</v>
      </c>
      <c r="K4410">
        <f>VLOOKUP($C4410,'Raw-products'!$A$2:$H$1261,MATCH(K$1,'Raw-products'!$A$1:$H$1,0))</f>
        <v>119</v>
      </c>
      <c r="L4410">
        <f>VLOOKUP($C4410,'Raw-products'!$A$2:$H$1261,MATCH(L$1,'Raw-products'!$A$1:$H$1,0))</f>
        <v>69</v>
      </c>
      <c r="M4410" s="5">
        <f t="shared" si="136"/>
        <v>8211</v>
      </c>
      <c r="N4410" cm="1">
        <f t="array" ref="N4410:Q4410">_xlfn.XLOOKUP($B4410,'Raw -orders'!$A:$A,'Raw -orders'!$B:$E)</f>
        <v>318</v>
      </c>
      <c r="O4410">
        <v>51945</v>
      </c>
      <c r="P4410" s="1">
        <v>44245</v>
      </c>
      <c r="Q4410" s="1">
        <v>44265</v>
      </c>
      <c r="R4410" t="str" cm="1">
        <f t="array" ref="R4410:Y4410">_xlfn.XLOOKUP($N4410,'Raw - customers'!$A:$A,'Raw - customers'!$B:$I)</f>
        <v>Glyn Tieman</v>
      </c>
      <c r="S4410" t="str">
        <v>Polygender</v>
      </c>
      <c r="T4410">
        <v>63</v>
      </c>
      <c r="U4410" t="str">
        <v>37 White Station StApt. 524</v>
      </c>
      <c r="V4410">
        <v>1823</v>
      </c>
      <c r="W4410" t="str">
        <v>Georgiatown</v>
      </c>
      <c r="X4410" t="str">
        <v>Western Australia</v>
      </c>
      <c r="Y4410" t="str">
        <v>Australia</v>
      </c>
      <c r="Z4410">
        <v>2</v>
      </c>
      <c r="AA4410" s="3" t="str">
        <f t="shared" si="137"/>
        <v>10 to 20</v>
      </c>
      <c r="AP4410" s="6">
        <v>318</v>
      </c>
      <c r="AQ4410" s="6" t="s">
        <v>1377</v>
      </c>
    </row>
    <row r="4411" spans="1:43" x14ac:dyDescent="0.25">
      <c r="A4411">
        <v>4409</v>
      </c>
      <c r="B4411">
        <v>881</v>
      </c>
      <c r="C4411">
        <v>1258</v>
      </c>
      <c r="D4411">
        <v>112</v>
      </c>
      <c r="E4411">
        <v>1</v>
      </c>
      <c r="F4411">
        <v>112</v>
      </c>
      <c r="G4411" t="str">
        <f>VLOOKUP($C4411,'Raw-products'!$A$2:$H$1261,MATCH(G$1,'Raw-products'!$A$1:$H$1,0))</f>
        <v>Trousers</v>
      </c>
      <c r="H4411" t="str">
        <f>VLOOKUP($C4411,'Raw-products'!$A$2:$H$1261,MATCH(H$1,'Raw-products'!$A$1:$H$1,0))</f>
        <v>Tracksuit Bottoms</v>
      </c>
      <c r="I4411" t="str">
        <f>VLOOKUP($C4411,'Raw-products'!$A$2:$H$1261,MATCH(I$1,'Raw-products'!$A$1:$H$1,0))</f>
        <v>L</v>
      </c>
      <c r="J4411" t="str">
        <f>VLOOKUP($C4411,'Raw-products'!$A$2:$H$1261,MATCH(J$1,'Raw-products'!$A$1:$H$1,0))</f>
        <v>violet</v>
      </c>
      <c r="K4411">
        <f>VLOOKUP($C4411,'Raw-products'!$A$2:$H$1261,MATCH(K$1,'Raw-products'!$A$1:$H$1,0))</f>
        <v>91</v>
      </c>
      <c r="L4411">
        <f>VLOOKUP($C4411,'Raw-products'!$A$2:$H$1261,MATCH(L$1,'Raw-products'!$A$1:$H$1,0))</f>
        <v>45</v>
      </c>
      <c r="M4411" s="5">
        <f t="shared" si="136"/>
        <v>4095</v>
      </c>
      <c r="N4411" cm="1">
        <f t="array" ref="N4411:Q4411">_xlfn.XLOOKUP($B4411,'Raw -orders'!$A:$A,'Raw -orders'!$B:$E)</f>
        <v>318</v>
      </c>
      <c r="O4411">
        <v>51945</v>
      </c>
      <c r="P4411" s="1">
        <v>44245</v>
      </c>
      <c r="Q4411" s="1">
        <v>44265</v>
      </c>
      <c r="R4411" t="str" cm="1">
        <f t="array" ref="R4411:Y4411">_xlfn.XLOOKUP($N4411,'Raw - customers'!$A:$A,'Raw - customers'!$B:$I)</f>
        <v>Glyn Tieman</v>
      </c>
      <c r="S4411" t="str">
        <v>Polygender</v>
      </c>
      <c r="T4411">
        <v>63</v>
      </c>
      <c r="U4411" t="str">
        <v>37 White Station StApt. 524</v>
      </c>
      <c r="V4411">
        <v>1823</v>
      </c>
      <c r="W4411" t="str">
        <v>Georgiatown</v>
      </c>
      <c r="X4411" t="str">
        <v>Western Australia</v>
      </c>
      <c r="Y4411" t="str">
        <v>Australia</v>
      </c>
      <c r="Z4411">
        <v>2</v>
      </c>
      <c r="AA4411" s="3" t="str">
        <f t="shared" si="137"/>
        <v>10 to 20</v>
      </c>
      <c r="AP4411" s="6">
        <v>318</v>
      </c>
      <c r="AQ4411" s="6" t="s">
        <v>1377</v>
      </c>
    </row>
    <row r="4412" spans="1:43" x14ac:dyDescent="0.25">
      <c r="A4412">
        <v>4410</v>
      </c>
      <c r="B4412">
        <v>881</v>
      </c>
      <c r="C4412">
        <v>1121</v>
      </c>
      <c r="D4412">
        <v>102</v>
      </c>
      <c r="E4412">
        <v>2</v>
      </c>
      <c r="F4412">
        <v>204</v>
      </c>
      <c r="G4412" t="str">
        <f>VLOOKUP($C4412,'Raw-products'!$A$2:$H$1261,MATCH(G$1,'Raw-products'!$A$1:$H$1,0))</f>
        <v>Trousers</v>
      </c>
      <c r="H4412" t="str">
        <f>VLOOKUP($C4412,'Raw-products'!$A$2:$H$1261,MATCH(H$1,'Raw-products'!$A$1:$H$1,0))</f>
        <v>Cargo Pants</v>
      </c>
      <c r="I4412" t="str">
        <f>VLOOKUP($C4412,'Raw-products'!$A$2:$H$1261,MATCH(I$1,'Raw-products'!$A$1:$H$1,0))</f>
        <v>S</v>
      </c>
      <c r="J4412" t="str">
        <f>VLOOKUP($C4412,'Raw-products'!$A$2:$H$1261,MATCH(J$1,'Raw-products'!$A$1:$H$1,0))</f>
        <v>red</v>
      </c>
      <c r="K4412">
        <f>VLOOKUP($C4412,'Raw-products'!$A$2:$H$1261,MATCH(K$1,'Raw-products'!$A$1:$H$1,0))</f>
        <v>106</v>
      </c>
      <c r="L4412">
        <f>VLOOKUP($C4412,'Raw-products'!$A$2:$H$1261,MATCH(L$1,'Raw-products'!$A$1:$H$1,0))</f>
        <v>63</v>
      </c>
      <c r="M4412" s="5">
        <f t="shared" si="136"/>
        <v>6678</v>
      </c>
      <c r="N4412" cm="1">
        <f t="array" ref="N4412:Q4412">_xlfn.XLOOKUP($B4412,'Raw -orders'!$A:$A,'Raw -orders'!$B:$E)</f>
        <v>318</v>
      </c>
      <c r="O4412">
        <v>51945</v>
      </c>
      <c r="P4412" s="1">
        <v>44245</v>
      </c>
      <c r="Q4412" s="1">
        <v>44265</v>
      </c>
      <c r="R4412" t="str" cm="1">
        <f t="array" ref="R4412:Y4412">_xlfn.XLOOKUP($N4412,'Raw - customers'!$A:$A,'Raw - customers'!$B:$I)</f>
        <v>Glyn Tieman</v>
      </c>
      <c r="S4412" t="str">
        <v>Polygender</v>
      </c>
      <c r="T4412">
        <v>63</v>
      </c>
      <c r="U4412" t="str">
        <v>37 White Station StApt. 524</v>
      </c>
      <c r="V4412">
        <v>1823</v>
      </c>
      <c r="W4412" t="str">
        <v>Georgiatown</v>
      </c>
      <c r="X4412" t="str">
        <v>Western Australia</v>
      </c>
      <c r="Y4412" t="str">
        <v>Australia</v>
      </c>
      <c r="Z4412">
        <v>2</v>
      </c>
      <c r="AA4412" s="3" t="str">
        <f t="shared" si="137"/>
        <v>10 to 20</v>
      </c>
      <c r="AP4412" s="6">
        <v>318</v>
      </c>
      <c r="AQ4412" s="6" t="s">
        <v>1377</v>
      </c>
    </row>
    <row r="4413" spans="1:43" x14ac:dyDescent="0.25">
      <c r="A4413">
        <v>4411</v>
      </c>
      <c r="B4413">
        <v>881</v>
      </c>
      <c r="C4413">
        <v>1077</v>
      </c>
      <c r="D4413">
        <v>93</v>
      </c>
      <c r="E4413">
        <v>2</v>
      </c>
      <c r="F4413">
        <v>186</v>
      </c>
      <c r="G4413" t="str">
        <f>VLOOKUP($C4413,'Raw-products'!$A$2:$H$1261,MATCH(G$1,'Raw-products'!$A$1:$H$1,0))</f>
        <v>Trousers</v>
      </c>
      <c r="H4413" t="str">
        <f>VLOOKUP($C4413,'Raw-products'!$A$2:$H$1261,MATCH(H$1,'Raw-products'!$A$1:$H$1,0))</f>
        <v>Joggers</v>
      </c>
      <c r="I4413" t="str">
        <f>VLOOKUP($C4413,'Raw-products'!$A$2:$H$1261,MATCH(I$1,'Raw-products'!$A$1:$H$1,0))</f>
        <v>M</v>
      </c>
      <c r="J4413" t="str">
        <f>VLOOKUP($C4413,'Raw-products'!$A$2:$H$1261,MATCH(J$1,'Raw-products'!$A$1:$H$1,0))</f>
        <v>indigo</v>
      </c>
      <c r="K4413">
        <f>VLOOKUP($C4413,'Raw-products'!$A$2:$H$1261,MATCH(K$1,'Raw-products'!$A$1:$H$1,0))</f>
        <v>94</v>
      </c>
      <c r="L4413">
        <f>VLOOKUP($C4413,'Raw-products'!$A$2:$H$1261,MATCH(L$1,'Raw-products'!$A$1:$H$1,0))</f>
        <v>66</v>
      </c>
      <c r="M4413" s="5">
        <f t="shared" si="136"/>
        <v>6204</v>
      </c>
      <c r="N4413" cm="1">
        <f t="array" ref="N4413:Q4413">_xlfn.XLOOKUP($B4413,'Raw -orders'!$A:$A,'Raw -orders'!$B:$E)</f>
        <v>318</v>
      </c>
      <c r="O4413">
        <v>51945</v>
      </c>
      <c r="P4413" s="1">
        <v>44245</v>
      </c>
      <c r="Q4413" s="1">
        <v>44265</v>
      </c>
      <c r="R4413" t="str" cm="1">
        <f t="array" ref="R4413:Y4413">_xlfn.XLOOKUP($N4413,'Raw - customers'!$A:$A,'Raw - customers'!$B:$I)</f>
        <v>Glyn Tieman</v>
      </c>
      <c r="S4413" t="str">
        <v>Polygender</v>
      </c>
      <c r="T4413">
        <v>63</v>
      </c>
      <c r="U4413" t="str">
        <v>37 White Station StApt. 524</v>
      </c>
      <c r="V4413">
        <v>1823</v>
      </c>
      <c r="W4413" t="str">
        <v>Georgiatown</v>
      </c>
      <c r="X4413" t="str">
        <v>Western Australia</v>
      </c>
      <c r="Y4413" t="str">
        <v>Australia</v>
      </c>
      <c r="Z4413">
        <v>2</v>
      </c>
      <c r="AA4413" s="3" t="str">
        <f t="shared" si="137"/>
        <v>10 to 20</v>
      </c>
      <c r="AP4413" s="6">
        <v>318</v>
      </c>
      <c r="AQ4413" s="6" t="s">
        <v>1377</v>
      </c>
    </row>
    <row r="4414" spans="1:43" x14ac:dyDescent="0.25">
      <c r="A4414">
        <v>4412</v>
      </c>
      <c r="B4414">
        <v>881</v>
      </c>
      <c r="C4414">
        <v>695</v>
      </c>
      <c r="D4414">
        <v>113</v>
      </c>
      <c r="E4414">
        <v>1</v>
      </c>
      <c r="F4414">
        <v>113</v>
      </c>
      <c r="G4414" t="str">
        <f>VLOOKUP($C4414,'Raw-products'!$A$2:$H$1261,MATCH(G$1,'Raw-products'!$A$1:$H$1,0))</f>
        <v>Jacket</v>
      </c>
      <c r="H4414" t="str">
        <f>VLOOKUP($C4414,'Raw-products'!$A$2:$H$1261,MATCH(H$1,'Raw-products'!$A$1:$H$1,0))</f>
        <v>Parka</v>
      </c>
      <c r="I4414" t="str">
        <f>VLOOKUP($C4414,'Raw-products'!$A$2:$H$1261,MATCH(I$1,'Raw-products'!$A$1:$H$1,0))</f>
        <v>XS</v>
      </c>
      <c r="J4414" t="str">
        <f>VLOOKUP($C4414,'Raw-products'!$A$2:$H$1261,MATCH(J$1,'Raw-products'!$A$1:$H$1,0))</f>
        <v>violet</v>
      </c>
      <c r="K4414">
        <f>VLOOKUP($C4414,'Raw-products'!$A$2:$H$1261,MATCH(K$1,'Raw-products'!$A$1:$H$1,0))</f>
        <v>119</v>
      </c>
      <c r="L4414">
        <f>VLOOKUP($C4414,'Raw-products'!$A$2:$H$1261,MATCH(L$1,'Raw-products'!$A$1:$H$1,0))</f>
        <v>59</v>
      </c>
      <c r="M4414" s="5">
        <f t="shared" si="136"/>
        <v>7021</v>
      </c>
      <c r="N4414" cm="1">
        <f t="array" ref="N4414:Q4414">_xlfn.XLOOKUP($B4414,'Raw -orders'!$A:$A,'Raw -orders'!$B:$E)</f>
        <v>318</v>
      </c>
      <c r="O4414">
        <v>51945</v>
      </c>
      <c r="P4414" s="1">
        <v>44245</v>
      </c>
      <c r="Q4414" s="1">
        <v>44265</v>
      </c>
      <c r="R4414" t="str" cm="1">
        <f t="array" ref="R4414:Y4414">_xlfn.XLOOKUP($N4414,'Raw - customers'!$A:$A,'Raw - customers'!$B:$I)</f>
        <v>Glyn Tieman</v>
      </c>
      <c r="S4414" t="str">
        <v>Polygender</v>
      </c>
      <c r="T4414">
        <v>63</v>
      </c>
      <c r="U4414" t="str">
        <v>37 White Station StApt. 524</v>
      </c>
      <c r="V4414">
        <v>1823</v>
      </c>
      <c r="W4414" t="str">
        <v>Georgiatown</v>
      </c>
      <c r="X4414" t="str">
        <v>Western Australia</v>
      </c>
      <c r="Y4414" t="str">
        <v>Australia</v>
      </c>
      <c r="Z4414">
        <v>2</v>
      </c>
      <c r="AA4414" s="3" t="str">
        <f t="shared" si="137"/>
        <v>10 to 20</v>
      </c>
      <c r="AP4414" s="6">
        <v>318</v>
      </c>
      <c r="AQ4414" s="6" t="s">
        <v>1377</v>
      </c>
    </row>
    <row r="4415" spans="1:43" x14ac:dyDescent="0.25">
      <c r="A4415">
        <v>4413</v>
      </c>
      <c r="B4415">
        <v>881</v>
      </c>
      <c r="C4415">
        <v>177</v>
      </c>
      <c r="D4415">
        <v>98</v>
      </c>
      <c r="E4415">
        <v>1</v>
      </c>
      <c r="F4415">
        <v>98</v>
      </c>
      <c r="G4415" t="str">
        <f>VLOOKUP($C4415,'Raw-products'!$A$2:$H$1261,MATCH(G$1,'Raw-products'!$A$1:$H$1,0))</f>
        <v>Shirt</v>
      </c>
      <c r="H4415" t="str">
        <f>VLOOKUP($C4415,'Raw-products'!$A$2:$H$1261,MATCH(H$1,'Raw-products'!$A$1:$H$1,0))</f>
        <v>Camp Collared</v>
      </c>
      <c r="I4415" t="str">
        <f>VLOOKUP($C4415,'Raw-products'!$A$2:$H$1261,MATCH(I$1,'Raw-products'!$A$1:$H$1,0))</f>
        <v>M</v>
      </c>
      <c r="J4415" t="str">
        <f>VLOOKUP($C4415,'Raw-products'!$A$2:$H$1261,MATCH(J$1,'Raw-products'!$A$1:$H$1,0))</f>
        <v>red</v>
      </c>
      <c r="K4415">
        <f>VLOOKUP($C4415,'Raw-products'!$A$2:$H$1261,MATCH(K$1,'Raw-products'!$A$1:$H$1,0))</f>
        <v>112</v>
      </c>
      <c r="L4415">
        <f>VLOOKUP($C4415,'Raw-products'!$A$2:$H$1261,MATCH(L$1,'Raw-products'!$A$1:$H$1,0))</f>
        <v>64</v>
      </c>
      <c r="M4415" s="5">
        <f t="shared" si="136"/>
        <v>7168</v>
      </c>
      <c r="N4415" cm="1">
        <f t="array" ref="N4415:Q4415">_xlfn.XLOOKUP($B4415,'Raw -orders'!$A:$A,'Raw -orders'!$B:$E)</f>
        <v>318</v>
      </c>
      <c r="O4415">
        <v>51945</v>
      </c>
      <c r="P4415" s="1">
        <v>44245</v>
      </c>
      <c r="Q4415" s="1">
        <v>44265</v>
      </c>
      <c r="R4415" t="str" cm="1">
        <f t="array" ref="R4415:Y4415">_xlfn.XLOOKUP($N4415,'Raw - customers'!$A:$A,'Raw - customers'!$B:$I)</f>
        <v>Glyn Tieman</v>
      </c>
      <c r="S4415" t="str">
        <v>Polygender</v>
      </c>
      <c r="T4415">
        <v>63</v>
      </c>
      <c r="U4415" t="str">
        <v>37 White Station StApt. 524</v>
      </c>
      <c r="V4415">
        <v>1823</v>
      </c>
      <c r="W4415" t="str">
        <v>Georgiatown</v>
      </c>
      <c r="X4415" t="str">
        <v>Western Australia</v>
      </c>
      <c r="Y4415" t="str">
        <v>Australia</v>
      </c>
      <c r="Z4415">
        <v>2</v>
      </c>
      <c r="AA4415" s="3" t="str">
        <f t="shared" si="137"/>
        <v>10 to 20</v>
      </c>
      <c r="AP4415" s="6">
        <v>318</v>
      </c>
      <c r="AQ4415" s="6" t="s">
        <v>1377</v>
      </c>
    </row>
    <row r="4416" spans="1:43" x14ac:dyDescent="0.25">
      <c r="A4416">
        <v>4414</v>
      </c>
      <c r="B4416">
        <v>881</v>
      </c>
      <c r="C4416">
        <v>721</v>
      </c>
      <c r="D4416">
        <v>119</v>
      </c>
      <c r="E4416">
        <v>2</v>
      </c>
      <c r="F4416">
        <v>238</v>
      </c>
      <c r="G4416" t="str">
        <f>VLOOKUP($C4416,'Raw-products'!$A$2:$H$1261,MATCH(G$1,'Raw-products'!$A$1:$H$1,0))</f>
        <v>Jacket</v>
      </c>
      <c r="H4416" t="str">
        <f>VLOOKUP($C4416,'Raw-products'!$A$2:$H$1261,MATCH(H$1,'Raw-products'!$A$1:$H$1,0))</f>
        <v>Trench Coat</v>
      </c>
      <c r="I4416" t="str">
        <f>VLOOKUP($C4416,'Raw-products'!$A$2:$H$1261,MATCH(I$1,'Raw-products'!$A$1:$H$1,0))</f>
        <v>S</v>
      </c>
      <c r="J4416" t="str">
        <f>VLOOKUP($C4416,'Raw-products'!$A$2:$H$1261,MATCH(J$1,'Raw-products'!$A$1:$H$1,0))</f>
        <v>blue</v>
      </c>
      <c r="K4416">
        <f>VLOOKUP($C4416,'Raw-products'!$A$2:$H$1261,MATCH(K$1,'Raw-products'!$A$1:$H$1,0))</f>
        <v>112</v>
      </c>
      <c r="L4416">
        <f>VLOOKUP($C4416,'Raw-products'!$A$2:$H$1261,MATCH(L$1,'Raw-products'!$A$1:$H$1,0))</f>
        <v>64</v>
      </c>
      <c r="M4416" s="5">
        <f t="shared" si="136"/>
        <v>7168</v>
      </c>
      <c r="N4416" cm="1">
        <f t="array" ref="N4416:Q4416">_xlfn.XLOOKUP($B4416,'Raw -orders'!$A:$A,'Raw -orders'!$B:$E)</f>
        <v>318</v>
      </c>
      <c r="O4416">
        <v>51945</v>
      </c>
      <c r="P4416" s="1">
        <v>44245</v>
      </c>
      <c r="Q4416" s="1">
        <v>44265</v>
      </c>
      <c r="R4416" t="str" cm="1">
        <f t="array" ref="R4416:Y4416">_xlfn.XLOOKUP($N4416,'Raw - customers'!$A:$A,'Raw - customers'!$B:$I)</f>
        <v>Glyn Tieman</v>
      </c>
      <c r="S4416" t="str">
        <v>Polygender</v>
      </c>
      <c r="T4416">
        <v>63</v>
      </c>
      <c r="U4416" t="str">
        <v>37 White Station StApt. 524</v>
      </c>
      <c r="V4416">
        <v>1823</v>
      </c>
      <c r="W4416" t="str">
        <v>Georgiatown</v>
      </c>
      <c r="X4416" t="str">
        <v>Western Australia</v>
      </c>
      <c r="Y4416" t="str">
        <v>Australia</v>
      </c>
      <c r="Z4416">
        <v>2</v>
      </c>
      <c r="AA4416" s="3" t="str">
        <f t="shared" si="137"/>
        <v>10 to 20</v>
      </c>
      <c r="AP4416" s="6">
        <v>318</v>
      </c>
      <c r="AQ4416" s="6" t="s">
        <v>1377</v>
      </c>
    </row>
    <row r="4417" spans="1:43" x14ac:dyDescent="0.25">
      <c r="A4417">
        <v>4415</v>
      </c>
      <c r="B4417">
        <v>881</v>
      </c>
      <c r="C4417">
        <v>729</v>
      </c>
      <c r="D4417">
        <v>119</v>
      </c>
      <c r="E4417">
        <v>1</v>
      </c>
      <c r="F4417">
        <v>119</v>
      </c>
      <c r="G4417" t="str">
        <f>VLOOKUP($C4417,'Raw-products'!$A$2:$H$1261,MATCH(G$1,'Raw-products'!$A$1:$H$1,0))</f>
        <v>Jacket</v>
      </c>
      <c r="H4417" t="str">
        <f>VLOOKUP($C4417,'Raw-products'!$A$2:$H$1261,MATCH(H$1,'Raw-products'!$A$1:$H$1,0))</f>
        <v>Trench Coat</v>
      </c>
      <c r="I4417" t="str">
        <f>VLOOKUP($C4417,'Raw-products'!$A$2:$H$1261,MATCH(I$1,'Raw-products'!$A$1:$H$1,0))</f>
        <v>XL</v>
      </c>
      <c r="J4417" t="str">
        <f>VLOOKUP($C4417,'Raw-products'!$A$2:$H$1261,MATCH(J$1,'Raw-products'!$A$1:$H$1,0))</f>
        <v>indigo</v>
      </c>
      <c r="K4417">
        <f>VLOOKUP($C4417,'Raw-products'!$A$2:$H$1261,MATCH(K$1,'Raw-products'!$A$1:$H$1,0))</f>
        <v>112</v>
      </c>
      <c r="L4417">
        <f>VLOOKUP($C4417,'Raw-products'!$A$2:$H$1261,MATCH(L$1,'Raw-products'!$A$1:$H$1,0))</f>
        <v>64</v>
      </c>
      <c r="M4417" s="5">
        <f t="shared" si="136"/>
        <v>7168</v>
      </c>
      <c r="N4417" cm="1">
        <f t="array" ref="N4417:Q4417">_xlfn.XLOOKUP($B4417,'Raw -orders'!$A:$A,'Raw -orders'!$B:$E)</f>
        <v>318</v>
      </c>
      <c r="O4417">
        <v>51945</v>
      </c>
      <c r="P4417" s="1">
        <v>44245</v>
      </c>
      <c r="Q4417" s="1">
        <v>44265</v>
      </c>
      <c r="R4417" t="str" cm="1">
        <f t="array" ref="R4417:Y4417">_xlfn.XLOOKUP($N4417,'Raw - customers'!$A:$A,'Raw - customers'!$B:$I)</f>
        <v>Glyn Tieman</v>
      </c>
      <c r="S4417" t="str">
        <v>Polygender</v>
      </c>
      <c r="T4417">
        <v>63</v>
      </c>
      <c r="U4417" t="str">
        <v>37 White Station StApt. 524</v>
      </c>
      <c r="V4417">
        <v>1823</v>
      </c>
      <c r="W4417" t="str">
        <v>Georgiatown</v>
      </c>
      <c r="X4417" t="str">
        <v>Western Australia</v>
      </c>
      <c r="Y4417" t="str">
        <v>Australia</v>
      </c>
      <c r="Z4417">
        <v>2</v>
      </c>
      <c r="AA4417" s="3" t="str">
        <f t="shared" si="137"/>
        <v>10 to 20</v>
      </c>
      <c r="AP4417" s="6">
        <v>318</v>
      </c>
      <c r="AQ4417" s="6" t="s">
        <v>1377</v>
      </c>
    </row>
    <row r="4418" spans="1:43" x14ac:dyDescent="0.25">
      <c r="A4418">
        <v>4416</v>
      </c>
      <c r="B4418">
        <v>882</v>
      </c>
      <c r="C4418">
        <v>879</v>
      </c>
      <c r="D4418">
        <v>94</v>
      </c>
      <c r="E4418">
        <v>2</v>
      </c>
      <c r="F4418">
        <v>188</v>
      </c>
      <c r="G4418" t="str">
        <f>VLOOKUP($C4418,'Raw-products'!$A$2:$H$1261,MATCH(G$1,'Raw-products'!$A$1:$H$1,0))</f>
        <v>Trousers</v>
      </c>
      <c r="H4418" t="str">
        <f>VLOOKUP($C4418,'Raw-products'!$A$2:$H$1261,MATCH(H$1,'Raw-products'!$A$1:$H$1,0))</f>
        <v>Cords</v>
      </c>
      <c r="I4418" t="str">
        <f>VLOOKUP($C4418,'Raw-products'!$A$2:$H$1261,MATCH(I$1,'Raw-products'!$A$1:$H$1,0))</f>
        <v>XL</v>
      </c>
      <c r="J4418" t="str">
        <f>VLOOKUP($C4418,'Raw-products'!$A$2:$H$1261,MATCH(J$1,'Raw-products'!$A$1:$H$1,0))</f>
        <v>red</v>
      </c>
      <c r="K4418">
        <f>VLOOKUP($C4418,'Raw-products'!$A$2:$H$1261,MATCH(K$1,'Raw-products'!$A$1:$H$1,0))</f>
        <v>113</v>
      </c>
      <c r="L4418">
        <f>VLOOKUP($C4418,'Raw-products'!$A$2:$H$1261,MATCH(L$1,'Raw-products'!$A$1:$H$1,0))</f>
        <v>80</v>
      </c>
      <c r="M4418" s="5">
        <f t="shared" si="136"/>
        <v>9040</v>
      </c>
      <c r="N4418" cm="1">
        <f t="array" ref="N4418:Q4418">_xlfn.XLOOKUP($B4418,'Raw -orders'!$A:$A,'Raw -orders'!$B:$E)</f>
        <v>821</v>
      </c>
      <c r="O4418">
        <v>53666</v>
      </c>
      <c r="P4418" s="1">
        <v>44382</v>
      </c>
      <c r="Q4418" s="1">
        <v>44384</v>
      </c>
      <c r="R4418" t="str" cm="1">
        <f t="array" ref="R4418:Y4418">_xlfn.XLOOKUP($N4418,'Raw - customers'!$A:$A,'Raw - customers'!$B:$I)</f>
        <v>Errol Berkley</v>
      </c>
      <c r="S4418" t="str">
        <v>Agender</v>
      </c>
      <c r="T4418">
        <v>74</v>
      </c>
      <c r="U4418" t="str">
        <v>063 Huel StreetApt. 758</v>
      </c>
      <c r="V4418">
        <v>4607</v>
      </c>
      <c r="W4418" t="str">
        <v>Haleybury</v>
      </c>
      <c r="X4418" t="str">
        <v>Australian Capital Territory</v>
      </c>
      <c r="Y4418" t="str">
        <v>Australia</v>
      </c>
      <c r="Z4418">
        <v>7</v>
      </c>
      <c r="AA4418" s="3" t="str">
        <f t="shared" si="137"/>
        <v>0 to 10</v>
      </c>
      <c r="AP4418" s="6">
        <v>821</v>
      </c>
      <c r="AQ4418" s="6" t="s">
        <v>1350</v>
      </c>
    </row>
    <row r="4419" spans="1:43" x14ac:dyDescent="0.25">
      <c r="A4419">
        <v>4417</v>
      </c>
      <c r="B4419">
        <v>882</v>
      </c>
      <c r="C4419">
        <v>240</v>
      </c>
      <c r="D4419">
        <v>106</v>
      </c>
      <c r="E4419">
        <v>1</v>
      </c>
      <c r="F4419">
        <v>106</v>
      </c>
      <c r="G4419" t="str">
        <f>VLOOKUP($C4419,'Raw-products'!$A$2:$H$1261,MATCH(G$1,'Raw-products'!$A$1:$H$1,0))</f>
        <v>Shirt</v>
      </c>
      <c r="H4419" t="str">
        <f>VLOOKUP($C4419,'Raw-products'!$A$2:$H$1261,MATCH(H$1,'Raw-products'!$A$1:$H$1,0))</f>
        <v>Chambray</v>
      </c>
      <c r="I4419" t="str">
        <f>VLOOKUP($C4419,'Raw-products'!$A$2:$H$1261,MATCH(I$1,'Raw-products'!$A$1:$H$1,0))</f>
        <v>XS</v>
      </c>
      <c r="J4419" t="str">
        <f>VLOOKUP($C4419,'Raw-products'!$A$2:$H$1261,MATCH(J$1,'Raw-products'!$A$1:$H$1,0))</f>
        <v>violet</v>
      </c>
      <c r="K4419">
        <f>VLOOKUP($C4419,'Raw-products'!$A$2:$H$1261,MATCH(K$1,'Raw-products'!$A$1:$H$1,0))</f>
        <v>105</v>
      </c>
      <c r="L4419">
        <f>VLOOKUP($C4419,'Raw-products'!$A$2:$H$1261,MATCH(L$1,'Raw-products'!$A$1:$H$1,0))</f>
        <v>47</v>
      </c>
      <c r="M4419" s="5">
        <f t="shared" ref="M4419:M4482" si="138">$K4419*$L4419</f>
        <v>4935</v>
      </c>
      <c r="N4419" cm="1">
        <f t="array" ref="N4419:Q4419">_xlfn.XLOOKUP($B4419,'Raw -orders'!$A:$A,'Raw -orders'!$B:$E)</f>
        <v>821</v>
      </c>
      <c r="O4419">
        <v>53666</v>
      </c>
      <c r="P4419" s="1">
        <v>44382</v>
      </c>
      <c r="Q4419" s="1">
        <v>44384</v>
      </c>
      <c r="R4419" t="str" cm="1">
        <f t="array" ref="R4419:Y4419">_xlfn.XLOOKUP($N4419,'Raw - customers'!$A:$A,'Raw - customers'!$B:$I)</f>
        <v>Errol Berkley</v>
      </c>
      <c r="S4419" t="str">
        <v>Agender</v>
      </c>
      <c r="T4419">
        <v>74</v>
      </c>
      <c r="U4419" t="str">
        <v>063 Huel StreetApt. 758</v>
      </c>
      <c r="V4419">
        <v>4607</v>
      </c>
      <c r="W4419" t="str">
        <v>Haleybury</v>
      </c>
      <c r="X4419" t="str">
        <v>Australian Capital Territory</v>
      </c>
      <c r="Y4419" t="str">
        <v>Australia</v>
      </c>
      <c r="Z4419">
        <v>7</v>
      </c>
      <c r="AA4419" s="3" t="str">
        <f t="shared" ref="AA4419:AA4482" si="139">IF(AND(DATEDIF($P4419,$Q4419,"D")&gt;0,DATEDIF($P4419,$Q4419,"D")&lt;=10),"0 to 10",IF(AND(DATEDIF($P4419,$Q4419,"D")&gt;10,DATEDIF($P4419,$Q4419,"D")&lt;=20),"10 to 20",IF(AND(DATEDIF($P4419,$Q4419,"D")&gt;20,DATEDIF($P4419,$Q4419,"D")&lt;=30),"20 to 30")))</f>
        <v>0 to 10</v>
      </c>
      <c r="AP4419" s="6">
        <v>821</v>
      </c>
      <c r="AQ4419" s="6" t="s">
        <v>1350</v>
      </c>
    </row>
    <row r="4420" spans="1:43" x14ac:dyDescent="0.25">
      <c r="A4420">
        <v>4418</v>
      </c>
      <c r="B4420">
        <v>882</v>
      </c>
      <c r="C4420">
        <v>1013</v>
      </c>
      <c r="D4420">
        <v>106</v>
      </c>
      <c r="E4420">
        <v>1</v>
      </c>
      <c r="F4420">
        <v>106</v>
      </c>
      <c r="G4420" t="str">
        <f>VLOOKUP($C4420,'Raw-products'!$A$2:$H$1261,MATCH(G$1,'Raw-products'!$A$1:$H$1,0))</f>
        <v>Trousers</v>
      </c>
      <c r="H4420" t="str">
        <f>VLOOKUP($C4420,'Raw-products'!$A$2:$H$1261,MATCH(H$1,'Raw-products'!$A$1:$H$1,0))</f>
        <v>Wool</v>
      </c>
      <c r="I4420" t="str">
        <f>VLOOKUP($C4420,'Raw-products'!$A$2:$H$1261,MATCH(I$1,'Raw-products'!$A$1:$H$1,0))</f>
        <v>L</v>
      </c>
      <c r="J4420" t="str">
        <f>VLOOKUP($C4420,'Raw-products'!$A$2:$H$1261,MATCH(J$1,'Raw-products'!$A$1:$H$1,0))</f>
        <v>violet</v>
      </c>
      <c r="K4420">
        <f>VLOOKUP($C4420,'Raw-products'!$A$2:$H$1261,MATCH(K$1,'Raw-products'!$A$1:$H$1,0))</f>
        <v>111</v>
      </c>
      <c r="L4420">
        <f>VLOOKUP($C4420,'Raw-products'!$A$2:$H$1261,MATCH(L$1,'Raw-products'!$A$1:$H$1,0))</f>
        <v>61</v>
      </c>
      <c r="M4420" s="5">
        <f t="shared" si="138"/>
        <v>6771</v>
      </c>
      <c r="N4420" cm="1">
        <f t="array" ref="N4420:Q4420">_xlfn.XLOOKUP($B4420,'Raw -orders'!$A:$A,'Raw -orders'!$B:$E)</f>
        <v>821</v>
      </c>
      <c r="O4420">
        <v>53666</v>
      </c>
      <c r="P4420" s="1">
        <v>44382</v>
      </c>
      <c r="Q4420" s="1">
        <v>44384</v>
      </c>
      <c r="R4420" t="str" cm="1">
        <f t="array" ref="R4420:Y4420">_xlfn.XLOOKUP($N4420,'Raw - customers'!$A:$A,'Raw - customers'!$B:$I)</f>
        <v>Errol Berkley</v>
      </c>
      <c r="S4420" t="str">
        <v>Agender</v>
      </c>
      <c r="T4420">
        <v>74</v>
      </c>
      <c r="U4420" t="str">
        <v>063 Huel StreetApt. 758</v>
      </c>
      <c r="V4420">
        <v>4607</v>
      </c>
      <c r="W4420" t="str">
        <v>Haleybury</v>
      </c>
      <c r="X4420" t="str">
        <v>Australian Capital Territory</v>
      </c>
      <c r="Y4420" t="str">
        <v>Australia</v>
      </c>
      <c r="Z4420">
        <v>7</v>
      </c>
      <c r="AA4420" s="3" t="str">
        <f t="shared" si="139"/>
        <v>0 to 10</v>
      </c>
      <c r="AP4420" s="6">
        <v>821</v>
      </c>
      <c r="AQ4420" s="6" t="s">
        <v>1350</v>
      </c>
    </row>
    <row r="4421" spans="1:43" x14ac:dyDescent="0.25">
      <c r="A4421">
        <v>4419</v>
      </c>
      <c r="B4421">
        <v>882</v>
      </c>
      <c r="C4421">
        <v>604</v>
      </c>
      <c r="D4421">
        <v>112</v>
      </c>
      <c r="E4421">
        <v>1</v>
      </c>
      <c r="F4421">
        <v>112</v>
      </c>
      <c r="G4421" t="str">
        <f>VLOOKUP($C4421,'Raw-products'!$A$2:$H$1261,MATCH(G$1,'Raw-products'!$A$1:$H$1,0))</f>
        <v>Jacket</v>
      </c>
      <c r="H4421" t="str">
        <f>VLOOKUP($C4421,'Raw-products'!$A$2:$H$1261,MATCH(H$1,'Raw-products'!$A$1:$H$1,0))</f>
        <v>Cardigan</v>
      </c>
      <c r="I4421" t="str">
        <f>VLOOKUP($C4421,'Raw-products'!$A$2:$H$1261,MATCH(I$1,'Raw-products'!$A$1:$H$1,0))</f>
        <v>XL</v>
      </c>
      <c r="J4421" t="str">
        <f>VLOOKUP($C4421,'Raw-products'!$A$2:$H$1261,MATCH(J$1,'Raw-products'!$A$1:$H$1,0))</f>
        <v>orange</v>
      </c>
      <c r="K4421">
        <f>VLOOKUP($C4421,'Raw-products'!$A$2:$H$1261,MATCH(K$1,'Raw-products'!$A$1:$H$1,0))</f>
        <v>118</v>
      </c>
      <c r="L4421">
        <f>VLOOKUP($C4421,'Raw-products'!$A$2:$H$1261,MATCH(L$1,'Raw-products'!$A$1:$H$1,0))</f>
        <v>75</v>
      </c>
      <c r="M4421" s="5">
        <f t="shared" si="138"/>
        <v>8850</v>
      </c>
      <c r="N4421" cm="1">
        <f t="array" ref="N4421:Q4421">_xlfn.XLOOKUP($B4421,'Raw -orders'!$A:$A,'Raw -orders'!$B:$E)</f>
        <v>821</v>
      </c>
      <c r="O4421">
        <v>53666</v>
      </c>
      <c r="P4421" s="1">
        <v>44382</v>
      </c>
      <c r="Q4421" s="1">
        <v>44384</v>
      </c>
      <c r="R4421" t="str" cm="1">
        <f t="array" ref="R4421:Y4421">_xlfn.XLOOKUP($N4421,'Raw - customers'!$A:$A,'Raw - customers'!$B:$I)</f>
        <v>Errol Berkley</v>
      </c>
      <c r="S4421" t="str">
        <v>Agender</v>
      </c>
      <c r="T4421">
        <v>74</v>
      </c>
      <c r="U4421" t="str">
        <v>063 Huel StreetApt. 758</v>
      </c>
      <c r="V4421">
        <v>4607</v>
      </c>
      <c r="W4421" t="str">
        <v>Haleybury</v>
      </c>
      <c r="X4421" t="str">
        <v>Australian Capital Territory</v>
      </c>
      <c r="Y4421" t="str">
        <v>Australia</v>
      </c>
      <c r="Z4421">
        <v>7</v>
      </c>
      <c r="AA4421" s="3" t="str">
        <f t="shared" si="139"/>
        <v>0 to 10</v>
      </c>
      <c r="AP4421" s="6">
        <v>821</v>
      </c>
      <c r="AQ4421" s="6" t="s">
        <v>1350</v>
      </c>
    </row>
    <row r="4422" spans="1:43" x14ac:dyDescent="0.25">
      <c r="A4422">
        <v>4420</v>
      </c>
      <c r="B4422">
        <v>882</v>
      </c>
      <c r="C4422">
        <v>321</v>
      </c>
      <c r="D4422">
        <v>109</v>
      </c>
      <c r="E4422">
        <v>2</v>
      </c>
      <c r="F4422">
        <v>218</v>
      </c>
      <c r="G4422" t="str">
        <f>VLOOKUP($C4422,'Raw-products'!$A$2:$H$1261,MATCH(G$1,'Raw-products'!$A$1:$H$1,0))</f>
        <v>Shirt</v>
      </c>
      <c r="H4422" t="str">
        <f>VLOOKUP($C4422,'Raw-products'!$A$2:$H$1261,MATCH(H$1,'Raw-products'!$A$1:$H$1,0))</f>
        <v>Mandarin Collar</v>
      </c>
      <c r="I4422" t="str">
        <f>VLOOKUP($C4422,'Raw-products'!$A$2:$H$1261,MATCH(I$1,'Raw-products'!$A$1:$H$1,0))</f>
        <v>S</v>
      </c>
      <c r="J4422" t="str">
        <f>VLOOKUP($C4422,'Raw-products'!$A$2:$H$1261,MATCH(J$1,'Raw-products'!$A$1:$H$1,0))</f>
        <v>orange</v>
      </c>
      <c r="K4422">
        <f>VLOOKUP($C4422,'Raw-products'!$A$2:$H$1261,MATCH(K$1,'Raw-products'!$A$1:$H$1,0))</f>
        <v>108</v>
      </c>
      <c r="L4422">
        <f>VLOOKUP($C4422,'Raw-products'!$A$2:$H$1261,MATCH(L$1,'Raw-products'!$A$1:$H$1,0))</f>
        <v>52</v>
      </c>
      <c r="M4422" s="5">
        <f t="shared" si="138"/>
        <v>5616</v>
      </c>
      <c r="N4422" cm="1">
        <f t="array" ref="N4422:Q4422">_xlfn.XLOOKUP($B4422,'Raw -orders'!$A:$A,'Raw -orders'!$B:$E)</f>
        <v>821</v>
      </c>
      <c r="O4422">
        <v>53666</v>
      </c>
      <c r="P4422" s="1">
        <v>44382</v>
      </c>
      <c r="Q4422" s="1">
        <v>44384</v>
      </c>
      <c r="R4422" t="str" cm="1">
        <f t="array" ref="R4422:Y4422">_xlfn.XLOOKUP($N4422,'Raw - customers'!$A:$A,'Raw - customers'!$B:$I)</f>
        <v>Errol Berkley</v>
      </c>
      <c r="S4422" t="str">
        <v>Agender</v>
      </c>
      <c r="T4422">
        <v>74</v>
      </c>
      <c r="U4422" t="str">
        <v>063 Huel StreetApt. 758</v>
      </c>
      <c r="V4422">
        <v>4607</v>
      </c>
      <c r="W4422" t="str">
        <v>Haleybury</v>
      </c>
      <c r="X4422" t="str">
        <v>Australian Capital Territory</v>
      </c>
      <c r="Y4422" t="str">
        <v>Australia</v>
      </c>
      <c r="Z4422">
        <v>7</v>
      </c>
      <c r="AA4422" s="3" t="str">
        <f t="shared" si="139"/>
        <v>0 to 10</v>
      </c>
      <c r="AP4422" s="6">
        <v>821</v>
      </c>
      <c r="AQ4422" s="6" t="s">
        <v>1350</v>
      </c>
    </row>
    <row r="4423" spans="1:43" x14ac:dyDescent="0.25">
      <c r="A4423">
        <v>4421</v>
      </c>
      <c r="B4423">
        <v>882</v>
      </c>
      <c r="C4423">
        <v>383</v>
      </c>
      <c r="D4423">
        <v>94</v>
      </c>
      <c r="E4423">
        <v>3</v>
      </c>
      <c r="F4423">
        <v>282</v>
      </c>
      <c r="G4423" t="str">
        <f>VLOOKUP($C4423,'Raw-products'!$A$2:$H$1261,MATCH(G$1,'Raw-products'!$A$1:$H$1,0))</f>
        <v>Shirt</v>
      </c>
      <c r="H4423" t="str">
        <f>VLOOKUP($C4423,'Raw-products'!$A$2:$H$1261,MATCH(H$1,'Raw-products'!$A$1:$H$1,0))</f>
        <v>Henley</v>
      </c>
      <c r="I4423" t="str">
        <f>VLOOKUP($C4423,'Raw-products'!$A$2:$H$1261,MATCH(I$1,'Raw-products'!$A$1:$H$1,0))</f>
        <v>L</v>
      </c>
      <c r="J4423" t="str">
        <f>VLOOKUP($C4423,'Raw-products'!$A$2:$H$1261,MATCH(J$1,'Raw-products'!$A$1:$H$1,0))</f>
        <v>violet</v>
      </c>
      <c r="K4423">
        <f>VLOOKUP($C4423,'Raw-products'!$A$2:$H$1261,MATCH(K$1,'Raw-products'!$A$1:$H$1,0))</f>
        <v>92</v>
      </c>
      <c r="L4423">
        <f>VLOOKUP($C4423,'Raw-products'!$A$2:$H$1261,MATCH(L$1,'Raw-products'!$A$1:$H$1,0))</f>
        <v>51</v>
      </c>
      <c r="M4423" s="5">
        <f t="shared" si="138"/>
        <v>4692</v>
      </c>
      <c r="N4423" cm="1">
        <f t="array" ref="N4423:Q4423">_xlfn.XLOOKUP($B4423,'Raw -orders'!$A:$A,'Raw -orders'!$B:$E)</f>
        <v>821</v>
      </c>
      <c r="O4423">
        <v>53666</v>
      </c>
      <c r="P4423" s="1">
        <v>44382</v>
      </c>
      <c r="Q4423" s="1">
        <v>44384</v>
      </c>
      <c r="R4423" t="str" cm="1">
        <f t="array" ref="R4423:Y4423">_xlfn.XLOOKUP($N4423,'Raw - customers'!$A:$A,'Raw - customers'!$B:$I)</f>
        <v>Errol Berkley</v>
      </c>
      <c r="S4423" t="str">
        <v>Agender</v>
      </c>
      <c r="T4423">
        <v>74</v>
      </c>
      <c r="U4423" t="str">
        <v>063 Huel StreetApt. 758</v>
      </c>
      <c r="V4423">
        <v>4607</v>
      </c>
      <c r="W4423" t="str">
        <v>Haleybury</v>
      </c>
      <c r="X4423" t="str">
        <v>Australian Capital Territory</v>
      </c>
      <c r="Y4423" t="str">
        <v>Australia</v>
      </c>
      <c r="Z4423">
        <v>7</v>
      </c>
      <c r="AA4423" s="3" t="str">
        <f t="shared" si="139"/>
        <v>0 to 10</v>
      </c>
      <c r="AP4423" s="6">
        <v>821</v>
      </c>
      <c r="AQ4423" s="6" t="s">
        <v>1350</v>
      </c>
    </row>
    <row r="4424" spans="1:43" x14ac:dyDescent="0.25">
      <c r="A4424">
        <v>4422</v>
      </c>
      <c r="B4424">
        <v>882</v>
      </c>
      <c r="C4424">
        <v>681</v>
      </c>
      <c r="D4424">
        <v>113</v>
      </c>
      <c r="E4424">
        <v>3</v>
      </c>
      <c r="F4424">
        <v>339</v>
      </c>
      <c r="G4424" t="str">
        <f>VLOOKUP($C4424,'Raw-products'!$A$2:$H$1261,MATCH(G$1,'Raw-products'!$A$1:$H$1,0))</f>
        <v>Jacket</v>
      </c>
      <c r="H4424" t="str">
        <f>VLOOKUP($C4424,'Raw-products'!$A$2:$H$1261,MATCH(H$1,'Raw-products'!$A$1:$H$1,0))</f>
        <v>Parka</v>
      </c>
      <c r="I4424" t="str">
        <f>VLOOKUP($C4424,'Raw-products'!$A$2:$H$1261,MATCH(I$1,'Raw-products'!$A$1:$H$1,0))</f>
        <v>S</v>
      </c>
      <c r="J4424" t="str">
        <f>VLOOKUP($C4424,'Raw-products'!$A$2:$H$1261,MATCH(J$1,'Raw-products'!$A$1:$H$1,0))</f>
        <v>green</v>
      </c>
      <c r="K4424">
        <f>VLOOKUP($C4424,'Raw-products'!$A$2:$H$1261,MATCH(K$1,'Raw-products'!$A$1:$H$1,0))</f>
        <v>119</v>
      </c>
      <c r="L4424">
        <f>VLOOKUP($C4424,'Raw-products'!$A$2:$H$1261,MATCH(L$1,'Raw-products'!$A$1:$H$1,0))</f>
        <v>62</v>
      </c>
      <c r="M4424" s="5">
        <f t="shared" si="138"/>
        <v>7378</v>
      </c>
      <c r="N4424" cm="1">
        <f t="array" ref="N4424:Q4424">_xlfn.XLOOKUP($B4424,'Raw -orders'!$A:$A,'Raw -orders'!$B:$E)</f>
        <v>821</v>
      </c>
      <c r="O4424">
        <v>53666</v>
      </c>
      <c r="P4424" s="1">
        <v>44382</v>
      </c>
      <c r="Q4424" s="1">
        <v>44384</v>
      </c>
      <c r="R4424" t="str" cm="1">
        <f t="array" ref="R4424:Y4424">_xlfn.XLOOKUP($N4424,'Raw - customers'!$A:$A,'Raw - customers'!$B:$I)</f>
        <v>Errol Berkley</v>
      </c>
      <c r="S4424" t="str">
        <v>Agender</v>
      </c>
      <c r="T4424">
        <v>74</v>
      </c>
      <c r="U4424" t="str">
        <v>063 Huel StreetApt. 758</v>
      </c>
      <c r="V4424">
        <v>4607</v>
      </c>
      <c r="W4424" t="str">
        <v>Haleybury</v>
      </c>
      <c r="X4424" t="str">
        <v>Australian Capital Territory</v>
      </c>
      <c r="Y4424" t="str">
        <v>Australia</v>
      </c>
      <c r="Z4424">
        <v>7</v>
      </c>
      <c r="AA4424" s="3" t="str">
        <f t="shared" si="139"/>
        <v>0 to 10</v>
      </c>
      <c r="AP4424" s="6">
        <v>821</v>
      </c>
      <c r="AQ4424" s="6" t="s">
        <v>1350</v>
      </c>
    </row>
    <row r="4425" spans="1:43" x14ac:dyDescent="0.25">
      <c r="A4425">
        <v>4423</v>
      </c>
      <c r="B4425">
        <v>883</v>
      </c>
      <c r="C4425">
        <v>1057</v>
      </c>
      <c r="D4425">
        <v>93</v>
      </c>
      <c r="E4425">
        <v>1</v>
      </c>
      <c r="F4425">
        <v>93</v>
      </c>
      <c r="G4425" t="str">
        <f>VLOOKUP($C4425,'Raw-products'!$A$2:$H$1261,MATCH(G$1,'Raw-products'!$A$1:$H$1,0))</f>
        <v>Trousers</v>
      </c>
      <c r="H4425" t="str">
        <f>VLOOKUP($C4425,'Raw-products'!$A$2:$H$1261,MATCH(H$1,'Raw-products'!$A$1:$H$1,0))</f>
        <v>Joggers</v>
      </c>
      <c r="I4425" t="str">
        <f>VLOOKUP($C4425,'Raw-products'!$A$2:$H$1261,MATCH(I$1,'Raw-products'!$A$1:$H$1,0))</f>
        <v>M</v>
      </c>
      <c r="J4425" t="str">
        <f>VLOOKUP($C4425,'Raw-products'!$A$2:$H$1261,MATCH(J$1,'Raw-products'!$A$1:$H$1,0))</f>
        <v>orange</v>
      </c>
      <c r="K4425">
        <f>VLOOKUP($C4425,'Raw-products'!$A$2:$H$1261,MATCH(K$1,'Raw-products'!$A$1:$H$1,0))</f>
        <v>94</v>
      </c>
      <c r="L4425">
        <f>VLOOKUP($C4425,'Raw-products'!$A$2:$H$1261,MATCH(L$1,'Raw-products'!$A$1:$H$1,0))</f>
        <v>52</v>
      </c>
      <c r="M4425" s="5">
        <f t="shared" si="138"/>
        <v>4888</v>
      </c>
      <c r="N4425" cm="1">
        <f t="array" ref="N4425:Q4425">_xlfn.XLOOKUP($B4425,'Raw -orders'!$A:$A,'Raw -orders'!$B:$E)</f>
        <v>360</v>
      </c>
      <c r="O4425">
        <v>43729</v>
      </c>
      <c r="P4425" s="1">
        <v>44254</v>
      </c>
      <c r="Q4425" s="1">
        <v>44260</v>
      </c>
      <c r="R4425" t="str" cm="1">
        <f t="array" ref="R4425:Y4425">_xlfn.XLOOKUP($N4425,'Raw - customers'!$A:$A,'Raw - customers'!$B:$I)</f>
        <v>Iain Fellnee</v>
      </c>
      <c r="S4425" t="str">
        <v>Male</v>
      </c>
      <c r="T4425">
        <v>68</v>
      </c>
      <c r="U4425" t="str">
        <v>476 Corwin ParkwayApt. 441</v>
      </c>
      <c r="V4425">
        <v>5743</v>
      </c>
      <c r="W4425" t="str">
        <v>Kingmouth</v>
      </c>
      <c r="X4425" t="str">
        <v>Northern Territory</v>
      </c>
      <c r="Y4425" t="str">
        <v>Australia</v>
      </c>
      <c r="Z4425">
        <v>2</v>
      </c>
      <c r="AA4425" s="3" t="str">
        <f t="shared" si="139"/>
        <v>0 to 10</v>
      </c>
      <c r="AP4425" s="6">
        <v>360</v>
      </c>
      <c r="AQ4425" s="6" t="s">
        <v>1339</v>
      </c>
    </row>
    <row r="4426" spans="1:43" x14ac:dyDescent="0.25">
      <c r="A4426">
        <v>4424</v>
      </c>
      <c r="B4426">
        <v>883</v>
      </c>
      <c r="C4426">
        <v>120</v>
      </c>
      <c r="D4426">
        <v>92</v>
      </c>
      <c r="E4426">
        <v>2</v>
      </c>
      <c r="F4426">
        <v>184</v>
      </c>
      <c r="G4426" t="str">
        <f>VLOOKUP($C4426,'Raw-products'!$A$2:$H$1261,MATCH(G$1,'Raw-products'!$A$1:$H$1,0))</f>
        <v>Shirt</v>
      </c>
      <c r="H4426" t="str">
        <f>VLOOKUP($C4426,'Raw-products'!$A$2:$H$1261,MATCH(H$1,'Raw-products'!$A$1:$H$1,0))</f>
        <v>Denim</v>
      </c>
      <c r="I4426" t="str">
        <f>VLOOKUP($C4426,'Raw-products'!$A$2:$H$1261,MATCH(I$1,'Raw-products'!$A$1:$H$1,0))</f>
        <v>XS</v>
      </c>
      <c r="J4426" t="str">
        <f>VLOOKUP($C4426,'Raw-products'!$A$2:$H$1261,MATCH(J$1,'Raw-products'!$A$1:$H$1,0))</f>
        <v>green</v>
      </c>
      <c r="K4426">
        <f>VLOOKUP($C4426,'Raw-products'!$A$2:$H$1261,MATCH(K$1,'Raw-products'!$A$1:$H$1,0))</f>
        <v>115</v>
      </c>
      <c r="L4426">
        <f>VLOOKUP($C4426,'Raw-products'!$A$2:$H$1261,MATCH(L$1,'Raw-products'!$A$1:$H$1,0))</f>
        <v>66</v>
      </c>
      <c r="M4426" s="5">
        <f t="shared" si="138"/>
        <v>7590</v>
      </c>
      <c r="N4426" cm="1">
        <f t="array" ref="N4426:Q4426">_xlfn.XLOOKUP($B4426,'Raw -orders'!$A:$A,'Raw -orders'!$B:$E)</f>
        <v>360</v>
      </c>
      <c r="O4426">
        <v>43729</v>
      </c>
      <c r="P4426" s="1">
        <v>44254</v>
      </c>
      <c r="Q4426" s="1">
        <v>44260</v>
      </c>
      <c r="R4426" t="str" cm="1">
        <f t="array" ref="R4426:Y4426">_xlfn.XLOOKUP($N4426,'Raw - customers'!$A:$A,'Raw - customers'!$B:$I)</f>
        <v>Iain Fellnee</v>
      </c>
      <c r="S4426" t="str">
        <v>Male</v>
      </c>
      <c r="T4426">
        <v>68</v>
      </c>
      <c r="U4426" t="str">
        <v>476 Corwin ParkwayApt. 441</v>
      </c>
      <c r="V4426">
        <v>5743</v>
      </c>
      <c r="W4426" t="str">
        <v>Kingmouth</v>
      </c>
      <c r="X4426" t="str">
        <v>Northern Territory</v>
      </c>
      <c r="Y4426" t="str">
        <v>Australia</v>
      </c>
      <c r="Z4426">
        <v>2</v>
      </c>
      <c r="AA4426" s="3" t="str">
        <f t="shared" si="139"/>
        <v>0 to 10</v>
      </c>
      <c r="AP4426" s="6">
        <v>360</v>
      </c>
      <c r="AQ4426" s="6" t="s">
        <v>1339</v>
      </c>
    </row>
    <row r="4427" spans="1:43" x14ac:dyDescent="0.25">
      <c r="A4427">
        <v>4425</v>
      </c>
      <c r="B4427">
        <v>883</v>
      </c>
      <c r="C4427">
        <v>155</v>
      </c>
      <c r="D4427">
        <v>91</v>
      </c>
      <c r="E4427">
        <v>2</v>
      </c>
      <c r="F4427">
        <v>182</v>
      </c>
      <c r="G4427" t="str">
        <f>VLOOKUP($C4427,'Raw-products'!$A$2:$H$1261,MATCH(G$1,'Raw-products'!$A$1:$H$1,0))</f>
        <v>Shirt</v>
      </c>
      <c r="H4427" t="str">
        <f>VLOOKUP($C4427,'Raw-products'!$A$2:$H$1261,MATCH(H$1,'Raw-products'!$A$1:$H$1,0))</f>
        <v>Linen</v>
      </c>
      <c r="I4427" t="str">
        <f>VLOOKUP($C4427,'Raw-products'!$A$2:$H$1261,MATCH(I$1,'Raw-products'!$A$1:$H$1,0))</f>
        <v>XS</v>
      </c>
      <c r="J4427" t="str">
        <f>VLOOKUP($C4427,'Raw-products'!$A$2:$H$1261,MATCH(J$1,'Raw-products'!$A$1:$H$1,0))</f>
        <v>green</v>
      </c>
      <c r="K4427">
        <f>VLOOKUP($C4427,'Raw-products'!$A$2:$H$1261,MATCH(K$1,'Raw-products'!$A$1:$H$1,0))</f>
        <v>116</v>
      </c>
      <c r="L4427">
        <f>VLOOKUP($C4427,'Raw-products'!$A$2:$H$1261,MATCH(L$1,'Raw-products'!$A$1:$H$1,0))</f>
        <v>49</v>
      </c>
      <c r="M4427" s="5">
        <f t="shared" si="138"/>
        <v>5684</v>
      </c>
      <c r="N4427" cm="1">
        <f t="array" ref="N4427:Q4427">_xlfn.XLOOKUP($B4427,'Raw -orders'!$A:$A,'Raw -orders'!$B:$E)</f>
        <v>360</v>
      </c>
      <c r="O4427">
        <v>43729</v>
      </c>
      <c r="P4427" s="1">
        <v>44254</v>
      </c>
      <c r="Q4427" s="1">
        <v>44260</v>
      </c>
      <c r="R4427" t="str" cm="1">
        <f t="array" ref="R4427:Y4427">_xlfn.XLOOKUP($N4427,'Raw - customers'!$A:$A,'Raw - customers'!$B:$I)</f>
        <v>Iain Fellnee</v>
      </c>
      <c r="S4427" t="str">
        <v>Male</v>
      </c>
      <c r="T4427">
        <v>68</v>
      </c>
      <c r="U4427" t="str">
        <v>476 Corwin ParkwayApt. 441</v>
      </c>
      <c r="V4427">
        <v>5743</v>
      </c>
      <c r="W4427" t="str">
        <v>Kingmouth</v>
      </c>
      <c r="X4427" t="str">
        <v>Northern Territory</v>
      </c>
      <c r="Y4427" t="str">
        <v>Australia</v>
      </c>
      <c r="Z4427">
        <v>2</v>
      </c>
      <c r="AA4427" s="3" t="str">
        <f t="shared" si="139"/>
        <v>0 to 10</v>
      </c>
      <c r="AP4427" s="6">
        <v>360</v>
      </c>
      <c r="AQ4427" s="6" t="s">
        <v>1339</v>
      </c>
    </row>
    <row r="4428" spans="1:43" x14ac:dyDescent="0.25">
      <c r="A4428">
        <v>4426</v>
      </c>
      <c r="B4428">
        <v>883</v>
      </c>
      <c r="C4428">
        <v>950</v>
      </c>
      <c r="D4428">
        <v>97</v>
      </c>
      <c r="E4428">
        <v>3</v>
      </c>
      <c r="F4428">
        <v>291</v>
      </c>
      <c r="G4428" t="str">
        <f>VLOOKUP($C4428,'Raw-products'!$A$2:$H$1261,MATCH(G$1,'Raw-products'!$A$1:$H$1,0))</f>
        <v>Trousers</v>
      </c>
      <c r="H4428" t="str">
        <f>VLOOKUP($C4428,'Raw-products'!$A$2:$H$1261,MATCH(H$1,'Raw-products'!$A$1:$H$1,0))</f>
        <v>Slim-Fit</v>
      </c>
      <c r="I4428" t="str">
        <f>VLOOKUP($C4428,'Raw-products'!$A$2:$H$1261,MATCH(I$1,'Raw-products'!$A$1:$H$1,0))</f>
        <v>XS</v>
      </c>
      <c r="J4428" t="str">
        <f>VLOOKUP($C4428,'Raw-products'!$A$2:$H$1261,MATCH(J$1,'Raw-products'!$A$1:$H$1,0))</f>
        <v>orange</v>
      </c>
      <c r="K4428">
        <f>VLOOKUP($C4428,'Raw-products'!$A$2:$H$1261,MATCH(K$1,'Raw-products'!$A$1:$H$1,0))</f>
        <v>119</v>
      </c>
      <c r="L4428">
        <f>VLOOKUP($C4428,'Raw-products'!$A$2:$H$1261,MATCH(L$1,'Raw-products'!$A$1:$H$1,0))</f>
        <v>69</v>
      </c>
      <c r="M4428" s="5">
        <f t="shared" si="138"/>
        <v>8211</v>
      </c>
      <c r="N4428" cm="1">
        <f t="array" ref="N4428:Q4428">_xlfn.XLOOKUP($B4428,'Raw -orders'!$A:$A,'Raw -orders'!$B:$E)</f>
        <v>360</v>
      </c>
      <c r="O4428">
        <v>43729</v>
      </c>
      <c r="P4428" s="1">
        <v>44254</v>
      </c>
      <c r="Q4428" s="1">
        <v>44260</v>
      </c>
      <c r="R4428" t="str" cm="1">
        <f t="array" ref="R4428:Y4428">_xlfn.XLOOKUP($N4428,'Raw - customers'!$A:$A,'Raw - customers'!$B:$I)</f>
        <v>Iain Fellnee</v>
      </c>
      <c r="S4428" t="str">
        <v>Male</v>
      </c>
      <c r="T4428">
        <v>68</v>
      </c>
      <c r="U4428" t="str">
        <v>476 Corwin ParkwayApt. 441</v>
      </c>
      <c r="V4428">
        <v>5743</v>
      </c>
      <c r="W4428" t="str">
        <v>Kingmouth</v>
      </c>
      <c r="X4428" t="str">
        <v>Northern Territory</v>
      </c>
      <c r="Y4428" t="str">
        <v>Australia</v>
      </c>
      <c r="Z4428">
        <v>2</v>
      </c>
      <c r="AA4428" s="3" t="str">
        <f t="shared" si="139"/>
        <v>0 to 10</v>
      </c>
      <c r="AP4428" s="6">
        <v>360</v>
      </c>
      <c r="AQ4428" s="6" t="s">
        <v>1339</v>
      </c>
    </row>
    <row r="4429" spans="1:43" x14ac:dyDescent="0.25">
      <c r="A4429">
        <v>4427</v>
      </c>
      <c r="B4429">
        <v>883</v>
      </c>
      <c r="C4429">
        <v>361</v>
      </c>
      <c r="D4429">
        <v>94</v>
      </c>
      <c r="E4429">
        <v>1</v>
      </c>
      <c r="F4429">
        <v>94</v>
      </c>
      <c r="G4429" t="str">
        <f>VLOOKUP($C4429,'Raw-products'!$A$2:$H$1261,MATCH(G$1,'Raw-products'!$A$1:$H$1,0))</f>
        <v>Shirt</v>
      </c>
      <c r="H4429" t="str">
        <f>VLOOKUP($C4429,'Raw-products'!$A$2:$H$1261,MATCH(H$1,'Raw-products'!$A$1:$H$1,0))</f>
        <v>Henley</v>
      </c>
      <c r="I4429" t="str">
        <f>VLOOKUP($C4429,'Raw-products'!$A$2:$H$1261,MATCH(I$1,'Raw-products'!$A$1:$H$1,0))</f>
        <v>S</v>
      </c>
      <c r="J4429" t="str">
        <f>VLOOKUP($C4429,'Raw-products'!$A$2:$H$1261,MATCH(J$1,'Raw-products'!$A$1:$H$1,0))</f>
        <v>yellow</v>
      </c>
      <c r="K4429">
        <f>VLOOKUP($C4429,'Raw-products'!$A$2:$H$1261,MATCH(K$1,'Raw-products'!$A$1:$H$1,0))</f>
        <v>92</v>
      </c>
      <c r="L4429">
        <f>VLOOKUP($C4429,'Raw-products'!$A$2:$H$1261,MATCH(L$1,'Raw-products'!$A$1:$H$1,0))</f>
        <v>70</v>
      </c>
      <c r="M4429" s="5">
        <f t="shared" si="138"/>
        <v>6440</v>
      </c>
      <c r="N4429" cm="1">
        <f t="array" ref="N4429:Q4429">_xlfn.XLOOKUP($B4429,'Raw -orders'!$A:$A,'Raw -orders'!$B:$E)</f>
        <v>360</v>
      </c>
      <c r="O4429">
        <v>43729</v>
      </c>
      <c r="P4429" s="1">
        <v>44254</v>
      </c>
      <c r="Q4429" s="1">
        <v>44260</v>
      </c>
      <c r="R4429" t="str" cm="1">
        <f t="array" ref="R4429:Y4429">_xlfn.XLOOKUP($N4429,'Raw - customers'!$A:$A,'Raw - customers'!$B:$I)</f>
        <v>Iain Fellnee</v>
      </c>
      <c r="S4429" t="str">
        <v>Male</v>
      </c>
      <c r="T4429">
        <v>68</v>
      </c>
      <c r="U4429" t="str">
        <v>476 Corwin ParkwayApt. 441</v>
      </c>
      <c r="V4429">
        <v>5743</v>
      </c>
      <c r="W4429" t="str">
        <v>Kingmouth</v>
      </c>
      <c r="X4429" t="str">
        <v>Northern Territory</v>
      </c>
      <c r="Y4429" t="str">
        <v>Australia</v>
      </c>
      <c r="Z4429">
        <v>2</v>
      </c>
      <c r="AA4429" s="3" t="str">
        <f t="shared" si="139"/>
        <v>0 to 10</v>
      </c>
      <c r="AP4429" s="6">
        <v>360</v>
      </c>
      <c r="AQ4429" s="6" t="s">
        <v>1339</v>
      </c>
    </row>
    <row r="4430" spans="1:43" x14ac:dyDescent="0.25">
      <c r="A4430">
        <v>4428</v>
      </c>
      <c r="B4430">
        <v>883</v>
      </c>
      <c r="C4430">
        <v>511</v>
      </c>
      <c r="D4430">
        <v>102</v>
      </c>
      <c r="E4430">
        <v>3</v>
      </c>
      <c r="F4430">
        <v>306</v>
      </c>
      <c r="G4430" t="str">
        <f>VLOOKUP($C4430,'Raw-products'!$A$2:$H$1261,MATCH(G$1,'Raw-products'!$A$1:$H$1,0))</f>
        <v>Jacket</v>
      </c>
      <c r="H4430" t="str">
        <f>VLOOKUP($C4430,'Raw-products'!$A$2:$H$1261,MATCH(H$1,'Raw-products'!$A$1:$H$1,0))</f>
        <v>Windbreaker</v>
      </c>
      <c r="I4430" t="str">
        <f>VLOOKUP($C4430,'Raw-products'!$A$2:$H$1261,MATCH(I$1,'Raw-products'!$A$1:$H$1,0))</f>
        <v>S</v>
      </c>
      <c r="J4430" t="str">
        <f>VLOOKUP($C4430,'Raw-products'!$A$2:$H$1261,MATCH(J$1,'Raw-products'!$A$1:$H$1,0))</f>
        <v>blue</v>
      </c>
      <c r="K4430">
        <f>VLOOKUP($C4430,'Raw-products'!$A$2:$H$1261,MATCH(K$1,'Raw-products'!$A$1:$H$1,0))</f>
        <v>109</v>
      </c>
      <c r="L4430">
        <f>VLOOKUP($C4430,'Raw-products'!$A$2:$H$1261,MATCH(L$1,'Raw-products'!$A$1:$H$1,0))</f>
        <v>41</v>
      </c>
      <c r="M4430" s="5">
        <f t="shared" si="138"/>
        <v>4469</v>
      </c>
      <c r="N4430" cm="1">
        <f t="array" ref="N4430:Q4430">_xlfn.XLOOKUP($B4430,'Raw -orders'!$A:$A,'Raw -orders'!$B:$E)</f>
        <v>360</v>
      </c>
      <c r="O4430">
        <v>43729</v>
      </c>
      <c r="P4430" s="1">
        <v>44254</v>
      </c>
      <c r="Q4430" s="1">
        <v>44260</v>
      </c>
      <c r="R4430" t="str" cm="1">
        <f t="array" ref="R4430:Y4430">_xlfn.XLOOKUP($N4430,'Raw - customers'!$A:$A,'Raw - customers'!$B:$I)</f>
        <v>Iain Fellnee</v>
      </c>
      <c r="S4430" t="str">
        <v>Male</v>
      </c>
      <c r="T4430">
        <v>68</v>
      </c>
      <c r="U4430" t="str">
        <v>476 Corwin ParkwayApt. 441</v>
      </c>
      <c r="V4430">
        <v>5743</v>
      </c>
      <c r="W4430" t="str">
        <v>Kingmouth</v>
      </c>
      <c r="X4430" t="str">
        <v>Northern Territory</v>
      </c>
      <c r="Y4430" t="str">
        <v>Australia</v>
      </c>
      <c r="Z4430">
        <v>2</v>
      </c>
      <c r="AA4430" s="3" t="str">
        <f t="shared" si="139"/>
        <v>0 to 10</v>
      </c>
      <c r="AP4430" s="6">
        <v>360</v>
      </c>
      <c r="AQ4430" s="6" t="s">
        <v>1339</v>
      </c>
    </row>
    <row r="4431" spans="1:43" x14ac:dyDescent="0.25">
      <c r="A4431">
        <v>4429</v>
      </c>
      <c r="B4431">
        <v>883</v>
      </c>
      <c r="C4431">
        <v>883</v>
      </c>
      <c r="D4431">
        <v>94</v>
      </c>
      <c r="E4431">
        <v>3</v>
      </c>
      <c r="F4431">
        <v>282</v>
      </c>
      <c r="G4431" t="str">
        <f>VLOOKUP($C4431,'Raw-products'!$A$2:$H$1261,MATCH(G$1,'Raw-products'!$A$1:$H$1,0))</f>
        <v>Trousers</v>
      </c>
      <c r="H4431" t="str">
        <f>VLOOKUP($C4431,'Raw-products'!$A$2:$H$1261,MATCH(H$1,'Raw-products'!$A$1:$H$1,0))</f>
        <v>Cords</v>
      </c>
      <c r="I4431" t="str">
        <f>VLOOKUP($C4431,'Raw-products'!$A$2:$H$1261,MATCH(I$1,'Raw-products'!$A$1:$H$1,0))</f>
        <v>L</v>
      </c>
      <c r="J4431" t="str">
        <f>VLOOKUP($C4431,'Raw-products'!$A$2:$H$1261,MATCH(J$1,'Raw-products'!$A$1:$H$1,0))</f>
        <v>orange</v>
      </c>
      <c r="K4431">
        <f>VLOOKUP($C4431,'Raw-products'!$A$2:$H$1261,MATCH(K$1,'Raw-products'!$A$1:$H$1,0))</f>
        <v>113</v>
      </c>
      <c r="L4431">
        <f>VLOOKUP($C4431,'Raw-products'!$A$2:$H$1261,MATCH(L$1,'Raw-products'!$A$1:$H$1,0))</f>
        <v>74</v>
      </c>
      <c r="M4431" s="5">
        <f t="shared" si="138"/>
        <v>8362</v>
      </c>
      <c r="N4431" cm="1">
        <f t="array" ref="N4431:Q4431">_xlfn.XLOOKUP($B4431,'Raw -orders'!$A:$A,'Raw -orders'!$B:$E)</f>
        <v>360</v>
      </c>
      <c r="O4431">
        <v>43729</v>
      </c>
      <c r="P4431" s="1">
        <v>44254</v>
      </c>
      <c r="Q4431" s="1">
        <v>44260</v>
      </c>
      <c r="R4431" t="str" cm="1">
        <f t="array" ref="R4431:Y4431">_xlfn.XLOOKUP($N4431,'Raw - customers'!$A:$A,'Raw - customers'!$B:$I)</f>
        <v>Iain Fellnee</v>
      </c>
      <c r="S4431" t="str">
        <v>Male</v>
      </c>
      <c r="T4431">
        <v>68</v>
      </c>
      <c r="U4431" t="str">
        <v>476 Corwin ParkwayApt. 441</v>
      </c>
      <c r="V4431">
        <v>5743</v>
      </c>
      <c r="W4431" t="str">
        <v>Kingmouth</v>
      </c>
      <c r="X4431" t="str">
        <v>Northern Territory</v>
      </c>
      <c r="Y4431" t="str">
        <v>Australia</v>
      </c>
      <c r="Z4431">
        <v>2</v>
      </c>
      <c r="AA4431" s="3" t="str">
        <f t="shared" si="139"/>
        <v>0 to 10</v>
      </c>
      <c r="AP4431" s="6">
        <v>360</v>
      </c>
      <c r="AQ4431" s="6" t="s">
        <v>1339</v>
      </c>
    </row>
    <row r="4432" spans="1:43" x14ac:dyDescent="0.25">
      <c r="A4432">
        <v>4430</v>
      </c>
      <c r="B4432">
        <v>884</v>
      </c>
      <c r="C4432">
        <v>1037</v>
      </c>
      <c r="D4432">
        <v>90</v>
      </c>
      <c r="E4432">
        <v>2</v>
      </c>
      <c r="F4432">
        <v>180</v>
      </c>
      <c r="G4432" t="str">
        <f>VLOOKUP($C4432,'Raw-products'!$A$2:$H$1261,MATCH(G$1,'Raw-products'!$A$1:$H$1,0))</f>
        <v>Trousers</v>
      </c>
      <c r="H4432" t="str">
        <f>VLOOKUP($C4432,'Raw-products'!$A$2:$H$1261,MATCH(H$1,'Raw-products'!$A$1:$H$1,0))</f>
        <v>Relaxed Leg</v>
      </c>
      <c r="I4432" t="str">
        <f>VLOOKUP($C4432,'Raw-products'!$A$2:$H$1261,MATCH(I$1,'Raw-products'!$A$1:$H$1,0))</f>
        <v>M</v>
      </c>
      <c r="J4432" t="str">
        <f>VLOOKUP($C4432,'Raw-products'!$A$2:$H$1261,MATCH(J$1,'Raw-products'!$A$1:$H$1,0))</f>
        <v>blue</v>
      </c>
      <c r="K4432">
        <f>VLOOKUP($C4432,'Raw-products'!$A$2:$H$1261,MATCH(K$1,'Raw-products'!$A$1:$H$1,0))</f>
        <v>95</v>
      </c>
      <c r="L4432">
        <f>VLOOKUP($C4432,'Raw-products'!$A$2:$H$1261,MATCH(L$1,'Raw-products'!$A$1:$H$1,0))</f>
        <v>72</v>
      </c>
      <c r="M4432" s="5">
        <f t="shared" si="138"/>
        <v>6840</v>
      </c>
      <c r="N4432" cm="1">
        <f t="array" ref="N4432:Q4432">_xlfn.XLOOKUP($B4432,'Raw -orders'!$A:$A,'Raw -orders'!$B:$E)</f>
        <v>62</v>
      </c>
      <c r="O4432">
        <v>54659</v>
      </c>
      <c r="P4432" s="1">
        <v>44424</v>
      </c>
      <c r="Q4432" s="1">
        <v>44447</v>
      </c>
      <c r="R4432" t="str" cm="1">
        <f t="array" ref="R4432:Y4432">_xlfn.XLOOKUP($N4432,'Raw - customers'!$A:$A,'Raw - customers'!$B:$I)</f>
        <v>Denice Ledrane</v>
      </c>
      <c r="S4432" t="str">
        <v>Bigender</v>
      </c>
      <c r="T4432">
        <v>32</v>
      </c>
      <c r="U4432" t="str">
        <v>049 Imogen StreetSuite 299</v>
      </c>
      <c r="V4432">
        <v>2404</v>
      </c>
      <c r="W4432" t="str">
        <v>New Beaumouth</v>
      </c>
      <c r="X4432" t="str">
        <v>Australian Capital Territory</v>
      </c>
      <c r="Y4432" t="str">
        <v>Australia</v>
      </c>
      <c r="Z4432">
        <v>8</v>
      </c>
      <c r="AA4432" s="3" t="str">
        <f t="shared" si="139"/>
        <v>20 to 30</v>
      </c>
      <c r="AP4432" s="6">
        <v>62</v>
      </c>
      <c r="AQ4432" s="6" t="s">
        <v>1350</v>
      </c>
    </row>
    <row r="4433" spans="1:43" x14ac:dyDescent="0.25">
      <c r="A4433">
        <v>4431</v>
      </c>
      <c r="B4433">
        <v>884</v>
      </c>
      <c r="C4433">
        <v>715</v>
      </c>
      <c r="D4433">
        <v>119</v>
      </c>
      <c r="E4433">
        <v>3</v>
      </c>
      <c r="F4433">
        <v>357</v>
      </c>
      <c r="G4433" t="str">
        <f>VLOOKUP($C4433,'Raw-products'!$A$2:$H$1261,MATCH(G$1,'Raw-products'!$A$1:$H$1,0))</f>
        <v>Jacket</v>
      </c>
      <c r="H4433" t="str">
        <f>VLOOKUP($C4433,'Raw-products'!$A$2:$H$1261,MATCH(H$1,'Raw-products'!$A$1:$H$1,0))</f>
        <v>Trench Coat</v>
      </c>
      <c r="I4433" t="str">
        <f>VLOOKUP($C4433,'Raw-products'!$A$2:$H$1261,MATCH(I$1,'Raw-products'!$A$1:$H$1,0))</f>
        <v>XS</v>
      </c>
      <c r="J4433" t="str">
        <f>VLOOKUP($C4433,'Raw-products'!$A$2:$H$1261,MATCH(J$1,'Raw-products'!$A$1:$H$1,0))</f>
        <v>green</v>
      </c>
      <c r="K4433">
        <f>VLOOKUP($C4433,'Raw-products'!$A$2:$H$1261,MATCH(K$1,'Raw-products'!$A$1:$H$1,0))</f>
        <v>112</v>
      </c>
      <c r="L4433">
        <f>VLOOKUP($C4433,'Raw-products'!$A$2:$H$1261,MATCH(L$1,'Raw-products'!$A$1:$H$1,0))</f>
        <v>62</v>
      </c>
      <c r="M4433" s="5">
        <f t="shared" si="138"/>
        <v>6944</v>
      </c>
      <c r="N4433" cm="1">
        <f t="array" ref="N4433:Q4433">_xlfn.XLOOKUP($B4433,'Raw -orders'!$A:$A,'Raw -orders'!$B:$E)</f>
        <v>62</v>
      </c>
      <c r="O4433">
        <v>54659</v>
      </c>
      <c r="P4433" s="1">
        <v>44424</v>
      </c>
      <c r="Q4433" s="1">
        <v>44447</v>
      </c>
      <c r="R4433" t="str" cm="1">
        <f t="array" ref="R4433:Y4433">_xlfn.XLOOKUP($N4433,'Raw - customers'!$A:$A,'Raw - customers'!$B:$I)</f>
        <v>Denice Ledrane</v>
      </c>
      <c r="S4433" t="str">
        <v>Bigender</v>
      </c>
      <c r="T4433">
        <v>32</v>
      </c>
      <c r="U4433" t="str">
        <v>049 Imogen StreetSuite 299</v>
      </c>
      <c r="V4433">
        <v>2404</v>
      </c>
      <c r="W4433" t="str">
        <v>New Beaumouth</v>
      </c>
      <c r="X4433" t="str">
        <v>Australian Capital Territory</v>
      </c>
      <c r="Y4433" t="str">
        <v>Australia</v>
      </c>
      <c r="Z4433">
        <v>8</v>
      </c>
      <c r="AA4433" s="3" t="str">
        <f t="shared" si="139"/>
        <v>20 to 30</v>
      </c>
      <c r="AP4433" s="6">
        <v>62</v>
      </c>
      <c r="AQ4433" s="6" t="s">
        <v>1350</v>
      </c>
    </row>
    <row r="4434" spans="1:43" x14ac:dyDescent="0.25">
      <c r="A4434">
        <v>4432</v>
      </c>
      <c r="B4434">
        <v>884</v>
      </c>
      <c r="C4434">
        <v>1198</v>
      </c>
      <c r="D4434">
        <v>105</v>
      </c>
      <c r="E4434">
        <v>1</v>
      </c>
      <c r="F4434">
        <v>105</v>
      </c>
      <c r="G4434" t="str">
        <f>VLOOKUP($C4434,'Raw-products'!$A$2:$H$1261,MATCH(G$1,'Raw-products'!$A$1:$H$1,0))</f>
        <v>Trousers</v>
      </c>
      <c r="H4434" t="str">
        <f>VLOOKUP($C4434,'Raw-products'!$A$2:$H$1261,MATCH(H$1,'Raw-products'!$A$1:$H$1,0))</f>
        <v>Pleated</v>
      </c>
      <c r="I4434" t="str">
        <f>VLOOKUP($C4434,'Raw-products'!$A$2:$H$1261,MATCH(I$1,'Raw-products'!$A$1:$H$1,0))</f>
        <v>L</v>
      </c>
      <c r="J4434" t="str">
        <f>VLOOKUP($C4434,'Raw-products'!$A$2:$H$1261,MATCH(J$1,'Raw-products'!$A$1:$H$1,0))</f>
        <v>orange</v>
      </c>
      <c r="K4434">
        <f>VLOOKUP($C4434,'Raw-products'!$A$2:$H$1261,MATCH(K$1,'Raw-products'!$A$1:$H$1,0))</f>
        <v>90</v>
      </c>
      <c r="L4434">
        <f>VLOOKUP($C4434,'Raw-products'!$A$2:$H$1261,MATCH(L$1,'Raw-products'!$A$1:$H$1,0))</f>
        <v>53</v>
      </c>
      <c r="M4434" s="5">
        <f t="shared" si="138"/>
        <v>4770</v>
      </c>
      <c r="N4434" cm="1">
        <f t="array" ref="N4434:Q4434">_xlfn.XLOOKUP($B4434,'Raw -orders'!$A:$A,'Raw -orders'!$B:$E)</f>
        <v>62</v>
      </c>
      <c r="O4434">
        <v>54659</v>
      </c>
      <c r="P4434" s="1">
        <v>44424</v>
      </c>
      <c r="Q4434" s="1">
        <v>44447</v>
      </c>
      <c r="R4434" t="str" cm="1">
        <f t="array" ref="R4434:Y4434">_xlfn.XLOOKUP($N4434,'Raw - customers'!$A:$A,'Raw - customers'!$B:$I)</f>
        <v>Denice Ledrane</v>
      </c>
      <c r="S4434" t="str">
        <v>Bigender</v>
      </c>
      <c r="T4434">
        <v>32</v>
      </c>
      <c r="U4434" t="str">
        <v>049 Imogen StreetSuite 299</v>
      </c>
      <c r="V4434">
        <v>2404</v>
      </c>
      <c r="W4434" t="str">
        <v>New Beaumouth</v>
      </c>
      <c r="X4434" t="str">
        <v>Australian Capital Territory</v>
      </c>
      <c r="Y4434" t="str">
        <v>Australia</v>
      </c>
      <c r="Z4434">
        <v>8</v>
      </c>
      <c r="AA4434" s="3" t="str">
        <f t="shared" si="139"/>
        <v>20 to 30</v>
      </c>
      <c r="AP4434" s="6">
        <v>62</v>
      </c>
      <c r="AQ4434" s="6" t="s">
        <v>1350</v>
      </c>
    </row>
    <row r="4435" spans="1:43" x14ac:dyDescent="0.25">
      <c r="A4435">
        <v>4433</v>
      </c>
      <c r="B4435">
        <v>884</v>
      </c>
      <c r="C4435">
        <v>133</v>
      </c>
      <c r="D4435">
        <v>92</v>
      </c>
      <c r="E4435">
        <v>3</v>
      </c>
      <c r="F4435">
        <v>276</v>
      </c>
      <c r="G4435" t="str">
        <f>VLOOKUP($C4435,'Raw-products'!$A$2:$H$1261,MATCH(G$1,'Raw-products'!$A$1:$H$1,0))</f>
        <v>Shirt</v>
      </c>
      <c r="H4435" t="str">
        <f>VLOOKUP($C4435,'Raw-products'!$A$2:$H$1261,MATCH(H$1,'Raw-products'!$A$1:$H$1,0))</f>
        <v>Denim</v>
      </c>
      <c r="I4435" t="str">
        <f>VLOOKUP($C4435,'Raw-products'!$A$2:$H$1261,MATCH(I$1,'Raw-products'!$A$1:$H$1,0))</f>
        <v>L</v>
      </c>
      <c r="J4435" t="str">
        <f>VLOOKUP($C4435,'Raw-products'!$A$2:$H$1261,MATCH(J$1,'Raw-products'!$A$1:$H$1,0))</f>
        <v>indigo</v>
      </c>
      <c r="K4435">
        <f>VLOOKUP($C4435,'Raw-products'!$A$2:$H$1261,MATCH(K$1,'Raw-products'!$A$1:$H$1,0))</f>
        <v>115</v>
      </c>
      <c r="L4435">
        <f>VLOOKUP($C4435,'Raw-products'!$A$2:$H$1261,MATCH(L$1,'Raw-products'!$A$1:$H$1,0))</f>
        <v>58</v>
      </c>
      <c r="M4435" s="5">
        <f t="shared" si="138"/>
        <v>6670</v>
      </c>
      <c r="N4435" cm="1">
        <f t="array" ref="N4435:Q4435">_xlfn.XLOOKUP($B4435,'Raw -orders'!$A:$A,'Raw -orders'!$B:$E)</f>
        <v>62</v>
      </c>
      <c r="O4435">
        <v>54659</v>
      </c>
      <c r="P4435" s="1">
        <v>44424</v>
      </c>
      <c r="Q4435" s="1">
        <v>44447</v>
      </c>
      <c r="R4435" t="str" cm="1">
        <f t="array" ref="R4435:Y4435">_xlfn.XLOOKUP($N4435,'Raw - customers'!$A:$A,'Raw - customers'!$B:$I)</f>
        <v>Denice Ledrane</v>
      </c>
      <c r="S4435" t="str">
        <v>Bigender</v>
      </c>
      <c r="T4435">
        <v>32</v>
      </c>
      <c r="U4435" t="str">
        <v>049 Imogen StreetSuite 299</v>
      </c>
      <c r="V4435">
        <v>2404</v>
      </c>
      <c r="W4435" t="str">
        <v>New Beaumouth</v>
      </c>
      <c r="X4435" t="str">
        <v>Australian Capital Territory</v>
      </c>
      <c r="Y4435" t="str">
        <v>Australia</v>
      </c>
      <c r="Z4435">
        <v>8</v>
      </c>
      <c r="AA4435" s="3" t="str">
        <f t="shared" si="139"/>
        <v>20 to 30</v>
      </c>
      <c r="AP4435" s="6">
        <v>62</v>
      </c>
      <c r="AQ4435" s="6" t="s">
        <v>1350</v>
      </c>
    </row>
    <row r="4436" spans="1:43" x14ac:dyDescent="0.25">
      <c r="A4436">
        <v>4434</v>
      </c>
      <c r="B4436">
        <v>884</v>
      </c>
      <c r="C4436">
        <v>681</v>
      </c>
      <c r="D4436">
        <v>113</v>
      </c>
      <c r="E4436">
        <v>2</v>
      </c>
      <c r="F4436">
        <v>226</v>
      </c>
      <c r="G4436" t="str">
        <f>VLOOKUP($C4436,'Raw-products'!$A$2:$H$1261,MATCH(G$1,'Raw-products'!$A$1:$H$1,0))</f>
        <v>Jacket</v>
      </c>
      <c r="H4436" t="str">
        <f>VLOOKUP($C4436,'Raw-products'!$A$2:$H$1261,MATCH(H$1,'Raw-products'!$A$1:$H$1,0))</f>
        <v>Parka</v>
      </c>
      <c r="I4436" t="str">
        <f>VLOOKUP($C4436,'Raw-products'!$A$2:$H$1261,MATCH(I$1,'Raw-products'!$A$1:$H$1,0))</f>
        <v>S</v>
      </c>
      <c r="J4436" t="str">
        <f>VLOOKUP($C4436,'Raw-products'!$A$2:$H$1261,MATCH(J$1,'Raw-products'!$A$1:$H$1,0))</f>
        <v>green</v>
      </c>
      <c r="K4436">
        <f>VLOOKUP($C4436,'Raw-products'!$A$2:$H$1261,MATCH(K$1,'Raw-products'!$A$1:$H$1,0))</f>
        <v>119</v>
      </c>
      <c r="L4436">
        <f>VLOOKUP($C4436,'Raw-products'!$A$2:$H$1261,MATCH(L$1,'Raw-products'!$A$1:$H$1,0))</f>
        <v>62</v>
      </c>
      <c r="M4436" s="5">
        <f t="shared" si="138"/>
        <v>7378</v>
      </c>
      <c r="N4436" cm="1">
        <f t="array" ref="N4436:Q4436">_xlfn.XLOOKUP($B4436,'Raw -orders'!$A:$A,'Raw -orders'!$B:$E)</f>
        <v>62</v>
      </c>
      <c r="O4436">
        <v>54659</v>
      </c>
      <c r="P4436" s="1">
        <v>44424</v>
      </c>
      <c r="Q4436" s="1">
        <v>44447</v>
      </c>
      <c r="R4436" t="str" cm="1">
        <f t="array" ref="R4436:Y4436">_xlfn.XLOOKUP($N4436,'Raw - customers'!$A:$A,'Raw - customers'!$B:$I)</f>
        <v>Denice Ledrane</v>
      </c>
      <c r="S4436" t="str">
        <v>Bigender</v>
      </c>
      <c r="T4436">
        <v>32</v>
      </c>
      <c r="U4436" t="str">
        <v>049 Imogen StreetSuite 299</v>
      </c>
      <c r="V4436">
        <v>2404</v>
      </c>
      <c r="W4436" t="str">
        <v>New Beaumouth</v>
      </c>
      <c r="X4436" t="str">
        <v>Australian Capital Territory</v>
      </c>
      <c r="Y4436" t="str">
        <v>Australia</v>
      </c>
      <c r="Z4436">
        <v>8</v>
      </c>
      <c r="AA4436" s="3" t="str">
        <f t="shared" si="139"/>
        <v>20 to 30</v>
      </c>
      <c r="AP4436" s="6">
        <v>62</v>
      </c>
      <c r="AQ4436" s="6" t="s">
        <v>1350</v>
      </c>
    </row>
    <row r="4437" spans="1:43" x14ac:dyDescent="0.25">
      <c r="A4437">
        <v>4435</v>
      </c>
      <c r="B4437">
        <v>884</v>
      </c>
      <c r="C4437">
        <v>428</v>
      </c>
      <c r="D4437">
        <v>107</v>
      </c>
      <c r="E4437">
        <v>3</v>
      </c>
      <c r="F4437">
        <v>321</v>
      </c>
      <c r="G4437" t="str">
        <f>VLOOKUP($C4437,'Raw-products'!$A$2:$H$1261,MATCH(G$1,'Raw-products'!$A$1:$H$1,0))</f>
        <v>Jacket</v>
      </c>
      <c r="H4437" t="str">
        <f>VLOOKUP($C4437,'Raw-products'!$A$2:$H$1261,MATCH(H$1,'Raw-products'!$A$1:$H$1,0))</f>
        <v>Denim</v>
      </c>
      <c r="I4437" t="str">
        <f>VLOOKUP($C4437,'Raw-products'!$A$2:$H$1261,MATCH(I$1,'Raw-products'!$A$1:$H$1,0))</f>
        <v>L</v>
      </c>
      <c r="J4437" t="str">
        <f>VLOOKUP($C4437,'Raw-products'!$A$2:$H$1261,MATCH(J$1,'Raw-products'!$A$1:$H$1,0))</f>
        <v>orange</v>
      </c>
      <c r="K4437">
        <f>VLOOKUP($C4437,'Raw-products'!$A$2:$H$1261,MATCH(K$1,'Raw-products'!$A$1:$H$1,0))</f>
        <v>92</v>
      </c>
      <c r="L4437">
        <f>VLOOKUP($C4437,'Raw-products'!$A$2:$H$1261,MATCH(L$1,'Raw-products'!$A$1:$H$1,0))</f>
        <v>73</v>
      </c>
      <c r="M4437" s="5">
        <f t="shared" si="138"/>
        <v>6716</v>
      </c>
      <c r="N4437" cm="1">
        <f t="array" ref="N4437:Q4437">_xlfn.XLOOKUP($B4437,'Raw -orders'!$A:$A,'Raw -orders'!$B:$E)</f>
        <v>62</v>
      </c>
      <c r="O4437">
        <v>54659</v>
      </c>
      <c r="P4437" s="1">
        <v>44424</v>
      </c>
      <c r="Q4437" s="1">
        <v>44447</v>
      </c>
      <c r="R4437" t="str" cm="1">
        <f t="array" ref="R4437:Y4437">_xlfn.XLOOKUP($N4437,'Raw - customers'!$A:$A,'Raw - customers'!$B:$I)</f>
        <v>Denice Ledrane</v>
      </c>
      <c r="S4437" t="str">
        <v>Bigender</v>
      </c>
      <c r="T4437">
        <v>32</v>
      </c>
      <c r="U4437" t="str">
        <v>049 Imogen StreetSuite 299</v>
      </c>
      <c r="V4437">
        <v>2404</v>
      </c>
      <c r="W4437" t="str">
        <v>New Beaumouth</v>
      </c>
      <c r="X4437" t="str">
        <v>Australian Capital Territory</v>
      </c>
      <c r="Y4437" t="str">
        <v>Australia</v>
      </c>
      <c r="Z4437">
        <v>8</v>
      </c>
      <c r="AA4437" s="3" t="str">
        <f t="shared" si="139"/>
        <v>20 to 30</v>
      </c>
      <c r="AP4437" s="6">
        <v>62</v>
      </c>
      <c r="AQ4437" s="6" t="s">
        <v>1350</v>
      </c>
    </row>
    <row r="4438" spans="1:43" x14ac:dyDescent="0.25">
      <c r="A4438">
        <v>4436</v>
      </c>
      <c r="B4438">
        <v>884</v>
      </c>
      <c r="C4438">
        <v>532</v>
      </c>
      <c r="D4438">
        <v>98</v>
      </c>
      <c r="E4438">
        <v>1</v>
      </c>
      <c r="F4438">
        <v>98</v>
      </c>
      <c r="G4438" t="str">
        <f>VLOOKUP($C4438,'Raw-products'!$A$2:$H$1261,MATCH(G$1,'Raw-products'!$A$1:$H$1,0))</f>
        <v>Jacket</v>
      </c>
      <c r="H4438" t="str">
        <f>VLOOKUP($C4438,'Raw-products'!$A$2:$H$1261,MATCH(H$1,'Raw-products'!$A$1:$H$1,0))</f>
        <v>Leather</v>
      </c>
      <c r="I4438" t="str">
        <f>VLOOKUP($C4438,'Raw-products'!$A$2:$H$1261,MATCH(I$1,'Raw-products'!$A$1:$H$1,0))</f>
        <v>M</v>
      </c>
      <c r="J4438" t="str">
        <f>VLOOKUP($C4438,'Raw-products'!$A$2:$H$1261,MATCH(J$1,'Raw-products'!$A$1:$H$1,0))</f>
        <v>orange</v>
      </c>
      <c r="K4438">
        <f>VLOOKUP($C4438,'Raw-products'!$A$2:$H$1261,MATCH(K$1,'Raw-products'!$A$1:$H$1,0))</f>
        <v>113</v>
      </c>
      <c r="L4438">
        <f>VLOOKUP($C4438,'Raw-products'!$A$2:$H$1261,MATCH(L$1,'Raw-products'!$A$1:$H$1,0))</f>
        <v>80</v>
      </c>
      <c r="M4438" s="5">
        <f t="shared" si="138"/>
        <v>9040</v>
      </c>
      <c r="N4438" cm="1">
        <f t="array" ref="N4438:Q4438">_xlfn.XLOOKUP($B4438,'Raw -orders'!$A:$A,'Raw -orders'!$B:$E)</f>
        <v>62</v>
      </c>
      <c r="O4438">
        <v>54659</v>
      </c>
      <c r="P4438" s="1">
        <v>44424</v>
      </c>
      <c r="Q4438" s="1">
        <v>44447</v>
      </c>
      <c r="R4438" t="str" cm="1">
        <f t="array" ref="R4438:Y4438">_xlfn.XLOOKUP($N4438,'Raw - customers'!$A:$A,'Raw - customers'!$B:$I)</f>
        <v>Denice Ledrane</v>
      </c>
      <c r="S4438" t="str">
        <v>Bigender</v>
      </c>
      <c r="T4438">
        <v>32</v>
      </c>
      <c r="U4438" t="str">
        <v>049 Imogen StreetSuite 299</v>
      </c>
      <c r="V4438">
        <v>2404</v>
      </c>
      <c r="W4438" t="str">
        <v>New Beaumouth</v>
      </c>
      <c r="X4438" t="str">
        <v>Australian Capital Territory</v>
      </c>
      <c r="Y4438" t="str">
        <v>Australia</v>
      </c>
      <c r="Z4438">
        <v>8</v>
      </c>
      <c r="AA4438" s="3" t="str">
        <f t="shared" si="139"/>
        <v>20 to 30</v>
      </c>
      <c r="AP4438" s="6">
        <v>62</v>
      </c>
      <c r="AQ4438" s="6" t="s">
        <v>1350</v>
      </c>
    </row>
    <row r="4439" spans="1:43" x14ac:dyDescent="0.25">
      <c r="A4439">
        <v>4437</v>
      </c>
      <c r="B4439">
        <v>884</v>
      </c>
      <c r="C4439">
        <v>729</v>
      </c>
      <c r="D4439">
        <v>119</v>
      </c>
      <c r="E4439">
        <v>3</v>
      </c>
      <c r="F4439">
        <v>357</v>
      </c>
      <c r="G4439" t="str">
        <f>VLOOKUP($C4439,'Raw-products'!$A$2:$H$1261,MATCH(G$1,'Raw-products'!$A$1:$H$1,0))</f>
        <v>Jacket</v>
      </c>
      <c r="H4439" t="str">
        <f>VLOOKUP($C4439,'Raw-products'!$A$2:$H$1261,MATCH(H$1,'Raw-products'!$A$1:$H$1,0))</f>
        <v>Trench Coat</v>
      </c>
      <c r="I4439" t="str">
        <f>VLOOKUP($C4439,'Raw-products'!$A$2:$H$1261,MATCH(I$1,'Raw-products'!$A$1:$H$1,0))</f>
        <v>XL</v>
      </c>
      <c r="J4439" t="str">
        <f>VLOOKUP($C4439,'Raw-products'!$A$2:$H$1261,MATCH(J$1,'Raw-products'!$A$1:$H$1,0))</f>
        <v>indigo</v>
      </c>
      <c r="K4439">
        <f>VLOOKUP($C4439,'Raw-products'!$A$2:$H$1261,MATCH(K$1,'Raw-products'!$A$1:$H$1,0))</f>
        <v>112</v>
      </c>
      <c r="L4439">
        <f>VLOOKUP($C4439,'Raw-products'!$A$2:$H$1261,MATCH(L$1,'Raw-products'!$A$1:$H$1,0))</f>
        <v>64</v>
      </c>
      <c r="M4439" s="5">
        <f t="shared" si="138"/>
        <v>7168</v>
      </c>
      <c r="N4439" cm="1">
        <f t="array" ref="N4439:Q4439">_xlfn.XLOOKUP($B4439,'Raw -orders'!$A:$A,'Raw -orders'!$B:$E)</f>
        <v>62</v>
      </c>
      <c r="O4439">
        <v>54659</v>
      </c>
      <c r="P4439" s="1">
        <v>44424</v>
      </c>
      <c r="Q4439" s="1">
        <v>44447</v>
      </c>
      <c r="R4439" t="str" cm="1">
        <f t="array" ref="R4439:Y4439">_xlfn.XLOOKUP($N4439,'Raw - customers'!$A:$A,'Raw - customers'!$B:$I)</f>
        <v>Denice Ledrane</v>
      </c>
      <c r="S4439" t="str">
        <v>Bigender</v>
      </c>
      <c r="T4439">
        <v>32</v>
      </c>
      <c r="U4439" t="str">
        <v>049 Imogen StreetSuite 299</v>
      </c>
      <c r="V4439">
        <v>2404</v>
      </c>
      <c r="W4439" t="str">
        <v>New Beaumouth</v>
      </c>
      <c r="X4439" t="str">
        <v>Australian Capital Territory</v>
      </c>
      <c r="Y4439" t="str">
        <v>Australia</v>
      </c>
      <c r="Z4439">
        <v>8</v>
      </c>
      <c r="AA4439" s="3" t="str">
        <f t="shared" si="139"/>
        <v>20 to 30</v>
      </c>
      <c r="AP4439" s="6">
        <v>62</v>
      </c>
      <c r="AQ4439" s="6" t="s">
        <v>1350</v>
      </c>
    </row>
    <row r="4440" spans="1:43" x14ac:dyDescent="0.25">
      <c r="A4440">
        <v>4438</v>
      </c>
      <c r="B4440">
        <v>884</v>
      </c>
      <c r="C4440">
        <v>1199</v>
      </c>
      <c r="D4440">
        <v>105</v>
      </c>
      <c r="E4440">
        <v>1</v>
      </c>
      <c r="F4440">
        <v>105</v>
      </c>
      <c r="G4440" t="str">
        <f>VLOOKUP($C4440,'Raw-products'!$A$2:$H$1261,MATCH(G$1,'Raw-products'!$A$1:$H$1,0))</f>
        <v>Trousers</v>
      </c>
      <c r="H4440" t="str">
        <f>VLOOKUP($C4440,'Raw-products'!$A$2:$H$1261,MATCH(H$1,'Raw-products'!$A$1:$H$1,0))</f>
        <v>Pleated</v>
      </c>
      <c r="I4440" t="str">
        <f>VLOOKUP($C4440,'Raw-products'!$A$2:$H$1261,MATCH(I$1,'Raw-products'!$A$1:$H$1,0))</f>
        <v>XL</v>
      </c>
      <c r="J4440" t="str">
        <f>VLOOKUP($C4440,'Raw-products'!$A$2:$H$1261,MATCH(J$1,'Raw-products'!$A$1:$H$1,0))</f>
        <v>orange</v>
      </c>
      <c r="K4440">
        <f>VLOOKUP($C4440,'Raw-products'!$A$2:$H$1261,MATCH(K$1,'Raw-products'!$A$1:$H$1,0))</f>
        <v>90</v>
      </c>
      <c r="L4440">
        <f>VLOOKUP($C4440,'Raw-products'!$A$2:$H$1261,MATCH(L$1,'Raw-products'!$A$1:$H$1,0))</f>
        <v>69</v>
      </c>
      <c r="M4440" s="5">
        <f t="shared" si="138"/>
        <v>6210</v>
      </c>
      <c r="N4440" cm="1">
        <f t="array" ref="N4440:Q4440">_xlfn.XLOOKUP($B4440,'Raw -orders'!$A:$A,'Raw -orders'!$B:$E)</f>
        <v>62</v>
      </c>
      <c r="O4440">
        <v>54659</v>
      </c>
      <c r="P4440" s="1">
        <v>44424</v>
      </c>
      <c r="Q4440" s="1">
        <v>44447</v>
      </c>
      <c r="R4440" t="str" cm="1">
        <f t="array" ref="R4440:Y4440">_xlfn.XLOOKUP($N4440,'Raw - customers'!$A:$A,'Raw - customers'!$B:$I)</f>
        <v>Denice Ledrane</v>
      </c>
      <c r="S4440" t="str">
        <v>Bigender</v>
      </c>
      <c r="T4440">
        <v>32</v>
      </c>
      <c r="U4440" t="str">
        <v>049 Imogen StreetSuite 299</v>
      </c>
      <c r="V4440">
        <v>2404</v>
      </c>
      <c r="W4440" t="str">
        <v>New Beaumouth</v>
      </c>
      <c r="X4440" t="str">
        <v>Australian Capital Territory</v>
      </c>
      <c r="Y4440" t="str">
        <v>Australia</v>
      </c>
      <c r="Z4440">
        <v>8</v>
      </c>
      <c r="AA4440" s="3" t="str">
        <f t="shared" si="139"/>
        <v>20 to 30</v>
      </c>
      <c r="AP4440" s="6">
        <v>62</v>
      </c>
      <c r="AQ4440" s="6" t="s">
        <v>1350</v>
      </c>
    </row>
    <row r="4441" spans="1:43" x14ac:dyDescent="0.25">
      <c r="A4441">
        <v>4439</v>
      </c>
      <c r="B4441">
        <v>885</v>
      </c>
      <c r="C4441">
        <v>511</v>
      </c>
      <c r="D4441">
        <v>102</v>
      </c>
      <c r="E4441">
        <v>2</v>
      </c>
      <c r="F4441">
        <v>204</v>
      </c>
      <c r="G4441" t="str">
        <f>VLOOKUP($C4441,'Raw-products'!$A$2:$H$1261,MATCH(G$1,'Raw-products'!$A$1:$H$1,0))</f>
        <v>Jacket</v>
      </c>
      <c r="H4441" t="str">
        <f>VLOOKUP($C4441,'Raw-products'!$A$2:$H$1261,MATCH(H$1,'Raw-products'!$A$1:$H$1,0))</f>
        <v>Windbreaker</v>
      </c>
      <c r="I4441" t="str">
        <f>VLOOKUP($C4441,'Raw-products'!$A$2:$H$1261,MATCH(I$1,'Raw-products'!$A$1:$H$1,0))</f>
        <v>S</v>
      </c>
      <c r="J4441" t="str">
        <f>VLOOKUP($C4441,'Raw-products'!$A$2:$H$1261,MATCH(J$1,'Raw-products'!$A$1:$H$1,0))</f>
        <v>blue</v>
      </c>
      <c r="K4441">
        <f>VLOOKUP($C4441,'Raw-products'!$A$2:$H$1261,MATCH(K$1,'Raw-products'!$A$1:$H$1,0))</f>
        <v>109</v>
      </c>
      <c r="L4441">
        <f>VLOOKUP($C4441,'Raw-products'!$A$2:$H$1261,MATCH(L$1,'Raw-products'!$A$1:$H$1,0))</f>
        <v>41</v>
      </c>
      <c r="M4441" s="5">
        <f t="shared" si="138"/>
        <v>4469</v>
      </c>
      <c r="N4441" cm="1">
        <f t="array" ref="N4441:Q4441">_xlfn.XLOOKUP($B4441,'Raw -orders'!$A:$A,'Raw -orders'!$B:$E)</f>
        <v>16</v>
      </c>
      <c r="O4441">
        <v>27561</v>
      </c>
      <c r="P4441" s="1">
        <v>44487</v>
      </c>
      <c r="Q4441" s="1">
        <v>44513</v>
      </c>
      <c r="R4441" t="str" cm="1">
        <f t="array" ref="R4441:Y4441">_xlfn.XLOOKUP($N4441,'Raw - customers'!$A:$A,'Raw - customers'!$B:$I)</f>
        <v>Gabbie Aldwinckle</v>
      </c>
      <c r="S4441" t="str">
        <v>Male</v>
      </c>
      <c r="T4441">
        <v>75</v>
      </c>
      <c r="U4441" t="str">
        <v>424 Mason PlaceApt. 181</v>
      </c>
      <c r="V4441">
        <v>6438</v>
      </c>
      <c r="W4441" t="str">
        <v>New Kai</v>
      </c>
      <c r="X4441" t="str">
        <v>Victoria</v>
      </c>
      <c r="Y4441" t="str">
        <v>Australia</v>
      </c>
      <c r="Z4441">
        <v>10</v>
      </c>
      <c r="AA4441" s="3" t="str">
        <f t="shared" si="139"/>
        <v>20 to 30</v>
      </c>
      <c r="AP4441" s="6">
        <v>16</v>
      </c>
      <c r="AQ4441" s="6" t="s">
        <v>1396</v>
      </c>
    </row>
    <row r="4442" spans="1:43" x14ac:dyDescent="0.25">
      <c r="A4442">
        <v>4440</v>
      </c>
      <c r="B4442">
        <v>885</v>
      </c>
      <c r="C4442">
        <v>930</v>
      </c>
      <c r="D4442">
        <v>96</v>
      </c>
      <c r="E4442">
        <v>3</v>
      </c>
      <c r="F4442">
        <v>288</v>
      </c>
      <c r="G4442" t="str">
        <f>VLOOKUP($C4442,'Raw-products'!$A$2:$H$1261,MATCH(G$1,'Raw-products'!$A$1:$H$1,0))</f>
        <v>Trousers</v>
      </c>
      <c r="H4442" t="str">
        <f>VLOOKUP($C4442,'Raw-products'!$A$2:$H$1261,MATCH(H$1,'Raw-products'!$A$1:$H$1,0))</f>
        <v>Drawstring</v>
      </c>
      <c r="I4442" t="str">
        <f>VLOOKUP($C4442,'Raw-products'!$A$2:$H$1261,MATCH(I$1,'Raw-products'!$A$1:$H$1,0))</f>
        <v>XS</v>
      </c>
      <c r="J4442" t="str">
        <f>VLOOKUP($C4442,'Raw-products'!$A$2:$H$1261,MATCH(J$1,'Raw-products'!$A$1:$H$1,0))</f>
        <v>blue</v>
      </c>
      <c r="K4442">
        <f>VLOOKUP($C4442,'Raw-products'!$A$2:$H$1261,MATCH(K$1,'Raw-products'!$A$1:$H$1,0))</f>
        <v>104</v>
      </c>
      <c r="L4442">
        <f>VLOOKUP($C4442,'Raw-products'!$A$2:$H$1261,MATCH(L$1,'Raw-products'!$A$1:$H$1,0))</f>
        <v>45</v>
      </c>
      <c r="M4442" s="5">
        <f t="shared" si="138"/>
        <v>4680</v>
      </c>
      <c r="N4442" cm="1">
        <f t="array" ref="N4442:Q4442">_xlfn.XLOOKUP($B4442,'Raw -orders'!$A:$A,'Raw -orders'!$B:$E)</f>
        <v>16</v>
      </c>
      <c r="O4442">
        <v>27561</v>
      </c>
      <c r="P4442" s="1">
        <v>44487</v>
      </c>
      <c r="Q4442" s="1">
        <v>44513</v>
      </c>
      <c r="R4442" t="str" cm="1">
        <f t="array" ref="R4442:Y4442">_xlfn.XLOOKUP($N4442,'Raw - customers'!$A:$A,'Raw - customers'!$B:$I)</f>
        <v>Gabbie Aldwinckle</v>
      </c>
      <c r="S4442" t="str">
        <v>Male</v>
      </c>
      <c r="T4442">
        <v>75</v>
      </c>
      <c r="U4442" t="str">
        <v>424 Mason PlaceApt. 181</v>
      </c>
      <c r="V4442">
        <v>6438</v>
      </c>
      <c r="W4442" t="str">
        <v>New Kai</v>
      </c>
      <c r="X4442" t="str">
        <v>Victoria</v>
      </c>
      <c r="Y4442" t="str">
        <v>Australia</v>
      </c>
      <c r="Z4442">
        <v>10</v>
      </c>
      <c r="AA4442" s="3" t="str">
        <f t="shared" si="139"/>
        <v>20 to 30</v>
      </c>
      <c r="AP4442" s="6">
        <v>16</v>
      </c>
      <c r="AQ4442" s="6" t="s">
        <v>1396</v>
      </c>
    </row>
    <row r="4443" spans="1:43" x14ac:dyDescent="0.25">
      <c r="A4443">
        <v>4441</v>
      </c>
      <c r="B4443">
        <v>885</v>
      </c>
      <c r="C4443">
        <v>1222</v>
      </c>
      <c r="D4443">
        <v>105</v>
      </c>
      <c r="E4443">
        <v>2</v>
      </c>
      <c r="F4443">
        <v>210</v>
      </c>
      <c r="G4443" t="str">
        <f>VLOOKUP($C4443,'Raw-products'!$A$2:$H$1261,MATCH(G$1,'Raw-products'!$A$1:$H$1,0))</f>
        <v>Trousers</v>
      </c>
      <c r="H4443" t="str">
        <f>VLOOKUP($C4443,'Raw-products'!$A$2:$H$1261,MATCH(H$1,'Raw-products'!$A$1:$H$1,0))</f>
        <v>Pleated</v>
      </c>
      <c r="I4443" t="str">
        <f>VLOOKUP($C4443,'Raw-products'!$A$2:$H$1261,MATCH(I$1,'Raw-products'!$A$1:$H$1,0))</f>
        <v>M</v>
      </c>
      <c r="J4443" t="str">
        <f>VLOOKUP($C4443,'Raw-products'!$A$2:$H$1261,MATCH(J$1,'Raw-products'!$A$1:$H$1,0))</f>
        <v>violet</v>
      </c>
      <c r="K4443">
        <f>VLOOKUP($C4443,'Raw-products'!$A$2:$H$1261,MATCH(K$1,'Raw-products'!$A$1:$H$1,0))</f>
        <v>90</v>
      </c>
      <c r="L4443">
        <f>VLOOKUP($C4443,'Raw-products'!$A$2:$H$1261,MATCH(L$1,'Raw-products'!$A$1:$H$1,0))</f>
        <v>45</v>
      </c>
      <c r="M4443" s="5">
        <f t="shared" si="138"/>
        <v>4050</v>
      </c>
      <c r="N4443" cm="1">
        <f t="array" ref="N4443:Q4443">_xlfn.XLOOKUP($B4443,'Raw -orders'!$A:$A,'Raw -orders'!$B:$E)</f>
        <v>16</v>
      </c>
      <c r="O4443">
        <v>27561</v>
      </c>
      <c r="P4443" s="1">
        <v>44487</v>
      </c>
      <c r="Q4443" s="1">
        <v>44513</v>
      </c>
      <c r="R4443" t="str" cm="1">
        <f t="array" ref="R4443:Y4443">_xlfn.XLOOKUP($N4443,'Raw - customers'!$A:$A,'Raw - customers'!$B:$I)</f>
        <v>Gabbie Aldwinckle</v>
      </c>
      <c r="S4443" t="str">
        <v>Male</v>
      </c>
      <c r="T4443">
        <v>75</v>
      </c>
      <c r="U4443" t="str">
        <v>424 Mason PlaceApt. 181</v>
      </c>
      <c r="V4443">
        <v>6438</v>
      </c>
      <c r="W4443" t="str">
        <v>New Kai</v>
      </c>
      <c r="X4443" t="str">
        <v>Victoria</v>
      </c>
      <c r="Y4443" t="str">
        <v>Australia</v>
      </c>
      <c r="Z4443">
        <v>10</v>
      </c>
      <c r="AA4443" s="3" t="str">
        <f t="shared" si="139"/>
        <v>20 to 30</v>
      </c>
      <c r="AP4443" s="6">
        <v>16</v>
      </c>
      <c r="AQ4443" s="6" t="s">
        <v>1396</v>
      </c>
    </row>
    <row r="4444" spans="1:43" x14ac:dyDescent="0.25">
      <c r="A4444">
        <v>4442</v>
      </c>
      <c r="B4444">
        <v>885</v>
      </c>
      <c r="C4444">
        <v>1012</v>
      </c>
      <c r="D4444">
        <v>106</v>
      </c>
      <c r="E4444">
        <v>3</v>
      </c>
      <c r="F4444">
        <v>318</v>
      </c>
      <c r="G4444" t="str">
        <f>VLOOKUP($C4444,'Raw-products'!$A$2:$H$1261,MATCH(G$1,'Raw-products'!$A$1:$H$1,0))</f>
        <v>Trousers</v>
      </c>
      <c r="H4444" t="str">
        <f>VLOOKUP($C4444,'Raw-products'!$A$2:$H$1261,MATCH(H$1,'Raw-products'!$A$1:$H$1,0))</f>
        <v>Wool</v>
      </c>
      <c r="I4444" t="str">
        <f>VLOOKUP($C4444,'Raw-products'!$A$2:$H$1261,MATCH(I$1,'Raw-products'!$A$1:$H$1,0))</f>
        <v>M</v>
      </c>
      <c r="J4444" t="str">
        <f>VLOOKUP($C4444,'Raw-products'!$A$2:$H$1261,MATCH(J$1,'Raw-products'!$A$1:$H$1,0))</f>
        <v>violet</v>
      </c>
      <c r="K4444">
        <f>VLOOKUP($C4444,'Raw-products'!$A$2:$H$1261,MATCH(K$1,'Raw-products'!$A$1:$H$1,0))</f>
        <v>111</v>
      </c>
      <c r="L4444">
        <f>VLOOKUP($C4444,'Raw-products'!$A$2:$H$1261,MATCH(L$1,'Raw-products'!$A$1:$H$1,0))</f>
        <v>51</v>
      </c>
      <c r="M4444" s="5">
        <f t="shared" si="138"/>
        <v>5661</v>
      </c>
      <c r="N4444" cm="1">
        <f t="array" ref="N4444:Q4444">_xlfn.XLOOKUP($B4444,'Raw -orders'!$A:$A,'Raw -orders'!$B:$E)</f>
        <v>16</v>
      </c>
      <c r="O4444">
        <v>27561</v>
      </c>
      <c r="P4444" s="1">
        <v>44487</v>
      </c>
      <c r="Q4444" s="1">
        <v>44513</v>
      </c>
      <c r="R4444" t="str" cm="1">
        <f t="array" ref="R4444:Y4444">_xlfn.XLOOKUP($N4444,'Raw - customers'!$A:$A,'Raw - customers'!$B:$I)</f>
        <v>Gabbie Aldwinckle</v>
      </c>
      <c r="S4444" t="str">
        <v>Male</v>
      </c>
      <c r="T4444">
        <v>75</v>
      </c>
      <c r="U4444" t="str">
        <v>424 Mason PlaceApt. 181</v>
      </c>
      <c r="V4444">
        <v>6438</v>
      </c>
      <c r="W4444" t="str">
        <v>New Kai</v>
      </c>
      <c r="X4444" t="str">
        <v>Victoria</v>
      </c>
      <c r="Y4444" t="str">
        <v>Australia</v>
      </c>
      <c r="Z4444">
        <v>10</v>
      </c>
      <c r="AA4444" s="3" t="str">
        <f t="shared" si="139"/>
        <v>20 to 30</v>
      </c>
      <c r="AP4444" s="6">
        <v>16</v>
      </c>
      <c r="AQ4444" s="6" t="s">
        <v>1396</v>
      </c>
    </row>
    <row r="4445" spans="1:43" x14ac:dyDescent="0.25">
      <c r="A4445">
        <v>4443</v>
      </c>
      <c r="B4445">
        <v>885</v>
      </c>
      <c r="C4445">
        <v>71</v>
      </c>
      <c r="D4445">
        <v>118</v>
      </c>
      <c r="E4445">
        <v>2</v>
      </c>
      <c r="F4445">
        <v>236</v>
      </c>
      <c r="G4445" t="str">
        <f>VLOOKUP($C4445,'Raw-products'!$A$2:$H$1261,MATCH(G$1,'Raw-products'!$A$1:$H$1,0))</f>
        <v>Shirt</v>
      </c>
      <c r="H4445" t="str">
        <f>VLOOKUP($C4445,'Raw-products'!$A$2:$H$1261,MATCH(H$1,'Raw-products'!$A$1:$H$1,0))</f>
        <v>Flannel</v>
      </c>
      <c r="I4445" t="str">
        <f>VLOOKUP($C4445,'Raw-products'!$A$2:$H$1261,MATCH(I$1,'Raw-products'!$A$1:$H$1,0))</f>
        <v>S</v>
      </c>
      <c r="J4445" t="str">
        <f>VLOOKUP($C4445,'Raw-products'!$A$2:$H$1261,MATCH(J$1,'Raw-products'!$A$1:$H$1,0))</f>
        <v>red</v>
      </c>
      <c r="K4445">
        <f>VLOOKUP($C4445,'Raw-products'!$A$2:$H$1261,MATCH(K$1,'Raw-products'!$A$1:$H$1,0))</f>
        <v>96</v>
      </c>
      <c r="L4445">
        <f>VLOOKUP($C4445,'Raw-products'!$A$2:$H$1261,MATCH(L$1,'Raw-products'!$A$1:$H$1,0))</f>
        <v>59</v>
      </c>
      <c r="M4445" s="5">
        <f t="shared" si="138"/>
        <v>5664</v>
      </c>
      <c r="N4445" cm="1">
        <f t="array" ref="N4445:Q4445">_xlfn.XLOOKUP($B4445,'Raw -orders'!$A:$A,'Raw -orders'!$B:$E)</f>
        <v>16</v>
      </c>
      <c r="O4445">
        <v>27561</v>
      </c>
      <c r="P4445" s="1">
        <v>44487</v>
      </c>
      <c r="Q4445" s="1">
        <v>44513</v>
      </c>
      <c r="R4445" t="str" cm="1">
        <f t="array" ref="R4445:Y4445">_xlfn.XLOOKUP($N4445,'Raw - customers'!$A:$A,'Raw - customers'!$B:$I)</f>
        <v>Gabbie Aldwinckle</v>
      </c>
      <c r="S4445" t="str">
        <v>Male</v>
      </c>
      <c r="T4445">
        <v>75</v>
      </c>
      <c r="U4445" t="str">
        <v>424 Mason PlaceApt. 181</v>
      </c>
      <c r="V4445">
        <v>6438</v>
      </c>
      <c r="W4445" t="str">
        <v>New Kai</v>
      </c>
      <c r="X4445" t="str">
        <v>Victoria</v>
      </c>
      <c r="Y4445" t="str">
        <v>Australia</v>
      </c>
      <c r="Z4445">
        <v>10</v>
      </c>
      <c r="AA4445" s="3" t="str">
        <f t="shared" si="139"/>
        <v>20 to 30</v>
      </c>
      <c r="AP4445" s="6">
        <v>16</v>
      </c>
      <c r="AQ4445" s="6" t="s">
        <v>1396</v>
      </c>
    </row>
    <row r="4446" spans="1:43" x14ac:dyDescent="0.25">
      <c r="A4446">
        <v>4444</v>
      </c>
      <c r="B4446">
        <v>886</v>
      </c>
      <c r="C4446">
        <v>112</v>
      </c>
      <c r="D4446">
        <v>92</v>
      </c>
      <c r="E4446">
        <v>2</v>
      </c>
      <c r="F4446">
        <v>184</v>
      </c>
      <c r="G4446" t="str">
        <f>VLOOKUP($C4446,'Raw-products'!$A$2:$H$1261,MATCH(G$1,'Raw-products'!$A$1:$H$1,0))</f>
        <v>Shirt</v>
      </c>
      <c r="H4446" t="str">
        <f>VLOOKUP($C4446,'Raw-products'!$A$2:$H$1261,MATCH(H$1,'Raw-products'!$A$1:$H$1,0))</f>
        <v>Denim</v>
      </c>
      <c r="I4446" t="str">
        <f>VLOOKUP($C4446,'Raw-products'!$A$2:$H$1261,MATCH(I$1,'Raw-products'!$A$1:$H$1,0))</f>
        <v>M</v>
      </c>
      <c r="J4446" t="str">
        <f>VLOOKUP($C4446,'Raw-products'!$A$2:$H$1261,MATCH(J$1,'Raw-products'!$A$1:$H$1,0))</f>
        <v>orange</v>
      </c>
      <c r="K4446">
        <f>VLOOKUP($C4446,'Raw-products'!$A$2:$H$1261,MATCH(K$1,'Raw-products'!$A$1:$H$1,0))</f>
        <v>115</v>
      </c>
      <c r="L4446">
        <f>VLOOKUP($C4446,'Raw-products'!$A$2:$H$1261,MATCH(L$1,'Raw-products'!$A$1:$H$1,0))</f>
        <v>50</v>
      </c>
      <c r="M4446" s="5">
        <f t="shared" si="138"/>
        <v>5750</v>
      </c>
      <c r="N4446" cm="1">
        <f t="array" ref="N4446:Q4446">_xlfn.XLOOKUP($B4446,'Raw -orders'!$A:$A,'Raw -orders'!$B:$E)</f>
        <v>898</v>
      </c>
      <c r="O4446">
        <v>51067</v>
      </c>
      <c r="P4446" s="1">
        <v>44461</v>
      </c>
      <c r="Q4446" s="1">
        <v>44487</v>
      </c>
      <c r="R4446" t="str" cm="1">
        <f t="array" ref="R4446:Y4446">_xlfn.XLOOKUP($N4446,'Raw - customers'!$A:$A,'Raw - customers'!$B:$I)</f>
        <v>Jillian Sauven</v>
      </c>
      <c r="S4446" t="str">
        <v>Bigender</v>
      </c>
      <c r="T4446">
        <v>41</v>
      </c>
      <c r="U4446" t="str">
        <v>99 Sophia TrailApt. 477</v>
      </c>
      <c r="V4446">
        <v>3377</v>
      </c>
      <c r="W4446" t="str">
        <v>Angelinaport</v>
      </c>
      <c r="X4446" t="str">
        <v>New South Wales</v>
      </c>
      <c r="Y4446" t="str">
        <v>Australia</v>
      </c>
      <c r="Z4446">
        <v>9</v>
      </c>
      <c r="AA4446" s="3" t="str">
        <f t="shared" si="139"/>
        <v>20 to 30</v>
      </c>
      <c r="AP4446" s="6">
        <v>898</v>
      </c>
      <c r="AQ4446" s="6" t="s">
        <v>1362</v>
      </c>
    </row>
    <row r="4447" spans="1:43" x14ac:dyDescent="0.25">
      <c r="A4447">
        <v>4445</v>
      </c>
      <c r="B4447">
        <v>886</v>
      </c>
      <c r="C4447">
        <v>407</v>
      </c>
      <c r="D4447">
        <v>119</v>
      </c>
      <c r="E4447">
        <v>3</v>
      </c>
      <c r="F4447">
        <v>357</v>
      </c>
      <c r="G4447" t="str">
        <f>VLOOKUP($C4447,'Raw-products'!$A$2:$H$1261,MATCH(G$1,'Raw-products'!$A$1:$H$1,0))</f>
        <v>Shirt</v>
      </c>
      <c r="H4447" t="str">
        <f>VLOOKUP($C4447,'Raw-products'!$A$2:$H$1261,MATCH(H$1,'Raw-products'!$A$1:$H$1,0))</f>
        <v>Casual Slim Fit</v>
      </c>
      <c r="I4447" t="str">
        <f>VLOOKUP($C4447,'Raw-products'!$A$2:$H$1261,MATCH(I$1,'Raw-products'!$A$1:$H$1,0))</f>
        <v>M</v>
      </c>
      <c r="J4447" t="str">
        <f>VLOOKUP($C4447,'Raw-products'!$A$2:$H$1261,MATCH(J$1,'Raw-products'!$A$1:$H$1,0))</f>
        <v>blue</v>
      </c>
      <c r="K4447">
        <f>VLOOKUP($C4447,'Raw-products'!$A$2:$H$1261,MATCH(K$1,'Raw-products'!$A$1:$H$1,0))</f>
        <v>113</v>
      </c>
      <c r="L4447">
        <f>VLOOKUP($C4447,'Raw-products'!$A$2:$H$1261,MATCH(L$1,'Raw-products'!$A$1:$H$1,0))</f>
        <v>61</v>
      </c>
      <c r="M4447" s="5">
        <f t="shared" si="138"/>
        <v>6893</v>
      </c>
      <c r="N4447" cm="1">
        <f t="array" ref="N4447:Q4447">_xlfn.XLOOKUP($B4447,'Raw -orders'!$A:$A,'Raw -orders'!$B:$E)</f>
        <v>898</v>
      </c>
      <c r="O4447">
        <v>51067</v>
      </c>
      <c r="P4447" s="1">
        <v>44461</v>
      </c>
      <c r="Q4447" s="1">
        <v>44487</v>
      </c>
      <c r="R4447" t="str" cm="1">
        <f t="array" ref="R4447:Y4447">_xlfn.XLOOKUP($N4447,'Raw - customers'!$A:$A,'Raw - customers'!$B:$I)</f>
        <v>Jillian Sauven</v>
      </c>
      <c r="S4447" t="str">
        <v>Bigender</v>
      </c>
      <c r="T4447">
        <v>41</v>
      </c>
      <c r="U4447" t="str">
        <v>99 Sophia TrailApt. 477</v>
      </c>
      <c r="V4447">
        <v>3377</v>
      </c>
      <c r="W4447" t="str">
        <v>Angelinaport</v>
      </c>
      <c r="X4447" t="str">
        <v>New South Wales</v>
      </c>
      <c r="Y4447" t="str">
        <v>Australia</v>
      </c>
      <c r="Z4447">
        <v>9</v>
      </c>
      <c r="AA4447" s="3" t="str">
        <f t="shared" si="139"/>
        <v>20 to 30</v>
      </c>
      <c r="AP4447" s="6">
        <v>898</v>
      </c>
      <c r="AQ4447" s="6" t="s">
        <v>1362</v>
      </c>
    </row>
    <row r="4448" spans="1:43" x14ac:dyDescent="0.25">
      <c r="A4448">
        <v>4446</v>
      </c>
      <c r="B4448">
        <v>886</v>
      </c>
      <c r="C4448">
        <v>466</v>
      </c>
      <c r="D4448">
        <v>118</v>
      </c>
      <c r="E4448">
        <v>3</v>
      </c>
      <c r="F4448">
        <v>354</v>
      </c>
      <c r="G4448" t="str">
        <f>VLOOKUP($C4448,'Raw-products'!$A$2:$H$1261,MATCH(G$1,'Raw-products'!$A$1:$H$1,0))</f>
        <v>Jacket</v>
      </c>
      <c r="H4448" t="str">
        <f>VLOOKUP($C4448,'Raw-products'!$A$2:$H$1261,MATCH(H$1,'Raw-products'!$A$1:$H$1,0))</f>
        <v>Puffer</v>
      </c>
      <c r="I4448" t="str">
        <f>VLOOKUP($C4448,'Raw-products'!$A$2:$H$1261,MATCH(I$1,'Raw-products'!$A$1:$H$1,0))</f>
        <v>S</v>
      </c>
      <c r="J4448" t="str">
        <f>VLOOKUP($C4448,'Raw-products'!$A$2:$H$1261,MATCH(J$1,'Raw-products'!$A$1:$H$1,0))</f>
        <v>yellow</v>
      </c>
      <c r="K4448">
        <f>VLOOKUP($C4448,'Raw-products'!$A$2:$H$1261,MATCH(K$1,'Raw-products'!$A$1:$H$1,0))</f>
        <v>110</v>
      </c>
      <c r="L4448">
        <f>VLOOKUP($C4448,'Raw-products'!$A$2:$H$1261,MATCH(L$1,'Raw-products'!$A$1:$H$1,0))</f>
        <v>48</v>
      </c>
      <c r="M4448" s="5">
        <f t="shared" si="138"/>
        <v>5280</v>
      </c>
      <c r="N4448" cm="1">
        <f t="array" ref="N4448:Q4448">_xlfn.XLOOKUP($B4448,'Raw -orders'!$A:$A,'Raw -orders'!$B:$E)</f>
        <v>898</v>
      </c>
      <c r="O4448">
        <v>51067</v>
      </c>
      <c r="P4448" s="1">
        <v>44461</v>
      </c>
      <c r="Q4448" s="1">
        <v>44487</v>
      </c>
      <c r="R4448" t="str" cm="1">
        <f t="array" ref="R4448:Y4448">_xlfn.XLOOKUP($N4448,'Raw - customers'!$A:$A,'Raw - customers'!$B:$I)</f>
        <v>Jillian Sauven</v>
      </c>
      <c r="S4448" t="str">
        <v>Bigender</v>
      </c>
      <c r="T4448">
        <v>41</v>
      </c>
      <c r="U4448" t="str">
        <v>99 Sophia TrailApt. 477</v>
      </c>
      <c r="V4448">
        <v>3377</v>
      </c>
      <c r="W4448" t="str">
        <v>Angelinaport</v>
      </c>
      <c r="X4448" t="str">
        <v>New South Wales</v>
      </c>
      <c r="Y4448" t="str">
        <v>Australia</v>
      </c>
      <c r="Z4448">
        <v>9</v>
      </c>
      <c r="AA4448" s="3" t="str">
        <f t="shared" si="139"/>
        <v>20 to 30</v>
      </c>
      <c r="AP4448" s="6">
        <v>898</v>
      </c>
      <c r="AQ4448" s="6" t="s">
        <v>1362</v>
      </c>
    </row>
    <row r="4449" spans="1:43" x14ac:dyDescent="0.25">
      <c r="A4449">
        <v>4447</v>
      </c>
      <c r="B4449">
        <v>886</v>
      </c>
      <c r="C4449">
        <v>792</v>
      </c>
      <c r="D4449">
        <v>91</v>
      </c>
      <c r="E4449">
        <v>2</v>
      </c>
      <c r="F4449">
        <v>182</v>
      </c>
      <c r="G4449" t="str">
        <f>VLOOKUP($C4449,'Raw-products'!$A$2:$H$1261,MATCH(G$1,'Raw-products'!$A$1:$H$1,0))</f>
        <v>Jacket</v>
      </c>
      <c r="H4449" t="str">
        <f>VLOOKUP($C4449,'Raw-products'!$A$2:$H$1261,MATCH(H$1,'Raw-products'!$A$1:$H$1,0))</f>
        <v>Pullover</v>
      </c>
      <c r="I4449" t="str">
        <f>VLOOKUP($C4449,'Raw-products'!$A$2:$H$1261,MATCH(I$1,'Raw-products'!$A$1:$H$1,0))</f>
        <v>M</v>
      </c>
      <c r="J4449" t="str">
        <f>VLOOKUP($C4449,'Raw-products'!$A$2:$H$1261,MATCH(J$1,'Raw-products'!$A$1:$H$1,0))</f>
        <v>blue</v>
      </c>
      <c r="K4449">
        <f>VLOOKUP($C4449,'Raw-products'!$A$2:$H$1261,MATCH(K$1,'Raw-products'!$A$1:$H$1,0))</f>
        <v>114</v>
      </c>
      <c r="L4449">
        <f>VLOOKUP($C4449,'Raw-products'!$A$2:$H$1261,MATCH(L$1,'Raw-products'!$A$1:$H$1,0))</f>
        <v>44</v>
      </c>
      <c r="M4449" s="5">
        <f t="shared" si="138"/>
        <v>5016</v>
      </c>
      <c r="N4449" cm="1">
        <f t="array" ref="N4449:Q4449">_xlfn.XLOOKUP($B4449,'Raw -orders'!$A:$A,'Raw -orders'!$B:$E)</f>
        <v>898</v>
      </c>
      <c r="O4449">
        <v>51067</v>
      </c>
      <c r="P4449" s="1">
        <v>44461</v>
      </c>
      <c r="Q4449" s="1">
        <v>44487</v>
      </c>
      <c r="R4449" t="str" cm="1">
        <f t="array" ref="R4449:Y4449">_xlfn.XLOOKUP($N4449,'Raw - customers'!$A:$A,'Raw - customers'!$B:$I)</f>
        <v>Jillian Sauven</v>
      </c>
      <c r="S4449" t="str">
        <v>Bigender</v>
      </c>
      <c r="T4449">
        <v>41</v>
      </c>
      <c r="U4449" t="str">
        <v>99 Sophia TrailApt. 477</v>
      </c>
      <c r="V4449">
        <v>3377</v>
      </c>
      <c r="W4449" t="str">
        <v>Angelinaport</v>
      </c>
      <c r="X4449" t="str">
        <v>New South Wales</v>
      </c>
      <c r="Y4449" t="str">
        <v>Australia</v>
      </c>
      <c r="Z4449">
        <v>9</v>
      </c>
      <c r="AA4449" s="3" t="str">
        <f t="shared" si="139"/>
        <v>20 to 30</v>
      </c>
      <c r="AP4449" s="6">
        <v>898</v>
      </c>
      <c r="AQ4449" s="6" t="s">
        <v>1362</v>
      </c>
    </row>
    <row r="4450" spans="1:43" x14ac:dyDescent="0.25">
      <c r="A4450">
        <v>4448</v>
      </c>
      <c r="B4450">
        <v>886</v>
      </c>
      <c r="C4450">
        <v>357</v>
      </c>
      <c r="D4450">
        <v>94</v>
      </c>
      <c r="E4450">
        <v>2</v>
      </c>
      <c r="F4450">
        <v>188</v>
      </c>
      <c r="G4450" t="str">
        <f>VLOOKUP($C4450,'Raw-products'!$A$2:$H$1261,MATCH(G$1,'Raw-products'!$A$1:$H$1,0))</f>
        <v>Shirt</v>
      </c>
      <c r="H4450" t="str">
        <f>VLOOKUP($C4450,'Raw-products'!$A$2:$H$1261,MATCH(H$1,'Raw-products'!$A$1:$H$1,0))</f>
        <v>Henley</v>
      </c>
      <c r="I4450" t="str">
        <f>VLOOKUP($C4450,'Raw-products'!$A$2:$H$1261,MATCH(I$1,'Raw-products'!$A$1:$H$1,0))</f>
        <v>M</v>
      </c>
      <c r="J4450" t="str">
        <f>VLOOKUP($C4450,'Raw-products'!$A$2:$H$1261,MATCH(J$1,'Raw-products'!$A$1:$H$1,0))</f>
        <v>orange</v>
      </c>
      <c r="K4450">
        <f>VLOOKUP($C4450,'Raw-products'!$A$2:$H$1261,MATCH(K$1,'Raw-products'!$A$1:$H$1,0))</f>
        <v>92</v>
      </c>
      <c r="L4450">
        <f>VLOOKUP($C4450,'Raw-products'!$A$2:$H$1261,MATCH(L$1,'Raw-products'!$A$1:$H$1,0))</f>
        <v>70</v>
      </c>
      <c r="M4450" s="5">
        <f t="shared" si="138"/>
        <v>6440</v>
      </c>
      <c r="N4450" cm="1">
        <f t="array" ref="N4450:Q4450">_xlfn.XLOOKUP($B4450,'Raw -orders'!$A:$A,'Raw -orders'!$B:$E)</f>
        <v>898</v>
      </c>
      <c r="O4450">
        <v>51067</v>
      </c>
      <c r="P4450" s="1">
        <v>44461</v>
      </c>
      <c r="Q4450" s="1">
        <v>44487</v>
      </c>
      <c r="R4450" t="str" cm="1">
        <f t="array" ref="R4450:Y4450">_xlfn.XLOOKUP($N4450,'Raw - customers'!$A:$A,'Raw - customers'!$B:$I)</f>
        <v>Jillian Sauven</v>
      </c>
      <c r="S4450" t="str">
        <v>Bigender</v>
      </c>
      <c r="T4450">
        <v>41</v>
      </c>
      <c r="U4450" t="str">
        <v>99 Sophia TrailApt. 477</v>
      </c>
      <c r="V4450">
        <v>3377</v>
      </c>
      <c r="W4450" t="str">
        <v>Angelinaport</v>
      </c>
      <c r="X4450" t="str">
        <v>New South Wales</v>
      </c>
      <c r="Y4450" t="str">
        <v>Australia</v>
      </c>
      <c r="Z4450">
        <v>9</v>
      </c>
      <c r="AA4450" s="3" t="str">
        <f t="shared" si="139"/>
        <v>20 to 30</v>
      </c>
      <c r="AP4450" s="6">
        <v>898</v>
      </c>
      <c r="AQ4450" s="6" t="s">
        <v>1362</v>
      </c>
    </row>
    <row r="4451" spans="1:43" x14ac:dyDescent="0.25">
      <c r="A4451">
        <v>4449</v>
      </c>
      <c r="B4451">
        <v>887</v>
      </c>
      <c r="C4451">
        <v>153</v>
      </c>
      <c r="D4451">
        <v>91</v>
      </c>
      <c r="E4451">
        <v>1</v>
      </c>
      <c r="F4451">
        <v>91</v>
      </c>
      <c r="G4451" t="str">
        <f>VLOOKUP($C4451,'Raw-products'!$A$2:$H$1261,MATCH(G$1,'Raw-products'!$A$1:$H$1,0))</f>
        <v>Shirt</v>
      </c>
      <c r="H4451" t="str">
        <f>VLOOKUP($C4451,'Raw-products'!$A$2:$H$1261,MATCH(H$1,'Raw-products'!$A$1:$H$1,0))</f>
        <v>Linen</v>
      </c>
      <c r="I4451" t="str">
        <f>VLOOKUP($C4451,'Raw-products'!$A$2:$H$1261,MATCH(I$1,'Raw-products'!$A$1:$H$1,0))</f>
        <v>L</v>
      </c>
      <c r="J4451" t="str">
        <f>VLOOKUP($C4451,'Raw-products'!$A$2:$H$1261,MATCH(J$1,'Raw-products'!$A$1:$H$1,0))</f>
        <v>yellow</v>
      </c>
      <c r="K4451">
        <f>VLOOKUP($C4451,'Raw-products'!$A$2:$H$1261,MATCH(K$1,'Raw-products'!$A$1:$H$1,0))</f>
        <v>116</v>
      </c>
      <c r="L4451">
        <f>VLOOKUP($C4451,'Raw-products'!$A$2:$H$1261,MATCH(L$1,'Raw-products'!$A$1:$H$1,0))</f>
        <v>72</v>
      </c>
      <c r="M4451" s="5">
        <f t="shared" si="138"/>
        <v>8352</v>
      </c>
      <c r="N4451" cm="1">
        <f t="array" ref="N4451:Q4451">_xlfn.XLOOKUP($B4451,'Raw -orders'!$A:$A,'Raw -orders'!$B:$E)</f>
        <v>669</v>
      </c>
      <c r="O4451">
        <v>10969</v>
      </c>
      <c r="P4451" s="1">
        <v>44223</v>
      </c>
      <c r="Q4451" s="1">
        <v>44247</v>
      </c>
      <c r="R4451" t="str" cm="1">
        <f t="array" ref="R4451:Y4451">_xlfn.XLOOKUP($N4451,'Raw - customers'!$A:$A,'Raw - customers'!$B:$I)</f>
        <v>Bobbi Pickerill</v>
      </c>
      <c r="S4451" t="str">
        <v>Genderfluid</v>
      </c>
      <c r="T4451">
        <v>68</v>
      </c>
      <c r="U4451" t="str">
        <v>1463 Hills RidgeApt. 034</v>
      </c>
      <c r="V4451">
        <v>4318</v>
      </c>
      <c r="W4451" t="str">
        <v>Bauchland</v>
      </c>
      <c r="X4451" t="str">
        <v>Victoria</v>
      </c>
      <c r="Y4451" t="str">
        <v>Australia</v>
      </c>
      <c r="Z4451">
        <v>1</v>
      </c>
      <c r="AA4451" s="3" t="str">
        <f t="shared" si="139"/>
        <v>20 to 30</v>
      </c>
      <c r="AP4451" s="6">
        <v>669</v>
      </c>
      <c r="AQ4451" s="6" t="s">
        <v>1396</v>
      </c>
    </row>
    <row r="4452" spans="1:43" x14ac:dyDescent="0.25">
      <c r="A4452">
        <v>4450</v>
      </c>
      <c r="B4452">
        <v>887</v>
      </c>
      <c r="C4452">
        <v>356</v>
      </c>
      <c r="D4452">
        <v>94</v>
      </c>
      <c r="E4452">
        <v>2</v>
      </c>
      <c r="F4452">
        <v>188</v>
      </c>
      <c r="G4452" t="str">
        <f>VLOOKUP($C4452,'Raw-products'!$A$2:$H$1261,MATCH(G$1,'Raw-products'!$A$1:$H$1,0))</f>
        <v>Shirt</v>
      </c>
      <c r="H4452" t="str">
        <f>VLOOKUP($C4452,'Raw-products'!$A$2:$H$1261,MATCH(H$1,'Raw-products'!$A$1:$H$1,0))</f>
        <v>Henley</v>
      </c>
      <c r="I4452" t="str">
        <f>VLOOKUP($C4452,'Raw-products'!$A$2:$H$1261,MATCH(I$1,'Raw-products'!$A$1:$H$1,0))</f>
        <v>S</v>
      </c>
      <c r="J4452" t="str">
        <f>VLOOKUP($C4452,'Raw-products'!$A$2:$H$1261,MATCH(J$1,'Raw-products'!$A$1:$H$1,0))</f>
        <v>orange</v>
      </c>
      <c r="K4452">
        <f>VLOOKUP($C4452,'Raw-products'!$A$2:$H$1261,MATCH(K$1,'Raw-products'!$A$1:$H$1,0))</f>
        <v>92</v>
      </c>
      <c r="L4452">
        <f>VLOOKUP($C4452,'Raw-products'!$A$2:$H$1261,MATCH(L$1,'Raw-products'!$A$1:$H$1,0))</f>
        <v>46</v>
      </c>
      <c r="M4452" s="5">
        <f t="shared" si="138"/>
        <v>4232</v>
      </c>
      <c r="N4452" cm="1">
        <f t="array" ref="N4452:Q4452">_xlfn.XLOOKUP($B4452,'Raw -orders'!$A:$A,'Raw -orders'!$B:$E)</f>
        <v>669</v>
      </c>
      <c r="O4452">
        <v>10969</v>
      </c>
      <c r="P4452" s="1">
        <v>44223</v>
      </c>
      <c r="Q4452" s="1">
        <v>44247</v>
      </c>
      <c r="R4452" t="str" cm="1">
        <f t="array" ref="R4452:Y4452">_xlfn.XLOOKUP($N4452,'Raw - customers'!$A:$A,'Raw - customers'!$B:$I)</f>
        <v>Bobbi Pickerill</v>
      </c>
      <c r="S4452" t="str">
        <v>Genderfluid</v>
      </c>
      <c r="T4452">
        <v>68</v>
      </c>
      <c r="U4452" t="str">
        <v>1463 Hills RidgeApt. 034</v>
      </c>
      <c r="V4452">
        <v>4318</v>
      </c>
      <c r="W4452" t="str">
        <v>Bauchland</v>
      </c>
      <c r="X4452" t="str">
        <v>Victoria</v>
      </c>
      <c r="Y4452" t="str">
        <v>Australia</v>
      </c>
      <c r="Z4452">
        <v>1</v>
      </c>
      <c r="AA4452" s="3" t="str">
        <f t="shared" si="139"/>
        <v>20 to 30</v>
      </c>
      <c r="AP4452" s="6">
        <v>669</v>
      </c>
      <c r="AQ4452" s="6" t="s">
        <v>1396</v>
      </c>
    </row>
    <row r="4453" spans="1:43" x14ac:dyDescent="0.25">
      <c r="A4453">
        <v>4451</v>
      </c>
      <c r="B4453">
        <v>887</v>
      </c>
      <c r="C4453">
        <v>905</v>
      </c>
      <c r="D4453">
        <v>94</v>
      </c>
      <c r="E4453">
        <v>2</v>
      </c>
      <c r="F4453">
        <v>188</v>
      </c>
      <c r="G4453" t="str">
        <f>VLOOKUP($C4453,'Raw-products'!$A$2:$H$1261,MATCH(G$1,'Raw-products'!$A$1:$H$1,0))</f>
        <v>Trousers</v>
      </c>
      <c r="H4453" t="str">
        <f>VLOOKUP($C4453,'Raw-products'!$A$2:$H$1261,MATCH(H$1,'Raw-products'!$A$1:$H$1,0))</f>
        <v>Cords</v>
      </c>
      <c r="I4453" t="str">
        <f>VLOOKUP($C4453,'Raw-products'!$A$2:$H$1261,MATCH(I$1,'Raw-products'!$A$1:$H$1,0))</f>
        <v>XS</v>
      </c>
      <c r="J4453" t="str">
        <f>VLOOKUP($C4453,'Raw-products'!$A$2:$H$1261,MATCH(J$1,'Raw-products'!$A$1:$H$1,0))</f>
        <v>violet</v>
      </c>
      <c r="K4453">
        <f>VLOOKUP($C4453,'Raw-products'!$A$2:$H$1261,MATCH(K$1,'Raw-products'!$A$1:$H$1,0))</f>
        <v>113</v>
      </c>
      <c r="L4453">
        <f>VLOOKUP($C4453,'Raw-products'!$A$2:$H$1261,MATCH(L$1,'Raw-products'!$A$1:$H$1,0))</f>
        <v>76</v>
      </c>
      <c r="M4453" s="5">
        <f t="shared" si="138"/>
        <v>8588</v>
      </c>
      <c r="N4453" cm="1">
        <f t="array" ref="N4453:Q4453">_xlfn.XLOOKUP($B4453,'Raw -orders'!$A:$A,'Raw -orders'!$B:$E)</f>
        <v>669</v>
      </c>
      <c r="O4453">
        <v>10969</v>
      </c>
      <c r="P4453" s="1">
        <v>44223</v>
      </c>
      <c r="Q4453" s="1">
        <v>44247</v>
      </c>
      <c r="R4453" t="str" cm="1">
        <f t="array" ref="R4453:Y4453">_xlfn.XLOOKUP($N4453,'Raw - customers'!$A:$A,'Raw - customers'!$B:$I)</f>
        <v>Bobbi Pickerill</v>
      </c>
      <c r="S4453" t="str">
        <v>Genderfluid</v>
      </c>
      <c r="T4453">
        <v>68</v>
      </c>
      <c r="U4453" t="str">
        <v>1463 Hills RidgeApt. 034</v>
      </c>
      <c r="V4453">
        <v>4318</v>
      </c>
      <c r="W4453" t="str">
        <v>Bauchland</v>
      </c>
      <c r="X4453" t="str">
        <v>Victoria</v>
      </c>
      <c r="Y4453" t="str">
        <v>Australia</v>
      </c>
      <c r="Z4453">
        <v>1</v>
      </c>
      <c r="AA4453" s="3" t="str">
        <f t="shared" si="139"/>
        <v>20 to 30</v>
      </c>
      <c r="AP4453" s="6">
        <v>669</v>
      </c>
      <c r="AQ4453" s="6" t="s">
        <v>1396</v>
      </c>
    </row>
    <row r="4454" spans="1:43" x14ac:dyDescent="0.25">
      <c r="A4454">
        <v>4452</v>
      </c>
      <c r="B4454">
        <v>887</v>
      </c>
      <c r="C4454">
        <v>977</v>
      </c>
      <c r="D4454">
        <v>97</v>
      </c>
      <c r="E4454">
        <v>2</v>
      </c>
      <c r="F4454">
        <v>194</v>
      </c>
      <c r="G4454" t="str">
        <f>VLOOKUP($C4454,'Raw-products'!$A$2:$H$1261,MATCH(G$1,'Raw-products'!$A$1:$H$1,0))</f>
        <v>Trousers</v>
      </c>
      <c r="H4454" t="str">
        <f>VLOOKUP($C4454,'Raw-products'!$A$2:$H$1261,MATCH(H$1,'Raw-products'!$A$1:$H$1,0))</f>
        <v>Slim-Fit</v>
      </c>
      <c r="I4454" t="str">
        <f>VLOOKUP($C4454,'Raw-products'!$A$2:$H$1261,MATCH(I$1,'Raw-products'!$A$1:$H$1,0))</f>
        <v>M</v>
      </c>
      <c r="J4454" t="str">
        <f>VLOOKUP($C4454,'Raw-products'!$A$2:$H$1261,MATCH(J$1,'Raw-products'!$A$1:$H$1,0))</f>
        <v>violet</v>
      </c>
      <c r="K4454">
        <f>VLOOKUP($C4454,'Raw-products'!$A$2:$H$1261,MATCH(K$1,'Raw-products'!$A$1:$H$1,0))</f>
        <v>119</v>
      </c>
      <c r="L4454">
        <f>VLOOKUP($C4454,'Raw-products'!$A$2:$H$1261,MATCH(L$1,'Raw-products'!$A$1:$H$1,0))</f>
        <v>51</v>
      </c>
      <c r="M4454" s="5">
        <f t="shared" si="138"/>
        <v>6069</v>
      </c>
      <c r="N4454" cm="1">
        <f t="array" ref="N4454:Q4454">_xlfn.XLOOKUP($B4454,'Raw -orders'!$A:$A,'Raw -orders'!$B:$E)</f>
        <v>669</v>
      </c>
      <c r="O4454">
        <v>10969</v>
      </c>
      <c r="P4454" s="1">
        <v>44223</v>
      </c>
      <c r="Q4454" s="1">
        <v>44247</v>
      </c>
      <c r="R4454" t="str" cm="1">
        <f t="array" ref="R4454:Y4454">_xlfn.XLOOKUP($N4454,'Raw - customers'!$A:$A,'Raw - customers'!$B:$I)</f>
        <v>Bobbi Pickerill</v>
      </c>
      <c r="S4454" t="str">
        <v>Genderfluid</v>
      </c>
      <c r="T4454">
        <v>68</v>
      </c>
      <c r="U4454" t="str">
        <v>1463 Hills RidgeApt. 034</v>
      </c>
      <c r="V4454">
        <v>4318</v>
      </c>
      <c r="W4454" t="str">
        <v>Bauchland</v>
      </c>
      <c r="X4454" t="str">
        <v>Victoria</v>
      </c>
      <c r="Y4454" t="str">
        <v>Australia</v>
      </c>
      <c r="Z4454">
        <v>1</v>
      </c>
      <c r="AA4454" s="3" t="str">
        <f t="shared" si="139"/>
        <v>20 to 30</v>
      </c>
      <c r="AP4454" s="6">
        <v>669</v>
      </c>
      <c r="AQ4454" s="6" t="s">
        <v>1396</v>
      </c>
    </row>
    <row r="4455" spans="1:43" x14ac:dyDescent="0.25">
      <c r="A4455">
        <v>4453</v>
      </c>
      <c r="B4455">
        <v>887</v>
      </c>
      <c r="C4455">
        <v>192</v>
      </c>
      <c r="D4455">
        <v>98</v>
      </c>
      <c r="E4455">
        <v>2</v>
      </c>
      <c r="F4455">
        <v>196</v>
      </c>
      <c r="G4455" t="str">
        <f>VLOOKUP($C4455,'Raw-products'!$A$2:$H$1261,MATCH(G$1,'Raw-products'!$A$1:$H$1,0))</f>
        <v>Shirt</v>
      </c>
      <c r="H4455" t="str">
        <f>VLOOKUP($C4455,'Raw-products'!$A$2:$H$1261,MATCH(H$1,'Raw-products'!$A$1:$H$1,0))</f>
        <v>Camp Collared</v>
      </c>
      <c r="I4455" t="str">
        <f>VLOOKUP($C4455,'Raw-products'!$A$2:$H$1261,MATCH(I$1,'Raw-products'!$A$1:$H$1,0))</f>
        <v>M</v>
      </c>
      <c r="J4455" t="str">
        <f>VLOOKUP($C4455,'Raw-products'!$A$2:$H$1261,MATCH(J$1,'Raw-products'!$A$1:$H$1,0))</f>
        <v>green</v>
      </c>
      <c r="K4455">
        <f>VLOOKUP($C4455,'Raw-products'!$A$2:$H$1261,MATCH(K$1,'Raw-products'!$A$1:$H$1,0))</f>
        <v>112</v>
      </c>
      <c r="L4455">
        <f>VLOOKUP($C4455,'Raw-products'!$A$2:$H$1261,MATCH(L$1,'Raw-products'!$A$1:$H$1,0))</f>
        <v>41</v>
      </c>
      <c r="M4455" s="5">
        <f t="shared" si="138"/>
        <v>4592</v>
      </c>
      <c r="N4455" cm="1">
        <f t="array" ref="N4455:Q4455">_xlfn.XLOOKUP($B4455,'Raw -orders'!$A:$A,'Raw -orders'!$B:$E)</f>
        <v>669</v>
      </c>
      <c r="O4455">
        <v>10969</v>
      </c>
      <c r="P4455" s="1">
        <v>44223</v>
      </c>
      <c r="Q4455" s="1">
        <v>44247</v>
      </c>
      <c r="R4455" t="str" cm="1">
        <f t="array" ref="R4455:Y4455">_xlfn.XLOOKUP($N4455,'Raw - customers'!$A:$A,'Raw - customers'!$B:$I)</f>
        <v>Bobbi Pickerill</v>
      </c>
      <c r="S4455" t="str">
        <v>Genderfluid</v>
      </c>
      <c r="T4455">
        <v>68</v>
      </c>
      <c r="U4455" t="str">
        <v>1463 Hills RidgeApt. 034</v>
      </c>
      <c r="V4455">
        <v>4318</v>
      </c>
      <c r="W4455" t="str">
        <v>Bauchland</v>
      </c>
      <c r="X4455" t="str">
        <v>Victoria</v>
      </c>
      <c r="Y4455" t="str">
        <v>Australia</v>
      </c>
      <c r="Z4455">
        <v>1</v>
      </c>
      <c r="AA4455" s="3" t="str">
        <f t="shared" si="139"/>
        <v>20 to 30</v>
      </c>
      <c r="AP4455" s="6">
        <v>669</v>
      </c>
      <c r="AQ4455" s="6" t="s">
        <v>1396</v>
      </c>
    </row>
    <row r="4456" spans="1:43" x14ac:dyDescent="0.25">
      <c r="A4456">
        <v>4454</v>
      </c>
      <c r="B4456">
        <v>888</v>
      </c>
      <c r="C4456">
        <v>395</v>
      </c>
      <c r="D4456">
        <v>119</v>
      </c>
      <c r="E4456">
        <v>2</v>
      </c>
      <c r="F4456">
        <v>238</v>
      </c>
      <c r="G4456" t="str">
        <f>VLOOKUP($C4456,'Raw-products'!$A$2:$H$1261,MATCH(G$1,'Raw-products'!$A$1:$H$1,0))</f>
        <v>Shirt</v>
      </c>
      <c r="H4456" t="str">
        <f>VLOOKUP($C4456,'Raw-products'!$A$2:$H$1261,MATCH(H$1,'Raw-products'!$A$1:$H$1,0))</f>
        <v>Casual Slim Fit</v>
      </c>
      <c r="I4456" t="str">
        <f>VLOOKUP($C4456,'Raw-products'!$A$2:$H$1261,MATCH(I$1,'Raw-products'!$A$1:$H$1,0))</f>
        <v>XS</v>
      </c>
      <c r="J4456" t="str">
        <f>VLOOKUP($C4456,'Raw-products'!$A$2:$H$1261,MATCH(J$1,'Raw-products'!$A$1:$H$1,0))</f>
        <v>yellow</v>
      </c>
      <c r="K4456">
        <f>VLOOKUP($C4456,'Raw-products'!$A$2:$H$1261,MATCH(K$1,'Raw-products'!$A$1:$H$1,0))</f>
        <v>113</v>
      </c>
      <c r="L4456">
        <f>VLOOKUP($C4456,'Raw-products'!$A$2:$H$1261,MATCH(L$1,'Raw-products'!$A$1:$H$1,0))</f>
        <v>63</v>
      </c>
      <c r="M4456" s="5">
        <f t="shared" si="138"/>
        <v>7119</v>
      </c>
      <c r="N4456" cm="1">
        <f t="array" ref="N4456:Q4456">_xlfn.XLOOKUP($B4456,'Raw -orders'!$A:$A,'Raw -orders'!$B:$E)</f>
        <v>108</v>
      </c>
      <c r="O4456">
        <v>38001</v>
      </c>
      <c r="P4456" s="1">
        <v>44306</v>
      </c>
      <c r="Q4456" s="1">
        <v>44319</v>
      </c>
      <c r="R4456" t="str" cm="1">
        <f t="array" ref="R4456:Y4456">_xlfn.XLOOKUP($N4456,'Raw - customers'!$A:$A,'Raw - customers'!$B:$I)</f>
        <v>Merrill Care</v>
      </c>
      <c r="S4456" t="str">
        <v>Bigender</v>
      </c>
      <c r="T4456">
        <v>57</v>
      </c>
      <c r="U4456" t="str">
        <v>7285 Mason BoulevardSuite 754</v>
      </c>
      <c r="V4456">
        <v>1392</v>
      </c>
      <c r="W4456" t="str">
        <v>Port Rosemouth</v>
      </c>
      <c r="X4456" t="str">
        <v>Queensland</v>
      </c>
      <c r="Y4456" t="str">
        <v>Australia</v>
      </c>
      <c r="Z4456">
        <v>4</v>
      </c>
      <c r="AA4456" s="3" t="str">
        <f t="shared" si="139"/>
        <v>10 to 20</v>
      </c>
      <c r="AP4456" s="6">
        <v>108</v>
      </c>
      <c r="AQ4456" s="6" t="s">
        <v>1355</v>
      </c>
    </row>
    <row r="4457" spans="1:43" x14ac:dyDescent="0.25">
      <c r="A4457">
        <v>4455</v>
      </c>
      <c r="B4457">
        <v>889</v>
      </c>
      <c r="C4457">
        <v>577</v>
      </c>
      <c r="D4457">
        <v>100</v>
      </c>
      <c r="E4457">
        <v>2</v>
      </c>
      <c r="F4457">
        <v>200</v>
      </c>
      <c r="G4457" t="str">
        <f>VLOOKUP($C4457,'Raw-products'!$A$2:$H$1261,MATCH(G$1,'Raw-products'!$A$1:$H$1,0))</f>
        <v>Jacket</v>
      </c>
      <c r="H4457" t="str">
        <f>VLOOKUP($C4457,'Raw-products'!$A$2:$H$1261,MATCH(H$1,'Raw-products'!$A$1:$H$1,0))</f>
        <v>Bomber</v>
      </c>
      <c r="I4457" t="str">
        <f>VLOOKUP($C4457,'Raw-products'!$A$2:$H$1261,MATCH(I$1,'Raw-products'!$A$1:$H$1,0))</f>
        <v>M</v>
      </c>
      <c r="J4457" t="str">
        <f>VLOOKUP($C4457,'Raw-products'!$A$2:$H$1261,MATCH(J$1,'Raw-products'!$A$1:$H$1,0))</f>
        <v>green</v>
      </c>
      <c r="K4457">
        <f>VLOOKUP($C4457,'Raw-products'!$A$2:$H$1261,MATCH(K$1,'Raw-products'!$A$1:$H$1,0))</f>
        <v>90</v>
      </c>
      <c r="L4457">
        <f>VLOOKUP($C4457,'Raw-products'!$A$2:$H$1261,MATCH(L$1,'Raw-products'!$A$1:$H$1,0))</f>
        <v>61</v>
      </c>
      <c r="M4457" s="5">
        <f t="shared" si="138"/>
        <v>5490</v>
      </c>
      <c r="N4457" cm="1">
        <f t="array" ref="N4457:Q4457">_xlfn.XLOOKUP($B4457,'Raw -orders'!$A:$A,'Raw -orders'!$B:$E)</f>
        <v>332</v>
      </c>
      <c r="O4457">
        <v>27115</v>
      </c>
      <c r="P4457" s="1">
        <v>44408</v>
      </c>
      <c r="Q4457" s="1">
        <v>44419</v>
      </c>
      <c r="R4457" t="str" cm="1">
        <f t="array" ref="R4457:Y4457">_xlfn.XLOOKUP($N4457,'Raw - customers'!$A:$A,'Raw - customers'!$B:$I)</f>
        <v>Carla Walework</v>
      </c>
      <c r="S4457" t="str">
        <v>Male</v>
      </c>
      <c r="T4457">
        <v>75</v>
      </c>
      <c r="U4457" t="str">
        <v>011 Hamilton PlaceSuite 215</v>
      </c>
      <c r="V4457">
        <v>5702</v>
      </c>
      <c r="W4457" t="str">
        <v>East George</v>
      </c>
      <c r="X4457" t="str">
        <v>Northern Territory</v>
      </c>
      <c r="Y4457" t="str">
        <v>Australia</v>
      </c>
      <c r="Z4457">
        <v>7</v>
      </c>
      <c r="AA4457" s="3" t="str">
        <f t="shared" si="139"/>
        <v>10 to 20</v>
      </c>
      <c r="AP4457" s="6">
        <v>332</v>
      </c>
      <c r="AQ4457" s="6" t="s">
        <v>1339</v>
      </c>
    </row>
    <row r="4458" spans="1:43" x14ac:dyDescent="0.25">
      <c r="A4458">
        <v>4456</v>
      </c>
      <c r="B4458">
        <v>890</v>
      </c>
      <c r="C4458">
        <v>664</v>
      </c>
      <c r="D4458">
        <v>93</v>
      </c>
      <c r="E4458">
        <v>2</v>
      </c>
      <c r="F4458">
        <v>186</v>
      </c>
      <c r="G4458" t="str">
        <f>VLOOKUP($C4458,'Raw-products'!$A$2:$H$1261,MATCH(G$1,'Raw-products'!$A$1:$H$1,0))</f>
        <v>Jacket</v>
      </c>
      <c r="H4458" t="str">
        <f>VLOOKUP($C4458,'Raw-products'!$A$2:$H$1261,MATCH(H$1,'Raw-products'!$A$1:$H$1,0))</f>
        <v>Coach</v>
      </c>
      <c r="I4458" t="str">
        <f>VLOOKUP($C4458,'Raw-products'!$A$2:$H$1261,MATCH(I$1,'Raw-products'!$A$1:$H$1,0))</f>
        <v>XL</v>
      </c>
      <c r="J4458" t="str">
        <f>VLOOKUP($C4458,'Raw-products'!$A$2:$H$1261,MATCH(J$1,'Raw-products'!$A$1:$H$1,0))</f>
        <v>violet</v>
      </c>
      <c r="K4458">
        <f>VLOOKUP($C4458,'Raw-products'!$A$2:$H$1261,MATCH(K$1,'Raw-products'!$A$1:$H$1,0))</f>
        <v>115</v>
      </c>
      <c r="L4458">
        <f>VLOOKUP($C4458,'Raw-products'!$A$2:$H$1261,MATCH(L$1,'Raw-products'!$A$1:$H$1,0))</f>
        <v>60</v>
      </c>
      <c r="M4458" s="5">
        <f t="shared" si="138"/>
        <v>6900</v>
      </c>
      <c r="N4458" cm="1">
        <f t="array" ref="N4458:Q4458">_xlfn.XLOOKUP($B4458,'Raw -orders'!$A:$A,'Raw -orders'!$B:$E)</f>
        <v>649</v>
      </c>
      <c r="O4458">
        <v>54889</v>
      </c>
      <c r="P4458" s="1">
        <v>44368</v>
      </c>
      <c r="Q4458" s="1">
        <v>44384</v>
      </c>
      <c r="R4458" t="str" cm="1">
        <f t="array" ref="R4458:Y4458">_xlfn.XLOOKUP($N4458,'Raw - customers'!$A:$A,'Raw - customers'!$B:$I)</f>
        <v>Willey Tolley</v>
      </c>
      <c r="S4458" t="str">
        <v>Genderfluid</v>
      </c>
      <c r="T4458">
        <v>74</v>
      </c>
      <c r="U4458" t="str">
        <v>3796 Kayla RoadSuite 477</v>
      </c>
      <c r="V4458">
        <v>5825</v>
      </c>
      <c r="W4458" t="str">
        <v>Schneiderbury</v>
      </c>
      <c r="X4458" t="str">
        <v>Northern Territory</v>
      </c>
      <c r="Y4458" t="str">
        <v>Australia</v>
      </c>
      <c r="Z4458">
        <v>6</v>
      </c>
      <c r="AA4458" s="3" t="str">
        <f t="shared" si="139"/>
        <v>10 to 20</v>
      </c>
      <c r="AP4458" s="6">
        <v>649</v>
      </c>
      <c r="AQ4458" s="6" t="s">
        <v>1339</v>
      </c>
    </row>
    <row r="4459" spans="1:43" x14ac:dyDescent="0.25">
      <c r="A4459">
        <v>4457</v>
      </c>
      <c r="B4459">
        <v>890</v>
      </c>
      <c r="C4459">
        <v>1126</v>
      </c>
      <c r="D4459">
        <v>102</v>
      </c>
      <c r="E4459">
        <v>1</v>
      </c>
      <c r="F4459">
        <v>102</v>
      </c>
      <c r="G4459" t="str">
        <f>VLOOKUP($C4459,'Raw-products'!$A$2:$H$1261,MATCH(G$1,'Raw-products'!$A$1:$H$1,0))</f>
        <v>Trousers</v>
      </c>
      <c r="H4459" t="str">
        <f>VLOOKUP($C4459,'Raw-products'!$A$2:$H$1261,MATCH(H$1,'Raw-products'!$A$1:$H$1,0))</f>
        <v>Cargo Pants</v>
      </c>
      <c r="I4459" t="str">
        <f>VLOOKUP($C4459,'Raw-products'!$A$2:$H$1261,MATCH(I$1,'Raw-products'!$A$1:$H$1,0))</f>
        <v>S</v>
      </c>
      <c r="J4459" t="str">
        <f>VLOOKUP($C4459,'Raw-products'!$A$2:$H$1261,MATCH(J$1,'Raw-products'!$A$1:$H$1,0))</f>
        <v>orange</v>
      </c>
      <c r="K4459">
        <f>VLOOKUP($C4459,'Raw-products'!$A$2:$H$1261,MATCH(K$1,'Raw-products'!$A$1:$H$1,0))</f>
        <v>106</v>
      </c>
      <c r="L4459">
        <f>VLOOKUP($C4459,'Raw-products'!$A$2:$H$1261,MATCH(L$1,'Raw-products'!$A$1:$H$1,0))</f>
        <v>60</v>
      </c>
      <c r="M4459" s="5">
        <f t="shared" si="138"/>
        <v>6360</v>
      </c>
      <c r="N4459" cm="1">
        <f t="array" ref="N4459:Q4459">_xlfn.XLOOKUP($B4459,'Raw -orders'!$A:$A,'Raw -orders'!$B:$E)</f>
        <v>649</v>
      </c>
      <c r="O4459">
        <v>54889</v>
      </c>
      <c r="P4459" s="1">
        <v>44368</v>
      </c>
      <c r="Q4459" s="1">
        <v>44384</v>
      </c>
      <c r="R4459" t="str" cm="1">
        <f t="array" ref="R4459:Y4459">_xlfn.XLOOKUP($N4459,'Raw - customers'!$A:$A,'Raw - customers'!$B:$I)</f>
        <v>Willey Tolley</v>
      </c>
      <c r="S4459" t="str">
        <v>Genderfluid</v>
      </c>
      <c r="T4459">
        <v>74</v>
      </c>
      <c r="U4459" t="str">
        <v>3796 Kayla RoadSuite 477</v>
      </c>
      <c r="V4459">
        <v>5825</v>
      </c>
      <c r="W4459" t="str">
        <v>Schneiderbury</v>
      </c>
      <c r="X4459" t="str">
        <v>Northern Territory</v>
      </c>
      <c r="Y4459" t="str">
        <v>Australia</v>
      </c>
      <c r="Z4459">
        <v>6</v>
      </c>
      <c r="AA4459" s="3" t="str">
        <f t="shared" si="139"/>
        <v>10 to 20</v>
      </c>
      <c r="AP4459" s="6">
        <v>649</v>
      </c>
      <c r="AQ4459" s="6" t="s">
        <v>1339</v>
      </c>
    </row>
    <row r="4460" spans="1:43" x14ac:dyDescent="0.25">
      <c r="A4460">
        <v>4458</v>
      </c>
      <c r="B4460">
        <v>890</v>
      </c>
      <c r="C4460">
        <v>1052</v>
      </c>
      <c r="D4460">
        <v>93</v>
      </c>
      <c r="E4460">
        <v>2</v>
      </c>
      <c r="F4460">
        <v>186</v>
      </c>
      <c r="G4460" t="str">
        <f>VLOOKUP($C4460,'Raw-products'!$A$2:$H$1261,MATCH(G$1,'Raw-products'!$A$1:$H$1,0))</f>
        <v>Trousers</v>
      </c>
      <c r="H4460" t="str">
        <f>VLOOKUP($C4460,'Raw-products'!$A$2:$H$1261,MATCH(H$1,'Raw-products'!$A$1:$H$1,0))</f>
        <v>Joggers</v>
      </c>
      <c r="I4460" t="str">
        <f>VLOOKUP($C4460,'Raw-products'!$A$2:$H$1261,MATCH(I$1,'Raw-products'!$A$1:$H$1,0))</f>
        <v>M</v>
      </c>
      <c r="J4460" t="str">
        <f>VLOOKUP($C4460,'Raw-products'!$A$2:$H$1261,MATCH(J$1,'Raw-products'!$A$1:$H$1,0))</f>
        <v>red</v>
      </c>
      <c r="K4460">
        <f>VLOOKUP($C4460,'Raw-products'!$A$2:$H$1261,MATCH(K$1,'Raw-products'!$A$1:$H$1,0))</f>
        <v>94</v>
      </c>
      <c r="L4460">
        <f>VLOOKUP($C4460,'Raw-products'!$A$2:$H$1261,MATCH(L$1,'Raw-products'!$A$1:$H$1,0))</f>
        <v>43</v>
      </c>
      <c r="M4460" s="5">
        <f t="shared" si="138"/>
        <v>4042</v>
      </c>
      <c r="N4460" cm="1">
        <f t="array" ref="N4460:Q4460">_xlfn.XLOOKUP($B4460,'Raw -orders'!$A:$A,'Raw -orders'!$B:$E)</f>
        <v>649</v>
      </c>
      <c r="O4460">
        <v>54889</v>
      </c>
      <c r="P4460" s="1">
        <v>44368</v>
      </c>
      <c r="Q4460" s="1">
        <v>44384</v>
      </c>
      <c r="R4460" t="str" cm="1">
        <f t="array" ref="R4460:Y4460">_xlfn.XLOOKUP($N4460,'Raw - customers'!$A:$A,'Raw - customers'!$B:$I)</f>
        <v>Willey Tolley</v>
      </c>
      <c r="S4460" t="str">
        <v>Genderfluid</v>
      </c>
      <c r="T4460">
        <v>74</v>
      </c>
      <c r="U4460" t="str">
        <v>3796 Kayla RoadSuite 477</v>
      </c>
      <c r="V4460">
        <v>5825</v>
      </c>
      <c r="W4460" t="str">
        <v>Schneiderbury</v>
      </c>
      <c r="X4460" t="str">
        <v>Northern Territory</v>
      </c>
      <c r="Y4460" t="str">
        <v>Australia</v>
      </c>
      <c r="Z4460">
        <v>6</v>
      </c>
      <c r="AA4460" s="3" t="str">
        <f t="shared" si="139"/>
        <v>10 to 20</v>
      </c>
      <c r="AP4460" s="6">
        <v>649</v>
      </c>
      <c r="AQ4460" s="6" t="s">
        <v>1339</v>
      </c>
    </row>
    <row r="4461" spans="1:43" x14ac:dyDescent="0.25">
      <c r="A4461">
        <v>4459</v>
      </c>
      <c r="B4461">
        <v>890</v>
      </c>
      <c r="C4461">
        <v>705</v>
      </c>
      <c r="D4461">
        <v>119</v>
      </c>
      <c r="E4461">
        <v>3</v>
      </c>
      <c r="F4461">
        <v>357</v>
      </c>
      <c r="G4461" t="str">
        <f>VLOOKUP($C4461,'Raw-products'!$A$2:$H$1261,MATCH(G$1,'Raw-products'!$A$1:$H$1,0))</f>
        <v>Jacket</v>
      </c>
      <c r="H4461" t="str">
        <f>VLOOKUP($C4461,'Raw-products'!$A$2:$H$1261,MATCH(H$1,'Raw-products'!$A$1:$H$1,0))</f>
        <v>Trench Coat</v>
      </c>
      <c r="I4461" t="str">
        <f>VLOOKUP($C4461,'Raw-products'!$A$2:$H$1261,MATCH(I$1,'Raw-products'!$A$1:$H$1,0))</f>
        <v>XS</v>
      </c>
      <c r="J4461" t="str">
        <f>VLOOKUP($C4461,'Raw-products'!$A$2:$H$1261,MATCH(J$1,'Raw-products'!$A$1:$H$1,0))</f>
        <v>orange</v>
      </c>
      <c r="K4461">
        <f>VLOOKUP($C4461,'Raw-products'!$A$2:$H$1261,MATCH(K$1,'Raw-products'!$A$1:$H$1,0))</f>
        <v>112</v>
      </c>
      <c r="L4461">
        <f>VLOOKUP($C4461,'Raw-products'!$A$2:$H$1261,MATCH(L$1,'Raw-products'!$A$1:$H$1,0))</f>
        <v>69</v>
      </c>
      <c r="M4461" s="5">
        <f t="shared" si="138"/>
        <v>7728</v>
      </c>
      <c r="N4461" cm="1">
        <f t="array" ref="N4461:Q4461">_xlfn.XLOOKUP($B4461,'Raw -orders'!$A:$A,'Raw -orders'!$B:$E)</f>
        <v>649</v>
      </c>
      <c r="O4461">
        <v>54889</v>
      </c>
      <c r="P4461" s="1">
        <v>44368</v>
      </c>
      <c r="Q4461" s="1">
        <v>44384</v>
      </c>
      <c r="R4461" t="str" cm="1">
        <f t="array" ref="R4461:Y4461">_xlfn.XLOOKUP($N4461,'Raw - customers'!$A:$A,'Raw - customers'!$B:$I)</f>
        <v>Willey Tolley</v>
      </c>
      <c r="S4461" t="str">
        <v>Genderfluid</v>
      </c>
      <c r="T4461">
        <v>74</v>
      </c>
      <c r="U4461" t="str">
        <v>3796 Kayla RoadSuite 477</v>
      </c>
      <c r="V4461">
        <v>5825</v>
      </c>
      <c r="W4461" t="str">
        <v>Schneiderbury</v>
      </c>
      <c r="X4461" t="str">
        <v>Northern Territory</v>
      </c>
      <c r="Y4461" t="str">
        <v>Australia</v>
      </c>
      <c r="Z4461">
        <v>6</v>
      </c>
      <c r="AA4461" s="3" t="str">
        <f t="shared" si="139"/>
        <v>10 to 20</v>
      </c>
      <c r="AP4461" s="6">
        <v>649</v>
      </c>
      <c r="AQ4461" s="6" t="s">
        <v>1339</v>
      </c>
    </row>
    <row r="4462" spans="1:43" x14ac:dyDescent="0.25">
      <c r="A4462">
        <v>4460</v>
      </c>
      <c r="B4462">
        <v>890</v>
      </c>
      <c r="C4462">
        <v>1247</v>
      </c>
      <c r="D4462">
        <v>112</v>
      </c>
      <c r="E4462">
        <v>3</v>
      </c>
      <c r="F4462">
        <v>336</v>
      </c>
      <c r="G4462" t="str">
        <f>VLOOKUP($C4462,'Raw-products'!$A$2:$H$1261,MATCH(G$1,'Raw-products'!$A$1:$H$1,0))</f>
        <v>Trousers</v>
      </c>
      <c r="H4462" t="str">
        <f>VLOOKUP($C4462,'Raw-products'!$A$2:$H$1261,MATCH(H$1,'Raw-products'!$A$1:$H$1,0))</f>
        <v>Tracksuit Bottoms</v>
      </c>
      <c r="I4462" t="str">
        <f>VLOOKUP($C4462,'Raw-products'!$A$2:$H$1261,MATCH(I$1,'Raw-products'!$A$1:$H$1,0))</f>
        <v>M</v>
      </c>
      <c r="J4462" t="str">
        <f>VLOOKUP($C4462,'Raw-products'!$A$2:$H$1261,MATCH(J$1,'Raw-products'!$A$1:$H$1,0))</f>
        <v>blue</v>
      </c>
      <c r="K4462">
        <f>VLOOKUP($C4462,'Raw-products'!$A$2:$H$1261,MATCH(K$1,'Raw-products'!$A$1:$H$1,0))</f>
        <v>91</v>
      </c>
      <c r="L4462">
        <f>VLOOKUP($C4462,'Raw-products'!$A$2:$H$1261,MATCH(L$1,'Raw-products'!$A$1:$H$1,0))</f>
        <v>61</v>
      </c>
      <c r="M4462" s="5">
        <f t="shared" si="138"/>
        <v>5551</v>
      </c>
      <c r="N4462" cm="1">
        <f t="array" ref="N4462:Q4462">_xlfn.XLOOKUP($B4462,'Raw -orders'!$A:$A,'Raw -orders'!$B:$E)</f>
        <v>649</v>
      </c>
      <c r="O4462">
        <v>54889</v>
      </c>
      <c r="P4462" s="1">
        <v>44368</v>
      </c>
      <c r="Q4462" s="1">
        <v>44384</v>
      </c>
      <c r="R4462" t="str" cm="1">
        <f t="array" ref="R4462:Y4462">_xlfn.XLOOKUP($N4462,'Raw - customers'!$A:$A,'Raw - customers'!$B:$I)</f>
        <v>Willey Tolley</v>
      </c>
      <c r="S4462" t="str">
        <v>Genderfluid</v>
      </c>
      <c r="T4462">
        <v>74</v>
      </c>
      <c r="U4462" t="str">
        <v>3796 Kayla RoadSuite 477</v>
      </c>
      <c r="V4462">
        <v>5825</v>
      </c>
      <c r="W4462" t="str">
        <v>Schneiderbury</v>
      </c>
      <c r="X4462" t="str">
        <v>Northern Territory</v>
      </c>
      <c r="Y4462" t="str">
        <v>Australia</v>
      </c>
      <c r="Z4462">
        <v>6</v>
      </c>
      <c r="AA4462" s="3" t="str">
        <f t="shared" si="139"/>
        <v>10 to 20</v>
      </c>
      <c r="AP4462" s="6">
        <v>649</v>
      </c>
      <c r="AQ4462" s="6" t="s">
        <v>1339</v>
      </c>
    </row>
    <row r="4463" spans="1:43" x14ac:dyDescent="0.25">
      <c r="A4463">
        <v>4461</v>
      </c>
      <c r="B4463">
        <v>890</v>
      </c>
      <c r="C4463">
        <v>545</v>
      </c>
      <c r="D4463">
        <v>98</v>
      </c>
      <c r="E4463">
        <v>1</v>
      </c>
      <c r="F4463">
        <v>98</v>
      </c>
      <c r="G4463" t="str">
        <f>VLOOKUP($C4463,'Raw-products'!$A$2:$H$1261,MATCH(G$1,'Raw-products'!$A$1:$H$1,0))</f>
        <v>Jacket</v>
      </c>
      <c r="H4463" t="str">
        <f>VLOOKUP($C4463,'Raw-products'!$A$2:$H$1261,MATCH(H$1,'Raw-products'!$A$1:$H$1,0))</f>
        <v>Leather</v>
      </c>
      <c r="I4463" t="str">
        <f>VLOOKUP($C4463,'Raw-products'!$A$2:$H$1261,MATCH(I$1,'Raw-products'!$A$1:$H$1,0))</f>
        <v>XS</v>
      </c>
      <c r="J4463" t="str">
        <f>VLOOKUP($C4463,'Raw-products'!$A$2:$H$1261,MATCH(J$1,'Raw-products'!$A$1:$H$1,0))</f>
        <v>blue</v>
      </c>
      <c r="K4463">
        <f>VLOOKUP($C4463,'Raw-products'!$A$2:$H$1261,MATCH(K$1,'Raw-products'!$A$1:$H$1,0))</f>
        <v>113</v>
      </c>
      <c r="L4463">
        <f>VLOOKUP($C4463,'Raw-products'!$A$2:$H$1261,MATCH(L$1,'Raw-products'!$A$1:$H$1,0))</f>
        <v>77</v>
      </c>
      <c r="M4463" s="5">
        <f t="shared" si="138"/>
        <v>8701</v>
      </c>
      <c r="N4463" cm="1">
        <f t="array" ref="N4463:Q4463">_xlfn.XLOOKUP($B4463,'Raw -orders'!$A:$A,'Raw -orders'!$B:$E)</f>
        <v>649</v>
      </c>
      <c r="O4463">
        <v>54889</v>
      </c>
      <c r="P4463" s="1">
        <v>44368</v>
      </c>
      <c r="Q4463" s="1">
        <v>44384</v>
      </c>
      <c r="R4463" t="str" cm="1">
        <f t="array" ref="R4463:Y4463">_xlfn.XLOOKUP($N4463,'Raw - customers'!$A:$A,'Raw - customers'!$B:$I)</f>
        <v>Willey Tolley</v>
      </c>
      <c r="S4463" t="str">
        <v>Genderfluid</v>
      </c>
      <c r="T4463">
        <v>74</v>
      </c>
      <c r="U4463" t="str">
        <v>3796 Kayla RoadSuite 477</v>
      </c>
      <c r="V4463">
        <v>5825</v>
      </c>
      <c r="W4463" t="str">
        <v>Schneiderbury</v>
      </c>
      <c r="X4463" t="str">
        <v>Northern Territory</v>
      </c>
      <c r="Y4463" t="str">
        <v>Australia</v>
      </c>
      <c r="Z4463">
        <v>6</v>
      </c>
      <c r="AA4463" s="3" t="str">
        <f t="shared" si="139"/>
        <v>10 to 20</v>
      </c>
      <c r="AP4463" s="6">
        <v>649</v>
      </c>
      <c r="AQ4463" s="6" t="s">
        <v>1339</v>
      </c>
    </row>
    <row r="4464" spans="1:43" x14ac:dyDescent="0.25">
      <c r="A4464">
        <v>4462</v>
      </c>
      <c r="B4464">
        <v>890</v>
      </c>
      <c r="C4464">
        <v>359</v>
      </c>
      <c r="D4464">
        <v>94</v>
      </c>
      <c r="E4464">
        <v>3</v>
      </c>
      <c r="F4464">
        <v>282</v>
      </c>
      <c r="G4464" t="str">
        <f>VLOOKUP($C4464,'Raw-products'!$A$2:$H$1261,MATCH(G$1,'Raw-products'!$A$1:$H$1,0))</f>
        <v>Shirt</v>
      </c>
      <c r="H4464" t="str">
        <f>VLOOKUP($C4464,'Raw-products'!$A$2:$H$1261,MATCH(H$1,'Raw-products'!$A$1:$H$1,0))</f>
        <v>Henley</v>
      </c>
      <c r="I4464" t="str">
        <f>VLOOKUP($C4464,'Raw-products'!$A$2:$H$1261,MATCH(I$1,'Raw-products'!$A$1:$H$1,0))</f>
        <v>XL</v>
      </c>
      <c r="J4464" t="str">
        <f>VLOOKUP($C4464,'Raw-products'!$A$2:$H$1261,MATCH(J$1,'Raw-products'!$A$1:$H$1,0))</f>
        <v>orange</v>
      </c>
      <c r="K4464">
        <f>VLOOKUP($C4464,'Raw-products'!$A$2:$H$1261,MATCH(K$1,'Raw-products'!$A$1:$H$1,0))</f>
        <v>92</v>
      </c>
      <c r="L4464">
        <f>VLOOKUP($C4464,'Raw-products'!$A$2:$H$1261,MATCH(L$1,'Raw-products'!$A$1:$H$1,0))</f>
        <v>52</v>
      </c>
      <c r="M4464" s="5">
        <f t="shared" si="138"/>
        <v>4784</v>
      </c>
      <c r="N4464" cm="1">
        <f t="array" ref="N4464:Q4464">_xlfn.XLOOKUP($B4464,'Raw -orders'!$A:$A,'Raw -orders'!$B:$E)</f>
        <v>649</v>
      </c>
      <c r="O4464">
        <v>54889</v>
      </c>
      <c r="P4464" s="1">
        <v>44368</v>
      </c>
      <c r="Q4464" s="1">
        <v>44384</v>
      </c>
      <c r="R4464" t="str" cm="1">
        <f t="array" ref="R4464:Y4464">_xlfn.XLOOKUP($N4464,'Raw - customers'!$A:$A,'Raw - customers'!$B:$I)</f>
        <v>Willey Tolley</v>
      </c>
      <c r="S4464" t="str">
        <v>Genderfluid</v>
      </c>
      <c r="T4464">
        <v>74</v>
      </c>
      <c r="U4464" t="str">
        <v>3796 Kayla RoadSuite 477</v>
      </c>
      <c r="V4464">
        <v>5825</v>
      </c>
      <c r="W4464" t="str">
        <v>Schneiderbury</v>
      </c>
      <c r="X4464" t="str">
        <v>Northern Territory</v>
      </c>
      <c r="Y4464" t="str">
        <v>Australia</v>
      </c>
      <c r="Z4464">
        <v>6</v>
      </c>
      <c r="AA4464" s="3" t="str">
        <f t="shared" si="139"/>
        <v>10 to 20</v>
      </c>
      <c r="AP4464" s="6">
        <v>649</v>
      </c>
      <c r="AQ4464" s="6" t="s">
        <v>1339</v>
      </c>
    </row>
    <row r="4465" spans="1:43" x14ac:dyDescent="0.25">
      <c r="A4465">
        <v>4463</v>
      </c>
      <c r="B4465">
        <v>890</v>
      </c>
      <c r="C4465">
        <v>838</v>
      </c>
      <c r="D4465">
        <v>117</v>
      </c>
      <c r="E4465">
        <v>1</v>
      </c>
      <c r="F4465">
        <v>117</v>
      </c>
      <c r="G4465" t="str">
        <f>VLOOKUP($C4465,'Raw-products'!$A$2:$H$1261,MATCH(G$1,'Raw-products'!$A$1:$H$1,0))</f>
        <v>Jacket</v>
      </c>
      <c r="H4465" t="str">
        <f>VLOOKUP($C4465,'Raw-products'!$A$2:$H$1261,MATCH(H$1,'Raw-products'!$A$1:$H$1,0))</f>
        <v>Shearling</v>
      </c>
      <c r="I4465" t="str">
        <f>VLOOKUP($C4465,'Raw-products'!$A$2:$H$1261,MATCH(I$1,'Raw-products'!$A$1:$H$1,0))</f>
        <v>L</v>
      </c>
      <c r="J4465" t="str">
        <f>VLOOKUP($C4465,'Raw-products'!$A$2:$H$1261,MATCH(J$1,'Raw-products'!$A$1:$H$1,0))</f>
        <v>violet</v>
      </c>
      <c r="K4465">
        <f>VLOOKUP($C4465,'Raw-products'!$A$2:$H$1261,MATCH(K$1,'Raw-products'!$A$1:$H$1,0))</f>
        <v>95</v>
      </c>
      <c r="L4465">
        <f>VLOOKUP($C4465,'Raw-products'!$A$2:$H$1261,MATCH(L$1,'Raw-products'!$A$1:$H$1,0))</f>
        <v>61</v>
      </c>
      <c r="M4465" s="5">
        <f t="shared" si="138"/>
        <v>5795</v>
      </c>
      <c r="N4465" cm="1">
        <f t="array" ref="N4465:Q4465">_xlfn.XLOOKUP($B4465,'Raw -orders'!$A:$A,'Raw -orders'!$B:$E)</f>
        <v>649</v>
      </c>
      <c r="O4465">
        <v>54889</v>
      </c>
      <c r="P4465" s="1">
        <v>44368</v>
      </c>
      <c r="Q4465" s="1">
        <v>44384</v>
      </c>
      <c r="R4465" t="str" cm="1">
        <f t="array" ref="R4465:Y4465">_xlfn.XLOOKUP($N4465,'Raw - customers'!$A:$A,'Raw - customers'!$B:$I)</f>
        <v>Willey Tolley</v>
      </c>
      <c r="S4465" t="str">
        <v>Genderfluid</v>
      </c>
      <c r="T4465">
        <v>74</v>
      </c>
      <c r="U4465" t="str">
        <v>3796 Kayla RoadSuite 477</v>
      </c>
      <c r="V4465">
        <v>5825</v>
      </c>
      <c r="W4465" t="str">
        <v>Schneiderbury</v>
      </c>
      <c r="X4465" t="str">
        <v>Northern Territory</v>
      </c>
      <c r="Y4465" t="str">
        <v>Australia</v>
      </c>
      <c r="Z4465">
        <v>6</v>
      </c>
      <c r="AA4465" s="3" t="str">
        <f t="shared" si="139"/>
        <v>10 to 20</v>
      </c>
      <c r="AP4465" s="6">
        <v>649</v>
      </c>
      <c r="AQ4465" s="6" t="s">
        <v>1339</v>
      </c>
    </row>
    <row r="4466" spans="1:43" x14ac:dyDescent="0.25">
      <c r="A4466">
        <v>4464</v>
      </c>
      <c r="B4466">
        <v>890</v>
      </c>
      <c r="C4466">
        <v>1121</v>
      </c>
      <c r="D4466">
        <v>102</v>
      </c>
      <c r="E4466">
        <v>3</v>
      </c>
      <c r="F4466">
        <v>306</v>
      </c>
      <c r="G4466" t="str">
        <f>VLOOKUP($C4466,'Raw-products'!$A$2:$H$1261,MATCH(G$1,'Raw-products'!$A$1:$H$1,0))</f>
        <v>Trousers</v>
      </c>
      <c r="H4466" t="str">
        <f>VLOOKUP($C4466,'Raw-products'!$A$2:$H$1261,MATCH(H$1,'Raw-products'!$A$1:$H$1,0))</f>
        <v>Cargo Pants</v>
      </c>
      <c r="I4466" t="str">
        <f>VLOOKUP($C4466,'Raw-products'!$A$2:$H$1261,MATCH(I$1,'Raw-products'!$A$1:$H$1,0))</f>
        <v>S</v>
      </c>
      <c r="J4466" t="str">
        <f>VLOOKUP($C4466,'Raw-products'!$A$2:$H$1261,MATCH(J$1,'Raw-products'!$A$1:$H$1,0))</f>
        <v>red</v>
      </c>
      <c r="K4466">
        <f>VLOOKUP($C4466,'Raw-products'!$A$2:$H$1261,MATCH(K$1,'Raw-products'!$A$1:$H$1,0))</f>
        <v>106</v>
      </c>
      <c r="L4466">
        <f>VLOOKUP($C4466,'Raw-products'!$A$2:$H$1261,MATCH(L$1,'Raw-products'!$A$1:$H$1,0))</f>
        <v>63</v>
      </c>
      <c r="M4466" s="5">
        <f t="shared" si="138"/>
        <v>6678</v>
      </c>
      <c r="N4466" cm="1">
        <f t="array" ref="N4466:Q4466">_xlfn.XLOOKUP($B4466,'Raw -orders'!$A:$A,'Raw -orders'!$B:$E)</f>
        <v>649</v>
      </c>
      <c r="O4466">
        <v>54889</v>
      </c>
      <c r="P4466" s="1">
        <v>44368</v>
      </c>
      <c r="Q4466" s="1">
        <v>44384</v>
      </c>
      <c r="R4466" t="str" cm="1">
        <f t="array" ref="R4466:Y4466">_xlfn.XLOOKUP($N4466,'Raw - customers'!$A:$A,'Raw - customers'!$B:$I)</f>
        <v>Willey Tolley</v>
      </c>
      <c r="S4466" t="str">
        <v>Genderfluid</v>
      </c>
      <c r="T4466">
        <v>74</v>
      </c>
      <c r="U4466" t="str">
        <v>3796 Kayla RoadSuite 477</v>
      </c>
      <c r="V4466">
        <v>5825</v>
      </c>
      <c r="W4466" t="str">
        <v>Schneiderbury</v>
      </c>
      <c r="X4466" t="str">
        <v>Northern Territory</v>
      </c>
      <c r="Y4466" t="str">
        <v>Australia</v>
      </c>
      <c r="Z4466">
        <v>6</v>
      </c>
      <c r="AA4466" s="3" t="str">
        <f t="shared" si="139"/>
        <v>10 to 20</v>
      </c>
      <c r="AP4466" s="6">
        <v>649</v>
      </c>
      <c r="AQ4466" s="6" t="s">
        <v>1339</v>
      </c>
    </row>
    <row r="4467" spans="1:43" x14ac:dyDescent="0.25">
      <c r="A4467">
        <v>4465</v>
      </c>
      <c r="B4467">
        <v>890</v>
      </c>
      <c r="C4467">
        <v>189</v>
      </c>
      <c r="D4467">
        <v>98</v>
      </c>
      <c r="E4467">
        <v>3</v>
      </c>
      <c r="F4467">
        <v>294</v>
      </c>
      <c r="G4467" t="str">
        <f>VLOOKUP($C4467,'Raw-products'!$A$2:$H$1261,MATCH(G$1,'Raw-products'!$A$1:$H$1,0))</f>
        <v>Shirt</v>
      </c>
      <c r="H4467" t="str">
        <f>VLOOKUP($C4467,'Raw-products'!$A$2:$H$1261,MATCH(H$1,'Raw-products'!$A$1:$H$1,0))</f>
        <v>Camp Collared</v>
      </c>
      <c r="I4467" t="str">
        <f>VLOOKUP($C4467,'Raw-products'!$A$2:$H$1261,MATCH(I$1,'Raw-products'!$A$1:$H$1,0))</f>
        <v>XL</v>
      </c>
      <c r="J4467" t="str">
        <f>VLOOKUP($C4467,'Raw-products'!$A$2:$H$1261,MATCH(J$1,'Raw-products'!$A$1:$H$1,0))</f>
        <v>yellow</v>
      </c>
      <c r="K4467">
        <f>VLOOKUP($C4467,'Raw-products'!$A$2:$H$1261,MATCH(K$1,'Raw-products'!$A$1:$H$1,0))</f>
        <v>112</v>
      </c>
      <c r="L4467">
        <f>VLOOKUP($C4467,'Raw-products'!$A$2:$H$1261,MATCH(L$1,'Raw-products'!$A$1:$H$1,0))</f>
        <v>44</v>
      </c>
      <c r="M4467" s="5">
        <f t="shared" si="138"/>
        <v>4928</v>
      </c>
      <c r="N4467" cm="1">
        <f t="array" ref="N4467:Q4467">_xlfn.XLOOKUP($B4467,'Raw -orders'!$A:$A,'Raw -orders'!$B:$E)</f>
        <v>649</v>
      </c>
      <c r="O4467">
        <v>54889</v>
      </c>
      <c r="P4467" s="1">
        <v>44368</v>
      </c>
      <c r="Q4467" s="1">
        <v>44384</v>
      </c>
      <c r="R4467" t="str" cm="1">
        <f t="array" ref="R4467:Y4467">_xlfn.XLOOKUP($N4467,'Raw - customers'!$A:$A,'Raw - customers'!$B:$I)</f>
        <v>Willey Tolley</v>
      </c>
      <c r="S4467" t="str">
        <v>Genderfluid</v>
      </c>
      <c r="T4467">
        <v>74</v>
      </c>
      <c r="U4467" t="str">
        <v>3796 Kayla RoadSuite 477</v>
      </c>
      <c r="V4467">
        <v>5825</v>
      </c>
      <c r="W4467" t="str">
        <v>Schneiderbury</v>
      </c>
      <c r="X4467" t="str">
        <v>Northern Territory</v>
      </c>
      <c r="Y4467" t="str">
        <v>Australia</v>
      </c>
      <c r="Z4467">
        <v>6</v>
      </c>
      <c r="AA4467" s="3" t="str">
        <f t="shared" si="139"/>
        <v>10 to 20</v>
      </c>
      <c r="AP4467" s="6">
        <v>649</v>
      </c>
      <c r="AQ4467" s="6" t="s">
        <v>1339</v>
      </c>
    </row>
    <row r="4468" spans="1:43" x14ac:dyDescent="0.25">
      <c r="A4468">
        <v>4466</v>
      </c>
      <c r="B4468">
        <v>891</v>
      </c>
      <c r="C4468">
        <v>442</v>
      </c>
      <c r="D4468">
        <v>107</v>
      </c>
      <c r="E4468">
        <v>3</v>
      </c>
      <c r="F4468">
        <v>321</v>
      </c>
      <c r="G4468" t="str">
        <f>VLOOKUP($C4468,'Raw-products'!$A$2:$H$1261,MATCH(G$1,'Raw-products'!$A$1:$H$1,0))</f>
        <v>Jacket</v>
      </c>
      <c r="H4468" t="str">
        <f>VLOOKUP($C4468,'Raw-products'!$A$2:$H$1261,MATCH(H$1,'Raw-products'!$A$1:$H$1,0))</f>
        <v>Denim</v>
      </c>
      <c r="I4468" t="str">
        <f>VLOOKUP($C4468,'Raw-products'!$A$2:$H$1261,MATCH(I$1,'Raw-products'!$A$1:$H$1,0))</f>
        <v>M</v>
      </c>
      <c r="J4468" t="str">
        <f>VLOOKUP($C4468,'Raw-products'!$A$2:$H$1261,MATCH(J$1,'Raw-products'!$A$1:$H$1,0))</f>
        <v>blue</v>
      </c>
      <c r="K4468">
        <f>VLOOKUP($C4468,'Raw-products'!$A$2:$H$1261,MATCH(K$1,'Raw-products'!$A$1:$H$1,0))</f>
        <v>92</v>
      </c>
      <c r="L4468">
        <f>VLOOKUP($C4468,'Raw-products'!$A$2:$H$1261,MATCH(L$1,'Raw-products'!$A$1:$H$1,0))</f>
        <v>61</v>
      </c>
      <c r="M4468" s="5">
        <f t="shared" si="138"/>
        <v>5612</v>
      </c>
      <c r="N4468" cm="1">
        <f t="array" ref="N4468:Q4468">_xlfn.XLOOKUP($B4468,'Raw -orders'!$A:$A,'Raw -orders'!$B:$E)</f>
        <v>350</v>
      </c>
      <c r="O4468">
        <v>36118</v>
      </c>
      <c r="P4468" s="1">
        <v>44420</v>
      </c>
      <c r="Q4468" s="1">
        <v>44422</v>
      </c>
      <c r="R4468" t="str" cm="1">
        <f t="array" ref="R4468:Y4468">_xlfn.XLOOKUP($N4468,'Raw - customers'!$A:$A,'Raw - customers'!$B:$I)</f>
        <v>Dani Hawtin</v>
      </c>
      <c r="S4468" t="str">
        <v>Bigender</v>
      </c>
      <c r="T4468">
        <v>23</v>
      </c>
      <c r="U4468" t="str">
        <v>41 Brown Estate DrSuite 039</v>
      </c>
      <c r="V4468">
        <v>4913</v>
      </c>
      <c r="W4468" t="str">
        <v>North Alex</v>
      </c>
      <c r="X4468" t="str">
        <v>Victoria</v>
      </c>
      <c r="Y4468" t="str">
        <v>Australia</v>
      </c>
      <c r="Z4468">
        <v>8</v>
      </c>
      <c r="AA4468" s="3" t="str">
        <f t="shared" si="139"/>
        <v>0 to 10</v>
      </c>
      <c r="AP4468" s="6">
        <v>350</v>
      </c>
      <c r="AQ4468" s="6" t="s">
        <v>1396</v>
      </c>
    </row>
    <row r="4469" spans="1:43" x14ac:dyDescent="0.25">
      <c r="A4469">
        <v>4467</v>
      </c>
      <c r="B4469">
        <v>891</v>
      </c>
      <c r="C4469">
        <v>676</v>
      </c>
      <c r="D4469">
        <v>113</v>
      </c>
      <c r="E4469">
        <v>1</v>
      </c>
      <c r="F4469">
        <v>113</v>
      </c>
      <c r="G4469" t="str">
        <f>VLOOKUP($C4469,'Raw-products'!$A$2:$H$1261,MATCH(G$1,'Raw-products'!$A$1:$H$1,0))</f>
        <v>Jacket</v>
      </c>
      <c r="H4469" t="str">
        <f>VLOOKUP($C4469,'Raw-products'!$A$2:$H$1261,MATCH(H$1,'Raw-products'!$A$1:$H$1,0))</f>
        <v>Parka</v>
      </c>
      <c r="I4469" t="str">
        <f>VLOOKUP($C4469,'Raw-products'!$A$2:$H$1261,MATCH(I$1,'Raw-products'!$A$1:$H$1,0))</f>
        <v>S</v>
      </c>
      <c r="J4469" t="str">
        <f>VLOOKUP($C4469,'Raw-products'!$A$2:$H$1261,MATCH(J$1,'Raw-products'!$A$1:$H$1,0))</f>
        <v>yellow</v>
      </c>
      <c r="K4469">
        <f>VLOOKUP($C4469,'Raw-products'!$A$2:$H$1261,MATCH(K$1,'Raw-products'!$A$1:$H$1,0))</f>
        <v>119</v>
      </c>
      <c r="L4469">
        <f>VLOOKUP($C4469,'Raw-products'!$A$2:$H$1261,MATCH(L$1,'Raw-products'!$A$1:$H$1,0))</f>
        <v>80</v>
      </c>
      <c r="M4469" s="5">
        <f t="shared" si="138"/>
        <v>9520</v>
      </c>
      <c r="N4469" cm="1">
        <f t="array" ref="N4469:Q4469">_xlfn.XLOOKUP($B4469,'Raw -orders'!$A:$A,'Raw -orders'!$B:$E)</f>
        <v>350</v>
      </c>
      <c r="O4469">
        <v>36118</v>
      </c>
      <c r="P4469" s="1">
        <v>44420</v>
      </c>
      <c r="Q4469" s="1">
        <v>44422</v>
      </c>
      <c r="R4469" t="str" cm="1">
        <f t="array" ref="R4469:Y4469">_xlfn.XLOOKUP($N4469,'Raw - customers'!$A:$A,'Raw - customers'!$B:$I)</f>
        <v>Dani Hawtin</v>
      </c>
      <c r="S4469" t="str">
        <v>Bigender</v>
      </c>
      <c r="T4469">
        <v>23</v>
      </c>
      <c r="U4469" t="str">
        <v>41 Brown Estate DrSuite 039</v>
      </c>
      <c r="V4469">
        <v>4913</v>
      </c>
      <c r="W4469" t="str">
        <v>North Alex</v>
      </c>
      <c r="X4469" t="str">
        <v>Victoria</v>
      </c>
      <c r="Y4469" t="str">
        <v>Australia</v>
      </c>
      <c r="Z4469">
        <v>8</v>
      </c>
      <c r="AA4469" s="3" t="str">
        <f t="shared" si="139"/>
        <v>0 to 10</v>
      </c>
      <c r="AP4469" s="6">
        <v>350</v>
      </c>
      <c r="AQ4469" s="6" t="s">
        <v>1396</v>
      </c>
    </row>
    <row r="4470" spans="1:43" x14ac:dyDescent="0.25">
      <c r="A4470">
        <v>4468</v>
      </c>
      <c r="B4470">
        <v>891</v>
      </c>
      <c r="C4470">
        <v>514</v>
      </c>
      <c r="D4470">
        <v>102</v>
      </c>
      <c r="E4470">
        <v>2</v>
      </c>
      <c r="F4470">
        <v>204</v>
      </c>
      <c r="G4470" t="str">
        <f>VLOOKUP($C4470,'Raw-products'!$A$2:$H$1261,MATCH(G$1,'Raw-products'!$A$1:$H$1,0))</f>
        <v>Jacket</v>
      </c>
      <c r="H4470" t="str">
        <f>VLOOKUP($C4470,'Raw-products'!$A$2:$H$1261,MATCH(H$1,'Raw-products'!$A$1:$H$1,0))</f>
        <v>Windbreaker</v>
      </c>
      <c r="I4470" t="str">
        <f>VLOOKUP($C4470,'Raw-products'!$A$2:$H$1261,MATCH(I$1,'Raw-products'!$A$1:$H$1,0))</f>
        <v>XL</v>
      </c>
      <c r="J4470" t="str">
        <f>VLOOKUP($C4470,'Raw-products'!$A$2:$H$1261,MATCH(J$1,'Raw-products'!$A$1:$H$1,0))</f>
        <v>blue</v>
      </c>
      <c r="K4470">
        <f>VLOOKUP($C4470,'Raw-products'!$A$2:$H$1261,MATCH(K$1,'Raw-products'!$A$1:$H$1,0))</f>
        <v>109</v>
      </c>
      <c r="L4470">
        <f>VLOOKUP($C4470,'Raw-products'!$A$2:$H$1261,MATCH(L$1,'Raw-products'!$A$1:$H$1,0))</f>
        <v>59</v>
      </c>
      <c r="M4470" s="5">
        <f t="shared" si="138"/>
        <v>6431</v>
      </c>
      <c r="N4470" cm="1">
        <f t="array" ref="N4470:Q4470">_xlfn.XLOOKUP($B4470,'Raw -orders'!$A:$A,'Raw -orders'!$B:$E)</f>
        <v>350</v>
      </c>
      <c r="O4470">
        <v>36118</v>
      </c>
      <c r="P4470" s="1">
        <v>44420</v>
      </c>
      <c r="Q4470" s="1">
        <v>44422</v>
      </c>
      <c r="R4470" t="str" cm="1">
        <f t="array" ref="R4470:Y4470">_xlfn.XLOOKUP($N4470,'Raw - customers'!$A:$A,'Raw - customers'!$B:$I)</f>
        <v>Dani Hawtin</v>
      </c>
      <c r="S4470" t="str">
        <v>Bigender</v>
      </c>
      <c r="T4470">
        <v>23</v>
      </c>
      <c r="U4470" t="str">
        <v>41 Brown Estate DrSuite 039</v>
      </c>
      <c r="V4470">
        <v>4913</v>
      </c>
      <c r="W4470" t="str">
        <v>North Alex</v>
      </c>
      <c r="X4470" t="str">
        <v>Victoria</v>
      </c>
      <c r="Y4470" t="str">
        <v>Australia</v>
      </c>
      <c r="Z4470">
        <v>8</v>
      </c>
      <c r="AA4470" s="3" t="str">
        <f t="shared" si="139"/>
        <v>0 to 10</v>
      </c>
      <c r="AP4470" s="6">
        <v>350</v>
      </c>
      <c r="AQ4470" s="6" t="s">
        <v>1396</v>
      </c>
    </row>
    <row r="4471" spans="1:43" x14ac:dyDescent="0.25">
      <c r="A4471">
        <v>4469</v>
      </c>
      <c r="B4471">
        <v>891</v>
      </c>
      <c r="C4471">
        <v>71</v>
      </c>
      <c r="D4471">
        <v>118</v>
      </c>
      <c r="E4471">
        <v>3</v>
      </c>
      <c r="F4471">
        <v>354</v>
      </c>
      <c r="G4471" t="str">
        <f>VLOOKUP($C4471,'Raw-products'!$A$2:$H$1261,MATCH(G$1,'Raw-products'!$A$1:$H$1,0))</f>
        <v>Shirt</v>
      </c>
      <c r="H4471" t="str">
        <f>VLOOKUP($C4471,'Raw-products'!$A$2:$H$1261,MATCH(H$1,'Raw-products'!$A$1:$H$1,0))</f>
        <v>Flannel</v>
      </c>
      <c r="I4471" t="str">
        <f>VLOOKUP($C4471,'Raw-products'!$A$2:$H$1261,MATCH(I$1,'Raw-products'!$A$1:$H$1,0))</f>
        <v>S</v>
      </c>
      <c r="J4471" t="str">
        <f>VLOOKUP($C4471,'Raw-products'!$A$2:$H$1261,MATCH(J$1,'Raw-products'!$A$1:$H$1,0))</f>
        <v>red</v>
      </c>
      <c r="K4471">
        <f>VLOOKUP($C4471,'Raw-products'!$A$2:$H$1261,MATCH(K$1,'Raw-products'!$A$1:$H$1,0))</f>
        <v>96</v>
      </c>
      <c r="L4471">
        <f>VLOOKUP($C4471,'Raw-products'!$A$2:$H$1261,MATCH(L$1,'Raw-products'!$A$1:$H$1,0))</f>
        <v>59</v>
      </c>
      <c r="M4471" s="5">
        <f t="shared" si="138"/>
        <v>5664</v>
      </c>
      <c r="N4471" cm="1">
        <f t="array" ref="N4471:Q4471">_xlfn.XLOOKUP($B4471,'Raw -orders'!$A:$A,'Raw -orders'!$B:$E)</f>
        <v>350</v>
      </c>
      <c r="O4471">
        <v>36118</v>
      </c>
      <c r="P4471" s="1">
        <v>44420</v>
      </c>
      <c r="Q4471" s="1">
        <v>44422</v>
      </c>
      <c r="R4471" t="str" cm="1">
        <f t="array" ref="R4471:Y4471">_xlfn.XLOOKUP($N4471,'Raw - customers'!$A:$A,'Raw - customers'!$B:$I)</f>
        <v>Dani Hawtin</v>
      </c>
      <c r="S4471" t="str">
        <v>Bigender</v>
      </c>
      <c r="T4471">
        <v>23</v>
      </c>
      <c r="U4471" t="str">
        <v>41 Brown Estate DrSuite 039</v>
      </c>
      <c r="V4471">
        <v>4913</v>
      </c>
      <c r="W4471" t="str">
        <v>North Alex</v>
      </c>
      <c r="X4471" t="str">
        <v>Victoria</v>
      </c>
      <c r="Y4471" t="str">
        <v>Australia</v>
      </c>
      <c r="Z4471">
        <v>8</v>
      </c>
      <c r="AA4471" s="3" t="str">
        <f t="shared" si="139"/>
        <v>0 to 10</v>
      </c>
      <c r="AP4471" s="6">
        <v>350</v>
      </c>
      <c r="AQ4471" s="6" t="s">
        <v>1396</v>
      </c>
    </row>
    <row r="4472" spans="1:43" x14ac:dyDescent="0.25">
      <c r="A4472">
        <v>4470</v>
      </c>
      <c r="B4472">
        <v>891</v>
      </c>
      <c r="C4472">
        <v>193</v>
      </c>
      <c r="D4472">
        <v>98</v>
      </c>
      <c r="E4472">
        <v>3</v>
      </c>
      <c r="F4472">
        <v>294</v>
      </c>
      <c r="G4472" t="str">
        <f>VLOOKUP($C4472,'Raw-products'!$A$2:$H$1261,MATCH(G$1,'Raw-products'!$A$1:$H$1,0))</f>
        <v>Shirt</v>
      </c>
      <c r="H4472" t="str">
        <f>VLOOKUP($C4472,'Raw-products'!$A$2:$H$1261,MATCH(H$1,'Raw-products'!$A$1:$H$1,0))</f>
        <v>Camp Collared</v>
      </c>
      <c r="I4472" t="str">
        <f>VLOOKUP($C4472,'Raw-products'!$A$2:$H$1261,MATCH(I$1,'Raw-products'!$A$1:$H$1,0))</f>
        <v>L</v>
      </c>
      <c r="J4472" t="str">
        <f>VLOOKUP($C4472,'Raw-products'!$A$2:$H$1261,MATCH(J$1,'Raw-products'!$A$1:$H$1,0))</f>
        <v>green</v>
      </c>
      <c r="K4472">
        <f>VLOOKUP($C4472,'Raw-products'!$A$2:$H$1261,MATCH(K$1,'Raw-products'!$A$1:$H$1,0))</f>
        <v>112</v>
      </c>
      <c r="L4472">
        <f>VLOOKUP($C4472,'Raw-products'!$A$2:$H$1261,MATCH(L$1,'Raw-products'!$A$1:$H$1,0))</f>
        <v>80</v>
      </c>
      <c r="M4472" s="5">
        <f t="shared" si="138"/>
        <v>8960</v>
      </c>
      <c r="N4472" cm="1">
        <f t="array" ref="N4472:Q4472">_xlfn.XLOOKUP($B4472,'Raw -orders'!$A:$A,'Raw -orders'!$B:$E)</f>
        <v>350</v>
      </c>
      <c r="O4472">
        <v>36118</v>
      </c>
      <c r="P4472" s="1">
        <v>44420</v>
      </c>
      <c r="Q4472" s="1">
        <v>44422</v>
      </c>
      <c r="R4472" t="str" cm="1">
        <f t="array" ref="R4472:Y4472">_xlfn.XLOOKUP($N4472,'Raw - customers'!$A:$A,'Raw - customers'!$B:$I)</f>
        <v>Dani Hawtin</v>
      </c>
      <c r="S4472" t="str">
        <v>Bigender</v>
      </c>
      <c r="T4472">
        <v>23</v>
      </c>
      <c r="U4472" t="str">
        <v>41 Brown Estate DrSuite 039</v>
      </c>
      <c r="V4472">
        <v>4913</v>
      </c>
      <c r="W4472" t="str">
        <v>North Alex</v>
      </c>
      <c r="X4472" t="str">
        <v>Victoria</v>
      </c>
      <c r="Y4472" t="str">
        <v>Australia</v>
      </c>
      <c r="Z4472">
        <v>8</v>
      </c>
      <c r="AA4472" s="3" t="str">
        <f t="shared" si="139"/>
        <v>0 to 10</v>
      </c>
      <c r="AP4472" s="6">
        <v>350</v>
      </c>
      <c r="AQ4472" s="6" t="s">
        <v>1396</v>
      </c>
    </row>
    <row r="4473" spans="1:43" x14ac:dyDescent="0.25">
      <c r="A4473">
        <v>4471</v>
      </c>
      <c r="B4473">
        <v>892</v>
      </c>
      <c r="C4473">
        <v>983</v>
      </c>
      <c r="D4473">
        <v>106</v>
      </c>
      <c r="E4473">
        <v>2</v>
      </c>
      <c r="F4473">
        <v>212</v>
      </c>
      <c r="G4473" t="str">
        <f>VLOOKUP($C4473,'Raw-products'!$A$2:$H$1261,MATCH(G$1,'Raw-products'!$A$1:$H$1,0))</f>
        <v>Trousers</v>
      </c>
      <c r="H4473" t="str">
        <f>VLOOKUP($C4473,'Raw-products'!$A$2:$H$1261,MATCH(H$1,'Raw-products'!$A$1:$H$1,0))</f>
        <v>Wool</v>
      </c>
      <c r="I4473" t="str">
        <f>VLOOKUP($C4473,'Raw-products'!$A$2:$H$1261,MATCH(I$1,'Raw-products'!$A$1:$H$1,0))</f>
        <v>L</v>
      </c>
      <c r="J4473" t="str">
        <f>VLOOKUP($C4473,'Raw-products'!$A$2:$H$1261,MATCH(J$1,'Raw-products'!$A$1:$H$1,0))</f>
        <v>red</v>
      </c>
      <c r="K4473">
        <f>VLOOKUP($C4473,'Raw-products'!$A$2:$H$1261,MATCH(K$1,'Raw-products'!$A$1:$H$1,0))</f>
        <v>111</v>
      </c>
      <c r="L4473">
        <f>VLOOKUP($C4473,'Raw-products'!$A$2:$H$1261,MATCH(L$1,'Raw-products'!$A$1:$H$1,0))</f>
        <v>74</v>
      </c>
      <c r="M4473" s="5">
        <f t="shared" si="138"/>
        <v>8214</v>
      </c>
      <c r="N4473" cm="1">
        <f t="array" ref="N4473:Q4473">_xlfn.XLOOKUP($B4473,'Raw -orders'!$A:$A,'Raw -orders'!$B:$E)</f>
        <v>586</v>
      </c>
      <c r="O4473">
        <v>21071</v>
      </c>
      <c r="P4473" s="1">
        <v>44295</v>
      </c>
      <c r="Q4473" s="1">
        <v>44297</v>
      </c>
      <c r="R4473" t="str" cm="1">
        <f t="array" ref="R4473:Y4473">_xlfn.XLOOKUP($N4473,'Raw - customers'!$A:$A,'Raw - customers'!$B:$I)</f>
        <v>Wenona Stuck</v>
      </c>
      <c r="S4473" t="str">
        <v>Agender</v>
      </c>
      <c r="T4473">
        <v>34</v>
      </c>
      <c r="U4473" t="str">
        <v>71 Jade CrescentApt. 142</v>
      </c>
      <c r="V4473">
        <v>5142</v>
      </c>
      <c r="W4473" t="str">
        <v>Hallhaven</v>
      </c>
      <c r="X4473" t="str">
        <v>New South Wales</v>
      </c>
      <c r="Y4473" t="str">
        <v>Australia</v>
      </c>
      <c r="Z4473">
        <v>4</v>
      </c>
      <c r="AA4473" s="3" t="str">
        <f t="shared" si="139"/>
        <v>0 to 10</v>
      </c>
      <c r="AP4473" s="6">
        <v>586</v>
      </c>
      <c r="AQ4473" s="6" t="s">
        <v>1362</v>
      </c>
    </row>
    <row r="4474" spans="1:43" x14ac:dyDescent="0.25">
      <c r="A4474">
        <v>4472</v>
      </c>
      <c r="B4474">
        <v>893</v>
      </c>
      <c r="C4474">
        <v>1118</v>
      </c>
      <c r="D4474">
        <v>115</v>
      </c>
      <c r="E4474">
        <v>3</v>
      </c>
      <c r="F4474">
        <v>345</v>
      </c>
      <c r="G4474" t="str">
        <f>VLOOKUP($C4474,'Raw-products'!$A$2:$H$1261,MATCH(G$1,'Raw-products'!$A$1:$H$1,0))</f>
        <v>Trousers</v>
      </c>
      <c r="H4474" t="str">
        <f>VLOOKUP($C4474,'Raw-products'!$A$2:$H$1261,MATCH(H$1,'Raw-products'!$A$1:$H$1,0))</f>
        <v>Cropped</v>
      </c>
      <c r="I4474" t="str">
        <f>VLOOKUP($C4474,'Raw-products'!$A$2:$H$1261,MATCH(I$1,'Raw-products'!$A$1:$H$1,0))</f>
        <v>L</v>
      </c>
      <c r="J4474" t="str">
        <f>VLOOKUP($C4474,'Raw-products'!$A$2:$H$1261,MATCH(J$1,'Raw-products'!$A$1:$H$1,0))</f>
        <v>violet</v>
      </c>
      <c r="K4474">
        <f>VLOOKUP($C4474,'Raw-products'!$A$2:$H$1261,MATCH(K$1,'Raw-products'!$A$1:$H$1,0))</f>
        <v>99</v>
      </c>
      <c r="L4474">
        <f>VLOOKUP($C4474,'Raw-products'!$A$2:$H$1261,MATCH(L$1,'Raw-products'!$A$1:$H$1,0))</f>
        <v>40</v>
      </c>
      <c r="M4474" s="5">
        <f t="shared" si="138"/>
        <v>3960</v>
      </c>
      <c r="N4474" cm="1">
        <f t="array" ref="N4474:Q4474">_xlfn.XLOOKUP($B4474,'Raw -orders'!$A:$A,'Raw -orders'!$B:$E)</f>
        <v>854</v>
      </c>
      <c r="O4474">
        <v>49324</v>
      </c>
      <c r="P4474" s="1">
        <v>44261</v>
      </c>
      <c r="Q4474" s="1">
        <v>44269</v>
      </c>
      <c r="R4474" t="str" cm="1">
        <f t="array" ref="R4474:Y4474">_xlfn.XLOOKUP($N4474,'Raw - customers'!$A:$A,'Raw - customers'!$B:$I)</f>
        <v>Lisle Worthing</v>
      </c>
      <c r="S4474" t="str">
        <v>Female</v>
      </c>
      <c r="T4474">
        <v>74</v>
      </c>
      <c r="U4474" t="str">
        <v>8360 Poppy SummitSuite 841</v>
      </c>
      <c r="V4474">
        <v>6775</v>
      </c>
      <c r="W4474" t="str">
        <v>Walkertown</v>
      </c>
      <c r="X4474" t="str">
        <v>Victoria</v>
      </c>
      <c r="Y4474" t="str">
        <v>Australia</v>
      </c>
      <c r="Z4474">
        <v>3</v>
      </c>
      <c r="AA4474" s="3" t="str">
        <f t="shared" si="139"/>
        <v>0 to 10</v>
      </c>
      <c r="AP4474" s="6">
        <v>854</v>
      </c>
      <c r="AQ4474" s="6" t="s">
        <v>1396</v>
      </c>
    </row>
    <row r="4475" spans="1:43" x14ac:dyDescent="0.25">
      <c r="A4475">
        <v>4473</v>
      </c>
      <c r="B4475">
        <v>893</v>
      </c>
      <c r="C4475">
        <v>1243</v>
      </c>
      <c r="D4475">
        <v>112</v>
      </c>
      <c r="E4475">
        <v>2</v>
      </c>
      <c r="F4475">
        <v>224</v>
      </c>
      <c r="G4475" t="str">
        <f>VLOOKUP($C4475,'Raw-products'!$A$2:$H$1261,MATCH(G$1,'Raw-products'!$A$1:$H$1,0))</f>
        <v>Trousers</v>
      </c>
      <c r="H4475" t="str">
        <f>VLOOKUP($C4475,'Raw-products'!$A$2:$H$1261,MATCH(H$1,'Raw-products'!$A$1:$H$1,0))</f>
        <v>Tracksuit Bottoms</v>
      </c>
      <c r="I4475" t="str">
        <f>VLOOKUP($C4475,'Raw-products'!$A$2:$H$1261,MATCH(I$1,'Raw-products'!$A$1:$H$1,0))</f>
        <v>L</v>
      </c>
      <c r="J4475" t="str">
        <f>VLOOKUP($C4475,'Raw-products'!$A$2:$H$1261,MATCH(J$1,'Raw-products'!$A$1:$H$1,0))</f>
        <v>green</v>
      </c>
      <c r="K4475">
        <f>VLOOKUP($C4475,'Raw-products'!$A$2:$H$1261,MATCH(K$1,'Raw-products'!$A$1:$H$1,0))</f>
        <v>91</v>
      </c>
      <c r="L4475">
        <f>VLOOKUP($C4475,'Raw-products'!$A$2:$H$1261,MATCH(L$1,'Raw-products'!$A$1:$H$1,0))</f>
        <v>66</v>
      </c>
      <c r="M4475" s="5">
        <f t="shared" si="138"/>
        <v>6006</v>
      </c>
      <c r="N4475" cm="1">
        <f t="array" ref="N4475:Q4475">_xlfn.XLOOKUP($B4475,'Raw -orders'!$A:$A,'Raw -orders'!$B:$E)</f>
        <v>854</v>
      </c>
      <c r="O4475">
        <v>49324</v>
      </c>
      <c r="P4475" s="1">
        <v>44261</v>
      </c>
      <c r="Q4475" s="1">
        <v>44269</v>
      </c>
      <c r="R4475" t="str" cm="1">
        <f t="array" ref="R4475:Y4475">_xlfn.XLOOKUP($N4475,'Raw - customers'!$A:$A,'Raw - customers'!$B:$I)</f>
        <v>Lisle Worthing</v>
      </c>
      <c r="S4475" t="str">
        <v>Female</v>
      </c>
      <c r="T4475">
        <v>74</v>
      </c>
      <c r="U4475" t="str">
        <v>8360 Poppy SummitSuite 841</v>
      </c>
      <c r="V4475">
        <v>6775</v>
      </c>
      <c r="W4475" t="str">
        <v>Walkertown</v>
      </c>
      <c r="X4475" t="str">
        <v>Victoria</v>
      </c>
      <c r="Y4475" t="str">
        <v>Australia</v>
      </c>
      <c r="Z4475">
        <v>3</v>
      </c>
      <c r="AA4475" s="3" t="str">
        <f t="shared" si="139"/>
        <v>0 to 10</v>
      </c>
      <c r="AP4475" s="6">
        <v>854</v>
      </c>
      <c r="AQ4475" s="6" t="s">
        <v>1396</v>
      </c>
    </row>
    <row r="4476" spans="1:43" x14ac:dyDescent="0.25">
      <c r="A4476">
        <v>4474</v>
      </c>
      <c r="B4476">
        <v>893</v>
      </c>
      <c r="C4476">
        <v>838</v>
      </c>
      <c r="D4476">
        <v>117</v>
      </c>
      <c r="E4476">
        <v>1</v>
      </c>
      <c r="F4476">
        <v>117</v>
      </c>
      <c r="G4476" t="str">
        <f>VLOOKUP($C4476,'Raw-products'!$A$2:$H$1261,MATCH(G$1,'Raw-products'!$A$1:$H$1,0))</f>
        <v>Jacket</v>
      </c>
      <c r="H4476" t="str">
        <f>VLOOKUP($C4476,'Raw-products'!$A$2:$H$1261,MATCH(H$1,'Raw-products'!$A$1:$H$1,0))</f>
        <v>Shearling</v>
      </c>
      <c r="I4476" t="str">
        <f>VLOOKUP($C4476,'Raw-products'!$A$2:$H$1261,MATCH(I$1,'Raw-products'!$A$1:$H$1,0))</f>
        <v>L</v>
      </c>
      <c r="J4476" t="str">
        <f>VLOOKUP($C4476,'Raw-products'!$A$2:$H$1261,MATCH(J$1,'Raw-products'!$A$1:$H$1,0))</f>
        <v>violet</v>
      </c>
      <c r="K4476">
        <f>VLOOKUP($C4476,'Raw-products'!$A$2:$H$1261,MATCH(K$1,'Raw-products'!$A$1:$H$1,0))</f>
        <v>95</v>
      </c>
      <c r="L4476">
        <f>VLOOKUP($C4476,'Raw-products'!$A$2:$H$1261,MATCH(L$1,'Raw-products'!$A$1:$H$1,0))</f>
        <v>61</v>
      </c>
      <c r="M4476" s="5">
        <f t="shared" si="138"/>
        <v>5795</v>
      </c>
      <c r="N4476" cm="1">
        <f t="array" ref="N4476:Q4476">_xlfn.XLOOKUP($B4476,'Raw -orders'!$A:$A,'Raw -orders'!$B:$E)</f>
        <v>854</v>
      </c>
      <c r="O4476">
        <v>49324</v>
      </c>
      <c r="P4476" s="1">
        <v>44261</v>
      </c>
      <c r="Q4476" s="1">
        <v>44269</v>
      </c>
      <c r="R4476" t="str" cm="1">
        <f t="array" ref="R4476:Y4476">_xlfn.XLOOKUP($N4476,'Raw - customers'!$A:$A,'Raw - customers'!$B:$I)</f>
        <v>Lisle Worthing</v>
      </c>
      <c r="S4476" t="str">
        <v>Female</v>
      </c>
      <c r="T4476">
        <v>74</v>
      </c>
      <c r="U4476" t="str">
        <v>8360 Poppy SummitSuite 841</v>
      </c>
      <c r="V4476">
        <v>6775</v>
      </c>
      <c r="W4476" t="str">
        <v>Walkertown</v>
      </c>
      <c r="X4476" t="str">
        <v>Victoria</v>
      </c>
      <c r="Y4476" t="str">
        <v>Australia</v>
      </c>
      <c r="Z4476">
        <v>3</v>
      </c>
      <c r="AA4476" s="3" t="str">
        <f t="shared" si="139"/>
        <v>0 to 10</v>
      </c>
      <c r="AP4476" s="6">
        <v>854</v>
      </c>
      <c r="AQ4476" s="6" t="s">
        <v>1396</v>
      </c>
    </row>
    <row r="4477" spans="1:43" x14ac:dyDescent="0.25">
      <c r="A4477">
        <v>4475</v>
      </c>
      <c r="B4477">
        <v>893</v>
      </c>
      <c r="C4477">
        <v>132</v>
      </c>
      <c r="D4477">
        <v>92</v>
      </c>
      <c r="E4477">
        <v>3</v>
      </c>
      <c r="F4477">
        <v>276</v>
      </c>
      <c r="G4477" t="str">
        <f>VLOOKUP($C4477,'Raw-products'!$A$2:$H$1261,MATCH(G$1,'Raw-products'!$A$1:$H$1,0))</f>
        <v>Shirt</v>
      </c>
      <c r="H4477" t="str">
        <f>VLOOKUP($C4477,'Raw-products'!$A$2:$H$1261,MATCH(H$1,'Raw-products'!$A$1:$H$1,0))</f>
        <v>Denim</v>
      </c>
      <c r="I4477" t="str">
        <f>VLOOKUP($C4477,'Raw-products'!$A$2:$H$1261,MATCH(I$1,'Raw-products'!$A$1:$H$1,0))</f>
        <v>M</v>
      </c>
      <c r="J4477" t="str">
        <f>VLOOKUP($C4477,'Raw-products'!$A$2:$H$1261,MATCH(J$1,'Raw-products'!$A$1:$H$1,0))</f>
        <v>indigo</v>
      </c>
      <c r="K4477">
        <f>VLOOKUP($C4477,'Raw-products'!$A$2:$H$1261,MATCH(K$1,'Raw-products'!$A$1:$H$1,0))</f>
        <v>115</v>
      </c>
      <c r="L4477">
        <f>VLOOKUP($C4477,'Raw-products'!$A$2:$H$1261,MATCH(L$1,'Raw-products'!$A$1:$H$1,0))</f>
        <v>56</v>
      </c>
      <c r="M4477" s="5">
        <f t="shared" si="138"/>
        <v>6440</v>
      </c>
      <c r="N4477" cm="1">
        <f t="array" ref="N4477:Q4477">_xlfn.XLOOKUP($B4477,'Raw -orders'!$A:$A,'Raw -orders'!$B:$E)</f>
        <v>854</v>
      </c>
      <c r="O4477">
        <v>49324</v>
      </c>
      <c r="P4477" s="1">
        <v>44261</v>
      </c>
      <c r="Q4477" s="1">
        <v>44269</v>
      </c>
      <c r="R4477" t="str" cm="1">
        <f t="array" ref="R4477:Y4477">_xlfn.XLOOKUP($N4477,'Raw - customers'!$A:$A,'Raw - customers'!$B:$I)</f>
        <v>Lisle Worthing</v>
      </c>
      <c r="S4477" t="str">
        <v>Female</v>
      </c>
      <c r="T4477">
        <v>74</v>
      </c>
      <c r="U4477" t="str">
        <v>8360 Poppy SummitSuite 841</v>
      </c>
      <c r="V4477">
        <v>6775</v>
      </c>
      <c r="W4477" t="str">
        <v>Walkertown</v>
      </c>
      <c r="X4477" t="str">
        <v>Victoria</v>
      </c>
      <c r="Y4477" t="str">
        <v>Australia</v>
      </c>
      <c r="Z4477">
        <v>3</v>
      </c>
      <c r="AA4477" s="3" t="str">
        <f t="shared" si="139"/>
        <v>0 to 10</v>
      </c>
      <c r="AP4477" s="6">
        <v>854</v>
      </c>
      <c r="AQ4477" s="6" t="s">
        <v>1396</v>
      </c>
    </row>
    <row r="4478" spans="1:43" x14ac:dyDescent="0.25">
      <c r="A4478">
        <v>4476</v>
      </c>
      <c r="B4478">
        <v>893</v>
      </c>
      <c r="C4478">
        <v>927</v>
      </c>
      <c r="D4478">
        <v>96</v>
      </c>
      <c r="E4478">
        <v>2</v>
      </c>
      <c r="F4478">
        <v>192</v>
      </c>
      <c r="G4478" t="str">
        <f>VLOOKUP($C4478,'Raw-products'!$A$2:$H$1261,MATCH(G$1,'Raw-products'!$A$1:$H$1,0))</f>
        <v>Trousers</v>
      </c>
      <c r="H4478" t="str">
        <f>VLOOKUP($C4478,'Raw-products'!$A$2:$H$1261,MATCH(H$1,'Raw-products'!$A$1:$H$1,0))</f>
        <v>Drawstring</v>
      </c>
      <c r="I4478" t="str">
        <f>VLOOKUP($C4478,'Raw-products'!$A$2:$H$1261,MATCH(I$1,'Raw-products'!$A$1:$H$1,0))</f>
        <v>M</v>
      </c>
      <c r="J4478" t="str">
        <f>VLOOKUP($C4478,'Raw-products'!$A$2:$H$1261,MATCH(J$1,'Raw-products'!$A$1:$H$1,0))</f>
        <v>green</v>
      </c>
      <c r="K4478">
        <f>VLOOKUP($C4478,'Raw-products'!$A$2:$H$1261,MATCH(K$1,'Raw-products'!$A$1:$H$1,0))</f>
        <v>104</v>
      </c>
      <c r="L4478">
        <f>VLOOKUP($C4478,'Raw-products'!$A$2:$H$1261,MATCH(L$1,'Raw-products'!$A$1:$H$1,0))</f>
        <v>52</v>
      </c>
      <c r="M4478" s="5">
        <f t="shared" si="138"/>
        <v>5408</v>
      </c>
      <c r="N4478" cm="1">
        <f t="array" ref="N4478:Q4478">_xlfn.XLOOKUP($B4478,'Raw -orders'!$A:$A,'Raw -orders'!$B:$E)</f>
        <v>854</v>
      </c>
      <c r="O4478">
        <v>49324</v>
      </c>
      <c r="P4478" s="1">
        <v>44261</v>
      </c>
      <c r="Q4478" s="1">
        <v>44269</v>
      </c>
      <c r="R4478" t="str" cm="1">
        <f t="array" ref="R4478:Y4478">_xlfn.XLOOKUP($N4478,'Raw - customers'!$A:$A,'Raw - customers'!$B:$I)</f>
        <v>Lisle Worthing</v>
      </c>
      <c r="S4478" t="str">
        <v>Female</v>
      </c>
      <c r="T4478">
        <v>74</v>
      </c>
      <c r="U4478" t="str">
        <v>8360 Poppy SummitSuite 841</v>
      </c>
      <c r="V4478">
        <v>6775</v>
      </c>
      <c r="W4478" t="str">
        <v>Walkertown</v>
      </c>
      <c r="X4478" t="str">
        <v>Victoria</v>
      </c>
      <c r="Y4478" t="str">
        <v>Australia</v>
      </c>
      <c r="Z4478">
        <v>3</v>
      </c>
      <c r="AA4478" s="3" t="str">
        <f t="shared" si="139"/>
        <v>0 to 10</v>
      </c>
      <c r="AP4478" s="6">
        <v>854</v>
      </c>
      <c r="AQ4478" s="6" t="s">
        <v>1396</v>
      </c>
    </row>
    <row r="4479" spans="1:43" x14ac:dyDescent="0.25">
      <c r="A4479">
        <v>4477</v>
      </c>
      <c r="B4479">
        <v>894</v>
      </c>
      <c r="C4479">
        <v>160</v>
      </c>
      <c r="D4479">
        <v>91</v>
      </c>
      <c r="E4479">
        <v>3</v>
      </c>
      <c r="F4479">
        <v>273</v>
      </c>
      <c r="G4479" t="str">
        <f>VLOOKUP($C4479,'Raw-products'!$A$2:$H$1261,MATCH(G$1,'Raw-products'!$A$1:$H$1,0))</f>
        <v>Shirt</v>
      </c>
      <c r="H4479" t="str">
        <f>VLOOKUP($C4479,'Raw-products'!$A$2:$H$1261,MATCH(H$1,'Raw-products'!$A$1:$H$1,0))</f>
        <v>Linen</v>
      </c>
      <c r="I4479" t="str">
        <f>VLOOKUP($C4479,'Raw-products'!$A$2:$H$1261,MATCH(I$1,'Raw-products'!$A$1:$H$1,0))</f>
        <v>XS</v>
      </c>
      <c r="J4479" t="str">
        <f>VLOOKUP($C4479,'Raw-products'!$A$2:$H$1261,MATCH(J$1,'Raw-products'!$A$1:$H$1,0))</f>
        <v>blue</v>
      </c>
      <c r="K4479">
        <f>VLOOKUP($C4479,'Raw-products'!$A$2:$H$1261,MATCH(K$1,'Raw-products'!$A$1:$H$1,0))</f>
        <v>116</v>
      </c>
      <c r="L4479">
        <f>VLOOKUP($C4479,'Raw-products'!$A$2:$H$1261,MATCH(L$1,'Raw-products'!$A$1:$H$1,0))</f>
        <v>53</v>
      </c>
      <c r="M4479" s="5">
        <f t="shared" si="138"/>
        <v>6148</v>
      </c>
      <c r="N4479" cm="1">
        <f t="array" ref="N4479:Q4479">_xlfn.XLOOKUP($B4479,'Raw -orders'!$A:$A,'Raw -orders'!$B:$E)</f>
        <v>1000</v>
      </c>
      <c r="O4479">
        <v>35622</v>
      </c>
      <c r="P4479" s="1">
        <v>44480</v>
      </c>
      <c r="Q4479" s="1">
        <v>44482</v>
      </c>
      <c r="R4479" t="str" cm="1">
        <f t="array" ref="R4479:Y4479">_xlfn.XLOOKUP($N4479,'Raw - customers'!$A:$A,'Raw - customers'!$B:$I)</f>
        <v>Mandel Fairbanks</v>
      </c>
      <c r="S4479" t="str">
        <v>Male</v>
      </c>
      <c r="T4479">
        <v>71</v>
      </c>
      <c r="U4479" t="str">
        <v>1671 Lauren KnollSuite 945</v>
      </c>
      <c r="V4479">
        <v>9012</v>
      </c>
      <c r="W4479" t="str">
        <v>Lake Audreyborough</v>
      </c>
      <c r="X4479" t="str">
        <v>Tasmania</v>
      </c>
      <c r="Y4479" t="str">
        <v>Australia</v>
      </c>
      <c r="Z4479">
        <v>10</v>
      </c>
      <c r="AA4479" s="3" t="str">
        <f t="shared" si="139"/>
        <v>0 to 10</v>
      </c>
      <c r="AP4479" s="6">
        <v>1000</v>
      </c>
      <c r="AQ4479" s="6" t="s">
        <v>1414</v>
      </c>
    </row>
    <row r="4480" spans="1:43" x14ac:dyDescent="0.25">
      <c r="A4480">
        <v>4478</v>
      </c>
      <c r="B4480">
        <v>894</v>
      </c>
      <c r="C4480">
        <v>1117</v>
      </c>
      <c r="D4480">
        <v>115</v>
      </c>
      <c r="E4480">
        <v>3</v>
      </c>
      <c r="F4480">
        <v>345</v>
      </c>
      <c r="G4480" t="str">
        <f>VLOOKUP($C4480,'Raw-products'!$A$2:$H$1261,MATCH(G$1,'Raw-products'!$A$1:$H$1,0))</f>
        <v>Trousers</v>
      </c>
      <c r="H4480" t="str">
        <f>VLOOKUP($C4480,'Raw-products'!$A$2:$H$1261,MATCH(H$1,'Raw-products'!$A$1:$H$1,0))</f>
        <v>Cropped</v>
      </c>
      <c r="I4480" t="str">
        <f>VLOOKUP($C4480,'Raw-products'!$A$2:$H$1261,MATCH(I$1,'Raw-products'!$A$1:$H$1,0))</f>
        <v>M</v>
      </c>
      <c r="J4480" t="str">
        <f>VLOOKUP($C4480,'Raw-products'!$A$2:$H$1261,MATCH(J$1,'Raw-products'!$A$1:$H$1,0))</f>
        <v>violet</v>
      </c>
      <c r="K4480">
        <f>VLOOKUP($C4480,'Raw-products'!$A$2:$H$1261,MATCH(K$1,'Raw-products'!$A$1:$H$1,0))</f>
        <v>99</v>
      </c>
      <c r="L4480">
        <f>VLOOKUP($C4480,'Raw-products'!$A$2:$H$1261,MATCH(L$1,'Raw-products'!$A$1:$H$1,0))</f>
        <v>47</v>
      </c>
      <c r="M4480" s="5">
        <f t="shared" si="138"/>
        <v>4653</v>
      </c>
      <c r="N4480" cm="1">
        <f t="array" ref="N4480:Q4480">_xlfn.XLOOKUP($B4480,'Raw -orders'!$A:$A,'Raw -orders'!$B:$E)</f>
        <v>1000</v>
      </c>
      <c r="O4480">
        <v>35622</v>
      </c>
      <c r="P4480" s="1">
        <v>44480</v>
      </c>
      <c r="Q4480" s="1">
        <v>44482</v>
      </c>
      <c r="R4480" t="str" cm="1">
        <f t="array" ref="R4480:Y4480">_xlfn.XLOOKUP($N4480,'Raw - customers'!$A:$A,'Raw - customers'!$B:$I)</f>
        <v>Mandel Fairbanks</v>
      </c>
      <c r="S4480" t="str">
        <v>Male</v>
      </c>
      <c r="T4480">
        <v>71</v>
      </c>
      <c r="U4480" t="str">
        <v>1671 Lauren KnollSuite 945</v>
      </c>
      <c r="V4480">
        <v>9012</v>
      </c>
      <c r="W4480" t="str">
        <v>Lake Audreyborough</v>
      </c>
      <c r="X4480" t="str">
        <v>Tasmania</v>
      </c>
      <c r="Y4480" t="str">
        <v>Australia</v>
      </c>
      <c r="Z4480">
        <v>10</v>
      </c>
      <c r="AA4480" s="3" t="str">
        <f t="shared" si="139"/>
        <v>0 to 10</v>
      </c>
      <c r="AP4480" s="6">
        <v>1000</v>
      </c>
      <c r="AQ4480" s="6" t="s">
        <v>1414</v>
      </c>
    </row>
    <row r="4481" spans="1:43" x14ac:dyDescent="0.25">
      <c r="A4481">
        <v>4479</v>
      </c>
      <c r="B4481">
        <v>894</v>
      </c>
      <c r="C4481">
        <v>1070</v>
      </c>
      <c r="D4481">
        <v>93</v>
      </c>
      <c r="E4481">
        <v>3</v>
      </c>
      <c r="F4481">
        <v>279</v>
      </c>
      <c r="G4481" t="str">
        <f>VLOOKUP($C4481,'Raw-products'!$A$2:$H$1261,MATCH(G$1,'Raw-products'!$A$1:$H$1,0))</f>
        <v>Trousers</v>
      </c>
      <c r="H4481" t="str">
        <f>VLOOKUP($C4481,'Raw-products'!$A$2:$H$1261,MATCH(H$1,'Raw-products'!$A$1:$H$1,0))</f>
        <v>Joggers</v>
      </c>
      <c r="I4481" t="str">
        <f>VLOOKUP($C4481,'Raw-products'!$A$2:$H$1261,MATCH(I$1,'Raw-products'!$A$1:$H$1,0))</f>
        <v>XS</v>
      </c>
      <c r="J4481" t="str">
        <f>VLOOKUP($C4481,'Raw-products'!$A$2:$H$1261,MATCH(J$1,'Raw-products'!$A$1:$H$1,0))</f>
        <v>blue</v>
      </c>
      <c r="K4481">
        <f>VLOOKUP($C4481,'Raw-products'!$A$2:$H$1261,MATCH(K$1,'Raw-products'!$A$1:$H$1,0))</f>
        <v>94</v>
      </c>
      <c r="L4481">
        <f>VLOOKUP($C4481,'Raw-products'!$A$2:$H$1261,MATCH(L$1,'Raw-products'!$A$1:$H$1,0))</f>
        <v>67</v>
      </c>
      <c r="M4481" s="5">
        <f t="shared" si="138"/>
        <v>6298</v>
      </c>
      <c r="N4481" cm="1">
        <f t="array" ref="N4481:Q4481">_xlfn.XLOOKUP($B4481,'Raw -orders'!$A:$A,'Raw -orders'!$B:$E)</f>
        <v>1000</v>
      </c>
      <c r="O4481">
        <v>35622</v>
      </c>
      <c r="P4481" s="1">
        <v>44480</v>
      </c>
      <c r="Q4481" s="1">
        <v>44482</v>
      </c>
      <c r="R4481" t="str" cm="1">
        <f t="array" ref="R4481:Y4481">_xlfn.XLOOKUP($N4481,'Raw - customers'!$A:$A,'Raw - customers'!$B:$I)</f>
        <v>Mandel Fairbanks</v>
      </c>
      <c r="S4481" t="str">
        <v>Male</v>
      </c>
      <c r="T4481">
        <v>71</v>
      </c>
      <c r="U4481" t="str">
        <v>1671 Lauren KnollSuite 945</v>
      </c>
      <c r="V4481">
        <v>9012</v>
      </c>
      <c r="W4481" t="str">
        <v>Lake Audreyborough</v>
      </c>
      <c r="X4481" t="str">
        <v>Tasmania</v>
      </c>
      <c r="Y4481" t="str">
        <v>Australia</v>
      </c>
      <c r="Z4481">
        <v>10</v>
      </c>
      <c r="AA4481" s="3" t="str">
        <f t="shared" si="139"/>
        <v>0 to 10</v>
      </c>
      <c r="AP4481" s="6">
        <v>1000</v>
      </c>
      <c r="AQ4481" s="6" t="s">
        <v>1414</v>
      </c>
    </row>
    <row r="4482" spans="1:43" x14ac:dyDescent="0.25">
      <c r="A4482">
        <v>4480</v>
      </c>
      <c r="B4482">
        <v>894</v>
      </c>
      <c r="C4482">
        <v>1177</v>
      </c>
      <c r="D4482">
        <v>99</v>
      </c>
      <c r="E4482">
        <v>2</v>
      </c>
      <c r="F4482">
        <v>198</v>
      </c>
      <c r="G4482" t="str">
        <f>VLOOKUP($C4482,'Raw-products'!$A$2:$H$1261,MATCH(G$1,'Raw-products'!$A$1:$H$1,0))</f>
        <v>Trousers</v>
      </c>
      <c r="H4482" t="str">
        <f>VLOOKUP($C4482,'Raw-products'!$A$2:$H$1261,MATCH(H$1,'Raw-products'!$A$1:$H$1,0))</f>
        <v>High-Waisted</v>
      </c>
      <c r="I4482" t="str">
        <f>VLOOKUP($C4482,'Raw-products'!$A$2:$H$1261,MATCH(I$1,'Raw-products'!$A$1:$H$1,0))</f>
        <v>M</v>
      </c>
      <c r="J4482" t="str">
        <f>VLOOKUP($C4482,'Raw-products'!$A$2:$H$1261,MATCH(J$1,'Raw-products'!$A$1:$H$1,0))</f>
        <v>blue</v>
      </c>
      <c r="K4482">
        <f>VLOOKUP($C4482,'Raw-products'!$A$2:$H$1261,MATCH(K$1,'Raw-products'!$A$1:$H$1,0))</f>
        <v>98</v>
      </c>
      <c r="L4482">
        <f>VLOOKUP($C4482,'Raw-products'!$A$2:$H$1261,MATCH(L$1,'Raw-products'!$A$1:$H$1,0))</f>
        <v>52</v>
      </c>
      <c r="M4482" s="5">
        <f t="shared" si="138"/>
        <v>5096</v>
      </c>
      <c r="N4482" cm="1">
        <f t="array" ref="N4482:Q4482">_xlfn.XLOOKUP($B4482,'Raw -orders'!$A:$A,'Raw -orders'!$B:$E)</f>
        <v>1000</v>
      </c>
      <c r="O4482">
        <v>35622</v>
      </c>
      <c r="P4482" s="1">
        <v>44480</v>
      </c>
      <c r="Q4482" s="1">
        <v>44482</v>
      </c>
      <c r="R4482" t="str" cm="1">
        <f t="array" ref="R4482:Y4482">_xlfn.XLOOKUP($N4482,'Raw - customers'!$A:$A,'Raw - customers'!$B:$I)</f>
        <v>Mandel Fairbanks</v>
      </c>
      <c r="S4482" t="str">
        <v>Male</v>
      </c>
      <c r="T4482">
        <v>71</v>
      </c>
      <c r="U4482" t="str">
        <v>1671 Lauren KnollSuite 945</v>
      </c>
      <c r="V4482">
        <v>9012</v>
      </c>
      <c r="W4482" t="str">
        <v>Lake Audreyborough</v>
      </c>
      <c r="X4482" t="str">
        <v>Tasmania</v>
      </c>
      <c r="Y4482" t="str">
        <v>Australia</v>
      </c>
      <c r="Z4482">
        <v>10</v>
      </c>
      <c r="AA4482" s="3" t="str">
        <f t="shared" si="139"/>
        <v>0 to 10</v>
      </c>
      <c r="AP4482" s="6">
        <v>1000</v>
      </c>
      <c r="AQ4482" s="6" t="s">
        <v>1414</v>
      </c>
    </row>
    <row r="4483" spans="1:43" x14ac:dyDescent="0.25">
      <c r="A4483">
        <v>4481</v>
      </c>
      <c r="B4483">
        <v>894</v>
      </c>
      <c r="C4483">
        <v>1239</v>
      </c>
      <c r="D4483">
        <v>112</v>
      </c>
      <c r="E4483">
        <v>1</v>
      </c>
      <c r="F4483">
        <v>112</v>
      </c>
      <c r="G4483" t="str">
        <f>VLOOKUP($C4483,'Raw-products'!$A$2:$H$1261,MATCH(G$1,'Raw-products'!$A$1:$H$1,0))</f>
        <v>Trousers</v>
      </c>
      <c r="H4483" t="str">
        <f>VLOOKUP($C4483,'Raw-products'!$A$2:$H$1261,MATCH(H$1,'Raw-products'!$A$1:$H$1,0))</f>
        <v>Tracksuit Bottoms</v>
      </c>
      <c r="I4483" t="str">
        <f>VLOOKUP($C4483,'Raw-products'!$A$2:$H$1261,MATCH(I$1,'Raw-products'!$A$1:$H$1,0))</f>
        <v>XL</v>
      </c>
      <c r="J4483" t="str">
        <f>VLOOKUP($C4483,'Raw-products'!$A$2:$H$1261,MATCH(J$1,'Raw-products'!$A$1:$H$1,0))</f>
        <v>yellow</v>
      </c>
      <c r="K4483">
        <f>VLOOKUP($C4483,'Raw-products'!$A$2:$H$1261,MATCH(K$1,'Raw-products'!$A$1:$H$1,0))</f>
        <v>91</v>
      </c>
      <c r="L4483">
        <f>VLOOKUP($C4483,'Raw-products'!$A$2:$H$1261,MATCH(L$1,'Raw-products'!$A$1:$H$1,0))</f>
        <v>59</v>
      </c>
      <c r="M4483" s="5">
        <f t="shared" ref="M4483:M4546" si="140">$K4483*$L4483</f>
        <v>5369</v>
      </c>
      <c r="N4483" cm="1">
        <f t="array" ref="N4483:Q4483">_xlfn.XLOOKUP($B4483,'Raw -orders'!$A:$A,'Raw -orders'!$B:$E)</f>
        <v>1000</v>
      </c>
      <c r="O4483">
        <v>35622</v>
      </c>
      <c r="P4483" s="1">
        <v>44480</v>
      </c>
      <c r="Q4483" s="1">
        <v>44482</v>
      </c>
      <c r="R4483" t="str" cm="1">
        <f t="array" ref="R4483:Y4483">_xlfn.XLOOKUP($N4483,'Raw - customers'!$A:$A,'Raw - customers'!$B:$I)</f>
        <v>Mandel Fairbanks</v>
      </c>
      <c r="S4483" t="str">
        <v>Male</v>
      </c>
      <c r="T4483">
        <v>71</v>
      </c>
      <c r="U4483" t="str">
        <v>1671 Lauren KnollSuite 945</v>
      </c>
      <c r="V4483">
        <v>9012</v>
      </c>
      <c r="W4483" t="str">
        <v>Lake Audreyborough</v>
      </c>
      <c r="X4483" t="str">
        <v>Tasmania</v>
      </c>
      <c r="Y4483" t="str">
        <v>Australia</v>
      </c>
      <c r="Z4483">
        <v>10</v>
      </c>
      <c r="AA4483" s="3" t="str">
        <f t="shared" ref="AA4483:AA4546" si="141">IF(AND(DATEDIF($P4483,$Q4483,"D")&gt;0,DATEDIF($P4483,$Q4483,"D")&lt;=10),"0 to 10",IF(AND(DATEDIF($P4483,$Q4483,"D")&gt;10,DATEDIF($P4483,$Q4483,"D")&lt;=20),"10 to 20",IF(AND(DATEDIF($P4483,$Q4483,"D")&gt;20,DATEDIF($P4483,$Q4483,"D")&lt;=30),"20 to 30")))</f>
        <v>0 to 10</v>
      </c>
      <c r="AP4483" s="6">
        <v>1000</v>
      </c>
      <c r="AQ4483" s="6" t="s">
        <v>1414</v>
      </c>
    </row>
    <row r="4484" spans="1:43" x14ac:dyDescent="0.25">
      <c r="A4484">
        <v>4482</v>
      </c>
      <c r="B4484">
        <v>894</v>
      </c>
      <c r="C4484">
        <v>109</v>
      </c>
      <c r="D4484">
        <v>92</v>
      </c>
      <c r="E4484">
        <v>3</v>
      </c>
      <c r="F4484">
        <v>276</v>
      </c>
      <c r="G4484" t="str">
        <f>VLOOKUP($C4484,'Raw-products'!$A$2:$H$1261,MATCH(G$1,'Raw-products'!$A$1:$H$1,0))</f>
        <v>Shirt</v>
      </c>
      <c r="H4484" t="str">
        <f>VLOOKUP($C4484,'Raw-products'!$A$2:$H$1261,MATCH(H$1,'Raw-products'!$A$1:$H$1,0))</f>
        <v>Denim</v>
      </c>
      <c r="I4484" t="str">
        <f>VLOOKUP($C4484,'Raw-products'!$A$2:$H$1261,MATCH(I$1,'Raw-products'!$A$1:$H$1,0))</f>
        <v>XL</v>
      </c>
      <c r="J4484" t="str">
        <f>VLOOKUP($C4484,'Raw-products'!$A$2:$H$1261,MATCH(J$1,'Raw-products'!$A$1:$H$1,0))</f>
        <v>red</v>
      </c>
      <c r="K4484">
        <f>VLOOKUP($C4484,'Raw-products'!$A$2:$H$1261,MATCH(K$1,'Raw-products'!$A$1:$H$1,0))</f>
        <v>115</v>
      </c>
      <c r="L4484">
        <f>VLOOKUP($C4484,'Raw-products'!$A$2:$H$1261,MATCH(L$1,'Raw-products'!$A$1:$H$1,0))</f>
        <v>63</v>
      </c>
      <c r="M4484" s="5">
        <f t="shared" si="140"/>
        <v>7245</v>
      </c>
      <c r="N4484" cm="1">
        <f t="array" ref="N4484:Q4484">_xlfn.XLOOKUP($B4484,'Raw -orders'!$A:$A,'Raw -orders'!$B:$E)</f>
        <v>1000</v>
      </c>
      <c r="O4484">
        <v>35622</v>
      </c>
      <c r="P4484" s="1">
        <v>44480</v>
      </c>
      <c r="Q4484" s="1">
        <v>44482</v>
      </c>
      <c r="R4484" t="str" cm="1">
        <f t="array" ref="R4484:Y4484">_xlfn.XLOOKUP($N4484,'Raw - customers'!$A:$A,'Raw - customers'!$B:$I)</f>
        <v>Mandel Fairbanks</v>
      </c>
      <c r="S4484" t="str">
        <v>Male</v>
      </c>
      <c r="T4484">
        <v>71</v>
      </c>
      <c r="U4484" t="str">
        <v>1671 Lauren KnollSuite 945</v>
      </c>
      <c r="V4484">
        <v>9012</v>
      </c>
      <c r="W4484" t="str">
        <v>Lake Audreyborough</v>
      </c>
      <c r="X4484" t="str">
        <v>Tasmania</v>
      </c>
      <c r="Y4484" t="str">
        <v>Australia</v>
      </c>
      <c r="Z4484">
        <v>10</v>
      </c>
      <c r="AA4484" s="3" t="str">
        <f t="shared" si="141"/>
        <v>0 to 10</v>
      </c>
      <c r="AP4484" s="6">
        <v>1000</v>
      </c>
      <c r="AQ4484" s="6" t="s">
        <v>1414</v>
      </c>
    </row>
    <row r="4485" spans="1:43" x14ac:dyDescent="0.25">
      <c r="A4485">
        <v>4483</v>
      </c>
      <c r="B4485">
        <v>895</v>
      </c>
      <c r="C4485">
        <v>89</v>
      </c>
      <c r="D4485">
        <v>118</v>
      </c>
      <c r="E4485">
        <v>3</v>
      </c>
      <c r="F4485">
        <v>354</v>
      </c>
      <c r="G4485" t="str">
        <f>VLOOKUP($C4485,'Raw-products'!$A$2:$H$1261,MATCH(G$1,'Raw-products'!$A$1:$H$1,0))</f>
        <v>Shirt</v>
      </c>
      <c r="H4485" t="str">
        <f>VLOOKUP($C4485,'Raw-products'!$A$2:$H$1261,MATCH(H$1,'Raw-products'!$A$1:$H$1,0))</f>
        <v>Flannel</v>
      </c>
      <c r="I4485" t="str">
        <f>VLOOKUP($C4485,'Raw-products'!$A$2:$H$1261,MATCH(I$1,'Raw-products'!$A$1:$H$1,0))</f>
        <v>XL</v>
      </c>
      <c r="J4485" t="str">
        <f>VLOOKUP($C4485,'Raw-products'!$A$2:$H$1261,MATCH(J$1,'Raw-products'!$A$1:$H$1,0))</f>
        <v>green</v>
      </c>
      <c r="K4485">
        <f>VLOOKUP($C4485,'Raw-products'!$A$2:$H$1261,MATCH(K$1,'Raw-products'!$A$1:$H$1,0))</f>
        <v>96</v>
      </c>
      <c r="L4485">
        <f>VLOOKUP($C4485,'Raw-products'!$A$2:$H$1261,MATCH(L$1,'Raw-products'!$A$1:$H$1,0))</f>
        <v>77</v>
      </c>
      <c r="M4485" s="5">
        <f t="shared" si="140"/>
        <v>7392</v>
      </c>
      <c r="N4485" cm="1">
        <f t="array" ref="N4485:Q4485">_xlfn.XLOOKUP($B4485,'Raw -orders'!$A:$A,'Raw -orders'!$B:$E)</f>
        <v>664</v>
      </c>
      <c r="O4485">
        <v>56830</v>
      </c>
      <c r="P4485" s="1">
        <v>44403</v>
      </c>
      <c r="Q4485" s="1">
        <v>44423</v>
      </c>
      <c r="R4485" t="str" cm="1">
        <f t="array" ref="R4485:Y4485">_xlfn.XLOOKUP($N4485,'Raw - customers'!$A:$A,'Raw - customers'!$B:$I)</f>
        <v>Dannie Fidler</v>
      </c>
      <c r="S4485" t="str">
        <v>Genderfluid</v>
      </c>
      <c r="T4485">
        <v>32</v>
      </c>
      <c r="U4485" t="str">
        <v>157 Rohan MallApt. 466</v>
      </c>
      <c r="V4485">
        <v>4145</v>
      </c>
      <c r="W4485" t="str">
        <v>East Max</v>
      </c>
      <c r="X4485" t="str">
        <v>Tasmania</v>
      </c>
      <c r="Y4485" t="str">
        <v>Australia</v>
      </c>
      <c r="Z4485">
        <v>7</v>
      </c>
      <c r="AA4485" s="3" t="str">
        <f t="shared" si="141"/>
        <v>10 to 20</v>
      </c>
      <c r="AP4485" s="6">
        <v>664</v>
      </c>
      <c r="AQ4485" s="6" t="s">
        <v>1414</v>
      </c>
    </row>
    <row r="4486" spans="1:43" x14ac:dyDescent="0.25">
      <c r="A4486">
        <v>4484</v>
      </c>
      <c r="B4486">
        <v>895</v>
      </c>
      <c r="C4486">
        <v>835</v>
      </c>
      <c r="D4486">
        <v>117</v>
      </c>
      <c r="E4486">
        <v>1</v>
      </c>
      <c r="F4486">
        <v>117</v>
      </c>
      <c r="G4486" t="str">
        <f>VLOOKUP($C4486,'Raw-products'!$A$2:$H$1261,MATCH(G$1,'Raw-products'!$A$1:$H$1,0))</f>
        <v>Jacket</v>
      </c>
      <c r="H4486" t="str">
        <f>VLOOKUP($C4486,'Raw-products'!$A$2:$H$1261,MATCH(H$1,'Raw-products'!$A$1:$H$1,0))</f>
        <v>Shearling</v>
      </c>
      <c r="I4486" t="str">
        <f>VLOOKUP($C4486,'Raw-products'!$A$2:$H$1261,MATCH(I$1,'Raw-products'!$A$1:$H$1,0))</f>
        <v>XS</v>
      </c>
      <c r="J4486" t="str">
        <f>VLOOKUP($C4486,'Raw-products'!$A$2:$H$1261,MATCH(J$1,'Raw-products'!$A$1:$H$1,0))</f>
        <v>violet</v>
      </c>
      <c r="K4486">
        <f>VLOOKUP($C4486,'Raw-products'!$A$2:$H$1261,MATCH(K$1,'Raw-products'!$A$1:$H$1,0))</f>
        <v>95</v>
      </c>
      <c r="L4486">
        <f>VLOOKUP($C4486,'Raw-products'!$A$2:$H$1261,MATCH(L$1,'Raw-products'!$A$1:$H$1,0))</f>
        <v>75</v>
      </c>
      <c r="M4486" s="5">
        <f t="shared" si="140"/>
        <v>7125</v>
      </c>
      <c r="N4486" cm="1">
        <f t="array" ref="N4486:Q4486">_xlfn.XLOOKUP($B4486,'Raw -orders'!$A:$A,'Raw -orders'!$B:$E)</f>
        <v>664</v>
      </c>
      <c r="O4486">
        <v>56830</v>
      </c>
      <c r="P4486" s="1">
        <v>44403</v>
      </c>
      <c r="Q4486" s="1">
        <v>44423</v>
      </c>
      <c r="R4486" t="str" cm="1">
        <f t="array" ref="R4486:Y4486">_xlfn.XLOOKUP($N4486,'Raw - customers'!$A:$A,'Raw - customers'!$B:$I)</f>
        <v>Dannie Fidler</v>
      </c>
      <c r="S4486" t="str">
        <v>Genderfluid</v>
      </c>
      <c r="T4486">
        <v>32</v>
      </c>
      <c r="U4486" t="str">
        <v>157 Rohan MallApt. 466</v>
      </c>
      <c r="V4486">
        <v>4145</v>
      </c>
      <c r="W4486" t="str">
        <v>East Max</v>
      </c>
      <c r="X4486" t="str">
        <v>Tasmania</v>
      </c>
      <c r="Y4486" t="str">
        <v>Australia</v>
      </c>
      <c r="Z4486">
        <v>7</v>
      </c>
      <c r="AA4486" s="3" t="str">
        <f t="shared" si="141"/>
        <v>10 to 20</v>
      </c>
      <c r="AP4486" s="6">
        <v>664</v>
      </c>
      <c r="AQ4486" s="6" t="s">
        <v>1414</v>
      </c>
    </row>
    <row r="4487" spans="1:43" x14ac:dyDescent="0.25">
      <c r="A4487">
        <v>4485</v>
      </c>
      <c r="B4487">
        <v>895</v>
      </c>
      <c r="C4487">
        <v>600</v>
      </c>
      <c r="D4487">
        <v>112</v>
      </c>
      <c r="E4487">
        <v>2</v>
      </c>
      <c r="F4487">
        <v>224</v>
      </c>
      <c r="G4487" t="str">
        <f>VLOOKUP($C4487,'Raw-products'!$A$2:$H$1261,MATCH(G$1,'Raw-products'!$A$1:$H$1,0))</f>
        <v>Jacket</v>
      </c>
      <c r="H4487" t="str">
        <f>VLOOKUP($C4487,'Raw-products'!$A$2:$H$1261,MATCH(H$1,'Raw-products'!$A$1:$H$1,0))</f>
        <v>Cardigan</v>
      </c>
      <c r="I4487" t="str">
        <f>VLOOKUP($C4487,'Raw-products'!$A$2:$H$1261,MATCH(I$1,'Raw-products'!$A$1:$H$1,0))</f>
        <v>XS</v>
      </c>
      <c r="J4487" t="str">
        <f>VLOOKUP($C4487,'Raw-products'!$A$2:$H$1261,MATCH(J$1,'Raw-products'!$A$1:$H$1,0))</f>
        <v>orange</v>
      </c>
      <c r="K4487">
        <f>VLOOKUP($C4487,'Raw-products'!$A$2:$H$1261,MATCH(K$1,'Raw-products'!$A$1:$H$1,0))</f>
        <v>118</v>
      </c>
      <c r="L4487">
        <f>VLOOKUP($C4487,'Raw-products'!$A$2:$H$1261,MATCH(L$1,'Raw-products'!$A$1:$H$1,0))</f>
        <v>46</v>
      </c>
      <c r="M4487" s="5">
        <f t="shared" si="140"/>
        <v>5428</v>
      </c>
      <c r="N4487" cm="1">
        <f t="array" ref="N4487:Q4487">_xlfn.XLOOKUP($B4487,'Raw -orders'!$A:$A,'Raw -orders'!$B:$E)</f>
        <v>664</v>
      </c>
      <c r="O4487">
        <v>56830</v>
      </c>
      <c r="P4487" s="1">
        <v>44403</v>
      </c>
      <c r="Q4487" s="1">
        <v>44423</v>
      </c>
      <c r="R4487" t="str" cm="1">
        <f t="array" ref="R4487:Y4487">_xlfn.XLOOKUP($N4487,'Raw - customers'!$A:$A,'Raw - customers'!$B:$I)</f>
        <v>Dannie Fidler</v>
      </c>
      <c r="S4487" t="str">
        <v>Genderfluid</v>
      </c>
      <c r="T4487">
        <v>32</v>
      </c>
      <c r="U4487" t="str">
        <v>157 Rohan MallApt. 466</v>
      </c>
      <c r="V4487">
        <v>4145</v>
      </c>
      <c r="W4487" t="str">
        <v>East Max</v>
      </c>
      <c r="X4487" t="str">
        <v>Tasmania</v>
      </c>
      <c r="Y4487" t="str">
        <v>Australia</v>
      </c>
      <c r="Z4487">
        <v>7</v>
      </c>
      <c r="AA4487" s="3" t="str">
        <f t="shared" si="141"/>
        <v>10 to 20</v>
      </c>
      <c r="AP4487" s="6">
        <v>664</v>
      </c>
      <c r="AQ4487" s="6" t="s">
        <v>1414</v>
      </c>
    </row>
    <row r="4488" spans="1:43" x14ac:dyDescent="0.25">
      <c r="A4488">
        <v>4486</v>
      </c>
      <c r="B4488">
        <v>895</v>
      </c>
      <c r="C4488">
        <v>643</v>
      </c>
      <c r="D4488">
        <v>93</v>
      </c>
      <c r="E4488">
        <v>1</v>
      </c>
      <c r="F4488">
        <v>93</v>
      </c>
      <c r="G4488" t="str">
        <f>VLOOKUP($C4488,'Raw-products'!$A$2:$H$1261,MATCH(G$1,'Raw-products'!$A$1:$H$1,0))</f>
        <v>Jacket</v>
      </c>
      <c r="H4488" t="str">
        <f>VLOOKUP($C4488,'Raw-products'!$A$2:$H$1261,MATCH(H$1,'Raw-products'!$A$1:$H$1,0))</f>
        <v>Coach</v>
      </c>
      <c r="I4488" t="str">
        <f>VLOOKUP($C4488,'Raw-products'!$A$2:$H$1261,MATCH(I$1,'Raw-products'!$A$1:$H$1,0))</f>
        <v>L</v>
      </c>
      <c r="J4488" t="str">
        <f>VLOOKUP($C4488,'Raw-products'!$A$2:$H$1261,MATCH(J$1,'Raw-products'!$A$1:$H$1,0))</f>
        <v>yellow</v>
      </c>
      <c r="K4488">
        <f>VLOOKUP($C4488,'Raw-products'!$A$2:$H$1261,MATCH(K$1,'Raw-products'!$A$1:$H$1,0))</f>
        <v>115</v>
      </c>
      <c r="L4488">
        <f>VLOOKUP($C4488,'Raw-products'!$A$2:$H$1261,MATCH(L$1,'Raw-products'!$A$1:$H$1,0))</f>
        <v>53</v>
      </c>
      <c r="M4488" s="5">
        <f t="shared" si="140"/>
        <v>6095</v>
      </c>
      <c r="N4488" cm="1">
        <f t="array" ref="N4488:Q4488">_xlfn.XLOOKUP($B4488,'Raw -orders'!$A:$A,'Raw -orders'!$B:$E)</f>
        <v>664</v>
      </c>
      <c r="O4488">
        <v>56830</v>
      </c>
      <c r="P4488" s="1">
        <v>44403</v>
      </c>
      <c r="Q4488" s="1">
        <v>44423</v>
      </c>
      <c r="R4488" t="str" cm="1">
        <f t="array" ref="R4488:Y4488">_xlfn.XLOOKUP($N4488,'Raw - customers'!$A:$A,'Raw - customers'!$B:$I)</f>
        <v>Dannie Fidler</v>
      </c>
      <c r="S4488" t="str">
        <v>Genderfluid</v>
      </c>
      <c r="T4488">
        <v>32</v>
      </c>
      <c r="U4488" t="str">
        <v>157 Rohan MallApt. 466</v>
      </c>
      <c r="V4488">
        <v>4145</v>
      </c>
      <c r="W4488" t="str">
        <v>East Max</v>
      </c>
      <c r="X4488" t="str">
        <v>Tasmania</v>
      </c>
      <c r="Y4488" t="str">
        <v>Australia</v>
      </c>
      <c r="Z4488">
        <v>7</v>
      </c>
      <c r="AA4488" s="3" t="str">
        <f t="shared" si="141"/>
        <v>10 to 20</v>
      </c>
      <c r="AP4488" s="6">
        <v>664</v>
      </c>
      <c r="AQ4488" s="6" t="s">
        <v>1414</v>
      </c>
    </row>
    <row r="4489" spans="1:43" x14ac:dyDescent="0.25">
      <c r="A4489">
        <v>4487</v>
      </c>
      <c r="B4489">
        <v>895</v>
      </c>
      <c r="C4489">
        <v>70</v>
      </c>
      <c r="D4489">
        <v>118</v>
      </c>
      <c r="E4489">
        <v>2</v>
      </c>
      <c r="F4489">
        <v>236</v>
      </c>
      <c r="G4489" t="str">
        <f>VLOOKUP($C4489,'Raw-products'!$A$2:$H$1261,MATCH(G$1,'Raw-products'!$A$1:$H$1,0))</f>
        <v>Shirt</v>
      </c>
      <c r="H4489" t="str">
        <f>VLOOKUP($C4489,'Raw-products'!$A$2:$H$1261,MATCH(H$1,'Raw-products'!$A$1:$H$1,0))</f>
        <v>Flannel</v>
      </c>
      <c r="I4489" t="str">
        <f>VLOOKUP($C4489,'Raw-products'!$A$2:$H$1261,MATCH(I$1,'Raw-products'!$A$1:$H$1,0))</f>
        <v>XS</v>
      </c>
      <c r="J4489" t="str">
        <f>VLOOKUP($C4489,'Raw-products'!$A$2:$H$1261,MATCH(J$1,'Raw-products'!$A$1:$H$1,0))</f>
        <v>red</v>
      </c>
      <c r="K4489">
        <f>VLOOKUP($C4489,'Raw-products'!$A$2:$H$1261,MATCH(K$1,'Raw-products'!$A$1:$H$1,0))</f>
        <v>96</v>
      </c>
      <c r="L4489">
        <f>VLOOKUP($C4489,'Raw-products'!$A$2:$H$1261,MATCH(L$1,'Raw-products'!$A$1:$H$1,0))</f>
        <v>42</v>
      </c>
      <c r="M4489" s="5">
        <f t="shared" si="140"/>
        <v>4032</v>
      </c>
      <c r="N4489" cm="1">
        <f t="array" ref="N4489:Q4489">_xlfn.XLOOKUP($B4489,'Raw -orders'!$A:$A,'Raw -orders'!$B:$E)</f>
        <v>664</v>
      </c>
      <c r="O4489">
        <v>56830</v>
      </c>
      <c r="P4489" s="1">
        <v>44403</v>
      </c>
      <c r="Q4489" s="1">
        <v>44423</v>
      </c>
      <c r="R4489" t="str" cm="1">
        <f t="array" ref="R4489:Y4489">_xlfn.XLOOKUP($N4489,'Raw - customers'!$A:$A,'Raw - customers'!$B:$I)</f>
        <v>Dannie Fidler</v>
      </c>
      <c r="S4489" t="str">
        <v>Genderfluid</v>
      </c>
      <c r="T4489">
        <v>32</v>
      </c>
      <c r="U4489" t="str">
        <v>157 Rohan MallApt. 466</v>
      </c>
      <c r="V4489">
        <v>4145</v>
      </c>
      <c r="W4489" t="str">
        <v>East Max</v>
      </c>
      <c r="X4489" t="str">
        <v>Tasmania</v>
      </c>
      <c r="Y4489" t="str">
        <v>Australia</v>
      </c>
      <c r="Z4489">
        <v>7</v>
      </c>
      <c r="AA4489" s="3" t="str">
        <f t="shared" si="141"/>
        <v>10 to 20</v>
      </c>
      <c r="AP4489" s="6">
        <v>664</v>
      </c>
      <c r="AQ4489" s="6" t="s">
        <v>1414</v>
      </c>
    </row>
    <row r="4490" spans="1:43" x14ac:dyDescent="0.25">
      <c r="A4490">
        <v>4488</v>
      </c>
      <c r="B4490">
        <v>895</v>
      </c>
      <c r="C4490">
        <v>700</v>
      </c>
      <c r="D4490">
        <v>119</v>
      </c>
      <c r="E4490">
        <v>1</v>
      </c>
      <c r="F4490">
        <v>119</v>
      </c>
      <c r="G4490" t="str">
        <f>VLOOKUP($C4490,'Raw-products'!$A$2:$H$1261,MATCH(G$1,'Raw-products'!$A$1:$H$1,0))</f>
        <v>Jacket</v>
      </c>
      <c r="H4490" t="str">
        <f>VLOOKUP($C4490,'Raw-products'!$A$2:$H$1261,MATCH(H$1,'Raw-products'!$A$1:$H$1,0))</f>
        <v>Trench Coat</v>
      </c>
      <c r="I4490" t="str">
        <f>VLOOKUP($C4490,'Raw-products'!$A$2:$H$1261,MATCH(I$1,'Raw-products'!$A$1:$H$1,0))</f>
        <v>XS</v>
      </c>
      <c r="J4490" t="str">
        <f>VLOOKUP($C4490,'Raw-products'!$A$2:$H$1261,MATCH(J$1,'Raw-products'!$A$1:$H$1,0))</f>
        <v>red</v>
      </c>
      <c r="K4490">
        <f>VLOOKUP($C4490,'Raw-products'!$A$2:$H$1261,MATCH(K$1,'Raw-products'!$A$1:$H$1,0))</f>
        <v>112</v>
      </c>
      <c r="L4490">
        <f>VLOOKUP($C4490,'Raw-products'!$A$2:$H$1261,MATCH(L$1,'Raw-products'!$A$1:$H$1,0))</f>
        <v>78</v>
      </c>
      <c r="M4490" s="5">
        <f t="shared" si="140"/>
        <v>8736</v>
      </c>
      <c r="N4490" cm="1">
        <f t="array" ref="N4490:Q4490">_xlfn.XLOOKUP($B4490,'Raw -orders'!$A:$A,'Raw -orders'!$B:$E)</f>
        <v>664</v>
      </c>
      <c r="O4490">
        <v>56830</v>
      </c>
      <c r="P4490" s="1">
        <v>44403</v>
      </c>
      <c r="Q4490" s="1">
        <v>44423</v>
      </c>
      <c r="R4490" t="str" cm="1">
        <f t="array" ref="R4490:Y4490">_xlfn.XLOOKUP($N4490,'Raw - customers'!$A:$A,'Raw - customers'!$B:$I)</f>
        <v>Dannie Fidler</v>
      </c>
      <c r="S4490" t="str">
        <v>Genderfluid</v>
      </c>
      <c r="T4490">
        <v>32</v>
      </c>
      <c r="U4490" t="str">
        <v>157 Rohan MallApt. 466</v>
      </c>
      <c r="V4490">
        <v>4145</v>
      </c>
      <c r="W4490" t="str">
        <v>East Max</v>
      </c>
      <c r="X4490" t="str">
        <v>Tasmania</v>
      </c>
      <c r="Y4490" t="str">
        <v>Australia</v>
      </c>
      <c r="Z4490">
        <v>7</v>
      </c>
      <c r="AA4490" s="3" t="str">
        <f t="shared" si="141"/>
        <v>10 to 20</v>
      </c>
      <c r="AP4490" s="6">
        <v>664</v>
      </c>
      <c r="AQ4490" s="6" t="s">
        <v>1414</v>
      </c>
    </row>
    <row r="4491" spans="1:43" x14ac:dyDescent="0.25">
      <c r="A4491">
        <v>4489</v>
      </c>
      <c r="B4491">
        <v>896</v>
      </c>
      <c r="C4491">
        <v>621</v>
      </c>
      <c r="D4491">
        <v>112</v>
      </c>
      <c r="E4491">
        <v>3</v>
      </c>
      <c r="F4491">
        <v>336</v>
      </c>
      <c r="G4491" t="str">
        <f>VLOOKUP($C4491,'Raw-products'!$A$2:$H$1261,MATCH(G$1,'Raw-products'!$A$1:$H$1,0))</f>
        <v>Jacket</v>
      </c>
      <c r="H4491" t="str">
        <f>VLOOKUP($C4491,'Raw-products'!$A$2:$H$1261,MATCH(H$1,'Raw-products'!$A$1:$H$1,0))</f>
        <v>Cardigan</v>
      </c>
      <c r="I4491" t="str">
        <f>VLOOKUP($C4491,'Raw-products'!$A$2:$H$1261,MATCH(I$1,'Raw-products'!$A$1:$H$1,0))</f>
        <v>S</v>
      </c>
      <c r="J4491" t="str">
        <f>VLOOKUP($C4491,'Raw-products'!$A$2:$H$1261,MATCH(J$1,'Raw-products'!$A$1:$H$1,0))</f>
        <v>indigo</v>
      </c>
      <c r="K4491">
        <f>VLOOKUP($C4491,'Raw-products'!$A$2:$H$1261,MATCH(K$1,'Raw-products'!$A$1:$H$1,0))</f>
        <v>118</v>
      </c>
      <c r="L4491">
        <f>VLOOKUP($C4491,'Raw-products'!$A$2:$H$1261,MATCH(L$1,'Raw-products'!$A$1:$H$1,0))</f>
        <v>61</v>
      </c>
      <c r="M4491" s="5">
        <f t="shared" si="140"/>
        <v>7198</v>
      </c>
      <c r="N4491" cm="1">
        <f t="array" ref="N4491:Q4491">_xlfn.XLOOKUP($B4491,'Raw -orders'!$A:$A,'Raw -orders'!$B:$E)</f>
        <v>446</v>
      </c>
      <c r="O4491">
        <v>46213</v>
      </c>
      <c r="P4491" s="1">
        <v>44269</v>
      </c>
      <c r="Q4491" s="1">
        <v>44286</v>
      </c>
      <c r="R4491" t="str" cm="1">
        <f t="array" ref="R4491:Y4491">_xlfn.XLOOKUP($N4491,'Raw - customers'!$A:$A,'Raw - customers'!$B:$I)</f>
        <v>Benny Songist</v>
      </c>
      <c r="S4491" t="str">
        <v>Non-binary</v>
      </c>
      <c r="T4491">
        <v>47</v>
      </c>
      <c r="U4491" t="str">
        <v>165 Hermiston LoopSuite 403</v>
      </c>
      <c r="V4491">
        <v>1552</v>
      </c>
      <c r="W4491" t="str">
        <v>North Lukeshire</v>
      </c>
      <c r="X4491" t="str">
        <v>Tasmania</v>
      </c>
      <c r="Y4491" t="str">
        <v>Australia</v>
      </c>
      <c r="Z4491">
        <v>3</v>
      </c>
      <c r="AA4491" s="3" t="str">
        <f t="shared" si="141"/>
        <v>10 to 20</v>
      </c>
      <c r="AP4491" s="6">
        <v>446</v>
      </c>
      <c r="AQ4491" s="6" t="s">
        <v>1414</v>
      </c>
    </row>
    <row r="4492" spans="1:43" x14ac:dyDescent="0.25">
      <c r="A4492">
        <v>4490</v>
      </c>
      <c r="B4492">
        <v>896</v>
      </c>
      <c r="C4492">
        <v>388</v>
      </c>
      <c r="D4492">
        <v>119</v>
      </c>
      <c r="E4492">
        <v>2</v>
      </c>
      <c r="F4492">
        <v>238</v>
      </c>
      <c r="G4492" t="str">
        <f>VLOOKUP($C4492,'Raw-products'!$A$2:$H$1261,MATCH(G$1,'Raw-products'!$A$1:$H$1,0))</f>
        <v>Shirt</v>
      </c>
      <c r="H4492" t="str">
        <f>VLOOKUP($C4492,'Raw-products'!$A$2:$H$1261,MATCH(H$1,'Raw-products'!$A$1:$H$1,0))</f>
        <v>Casual Slim Fit</v>
      </c>
      <c r="I4492" t="str">
        <f>VLOOKUP($C4492,'Raw-products'!$A$2:$H$1261,MATCH(I$1,'Raw-products'!$A$1:$H$1,0))</f>
        <v>L</v>
      </c>
      <c r="J4492" t="str">
        <f>VLOOKUP($C4492,'Raw-products'!$A$2:$H$1261,MATCH(J$1,'Raw-products'!$A$1:$H$1,0))</f>
        <v>red</v>
      </c>
      <c r="K4492">
        <f>VLOOKUP($C4492,'Raw-products'!$A$2:$H$1261,MATCH(K$1,'Raw-products'!$A$1:$H$1,0))</f>
        <v>113</v>
      </c>
      <c r="L4492">
        <f>VLOOKUP($C4492,'Raw-products'!$A$2:$H$1261,MATCH(L$1,'Raw-products'!$A$1:$H$1,0))</f>
        <v>78</v>
      </c>
      <c r="M4492" s="5">
        <f t="shared" si="140"/>
        <v>8814</v>
      </c>
      <c r="N4492" cm="1">
        <f t="array" ref="N4492:Q4492">_xlfn.XLOOKUP($B4492,'Raw -orders'!$A:$A,'Raw -orders'!$B:$E)</f>
        <v>446</v>
      </c>
      <c r="O4492">
        <v>46213</v>
      </c>
      <c r="P4492" s="1">
        <v>44269</v>
      </c>
      <c r="Q4492" s="1">
        <v>44286</v>
      </c>
      <c r="R4492" t="str" cm="1">
        <f t="array" ref="R4492:Y4492">_xlfn.XLOOKUP($N4492,'Raw - customers'!$A:$A,'Raw - customers'!$B:$I)</f>
        <v>Benny Songist</v>
      </c>
      <c r="S4492" t="str">
        <v>Non-binary</v>
      </c>
      <c r="T4492">
        <v>47</v>
      </c>
      <c r="U4492" t="str">
        <v>165 Hermiston LoopSuite 403</v>
      </c>
      <c r="V4492">
        <v>1552</v>
      </c>
      <c r="W4492" t="str">
        <v>North Lukeshire</v>
      </c>
      <c r="X4492" t="str">
        <v>Tasmania</v>
      </c>
      <c r="Y4492" t="str">
        <v>Australia</v>
      </c>
      <c r="Z4492">
        <v>3</v>
      </c>
      <c r="AA4492" s="3" t="str">
        <f t="shared" si="141"/>
        <v>10 to 20</v>
      </c>
      <c r="AP4492" s="6">
        <v>446</v>
      </c>
      <c r="AQ4492" s="6" t="s">
        <v>1414</v>
      </c>
    </row>
    <row r="4493" spans="1:43" x14ac:dyDescent="0.25">
      <c r="A4493">
        <v>4491</v>
      </c>
      <c r="B4493">
        <v>896</v>
      </c>
      <c r="C4493">
        <v>124</v>
      </c>
      <c r="D4493">
        <v>92</v>
      </c>
      <c r="E4493">
        <v>2</v>
      </c>
      <c r="F4493">
        <v>184</v>
      </c>
      <c r="G4493" t="str">
        <f>VLOOKUP($C4493,'Raw-products'!$A$2:$H$1261,MATCH(G$1,'Raw-products'!$A$1:$H$1,0))</f>
        <v>Shirt</v>
      </c>
      <c r="H4493" t="str">
        <f>VLOOKUP($C4493,'Raw-products'!$A$2:$H$1261,MATCH(H$1,'Raw-products'!$A$1:$H$1,0))</f>
        <v>Denim</v>
      </c>
      <c r="I4493" t="str">
        <f>VLOOKUP($C4493,'Raw-products'!$A$2:$H$1261,MATCH(I$1,'Raw-products'!$A$1:$H$1,0))</f>
        <v>XL</v>
      </c>
      <c r="J4493" t="str">
        <f>VLOOKUP($C4493,'Raw-products'!$A$2:$H$1261,MATCH(J$1,'Raw-products'!$A$1:$H$1,0))</f>
        <v>green</v>
      </c>
      <c r="K4493">
        <f>VLOOKUP($C4493,'Raw-products'!$A$2:$H$1261,MATCH(K$1,'Raw-products'!$A$1:$H$1,0))</f>
        <v>115</v>
      </c>
      <c r="L4493">
        <f>VLOOKUP($C4493,'Raw-products'!$A$2:$H$1261,MATCH(L$1,'Raw-products'!$A$1:$H$1,0))</f>
        <v>52</v>
      </c>
      <c r="M4493" s="5">
        <f t="shared" si="140"/>
        <v>5980</v>
      </c>
      <c r="N4493" cm="1">
        <f t="array" ref="N4493:Q4493">_xlfn.XLOOKUP($B4493,'Raw -orders'!$A:$A,'Raw -orders'!$B:$E)</f>
        <v>446</v>
      </c>
      <c r="O4493">
        <v>46213</v>
      </c>
      <c r="P4493" s="1">
        <v>44269</v>
      </c>
      <c r="Q4493" s="1">
        <v>44286</v>
      </c>
      <c r="R4493" t="str" cm="1">
        <f t="array" ref="R4493:Y4493">_xlfn.XLOOKUP($N4493,'Raw - customers'!$A:$A,'Raw - customers'!$B:$I)</f>
        <v>Benny Songist</v>
      </c>
      <c r="S4493" t="str">
        <v>Non-binary</v>
      </c>
      <c r="T4493">
        <v>47</v>
      </c>
      <c r="U4493" t="str">
        <v>165 Hermiston LoopSuite 403</v>
      </c>
      <c r="V4493">
        <v>1552</v>
      </c>
      <c r="W4493" t="str">
        <v>North Lukeshire</v>
      </c>
      <c r="X4493" t="str">
        <v>Tasmania</v>
      </c>
      <c r="Y4493" t="str">
        <v>Australia</v>
      </c>
      <c r="Z4493">
        <v>3</v>
      </c>
      <c r="AA4493" s="3" t="str">
        <f t="shared" si="141"/>
        <v>10 to 20</v>
      </c>
      <c r="AP4493" s="6">
        <v>446</v>
      </c>
      <c r="AQ4493" s="6" t="s">
        <v>1414</v>
      </c>
    </row>
    <row r="4494" spans="1:43" x14ac:dyDescent="0.25">
      <c r="A4494">
        <v>4492</v>
      </c>
      <c r="B4494">
        <v>896</v>
      </c>
      <c r="C4494">
        <v>1072</v>
      </c>
      <c r="D4494">
        <v>93</v>
      </c>
      <c r="E4494">
        <v>1</v>
      </c>
      <c r="F4494">
        <v>93</v>
      </c>
      <c r="G4494" t="str">
        <f>VLOOKUP($C4494,'Raw-products'!$A$2:$H$1261,MATCH(G$1,'Raw-products'!$A$1:$H$1,0))</f>
        <v>Trousers</v>
      </c>
      <c r="H4494" t="str">
        <f>VLOOKUP($C4494,'Raw-products'!$A$2:$H$1261,MATCH(H$1,'Raw-products'!$A$1:$H$1,0))</f>
        <v>Joggers</v>
      </c>
      <c r="I4494" t="str">
        <f>VLOOKUP($C4494,'Raw-products'!$A$2:$H$1261,MATCH(I$1,'Raw-products'!$A$1:$H$1,0))</f>
        <v>M</v>
      </c>
      <c r="J4494" t="str">
        <f>VLOOKUP($C4494,'Raw-products'!$A$2:$H$1261,MATCH(J$1,'Raw-products'!$A$1:$H$1,0))</f>
        <v>blue</v>
      </c>
      <c r="K4494">
        <f>VLOOKUP($C4494,'Raw-products'!$A$2:$H$1261,MATCH(K$1,'Raw-products'!$A$1:$H$1,0))</f>
        <v>94</v>
      </c>
      <c r="L4494">
        <f>VLOOKUP($C4494,'Raw-products'!$A$2:$H$1261,MATCH(L$1,'Raw-products'!$A$1:$H$1,0))</f>
        <v>78</v>
      </c>
      <c r="M4494" s="5">
        <f t="shared" si="140"/>
        <v>7332</v>
      </c>
      <c r="N4494" cm="1">
        <f t="array" ref="N4494:Q4494">_xlfn.XLOOKUP($B4494,'Raw -orders'!$A:$A,'Raw -orders'!$B:$E)</f>
        <v>446</v>
      </c>
      <c r="O4494">
        <v>46213</v>
      </c>
      <c r="P4494" s="1">
        <v>44269</v>
      </c>
      <c r="Q4494" s="1">
        <v>44286</v>
      </c>
      <c r="R4494" t="str" cm="1">
        <f t="array" ref="R4494:Y4494">_xlfn.XLOOKUP($N4494,'Raw - customers'!$A:$A,'Raw - customers'!$B:$I)</f>
        <v>Benny Songist</v>
      </c>
      <c r="S4494" t="str">
        <v>Non-binary</v>
      </c>
      <c r="T4494">
        <v>47</v>
      </c>
      <c r="U4494" t="str">
        <v>165 Hermiston LoopSuite 403</v>
      </c>
      <c r="V4494">
        <v>1552</v>
      </c>
      <c r="W4494" t="str">
        <v>North Lukeshire</v>
      </c>
      <c r="X4494" t="str">
        <v>Tasmania</v>
      </c>
      <c r="Y4494" t="str">
        <v>Australia</v>
      </c>
      <c r="Z4494">
        <v>3</v>
      </c>
      <c r="AA4494" s="3" t="str">
        <f t="shared" si="141"/>
        <v>10 to 20</v>
      </c>
      <c r="AP4494" s="6">
        <v>446</v>
      </c>
      <c r="AQ4494" s="6" t="s">
        <v>1414</v>
      </c>
    </row>
    <row r="4495" spans="1:43" x14ac:dyDescent="0.25">
      <c r="A4495">
        <v>4493</v>
      </c>
      <c r="B4495">
        <v>896</v>
      </c>
      <c r="C4495">
        <v>905</v>
      </c>
      <c r="D4495">
        <v>94</v>
      </c>
      <c r="E4495">
        <v>1</v>
      </c>
      <c r="F4495">
        <v>94</v>
      </c>
      <c r="G4495" t="str">
        <f>VLOOKUP($C4495,'Raw-products'!$A$2:$H$1261,MATCH(G$1,'Raw-products'!$A$1:$H$1,0))</f>
        <v>Trousers</v>
      </c>
      <c r="H4495" t="str">
        <f>VLOOKUP($C4495,'Raw-products'!$A$2:$H$1261,MATCH(H$1,'Raw-products'!$A$1:$H$1,0))</f>
        <v>Cords</v>
      </c>
      <c r="I4495" t="str">
        <f>VLOOKUP($C4495,'Raw-products'!$A$2:$H$1261,MATCH(I$1,'Raw-products'!$A$1:$H$1,0))</f>
        <v>XS</v>
      </c>
      <c r="J4495" t="str">
        <f>VLOOKUP($C4495,'Raw-products'!$A$2:$H$1261,MATCH(J$1,'Raw-products'!$A$1:$H$1,0))</f>
        <v>violet</v>
      </c>
      <c r="K4495">
        <f>VLOOKUP($C4495,'Raw-products'!$A$2:$H$1261,MATCH(K$1,'Raw-products'!$A$1:$H$1,0))</f>
        <v>113</v>
      </c>
      <c r="L4495">
        <f>VLOOKUP($C4495,'Raw-products'!$A$2:$H$1261,MATCH(L$1,'Raw-products'!$A$1:$H$1,0))</f>
        <v>76</v>
      </c>
      <c r="M4495" s="5">
        <f t="shared" si="140"/>
        <v>8588</v>
      </c>
      <c r="N4495" cm="1">
        <f t="array" ref="N4495:Q4495">_xlfn.XLOOKUP($B4495,'Raw -orders'!$A:$A,'Raw -orders'!$B:$E)</f>
        <v>446</v>
      </c>
      <c r="O4495">
        <v>46213</v>
      </c>
      <c r="P4495" s="1">
        <v>44269</v>
      </c>
      <c r="Q4495" s="1">
        <v>44286</v>
      </c>
      <c r="R4495" t="str" cm="1">
        <f t="array" ref="R4495:Y4495">_xlfn.XLOOKUP($N4495,'Raw - customers'!$A:$A,'Raw - customers'!$B:$I)</f>
        <v>Benny Songist</v>
      </c>
      <c r="S4495" t="str">
        <v>Non-binary</v>
      </c>
      <c r="T4495">
        <v>47</v>
      </c>
      <c r="U4495" t="str">
        <v>165 Hermiston LoopSuite 403</v>
      </c>
      <c r="V4495">
        <v>1552</v>
      </c>
      <c r="W4495" t="str">
        <v>North Lukeshire</v>
      </c>
      <c r="X4495" t="str">
        <v>Tasmania</v>
      </c>
      <c r="Y4495" t="str">
        <v>Australia</v>
      </c>
      <c r="Z4495">
        <v>3</v>
      </c>
      <c r="AA4495" s="3" t="str">
        <f t="shared" si="141"/>
        <v>10 to 20</v>
      </c>
      <c r="AP4495" s="6">
        <v>446</v>
      </c>
      <c r="AQ4495" s="6" t="s">
        <v>1414</v>
      </c>
    </row>
    <row r="4496" spans="1:43" x14ac:dyDescent="0.25">
      <c r="A4496">
        <v>4494</v>
      </c>
      <c r="B4496">
        <v>897</v>
      </c>
      <c r="C4496">
        <v>30</v>
      </c>
      <c r="D4496">
        <v>96</v>
      </c>
      <c r="E4496">
        <v>3</v>
      </c>
      <c r="F4496">
        <v>288</v>
      </c>
      <c r="G4496" t="str">
        <f>VLOOKUP($C4496,'Raw-products'!$A$2:$H$1261,MATCH(G$1,'Raw-products'!$A$1:$H$1,0))</f>
        <v>Shirt</v>
      </c>
      <c r="H4496" t="str">
        <f>VLOOKUP($C4496,'Raw-products'!$A$2:$H$1261,MATCH(H$1,'Raw-products'!$A$1:$H$1,0))</f>
        <v>Oxford Cloth</v>
      </c>
      <c r="I4496" t="str">
        <f>VLOOKUP($C4496,'Raw-products'!$A$2:$H$1261,MATCH(I$1,'Raw-products'!$A$1:$H$1,0))</f>
        <v>XS</v>
      </c>
      <c r="J4496" t="str">
        <f>VLOOKUP($C4496,'Raw-products'!$A$2:$H$1261,MATCH(J$1,'Raw-products'!$A$1:$H$1,0))</f>
        <v>violet</v>
      </c>
      <c r="K4496">
        <f>VLOOKUP($C4496,'Raw-products'!$A$2:$H$1261,MATCH(K$1,'Raw-products'!$A$1:$H$1,0))</f>
        <v>114</v>
      </c>
      <c r="L4496">
        <f>VLOOKUP($C4496,'Raw-products'!$A$2:$H$1261,MATCH(L$1,'Raw-products'!$A$1:$H$1,0))</f>
        <v>74</v>
      </c>
      <c r="M4496" s="5">
        <f t="shared" si="140"/>
        <v>8436</v>
      </c>
      <c r="N4496" cm="1">
        <f t="array" ref="N4496:Q4496">_xlfn.XLOOKUP($B4496,'Raw -orders'!$A:$A,'Raw -orders'!$B:$E)</f>
        <v>278</v>
      </c>
      <c r="O4496">
        <v>46681</v>
      </c>
      <c r="P4496" s="1">
        <v>44434</v>
      </c>
      <c r="Q4496" s="1">
        <v>44456</v>
      </c>
      <c r="R4496" t="str" cm="1">
        <f t="array" ref="R4496:Y4496">_xlfn.XLOOKUP($N4496,'Raw - customers'!$A:$A,'Raw - customers'!$B:$I)</f>
        <v>Michele Osmant</v>
      </c>
      <c r="S4496" t="str">
        <v>Non-binary</v>
      </c>
      <c r="T4496">
        <v>73</v>
      </c>
      <c r="U4496" t="str">
        <v>370 Koch SummitApt. 142</v>
      </c>
      <c r="V4496">
        <v>8967</v>
      </c>
      <c r="W4496" t="str">
        <v>North Josephmouth</v>
      </c>
      <c r="X4496" t="str">
        <v>Queensland</v>
      </c>
      <c r="Y4496" t="str">
        <v>Australia</v>
      </c>
      <c r="Z4496">
        <v>8</v>
      </c>
      <c r="AA4496" s="3" t="str">
        <f t="shared" si="141"/>
        <v>20 to 30</v>
      </c>
      <c r="AP4496" s="6">
        <v>278</v>
      </c>
      <c r="AQ4496" s="6" t="s">
        <v>1355</v>
      </c>
    </row>
    <row r="4497" spans="1:43" x14ac:dyDescent="0.25">
      <c r="A4497">
        <v>4495</v>
      </c>
      <c r="B4497">
        <v>897</v>
      </c>
      <c r="C4497">
        <v>91</v>
      </c>
      <c r="D4497">
        <v>118</v>
      </c>
      <c r="E4497">
        <v>3</v>
      </c>
      <c r="F4497">
        <v>354</v>
      </c>
      <c r="G4497" t="str">
        <f>VLOOKUP($C4497,'Raw-products'!$A$2:$H$1261,MATCH(G$1,'Raw-products'!$A$1:$H$1,0))</f>
        <v>Shirt</v>
      </c>
      <c r="H4497" t="str">
        <f>VLOOKUP($C4497,'Raw-products'!$A$2:$H$1261,MATCH(H$1,'Raw-products'!$A$1:$H$1,0))</f>
        <v>Flannel</v>
      </c>
      <c r="I4497" t="str">
        <f>VLOOKUP($C4497,'Raw-products'!$A$2:$H$1261,MATCH(I$1,'Raw-products'!$A$1:$H$1,0))</f>
        <v>S</v>
      </c>
      <c r="J4497" t="str">
        <f>VLOOKUP($C4497,'Raw-products'!$A$2:$H$1261,MATCH(J$1,'Raw-products'!$A$1:$H$1,0))</f>
        <v>blue</v>
      </c>
      <c r="K4497">
        <f>VLOOKUP($C4497,'Raw-products'!$A$2:$H$1261,MATCH(K$1,'Raw-products'!$A$1:$H$1,0))</f>
        <v>96</v>
      </c>
      <c r="L4497">
        <f>VLOOKUP($C4497,'Raw-products'!$A$2:$H$1261,MATCH(L$1,'Raw-products'!$A$1:$H$1,0))</f>
        <v>43</v>
      </c>
      <c r="M4497" s="5">
        <f t="shared" si="140"/>
        <v>4128</v>
      </c>
      <c r="N4497" cm="1">
        <f t="array" ref="N4497:Q4497">_xlfn.XLOOKUP($B4497,'Raw -orders'!$A:$A,'Raw -orders'!$B:$E)</f>
        <v>278</v>
      </c>
      <c r="O4497">
        <v>46681</v>
      </c>
      <c r="P4497" s="1">
        <v>44434</v>
      </c>
      <c r="Q4497" s="1">
        <v>44456</v>
      </c>
      <c r="R4497" t="str" cm="1">
        <f t="array" ref="R4497:Y4497">_xlfn.XLOOKUP($N4497,'Raw - customers'!$A:$A,'Raw - customers'!$B:$I)</f>
        <v>Michele Osmant</v>
      </c>
      <c r="S4497" t="str">
        <v>Non-binary</v>
      </c>
      <c r="T4497">
        <v>73</v>
      </c>
      <c r="U4497" t="str">
        <v>370 Koch SummitApt. 142</v>
      </c>
      <c r="V4497">
        <v>8967</v>
      </c>
      <c r="W4497" t="str">
        <v>North Josephmouth</v>
      </c>
      <c r="X4497" t="str">
        <v>Queensland</v>
      </c>
      <c r="Y4497" t="str">
        <v>Australia</v>
      </c>
      <c r="Z4497">
        <v>8</v>
      </c>
      <c r="AA4497" s="3" t="str">
        <f t="shared" si="141"/>
        <v>20 to 30</v>
      </c>
      <c r="AP4497" s="6">
        <v>278</v>
      </c>
      <c r="AQ4497" s="6" t="s">
        <v>1355</v>
      </c>
    </row>
    <row r="4498" spans="1:43" x14ac:dyDescent="0.25">
      <c r="A4498">
        <v>4496</v>
      </c>
      <c r="B4498">
        <v>897</v>
      </c>
      <c r="C4498">
        <v>331</v>
      </c>
      <c r="D4498">
        <v>109</v>
      </c>
      <c r="E4498">
        <v>1</v>
      </c>
      <c r="F4498">
        <v>109</v>
      </c>
      <c r="G4498" t="str">
        <f>VLOOKUP($C4498,'Raw-products'!$A$2:$H$1261,MATCH(G$1,'Raw-products'!$A$1:$H$1,0))</f>
        <v>Shirt</v>
      </c>
      <c r="H4498" t="str">
        <f>VLOOKUP($C4498,'Raw-products'!$A$2:$H$1261,MATCH(H$1,'Raw-products'!$A$1:$H$1,0))</f>
        <v>Mandarin Collar</v>
      </c>
      <c r="I4498" t="str">
        <f>VLOOKUP($C4498,'Raw-products'!$A$2:$H$1261,MATCH(I$1,'Raw-products'!$A$1:$H$1,0))</f>
        <v>S</v>
      </c>
      <c r="J4498" t="str">
        <f>VLOOKUP($C4498,'Raw-products'!$A$2:$H$1261,MATCH(J$1,'Raw-products'!$A$1:$H$1,0))</f>
        <v>green</v>
      </c>
      <c r="K4498">
        <f>VLOOKUP($C4498,'Raw-products'!$A$2:$H$1261,MATCH(K$1,'Raw-products'!$A$1:$H$1,0))</f>
        <v>108</v>
      </c>
      <c r="L4498">
        <f>VLOOKUP($C4498,'Raw-products'!$A$2:$H$1261,MATCH(L$1,'Raw-products'!$A$1:$H$1,0))</f>
        <v>74</v>
      </c>
      <c r="M4498" s="5">
        <f t="shared" si="140"/>
        <v>7992</v>
      </c>
      <c r="N4498" cm="1">
        <f t="array" ref="N4498:Q4498">_xlfn.XLOOKUP($B4498,'Raw -orders'!$A:$A,'Raw -orders'!$B:$E)</f>
        <v>278</v>
      </c>
      <c r="O4498">
        <v>46681</v>
      </c>
      <c r="P4498" s="1">
        <v>44434</v>
      </c>
      <c r="Q4498" s="1">
        <v>44456</v>
      </c>
      <c r="R4498" t="str" cm="1">
        <f t="array" ref="R4498:Y4498">_xlfn.XLOOKUP($N4498,'Raw - customers'!$A:$A,'Raw - customers'!$B:$I)</f>
        <v>Michele Osmant</v>
      </c>
      <c r="S4498" t="str">
        <v>Non-binary</v>
      </c>
      <c r="T4498">
        <v>73</v>
      </c>
      <c r="U4498" t="str">
        <v>370 Koch SummitApt. 142</v>
      </c>
      <c r="V4498">
        <v>8967</v>
      </c>
      <c r="W4498" t="str">
        <v>North Josephmouth</v>
      </c>
      <c r="X4498" t="str">
        <v>Queensland</v>
      </c>
      <c r="Y4498" t="str">
        <v>Australia</v>
      </c>
      <c r="Z4498">
        <v>8</v>
      </c>
      <c r="AA4498" s="3" t="str">
        <f t="shared" si="141"/>
        <v>20 to 30</v>
      </c>
      <c r="AP4498" s="6">
        <v>278</v>
      </c>
      <c r="AQ4498" s="6" t="s">
        <v>1355</v>
      </c>
    </row>
    <row r="4499" spans="1:43" x14ac:dyDescent="0.25">
      <c r="A4499">
        <v>4497</v>
      </c>
      <c r="B4499">
        <v>897</v>
      </c>
      <c r="C4499">
        <v>589</v>
      </c>
      <c r="D4499">
        <v>100</v>
      </c>
      <c r="E4499">
        <v>2</v>
      </c>
      <c r="F4499">
        <v>200</v>
      </c>
      <c r="G4499" t="str">
        <f>VLOOKUP($C4499,'Raw-products'!$A$2:$H$1261,MATCH(G$1,'Raw-products'!$A$1:$H$1,0))</f>
        <v>Jacket</v>
      </c>
      <c r="H4499" t="str">
        <f>VLOOKUP($C4499,'Raw-products'!$A$2:$H$1261,MATCH(H$1,'Raw-products'!$A$1:$H$1,0))</f>
        <v>Bomber</v>
      </c>
      <c r="I4499" t="str">
        <f>VLOOKUP($C4499,'Raw-products'!$A$2:$H$1261,MATCH(I$1,'Raw-products'!$A$1:$H$1,0))</f>
        <v>XL</v>
      </c>
      <c r="J4499" t="str">
        <f>VLOOKUP($C4499,'Raw-products'!$A$2:$H$1261,MATCH(J$1,'Raw-products'!$A$1:$H$1,0))</f>
        <v>indigo</v>
      </c>
      <c r="K4499">
        <f>VLOOKUP($C4499,'Raw-products'!$A$2:$H$1261,MATCH(K$1,'Raw-products'!$A$1:$H$1,0))</f>
        <v>90</v>
      </c>
      <c r="L4499">
        <f>VLOOKUP($C4499,'Raw-products'!$A$2:$H$1261,MATCH(L$1,'Raw-products'!$A$1:$H$1,0))</f>
        <v>50</v>
      </c>
      <c r="M4499" s="5">
        <f t="shared" si="140"/>
        <v>4500</v>
      </c>
      <c r="N4499" cm="1">
        <f t="array" ref="N4499:Q4499">_xlfn.XLOOKUP($B4499,'Raw -orders'!$A:$A,'Raw -orders'!$B:$E)</f>
        <v>278</v>
      </c>
      <c r="O4499">
        <v>46681</v>
      </c>
      <c r="P4499" s="1">
        <v>44434</v>
      </c>
      <c r="Q4499" s="1">
        <v>44456</v>
      </c>
      <c r="R4499" t="str" cm="1">
        <f t="array" ref="R4499:Y4499">_xlfn.XLOOKUP($N4499,'Raw - customers'!$A:$A,'Raw - customers'!$B:$I)</f>
        <v>Michele Osmant</v>
      </c>
      <c r="S4499" t="str">
        <v>Non-binary</v>
      </c>
      <c r="T4499">
        <v>73</v>
      </c>
      <c r="U4499" t="str">
        <v>370 Koch SummitApt. 142</v>
      </c>
      <c r="V4499">
        <v>8967</v>
      </c>
      <c r="W4499" t="str">
        <v>North Josephmouth</v>
      </c>
      <c r="X4499" t="str">
        <v>Queensland</v>
      </c>
      <c r="Y4499" t="str">
        <v>Australia</v>
      </c>
      <c r="Z4499">
        <v>8</v>
      </c>
      <c r="AA4499" s="3" t="str">
        <f t="shared" si="141"/>
        <v>20 to 30</v>
      </c>
      <c r="AP4499" s="6">
        <v>278</v>
      </c>
      <c r="AQ4499" s="6" t="s">
        <v>1355</v>
      </c>
    </row>
    <row r="4500" spans="1:43" x14ac:dyDescent="0.25">
      <c r="A4500">
        <v>4498</v>
      </c>
      <c r="B4500">
        <v>897</v>
      </c>
      <c r="C4500">
        <v>819</v>
      </c>
      <c r="D4500">
        <v>117</v>
      </c>
      <c r="E4500">
        <v>1</v>
      </c>
      <c r="F4500">
        <v>117</v>
      </c>
      <c r="G4500" t="str">
        <f>VLOOKUP($C4500,'Raw-products'!$A$2:$H$1261,MATCH(G$1,'Raw-products'!$A$1:$H$1,0))</f>
        <v>Jacket</v>
      </c>
      <c r="H4500" t="str">
        <f>VLOOKUP($C4500,'Raw-products'!$A$2:$H$1261,MATCH(H$1,'Raw-products'!$A$1:$H$1,0))</f>
        <v>Shearling</v>
      </c>
      <c r="I4500" t="str">
        <f>VLOOKUP($C4500,'Raw-products'!$A$2:$H$1261,MATCH(I$1,'Raw-products'!$A$1:$H$1,0))</f>
        <v>XL</v>
      </c>
      <c r="J4500" t="str">
        <f>VLOOKUP($C4500,'Raw-products'!$A$2:$H$1261,MATCH(J$1,'Raw-products'!$A$1:$H$1,0))</f>
        <v>yellow</v>
      </c>
      <c r="K4500">
        <f>VLOOKUP($C4500,'Raw-products'!$A$2:$H$1261,MATCH(K$1,'Raw-products'!$A$1:$H$1,0))</f>
        <v>95</v>
      </c>
      <c r="L4500">
        <f>VLOOKUP($C4500,'Raw-products'!$A$2:$H$1261,MATCH(L$1,'Raw-products'!$A$1:$H$1,0))</f>
        <v>63</v>
      </c>
      <c r="M4500" s="5">
        <f t="shared" si="140"/>
        <v>5985</v>
      </c>
      <c r="N4500" cm="1">
        <f t="array" ref="N4500:Q4500">_xlfn.XLOOKUP($B4500,'Raw -orders'!$A:$A,'Raw -orders'!$B:$E)</f>
        <v>278</v>
      </c>
      <c r="O4500">
        <v>46681</v>
      </c>
      <c r="P4500" s="1">
        <v>44434</v>
      </c>
      <c r="Q4500" s="1">
        <v>44456</v>
      </c>
      <c r="R4500" t="str" cm="1">
        <f t="array" ref="R4500:Y4500">_xlfn.XLOOKUP($N4500,'Raw - customers'!$A:$A,'Raw - customers'!$B:$I)</f>
        <v>Michele Osmant</v>
      </c>
      <c r="S4500" t="str">
        <v>Non-binary</v>
      </c>
      <c r="T4500">
        <v>73</v>
      </c>
      <c r="U4500" t="str">
        <v>370 Koch SummitApt. 142</v>
      </c>
      <c r="V4500">
        <v>8967</v>
      </c>
      <c r="W4500" t="str">
        <v>North Josephmouth</v>
      </c>
      <c r="X4500" t="str">
        <v>Queensland</v>
      </c>
      <c r="Y4500" t="str">
        <v>Australia</v>
      </c>
      <c r="Z4500">
        <v>8</v>
      </c>
      <c r="AA4500" s="3" t="str">
        <f t="shared" si="141"/>
        <v>20 to 30</v>
      </c>
      <c r="AP4500" s="6">
        <v>278</v>
      </c>
      <c r="AQ4500" s="6" t="s">
        <v>1355</v>
      </c>
    </row>
    <row r="4501" spans="1:43" x14ac:dyDescent="0.25">
      <c r="A4501">
        <v>4499</v>
      </c>
      <c r="B4501">
        <v>897</v>
      </c>
      <c r="C4501">
        <v>873</v>
      </c>
      <c r="D4501">
        <v>113</v>
      </c>
      <c r="E4501">
        <v>1</v>
      </c>
      <c r="F4501">
        <v>113</v>
      </c>
      <c r="G4501" t="str">
        <f>VLOOKUP($C4501,'Raw-products'!$A$2:$H$1261,MATCH(G$1,'Raw-products'!$A$1:$H$1,0))</f>
        <v>Trousers</v>
      </c>
      <c r="H4501" t="str">
        <f>VLOOKUP($C4501,'Raw-products'!$A$2:$H$1261,MATCH(H$1,'Raw-products'!$A$1:$H$1,0))</f>
        <v>Chinos</v>
      </c>
      <c r="I4501" t="str">
        <f>VLOOKUP($C4501,'Raw-products'!$A$2:$H$1261,MATCH(I$1,'Raw-products'!$A$1:$H$1,0))</f>
        <v>L</v>
      </c>
      <c r="J4501" t="str">
        <f>VLOOKUP($C4501,'Raw-products'!$A$2:$H$1261,MATCH(J$1,'Raw-products'!$A$1:$H$1,0))</f>
        <v>violet</v>
      </c>
      <c r="K4501">
        <f>VLOOKUP($C4501,'Raw-products'!$A$2:$H$1261,MATCH(K$1,'Raw-products'!$A$1:$H$1,0))</f>
        <v>100</v>
      </c>
      <c r="L4501">
        <f>VLOOKUP($C4501,'Raw-products'!$A$2:$H$1261,MATCH(L$1,'Raw-products'!$A$1:$H$1,0))</f>
        <v>62</v>
      </c>
      <c r="M4501" s="5">
        <f t="shared" si="140"/>
        <v>6200</v>
      </c>
      <c r="N4501" cm="1">
        <f t="array" ref="N4501:Q4501">_xlfn.XLOOKUP($B4501,'Raw -orders'!$A:$A,'Raw -orders'!$B:$E)</f>
        <v>278</v>
      </c>
      <c r="O4501">
        <v>46681</v>
      </c>
      <c r="P4501" s="1">
        <v>44434</v>
      </c>
      <c r="Q4501" s="1">
        <v>44456</v>
      </c>
      <c r="R4501" t="str" cm="1">
        <f t="array" ref="R4501:Y4501">_xlfn.XLOOKUP($N4501,'Raw - customers'!$A:$A,'Raw - customers'!$B:$I)</f>
        <v>Michele Osmant</v>
      </c>
      <c r="S4501" t="str">
        <v>Non-binary</v>
      </c>
      <c r="T4501">
        <v>73</v>
      </c>
      <c r="U4501" t="str">
        <v>370 Koch SummitApt. 142</v>
      </c>
      <c r="V4501">
        <v>8967</v>
      </c>
      <c r="W4501" t="str">
        <v>North Josephmouth</v>
      </c>
      <c r="X4501" t="str">
        <v>Queensland</v>
      </c>
      <c r="Y4501" t="str">
        <v>Australia</v>
      </c>
      <c r="Z4501">
        <v>8</v>
      </c>
      <c r="AA4501" s="3" t="str">
        <f t="shared" si="141"/>
        <v>20 to 30</v>
      </c>
      <c r="AP4501" s="6">
        <v>278</v>
      </c>
      <c r="AQ4501" s="6" t="s">
        <v>1355</v>
      </c>
    </row>
    <row r="4502" spans="1:43" x14ac:dyDescent="0.25">
      <c r="A4502">
        <v>4500</v>
      </c>
      <c r="B4502">
        <v>897</v>
      </c>
      <c r="C4502">
        <v>820</v>
      </c>
      <c r="D4502">
        <v>117</v>
      </c>
      <c r="E4502">
        <v>3</v>
      </c>
      <c r="F4502">
        <v>351</v>
      </c>
      <c r="G4502" t="str">
        <f>VLOOKUP($C4502,'Raw-products'!$A$2:$H$1261,MATCH(G$1,'Raw-products'!$A$1:$H$1,0))</f>
        <v>Jacket</v>
      </c>
      <c r="H4502" t="str">
        <f>VLOOKUP($C4502,'Raw-products'!$A$2:$H$1261,MATCH(H$1,'Raw-products'!$A$1:$H$1,0))</f>
        <v>Shearling</v>
      </c>
      <c r="I4502" t="str">
        <f>VLOOKUP($C4502,'Raw-products'!$A$2:$H$1261,MATCH(I$1,'Raw-products'!$A$1:$H$1,0))</f>
        <v>XS</v>
      </c>
      <c r="J4502" t="str">
        <f>VLOOKUP($C4502,'Raw-products'!$A$2:$H$1261,MATCH(J$1,'Raw-products'!$A$1:$H$1,0))</f>
        <v>green</v>
      </c>
      <c r="K4502">
        <f>VLOOKUP($C4502,'Raw-products'!$A$2:$H$1261,MATCH(K$1,'Raw-products'!$A$1:$H$1,0))</f>
        <v>95</v>
      </c>
      <c r="L4502">
        <f>VLOOKUP($C4502,'Raw-products'!$A$2:$H$1261,MATCH(L$1,'Raw-products'!$A$1:$H$1,0))</f>
        <v>74</v>
      </c>
      <c r="M4502" s="5">
        <f t="shared" si="140"/>
        <v>7030</v>
      </c>
      <c r="N4502" cm="1">
        <f t="array" ref="N4502:Q4502">_xlfn.XLOOKUP($B4502,'Raw -orders'!$A:$A,'Raw -orders'!$B:$E)</f>
        <v>278</v>
      </c>
      <c r="O4502">
        <v>46681</v>
      </c>
      <c r="P4502" s="1">
        <v>44434</v>
      </c>
      <c r="Q4502" s="1">
        <v>44456</v>
      </c>
      <c r="R4502" t="str" cm="1">
        <f t="array" ref="R4502:Y4502">_xlfn.XLOOKUP($N4502,'Raw - customers'!$A:$A,'Raw - customers'!$B:$I)</f>
        <v>Michele Osmant</v>
      </c>
      <c r="S4502" t="str">
        <v>Non-binary</v>
      </c>
      <c r="T4502">
        <v>73</v>
      </c>
      <c r="U4502" t="str">
        <v>370 Koch SummitApt. 142</v>
      </c>
      <c r="V4502">
        <v>8967</v>
      </c>
      <c r="W4502" t="str">
        <v>North Josephmouth</v>
      </c>
      <c r="X4502" t="str">
        <v>Queensland</v>
      </c>
      <c r="Y4502" t="str">
        <v>Australia</v>
      </c>
      <c r="Z4502">
        <v>8</v>
      </c>
      <c r="AA4502" s="3" t="str">
        <f t="shared" si="141"/>
        <v>20 to 30</v>
      </c>
      <c r="AP4502" s="6">
        <v>278</v>
      </c>
      <c r="AQ4502" s="6" t="s">
        <v>1355</v>
      </c>
    </row>
    <row r="4503" spans="1:43" x14ac:dyDescent="0.25">
      <c r="A4503">
        <v>4501</v>
      </c>
      <c r="B4503">
        <v>897</v>
      </c>
      <c r="C4503">
        <v>546</v>
      </c>
      <c r="D4503">
        <v>98</v>
      </c>
      <c r="E4503">
        <v>3</v>
      </c>
      <c r="F4503">
        <v>294</v>
      </c>
      <c r="G4503" t="str">
        <f>VLOOKUP($C4503,'Raw-products'!$A$2:$H$1261,MATCH(G$1,'Raw-products'!$A$1:$H$1,0))</f>
        <v>Jacket</v>
      </c>
      <c r="H4503" t="str">
        <f>VLOOKUP($C4503,'Raw-products'!$A$2:$H$1261,MATCH(H$1,'Raw-products'!$A$1:$H$1,0))</f>
        <v>Leather</v>
      </c>
      <c r="I4503" t="str">
        <f>VLOOKUP($C4503,'Raw-products'!$A$2:$H$1261,MATCH(I$1,'Raw-products'!$A$1:$H$1,0))</f>
        <v>S</v>
      </c>
      <c r="J4503" t="str">
        <f>VLOOKUP($C4503,'Raw-products'!$A$2:$H$1261,MATCH(J$1,'Raw-products'!$A$1:$H$1,0))</f>
        <v>blue</v>
      </c>
      <c r="K4503">
        <f>VLOOKUP($C4503,'Raw-products'!$A$2:$H$1261,MATCH(K$1,'Raw-products'!$A$1:$H$1,0))</f>
        <v>113</v>
      </c>
      <c r="L4503">
        <f>VLOOKUP($C4503,'Raw-products'!$A$2:$H$1261,MATCH(L$1,'Raw-products'!$A$1:$H$1,0))</f>
        <v>75</v>
      </c>
      <c r="M4503" s="5">
        <f t="shared" si="140"/>
        <v>8475</v>
      </c>
      <c r="N4503" cm="1">
        <f t="array" ref="N4503:Q4503">_xlfn.XLOOKUP($B4503,'Raw -orders'!$A:$A,'Raw -orders'!$B:$E)</f>
        <v>278</v>
      </c>
      <c r="O4503">
        <v>46681</v>
      </c>
      <c r="P4503" s="1">
        <v>44434</v>
      </c>
      <c r="Q4503" s="1">
        <v>44456</v>
      </c>
      <c r="R4503" t="str" cm="1">
        <f t="array" ref="R4503:Y4503">_xlfn.XLOOKUP($N4503,'Raw - customers'!$A:$A,'Raw - customers'!$B:$I)</f>
        <v>Michele Osmant</v>
      </c>
      <c r="S4503" t="str">
        <v>Non-binary</v>
      </c>
      <c r="T4503">
        <v>73</v>
      </c>
      <c r="U4503" t="str">
        <v>370 Koch SummitApt. 142</v>
      </c>
      <c r="V4503">
        <v>8967</v>
      </c>
      <c r="W4503" t="str">
        <v>North Josephmouth</v>
      </c>
      <c r="X4503" t="str">
        <v>Queensland</v>
      </c>
      <c r="Y4503" t="str">
        <v>Australia</v>
      </c>
      <c r="Z4503">
        <v>8</v>
      </c>
      <c r="AA4503" s="3" t="str">
        <f t="shared" si="141"/>
        <v>20 to 30</v>
      </c>
      <c r="AP4503" s="6">
        <v>278</v>
      </c>
      <c r="AQ4503" s="6" t="s">
        <v>1355</v>
      </c>
    </row>
    <row r="4504" spans="1:43" x14ac:dyDescent="0.25">
      <c r="A4504">
        <v>4502</v>
      </c>
      <c r="B4504">
        <v>898</v>
      </c>
      <c r="C4504">
        <v>970</v>
      </c>
      <c r="D4504">
        <v>97</v>
      </c>
      <c r="E4504">
        <v>3</v>
      </c>
      <c r="F4504">
        <v>291</v>
      </c>
      <c r="G4504" t="str">
        <f>VLOOKUP($C4504,'Raw-products'!$A$2:$H$1261,MATCH(G$1,'Raw-products'!$A$1:$H$1,0))</f>
        <v>Trousers</v>
      </c>
      <c r="H4504" t="str">
        <f>VLOOKUP($C4504,'Raw-products'!$A$2:$H$1261,MATCH(H$1,'Raw-products'!$A$1:$H$1,0))</f>
        <v>Slim-Fit</v>
      </c>
      <c r="I4504" t="str">
        <f>VLOOKUP($C4504,'Raw-products'!$A$2:$H$1261,MATCH(I$1,'Raw-products'!$A$1:$H$1,0))</f>
        <v>XS</v>
      </c>
      <c r="J4504" t="str">
        <f>VLOOKUP($C4504,'Raw-products'!$A$2:$H$1261,MATCH(J$1,'Raw-products'!$A$1:$H$1,0))</f>
        <v>indigo</v>
      </c>
      <c r="K4504">
        <f>VLOOKUP($C4504,'Raw-products'!$A$2:$H$1261,MATCH(K$1,'Raw-products'!$A$1:$H$1,0))</f>
        <v>119</v>
      </c>
      <c r="L4504">
        <f>VLOOKUP($C4504,'Raw-products'!$A$2:$H$1261,MATCH(L$1,'Raw-products'!$A$1:$H$1,0))</f>
        <v>74</v>
      </c>
      <c r="M4504" s="5">
        <f t="shared" si="140"/>
        <v>8806</v>
      </c>
      <c r="N4504" cm="1">
        <f t="array" ref="N4504:Q4504">_xlfn.XLOOKUP($B4504,'Raw -orders'!$A:$A,'Raw -orders'!$B:$E)</f>
        <v>465</v>
      </c>
      <c r="O4504">
        <v>51868</v>
      </c>
      <c r="P4504" s="1">
        <v>44377</v>
      </c>
      <c r="Q4504" s="1">
        <v>44381</v>
      </c>
      <c r="R4504" t="str" cm="1">
        <f t="array" ref="R4504:Y4504">_xlfn.XLOOKUP($N4504,'Raw - customers'!$A:$A,'Raw - customers'!$B:$I)</f>
        <v>Mallory Castellani</v>
      </c>
      <c r="S4504" t="str">
        <v>Female</v>
      </c>
      <c r="T4504">
        <v>38</v>
      </c>
      <c r="U4504" t="str">
        <v>115 Wilkinson CrestSuite 858</v>
      </c>
      <c r="V4504">
        <v>4700</v>
      </c>
      <c r="W4504" t="str">
        <v>Williammouth</v>
      </c>
      <c r="X4504" t="str">
        <v>Victoria</v>
      </c>
      <c r="Y4504" t="str">
        <v>Australia</v>
      </c>
      <c r="Z4504">
        <v>6</v>
      </c>
      <c r="AA4504" s="3" t="str">
        <f t="shared" si="141"/>
        <v>0 to 10</v>
      </c>
      <c r="AP4504" s="6">
        <v>465</v>
      </c>
      <c r="AQ4504" s="6" t="s">
        <v>1396</v>
      </c>
    </row>
    <row r="4505" spans="1:43" x14ac:dyDescent="0.25">
      <c r="A4505">
        <v>4503</v>
      </c>
      <c r="B4505">
        <v>898</v>
      </c>
      <c r="C4505">
        <v>212</v>
      </c>
      <c r="D4505">
        <v>106</v>
      </c>
      <c r="E4505">
        <v>3</v>
      </c>
      <c r="F4505">
        <v>318</v>
      </c>
      <c r="G4505" t="str">
        <f>VLOOKUP($C4505,'Raw-products'!$A$2:$H$1261,MATCH(G$1,'Raw-products'!$A$1:$H$1,0))</f>
        <v>Shirt</v>
      </c>
      <c r="H4505" t="str">
        <f>VLOOKUP($C4505,'Raw-products'!$A$2:$H$1261,MATCH(H$1,'Raw-products'!$A$1:$H$1,0))</f>
        <v>Chambray</v>
      </c>
      <c r="I4505" t="str">
        <f>VLOOKUP($C4505,'Raw-products'!$A$2:$H$1261,MATCH(I$1,'Raw-products'!$A$1:$H$1,0))</f>
        <v>M</v>
      </c>
      <c r="J4505" t="str">
        <f>VLOOKUP($C4505,'Raw-products'!$A$2:$H$1261,MATCH(J$1,'Raw-products'!$A$1:$H$1,0))</f>
        <v>red</v>
      </c>
      <c r="K4505">
        <f>VLOOKUP($C4505,'Raw-products'!$A$2:$H$1261,MATCH(K$1,'Raw-products'!$A$1:$H$1,0))</f>
        <v>105</v>
      </c>
      <c r="L4505">
        <f>VLOOKUP($C4505,'Raw-products'!$A$2:$H$1261,MATCH(L$1,'Raw-products'!$A$1:$H$1,0))</f>
        <v>48</v>
      </c>
      <c r="M4505" s="5">
        <f t="shared" si="140"/>
        <v>5040</v>
      </c>
      <c r="N4505" cm="1">
        <f t="array" ref="N4505:Q4505">_xlfn.XLOOKUP($B4505,'Raw -orders'!$A:$A,'Raw -orders'!$B:$E)</f>
        <v>465</v>
      </c>
      <c r="O4505">
        <v>51868</v>
      </c>
      <c r="P4505" s="1">
        <v>44377</v>
      </c>
      <c r="Q4505" s="1">
        <v>44381</v>
      </c>
      <c r="R4505" t="str" cm="1">
        <f t="array" ref="R4505:Y4505">_xlfn.XLOOKUP($N4505,'Raw - customers'!$A:$A,'Raw - customers'!$B:$I)</f>
        <v>Mallory Castellani</v>
      </c>
      <c r="S4505" t="str">
        <v>Female</v>
      </c>
      <c r="T4505">
        <v>38</v>
      </c>
      <c r="U4505" t="str">
        <v>115 Wilkinson CrestSuite 858</v>
      </c>
      <c r="V4505">
        <v>4700</v>
      </c>
      <c r="W4505" t="str">
        <v>Williammouth</v>
      </c>
      <c r="X4505" t="str">
        <v>Victoria</v>
      </c>
      <c r="Y4505" t="str">
        <v>Australia</v>
      </c>
      <c r="Z4505">
        <v>6</v>
      </c>
      <c r="AA4505" s="3" t="str">
        <f t="shared" si="141"/>
        <v>0 to 10</v>
      </c>
      <c r="AP4505" s="6">
        <v>465</v>
      </c>
      <c r="AQ4505" s="6" t="s">
        <v>1396</v>
      </c>
    </row>
    <row r="4506" spans="1:43" x14ac:dyDescent="0.25">
      <c r="A4506">
        <v>4504</v>
      </c>
      <c r="B4506">
        <v>898</v>
      </c>
      <c r="C4506">
        <v>207</v>
      </c>
      <c r="D4506">
        <v>98</v>
      </c>
      <c r="E4506">
        <v>2</v>
      </c>
      <c r="F4506">
        <v>196</v>
      </c>
      <c r="G4506" t="str">
        <f>VLOOKUP($C4506,'Raw-products'!$A$2:$H$1261,MATCH(G$1,'Raw-products'!$A$1:$H$1,0))</f>
        <v>Shirt</v>
      </c>
      <c r="H4506" t="str">
        <f>VLOOKUP($C4506,'Raw-products'!$A$2:$H$1261,MATCH(H$1,'Raw-products'!$A$1:$H$1,0))</f>
        <v>Camp Collared</v>
      </c>
      <c r="I4506" t="str">
        <f>VLOOKUP($C4506,'Raw-products'!$A$2:$H$1261,MATCH(I$1,'Raw-products'!$A$1:$H$1,0))</f>
        <v>M</v>
      </c>
      <c r="J4506" t="str">
        <f>VLOOKUP($C4506,'Raw-products'!$A$2:$H$1261,MATCH(J$1,'Raw-products'!$A$1:$H$1,0))</f>
        <v>violet</v>
      </c>
      <c r="K4506">
        <f>VLOOKUP($C4506,'Raw-products'!$A$2:$H$1261,MATCH(K$1,'Raw-products'!$A$1:$H$1,0))</f>
        <v>112</v>
      </c>
      <c r="L4506">
        <f>VLOOKUP($C4506,'Raw-products'!$A$2:$H$1261,MATCH(L$1,'Raw-products'!$A$1:$H$1,0))</f>
        <v>41</v>
      </c>
      <c r="M4506" s="5">
        <f t="shared" si="140"/>
        <v>4592</v>
      </c>
      <c r="N4506" cm="1">
        <f t="array" ref="N4506:Q4506">_xlfn.XLOOKUP($B4506,'Raw -orders'!$A:$A,'Raw -orders'!$B:$E)</f>
        <v>465</v>
      </c>
      <c r="O4506">
        <v>51868</v>
      </c>
      <c r="P4506" s="1">
        <v>44377</v>
      </c>
      <c r="Q4506" s="1">
        <v>44381</v>
      </c>
      <c r="R4506" t="str" cm="1">
        <f t="array" ref="R4506:Y4506">_xlfn.XLOOKUP($N4506,'Raw - customers'!$A:$A,'Raw - customers'!$B:$I)</f>
        <v>Mallory Castellani</v>
      </c>
      <c r="S4506" t="str">
        <v>Female</v>
      </c>
      <c r="T4506">
        <v>38</v>
      </c>
      <c r="U4506" t="str">
        <v>115 Wilkinson CrestSuite 858</v>
      </c>
      <c r="V4506">
        <v>4700</v>
      </c>
      <c r="W4506" t="str">
        <v>Williammouth</v>
      </c>
      <c r="X4506" t="str">
        <v>Victoria</v>
      </c>
      <c r="Y4506" t="str">
        <v>Australia</v>
      </c>
      <c r="Z4506">
        <v>6</v>
      </c>
      <c r="AA4506" s="3" t="str">
        <f t="shared" si="141"/>
        <v>0 to 10</v>
      </c>
      <c r="AP4506" s="6">
        <v>465</v>
      </c>
      <c r="AQ4506" s="6" t="s">
        <v>1396</v>
      </c>
    </row>
    <row r="4507" spans="1:43" x14ac:dyDescent="0.25">
      <c r="A4507">
        <v>4505</v>
      </c>
      <c r="B4507">
        <v>898</v>
      </c>
      <c r="C4507">
        <v>366</v>
      </c>
      <c r="D4507">
        <v>94</v>
      </c>
      <c r="E4507">
        <v>1</v>
      </c>
      <c r="F4507">
        <v>94</v>
      </c>
      <c r="G4507" t="str">
        <f>VLOOKUP($C4507,'Raw-products'!$A$2:$H$1261,MATCH(G$1,'Raw-products'!$A$1:$H$1,0))</f>
        <v>Shirt</v>
      </c>
      <c r="H4507" t="str">
        <f>VLOOKUP($C4507,'Raw-products'!$A$2:$H$1261,MATCH(H$1,'Raw-products'!$A$1:$H$1,0))</f>
        <v>Henley</v>
      </c>
      <c r="I4507" t="str">
        <f>VLOOKUP($C4507,'Raw-products'!$A$2:$H$1261,MATCH(I$1,'Raw-products'!$A$1:$H$1,0))</f>
        <v>S</v>
      </c>
      <c r="J4507" t="str">
        <f>VLOOKUP($C4507,'Raw-products'!$A$2:$H$1261,MATCH(J$1,'Raw-products'!$A$1:$H$1,0))</f>
        <v>green</v>
      </c>
      <c r="K4507">
        <f>VLOOKUP($C4507,'Raw-products'!$A$2:$H$1261,MATCH(K$1,'Raw-products'!$A$1:$H$1,0))</f>
        <v>92</v>
      </c>
      <c r="L4507">
        <f>VLOOKUP($C4507,'Raw-products'!$A$2:$H$1261,MATCH(L$1,'Raw-products'!$A$1:$H$1,0))</f>
        <v>68</v>
      </c>
      <c r="M4507" s="5">
        <f t="shared" si="140"/>
        <v>6256</v>
      </c>
      <c r="N4507" cm="1">
        <f t="array" ref="N4507:Q4507">_xlfn.XLOOKUP($B4507,'Raw -orders'!$A:$A,'Raw -orders'!$B:$E)</f>
        <v>465</v>
      </c>
      <c r="O4507">
        <v>51868</v>
      </c>
      <c r="P4507" s="1">
        <v>44377</v>
      </c>
      <c r="Q4507" s="1">
        <v>44381</v>
      </c>
      <c r="R4507" t="str" cm="1">
        <f t="array" ref="R4507:Y4507">_xlfn.XLOOKUP($N4507,'Raw - customers'!$A:$A,'Raw - customers'!$B:$I)</f>
        <v>Mallory Castellani</v>
      </c>
      <c r="S4507" t="str">
        <v>Female</v>
      </c>
      <c r="T4507">
        <v>38</v>
      </c>
      <c r="U4507" t="str">
        <v>115 Wilkinson CrestSuite 858</v>
      </c>
      <c r="V4507">
        <v>4700</v>
      </c>
      <c r="W4507" t="str">
        <v>Williammouth</v>
      </c>
      <c r="X4507" t="str">
        <v>Victoria</v>
      </c>
      <c r="Y4507" t="str">
        <v>Australia</v>
      </c>
      <c r="Z4507">
        <v>6</v>
      </c>
      <c r="AA4507" s="3" t="str">
        <f t="shared" si="141"/>
        <v>0 to 10</v>
      </c>
      <c r="AP4507" s="6">
        <v>465</v>
      </c>
      <c r="AQ4507" s="6" t="s">
        <v>1396</v>
      </c>
    </row>
    <row r="4508" spans="1:43" x14ac:dyDescent="0.25">
      <c r="A4508">
        <v>4506</v>
      </c>
      <c r="B4508">
        <v>898</v>
      </c>
      <c r="C4508">
        <v>911</v>
      </c>
      <c r="D4508">
        <v>96</v>
      </c>
      <c r="E4508">
        <v>2</v>
      </c>
      <c r="F4508">
        <v>192</v>
      </c>
      <c r="G4508" t="str">
        <f>VLOOKUP($C4508,'Raw-products'!$A$2:$H$1261,MATCH(G$1,'Raw-products'!$A$1:$H$1,0))</f>
        <v>Trousers</v>
      </c>
      <c r="H4508" t="str">
        <f>VLOOKUP($C4508,'Raw-products'!$A$2:$H$1261,MATCH(H$1,'Raw-products'!$A$1:$H$1,0))</f>
        <v>Drawstring</v>
      </c>
      <c r="I4508" t="str">
        <f>VLOOKUP($C4508,'Raw-products'!$A$2:$H$1261,MATCH(I$1,'Raw-products'!$A$1:$H$1,0))</f>
        <v>S</v>
      </c>
      <c r="J4508" t="str">
        <f>VLOOKUP($C4508,'Raw-products'!$A$2:$H$1261,MATCH(J$1,'Raw-products'!$A$1:$H$1,0))</f>
        <v>red</v>
      </c>
      <c r="K4508">
        <f>VLOOKUP($C4508,'Raw-products'!$A$2:$H$1261,MATCH(K$1,'Raw-products'!$A$1:$H$1,0))</f>
        <v>104</v>
      </c>
      <c r="L4508">
        <f>VLOOKUP($C4508,'Raw-products'!$A$2:$H$1261,MATCH(L$1,'Raw-products'!$A$1:$H$1,0))</f>
        <v>64</v>
      </c>
      <c r="M4508" s="5">
        <f t="shared" si="140"/>
        <v>6656</v>
      </c>
      <c r="N4508" cm="1">
        <f t="array" ref="N4508:Q4508">_xlfn.XLOOKUP($B4508,'Raw -orders'!$A:$A,'Raw -orders'!$B:$E)</f>
        <v>465</v>
      </c>
      <c r="O4508">
        <v>51868</v>
      </c>
      <c r="P4508" s="1">
        <v>44377</v>
      </c>
      <c r="Q4508" s="1">
        <v>44381</v>
      </c>
      <c r="R4508" t="str" cm="1">
        <f t="array" ref="R4508:Y4508">_xlfn.XLOOKUP($N4508,'Raw - customers'!$A:$A,'Raw - customers'!$B:$I)</f>
        <v>Mallory Castellani</v>
      </c>
      <c r="S4508" t="str">
        <v>Female</v>
      </c>
      <c r="T4508">
        <v>38</v>
      </c>
      <c r="U4508" t="str">
        <v>115 Wilkinson CrestSuite 858</v>
      </c>
      <c r="V4508">
        <v>4700</v>
      </c>
      <c r="W4508" t="str">
        <v>Williammouth</v>
      </c>
      <c r="X4508" t="str">
        <v>Victoria</v>
      </c>
      <c r="Y4508" t="str">
        <v>Australia</v>
      </c>
      <c r="Z4508">
        <v>6</v>
      </c>
      <c r="AA4508" s="3" t="str">
        <f t="shared" si="141"/>
        <v>0 to 10</v>
      </c>
      <c r="AP4508" s="6">
        <v>465</v>
      </c>
      <c r="AQ4508" s="6" t="s">
        <v>1396</v>
      </c>
    </row>
    <row r="4509" spans="1:43" x14ac:dyDescent="0.25">
      <c r="A4509">
        <v>4507</v>
      </c>
      <c r="B4509">
        <v>898</v>
      </c>
      <c r="C4509">
        <v>28</v>
      </c>
      <c r="D4509">
        <v>96</v>
      </c>
      <c r="E4509">
        <v>3</v>
      </c>
      <c r="F4509">
        <v>288</v>
      </c>
      <c r="G4509" t="str">
        <f>VLOOKUP($C4509,'Raw-products'!$A$2:$H$1261,MATCH(G$1,'Raw-products'!$A$1:$H$1,0))</f>
        <v>Shirt</v>
      </c>
      <c r="H4509" t="str">
        <f>VLOOKUP($C4509,'Raw-products'!$A$2:$H$1261,MATCH(H$1,'Raw-products'!$A$1:$H$1,0))</f>
        <v>Oxford Cloth</v>
      </c>
      <c r="I4509" t="str">
        <f>VLOOKUP($C4509,'Raw-products'!$A$2:$H$1261,MATCH(I$1,'Raw-products'!$A$1:$H$1,0))</f>
        <v>L</v>
      </c>
      <c r="J4509" t="str">
        <f>VLOOKUP($C4509,'Raw-products'!$A$2:$H$1261,MATCH(J$1,'Raw-products'!$A$1:$H$1,0))</f>
        <v>indigo</v>
      </c>
      <c r="K4509">
        <f>VLOOKUP($C4509,'Raw-products'!$A$2:$H$1261,MATCH(K$1,'Raw-products'!$A$1:$H$1,0))</f>
        <v>114</v>
      </c>
      <c r="L4509">
        <f>VLOOKUP($C4509,'Raw-products'!$A$2:$H$1261,MATCH(L$1,'Raw-products'!$A$1:$H$1,0))</f>
        <v>70</v>
      </c>
      <c r="M4509" s="5">
        <f t="shared" si="140"/>
        <v>7980</v>
      </c>
      <c r="N4509" cm="1">
        <f t="array" ref="N4509:Q4509">_xlfn.XLOOKUP($B4509,'Raw -orders'!$A:$A,'Raw -orders'!$B:$E)</f>
        <v>465</v>
      </c>
      <c r="O4509">
        <v>51868</v>
      </c>
      <c r="P4509" s="1">
        <v>44377</v>
      </c>
      <c r="Q4509" s="1">
        <v>44381</v>
      </c>
      <c r="R4509" t="str" cm="1">
        <f t="array" ref="R4509:Y4509">_xlfn.XLOOKUP($N4509,'Raw - customers'!$A:$A,'Raw - customers'!$B:$I)</f>
        <v>Mallory Castellani</v>
      </c>
      <c r="S4509" t="str">
        <v>Female</v>
      </c>
      <c r="T4509">
        <v>38</v>
      </c>
      <c r="U4509" t="str">
        <v>115 Wilkinson CrestSuite 858</v>
      </c>
      <c r="V4509">
        <v>4700</v>
      </c>
      <c r="W4509" t="str">
        <v>Williammouth</v>
      </c>
      <c r="X4509" t="str">
        <v>Victoria</v>
      </c>
      <c r="Y4509" t="str">
        <v>Australia</v>
      </c>
      <c r="Z4509">
        <v>6</v>
      </c>
      <c r="AA4509" s="3" t="str">
        <f t="shared" si="141"/>
        <v>0 to 10</v>
      </c>
      <c r="AP4509" s="6">
        <v>465</v>
      </c>
      <c r="AQ4509" s="6" t="s">
        <v>1396</v>
      </c>
    </row>
    <row r="4510" spans="1:43" x14ac:dyDescent="0.25">
      <c r="A4510">
        <v>4508</v>
      </c>
      <c r="B4510">
        <v>899</v>
      </c>
      <c r="C4510">
        <v>712</v>
      </c>
      <c r="D4510">
        <v>119</v>
      </c>
      <c r="E4510">
        <v>3</v>
      </c>
      <c r="F4510">
        <v>357</v>
      </c>
      <c r="G4510" t="str">
        <f>VLOOKUP($C4510,'Raw-products'!$A$2:$H$1261,MATCH(G$1,'Raw-products'!$A$1:$H$1,0))</f>
        <v>Jacket</v>
      </c>
      <c r="H4510" t="str">
        <f>VLOOKUP($C4510,'Raw-products'!$A$2:$H$1261,MATCH(H$1,'Raw-products'!$A$1:$H$1,0))</f>
        <v>Trench Coat</v>
      </c>
      <c r="I4510" t="str">
        <f>VLOOKUP($C4510,'Raw-products'!$A$2:$H$1261,MATCH(I$1,'Raw-products'!$A$1:$H$1,0))</f>
        <v>M</v>
      </c>
      <c r="J4510" t="str">
        <f>VLOOKUP($C4510,'Raw-products'!$A$2:$H$1261,MATCH(J$1,'Raw-products'!$A$1:$H$1,0))</f>
        <v>yellow</v>
      </c>
      <c r="K4510">
        <f>VLOOKUP($C4510,'Raw-products'!$A$2:$H$1261,MATCH(K$1,'Raw-products'!$A$1:$H$1,0))</f>
        <v>112</v>
      </c>
      <c r="L4510">
        <f>VLOOKUP($C4510,'Raw-products'!$A$2:$H$1261,MATCH(L$1,'Raw-products'!$A$1:$H$1,0))</f>
        <v>54</v>
      </c>
      <c r="M4510" s="5">
        <f t="shared" si="140"/>
        <v>6048</v>
      </c>
      <c r="N4510" cm="1">
        <f t="array" ref="N4510:Q4510">_xlfn.XLOOKUP($B4510,'Raw -orders'!$A:$A,'Raw -orders'!$B:$E)</f>
        <v>408</v>
      </c>
      <c r="O4510">
        <v>32250</v>
      </c>
      <c r="P4510" s="1">
        <v>44412</v>
      </c>
      <c r="Q4510" s="1">
        <v>44422</v>
      </c>
      <c r="R4510" t="str" cm="1">
        <f t="array" ref="R4510:Y4510">_xlfn.XLOOKUP($N4510,'Raw - customers'!$A:$A,'Raw - customers'!$B:$I)</f>
        <v>Alis Macculloch</v>
      </c>
      <c r="S4510" t="str">
        <v>Genderfluid</v>
      </c>
      <c r="T4510">
        <v>66</v>
      </c>
      <c r="U4510" t="str">
        <v>8142 Jackson ParkwaySuite 475</v>
      </c>
      <c r="V4510">
        <v>5079</v>
      </c>
      <c r="W4510" t="str">
        <v>Lake Haydenton</v>
      </c>
      <c r="X4510" t="str">
        <v>Australian Capital Territory</v>
      </c>
      <c r="Y4510" t="str">
        <v>Australia</v>
      </c>
      <c r="Z4510">
        <v>8</v>
      </c>
      <c r="AA4510" s="3" t="str">
        <f t="shared" si="141"/>
        <v>0 to 10</v>
      </c>
      <c r="AP4510" s="6">
        <v>408</v>
      </c>
      <c r="AQ4510" s="6" t="s">
        <v>1350</v>
      </c>
    </row>
    <row r="4511" spans="1:43" x14ac:dyDescent="0.25">
      <c r="A4511">
        <v>4509</v>
      </c>
      <c r="B4511">
        <v>899</v>
      </c>
      <c r="C4511">
        <v>112</v>
      </c>
      <c r="D4511">
        <v>92</v>
      </c>
      <c r="E4511">
        <v>2</v>
      </c>
      <c r="F4511">
        <v>184</v>
      </c>
      <c r="G4511" t="str">
        <f>VLOOKUP($C4511,'Raw-products'!$A$2:$H$1261,MATCH(G$1,'Raw-products'!$A$1:$H$1,0))</f>
        <v>Shirt</v>
      </c>
      <c r="H4511" t="str">
        <f>VLOOKUP($C4511,'Raw-products'!$A$2:$H$1261,MATCH(H$1,'Raw-products'!$A$1:$H$1,0))</f>
        <v>Denim</v>
      </c>
      <c r="I4511" t="str">
        <f>VLOOKUP($C4511,'Raw-products'!$A$2:$H$1261,MATCH(I$1,'Raw-products'!$A$1:$H$1,0))</f>
        <v>M</v>
      </c>
      <c r="J4511" t="str">
        <f>VLOOKUP($C4511,'Raw-products'!$A$2:$H$1261,MATCH(J$1,'Raw-products'!$A$1:$H$1,0))</f>
        <v>orange</v>
      </c>
      <c r="K4511">
        <f>VLOOKUP($C4511,'Raw-products'!$A$2:$H$1261,MATCH(K$1,'Raw-products'!$A$1:$H$1,0))</f>
        <v>115</v>
      </c>
      <c r="L4511">
        <f>VLOOKUP($C4511,'Raw-products'!$A$2:$H$1261,MATCH(L$1,'Raw-products'!$A$1:$H$1,0))</f>
        <v>50</v>
      </c>
      <c r="M4511" s="5">
        <f t="shared" si="140"/>
        <v>5750</v>
      </c>
      <c r="N4511" cm="1">
        <f t="array" ref="N4511:Q4511">_xlfn.XLOOKUP($B4511,'Raw -orders'!$A:$A,'Raw -orders'!$B:$E)</f>
        <v>408</v>
      </c>
      <c r="O4511">
        <v>32250</v>
      </c>
      <c r="P4511" s="1">
        <v>44412</v>
      </c>
      <c r="Q4511" s="1">
        <v>44422</v>
      </c>
      <c r="R4511" t="str" cm="1">
        <f t="array" ref="R4511:Y4511">_xlfn.XLOOKUP($N4511,'Raw - customers'!$A:$A,'Raw - customers'!$B:$I)</f>
        <v>Alis Macculloch</v>
      </c>
      <c r="S4511" t="str">
        <v>Genderfluid</v>
      </c>
      <c r="T4511">
        <v>66</v>
      </c>
      <c r="U4511" t="str">
        <v>8142 Jackson ParkwaySuite 475</v>
      </c>
      <c r="V4511">
        <v>5079</v>
      </c>
      <c r="W4511" t="str">
        <v>Lake Haydenton</v>
      </c>
      <c r="X4511" t="str">
        <v>Australian Capital Territory</v>
      </c>
      <c r="Y4511" t="str">
        <v>Australia</v>
      </c>
      <c r="Z4511">
        <v>8</v>
      </c>
      <c r="AA4511" s="3" t="str">
        <f t="shared" si="141"/>
        <v>0 to 10</v>
      </c>
      <c r="AP4511" s="6">
        <v>408</v>
      </c>
      <c r="AQ4511" s="6" t="s">
        <v>1350</v>
      </c>
    </row>
    <row r="4512" spans="1:43" x14ac:dyDescent="0.25">
      <c r="A4512">
        <v>4510</v>
      </c>
      <c r="B4512">
        <v>899</v>
      </c>
      <c r="C4512">
        <v>412</v>
      </c>
      <c r="D4512">
        <v>119</v>
      </c>
      <c r="E4512">
        <v>2</v>
      </c>
      <c r="F4512">
        <v>238</v>
      </c>
      <c r="G4512" t="str">
        <f>VLOOKUP($C4512,'Raw-products'!$A$2:$H$1261,MATCH(G$1,'Raw-products'!$A$1:$H$1,0))</f>
        <v>Shirt</v>
      </c>
      <c r="H4512" t="str">
        <f>VLOOKUP($C4512,'Raw-products'!$A$2:$H$1261,MATCH(H$1,'Raw-products'!$A$1:$H$1,0))</f>
        <v>Casual Slim Fit</v>
      </c>
      <c r="I4512" t="str">
        <f>VLOOKUP($C4512,'Raw-products'!$A$2:$H$1261,MATCH(I$1,'Raw-products'!$A$1:$H$1,0))</f>
        <v>M</v>
      </c>
      <c r="J4512" t="str">
        <f>VLOOKUP($C4512,'Raw-products'!$A$2:$H$1261,MATCH(J$1,'Raw-products'!$A$1:$H$1,0))</f>
        <v>indigo</v>
      </c>
      <c r="K4512">
        <f>VLOOKUP($C4512,'Raw-products'!$A$2:$H$1261,MATCH(K$1,'Raw-products'!$A$1:$H$1,0))</f>
        <v>113</v>
      </c>
      <c r="L4512">
        <f>VLOOKUP($C4512,'Raw-products'!$A$2:$H$1261,MATCH(L$1,'Raw-products'!$A$1:$H$1,0))</f>
        <v>65</v>
      </c>
      <c r="M4512" s="5">
        <f t="shared" si="140"/>
        <v>7345</v>
      </c>
      <c r="N4512" cm="1">
        <f t="array" ref="N4512:Q4512">_xlfn.XLOOKUP($B4512,'Raw -orders'!$A:$A,'Raw -orders'!$B:$E)</f>
        <v>408</v>
      </c>
      <c r="O4512">
        <v>32250</v>
      </c>
      <c r="P4512" s="1">
        <v>44412</v>
      </c>
      <c r="Q4512" s="1">
        <v>44422</v>
      </c>
      <c r="R4512" t="str" cm="1">
        <f t="array" ref="R4512:Y4512">_xlfn.XLOOKUP($N4512,'Raw - customers'!$A:$A,'Raw - customers'!$B:$I)</f>
        <v>Alis Macculloch</v>
      </c>
      <c r="S4512" t="str">
        <v>Genderfluid</v>
      </c>
      <c r="T4512">
        <v>66</v>
      </c>
      <c r="U4512" t="str">
        <v>8142 Jackson ParkwaySuite 475</v>
      </c>
      <c r="V4512">
        <v>5079</v>
      </c>
      <c r="W4512" t="str">
        <v>Lake Haydenton</v>
      </c>
      <c r="X4512" t="str">
        <v>Australian Capital Territory</v>
      </c>
      <c r="Y4512" t="str">
        <v>Australia</v>
      </c>
      <c r="Z4512">
        <v>8</v>
      </c>
      <c r="AA4512" s="3" t="str">
        <f t="shared" si="141"/>
        <v>0 to 10</v>
      </c>
      <c r="AP4512" s="6">
        <v>408</v>
      </c>
      <c r="AQ4512" s="6" t="s">
        <v>1350</v>
      </c>
    </row>
    <row r="4513" spans="1:43" x14ac:dyDescent="0.25">
      <c r="A4513">
        <v>4511</v>
      </c>
      <c r="B4513">
        <v>899</v>
      </c>
      <c r="C4513">
        <v>1147</v>
      </c>
      <c r="D4513">
        <v>102</v>
      </c>
      <c r="E4513">
        <v>3</v>
      </c>
      <c r="F4513">
        <v>306</v>
      </c>
      <c r="G4513" t="str">
        <f>VLOOKUP($C4513,'Raw-products'!$A$2:$H$1261,MATCH(G$1,'Raw-products'!$A$1:$H$1,0))</f>
        <v>Trousers</v>
      </c>
      <c r="H4513" t="str">
        <f>VLOOKUP($C4513,'Raw-products'!$A$2:$H$1261,MATCH(H$1,'Raw-products'!$A$1:$H$1,0))</f>
        <v>Cargo Pants</v>
      </c>
      <c r="I4513" t="str">
        <f>VLOOKUP($C4513,'Raw-products'!$A$2:$H$1261,MATCH(I$1,'Raw-products'!$A$1:$H$1,0))</f>
        <v>M</v>
      </c>
      <c r="J4513" t="str">
        <f>VLOOKUP($C4513,'Raw-products'!$A$2:$H$1261,MATCH(J$1,'Raw-products'!$A$1:$H$1,0))</f>
        <v>indigo</v>
      </c>
      <c r="K4513">
        <f>VLOOKUP($C4513,'Raw-products'!$A$2:$H$1261,MATCH(K$1,'Raw-products'!$A$1:$H$1,0))</f>
        <v>106</v>
      </c>
      <c r="L4513">
        <f>VLOOKUP($C4513,'Raw-products'!$A$2:$H$1261,MATCH(L$1,'Raw-products'!$A$1:$H$1,0))</f>
        <v>51</v>
      </c>
      <c r="M4513" s="5">
        <f t="shared" si="140"/>
        <v>5406</v>
      </c>
      <c r="N4513" cm="1">
        <f t="array" ref="N4513:Q4513">_xlfn.XLOOKUP($B4513,'Raw -orders'!$A:$A,'Raw -orders'!$B:$E)</f>
        <v>408</v>
      </c>
      <c r="O4513">
        <v>32250</v>
      </c>
      <c r="P4513" s="1">
        <v>44412</v>
      </c>
      <c r="Q4513" s="1">
        <v>44422</v>
      </c>
      <c r="R4513" t="str" cm="1">
        <f t="array" ref="R4513:Y4513">_xlfn.XLOOKUP($N4513,'Raw - customers'!$A:$A,'Raw - customers'!$B:$I)</f>
        <v>Alis Macculloch</v>
      </c>
      <c r="S4513" t="str">
        <v>Genderfluid</v>
      </c>
      <c r="T4513">
        <v>66</v>
      </c>
      <c r="U4513" t="str">
        <v>8142 Jackson ParkwaySuite 475</v>
      </c>
      <c r="V4513">
        <v>5079</v>
      </c>
      <c r="W4513" t="str">
        <v>Lake Haydenton</v>
      </c>
      <c r="X4513" t="str">
        <v>Australian Capital Territory</v>
      </c>
      <c r="Y4513" t="str">
        <v>Australia</v>
      </c>
      <c r="Z4513">
        <v>8</v>
      </c>
      <c r="AA4513" s="3" t="str">
        <f t="shared" si="141"/>
        <v>0 to 10</v>
      </c>
      <c r="AP4513" s="6">
        <v>408</v>
      </c>
      <c r="AQ4513" s="6" t="s">
        <v>1350</v>
      </c>
    </row>
    <row r="4514" spans="1:43" x14ac:dyDescent="0.25">
      <c r="A4514">
        <v>4512</v>
      </c>
      <c r="B4514">
        <v>900</v>
      </c>
      <c r="C4514">
        <v>636</v>
      </c>
      <c r="D4514">
        <v>93</v>
      </c>
      <c r="E4514">
        <v>2</v>
      </c>
      <c r="F4514">
        <v>186</v>
      </c>
      <c r="G4514" t="str">
        <f>VLOOKUP($C4514,'Raw-products'!$A$2:$H$1261,MATCH(G$1,'Raw-products'!$A$1:$H$1,0))</f>
        <v>Jacket</v>
      </c>
      <c r="H4514" t="str">
        <f>VLOOKUP($C4514,'Raw-products'!$A$2:$H$1261,MATCH(H$1,'Raw-products'!$A$1:$H$1,0))</f>
        <v>Coach</v>
      </c>
      <c r="I4514" t="str">
        <f>VLOOKUP($C4514,'Raw-products'!$A$2:$H$1261,MATCH(I$1,'Raw-products'!$A$1:$H$1,0))</f>
        <v>S</v>
      </c>
      <c r="J4514" t="str">
        <f>VLOOKUP($C4514,'Raw-products'!$A$2:$H$1261,MATCH(J$1,'Raw-products'!$A$1:$H$1,0))</f>
        <v>orange</v>
      </c>
      <c r="K4514">
        <f>VLOOKUP($C4514,'Raw-products'!$A$2:$H$1261,MATCH(K$1,'Raw-products'!$A$1:$H$1,0))</f>
        <v>115</v>
      </c>
      <c r="L4514">
        <f>VLOOKUP($C4514,'Raw-products'!$A$2:$H$1261,MATCH(L$1,'Raw-products'!$A$1:$H$1,0))</f>
        <v>55</v>
      </c>
      <c r="M4514" s="5">
        <f t="shared" si="140"/>
        <v>6325</v>
      </c>
      <c r="N4514" cm="1">
        <f t="array" ref="N4514:Q4514">_xlfn.XLOOKUP($B4514,'Raw -orders'!$A:$A,'Raw -orders'!$B:$E)</f>
        <v>409</v>
      </c>
      <c r="O4514">
        <v>31161</v>
      </c>
      <c r="P4514" s="1">
        <v>44384</v>
      </c>
      <c r="Q4514" s="1">
        <v>44401</v>
      </c>
      <c r="R4514" t="str" cm="1">
        <f t="array" ref="R4514:Y4514">_xlfn.XLOOKUP($N4514,'Raw - customers'!$A:$A,'Raw - customers'!$B:$I)</f>
        <v>Alphonse Galego</v>
      </c>
      <c r="S4514" t="str">
        <v>Male</v>
      </c>
      <c r="T4514">
        <v>75</v>
      </c>
      <c r="U4514" t="str">
        <v>553 Alexander TrailSuite 694</v>
      </c>
      <c r="V4514">
        <v>134</v>
      </c>
      <c r="W4514" t="str">
        <v>New Chase</v>
      </c>
      <c r="X4514" t="str">
        <v>Australian Capital Territory</v>
      </c>
      <c r="Y4514" t="str">
        <v>Australia</v>
      </c>
      <c r="Z4514">
        <v>7</v>
      </c>
      <c r="AA4514" s="3" t="str">
        <f t="shared" si="141"/>
        <v>10 to 20</v>
      </c>
      <c r="AP4514" s="6">
        <v>409</v>
      </c>
      <c r="AQ4514" s="6" t="s">
        <v>1350</v>
      </c>
    </row>
    <row r="4515" spans="1:43" x14ac:dyDescent="0.25">
      <c r="A4515">
        <v>4513</v>
      </c>
      <c r="B4515">
        <v>900</v>
      </c>
      <c r="C4515">
        <v>609</v>
      </c>
      <c r="D4515">
        <v>112</v>
      </c>
      <c r="E4515">
        <v>1</v>
      </c>
      <c r="F4515">
        <v>112</v>
      </c>
      <c r="G4515" t="str">
        <f>VLOOKUP($C4515,'Raw-products'!$A$2:$H$1261,MATCH(G$1,'Raw-products'!$A$1:$H$1,0))</f>
        <v>Jacket</v>
      </c>
      <c r="H4515" t="str">
        <f>VLOOKUP($C4515,'Raw-products'!$A$2:$H$1261,MATCH(H$1,'Raw-products'!$A$1:$H$1,0))</f>
        <v>Cardigan</v>
      </c>
      <c r="I4515" t="str">
        <f>VLOOKUP($C4515,'Raw-products'!$A$2:$H$1261,MATCH(I$1,'Raw-products'!$A$1:$H$1,0))</f>
        <v>XL</v>
      </c>
      <c r="J4515" t="str">
        <f>VLOOKUP($C4515,'Raw-products'!$A$2:$H$1261,MATCH(J$1,'Raw-products'!$A$1:$H$1,0))</f>
        <v>yellow</v>
      </c>
      <c r="K4515">
        <f>VLOOKUP($C4515,'Raw-products'!$A$2:$H$1261,MATCH(K$1,'Raw-products'!$A$1:$H$1,0))</f>
        <v>118</v>
      </c>
      <c r="L4515">
        <f>VLOOKUP($C4515,'Raw-products'!$A$2:$H$1261,MATCH(L$1,'Raw-products'!$A$1:$H$1,0))</f>
        <v>42</v>
      </c>
      <c r="M4515" s="5">
        <f t="shared" si="140"/>
        <v>4956</v>
      </c>
      <c r="N4515" cm="1">
        <f t="array" ref="N4515:Q4515">_xlfn.XLOOKUP($B4515,'Raw -orders'!$A:$A,'Raw -orders'!$B:$E)</f>
        <v>409</v>
      </c>
      <c r="O4515">
        <v>31161</v>
      </c>
      <c r="P4515" s="1">
        <v>44384</v>
      </c>
      <c r="Q4515" s="1">
        <v>44401</v>
      </c>
      <c r="R4515" t="str" cm="1">
        <f t="array" ref="R4515:Y4515">_xlfn.XLOOKUP($N4515,'Raw - customers'!$A:$A,'Raw - customers'!$B:$I)</f>
        <v>Alphonse Galego</v>
      </c>
      <c r="S4515" t="str">
        <v>Male</v>
      </c>
      <c r="T4515">
        <v>75</v>
      </c>
      <c r="U4515" t="str">
        <v>553 Alexander TrailSuite 694</v>
      </c>
      <c r="V4515">
        <v>134</v>
      </c>
      <c r="W4515" t="str">
        <v>New Chase</v>
      </c>
      <c r="X4515" t="str">
        <v>Australian Capital Territory</v>
      </c>
      <c r="Y4515" t="str">
        <v>Australia</v>
      </c>
      <c r="Z4515">
        <v>7</v>
      </c>
      <c r="AA4515" s="3" t="str">
        <f t="shared" si="141"/>
        <v>10 to 20</v>
      </c>
      <c r="AP4515" s="6">
        <v>409</v>
      </c>
      <c r="AQ4515" s="6" t="s">
        <v>1350</v>
      </c>
    </row>
    <row r="4516" spans="1:43" x14ac:dyDescent="0.25">
      <c r="A4516">
        <v>4514</v>
      </c>
      <c r="B4516">
        <v>900</v>
      </c>
      <c r="C4516">
        <v>406</v>
      </c>
      <c r="D4516">
        <v>119</v>
      </c>
      <c r="E4516">
        <v>1</v>
      </c>
      <c r="F4516">
        <v>119</v>
      </c>
      <c r="G4516" t="str">
        <f>VLOOKUP($C4516,'Raw-products'!$A$2:$H$1261,MATCH(G$1,'Raw-products'!$A$1:$H$1,0))</f>
        <v>Shirt</v>
      </c>
      <c r="H4516" t="str">
        <f>VLOOKUP($C4516,'Raw-products'!$A$2:$H$1261,MATCH(H$1,'Raw-products'!$A$1:$H$1,0))</f>
        <v>Casual Slim Fit</v>
      </c>
      <c r="I4516" t="str">
        <f>VLOOKUP($C4516,'Raw-products'!$A$2:$H$1261,MATCH(I$1,'Raw-products'!$A$1:$H$1,0))</f>
        <v>S</v>
      </c>
      <c r="J4516" t="str">
        <f>VLOOKUP($C4516,'Raw-products'!$A$2:$H$1261,MATCH(J$1,'Raw-products'!$A$1:$H$1,0))</f>
        <v>blue</v>
      </c>
      <c r="K4516">
        <f>VLOOKUP($C4516,'Raw-products'!$A$2:$H$1261,MATCH(K$1,'Raw-products'!$A$1:$H$1,0))</f>
        <v>113</v>
      </c>
      <c r="L4516">
        <f>VLOOKUP($C4516,'Raw-products'!$A$2:$H$1261,MATCH(L$1,'Raw-products'!$A$1:$H$1,0))</f>
        <v>75</v>
      </c>
      <c r="M4516" s="5">
        <f t="shared" si="140"/>
        <v>8475</v>
      </c>
      <c r="N4516" cm="1">
        <f t="array" ref="N4516:Q4516">_xlfn.XLOOKUP($B4516,'Raw -orders'!$A:$A,'Raw -orders'!$B:$E)</f>
        <v>409</v>
      </c>
      <c r="O4516">
        <v>31161</v>
      </c>
      <c r="P4516" s="1">
        <v>44384</v>
      </c>
      <c r="Q4516" s="1">
        <v>44401</v>
      </c>
      <c r="R4516" t="str" cm="1">
        <f t="array" ref="R4516:Y4516">_xlfn.XLOOKUP($N4516,'Raw - customers'!$A:$A,'Raw - customers'!$B:$I)</f>
        <v>Alphonse Galego</v>
      </c>
      <c r="S4516" t="str">
        <v>Male</v>
      </c>
      <c r="T4516">
        <v>75</v>
      </c>
      <c r="U4516" t="str">
        <v>553 Alexander TrailSuite 694</v>
      </c>
      <c r="V4516">
        <v>134</v>
      </c>
      <c r="W4516" t="str">
        <v>New Chase</v>
      </c>
      <c r="X4516" t="str">
        <v>Australian Capital Territory</v>
      </c>
      <c r="Y4516" t="str">
        <v>Australia</v>
      </c>
      <c r="Z4516">
        <v>7</v>
      </c>
      <c r="AA4516" s="3" t="str">
        <f t="shared" si="141"/>
        <v>10 to 20</v>
      </c>
      <c r="AP4516" s="6">
        <v>409</v>
      </c>
      <c r="AQ4516" s="6" t="s">
        <v>1350</v>
      </c>
    </row>
    <row r="4517" spans="1:43" x14ac:dyDescent="0.25">
      <c r="A4517">
        <v>4515</v>
      </c>
      <c r="B4517">
        <v>900</v>
      </c>
      <c r="C4517">
        <v>1108</v>
      </c>
      <c r="D4517">
        <v>115</v>
      </c>
      <c r="E4517">
        <v>3</v>
      </c>
      <c r="F4517">
        <v>345</v>
      </c>
      <c r="G4517" t="str">
        <f>VLOOKUP($C4517,'Raw-products'!$A$2:$H$1261,MATCH(G$1,'Raw-products'!$A$1:$H$1,0))</f>
        <v>Trousers</v>
      </c>
      <c r="H4517" t="str">
        <f>VLOOKUP($C4517,'Raw-products'!$A$2:$H$1261,MATCH(H$1,'Raw-products'!$A$1:$H$1,0))</f>
        <v>Cropped</v>
      </c>
      <c r="I4517" t="str">
        <f>VLOOKUP($C4517,'Raw-products'!$A$2:$H$1261,MATCH(I$1,'Raw-products'!$A$1:$H$1,0))</f>
        <v>L</v>
      </c>
      <c r="J4517" t="str">
        <f>VLOOKUP($C4517,'Raw-products'!$A$2:$H$1261,MATCH(J$1,'Raw-products'!$A$1:$H$1,0))</f>
        <v>blue</v>
      </c>
      <c r="K4517">
        <f>VLOOKUP($C4517,'Raw-products'!$A$2:$H$1261,MATCH(K$1,'Raw-products'!$A$1:$H$1,0))</f>
        <v>99</v>
      </c>
      <c r="L4517">
        <f>VLOOKUP($C4517,'Raw-products'!$A$2:$H$1261,MATCH(L$1,'Raw-products'!$A$1:$H$1,0))</f>
        <v>45</v>
      </c>
      <c r="M4517" s="5">
        <f t="shared" si="140"/>
        <v>4455</v>
      </c>
      <c r="N4517" cm="1">
        <f t="array" ref="N4517:Q4517">_xlfn.XLOOKUP($B4517,'Raw -orders'!$A:$A,'Raw -orders'!$B:$E)</f>
        <v>409</v>
      </c>
      <c r="O4517">
        <v>31161</v>
      </c>
      <c r="P4517" s="1">
        <v>44384</v>
      </c>
      <c r="Q4517" s="1">
        <v>44401</v>
      </c>
      <c r="R4517" t="str" cm="1">
        <f t="array" ref="R4517:Y4517">_xlfn.XLOOKUP($N4517,'Raw - customers'!$A:$A,'Raw - customers'!$B:$I)</f>
        <v>Alphonse Galego</v>
      </c>
      <c r="S4517" t="str">
        <v>Male</v>
      </c>
      <c r="T4517">
        <v>75</v>
      </c>
      <c r="U4517" t="str">
        <v>553 Alexander TrailSuite 694</v>
      </c>
      <c r="V4517">
        <v>134</v>
      </c>
      <c r="W4517" t="str">
        <v>New Chase</v>
      </c>
      <c r="X4517" t="str">
        <v>Australian Capital Territory</v>
      </c>
      <c r="Y4517" t="str">
        <v>Australia</v>
      </c>
      <c r="Z4517">
        <v>7</v>
      </c>
      <c r="AA4517" s="3" t="str">
        <f t="shared" si="141"/>
        <v>10 to 20</v>
      </c>
      <c r="AP4517" s="6">
        <v>409</v>
      </c>
      <c r="AQ4517" s="6" t="s">
        <v>1350</v>
      </c>
    </row>
    <row r="4518" spans="1:43" x14ac:dyDescent="0.25">
      <c r="A4518">
        <v>4516</v>
      </c>
      <c r="B4518">
        <v>900</v>
      </c>
      <c r="C4518">
        <v>820</v>
      </c>
      <c r="D4518">
        <v>117</v>
      </c>
      <c r="E4518">
        <v>2</v>
      </c>
      <c r="F4518">
        <v>234</v>
      </c>
      <c r="G4518" t="str">
        <f>VLOOKUP($C4518,'Raw-products'!$A$2:$H$1261,MATCH(G$1,'Raw-products'!$A$1:$H$1,0))</f>
        <v>Jacket</v>
      </c>
      <c r="H4518" t="str">
        <f>VLOOKUP($C4518,'Raw-products'!$A$2:$H$1261,MATCH(H$1,'Raw-products'!$A$1:$H$1,0))</f>
        <v>Shearling</v>
      </c>
      <c r="I4518" t="str">
        <f>VLOOKUP($C4518,'Raw-products'!$A$2:$H$1261,MATCH(I$1,'Raw-products'!$A$1:$H$1,0))</f>
        <v>XS</v>
      </c>
      <c r="J4518" t="str">
        <f>VLOOKUP($C4518,'Raw-products'!$A$2:$H$1261,MATCH(J$1,'Raw-products'!$A$1:$H$1,0))</f>
        <v>green</v>
      </c>
      <c r="K4518">
        <f>VLOOKUP($C4518,'Raw-products'!$A$2:$H$1261,MATCH(K$1,'Raw-products'!$A$1:$H$1,0))</f>
        <v>95</v>
      </c>
      <c r="L4518">
        <f>VLOOKUP($C4518,'Raw-products'!$A$2:$H$1261,MATCH(L$1,'Raw-products'!$A$1:$H$1,0))</f>
        <v>74</v>
      </c>
      <c r="M4518" s="5">
        <f t="shared" si="140"/>
        <v>7030</v>
      </c>
      <c r="N4518" cm="1">
        <f t="array" ref="N4518:Q4518">_xlfn.XLOOKUP($B4518,'Raw -orders'!$A:$A,'Raw -orders'!$B:$E)</f>
        <v>409</v>
      </c>
      <c r="O4518">
        <v>31161</v>
      </c>
      <c r="P4518" s="1">
        <v>44384</v>
      </c>
      <c r="Q4518" s="1">
        <v>44401</v>
      </c>
      <c r="R4518" t="str" cm="1">
        <f t="array" ref="R4518:Y4518">_xlfn.XLOOKUP($N4518,'Raw - customers'!$A:$A,'Raw - customers'!$B:$I)</f>
        <v>Alphonse Galego</v>
      </c>
      <c r="S4518" t="str">
        <v>Male</v>
      </c>
      <c r="T4518">
        <v>75</v>
      </c>
      <c r="U4518" t="str">
        <v>553 Alexander TrailSuite 694</v>
      </c>
      <c r="V4518">
        <v>134</v>
      </c>
      <c r="W4518" t="str">
        <v>New Chase</v>
      </c>
      <c r="X4518" t="str">
        <v>Australian Capital Territory</v>
      </c>
      <c r="Y4518" t="str">
        <v>Australia</v>
      </c>
      <c r="Z4518">
        <v>7</v>
      </c>
      <c r="AA4518" s="3" t="str">
        <f t="shared" si="141"/>
        <v>10 to 20</v>
      </c>
      <c r="AP4518" s="6">
        <v>409</v>
      </c>
      <c r="AQ4518" s="6" t="s">
        <v>1350</v>
      </c>
    </row>
    <row r="4519" spans="1:43" x14ac:dyDescent="0.25">
      <c r="A4519">
        <v>4517</v>
      </c>
      <c r="B4519">
        <v>900</v>
      </c>
      <c r="C4519">
        <v>679</v>
      </c>
      <c r="D4519">
        <v>113</v>
      </c>
      <c r="E4519">
        <v>3</v>
      </c>
      <c r="F4519">
        <v>339</v>
      </c>
      <c r="G4519" t="str">
        <f>VLOOKUP($C4519,'Raw-products'!$A$2:$H$1261,MATCH(G$1,'Raw-products'!$A$1:$H$1,0))</f>
        <v>Jacket</v>
      </c>
      <c r="H4519" t="str">
        <f>VLOOKUP($C4519,'Raw-products'!$A$2:$H$1261,MATCH(H$1,'Raw-products'!$A$1:$H$1,0))</f>
        <v>Parka</v>
      </c>
      <c r="I4519" t="str">
        <f>VLOOKUP($C4519,'Raw-products'!$A$2:$H$1261,MATCH(I$1,'Raw-products'!$A$1:$H$1,0))</f>
        <v>XL</v>
      </c>
      <c r="J4519" t="str">
        <f>VLOOKUP($C4519,'Raw-products'!$A$2:$H$1261,MATCH(J$1,'Raw-products'!$A$1:$H$1,0))</f>
        <v>yellow</v>
      </c>
      <c r="K4519">
        <f>VLOOKUP($C4519,'Raw-products'!$A$2:$H$1261,MATCH(K$1,'Raw-products'!$A$1:$H$1,0))</f>
        <v>119</v>
      </c>
      <c r="L4519">
        <f>VLOOKUP($C4519,'Raw-products'!$A$2:$H$1261,MATCH(L$1,'Raw-products'!$A$1:$H$1,0))</f>
        <v>44</v>
      </c>
      <c r="M4519" s="5">
        <f t="shared" si="140"/>
        <v>5236</v>
      </c>
      <c r="N4519" cm="1">
        <f t="array" ref="N4519:Q4519">_xlfn.XLOOKUP($B4519,'Raw -orders'!$A:$A,'Raw -orders'!$B:$E)</f>
        <v>409</v>
      </c>
      <c r="O4519">
        <v>31161</v>
      </c>
      <c r="P4519" s="1">
        <v>44384</v>
      </c>
      <c r="Q4519" s="1">
        <v>44401</v>
      </c>
      <c r="R4519" t="str" cm="1">
        <f t="array" ref="R4519:Y4519">_xlfn.XLOOKUP($N4519,'Raw - customers'!$A:$A,'Raw - customers'!$B:$I)</f>
        <v>Alphonse Galego</v>
      </c>
      <c r="S4519" t="str">
        <v>Male</v>
      </c>
      <c r="T4519">
        <v>75</v>
      </c>
      <c r="U4519" t="str">
        <v>553 Alexander TrailSuite 694</v>
      </c>
      <c r="V4519">
        <v>134</v>
      </c>
      <c r="W4519" t="str">
        <v>New Chase</v>
      </c>
      <c r="X4519" t="str">
        <v>Australian Capital Territory</v>
      </c>
      <c r="Y4519" t="str">
        <v>Australia</v>
      </c>
      <c r="Z4519">
        <v>7</v>
      </c>
      <c r="AA4519" s="3" t="str">
        <f t="shared" si="141"/>
        <v>10 to 20</v>
      </c>
      <c r="AP4519" s="6">
        <v>409</v>
      </c>
      <c r="AQ4519" s="6" t="s">
        <v>1350</v>
      </c>
    </row>
    <row r="4520" spans="1:43" x14ac:dyDescent="0.25">
      <c r="A4520">
        <v>4518</v>
      </c>
      <c r="B4520">
        <v>901</v>
      </c>
      <c r="C4520">
        <v>1144</v>
      </c>
      <c r="D4520">
        <v>102</v>
      </c>
      <c r="E4520">
        <v>2</v>
      </c>
      <c r="F4520">
        <v>204</v>
      </c>
      <c r="G4520" t="str">
        <f>VLOOKUP($C4520,'Raw-products'!$A$2:$H$1261,MATCH(G$1,'Raw-products'!$A$1:$H$1,0))</f>
        <v>Trousers</v>
      </c>
      <c r="H4520" t="str">
        <f>VLOOKUP($C4520,'Raw-products'!$A$2:$H$1261,MATCH(H$1,'Raw-products'!$A$1:$H$1,0))</f>
        <v>Cargo Pants</v>
      </c>
      <c r="I4520" t="str">
        <f>VLOOKUP($C4520,'Raw-products'!$A$2:$H$1261,MATCH(I$1,'Raw-products'!$A$1:$H$1,0))</f>
        <v>XL</v>
      </c>
      <c r="J4520" t="str">
        <f>VLOOKUP($C4520,'Raw-products'!$A$2:$H$1261,MATCH(J$1,'Raw-products'!$A$1:$H$1,0))</f>
        <v>blue</v>
      </c>
      <c r="K4520">
        <f>VLOOKUP($C4520,'Raw-products'!$A$2:$H$1261,MATCH(K$1,'Raw-products'!$A$1:$H$1,0))</f>
        <v>106</v>
      </c>
      <c r="L4520">
        <f>VLOOKUP($C4520,'Raw-products'!$A$2:$H$1261,MATCH(L$1,'Raw-products'!$A$1:$H$1,0))</f>
        <v>57</v>
      </c>
      <c r="M4520" s="5">
        <f t="shared" si="140"/>
        <v>6042</v>
      </c>
      <c r="N4520" cm="1">
        <f t="array" ref="N4520:Q4520">_xlfn.XLOOKUP($B4520,'Raw -orders'!$A:$A,'Raw -orders'!$B:$E)</f>
        <v>305</v>
      </c>
      <c r="O4520">
        <v>46735</v>
      </c>
      <c r="P4520" s="1">
        <v>44321</v>
      </c>
      <c r="Q4520" s="1">
        <v>44322</v>
      </c>
      <c r="R4520" t="str" cm="1">
        <f t="array" ref="R4520:Y4520">_xlfn.XLOOKUP($N4520,'Raw - customers'!$A:$A,'Raw - customers'!$B:$I)</f>
        <v>Meryl Kender</v>
      </c>
      <c r="S4520" t="str">
        <v>Genderqueer</v>
      </c>
      <c r="T4520">
        <v>25</v>
      </c>
      <c r="U4520" t="str">
        <v>0052 Benjamin MewsApt. 635</v>
      </c>
      <c r="V4520">
        <v>7024</v>
      </c>
      <c r="W4520" t="str">
        <v>Lake Aidan</v>
      </c>
      <c r="X4520" t="str">
        <v>Australian Capital Territory</v>
      </c>
      <c r="Y4520" t="str">
        <v>Australia</v>
      </c>
      <c r="Z4520">
        <v>5</v>
      </c>
      <c r="AA4520" s="3" t="str">
        <f t="shared" si="141"/>
        <v>0 to 10</v>
      </c>
      <c r="AP4520" s="6">
        <v>305</v>
      </c>
      <c r="AQ4520" s="6" t="s">
        <v>1350</v>
      </c>
    </row>
    <row r="4521" spans="1:43" x14ac:dyDescent="0.25">
      <c r="A4521">
        <v>4519</v>
      </c>
      <c r="B4521">
        <v>901</v>
      </c>
      <c r="C4521">
        <v>927</v>
      </c>
      <c r="D4521">
        <v>96</v>
      </c>
      <c r="E4521">
        <v>1</v>
      </c>
      <c r="F4521">
        <v>96</v>
      </c>
      <c r="G4521" t="str">
        <f>VLOOKUP($C4521,'Raw-products'!$A$2:$H$1261,MATCH(G$1,'Raw-products'!$A$1:$H$1,0))</f>
        <v>Trousers</v>
      </c>
      <c r="H4521" t="str">
        <f>VLOOKUP($C4521,'Raw-products'!$A$2:$H$1261,MATCH(H$1,'Raw-products'!$A$1:$H$1,0))</f>
        <v>Drawstring</v>
      </c>
      <c r="I4521" t="str">
        <f>VLOOKUP($C4521,'Raw-products'!$A$2:$H$1261,MATCH(I$1,'Raw-products'!$A$1:$H$1,0))</f>
        <v>M</v>
      </c>
      <c r="J4521" t="str">
        <f>VLOOKUP($C4521,'Raw-products'!$A$2:$H$1261,MATCH(J$1,'Raw-products'!$A$1:$H$1,0))</f>
        <v>green</v>
      </c>
      <c r="K4521">
        <f>VLOOKUP($C4521,'Raw-products'!$A$2:$H$1261,MATCH(K$1,'Raw-products'!$A$1:$H$1,0))</f>
        <v>104</v>
      </c>
      <c r="L4521">
        <f>VLOOKUP($C4521,'Raw-products'!$A$2:$H$1261,MATCH(L$1,'Raw-products'!$A$1:$H$1,0))</f>
        <v>52</v>
      </c>
      <c r="M4521" s="5">
        <f t="shared" si="140"/>
        <v>5408</v>
      </c>
      <c r="N4521" cm="1">
        <f t="array" ref="N4521:Q4521">_xlfn.XLOOKUP($B4521,'Raw -orders'!$A:$A,'Raw -orders'!$B:$E)</f>
        <v>305</v>
      </c>
      <c r="O4521">
        <v>46735</v>
      </c>
      <c r="P4521" s="1">
        <v>44321</v>
      </c>
      <c r="Q4521" s="1">
        <v>44322</v>
      </c>
      <c r="R4521" t="str" cm="1">
        <f t="array" ref="R4521:Y4521">_xlfn.XLOOKUP($N4521,'Raw - customers'!$A:$A,'Raw - customers'!$B:$I)</f>
        <v>Meryl Kender</v>
      </c>
      <c r="S4521" t="str">
        <v>Genderqueer</v>
      </c>
      <c r="T4521">
        <v>25</v>
      </c>
      <c r="U4521" t="str">
        <v>0052 Benjamin MewsApt. 635</v>
      </c>
      <c r="V4521">
        <v>7024</v>
      </c>
      <c r="W4521" t="str">
        <v>Lake Aidan</v>
      </c>
      <c r="X4521" t="str">
        <v>Australian Capital Territory</v>
      </c>
      <c r="Y4521" t="str">
        <v>Australia</v>
      </c>
      <c r="Z4521">
        <v>5</v>
      </c>
      <c r="AA4521" s="3" t="str">
        <f t="shared" si="141"/>
        <v>0 to 10</v>
      </c>
      <c r="AP4521" s="6">
        <v>305</v>
      </c>
      <c r="AQ4521" s="6" t="s">
        <v>1350</v>
      </c>
    </row>
    <row r="4522" spans="1:43" x14ac:dyDescent="0.25">
      <c r="A4522">
        <v>4520</v>
      </c>
      <c r="B4522">
        <v>901</v>
      </c>
      <c r="C4522">
        <v>207</v>
      </c>
      <c r="D4522">
        <v>98</v>
      </c>
      <c r="E4522">
        <v>3</v>
      </c>
      <c r="F4522">
        <v>294</v>
      </c>
      <c r="G4522" t="str">
        <f>VLOOKUP($C4522,'Raw-products'!$A$2:$H$1261,MATCH(G$1,'Raw-products'!$A$1:$H$1,0))</f>
        <v>Shirt</v>
      </c>
      <c r="H4522" t="str">
        <f>VLOOKUP($C4522,'Raw-products'!$A$2:$H$1261,MATCH(H$1,'Raw-products'!$A$1:$H$1,0))</f>
        <v>Camp Collared</v>
      </c>
      <c r="I4522" t="str">
        <f>VLOOKUP($C4522,'Raw-products'!$A$2:$H$1261,MATCH(I$1,'Raw-products'!$A$1:$H$1,0))</f>
        <v>M</v>
      </c>
      <c r="J4522" t="str">
        <f>VLOOKUP($C4522,'Raw-products'!$A$2:$H$1261,MATCH(J$1,'Raw-products'!$A$1:$H$1,0))</f>
        <v>violet</v>
      </c>
      <c r="K4522">
        <f>VLOOKUP($C4522,'Raw-products'!$A$2:$H$1261,MATCH(K$1,'Raw-products'!$A$1:$H$1,0))</f>
        <v>112</v>
      </c>
      <c r="L4522">
        <f>VLOOKUP($C4522,'Raw-products'!$A$2:$H$1261,MATCH(L$1,'Raw-products'!$A$1:$H$1,0))</f>
        <v>41</v>
      </c>
      <c r="M4522" s="5">
        <f t="shared" si="140"/>
        <v>4592</v>
      </c>
      <c r="N4522" cm="1">
        <f t="array" ref="N4522:Q4522">_xlfn.XLOOKUP($B4522,'Raw -orders'!$A:$A,'Raw -orders'!$B:$E)</f>
        <v>305</v>
      </c>
      <c r="O4522">
        <v>46735</v>
      </c>
      <c r="P4522" s="1">
        <v>44321</v>
      </c>
      <c r="Q4522" s="1">
        <v>44322</v>
      </c>
      <c r="R4522" t="str" cm="1">
        <f t="array" ref="R4522:Y4522">_xlfn.XLOOKUP($N4522,'Raw - customers'!$A:$A,'Raw - customers'!$B:$I)</f>
        <v>Meryl Kender</v>
      </c>
      <c r="S4522" t="str">
        <v>Genderqueer</v>
      </c>
      <c r="T4522">
        <v>25</v>
      </c>
      <c r="U4522" t="str">
        <v>0052 Benjamin MewsApt. 635</v>
      </c>
      <c r="V4522">
        <v>7024</v>
      </c>
      <c r="W4522" t="str">
        <v>Lake Aidan</v>
      </c>
      <c r="X4522" t="str">
        <v>Australian Capital Territory</v>
      </c>
      <c r="Y4522" t="str">
        <v>Australia</v>
      </c>
      <c r="Z4522">
        <v>5</v>
      </c>
      <c r="AA4522" s="3" t="str">
        <f t="shared" si="141"/>
        <v>0 to 10</v>
      </c>
      <c r="AP4522" s="6">
        <v>305</v>
      </c>
      <c r="AQ4522" s="6" t="s">
        <v>1350</v>
      </c>
    </row>
    <row r="4523" spans="1:43" x14ac:dyDescent="0.25">
      <c r="A4523">
        <v>4521</v>
      </c>
      <c r="B4523">
        <v>901</v>
      </c>
      <c r="C4523">
        <v>650</v>
      </c>
      <c r="D4523">
        <v>93</v>
      </c>
      <c r="E4523">
        <v>2</v>
      </c>
      <c r="F4523">
        <v>186</v>
      </c>
      <c r="G4523" t="str">
        <f>VLOOKUP($C4523,'Raw-products'!$A$2:$H$1261,MATCH(G$1,'Raw-products'!$A$1:$H$1,0))</f>
        <v>Jacket</v>
      </c>
      <c r="H4523" t="str">
        <f>VLOOKUP($C4523,'Raw-products'!$A$2:$H$1261,MATCH(H$1,'Raw-products'!$A$1:$H$1,0))</f>
        <v>Coach</v>
      </c>
      <c r="I4523" t="str">
        <f>VLOOKUP($C4523,'Raw-products'!$A$2:$H$1261,MATCH(I$1,'Raw-products'!$A$1:$H$1,0))</f>
        <v>XS</v>
      </c>
      <c r="J4523" t="str">
        <f>VLOOKUP($C4523,'Raw-products'!$A$2:$H$1261,MATCH(J$1,'Raw-products'!$A$1:$H$1,0))</f>
        <v>blue</v>
      </c>
      <c r="K4523">
        <f>VLOOKUP($C4523,'Raw-products'!$A$2:$H$1261,MATCH(K$1,'Raw-products'!$A$1:$H$1,0))</f>
        <v>115</v>
      </c>
      <c r="L4523">
        <f>VLOOKUP($C4523,'Raw-products'!$A$2:$H$1261,MATCH(L$1,'Raw-products'!$A$1:$H$1,0))</f>
        <v>51</v>
      </c>
      <c r="M4523" s="5">
        <f t="shared" si="140"/>
        <v>5865</v>
      </c>
      <c r="N4523" cm="1">
        <f t="array" ref="N4523:Q4523">_xlfn.XLOOKUP($B4523,'Raw -orders'!$A:$A,'Raw -orders'!$B:$E)</f>
        <v>305</v>
      </c>
      <c r="O4523">
        <v>46735</v>
      </c>
      <c r="P4523" s="1">
        <v>44321</v>
      </c>
      <c r="Q4523" s="1">
        <v>44322</v>
      </c>
      <c r="R4523" t="str" cm="1">
        <f t="array" ref="R4523:Y4523">_xlfn.XLOOKUP($N4523,'Raw - customers'!$A:$A,'Raw - customers'!$B:$I)</f>
        <v>Meryl Kender</v>
      </c>
      <c r="S4523" t="str">
        <v>Genderqueer</v>
      </c>
      <c r="T4523">
        <v>25</v>
      </c>
      <c r="U4523" t="str">
        <v>0052 Benjamin MewsApt. 635</v>
      </c>
      <c r="V4523">
        <v>7024</v>
      </c>
      <c r="W4523" t="str">
        <v>Lake Aidan</v>
      </c>
      <c r="X4523" t="str">
        <v>Australian Capital Territory</v>
      </c>
      <c r="Y4523" t="str">
        <v>Australia</v>
      </c>
      <c r="Z4523">
        <v>5</v>
      </c>
      <c r="AA4523" s="3" t="str">
        <f t="shared" si="141"/>
        <v>0 to 10</v>
      </c>
      <c r="AP4523" s="6">
        <v>305</v>
      </c>
      <c r="AQ4523" s="6" t="s">
        <v>1350</v>
      </c>
    </row>
    <row r="4524" spans="1:43" x14ac:dyDescent="0.25">
      <c r="A4524">
        <v>4522</v>
      </c>
      <c r="B4524">
        <v>901</v>
      </c>
      <c r="C4524">
        <v>441</v>
      </c>
      <c r="D4524">
        <v>107</v>
      </c>
      <c r="E4524">
        <v>1</v>
      </c>
      <c r="F4524">
        <v>107</v>
      </c>
      <c r="G4524" t="str">
        <f>VLOOKUP($C4524,'Raw-products'!$A$2:$H$1261,MATCH(G$1,'Raw-products'!$A$1:$H$1,0))</f>
        <v>Jacket</v>
      </c>
      <c r="H4524" t="str">
        <f>VLOOKUP($C4524,'Raw-products'!$A$2:$H$1261,MATCH(H$1,'Raw-products'!$A$1:$H$1,0))</f>
        <v>Denim</v>
      </c>
      <c r="I4524" t="str">
        <f>VLOOKUP($C4524,'Raw-products'!$A$2:$H$1261,MATCH(I$1,'Raw-products'!$A$1:$H$1,0))</f>
        <v>S</v>
      </c>
      <c r="J4524" t="str">
        <f>VLOOKUP($C4524,'Raw-products'!$A$2:$H$1261,MATCH(J$1,'Raw-products'!$A$1:$H$1,0))</f>
        <v>blue</v>
      </c>
      <c r="K4524">
        <f>VLOOKUP($C4524,'Raw-products'!$A$2:$H$1261,MATCH(K$1,'Raw-products'!$A$1:$H$1,0))</f>
        <v>92</v>
      </c>
      <c r="L4524">
        <f>VLOOKUP($C4524,'Raw-products'!$A$2:$H$1261,MATCH(L$1,'Raw-products'!$A$1:$H$1,0))</f>
        <v>56</v>
      </c>
      <c r="M4524" s="5">
        <f t="shared" si="140"/>
        <v>5152</v>
      </c>
      <c r="N4524" cm="1">
        <f t="array" ref="N4524:Q4524">_xlfn.XLOOKUP($B4524,'Raw -orders'!$A:$A,'Raw -orders'!$B:$E)</f>
        <v>305</v>
      </c>
      <c r="O4524">
        <v>46735</v>
      </c>
      <c r="P4524" s="1">
        <v>44321</v>
      </c>
      <c r="Q4524" s="1">
        <v>44322</v>
      </c>
      <c r="R4524" t="str" cm="1">
        <f t="array" ref="R4524:Y4524">_xlfn.XLOOKUP($N4524,'Raw - customers'!$A:$A,'Raw - customers'!$B:$I)</f>
        <v>Meryl Kender</v>
      </c>
      <c r="S4524" t="str">
        <v>Genderqueer</v>
      </c>
      <c r="T4524">
        <v>25</v>
      </c>
      <c r="U4524" t="str">
        <v>0052 Benjamin MewsApt. 635</v>
      </c>
      <c r="V4524">
        <v>7024</v>
      </c>
      <c r="W4524" t="str">
        <v>Lake Aidan</v>
      </c>
      <c r="X4524" t="str">
        <v>Australian Capital Territory</v>
      </c>
      <c r="Y4524" t="str">
        <v>Australia</v>
      </c>
      <c r="Z4524">
        <v>5</v>
      </c>
      <c r="AA4524" s="3" t="str">
        <f t="shared" si="141"/>
        <v>0 to 10</v>
      </c>
      <c r="AP4524" s="6">
        <v>305</v>
      </c>
      <c r="AQ4524" s="6" t="s">
        <v>1350</v>
      </c>
    </row>
    <row r="4525" spans="1:43" x14ac:dyDescent="0.25">
      <c r="A4525">
        <v>4523</v>
      </c>
      <c r="B4525">
        <v>902</v>
      </c>
      <c r="C4525">
        <v>21</v>
      </c>
      <c r="D4525">
        <v>96</v>
      </c>
      <c r="E4525">
        <v>1</v>
      </c>
      <c r="F4525">
        <v>96</v>
      </c>
      <c r="G4525" t="str">
        <f>VLOOKUP($C4525,'Raw-products'!$A$2:$H$1261,MATCH(G$1,'Raw-products'!$A$1:$H$1,0))</f>
        <v>Shirt</v>
      </c>
      <c r="H4525" t="str">
        <f>VLOOKUP($C4525,'Raw-products'!$A$2:$H$1261,MATCH(H$1,'Raw-products'!$A$1:$H$1,0))</f>
        <v>Oxford Cloth</v>
      </c>
      <c r="I4525" t="str">
        <f>VLOOKUP($C4525,'Raw-products'!$A$2:$H$1261,MATCH(I$1,'Raw-products'!$A$1:$H$1,0))</f>
        <v>S</v>
      </c>
      <c r="J4525" t="str">
        <f>VLOOKUP($C4525,'Raw-products'!$A$2:$H$1261,MATCH(J$1,'Raw-products'!$A$1:$H$1,0))</f>
        <v>blue</v>
      </c>
      <c r="K4525">
        <f>VLOOKUP($C4525,'Raw-products'!$A$2:$H$1261,MATCH(K$1,'Raw-products'!$A$1:$H$1,0))</f>
        <v>114</v>
      </c>
      <c r="L4525">
        <f>VLOOKUP($C4525,'Raw-products'!$A$2:$H$1261,MATCH(L$1,'Raw-products'!$A$1:$H$1,0))</f>
        <v>51</v>
      </c>
      <c r="M4525" s="5">
        <f t="shared" si="140"/>
        <v>5814</v>
      </c>
      <c r="N4525" cm="1">
        <f t="array" ref="N4525:Q4525">_xlfn.XLOOKUP($B4525,'Raw -orders'!$A:$A,'Raw -orders'!$B:$E)</f>
        <v>553</v>
      </c>
      <c r="O4525">
        <v>30330</v>
      </c>
      <c r="P4525" s="1">
        <v>44208</v>
      </c>
      <c r="Q4525" s="1">
        <v>44211</v>
      </c>
      <c r="R4525" t="str" cm="1">
        <f t="array" ref="R4525:Y4525">_xlfn.XLOOKUP($N4525,'Raw - customers'!$A:$A,'Raw - customers'!$B:$I)</f>
        <v>Niels Loadsman</v>
      </c>
      <c r="S4525" t="str">
        <v>Genderfluid</v>
      </c>
      <c r="T4525">
        <v>30</v>
      </c>
      <c r="U4525" t="str">
        <v>0204 Andrew JunctionApt. 904</v>
      </c>
      <c r="V4525">
        <v>7146</v>
      </c>
      <c r="W4525" t="str">
        <v>Kaiview</v>
      </c>
      <c r="X4525" t="str">
        <v>New South Wales</v>
      </c>
      <c r="Y4525" t="str">
        <v>Australia</v>
      </c>
      <c r="Z4525">
        <v>1</v>
      </c>
      <c r="AA4525" s="3" t="str">
        <f t="shared" si="141"/>
        <v>0 to 10</v>
      </c>
      <c r="AP4525" s="6">
        <v>553</v>
      </c>
      <c r="AQ4525" s="6" t="s">
        <v>1362</v>
      </c>
    </row>
    <row r="4526" spans="1:43" x14ac:dyDescent="0.25">
      <c r="A4526">
        <v>4524</v>
      </c>
      <c r="B4526">
        <v>902</v>
      </c>
      <c r="C4526">
        <v>683</v>
      </c>
      <c r="D4526">
        <v>113</v>
      </c>
      <c r="E4526">
        <v>2</v>
      </c>
      <c r="F4526">
        <v>226</v>
      </c>
      <c r="G4526" t="str">
        <f>VLOOKUP($C4526,'Raw-products'!$A$2:$H$1261,MATCH(G$1,'Raw-products'!$A$1:$H$1,0))</f>
        <v>Jacket</v>
      </c>
      <c r="H4526" t="str">
        <f>VLOOKUP($C4526,'Raw-products'!$A$2:$H$1261,MATCH(H$1,'Raw-products'!$A$1:$H$1,0))</f>
        <v>Parka</v>
      </c>
      <c r="I4526" t="str">
        <f>VLOOKUP($C4526,'Raw-products'!$A$2:$H$1261,MATCH(I$1,'Raw-products'!$A$1:$H$1,0))</f>
        <v>L</v>
      </c>
      <c r="J4526" t="str">
        <f>VLOOKUP($C4526,'Raw-products'!$A$2:$H$1261,MATCH(J$1,'Raw-products'!$A$1:$H$1,0))</f>
        <v>green</v>
      </c>
      <c r="K4526">
        <f>VLOOKUP($C4526,'Raw-products'!$A$2:$H$1261,MATCH(K$1,'Raw-products'!$A$1:$H$1,0))</f>
        <v>119</v>
      </c>
      <c r="L4526">
        <f>VLOOKUP($C4526,'Raw-products'!$A$2:$H$1261,MATCH(L$1,'Raw-products'!$A$1:$H$1,0))</f>
        <v>55</v>
      </c>
      <c r="M4526" s="5">
        <f t="shared" si="140"/>
        <v>6545</v>
      </c>
      <c r="N4526" cm="1">
        <f t="array" ref="N4526:Q4526">_xlfn.XLOOKUP($B4526,'Raw -orders'!$A:$A,'Raw -orders'!$B:$E)</f>
        <v>553</v>
      </c>
      <c r="O4526">
        <v>30330</v>
      </c>
      <c r="P4526" s="1">
        <v>44208</v>
      </c>
      <c r="Q4526" s="1">
        <v>44211</v>
      </c>
      <c r="R4526" t="str" cm="1">
        <f t="array" ref="R4526:Y4526">_xlfn.XLOOKUP($N4526,'Raw - customers'!$A:$A,'Raw - customers'!$B:$I)</f>
        <v>Niels Loadsman</v>
      </c>
      <c r="S4526" t="str">
        <v>Genderfluid</v>
      </c>
      <c r="T4526">
        <v>30</v>
      </c>
      <c r="U4526" t="str">
        <v>0204 Andrew JunctionApt. 904</v>
      </c>
      <c r="V4526">
        <v>7146</v>
      </c>
      <c r="W4526" t="str">
        <v>Kaiview</v>
      </c>
      <c r="X4526" t="str">
        <v>New South Wales</v>
      </c>
      <c r="Y4526" t="str">
        <v>Australia</v>
      </c>
      <c r="Z4526">
        <v>1</v>
      </c>
      <c r="AA4526" s="3" t="str">
        <f t="shared" si="141"/>
        <v>0 to 10</v>
      </c>
      <c r="AP4526" s="6">
        <v>553</v>
      </c>
      <c r="AQ4526" s="6" t="s">
        <v>1362</v>
      </c>
    </row>
    <row r="4527" spans="1:43" x14ac:dyDescent="0.25">
      <c r="A4527">
        <v>4525</v>
      </c>
      <c r="B4527">
        <v>902</v>
      </c>
      <c r="C4527">
        <v>118</v>
      </c>
      <c r="D4527">
        <v>92</v>
      </c>
      <c r="E4527">
        <v>1</v>
      </c>
      <c r="F4527">
        <v>92</v>
      </c>
      <c r="G4527" t="str">
        <f>VLOOKUP($C4527,'Raw-products'!$A$2:$H$1261,MATCH(G$1,'Raw-products'!$A$1:$H$1,0))</f>
        <v>Shirt</v>
      </c>
      <c r="H4527" t="str">
        <f>VLOOKUP($C4527,'Raw-products'!$A$2:$H$1261,MATCH(H$1,'Raw-products'!$A$1:$H$1,0))</f>
        <v>Denim</v>
      </c>
      <c r="I4527" t="str">
        <f>VLOOKUP($C4527,'Raw-products'!$A$2:$H$1261,MATCH(I$1,'Raw-products'!$A$1:$H$1,0))</f>
        <v>L</v>
      </c>
      <c r="J4527" t="str">
        <f>VLOOKUP($C4527,'Raw-products'!$A$2:$H$1261,MATCH(J$1,'Raw-products'!$A$1:$H$1,0))</f>
        <v>yellow</v>
      </c>
      <c r="K4527">
        <f>VLOOKUP($C4527,'Raw-products'!$A$2:$H$1261,MATCH(K$1,'Raw-products'!$A$1:$H$1,0))</f>
        <v>115</v>
      </c>
      <c r="L4527">
        <f>VLOOKUP($C4527,'Raw-products'!$A$2:$H$1261,MATCH(L$1,'Raw-products'!$A$1:$H$1,0))</f>
        <v>75</v>
      </c>
      <c r="M4527" s="5">
        <f t="shared" si="140"/>
        <v>8625</v>
      </c>
      <c r="N4527" cm="1">
        <f t="array" ref="N4527:Q4527">_xlfn.XLOOKUP($B4527,'Raw -orders'!$A:$A,'Raw -orders'!$B:$E)</f>
        <v>553</v>
      </c>
      <c r="O4527">
        <v>30330</v>
      </c>
      <c r="P4527" s="1">
        <v>44208</v>
      </c>
      <c r="Q4527" s="1">
        <v>44211</v>
      </c>
      <c r="R4527" t="str" cm="1">
        <f t="array" ref="R4527:Y4527">_xlfn.XLOOKUP($N4527,'Raw - customers'!$A:$A,'Raw - customers'!$B:$I)</f>
        <v>Niels Loadsman</v>
      </c>
      <c r="S4527" t="str">
        <v>Genderfluid</v>
      </c>
      <c r="T4527">
        <v>30</v>
      </c>
      <c r="U4527" t="str">
        <v>0204 Andrew JunctionApt. 904</v>
      </c>
      <c r="V4527">
        <v>7146</v>
      </c>
      <c r="W4527" t="str">
        <v>Kaiview</v>
      </c>
      <c r="X4527" t="str">
        <v>New South Wales</v>
      </c>
      <c r="Y4527" t="str">
        <v>Australia</v>
      </c>
      <c r="Z4527">
        <v>1</v>
      </c>
      <c r="AA4527" s="3" t="str">
        <f t="shared" si="141"/>
        <v>0 to 10</v>
      </c>
      <c r="AP4527" s="6">
        <v>553</v>
      </c>
      <c r="AQ4527" s="6" t="s">
        <v>1362</v>
      </c>
    </row>
    <row r="4528" spans="1:43" x14ac:dyDescent="0.25">
      <c r="A4528">
        <v>4526</v>
      </c>
      <c r="B4528">
        <v>902</v>
      </c>
      <c r="C4528">
        <v>892</v>
      </c>
      <c r="D4528">
        <v>94</v>
      </c>
      <c r="E4528">
        <v>2</v>
      </c>
      <c r="F4528">
        <v>188</v>
      </c>
      <c r="G4528" t="str">
        <f>VLOOKUP($C4528,'Raw-products'!$A$2:$H$1261,MATCH(G$1,'Raw-products'!$A$1:$H$1,0))</f>
        <v>Trousers</v>
      </c>
      <c r="H4528" t="str">
        <f>VLOOKUP($C4528,'Raw-products'!$A$2:$H$1261,MATCH(H$1,'Raw-products'!$A$1:$H$1,0))</f>
        <v>Cords</v>
      </c>
      <c r="I4528" t="str">
        <f>VLOOKUP($C4528,'Raw-products'!$A$2:$H$1261,MATCH(I$1,'Raw-products'!$A$1:$H$1,0))</f>
        <v>M</v>
      </c>
      <c r="J4528" t="str">
        <f>VLOOKUP($C4528,'Raw-products'!$A$2:$H$1261,MATCH(J$1,'Raw-products'!$A$1:$H$1,0))</f>
        <v>green</v>
      </c>
      <c r="K4528">
        <f>VLOOKUP($C4528,'Raw-products'!$A$2:$H$1261,MATCH(K$1,'Raw-products'!$A$1:$H$1,0))</f>
        <v>113</v>
      </c>
      <c r="L4528">
        <f>VLOOKUP($C4528,'Raw-products'!$A$2:$H$1261,MATCH(L$1,'Raw-products'!$A$1:$H$1,0))</f>
        <v>76</v>
      </c>
      <c r="M4528" s="5">
        <f t="shared" si="140"/>
        <v>8588</v>
      </c>
      <c r="N4528" cm="1">
        <f t="array" ref="N4528:Q4528">_xlfn.XLOOKUP($B4528,'Raw -orders'!$A:$A,'Raw -orders'!$B:$E)</f>
        <v>553</v>
      </c>
      <c r="O4528">
        <v>30330</v>
      </c>
      <c r="P4528" s="1">
        <v>44208</v>
      </c>
      <c r="Q4528" s="1">
        <v>44211</v>
      </c>
      <c r="R4528" t="str" cm="1">
        <f t="array" ref="R4528:Y4528">_xlfn.XLOOKUP($N4528,'Raw - customers'!$A:$A,'Raw - customers'!$B:$I)</f>
        <v>Niels Loadsman</v>
      </c>
      <c r="S4528" t="str">
        <v>Genderfluid</v>
      </c>
      <c r="T4528">
        <v>30</v>
      </c>
      <c r="U4528" t="str">
        <v>0204 Andrew JunctionApt. 904</v>
      </c>
      <c r="V4528">
        <v>7146</v>
      </c>
      <c r="W4528" t="str">
        <v>Kaiview</v>
      </c>
      <c r="X4528" t="str">
        <v>New South Wales</v>
      </c>
      <c r="Y4528" t="str">
        <v>Australia</v>
      </c>
      <c r="Z4528">
        <v>1</v>
      </c>
      <c r="AA4528" s="3" t="str">
        <f t="shared" si="141"/>
        <v>0 to 10</v>
      </c>
      <c r="AP4528" s="6">
        <v>553</v>
      </c>
      <c r="AQ4528" s="6" t="s">
        <v>1362</v>
      </c>
    </row>
    <row r="4529" spans="1:43" x14ac:dyDescent="0.25">
      <c r="A4529">
        <v>4527</v>
      </c>
      <c r="B4529">
        <v>902</v>
      </c>
      <c r="C4529">
        <v>365</v>
      </c>
      <c r="D4529">
        <v>94</v>
      </c>
      <c r="E4529">
        <v>1</v>
      </c>
      <c r="F4529">
        <v>94</v>
      </c>
      <c r="G4529" t="str">
        <f>VLOOKUP($C4529,'Raw-products'!$A$2:$H$1261,MATCH(G$1,'Raw-products'!$A$1:$H$1,0))</f>
        <v>Shirt</v>
      </c>
      <c r="H4529" t="str">
        <f>VLOOKUP($C4529,'Raw-products'!$A$2:$H$1261,MATCH(H$1,'Raw-products'!$A$1:$H$1,0))</f>
        <v>Henley</v>
      </c>
      <c r="I4529" t="str">
        <f>VLOOKUP($C4529,'Raw-products'!$A$2:$H$1261,MATCH(I$1,'Raw-products'!$A$1:$H$1,0))</f>
        <v>XS</v>
      </c>
      <c r="J4529" t="str">
        <f>VLOOKUP($C4529,'Raw-products'!$A$2:$H$1261,MATCH(J$1,'Raw-products'!$A$1:$H$1,0))</f>
        <v>green</v>
      </c>
      <c r="K4529">
        <f>VLOOKUP($C4529,'Raw-products'!$A$2:$H$1261,MATCH(K$1,'Raw-products'!$A$1:$H$1,0))</f>
        <v>92</v>
      </c>
      <c r="L4529">
        <f>VLOOKUP($C4529,'Raw-products'!$A$2:$H$1261,MATCH(L$1,'Raw-products'!$A$1:$H$1,0))</f>
        <v>61</v>
      </c>
      <c r="M4529" s="5">
        <f t="shared" si="140"/>
        <v>5612</v>
      </c>
      <c r="N4529" cm="1">
        <f t="array" ref="N4529:Q4529">_xlfn.XLOOKUP($B4529,'Raw -orders'!$A:$A,'Raw -orders'!$B:$E)</f>
        <v>553</v>
      </c>
      <c r="O4529">
        <v>30330</v>
      </c>
      <c r="P4529" s="1">
        <v>44208</v>
      </c>
      <c r="Q4529" s="1">
        <v>44211</v>
      </c>
      <c r="R4529" t="str" cm="1">
        <f t="array" ref="R4529:Y4529">_xlfn.XLOOKUP($N4529,'Raw - customers'!$A:$A,'Raw - customers'!$B:$I)</f>
        <v>Niels Loadsman</v>
      </c>
      <c r="S4529" t="str">
        <v>Genderfluid</v>
      </c>
      <c r="T4529">
        <v>30</v>
      </c>
      <c r="U4529" t="str">
        <v>0204 Andrew JunctionApt. 904</v>
      </c>
      <c r="V4529">
        <v>7146</v>
      </c>
      <c r="W4529" t="str">
        <v>Kaiview</v>
      </c>
      <c r="X4529" t="str">
        <v>New South Wales</v>
      </c>
      <c r="Y4529" t="str">
        <v>Australia</v>
      </c>
      <c r="Z4529">
        <v>1</v>
      </c>
      <c r="AA4529" s="3" t="str">
        <f t="shared" si="141"/>
        <v>0 to 10</v>
      </c>
      <c r="AP4529" s="6">
        <v>553</v>
      </c>
      <c r="AQ4529" s="6" t="s">
        <v>1362</v>
      </c>
    </row>
    <row r="4530" spans="1:43" x14ac:dyDescent="0.25">
      <c r="A4530">
        <v>4528</v>
      </c>
      <c r="B4530">
        <v>902</v>
      </c>
      <c r="C4530">
        <v>568</v>
      </c>
      <c r="D4530">
        <v>100</v>
      </c>
      <c r="E4530">
        <v>3</v>
      </c>
      <c r="F4530">
        <v>300</v>
      </c>
      <c r="G4530" t="str">
        <f>VLOOKUP($C4530,'Raw-products'!$A$2:$H$1261,MATCH(G$1,'Raw-products'!$A$1:$H$1,0))</f>
        <v>Jacket</v>
      </c>
      <c r="H4530" t="str">
        <f>VLOOKUP($C4530,'Raw-products'!$A$2:$H$1261,MATCH(H$1,'Raw-products'!$A$1:$H$1,0))</f>
        <v>Bomber</v>
      </c>
      <c r="I4530" t="str">
        <f>VLOOKUP($C4530,'Raw-products'!$A$2:$H$1261,MATCH(I$1,'Raw-products'!$A$1:$H$1,0))</f>
        <v>L</v>
      </c>
      <c r="J4530" t="str">
        <f>VLOOKUP($C4530,'Raw-products'!$A$2:$H$1261,MATCH(J$1,'Raw-products'!$A$1:$H$1,0))</f>
        <v>orange</v>
      </c>
      <c r="K4530">
        <f>VLOOKUP($C4530,'Raw-products'!$A$2:$H$1261,MATCH(K$1,'Raw-products'!$A$1:$H$1,0))</f>
        <v>90</v>
      </c>
      <c r="L4530">
        <f>VLOOKUP($C4530,'Raw-products'!$A$2:$H$1261,MATCH(L$1,'Raw-products'!$A$1:$H$1,0))</f>
        <v>71</v>
      </c>
      <c r="M4530" s="5">
        <f t="shared" si="140"/>
        <v>6390</v>
      </c>
      <c r="N4530" cm="1">
        <f t="array" ref="N4530:Q4530">_xlfn.XLOOKUP($B4530,'Raw -orders'!$A:$A,'Raw -orders'!$B:$E)</f>
        <v>553</v>
      </c>
      <c r="O4530">
        <v>30330</v>
      </c>
      <c r="P4530" s="1">
        <v>44208</v>
      </c>
      <c r="Q4530" s="1">
        <v>44211</v>
      </c>
      <c r="R4530" t="str" cm="1">
        <f t="array" ref="R4530:Y4530">_xlfn.XLOOKUP($N4530,'Raw - customers'!$A:$A,'Raw - customers'!$B:$I)</f>
        <v>Niels Loadsman</v>
      </c>
      <c r="S4530" t="str">
        <v>Genderfluid</v>
      </c>
      <c r="T4530">
        <v>30</v>
      </c>
      <c r="U4530" t="str">
        <v>0204 Andrew JunctionApt. 904</v>
      </c>
      <c r="V4530">
        <v>7146</v>
      </c>
      <c r="W4530" t="str">
        <v>Kaiview</v>
      </c>
      <c r="X4530" t="str">
        <v>New South Wales</v>
      </c>
      <c r="Y4530" t="str">
        <v>Australia</v>
      </c>
      <c r="Z4530">
        <v>1</v>
      </c>
      <c r="AA4530" s="3" t="str">
        <f t="shared" si="141"/>
        <v>0 to 10</v>
      </c>
      <c r="AP4530" s="6">
        <v>553</v>
      </c>
      <c r="AQ4530" s="6" t="s">
        <v>1362</v>
      </c>
    </row>
    <row r="4531" spans="1:43" x14ac:dyDescent="0.25">
      <c r="A4531">
        <v>4529</v>
      </c>
      <c r="B4531">
        <v>903</v>
      </c>
      <c r="C4531">
        <v>516</v>
      </c>
      <c r="D4531">
        <v>102</v>
      </c>
      <c r="E4531">
        <v>2</v>
      </c>
      <c r="F4531">
        <v>204</v>
      </c>
      <c r="G4531" t="str">
        <f>VLOOKUP($C4531,'Raw-products'!$A$2:$H$1261,MATCH(G$1,'Raw-products'!$A$1:$H$1,0))</f>
        <v>Jacket</v>
      </c>
      <c r="H4531" t="str">
        <f>VLOOKUP($C4531,'Raw-products'!$A$2:$H$1261,MATCH(H$1,'Raw-products'!$A$1:$H$1,0))</f>
        <v>Windbreaker</v>
      </c>
      <c r="I4531" t="str">
        <f>VLOOKUP($C4531,'Raw-products'!$A$2:$H$1261,MATCH(I$1,'Raw-products'!$A$1:$H$1,0))</f>
        <v>S</v>
      </c>
      <c r="J4531" t="str">
        <f>VLOOKUP($C4531,'Raw-products'!$A$2:$H$1261,MATCH(J$1,'Raw-products'!$A$1:$H$1,0))</f>
        <v>indigo</v>
      </c>
      <c r="K4531">
        <f>VLOOKUP($C4531,'Raw-products'!$A$2:$H$1261,MATCH(K$1,'Raw-products'!$A$1:$H$1,0))</f>
        <v>109</v>
      </c>
      <c r="L4531">
        <f>VLOOKUP($C4531,'Raw-products'!$A$2:$H$1261,MATCH(L$1,'Raw-products'!$A$1:$H$1,0))</f>
        <v>62</v>
      </c>
      <c r="M4531" s="5">
        <f t="shared" si="140"/>
        <v>6758</v>
      </c>
      <c r="N4531" cm="1">
        <f t="array" ref="N4531:Q4531">_xlfn.XLOOKUP($B4531,'Raw -orders'!$A:$A,'Raw -orders'!$B:$E)</f>
        <v>789</v>
      </c>
      <c r="O4531">
        <v>21721</v>
      </c>
      <c r="P4531" s="1">
        <v>44201</v>
      </c>
      <c r="Q4531" s="1">
        <v>44217</v>
      </c>
      <c r="R4531" t="str" cm="1">
        <f t="array" ref="R4531:Y4531">_xlfn.XLOOKUP($N4531,'Raw - customers'!$A:$A,'Raw - customers'!$B:$I)</f>
        <v>Bone Perche</v>
      </c>
      <c r="S4531" t="str">
        <v>Genderqueer</v>
      </c>
      <c r="T4531">
        <v>36</v>
      </c>
      <c r="U4531" t="str">
        <v>638 Thomas ManorApt. 038</v>
      </c>
      <c r="V4531">
        <v>1438</v>
      </c>
      <c r="W4531" t="str">
        <v>Aliceland</v>
      </c>
      <c r="X4531" t="str">
        <v>Western Australia</v>
      </c>
      <c r="Y4531" t="str">
        <v>Australia</v>
      </c>
      <c r="Z4531">
        <v>1</v>
      </c>
      <c r="AA4531" s="3" t="str">
        <f t="shared" si="141"/>
        <v>10 to 20</v>
      </c>
      <c r="AP4531" s="6">
        <v>789</v>
      </c>
      <c r="AQ4531" s="6" t="s">
        <v>1377</v>
      </c>
    </row>
    <row r="4532" spans="1:43" x14ac:dyDescent="0.25">
      <c r="A4532">
        <v>4530</v>
      </c>
      <c r="B4532">
        <v>903</v>
      </c>
      <c r="C4532">
        <v>121</v>
      </c>
      <c r="D4532">
        <v>92</v>
      </c>
      <c r="E4532">
        <v>1</v>
      </c>
      <c r="F4532">
        <v>92</v>
      </c>
      <c r="G4532" t="str">
        <f>VLOOKUP($C4532,'Raw-products'!$A$2:$H$1261,MATCH(G$1,'Raw-products'!$A$1:$H$1,0))</f>
        <v>Shirt</v>
      </c>
      <c r="H4532" t="str">
        <f>VLOOKUP($C4532,'Raw-products'!$A$2:$H$1261,MATCH(H$1,'Raw-products'!$A$1:$H$1,0))</f>
        <v>Denim</v>
      </c>
      <c r="I4532" t="str">
        <f>VLOOKUP($C4532,'Raw-products'!$A$2:$H$1261,MATCH(I$1,'Raw-products'!$A$1:$H$1,0))</f>
        <v>S</v>
      </c>
      <c r="J4532" t="str">
        <f>VLOOKUP($C4532,'Raw-products'!$A$2:$H$1261,MATCH(J$1,'Raw-products'!$A$1:$H$1,0))</f>
        <v>green</v>
      </c>
      <c r="K4532">
        <f>VLOOKUP($C4532,'Raw-products'!$A$2:$H$1261,MATCH(K$1,'Raw-products'!$A$1:$H$1,0))</f>
        <v>115</v>
      </c>
      <c r="L4532">
        <f>VLOOKUP($C4532,'Raw-products'!$A$2:$H$1261,MATCH(L$1,'Raw-products'!$A$1:$H$1,0))</f>
        <v>49</v>
      </c>
      <c r="M4532" s="5">
        <f t="shared" si="140"/>
        <v>5635</v>
      </c>
      <c r="N4532" cm="1">
        <f t="array" ref="N4532:Q4532">_xlfn.XLOOKUP($B4532,'Raw -orders'!$A:$A,'Raw -orders'!$B:$E)</f>
        <v>789</v>
      </c>
      <c r="O4532">
        <v>21721</v>
      </c>
      <c r="P4532" s="1">
        <v>44201</v>
      </c>
      <c r="Q4532" s="1">
        <v>44217</v>
      </c>
      <c r="R4532" t="str" cm="1">
        <f t="array" ref="R4532:Y4532">_xlfn.XLOOKUP($N4532,'Raw - customers'!$A:$A,'Raw - customers'!$B:$I)</f>
        <v>Bone Perche</v>
      </c>
      <c r="S4532" t="str">
        <v>Genderqueer</v>
      </c>
      <c r="T4532">
        <v>36</v>
      </c>
      <c r="U4532" t="str">
        <v>638 Thomas ManorApt. 038</v>
      </c>
      <c r="V4532">
        <v>1438</v>
      </c>
      <c r="W4532" t="str">
        <v>Aliceland</v>
      </c>
      <c r="X4532" t="str">
        <v>Western Australia</v>
      </c>
      <c r="Y4532" t="str">
        <v>Australia</v>
      </c>
      <c r="Z4532">
        <v>1</v>
      </c>
      <c r="AA4532" s="3" t="str">
        <f t="shared" si="141"/>
        <v>10 to 20</v>
      </c>
      <c r="AP4532" s="6">
        <v>789</v>
      </c>
      <c r="AQ4532" s="6" t="s">
        <v>1377</v>
      </c>
    </row>
    <row r="4533" spans="1:43" x14ac:dyDescent="0.25">
      <c r="A4533">
        <v>4531</v>
      </c>
      <c r="B4533">
        <v>903</v>
      </c>
      <c r="C4533">
        <v>651</v>
      </c>
      <c r="D4533">
        <v>93</v>
      </c>
      <c r="E4533">
        <v>2</v>
      </c>
      <c r="F4533">
        <v>186</v>
      </c>
      <c r="G4533" t="str">
        <f>VLOOKUP($C4533,'Raw-products'!$A$2:$H$1261,MATCH(G$1,'Raw-products'!$A$1:$H$1,0))</f>
        <v>Jacket</v>
      </c>
      <c r="H4533" t="str">
        <f>VLOOKUP($C4533,'Raw-products'!$A$2:$H$1261,MATCH(H$1,'Raw-products'!$A$1:$H$1,0))</f>
        <v>Coach</v>
      </c>
      <c r="I4533" t="str">
        <f>VLOOKUP($C4533,'Raw-products'!$A$2:$H$1261,MATCH(I$1,'Raw-products'!$A$1:$H$1,0))</f>
        <v>S</v>
      </c>
      <c r="J4533" t="str">
        <f>VLOOKUP($C4533,'Raw-products'!$A$2:$H$1261,MATCH(J$1,'Raw-products'!$A$1:$H$1,0))</f>
        <v>blue</v>
      </c>
      <c r="K4533">
        <f>VLOOKUP($C4533,'Raw-products'!$A$2:$H$1261,MATCH(K$1,'Raw-products'!$A$1:$H$1,0))</f>
        <v>115</v>
      </c>
      <c r="L4533">
        <f>VLOOKUP($C4533,'Raw-products'!$A$2:$H$1261,MATCH(L$1,'Raw-products'!$A$1:$H$1,0))</f>
        <v>47</v>
      </c>
      <c r="M4533" s="5">
        <f t="shared" si="140"/>
        <v>5405</v>
      </c>
      <c r="N4533" cm="1">
        <f t="array" ref="N4533:Q4533">_xlfn.XLOOKUP($B4533,'Raw -orders'!$A:$A,'Raw -orders'!$B:$E)</f>
        <v>789</v>
      </c>
      <c r="O4533">
        <v>21721</v>
      </c>
      <c r="P4533" s="1">
        <v>44201</v>
      </c>
      <c r="Q4533" s="1">
        <v>44217</v>
      </c>
      <c r="R4533" t="str" cm="1">
        <f t="array" ref="R4533:Y4533">_xlfn.XLOOKUP($N4533,'Raw - customers'!$A:$A,'Raw - customers'!$B:$I)</f>
        <v>Bone Perche</v>
      </c>
      <c r="S4533" t="str">
        <v>Genderqueer</v>
      </c>
      <c r="T4533">
        <v>36</v>
      </c>
      <c r="U4533" t="str">
        <v>638 Thomas ManorApt. 038</v>
      </c>
      <c r="V4533">
        <v>1438</v>
      </c>
      <c r="W4533" t="str">
        <v>Aliceland</v>
      </c>
      <c r="X4533" t="str">
        <v>Western Australia</v>
      </c>
      <c r="Y4533" t="str">
        <v>Australia</v>
      </c>
      <c r="Z4533">
        <v>1</v>
      </c>
      <c r="AA4533" s="3" t="str">
        <f t="shared" si="141"/>
        <v>10 to 20</v>
      </c>
      <c r="AP4533" s="6">
        <v>789</v>
      </c>
      <c r="AQ4533" s="6" t="s">
        <v>1377</v>
      </c>
    </row>
    <row r="4534" spans="1:43" x14ac:dyDescent="0.25">
      <c r="A4534">
        <v>4532</v>
      </c>
      <c r="B4534">
        <v>903</v>
      </c>
      <c r="C4534">
        <v>992</v>
      </c>
      <c r="D4534">
        <v>106</v>
      </c>
      <c r="E4534">
        <v>2</v>
      </c>
      <c r="F4534">
        <v>212</v>
      </c>
      <c r="G4534" t="str">
        <f>VLOOKUP($C4534,'Raw-products'!$A$2:$H$1261,MATCH(G$1,'Raw-products'!$A$1:$H$1,0))</f>
        <v>Trousers</v>
      </c>
      <c r="H4534" t="str">
        <f>VLOOKUP($C4534,'Raw-products'!$A$2:$H$1261,MATCH(H$1,'Raw-products'!$A$1:$H$1,0))</f>
        <v>Wool</v>
      </c>
      <c r="I4534" t="str">
        <f>VLOOKUP($C4534,'Raw-products'!$A$2:$H$1261,MATCH(I$1,'Raw-products'!$A$1:$H$1,0))</f>
        <v>M</v>
      </c>
      <c r="J4534" t="str">
        <f>VLOOKUP($C4534,'Raw-products'!$A$2:$H$1261,MATCH(J$1,'Raw-products'!$A$1:$H$1,0))</f>
        <v>yellow</v>
      </c>
      <c r="K4534">
        <f>VLOOKUP($C4534,'Raw-products'!$A$2:$H$1261,MATCH(K$1,'Raw-products'!$A$1:$H$1,0))</f>
        <v>111</v>
      </c>
      <c r="L4534">
        <f>VLOOKUP($C4534,'Raw-products'!$A$2:$H$1261,MATCH(L$1,'Raw-products'!$A$1:$H$1,0))</f>
        <v>43</v>
      </c>
      <c r="M4534" s="5">
        <f t="shared" si="140"/>
        <v>4773</v>
      </c>
      <c r="N4534" cm="1">
        <f t="array" ref="N4534:Q4534">_xlfn.XLOOKUP($B4534,'Raw -orders'!$A:$A,'Raw -orders'!$B:$E)</f>
        <v>789</v>
      </c>
      <c r="O4534">
        <v>21721</v>
      </c>
      <c r="P4534" s="1">
        <v>44201</v>
      </c>
      <c r="Q4534" s="1">
        <v>44217</v>
      </c>
      <c r="R4534" t="str" cm="1">
        <f t="array" ref="R4534:Y4534">_xlfn.XLOOKUP($N4534,'Raw - customers'!$A:$A,'Raw - customers'!$B:$I)</f>
        <v>Bone Perche</v>
      </c>
      <c r="S4534" t="str">
        <v>Genderqueer</v>
      </c>
      <c r="T4534">
        <v>36</v>
      </c>
      <c r="U4534" t="str">
        <v>638 Thomas ManorApt. 038</v>
      </c>
      <c r="V4534">
        <v>1438</v>
      </c>
      <c r="W4534" t="str">
        <v>Aliceland</v>
      </c>
      <c r="X4534" t="str">
        <v>Western Australia</v>
      </c>
      <c r="Y4534" t="str">
        <v>Australia</v>
      </c>
      <c r="Z4534">
        <v>1</v>
      </c>
      <c r="AA4534" s="3" t="str">
        <f t="shared" si="141"/>
        <v>10 to 20</v>
      </c>
      <c r="AP4534" s="6">
        <v>789</v>
      </c>
      <c r="AQ4534" s="6" t="s">
        <v>1377</v>
      </c>
    </row>
    <row r="4535" spans="1:43" x14ac:dyDescent="0.25">
      <c r="A4535">
        <v>4533</v>
      </c>
      <c r="B4535">
        <v>903</v>
      </c>
      <c r="C4535">
        <v>420</v>
      </c>
      <c r="D4535">
        <v>107</v>
      </c>
      <c r="E4535">
        <v>3</v>
      </c>
      <c r="F4535">
        <v>321</v>
      </c>
      <c r="G4535" t="str">
        <f>VLOOKUP($C4535,'Raw-products'!$A$2:$H$1261,MATCH(G$1,'Raw-products'!$A$1:$H$1,0))</f>
        <v>Jacket</v>
      </c>
      <c r="H4535" t="str">
        <f>VLOOKUP($C4535,'Raw-products'!$A$2:$H$1261,MATCH(H$1,'Raw-products'!$A$1:$H$1,0))</f>
        <v>Denim</v>
      </c>
      <c r="I4535" t="str">
        <f>VLOOKUP($C4535,'Raw-products'!$A$2:$H$1261,MATCH(I$1,'Raw-products'!$A$1:$H$1,0))</f>
        <v>XS</v>
      </c>
      <c r="J4535" t="str">
        <f>VLOOKUP($C4535,'Raw-products'!$A$2:$H$1261,MATCH(J$1,'Raw-products'!$A$1:$H$1,0))</f>
        <v>red</v>
      </c>
      <c r="K4535">
        <f>VLOOKUP($C4535,'Raw-products'!$A$2:$H$1261,MATCH(K$1,'Raw-products'!$A$1:$H$1,0))</f>
        <v>92</v>
      </c>
      <c r="L4535">
        <f>VLOOKUP($C4535,'Raw-products'!$A$2:$H$1261,MATCH(L$1,'Raw-products'!$A$1:$H$1,0))</f>
        <v>60</v>
      </c>
      <c r="M4535" s="5">
        <f t="shared" si="140"/>
        <v>5520</v>
      </c>
      <c r="N4535" cm="1">
        <f t="array" ref="N4535:Q4535">_xlfn.XLOOKUP($B4535,'Raw -orders'!$A:$A,'Raw -orders'!$B:$E)</f>
        <v>789</v>
      </c>
      <c r="O4535">
        <v>21721</v>
      </c>
      <c r="P4535" s="1">
        <v>44201</v>
      </c>
      <c r="Q4535" s="1">
        <v>44217</v>
      </c>
      <c r="R4535" t="str" cm="1">
        <f t="array" ref="R4535:Y4535">_xlfn.XLOOKUP($N4535,'Raw - customers'!$A:$A,'Raw - customers'!$B:$I)</f>
        <v>Bone Perche</v>
      </c>
      <c r="S4535" t="str">
        <v>Genderqueer</v>
      </c>
      <c r="T4535">
        <v>36</v>
      </c>
      <c r="U4535" t="str">
        <v>638 Thomas ManorApt. 038</v>
      </c>
      <c r="V4535">
        <v>1438</v>
      </c>
      <c r="W4535" t="str">
        <v>Aliceland</v>
      </c>
      <c r="X4535" t="str">
        <v>Western Australia</v>
      </c>
      <c r="Y4535" t="str">
        <v>Australia</v>
      </c>
      <c r="Z4535">
        <v>1</v>
      </c>
      <c r="AA4535" s="3" t="str">
        <f t="shared" si="141"/>
        <v>10 to 20</v>
      </c>
      <c r="AP4535" s="6">
        <v>789</v>
      </c>
      <c r="AQ4535" s="6" t="s">
        <v>1377</v>
      </c>
    </row>
    <row r="4536" spans="1:43" x14ac:dyDescent="0.25">
      <c r="A4536">
        <v>4534</v>
      </c>
      <c r="B4536">
        <v>903</v>
      </c>
      <c r="C4536">
        <v>1132</v>
      </c>
      <c r="D4536">
        <v>102</v>
      </c>
      <c r="E4536">
        <v>1</v>
      </c>
      <c r="F4536">
        <v>102</v>
      </c>
      <c r="G4536" t="str">
        <f>VLOOKUP($C4536,'Raw-products'!$A$2:$H$1261,MATCH(G$1,'Raw-products'!$A$1:$H$1,0))</f>
        <v>Trousers</v>
      </c>
      <c r="H4536" t="str">
        <f>VLOOKUP($C4536,'Raw-products'!$A$2:$H$1261,MATCH(H$1,'Raw-products'!$A$1:$H$1,0))</f>
        <v>Cargo Pants</v>
      </c>
      <c r="I4536" t="str">
        <f>VLOOKUP($C4536,'Raw-products'!$A$2:$H$1261,MATCH(I$1,'Raw-products'!$A$1:$H$1,0))</f>
        <v>M</v>
      </c>
      <c r="J4536" t="str">
        <f>VLOOKUP($C4536,'Raw-products'!$A$2:$H$1261,MATCH(J$1,'Raw-products'!$A$1:$H$1,0))</f>
        <v>yellow</v>
      </c>
      <c r="K4536">
        <f>VLOOKUP($C4536,'Raw-products'!$A$2:$H$1261,MATCH(K$1,'Raw-products'!$A$1:$H$1,0))</f>
        <v>106</v>
      </c>
      <c r="L4536">
        <f>VLOOKUP($C4536,'Raw-products'!$A$2:$H$1261,MATCH(L$1,'Raw-products'!$A$1:$H$1,0))</f>
        <v>72</v>
      </c>
      <c r="M4536" s="5">
        <f t="shared" si="140"/>
        <v>7632</v>
      </c>
      <c r="N4536" cm="1">
        <f t="array" ref="N4536:Q4536">_xlfn.XLOOKUP($B4536,'Raw -orders'!$A:$A,'Raw -orders'!$B:$E)</f>
        <v>789</v>
      </c>
      <c r="O4536">
        <v>21721</v>
      </c>
      <c r="P4536" s="1">
        <v>44201</v>
      </c>
      <c r="Q4536" s="1">
        <v>44217</v>
      </c>
      <c r="R4536" t="str" cm="1">
        <f t="array" ref="R4536:Y4536">_xlfn.XLOOKUP($N4536,'Raw - customers'!$A:$A,'Raw - customers'!$B:$I)</f>
        <v>Bone Perche</v>
      </c>
      <c r="S4536" t="str">
        <v>Genderqueer</v>
      </c>
      <c r="T4536">
        <v>36</v>
      </c>
      <c r="U4536" t="str">
        <v>638 Thomas ManorApt. 038</v>
      </c>
      <c r="V4536">
        <v>1438</v>
      </c>
      <c r="W4536" t="str">
        <v>Aliceland</v>
      </c>
      <c r="X4536" t="str">
        <v>Western Australia</v>
      </c>
      <c r="Y4536" t="str">
        <v>Australia</v>
      </c>
      <c r="Z4536">
        <v>1</v>
      </c>
      <c r="AA4536" s="3" t="str">
        <f t="shared" si="141"/>
        <v>10 to 20</v>
      </c>
      <c r="AP4536" s="6">
        <v>789</v>
      </c>
      <c r="AQ4536" s="6" t="s">
        <v>1377</v>
      </c>
    </row>
    <row r="4537" spans="1:43" x14ac:dyDescent="0.25">
      <c r="A4537">
        <v>4535</v>
      </c>
      <c r="B4537">
        <v>904</v>
      </c>
      <c r="C4537">
        <v>1098</v>
      </c>
      <c r="D4537">
        <v>115</v>
      </c>
      <c r="E4537">
        <v>3</v>
      </c>
      <c r="F4537">
        <v>345</v>
      </c>
      <c r="G4537" t="str">
        <f>VLOOKUP($C4537,'Raw-products'!$A$2:$H$1261,MATCH(G$1,'Raw-products'!$A$1:$H$1,0))</f>
        <v>Trousers</v>
      </c>
      <c r="H4537" t="str">
        <f>VLOOKUP($C4537,'Raw-products'!$A$2:$H$1261,MATCH(H$1,'Raw-products'!$A$1:$H$1,0))</f>
        <v>Cropped</v>
      </c>
      <c r="I4537" t="str">
        <f>VLOOKUP($C4537,'Raw-products'!$A$2:$H$1261,MATCH(I$1,'Raw-products'!$A$1:$H$1,0))</f>
        <v>L</v>
      </c>
      <c r="J4537" t="str">
        <f>VLOOKUP($C4537,'Raw-products'!$A$2:$H$1261,MATCH(J$1,'Raw-products'!$A$1:$H$1,0))</f>
        <v>yellow</v>
      </c>
      <c r="K4537">
        <f>VLOOKUP($C4537,'Raw-products'!$A$2:$H$1261,MATCH(K$1,'Raw-products'!$A$1:$H$1,0))</f>
        <v>99</v>
      </c>
      <c r="L4537">
        <f>VLOOKUP($C4537,'Raw-products'!$A$2:$H$1261,MATCH(L$1,'Raw-products'!$A$1:$H$1,0))</f>
        <v>60</v>
      </c>
      <c r="M4537" s="5">
        <f t="shared" si="140"/>
        <v>5940</v>
      </c>
      <c r="N4537" cm="1">
        <f t="array" ref="N4537:Q4537">_xlfn.XLOOKUP($B4537,'Raw -orders'!$A:$A,'Raw -orders'!$B:$E)</f>
        <v>980</v>
      </c>
      <c r="O4537">
        <v>40117</v>
      </c>
      <c r="P4537" s="1">
        <v>44279</v>
      </c>
      <c r="Q4537" s="1">
        <v>44293</v>
      </c>
      <c r="R4537" t="str" cm="1">
        <f t="array" ref="R4537:Y4537">_xlfn.XLOOKUP($N4537,'Raw - customers'!$A:$A,'Raw - customers'!$B:$I)</f>
        <v>Sharleen Langworthy</v>
      </c>
      <c r="S4537" t="str">
        <v>Agender</v>
      </c>
      <c r="T4537">
        <v>35</v>
      </c>
      <c r="U4537" t="str">
        <v>317 Sophia MewsApt. 328</v>
      </c>
      <c r="V4537">
        <v>5926</v>
      </c>
      <c r="W4537" t="str">
        <v>Isaacberg</v>
      </c>
      <c r="X4537" t="str">
        <v>South Australia</v>
      </c>
      <c r="Y4537" t="str">
        <v>Australia</v>
      </c>
      <c r="Z4537">
        <v>3</v>
      </c>
      <c r="AA4537" s="3" t="str">
        <f t="shared" si="141"/>
        <v>10 to 20</v>
      </c>
      <c r="AP4537" s="6">
        <v>980</v>
      </c>
      <c r="AQ4537" s="6" t="s">
        <v>1345</v>
      </c>
    </row>
    <row r="4538" spans="1:43" x14ac:dyDescent="0.25">
      <c r="A4538">
        <v>4536</v>
      </c>
      <c r="B4538">
        <v>904</v>
      </c>
      <c r="C4538">
        <v>148</v>
      </c>
      <c r="D4538">
        <v>91</v>
      </c>
      <c r="E4538">
        <v>3</v>
      </c>
      <c r="F4538">
        <v>273</v>
      </c>
      <c r="G4538" t="str">
        <f>VLOOKUP($C4538,'Raw-products'!$A$2:$H$1261,MATCH(G$1,'Raw-products'!$A$1:$H$1,0))</f>
        <v>Shirt</v>
      </c>
      <c r="H4538" t="str">
        <f>VLOOKUP($C4538,'Raw-products'!$A$2:$H$1261,MATCH(H$1,'Raw-products'!$A$1:$H$1,0))</f>
        <v>Linen</v>
      </c>
      <c r="I4538" t="str">
        <f>VLOOKUP($C4538,'Raw-products'!$A$2:$H$1261,MATCH(I$1,'Raw-products'!$A$1:$H$1,0))</f>
        <v>L</v>
      </c>
      <c r="J4538" t="str">
        <f>VLOOKUP($C4538,'Raw-products'!$A$2:$H$1261,MATCH(J$1,'Raw-products'!$A$1:$H$1,0))</f>
        <v>orange</v>
      </c>
      <c r="K4538">
        <f>VLOOKUP($C4538,'Raw-products'!$A$2:$H$1261,MATCH(K$1,'Raw-products'!$A$1:$H$1,0))</f>
        <v>116</v>
      </c>
      <c r="L4538">
        <f>VLOOKUP($C4538,'Raw-products'!$A$2:$H$1261,MATCH(L$1,'Raw-products'!$A$1:$H$1,0))</f>
        <v>73</v>
      </c>
      <c r="M4538" s="5">
        <f t="shared" si="140"/>
        <v>8468</v>
      </c>
      <c r="N4538" cm="1">
        <f t="array" ref="N4538:Q4538">_xlfn.XLOOKUP($B4538,'Raw -orders'!$A:$A,'Raw -orders'!$B:$E)</f>
        <v>980</v>
      </c>
      <c r="O4538">
        <v>40117</v>
      </c>
      <c r="P4538" s="1">
        <v>44279</v>
      </c>
      <c r="Q4538" s="1">
        <v>44293</v>
      </c>
      <c r="R4538" t="str" cm="1">
        <f t="array" ref="R4538:Y4538">_xlfn.XLOOKUP($N4538,'Raw - customers'!$A:$A,'Raw - customers'!$B:$I)</f>
        <v>Sharleen Langworthy</v>
      </c>
      <c r="S4538" t="str">
        <v>Agender</v>
      </c>
      <c r="T4538">
        <v>35</v>
      </c>
      <c r="U4538" t="str">
        <v>317 Sophia MewsApt. 328</v>
      </c>
      <c r="V4538">
        <v>5926</v>
      </c>
      <c r="W4538" t="str">
        <v>Isaacberg</v>
      </c>
      <c r="X4538" t="str">
        <v>South Australia</v>
      </c>
      <c r="Y4538" t="str">
        <v>Australia</v>
      </c>
      <c r="Z4538">
        <v>3</v>
      </c>
      <c r="AA4538" s="3" t="str">
        <f t="shared" si="141"/>
        <v>10 to 20</v>
      </c>
      <c r="AP4538" s="6">
        <v>980</v>
      </c>
      <c r="AQ4538" s="6" t="s">
        <v>1345</v>
      </c>
    </row>
    <row r="4539" spans="1:43" x14ac:dyDescent="0.25">
      <c r="A4539">
        <v>4537</v>
      </c>
      <c r="B4539">
        <v>904</v>
      </c>
      <c r="C4539">
        <v>1096</v>
      </c>
      <c r="D4539">
        <v>115</v>
      </c>
      <c r="E4539">
        <v>3</v>
      </c>
      <c r="F4539">
        <v>345</v>
      </c>
      <c r="G4539" t="str">
        <f>VLOOKUP($C4539,'Raw-products'!$A$2:$H$1261,MATCH(G$1,'Raw-products'!$A$1:$H$1,0))</f>
        <v>Trousers</v>
      </c>
      <c r="H4539" t="str">
        <f>VLOOKUP($C4539,'Raw-products'!$A$2:$H$1261,MATCH(H$1,'Raw-products'!$A$1:$H$1,0))</f>
        <v>Cropped</v>
      </c>
      <c r="I4539" t="str">
        <f>VLOOKUP($C4539,'Raw-products'!$A$2:$H$1261,MATCH(I$1,'Raw-products'!$A$1:$H$1,0))</f>
        <v>S</v>
      </c>
      <c r="J4539" t="str">
        <f>VLOOKUP($C4539,'Raw-products'!$A$2:$H$1261,MATCH(J$1,'Raw-products'!$A$1:$H$1,0))</f>
        <v>yellow</v>
      </c>
      <c r="K4539">
        <f>VLOOKUP($C4539,'Raw-products'!$A$2:$H$1261,MATCH(K$1,'Raw-products'!$A$1:$H$1,0))</f>
        <v>99</v>
      </c>
      <c r="L4539">
        <f>VLOOKUP($C4539,'Raw-products'!$A$2:$H$1261,MATCH(L$1,'Raw-products'!$A$1:$H$1,0))</f>
        <v>65</v>
      </c>
      <c r="M4539" s="5">
        <f t="shared" si="140"/>
        <v>6435</v>
      </c>
      <c r="N4539" cm="1">
        <f t="array" ref="N4539:Q4539">_xlfn.XLOOKUP($B4539,'Raw -orders'!$A:$A,'Raw -orders'!$B:$E)</f>
        <v>980</v>
      </c>
      <c r="O4539">
        <v>40117</v>
      </c>
      <c r="P4539" s="1">
        <v>44279</v>
      </c>
      <c r="Q4539" s="1">
        <v>44293</v>
      </c>
      <c r="R4539" t="str" cm="1">
        <f t="array" ref="R4539:Y4539">_xlfn.XLOOKUP($N4539,'Raw - customers'!$A:$A,'Raw - customers'!$B:$I)</f>
        <v>Sharleen Langworthy</v>
      </c>
      <c r="S4539" t="str">
        <v>Agender</v>
      </c>
      <c r="T4539">
        <v>35</v>
      </c>
      <c r="U4539" t="str">
        <v>317 Sophia MewsApt. 328</v>
      </c>
      <c r="V4539">
        <v>5926</v>
      </c>
      <c r="W4539" t="str">
        <v>Isaacberg</v>
      </c>
      <c r="X4539" t="str">
        <v>South Australia</v>
      </c>
      <c r="Y4539" t="str">
        <v>Australia</v>
      </c>
      <c r="Z4539">
        <v>3</v>
      </c>
      <c r="AA4539" s="3" t="str">
        <f t="shared" si="141"/>
        <v>10 to 20</v>
      </c>
      <c r="AP4539" s="6">
        <v>980</v>
      </c>
      <c r="AQ4539" s="6" t="s">
        <v>1345</v>
      </c>
    </row>
    <row r="4540" spans="1:43" x14ac:dyDescent="0.25">
      <c r="A4540">
        <v>4538</v>
      </c>
      <c r="B4540">
        <v>904</v>
      </c>
      <c r="C4540">
        <v>1240</v>
      </c>
      <c r="D4540">
        <v>112</v>
      </c>
      <c r="E4540">
        <v>1</v>
      </c>
      <c r="F4540">
        <v>112</v>
      </c>
      <c r="G4540" t="str">
        <f>VLOOKUP($C4540,'Raw-products'!$A$2:$H$1261,MATCH(G$1,'Raw-products'!$A$1:$H$1,0))</f>
        <v>Trousers</v>
      </c>
      <c r="H4540" t="str">
        <f>VLOOKUP($C4540,'Raw-products'!$A$2:$H$1261,MATCH(H$1,'Raw-products'!$A$1:$H$1,0))</f>
        <v>Tracksuit Bottoms</v>
      </c>
      <c r="I4540" t="str">
        <f>VLOOKUP($C4540,'Raw-products'!$A$2:$H$1261,MATCH(I$1,'Raw-products'!$A$1:$H$1,0))</f>
        <v>XS</v>
      </c>
      <c r="J4540" t="str">
        <f>VLOOKUP($C4540,'Raw-products'!$A$2:$H$1261,MATCH(J$1,'Raw-products'!$A$1:$H$1,0))</f>
        <v>green</v>
      </c>
      <c r="K4540">
        <f>VLOOKUP($C4540,'Raw-products'!$A$2:$H$1261,MATCH(K$1,'Raw-products'!$A$1:$H$1,0))</f>
        <v>91</v>
      </c>
      <c r="L4540">
        <f>VLOOKUP($C4540,'Raw-products'!$A$2:$H$1261,MATCH(L$1,'Raw-products'!$A$1:$H$1,0))</f>
        <v>69</v>
      </c>
      <c r="M4540" s="5">
        <f t="shared" si="140"/>
        <v>6279</v>
      </c>
      <c r="N4540" cm="1">
        <f t="array" ref="N4540:Q4540">_xlfn.XLOOKUP($B4540,'Raw -orders'!$A:$A,'Raw -orders'!$B:$E)</f>
        <v>980</v>
      </c>
      <c r="O4540">
        <v>40117</v>
      </c>
      <c r="P4540" s="1">
        <v>44279</v>
      </c>
      <c r="Q4540" s="1">
        <v>44293</v>
      </c>
      <c r="R4540" t="str" cm="1">
        <f t="array" ref="R4540:Y4540">_xlfn.XLOOKUP($N4540,'Raw - customers'!$A:$A,'Raw - customers'!$B:$I)</f>
        <v>Sharleen Langworthy</v>
      </c>
      <c r="S4540" t="str">
        <v>Agender</v>
      </c>
      <c r="T4540">
        <v>35</v>
      </c>
      <c r="U4540" t="str">
        <v>317 Sophia MewsApt. 328</v>
      </c>
      <c r="V4540">
        <v>5926</v>
      </c>
      <c r="W4540" t="str">
        <v>Isaacberg</v>
      </c>
      <c r="X4540" t="str">
        <v>South Australia</v>
      </c>
      <c r="Y4540" t="str">
        <v>Australia</v>
      </c>
      <c r="Z4540">
        <v>3</v>
      </c>
      <c r="AA4540" s="3" t="str">
        <f t="shared" si="141"/>
        <v>10 to 20</v>
      </c>
      <c r="AP4540" s="6">
        <v>980</v>
      </c>
      <c r="AQ4540" s="6" t="s">
        <v>1345</v>
      </c>
    </row>
    <row r="4541" spans="1:43" x14ac:dyDescent="0.25">
      <c r="A4541">
        <v>4539</v>
      </c>
      <c r="B4541">
        <v>904</v>
      </c>
      <c r="C4541">
        <v>150</v>
      </c>
      <c r="D4541">
        <v>91</v>
      </c>
      <c r="E4541">
        <v>2</v>
      </c>
      <c r="F4541">
        <v>182</v>
      </c>
      <c r="G4541" t="str">
        <f>VLOOKUP($C4541,'Raw-products'!$A$2:$H$1261,MATCH(G$1,'Raw-products'!$A$1:$H$1,0))</f>
        <v>Shirt</v>
      </c>
      <c r="H4541" t="str">
        <f>VLOOKUP($C4541,'Raw-products'!$A$2:$H$1261,MATCH(H$1,'Raw-products'!$A$1:$H$1,0))</f>
        <v>Linen</v>
      </c>
      <c r="I4541" t="str">
        <f>VLOOKUP($C4541,'Raw-products'!$A$2:$H$1261,MATCH(I$1,'Raw-products'!$A$1:$H$1,0))</f>
        <v>XS</v>
      </c>
      <c r="J4541" t="str">
        <f>VLOOKUP($C4541,'Raw-products'!$A$2:$H$1261,MATCH(J$1,'Raw-products'!$A$1:$H$1,0))</f>
        <v>yellow</v>
      </c>
      <c r="K4541">
        <f>VLOOKUP($C4541,'Raw-products'!$A$2:$H$1261,MATCH(K$1,'Raw-products'!$A$1:$H$1,0))</f>
        <v>116</v>
      </c>
      <c r="L4541">
        <f>VLOOKUP($C4541,'Raw-products'!$A$2:$H$1261,MATCH(L$1,'Raw-products'!$A$1:$H$1,0))</f>
        <v>55</v>
      </c>
      <c r="M4541" s="5">
        <f t="shared" si="140"/>
        <v>6380</v>
      </c>
      <c r="N4541" cm="1">
        <f t="array" ref="N4541:Q4541">_xlfn.XLOOKUP($B4541,'Raw -orders'!$A:$A,'Raw -orders'!$B:$E)</f>
        <v>980</v>
      </c>
      <c r="O4541">
        <v>40117</v>
      </c>
      <c r="P4541" s="1">
        <v>44279</v>
      </c>
      <c r="Q4541" s="1">
        <v>44293</v>
      </c>
      <c r="R4541" t="str" cm="1">
        <f t="array" ref="R4541:Y4541">_xlfn.XLOOKUP($N4541,'Raw - customers'!$A:$A,'Raw - customers'!$B:$I)</f>
        <v>Sharleen Langworthy</v>
      </c>
      <c r="S4541" t="str">
        <v>Agender</v>
      </c>
      <c r="T4541">
        <v>35</v>
      </c>
      <c r="U4541" t="str">
        <v>317 Sophia MewsApt. 328</v>
      </c>
      <c r="V4541">
        <v>5926</v>
      </c>
      <c r="W4541" t="str">
        <v>Isaacberg</v>
      </c>
      <c r="X4541" t="str">
        <v>South Australia</v>
      </c>
      <c r="Y4541" t="str">
        <v>Australia</v>
      </c>
      <c r="Z4541">
        <v>3</v>
      </c>
      <c r="AA4541" s="3" t="str">
        <f t="shared" si="141"/>
        <v>10 to 20</v>
      </c>
      <c r="AP4541" s="6">
        <v>980</v>
      </c>
      <c r="AQ4541" s="6" t="s">
        <v>1345</v>
      </c>
    </row>
    <row r="4542" spans="1:43" x14ac:dyDescent="0.25">
      <c r="A4542">
        <v>4540</v>
      </c>
      <c r="B4542">
        <v>905</v>
      </c>
      <c r="C4542">
        <v>486</v>
      </c>
      <c r="D4542">
        <v>118</v>
      </c>
      <c r="E4542">
        <v>3</v>
      </c>
      <c r="F4542">
        <v>354</v>
      </c>
      <c r="G4542" t="str">
        <f>VLOOKUP($C4542,'Raw-products'!$A$2:$H$1261,MATCH(G$1,'Raw-products'!$A$1:$H$1,0))</f>
        <v>Jacket</v>
      </c>
      <c r="H4542" t="str">
        <f>VLOOKUP($C4542,'Raw-products'!$A$2:$H$1261,MATCH(H$1,'Raw-products'!$A$1:$H$1,0))</f>
        <v>Puffer</v>
      </c>
      <c r="I4542" t="str">
        <f>VLOOKUP($C4542,'Raw-products'!$A$2:$H$1261,MATCH(I$1,'Raw-products'!$A$1:$H$1,0))</f>
        <v>S</v>
      </c>
      <c r="J4542" t="str">
        <f>VLOOKUP($C4542,'Raw-products'!$A$2:$H$1261,MATCH(J$1,'Raw-products'!$A$1:$H$1,0))</f>
        <v>violet</v>
      </c>
      <c r="K4542">
        <f>VLOOKUP($C4542,'Raw-products'!$A$2:$H$1261,MATCH(K$1,'Raw-products'!$A$1:$H$1,0))</f>
        <v>110</v>
      </c>
      <c r="L4542">
        <f>VLOOKUP($C4542,'Raw-products'!$A$2:$H$1261,MATCH(L$1,'Raw-products'!$A$1:$H$1,0))</f>
        <v>46</v>
      </c>
      <c r="M4542" s="5">
        <f t="shared" si="140"/>
        <v>5060</v>
      </c>
      <c r="N4542" cm="1">
        <f t="array" ref="N4542:Q4542">_xlfn.XLOOKUP($B4542,'Raw -orders'!$A:$A,'Raw -orders'!$B:$E)</f>
        <v>439</v>
      </c>
      <c r="O4542">
        <v>57884</v>
      </c>
      <c r="P4542" s="1">
        <v>44207</v>
      </c>
      <c r="Q4542" s="1">
        <v>44219</v>
      </c>
      <c r="R4542" t="str" cm="1">
        <f t="array" ref="R4542:Y4542">_xlfn.XLOOKUP($N4542,'Raw - customers'!$A:$A,'Raw - customers'!$B:$I)</f>
        <v>Daren Airs</v>
      </c>
      <c r="S4542" t="str">
        <v>Female</v>
      </c>
      <c r="T4542">
        <v>75</v>
      </c>
      <c r="U4542" t="str">
        <v>378 John MallSuite 835</v>
      </c>
      <c r="V4542">
        <v>3142</v>
      </c>
      <c r="W4542" t="str">
        <v>West Thomas</v>
      </c>
      <c r="X4542" t="str">
        <v>Victoria</v>
      </c>
      <c r="Y4542" t="str">
        <v>Australia</v>
      </c>
      <c r="Z4542">
        <v>1</v>
      </c>
      <c r="AA4542" s="3" t="str">
        <f t="shared" si="141"/>
        <v>10 to 20</v>
      </c>
      <c r="AP4542" s="6">
        <v>439</v>
      </c>
      <c r="AQ4542" s="6" t="s">
        <v>1396</v>
      </c>
    </row>
    <row r="4543" spans="1:43" x14ac:dyDescent="0.25">
      <c r="A4543">
        <v>4541</v>
      </c>
      <c r="B4543">
        <v>905</v>
      </c>
      <c r="C4543">
        <v>79</v>
      </c>
      <c r="D4543">
        <v>118</v>
      </c>
      <c r="E4543">
        <v>1</v>
      </c>
      <c r="F4543">
        <v>118</v>
      </c>
      <c r="G4543" t="str">
        <f>VLOOKUP($C4543,'Raw-products'!$A$2:$H$1261,MATCH(G$1,'Raw-products'!$A$1:$H$1,0))</f>
        <v>Shirt</v>
      </c>
      <c r="H4543" t="str">
        <f>VLOOKUP($C4543,'Raw-products'!$A$2:$H$1261,MATCH(H$1,'Raw-products'!$A$1:$H$1,0))</f>
        <v>Flannel</v>
      </c>
      <c r="I4543" t="str">
        <f>VLOOKUP($C4543,'Raw-products'!$A$2:$H$1261,MATCH(I$1,'Raw-products'!$A$1:$H$1,0))</f>
        <v>XL</v>
      </c>
      <c r="J4543" t="str">
        <f>VLOOKUP($C4543,'Raw-products'!$A$2:$H$1261,MATCH(J$1,'Raw-products'!$A$1:$H$1,0))</f>
        <v>orange</v>
      </c>
      <c r="K4543">
        <f>VLOOKUP($C4543,'Raw-products'!$A$2:$H$1261,MATCH(K$1,'Raw-products'!$A$1:$H$1,0))</f>
        <v>96</v>
      </c>
      <c r="L4543">
        <f>VLOOKUP($C4543,'Raw-products'!$A$2:$H$1261,MATCH(L$1,'Raw-products'!$A$1:$H$1,0))</f>
        <v>50</v>
      </c>
      <c r="M4543" s="5">
        <f t="shared" si="140"/>
        <v>4800</v>
      </c>
      <c r="N4543" cm="1">
        <f t="array" ref="N4543:Q4543">_xlfn.XLOOKUP($B4543,'Raw -orders'!$A:$A,'Raw -orders'!$B:$E)</f>
        <v>439</v>
      </c>
      <c r="O4543">
        <v>57884</v>
      </c>
      <c r="P4543" s="1">
        <v>44207</v>
      </c>
      <c r="Q4543" s="1">
        <v>44219</v>
      </c>
      <c r="R4543" t="str" cm="1">
        <f t="array" ref="R4543:Y4543">_xlfn.XLOOKUP($N4543,'Raw - customers'!$A:$A,'Raw - customers'!$B:$I)</f>
        <v>Daren Airs</v>
      </c>
      <c r="S4543" t="str">
        <v>Female</v>
      </c>
      <c r="T4543">
        <v>75</v>
      </c>
      <c r="U4543" t="str">
        <v>378 John MallSuite 835</v>
      </c>
      <c r="V4543">
        <v>3142</v>
      </c>
      <c r="W4543" t="str">
        <v>West Thomas</v>
      </c>
      <c r="X4543" t="str">
        <v>Victoria</v>
      </c>
      <c r="Y4543" t="str">
        <v>Australia</v>
      </c>
      <c r="Z4543">
        <v>1</v>
      </c>
      <c r="AA4543" s="3" t="str">
        <f t="shared" si="141"/>
        <v>10 to 20</v>
      </c>
      <c r="AP4543" s="6">
        <v>439</v>
      </c>
      <c r="AQ4543" s="6" t="s">
        <v>1396</v>
      </c>
    </row>
    <row r="4544" spans="1:43" x14ac:dyDescent="0.25">
      <c r="A4544">
        <v>4542</v>
      </c>
      <c r="B4544">
        <v>905</v>
      </c>
      <c r="C4544">
        <v>870</v>
      </c>
      <c r="D4544">
        <v>113</v>
      </c>
      <c r="E4544">
        <v>2</v>
      </c>
      <c r="F4544">
        <v>226</v>
      </c>
      <c r="G4544" t="str">
        <f>VLOOKUP($C4544,'Raw-products'!$A$2:$H$1261,MATCH(G$1,'Raw-products'!$A$1:$H$1,0))</f>
        <v>Trousers</v>
      </c>
      <c r="H4544" t="str">
        <f>VLOOKUP($C4544,'Raw-products'!$A$2:$H$1261,MATCH(H$1,'Raw-products'!$A$1:$H$1,0))</f>
        <v>Chinos</v>
      </c>
      <c r="I4544" t="str">
        <f>VLOOKUP($C4544,'Raw-products'!$A$2:$H$1261,MATCH(I$1,'Raw-products'!$A$1:$H$1,0))</f>
        <v>XS</v>
      </c>
      <c r="J4544" t="str">
        <f>VLOOKUP($C4544,'Raw-products'!$A$2:$H$1261,MATCH(J$1,'Raw-products'!$A$1:$H$1,0))</f>
        <v>violet</v>
      </c>
      <c r="K4544">
        <f>VLOOKUP($C4544,'Raw-products'!$A$2:$H$1261,MATCH(K$1,'Raw-products'!$A$1:$H$1,0))</f>
        <v>100</v>
      </c>
      <c r="L4544">
        <f>VLOOKUP($C4544,'Raw-products'!$A$2:$H$1261,MATCH(L$1,'Raw-products'!$A$1:$H$1,0))</f>
        <v>72</v>
      </c>
      <c r="M4544" s="5">
        <f t="shared" si="140"/>
        <v>7200</v>
      </c>
      <c r="N4544" cm="1">
        <f t="array" ref="N4544:Q4544">_xlfn.XLOOKUP($B4544,'Raw -orders'!$A:$A,'Raw -orders'!$B:$E)</f>
        <v>439</v>
      </c>
      <c r="O4544">
        <v>57884</v>
      </c>
      <c r="P4544" s="1">
        <v>44207</v>
      </c>
      <c r="Q4544" s="1">
        <v>44219</v>
      </c>
      <c r="R4544" t="str" cm="1">
        <f t="array" ref="R4544:Y4544">_xlfn.XLOOKUP($N4544,'Raw - customers'!$A:$A,'Raw - customers'!$B:$I)</f>
        <v>Daren Airs</v>
      </c>
      <c r="S4544" t="str">
        <v>Female</v>
      </c>
      <c r="T4544">
        <v>75</v>
      </c>
      <c r="U4544" t="str">
        <v>378 John MallSuite 835</v>
      </c>
      <c r="V4544">
        <v>3142</v>
      </c>
      <c r="W4544" t="str">
        <v>West Thomas</v>
      </c>
      <c r="X4544" t="str">
        <v>Victoria</v>
      </c>
      <c r="Y4544" t="str">
        <v>Australia</v>
      </c>
      <c r="Z4544">
        <v>1</v>
      </c>
      <c r="AA4544" s="3" t="str">
        <f t="shared" si="141"/>
        <v>10 to 20</v>
      </c>
      <c r="AP4544" s="6">
        <v>439</v>
      </c>
      <c r="AQ4544" s="6" t="s">
        <v>1396</v>
      </c>
    </row>
    <row r="4545" spans="1:43" x14ac:dyDescent="0.25">
      <c r="A4545">
        <v>4543</v>
      </c>
      <c r="B4545">
        <v>906</v>
      </c>
      <c r="C4545">
        <v>97</v>
      </c>
      <c r="D4545">
        <v>118</v>
      </c>
      <c r="E4545">
        <v>1</v>
      </c>
      <c r="F4545">
        <v>118</v>
      </c>
      <c r="G4545" t="str">
        <f>VLOOKUP($C4545,'Raw-products'!$A$2:$H$1261,MATCH(G$1,'Raw-products'!$A$1:$H$1,0))</f>
        <v>Shirt</v>
      </c>
      <c r="H4545" t="str">
        <f>VLOOKUP($C4545,'Raw-products'!$A$2:$H$1261,MATCH(H$1,'Raw-products'!$A$1:$H$1,0))</f>
        <v>Flannel</v>
      </c>
      <c r="I4545" t="str">
        <f>VLOOKUP($C4545,'Raw-products'!$A$2:$H$1261,MATCH(I$1,'Raw-products'!$A$1:$H$1,0))</f>
        <v>M</v>
      </c>
      <c r="J4545" t="str">
        <f>VLOOKUP($C4545,'Raw-products'!$A$2:$H$1261,MATCH(J$1,'Raw-products'!$A$1:$H$1,0))</f>
        <v>indigo</v>
      </c>
      <c r="K4545">
        <f>VLOOKUP($C4545,'Raw-products'!$A$2:$H$1261,MATCH(K$1,'Raw-products'!$A$1:$H$1,0))</f>
        <v>96</v>
      </c>
      <c r="L4545">
        <f>VLOOKUP($C4545,'Raw-products'!$A$2:$H$1261,MATCH(L$1,'Raw-products'!$A$1:$H$1,0))</f>
        <v>69</v>
      </c>
      <c r="M4545" s="5">
        <f t="shared" si="140"/>
        <v>6624</v>
      </c>
      <c r="N4545" cm="1">
        <f t="array" ref="N4545:Q4545">_xlfn.XLOOKUP($B4545,'Raw -orders'!$A:$A,'Raw -orders'!$B:$E)</f>
        <v>870</v>
      </c>
      <c r="O4545">
        <v>40632</v>
      </c>
      <c r="P4545" s="1">
        <v>44217</v>
      </c>
      <c r="Q4545" s="1">
        <v>44231</v>
      </c>
      <c r="R4545" t="str" cm="1">
        <f t="array" ref="R4545:Y4545">_xlfn.XLOOKUP($N4545,'Raw - customers'!$A:$A,'Raw - customers'!$B:$I)</f>
        <v>Lorenzo Dutch</v>
      </c>
      <c r="S4545" t="str">
        <v>Genderfluid</v>
      </c>
      <c r="T4545">
        <v>49</v>
      </c>
      <c r="U4545" t="str">
        <v>81 Heidi MeadowSuite 615</v>
      </c>
      <c r="V4545">
        <v>201</v>
      </c>
      <c r="W4545" t="str">
        <v>Lake Ashleyhaven</v>
      </c>
      <c r="X4545" t="str">
        <v>Queensland</v>
      </c>
      <c r="Y4545" t="str">
        <v>Australia</v>
      </c>
      <c r="Z4545">
        <v>1</v>
      </c>
      <c r="AA4545" s="3" t="str">
        <f t="shared" si="141"/>
        <v>10 to 20</v>
      </c>
      <c r="AP4545" s="6">
        <v>870</v>
      </c>
      <c r="AQ4545" s="6" t="s">
        <v>1355</v>
      </c>
    </row>
    <row r="4546" spans="1:43" x14ac:dyDescent="0.25">
      <c r="A4546">
        <v>4544</v>
      </c>
      <c r="B4546">
        <v>906</v>
      </c>
      <c r="C4546">
        <v>569</v>
      </c>
      <c r="D4546">
        <v>100</v>
      </c>
      <c r="E4546">
        <v>2</v>
      </c>
      <c r="F4546">
        <v>200</v>
      </c>
      <c r="G4546" t="str">
        <f>VLOOKUP($C4546,'Raw-products'!$A$2:$H$1261,MATCH(G$1,'Raw-products'!$A$1:$H$1,0))</f>
        <v>Jacket</v>
      </c>
      <c r="H4546" t="str">
        <f>VLOOKUP($C4546,'Raw-products'!$A$2:$H$1261,MATCH(H$1,'Raw-products'!$A$1:$H$1,0))</f>
        <v>Bomber</v>
      </c>
      <c r="I4546" t="str">
        <f>VLOOKUP($C4546,'Raw-products'!$A$2:$H$1261,MATCH(I$1,'Raw-products'!$A$1:$H$1,0))</f>
        <v>XL</v>
      </c>
      <c r="J4546" t="str">
        <f>VLOOKUP($C4546,'Raw-products'!$A$2:$H$1261,MATCH(J$1,'Raw-products'!$A$1:$H$1,0))</f>
        <v>orange</v>
      </c>
      <c r="K4546">
        <f>VLOOKUP($C4546,'Raw-products'!$A$2:$H$1261,MATCH(K$1,'Raw-products'!$A$1:$H$1,0))</f>
        <v>90</v>
      </c>
      <c r="L4546">
        <f>VLOOKUP($C4546,'Raw-products'!$A$2:$H$1261,MATCH(L$1,'Raw-products'!$A$1:$H$1,0))</f>
        <v>69</v>
      </c>
      <c r="M4546" s="5">
        <f t="shared" si="140"/>
        <v>6210</v>
      </c>
      <c r="N4546" cm="1">
        <f t="array" ref="N4546:Q4546">_xlfn.XLOOKUP($B4546,'Raw -orders'!$A:$A,'Raw -orders'!$B:$E)</f>
        <v>870</v>
      </c>
      <c r="O4546">
        <v>40632</v>
      </c>
      <c r="P4546" s="1">
        <v>44217</v>
      </c>
      <c r="Q4546" s="1">
        <v>44231</v>
      </c>
      <c r="R4546" t="str" cm="1">
        <f t="array" ref="R4546:Y4546">_xlfn.XLOOKUP($N4546,'Raw - customers'!$A:$A,'Raw - customers'!$B:$I)</f>
        <v>Lorenzo Dutch</v>
      </c>
      <c r="S4546" t="str">
        <v>Genderfluid</v>
      </c>
      <c r="T4546">
        <v>49</v>
      </c>
      <c r="U4546" t="str">
        <v>81 Heidi MeadowSuite 615</v>
      </c>
      <c r="V4546">
        <v>201</v>
      </c>
      <c r="W4546" t="str">
        <v>Lake Ashleyhaven</v>
      </c>
      <c r="X4546" t="str">
        <v>Queensland</v>
      </c>
      <c r="Y4546" t="str">
        <v>Australia</v>
      </c>
      <c r="Z4546">
        <v>1</v>
      </c>
      <c r="AA4546" s="3" t="str">
        <f t="shared" si="141"/>
        <v>10 to 20</v>
      </c>
      <c r="AP4546" s="6">
        <v>870</v>
      </c>
      <c r="AQ4546" s="6" t="s">
        <v>1355</v>
      </c>
    </row>
    <row r="4547" spans="1:43" x14ac:dyDescent="0.25">
      <c r="A4547">
        <v>4545</v>
      </c>
      <c r="B4547">
        <v>906</v>
      </c>
      <c r="C4547">
        <v>543</v>
      </c>
      <c r="D4547">
        <v>98</v>
      </c>
      <c r="E4547">
        <v>1</v>
      </c>
      <c r="F4547">
        <v>98</v>
      </c>
      <c r="G4547" t="str">
        <f>VLOOKUP($C4547,'Raw-products'!$A$2:$H$1261,MATCH(G$1,'Raw-products'!$A$1:$H$1,0))</f>
        <v>Jacket</v>
      </c>
      <c r="H4547" t="str">
        <f>VLOOKUP($C4547,'Raw-products'!$A$2:$H$1261,MATCH(H$1,'Raw-products'!$A$1:$H$1,0))</f>
        <v>Leather</v>
      </c>
      <c r="I4547" t="str">
        <f>VLOOKUP($C4547,'Raw-products'!$A$2:$H$1261,MATCH(I$1,'Raw-products'!$A$1:$H$1,0))</f>
        <v>L</v>
      </c>
      <c r="J4547" t="str">
        <f>VLOOKUP($C4547,'Raw-products'!$A$2:$H$1261,MATCH(J$1,'Raw-products'!$A$1:$H$1,0))</f>
        <v>green</v>
      </c>
      <c r="K4547">
        <f>VLOOKUP($C4547,'Raw-products'!$A$2:$H$1261,MATCH(K$1,'Raw-products'!$A$1:$H$1,0))</f>
        <v>113</v>
      </c>
      <c r="L4547">
        <f>VLOOKUP($C4547,'Raw-products'!$A$2:$H$1261,MATCH(L$1,'Raw-products'!$A$1:$H$1,0))</f>
        <v>71</v>
      </c>
      <c r="M4547" s="5">
        <f t="shared" ref="M4547:M4610" si="142">$K4547*$L4547</f>
        <v>8023</v>
      </c>
      <c r="N4547" cm="1">
        <f t="array" ref="N4547:Q4547">_xlfn.XLOOKUP($B4547,'Raw -orders'!$A:$A,'Raw -orders'!$B:$E)</f>
        <v>870</v>
      </c>
      <c r="O4547">
        <v>40632</v>
      </c>
      <c r="P4547" s="1">
        <v>44217</v>
      </c>
      <c r="Q4547" s="1">
        <v>44231</v>
      </c>
      <c r="R4547" t="str" cm="1">
        <f t="array" ref="R4547:Y4547">_xlfn.XLOOKUP($N4547,'Raw - customers'!$A:$A,'Raw - customers'!$B:$I)</f>
        <v>Lorenzo Dutch</v>
      </c>
      <c r="S4547" t="str">
        <v>Genderfluid</v>
      </c>
      <c r="T4547">
        <v>49</v>
      </c>
      <c r="U4547" t="str">
        <v>81 Heidi MeadowSuite 615</v>
      </c>
      <c r="V4547">
        <v>201</v>
      </c>
      <c r="W4547" t="str">
        <v>Lake Ashleyhaven</v>
      </c>
      <c r="X4547" t="str">
        <v>Queensland</v>
      </c>
      <c r="Y4547" t="str">
        <v>Australia</v>
      </c>
      <c r="Z4547">
        <v>1</v>
      </c>
      <c r="AA4547" s="3" t="str">
        <f t="shared" ref="AA4547:AA4610" si="143">IF(AND(DATEDIF($P4547,$Q4547,"D")&gt;0,DATEDIF($P4547,$Q4547,"D")&lt;=10),"0 to 10",IF(AND(DATEDIF($P4547,$Q4547,"D")&gt;10,DATEDIF($P4547,$Q4547,"D")&lt;=20),"10 to 20",IF(AND(DATEDIF($P4547,$Q4547,"D")&gt;20,DATEDIF($P4547,$Q4547,"D")&lt;=30),"20 to 30")))</f>
        <v>10 to 20</v>
      </c>
      <c r="AP4547" s="6">
        <v>870</v>
      </c>
      <c r="AQ4547" s="6" t="s">
        <v>1355</v>
      </c>
    </row>
    <row r="4548" spans="1:43" x14ac:dyDescent="0.25">
      <c r="A4548">
        <v>4546</v>
      </c>
      <c r="B4548">
        <v>906</v>
      </c>
      <c r="C4548">
        <v>727</v>
      </c>
      <c r="D4548">
        <v>119</v>
      </c>
      <c r="E4548">
        <v>3</v>
      </c>
      <c r="F4548">
        <v>357</v>
      </c>
      <c r="G4548" t="str">
        <f>VLOOKUP($C4548,'Raw-products'!$A$2:$H$1261,MATCH(G$1,'Raw-products'!$A$1:$H$1,0))</f>
        <v>Jacket</v>
      </c>
      <c r="H4548" t="str">
        <f>VLOOKUP($C4548,'Raw-products'!$A$2:$H$1261,MATCH(H$1,'Raw-products'!$A$1:$H$1,0))</f>
        <v>Trench Coat</v>
      </c>
      <c r="I4548" t="str">
        <f>VLOOKUP($C4548,'Raw-products'!$A$2:$H$1261,MATCH(I$1,'Raw-products'!$A$1:$H$1,0))</f>
        <v>M</v>
      </c>
      <c r="J4548" t="str">
        <f>VLOOKUP($C4548,'Raw-products'!$A$2:$H$1261,MATCH(J$1,'Raw-products'!$A$1:$H$1,0))</f>
        <v>indigo</v>
      </c>
      <c r="K4548">
        <f>VLOOKUP($C4548,'Raw-products'!$A$2:$H$1261,MATCH(K$1,'Raw-products'!$A$1:$H$1,0))</f>
        <v>112</v>
      </c>
      <c r="L4548">
        <f>VLOOKUP($C4548,'Raw-products'!$A$2:$H$1261,MATCH(L$1,'Raw-products'!$A$1:$H$1,0))</f>
        <v>42</v>
      </c>
      <c r="M4548" s="5">
        <f t="shared" si="142"/>
        <v>4704</v>
      </c>
      <c r="N4548" cm="1">
        <f t="array" ref="N4548:Q4548">_xlfn.XLOOKUP($B4548,'Raw -orders'!$A:$A,'Raw -orders'!$B:$E)</f>
        <v>870</v>
      </c>
      <c r="O4548">
        <v>40632</v>
      </c>
      <c r="P4548" s="1">
        <v>44217</v>
      </c>
      <c r="Q4548" s="1">
        <v>44231</v>
      </c>
      <c r="R4548" t="str" cm="1">
        <f t="array" ref="R4548:Y4548">_xlfn.XLOOKUP($N4548,'Raw - customers'!$A:$A,'Raw - customers'!$B:$I)</f>
        <v>Lorenzo Dutch</v>
      </c>
      <c r="S4548" t="str">
        <v>Genderfluid</v>
      </c>
      <c r="T4548">
        <v>49</v>
      </c>
      <c r="U4548" t="str">
        <v>81 Heidi MeadowSuite 615</v>
      </c>
      <c r="V4548">
        <v>201</v>
      </c>
      <c r="W4548" t="str">
        <v>Lake Ashleyhaven</v>
      </c>
      <c r="X4548" t="str">
        <v>Queensland</v>
      </c>
      <c r="Y4548" t="str">
        <v>Australia</v>
      </c>
      <c r="Z4548">
        <v>1</v>
      </c>
      <c r="AA4548" s="3" t="str">
        <f t="shared" si="143"/>
        <v>10 to 20</v>
      </c>
      <c r="AP4548" s="6">
        <v>870</v>
      </c>
      <c r="AQ4548" s="6" t="s">
        <v>1355</v>
      </c>
    </row>
    <row r="4549" spans="1:43" x14ac:dyDescent="0.25">
      <c r="A4549">
        <v>4547</v>
      </c>
      <c r="B4549">
        <v>906</v>
      </c>
      <c r="C4549">
        <v>1027</v>
      </c>
      <c r="D4549">
        <v>90</v>
      </c>
      <c r="E4549">
        <v>1</v>
      </c>
      <c r="F4549">
        <v>90</v>
      </c>
      <c r="G4549" t="str">
        <f>VLOOKUP($C4549,'Raw-products'!$A$2:$H$1261,MATCH(G$1,'Raw-products'!$A$1:$H$1,0))</f>
        <v>Trousers</v>
      </c>
      <c r="H4549" t="str">
        <f>VLOOKUP($C4549,'Raw-products'!$A$2:$H$1261,MATCH(H$1,'Raw-products'!$A$1:$H$1,0))</f>
        <v>Relaxed Leg</v>
      </c>
      <c r="I4549" t="str">
        <f>VLOOKUP($C4549,'Raw-products'!$A$2:$H$1261,MATCH(I$1,'Raw-products'!$A$1:$H$1,0))</f>
        <v>M</v>
      </c>
      <c r="J4549" t="str">
        <f>VLOOKUP($C4549,'Raw-products'!$A$2:$H$1261,MATCH(J$1,'Raw-products'!$A$1:$H$1,0))</f>
        <v>yellow</v>
      </c>
      <c r="K4549">
        <f>VLOOKUP($C4549,'Raw-products'!$A$2:$H$1261,MATCH(K$1,'Raw-products'!$A$1:$H$1,0))</f>
        <v>95</v>
      </c>
      <c r="L4549">
        <f>VLOOKUP($C4549,'Raw-products'!$A$2:$H$1261,MATCH(L$1,'Raw-products'!$A$1:$H$1,0))</f>
        <v>68</v>
      </c>
      <c r="M4549" s="5">
        <f t="shared" si="142"/>
        <v>6460</v>
      </c>
      <c r="N4549" cm="1">
        <f t="array" ref="N4549:Q4549">_xlfn.XLOOKUP($B4549,'Raw -orders'!$A:$A,'Raw -orders'!$B:$E)</f>
        <v>870</v>
      </c>
      <c r="O4549">
        <v>40632</v>
      </c>
      <c r="P4549" s="1">
        <v>44217</v>
      </c>
      <c r="Q4549" s="1">
        <v>44231</v>
      </c>
      <c r="R4549" t="str" cm="1">
        <f t="array" ref="R4549:Y4549">_xlfn.XLOOKUP($N4549,'Raw - customers'!$A:$A,'Raw - customers'!$B:$I)</f>
        <v>Lorenzo Dutch</v>
      </c>
      <c r="S4549" t="str">
        <v>Genderfluid</v>
      </c>
      <c r="T4549">
        <v>49</v>
      </c>
      <c r="U4549" t="str">
        <v>81 Heidi MeadowSuite 615</v>
      </c>
      <c r="V4549">
        <v>201</v>
      </c>
      <c r="W4549" t="str">
        <v>Lake Ashleyhaven</v>
      </c>
      <c r="X4549" t="str">
        <v>Queensland</v>
      </c>
      <c r="Y4549" t="str">
        <v>Australia</v>
      </c>
      <c r="Z4549">
        <v>1</v>
      </c>
      <c r="AA4549" s="3" t="str">
        <f t="shared" si="143"/>
        <v>10 to 20</v>
      </c>
      <c r="AP4549" s="6">
        <v>870</v>
      </c>
      <c r="AQ4549" s="6" t="s">
        <v>1355</v>
      </c>
    </row>
    <row r="4550" spans="1:43" x14ac:dyDescent="0.25">
      <c r="A4550">
        <v>4548</v>
      </c>
      <c r="B4550">
        <v>907</v>
      </c>
      <c r="C4550">
        <v>121</v>
      </c>
      <c r="D4550">
        <v>92</v>
      </c>
      <c r="E4550">
        <v>1</v>
      </c>
      <c r="F4550">
        <v>92</v>
      </c>
      <c r="G4550" t="str">
        <f>VLOOKUP($C4550,'Raw-products'!$A$2:$H$1261,MATCH(G$1,'Raw-products'!$A$1:$H$1,0))</f>
        <v>Shirt</v>
      </c>
      <c r="H4550" t="str">
        <f>VLOOKUP($C4550,'Raw-products'!$A$2:$H$1261,MATCH(H$1,'Raw-products'!$A$1:$H$1,0))</f>
        <v>Denim</v>
      </c>
      <c r="I4550" t="str">
        <f>VLOOKUP($C4550,'Raw-products'!$A$2:$H$1261,MATCH(I$1,'Raw-products'!$A$1:$H$1,0))</f>
        <v>S</v>
      </c>
      <c r="J4550" t="str">
        <f>VLOOKUP($C4550,'Raw-products'!$A$2:$H$1261,MATCH(J$1,'Raw-products'!$A$1:$H$1,0))</f>
        <v>green</v>
      </c>
      <c r="K4550">
        <f>VLOOKUP($C4550,'Raw-products'!$A$2:$H$1261,MATCH(K$1,'Raw-products'!$A$1:$H$1,0))</f>
        <v>115</v>
      </c>
      <c r="L4550">
        <f>VLOOKUP($C4550,'Raw-products'!$A$2:$H$1261,MATCH(L$1,'Raw-products'!$A$1:$H$1,0))</f>
        <v>49</v>
      </c>
      <c r="M4550" s="5">
        <f t="shared" si="142"/>
        <v>5635</v>
      </c>
      <c r="N4550" cm="1">
        <f t="array" ref="N4550:Q4550">_xlfn.XLOOKUP($B4550,'Raw -orders'!$A:$A,'Raw -orders'!$B:$E)</f>
        <v>971</v>
      </c>
      <c r="O4550">
        <v>26863</v>
      </c>
      <c r="P4550" s="1">
        <v>44423</v>
      </c>
      <c r="Q4550" s="1">
        <v>44425</v>
      </c>
      <c r="R4550" t="str" cm="1">
        <f t="array" ref="R4550:Y4550">_xlfn.XLOOKUP($N4550,'Raw - customers'!$A:$A,'Raw - customers'!$B:$I)</f>
        <v>Constance Piddington</v>
      </c>
      <c r="S4550" t="str">
        <v>Genderfluid</v>
      </c>
      <c r="T4550">
        <v>27</v>
      </c>
      <c r="U4550" t="str">
        <v>135 Ella RunApt. 424</v>
      </c>
      <c r="V4550">
        <v>4268</v>
      </c>
      <c r="W4550" t="str">
        <v>East Chasehaven</v>
      </c>
      <c r="X4550" t="str">
        <v>Queensland</v>
      </c>
      <c r="Y4550" t="str">
        <v>Australia</v>
      </c>
      <c r="Z4550">
        <v>8</v>
      </c>
      <c r="AA4550" s="3" t="str">
        <f t="shared" si="143"/>
        <v>0 to 10</v>
      </c>
      <c r="AP4550" s="6">
        <v>971</v>
      </c>
      <c r="AQ4550" s="6" t="s">
        <v>1355</v>
      </c>
    </row>
    <row r="4551" spans="1:43" x14ac:dyDescent="0.25">
      <c r="A4551">
        <v>4549</v>
      </c>
      <c r="B4551">
        <v>907</v>
      </c>
      <c r="C4551">
        <v>115</v>
      </c>
      <c r="D4551">
        <v>92</v>
      </c>
      <c r="E4551">
        <v>1</v>
      </c>
      <c r="F4551">
        <v>92</v>
      </c>
      <c r="G4551" t="str">
        <f>VLOOKUP($C4551,'Raw-products'!$A$2:$H$1261,MATCH(G$1,'Raw-products'!$A$1:$H$1,0))</f>
        <v>Shirt</v>
      </c>
      <c r="H4551" t="str">
        <f>VLOOKUP($C4551,'Raw-products'!$A$2:$H$1261,MATCH(H$1,'Raw-products'!$A$1:$H$1,0))</f>
        <v>Denim</v>
      </c>
      <c r="I4551" t="str">
        <f>VLOOKUP($C4551,'Raw-products'!$A$2:$H$1261,MATCH(I$1,'Raw-products'!$A$1:$H$1,0))</f>
        <v>XS</v>
      </c>
      <c r="J4551" t="str">
        <f>VLOOKUP($C4551,'Raw-products'!$A$2:$H$1261,MATCH(J$1,'Raw-products'!$A$1:$H$1,0))</f>
        <v>yellow</v>
      </c>
      <c r="K4551">
        <f>VLOOKUP($C4551,'Raw-products'!$A$2:$H$1261,MATCH(K$1,'Raw-products'!$A$1:$H$1,0))</f>
        <v>115</v>
      </c>
      <c r="L4551">
        <f>VLOOKUP($C4551,'Raw-products'!$A$2:$H$1261,MATCH(L$1,'Raw-products'!$A$1:$H$1,0))</f>
        <v>54</v>
      </c>
      <c r="M4551" s="5">
        <f t="shared" si="142"/>
        <v>6210</v>
      </c>
      <c r="N4551" cm="1">
        <f t="array" ref="N4551:Q4551">_xlfn.XLOOKUP($B4551,'Raw -orders'!$A:$A,'Raw -orders'!$B:$E)</f>
        <v>971</v>
      </c>
      <c r="O4551">
        <v>26863</v>
      </c>
      <c r="P4551" s="1">
        <v>44423</v>
      </c>
      <c r="Q4551" s="1">
        <v>44425</v>
      </c>
      <c r="R4551" t="str" cm="1">
        <f t="array" ref="R4551:Y4551">_xlfn.XLOOKUP($N4551,'Raw - customers'!$A:$A,'Raw - customers'!$B:$I)</f>
        <v>Constance Piddington</v>
      </c>
      <c r="S4551" t="str">
        <v>Genderfluid</v>
      </c>
      <c r="T4551">
        <v>27</v>
      </c>
      <c r="U4551" t="str">
        <v>135 Ella RunApt. 424</v>
      </c>
      <c r="V4551">
        <v>4268</v>
      </c>
      <c r="W4551" t="str">
        <v>East Chasehaven</v>
      </c>
      <c r="X4551" t="str">
        <v>Queensland</v>
      </c>
      <c r="Y4551" t="str">
        <v>Australia</v>
      </c>
      <c r="Z4551">
        <v>8</v>
      </c>
      <c r="AA4551" s="3" t="str">
        <f t="shared" si="143"/>
        <v>0 to 10</v>
      </c>
      <c r="AP4551" s="6">
        <v>971</v>
      </c>
      <c r="AQ4551" s="6" t="s">
        <v>1355</v>
      </c>
    </row>
    <row r="4552" spans="1:43" x14ac:dyDescent="0.25">
      <c r="A4552">
        <v>4550</v>
      </c>
      <c r="B4552">
        <v>907</v>
      </c>
      <c r="C4552">
        <v>559</v>
      </c>
      <c r="D4552">
        <v>98</v>
      </c>
      <c r="E4552">
        <v>2</v>
      </c>
      <c r="F4552">
        <v>196</v>
      </c>
      <c r="G4552" t="str">
        <f>VLOOKUP($C4552,'Raw-products'!$A$2:$H$1261,MATCH(G$1,'Raw-products'!$A$1:$H$1,0))</f>
        <v>Jacket</v>
      </c>
      <c r="H4552" t="str">
        <f>VLOOKUP($C4552,'Raw-products'!$A$2:$H$1261,MATCH(H$1,'Raw-products'!$A$1:$H$1,0))</f>
        <v>Leather</v>
      </c>
      <c r="I4552" t="str">
        <f>VLOOKUP($C4552,'Raw-products'!$A$2:$H$1261,MATCH(I$1,'Raw-products'!$A$1:$H$1,0))</f>
        <v>XL</v>
      </c>
      <c r="J4552" t="str">
        <f>VLOOKUP($C4552,'Raw-products'!$A$2:$H$1261,MATCH(J$1,'Raw-products'!$A$1:$H$1,0))</f>
        <v>violet</v>
      </c>
      <c r="K4552">
        <f>VLOOKUP($C4552,'Raw-products'!$A$2:$H$1261,MATCH(K$1,'Raw-products'!$A$1:$H$1,0))</f>
        <v>113</v>
      </c>
      <c r="L4552">
        <f>VLOOKUP($C4552,'Raw-products'!$A$2:$H$1261,MATCH(L$1,'Raw-products'!$A$1:$H$1,0))</f>
        <v>58</v>
      </c>
      <c r="M4552" s="5">
        <f t="shared" si="142"/>
        <v>6554</v>
      </c>
      <c r="N4552" cm="1">
        <f t="array" ref="N4552:Q4552">_xlfn.XLOOKUP($B4552,'Raw -orders'!$A:$A,'Raw -orders'!$B:$E)</f>
        <v>971</v>
      </c>
      <c r="O4552">
        <v>26863</v>
      </c>
      <c r="P4552" s="1">
        <v>44423</v>
      </c>
      <c r="Q4552" s="1">
        <v>44425</v>
      </c>
      <c r="R4552" t="str" cm="1">
        <f t="array" ref="R4552:Y4552">_xlfn.XLOOKUP($N4552,'Raw - customers'!$A:$A,'Raw - customers'!$B:$I)</f>
        <v>Constance Piddington</v>
      </c>
      <c r="S4552" t="str">
        <v>Genderfluid</v>
      </c>
      <c r="T4552">
        <v>27</v>
      </c>
      <c r="U4552" t="str">
        <v>135 Ella RunApt. 424</v>
      </c>
      <c r="V4552">
        <v>4268</v>
      </c>
      <c r="W4552" t="str">
        <v>East Chasehaven</v>
      </c>
      <c r="X4552" t="str">
        <v>Queensland</v>
      </c>
      <c r="Y4552" t="str">
        <v>Australia</v>
      </c>
      <c r="Z4552">
        <v>8</v>
      </c>
      <c r="AA4552" s="3" t="str">
        <f t="shared" si="143"/>
        <v>0 to 10</v>
      </c>
      <c r="AP4552" s="6">
        <v>971</v>
      </c>
      <c r="AQ4552" s="6" t="s">
        <v>1355</v>
      </c>
    </row>
    <row r="4553" spans="1:43" x14ac:dyDescent="0.25">
      <c r="A4553">
        <v>4551</v>
      </c>
      <c r="B4553">
        <v>908</v>
      </c>
      <c r="C4553">
        <v>635</v>
      </c>
      <c r="D4553">
        <v>93</v>
      </c>
      <c r="E4553">
        <v>2</v>
      </c>
      <c r="F4553">
        <v>186</v>
      </c>
      <c r="G4553" t="str">
        <f>VLOOKUP($C4553,'Raw-products'!$A$2:$H$1261,MATCH(G$1,'Raw-products'!$A$1:$H$1,0))</f>
        <v>Jacket</v>
      </c>
      <c r="H4553" t="str">
        <f>VLOOKUP($C4553,'Raw-products'!$A$2:$H$1261,MATCH(H$1,'Raw-products'!$A$1:$H$1,0))</f>
        <v>Coach</v>
      </c>
      <c r="I4553" t="str">
        <f>VLOOKUP($C4553,'Raw-products'!$A$2:$H$1261,MATCH(I$1,'Raw-products'!$A$1:$H$1,0))</f>
        <v>XS</v>
      </c>
      <c r="J4553" t="str">
        <f>VLOOKUP($C4553,'Raw-products'!$A$2:$H$1261,MATCH(J$1,'Raw-products'!$A$1:$H$1,0))</f>
        <v>orange</v>
      </c>
      <c r="K4553">
        <f>VLOOKUP($C4553,'Raw-products'!$A$2:$H$1261,MATCH(K$1,'Raw-products'!$A$1:$H$1,0))</f>
        <v>115</v>
      </c>
      <c r="L4553">
        <f>VLOOKUP($C4553,'Raw-products'!$A$2:$H$1261,MATCH(L$1,'Raw-products'!$A$1:$H$1,0))</f>
        <v>42</v>
      </c>
      <c r="M4553" s="5">
        <f t="shared" si="142"/>
        <v>4830</v>
      </c>
      <c r="N4553" cm="1">
        <f t="array" ref="N4553:Q4553">_xlfn.XLOOKUP($B4553,'Raw -orders'!$A:$A,'Raw -orders'!$B:$E)</f>
        <v>422</v>
      </c>
      <c r="O4553">
        <v>55562</v>
      </c>
      <c r="P4553" s="1">
        <v>44270</v>
      </c>
      <c r="Q4553" s="1">
        <v>44294</v>
      </c>
      <c r="R4553" t="str" cm="1">
        <f t="array" ref="R4553:Y4553">_xlfn.XLOOKUP($N4553,'Raw - customers'!$A:$A,'Raw - customers'!$B:$I)</f>
        <v>Farah Schukert</v>
      </c>
      <c r="S4553" t="str">
        <v>Agender</v>
      </c>
      <c r="T4553">
        <v>34</v>
      </c>
      <c r="U4553" t="str">
        <v>58 Heaney SquareApt. 870</v>
      </c>
      <c r="V4553">
        <v>1342</v>
      </c>
      <c r="W4553" t="str">
        <v>Feeneymouth</v>
      </c>
      <c r="X4553" t="str">
        <v>Queensland</v>
      </c>
      <c r="Y4553" t="str">
        <v>Australia</v>
      </c>
      <c r="Z4553">
        <v>3</v>
      </c>
      <c r="AA4553" s="3" t="str">
        <f t="shared" si="143"/>
        <v>20 to 30</v>
      </c>
      <c r="AP4553" s="6">
        <v>422</v>
      </c>
      <c r="AQ4553" s="6" t="s">
        <v>1355</v>
      </c>
    </row>
    <row r="4554" spans="1:43" x14ac:dyDescent="0.25">
      <c r="A4554">
        <v>4552</v>
      </c>
      <c r="B4554">
        <v>908</v>
      </c>
      <c r="C4554">
        <v>132</v>
      </c>
      <c r="D4554">
        <v>92</v>
      </c>
      <c r="E4554">
        <v>2</v>
      </c>
      <c r="F4554">
        <v>184</v>
      </c>
      <c r="G4554" t="str">
        <f>VLOOKUP($C4554,'Raw-products'!$A$2:$H$1261,MATCH(G$1,'Raw-products'!$A$1:$H$1,0))</f>
        <v>Shirt</v>
      </c>
      <c r="H4554" t="str">
        <f>VLOOKUP($C4554,'Raw-products'!$A$2:$H$1261,MATCH(H$1,'Raw-products'!$A$1:$H$1,0))</f>
        <v>Denim</v>
      </c>
      <c r="I4554" t="str">
        <f>VLOOKUP($C4554,'Raw-products'!$A$2:$H$1261,MATCH(I$1,'Raw-products'!$A$1:$H$1,0))</f>
        <v>M</v>
      </c>
      <c r="J4554" t="str">
        <f>VLOOKUP($C4554,'Raw-products'!$A$2:$H$1261,MATCH(J$1,'Raw-products'!$A$1:$H$1,0))</f>
        <v>indigo</v>
      </c>
      <c r="K4554">
        <f>VLOOKUP($C4554,'Raw-products'!$A$2:$H$1261,MATCH(K$1,'Raw-products'!$A$1:$H$1,0))</f>
        <v>115</v>
      </c>
      <c r="L4554">
        <f>VLOOKUP($C4554,'Raw-products'!$A$2:$H$1261,MATCH(L$1,'Raw-products'!$A$1:$H$1,0))</f>
        <v>56</v>
      </c>
      <c r="M4554" s="5">
        <f t="shared" si="142"/>
        <v>6440</v>
      </c>
      <c r="N4554" cm="1">
        <f t="array" ref="N4554:Q4554">_xlfn.XLOOKUP($B4554,'Raw -orders'!$A:$A,'Raw -orders'!$B:$E)</f>
        <v>422</v>
      </c>
      <c r="O4554">
        <v>55562</v>
      </c>
      <c r="P4554" s="1">
        <v>44270</v>
      </c>
      <c r="Q4554" s="1">
        <v>44294</v>
      </c>
      <c r="R4554" t="str" cm="1">
        <f t="array" ref="R4554:Y4554">_xlfn.XLOOKUP($N4554,'Raw - customers'!$A:$A,'Raw - customers'!$B:$I)</f>
        <v>Farah Schukert</v>
      </c>
      <c r="S4554" t="str">
        <v>Agender</v>
      </c>
      <c r="T4554">
        <v>34</v>
      </c>
      <c r="U4554" t="str">
        <v>58 Heaney SquareApt. 870</v>
      </c>
      <c r="V4554">
        <v>1342</v>
      </c>
      <c r="W4554" t="str">
        <v>Feeneymouth</v>
      </c>
      <c r="X4554" t="str">
        <v>Queensland</v>
      </c>
      <c r="Y4554" t="str">
        <v>Australia</v>
      </c>
      <c r="Z4554">
        <v>3</v>
      </c>
      <c r="AA4554" s="3" t="str">
        <f t="shared" si="143"/>
        <v>20 to 30</v>
      </c>
      <c r="AP4554" s="6">
        <v>422</v>
      </c>
      <c r="AQ4554" s="6" t="s">
        <v>1355</v>
      </c>
    </row>
    <row r="4555" spans="1:43" x14ac:dyDescent="0.25">
      <c r="A4555">
        <v>4553</v>
      </c>
      <c r="B4555">
        <v>908</v>
      </c>
      <c r="C4555">
        <v>196</v>
      </c>
      <c r="D4555">
        <v>98</v>
      </c>
      <c r="E4555">
        <v>3</v>
      </c>
      <c r="F4555">
        <v>294</v>
      </c>
      <c r="G4555" t="str">
        <f>VLOOKUP($C4555,'Raw-products'!$A$2:$H$1261,MATCH(G$1,'Raw-products'!$A$1:$H$1,0))</f>
        <v>Shirt</v>
      </c>
      <c r="H4555" t="str">
        <f>VLOOKUP($C4555,'Raw-products'!$A$2:$H$1261,MATCH(H$1,'Raw-products'!$A$1:$H$1,0))</f>
        <v>Camp Collared</v>
      </c>
      <c r="I4555" t="str">
        <f>VLOOKUP($C4555,'Raw-products'!$A$2:$H$1261,MATCH(I$1,'Raw-products'!$A$1:$H$1,0))</f>
        <v>S</v>
      </c>
      <c r="J4555" t="str">
        <f>VLOOKUP($C4555,'Raw-products'!$A$2:$H$1261,MATCH(J$1,'Raw-products'!$A$1:$H$1,0))</f>
        <v>blue</v>
      </c>
      <c r="K4555">
        <f>VLOOKUP($C4555,'Raw-products'!$A$2:$H$1261,MATCH(K$1,'Raw-products'!$A$1:$H$1,0))</f>
        <v>112</v>
      </c>
      <c r="L4555">
        <f>VLOOKUP($C4555,'Raw-products'!$A$2:$H$1261,MATCH(L$1,'Raw-products'!$A$1:$H$1,0))</f>
        <v>75</v>
      </c>
      <c r="M4555" s="5">
        <f t="shared" si="142"/>
        <v>8400</v>
      </c>
      <c r="N4555" cm="1">
        <f t="array" ref="N4555:Q4555">_xlfn.XLOOKUP($B4555,'Raw -orders'!$A:$A,'Raw -orders'!$B:$E)</f>
        <v>422</v>
      </c>
      <c r="O4555">
        <v>55562</v>
      </c>
      <c r="P4555" s="1">
        <v>44270</v>
      </c>
      <c r="Q4555" s="1">
        <v>44294</v>
      </c>
      <c r="R4555" t="str" cm="1">
        <f t="array" ref="R4555:Y4555">_xlfn.XLOOKUP($N4555,'Raw - customers'!$A:$A,'Raw - customers'!$B:$I)</f>
        <v>Farah Schukert</v>
      </c>
      <c r="S4555" t="str">
        <v>Agender</v>
      </c>
      <c r="T4555">
        <v>34</v>
      </c>
      <c r="U4555" t="str">
        <v>58 Heaney SquareApt. 870</v>
      </c>
      <c r="V4555">
        <v>1342</v>
      </c>
      <c r="W4555" t="str">
        <v>Feeneymouth</v>
      </c>
      <c r="X4555" t="str">
        <v>Queensland</v>
      </c>
      <c r="Y4555" t="str">
        <v>Australia</v>
      </c>
      <c r="Z4555">
        <v>3</v>
      </c>
      <c r="AA4555" s="3" t="str">
        <f t="shared" si="143"/>
        <v>20 to 30</v>
      </c>
      <c r="AP4555" s="6">
        <v>422</v>
      </c>
      <c r="AQ4555" s="6" t="s">
        <v>1355</v>
      </c>
    </row>
    <row r="4556" spans="1:43" x14ac:dyDescent="0.25">
      <c r="A4556">
        <v>4554</v>
      </c>
      <c r="B4556">
        <v>908</v>
      </c>
      <c r="C4556">
        <v>49</v>
      </c>
      <c r="D4556">
        <v>104</v>
      </c>
      <c r="E4556">
        <v>1</v>
      </c>
      <c r="F4556">
        <v>104</v>
      </c>
      <c r="G4556" t="str">
        <f>VLOOKUP($C4556,'Raw-products'!$A$2:$H$1261,MATCH(G$1,'Raw-products'!$A$1:$H$1,0))</f>
        <v>Shirt</v>
      </c>
      <c r="H4556" t="str">
        <f>VLOOKUP($C4556,'Raw-products'!$A$2:$H$1261,MATCH(H$1,'Raw-products'!$A$1:$H$1,0))</f>
        <v>Dress</v>
      </c>
      <c r="I4556" t="str">
        <f>VLOOKUP($C4556,'Raw-products'!$A$2:$H$1261,MATCH(I$1,'Raw-products'!$A$1:$H$1,0))</f>
        <v>XL</v>
      </c>
      <c r="J4556" t="str">
        <f>VLOOKUP($C4556,'Raw-products'!$A$2:$H$1261,MATCH(J$1,'Raw-products'!$A$1:$H$1,0))</f>
        <v>yellow</v>
      </c>
      <c r="K4556">
        <f>VLOOKUP($C4556,'Raw-products'!$A$2:$H$1261,MATCH(K$1,'Raw-products'!$A$1:$H$1,0))</f>
        <v>119</v>
      </c>
      <c r="L4556">
        <f>VLOOKUP($C4556,'Raw-products'!$A$2:$H$1261,MATCH(L$1,'Raw-products'!$A$1:$H$1,0))</f>
        <v>75</v>
      </c>
      <c r="M4556" s="5">
        <f t="shared" si="142"/>
        <v>8925</v>
      </c>
      <c r="N4556" cm="1">
        <f t="array" ref="N4556:Q4556">_xlfn.XLOOKUP($B4556,'Raw -orders'!$A:$A,'Raw -orders'!$B:$E)</f>
        <v>422</v>
      </c>
      <c r="O4556">
        <v>55562</v>
      </c>
      <c r="P4556" s="1">
        <v>44270</v>
      </c>
      <c r="Q4556" s="1">
        <v>44294</v>
      </c>
      <c r="R4556" t="str" cm="1">
        <f t="array" ref="R4556:Y4556">_xlfn.XLOOKUP($N4556,'Raw - customers'!$A:$A,'Raw - customers'!$B:$I)</f>
        <v>Farah Schukert</v>
      </c>
      <c r="S4556" t="str">
        <v>Agender</v>
      </c>
      <c r="T4556">
        <v>34</v>
      </c>
      <c r="U4556" t="str">
        <v>58 Heaney SquareApt. 870</v>
      </c>
      <c r="V4556">
        <v>1342</v>
      </c>
      <c r="W4556" t="str">
        <v>Feeneymouth</v>
      </c>
      <c r="X4556" t="str">
        <v>Queensland</v>
      </c>
      <c r="Y4556" t="str">
        <v>Australia</v>
      </c>
      <c r="Z4556">
        <v>3</v>
      </c>
      <c r="AA4556" s="3" t="str">
        <f t="shared" si="143"/>
        <v>20 to 30</v>
      </c>
      <c r="AP4556" s="6">
        <v>422</v>
      </c>
      <c r="AQ4556" s="6" t="s">
        <v>1355</v>
      </c>
    </row>
    <row r="4557" spans="1:43" x14ac:dyDescent="0.25">
      <c r="A4557">
        <v>4555</v>
      </c>
      <c r="B4557">
        <v>908</v>
      </c>
      <c r="C4557">
        <v>1054</v>
      </c>
      <c r="D4557">
        <v>93</v>
      </c>
      <c r="E4557">
        <v>3</v>
      </c>
      <c r="F4557">
        <v>279</v>
      </c>
      <c r="G4557" t="str">
        <f>VLOOKUP($C4557,'Raw-products'!$A$2:$H$1261,MATCH(G$1,'Raw-products'!$A$1:$H$1,0))</f>
        <v>Trousers</v>
      </c>
      <c r="H4557" t="str">
        <f>VLOOKUP($C4557,'Raw-products'!$A$2:$H$1261,MATCH(H$1,'Raw-products'!$A$1:$H$1,0))</f>
        <v>Joggers</v>
      </c>
      <c r="I4557" t="str">
        <f>VLOOKUP($C4557,'Raw-products'!$A$2:$H$1261,MATCH(I$1,'Raw-products'!$A$1:$H$1,0))</f>
        <v>XL</v>
      </c>
      <c r="J4557" t="str">
        <f>VLOOKUP($C4557,'Raw-products'!$A$2:$H$1261,MATCH(J$1,'Raw-products'!$A$1:$H$1,0))</f>
        <v>red</v>
      </c>
      <c r="K4557">
        <f>VLOOKUP($C4557,'Raw-products'!$A$2:$H$1261,MATCH(K$1,'Raw-products'!$A$1:$H$1,0))</f>
        <v>94</v>
      </c>
      <c r="L4557">
        <f>VLOOKUP($C4557,'Raw-products'!$A$2:$H$1261,MATCH(L$1,'Raw-products'!$A$1:$H$1,0))</f>
        <v>58</v>
      </c>
      <c r="M4557" s="5">
        <f t="shared" si="142"/>
        <v>5452</v>
      </c>
      <c r="N4557" cm="1">
        <f t="array" ref="N4557:Q4557">_xlfn.XLOOKUP($B4557,'Raw -orders'!$A:$A,'Raw -orders'!$B:$E)</f>
        <v>422</v>
      </c>
      <c r="O4557">
        <v>55562</v>
      </c>
      <c r="P4557" s="1">
        <v>44270</v>
      </c>
      <c r="Q4557" s="1">
        <v>44294</v>
      </c>
      <c r="R4557" t="str" cm="1">
        <f t="array" ref="R4557:Y4557">_xlfn.XLOOKUP($N4557,'Raw - customers'!$A:$A,'Raw - customers'!$B:$I)</f>
        <v>Farah Schukert</v>
      </c>
      <c r="S4557" t="str">
        <v>Agender</v>
      </c>
      <c r="T4557">
        <v>34</v>
      </c>
      <c r="U4557" t="str">
        <v>58 Heaney SquareApt. 870</v>
      </c>
      <c r="V4557">
        <v>1342</v>
      </c>
      <c r="W4557" t="str">
        <v>Feeneymouth</v>
      </c>
      <c r="X4557" t="str">
        <v>Queensland</v>
      </c>
      <c r="Y4557" t="str">
        <v>Australia</v>
      </c>
      <c r="Z4557">
        <v>3</v>
      </c>
      <c r="AA4557" s="3" t="str">
        <f t="shared" si="143"/>
        <v>20 to 30</v>
      </c>
      <c r="AP4557" s="6">
        <v>422</v>
      </c>
      <c r="AQ4557" s="6" t="s">
        <v>1355</v>
      </c>
    </row>
    <row r="4558" spans="1:43" x14ac:dyDescent="0.25">
      <c r="A4558">
        <v>4556</v>
      </c>
      <c r="B4558">
        <v>908</v>
      </c>
      <c r="C4558">
        <v>817</v>
      </c>
      <c r="D4558">
        <v>117</v>
      </c>
      <c r="E4558">
        <v>3</v>
      </c>
      <c r="F4558">
        <v>351</v>
      </c>
      <c r="G4558" t="str">
        <f>VLOOKUP($C4558,'Raw-products'!$A$2:$H$1261,MATCH(G$1,'Raw-products'!$A$1:$H$1,0))</f>
        <v>Jacket</v>
      </c>
      <c r="H4558" t="str">
        <f>VLOOKUP($C4558,'Raw-products'!$A$2:$H$1261,MATCH(H$1,'Raw-products'!$A$1:$H$1,0))</f>
        <v>Shearling</v>
      </c>
      <c r="I4558" t="str">
        <f>VLOOKUP($C4558,'Raw-products'!$A$2:$H$1261,MATCH(I$1,'Raw-products'!$A$1:$H$1,0))</f>
        <v>M</v>
      </c>
      <c r="J4558" t="str">
        <f>VLOOKUP($C4558,'Raw-products'!$A$2:$H$1261,MATCH(J$1,'Raw-products'!$A$1:$H$1,0))</f>
        <v>yellow</v>
      </c>
      <c r="K4558">
        <f>VLOOKUP($C4558,'Raw-products'!$A$2:$H$1261,MATCH(K$1,'Raw-products'!$A$1:$H$1,0))</f>
        <v>95</v>
      </c>
      <c r="L4558">
        <f>VLOOKUP($C4558,'Raw-products'!$A$2:$H$1261,MATCH(L$1,'Raw-products'!$A$1:$H$1,0))</f>
        <v>60</v>
      </c>
      <c r="M4558" s="5">
        <f t="shared" si="142"/>
        <v>5700</v>
      </c>
      <c r="N4558" cm="1">
        <f t="array" ref="N4558:Q4558">_xlfn.XLOOKUP($B4558,'Raw -orders'!$A:$A,'Raw -orders'!$B:$E)</f>
        <v>422</v>
      </c>
      <c r="O4558">
        <v>55562</v>
      </c>
      <c r="P4558" s="1">
        <v>44270</v>
      </c>
      <c r="Q4558" s="1">
        <v>44294</v>
      </c>
      <c r="R4558" t="str" cm="1">
        <f t="array" ref="R4558:Y4558">_xlfn.XLOOKUP($N4558,'Raw - customers'!$A:$A,'Raw - customers'!$B:$I)</f>
        <v>Farah Schukert</v>
      </c>
      <c r="S4558" t="str">
        <v>Agender</v>
      </c>
      <c r="T4558">
        <v>34</v>
      </c>
      <c r="U4558" t="str">
        <v>58 Heaney SquareApt. 870</v>
      </c>
      <c r="V4558">
        <v>1342</v>
      </c>
      <c r="W4558" t="str">
        <v>Feeneymouth</v>
      </c>
      <c r="X4558" t="str">
        <v>Queensland</v>
      </c>
      <c r="Y4558" t="str">
        <v>Australia</v>
      </c>
      <c r="Z4558">
        <v>3</v>
      </c>
      <c r="AA4558" s="3" t="str">
        <f t="shared" si="143"/>
        <v>20 to 30</v>
      </c>
      <c r="AP4558" s="6">
        <v>422</v>
      </c>
      <c r="AQ4558" s="6" t="s">
        <v>1355</v>
      </c>
    </row>
    <row r="4559" spans="1:43" x14ac:dyDescent="0.25">
      <c r="A4559">
        <v>4557</v>
      </c>
      <c r="B4559">
        <v>908</v>
      </c>
      <c r="C4559">
        <v>141</v>
      </c>
      <c r="D4559">
        <v>91</v>
      </c>
      <c r="E4559">
        <v>1</v>
      </c>
      <c r="F4559">
        <v>91</v>
      </c>
      <c r="G4559" t="str">
        <f>VLOOKUP($C4559,'Raw-products'!$A$2:$H$1261,MATCH(G$1,'Raw-products'!$A$1:$H$1,0))</f>
        <v>Shirt</v>
      </c>
      <c r="H4559" t="str">
        <f>VLOOKUP($C4559,'Raw-products'!$A$2:$H$1261,MATCH(H$1,'Raw-products'!$A$1:$H$1,0))</f>
        <v>Linen</v>
      </c>
      <c r="I4559" t="str">
        <f>VLOOKUP($C4559,'Raw-products'!$A$2:$H$1261,MATCH(I$1,'Raw-products'!$A$1:$H$1,0))</f>
        <v>S</v>
      </c>
      <c r="J4559" t="str">
        <f>VLOOKUP($C4559,'Raw-products'!$A$2:$H$1261,MATCH(J$1,'Raw-products'!$A$1:$H$1,0))</f>
        <v>red</v>
      </c>
      <c r="K4559">
        <f>VLOOKUP($C4559,'Raw-products'!$A$2:$H$1261,MATCH(K$1,'Raw-products'!$A$1:$H$1,0))</f>
        <v>116</v>
      </c>
      <c r="L4559">
        <f>VLOOKUP($C4559,'Raw-products'!$A$2:$H$1261,MATCH(L$1,'Raw-products'!$A$1:$H$1,0))</f>
        <v>67</v>
      </c>
      <c r="M4559" s="5">
        <f t="shared" si="142"/>
        <v>7772</v>
      </c>
      <c r="N4559" cm="1">
        <f t="array" ref="N4559:Q4559">_xlfn.XLOOKUP($B4559,'Raw -orders'!$A:$A,'Raw -orders'!$B:$E)</f>
        <v>422</v>
      </c>
      <c r="O4559">
        <v>55562</v>
      </c>
      <c r="P4559" s="1">
        <v>44270</v>
      </c>
      <c r="Q4559" s="1">
        <v>44294</v>
      </c>
      <c r="R4559" t="str" cm="1">
        <f t="array" ref="R4559:Y4559">_xlfn.XLOOKUP($N4559,'Raw - customers'!$A:$A,'Raw - customers'!$B:$I)</f>
        <v>Farah Schukert</v>
      </c>
      <c r="S4559" t="str">
        <v>Agender</v>
      </c>
      <c r="T4559">
        <v>34</v>
      </c>
      <c r="U4559" t="str">
        <v>58 Heaney SquareApt. 870</v>
      </c>
      <c r="V4559">
        <v>1342</v>
      </c>
      <c r="W4559" t="str">
        <v>Feeneymouth</v>
      </c>
      <c r="X4559" t="str">
        <v>Queensland</v>
      </c>
      <c r="Y4559" t="str">
        <v>Australia</v>
      </c>
      <c r="Z4559">
        <v>3</v>
      </c>
      <c r="AA4559" s="3" t="str">
        <f t="shared" si="143"/>
        <v>20 to 30</v>
      </c>
      <c r="AP4559" s="6">
        <v>422</v>
      </c>
      <c r="AQ4559" s="6" t="s">
        <v>1355</v>
      </c>
    </row>
    <row r="4560" spans="1:43" x14ac:dyDescent="0.25">
      <c r="A4560">
        <v>4558</v>
      </c>
      <c r="B4560">
        <v>908</v>
      </c>
      <c r="C4560">
        <v>631</v>
      </c>
      <c r="D4560">
        <v>93</v>
      </c>
      <c r="E4560">
        <v>3</v>
      </c>
      <c r="F4560">
        <v>279</v>
      </c>
      <c r="G4560" t="str">
        <f>VLOOKUP($C4560,'Raw-products'!$A$2:$H$1261,MATCH(G$1,'Raw-products'!$A$1:$H$1,0))</f>
        <v>Jacket</v>
      </c>
      <c r="H4560" t="str">
        <f>VLOOKUP($C4560,'Raw-products'!$A$2:$H$1261,MATCH(H$1,'Raw-products'!$A$1:$H$1,0))</f>
        <v>Coach</v>
      </c>
      <c r="I4560" t="str">
        <f>VLOOKUP($C4560,'Raw-products'!$A$2:$H$1261,MATCH(I$1,'Raw-products'!$A$1:$H$1,0))</f>
        <v>S</v>
      </c>
      <c r="J4560" t="str">
        <f>VLOOKUP($C4560,'Raw-products'!$A$2:$H$1261,MATCH(J$1,'Raw-products'!$A$1:$H$1,0))</f>
        <v>red</v>
      </c>
      <c r="K4560">
        <f>VLOOKUP($C4560,'Raw-products'!$A$2:$H$1261,MATCH(K$1,'Raw-products'!$A$1:$H$1,0))</f>
        <v>115</v>
      </c>
      <c r="L4560">
        <f>VLOOKUP($C4560,'Raw-products'!$A$2:$H$1261,MATCH(L$1,'Raw-products'!$A$1:$H$1,0))</f>
        <v>76</v>
      </c>
      <c r="M4560" s="5">
        <f t="shared" si="142"/>
        <v>8740</v>
      </c>
      <c r="N4560" cm="1">
        <f t="array" ref="N4560:Q4560">_xlfn.XLOOKUP($B4560,'Raw -orders'!$A:$A,'Raw -orders'!$B:$E)</f>
        <v>422</v>
      </c>
      <c r="O4560">
        <v>55562</v>
      </c>
      <c r="P4560" s="1">
        <v>44270</v>
      </c>
      <c r="Q4560" s="1">
        <v>44294</v>
      </c>
      <c r="R4560" t="str" cm="1">
        <f t="array" ref="R4560:Y4560">_xlfn.XLOOKUP($N4560,'Raw - customers'!$A:$A,'Raw - customers'!$B:$I)</f>
        <v>Farah Schukert</v>
      </c>
      <c r="S4560" t="str">
        <v>Agender</v>
      </c>
      <c r="T4560">
        <v>34</v>
      </c>
      <c r="U4560" t="str">
        <v>58 Heaney SquareApt. 870</v>
      </c>
      <c r="V4560">
        <v>1342</v>
      </c>
      <c r="W4560" t="str">
        <v>Feeneymouth</v>
      </c>
      <c r="X4560" t="str">
        <v>Queensland</v>
      </c>
      <c r="Y4560" t="str">
        <v>Australia</v>
      </c>
      <c r="Z4560">
        <v>3</v>
      </c>
      <c r="AA4560" s="3" t="str">
        <f t="shared" si="143"/>
        <v>20 to 30</v>
      </c>
      <c r="AP4560" s="6">
        <v>422</v>
      </c>
      <c r="AQ4560" s="6" t="s">
        <v>1355</v>
      </c>
    </row>
    <row r="4561" spans="1:43" x14ac:dyDescent="0.25">
      <c r="A4561">
        <v>4559</v>
      </c>
      <c r="B4561">
        <v>908</v>
      </c>
      <c r="C4561">
        <v>238</v>
      </c>
      <c r="D4561">
        <v>106</v>
      </c>
      <c r="E4561">
        <v>2</v>
      </c>
      <c r="F4561">
        <v>212</v>
      </c>
      <c r="G4561" t="str">
        <f>VLOOKUP($C4561,'Raw-products'!$A$2:$H$1261,MATCH(G$1,'Raw-products'!$A$1:$H$1,0))</f>
        <v>Shirt</v>
      </c>
      <c r="H4561" t="str">
        <f>VLOOKUP($C4561,'Raw-products'!$A$2:$H$1261,MATCH(H$1,'Raw-products'!$A$1:$H$1,0))</f>
        <v>Chambray</v>
      </c>
      <c r="I4561" t="str">
        <f>VLOOKUP($C4561,'Raw-products'!$A$2:$H$1261,MATCH(I$1,'Raw-products'!$A$1:$H$1,0))</f>
        <v>L</v>
      </c>
      <c r="J4561" t="str">
        <f>VLOOKUP($C4561,'Raw-products'!$A$2:$H$1261,MATCH(J$1,'Raw-products'!$A$1:$H$1,0))</f>
        <v>indigo</v>
      </c>
      <c r="K4561">
        <f>VLOOKUP($C4561,'Raw-products'!$A$2:$H$1261,MATCH(K$1,'Raw-products'!$A$1:$H$1,0))</f>
        <v>105</v>
      </c>
      <c r="L4561">
        <f>VLOOKUP($C4561,'Raw-products'!$A$2:$H$1261,MATCH(L$1,'Raw-products'!$A$1:$H$1,0))</f>
        <v>79</v>
      </c>
      <c r="M4561" s="5">
        <f t="shared" si="142"/>
        <v>8295</v>
      </c>
      <c r="N4561" cm="1">
        <f t="array" ref="N4561:Q4561">_xlfn.XLOOKUP($B4561,'Raw -orders'!$A:$A,'Raw -orders'!$B:$E)</f>
        <v>422</v>
      </c>
      <c r="O4561">
        <v>55562</v>
      </c>
      <c r="P4561" s="1">
        <v>44270</v>
      </c>
      <c r="Q4561" s="1">
        <v>44294</v>
      </c>
      <c r="R4561" t="str" cm="1">
        <f t="array" ref="R4561:Y4561">_xlfn.XLOOKUP($N4561,'Raw - customers'!$A:$A,'Raw - customers'!$B:$I)</f>
        <v>Farah Schukert</v>
      </c>
      <c r="S4561" t="str">
        <v>Agender</v>
      </c>
      <c r="T4561">
        <v>34</v>
      </c>
      <c r="U4561" t="str">
        <v>58 Heaney SquareApt. 870</v>
      </c>
      <c r="V4561">
        <v>1342</v>
      </c>
      <c r="W4561" t="str">
        <v>Feeneymouth</v>
      </c>
      <c r="X4561" t="str">
        <v>Queensland</v>
      </c>
      <c r="Y4561" t="str">
        <v>Australia</v>
      </c>
      <c r="Z4561">
        <v>3</v>
      </c>
      <c r="AA4561" s="3" t="str">
        <f t="shared" si="143"/>
        <v>20 to 30</v>
      </c>
      <c r="AP4561" s="6">
        <v>422</v>
      </c>
      <c r="AQ4561" s="6" t="s">
        <v>1355</v>
      </c>
    </row>
    <row r="4562" spans="1:43" x14ac:dyDescent="0.25">
      <c r="A4562">
        <v>4560</v>
      </c>
      <c r="B4562">
        <v>908</v>
      </c>
      <c r="C4562">
        <v>842</v>
      </c>
      <c r="D4562">
        <v>113</v>
      </c>
      <c r="E4562">
        <v>1</v>
      </c>
      <c r="F4562">
        <v>113</v>
      </c>
      <c r="G4562" t="str">
        <f>VLOOKUP($C4562,'Raw-products'!$A$2:$H$1261,MATCH(G$1,'Raw-products'!$A$1:$H$1,0))</f>
        <v>Trousers</v>
      </c>
      <c r="H4562" t="str">
        <f>VLOOKUP($C4562,'Raw-products'!$A$2:$H$1261,MATCH(H$1,'Raw-products'!$A$1:$H$1,0))</f>
        <v>Chinos</v>
      </c>
      <c r="I4562" t="str">
        <f>VLOOKUP($C4562,'Raw-products'!$A$2:$H$1261,MATCH(I$1,'Raw-products'!$A$1:$H$1,0))</f>
        <v>M</v>
      </c>
      <c r="J4562" t="str">
        <f>VLOOKUP($C4562,'Raw-products'!$A$2:$H$1261,MATCH(J$1,'Raw-products'!$A$1:$H$1,0))</f>
        <v>red</v>
      </c>
      <c r="K4562">
        <f>VLOOKUP($C4562,'Raw-products'!$A$2:$H$1261,MATCH(K$1,'Raw-products'!$A$1:$H$1,0))</f>
        <v>100</v>
      </c>
      <c r="L4562">
        <f>VLOOKUP($C4562,'Raw-products'!$A$2:$H$1261,MATCH(L$1,'Raw-products'!$A$1:$H$1,0))</f>
        <v>54</v>
      </c>
      <c r="M4562" s="5">
        <f t="shared" si="142"/>
        <v>5400</v>
      </c>
      <c r="N4562" cm="1">
        <f t="array" ref="N4562:Q4562">_xlfn.XLOOKUP($B4562,'Raw -orders'!$A:$A,'Raw -orders'!$B:$E)</f>
        <v>422</v>
      </c>
      <c r="O4562">
        <v>55562</v>
      </c>
      <c r="P4562" s="1">
        <v>44270</v>
      </c>
      <c r="Q4562" s="1">
        <v>44294</v>
      </c>
      <c r="R4562" t="str" cm="1">
        <f t="array" ref="R4562:Y4562">_xlfn.XLOOKUP($N4562,'Raw - customers'!$A:$A,'Raw - customers'!$B:$I)</f>
        <v>Farah Schukert</v>
      </c>
      <c r="S4562" t="str">
        <v>Agender</v>
      </c>
      <c r="T4562">
        <v>34</v>
      </c>
      <c r="U4562" t="str">
        <v>58 Heaney SquareApt. 870</v>
      </c>
      <c r="V4562">
        <v>1342</v>
      </c>
      <c r="W4562" t="str">
        <v>Feeneymouth</v>
      </c>
      <c r="X4562" t="str">
        <v>Queensland</v>
      </c>
      <c r="Y4562" t="str">
        <v>Australia</v>
      </c>
      <c r="Z4562">
        <v>3</v>
      </c>
      <c r="AA4562" s="3" t="str">
        <f t="shared" si="143"/>
        <v>20 to 30</v>
      </c>
      <c r="AP4562" s="6">
        <v>422</v>
      </c>
      <c r="AQ4562" s="6" t="s">
        <v>1355</v>
      </c>
    </row>
    <row r="4563" spans="1:43" x14ac:dyDescent="0.25">
      <c r="A4563">
        <v>4561</v>
      </c>
      <c r="B4563">
        <v>909</v>
      </c>
      <c r="C4563">
        <v>1218</v>
      </c>
      <c r="D4563">
        <v>105</v>
      </c>
      <c r="E4563">
        <v>1</v>
      </c>
      <c r="F4563">
        <v>105</v>
      </c>
      <c r="G4563" t="str">
        <f>VLOOKUP($C4563,'Raw-products'!$A$2:$H$1261,MATCH(G$1,'Raw-products'!$A$1:$H$1,0))</f>
        <v>Trousers</v>
      </c>
      <c r="H4563" t="str">
        <f>VLOOKUP($C4563,'Raw-products'!$A$2:$H$1261,MATCH(H$1,'Raw-products'!$A$1:$H$1,0))</f>
        <v>Pleated</v>
      </c>
      <c r="I4563" t="str">
        <f>VLOOKUP($C4563,'Raw-products'!$A$2:$H$1261,MATCH(I$1,'Raw-products'!$A$1:$H$1,0))</f>
        <v>L</v>
      </c>
      <c r="J4563" t="str">
        <f>VLOOKUP($C4563,'Raw-products'!$A$2:$H$1261,MATCH(J$1,'Raw-products'!$A$1:$H$1,0))</f>
        <v>indigo</v>
      </c>
      <c r="K4563">
        <f>VLOOKUP($C4563,'Raw-products'!$A$2:$H$1261,MATCH(K$1,'Raw-products'!$A$1:$H$1,0))</f>
        <v>90</v>
      </c>
      <c r="L4563">
        <f>VLOOKUP($C4563,'Raw-products'!$A$2:$H$1261,MATCH(L$1,'Raw-products'!$A$1:$H$1,0))</f>
        <v>73</v>
      </c>
      <c r="M4563" s="5">
        <f t="shared" si="142"/>
        <v>6570</v>
      </c>
      <c r="N4563" cm="1">
        <f t="array" ref="N4563:Q4563">_xlfn.XLOOKUP($B4563,'Raw -orders'!$A:$A,'Raw -orders'!$B:$E)</f>
        <v>465</v>
      </c>
      <c r="O4563">
        <v>34050</v>
      </c>
      <c r="P4563" s="1">
        <v>44395</v>
      </c>
      <c r="Q4563" s="1">
        <v>44417</v>
      </c>
      <c r="R4563" t="str" cm="1">
        <f t="array" ref="R4563:Y4563">_xlfn.XLOOKUP($N4563,'Raw - customers'!$A:$A,'Raw - customers'!$B:$I)</f>
        <v>Mallory Castellani</v>
      </c>
      <c r="S4563" t="str">
        <v>Female</v>
      </c>
      <c r="T4563">
        <v>38</v>
      </c>
      <c r="U4563" t="str">
        <v>115 Wilkinson CrestSuite 858</v>
      </c>
      <c r="V4563">
        <v>4700</v>
      </c>
      <c r="W4563" t="str">
        <v>Williammouth</v>
      </c>
      <c r="X4563" t="str">
        <v>Victoria</v>
      </c>
      <c r="Y4563" t="str">
        <v>Australia</v>
      </c>
      <c r="Z4563">
        <v>7</v>
      </c>
      <c r="AA4563" s="3" t="str">
        <f t="shared" si="143"/>
        <v>20 to 30</v>
      </c>
      <c r="AP4563" s="6">
        <v>465</v>
      </c>
      <c r="AQ4563" s="6" t="s">
        <v>1396</v>
      </c>
    </row>
    <row r="4564" spans="1:43" x14ac:dyDescent="0.25">
      <c r="A4564">
        <v>4562</v>
      </c>
      <c r="B4564">
        <v>909</v>
      </c>
      <c r="C4564">
        <v>613</v>
      </c>
      <c r="D4564">
        <v>112</v>
      </c>
      <c r="E4564">
        <v>1</v>
      </c>
      <c r="F4564">
        <v>112</v>
      </c>
      <c r="G4564" t="str">
        <f>VLOOKUP($C4564,'Raw-products'!$A$2:$H$1261,MATCH(G$1,'Raw-products'!$A$1:$H$1,0))</f>
        <v>Jacket</v>
      </c>
      <c r="H4564" t="str">
        <f>VLOOKUP($C4564,'Raw-products'!$A$2:$H$1261,MATCH(H$1,'Raw-products'!$A$1:$H$1,0))</f>
        <v>Cardigan</v>
      </c>
      <c r="I4564" t="str">
        <f>VLOOKUP($C4564,'Raw-products'!$A$2:$H$1261,MATCH(I$1,'Raw-products'!$A$1:$H$1,0))</f>
        <v>L</v>
      </c>
      <c r="J4564" t="str">
        <f>VLOOKUP($C4564,'Raw-products'!$A$2:$H$1261,MATCH(J$1,'Raw-products'!$A$1:$H$1,0))</f>
        <v>green</v>
      </c>
      <c r="K4564">
        <f>VLOOKUP($C4564,'Raw-products'!$A$2:$H$1261,MATCH(K$1,'Raw-products'!$A$1:$H$1,0))</f>
        <v>118</v>
      </c>
      <c r="L4564">
        <f>VLOOKUP($C4564,'Raw-products'!$A$2:$H$1261,MATCH(L$1,'Raw-products'!$A$1:$H$1,0))</f>
        <v>63</v>
      </c>
      <c r="M4564" s="5">
        <f t="shared" si="142"/>
        <v>7434</v>
      </c>
      <c r="N4564" cm="1">
        <f t="array" ref="N4564:Q4564">_xlfn.XLOOKUP($B4564,'Raw -orders'!$A:$A,'Raw -orders'!$B:$E)</f>
        <v>465</v>
      </c>
      <c r="O4564">
        <v>34050</v>
      </c>
      <c r="P4564" s="1">
        <v>44395</v>
      </c>
      <c r="Q4564" s="1">
        <v>44417</v>
      </c>
      <c r="R4564" t="str" cm="1">
        <f t="array" ref="R4564:Y4564">_xlfn.XLOOKUP($N4564,'Raw - customers'!$A:$A,'Raw - customers'!$B:$I)</f>
        <v>Mallory Castellani</v>
      </c>
      <c r="S4564" t="str">
        <v>Female</v>
      </c>
      <c r="T4564">
        <v>38</v>
      </c>
      <c r="U4564" t="str">
        <v>115 Wilkinson CrestSuite 858</v>
      </c>
      <c r="V4564">
        <v>4700</v>
      </c>
      <c r="W4564" t="str">
        <v>Williammouth</v>
      </c>
      <c r="X4564" t="str">
        <v>Victoria</v>
      </c>
      <c r="Y4564" t="str">
        <v>Australia</v>
      </c>
      <c r="Z4564">
        <v>7</v>
      </c>
      <c r="AA4564" s="3" t="str">
        <f t="shared" si="143"/>
        <v>20 to 30</v>
      </c>
      <c r="AP4564" s="6">
        <v>465</v>
      </c>
      <c r="AQ4564" s="6" t="s">
        <v>1396</v>
      </c>
    </row>
    <row r="4565" spans="1:43" x14ac:dyDescent="0.25">
      <c r="A4565">
        <v>4563</v>
      </c>
      <c r="B4565">
        <v>909</v>
      </c>
      <c r="C4565">
        <v>309</v>
      </c>
      <c r="D4565">
        <v>105</v>
      </c>
      <c r="E4565">
        <v>3</v>
      </c>
      <c r="F4565">
        <v>315</v>
      </c>
      <c r="G4565" t="str">
        <f>VLOOKUP($C4565,'Raw-products'!$A$2:$H$1261,MATCH(G$1,'Raw-products'!$A$1:$H$1,0))</f>
        <v>Shirt</v>
      </c>
      <c r="H4565" t="str">
        <f>VLOOKUP($C4565,'Raw-products'!$A$2:$H$1261,MATCH(H$1,'Raw-products'!$A$1:$H$1,0))</f>
        <v>Cuban Collar</v>
      </c>
      <c r="I4565" t="str">
        <f>VLOOKUP($C4565,'Raw-products'!$A$2:$H$1261,MATCH(I$1,'Raw-products'!$A$1:$H$1,0))</f>
        <v>XL</v>
      </c>
      <c r="J4565" t="str">
        <f>VLOOKUP($C4565,'Raw-products'!$A$2:$H$1261,MATCH(J$1,'Raw-products'!$A$1:$H$1,0))</f>
        <v>indigo</v>
      </c>
      <c r="K4565">
        <f>VLOOKUP($C4565,'Raw-products'!$A$2:$H$1261,MATCH(K$1,'Raw-products'!$A$1:$H$1,0))</f>
        <v>93</v>
      </c>
      <c r="L4565">
        <f>VLOOKUP($C4565,'Raw-products'!$A$2:$H$1261,MATCH(L$1,'Raw-products'!$A$1:$H$1,0))</f>
        <v>53</v>
      </c>
      <c r="M4565" s="5">
        <f t="shared" si="142"/>
        <v>4929</v>
      </c>
      <c r="N4565" cm="1">
        <f t="array" ref="N4565:Q4565">_xlfn.XLOOKUP($B4565,'Raw -orders'!$A:$A,'Raw -orders'!$B:$E)</f>
        <v>465</v>
      </c>
      <c r="O4565">
        <v>34050</v>
      </c>
      <c r="P4565" s="1">
        <v>44395</v>
      </c>
      <c r="Q4565" s="1">
        <v>44417</v>
      </c>
      <c r="R4565" t="str" cm="1">
        <f t="array" ref="R4565:Y4565">_xlfn.XLOOKUP($N4565,'Raw - customers'!$A:$A,'Raw - customers'!$B:$I)</f>
        <v>Mallory Castellani</v>
      </c>
      <c r="S4565" t="str">
        <v>Female</v>
      </c>
      <c r="T4565">
        <v>38</v>
      </c>
      <c r="U4565" t="str">
        <v>115 Wilkinson CrestSuite 858</v>
      </c>
      <c r="V4565">
        <v>4700</v>
      </c>
      <c r="W4565" t="str">
        <v>Williammouth</v>
      </c>
      <c r="X4565" t="str">
        <v>Victoria</v>
      </c>
      <c r="Y4565" t="str">
        <v>Australia</v>
      </c>
      <c r="Z4565">
        <v>7</v>
      </c>
      <c r="AA4565" s="3" t="str">
        <f t="shared" si="143"/>
        <v>20 to 30</v>
      </c>
      <c r="AP4565" s="6">
        <v>465</v>
      </c>
      <c r="AQ4565" s="6" t="s">
        <v>1396</v>
      </c>
    </row>
    <row r="4566" spans="1:43" x14ac:dyDescent="0.25">
      <c r="A4566">
        <v>4564</v>
      </c>
      <c r="B4566">
        <v>909</v>
      </c>
      <c r="C4566">
        <v>158</v>
      </c>
      <c r="D4566">
        <v>91</v>
      </c>
      <c r="E4566">
        <v>3</v>
      </c>
      <c r="F4566">
        <v>273</v>
      </c>
      <c r="G4566" t="str">
        <f>VLOOKUP($C4566,'Raw-products'!$A$2:$H$1261,MATCH(G$1,'Raw-products'!$A$1:$H$1,0))</f>
        <v>Shirt</v>
      </c>
      <c r="H4566" t="str">
        <f>VLOOKUP($C4566,'Raw-products'!$A$2:$H$1261,MATCH(H$1,'Raw-products'!$A$1:$H$1,0))</f>
        <v>Linen</v>
      </c>
      <c r="I4566" t="str">
        <f>VLOOKUP($C4566,'Raw-products'!$A$2:$H$1261,MATCH(I$1,'Raw-products'!$A$1:$H$1,0))</f>
        <v>L</v>
      </c>
      <c r="J4566" t="str">
        <f>VLOOKUP($C4566,'Raw-products'!$A$2:$H$1261,MATCH(J$1,'Raw-products'!$A$1:$H$1,0))</f>
        <v>green</v>
      </c>
      <c r="K4566">
        <f>VLOOKUP($C4566,'Raw-products'!$A$2:$H$1261,MATCH(K$1,'Raw-products'!$A$1:$H$1,0))</f>
        <v>116</v>
      </c>
      <c r="L4566">
        <f>VLOOKUP($C4566,'Raw-products'!$A$2:$H$1261,MATCH(L$1,'Raw-products'!$A$1:$H$1,0))</f>
        <v>72</v>
      </c>
      <c r="M4566" s="5">
        <f t="shared" si="142"/>
        <v>8352</v>
      </c>
      <c r="N4566" cm="1">
        <f t="array" ref="N4566:Q4566">_xlfn.XLOOKUP($B4566,'Raw -orders'!$A:$A,'Raw -orders'!$B:$E)</f>
        <v>465</v>
      </c>
      <c r="O4566">
        <v>34050</v>
      </c>
      <c r="P4566" s="1">
        <v>44395</v>
      </c>
      <c r="Q4566" s="1">
        <v>44417</v>
      </c>
      <c r="R4566" t="str" cm="1">
        <f t="array" ref="R4566:Y4566">_xlfn.XLOOKUP($N4566,'Raw - customers'!$A:$A,'Raw - customers'!$B:$I)</f>
        <v>Mallory Castellani</v>
      </c>
      <c r="S4566" t="str">
        <v>Female</v>
      </c>
      <c r="T4566">
        <v>38</v>
      </c>
      <c r="U4566" t="str">
        <v>115 Wilkinson CrestSuite 858</v>
      </c>
      <c r="V4566">
        <v>4700</v>
      </c>
      <c r="W4566" t="str">
        <v>Williammouth</v>
      </c>
      <c r="X4566" t="str">
        <v>Victoria</v>
      </c>
      <c r="Y4566" t="str">
        <v>Australia</v>
      </c>
      <c r="Z4566">
        <v>7</v>
      </c>
      <c r="AA4566" s="3" t="str">
        <f t="shared" si="143"/>
        <v>20 to 30</v>
      </c>
      <c r="AP4566" s="6">
        <v>465</v>
      </c>
      <c r="AQ4566" s="6" t="s">
        <v>1396</v>
      </c>
    </row>
    <row r="4567" spans="1:43" x14ac:dyDescent="0.25">
      <c r="A4567">
        <v>4565</v>
      </c>
      <c r="B4567">
        <v>909</v>
      </c>
      <c r="C4567">
        <v>1169</v>
      </c>
      <c r="D4567">
        <v>99</v>
      </c>
      <c r="E4567">
        <v>3</v>
      </c>
      <c r="F4567">
        <v>297</v>
      </c>
      <c r="G4567" t="str">
        <f>VLOOKUP($C4567,'Raw-products'!$A$2:$H$1261,MATCH(G$1,'Raw-products'!$A$1:$H$1,0))</f>
        <v>Trousers</v>
      </c>
      <c r="H4567" t="str">
        <f>VLOOKUP($C4567,'Raw-products'!$A$2:$H$1261,MATCH(H$1,'Raw-products'!$A$1:$H$1,0))</f>
        <v>High-Waisted</v>
      </c>
      <c r="I4567" t="str">
        <f>VLOOKUP($C4567,'Raw-products'!$A$2:$H$1261,MATCH(I$1,'Raw-products'!$A$1:$H$1,0))</f>
        <v>XL</v>
      </c>
      <c r="J4567" t="str">
        <f>VLOOKUP($C4567,'Raw-products'!$A$2:$H$1261,MATCH(J$1,'Raw-products'!$A$1:$H$1,0))</f>
        <v>yellow</v>
      </c>
      <c r="K4567">
        <f>VLOOKUP($C4567,'Raw-products'!$A$2:$H$1261,MATCH(K$1,'Raw-products'!$A$1:$H$1,0))</f>
        <v>98</v>
      </c>
      <c r="L4567">
        <f>VLOOKUP($C4567,'Raw-products'!$A$2:$H$1261,MATCH(L$1,'Raw-products'!$A$1:$H$1,0))</f>
        <v>78</v>
      </c>
      <c r="M4567" s="5">
        <f t="shared" si="142"/>
        <v>7644</v>
      </c>
      <c r="N4567" cm="1">
        <f t="array" ref="N4567:Q4567">_xlfn.XLOOKUP($B4567,'Raw -orders'!$A:$A,'Raw -orders'!$B:$E)</f>
        <v>465</v>
      </c>
      <c r="O4567">
        <v>34050</v>
      </c>
      <c r="P4567" s="1">
        <v>44395</v>
      </c>
      <c r="Q4567" s="1">
        <v>44417</v>
      </c>
      <c r="R4567" t="str" cm="1">
        <f t="array" ref="R4567:Y4567">_xlfn.XLOOKUP($N4567,'Raw - customers'!$A:$A,'Raw - customers'!$B:$I)</f>
        <v>Mallory Castellani</v>
      </c>
      <c r="S4567" t="str">
        <v>Female</v>
      </c>
      <c r="T4567">
        <v>38</v>
      </c>
      <c r="U4567" t="str">
        <v>115 Wilkinson CrestSuite 858</v>
      </c>
      <c r="V4567">
        <v>4700</v>
      </c>
      <c r="W4567" t="str">
        <v>Williammouth</v>
      </c>
      <c r="X4567" t="str">
        <v>Victoria</v>
      </c>
      <c r="Y4567" t="str">
        <v>Australia</v>
      </c>
      <c r="Z4567">
        <v>7</v>
      </c>
      <c r="AA4567" s="3" t="str">
        <f t="shared" si="143"/>
        <v>20 to 30</v>
      </c>
      <c r="AP4567" s="6">
        <v>465</v>
      </c>
      <c r="AQ4567" s="6" t="s">
        <v>1396</v>
      </c>
    </row>
    <row r="4568" spans="1:43" x14ac:dyDescent="0.25">
      <c r="A4568">
        <v>4566</v>
      </c>
      <c r="B4568">
        <v>909</v>
      </c>
      <c r="C4568">
        <v>507</v>
      </c>
      <c r="D4568">
        <v>102</v>
      </c>
      <c r="E4568">
        <v>3</v>
      </c>
      <c r="F4568">
        <v>306</v>
      </c>
      <c r="G4568" t="str">
        <f>VLOOKUP($C4568,'Raw-products'!$A$2:$H$1261,MATCH(G$1,'Raw-products'!$A$1:$H$1,0))</f>
        <v>Jacket</v>
      </c>
      <c r="H4568" t="str">
        <f>VLOOKUP($C4568,'Raw-products'!$A$2:$H$1261,MATCH(H$1,'Raw-products'!$A$1:$H$1,0))</f>
        <v>Windbreaker</v>
      </c>
      <c r="I4568" t="str">
        <f>VLOOKUP($C4568,'Raw-products'!$A$2:$H$1261,MATCH(I$1,'Raw-products'!$A$1:$H$1,0))</f>
        <v>M</v>
      </c>
      <c r="J4568" t="str">
        <f>VLOOKUP($C4568,'Raw-products'!$A$2:$H$1261,MATCH(J$1,'Raw-products'!$A$1:$H$1,0))</f>
        <v>green</v>
      </c>
      <c r="K4568">
        <f>VLOOKUP($C4568,'Raw-products'!$A$2:$H$1261,MATCH(K$1,'Raw-products'!$A$1:$H$1,0))</f>
        <v>109</v>
      </c>
      <c r="L4568">
        <f>VLOOKUP($C4568,'Raw-products'!$A$2:$H$1261,MATCH(L$1,'Raw-products'!$A$1:$H$1,0))</f>
        <v>63</v>
      </c>
      <c r="M4568" s="5">
        <f t="shared" si="142"/>
        <v>6867</v>
      </c>
      <c r="N4568" cm="1">
        <f t="array" ref="N4568:Q4568">_xlfn.XLOOKUP($B4568,'Raw -orders'!$A:$A,'Raw -orders'!$B:$E)</f>
        <v>465</v>
      </c>
      <c r="O4568">
        <v>34050</v>
      </c>
      <c r="P4568" s="1">
        <v>44395</v>
      </c>
      <c r="Q4568" s="1">
        <v>44417</v>
      </c>
      <c r="R4568" t="str" cm="1">
        <f t="array" ref="R4568:Y4568">_xlfn.XLOOKUP($N4568,'Raw - customers'!$A:$A,'Raw - customers'!$B:$I)</f>
        <v>Mallory Castellani</v>
      </c>
      <c r="S4568" t="str">
        <v>Female</v>
      </c>
      <c r="T4568">
        <v>38</v>
      </c>
      <c r="U4568" t="str">
        <v>115 Wilkinson CrestSuite 858</v>
      </c>
      <c r="V4568">
        <v>4700</v>
      </c>
      <c r="W4568" t="str">
        <v>Williammouth</v>
      </c>
      <c r="X4568" t="str">
        <v>Victoria</v>
      </c>
      <c r="Y4568" t="str">
        <v>Australia</v>
      </c>
      <c r="Z4568">
        <v>7</v>
      </c>
      <c r="AA4568" s="3" t="str">
        <f t="shared" si="143"/>
        <v>20 to 30</v>
      </c>
      <c r="AP4568" s="6">
        <v>465</v>
      </c>
      <c r="AQ4568" s="6" t="s">
        <v>1396</v>
      </c>
    </row>
    <row r="4569" spans="1:43" x14ac:dyDescent="0.25">
      <c r="A4569">
        <v>4567</v>
      </c>
      <c r="B4569">
        <v>910</v>
      </c>
      <c r="C4569">
        <v>465</v>
      </c>
      <c r="D4569">
        <v>118</v>
      </c>
      <c r="E4569">
        <v>3</v>
      </c>
      <c r="F4569">
        <v>354</v>
      </c>
      <c r="G4569" t="str">
        <f>VLOOKUP($C4569,'Raw-products'!$A$2:$H$1261,MATCH(G$1,'Raw-products'!$A$1:$H$1,0))</f>
        <v>Jacket</v>
      </c>
      <c r="H4569" t="str">
        <f>VLOOKUP($C4569,'Raw-products'!$A$2:$H$1261,MATCH(H$1,'Raw-products'!$A$1:$H$1,0))</f>
        <v>Puffer</v>
      </c>
      <c r="I4569" t="str">
        <f>VLOOKUP($C4569,'Raw-products'!$A$2:$H$1261,MATCH(I$1,'Raw-products'!$A$1:$H$1,0))</f>
        <v>XS</v>
      </c>
      <c r="J4569" t="str">
        <f>VLOOKUP($C4569,'Raw-products'!$A$2:$H$1261,MATCH(J$1,'Raw-products'!$A$1:$H$1,0))</f>
        <v>yellow</v>
      </c>
      <c r="K4569">
        <f>VLOOKUP($C4569,'Raw-products'!$A$2:$H$1261,MATCH(K$1,'Raw-products'!$A$1:$H$1,0))</f>
        <v>110</v>
      </c>
      <c r="L4569">
        <f>VLOOKUP($C4569,'Raw-products'!$A$2:$H$1261,MATCH(L$1,'Raw-products'!$A$1:$H$1,0))</f>
        <v>55</v>
      </c>
      <c r="M4569" s="5">
        <f t="shared" si="142"/>
        <v>6050</v>
      </c>
      <c r="N4569" cm="1">
        <f t="array" ref="N4569:Q4569">_xlfn.XLOOKUP($B4569,'Raw -orders'!$A:$A,'Raw -orders'!$B:$E)</f>
        <v>738</v>
      </c>
      <c r="O4569">
        <v>14581</v>
      </c>
      <c r="P4569" s="1">
        <v>44223</v>
      </c>
      <c r="Q4569" s="1">
        <v>44233</v>
      </c>
      <c r="R4569" t="str" cm="1">
        <f t="array" ref="R4569:Y4569">_xlfn.XLOOKUP($N4569,'Raw - customers'!$A:$A,'Raw - customers'!$B:$I)</f>
        <v>Lilyan Pirt</v>
      </c>
      <c r="S4569" t="str">
        <v>Genderqueer</v>
      </c>
      <c r="T4569">
        <v>55</v>
      </c>
      <c r="U4569" t="str">
        <v>261 Savannah IslandSuite 304</v>
      </c>
      <c r="V4569">
        <v>5450</v>
      </c>
      <c r="W4569" t="str">
        <v>Hollyfort</v>
      </c>
      <c r="X4569" t="str">
        <v>Northern Territory</v>
      </c>
      <c r="Y4569" t="str">
        <v>Australia</v>
      </c>
      <c r="Z4569">
        <v>1</v>
      </c>
      <c r="AA4569" s="3" t="str">
        <f t="shared" si="143"/>
        <v>0 to 10</v>
      </c>
      <c r="AP4569" s="6">
        <v>738</v>
      </c>
      <c r="AQ4569" s="6" t="s">
        <v>1339</v>
      </c>
    </row>
    <row r="4570" spans="1:43" x14ac:dyDescent="0.25">
      <c r="A4570">
        <v>4568</v>
      </c>
      <c r="B4570">
        <v>910</v>
      </c>
      <c r="C4570">
        <v>908</v>
      </c>
      <c r="D4570">
        <v>94</v>
      </c>
      <c r="E4570">
        <v>2</v>
      </c>
      <c r="F4570">
        <v>188</v>
      </c>
      <c r="G4570" t="str">
        <f>VLOOKUP($C4570,'Raw-products'!$A$2:$H$1261,MATCH(G$1,'Raw-products'!$A$1:$H$1,0))</f>
        <v>Trousers</v>
      </c>
      <c r="H4570" t="str">
        <f>VLOOKUP($C4570,'Raw-products'!$A$2:$H$1261,MATCH(H$1,'Raw-products'!$A$1:$H$1,0))</f>
        <v>Cords</v>
      </c>
      <c r="I4570" t="str">
        <f>VLOOKUP($C4570,'Raw-products'!$A$2:$H$1261,MATCH(I$1,'Raw-products'!$A$1:$H$1,0))</f>
        <v>L</v>
      </c>
      <c r="J4570" t="str">
        <f>VLOOKUP($C4570,'Raw-products'!$A$2:$H$1261,MATCH(J$1,'Raw-products'!$A$1:$H$1,0))</f>
        <v>violet</v>
      </c>
      <c r="K4570">
        <f>VLOOKUP($C4570,'Raw-products'!$A$2:$H$1261,MATCH(K$1,'Raw-products'!$A$1:$H$1,0))</f>
        <v>113</v>
      </c>
      <c r="L4570">
        <f>VLOOKUP($C4570,'Raw-products'!$A$2:$H$1261,MATCH(L$1,'Raw-products'!$A$1:$H$1,0))</f>
        <v>74</v>
      </c>
      <c r="M4570" s="5">
        <f t="shared" si="142"/>
        <v>8362</v>
      </c>
      <c r="N4570" cm="1">
        <f t="array" ref="N4570:Q4570">_xlfn.XLOOKUP($B4570,'Raw -orders'!$A:$A,'Raw -orders'!$B:$E)</f>
        <v>738</v>
      </c>
      <c r="O4570">
        <v>14581</v>
      </c>
      <c r="P4570" s="1">
        <v>44223</v>
      </c>
      <c r="Q4570" s="1">
        <v>44233</v>
      </c>
      <c r="R4570" t="str" cm="1">
        <f t="array" ref="R4570:Y4570">_xlfn.XLOOKUP($N4570,'Raw - customers'!$A:$A,'Raw - customers'!$B:$I)</f>
        <v>Lilyan Pirt</v>
      </c>
      <c r="S4570" t="str">
        <v>Genderqueer</v>
      </c>
      <c r="T4570">
        <v>55</v>
      </c>
      <c r="U4570" t="str">
        <v>261 Savannah IslandSuite 304</v>
      </c>
      <c r="V4570">
        <v>5450</v>
      </c>
      <c r="W4570" t="str">
        <v>Hollyfort</v>
      </c>
      <c r="X4570" t="str">
        <v>Northern Territory</v>
      </c>
      <c r="Y4570" t="str">
        <v>Australia</v>
      </c>
      <c r="Z4570">
        <v>1</v>
      </c>
      <c r="AA4570" s="3" t="str">
        <f t="shared" si="143"/>
        <v>0 to 10</v>
      </c>
      <c r="AP4570" s="6">
        <v>738</v>
      </c>
      <c r="AQ4570" s="6" t="s">
        <v>1339</v>
      </c>
    </row>
    <row r="4571" spans="1:43" x14ac:dyDescent="0.25">
      <c r="A4571">
        <v>4569</v>
      </c>
      <c r="B4571">
        <v>910</v>
      </c>
      <c r="C4571">
        <v>293</v>
      </c>
      <c r="D4571">
        <v>105</v>
      </c>
      <c r="E4571">
        <v>2</v>
      </c>
      <c r="F4571">
        <v>210</v>
      </c>
      <c r="G4571" t="str">
        <f>VLOOKUP($C4571,'Raw-products'!$A$2:$H$1261,MATCH(G$1,'Raw-products'!$A$1:$H$1,0))</f>
        <v>Shirt</v>
      </c>
      <c r="H4571" t="str">
        <f>VLOOKUP($C4571,'Raw-products'!$A$2:$H$1261,MATCH(H$1,'Raw-products'!$A$1:$H$1,0))</f>
        <v>Cuban Collar</v>
      </c>
      <c r="I4571" t="str">
        <f>VLOOKUP($C4571,'Raw-products'!$A$2:$H$1261,MATCH(I$1,'Raw-products'!$A$1:$H$1,0))</f>
        <v>L</v>
      </c>
      <c r="J4571" t="str">
        <f>VLOOKUP($C4571,'Raw-products'!$A$2:$H$1261,MATCH(J$1,'Raw-products'!$A$1:$H$1,0))</f>
        <v>yellow</v>
      </c>
      <c r="K4571">
        <f>VLOOKUP($C4571,'Raw-products'!$A$2:$H$1261,MATCH(K$1,'Raw-products'!$A$1:$H$1,0))</f>
        <v>93</v>
      </c>
      <c r="L4571">
        <f>VLOOKUP($C4571,'Raw-products'!$A$2:$H$1261,MATCH(L$1,'Raw-products'!$A$1:$H$1,0))</f>
        <v>77</v>
      </c>
      <c r="M4571" s="5">
        <f t="shared" si="142"/>
        <v>7161</v>
      </c>
      <c r="N4571" cm="1">
        <f t="array" ref="N4571:Q4571">_xlfn.XLOOKUP($B4571,'Raw -orders'!$A:$A,'Raw -orders'!$B:$E)</f>
        <v>738</v>
      </c>
      <c r="O4571">
        <v>14581</v>
      </c>
      <c r="P4571" s="1">
        <v>44223</v>
      </c>
      <c r="Q4571" s="1">
        <v>44233</v>
      </c>
      <c r="R4571" t="str" cm="1">
        <f t="array" ref="R4571:Y4571">_xlfn.XLOOKUP($N4571,'Raw - customers'!$A:$A,'Raw - customers'!$B:$I)</f>
        <v>Lilyan Pirt</v>
      </c>
      <c r="S4571" t="str">
        <v>Genderqueer</v>
      </c>
      <c r="T4571">
        <v>55</v>
      </c>
      <c r="U4571" t="str">
        <v>261 Savannah IslandSuite 304</v>
      </c>
      <c r="V4571">
        <v>5450</v>
      </c>
      <c r="W4571" t="str">
        <v>Hollyfort</v>
      </c>
      <c r="X4571" t="str">
        <v>Northern Territory</v>
      </c>
      <c r="Y4571" t="str">
        <v>Australia</v>
      </c>
      <c r="Z4571">
        <v>1</v>
      </c>
      <c r="AA4571" s="3" t="str">
        <f t="shared" si="143"/>
        <v>0 to 10</v>
      </c>
      <c r="AP4571" s="6">
        <v>738</v>
      </c>
      <c r="AQ4571" s="6" t="s">
        <v>1339</v>
      </c>
    </row>
    <row r="4572" spans="1:43" x14ac:dyDescent="0.25">
      <c r="A4572">
        <v>4570</v>
      </c>
      <c r="B4572">
        <v>910</v>
      </c>
      <c r="C4572">
        <v>21</v>
      </c>
      <c r="D4572">
        <v>96</v>
      </c>
      <c r="E4572">
        <v>2</v>
      </c>
      <c r="F4572">
        <v>192</v>
      </c>
      <c r="G4572" t="str">
        <f>VLOOKUP($C4572,'Raw-products'!$A$2:$H$1261,MATCH(G$1,'Raw-products'!$A$1:$H$1,0))</f>
        <v>Shirt</v>
      </c>
      <c r="H4572" t="str">
        <f>VLOOKUP($C4572,'Raw-products'!$A$2:$H$1261,MATCH(H$1,'Raw-products'!$A$1:$H$1,0))</f>
        <v>Oxford Cloth</v>
      </c>
      <c r="I4572" t="str">
        <f>VLOOKUP($C4572,'Raw-products'!$A$2:$H$1261,MATCH(I$1,'Raw-products'!$A$1:$H$1,0))</f>
        <v>S</v>
      </c>
      <c r="J4572" t="str">
        <f>VLOOKUP($C4572,'Raw-products'!$A$2:$H$1261,MATCH(J$1,'Raw-products'!$A$1:$H$1,0))</f>
        <v>blue</v>
      </c>
      <c r="K4572">
        <f>VLOOKUP($C4572,'Raw-products'!$A$2:$H$1261,MATCH(K$1,'Raw-products'!$A$1:$H$1,0))</f>
        <v>114</v>
      </c>
      <c r="L4572">
        <f>VLOOKUP($C4572,'Raw-products'!$A$2:$H$1261,MATCH(L$1,'Raw-products'!$A$1:$H$1,0))</f>
        <v>51</v>
      </c>
      <c r="M4572" s="5">
        <f t="shared" si="142"/>
        <v>5814</v>
      </c>
      <c r="N4572" cm="1">
        <f t="array" ref="N4572:Q4572">_xlfn.XLOOKUP($B4572,'Raw -orders'!$A:$A,'Raw -orders'!$B:$E)</f>
        <v>738</v>
      </c>
      <c r="O4572">
        <v>14581</v>
      </c>
      <c r="P4572" s="1">
        <v>44223</v>
      </c>
      <c r="Q4572" s="1">
        <v>44233</v>
      </c>
      <c r="R4572" t="str" cm="1">
        <f t="array" ref="R4572:Y4572">_xlfn.XLOOKUP($N4572,'Raw - customers'!$A:$A,'Raw - customers'!$B:$I)</f>
        <v>Lilyan Pirt</v>
      </c>
      <c r="S4572" t="str">
        <v>Genderqueer</v>
      </c>
      <c r="T4572">
        <v>55</v>
      </c>
      <c r="U4572" t="str">
        <v>261 Savannah IslandSuite 304</v>
      </c>
      <c r="V4572">
        <v>5450</v>
      </c>
      <c r="W4572" t="str">
        <v>Hollyfort</v>
      </c>
      <c r="X4572" t="str">
        <v>Northern Territory</v>
      </c>
      <c r="Y4572" t="str">
        <v>Australia</v>
      </c>
      <c r="Z4572">
        <v>1</v>
      </c>
      <c r="AA4572" s="3" t="str">
        <f t="shared" si="143"/>
        <v>0 to 10</v>
      </c>
      <c r="AP4572" s="6">
        <v>738</v>
      </c>
      <c r="AQ4572" s="6" t="s">
        <v>1339</v>
      </c>
    </row>
    <row r="4573" spans="1:43" x14ac:dyDescent="0.25">
      <c r="A4573">
        <v>4571</v>
      </c>
      <c r="B4573">
        <v>910</v>
      </c>
      <c r="C4573">
        <v>34</v>
      </c>
      <c r="D4573">
        <v>96</v>
      </c>
      <c r="E4573">
        <v>2</v>
      </c>
      <c r="F4573">
        <v>192</v>
      </c>
      <c r="G4573" t="str">
        <f>VLOOKUP($C4573,'Raw-products'!$A$2:$H$1261,MATCH(G$1,'Raw-products'!$A$1:$H$1,0))</f>
        <v>Shirt</v>
      </c>
      <c r="H4573" t="str">
        <f>VLOOKUP($C4573,'Raw-products'!$A$2:$H$1261,MATCH(H$1,'Raw-products'!$A$1:$H$1,0))</f>
        <v>Oxford Cloth</v>
      </c>
      <c r="I4573" t="str">
        <f>VLOOKUP($C4573,'Raw-products'!$A$2:$H$1261,MATCH(I$1,'Raw-products'!$A$1:$H$1,0))</f>
        <v>XL</v>
      </c>
      <c r="J4573" t="str">
        <f>VLOOKUP($C4573,'Raw-products'!$A$2:$H$1261,MATCH(J$1,'Raw-products'!$A$1:$H$1,0))</f>
        <v>violet</v>
      </c>
      <c r="K4573">
        <f>VLOOKUP($C4573,'Raw-products'!$A$2:$H$1261,MATCH(K$1,'Raw-products'!$A$1:$H$1,0))</f>
        <v>114</v>
      </c>
      <c r="L4573">
        <f>VLOOKUP($C4573,'Raw-products'!$A$2:$H$1261,MATCH(L$1,'Raw-products'!$A$1:$H$1,0))</f>
        <v>54</v>
      </c>
      <c r="M4573" s="5">
        <f t="shared" si="142"/>
        <v>6156</v>
      </c>
      <c r="N4573" cm="1">
        <f t="array" ref="N4573:Q4573">_xlfn.XLOOKUP($B4573,'Raw -orders'!$A:$A,'Raw -orders'!$B:$E)</f>
        <v>738</v>
      </c>
      <c r="O4573">
        <v>14581</v>
      </c>
      <c r="P4573" s="1">
        <v>44223</v>
      </c>
      <c r="Q4573" s="1">
        <v>44233</v>
      </c>
      <c r="R4573" t="str" cm="1">
        <f t="array" ref="R4573:Y4573">_xlfn.XLOOKUP($N4573,'Raw - customers'!$A:$A,'Raw - customers'!$B:$I)</f>
        <v>Lilyan Pirt</v>
      </c>
      <c r="S4573" t="str">
        <v>Genderqueer</v>
      </c>
      <c r="T4573">
        <v>55</v>
      </c>
      <c r="U4573" t="str">
        <v>261 Savannah IslandSuite 304</v>
      </c>
      <c r="V4573">
        <v>5450</v>
      </c>
      <c r="W4573" t="str">
        <v>Hollyfort</v>
      </c>
      <c r="X4573" t="str">
        <v>Northern Territory</v>
      </c>
      <c r="Y4573" t="str">
        <v>Australia</v>
      </c>
      <c r="Z4573">
        <v>1</v>
      </c>
      <c r="AA4573" s="3" t="str">
        <f t="shared" si="143"/>
        <v>0 to 10</v>
      </c>
      <c r="AP4573" s="6">
        <v>738</v>
      </c>
      <c r="AQ4573" s="6" t="s">
        <v>1339</v>
      </c>
    </row>
    <row r="4574" spans="1:43" x14ac:dyDescent="0.25">
      <c r="A4574">
        <v>4572</v>
      </c>
      <c r="B4574">
        <v>911</v>
      </c>
      <c r="C4574">
        <v>979</v>
      </c>
      <c r="D4574">
        <v>97</v>
      </c>
      <c r="E4574">
        <v>1</v>
      </c>
      <c r="F4574">
        <v>97</v>
      </c>
      <c r="G4574" t="str">
        <f>VLOOKUP($C4574,'Raw-products'!$A$2:$H$1261,MATCH(G$1,'Raw-products'!$A$1:$H$1,0))</f>
        <v>Trousers</v>
      </c>
      <c r="H4574" t="str">
        <f>VLOOKUP($C4574,'Raw-products'!$A$2:$H$1261,MATCH(H$1,'Raw-products'!$A$1:$H$1,0))</f>
        <v>Slim-Fit</v>
      </c>
      <c r="I4574" t="str">
        <f>VLOOKUP($C4574,'Raw-products'!$A$2:$H$1261,MATCH(I$1,'Raw-products'!$A$1:$H$1,0))</f>
        <v>XL</v>
      </c>
      <c r="J4574" t="str">
        <f>VLOOKUP($C4574,'Raw-products'!$A$2:$H$1261,MATCH(J$1,'Raw-products'!$A$1:$H$1,0))</f>
        <v>violet</v>
      </c>
      <c r="K4574">
        <f>VLOOKUP($C4574,'Raw-products'!$A$2:$H$1261,MATCH(K$1,'Raw-products'!$A$1:$H$1,0))</f>
        <v>119</v>
      </c>
      <c r="L4574">
        <f>VLOOKUP($C4574,'Raw-products'!$A$2:$H$1261,MATCH(L$1,'Raw-products'!$A$1:$H$1,0))</f>
        <v>48</v>
      </c>
      <c r="M4574" s="5">
        <f t="shared" si="142"/>
        <v>5712</v>
      </c>
      <c r="N4574" cm="1">
        <f t="array" ref="N4574:Q4574">_xlfn.XLOOKUP($B4574,'Raw -orders'!$A:$A,'Raw -orders'!$B:$E)</f>
        <v>189</v>
      </c>
      <c r="O4574">
        <v>58886</v>
      </c>
      <c r="P4574" s="1">
        <v>44431</v>
      </c>
      <c r="Q4574" s="1">
        <v>44445</v>
      </c>
      <c r="R4574" t="str" cm="1">
        <f t="array" ref="R4574:Y4574">_xlfn.XLOOKUP($N4574,'Raw - customers'!$A:$A,'Raw - customers'!$B:$I)</f>
        <v>Deedee Pashe</v>
      </c>
      <c r="S4574" t="str">
        <v>Bigender</v>
      </c>
      <c r="T4574">
        <v>28</v>
      </c>
      <c r="U4574" t="str">
        <v>96 Bartoletti StreetApt. 671</v>
      </c>
      <c r="V4574">
        <v>3678</v>
      </c>
      <c r="W4574" t="str">
        <v>Lake Abigailhaven</v>
      </c>
      <c r="X4574" t="str">
        <v>Western Australia</v>
      </c>
      <c r="Y4574" t="str">
        <v>Australia</v>
      </c>
      <c r="Z4574">
        <v>8</v>
      </c>
      <c r="AA4574" s="3" t="str">
        <f t="shared" si="143"/>
        <v>10 to 20</v>
      </c>
      <c r="AP4574" s="6">
        <v>189</v>
      </c>
      <c r="AQ4574" s="6" t="s">
        <v>1377</v>
      </c>
    </row>
    <row r="4575" spans="1:43" x14ac:dyDescent="0.25">
      <c r="A4575">
        <v>4573</v>
      </c>
      <c r="B4575">
        <v>911</v>
      </c>
      <c r="C4575">
        <v>372</v>
      </c>
      <c r="D4575">
        <v>94</v>
      </c>
      <c r="E4575">
        <v>2</v>
      </c>
      <c r="F4575">
        <v>188</v>
      </c>
      <c r="G4575" t="str">
        <f>VLOOKUP($C4575,'Raw-products'!$A$2:$H$1261,MATCH(G$1,'Raw-products'!$A$1:$H$1,0))</f>
        <v>Shirt</v>
      </c>
      <c r="H4575" t="str">
        <f>VLOOKUP($C4575,'Raw-products'!$A$2:$H$1261,MATCH(H$1,'Raw-products'!$A$1:$H$1,0))</f>
        <v>Henley</v>
      </c>
      <c r="I4575" t="str">
        <f>VLOOKUP($C4575,'Raw-products'!$A$2:$H$1261,MATCH(I$1,'Raw-products'!$A$1:$H$1,0))</f>
        <v>M</v>
      </c>
      <c r="J4575" t="str">
        <f>VLOOKUP($C4575,'Raw-products'!$A$2:$H$1261,MATCH(J$1,'Raw-products'!$A$1:$H$1,0))</f>
        <v>blue</v>
      </c>
      <c r="K4575">
        <f>VLOOKUP($C4575,'Raw-products'!$A$2:$H$1261,MATCH(K$1,'Raw-products'!$A$1:$H$1,0))</f>
        <v>92</v>
      </c>
      <c r="L4575">
        <f>VLOOKUP($C4575,'Raw-products'!$A$2:$H$1261,MATCH(L$1,'Raw-products'!$A$1:$H$1,0))</f>
        <v>42</v>
      </c>
      <c r="M4575" s="5">
        <f t="shared" si="142"/>
        <v>3864</v>
      </c>
      <c r="N4575" cm="1">
        <f t="array" ref="N4575:Q4575">_xlfn.XLOOKUP($B4575,'Raw -orders'!$A:$A,'Raw -orders'!$B:$E)</f>
        <v>189</v>
      </c>
      <c r="O4575">
        <v>58886</v>
      </c>
      <c r="P4575" s="1">
        <v>44431</v>
      </c>
      <c r="Q4575" s="1">
        <v>44445</v>
      </c>
      <c r="R4575" t="str" cm="1">
        <f t="array" ref="R4575:Y4575">_xlfn.XLOOKUP($N4575,'Raw - customers'!$A:$A,'Raw - customers'!$B:$I)</f>
        <v>Deedee Pashe</v>
      </c>
      <c r="S4575" t="str">
        <v>Bigender</v>
      </c>
      <c r="T4575">
        <v>28</v>
      </c>
      <c r="U4575" t="str">
        <v>96 Bartoletti StreetApt. 671</v>
      </c>
      <c r="V4575">
        <v>3678</v>
      </c>
      <c r="W4575" t="str">
        <v>Lake Abigailhaven</v>
      </c>
      <c r="X4575" t="str">
        <v>Western Australia</v>
      </c>
      <c r="Y4575" t="str">
        <v>Australia</v>
      </c>
      <c r="Z4575">
        <v>8</v>
      </c>
      <c r="AA4575" s="3" t="str">
        <f t="shared" si="143"/>
        <v>10 to 20</v>
      </c>
      <c r="AP4575" s="6">
        <v>189</v>
      </c>
      <c r="AQ4575" s="6" t="s">
        <v>1377</v>
      </c>
    </row>
    <row r="4576" spans="1:43" x14ac:dyDescent="0.25">
      <c r="A4576">
        <v>4574</v>
      </c>
      <c r="B4576">
        <v>911</v>
      </c>
      <c r="C4576">
        <v>915</v>
      </c>
      <c r="D4576">
        <v>96</v>
      </c>
      <c r="E4576">
        <v>1</v>
      </c>
      <c r="F4576">
        <v>96</v>
      </c>
      <c r="G4576" t="str">
        <f>VLOOKUP($C4576,'Raw-products'!$A$2:$H$1261,MATCH(G$1,'Raw-products'!$A$1:$H$1,0))</f>
        <v>Trousers</v>
      </c>
      <c r="H4576" t="str">
        <f>VLOOKUP($C4576,'Raw-products'!$A$2:$H$1261,MATCH(H$1,'Raw-products'!$A$1:$H$1,0))</f>
        <v>Drawstring</v>
      </c>
      <c r="I4576" t="str">
        <f>VLOOKUP($C4576,'Raw-products'!$A$2:$H$1261,MATCH(I$1,'Raw-products'!$A$1:$H$1,0))</f>
        <v>XS</v>
      </c>
      <c r="J4576" t="str">
        <f>VLOOKUP($C4576,'Raw-products'!$A$2:$H$1261,MATCH(J$1,'Raw-products'!$A$1:$H$1,0))</f>
        <v>orange</v>
      </c>
      <c r="K4576">
        <f>VLOOKUP($C4576,'Raw-products'!$A$2:$H$1261,MATCH(K$1,'Raw-products'!$A$1:$H$1,0))</f>
        <v>104</v>
      </c>
      <c r="L4576">
        <f>VLOOKUP($C4576,'Raw-products'!$A$2:$H$1261,MATCH(L$1,'Raw-products'!$A$1:$H$1,0))</f>
        <v>41</v>
      </c>
      <c r="M4576" s="5">
        <f t="shared" si="142"/>
        <v>4264</v>
      </c>
      <c r="N4576" cm="1">
        <f t="array" ref="N4576:Q4576">_xlfn.XLOOKUP($B4576,'Raw -orders'!$A:$A,'Raw -orders'!$B:$E)</f>
        <v>189</v>
      </c>
      <c r="O4576">
        <v>58886</v>
      </c>
      <c r="P4576" s="1">
        <v>44431</v>
      </c>
      <c r="Q4576" s="1">
        <v>44445</v>
      </c>
      <c r="R4576" t="str" cm="1">
        <f t="array" ref="R4576:Y4576">_xlfn.XLOOKUP($N4576,'Raw - customers'!$A:$A,'Raw - customers'!$B:$I)</f>
        <v>Deedee Pashe</v>
      </c>
      <c r="S4576" t="str">
        <v>Bigender</v>
      </c>
      <c r="T4576">
        <v>28</v>
      </c>
      <c r="U4576" t="str">
        <v>96 Bartoletti StreetApt. 671</v>
      </c>
      <c r="V4576">
        <v>3678</v>
      </c>
      <c r="W4576" t="str">
        <v>Lake Abigailhaven</v>
      </c>
      <c r="X4576" t="str">
        <v>Western Australia</v>
      </c>
      <c r="Y4576" t="str">
        <v>Australia</v>
      </c>
      <c r="Z4576">
        <v>8</v>
      </c>
      <c r="AA4576" s="3" t="str">
        <f t="shared" si="143"/>
        <v>10 to 20</v>
      </c>
      <c r="AP4576" s="6">
        <v>189</v>
      </c>
      <c r="AQ4576" s="6" t="s">
        <v>1377</v>
      </c>
    </row>
    <row r="4577" spans="1:43" x14ac:dyDescent="0.25">
      <c r="A4577">
        <v>4575</v>
      </c>
      <c r="B4577">
        <v>911</v>
      </c>
      <c r="C4577">
        <v>87</v>
      </c>
      <c r="D4577">
        <v>118</v>
      </c>
      <c r="E4577">
        <v>1</v>
      </c>
      <c r="F4577">
        <v>118</v>
      </c>
      <c r="G4577" t="str">
        <f>VLOOKUP($C4577,'Raw-products'!$A$2:$H$1261,MATCH(G$1,'Raw-products'!$A$1:$H$1,0))</f>
        <v>Shirt</v>
      </c>
      <c r="H4577" t="str">
        <f>VLOOKUP($C4577,'Raw-products'!$A$2:$H$1261,MATCH(H$1,'Raw-products'!$A$1:$H$1,0))</f>
        <v>Flannel</v>
      </c>
      <c r="I4577" t="str">
        <f>VLOOKUP($C4577,'Raw-products'!$A$2:$H$1261,MATCH(I$1,'Raw-products'!$A$1:$H$1,0))</f>
        <v>M</v>
      </c>
      <c r="J4577" t="str">
        <f>VLOOKUP($C4577,'Raw-products'!$A$2:$H$1261,MATCH(J$1,'Raw-products'!$A$1:$H$1,0))</f>
        <v>green</v>
      </c>
      <c r="K4577">
        <f>VLOOKUP($C4577,'Raw-products'!$A$2:$H$1261,MATCH(K$1,'Raw-products'!$A$1:$H$1,0))</f>
        <v>96</v>
      </c>
      <c r="L4577">
        <f>VLOOKUP($C4577,'Raw-products'!$A$2:$H$1261,MATCH(L$1,'Raw-products'!$A$1:$H$1,0))</f>
        <v>66</v>
      </c>
      <c r="M4577" s="5">
        <f t="shared" si="142"/>
        <v>6336</v>
      </c>
      <c r="N4577" cm="1">
        <f t="array" ref="N4577:Q4577">_xlfn.XLOOKUP($B4577,'Raw -orders'!$A:$A,'Raw -orders'!$B:$E)</f>
        <v>189</v>
      </c>
      <c r="O4577">
        <v>58886</v>
      </c>
      <c r="P4577" s="1">
        <v>44431</v>
      </c>
      <c r="Q4577" s="1">
        <v>44445</v>
      </c>
      <c r="R4577" t="str" cm="1">
        <f t="array" ref="R4577:Y4577">_xlfn.XLOOKUP($N4577,'Raw - customers'!$A:$A,'Raw - customers'!$B:$I)</f>
        <v>Deedee Pashe</v>
      </c>
      <c r="S4577" t="str">
        <v>Bigender</v>
      </c>
      <c r="T4577">
        <v>28</v>
      </c>
      <c r="U4577" t="str">
        <v>96 Bartoletti StreetApt. 671</v>
      </c>
      <c r="V4577">
        <v>3678</v>
      </c>
      <c r="W4577" t="str">
        <v>Lake Abigailhaven</v>
      </c>
      <c r="X4577" t="str">
        <v>Western Australia</v>
      </c>
      <c r="Y4577" t="str">
        <v>Australia</v>
      </c>
      <c r="Z4577">
        <v>8</v>
      </c>
      <c r="AA4577" s="3" t="str">
        <f t="shared" si="143"/>
        <v>10 to 20</v>
      </c>
      <c r="AP4577" s="6">
        <v>189</v>
      </c>
      <c r="AQ4577" s="6" t="s">
        <v>1377</v>
      </c>
    </row>
    <row r="4578" spans="1:43" x14ac:dyDescent="0.25">
      <c r="A4578">
        <v>4576</v>
      </c>
      <c r="B4578">
        <v>912</v>
      </c>
      <c r="C4578">
        <v>1060</v>
      </c>
      <c r="D4578">
        <v>93</v>
      </c>
      <c r="E4578">
        <v>3</v>
      </c>
      <c r="F4578">
        <v>279</v>
      </c>
      <c r="G4578" t="str">
        <f>VLOOKUP($C4578,'Raw-products'!$A$2:$H$1261,MATCH(G$1,'Raw-products'!$A$1:$H$1,0))</f>
        <v>Trousers</v>
      </c>
      <c r="H4578" t="str">
        <f>VLOOKUP($C4578,'Raw-products'!$A$2:$H$1261,MATCH(H$1,'Raw-products'!$A$1:$H$1,0))</f>
        <v>Joggers</v>
      </c>
      <c r="I4578" t="str">
        <f>VLOOKUP($C4578,'Raw-products'!$A$2:$H$1261,MATCH(I$1,'Raw-products'!$A$1:$H$1,0))</f>
        <v>XS</v>
      </c>
      <c r="J4578" t="str">
        <f>VLOOKUP($C4578,'Raw-products'!$A$2:$H$1261,MATCH(J$1,'Raw-products'!$A$1:$H$1,0))</f>
        <v>yellow</v>
      </c>
      <c r="K4578">
        <f>VLOOKUP($C4578,'Raw-products'!$A$2:$H$1261,MATCH(K$1,'Raw-products'!$A$1:$H$1,0))</f>
        <v>94</v>
      </c>
      <c r="L4578">
        <f>VLOOKUP($C4578,'Raw-products'!$A$2:$H$1261,MATCH(L$1,'Raw-products'!$A$1:$H$1,0))</f>
        <v>62</v>
      </c>
      <c r="M4578" s="5">
        <f t="shared" si="142"/>
        <v>5828</v>
      </c>
      <c r="N4578" cm="1">
        <f t="array" ref="N4578:Q4578">_xlfn.XLOOKUP($B4578,'Raw -orders'!$A:$A,'Raw -orders'!$B:$E)</f>
        <v>780</v>
      </c>
      <c r="O4578">
        <v>48097</v>
      </c>
      <c r="P4578" s="1">
        <v>44431</v>
      </c>
      <c r="Q4578" s="1">
        <v>44448</v>
      </c>
      <c r="R4578" t="str" cm="1">
        <f t="array" ref="R4578:Y4578">_xlfn.XLOOKUP($N4578,'Raw - customers'!$A:$A,'Raw - customers'!$B:$I)</f>
        <v>Cinda Alleyne</v>
      </c>
      <c r="S4578" t="str">
        <v>Genderfluid</v>
      </c>
      <c r="T4578">
        <v>55</v>
      </c>
      <c r="U4578" t="str">
        <v>60 Claudia LaneSuite 183</v>
      </c>
      <c r="V4578">
        <v>1702</v>
      </c>
      <c r="W4578" t="str">
        <v>Caitlinview</v>
      </c>
      <c r="X4578" t="str">
        <v>Victoria</v>
      </c>
      <c r="Y4578" t="str">
        <v>Australia</v>
      </c>
      <c r="Z4578">
        <v>8</v>
      </c>
      <c r="AA4578" s="3" t="str">
        <f t="shared" si="143"/>
        <v>10 to 20</v>
      </c>
      <c r="AP4578" s="6">
        <v>780</v>
      </c>
      <c r="AQ4578" s="6" t="s">
        <v>1396</v>
      </c>
    </row>
    <row r="4579" spans="1:43" x14ac:dyDescent="0.25">
      <c r="A4579">
        <v>4577</v>
      </c>
      <c r="B4579">
        <v>913</v>
      </c>
      <c r="C4579">
        <v>761</v>
      </c>
      <c r="D4579">
        <v>109</v>
      </c>
      <c r="E4579">
        <v>1</v>
      </c>
      <c r="F4579">
        <v>109</v>
      </c>
      <c r="G4579" t="str">
        <f>VLOOKUP($C4579,'Raw-products'!$A$2:$H$1261,MATCH(G$1,'Raw-products'!$A$1:$H$1,0))</f>
        <v>Jacket</v>
      </c>
      <c r="H4579" t="str">
        <f>VLOOKUP($C4579,'Raw-products'!$A$2:$H$1261,MATCH(H$1,'Raw-products'!$A$1:$H$1,0))</f>
        <v>Peacoat</v>
      </c>
      <c r="I4579" t="str">
        <f>VLOOKUP($C4579,'Raw-products'!$A$2:$H$1261,MATCH(I$1,'Raw-products'!$A$1:$H$1,0))</f>
        <v>S</v>
      </c>
      <c r="J4579" t="str">
        <f>VLOOKUP($C4579,'Raw-products'!$A$2:$H$1261,MATCH(J$1,'Raw-products'!$A$1:$H$1,0))</f>
        <v>indigo</v>
      </c>
      <c r="K4579">
        <f>VLOOKUP($C4579,'Raw-products'!$A$2:$H$1261,MATCH(K$1,'Raw-products'!$A$1:$H$1,0))</f>
        <v>102</v>
      </c>
      <c r="L4579">
        <f>VLOOKUP($C4579,'Raw-products'!$A$2:$H$1261,MATCH(L$1,'Raw-products'!$A$1:$H$1,0))</f>
        <v>49</v>
      </c>
      <c r="M4579" s="5">
        <f t="shared" si="142"/>
        <v>4998</v>
      </c>
      <c r="N4579" cm="1">
        <f t="array" ref="N4579:Q4579">_xlfn.XLOOKUP($B4579,'Raw -orders'!$A:$A,'Raw -orders'!$B:$E)</f>
        <v>597</v>
      </c>
      <c r="O4579">
        <v>16265</v>
      </c>
      <c r="P4579" s="1">
        <v>44289</v>
      </c>
      <c r="Q4579" s="1">
        <v>44305</v>
      </c>
      <c r="R4579" t="str" cm="1">
        <f t="array" ref="R4579:Y4579">_xlfn.XLOOKUP($N4579,'Raw - customers'!$A:$A,'Raw - customers'!$B:$I)</f>
        <v>Hi Simenel</v>
      </c>
      <c r="S4579" t="str">
        <v>Genderfluid</v>
      </c>
      <c r="T4579">
        <v>80</v>
      </c>
      <c r="U4579" t="str">
        <v>78 O'hara CircuitApt. 096</v>
      </c>
      <c r="V4579">
        <v>1966</v>
      </c>
      <c r="W4579" t="str">
        <v>Lake Michaelbury</v>
      </c>
      <c r="X4579" t="str">
        <v>South Australia</v>
      </c>
      <c r="Y4579" t="str">
        <v>Australia</v>
      </c>
      <c r="Z4579">
        <v>4</v>
      </c>
      <c r="AA4579" s="3" t="str">
        <f t="shared" si="143"/>
        <v>10 to 20</v>
      </c>
      <c r="AP4579" s="6">
        <v>597</v>
      </c>
      <c r="AQ4579" s="6" t="s">
        <v>1345</v>
      </c>
    </row>
    <row r="4580" spans="1:43" x14ac:dyDescent="0.25">
      <c r="A4580">
        <v>4578</v>
      </c>
      <c r="B4580">
        <v>913</v>
      </c>
      <c r="C4580">
        <v>222</v>
      </c>
      <c r="D4580">
        <v>106</v>
      </c>
      <c r="E4580">
        <v>3</v>
      </c>
      <c r="F4580">
        <v>318</v>
      </c>
      <c r="G4580" t="str">
        <f>VLOOKUP($C4580,'Raw-products'!$A$2:$H$1261,MATCH(G$1,'Raw-products'!$A$1:$H$1,0))</f>
        <v>Shirt</v>
      </c>
      <c r="H4580" t="str">
        <f>VLOOKUP($C4580,'Raw-products'!$A$2:$H$1261,MATCH(H$1,'Raw-products'!$A$1:$H$1,0))</f>
        <v>Chambray</v>
      </c>
      <c r="I4580" t="str">
        <f>VLOOKUP($C4580,'Raw-products'!$A$2:$H$1261,MATCH(I$1,'Raw-products'!$A$1:$H$1,0))</f>
        <v>M</v>
      </c>
      <c r="J4580" t="str">
        <f>VLOOKUP($C4580,'Raw-products'!$A$2:$H$1261,MATCH(J$1,'Raw-products'!$A$1:$H$1,0))</f>
        <v>yellow</v>
      </c>
      <c r="K4580">
        <f>VLOOKUP($C4580,'Raw-products'!$A$2:$H$1261,MATCH(K$1,'Raw-products'!$A$1:$H$1,0))</f>
        <v>105</v>
      </c>
      <c r="L4580">
        <f>VLOOKUP($C4580,'Raw-products'!$A$2:$H$1261,MATCH(L$1,'Raw-products'!$A$1:$H$1,0))</f>
        <v>62</v>
      </c>
      <c r="M4580" s="5">
        <f t="shared" si="142"/>
        <v>6510</v>
      </c>
      <c r="N4580" cm="1">
        <f t="array" ref="N4580:Q4580">_xlfn.XLOOKUP($B4580,'Raw -orders'!$A:$A,'Raw -orders'!$B:$E)</f>
        <v>597</v>
      </c>
      <c r="O4580">
        <v>16265</v>
      </c>
      <c r="P4580" s="1">
        <v>44289</v>
      </c>
      <c r="Q4580" s="1">
        <v>44305</v>
      </c>
      <c r="R4580" t="str" cm="1">
        <f t="array" ref="R4580:Y4580">_xlfn.XLOOKUP($N4580,'Raw - customers'!$A:$A,'Raw - customers'!$B:$I)</f>
        <v>Hi Simenel</v>
      </c>
      <c r="S4580" t="str">
        <v>Genderfluid</v>
      </c>
      <c r="T4580">
        <v>80</v>
      </c>
      <c r="U4580" t="str">
        <v>78 O'hara CircuitApt. 096</v>
      </c>
      <c r="V4580">
        <v>1966</v>
      </c>
      <c r="W4580" t="str">
        <v>Lake Michaelbury</v>
      </c>
      <c r="X4580" t="str">
        <v>South Australia</v>
      </c>
      <c r="Y4580" t="str">
        <v>Australia</v>
      </c>
      <c r="Z4580">
        <v>4</v>
      </c>
      <c r="AA4580" s="3" t="str">
        <f t="shared" si="143"/>
        <v>10 to 20</v>
      </c>
      <c r="AP4580" s="6">
        <v>597</v>
      </c>
      <c r="AQ4580" s="6" t="s">
        <v>1345</v>
      </c>
    </row>
    <row r="4581" spans="1:43" x14ac:dyDescent="0.25">
      <c r="A4581">
        <v>4579</v>
      </c>
      <c r="B4581">
        <v>914</v>
      </c>
      <c r="C4581">
        <v>123</v>
      </c>
      <c r="D4581">
        <v>92</v>
      </c>
      <c r="E4581">
        <v>3</v>
      </c>
      <c r="F4581">
        <v>276</v>
      </c>
      <c r="G4581" t="str">
        <f>VLOOKUP($C4581,'Raw-products'!$A$2:$H$1261,MATCH(G$1,'Raw-products'!$A$1:$H$1,0))</f>
        <v>Shirt</v>
      </c>
      <c r="H4581" t="str">
        <f>VLOOKUP($C4581,'Raw-products'!$A$2:$H$1261,MATCH(H$1,'Raw-products'!$A$1:$H$1,0))</f>
        <v>Denim</v>
      </c>
      <c r="I4581" t="str">
        <f>VLOOKUP($C4581,'Raw-products'!$A$2:$H$1261,MATCH(I$1,'Raw-products'!$A$1:$H$1,0))</f>
        <v>L</v>
      </c>
      <c r="J4581" t="str">
        <f>VLOOKUP($C4581,'Raw-products'!$A$2:$H$1261,MATCH(J$1,'Raw-products'!$A$1:$H$1,0))</f>
        <v>green</v>
      </c>
      <c r="K4581">
        <f>VLOOKUP($C4581,'Raw-products'!$A$2:$H$1261,MATCH(K$1,'Raw-products'!$A$1:$H$1,0))</f>
        <v>115</v>
      </c>
      <c r="L4581">
        <f>VLOOKUP($C4581,'Raw-products'!$A$2:$H$1261,MATCH(L$1,'Raw-products'!$A$1:$H$1,0))</f>
        <v>71</v>
      </c>
      <c r="M4581" s="5">
        <f t="shared" si="142"/>
        <v>8165</v>
      </c>
      <c r="N4581" cm="1">
        <f t="array" ref="N4581:Q4581">_xlfn.XLOOKUP($B4581,'Raw -orders'!$A:$A,'Raw -orders'!$B:$E)</f>
        <v>577</v>
      </c>
      <c r="O4581">
        <v>36771</v>
      </c>
      <c r="P4581" s="1">
        <v>44325</v>
      </c>
      <c r="Q4581" s="1">
        <v>44328</v>
      </c>
      <c r="R4581" t="str" cm="1">
        <f t="array" ref="R4581:Y4581">_xlfn.XLOOKUP($N4581,'Raw - customers'!$A:$A,'Raw - customers'!$B:$I)</f>
        <v>Hillier Seward</v>
      </c>
      <c r="S4581" t="str">
        <v>Genderfluid</v>
      </c>
      <c r="T4581">
        <v>32</v>
      </c>
      <c r="U4581" t="str">
        <v>11 Savannah LaneSuite 334</v>
      </c>
      <c r="V4581">
        <v>6269</v>
      </c>
      <c r="W4581" t="str">
        <v>Heaneyview</v>
      </c>
      <c r="X4581" t="str">
        <v>South Australia</v>
      </c>
      <c r="Y4581" t="str">
        <v>Australia</v>
      </c>
      <c r="Z4581">
        <v>5</v>
      </c>
      <c r="AA4581" s="3" t="str">
        <f t="shared" si="143"/>
        <v>0 to 10</v>
      </c>
      <c r="AP4581" s="6">
        <v>577</v>
      </c>
      <c r="AQ4581" s="6" t="s">
        <v>1345</v>
      </c>
    </row>
    <row r="4582" spans="1:43" x14ac:dyDescent="0.25">
      <c r="A4582">
        <v>4580</v>
      </c>
      <c r="B4582">
        <v>914</v>
      </c>
      <c r="C4582">
        <v>1114</v>
      </c>
      <c r="D4582">
        <v>115</v>
      </c>
      <c r="E4582">
        <v>2</v>
      </c>
      <c r="F4582">
        <v>230</v>
      </c>
      <c r="G4582" t="str">
        <f>VLOOKUP($C4582,'Raw-products'!$A$2:$H$1261,MATCH(G$1,'Raw-products'!$A$1:$H$1,0))</f>
        <v>Trousers</v>
      </c>
      <c r="H4582" t="str">
        <f>VLOOKUP($C4582,'Raw-products'!$A$2:$H$1261,MATCH(H$1,'Raw-products'!$A$1:$H$1,0))</f>
        <v>Cropped</v>
      </c>
      <c r="I4582" t="str">
        <f>VLOOKUP($C4582,'Raw-products'!$A$2:$H$1261,MATCH(I$1,'Raw-products'!$A$1:$H$1,0))</f>
        <v>XL</v>
      </c>
      <c r="J4582" t="str">
        <f>VLOOKUP($C4582,'Raw-products'!$A$2:$H$1261,MATCH(J$1,'Raw-products'!$A$1:$H$1,0))</f>
        <v>indigo</v>
      </c>
      <c r="K4582">
        <f>VLOOKUP($C4582,'Raw-products'!$A$2:$H$1261,MATCH(K$1,'Raw-products'!$A$1:$H$1,0))</f>
        <v>99</v>
      </c>
      <c r="L4582">
        <f>VLOOKUP($C4582,'Raw-products'!$A$2:$H$1261,MATCH(L$1,'Raw-products'!$A$1:$H$1,0))</f>
        <v>58</v>
      </c>
      <c r="M4582" s="5">
        <f t="shared" si="142"/>
        <v>5742</v>
      </c>
      <c r="N4582" cm="1">
        <f t="array" ref="N4582:Q4582">_xlfn.XLOOKUP($B4582,'Raw -orders'!$A:$A,'Raw -orders'!$B:$E)</f>
        <v>577</v>
      </c>
      <c r="O4582">
        <v>36771</v>
      </c>
      <c r="P4582" s="1">
        <v>44325</v>
      </c>
      <c r="Q4582" s="1">
        <v>44328</v>
      </c>
      <c r="R4582" t="str" cm="1">
        <f t="array" ref="R4582:Y4582">_xlfn.XLOOKUP($N4582,'Raw - customers'!$A:$A,'Raw - customers'!$B:$I)</f>
        <v>Hillier Seward</v>
      </c>
      <c r="S4582" t="str">
        <v>Genderfluid</v>
      </c>
      <c r="T4582">
        <v>32</v>
      </c>
      <c r="U4582" t="str">
        <v>11 Savannah LaneSuite 334</v>
      </c>
      <c r="V4582">
        <v>6269</v>
      </c>
      <c r="W4582" t="str">
        <v>Heaneyview</v>
      </c>
      <c r="X4582" t="str">
        <v>South Australia</v>
      </c>
      <c r="Y4582" t="str">
        <v>Australia</v>
      </c>
      <c r="Z4582">
        <v>5</v>
      </c>
      <c r="AA4582" s="3" t="str">
        <f t="shared" si="143"/>
        <v>0 to 10</v>
      </c>
      <c r="AP4582" s="6">
        <v>577</v>
      </c>
      <c r="AQ4582" s="6" t="s">
        <v>1345</v>
      </c>
    </row>
    <row r="4583" spans="1:43" x14ac:dyDescent="0.25">
      <c r="A4583">
        <v>4581</v>
      </c>
      <c r="B4583">
        <v>915</v>
      </c>
      <c r="C4583">
        <v>236</v>
      </c>
      <c r="D4583">
        <v>106</v>
      </c>
      <c r="E4583">
        <v>2</v>
      </c>
      <c r="F4583">
        <v>212</v>
      </c>
      <c r="G4583" t="str">
        <f>VLOOKUP($C4583,'Raw-products'!$A$2:$H$1261,MATCH(G$1,'Raw-products'!$A$1:$H$1,0))</f>
        <v>Shirt</v>
      </c>
      <c r="H4583" t="str">
        <f>VLOOKUP($C4583,'Raw-products'!$A$2:$H$1261,MATCH(H$1,'Raw-products'!$A$1:$H$1,0))</f>
        <v>Chambray</v>
      </c>
      <c r="I4583" t="str">
        <f>VLOOKUP($C4583,'Raw-products'!$A$2:$H$1261,MATCH(I$1,'Raw-products'!$A$1:$H$1,0))</f>
        <v>S</v>
      </c>
      <c r="J4583" t="str">
        <f>VLOOKUP($C4583,'Raw-products'!$A$2:$H$1261,MATCH(J$1,'Raw-products'!$A$1:$H$1,0))</f>
        <v>indigo</v>
      </c>
      <c r="K4583">
        <f>VLOOKUP($C4583,'Raw-products'!$A$2:$H$1261,MATCH(K$1,'Raw-products'!$A$1:$H$1,0))</f>
        <v>105</v>
      </c>
      <c r="L4583">
        <f>VLOOKUP($C4583,'Raw-products'!$A$2:$H$1261,MATCH(L$1,'Raw-products'!$A$1:$H$1,0))</f>
        <v>59</v>
      </c>
      <c r="M4583" s="5">
        <f t="shared" si="142"/>
        <v>6195</v>
      </c>
      <c r="N4583" cm="1">
        <f t="array" ref="N4583:Q4583">_xlfn.XLOOKUP($B4583,'Raw -orders'!$A:$A,'Raw -orders'!$B:$E)</f>
        <v>266</v>
      </c>
      <c r="O4583">
        <v>49775</v>
      </c>
      <c r="P4583" s="1">
        <v>44303</v>
      </c>
      <c r="Q4583" s="1">
        <v>44320</v>
      </c>
      <c r="R4583" t="str" cm="1">
        <f t="array" ref="R4583:Y4583">_xlfn.XLOOKUP($N4583,'Raw - customers'!$A:$A,'Raw - customers'!$B:$I)</f>
        <v>Sheff Ruoss</v>
      </c>
      <c r="S4583" t="str">
        <v>Non-binary</v>
      </c>
      <c r="T4583">
        <v>55</v>
      </c>
      <c r="U4583" t="str">
        <v>269 Cartwright ParadeSuite 150</v>
      </c>
      <c r="V4583">
        <v>7685</v>
      </c>
      <c r="W4583" t="str">
        <v>Laylabury</v>
      </c>
      <c r="X4583" t="str">
        <v>New South Wales</v>
      </c>
      <c r="Y4583" t="str">
        <v>Australia</v>
      </c>
      <c r="Z4583">
        <v>4</v>
      </c>
      <c r="AA4583" s="3" t="str">
        <f t="shared" si="143"/>
        <v>10 to 20</v>
      </c>
      <c r="AP4583" s="6">
        <v>266</v>
      </c>
      <c r="AQ4583" s="6" t="s">
        <v>1362</v>
      </c>
    </row>
    <row r="4584" spans="1:43" x14ac:dyDescent="0.25">
      <c r="A4584">
        <v>4582</v>
      </c>
      <c r="B4584">
        <v>915</v>
      </c>
      <c r="C4584">
        <v>216</v>
      </c>
      <c r="D4584">
        <v>106</v>
      </c>
      <c r="E4584">
        <v>1</v>
      </c>
      <c r="F4584">
        <v>106</v>
      </c>
      <c r="G4584" t="str">
        <f>VLOOKUP($C4584,'Raw-products'!$A$2:$H$1261,MATCH(G$1,'Raw-products'!$A$1:$H$1,0))</f>
        <v>Shirt</v>
      </c>
      <c r="H4584" t="str">
        <f>VLOOKUP($C4584,'Raw-products'!$A$2:$H$1261,MATCH(H$1,'Raw-products'!$A$1:$H$1,0))</f>
        <v>Chambray</v>
      </c>
      <c r="I4584" t="str">
        <f>VLOOKUP($C4584,'Raw-products'!$A$2:$H$1261,MATCH(I$1,'Raw-products'!$A$1:$H$1,0))</f>
        <v>S</v>
      </c>
      <c r="J4584" t="str">
        <f>VLOOKUP($C4584,'Raw-products'!$A$2:$H$1261,MATCH(J$1,'Raw-products'!$A$1:$H$1,0))</f>
        <v>orange</v>
      </c>
      <c r="K4584">
        <f>VLOOKUP($C4584,'Raw-products'!$A$2:$H$1261,MATCH(K$1,'Raw-products'!$A$1:$H$1,0))</f>
        <v>105</v>
      </c>
      <c r="L4584">
        <f>VLOOKUP($C4584,'Raw-products'!$A$2:$H$1261,MATCH(L$1,'Raw-products'!$A$1:$H$1,0))</f>
        <v>69</v>
      </c>
      <c r="M4584" s="5">
        <f t="shared" si="142"/>
        <v>7245</v>
      </c>
      <c r="N4584" cm="1">
        <f t="array" ref="N4584:Q4584">_xlfn.XLOOKUP($B4584,'Raw -orders'!$A:$A,'Raw -orders'!$B:$E)</f>
        <v>266</v>
      </c>
      <c r="O4584">
        <v>49775</v>
      </c>
      <c r="P4584" s="1">
        <v>44303</v>
      </c>
      <c r="Q4584" s="1">
        <v>44320</v>
      </c>
      <c r="R4584" t="str" cm="1">
        <f t="array" ref="R4584:Y4584">_xlfn.XLOOKUP($N4584,'Raw - customers'!$A:$A,'Raw - customers'!$B:$I)</f>
        <v>Sheff Ruoss</v>
      </c>
      <c r="S4584" t="str">
        <v>Non-binary</v>
      </c>
      <c r="T4584">
        <v>55</v>
      </c>
      <c r="U4584" t="str">
        <v>269 Cartwright ParadeSuite 150</v>
      </c>
      <c r="V4584">
        <v>7685</v>
      </c>
      <c r="W4584" t="str">
        <v>Laylabury</v>
      </c>
      <c r="X4584" t="str">
        <v>New South Wales</v>
      </c>
      <c r="Y4584" t="str">
        <v>Australia</v>
      </c>
      <c r="Z4584">
        <v>4</v>
      </c>
      <c r="AA4584" s="3" t="str">
        <f t="shared" si="143"/>
        <v>10 to 20</v>
      </c>
      <c r="AP4584" s="6">
        <v>266</v>
      </c>
      <c r="AQ4584" s="6" t="s">
        <v>1362</v>
      </c>
    </row>
    <row r="4585" spans="1:43" x14ac:dyDescent="0.25">
      <c r="A4585">
        <v>4583</v>
      </c>
      <c r="B4585">
        <v>915</v>
      </c>
      <c r="C4585">
        <v>23</v>
      </c>
      <c r="D4585">
        <v>96</v>
      </c>
      <c r="E4585">
        <v>1</v>
      </c>
      <c r="F4585">
        <v>96</v>
      </c>
      <c r="G4585" t="str">
        <f>VLOOKUP($C4585,'Raw-products'!$A$2:$H$1261,MATCH(G$1,'Raw-products'!$A$1:$H$1,0))</f>
        <v>Shirt</v>
      </c>
      <c r="H4585" t="str">
        <f>VLOOKUP($C4585,'Raw-products'!$A$2:$H$1261,MATCH(H$1,'Raw-products'!$A$1:$H$1,0))</f>
        <v>Oxford Cloth</v>
      </c>
      <c r="I4585" t="str">
        <f>VLOOKUP($C4585,'Raw-products'!$A$2:$H$1261,MATCH(I$1,'Raw-products'!$A$1:$H$1,0))</f>
        <v>L</v>
      </c>
      <c r="J4585" t="str">
        <f>VLOOKUP($C4585,'Raw-products'!$A$2:$H$1261,MATCH(J$1,'Raw-products'!$A$1:$H$1,0))</f>
        <v>blue</v>
      </c>
      <c r="K4585">
        <f>VLOOKUP($C4585,'Raw-products'!$A$2:$H$1261,MATCH(K$1,'Raw-products'!$A$1:$H$1,0))</f>
        <v>114</v>
      </c>
      <c r="L4585">
        <f>VLOOKUP($C4585,'Raw-products'!$A$2:$H$1261,MATCH(L$1,'Raw-products'!$A$1:$H$1,0))</f>
        <v>59</v>
      </c>
      <c r="M4585" s="5">
        <f t="shared" si="142"/>
        <v>6726</v>
      </c>
      <c r="N4585" cm="1">
        <f t="array" ref="N4585:Q4585">_xlfn.XLOOKUP($B4585,'Raw -orders'!$A:$A,'Raw -orders'!$B:$E)</f>
        <v>266</v>
      </c>
      <c r="O4585">
        <v>49775</v>
      </c>
      <c r="P4585" s="1">
        <v>44303</v>
      </c>
      <c r="Q4585" s="1">
        <v>44320</v>
      </c>
      <c r="R4585" t="str" cm="1">
        <f t="array" ref="R4585:Y4585">_xlfn.XLOOKUP($N4585,'Raw - customers'!$A:$A,'Raw - customers'!$B:$I)</f>
        <v>Sheff Ruoss</v>
      </c>
      <c r="S4585" t="str">
        <v>Non-binary</v>
      </c>
      <c r="T4585">
        <v>55</v>
      </c>
      <c r="U4585" t="str">
        <v>269 Cartwright ParadeSuite 150</v>
      </c>
      <c r="V4585">
        <v>7685</v>
      </c>
      <c r="W4585" t="str">
        <v>Laylabury</v>
      </c>
      <c r="X4585" t="str">
        <v>New South Wales</v>
      </c>
      <c r="Y4585" t="str">
        <v>Australia</v>
      </c>
      <c r="Z4585">
        <v>4</v>
      </c>
      <c r="AA4585" s="3" t="str">
        <f t="shared" si="143"/>
        <v>10 to 20</v>
      </c>
      <c r="AP4585" s="6">
        <v>266</v>
      </c>
      <c r="AQ4585" s="6" t="s">
        <v>1362</v>
      </c>
    </row>
    <row r="4586" spans="1:43" x14ac:dyDescent="0.25">
      <c r="A4586">
        <v>4584</v>
      </c>
      <c r="B4586">
        <v>915</v>
      </c>
      <c r="C4586">
        <v>53</v>
      </c>
      <c r="D4586">
        <v>104</v>
      </c>
      <c r="E4586">
        <v>1</v>
      </c>
      <c r="F4586">
        <v>104</v>
      </c>
      <c r="G4586" t="str">
        <f>VLOOKUP($C4586,'Raw-products'!$A$2:$H$1261,MATCH(G$1,'Raw-products'!$A$1:$H$1,0))</f>
        <v>Shirt</v>
      </c>
      <c r="H4586" t="str">
        <f>VLOOKUP($C4586,'Raw-products'!$A$2:$H$1261,MATCH(H$1,'Raw-products'!$A$1:$H$1,0))</f>
        <v>Dress</v>
      </c>
      <c r="I4586" t="str">
        <f>VLOOKUP($C4586,'Raw-products'!$A$2:$H$1261,MATCH(I$1,'Raw-products'!$A$1:$H$1,0))</f>
        <v>L</v>
      </c>
      <c r="J4586" t="str">
        <f>VLOOKUP($C4586,'Raw-products'!$A$2:$H$1261,MATCH(J$1,'Raw-products'!$A$1:$H$1,0))</f>
        <v>green</v>
      </c>
      <c r="K4586">
        <f>VLOOKUP($C4586,'Raw-products'!$A$2:$H$1261,MATCH(K$1,'Raw-products'!$A$1:$H$1,0))</f>
        <v>119</v>
      </c>
      <c r="L4586">
        <f>VLOOKUP($C4586,'Raw-products'!$A$2:$H$1261,MATCH(L$1,'Raw-products'!$A$1:$H$1,0))</f>
        <v>52</v>
      </c>
      <c r="M4586" s="5">
        <f t="shared" si="142"/>
        <v>6188</v>
      </c>
      <c r="N4586" cm="1">
        <f t="array" ref="N4586:Q4586">_xlfn.XLOOKUP($B4586,'Raw -orders'!$A:$A,'Raw -orders'!$B:$E)</f>
        <v>266</v>
      </c>
      <c r="O4586">
        <v>49775</v>
      </c>
      <c r="P4586" s="1">
        <v>44303</v>
      </c>
      <c r="Q4586" s="1">
        <v>44320</v>
      </c>
      <c r="R4586" t="str" cm="1">
        <f t="array" ref="R4586:Y4586">_xlfn.XLOOKUP($N4586,'Raw - customers'!$A:$A,'Raw - customers'!$B:$I)</f>
        <v>Sheff Ruoss</v>
      </c>
      <c r="S4586" t="str">
        <v>Non-binary</v>
      </c>
      <c r="T4586">
        <v>55</v>
      </c>
      <c r="U4586" t="str">
        <v>269 Cartwright ParadeSuite 150</v>
      </c>
      <c r="V4586">
        <v>7685</v>
      </c>
      <c r="W4586" t="str">
        <v>Laylabury</v>
      </c>
      <c r="X4586" t="str">
        <v>New South Wales</v>
      </c>
      <c r="Y4586" t="str">
        <v>Australia</v>
      </c>
      <c r="Z4586">
        <v>4</v>
      </c>
      <c r="AA4586" s="3" t="str">
        <f t="shared" si="143"/>
        <v>10 to 20</v>
      </c>
      <c r="AP4586" s="6">
        <v>266</v>
      </c>
      <c r="AQ4586" s="6" t="s">
        <v>1362</v>
      </c>
    </row>
    <row r="4587" spans="1:43" x14ac:dyDescent="0.25">
      <c r="A4587">
        <v>4585</v>
      </c>
      <c r="B4587">
        <v>915</v>
      </c>
      <c r="C4587">
        <v>575</v>
      </c>
      <c r="D4587">
        <v>100</v>
      </c>
      <c r="E4587">
        <v>3</v>
      </c>
      <c r="F4587">
        <v>300</v>
      </c>
      <c r="G4587" t="str">
        <f>VLOOKUP($C4587,'Raw-products'!$A$2:$H$1261,MATCH(G$1,'Raw-products'!$A$1:$H$1,0))</f>
        <v>Jacket</v>
      </c>
      <c r="H4587" t="str">
        <f>VLOOKUP($C4587,'Raw-products'!$A$2:$H$1261,MATCH(H$1,'Raw-products'!$A$1:$H$1,0))</f>
        <v>Bomber</v>
      </c>
      <c r="I4587" t="str">
        <f>VLOOKUP($C4587,'Raw-products'!$A$2:$H$1261,MATCH(I$1,'Raw-products'!$A$1:$H$1,0))</f>
        <v>XS</v>
      </c>
      <c r="J4587" t="str">
        <f>VLOOKUP($C4587,'Raw-products'!$A$2:$H$1261,MATCH(J$1,'Raw-products'!$A$1:$H$1,0))</f>
        <v>green</v>
      </c>
      <c r="K4587">
        <f>VLOOKUP($C4587,'Raw-products'!$A$2:$H$1261,MATCH(K$1,'Raw-products'!$A$1:$H$1,0))</f>
        <v>90</v>
      </c>
      <c r="L4587">
        <f>VLOOKUP($C4587,'Raw-products'!$A$2:$H$1261,MATCH(L$1,'Raw-products'!$A$1:$H$1,0))</f>
        <v>48</v>
      </c>
      <c r="M4587" s="5">
        <f t="shared" si="142"/>
        <v>4320</v>
      </c>
      <c r="N4587" cm="1">
        <f t="array" ref="N4587:Q4587">_xlfn.XLOOKUP($B4587,'Raw -orders'!$A:$A,'Raw -orders'!$B:$E)</f>
        <v>266</v>
      </c>
      <c r="O4587">
        <v>49775</v>
      </c>
      <c r="P4587" s="1">
        <v>44303</v>
      </c>
      <c r="Q4587" s="1">
        <v>44320</v>
      </c>
      <c r="R4587" t="str" cm="1">
        <f t="array" ref="R4587:Y4587">_xlfn.XLOOKUP($N4587,'Raw - customers'!$A:$A,'Raw - customers'!$B:$I)</f>
        <v>Sheff Ruoss</v>
      </c>
      <c r="S4587" t="str">
        <v>Non-binary</v>
      </c>
      <c r="T4587">
        <v>55</v>
      </c>
      <c r="U4587" t="str">
        <v>269 Cartwright ParadeSuite 150</v>
      </c>
      <c r="V4587">
        <v>7685</v>
      </c>
      <c r="W4587" t="str">
        <v>Laylabury</v>
      </c>
      <c r="X4587" t="str">
        <v>New South Wales</v>
      </c>
      <c r="Y4587" t="str">
        <v>Australia</v>
      </c>
      <c r="Z4587">
        <v>4</v>
      </c>
      <c r="AA4587" s="3" t="str">
        <f t="shared" si="143"/>
        <v>10 to 20</v>
      </c>
      <c r="AP4587" s="6">
        <v>266</v>
      </c>
      <c r="AQ4587" s="6" t="s">
        <v>1362</v>
      </c>
    </row>
    <row r="4588" spans="1:43" x14ac:dyDescent="0.25">
      <c r="A4588">
        <v>4586</v>
      </c>
      <c r="B4588">
        <v>915</v>
      </c>
      <c r="C4588">
        <v>1131</v>
      </c>
      <c r="D4588">
        <v>102</v>
      </c>
      <c r="E4588">
        <v>3</v>
      </c>
      <c r="F4588">
        <v>306</v>
      </c>
      <c r="G4588" t="str">
        <f>VLOOKUP($C4588,'Raw-products'!$A$2:$H$1261,MATCH(G$1,'Raw-products'!$A$1:$H$1,0))</f>
        <v>Trousers</v>
      </c>
      <c r="H4588" t="str">
        <f>VLOOKUP($C4588,'Raw-products'!$A$2:$H$1261,MATCH(H$1,'Raw-products'!$A$1:$H$1,0))</f>
        <v>Cargo Pants</v>
      </c>
      <c r="I4588" t="str">
        <f>VLOOKUP($C4588,'Raw-products'!$A$2:$H$1261,MATCH(I$1,'Raw-products'!$A$1:$H$1,0))</f>
        <v>S</v>
      </c>
      <c r="J4588" t="str">
        <f>VLOOKUP($C4588,'Raw-products'!$A$2:$H$1261,MATCH(J$1,'Raw-products'!$A$1:$H$1,0))</f>
        <v>yellow</v>
      </c>
      <c r="K4588">
        <f>VLOOKUP($C4588,'Raw-products'!$A$2:$H$1261,MATCH(K$1,'Raw-products'!$A$1:$H$1,0))</f>
        <v>106</v>
      </c>
      <c r="L4588">
        <f>VLOOKUP($C4588,'Raw-products'!$A$2:$H$1261,MATCH(L$1,'Raw-products'!$A$1:$H$1,0))</f>
        <v>48</v>
      </c>
      <c r="M4588" s="5">
        <f t="shared" si="142"/>
        <v>5088</v>
      </c>
      <c r="N4588" cm="1">
        <f t="array" ref="N4588:Q4588">_xlfn.XLOOKUP($B4588,'Raw -orders'!$A:$A,'Raw -orders'!$B:$E)</f>
        <v>266</v>
      </c>
      <c r="O4588">
        <v>49775</v>
      </c>
      <c r="P4588" s="1">
        <v>44303</v>
      </c>
      <c r="Q4588" s="1">
        <v>44320</v>
      </c>
      <c r="R4588" t="str" cm="1">
        <f t="array" ref="R4588:Y4588">_xlfn.XLOOKUP($N4588,'Raw - customers'!$A:$A,'Raw - customers'!$B:$I)</f>
        <v>Sheff Ruoss</v>
      </c>
      <c r="S4588" t="str">
        <v>Non-binary</v>
      </c>
      <c r="T4588">
        <v>55</v>
      </c>
      <c r="U4588" t="str">
        <v>269 Cartwright ParadeSuite 150</v>
      </c>
      <c r="V4588">
        <v>7685</v>
      </c>
      <c r="W4588" t="str">
        <v>Laylabury</v>
      </c>
      <c r="X4588" t="str">
        <v>New South Wales</v>
      </c>
      <c r="Y4588" t="str">
        <v>Australia</v>
      </c>
      <c r="Z4588">
        <v>4</v>
      </c>
      <c r="AA4588" s="3" t="str">
        <f t="shared" si="143"/>
        <v>10 to 20</v>
      </c>
      <c r="AP4588" s="6">
        <v>266</v>
      </c>
      <c r="AQ4588" s="6" t="s">
        <v>1362</v>
      </c>
    </row>
    <row r="4589" spans="1:43" x14ac:dyDescent="0.25">
      <c r="A4589">
        <v>4587</v>
      </c>
      <c r="B4589">
        <v>915</v>
      </c>
      <c r="C4589">
        <v>1171</v>
      </c>
      <c r="D4589">
        <v>99</v>
      </c>
      <c r="E4589">
        <v>2</v>
      </c>
      <c r="F4589">
        <v>198</v>
      </c>
      <c r="G4589" t="str">
        <f>VLOOKUP($C4589,'Raw-products'!$A$2:$H$1261,MATCH(G$1,'Raw-products'!$A$1:$H$1,0))</f>
        <v>Trousers</v>
      </c>
      <c r="H4589" t="str">
        <f>VLOOKUP($C4589,'Raw-products'!$A$2:$H$1261,MATCH(H$1,'Raw-products'!$A$1:$H$1,0))</f>
        <v>High-Waisted</v>
      </c>
      <c r="I4589" t="str">
        <f>VLOOKUP($C4589,'Raw-products'!$A$2:$H$1261,MATCH(I$1,'Raw-products'!$A$1:$H$1,0))</f>
        <v>S</v>
      </c>
      <c r="J4589" t="str">
        <f>VLOOKUP($C4589,'Raw-products'!$A$2:$H$1261,MATCH(J$1,'Raw-products'!$A$1:$H$1,0))</f>
        <v>green</v>
      </c>
      <c r="K4589">
        <f>VLOOKUP($C4589,'Raw-products'!$A$2:$H$1261,MATCH(K$1,'Raw-products'!$A$1:$H$1,0))</f>
        <v>98</v>
      </c>
      <c r="L4589">
        <f>VLOOKUP($C4589,'Raw-products'!$A$2:$H$1261,MATCH(L$1,'Raw-products'!$A$1:$H$1,0))</f>
        <v>73</v>
      </c>
      <c r="M4589" s="5">
        <f t="shared" si="142"/>
        <v>7154</v>
      </c>
      <c r="N4589" cm="1">
        <f t="array" ref="N4589:Q4589">_xlfn.XLOOKUP($B4589,'Raw -orders'!$A:$A,'Raw -orders'!$B:$E)</f>
        <v>266</v>
      </c>
      <c r="O4589">
        <v>49775</v>
      </c>
      <c r="P4589" s="1">
        <v>44303</v>
      </c>
      <c r="Q4589" s="1">
        <v>44320</v>
      </c>
      <c r="R4589" t="str" cm="1">
        <f t="array" ref="R4589:Y4589">_xlfn.XLOOKUP($N4589,'Raw - customers'!$A:$A,'Raw - customers'!$B:$I)</f>
        <v>Sheff Ruoss</v>
      </c>
      <c r="S4589" t="str">
        <v>Non-binary</v>
      </c>
      <c r="T4589">
        <v>55</v>
      </c>
      <c r="U4589" t="str">
        <v>269 Cartwright ParadeSuite 150</v>
      </c>
      <c r="V4589">
        <v>7685</v>
      </c>
      <c r="W4589" t="str">
        <v>Laylabury</v>
      </c>
      <c r="X4589" t="str">
        <v>New South Wales</v>
      </c>
      <c r="Y4589" t="str">
        <v>Australia</v>
      </c>
      <c r="Z4589">
        <v>4</v>
      </c>
      <c r="AA4589" s="3" t="str">
        <f t="shared" si="143"/>
        <v>10 to 20</v>
      </c>
      <c r="AP4589" s="6">
        <v>266</v>
      </c>
      <c r="AQ4589" s="6" t="s">
        <v>1362</v>
      </c>
    </row>
    <row r="4590" spans="1:43" x14ac:dyDescent="0.25">
      <c r="A4590">
        <v>4588</v>
      </c>
      <c r="B4590">
        <v>915</v>
      </c>
      <c r="C4590">
        <v>1000</v>
      </c>
      <c r="D4590">
        <v>106</v>
      </c>
      <c r="E4590">
        <v>1</v>
      </c>
      <c r="F4590">
        <v>106</v>
      </c>
      <c r="G4590" t="str">
        <f>VLOOKUP($C4590,'Raw-products'!$A$2:$H$1261,MATCH(G$1,'Raw-products'!$A$1:$H$1,0))</f>
        <v>Trousers</v>
      </c>
      <c r="H4590" t="str">
        <f>VLOOKUP($C4590,'Raw-products'!$A$2:$H$1261,MATCH(H$1,'Raw-products'!$A$1:$H$1,0))</f>
        <v>Wool</v>
      </c>
      <c r="I4590" t="str">
        <f>VLOOKUP($C4590,'Raw-products'!$A$2:$H$1261,MATCH(I$1,'Raw-products'!$A$1:$H$1,0))</f>
        <v>XS</v>
      </c>
      <c r="J4590" t="str">
        <f>VLOOKUP($C4590,'Raw-products'!$A$2:$H$1261,MATCH(J$1,'Raw-products'!$A$1:$H$1,0))</f>
        <v>blue</v>
      </c>
      <c r="K4590">
        <f>VLOOKUP($C4590,'Raw-products'!$A$2:$H$1261,MATCH(K$1,'Raw-products'!$A$1:$H$1,0))</f>
        <v>111</v>
      </c>
      <c r="L4590">
        <f>VLOOKUP($C4590,'Raw-products'!$A$2:$H$1261,MATCH(L$1,'Raw-products'!$A$1:$H$1,0))</f>
        <v>58</v>
      </c>
      <c r="M4590" s="5">
        <f t="shared" si="142"/>
        <v>6438</v>
      </c>
      <c r="N4590" cm="1">
        <f t="array" ref="N4590:Q4590">_xlfn.XLOOKUP($B4590,'Raw -orders'!$A:$A,'Raw -orders'!$B:$E)</f>
        <v>266</v>
      </c>
      <c r="O4590">
        <v>49775</v>
      </c>
      <c r="P4590" s="1">
        <v>44303</v>
      </c>
      <c r="Q4590" s="1">
        <v>44320</v>
      </c>
      <c r="R4590" t="str" cm="1">
        <f t="array" ref="R4590:Y4590">_xlfn.XLOOKUP($N4590,'Raw - customers'!$A:$A,'Raw - customers'!$B:$I)</f>
        <v>Sheff Ruoss</v>
      </c>
      <c r="S4590" t="str">
        <v>Non-binary</v>
      </c>
      <c r="T4590">
        <v>55</v>
      </c>
      <c r="U4590" t="str">
        <v>269 Cartwright ParadeSuite 150</v>
      </c>
      <c r="V4590">
        <v>7685</v>
      </c>
      <c r="W4590" t="str">
        <v>Laylabury</v>
      </c>
      <c r="X4590" t="str">
        <v>New South Wales</v>
      </c>
      <c r="Y4590" t="str">
        <v>Australia</v>
      </c>
      <c r="Z4590">
        <v>4</v>
      </c>
      <c r="AA4590" s="3" t="str">
        <f t="shared" si="143"/>
        <v>10 to 20</v>
      </c>
      <c r="AP4590" s="6">
        <v>266</v>
      </c>
      <c r="AQ4590" s="6" t="s">
        <v>1362</v>
      </c>
    </row>
    <row r="4591" spans="1:43" x14ac:dyDescent="0.25">
      <c r="A4591">
        <v>4589</v>
      </c>
      <c r="B4591">
        <v>916</v>
      </c>
      <c r="C4591">
        <v>904</v>
      </c>
      <c r="D4591">
        <v>94</v>
      </c>
      <c r="E4591">
        <v>1</v>
      </c>
      <c r="F4591">
        <v>94</v>
      </c>
      <c r="G4591" t="str">
        <f>VLOOKUP($C4591,'Raw-products'!$A$2:$H$1261,MATCH(G$1,'Raw-products'!$A$1:$H$1,0))</f>
        <v>Trousers</v>
      </c>
      <c r="H4591" t="str">
        <f>VLOOKUP($C4591,'Raw-products'!$A$2:$H$1261,MATCH(H$1,'Raw-products'!$A$1:$H$1,0))</f>
        <v>Cords</v>
      </c>
      <c r="I4591" t="str">
        <f>VLOOKUP($C4591,'Raw-products'!$A$2:$H$1261,MATCH(I$1,'Raw-products'!$A$1:$H$1,0))</f>
        <v>XL</v>
      </c>
      <c r="J4591" t="str">
        <f>VLOOKUP($C4591,'Raw-products'!$A$2:$H$1261,MATCH(J$1,'Raw-products'!$A$1:$H$1,0))</f>
        <v>indigo</v>
      </c>
      <c r="K4591">
        <f>VLOOKUP($C4591,'Raw-products'!$A$2:$H$1261,MATCH(K$1,'Raw-products'!$A$1:$H$1,0))</f>
        <v>113</v>
      </c>
      <c r="L4591">
        <f>VLOOKUP($C4591,'Raw-products'!$A$2:$H$1261,MATCH(L$1,'Raw-products'!$A$1:$H$1,0))</f>
        <v>70</v>
      </c>
      <c r="M4591" s="5">
        <f t="shared" si="142"/>
        <v>7910</v>
      </c>
      <c r="N4591" cm="1">
        <f t="array" ref="N4591:Q4591">_xlfn.XLOOKUP($B4591,'Raw -orders'!$A:$A,'Raw -orders'!$B:$E)</f>
        <v>189</v>
      </c>
      <c r="O4591">
        <v>31001</v>
      </c>
      <c r="P4591" s="1">
        <v>44481</v>
      </c>
      <c r="Q4591" s="1">
        <v>44488</v>
      </c>
      <c r="R4591" t="str" cm="1">
        <f t="array" ref="R4591:Y4591">_xlfn.XLOOKUP($N4591,'Raw - customers'!$A:$A,'Raw - customers'!$B:$I)</f>
        <v>Deedee Pashe</v>
      </c>
      <c r="S4591" t="str">
        <v>Bigender</v>
      </c>
      <c r="T4591">
        <v>28</v>
      </c>
      <c r="U4591" t="str">
        <v>96 Bartoletti StreetApt. 671</v>
      </c>
      <c r="V4591">
        <v>3678</v>
      </c>
      <c r="W4591" t="str">
        <v>Lake Abigailhaven</v>
      </c>
      <c r="X4591" t="str">
        <v>Western Australia</v>
      </c>
      <c r="Y4591" t="str">
        <v>Australia</v>
      </c>
      <c r="Z4591">
        <v>10</v>
      </c>
      <c r="AA4591" s="3" t="str">
        <f t="shared" si="143"/>
        <v>0 to 10</v>
      </c>
      <c r="AP4591" s="6">
        <v>189</v>
      </c>
      <c r="AQ4591" s="6" t="s">
        <v>1377</v>
      </c>
    </row>
    <row r="4592" spans="1:43" x14ac:dyDescent="0.25">
      <c r="A4592">
        <v>4590</v>
      </c>
      <c r="B4592">
        <v>916</v>
      </c>
      <c r="C4592">
        <v>324</v>
      </c>
      <c r="D4592">
        <v>109</v>
      </c>
      <c r="E4592">
        <v>1</v>
      </c>
      <c r="F4592">
        <v>109</v>
      </c>
      <c r="G4592" t="str">
        <f>VLOOKUP($C4592,'Raw-products'!$A$2:$H$1261,MATCH(G$1,'Raw-products'!$A$1:$H$1,0))</f>
        <v>Shirt</v>
      </c>
      <c r="H4592" t="str">
        <f>VLOOKUP($C4592,'Raw-products'!$A$2:$H$1261,MATCH(H$1,'Raw-products'!$A$1:$H$1,0))</f>
        <v>Mandarin Collar</v>
      </c>
      <c r="I4592" t="str">
        <f>VLOOKUP($C4592,'Raw-products'!$A$2:$H$1261,MATCH(I$1,'Raw-products'!$A$1:$H$1,0))</f>
        <v>XL</v>
      </c>
      <c r="J4592" t="str">
        <f>VLOOKUP($C4592,'Raw-products'!$A$2:$H$1261,MATCH(J$1,'Raw-products'!$A$1:$H$1,0))</f>
        <v>orange</v>
      </c>
      <c r="K4592">
        <f>VLOOKUP($C4592,'Raw-products'!$A$2:$H$1261,MATCH(K$1,'Raw-products'!$A$1:$H$1,0))</f>
        <v>108</v>
      </c>
      <c r="L4592">
        <f>VLOOKUP($C4592,'Raw-products'!$A$2:$H$1261,MATCH(L$1,'Raw-products'!$A$1:$H$1,0))</f>
        <v>59</v>
      </c>
      <c r="M4592" s="5">
        <f t="shared" si="142"/>
        <v>6372</v>
      </c>
      <c r="N4592" cm="1">
        <f t="array" ref="N4592:Q4592">_xlfn.XLOOKUP($B4592,'Raw -orders'!$A:$A,'Raw -orders'!$B:$E)</f>
        <v>189</v>
      </c>
      <c r="O4592">
        <v>31001</v>
      </c>
      <c r="P4592" s="1">
        <v>44481</v>
      </c>
      <c r="Q4592" s="1">
        <v>44488</v>
      </c>
      <c r="R4592" t="str" cm="1">
        <f t="array" ref="R4592:Y4592">_xlfn.XLOOKUP($N4592,'Raw - customers'!$A:$A,'Raw - customers'!$B:$I)</f>
        <v>Deedee Pashe</v>
      </c>
      <c r="S4592" t="str">
        <v>Bigender</v>
      </c>
      <c r="T4592">
        <v>28</v>
      </c>
      <c r="U4592" t="str">
        <v>96 Bartoletti StreetApt. 671</v>
      </c>
      <c r="V4592">
        <v>3678</v>
      </c>
      <c r="W4592" t="str">
        <v>Lake Abigailhaven</v>
      </c>
      <c r="X4592" t="str">
        <v>Western Australia</v>
      </c>
      <c r="Y4592" t="str">
        <v>Australia</v>
      </c>
      <c r="Z4592">
        <v>10</v>
      </c>
      <c r="AA4592" s="3" t="str">
        <f t="shared" si="143"/>
        <v>0 to 10</v>
      </c>
      <c r="AP4592" s="6">
        <v>189</v>
      </c>
      <c r="AQ4592" s="6" t="s">
        <v>1377</v>
      </c>
    </row>
    <row r="4593" spans="1:43" x14ac:dyDescent="0.25">
      <c r="A4593">
        <v>4591</v>
      </c>
      <c r="B4593">
        <v>916</v>
      </c>
      <c r="C4593">
        <v>118</v>
      </c>
      <c r="D4593">
        <v>92</v>
      </c>
      <c r="E4593">
        <v>1</v>
      </c>
      <c r="F4593">
        <v>92</v>
      </c>
      <c r="G4593" t="str">
        <f>VLOOKUP($C4593,'Raw-products'!$A$2:$H$1261,MATCH(G$1,'Raw-products'!$A$1:$H$1,0))</f>
        <v>Shirt</v>
      </c>
      <c r="H4593" t="str">
        <f>VLOOKUP($C4593,'Raw-products'!$A$2:$H$1261,MATCH(H$1,'Raw-products'!$A$1:$H$1,0))</f>
        <v>Denim</v>
      </c>
      <c r="I4593" t="str">
        <f>VLOOKUP($C4593,'Raw-products'!$A$2:$H$1261,MATCH(I$1,'Raw-products'!$A$1:$H$1,0))</f>
        <v>L</v>
      </c>
      <c r="J4593" t="str">
        <f>VLOOKUP($C4593,'Raw-products'!$A$2:$H$1261,MATCH(J$1,'Raw-products'!$A$1:$H$1,0))</f>
        <v>yellow</v>
      </c>
      <c r="K4593">
        <f>VLOOKUP($C4593,'Raw-products'!$A$2:$H$1261,MATCH(K$1,'Raw-products'!$A$1:$H$1,0))</f>
        <v>115</v>
      </c>
      <c r="L4593">
        <f>VLOOKUP($C4593,'Raw-products'!$A$2:$H$1261,MATCH(L$1,'Raw-products'!$A$1:$H$1,0))</f>
        <v>75</v>
      </c>
      <c r="M4593" s="5">
        <f t="shared" si="142"/>
        <v>8625</v>
      </c>
      <c r="N4593" cm="1">
        <f t="array" ref="N4593:Q4593">_xlfn.XLOOKUP($B4593,'Raw -orders'!$A:$A,'Raw -orders'!$B:$E)</f>
        <v>189</v>
      </c>
      <c r="O4593">
        <v>31001</v>
      </c>
      <c r="P4593" s="1">
        <v>44481</v>
      </c>
      <c r="Q4593" s="1">
        <v>44488</v>
      </c>
      <c r="R4593" t="str" cm="1">
        <f t="array" ref="R4593:Y4593">_xlfn.XLOOKUP($N4593,'Raw - customers'!$A:$A,'Raw - customers'!$B:$I)</f>
        <v>Deedee Pashe</v>
      </c>
      <c r="S4593" t="str">
        <v>Bigender</v>
      </c>
      <c r="T4593">
        <v>28</v>
      </c>
      <c r="U4593" t="str">
        <v>96 Bartoletti StreetApt. 671</v>
      </c>
      <c r="V4593">
        <v>3678</v>
      </c>
      <c r="W4593" t="str">
        <v>Lake Abigailhaven</v>
      </c>
      <c r="X4593" t="str">
        <v>Western Australia</v>
      </c>
      <c r="Y4593" t="str">
        <v>Australia</v>
      </c>
      <c r="Z4593">
        <v>10</v>
      </c>
      <c r="AA4593" s="3" t="str">
        <f t="shared" si="143"/>
        <v>0 to 10</v>
      </c>
      <c r="AP4593" s="6">
        <v>189</v>
      </c>
      <c r="AQ4593" s="6" t="s">
        <v>1377</v>
      </c>
    </row>
    <row r="4594" spans="1:43" x14ac:dyDescent="0.25">
      <c r="A4594">
        <v>4592</v>
      </c>
      <c r="B4594">
        <v>917</v>
      </c>
      <c r="C4594">
        <v>345</v>
      </c>
      <c r="D4594">
        <v>109</v>
      </c>
      <c r="E4594">
        <v>1</v>
      </c>
      <c r="F4594">
        <v>109</v>
      </c>
      <c r="G4594" t="str">
        <f>VLOOKUP($C4594,'Raw-products'!$A$2:$H$1261,MATCH(G$1,'Raw-products'!$A$1:$H$1,0))</f>
        <v>Shirt</v>
      </c>
      <c r="H4594" t="str">
        <f>VLOOKUP($C4594,'Raw-products'!$A$2:$H$1261,MATCH(H$1,'Raw-products'!$A$1:$H$1,0))</f>
        <v>Mandarin Collar</v>
      </c>
      <c r="I4594" t="str">
        <f>VLOOKUP($C4594,'Raw-products'!$A$2:$H$1261,MATCH(I$1,'Raw-products'!$A$1:$H$1,0))</f>
        <v>XS</v>
      </c>
      <c r="J4594" t="str">
        <f>VLOOKUP($C4594,'Raw-products'!$A$2:$H$1261,MATCH(J$1,'Raw-products'!$A$1:$H$1,0))</f>
        <v>violet</v>
      </c>
      <c r="K4594">
        <f>VLOOKUP($C4594,'Raw-products'!$A$2:$H$1261,MATCH(K$1,'Raw-products'!$A$1:$H$1,0))</f>
        <v>108</v>
      </c>
      <c r="L4594">
        <f>VLOOKUP($C4594,'Raw-products'!$A$2:$H$1261,MATCH(L$1,'Raw-products'!$A$1:$H$1,0))</f>
        <v>52</v>
      </c>
      <c r="M4594" s="5">
        <f t="shared" si="142"/>
        <v>5616</v>
      </c>
      <c r="N4594" cm="1">
        <f t="array" ref="N4594:Q4594">_xlfn.XLOOKUP($B4594,'Raw -orders'!$A:$A,'Raw -orders'!$B:$E)</f>
        <v>750</v>
      </c>
      <c r="O4594">
        <v>15620</v>
      </c>
      <c r="P4594" s="1">
        <v>44198</v>
      </c>
      <c r="Q4594" s="1">
        <v>44208</v>
      </c>
      <c r="R4594" t="str" cm="1">
        <f t="array" ref="R4594:Y4594">_xlfn.XLOOKUP($N4594,'Raw - customers'!$A:$A,'Raw - customers'!$B:$I)</f>
        <v>Mirabelle Vaney</v>
      </c>
      <c r="S4594" t="str">
        <v>Polygender</v>
      </c>
      <c r="T4594">
        <v>42</v>
      </c>
      <c r="U4594" t="str">
        <v>4155 Hughes RidgeApt. 624</v>
      </c>
      <c r="V4594">
        <v>7850</v>
      </c>
      <c r="W4594" t="str">
        <v>Baumbachton</v>
      </c>
      <c r="X4594" t="str">
        <v>Victoria</v>
      </c>
      <c r="Y4594" t="str">
        <v>Australia</v>
      </c>
      <c r="Z4594">
        <v>1</v>
      </c>
      <c r="AA4594" s="3" t="str">
        <f t="shared" si="143"/>
        <v>0 to 10</v>
      </c>
      <c r="AP4594" s="6">
        <v>750</v>
      </c>
      <c r="AQ4594" s="6" t="s">
        <v>1396</v>
      </c>
    </row>
    <row r="4595" spans="1:43" x14ac:dyDescent="0.25">
      <c r="A4595">
        <v>4593</v>
      </c>
      <c r="B4595">
        <v>918</v>
      </c>
      <c r="C4595">
        <v>539</v>
      </c>
      <c r="D4595">
        <v>98</v>
      </c>
      <c r="E4595">
        <v>3</v>
      </c>
      <c r="F4595">
        <v>294</v>
      </c>
      <c r="G4595" t="str">
        <f>VLOOKUP($C4595,'Raw-products'!$A$2:$H$1261,MATCH(G$1,'Raw-products'!$A$1:$H$1,0))</f>
        <v>Jacket</v>
      </c>
      <c r="H4595" t="str">
        <f>VLOOKUP($C4595,'Raw-products'!$A$2:$H$1261,MATCH(H$1,'Raw-products'!$A$1:$H$1,0))</f>
        <v>Leather</v>
      </c>
      <c r="I4595" t="str">
        <f>VLOOKUP($C4595,'Raw-products'!$A$2:$H$1261,MATCH(I$1,'Raw-products'!$A$1:$H$1,0))</f>
        <v>XL</v>
      </c>
      <c r="J4595" t="str">
        <f>VLOOKUP($C4595,'Raw-products'!$A$2:$H$1261,MATCH(J$1,'Raw-products'!$A$1:$H$1,0))</f>
        <v>yellow</v>
      </c>
      <c r="K4595">
        <f>VLOOKUP($C4595,'Raw-products'!$A$2:$H$1261,MATCH(K$1,'Raw-products'!$A$1:$H$1,0))</f>
        <v>113</v>
      </c>
      <c r="L4595">
        <f>VLOOKUP($C4595,'Raw-products'!$A$2:$H$1261,MATCH(L$1,'Raw-products'!$A$1:$H$1,0))</f>
        <v>67</v>
      </c>
      <c r="M4595" s="5">
        <f t="shared" si="142"/>
        <v>7571</v>
      </c>
      <c r="N4595" cm="1">
        <f t="array" ref="N4595:Q4595">_xlfn.XLOOKUP($B4595,'Raw -orders'!$A:$A,'Raw -orders'!$B:$E)</f>
        <v>965</v>
      </c>
      <c r="O4595">
        <v>24379</v>
      </c>
      <c r="P4595" s="1">
        <v>44262</v>
      </c>
      <c r="Q4595" s="1">
        <v>44289</v>
      </c>
      <c r="R4595" t="str" cm="1">
        <f t="array" ref="R4595:Y4595">_xlfn.XLOOKUP($N4595,'Raw - customers'!$A:$A,'Raw - customers'!$B:$I)</f>
        <v>Terri Lunny</v>
      </c>
      <c r="S4595" t="str">
        <v>Bigender</v>
      </c>
      <c r="T4595">
        <v>75</v>
      </c>
      <c r="U4595" t="str">
        <v>4627 Paige KnollApt. 635</v>
      </c>
      <c r="V4595">
        <v>5542</v>
      </c>
      <c r="W4595" t="str">
        <v>New Callumtown</v>
      </c>
      <c r="X4595" t="str">
        <v>Western Australia</v>
      </c>
      <c r="Y4595" t="str">
        <v>Australia</v>
      </c>
      <c r="Z4595">
        <v>3</v>
      </c>
      <c r="AA4595" s="3" t="str">
        <f t="shared" si="143"/>
        <v>20 to 30</v>
      </c>
      <c r="AP4595" s="6">
        <v>965</v>
      </c>
      <c r="AQ4595" s="6" t="s">
        <v>1377</v>
      </c>
    </row>
    <row r="4596" spans="1:43" x14ac:dyDescent="0.25">
      <c r="A4596">
        <v>4594</v>
      </c>
      <c r="B4596">
        <v>918</v>
      </c>
      <c r="C4596">
        <v>1119</v>
      </c>
      <c r="D4596">
        <v>115</v>
      </c>
      <c r="E4596">
        <v>2</v>
      </c>
      <c r="F4596">
        <v>230</v>
      </c>
      <c r="G4596" t="str">
        <f>VLOOKUP($C4596,'Raw-products'!$A$2:$H$1261,MATCH(G$1,'Raw-products'!$A$1:$H$1,0))</f>
        <v>Trousers</v>
      </c>
      <c r="H4596" t="str">
        <f>VLOOKUP($C4596,'Raw-products'!$A$2:$H$1261,MATCH(H$1,'Raw-products'!$A$1:$H$1,0))</f>
        <v>Cropped</v>
      </c>
      <c r="I4596" t="str">
        <f>VLOOKUP($C4596,'Raw-products'!$A$2:$H$1261,MATCH(I$1,'Raw-products'!$A$1:$H$1,0))</f>
        <v>XL</v>
      </c>
      <c r="J4596" t="str">
        <f>VLOOKUP($C4596,'Raw-products'!$A$2:$H$1261,MATCH(J$1,'Raw-products'!$A$1:$H$1,0))</f>
        <v>violet</v>
      </c>
      <c r="K4596">
        <f>VLOOKUP($C4596,'Raw-products'!$A$2:$H$1261,MATCH(K$1,'Raw-products'!$A$1:$H$1,0))</f>
        <v>99</v>
      </c>
      <c r="L4596">
        <f>VLOOKUP($C4596,'Raw-products'!$A$2:$H$1261,MATCH(L$1,'Raw-products'!$A$1:$H$1,0))</f>
        <v>64</v>
      </c>
      <c r="M4596" s="5">
        <f t="shared" si="142"/>
        <v>6336</v>
      </c>
      <c r="N4596" cm="1">
        <f t="array" ref="N4596:Q4596">_xlfn.XLOOKUP($B4596,'Raw -orders'!$A:$A,'Raw -orders'!$B:$E)</f>
        <v>965</v>
      </c>
      <c r="O4596">
        <v>24379</v>
      </c>
      <c r="P4596" s="1">
        <v>44262</v>
      </c>
      <c r="Q4596" s="1">
        <v>44289</v>
      </c>
      <c r="R4596" t="str" cm="1">
        <f t="array" ref="R4596:Y4596">_xlfn.XLOOKUP($N4596,'Raw - customers'!$A:$A,'Raw - customers'!$B:$I)</f>
        <v>Terri Lunny</v>
      </c>
      <c r="S4596" t="str">
        <v>Bigender</v>
      </c>
      <c r="T4596">
        <v>75</v>
      </c>
      <c r="U4596" t="str">
        <v>4627 Paige KnollApt. 635</v>
      </c>
      <c r="V4596">
        <v>5542</v>
      </c>
      <c r="W4596" t="str">
        <v>New Callumtown</v>
      </c>
      <c r="X4596" t="str">
        <v>Western Australia</v>
      </c>
      <c r="Y4596" t="str">
        <v>Australia</v>
      </c>
      <c r="Z4596">
        <v>3</v>
      </c>
      <c r="AA4596" s="3" t="str">
        <f t="shared" si="143"/>
        <v>20 to 30</v>
      </c>
      <c r="AP4596" s="6">
        <v>965</v>
      </c>
      <c r="AQ4596" s="6" t="s">
        <v>1377</v>
      </c>
    </row>
    <row r="4597" spans="1:43" x14ac:dyDescent="0.25">
      <c r="A4597">
        <v>4595</v>
      </c>
      <c r="B4597">
        <v>919</v>
      </c>
      <c r="C4597">
        <v>932</v>
      </c>
      <c r="D4597">
        <v>96</v>
      </c>
      <c r="E4597">
        <v>1</v>
      </c>
      <c r="F4597">
        <v>96</v>
      </c>
      <c r="G4597" t="str">
        <f>VLOOKUP($C4597,'Raw-products'!$A$2:$H$1261,MATCH(G$1,'Raw-products'!$A$1:$H$1,0))</f>
        <v>Trousers</v>
      </c>
      <c r="H4597" t="str">
        <f>VLOOKUP($C4597,'Raw-products'!$A$2:$H$1261,MATCH(H$1,'Raw-products'!$A$1:$H$1,0))</f>
        <v>Drawstring</v>
      </c>
      <c r="I4597" t="str">
        <f>VLOOKUP($C4597,'Raw-products'!$A$2:$H$1261,MATCH(I$1,'Raw-products'!$A$1:$H$1,0))</f>
        <v>M</v>
      </c>
      <c r="J4597" t="str">
        <f>VLOOKUP($C4597,'Raw-products'!$A$2:$H$1261,MATCH(J$1,'Raw-products'!$A$1:$H$1,0))</f>
        <v>blue</v>
      </c>
      <c r="K4597">
        <f>VLOOKUP($C4597,'Raw-products'!$A$2:$H$1261,MATCH(K$1,'Raw-products'!$A$1:$H$1,0))</f>
        <v>104</v>
      </c>
      <c r="L4597">
        <f>VLOOKUP($C4597,'Raw-products'!$A$2:$H$1261,MATCH(L$1,'Raw-products'!$A$1:$H$1,0))</f>
        <v>41</v>
      </c>
      <c r="M4597" s="5">
        <f t="shared" si="142"/>
        <v>4264</v>
      </c>
      <c r="N4597" cm="1">
        <f t="array" ref="N4597:Q4597">_xlfn.XLOOKUP($B4597,'Raw -orders'!$A:$A,'Raw -orders'!$B:$E)</f>
        <v>97</v>
      </c>
      <c r="O4597">
        <v>53662</v>
      </c>
      <c r="P4597" s="1">
        <v>44376</v>
      </c>
      <c r="Q4597" s="1">
        <v>44398</v>
      </c>
      <c r="R4597" t="str" cm="1">
        <f t="array" ref="R4597:Y4597">_xlfn.XLOOKUP($N4597,'Raw - customers'!$A:$A,'Raw - customers'!$B:$I)</f>
        <v>Dean Mclarty</v>
      </c>
      <c r="S4597" t="str">
        <v>Female</v>
      </c>
      <c r="T4597">
        <v>39</v>
      </c>
      <c r="U4597" t="str">
        <v>6303 Nate BoulevardSuite 368</v>
      </c>
      <c r="V4597">
        <v>2815</v>
      </c>
      <c r="W4597" t="str">
        <v>North Ellabury</v>
      </c>
      <c r="X4597" t="str">
        <v>Northern Territory</v>
      </c>
      <c r="Y4597" t="str">
        <v>Australia</v>
      </c>
      <c r="Z4597">
        <v>6</v>
      </c>
      <c r="AA4597" s="3" t="str">
        <f t="shared" si="143"/>
        <v>20 to 30</v>
      </c>
      <c r="AP4597" s="6">
        <v>97</v>
      </c>
      <c r="AQ4597" s="6" t="s">
        <v>1339</v>
      </c>
    </row>
    <row r="4598" spans="1:43" x14ac:dyDescent="0.25">
      <c r="A4598">
        <v>4596</v>
      </c>
      <c r="B4598">
        <v>920</v>
      </c>
      <c r="C4598">
        <v>1212</v>
      </c>
      <c r="D4598">
        <v>105</v>
      </c>
      <c r="E4598">
        <v>2</v>
      </c>
      <c r="F4598">
        <v>210</v>
      </c>
      <c r="G4598" t="str">
        <f>VLOOKUP($C4598,'Raw-products'!$A$2:$H$1261,MATCH(G$1,'Raw-products'!$A$1:$H$1,0))</f>
        <v>Trousers</v>
      </c>
      <c r="H4598" t="str">
        <f>VLOOKUP($C4598,'Raw-products'!$A$2:$H$1261,MATCH(H$1,'Raw-products'!$A$1:$H$1,0))</f>
        <v>Pleated</v>
      </c>
      <c r="I4598" t="str">
        <f>VLOOKUP($C4598,'Raw-products'!$A$2:$H$1261,MATCH(I$1,'Raw-products'!$A$1:$H$1,0))</f>
        <v>M</v>
      </c>
      <c r="J4598" t="str">
        <f>VLOOKUP($C4598,'Raw-products'!$A$2:$H$1261,MATCH(J$1,'Raw-products'!$A$1:$H$1,0))</f>
        <v>blue</v>
      </c>
      <c r="K4598">
        <f>VLOOKUP($C4598,'Raw-products'!$A$2:$H$1261,MATCH(K$1,'Raw-products'!$A$1:$H$1,0))</f>
        <v>90</v>
      </c>
      <c r="L4598">
        <f>VLOOKUP($C4598,'Raw-products'!$A$2:$H$1261,MATCH(L$1,'Raw-products'!$A$1:$H$1,0))</f>
        <v>66</v>
      </c>
      <c r="M4598" s="5">
        <f t="shared" si="142"/>
        <v>5940</v>
      </c>
      <c r="N4598" cm="1">
        <f t="array" ref="N4598:Q4598">_xlfn.XLOOKUP($B4598,'Raw -orders'!$A:$A,'Raw -orders'!$B:$E)</f>
        <v>703</v>
      </c>
      <c r="O4598">
        <v>27722</v>
      </c>
      <c r="P4598" s="1">
        <v>44403</v>
      </c>
      <c r="Q4598" s="1">
        <v>44424</v>
      </c>
      <c r="R4598" t="str" cm="1">
        <f t="array" ref="R4598:Y4598">_xlfn.XLOOKUP($N4598,'Raw - customers'!$A:$A,'Raw - customers'!$B:$I)</f>
        <v>Diann Grieger</v>
      </c>
      <c r="S4598" t="str">
        <v>Polygender</v>
      </c>
      <c r="T4598">
        <v>26</v>
      </c>
      <c r="U4598" t="str">
        <v>803 Lara DriveApt. 182</v>
      </c>
      <c r="V4598">
        <v>3623</v>
      </c>
      <c r="W4598" t="str">
        <v>Port Joeltown</v>
      </c>
      <c r="X4598" t="str">
        <v>South Australia</v>
      </c>
      <c r="Y4598" t="str">
        <v>Australia</v>
      </c>
      <c r="Z4598">
        <v>7</v>
      </c>
      <c r="AA4598" s="3" t="str">
        <f t="shared" si="143"/>
        <v>20 to 30</v>
      </c>
      <c r="AP4598" s="6">
        <v>703</v>
      </c>
      <c r="AQ4598" s="6" t="s">
        <v>1345</v>
      </c>
    </row>
    <row r="4599" spans="1:43" x14ac:dyDescent="0.25">
      <c r="A4599">
        <v>4597</v>
      </c>
      <c r="B4599">
        <v>920</v>
      </c>
      <c r="C4599">
        <v>540</v>
      </c>
      <c r="D4599">
        <v>98</v>
      </c>
      <c r="E4599">
        <v>3</v>
      </c>
      <c r="F4599">
        <v>294</v>
      </c>
      <c r="G4599" t="str">
        <f>VLOOKUP($C4599,'Raw-products'!$A$2:$H$1261,MATCH(G$1,'Raw-products'!$A$1:$H$1,0))</f>
        <v>Jacket</v>
      </c>
      <c r="H4599" t="str">
        <f>VLOOKUP($C4599,'Raw-products'!$A$2:$H$1261,MATCH(H$1,'Raw-products'!$A$1:$H$1,0))</f>
        <v>Leather</v>
      </c>
      <c r="I4599" t="str">
        <f>VLOOKUP($C4599,'Raw-products'!$A$2:$H$1261,MATCH(I$1,'Raw-products'!$A$1:$H$1,0))</f>
        <v>XS</v>
      </c>
      <c r="J4599" t="str">
        <f>VLOOKUP($C4599,'Raw-products'!$A$2:$H$1261,MATCH(J$1,'Raw-products'!$A$1:$H$1,0))</f>
        <v>green</v>
      </c>
      <c r="K4599">
        <f>VLOOKUP($C4599,'Raw-products'!$A$2:$H$1261,MATCH(K$1,'Raw-products'!$A$1:$H$1,0))</f>
        <v>113</v>
      </c>
      <c r="L4599">
        <f>VLOOKUP($C4599,'Raw-products'!$A$2:$H$1261,MATCH(L$1,'Raw-products'!$A$1:$H$1,0))</f>
        <v>57</v>
      </c>
      <c r="M4599" s="5">
        <f t="shared" si="142"/>
        <v>6441</v>
      </c>
      <c r="N4599" cm="1">
        <f t="array" ref="N4599:Q4599">_xlfn.XLOOKUP($B4599,'Raw -orders'!$A:$A,'Raw -orders'!$B:$E)</f>
        <v>703</v>
      </c>
      <c r="O4599">
        <v>27722</v>
      </c>
      <c r="P4599" s="1">
        <v>44403</v>
      </c>
      <c r="Q4599" s="1">
        <v>44424</v>
      </c>
      <c r="R4599" t="str" cm="1">
        <f t="array" ref="R4599:Y4599">_xlfn.XLOOKUP($N4599,'Raw - customers'!$A:$A,'Raw - customers'!$B:$I)</f>
        <v>Diann Grieger</v>
      </c>
      <c r="S4599" t="str">
        <v>Polygender</v>
      </c>
      <c r="T4599">
        <v>26</v>
      </c>
      <c r="U4599" t="str">
        <v>803 Lara DriveApt. 182</v>
      </c>
      <c r="V4599">
        <v>3623</v>
      </c>
      <c r="W4599" t="str">
        <v>Port Joeltown</v>
      </c>
      <c r="X4599" t="str">
        <v>South Australia</v>
      </c>
      <c r="Y4599" t="str">
        <v>Australia</v>
      </c>
      <c r="Z4599">
        <v>7</v>
      </c>
      <c r="AA4599" s="3" t="str">
        <f t="shared" si="143"/>
        <v>20 to 30</v>
      </c>
      <c r="AP4599" s="6">
        <v>703</v>
      </c>
      <c r="AQ4599" s="6" t="s">
        <v>1345</v>
      </c>
    </row>
    <row r="4600" spans="1:43" x14ac:dyDescent="0.25">
      <c r="A4600">
        <v>4598</v>
      </c>
      <c r="B4600">
        <v>920</v>
      </c>
      <c r="C4600">
        <v>1000</v>
      </c>
      <c r="D4600">
        <v>106</v>
      </c>
      <c r="E4600">
        <v>3</v>
      </c>
      <c r="F4600">
        <v>318</v>
      </c>
      <c r="G4600" t="str">
        <f>VLOOKUP($C4600,'Raw-products'!$A$2:$H$1261,MATCH(G$1,'Raw-products'!$A$1:$H$1,0))</f>
        <v>Trousers</v>
      </c>
      <c r="H4600" t="str">
        <f>VLOOKUP($C4600,'Raw-products'!$A$2:$H$1261,MATCH(H$1,'Raw-products'!$A$1:$H$1,0))</f>
        <v>Wool</v>
      </c>
      <c r="I4600" t="str">
        <f>VLOOKUP($C4600,'Raw-products'!$A$2:$H$1261,MATCH(I$1,'Raw-products'!$A$1:$H$1,0))</f>
        <v>XS</v>
      </c>
      <c r="J4600" t="str">
        <f>VLOOKUP($C4600,'Raw-products'!$A$2:$H$1261,MATCH(J$1,'Raw-products'!$A$1:$H$1,0))</f>
        <v>blue</v>
      </c>
      <c r="K4600">
        <f>VLOOKUP($C4600,'Raw-products'!$A$2:$H$1261,MATCH(K$1,'Raw-products'!$A$1:$H$1,0))</f>
        <v>111</v>
      </c>
      <c r="L4600">
        <f>VLOOKUP($C4600,'Raw-products'!$A$2:$H$1261,MATCH(L$1,'Raw-products'!$A$1:$H$1,0))</f>
        <v>58</v>
      </c>
      <c r="M4600" s="5">
        <f t="shared" si="142"/>
        <v>6438</v>
      </c>
      <c r="N4600" cm="1">
        <f t="array" ref="N4600:Q4600">_xlfn.XLOOKUP($B4600,'Raw -orders'!$A:$A,'Raw -orders'!$B:$E)</f>
        <v>703</v>
      </c>
      <c r="O4600">
        <v>27722</v>
      </c>
      <c r="P4600" s="1">
        <v>44403</v>
      </c>
      <c r="Q4600" s="1">
        <v>44424</v>
      </c>
      <c r="R4600" t="str" cm="1">
        <f t="array" ref="R4600:Y4600">_xlfn.XLOOKUP($N4600,'Raw - customers'!$A:$A,'Raw - customers'!$B:$I)</f>
        <v>Diann Grieger</v>
      </c>
      <c r="S4600" t="str">
        <v>Polygender</v>
      </c>
      <c r="T4600">
        <v>26</v>
      </c>
      <c r="U4600" t="str">
        <v>803 Lara DriveApt. 182</v>
      </c>
      <c r="V4600">
        <v>3623</v>
      </c>
      <c r="W4600" t="str">
        <v>Port Joeltown</v>
      </c>
      <c r="X4600" t="str">
        <v>South Australia</v>
      </c>
      <c r="Y4600" t="str">
        <v>Australia</v>
      </c>
      <c r="Z4600">
        <v>7</v>
      </c>
      <c r="AA4600" s="3" t="str">
        <f t="shared" si="143"/>
        <v>20 to 30</v>
      </c>
      <c r="AP4600" s="6">
        <v>703</v>
      </c>
      <c r="AQ4600" s="6" t="s">
        <v>1345</v>
      </c>
    </row>
    <row r="4601" spans="1:43" x14ac:dyDescent="0.25">
      <c r="A4601">
        <v>4599</v>
      </c>
      <c r="B4601">
        <v>920</v>
      </c>
      <c r="C4601">
        <v>609</v>
      </c>
      <c r="D4601">
        <v>112</v>
      </c>
      <c r="E4601">
        <v>3</v>
      </c>
      <c r="F4601">
        <v>336</v>
      </c>
      <c r="G4601" t="str">
        <f>VLOOKUP($C4601,'Raw-products'!$A$2:$H$1261,MATCH(G$1,'Raw-products'!$A$1:$H$1,0))</f>
        <v>Jacket</v>
      </c>
      <c r="H4601" t="str">
        <f>VLOOKUP($C4601,'Raw-products'!$A$2:$H$1261,MATCH(H$1,'Raw-products'!$A$1:$H$1,0))</f>
        <v>Cardigan</v>
      </c>
      <c r="I4601" t="str">
        <f>VLOOKUP($C4601,'Raw-products'!$A$2:$H$1261,MATCH(I$1,'Raw-products'!$A$1:$H$1,0))</f>
        <v>XL</v>
      </c>
      <c r="J4601" t="str">
        <f>VLOOKUP($C4601,'Raw-products'!$A$2:$H$1261,MATCH(J$1,'Raw-products'!$A$1:$H$1,0))</f>
        <v>yellow</v>
      </c>
      <c r="K4601">
        <f>VLOOKUP($C4601,'Raw-products'!$A$2:$H$1261,MATCH(K$1,'Raw-products'!$A$1:$H$1,0))</f>
        <v>118</v>
      </c>
      <c r="L4601">
        <f>VLOOKUP($C4601,'Raw-products'!$A$2:$H$1261,MATCH(L$1,'Raw-products'!$A$1:$H$1,0))</f>
        <v>42</v>
      </c>
      <c r="M4601" s="5">
        <f t="shared" si="142"/>
        <v>4956</v>
      </c>
      <c r="N4601" cm="1">
        <f t="array" ref="N4601:Q4601">_xlfn.XLOOKUP($B4601,'Raw -orders'!$A:$A,'Raw -orders'!$B:$E)</f>
        <v>703</v>
      </c>
      <c r="O4601">
        <v>27722</v>
      </c>
      <c r="P4601" s="1">
        <v>44403</v>
      </c>
      <c r="Q4601" s="1">
        <v>44424</v>
      </c>
      <c r="R4601" t="str" cm="1">
        <f t="array" ref="R4601:Y4601">_xlfn.XLOOKUP($N4601,'Raw - customers'!$A:$A,'Raw - customers'!$B:$I)</f>
        <v>Diann Grieger</v>
      </c>
      <c r="S4601" t="str">
        <v>Polygender</v>
      </c>
      <c r="T4601">
        <v>26</v>
      </c>
      <c r="U4601" t="str">
        <v>803 Lara DriveApt. 182</v>
      </c>
      <c r="V4601">
        <v>3623</v>
      </c>
      <c r="W4601" t="str">
        <v>Port Joeltown</v>
      </c>
      <c r="X4601" t="str">
        <v>South Australia</v>
      </c>
      <c r="Y4601" t="str">
        <v>Australia</v>
      </c>
      <c r="Z4601">
        <v>7</v>
      </c>
      <c r="AA4601" s="3" t="str">
        <f t="shared" si="143"/>
        <v>20 to 30</v>
      </c>
      <c r="AP4601" s="6">
        <v>703</v>
      </c>
      <c r="AQ4601" s="6" t="s">
        <v>1345</v>
      </c>
    </row>
    <row r="4602" spans="1:43" x14ac:dyDescent="0.25">
      <c r="A4602">
        <v>4600</v>
      </c>
      <c r="B4602">
        <v>920</v>
      </c>
      <c r="C4602">
        <v>502</v>
      </c>
      <c r="D4602">
        <v>102</v>
      </c>
      <c r="E4602">
        <v>1</v>
      </c>
      <c r="F4602">
        <v>102</v>
      </c>
      <c r="G4602" t="str">
        <f>VLOOKUP($C4602,'Raw-products'!$A$2:$H$1261,MATCH(G$1,'Raw-products'!$A$1:$H$1,0))</f>
        <v>Jacket</v>
      </c>
      <c r="H4602" t="str">
        <f>VLOOKUP($C4602,'Raw-products'!$A$2:$H$1261,MATCH(H$1,'Raw-products'!$A$1:$H$1,0))</f>
        <v>Windbreaker</v>
      </c>
      <c r="I4602" t="str">
        <f>VLOOKUP($C4602,'Raw-products'!$A$2:$H$1261,MATCH(I$1,'Raw-products'!$A$1:$H$1,0))</f>
        <v>M</v>
      </c>
      <c r="J4602" t="str">
        <f>VLOOKUP($C4602,'Raw-products'!$A$2:$H$1261,MATCH(J$1,'Raw-products'!$A$1:$H$1,0))</f>
        <v>yellow</v>
      </c>
      <c r="K4602">
        <f>VLOOKUP($C4602,'Raw-products'!$A$2:$H$1261,MATCH(K$1,'Raw-products'!$A$1:$H$1,0))</f>
        <v>109</v>
      </c>
      <c r="L4602">
        <f>VLOOKUP($C4602,'Raw-products'!$A$2:$H$1261,MATCH(L$1,'Raw-products'!$A$1:$H$1,0))</f>
        <v>52</v>
      </c>
      <c r="M4602" s="5">
        <f t="shared" si="142"/>
        <v>5668</v>
      </c>
      <c r="N4602" cm="1">
        <f t="array" ref="N4602:Q4602">_xlfn.XLOOKUP($B4602,'Raw -orders'!$A:$A,'Raw -orders'!$B:$E)</f>
        <v>703</v>
      </c>
      <c r="O4602">
        <v>27722</v>
      </c>
      <c r="P4602" s="1">
        <v>44403</v>
      </c>
      <c r="Q4602" s="1">
        <v>44424</v>
      </c>
      <c r="R4602" t="str" cm="1">
        <f t="array" ref="R4602:Y4602">_xlfn.XLOOKUP($N4602,'Raw - customers'!$A:$A,'Raw - customers'!$B:$I)</f>
        <v>Diann Grieger</v>
      </c>
      <c r="S4602" t="str">
        <v>Polygender</v>
      </c>
      <c r="T4602">
        <v>26</v>
      </c>
      <c r="U4602" t="str">
        <v>803 Lara DriveApt. 182</v>
      </c>
      <c r="V4602">
        <v>3623</v>
      </c>
      <c r="W4602" t="str">
        <v>Port Joeltown</v>
      </c>
      <c r="X4602" t="str">
        <v>South Australia</v>
      </c>
      <c r="Y4602" t="str">
        <v>Australia</v>
      </c>
      <c r="Z4602">
        <v>7</v>
      </c>
      <c r="AA4602" s="3" t="str">
        <f t="shared" si="143"/>
        <v>20 to 30</v>
      </c>
      <c r="AP4602" s="6">
        <v>703</v>
      </c>
      <c r="AQ4602" s="6" t="s">
        <v>1345</v>
      </c>
    </row>
    <row r="4603" spans="1:43" x14ac:dyDescent="0.25">
      <c r="A4603">
        <v>4601</v>
      </c>
      <c r="B4603">
        <v>920</v>
      </c>
      <c r="C4603">
        <v>791</v>
      </c>
      <c r="D4603">
        <v>91</v>
      </c>
      <c r="E4603">
        <v>2</v>
      </c>
      <c r="F4603">
        <v>182</v>
      </c>
      <c r="G4603" t="str">
        <f>VLOOKUP($C4603,'Raw-products'!$A$2:$H$1261,MATCH(G$1,'Raw-products'!$A$1:$H$1,0))</f>
        <v>Jacket</v>
      </c>
      <c r="H4603" t="str">
        <f>VLOOKUP($C4603,'Raw-products'!$A$2:$H$1261,MATCH(H$1,'Raw-products'!$A$1:$H$1,0))</f>
        <v>Pullover</v>
      </c>
      <c r="I4603" t="str">
        <f>VLOOKUP($C4603,'Raw-products'!$A$2:$H$1261,MATCH(I$1,'Raw-products'!$A$1:$H$1,0))</f>
        <v>S</v>
      </c>
      <c r="J4603" t="str">
        <f>VLOOKUP($C4603,'Raw-products'!$A$2:$H$1261,MATCH(J$1,'Raw-products'!$A$1:$H$1,0))</f>
        <v>blue</v>
      </c>
      <c r="K4603">
        <f>VLOOKUP($C4603,'Raw-products'!$A$2:$H$1261,MATCH(K$1,'Raw-products'!$A$1:$H$1,0))</f>
        <v>114</v>
      </c>
      <c r="L4603">
        <f>VLOOKUP($C4603,'Raw-products'!$A$2:$H$1261,MATCH(L$1,'Raw-products'!$A$1:$H$1,0))</f>
        <v>73</v>
      </c>
      <c r="M4603" s="5">
        <f t="shared" si="142"/>
        <v>8322</v>
      </c>
      <c r="N4603" cm="1">
        <f t="array" ref="N4603:Q4603">_xlfn.XLOOKUP($B4603,'Raw -orders'!$A:$A,'Raw -orders'!$B:$E)</f>
        <v>703</v>
      </c>
      <c r="O4603">
        <v>27722</v>
      </c>
      <c r="P4603" s="1">
        <v>44403</v>
      </c>
      <c r="Q4603" s="1">
        <v>44424</v>
      </c>
      <c r="R4603" t="str" cm="1">
        <f t="array" ref="R4603:Y4603">_xlfn.XLOOKUP($N4603,'Raw - customers'!$A:$A,'Raw - customers'!$B:$I)</f>
        <v>Diann Grieger</v>
      </c>
      <c r="S4603" t="str">
        <v>Polygender</v>
      </c>
      <c r="T4603">
        <v>26</v>
      </c>
      <c r="U4603" t="str">
        <v>803 Lara DriveApt. 182</v>
      </c>
      <c r="V4603">
        <v>3623</v>
      </c>
      <c r="W4603" t="str">
        <v>Port Joeltown</v>
      </c>
      <c r="X4603" t="str">
        <v>South Australia</v>
      </c>
      <c r="Y4603" t="str">
        <v>Australia</v>
      </c>
      <c r="Z4603">
        <v>7</v>
      </c>
      <c r="AA4603" s="3" t="str">
        <f t="shared" si="143"/>
        <v>20 to 30</v>
      </c>
      <c r="AP4603" s="6">
        <v>703</v>
      </c>
      <c r="AQ4603" s="6" t="s">
        <v>1345</v>
      </c>
    </row>
    <row r="4604" spans="1:43" x14ac:dyDescent="0.25">
      <c r="A4604">
        <v>4602</v>
      </c>
      <c r="B4604">
        <v>920</v>
      </c>
      <c r="C4604">
        <v>943</v>
      </c>
      <c r="D4604">
        <v>96</v>
      </c>
      <c r="E4604">
        <v>3</v>
      </c>
      <c r="F4604">
        <v>288</v>
      </c>
      <c r="G4604" t="str">
        <f>VLOOKUP($C4604,'Raw-products'!$A$2:$H$1261,MATCH(G$1,'Raw-products'!$A$1:$H$1,0))</f>
        <v>Trousers</v>
      </c>
      <c r="H4604" t="str">
        <f>VLOOKUP($C4604,'Raw-products'!$A$2:$H$1261,MATCH(H$1,'Raw-products'!$A$1:$H$1,0))</f>
        <v>Drawstring</v>
      </c>
      <c r="I4604" t="str">
        <f>VLOOKUP($C4604,'Raw-products'!$A$2:$H$1261,MATCH(I$1,'Raw-products'!$A$1:$H$1,0))</f>
        <v>L</v>
      </c>
      <c r="J4604" t="str">
        <f>VLOOKUP($C4604,'Raw-products'!$A$2:$H$1261,MATCH(J$1,'Raw-products'!$A$1:$H$1,0))</f>
        <v>violet</v>
      </c>
      <c r="K4604">
        <f>VLOOKUP($C4604,'Raw-products'!$A$2:$H$1261,MATCH(K$1,'Raw-products'!$A$1:$H$1,0))</f>
        <v>104</v>
      </c>
      <c r="L4604">
        <f>VLOOKUP($C4604,'Raw-products'!$A$2:$H$1261,MATCH(L$1,'Raw-products'!$A$1:$H$1,0))</f>
        <v>62</v>
      </c>
      <c r="M4604" s="5">
        <f t="shared" si="142"/>
        <v>6448</v>
      </c>
      <c r="N4604" cm="1">
        <f t="array" ref="N4604:Q4604">_xlfn.XLOOKUP($B4604,'Raw -orders'!$A:$A,'Raw -orders'!$B:$E)</f>
        <v>703</v>
      </c>
      <c r="O4604">
        <v>27722</v>
      </c>
      <c r="P4604" s="1">
        <v>44403</v>
      </c>
      <c r="Q4604" s="1">
        <v>44424</v>
      </c>
      <c r="R4604" t="str" cm="1">
        <f t="array" ref="R4604:Y4604">_xlfn.XLOOKUP($N4604,'Raw - customers'!$A:$A,'Raw - customers'!$B:$I)</f>
        <v>Diann Grieger</v>
      </c>
      <c r="S4604" t="str">
        <v>Polygender</v>
      </c>
      <c r="T4604">
        <v>26</v>
      </c>
      <c r="U4604" t="str">
        <v>803 Lara DriveApt. 182</v>
      </c>
      <c r="V4604">
        <v>3623</v>
      </c>
      <c r="W4604" t="str">
        <v>Port Joeltown</v>
      </c>
      <c r="X4604" t="str">
        <v>South Australia</v>
      </c>
      <c r="Y4604" t="str">
        <v>Australia</v>
      </c>
      <c r="Z4604">
        <v>7</v>
      </c>
      <c r="AA4604" s="3" t="str">
        <f t="shared" si="143"/>
        <v>20 to 30</v>
      </c>
      <c r="AP4604" s="6">
        <v>703</v>
      </c>
      <c r="AQ4604" s="6" t="s">
        <v>1345</v>
      </c>
    </row>
    <row r="4605" spans="1:43" x14ac:dyDescent="0.25">
      <c r="A4605">
        <v>4603</v>
      </c>
      <c r="B4605">
        <v>921</v>
      </c>
      <c r="C4605">
        <v>494</v>
      </c>
      <c r="D4605">
        <v>102</v>
      </c>
      <c r="E4605">
        <v>2</v>
      </c>
      <c r="F4605">
        <v>204</v>
      </c>
      <c r="G4605" t="str">
        <f>VLOOKUP($C4605,'Raw-products'!$A$2:$H$1261,MATCH(G$1,'Raw-products'!$A$1:$H$1,0))</f>
        <v>Jacket</v>
      </c>
      <c r="H4605" t="str">
        <f>VLOOKUP($C4605,'Raw-products'!$A$2:$H$1261,MATCH(H$1,'Raw-products'!$A$1:$H$1,0))</f>
        <v>Windbreaker</v>
      </c>
      <c r="I4605" t="str">
        <f>VLOOKUP($C4605,'Raw-products'!$A$2:$H$1261,MATCH(I$1,'Raw-products'!$A$1:$H$1,0))</f>
        <v>XL</v>
      </c>
      <c r="J4605" t="str">
        <f>VLOOKUP($C4605,'Raw-products'!$A$2:$H$1261,MATCH(J$1,'Raw-products'!$A$1:$H$1,0))</f>
        <v>red</v>
      </c>
      <c r="K4605">
        <f>VLOOKUP($C4605,'Raw-products'!$A$2:$H$1261,MATCH(K$1,'Raw-products'!$A$1:$H$1,0))</f>
        <v>109</v>
      </c>
      <c r="L4605">
        <f>VLOOKUP($C4605,'Raw-products'!$A$2:$H$1261,MATCH(L$1,'Raw-products'!$A$1:$H$1,0))</f>
        <v>48</v>
      </c>
      <c r="M4605" s="5">
        <f t="shared" si="142"/>
        <v>5232</v>
      </c>
      <c r="N4605" cm="1">
        <f t="array" ref="N4605:Q4605">_xlfn.XLOOKUP($B4605,'Raw -orders'!$A:$A,'Raw -orders'!$B:$E)</f>
        <v>418</v>
      </c>
      <c r="O4605">
        <v>53911</v>
      </c>
      <c r="P4605" s="1">
        <v>44244</v>
      </c>
      <c r="Q4605" s="1">
        <v>44245</v>
      </c>
      <c r="R4605" t="str" cm="1">
        <f t="array" ref="R4605:Y4605">_xlfn.XLOOKUP($N4605,'Raw - customers'!$A:$A,'Raw - customers'!$B:$I)</f>
        <v>Luelle Fernanando</v>
      </c>
      <c r="S4605" t="str">
        <v>Agender</v>
      </c>
      <c r="T4605">
        <v>57</v>
      </c>
      <c r="U4605" t="str">
        <v>855 Beahan IslandSuite 560</v>
      </c>
      <c r="V4605">
        <v>2775</v>
      </c>
      <c r="W4605" t="str">
        <v>North Sebastianberg</v>
      </c>
      <c r="X4605" t="str">
        <v>Australian Capital Territory</v>
      </c>
      <c r="Y4605" t="str">
        <v>Australia</v>
      </c>
      <c r="Z4605">
        <v>2</v>
      </c>
      <c r="AA4605" s="3" t="str">
        <f t="shared" si="143"/>
        <v>0 to 10</v>
      </c>
      <c r="AP4605" s="6">
        <v>418</v>
      </c>
      <c r="AQ4605" s="6" t="s">
        <v>1350</v>
      </c>
    </row>
    <row r="4606" spans="1:43" x14ac:dyDescent="0.25">
      <c r="A4606">
        <v>4604</v>
      </c>
      <c r="B4606">
        <v>921</v>
      </c>
      <c r="C4606">
        <v>1080</v>
      </c>
      <c r="D4606">
        <v>93</v>
      </c>
      <c r="E4606">
        <v>2</v>
      </c>
      <c r="F4606">
        <v>186</v>
      </c>
      <c r="G4606" t="str">
        <f>VLOOKUP($C4606,'Raw-products'!$A$2:$H$1261,MATCH(G$1,'Raw-products'!$A$1:$H$1,0))</f>
        <v>Trousers</v>
      </c>
      <c r="H4606" t="str">
        <f>VLOOKUP($C4606,'Raw-products'!$A$2:$H$1261,MATCH(H$1,'Raw-products'!$A$1:$H$1,0))</f>
        <v>Joggers</v>
      </c>
      <c r="I4606" t="str">
        <f>VLOOKUP($C4606,'Raw-products'!$A$2:$H$1261,MATCH(I$1,'Raw-products'!$A$1:$H$1,0))</f>
        <v>XS</v>
      </c>
      <c r="J4606" t="str">
        <f>VLOOKUP($C4606,'Raw-products'!$A$2:$H$1261,MATCH(J$1,'Raw-products'!$A$1:$H$1,0))</f>
        <v>violet</v>
      </c>
      <c r="K4606">
        <f>VLOOKUP($C4606,'Raw-products'!$A$2:$H$1261,MATCH(K$1,'Raw-products'!$A$1:$H$1,0))</f>
        <v>94</v>
      </c>
      <c r="L4606">
        <f>VLOOKUP($C4606,'Raw-products'!$A$2:$H$1261,MATCH(L$1,'Raw-products'!$A$1:$H$1,0))</f>
        <v>50</v>
      </c>
      <c r="M4606" s="5">
        <f t="shared" si="142"/>
        <v>4700</v>
      </c>
      <c r="N4606" cm="1">
        <f t="array" ref="N4606:Q4606">_xlfn.XLOOKUP($B4606,'Raw -orders'!$A:$A,'Raw -orders'!$B:$E)</f>
        <v>418</v>
      </c>
      <c r="O4606">
        <v>53911</v>
      </c>
      <c r="P4606" s="1">
        <v>44244</v>
      </c>
      <c r="Q4606" s="1">
        <v>44245</v>
      </c>
      <c r="R4606" t="str" cm="1">
        <f t="array" ref="R4606:Y4606">_xlfn.XLOOKUP($N4606,'Raw - customers'!$A:$A,'Raw - customers'!$B:$I)</f>
        <v>Luelle Fernanando</v>
      </c>
      <c r="S4606" t="str">
        <v>Agender</v>
      </c>
      <c r="T4606">
        <v>57</v>
      </c>
      <c r="U4606" t="str">
        <v>855 Beahan IslandSuite 560</v>
      </c>
      <c r="V4606">
        <v>2775</v>
      </c>
      <c r="W4606" t="str">
        <v>North Sebastianberg</v>
      </c>
      <c r="X4606" t="str">
        <v>Australian Capital Territory</v>
      </c>
      <c r="Y4606" t="str">
        <v>Australia</v>
      </c>
      <c r="Z4606">
        <v>2</v>
      </c>
      <c r="AA4606" s="3" t="str">
        <f t="shared" si="143"/>
        <v>0 to 10</v>
      </c>
      <c r="AP4606" s="6">
        <v>418</v>
      </c>
      <c r="AQ4606" s="6" t="s">
        <v>1350</v>
      </c>
    </row>
    <row r="4607" spans="1:43" x14ac:dyDescent="0.25">
      <c r="A4607">
        <v>4605</v>
      </c>
      <c r="B4607">
        <v>921</v>
      </c>
      <c r="C4607">
        <v>573</v>
      </c>
      <c r="D4607">
        <v>100</v>
      </c>
      <c r="E4607">
        <v>3</v>
      </c>
      <c r="F4607">
        <v>300</v>
      </c>
      <c r="G4607" t="str">
        <f>VLOOKUP($C4607,'Raw-products'!$A$2:$H$1261,MATCH(G$1,'Raw-products'!$A$1:$H$1,0))</f>
        <v>Jacket</v>
      </c>
      <c r="H4607" t="str">
        <f>VLOOKUP($C4607,'Raw-products'!$A$2:$H$1261,MATCH(H$1,'Raw-products'!$A$1:$H$1,0))</f>
        <v>Bomber</v>
      </c>
      <c r="I4607" t="str">
        <f>VLOOKUP($C4607,'Raw-products'!$A$2:$H$1261,MATCH(I$1,'Raw-products'!$A$1:$H$1,0))</f>
        <v>L</v>
      </c>
      <c r="J4607" t="str">
        <f>VLOOKUP($C4607,'Raw-products'!$A$2:$H$1261,MATCH(J$1,'Raw-products'!$A$1:$H$1,0))</f>
        <v>yellow</v>
      </c>
      <c r="K4607">
        <f>VLOOKUP($C4607,'Raw-products'!$A$2:$H$1261,MATCH(K$1,'Raw-products'!$A$1:$H$1,0))</f>
        <v>90</v>
      </c>
      <c r="L4607">
        <f>VLOOKUP($C4607,'Raw-products'!$A$2:$H$1261,MATCH(L$1,'Raw-products'!$A$1:$H$1,0))</f>
        <v>54</v>
      </c>
      <c r="M4607" s="5">
        <f t="shared" si="142"/>
        <v>4860</v>
      </c>
      <c r="N4607" cm="1">
        <f t="array" ref="N4607:Q4607">_xlfn.XLOOKUP($B4607,'Raw -orders'!$A:$A,'Raw -orders'!$B:$E)</f>
        <v>418</v>
      </c>
      <c r="O4607">
        <v>53911</v>
      </c>
      <c r="P4607" s="1">
        <v>44244</v>
      </c>
      <c r="Q4607" s="1">
        <v>44245</v>
      </c>
      <c r="R4607" t="str" cm="1">
        <f t="array" ref="R4607:Y4607">_xlfn.XLOOKUP($N4607,'Raw - customers'!$A:$A,'Raw - customers'!$B:$I)</f>
        <v>Luelle Fernanando</v>
      </c>
      <c r="S4607" t="str">
        <v>Agender</v>
      </c>
      <c r="T4607">
        <v>57</v>
      </c>
      <c r="U4607" t="str">
        <v>855 Beahan IslandSuite 560</v>
      </c>
      <c r="V4607">
        <v>2775</v>
      </c>
      <c r="W4607" t="str">
        <v>North Sebastianberg</v>
      </c>
      <c r="X4607" t="str">
        <v>Australian Capital Territory</v>
      </c>
      <c r="Y4607" t="str">
        <v>Australia</v>
      </c>
      <c r="Z4607">
        <v>2</v>
      </c>
      <c r="AA4607" s="3" t="str">
        <f t="shared" si="143"/>
        <v>0 to 10</v>
      </c>
      <c r="AP4607" s="6">
        <v>418</v>
      </c>
      <c r="AQ4607" s="6" t="s">
        <v>1350</v>
      </c>
    </row>
    <row r="4608" spans="1:43" x14ac:dyDescent="0.25">
      <c r="A4608">
        <v>4606</v>
      </c>
      <c r="B4608">
        <v>922</v>
      </c>
      <c r="C4608">
        <v>1231</v>
      </c>
      <c r="D4608">
        <v>112</v>
      </c>
      <c r="E4608">
        <v>2</v>
      </c>
      <c r="F4608">
        <v>224</v>
      </c>
      <c r="G4608" t="str">
        <f>VLOOKUP($C4608,'Raw-products'!$A$2:$H$1261,MATCH(G$1,'Raw-products'!$A$1:$H$1,0))</f>
        <v>Trousers</v>
      </c>
      <c r="H4608" t="str">
        <f>VLOOKUP($C4608,'Raw-products'!$A$2:$H$1261,MATCH(H$1,'Raw-products'!$A$1:$H$1,0))</f>
        <v>Tracksuit Bottoms</v>
      </c>
      <c r="I4608" t="str">
        <f>VLOOKUP($C4608,'Raw-products'!$A$2:$H$1261,MATCH(I$1,'Raw-products'!$A$1:$H$1,0))</f>
        <v>S</v>
      </c>
      <c r="J4608" t="str">
        <f>VLOOKUP($C4608,'Raw-products'!$A$2:$H$1261,MATCH(J$1,'Raw-products'!$A$1:$H$1,0))</f>
        <v>orange</v>
      </c>
      <c r="K4608">
        <f>VLOOKUP($C4608,'Raw-products'!$A$2:$H$1261,MATCH(K$1,'Raw-products'!$A$1:$H$1,0))</f>
        <v>91</v>
      </c>
      <c r="L4608">
        <f>VLOOKUP($C4608,'Raw-products'!$A$2:$H$1261,MATCH(L$1,'Raw-products'!$A$1:$H$1,0))</f>
        <v>59</v>
      </c>
      <c r="M4608" s="5">
        <f t="shared" si="142"/>
        <v>5369</v>
      </c>
      <c r="N4608" cm="1">
        <f t="array" ref="N4608:Q4608">_xlfn.XLOOKUP($B4608,'Raw -orders'!$A:$A,'Raw -orders'!$B:$E)</f>
        <v>703</v>
      </c>
      <c r="O4608">
        <v>36995</v>
      </c>
      <c r="P4608" s="1">
        <v>44479</v>
      </c>
      <c r="Q4608" s="1">
        <v>44502</v>
      </c>
      <c r="R4608" t="str" cm="1">
        <f t="array" ref="R4608:Y4608">_xlfn.XLOOKUP($N4608,'Raw - customers'!$A:$A,'Raw - customers'!$B:$I)</f>
        <v>Diann Grieger</v>
      </c>
      <c r="S4608" t="str">
        <v>Polygender</v>
      </c>
      <c r="T4608">
        <v>26</v>
      </c>
      <c r="U4608" t="str">
        <v>803 Lara DriveApt. 182</v>
      </c>
      <c r="V4608">
        <v>3623</v>
      </c>
      <c r="W4608" t="str">
        <v>Port Joeltown</v>
      </c>
      <c r="X4608" t="str">
        <v>South Australia</v>
      </c>
      <c r="Y4608" t="str">
        <v>Australia</v>
      </c>
      <c r="Z4608">
        <v>10</v>
      </c>
      <c r="AA4608" s="3" t="str">
        <f t="shared" si="143"/>
        <v>20 to 30</v>
      </c>
      <c r="AP4608" s="6">
        <v>703</v>
      </c>
      <c r="AQ4608" s="6" t="s">
        <v>1345</v>
      </c>
    </row>
    <row r="4609" spans="1:43" x14ac:dyDescent="0.25">
      <c r="A4609">
        <v>4607</v>
      </c>
      <c r="B4609">
        <v>922</v>
      </c>
      <c r="C4609">
        <v>173</v>
      </c>
      <c r="D4609">
        <v>91</v>
      </c>
      <c r="E4609">
        <v>3</v>
      </c>
      <c r="F4609">
        <v>273</v>
      </c>
      <c r="G4609" t="str">
        <f>VLOOKUP($C4609,'Raw-products'!$A$2:$H$1261,MATCH(G$1,'Raw-products'!$A$1:$H$1,0))</f>
        <v>Shirt</v>
      </c>
      <c r="H4609" t="str">
        <f>VLOOKUP($C4609,'Raw-products'!$A$2:$H$1261,MATCH(H$1,'Raw-products'!$A$1:$H$1,0))</f>
        <v>Linen</v>
      </c>
      <c r="I4609" t="str">
        <f>VLOOKUP($C4609,'Raw-products'!$A$2:$H$1261,MATCH(I$1,'Raw-products'!$A$1:$H$1,0))</f>
        <v>L</v>
      </c>
      <c r="J4609" t="str">
        <f>VLOOKUP($C4609,'Raw-products'!$A$2:$H$1261,MATCH(J$1,'Raw-products'!$A$1:$H$1,0))</f>
        <v>violet</v>
      </c>
      <c r="K4609">
        <f>VLOOKUP($C4609,'Raw-products'!$A$2:$H$1261,MATCH(K$1,'Raw-products'!$A$1:$H$1,0))</f>
        <v>116</v>
      </c>
      <c r="L4609">
        <f>VLOOKUP($C4609,'Raw-products'!$A$2:$H$1261,MATCH(L$1,'Raw-products'!$A$1:$H$1,0))</f>
        <v>70</v>
      </c>
      <c r="M4609" s="5">
        <f t="shared" si="142"/>
        <v>8120</v>
      </c>
      <c r="N4609" cm="1">
        <f t="array" ref="N4609:Q4609">_xlfn.XLOOKUP($B4609,'Raw -orders'!$A:$A,'Raw -orders'!$B:$E)</f>
        <v>703</v>
      </c>
      <c r="O4609">
        <v>36995</v>
      </c>
      <c r="P4609" s="1">
        <v>44479</v>
      </c>
      <c r="Q4609" s="1">
        <v>44502</v>
      </c>
      <c r="R4609" t="str" cm="1">
        <f t="array" ref="R4609:Y4609">_xlfn.XLOOKUP($N4609,'Raw - customers'!$A:$A,'Raw - customers'!$B:$I)</f>
        <v>Diann Grieger</v>
      </c>
      <c r="S4609" t="str">
        <v>Polygender</v>
      </c>
      <c r="T4609">
        <v>26</v>
      </c>
      <c r="U4609" t="str">
        <v>803 Lara DriveApt. 182</v>
      </c>
      <c r="V4609">
        <v>3623</v>
      </c>
      <c r="W4609" t="str">
        <v>Port Joeltown</v>
      </c>
      <c r="X4609" t="str">
        <v>South Australia</v>
      </c>
      <c r="Y4609" t="str">
        <v>Australia</v>
      </c>
      <c r="Z4609">
        <v>10</v>
      </c>
      <c r="AA4609" s="3" t="str">
        <f t="shared" si="143"/>
        <v>20 to 30</v>
      </c>
      <c r="AP4609" s="6">
        <v>703</v>
      </c>
      <c r="AQ4609" s="6" t="s">
        <v>1345</v>
      </c>
    </row>
    <row r="4610" spans="1:43" x14ac:dyDescent="0.25">
      <c r="A4610">
        <v>4608</v>
      </c>
      <c r="B4610">
        <v>923</v>
      </c>
      <c r="C4610">
        <v>655</v>
      </c>
      <c r="D4610">
        <v>93</v>
      </c>
      <c r="E4610">
        <v>3</v>
      </c>
      <c r="F4610">
        <v>279</v>
      </c>
      <c r="G4610" t="str">
        <f>VLOOKUP($C4610,'Raw-products'!$A$2:$H$1261,MATCH(G$1,'Raw-products'!$A$1:$H$1,0))</f>
        <v>Jacket</v>
      </c>
      <c r="H4610" t="str">
        <f>VLOOKUP($C4610,'Raw-products'!$A$2:$H$1261,MATCH(H$1,'Raw-products'!$A$1:$H$1,0))</f>
        <v>Coach</v>
      </c>
      <c r="I4610" t="str">
        <f>VLOOKUP($C4610,'Raw-products'!$A$2:$H$1261,MATCH(I$1,'Raw-products'!$A$1:$H$1,0))</f>
        <v>XS</v>
      </c>
      <c r="J4610" t="str">
        <f>VLOOKUP($C4610,'Raw-products'!$A$2:$H$1261,MATCH(J$1,'Raw-products'!$A$1:$H$1,0))</f>
        <v>indigo</v>
      </c>
      <c r="K4610">
        <f>VLOOKUP($C4610,'Raw-products'!$A$2:$H$1261,MATCH(K$1,'Raw-products'!$A$1:$H$1,0))</f>
        <v>115</v>
      </c>
      <c r="L4610">
        <f>VLOOKUP($C4610,'Raw-products'!$A$2:$H$1261,MATCH(L$1,'Raw-products'!$A$1:$H$1,0))</f>
        <v>42</v>
      </c>
      <c r="M4610" s="5">
        <f t="shared" si="142"/>
        <v>4830</v>
      </c>
      <c r="N4610" cm="1">
        <f t="array" ref="N4610:Q4610">_xlfn.XLOOKUP($B4610,'Raw -orders'!$A:$A,'Raw -orders'!$B:$E)</f>
        <v>767</v>
      </c>
      <c r="O4610">
        <v>28421</v>
      </c>
      <c r="P4610" s="1">
        <v>44382</v>
      </c>
      <c r="Q4610" s="1">
        <v>44403</v>
      </c>
      <c r="R4610" t="str" cm="1">
        <f t="array" ref="R4610:Y4610">_xlfn.XLOOKUP($N4610,'Raw - customers'!$A:$A,'Raw - customers'!$B:$I)</f>
        <v>Waylin Gasson</v>
      </c>
      <c r="S4610" t="str">
        <v>Genderqueer</v>
      </c>
      <c r="T4610">
        <v>37</v>
      </c>
      <c r="U4610" t="str">
        <v>69 Sebastian Estate DrSuite 727</v>
      </c>
      <c r="V4610">
        <v>6349</v>
      </c>
      <c r="W4610" t="str">
        <v>West Kai</v>
      </c>
      <c r="X4610" t="str">
        <v>South Australia</v>
      </c>
      <c r="Y4610" t="str">
        <v>Australia</v>
      </c>
      <c r="Z4610">
        <v>7</v>
      </c>
      <c r="AA4610" s="3" t="str">
        <f t="shared" si="143"/>
        <v>20 to 30</v>
      </c>
      <c r="AP4610" s="6">
        <v>767</v>
      </c>
      <c r="AQ4610" s="6" t="s">
        <v>1345</v>
      </c>
    </row>
    <row r="4611" spans="1:43" x14ac:dyDescent="0.25">
      <c r="A4611">
        <v>4609</v>
      </c>
      <c r="B4611">
        <v>923</v>
      </c>
      <c r="C4611">
        <v>445</v>
      </c>
      <c r="D4611">
        <v>107</v>
      </c>
      <c r="E4611">
        <v>2</v>
      </c>
      <c r="F4611">
        <v>214</v>
      </c>
      <c r="G4611" t="str">
        <f>VLOOKUP($C4611,'Raw-products'!$A$2:$H$1261,MATCH(G$1,'Raw-products'!$A$1:$H$1,0))</f>
        <v>Jacket</v>
      </c>
      <c r="H4611" t="str">
        <f>VLOOKUP($C4611,'Raw-products'!$A$2:$H$1261,MATCH(H$1,'Raw-products'!$A$1:$H$1,0))</f>
        <v>Denim</v>
      </c>
      <c r="I4611" t="str">
        <f>VLOOKUP($C4611,'Raw-products'!$A$2:$H$1261,MATCH(I$1,'Raw-products'!$A$1:$H$1,0))</f>
        <v>XS</v>
      </c>
      <c r="J4611" t="str">
        <f>VLOOKUP($C4611,'Raw-products'!$A$2:$H$1261,MATCH(J$1,'Raw-products'!$A$1:$H$1,0))</f>
        <v>indigo</v>
      </c>
      <c r="K4611">
        <f>VLOOKUP($C4611,'Raw-products'!$A$2:$H$1261,MATCH(K$1,'Raw-products'!$A$1:$H$1,0))</f>
        <v>92</v>
      </c>
      <c r="L4611">
        <f>VLOOKUP($C4611,'Raw-products'!$A$2:$H$1261,MATCH(L$1,'Raw-products'!$A$1:$H$1,0))</f>
        <v>75</v>
      </c>
      <c r="M4611" s="5">
        <f t="shared" ref="M4611:M4674" si="144">$K4611*$L4611</f>
        <v>6900</v>
      </c>
      <c r="N4611" cm="1">
        <f t="array" ref="N4611:Q4611">_xlfn.XLOOKUP($B4611,'Raw -orders'!$A:$A,'Raw -orders'!$B:$E)</f>
        <v>767</v>
      </c>
      <c r="O4611">
        <v>28421</v>
      </c>
      <c r="P4611" s="1">
        <v>44382</v>
      </c>
      <c r="Q4611" s="1">
        <v>44403</v>
      </c>
      <c r="R4611" t="str" cm="1">
        <f t="array" ref="R4611:Y4611">_xlfn.XLOOKUP($N4611,'Raw - customers'!$A:$A,'Raw - customers'!$B:$I)</f>
        <v>Waylin Gasson</v>
      </c>
      <c r="S4611" t="str">
        <v>Genderqueer</v>
      </c>
      <c r="T4611">
        <v>37</v>
      </c>
      <c r="U4611" t="str">
        <v>69 Sebastian Estate DrSuite 727</v>
      </c>
      <c r="V4611">
        <v>6349</v>
      </c>
      <c r="W4611" t="str">
        <v>West Kai</v>
      </c>
      <c r="X4611" t="str">
        <v>South Australia</v>
      </c>
      <c r="Y4611" t="str">
        <v>Australia</v>
      </c>
      <c r="Z4611">
        <v>7</v>
      </c>
      <c r="AA4611" s="3" t="str">
        <f t="shared" ref="AA4611:AA4674" si="145">IF(AND(DATEDIF($P4611,$Q4611,"D")&gt;0,DATEDIF($P4611,$Q4611,"D")&lt;=10),"0 to 10",IF(AND(DATEDIF($P4611,$Q4611,"D")&gt;10,DATEDIF($P4611,$Q4611,"D")&lt;=20),"10 to 20",IF(AND(DATEDIF($P4611,$Q4611,"D")&gt;20,DATEDIF($P4611,$Q4611,"D")&lt;=30),"20 to 30")))</f>
        <v>20 to 30</v>
      </c>
      <c r="AP4611" s="6">
        <v>767</v>
      </c>
      <c r="AQ4611" s="6" t="s">
        <v>1345</v>
      </c>
    </row>
    <row r="4612" spans="1:43" x14ac:dyDescent="0.25">
      <c r="A4612">
        <v>4610</v>
      </c>
      <c r="B4612">
        <v>923</v>
      </c>
      <c r="C4612">
        <v>462</v>
      </c>
      <c r="D4612">
        <v>118</v>
      </c>
      <c r="E4612">
        <v>3</v>
      </c>
      <c r="F4612">
        <v>354</v>
      </c>
      <c r="G4612" t="str">
        <f>VLOOKUP($C4612,'Raw-products'!$A$2:$H$1261,MATCH(G$1,'Raw-products'!$A$1:$H$1,0))</f>
        <v>Jacket</v>
      </c>
      <c r="H4612" t="str">
        <f>VLOOKUP($C4612,'Raw-products'!$A$2:$H$1261,MATCH(H$1,'Raw-products'!$A$1:$H$1,0))</f>
        <v>Puffer</v>
      </c>
      <c r="I4612" t="str">
        <f>VLOOKUP($C4612,'Raw-products'!$A$2:$H$1261,MATCH(I$1,'Raw-products'!$A$1:$H$1,0))</f>
        <v>M</v>
      </c>
      <c r="J4612" t="str">
        <f>VLOOKUP($C4612,'Raw-products'!$A$2:$H$1261,MATCH(J$1,'Raw-products'!$A$1:$H$1,0))</f>
        <v>orange</v>
      </c>
      <c r="K4612">
        <f>VLOOKUP($C4612,'Raw-products'!$A$2:$H$1261,MATCH(K$1,'Raw-products'!$A$1:$H$1,0))</f>
        <v>110</v>
      </c>
      <c r="L4612">
        <f>VLOOKUP($C4612,'Raw-products'!$A$2:$H$1261,MATCH(L$1,'Raw-products'!$A$1:$H$1,0))</f>
        <v>61</v>
      </c>
      <c r="M4612" s="5">
        <f t="shared" si="144"/>
        <v>6710</v>
      </c>
      <c r="N4612" cm="1">
        <f t="array" ref="N4612:Q4612">_xlfn.XLOOKUP($B4612,'Raw -orders'!$A:$A,'Raw -orders'!$B:$E)</f>
        <v>767</v>
      </c>
      <c r="O4612">
        <v>28421</v>
      </c>
      <c r="P4612" s="1">
        <v>44382</v>
      </c>
      <c r="Q4612" s="1">
        <v>44403</v>
      </c>
      <c r="R4612" t="str" cm="1">
        <f t="array" ref="R4612:Y4612">_xlfn.XLOOKUP($N4612,'Raw - customers'!$A:$A,'Raw - customers'!$B:$I)</f>
        <v>Waylin Gasson</v>
      </c>
      <c r="S4612" t="str">
        <v>Genderqueer</v>
      </c>
      <c r="T4612">
        <v>37</v>
      </c>
      <c r="U4612" t="str">
        <v>69 Sebastian Estate DrSuite 727</v>
      </c>
      <c r="V4612">
        <v>6349</v>
      </c>
      <c r="W4612" t="str">
        <v>West Kai</v>
      </c>
      <c r="X4612" t="str">
        <v>South Australia</v>
      </c>
      <c r="Y4612" t="str">
        <v>Australia</v>
      </c>
      <c r="Z4612">
        <v>7</v>
      </c>
      <c r="AA4612" s="3" t="str">
        <f t="shared" si="145"/>
        <v>20 to 30</v>
      </c>
      <c r="AP4612" s="6">
        <v>767</v>
      </c>
      <c r="AQ4612" s="6" t="s">
        <v>1345</v>
      </c>
    </row>
    <row r="4613" spans="1:43" x14ac:dyDescent="0.25">
      <c r="A4613">
        <v>4611</v>
      </c>
      <c r="B4613">
        <v>923</v>
      </c>
      <c r="C4613">
        <v>739</v>
      </c>
      <c r="D4613">
        <v>109</v>
      </c>
      <c r="E4613">
        <v>2</v>
      </c>
      <c r="F4613">
        <v>218</v>
      </c>
      <c r="G4613" t="str">
        <f>VLOOKUP($C4613,'Raw-products'!$A$2:$H$1261,MATCH(G$1,'Raw-products'!$A$1:$H$1,0))</f>
        <v>Jacket</v>
      </c>
      <c r="H4613" t="str">
        <f>VLOOKUP($C4613,'Raw-products'!$A$2:$H$1261,MATCH(H$1,'Raw-products'!$A$1:$H$1,0))</f>
        <v>Peacoat</v>
      </c>
      <c r="I4613" t="str">
        <f>VLOOKUP($C4613,'Raw-products'!$A$2:$H$1261,MATCH(I$1,'Raw-products'!$A$1:$H$1,0))</f>
        <v>XL</v>
      </c>
      <c r="J4613" t="str">
        <f>VLOOKUP($C4613,'Raw-products'!$A$2:$H$1261,MATCH(J$1,'Raw-products'!$A$1:$H$1,0))</f>
        <v>red</v>
      </c>
      <c r="K4613">
        <f>VLOOKUP($C4613,'Raw-products'!$A$2:$H$1261,MATCH(K$1,'Raw-products'!$A$1:$H$1,0))</f>
        <v>102</v>
      </c>
      <c r="L4613">
        <f>VLOOKUP($C4613,'Raw-products'!$A$2:$H$1261,MATCH(L$1,'Raw-products'!$A$1:$H$1,0))</f>
        <v>58</v>
      </c>
      <c r="M4613" s="5">
        <f t="shared" si="144"/>
        <v>5916</v>
      </c>
      <c r="N4613" cm="1">
        <f t="array" ref="N4613:Q4613">_xlfn.XLOOKUP($B4613,'Raw -orders'!$A:$A,'Raw -orders'!$B:$E)</f>
        <v>767</v>
      </c>
      <c r="O4613">
        <v>28421</v>
      </c>
      <c r="P4613" s="1">
        <v>44382</v>
      </c>
      <c r="Q4613" s="1">
        <v>44403</v>
      </c>
      <c r="R4613" t="str" cm="1">
        <f t="array" ref="R4613:Y4613">_xlfn.XLOOKUP($N4613,'Raw - customers'!$A:$A,'Raw - customers'!$B:$I)</f>
        <v>Waylin Gasson</v>
      </c>
      <c r="S4613" t="str">
        <v>Genderqueer</v>
      </c>
      <c r="T4613">
        <v>37</v>
      </c>
      <c r="U4613" t="str">
        <v>69 Sebastian Estate DrSuite 727</v>
      </c>
      <c r="V4613">
        <v>6349</v>
      </c>
      <c r="W4613" t="str">
        <v>West Kai</v>
      </c>
      <c r="X4613" t="str">
        <v>South Australia</v>
      </c>
      <c r="Y4613" t="str">
        <v>Australia</v>
      </c>
      <c r="Z4613">
        <v>7</v>
      </c>
      <c r="AA4613" s="3" t="str">
        <f t="shared" si="145"/>
        <v>20 to 30</v>
      </c>
      <c r="AP4613" s="6">
        <v>767</v>
      </c>
      <c r="AQ4613" s="6" t="s">
        <v>1345</v>
      </c>
    </row>
    <row r="4614" spans="1:43" x14ac:dyDescent="0.25">
      <c r="A4614">
        <v>4612</v>
      </c>
      <c r="B4614">
        <v>923</v>
      </c>
      <c r="C4614">
        <v>222</v>
      </c>
      <c r="D4614">
        <v>106</v>
      </c>
      <c r="E4614">
        <v>1</v>
      </c>
      <c r="F4614">
        <v>106</v>
      </c>
      <c r="G4614" t="str">
        <f>VLOOKUP($C4614,'Raw-products'!$A$2:$H$1261,MATCH(G$1,'Raw-products'!$A$1:$H$1,0))</f>
        <v>Shirt</v>
      </c>
      <c r="H4614" t="str">
        <f>VLOOKUP($C4614,'Raw-products'!$A$2:$H$1261,MATCH(H$1,'Raw-products'!$A$1:$H$1,0))</f>
        <v>Chambray</v>
      </c>
      <c r="I4614" t="str">
        <f>VLOOKUP($C4614,'Raw-products'!$A$2:$H$1261,MATCH(I$1,'Raw-products'!$A$1:$H$1,0))</f>
        <v>M</v>
      </c>
      <c r="J4614" t="str">
        <f>VLOOKUP($C4614,'Raw-products'!$A$2:$H$1261,MATCH(J$1,'Raw-products'!$A$1:$H$1,0))</f>
        <v>yellow</v>
      </c>
      <c r="K4614">
        <f>VLOOKUP($C4614,'Raw-products'!$A$2:$H$1261,MATCH(K$1,'Raw-products'!$A$1:$H$1,0))</f>
        <v>105</v>
      </c>
      <c r="L4614">
        <f>VLOOKUP($C4614,'Raw-products'!$A$2:$H$1261,MATCH(L$1,'Raw-products'!$A$1:$H$1,0))</f>
        <v>62</v>
      </c>
      <c r="M4614" s="5">
        <f t="shared" si="144"/>
        <v>6510</v>
      </c>
      <c r="N4614" cm="1">
        <f t="array" ref="N4614:Q4614">_xlfn.XLOOKUP($B4614,'Raw -orders'!$A:$A,'Raw -orders'!$B:$E)</f>
        <v>767</v>
      </c>
      <c r="O4614">
        <v>28421</v>
      </c>
      <c r="P4614" s="1">
        <v>44382</v>
      </c>
      <c r="Q4614" s="1">
        <v>44403</v>
      </c>
      <c r="R4614" t="str" cm="1">
        <f t="array" ref="R4614:Y4614">_xlfn.XLOOKUP($N4614,'Raw - customers'!$A:$A,'Raw - customers'!$B:$I)</f>
        <v>Waylin Gasson</v>
      </c>
      <c r="S4614" t="str">
        <v>Genderqueer</v>
      </c>
      <c r="T4614">
        <v>37</v>
      </c>
      <c r="U4614" t="str">
        <v>69 Sebastian Estate DrSuite 727</v>
      </c>
      <c r="V4614">
        <v>6349</v>
      </c>
      <c r="W4614" t="str">
        <v>West Kai</v>
      </c>
      <c r="X4614" t="str">
        <v>South Australia</v>
      </c>
      <c r="Y4614" t="str">
        <v>Australia</v>
      </c>
      <c r="Z4614">
        <v>7</v>
      </c>
      <c r="AA4614" s="3" t="str">
        <f t="shared" si="145"/>
        <v>20 to 30</v>
      </c>
      <c r="AP4614" s="6">
        <v>767</v>
      </c>
      <c r="AQ4614" s="6" t="s">
        <v>1345</v>
      </c>
    </row>
    <row r="4615" spans="1:43" x14ac:dyDescent="0.25">
      <c r="A4615">
        <v>4613</v>
      </c>
      <c r="B4615">
        <v>923</v>
      </c>
      <c r="C4615">
        <v>427</v>
      </c>
      <c r="D4615">
        <v>107</v>
      </c>
      <c r="E4615">
        <v>3</v>
      </c>
      <c r="F4615">
        <v>321</v>
      </c>
      <c r="G4615" t="str">
        <f>VLOOKUP($C4615,'Raw-products'!$A$2:$H$1261,MATCH(G$1,'Raw-products'!$A$1:$H$1,0))</f>
        <v>Jacket</v>
      </c>
      <c r="H4615" t="str">
        <f>VLOOKUP($C4615,'Raw-products'!$A$2:$H$1261,MATCH(H$1,'Raw-products'!$A$1:$H$1,0))</f>
        <v>Denim</v>
      </c>
      <c r="I4615" t="str">
        <f>VLOOKUP($C4615,'Raw-products'!$A$2:$H$1261,MATCH(I$1,'Raw-products'!$A$1:$H$1,0))</f>
        <v>M</v>
      </c>
      <c r="J4615" t="str">
        <f>VLOOKUP($C4615,'Raw-products'!$A$2:$H$1261,MATCH(J$1,'Raw-products'!$A$1:$H$1,0))</f>
        <v>orange</v>
      </c>
      <c r="K4615">
        <f>VLOOKUP($C4615,'Raw-products'!$A$2:$H$1261,MATCH(K$1,'Raw-products'!$A$1:$H$1,0))</f>
        <v>92</v>
      </c>
      <c r="L4615">
        <f>VLOOKUP($C4615,'Raw-products'!$A$2:$H$1261,MATCH(L$1,'Raw-products'!$A$1:$H$1,0))</f>
        <v>48</v>
      </c>
      <c r="M4615" s="5">
        <f t="shared" si="144"/>
        <v>4416</v>
      </c>
      <c r="N4615" cm="1">
        <f t="array" ref="N4615:Q4615">_xlfn.XLOOKUP($B4615,'Raw -orders'!$A:$A,'Raw -orders'!$B:$E)</f>
        <v>767</v>
      </c>
      <c r="O4615">
        <v>28421</v>
      </c>
      <c r="P4615" s="1">
        <v>44382</v>
      </c>
      <c r="Q4615" s="1">
        <v>44403</v>
      </c>
      <c r="R4615" t="str" cm="1">
        <f t="array" ref="R4615:Y4615">_xlfn.XLOOKUP($N4615,'Raw - customers'!$A:$A,'Raw - customers'!$B:$I)</f>
        <v>Waylin Gasson</v>
      </c>
      <c r="S4615" t="str">
        <v>Genderqueer</v>
      </c>
      <c r="T4615">
        <v>37</v>
      </c>
      <c r="U4615" t="str">
        <v>69 Sebastian Estate DrSuite 727</v>
      </c>
      <c r="V4615">
        <v>6349</v>
      </c>
      <c r="W4615" t="str">
        <v>West Kai</v>
      </c>
      <c r="X4615" t="str">
        <v>South Australia</v>
      </c>
      <c r="Y4615" t="str">
        <v>Australia</v>
      </c>
      <c r="Z4615">
        <v>7</v>
      </c>
      <c r="AA4615" s="3" t="str">
        <f t="shared" si="145"/>
        <v>20 to 30</v>
      </c>
      <c r="AP4615" s="6">
        <v>767</v>
      </c>
      <c r="AQ4615" s="6" t="s">
        <v>1345</v>
      </c>
    </row>
    <row r="4616" spans="1:43" x14ac:dyDescent="0.25">
      <c r="A4616">
        <v>4614</v>
      </c>
      <c r="B4616">
        <v>924</v>
      </c>
      <c r="C4616">
        <v>38</v>
      </c>
      <c r="D4616">
        <v>104</v>
      </c>
      <c r="E4616">
        <v>2</v>
      </c>
      <c r="F4616">
        <v>208</v>
      </c>
      <c r="G4616" t="str">
        <f>VLOOKUP($C4616,'Raw-products'!$A$2:$H$1261,MATCH(G$1,'Raw-products'!$A$1:$H$1,0))</f>
        <v>Shirt</v>
      </c>
      <c r="H4616" t="str">
        <f>VLOOKUP($C4616,'Raw-products'!$A$2:$H$1261,MATCH(H$1,'Raw-products'!$A$1:$H$1,0))</f>
        <v>Dress</v>
      </c>
      <c r="I4616" t="str">
        <f>VLOOKUP($C4616,'Raw-products'!$A$2:$H$1261,MATCH(I$1,'Raw-products'!$A$1:$H$1,0))</f>
        <v>L</v>
      </c>
      <c r="J4616" t="str">
        <f>VLOOKUP($C4616,'Raw-products'!$A$2:$H$1261,MATCH(J$1,'Raw-products'!$A$1:$H$1,0))</f>
        <v>red</v>
      </c>
      <c r="K4616">
        <f>VLOOKUP($C4616,'Raw-products'!$A$2:$H$1261,MATCH(K$1,'Raw-products'!$A$1:$H$1,0))</f>
        <v>119</v>
      </c>
      <c r="L4616">
        <f>VLOOKUP($C4616,'Raw-products'!$A$2:$H$1261,MATCH(L$1,'Raw-products'!$A$1:$H$1,0))</f>
        <v>79</v>
      </c>
      <c r="M4616" s="5">
        <f t="shared" si="144"/>
        <v>9401</v>
      </c>
      <c r="N4616" cm="1">
        <f t="array" ref="N4616:Q4616">_xlfn.XLOOKUP($B4616,'Raw -orders'!$A:$A,'Raw -orders'!$B:$E)</f>
        <v>786</v>
      </c>
      <c r="O4616">
        <v>43116</v>
      </c>
      <c r="P4616" s="1">
        <v>44290</v>
      </c>
      <c r="Q4616" s="1">
        <v>44304</v>
      </c>
      <c r="R4616" t="str" cm="1">
        <f t="array" ref="R4616:Y4616">_xlfn.XLOOKUP($N4616,'Raw - customers'!$A:$A,'Raw - customers'!$B:$I)</f>
        <v>Lorine Mclugish</v>
      </c>
      <c r="S4616" t="str">
        <v>Agender</v>
      </c>
      <c r="T4616">
        <v>23</v>
      </c>
      <c r="U4616" t="str">
        <v>145 Abigail SummitApt. 514</v>
      </c>
      <c r="V4616">
        <v>4731</v>
      </c>
      <c r="W4616" t="str">
        <v>Graceville</v>
      </c>
      <c r="X4616" t="str">
        <v>New South Wales</v>
      </c>
      <c r="Y4616" t="str">
        <v>Australia</v>
      </c>
      <c r="Z4616">
        <v>4</v>
      </c>
      <c r="AA4616" s="3" t="str">
        <f t="shared" si="145"/>
        <v>10 to 20</v>
      </c>
      <c r="AP4616" s="6">
        <v>786</v>
      </c>
      <c r="AQ4616" s="6" t="s">
        <v>1362</v>
      </c>
    </row>
    <row r="4617" spans="1:43" x14ac:dyDescent="0.25">
      <c r="A4617">
        <v>4615</v>
      </c>
      <c r="B4617">
        <v>924</v>
      </c>
      <c r="C4617">
        <v>1176</v>
      </c>
      <c r="D4617">
        <v>99</v>
      </c>
      <c r="E4617">
        <v>1</v>
      </c>
      <c r="F4617">
        <v>99</v>
      </c>
      <c r="G4617" t="str">
        <f>VLOOKUP($C4617,'Raw-products'!$A$2:$H$1261,MATCH(G$1,'Raw-products'!$A$1:$H$1,0))</f>
        <v>Trousers</v>
      </c>
      <c r="H4617" t="str">
        <f>VLOOKUP($C4617,'Raw-products'!$A$2:$H$1261,MATCH(H$1,'Raw-products'!$A$1:$H$1,0))</f>
        <v>High-Waisted</v>
      </c>
      <c r="I4617" t="str">
        <f>VLOOKUP($C4617,'Raw-products'!$A$2:$H$1261,MATCH(I$1,'Raw-products'!$A$1:$H$1,0))</f>
        <v>S</v>
      </c>
      <c r="J4617" t="str">
        <f>VLOOKUP($C4617,'Raw-products'!$A$2:$H$1261,MATCH(J$1,'Raw-products'!$A$1:$H$1,0))</f>
        <v>blue</v>
      </c>
      <c r="K4617">
        <f>VLOOKUP($C4617,'Raw-products'!$A$2:$H$1261,MATCH(K$1,'Raw-products'!$A$1:$H$1,0))</f>
        <v>98</v>
      </c>
      <c r="L4617">
        <f>VLOOKUP($C4617,'Raw-products'!$A$2:$H$1261,MATCH(L$1,'Raw-products'!$A$1:$H$1,0))</f>
        <v>75</v>
      </c>
      <c r="M4617" s="5">
        <f t="shared" si="144"/>
        <v>7350</v>
      </c>
      <c r="N4617" cm="1">
        <f t="array" ref="N4617:Q4617">_xlfn.XLOOKUP($B4617,'Raw -orders'!$A:$A,'Raw -orders'!$B:$E)</f>
        <v>786</v>
      </c>
      <c r="O4617">
        <v>43116</v>
      </c>
      <c r="P4617" s="1">
        <v>44290</v>
      </c>
      <c r="Q4617" s="1">
        <v>44304</v>
      </c>
      <c r="R4617" t="str" cm="1">
        <f t="array" ref="R4617:Y4617">_xlfn.XLOOKUP($N4617,'Raw - customers'!$A:$A,'Raw - customers'!$B:$I)</f>
        <v>Lorine Mclugish</v>
      </c>
      <c r="S4617" t="str">
        <v>Agender</v>
      </c>
      <c r="T4617">
        <v>23</v>
      </c>
      <c r="U4617" t="str">
        <v>145 Abigail SummitApt. 514</v>
      </c>
      <c r="V4617">
        <v>4731</v>
      </c>
      <c r="W4617" t="str">
        <v>Graceville</v>
      </c>
      <c r="X4617" t="str">
        <v>New South Wales</v>
      </c>
      <c r="Y4617" t="str">
        <v>Australia</v>
      </c>
      <c r="Z4617">
        <v>4</v>
      </c>
      <c r="AA4617" s="3" t="str">
        <f t="shared" si="145"/>
        <v>10 to 20</v>
      </c>
      <c r="AP4617" s="6">
        <v>786</v>
      </c>
      <c r="AQ4617" s="6" t="s">
        <v>1362</v>
      </c>
    </row>
    <row r="4618" spans="1:43" x14ac:dyDescent="0.25">
      <c r="A4618">
        <v>4616</v>
      </c>
      <c r="B4618">
        <v>924</v>
      </c>
      <c r="C4618">
        <v>218</v>
      </c>
      <c r="D4618">
        <v>106</v>
      </c>
      <c r="E4618">
        <v>2</v>
      </c>
      <c r="F4618">
        <v>212</v>
      </c>
      <c r="G4618" t="str">
        <f>VLOOKUP($C4618,'Raw-products'!$A$2:$H$1261,MATCH(G$1,'Raw-products'!$A$1:$H$1,0))</f>
        <v>Shirt</v>
      </c>
      <c r="H4618" t="str">
        <f>VLOOKUP($C4618,'Raw-products'!$A$2:$H$1261,MATCH(H$1,'Raw-products'!$A$1:$H$1,0))</f>
        <v>Chambray</v>
      </c>
      <c r="I4618" t="str">
        <f>VLOOKUP($C4618,'Raw-products'!$A$2:$H$1261,MATCH(I$1,'Raw-products'!$A$1:$H$1,0))</f>
        <v>L</v>
      </c>
      <c r="J4618" t="str">
        <f>VLOOKUP($C4618,'Raw-products'!$A$2:$H$1261,MATCH(J$1,'Raw-products'!$A$1:$H$1,0))</f>
        <v>orange</v>
      </c>
      <c r="K4618">
        <f>VLOOKUP($C4618,'Raw-products'!$A$2:$H$1261,MATCH(K$1,'Raw-products'!$A$1:$H$1,0))</f>
        <v>105</v>
      </c>
      <c r="L4618">
        <f>VLOOKUP($C4618,'Raw-products'!$A$2:$H$1261,MATCH(L$1,'Raw-products'!$A$1:$H$1,0))</f>
        <v>44</v>
      </c>
      <c r="M4618" s="5">
        <f t="shared" si="144"/>
        <v>4620</v>
      </c>
      <c r="N4618" cm="1">
        <f t="array" ref="N4618:Q4618">_xlfn.XLOOKUP($B4618,'Raw -orders'!$A:$A,'Raw -orders'!$B:$E)</f>
        <v>786</v>
      </c>
      <c r="O4618">
        <v>43116</v>
      </c>
      <c r="P4618" s="1">
        <v>44290</v>
      </c>
      <c r="Q4618" s="1">
        <v>44304</v>
      </c>
      <c r="R4618" t="str" cm="1">
        <f t="array" ref="R4618:Y4618">_xlfn.XLOOKUP($N4618,'Raw - customers'!$A:$A,'Raw - customers'!$B:$I)</f>
        <v>Lorine Mclugish</v>
      </c>
      <c r="S4618" t="str">
        <v>Agender</v>
      </c>
      <c r="T4618">
        <v>23</v>
      </c>
      <c r="U4618" t="str">
        <v>145 Abigail SummitApt. 514</v>
      </c>
      <c r="V4618">
        <v>4731</v>
      </c>
      <c r="W4618" t="str">
        <v>Graceville</v>
      </c>
      <c r="X4618" t="str">
        <v>New South Wales</v>
      </c>
      <c r="Y4618" t="str">
        <v>Australia</v>
      </c>
      <c r="Z4618">
        <v>4</v>
      </c>
      <c r="AA4618" s="3" t="str">
        <f t="shared" si="145"/>
        <v>10 to 20</v>
      </c>
      <c r="AP4618" s="6">
        <v>786</v>
      </c>
      <c r="AQ4618" s="6" t="s">
        <v>1362</v>
      </c>
    </row>
    <row r="4619" spans="1:43" x14ac:dyDescent="0.25">
      <c r="A4619">
        <v>4617</v>
      </c>
      <c r="B4619">
        <v>925</v>
      </c>
      <c r="C4619">
        <v>880</v>
      </c>
      <c r="D4619">
        <v>94</v>
      </c>
      <c r="E4619">
        <v>1</v>
      </c>
      <c r="F4619">
        <v>94</v>
      </c>
      <c r="G4619" t="str">
        <f>VLOOKUP($C4619,'Raw-products'!$A$2:$H$1261,MATCH(G$1,'Raw-products'!$A$1:$H$1,0))</f>
        <v>Trousers</v>
      </c>
      <c r="H4619" t="str">
        <f>VLOOKUP($C4619,'Raw-products'!$A$2:$H$1261,MATCH(H$1,'Raw-products'!$A$1:$H$1,0))</f>
        <v>Cords</v>
      </c>
      <c r="I4619" t="str">
        <f>VLOOKUP($C4619,'Raw-products'!$A$2:$H$1261,MATCH(I$1,'Raw-products'!$A$1:$H$1,0))</f>
        <v>XS</v>
      </c>
      <c r="J4619" t="str">
        <f>VLOOKUP($C4619,'Raw-products'!$A$2:$H$1261,MATCH(J$1,'Raw-products'!$A$1:$H$1,0))</f>
        <v>orange</v>
      </c>
      <c r="K4619">
        <f>VLOOKUP($C4619,'Raw-products'!$A$2:$H$1261,MATCH(K$1,'Raw-products'!$A$1:$H$1,0))</f>
        <v>113</v>
      </c>
      <c r="L4619">
        <f>VLOOKUP($C4619,'Raw-products'!$A$2:$H$1261,MATCH(L$1,'Raw-products'!$A$1:$H$1,0))</f>
        <v>70</v>
      </c>
      <c r="M4619" s="5">
        <f t="shared" si="144"/>
        <v>7910</v>
      </c>
      <c r="N4619" cm="1">
        <f t="array" ref="N4619:Q4619">_xlfn.XLOOKUP($B4619,'Raw -orders'!$A:$A,'Raw -orders'!$B:$E)</f>
        <v>272</v>
      </c>
      <c r="O4619">
        <v>47553</v>
      </c>
      <c r="P4619" s="1">
        <v>44393</v>
      </c>
      <c r="Q4619" s="1">
        <v>44420</v>
      </c>
      <c r="R4619" t="str" cm="1">
        <f t="array" ref="R4619:Y4619">_xlfn.XLOOKUP($N4619,'Raw - customers'!$A:$A,'Raw - customers'!$B:$I)</f>
        <v>Kendre Etherton</v>
      </c>
      <c r="S4619" t="str">
        <v>Genderqueer</v>
      </c>
      <c r="T4619">
        <v>22</v>
      </c>
      <c r="U4619" t="str">
        <v>3627 Chloe Estate DrSuite 963</v>
      </c>
      <c r="V4619">
        <v>4499</v>
      </c>
      <c r="W4619" t="str">
        <v>New Angelinaberg</v>
      </c>
      <c r="X4619" t="str">
        <v>Victoria</v>
      </c>
      <c r="Y4619" t="str">
        <v>Australia</v>
      </c>
      <c r="Z4619">
        <v>7</v>
      </c>
      <c r="AA4619" s="3" t="str">
        <f t="shared" si="145"/>
        <v>20 to 30</v>
      </c>
      <c r="AP4619" s="6">
        <v>272</v>
      </c>
      <c r="AQ4619" s="6" t="s">
        <v>1396</v>
      </c>
    </row>
    <row r="4620" spans="1:43" x14ac:dyDescent="0.25">
      <c r="A4620">
        <v>4618</v>
      </c>
      <c r="B4620">
        <v>925</v>
      </c>
      <c r="C4620">
        <v>629</v>
      </c>
      <c r="D4620">
        <v>112</v>
      </c>
      <c r="E4620">
        <v>2</v>
      </c>
      <c r="F4620">
        <v>224</v>
      </c>
      <c r="G4620" t="str">
        <f>VLOOKUP($C4620,'Raw-products'!$A$2:$H$1261,MATCH(G$1,'Raw-products'!$A$1:$H$1,0))</f>
        <v>Jacket</v>
      </c>
      <c r="H4620" t="str">
        <f>VLOOKUP($C4620,'Raw-products'!$A$2:$H$1261,MATCH(H$1,'Raw-products'!$A$1:$H$1,0))</f>
        <v>Cardigan</v>
      </c>
      <c r="I4620" t="str">
        <f>VLOOKUP($C4620,'Raw-products'!$A$2:$H$1261,MATCH(I$1,'Raw-products'!$A$1:$H$1,0))</f>
        <v>XL</v>
      </c>
      <c r="J4620" t="str">
        <f>VLOOKUP($C4620,'Raw-products'!$A$2:$H$1261,MATCH(J$1,'Raw-products'!$A$1:$H$1,0))</f>
        <v>violet</v>
      </c>
      <c r="K4620">
        <f>VLOOKUP($C4620,'Raw-products'!$A$2:$H$1261,MATCH(K$1,'Raw-products'!$A$1:$H$1,0))</f>
        <v>118</v>
      </c>
      <c r="L4620">
        <f>VLOOKUP($C4620,'Raw-products'!$A$2:$H$1261,MATCH(L$1,'Raw-products'!$A$1:$H$1,0))</f>
        <v>64</v>
      </c>
      <c r="M4620" s="5">
        <f t="shared" si="144"/>
        <v>7552</v>
      </c>
      <c r="N4620" cm="1">
        <f t="array" ref="N4620:Q4620">_xlfn.XLOOKUP($B4620,'Raw -orders'!$A:$A,'Raw -orders'!$B:$E)</f>
        <v>272</v>
      </c>
      <c r="O4620">
        <v>47553</v>
      </c>
      <c r="P4620" s="1">
        <v>44393</v>
      </c>
      <c r="Q4620" s="1">
        <v>44420</v>
      </c>
      <c r="R4620" t="str" cm="1">
        <f t="array" ref="R4620:Y4620">_xlfn.XLOOKUP($N4620,'Raw - customers'!$A:$A,'Raw - customers'!$B:$I)</f>
        <v>Kendre Etherton</v>
      </c>
      <c r="S4620" t="str">
        <v>Genderqueer</v>
      </c>
      <c r="T4620">
        <v>22</v>
      </c>
      <c r="U4620" t="str">
        <v>3627 Chloe Estate DrSuite 963</v>
      </c>
      <c r="V4620">
        <v>4499</v>
      </c>
      <c r="W4620" t="str">
        <v>New Angelinaberg</v>
      </c>
      <c r="X4620" t="str">
        <v>Victoria</v>
      </c>
      <c r="Y4620" t="str">
        <v>Australia</v>
      </c>
      <c r="Z4620">
        <v>7</v>
      </c>
      <c r="AA4620" s="3" t="str">
        <f t="shared" si="145"/>
        <v>20 to 30</v>
      </c>
      <c r="AP4620" s="6">
        <v>272</v>
      </c>
      <c r="AQ4620" s="6" t="s">
        <v>1396</v>
      </c>
    </row>
    <row r="4621" spans="1:43" x14ac:dyDescent="0.25">
      <c r="A4621">
        <v>4619</v>
      </c>
      <c r="B4621">
        <v>925</v>
      </c>
      <c r="C4621">
        <v>511</v>
      </c>
      <c r="D4621">
        <v>102</v>
      </c>
      <c r="E4621">
        <v>3</v>
      </c>
      <c r="F4621">
        <v>306</v>
      </c>
      <c r="G4621" t="str">
        <f>VLOOKUP($C4621,'Raw-products'!$A$2:$H$1261,MATCH(G$1,'Raw-products'!$A$1:$H$1,0))</f>
        <v>Jacket</v>
      </c>
      <c r="H4621" t="str">
        <f>VLOOKUP($C4621,'Raw-products'!$A$2:$H$1261,MATCH(H$1,'Raw-products'!$A$1:$H$1,0))</f>
        <v>Windbreaker</v>
      </c>
      <c r="I4621" t="str">
        <f>VLOOKUP($C4621,'Raw-products'!$A$2:$H$1261,MATCH(I$1,'Raw-products'!$A$1:$H$1,0))</f>
        <v>S</v>
      </c>
      <c r="J4621" t="str">
        <f>VLOOKUP($C4621,'Raw-products'!$A$2:$H$1261,MATCH(J$1,'Raw-products'!$A$1:$H$1,0))</f>
        <v>blue</v>
      </c>
      <c r="K4621">
        <f>VLOOKUP($C4621,'Raw-products'!$A$2:$H$1261,MATCH(K$1,'Raw-products'!$A$1:$H$1,0))</f>
        <v>109</v>
      </c>
      <c r="L4621">
        <f>VLOOKUP($C4621,'Raw-products'!$A$2:$H$1261,MATCH(L$1,'Raw-products'!$A$1:$H$1,0))</f>
        <v>41</v>
      </c>
      <c r="M4621" s="5">
        <f t="shared" si="144"/>
        <v>4469</v>
      </c>
      <c r="N4621" cm="1">
        <f t="array" ref="N4621:Q4621">_xlfn.XLOOKUP($B4621,'Raw -orders'!$A:$A,'Raw -orders'!$B:$E)</f>
        <v>272</v>
      </c>
      <c r="O4621">
        <v>47553</v>
      </c>
      <c r="P4621" s="1">
        <v>44393</v>
      </c>
      <c r="Q4621" s="1">
        <v>44420</v>
      </c>
      <c r="R4621" t="str" cm="1">
        <f t="array" ref="R4621:Y4621">_xlfn.XLOOKUP($N4621,'Raw - customers'!$A:$A,'Raw - customers'!$B:$I)</f>
        <v>Kendre Etherton</v>
      </c>
      <c r="S4621" t="str">
        <v>Genderqueer</v>
      </c>
      <c r="T4621">
        <v>22</v>
      </c>
      <c r="U4621" t="str">
        <v>3627 Chloe Estate DrSuite 963</v>
      </c>
      <c r="V4621">
        <v>4499</v>
      </c>
      <c r="W4621" t="str">
        <v>New Angelinaberg</v>
      </c>
      <c r="X4621" t="str">
        <v>Victoria</v>
      </c>
      <c r="Y4621" t="str">
        <v>Australia</v>
      </c>
      <c r="Z4621">
        <v>7</v>
      </c>
      <c r="AA4621" s="3" t="str">
        <f t="shared" si="145"/>
        <v>20 to 30</v>
      </c>
      <c r="AP4621" s="6">
        <v>272</v>
      </c>
      <c r="AQ4621" s="6" t="s">
        <v>1396</v>
      </c>
    </row>
    <row r="4622" spans="1:43" x14ac:dyDescent="0.25">
      <c r="A4622">
        <v>4620</v>
      </c>
      <c r="B4622">
        <v>925</v>
      </c>
      <c r="C4622">
        <v>440</v>
      </c>
      <c r="D4622">
        <v>107</v>
      </c>
      <c r="E4622">
        <v>1</v>
      </c>
      <c r="F4622">
        <v>107</v>
      </c>
      <c r="G4622" t="str">
        <f>VLOOKUP($C4622,'Raw-products'!$A$2:$H$1261,MATCH(G$1,'Raw-products'!$A$1:$H$1,0))</f>
        <v>Jacket</v>
      </c>
      <c r="H4622" t="str">
        <f>VLOOKUP($C4622,'Raw-products'!$A$2:$H$1261,MATCH(H$1,'Raw-products'!$A$1:$H$1,0))</f>
        <v>Denim</v>
      </c>
      <c r="I4622" t="str">
        <f>VLOOKUP($C4622,'Raw-products'!$A$2:$H$1261,MATCH(I$1,'Raw-products'!$A$1:$H$1,0))</f>
        <v>XS</v>
      </c>
      <c r="J4622" t="str">
        <f>VLOOKUP($C4622,'Raw-products'!$A$2:$H$1261,MATCH(J$1,'Raw-products'!$A$1:$H$1,0))</f>
        <v>blue</v>
      </c>
      <c r="K4622">
        <f>VLOOKUP($C4622,'Raw-products'!$A$2:$H$1261,MATCH(K$1,'Raw-products'!$A$1:$H$1,0))</f>
        <v>92</v>
      </c>
      <c r="L4622">
        <f>VLOOKUP($C4622,'Raw-products'!$A$2:$H$1261,MATCH(L$1,'Raw-products'!$A$1:$H$1,0))</f>
        <v>49</v>
      </c>
      <c r="M4622" s="5">
        <f t="shared" si="144"/>
        <v>4508</v>
      </c>
      <c r="N4622" cm="1">
        <f t="array" ref="N4622:Q4622">_xlfn.XLOOKUP($B4622,'Raw -orders'!$A:$A,'Raw -orders'!$B:$E)</f>
        <v>272</v>
      </c>
      <c r="O4622">
        <v>47553</v>
      </c>
      <c r="P4622" s="1">
        <v>44393</v>
      </c>
      <c r="Q4622" s="1">
        <v>44420</v>
      </c>
      <c r="R4622" t="str" cm="1">
        <f t="array" ref="R4622:Y4622">_xlfn.XLOOKUP($N4622,'Raw - customers'!$A:$A,'Raw - customers'!$B:$I)</f>
        <v>Kendre Etherton</v>
      </c>
      <c r="S4622" t="str">
        <v>Genderqueer</v>
      </c>
      <c r="T4622">
        <v>22</v>
      </c>
      <c r="U4622" t="str">
        <v>3627 Chloe Estate DrSuite 963</v>
      </c>
      <c r="V4622">
        <v>4499</v>
      </c>
      <c r="W4622" t="str">
        <v>New Angelinaberg</v>
      </c>
      <c r="X4622" t="str">
        <v>Victoria</v>
      </c>
      <c r="Y4622" t="str">
        <v>Australia</v>
      </c>
      <c r="Z4622">
        <v>7</v>
      </c>
      <c r="AA4622" s="3" t="str">
        <f t="shared" si="145"/>
        <v>20 to 30</v>
      </c>
      <c r="AP4622" s="6">
        <v>272</v>
      </c>
      <c r="AQ4622" s="6" t="s">
        <v>1396</v>
      </c>
    </row>
    <row r="4623" spans="1:43" x14ac:dyDescent="0.25">
      <c r="A4623">
        <v>4621</v>
      </c>
      <c r="B4623">
        <v>925</v>
      </c>
      <c r="C4623">
        <v>209</v>
      </c>
      <c r="D4623">
        <v>98</v>
      </c>
      <c r="E4623">
        <v>2</v>
      </c>
      <c r="F4623">
        <v>196</v>
      </c>
      <c r="G4623" t="str">
        <f>VLOOKUP($C4623,'Raw-products'!$A$2:$H$1261,MATCH(G$1,'Raw-products'!$A$1:$H$1,0))</f>
        <v>Shirt</v>
      </c>
      <c r="H4623" t="str">
        <f>VLOOKUP($C4623,'Raw-products'!$A$2:$H$1261,MATCH(H$1,'Raw-products'!$A$1:$H$1,0))</f>
        <v>Camp Collared</v>
      </c>
      <c r="I4623" t="str">
        <f>VLOOKUP($C4623,'Raw-products'!$A$2:$H$1261,MATCH(I$1,'Raw-products'!$A$1:$H$1,0))</f>
        <v>XL</v>
      </c>
      <c r="J4623" t="str">
        <f>VLOOKUP($C4623,'Raw-products'!$A$2:$H$1261,MATCH(J$1,'Raw-products'!$A$1:$H$1,0))</f>
        <v>violet</v>
      </c>
      <c r="K4623">
        <f>VLOOKUP($C4623,'Raw-products'!$A$2:$H$1261,MATCH(K$1,'Raw-products'!$A$1:$H$1,0))</f>
        <v>112</v>
      </c>
      <c r="L4623">
        <f>VLOOKUP($C4623,'Raw-products'!$A$2:$H$1261,MATCH(L$1,'Raw-products'!$A$1:$H$1,0))</f>
        <v>40</v>
      </c>
      <c r="M4623" s="5">
        <f t="shared" si="144"/>
        <v>4480</v>
      </c>
      <c r="N4623" cm="1">
        <f t="array" ref="N4623:Q4623">_xlfn.XLOOKUP($B4623,'Raw -orders'!$A:$A,'Raw -orders'!$B:$E)</f>
        <v>272</v>
      </c>
      <c r="O4623">
        <v>47553</v>
      </c>
      <c r="P4623" s="1">
        <v>44393</v>
      </c>
      <c r="Q4623" s="1">
        <v>44420</v>
      </c>
      <c r="R4623" t="str" cm="1">
        <f t="array" ref="R4623:Y4623">_xlfn.XLOOKUP($N4623,'Raw - customers'!$A:$A,'Raw - customers'!$B:$I)</f>
        <v>Kendre Etherton</v>
      </c>
      <c r="S4623" t="str">
        <v>Genderqueer</v>
      </c>
      <c r="T4623">
        <v>22</v>
      </c>
      <c r="U4623" t="str">
        <v>3627 Chloe Estate DrSuite 963</v>
      </c>
      <c r="V4623">
        <v>4499</v>
      </c>
      <c r="W4623" t="str">
        <v>New Angelinaberg</v>
      </c>
      <c r="X4623" t="str">
        <v>Victoria</v>
      </c>
      <c r="Y4623" t="str">
        <v>Australia</v>
      </c>
      <c r="Z4623">
        <v>7</v>
      </c>
      <c r="AA4623" s="3" t="str">
        <f t="shared" si="145"/>
        <v>20 to 30</v>
      </c>
      <c r="AP4623" s="6">
        <v>272</v>
      </c>
      <c r="AQ4623" s="6" t="s">
        <v>1396</v>
      </c>
    </row>
    <row r="4624" spans="1:43" x14ac:dyDescent="0.25">
      <c r="A4624">
        <v>4622</v>
      </c>
      <c r="B4624">
        <v>926</v>
      </c>
      <c r="C4624">
        <v>426</v>
      </c>
      <c r="D4624">
        <v>107</v>
      </c>
      <c r="E4624">
        <v>2</v>
      </c>
      <c r="F4624">
        <v>214</v>
      </c>
      <c r="G4624" t="str">
        <f>VLOOKUP($C4624,'Raw-products'!$A$2:$H$1261,MATCH(G$1,'Raw-products'!$A$1:$H$1,0))</f>
        <v>Jacket</v>
      </c>
      <c r="H4624" t="str">
        <f>VLOOKUP($C4624,'Raw-products'!$A$2:$H$1261,MATCH(H$1,'Raw-products'!$A$1:$H$1,0))</f>
        <v>Denim</v>
      </c>
      <c r="I4624" t="str">
        <f>VLOOKUP($C4624,'Raw-products'!$A$2:$H$1261,MATCH(I$1,'Raw-products'!$A$1:$H$1,0))</f>
        <v>S</v>
      </c>
      <c r="J4624" t="str">
        <f>VLOOKUP($C4624,'Raw-products'!$A$2:$H$1261,MATCH(J$1,'Raw-products'!$A$1:$H$1,0))</f>
        <v>orange</v>
      </c>
      <c r="K4624">
        <f>VLOOKUP($C4624,'Raw-products'!$A$2:$H$1261,MATCH(K$1,'Raw-products'!$A$1:$H$1,0))</f>
        <v>92</v>
      </c>
      <c r="L4624">
        <f>VLOOKUP($C4624,'Raw-products'!$A$2:$H$1261,MATCH(L$1,'Raw-products'!$A$1:$H$1,0))</f>
        <v>51</v>
      </c>
      <c r="M4624" s="5">
        <f t="shared" si="144"/>
        <v>4692</v>
      </c>
      <c r="N4624" cm="1">
        <f t="array" ref="N4624:Q4624">_xlfn.XLOOKUP($B4624,'Raw -orders'!$A:$A,'Raw -orders'!$B:$E)</f>
        <v>123</v>
      </c>
      <c r="O4624">
        <v>13634</v>
      </c>
      <c r="P4624" s="1">
        <v>44235</v>
      </c>
      <c r="Q4624" s="1">
        <v>44245</v>
      </c>
      <c r="R4624" t="str" cm="1">
        <f t="array" ref="R4624:Y4624">_xlfn.XLOOKUP($N4624,'Raw - customers'!$A:$A,'Raw - customers'!$B:$I)</f>
        <v>Yardley Dreamer</v>
      </c>
      <c r="S4624" t="str">
        <v>Female</v>
      </c>
      <c r="T4624">
        <v>22</v>
      </c>
      <c r="U4624" t="str">
        <v>8083 Paterson RoadApt. 211</v>
      </c>
      <c r="V4624">
        <v>1149</v>
      </c>
      <c r="W4624" t="str">
        <v>Jordanborough</v>
      </c>
      <c r="X4624" t="str">
        <v>Tasmania</v>
      </c>
      <c r="Y4624" t="str">
        <v>Australia</v>
      </c>
      <c r="Z4624">
        <v>2</v>
      </c>
      <c r="AA4624" s="3" t="str">
        <f t="shared" si="145"/>
        <v>0 to 10</v>
      </c>
      <c r="AP4624" s="6">
        <v>123</v>
      </c>
      <c r="AQ4624" s="6" t="s">
        <v>1414</v>
      </c>
    </row>
    <row r="4625" spans="1:43" x14ac:dyDescent="0.25">
      <c r="A4625">
        <v>4623</v>
      </c>
      <c r="B4625">
        <v>926</v>
      </c>
      <c r="C4625">
        <v>469</v>
      </c>
      <c r="D4625">
        <v>118</v>
      </c>
      <c r="E4625">
        <v>2</v>
      </c>
      <c r="F4625">
        <v>236</v>
      </c>
      <c r="G4625" t="str">
        <f>VLOOKUP($C4625,'Raw-products'!$A$2:$H$1261,MATCH(G$1,'Raw-products'!$A$1:$H$1,0))</f>
        <v>Jacket</v>
      </c>
      <c r="H4625" t="str">
        <f>VLOOKUP($C4625,'Raw-products'!$A$2:$H$1261,MATCH(H$1,'Raw-products'!$A$1:$H$1,0))</f>
        <v>Puffer</v>
      </c>
      <c r="I4625" t="str">
        <f>VLOOKUP($C4625,'Raw-products'!$A$2:$H$1261,MATCH(I$1,'Raw-products'!$A$1:$H$1,0))</f>
        <v>XL</v>
      </c>
      <c r="J4625" t="str">
        <f>VLOOKUP($C4625,'Raw-products'!$A$2:$H$1261,MATCH(J$1,'Raw-products'!$A$1:$H$1,0))</f>
        <v>yellow</v>
      </c>
      <c r="K4625">
        <f>VLOOKUP($C4625,'Raw-products'!$A$2:$H$1261,MATCH(K$1,'Raw-products'!$A$1:$H$1,0))</f>
        <v>110</v>
      </c>
      <c r="L4625">
        <f>VLOOKUP($C4625,'Raw-products'!$A$2:$H$1261,MATCH(L$1,'Raw-products'!$A$1:$H$1,0))</f>
        <v>65</v>
      </c>
      <c r="M4625" s="5">
        <f t="shared" si="144"/>
        <v>7150</v>
      </c>
      <c r="N4625" cm="1">
        <f t="array" ref="N4625:Q4625">_xlfn.XLOOKUP($B4625,'Raw -orders'!$A:$A,'Raw -orders'!$B:$E)</f>
        <v>123</v>
      </c>
      <c r="O4625">
        <v>13634</v>
      </c>
      <c r="P4625" s="1">
        <v>44235</v>
      </c>
      <c r="Q4625" s="1">
        <v>44245</v>
      </c>
      <c r="R4625" t="str" cm="1">
        <f t="array" ref="R4625:Y4625">_xlfn.XLOOKUP($N4625,'Raw - customers'!$A:$A,'Raw - customers'!$B:$I)</f>
        <v>Yardley Dreamer</v>
      </c>
      <c r="S4625" t="str">
        <v>Female</v>
      </c>
      <c r="T4625">
        <v>22</v>
      </c>
      <c r="U4625" t="str">
        <v>8083 Paterson RoadApt. 211</v>
      </c>
      <c r="V4625">
        <v>1149</v>
      </c>
      <c r="W4625" t="str">
        <v>Jordanborough</v>
      </c>
      <c r="X4625" t="str">
        <v>Tasmania</v>
      </c>
      <c r="Y4625" t="str">
        <v>Australia</v>
      </c>
      <c r="Z4625">
        <v>2</v>
      </c>
      <c r="AA4625" s="3" t="str">
        <f t="shared" si="145"/>
        <v>0 to 10</v>
      </c>
      <c r="AP4625" s="6">
        <v>123</v>
      </c>
      <c r="AQ4625" s="6" t="s">
        <v>1414</v>
      </c>
    </row>
    <row r="4626" spans="1:43" x14ac:dyDescent="0.25">
      <c r="A4626">
        <v>4624</v>
      </c>
      <c r="B4626">
        <v>926</v>
      </c>
      <c r="C4626">
        <v>839</v>
      </c>
      <c r="D4626">
        <v>117</v>
      </c>
      <c r="E4626">
        <v>1</v>
      </c>
      <c r="F4626">
        <v>117</v>
      </c>
      <c r="G4626" t="str">
        <f>VLOOKUP($C4626,'Raw-products'!$A$2:$H$1261,MATCH(G$1,'Raw-products'!$A$1:$H$1,0))</f>
        <v>Jacket</v>
      </c>
      <c r="H4626" t="str">
        <f>VLOOKUP($C4626,'Raw-products'!$A$2:$H$1261,MATCH(H$1,'Raw-products'!$A$1:$H$1,0))</f>
        <v>Shearling</v>
      </c>
      <c r="I4626" t="str">
        <f>VLOOKUP($C4626,'Raw-products'!$A$2:$H$1261,MATCH(I$1,'Raw-products'!$A$1:$H$1,0))</f>
        <v>XL</v>
      </c>
      <c r="J4626" t="str">
        <f>VLOOKUP($C4626,'Raw-products'!$A$2:$H$1261,MATCH(J$1,'Raw-products'!$A$1:$H$1,0))</f>
        <v>violet</v>
      </c>
      <c r="K4626">
        <f>VLOOKUP($C4626,'Raw-products'!$A$2:$H$1261,MATCH(K$1,'Raw-products'!$A$1:$H$1,0))</f>
        <v>95</v>
      </c>
      <c r="L4626">
        <f>VLOOKUP($C4626,'Raw-products'!$A$2:$H$1261,MATCH(L$1,'Raw-products'!$A$1:$H$1,0))</f>
        <v>70</v>
      </c>
      <c r="M4626" s="5">
        <f t="shared" si="144"/>
        <v>6650</v>
      </c>
      <c r="N4626" cm="1">
        <f t="array" ref="N4626:Q4626">_xlfn.XLOOKUP($B4626,'Raw -orders'!$A:$A,'Raw -orders'!$B:$E)</f>
        <v>123</v>
      </c>
      <c r="O4626">
        <v>13634</v>
      </c>
      <c r="P4626" s="1">
        <v>44235</v>
      </c>
      <c r="Q4626" s="1">
        <v>44245</v>
      </c>
      <c r="R4626" t="str" cm="1">
        <f t="array" ref="R4626:Y4626">_xlfn.XLOOKUP($N4626,'Raw - customers'!$A:$A,'Raw - customers'!$B:$I)</f>
        <v>Yardley Dreamer</v>
      </c>
      <c r="S4626" t="str">
        <v>Female</v>
      </c>
      <c r="T4626">
        <v>22</v>
      </c>
      <c r="U4626" t="str">
        <v>8083 Paterson RoadApt. 211</v>
      </c>
      <c r="V4626">
        <v>1149</v>
      </c>
      <c r="W4626" t="str">
        <v>Jordanborough</v>
      </c>
      <c r="X4626" t="str">
        <v>Tasmania</v>
      </c>
      <c r="Y4626" t="str">
        <v>Australia</v>
      </c>
      <c r="Z4626">
        <v>2</v>
      </c>
      <c r="AA4626" s="3" t="str">
        <f t="shared" si="145"/>
        <v>0 to 10</v>
      </c>
      <c r="AP4626" s="6">
        <v>123</v>
      </c>
      <c r="AQ4626" s="6" t="s">
        <v>1414</v>
      </c>
    </row>
    <row r="4627" spans="1:43" x14ac:dyDescent="0.25">
      <c r="A4627">
        <v>4625</v>
      </c>
      <c r="B4627">
        <v>926</v>
      </c>
      <c r="C4627">
        <v>810</v>
      </c>
      <c r="D4627">
        <v>117</v>
      </c>
      <c r="E4627">
        <v>2</v>
      </c>
      <c r="F4627">
        <v>234</v>
      </c>
      <c r="G4627" t="str">
        <f>VLOOKUP($C4627,'Raw-products'!$A$2:$H$1261,MATCH(G$1,'Raw-products'!$A$1:$H$1,0))</f>
        <v>Jacket</v>
      </c>
      <c r="H4627" t="str">
        <f>VLOOKUP($C4627,'Raw-products'!$A$2:$H$1261,MATCH(H$1,'Raw-products'!$A$1:$H$1,0))</f>
        <v>Shearling</v>
      </c>
      <c r="I4627" t="str">
        <f>VLOOKUP($C4627,'Raw-products'!$A$2:$H$1261,MATCH(I$1,'Raw-products'!$A$1:$H$1,0))</f>
        <v>XS</v>
      </c>
      <c r="J4627" t="str">
        <f>VLOOKUP($C4627,'Raw-products'!$A$2:$H$1261,MATCH(J$1,'Raw-products'!$A$1:$H$1,0))</f>
        <v>orange</v>
      </c>
      <c r="K4627">
        <f>VLOOKUP($C4627,'Raw-products'!$A$2:$H$1261,MATCH(K$1,'Raw-products'!$A$1:$H$1,0))</f>
        <v>95</v>
      </c>
      <c r="L4627">
        <f>VLOOKUP($C4627,'Raw-products'!$A$2:$H$1261,MATCH(L$1,'Raw-products'!$A$1:$H$1,0))</f>
        <v>54</v>
      </c>
      <c r="M4627" s="5">
        <f t="shared" si="144"/>
        <v>5130</v>
      </c>
      <c r="N4627" cm="1">
        <f t="array" ref="N4627:Q4627">_xlfn.XLOOKUP($B4627,'Raw -orders'!$A:$A,'Raw -orders'!$B:$E)</f>
        <v>123</v>
      </c>
      <c r="O4627">
        <v>13634</v>
      </c>
      <c r="P4627" s="1">
        <v>44235</v>
      </c>
      <c r="Q4627" s="1">
        <v>44245</v>
      </c>
      <c r="R4627" t="str" cm="1">
        <f t="array" ref="R4627:Y4627">_xlfn.XLOOKUP($N4627,'Raw - customers'!$A:$A,'Raw - customers'!$B:$I)</f>
        <v>Yardley Dreamer</v>
      </c>
      <c r="S4627" t="str">
        <v>Female</v>
      </c>
      <c r="T4627">
        <v>22</v>
      </c>
      <c r="U4627" t="str">
        <v>8083 Paterson RoadApt. 211</v>
      </c>
      <c r="V4627">
        <v>1149</v>
      </c>
      <c r="W4627" t="str">
        <v>Jordanborough</v>
      </c>
      <c r="X4627" t="str">
        <v>Tasmania</v>
      </c>
      <c r="Y4627" t="str">
        <v>Australia</v>
      </c>
      <c r="Z4627">
        <v>2</v>
      </c>
      <c r="AA4627" s="3" t="str">
        <f t="shared" si="145"/>
        <v>0 to 10</v>
      </c>
      <c r="AP4627" s="6">
        <v>123</v>
      </c>
      <c r="AQ4627" s="6" t="s">
        <v>1414</v>
      </c>
    </row>
    <row r="4628" spans="1:43" x14ac:dyDescent="0.25">
      <c r="A4628">
        <v>4626</v>
      </c>
      <c r="B4628">
        <v>926</v>
      </c>
      <c r="C4628">
        <v>865</v>
      </c>
      <c r="D4628">
        <v>113</v>
      </c>
      <c r="E4628">
        <v>1</v>
      </c>
      <c r="F4628">
        <v>113</v>
      </c>
      <c r="G4628" t="str">
        <f>VLOOKUP($C4628,'Raw-products'!$A$2:$H$1261,MATCH(G$1,'Raw-products'!$A$1:$H$1,0))</f>
        <v>Trousers</v>
      </c>
      <c r="H4628" t="str">
        <f>VLOOKUP($C4628,'Raw-products'!$A$2:$H$1261,MATCH(H$1,'Raw-products'!$A$1:$H$1,0))</f>
        <v>Chinos</v>
      </c>
      <c r="I4628" t="str">
        <f>VLOOKUP($C4628,'Raw-products'!$A$2:$H$1261,MATCH(I$1,'Raw-products'!$A$1:$H$1,0))</f>
        <v>XS</v>
      </c>
      <c r="J4628" t="str">
        <f>VLOOKUP($C4628,'Raw-products'!$A$2:$H$1261,MATCH(J$1,'Raw-products'!$A$1:$H$1,0))</f>
        <v>indigo</v>
      </c>
      <c r="K4628">
        <f>VLOOKUP($C4628,'Raw-products'!$A$2:$H$1261,MATCH(K$1,'Raw-products'!$A$1:$H$1,0))</f>
        <v>100</v>
      </c>
      <c r="L4628">
        <f>VLOOKUP($C4628,'Raw-products'!$A$2:$H$1261,MATCH(L$1,'Raw-products'!$A$1:$H$1,0))</f>
        <v>61</v>
      </c>
      <c r="M4628" s="5">
        <f t="shared" si="144"/>
        <v>6100</v>
      </c>
      <c r="N4628" cm="1">
        <f t="array" ref="N4628:Q4628">_xlfn.XLOOKUP($B4628,'Raw -orders'!$A:$A,'Raw -orders'!$B:$E)</f>
        <v>123</v>
      </c>
      <c r="O4628">
        <v>13634</v>
      </c>
      <c r="P4628" s="1">
        <v>44235</v>
      </c>
      <c r="Q4628" s="1">
        <v>44245</v>
      </c>
      <c r="R4628" t="str" cm="1">
        <f t="array" ref="R4628:Y4628">_xlfn.XLOOKUP($N4628,'Raw - customers'!$A:$A,'Raw - customers'!$B:$I)</f>
        <v>Yardley Dreamer</v>
      </c>
      <c r="S4628" t="str">
        <v>Female</v>
      </c>
      <c r="T4628">
        <v>22</v>
      </c>
      <c r="U4628" t="str">
        <v>8083 Paterson RoadApt. 211</v>
      </c>
      <c r="V4628">
        <v>1149</v>
      </c>
      <c r="W4628" t="str">
        <v>Jordanborough</v>
      </c>
      <c r="X4628" t="str">
        <v>Tasmania</v>
      </c>
      <c r="Y4628" t="str">
        <v>Australia</v>
      </c>
      <c r="Z4628">
        <v>2</v>
      </c>
      <c r="AA4628" s="3" t="str">
        <f t="shared" si="145"/>
        <v>0 to 10</v>
      </c>
      <c r="AP4628" s="6">
        <v>123</v>
      </c>
      <c r="AQ4628" s="6" t="s">
        <v>1414</v>
      </c>
    </row>
    <row r="4629" spans="1:43" x14ac:dyDescent="0.25">
      <c r="A4629">
        <v>4627</v>
      </c>
      <c r="B4629">
        <v>926</v>
      </c>
      <c r="C4629">
        <v>661</v>
      </c>
      <c r="D4629">
        <v>93</v>
      </c>
      <c r="E4629">
        <v>1</v>
      </c>
      <c r="F4629">
        <v>93</v>
      </c>
      <c r="G4629" t="str">
        <f>VLOOKUP($C4629,'Raw-products'!$A$2:$H$1261,MATCH(G$1,'Raw-products'!$A$1:$H$1,0))</f>
        <v>Jacket</v>
      </c>
      <c r="H4629" t="str">
        <f>VLOOKUP($C4629,'Raw-products'!$A$2:$H$1261,MATCH(H$1,'Raw-products'!$A$1:$H$1,0))</f>
        <v>Coach</v>
      </c>
      <c r="I4629" t="str">
        <f>VLOOKUP($C4629,'Raw-products'!$A$2:$H$1261,MATCH(I$1,'Raw-products'!$A$1:$H$1,0))</f>
        <v>S</v>
      </c>
      <c r="J4629" t="str">
        <f>VLOOKUP($C4629,'Raw-products'!$A$2:$H$1261,MATCH(J$1,'Raw-products'!$A$1:$H$1,0))</f>
        <v>violet</v>
      </c>
      <c r="K4629">
        <f>VLOOKUP($C4629,'Raw-products'!$A$2:$H$1261,MATCH(K$1,'Raw-products'!$A$1:$H$1,0))</f>
        <v>115</v>
      </c>
      <c r="L4629">
        <f>VLOOKUP($C4629,'Raw-products'!$A$2:$H$1261,MATCH(L$1,'Raw-products'!$A$1:$H$1,0))</f>
        <v>74</v>
      </c>
      <c r="M4629" s="5">
        <f t="shared" si="144"/>
        <v>8510</v>
      </c>
      <c r="N4629" cm="1">
        <f t="array" ref="N4629:Q4629">_xlfn.XLOOKUP($B4629,'Raw -orders'!$A:$A,'Raw -orders'!$B:$E)</f>
        <v>123</v>
      </c>
      <c r="O4629">
        <v>13634</v>
      </c>
      <c r="P4629" s="1">
        <v>44235</v>
      </c>
      <c r="Q4629" s="1">
        <v>44245</v>
      </c>
      <c r="R4629" t="str" cm="1">
        <f t="array" ref="R4629:Y4629">_xlfn.XLOOKUP($N4629,'Raw - customers'!$A:$A,'Raw - customers'!$B:$I)</f>
        <v>Yardley Dreamer</v>
      </c>
      <c r="S4629" t="str">
        <v>Female</v>
      </c>
      <c r="T4629">
        <v>22</v>
      </c>
      <c r="U4629" t="str">
        <v>8083 Paterson RoadApt. 211</v>
      </c>
      <c r="V4629">
        <v>1149</v>
      </c>
      <c r="W4629" t="str">
        <v>Jordanborough</v>
      </c>
      <c r="X4629" t="str">
        <v>Tasmania</v>
      </c>
      <c r="Y4629" t="str">
        <v>Australia</v>
      </c>
      <c r="Z4629">
        <v>2</v>
      </c>
      <c r="AA4629" s="3" t="str">
        <f t="shared" si="145"/>
        <v>0 to 10</v>
      </c>
      <c r="AP4629" s="6">
        <v>123</v>
      </c>
      <c r="AQ4629" s="6" t="s">
        <v>1414</v>
      </c>
    </row>
    <row r="4630" spans="1:43" x14ac:dyDescent="0.25">
      <c r="A4630">
        <v>4628</v>
      </c>
      <c r="B4630">
        <v>926</v>
      </c>
      <c r="C4630">
        <v>1148</v>
      </c>
      <c r="D4630">
        <v>102</v>
      </c>
      <c r="E4630">
        <v>3</v>
      </c>
      <c r="F4630">
        <v>306</v>
      </c>
      <c r="G4630" t="str">
        <f>VLOOKUP($C4630,'Raw-products'!$A$2:$H$1261,MATCH(G$1,'Raw-products'!$A$1:$H$1,0))</f>
        <v>Trousers</v>
      </c>
      <c r="H4630" t="str">
        <f>VLOOKUP($C4630,'Raw-products'!$A$2:$H$1261,MATCH(H$1,'Raw-products'!$A$1:$H$1,0))</f>
        <v>Cargo Pants</v>
      </c>
      <c r="I4630" t="str">
        <f>VLOOKUP($C4630,'Raw-products'!$A$2:$H$1261,MATCH(I$1,'Raw-products'!$A$1:$H$1,0))</f>
        <v>L</v>
      </c>
      <c r="J4630" t="str">
        <f>VLOOKUP($C4630,'Raw-products'!$A$2:$H$1261,MATCH(J$1,'Raw-products'!$A$1:$H$1,0))</f>
        <v>indigo</v>
      </c>
      <c r="K4630">
        <f>VLOOKUP($C4630,'Raw-products'!$A$2:$H$1261,MATCH(K$1,'Raw-products'!$A$1:$H$1,0))</f>
        <v>106</v>
      </c>
      <c r="L4630">
        <f>VLOOKUP($C4630,'Raw-products'!$A$2:$H$1261,MATCH(L$1,'Raw-products'!$A$1:$H$1,0))</f>
        <v>46</v>
      </c>
      <c r="M4630" s="5">
        <f t="shared" si="144"/>
        <v>4876</v>
      </c>
      <c r="N4630" cm="1">
        <f t="array" ref="N4630:Q4630">_xlfn.XLOOKUP($B4630,'Raw -orders'!$A:$A,'Raw -orders'!$B:$E)</f>
        <v>123</v>
      </c>
      <c r="O4630">
        <v>13634</v>
      </c>
      <c r="P4630" s="1">
        <v>44235</v>
      </c>
      <c r="Q4630" s="1">
        <v>44245</v>
      </c>
      <c r="R4630" t="str" cm="1">
        <f t="array" ref="R4630:Y4630">_xlfn.XLOOKUP($N4630,'Raw - customers'!$A:$A,'Raw - customers'!$B:$I)</f>
        <v>Yardley Dreamer</v>
      </c>
      <c r="S4630" t="str">
        <v>Female</v>
      </c>
      <c r="T4630">
        <v>22</v>
      </c>
      <c r="U4630" t="str">
        <v>8083 Paterson RoadApt. 211</v>
      </c>
      <c r="V4630">
        <v>1149</v>
      </c>
      <c r="W4630" t="str">
        <v>Jordanborough</v>
      </c>
      <c r="X4630" t="str">
        <v>Tasmania</v>
      </c>
      <c r="Y4630" t="str">
        <v>Australia</v>
      </c>
      <c r="Z4630">
        <v>2</v>
      </c>
      <c r="AA4630" s="3" t="str">
        <f t="shared" si="145"/>
        <v>0 to 10</v>
      </c>
      <c r="AP4630" s="6">
        <v>123</v>
      </c>
      <c r="AQ4630" s="6" t="s">
        <v>1414</v>
      </c>
    </row>
    <row r="4631" spans="1:43" x14ac:dyDescent="0.25">
      <c r="A4631">
        <v>4629</v>
      </c>
      <c r="B4631">
        <v>927</v>
      </c>
      <c r="C4631">
        <v>539</v>
      </c>
      <c r="D4631">
        <v>98</v>
      </c>
      <c r="E4631">
        <v>3</v>
      </c>
      <c r="F4631">
        <v>294</v>
      </c>
      <c r="G4631" t="str">
        <f>VLOOKUP($C4631,'Raw-products'!$A$2:$H$1261,MATCH(G$1,'Raw-products'!$A$1:$H$1,0))</f>
        <v>Jacket</v>
      </c>
      <c r="H4631" t="str">
        <f>VLOOKUP($C4631,'Raw-products'!$A$2:$H$1261,MATCH(H$1,'Raw-products'!$A$1:$H$1,0))</f>
        <v>Leather</v>
      </c>
      <c r="I4631" t="str">
        <f>VLOOKUP($C4631,'Raw-products'!$A$2:$H$1261,MATCH(I$1,'Raw-products'!$A$1:$H$1,0))</f>
        <v>XL</v>
      </c>
      <c r="J4631" t="str">
        <f>VLOOKUP($C4631,'Raw-products'!$A$2:$H$1261,MATCH(J$1,'Raw-products'!$A$1:$H$1,0))</f>
        <v>yellow</v>
      </c>
      <c r="K4631">
        <f>VLOOKUP($C4631,'Raw-products'!$A$2:$H$1261,MATCH(K$1,'Raw-products'!$A$1:$H$1,0))</f>
        <v>113</v>
      </c>
      <c r="L4631">
        <f>VLOOKUP($C4631,'Raw-products'!$A$2:$H$1261,MATCH(L$1,'Raw-products'!$A$1:$H$1,0))</f>
        <v>67</v>
      </c>
      <c r="M4631" s="5">
        <f t="shared" si="144"/>
        <v>7571</v>
      </c>
      <c r="N4631" cm="1">
        <f t="array" ref="N4631:Q4631">_xlfn.XLOOKUP($B4631,'Raw -orders'!$A:$A,'Raw -orders'!$B:$E)</f>
        <v>963</v>
      </c>
      <c r="O4631">
        <v>24139</v>
      </c>
      <c r="P4631" s="1">
        <v>44410</v>
      </c>
      <c r="Q4631" s="1">
        <v>44414</v>
      </c>
      <c r="R4631" t="str" cm="1">
        <f t="array" ref="R4631:Y4631">_xlfn.XLOOKUP($N4631,'Raw - customers'!$A:$A,'Raw - customers'!$B:$I)</f>
        <v>Albina Disdel</v>
      </c>
      <c r="S4631" t="str">
        <v>Genderqueer</v>
      </c>
      <c r="T4631">
        <v>47</v>
      </c>
      <c r="U4631" t="str">
        <v>639 Emard PlaceSuite 924</v>
      </c>
      <c r="V4631">
        <v>1331</v>
      </c>
      <c r="W4631" t="str">
        <v>West Luke</v>
      </c>
      <c r="X4631" t="str">
        <v>Northern Territory</v>
      </c>
      <c r="Y4631" t="str">
        <v>Australia</v>
      </c>
      <c r="Z4631">
        <v>8</v>
      </c>
      <c r="AA4631" s="3" t="str">
        <f t="shared" si="145"/>
        <v>0 to 10</v>
      </c>
      <c r="AP4631" s="6">
        <v>963</v>
      </c>
      <c r="AQ4631" s="6" t="s">
        <v>1339</v>
      </c>
    </row>
    <row r="4632" spans="1:43" x14ac:dyDescent="0.25">
      <c r="A4632">
        <v>4630</v>
      </c>
      <c r="B4632">
        <v>927</v>
      </c>
      <c r="C4632">
        <v>390</v>
      </c>
      <c r="D4632">
        <v>119</v>
      </c>
      <c r="E4632">
        <v>3</v>
      </c>
      <c r="F4632">
        <v>357</v>
      </c>
      <c r="G4632" t="str">
        <f>VLOOKUP($C4632,'Raw-products'!$A$2:$H$1261,MATCH(G$1,'Raw-products'!$A$1:$H$1,0))</f>
        <v>Shirt</v>
      </c>
      <c r="H4632" t="str">
        <f>VLOOKUP($C4632,'Raw-products'!$A$2:$H$1261,MATCH(H$1,'Raw-products'!$A$1:$H$1,0))</f>
        <v>Casual Slim Fit</v>
      </c>
      <c r="I4632" t="str">
        <f>VLOOKUP($C4632,'Raw-products'!$A$2:$H$1261,MATCH(I$1,'Raw-products'!$A$1:$H$1,0))</f>
        <v>XS</v>
      </c>
      <c r="J4632" t="str">
        <f>VLOOKUP($C4632,'Raw-products'!$A$2:$H$1261,MATCH(J$1,'Raw-products'!$A$1:$H$1,0))</f>
        <v>orange</v>
      </c>
      <c r="K4632">
        <f>VLOOKUP($C4632,'Raw-products'!$A$2:$H$1261,MATCH(K$1,'Raw-products'!$A$1:$H$1,0))</f>
        <v>113</v>
      </c>
      <c r="L4632">
        <f>VLOOKUP($C4632,'Raw-products'!$A$2:$H$1261,MATCH(L$1,'Raw-products'!$A$1:$H$1,0))</f>
        <v>43</v>
      </c>
      <c r="M4632" s="5">
        <f t="shared" si="144"/>
        <v>4859</v>
      </c>
      <c r="N4632" cm="1">
        <f t="array" ref="N4632:Q4632">_xlfn.XLOOKUP($B4632,'Raw -orders'!$A:$A,'Raw -orders'!$B:$E)</f>
        <v>963</v>
      </c>
      <c r="O4632">
        <v>24139</v>
      </c>
      <c r="P4632" s="1">
        <v>44410</v>
      </c>
      <c r="Q4632" s="1">
        <v>44414</v>
      </c>
      <c r="R4632" t="str" cm="1">
        <f t="array" ref="R4632:Y4632">_xlfn.XLOOKUP($N4632,'Raw - customers'!$A:$A,'Raw - customers'!$B:$I)</f>
        <v>Albina Disdel</v>
      </c>
      <c r="S4632" t="str">
        <v>Genderqueer</v>
      </c>
      <c r="T4632">
        <v>47</v>
      </c>
      <c r="U4632" t="str">
        <v>639 Emard PlaceSuite 924</v>
      </c>
      <c r="V4632">
        <v>1331</v>
      </c>
      <c r="W4632" t="str">
        <v>West Luke</v>
      </c>
      <c r="X4632" t="str">
        <v>Northern Territory</v>
      </c>
      <c r="Y4632" t="str">
        <v>Australia</v>
      </c>
      <c r="Z4632">
        <v>8</v>
      </c>
      <c r="AA4632" s="3" t="str">
        <f t="shared" si="145"/>
        <v>0 to 10</v>
      </c>
      <c r="AP4632" s="6">
        <v>963</v>
      </c>
      <c r="AQ4632" s="6" t="s">
        <v>1339</v>
      </c>
    </row>
    <row r="4633" spans="1:43" x14ac:dyDescent="0.25">
      <c r="A4633">
        <v>4631</v>
      </c>
      <c r="B4633">
        <v>927</v>
      </c>
      <c r="C4633">
        <v>108</v>
      </c>
      <c r="D4633">
        <v>92</v>
      </c>
      <c r="E4633">
        <v>2</v>
      </c>
      <c r="F4633">
        <v>184</v>
      </c>
      <c r="G4633" t="str">
        <f>VLOOKUP($C4633,'Raw-products'!$A$2:$H$1261,MATCH(G$1,'Raw-products'!$A$1:$H$1,0))</f>
        <v>Shirt</v>
      </c>
      <c r="H4633" t="str">
        <f>VLOOKUP($C4633,'Raw-products'!$A$2:$H$1261,MATCH(H$1,'Raw-products'!$A$1:$H$1,0))</f>
        <v>Denim</v>
      </c>
      <c r="I4633" t="str">
        <f>VLOOKUP($C4633,'Raw-products'!$A$2:$H$1261,MATCH(I$1,'Raw-products'!$A$1:$H$1,0))</f>
        <v>L</v>
      </c>
      <c r="J4633" t="str">
        <f>VLOOKUP($C4633,'Raw-products'!$A$2:$H$1261,MATCH(J$1,'Raw-products'!$A$1:$H$1,0))</f>
        <v>red</v>
      </c>
      <c r="K4633">
        <f>VLOOKUP($C4633,'Raw-products'!$A$2:$H$1261,MATCH(K$1,'Raw-products'!$A$1:$H$1,0))</f>
        <v>115</v>
      </c>
      <c r="L4633">
        <f>VLOOKUP($C4633,'Raw-products'!$A$2:$H$1261,MATCH(L$1,'Raw-products'!$A$1:$H$1,0))</f>
        <v>52</v>
      </c>
      <c r="M4633" s="5">
        <f t="shared" si="144"/>
        <v>5980</v>
      </c>
      <c r="N4633" cm="1">
        <f t="array" ref="N4633:Q4633">_xlfn.XLOOKUP($B4633,'Raw -orders'!$A:$A,'Raw -orders'!$B:$E)</f>
        <v>963</v>
      </c>
      <c r="O4633">
        <v>24139</v>
      </c>
      <c r="P4633" s="1">
        <v>44410</v>
      </c>
      <c r="Q4633" s="1">
        <v>44414</v>
      </c>
      <c r="R4633" t="str" cm="1">
        <f t="array" ref="R4633:Y4633">_xlfn.XLOOKUP($N4633,'Raw - customers'!$A:$A,'Raw - customers'!$B:$I)</f>
        <v>Albina Disdel</v>
      </c>
      <c r="S4633" t="str">
        <v>Genderqueer</v>
      </c>
      <c r="T4633">
        <v>47</v>
      </c>
      <c r="U4633" t="str">
        <v>639 Emard PlaceSuite 924</v>
      </c>
      <c r="V4633">
        <v>1331</v>
      </c>
      <c r="W4633" t="str">
        <v>West Luke</v>
      </c>
      <c r="X4633" t="str">
        <v>Northern Territory</v>
      </c>
      <c r="Y4633" t="str">
        <v>Australia</v>
      </c>
      <c r="Z4633">
        <v>8</v>
      </c>
      <c r="AA4633" s="3" t="str">
        <f t="shared" si="145"/>
        <v>0 to 10</v>
      </c>
      <c r="AP4633" s="6">
        <v>963</v>
      </c>
      <c r="AQ4633" s="6" t="s">
        <v>1339</v>
      </c>
    </row>
    <row r="4634" spans="1:43" x14ac:dyDescent="0.25">
      <c r="A4634">
        <v>4632</v>
      </c>
      <c r="B4634">
        <v>927</v>
      </c>
      <c r="C4634">
        <v>1160</v>
      </c>
      <c r="D4634">
        <v>99</v>
      </c>
      <c r="E4634">
        <v>3</v>
      </c>
      <c r="F4634">
        <v>297</v>
      </c>
      <c r="G4634" t="str">
        <f>VLOOKUP($C4634,'Raw-products'!$A$2:$H$1261,MATCH(G$1,'Raw-products'!$A$1:$H$1,0))</f>
        <v>Trousers</v>
      </c>
      <c r="H4634" t="str">
        <f>VLOOKUP($C4634,'Raw-products'!$A$2:$H$1261,MATCH(H$1,'Raw-products'!$A$1:$H$1,0))</f>
        <v>High-Waisted</v>
      </c>
      <c r="I4634" t="str">
        <f>VLOOKUP($C4634,'Raw-products'!$A$2:$H$1261,MATCH(I$1,'Raw-products'!$A$1:$H$1,0))</f>
        <v>XS</v>
      </c>
      <c r="J4634" t="str">
        <f>VLOOKUP($C4634,'Raw-products'!$A$2:$H$1261,MATCH(J$1,'Raw-products'!$A$1:$H$1,0))</f>
        <v>orange</v>
      </c>
      <c r="K4634">
        <f>VLOOKUP($C4634,'Raw-products'!$A$2:$H$1261,MATCH(K$1,'Raw-products'!$A$1:$H$1,0))</f>
        <v>98</v>
      </c>
      <c r="L4634">
        <f>VLOOKUP($C4634,'Raw-products'!$A$2:$H$1261,MATCH(L$1,'Raw-products'!$A$1:$H$1,0))</f>
        <v>55</v>
      </c>
      <c r="M4634" s="5">
        <f t="shared" si="144"/>
        <v>5390</v>
      </c>
      <c r="N4634" cm="1">
        <f t="array" ref="N4634:Q4634">_xlfn.XLOOKUP($B4634,'Raw -orders'!$A:$A,'Raw -orders'!$B:$E)</f>
        <v>963</v>
      </c>
      <c r="O4634">
        <v>24139</v>
      </c>
      <c r="P4634" s="1">
        <v>44410</v>
      </c>
      <c r="Q4634" s="1">
        <v>44414</v>
      </c>
      <c r="R4634" t="str" cm="1">
        <f t="array" ref="R4634:Y4634">_xlfn.XLOOKUP($N4634,'Raw - customers'!$A:$A,'Raw - customers'!$B:$I)</f>
        <v>Albina Disdel</v>
      </c>
      <c r="S4634" t="str">
        <v>Genderqueer</v>
      </c>
      <c r="T4634">
        <v>47</v>
      </c>
      <c r="U4634" t="str">
        <v>639 Emard PlaceSuite 924</v>
      </c>
      <c r="V4634">
        <v>1331</v>
      </c>
      <c r="W4634" t="str">
        <v>West Luke</v>
      </c>
      <c r="X4634" t="str">
        <v>Northern Territory</v>
      </c>
      <c r="Y4634" t="str">
        <v>Australia</v>
      </c>
      <c r="Z4634">
        <v>8</v>
      </c>
      <c r="AA4634" s="3" t="str">
        <f t="shared" si="145"/>
        <v>0 to 10</v>
      </c>
      <c r="AP4634" s="6">
        <v>963</v>
      </c>
      <c r="AQ4634" s="6" t="s">
        <v>1339</v>
      </c>
    </row>
    <row r="4635" spans="1:43" x14ac:dyDescent="0.25">
      <c r="A4635">
        <v>4633</v>
      </c>
      <c r="B4635">
        <v>928</v>
      </c>
      <c r="C4635">
        <v>22</v>
      </c>
      <c r="D4635">
        <v>96</v>
      </c>
      <c r="E4635">
        <v>1</v>
      </c>
      <c r="F4635">
        <v>96</v>
      </c>
      <c r="G4635" t="str">
        <f>VLOOKUP($C4635,'Raw-products'!$A$2:$H$1261,MATCH(G$1,'Raw-products'!$A$1:$H$1,0))</f>
        <v>Shirt</v>
      </c>
      <c r="H4635" t="str">
        <f>VLOOKUP($C4635,'Raw-products'!$A$2:$H$1261,MATCH(H$1,'Raw-products'!$A$1:$H$1,0))</f>
        <v>Oxford Cloth</v>
      </c>
      <c r="I4635" t="str">
        <f>VLOOKUP($C4635,'Raw-products'!$A$2:$H$1261,MATCH(I$1,'Raw-products'!$A$1:$H$1,0))</f>
        <v>M</v>
      </c>
      <c r="J4635" t="str">
        <f>VLOOKUP($C4635,'Raw-products'!$A$2:$H$1261,MATCH(J$1,'Raw-products'!$A$1:$H$1,0))</f>
        <v>blue</v>
      </c>
      <c r="K4635">
        <f>VLOOKUP($C4635,'Raw-products'!$A$2:$H$1261,MATCH(K$1,'Raw-products'!$A$1:$H$1,0))</f>
        <v>114</v>
      </c>
      <c r="L4635">
        <f>VLOOKUP($C4635,'Raw-products'!$A$2:$H$1261,MATCH(L$1,'Raw-products'!$A$1:$H$1,0))</f>
        <v>57</v>
      </c>
      <c r="M4635" s="5">
        <f t="shared" si="144"/>
        <v>6498</v>
      </c>
      <c r="N4635" cm="1">
        <f t="array" ref="N4635:Q4635">_xlfn.XLOOKUP($B4635,'Raw -orders'!$A:$A,'Raw -orders'!$B:$E)</f>
        <v>801</v>
      </c>
      <c r="O4635">
        <v>42930</v>
      </c>
      <c r="P4635" s="1">
        <v>44483</v>
      </c>
      <c r="Q4635" s="1">
        <v>44488</v>
      </c>
      <c r="R4635" t="str" cm="1">
        <f t="array" ref="R4635:Y4635">_xlfn.XLOOKUP($N4635,'Raw - customers'!$A:$A,'Raw - customers'!$B:$I)</f>
        <v>Morgana Weymouth</v>
      </c>
      <c r="S4635" t="str">
        <v>Female</v>
      </c>
      <c r="T4635">
        <v>64</v>
      </c>
      <c r="U4635" t="str">
        <v>843 Goodwin MewsApt. 699</v>
      </c>
      <c r="V4635">
        <v>3128</v>
      </c>
      <c r="W4635" t="str">
        <v>Blakeborough</v>
      </c>
      <c r="X4635" t="str">
        <v>Australian Capital Territory</v>
      </c>
      <c r="Y4635" t="str">
        <v>Australia</v>
      </c>
      <c r="Z4635">
        <v>10</v>
      </c>
      <c r="AA4635" s="3" t="str">
        <f t="shared" si="145"/>
        <v>0 to 10</v>
      </c>
      <c r="AP4635" s="6">
        <v>801</v>
      </c>
      <c r="AQ4635" s="6" t="s">
        <v>1350</v>
      </c>
    </row>
    <row r="4636" spans="1:43" x14ac:dyDescent="0.25">
      <c r="A4636">
        <v>4634</v>
      </c>
      <c r="B4636">
        <v>928</v>
      </c>
      <c r="C4636">
        <v>400</v>
      </c>
      <c r="D4636">
        <v>119</v>
      </c>
      <c r="E4636">
        <v>1</v>
      </c>
      <c r="F4636">
        <v>119</v>
      </c>
      <c r="G4636" t="str">
        <f>VLOOKUP($C4636,'Raw-products'!$A$2:$H$1261,MATCH(G$1,'Raw-products'!$A$1:$H$1,0))</f>
        <v>Shirt</v>
      </c>
      <c r="H4636" t="str">
        <f>VLOOKUP($C4636,'Raw-products'!$A$2:$H$1261,MATCH(H$1,'Raw-products'!$A$1:$H$1,0))</f>
        <v>Casual Slim Fit</v>
      </c>
      <c r="I4636" t="str">
        <f>VLOOKUP($C4636,'Raw-products'!$A$2:$H$1261,MATCH(I$1,'Raw-products'!$A$1:$H$1,0))</f>
        <v>XS</v>
      </c>
      <c r="J4636" t="str">
        <f>VLOOKUP($C4636,'Raw-products'!$A$2:$H$1261,MATCH(J$1,'Raw-products'!$A$1:$H$1,0))</f>
        <v>green</v>
      </c>
      <c r="K4636">
        <f>VLOOKUP($C4636,'Raw-products'!$A$2:$H$1261,MATCH(K$1,'Raw-products'!$A$1:$H$1,0))</f>
        <v>113</v>
      </c>
      <c r="L4636">
        <f>VLOOKUP($C4636,'Raw-products'!$A$2:$H$1261,MATCH(L$1,'Raw-products'!$A$1:$H$1,0))</f>
        <v>69</v>
      </c>
      <c r="M4636" s="5">
        <f t="shared" si="144"/>
        <v>7797</v>
      </c>
      <c r="N4636" cm="1">
        <f t="array" ref="N4636:Q4636">_xlfn.XLOOKUP($B4636,'Raw -orders'!$A:$A,'Raw -orders'!$B:$E)</f>
        <v>801</v>
      </c>
      <c r="O4636">
        <v>42930</v>
      </c>
      <c r="P4636" s="1">
        <v>44483</v>
      </c>
      <c r="Q4636" s="1">
        <v>44488</v>
      </c>
      <c r="R4636" t="str" cm="1">
        <f t="array" ref="R4636:Y4636">_xlfn.XLOOKUP($N4636,'Raw - customers'!$A:$A,'Raw - customers'!$B:$I)</f>
        <v>Morgana Weymouth</v>
      </c>
      <c r="S4636" t="str">
        <v>Female</v>
      </c>
      <c r="T4636">
        <v>64</v>
      </c>
      <c r="U4636" t="str">
        <v>843 Goodwin MewsApt. 699</v>
      </c>
      <c r="V4636">
        <v>3128</v>
      </c>
      <c r="W4636" t="str">
        <v>Blakeborough</v>
      </c>
      <c r="X4636" t="str">
        <v>Australian Capital Territory</v>
      </c>
      <c r="Y4636" t="str">
        <v>Australia</v>
      </c>
      <c r="Z4636">
        <v>10</v>
      </c>
      <c r="AA4636" s="3" t="str">
        <f t="shared" si="145"/>
        <v>0 to 10</v>
      </c>
      <c r="AP4636" s="6">
        <v>801</v>
      </c>
      <c r="AQ4636" s="6" t="s">
        <v>1350</v>
      </c>
    </row>
    <row r="4637" spans="1:43" x14ac:dyDescent="0.25">
      <c r="A4637">
        <v>4635</v>
      </c>
      <c r="B4637">
        <v>928</v>
      </c>
      <c r="C4637">
        <v>67</v>
      </c>
      <c r="D4637">
        <v>104</v>
      </c>
      <c r="E4637">
        <v>1</v>
      </c>
      <c r="F4637">
        <v>104</v>
      </c>
      <c r="G4637" t="str">
        <f>VLOOKUP($C4637,'Raw-products'!$A$2:$H$1261,MATCH(G$1,'Raw-products'!$A$1:$H$1,0))</f>
        <v>Shirt</v>
      </c>
      <c r="H4637" t="str">
        <f>VLOOKUP($C4637,'Raw-products'!$A$2:$H$1261,MATCH(H$1,'Raw-products'!$A$1:$H$1,0))</f>
        <v>Dress</v>
      </c>
      <c r="I4637" t="str">
        <f>VLOOKUP($C4637,'Raw-products'!$A$2:$H$1261,MATCH(I$1,'Raw-products'!$A$1:$H$1,0))</f>
        <v>M</v>
      </c>
      <c r="J4637" t="str">
        <f>VLOOKUP($C4637,'Raw-products'!$A$2:$H$1261,MATCH(J$1,'Raw-products'!$A$1:$H$1,0))</f>
        <v>violet</v>
      </c>
      <c r="K4637">
        <f>VLOOKUP($C4637,'Raw-products'!$A$2:$H$1261,MATCH(K$1,'Raw-products'!$A$1:$H$1,0))</f>
        <v>119</v>
      </c>
      <c r="L4637">
        <f>VLOOKUP($C4637,'Raw-products'!$A$2:$H$1261,MATCH(L$1,'Raw-products'!$A$1:$H$1,0))</f>
        <v>41</v>
      </c>
      <c r="M4637" s="5">
        <f t="shared" si="144"/>
        <v>4879</v>
      </c>
      <c r="N4637" cm="1">
        <f t="array" ref="N4637:Q4637">_xlfn.XLOOKUP($B4637,'Raw -orders'!$A:$A,'Raw -orders'!$B:$E)</f>
        <v>801</v>
      </c>
      <c r="O4637">
        <v>42930</v>
      </c>
      <c r="P4637" s="1">
        <v>44483</v>
      </c>
      <c r="Q4637" s="1">
        <v>44488</v>
      </c>
      <c r="R4637" t="str" cm="1">
        <f t="array" ref="R4637:Y4637">_xlfn.XLOOKUP($N4637,'Raw - customers'!$A:$A,'Raw - customers'!$B:$I)</f>
        <v>Morgana Weymouth</v>
      </c>
      <c r="S4637" t="str">
        <v>Female</v>
      </c>
      <c r="T4637">
        <v>64</v>
      </c>
      <c r="U4637" t="str">
        <v>843 Goodwin MewsApt. 699</v>
      </c>
      <c r="V4637">
        <v>3128</v>
      </c>
      <c r="W4637" t="str">
        <v>Blakeborough</v>
      </c>
      <c r="X4637" t="str">
        <v>Australian Capital Territory</v>
      </c>
      <c r="Y4637" t="str">
        <v>Australia</v>
      </c>
      <c r="Z4637">
        <v>10</v>
      </c>
      <c r="AA4637" s="3" t="str">
        <f t="shared" si="145"/>
        <v>0 to 10</v>
      </c>
      <c r="AP4637" s="6">
        <v>801</v>
      </c>
      <c r="AQ4637" s="6" t="s">
        <v>1350</v>
      </c>
    </row>
    <row r="4638" spans="1:43" x14ac:dyDescent="0.25">
      <c r="A4638">
        <v>4636</v>
      </c>
      <c r="B4638">
        <v>928</v>
      </c>
      <c r="C4638">
        <v>421</v>
      </c>
      <c r="D4638">
        <v>107</v>
      </c>
      <c r="E4638">
        <v>1</v>
      </c>
      <c r="F4638">
        <v>107</v>
      </c>
      <c r="G4638" t="str">
        <f>VLOOKUP($C4638,'Raw-products'!$A$2:$H$1261,MATCH(G$1,'Raw-products'!$A$1:$H$1,0))</f>
        <v>Jacket</v>
      </c>
      <c r="H4638" t="str">
        <f>VLOOKUP($C4638,'Raw-products'!$A$2:$H$1261,MATCH(H$1,'Raw-products'!$A$1:$H$1,0))</f>
        <v>Denim</v>
      </c>
      <c r="I4638" t="str">
        <f>VLOOKUP($C4638,'Raw-products'!$A$2:$H$1261,MATCH(I$1,'Raw-products'!$A$1:$H$1,0))</f>
        <v>S</v>
      </c>
      <c r="J4638" t="str">
        <f>VLOOKUP($C4638,'Raw-products'!$A$2:$H$1261,MATCH(J$1,'Raw-products'!$A$1:$H$1,0))</f>
        <v>red</v>
      </c>
      <c r="K4638">
        <f>VLOOKUP($C4638,'Raw-products'!$A$2:$H$1261,MATCH(K$1,'Raw-products'!$A$1:$H$1,0))</f>
        <v>92</v>
      </c>
      <c r="L4638">
        <f>VLOOKUP($C4638,'Raw-products'!$A$2:$H$1261,MATCH(L$1,'Raw-products'!$A$1:$H$1,0))</f>
        <v>69</v>
      </c>
      <c r="M4638" s="5">
        <f t="shared" si="144"/>
        <v>6348</v>
      </c>
      <c r="N4638" cm="1">
        <f t="array" ref="N4638:Q4638">_xlfn.XLOOKUP($B4638,'Raw -orders'!$A:$A,'Raw -orders'!$B:$E)</f>
        <v>801</v>
      </c>
      <c r="O4638">
        <v>42930</v>
      </c>
      <c r="P4638" s="1">
        <v>44483</v>
      </c>
      <c r="Q4638" s="1">
        <v>44488</v>
      </c>
      <c r="R4638" t="str" cm="1">
        <f t="array" ref="R4638:Y4638">_xlfn.XLOOKUP($N4638,'Raw - customers'!$A:$A,'Raw - customers'!$B:$I)</f>
        <v>Morgana Weymouth</v>
      </c>
      <c r="S4638" t="str">
        <v>Female</v>
      </c>
      <c r="T4638">
        <v>64</v>
      </c>
      <c r="U4638" t="str">
        <v>843 Goodwin MewsApt. 699</v>
      </c>
      <c r="V4638">
        <v>3128</v>
      </c>
      <c r="W4638" t="str">
        <v>Blakeborough</v>
      </c>
      <c r="X4638" t="str">
        <v>Australian Capital Territory</v>
      </c>
      <c r="Y4638" t="str">
        <v>Australia</v>
      </c>
      <c r="Z4638">
        <v>10</v>
      </c>
      <c r="AA4638" s="3" t="str">
        <f t="shared" si="145"/>
        <v>0 to 10</v>
      </c>
      <c r="AP4638" s="6">
        <v>801</v>
      </c>
      <c r="AQ4638" s="6" t="s">
        <v>1350</v>
      </c>
    </row>
    <row r="4639" spans="1:43" x14ac:dyDescent="0.25">
      <c r="A4639">
        <v>4637</v>
      </c>
      <c r="B4639">
        <v>928</v>
      </c>
      <c r="C4639">
        <v>290</v>
      </c>
      <c r="D4639">
        <v>105</v>
      </c>
      <c r="E4639">
        <v>1</v>
      </c>
      <c r="F4639">
        <v>105</v>
      </c>
      <c r="G4639" t="str">
        <f>VLOOKUP($C4639,'Raw-products'!$A$2:$H$1261,MATCH(G$1,'Raw-products'!$A$1:$H$1,0))</f>
        <v>Shirt</v>
      </c>
      <c r="H4639" t="str">
        <f>VLOOKUP($C4639,'Raw-products'!$A$2:$H$1261,MATCH(H$1,'Raw-products'!$A$1:$H$1,0))</f>
        <v>Cuban Collar</v>
      </c>
      <c r="I4639" t="str">
        <f>VLOOKUP($C4639,'Raw-products'!$A$2:$H$1261,MATCH(I$1,'Raw-products'!$A$1:$H$1,0))</f>
        <v>XS</v>
      </c>
      <c r="J4639" t="str">
        <f>VLOOKUP($C4639,'Raw-products'!$A$2:$H$1261,MATCH(J$1,'Raw-products'!$A$1:$H$1,0))</f>
        <v>yellow</v>
      </c>
      <c r="K4639">
        <f>VLOOKUP($C4639,'Raw-products'!$A$2:$H$1261,MATCH(K$1,'Raw-products'!$A$1:$H$1,0))</f>
        <v>93</v>
      </c>
      <c r="L4639">
        <f>VLOOKUP($C4639,'Raw-products'!$A$2:$H$1261,MATCH(L$1,'Raw-products'!$A$1:$H$1,0))</f>
        <v>78</v>
      </c>
      <c r="M4639" s="5">
        <f t="shared" si="144"/>
        <v>7254</v>
      </c>
      <c r="N4639" cm="1">
        <f t="array" ref="N4639:Q4639">_xlfn.XLOOKUP($B4639,'Raw -orders'!$A:$A,'Raw -orders'!$B:$E)</f>
        <v>801</v>
      </c>
      <c r="O4639">
        <v>42930</v>
      </c>
      <c r="P4639" s="1">
        <v>44483</v>
      </c>
      <c r="Q4639" s="1">
        <v>44488</v>
      </c>
      <c r="R4639" t="str" cm="1">
        <f t="array" ref="R4639:Y4639">_xlfn.XLOOKUP($N4639,'Raw - customers'!$A:$A,'Raw - customers'!$B:$I)</f>
        <v>Morgana Weymouth</v>
      </c>
      <c r="S4639" t="str">
        <v>Female</v>
      </c>
      <c r="T4639">
        <v>64</v>
      </c>
      <c r="U4639" t="str">
        <v>843 Goodwin MewsApt. 699</v>
      </c>
      <c r="V4639">
        <v>3128</v>
      </c>
      <c r="W4639" t="str">
        <v>Blakeborough</v>
      </c>
      <c r="X4639" t="str">
        <v>Australian Capital Territory</v>
      </c>
      <c r="Y4639" t="str">
        <v>Australia</v>
      </c>
      <c r="Z4639">
        <v>10</v>
      </c>
      <c r="AA4639" s="3" t="str">
        <f t="shared" si="145"/>
        <v>0 to 10</v>
      </c>
      <c r="AP4639" s="6">
        <v>801</v>
      </c>
      <c r="AQ4639" s="6" t="s">
        <v>1350</v>
      </c>
    </row>
    <row r="4640" spans="1:43" x14ac:dyDescent="0.25">
      <c r="A4640">
        <v>4638</v>
      </c>
      <c r="B4640">
        <v>928</v>
      </c>
      <c r="C4640">
        <v>1105</v>
      </c>
      <c r="D4640">
        <v>115</v>
      </c>
      <c r="E4640">
        <v>2</v>
      </c>
      <c r="F4640">
        <v>230</v>
      </c>
      <c r="G4640" t="str">
        <f>VLOOKUP($C4640,'Raw-products'!$A$2:$H$1261,MATCH(G$1,'Raw-products'!$A$1:$H$1,0))</f>
        <v>Trousers</v>
      </c>
      <c r="H4640" t="str">
        <f>VLOOKUP($C4640,'Raw-products'!$A$2:$H$1261,MATCH(H$1,'Raw-products'!$A$1:$H$1,0))</f>
        <v>Cropped</v>
      </c>
      <c r="I4640" t="str">
        <f>VLOOKUP($C4640,'Raw-products'!$A$2:$H$1261,MATCH(I$1,'Raw-products'!$A$1:$H$1,0))</f>
        <v>XS</v>
      </c>
      <c r="J4640" t="str">
        <f>VLOOKUP($C4640,'Raw-products'!$A$2:$H$1261,MATCH(J$1,'Raw-products'!$A$1:$H$1,0))</f>
        <v>blue</v>
      </c>
      <c r="K4640">
        <f>VLOOKUP($C4640,'Raw-products'!$A$2:$H$1261,MATCH(K$1,'Raw-products'!$A$1:$H$1,0))</f>
        <v>99</v>
      </c>
      <c r="L4640">
        <f>VLOOKUP($C4640,'Raw-products'!$A$2:$H$1261,MATCH(L$1,'Raw-products'!$A$1:$H$1,0))</f>
        <v>47</v>
      </c>
      <c r="M4640" s="5">
        <f t="shared" si="144"/>
        <v>4653</v>
      </c>
      <c r="N4640" cm="1">
        <f t="array" ref="N4640:Q4640">_xlfn.XLOOKUP($B4640,'Raw -orders'!$A:$A,'Raw -orders'!$B:$E)</f>
        <v>801</v>
      </c>
      <c r="O4640">
        <v>42930</v>
      </c>
      <c r="P4640" s="1">
        <v>44483</v>
      </c>
      <c r="Q4640" s="1">
        <v>44488</v>
      </c>
      <c r="R4640" t="str" cm="1">
        <f t="array" ref="R4640:Y4640">_xlfn.XLOOKUP($N4640,'Raw - customers'!$A:$A,'Raw - customers'!$B:$I)</f>
        <v>Morgana Weymouth</v>
      </c>
      <c r="S4640" t="str">
        <v>Female</v>
      </c>
      <c r="T4640">
        <v>64</v>
      </c>
      <c r="U4640" t="str">
        <v>843 Goodwin MewsApt. 699</v>
      </c>
      <c r="V4640">
        <v>3128</v>
      </c>
      <c r="W4640" t="str">
        <v>Blakeborough</v>
      </c>
      <c r="X4640" t="str">
        <v>Australian Capital Territory</v>
      </c>
      <c r="Y4640" t="str">
        <v>Australia</v>
      </c>
      <c r="Z4640">
        <v>10</v>
      </c>
      <c r="AA4640" s="3" t="str">
        <f t="shared" si="145"/>
        <v>0 to 10</v>
      </c>
      <c r="AP4640" s="6">
        <v>801</v>
      </c>
      <c r="AQ4640" s="6" t="s">
        <v>1350</v>
      </c>
    </row>
    <row r="4641" spans="1:43" x14ac:dyDescent="0.25">
      <c r="A4641">
        <v>4639</v>
      </c>
      <c r="B4641">
        <v>928</v>
      </c>
      <c r="C4641">
        <v>922</v>
      </c>
      <c r="D4641">
        <v>96</v>
      </c>
      <c r="E4641">
        <v>2</v>
      </c>
      <c r="F4641">
        <v>192</v>
      </c>
      <c r="G4641" t="str">
        <f>VLOOKUP($C4641,'Raw-products'!$A$2:$H$1261,MATCH(G$1,'Raw-products'!$A$1:$H$1,0))</f>
        <v>Trousers</v>
      </c>
      <c r="H4641" t="str">
        <f>VLOOKUP($C4641,'Raw-products'!$A$2:$H$1261,MATCH(H$1,'Raw-products'!$A$1:$H$1,0))</f>
        <v>Drawstring</v>
      </c>
      <c r="I4641" t="str">
        <f>VLOOKUP($C4641,'Raw-products'!$A$2:$H$1261,MATCH(I$1,'Raw-products'!$A$1:$H$1,0))</f>
        <v>M</v>
      </c>
      <c r="J4641" t="str">
        <f>VLOOKUP($C4641,'Raw-products'!$A$2:$H$1261,MATCH(J$1,'Raw-products'!$A$1:$H$1,0))</f>
        <v>yellow</v>
      </c>
      <c r="K4641">
        <f>VLOOKUP($C4641,'Raw-products'!$A$2:$H$1261,MATCH(K$1,'Raw-products'!$A$1:$H$1,0))</f>
        <v>104</v>
      </c>
      <c r="L4641">
        <f>VLOOKUP($C4641,'Raw-products'!$A$2:$H$1261,MATCH(L$1,'Raw-products'!$A$1:$H$1,0))</f>
        <v>55</v>
      </c>
      <c r="M4641" s="5">
        <f t="shared" si="144"/>
        <v>5720</v>
      </c>
      <c r="N4641" cm="1">
        <f t="array" ref="N4641:Q4641">_xlfn.XLOOKUP($B4641,'Raw -orders'!$A:$A,'Raw -orders'!$B:$E)</f>
        <v>801</v>
      </c>
      <c r="O4641">
        <v>42930</v>
      </c>
      <c r="P4641" s="1">
        <v>44483</v>
      </c>
      <c r="Q4641" s="1">
        <v>44488</v>
      </c>
      <c r="R4641" t="str" cm="1">
        <f t="array" ref="R4641:Y4641">_xlfn.XLOOKUP($N4641,'Raw - customers'!$A:$A,'Raw - customers'!$B:$I)</f>
        <v>Morgana Weymouth</v>
      </c>
      <c r="S4641" t="str">
        <v>Female</v>
      </c>
      <c r="T4641">
        <v>64</v>
      </c>
      <c r="U4641" t="str">
        <v>843 Goodwin MewsApt. 699</v>
      </c>
      <c r="V4641">
        <v>3128</v>
      </c>
      <c r="W4641" t="str">
        <v>Blakeborough</v>
      </c>
      <c r="X4641" t="str">
        <v>Australian Capital Territory</v>
      </c>
      <c r="Y4641" t="str">
        <v>Australia</v>
      </c>
      <c r="Z4641">
        <v>10</v>
      </c>
      <c r="AA4641" s="3" t="str">
        <f t="shared" si="145"/>
        <v>0 to 10</v>
      </c>
      <c r="AP4641" s="6">
        <v>801</v>
      </c>
      <c r="AQ4641" s="6" t="s">
        <v>1350</v>
      </c>
    </row>
    <row r="4642" spans="1:43" x14ac:dyDescent="0.25">
      <c r="A4642">
        <v>4640</v>
      </c>
      <c r="B4642">
        <v>929</v>
      </c>
      <c r="C4642">
        <v>1157</v>
      </c>
      <c r="D4642">
        <v>99</v>
      </c>
      <c r="E4642">
        <v>2</v>
      </c>
      <c r="F4642">
        <v>198</v>
      </c>
      <c r="G4642" t="str">
        <f>VLOOKUP($C4642,'Raw-products'!$A$2:$H$1261,MATCH(G$1,'Raw-products'!$A$1:$H$1,0))</f>
        <v>Trousers</v>
      </c>
      <c r="H4642" t="str">
        <f>VLOOKUP($C4642,'Raw-products'!$A$2:$H$1261,MATCH(H$1,'Raw-products'!$A$1:$H$1,0))</f>
        <v>High-Waisted</v>
      </c>
      <c r="I4642" t="str">
        <f>VLOOKUP($C4642,'Raw-products'!$A$2:$H$1261,MATCH(I$1,'Raw-products'!$A$1:$H$1,0))</f>
        <v>M</v>
      </c>
      <c r="J4642" t="str">
        <f>VLOOKUP($C4642,'Raw-products'!$A$2:$H$1261,MATCH(J$1,'Raw-products'!$A$1:$H$1,0))</f>
        <v>red</v>
      </c>
      <c r="K4642">
        <f>VLOOKUP($C4642,'Raw-products'!$A$2:$H$1261,MATCH(K$1,'Raw-products'!$A$1:$H$1,0))</f>
        <v>98</v>
      </c>
      <c r="L4642">
        <f>VLOOKUP($C4642,'Raw-products'!$A$2:$H$1261,MATCH(L$1,'Raw-products'!$A$1:$H$1,0))</f>
        <v>59</v>
      </c>
      <c r="M4642" s="5">
        <f t="shared" si="144"/>
        <v>5782</v>
      </c>
      <c r="N4642" cm="1">
        <f t="array" ref="N4642:Q4642">_xlfn.XLOOKUP($B4642,'Raw -orders'!$A:$A,'Raw -orders'!$B:$E)</f>
        <v>397</v>
      </c>
      <c r="O4642">
        <v>19614</v>
      </c>
      <c r="P4642" s="1">
        <v>44227</v>
      </c>
      <c r="Q4642" s="1">
        <v>44233</v>
      </c>
      <c r="R4642" t="str" cm="1">
        <f t="array" ref="R4642:Y4642">_xlfn.XLOOKUP($N4642,'Raw - customers'!$A:$A,'Raw - customers'!$B:$I)</f>
        <v>Collie Jakel</v>
      </c>
      <c r="S4642" t="str">
        <v>Female</v>
      </c>
      <c r="T4642">
        <v>50</v>
      </c>
      <c r="U4642" t="str">
        <v>40 Mitchell CrestSuite 035</v>
      </c>
      <c r="V4642">
        <v>6891</v>
      </c>
      <c r="W4642" t="str">
        <v>Isabellaton</v>
      </c>
      <c r="X4642" t="str">
        <v>Australian Capital Territory</v>
      </c>
      <c r="Y4642" t="str">
        <v>Australia</v>
      </c>
      <c r="Z4642">
        <v>1</v>
      </c>
      <c r="AA4642" s="3" t="str">
        <f t="shared" si="145"/>
        <v>0 to 10</v>
      </c>
      <c r="AP4642" s="6">
        <v>397</v>
      </c>
      <c r="AQ4642" s="6" t="s">
        <v>1350</v>
      </c>
    </row>
    <row r="4643" spans="1:43" x14ac:dyDescent="0.25">
      <c r="A4643">
        <v>4641</v>
      </c>
      <c r="B4643">
        <v>929</v>
      </c>
      <c r="C4643">
        <v>167</v>
      </c>
      <c r="D4643">
        <v>91</v>
      </c>
      <c r="E4643">
        <v>3</v>
      </c>
      <c r="F4643">
        <v>273</v>
      </c>
      <c r="G4643" t="str">
        <f>VLOOKUP($C4643,'Raw-products'!$A$2:$H$1261,MATCH(G$1,'Raw-products'!$A$1:$H$1,0))</f>
        <v>Shirt</v>
      </c>
      <c r="H4643" t="str">
        <f>VLOOKUP($C4643,'Raw-products'!$A$2:$H$1261,MATCH(H$1,'Raw-products'!$A$1:$H$1,0))</f>
        <v>Linen</v>
      </c>
      <c r="I4643" t="str">
        <f>VLOOKUP($C4643,'Raw-products'!$A$2:$H$1261,MATCH(I$1,'Raw-products'!$A$1:$H$1,0))</f>
        <v>M</v>
      </c>
      <c r="J4643" t="str">
        <f>VLOOKUP($C4643,'Raw-products'!$A$2:$H$1261,MATCH(J$1,'Raw-products'!$A$1:$H$1,0))</f>
        <v>indigo</v>
      </c>
      <c r="K4643">
        <f>VLOOKUP($C4643,'Raw-products'!$A$2:$H$1261,MATCH(K$1,'Raw-products'!$A$1:$H$1,0))</f>
        <v>116</v>
      </c>
      <c r="L4643">
        <f>VLOOKUP($C4643,'Raw-products'!$A$2:$H$1261,MATCH(L$1,'Raw-products'!$A$1:$H$1,0))</f>
        <v>72</v>
      </c>
      <c r="M4643" s="5">
        <f t="shared" si="144"/>
        <v>8352</v>
      </c>
      <c r="N4643" cm="1">
        <f t="array" ref="N4643:Q4643">_xlfn.XLOOKUP($B4643,'Raw -orders'!$A:$A,'Raw -orders'!$B:$E)</f>
        <v>397</v>
      </c>
      <c r="O4643">
        <v>19614</v>
      </c>
      <c r="P4643" s="1">
        <v>44227</v>
      </c>
      <c r="Q4643" s="1">
        <v>44233</v>
      </c>
      <c r="R4643" t="str" cm="1">
        <f t="array" ref="R4643:Y4643">_xlfn.XLOOKUP($N4643,'Raw - customers'!$A:$A,'Raw - customers'!$B:$I)</f>
        <v>Collie Jakel</v>
      </c>
      <c r="S4643" t="str">
        <v>Female</v>
      </c>
      <c r="T4643">
        <v>50</v>
      </c>
      <c r="U4643" t="str">
        <v>40 Mitchell CrestSuite 035</v>
      </c>
      <c r="V4643">
        <v>6891</v>
      </c>
      <c r="W4643" t="str">
        <v>Isabellaton</v>
      </c>
      <c r="X4643" t="str">
        <v>Australian Capital Territory</v>
      </c>
      <c r="Y4643" t="str">
        <v>Australia</v>
      </c>
      <c r="Z4643">
        <v>1</v>
      </c>
      <c r="AA4643" s="3" t="str">
        <f t="shared" si="145"/>
        <v>0 to 10</v>
      </c>
      <c r="AP4643" s="6">
        <v>397</v>
      </c>
      <c r="AQ4643" s="6" t="s">
        <v>1350</v>
      </c>
    </row>
    <row r="4644" spans="1:43" x14ac:dyDescent="0.25">
      <c r="A4644">
        <v>4642</v>
      </c>
      <c r="B4644">
        <v>929</v>
      </c>
      <c r="C4644">
        <v>803</v>
      </c>
      <c r="D4644">
        <v>91</v>
      </c>
      <c r="E4644">
        <v>2</v>
      </c>
      <c r="F4644">
        <v>182</v>
      </c>
      <c r="G4644" t="str">
        <f>VLOOKUP($C4644,'Raw-products'!$A$2:$H$1261,MATCH(G$1,'Raw-products'!$A$1:$H$1,0))</f>
        <v>Jacket</v>
      </c>
      <c r="H4644" t="str">
        <f>VLOOKUP($C4644,'Raw-products'!$A$2:$H$1261,MATCH(H$1,'Raw-products'!$A$1:$H$1,0))</f>
        <v>Pullover</v>
      </c>
      <c r="I4644" t="str">
        <f>VLOOKUP($C4644,'Raw-products'!$A$2:$H$1261,MATCH(I$1,'Raw-products'!$A$1:$H$1,0))</f>
        <v>L</v>
      </c>
      <c r="J4644" t="str">
        <f>VLOOKUP($C4644,'Raw-products'!$A$2:$H$1261,MATCH(J$1,'Raw-products'!$A$1:$H$1,0))</f>
        <v>violet</v>
      </c>
      <c r="K4644">
        <f>VLOOKUP($C4644,'Raw-products'!$A$2:$H$1261,MATCH(K$1,'Raw-products'!$A$1:$H$1,0))</f>
        <v>114</v>
      </c>
      <c r="L4644">
        <f>VLOOKUP($C4644,'Raw-products'!$A$2:$H$1261,MATCH(L$1,'Raw-products'!$A$1:$H$1,0))</f>
        <v>78</v>
      </c>
      <c r="M4644" s="5">
        <f t="shared" si="144"/>
        <v>8892</v>
      </c>
      <c r="N4644" cm="1">
        <f t="array" ref="N4644:Q4644">_xlfn.XLOOKUP($B4644,'Raw -orders'!$A:$A,'Raw -orders'!$B:$E)</f>
        <v>397</v>
      </c>
      <c r="O4644">
        <v>19614</v>
      </c>
      <c r="P4644" s="1">
        <v>44227</v>
      </c>
      <c r="Q4644" s="1">
        <v>44233</v>
      </c>
      <c r="R4644" t="str" cm="1">
        <f t="array" ref="R4644:Y4644">_xlfn.XLOOKUP($N4644,'Raw - customers'!$A:$A,'Raw - customers'!$B:$I)</f>
        <v>Collie Jakel</v>
      </c>
      <c r="S4644" t="str">
        <v>Female</v>
      </c>
      <c r="T4644">
        <v>50</v>
      </c>
      <c r="U4644" t="str">
        <v>40 Mitchell CrestSuite 035</v>
      </c>
      <c r="V4644">
        <v>6891</v>
      </c>
      <c r="W4644" t="str">
        <v>Isabellaton</v>
      </c>
      <c r="X4644" t="str">
        <v>Australian Capital Territory</v>
      </c>
      <c r="Y4644" t="str">
        <v>Australia</v>
      </c>
      <c r="Z4644">
        <v>1</v>
      </c>
      <c r="AA4644" s="3" t="str">
        <f t="shared" si="145"/>
        <v>0 to 10</v>
      </c>
      <c r="AP4644" s="6">
        <v>397</v>
      </c>
      <c r="AQ4644" s="6" t="s">
        <v>1350</v>
      </c>
    </row>
    <row r="4645" spans="1:43" x14ac:dyDescent="0.25">
      <c r="A4645">
        <v>4643</v>
      </c>
      <c r="B4645">
        <v>929</v>
      </c>
      <c r="C4645">
        <v>256</v>
      </c>
      <c r="D4645">
        <v>95</v>
      </c>
      <c r="E4645">
        <v>1</v>
      </c>
      <c r="F4645">
        <v>95</v>
      </c>
      <c r="G4645" t="str">
        <f>VLOOKUP($C4645,'Raw-products'!$A$2:$H$1261,MATCH(G$1,'Raw-products'!$A$1:$H$1,0))</f>
        <v>Shirt</v>
      </c>
      <c r="H4645" t="str">
        <f>VLOOKUP($C4645,'Raw-products'!$A$2:$H$1261,MATCH(H$1,'Raw-products'!$A$1:$H$1,0))</f>
        <v>Polo</v>
      </c>
      <c r="I4645" t="str">
        <f>VLOOKUP($C4645,'Raw-products'!$A$2:$H$1261,MATCH(I$1,'Raw-products'!$A$1:$H$1,0))</f>
        <v>S</v>
      </c>
      <c r="J4645" t="str">
        <f>VLOOKUP($C4645,'Raw-products'!$A$2:$H$1261,MATCH(J$1,'Raw-products'!$A$1:$H$1,0))</f>
        <v>yellow</v>
      </c>
      <c r="K4645">
        <f>VLOOKUP($C4645,'Raw-products'!$A$2:$H$1261,MATCH(K$1,'Raw-products'!$A$1:$H$1,0))</f>
        <v>117</v>
      </c>
      <c r="L4645">
        <f>VLOOKUP($C4645,'Raw-products'!$A$2:$H$1261,MATCH(L$1,'Raw-products'!$A$1:$H$1,0))</f>
        <v>77</v>
      </c>
      <c r="M4645" s="5">
        <f t="shared" si="144"/>
        <v>9009</v>
      </c>
      <c r="N4645" cm="1">
        <f t="array" ref="N4645:Q4645">_xlfn.XLOOKUP($B4645,'Raw -orders'!$A:$A,'Raw -orders'!$B:$E)</f>
        <v>397</v>
      </c>
      <c r="O4645">
        <v>19614</v>
      </c>
      <c r="P4645" s="1">
        <v>44227</v>
      </c>
      <c r="Q4645" s="1">
        <v>44233</v>
      </c>
      <c r="R4645" t="str" cm="1">
        <f t="array" ref="R4645:Y4645">_xlfn.XLOOKUP($N4645,'Raw - customers'!$A:$A,'Raw - customers'!$B:$I)</f>
        <v>Collie Jakel</v>
      </c>
      <c r="S4645" t="str">
        <v>Female</v>
      </c>
      <c r="T4645">
        <v>50</v>
      </c>
      <c r="U4645" t="str">
        <v>40 Mitchell CrestSuite 035</v>
      </c>
      <c r="V4645">
        <v>6891</v>
      </c>
      <c r="W4645" t="str">
        <v>Isabellaton</v>
      </c>
      <c r="X4645" t="str">
        <v>Australian Capital Territory</v>
      </c>
      <c r="Y4645" t="str">
        <v>Australia</v>
      </c>
      <c r="Z4645">
        <v>1</v>
      </c>
      <c r="AA4645" s="3" t="str">
        <f t="shared" si="145"/>
        <v>0 to 10</v>
      </c>
      <c r="AP4645" s="6">
        <v>397</v>
      </c>
      <c r="AQ4645" s="6" t="s">
        <v>1350</v>
      </c>
    </row>
    <row r="4646" spans="1:43" x14ac:dyDescent="0.25">
      <c r="A4646">
        <v>4644</v>
      </c>
      <c r="B4646">
        <v>930</v>
      </c>
      <c r="C4646">
        <v>276</v>
      </c>
      <c r="D4646">
        <v>95</v>
      </c>
      <c r="E4646">
        <v>3</v>
      </c>
      <c r="F4646">
        <v>285</v>
      </c>
      <c r="G4646" t="str">
        <f>VLOOKUP($C4646,'Raw-products'!$A$2:$H$1261,MATCH(G$1,'Raw-products'!$A$1:$H$1,0))</f>
        <v>Shirt</v>
      </c>
      <c r="H4646" t="str">
        <f>VLOOKUP($C4646,'Raw-products'!$A$2:$H$1261,MATCH(H$1,'Raw-products'!$A$1:$H$1,0))</f>
        <v>Polo</v>
      </c>
      <c r="I4646" t="str">
        <f>VLOOKUP($C4646,'Raw-products'!$A$2:$H$1261,MATCH(I$1,'Raw-products'!$A$1:$H$1,0))</f>
        <v>S</v>
      </c>
      <c r="J4646" t="str">
        <f>VLOOKUP($C4646,'Raw-products'!$A$2:$H$1261,MATCH(J$1,'Raw-products'!$A$1:$H$1,0))</f>
        <v>violet</v>
      </c>
      <c r="K4646">
        <f>VLOOKUP($C4646,'Raw-products'!$A$2:$H$1261,MATCH(K$1,'Raw-products'!$A$1:$H$1,0))</f>
        <v>117</v>
      </c>
      <c r="L4646">
        <f>VLOOKUP($C4646,'Raw-products'!$A$2:$H$1261,MATCH(L$1,'Raw-products'!$A$1:$H$1,0))</f>
        <v>43</v>
      </c>
      <c r="M4646" s="5">
        <f t="shared" si="144"/>
        <v>5031</v>
      </c>
      <c r="N4646" cm="1">
        <f t="array" ref="N4646:Q4646">_xlfn.XLOOKUP($B4646,'Raw -orders'!$A:$A,'Raw -orders'!$B:$E)</f>
        <v>150</v>
      </c>
      <c r="O4646">
        <v>17581</v>
      </c>
      <c r="P4646" s="1">
        <v>44369</v>
      </c>
      <c r="Q4646" s="1">
        <v>44377</v>
      </c>
      <c r="R4646" t="str" cm="1">
        <f t="array" ref="R4646:Y4646">_xlfn.XLOOKUP($N4646,'Raw - customers'!$A:$A,'Raw - customers'!$B:$I)</f>
        <v>Biddy Devanney</v>
      </c>
      <c r="S4646" t="str">
        <v>Male</v>
      </c>
      <c r="T4646">
        <v>26</v>
      </c>
      <c r="U4646" t="str">
        <v>42 Michael RoadApt. 405</v>
      </c>
      <c r="V4646">
        <v>3137</v>
      </c>
      <c r="W4646" t="str">
        <v>Harryburgh</v>
      </c>
      <c r="X4646" t="str">
        <v>Tasmania</v>
      </c>
      <c r="Y4646" t="str">
        <v>Australia</v>
      </c>
      <c r="Z4646">
        <v>6</v>
      </c>
      <c r="AA4646" s="3" t="str">
        <f t="shared" si="145"/>
        <v>0 to 10</v>
      </c>
      <c r="AP4646" s="6">
        <v>150</v>
      </c>
      <c r="AQ4646" s="6" t="s">
        <v>1414</v>
      </c>
    </row>
    <row r="4647" spans="1:43" x14ac:dyDescent="0.25">
      <c r="A4647">
        <v>4645</v>
      </c>
      <c r="B4647">
        <v>930</v>
      </c>
      <c r="C4647">
        <v>1176</v>
      </c>
      <c r="D4647">
        <v>99</v>
      </c>
      <c r="E4647">
        <v>2</v>
      </c>
      <c r="F4647">
        <v>198</v>
      </c>
      <c r="G4647" t="str">
        <f>VLOOKUP($C4647,'Raw-products'!$A$2:$H$1261,MATCH(G$1,'Raw-products'!$A$1:$H$1,0))</f>
        <v>Trousers</v>
      </c>
      <c r="H4647" t="str">
        <f>VLOOKUP($C4647,'Raw-products'!$A$2:$H$1261,MATCH(H$1,'Raw-products'!$A$1:$H$1,0))</f>
        <v>High-Waisted</v>
      </c>
      <c r="I4647" t="str">
        <f>VLOOKUP($C4647,'Raw-products'!$A$2:$H$1261,MATCH(I$1,'Raw-products'!$A$1:$H$1,0))</f>
        <v>S</v>
      </c>
      <c r="J4647" t="str">
        <f>VLOOKUP($C4647,'Raw-products'!$A$2:$H$1261,MATCH(J$1,'Raw-products'!$A$1:$H$1,0))</f>
        <v>blue</v>
      </c>
      <c r="K4647">
        <f>VLOOKUP($C4647,'Raw-products'!$A$2:$H$1261,MATCH(K$1,'Raw-products'!$A$1:$H$1,0))</f>
        <v>98</v>
      </c>
      <c r="L4647">
        <f>VLOOKUP($C4647,'Raw-products'!$A$2:$H$1261,MATCH(L$1,'Raw-products'!$A$1:$H$1,0))</f>
        <v>75</v>
      </c>
      <c r="M4647" s="5">
        <f t="shared" si="144"/>
        <v>7350</v>
      </c>
      <c r="N4647" cm="1">
        <f t="array" ref="N4647:Q4647">_xlfn.XLOOKUP($B4647,'Raw -orders'!$A:$A,'Raw -orders'!$B:$E)</f>
        <v>150</v>
      </c>
      <c r="O4647">
        <v>17581</v>
      </c>
      <c r="P4647" s="1">
        <v>44369</v>
      </c>
      <c r="Q4647" s="1">
        <v>44377</v>
      </c>
      <c r="R4647" t="str" cm="1">
        <f t="array" ref="R4647:Y4647">_xlfn.XLOOKUP($N4647,'Raw - customers'!$A:$A,'Raw - customers'!$B:$I)</f>
        <v>Biddy Devanney</v>
      </c>
      <c r="S4647" t="str">
        <v>Male</v>
      </c>
      <c r="T4647">
        <v>26</v>
      </c>
      <c r="U4647" t="str">
        <v>42 Michael RoadApt. 405</v>
      </c>
      <c r="V4647">
        <v>3137</v>
      </c>
      <c r="W4647" t="str">
        <v>Harryburgh</v>
      </c>
      <c r="X4647" t="str">
        <v>Tasmania</v>
      </c>
      <c r="Y4647" t="str">
        <v>Australia</v>
      </c>
      <c r="Z4647">
        <v>6</v>
      </c>
      <c r="AA4647" s="3" t="str">
        <f t="shared" si="145"/>
        <v>0 to 10</v>
      </c>
      <c r="AP4647" s="6">
        <v>150</v>
      </c>
      <c r="AQ4647" s="6" t="s">
        <v>1414</v>
      </c>
    </row>
    <row r="4648" spans="1:43" x14ac:dyDescent="0.25">
      <c r="A4648">
        <v>4646</v>
      </c>
      <c r="B4648">
        <v>930</v>
      </c>
      <c r="C4648">
        <v>389</v>
      </c>
      <c r="D4648">
        <v>119</v>
      </c>
      <c r="E4648">
        <v>2</v>
      </c>
      <c r="F4648">
        <v>238</v>
      </c>
      <c r="G4648" t="str">
        <f>VLOOKUP($C4648,'Raw-products'!$A$2:$H$1261,MATCH(G$1,'Raw-products'!$A$1:$H$1,0))</f>
        <v>Shirt</v>
      </c>
      <c r="H4648" t="str">
        <f>VLOOKUP($C4648,'Raw-products'!$A$2:$H$1261,MATCH(H$1,'Raw-products'!$A$1:$H$1,0))</f>
        <v>Casual Slim Fit</v>
      </c>
      <c r="I4648" t="str">
        <f>VLOOKUP($C4648,'Raw-products'!$A$2:$H$1261,MATCH(I$1,'Raw-products'!$A$1:$H$1,0))</f>
        <v>XL</v>
      </c>
      <c r="J4648" t="str">
        <f>VLOOKUP($C4648,'Raw-products'!$A$2:$H$1261,MATCH(J$1,'Raw-products'!$A$1:$H$1,0))</f>
        <v>red</v>
      </c>
      <c r="K4648">
        <f>VLOOKUP($C4648,'Raw-products'!$A$2:$H$1261,MATCH(K$1,'Raw-products'!$A$1:$H$1,0))</f>
        <v>113</v>
      </c>
      <c r="L4648">
        <f>VLOOKUP($C4648,'Raw-products'!$A$2:$H$1261,MATCH(L$1,'Raw-products'!$A$1:$H$1,0))</f>
        <v>47</v>
      </c>
      <c r="M4648" s="5">
        <f t="shared" si="144"/>
        <v>5311</v>
      </c>
      <c r="N4648" cm="1">
        <f t="array" ref="N4648:Q4648">_xlfn.XLOOKUP($B4648,'Raw -orders'!$A:$A,'Raw -orders'!$B:$E)</f>
        <v>150</v>
      </c>
      <c r="O4648">
        <v>17581</v>
      </c>
      <c r="P4648" s="1">
        <v>44369</v>
      </c>
      <c r="Q4648" s="1">
        <v>44377</v>
      </c>
      <c r="R4648" t="str" cm="1">
        <f t="array" ref="R4648:Y4648">_xlfn.XLOOKUP($N4648,'Raw - customers'!$A:$A,'Raw - customers'!$B:$I)</f>
        <v>Biddy Devanney</v>
      </c>
      <c r="S4648" t="str">
        <v>Male</v>
      </c>
      <c r="T4648">
        <v>26</v>
      </c>
      <c r="U4648" t="str">
        <v>42 Michael RoadApt. 405</v>
      </c>
      <c r="V4648">
        <v>3137</v>
      </c>
      <c r="W4648" t="str">
        <v>Harryburgh</v>
      </c>
      <c r="X4648" t="str">
        <v>Tasmania</v>
      </c>
      <c r="Y4648" t="str">
        <v>Australia</v>
      </c>
      <c r="Z4648">
        <v>6</v>
      </c>
      <c r="AA4648" s="3" t="str">
        <f t="shared" si="145"/>
        <v>0 to 10</v>
      </c>
      <c r="AP4648" s="6">
        <v>150</v>
      </c>
      <c r="AQ4648" s="6" t="s">
        <v>1414</v>
      </c>
    </row>
    <row r="4649" spans="1:43" x14ac:dyDescent="0.25">
      <c r="A4649">
        <v>4647</v>
      </c>
      <c r="B4649">
        <v>931</v>
      </c>
      <c r="C4649">
        <v>1241</v>
      </c>
      <c r="D4649">
        <v>112</v>
      </c>
      <c r="E4649">
        <v>1</v>
      </c>
      <c r="F4649">
        <v>112</v>
      </c>
      <c r="G4649" t="str">
        <f>VLOOKUP($C4649,'Raw-products'!$A$2:$H$1261,MATCH(G$1,'Raw-products'!$A$1:$H$1,0))</f>
        <v>Trousers</v>
      </c>
      <c r="H4649" t="str">
        <f>VLOOKUP($C4649,'Raw-products'!$A$2:$H$1261,MATCH(H$1,'Raw-products'!$A$1:$H$1,0))</f>
        <v>Tracksuit Bottoms</v>
      </c>
      <c r="I4649" t="str">
        <f>VLOOKUP($C4649,'Raw-products'!$A$2:$H$1261,MATCH(I$1,'Raw-products'!$A$1:$H$1,0))</f>
        <v>S</v>
      </c>
      <c r="J4649" t="str">
        <f>VLOOKUP($C4649,'Raw-products'!$A$2:$H$1261,MATCH(J$1,'Raw-products'!$A$1:$H$1,0))</f>
        <v>green</v>
      </c>
      <c r="K4649">
        <f>VLOOKUP($C4649,'Raw-products'!$A$2:$H$1261,MATCH(K$1,'Raw-products'!$A$1:$H$1,0))</f>
        <v>91</v>
      </c>
      <c r="L4649">
        <f>VLOOKUP($C4649,'Raw-products'!$A$2:$H$1261,MATCH(L$1,'Raw-products'!$A$1:$H$1,0))</f>
        <v>72</v>
      </c>
      <c r="M4649" s="5">
        <f t="shared" si="144"/>
        <v>6552</v>
      </c>
      <c r="N4649" cm="1">
        <f t="array" ref="N4649:Q4649">_xlfn.XLOOKUP($B4649,'Raw -orders'!$A:$A,'Raw -orders'!$B:$E)</f>
        <v>502</v>
      </c>
      <c r="O4649">
        <v>12528</v>
      </c>
      <c r="P4649" s="1">
        <v>44351</v>
      </c>
      <c r="Q4649" s="1">
        <v>44366</v>
      </c>
      <c r="R4649" t="str" cm="1">
        <f t="array" ref="R4649:Y4649">_xlfn.XLOOKUP($N4649,'Raw - customers'!$A:$A,'Raw - customers'!$B:$I)</f>
        <v>Neilla Halladey</v>
      </c>
      <c r="S4649" t="str">
        <v>Male</v>
      </c>
      <c r="T4649">
        <v>34</v>
      </c>
      <c r="U4649" t="str">
        <v>95 Grimes ParkwaySuite 469</v>
      </c>
      <c r="V4649">
        <v>6075</v>
      </c>
      <c r="W4649" t="str">
        <v>East Aidan</v>
      </c>
      <c r="X4649" t="str">
        <v>Australian Capital Territory</v>
      </c>
      <c r="Y4649" t="str">
        <v>Australia</v>
      </c>
      <c r="Z4649">
        <v>6</v>
      </c>
      <c r="AA4649" s="3" t="str">
        <f t="shared" si="145"/>
        <v>10 to 20</v>
      </c>
      <c r="AP4649" s="6">
        <v>502</v>
      </c>
      <c r="AQ4649" s="6" t="s">
        <v>1350</v>
      </c>
    </row>
    <row r="4650" spans="1:43" x14ac:dyDescent="0.25">
      <c r="A4650">
        <v>4648</v>
      </c>
      <c r="B4650">
        <v>931</v>
      </c>
      <c r="C4650">
        <v>1025</v>
      </c>
      <c r="D4650">
        <v>90</v>
      </c>
      <c r="E4650">
        <v>2</v>
      </c>
      <c r="F4650">
        <v>180</v>
      </c>
      <c r="G4650" t="str">
        <f>VLOOKUP($C4650,'Raw-products'!$A$2:$H$1261,MATCH(G$1,'Raw-products'!$A$1:$H$1,0))</f>
        <v>Trousers</v>
      </c>
      <c r="H4650" t="str">
        <f>VLOOKUP($C4650,'Raw-products'!$A$2:$H$1261,MATCH(H$1,'Raw-products'!$A$1:$H$1,0))</f>
        <v>Relaxed Leg</v>
      </c>
      <c r="I4650" t="str">
        <f>VLOOKUP($C4650,'Raw-products'!$A$2:$H$1261,MATCH(I$1,'Raw-products'!$A$1:$H$1,0))</f>
        <v>XS</v>
      </c>
      <c r="J4650" t="str">
        <f>VLOOKUP($C4650,'Raw-products'!$A$2:$H$1261,MATCH(J$1,'Raw-products'!$A$1:$H$1,0))</f>
        <v>yellow</v>
      </c>
      <c r="K4650">
        <f>VLOOKUP($C4650,'Raw-products'!$A$2:$H$1261,MATCH(K$1,'Raw-products'!$A$1:$H$1,0))</f>
        <v>95</v>
      </c>
      <c r="L4650">
        <f>VLOOKUP($C4650,'Raw-products'!$A$2:$H$1261,MATCH(L$1,'Raw-products'!$A$1:$H$1,0))</f>
        <v>44</v>
      </c>
      <c r="M4650" s="5">
        <f t="shared" si="144"/>
        <v>4180</v>
      </c>
      <c r="N4650" cm="1">
        <f t="array" ref="N4650:Q4650">_xlfn.XLOOKUP($B4650,'Raw -orders'!$A:$A,'Raw -orders'!$B:$E)</f>
        <v>502</v>
      </c>
      <c r="O4650">
        <v>12528</v>
      </c>
      <c r="P4650" s="1">
        <v>44351</v>
      </c>
      <c r="Q4650" s="1">
        <v>44366</v>
      </c>
      <c r="R4650" t="str" cm="1">
        <f t="array" ref="R4650:Y4650">_xlfn.XLOOKUP($N4650,'Raw - customers'!$A:$A,'Raw - customers'!$B:$I)</f>
        <v>Neilla Halladey</v>
      </c>
      <c r="S4650" t="str">
        <v>Male</v>
      </c>
      <c r="T4650">
        <v>34</v>
      </c>
      <c r="U4650" t="str">
        <v>95 Grimes ParkwaySuite 469</v>
      </c>
      <c r="V4650">
        <v>6075</v>
      </c>
      <c r="W4650" t="str">
        <v>East Aidan</v>
      </c>
      <c r="X4650" t="str">
        <v>Australian Capital Territory</v>
      </c>
      <c r="Y4650" t="str">
        <v>Australia</v>
      </c>
      <c r="Z4650">
        <v>6</v>
      </c>
      <c r="AA4650" s="3" t="str">
        <f t="shared" si="145"/>
        <v>10 to 20</v>
      </c>
      <c r="AP4650" s="6">
        <v>502</v>
      </c>
      <c r="AQ4650" s="6" t="s">
        <v>1350</v>
      </c>
    </row>
    <row r="4651" spans="1:43" x14ac:dyDescent="0.25">
      <c r="A4651">
        <v>4649</v>
      </c>
      <c r="B4651">
        <v>932</v>
      </c>
      <c r="C4651">
        <v>382</v>
      </c>
      <c r="D4651">
        <v>94</v>
      </c>
      <c r="E4651">
        <v>3</v>
      </c>
      <c r="F4651">
        <v>282</v>
      </c>
      <c r="G4651" t="str">
        <f>VLOOKUP($C4651,'Raw-products'!$A$2:$H$1261,MATCH(G$1,'Raw-products'!$A$1:$H$1,0))</f>
        <v>Shirt</v>
      </c>
      <c r="H4651" t="str">
        <f>VLOOKUP($C4651,'Raw-products'!$A$2:$H$1261,MATCH(H$1,'Raw-products'!$A$1:$H$1,0))</f>
        <v>Henley</v>
      </c>
      <c r="I4651" t="str">
        <f>VLOOKUP($C4651,'Raw-products'!$A$2:$H$1261,MATCH(I$1,'Raw-products'!$A$1:$H$1,0))</f>
        <v>M</v>
      </c>
      <c r="J4651" t="str">
        <f>VLOOKUP($C4651,'Raw-products'!$A$2:$H$1261,MATCH(J$1,'Raw-products'!$A$1:$H$1,0))</f>
        <v>violet</v>
      </c>
      <c r="K4651">
        <f>VLOOKUP($C4651,'Raw-products'!$A$2:$H$1261,MATCH(K$1,'Raw-products'!$A$1:$H$1,0))</f>
        <v>92</v>
      </c>
      <c r="L4651">
        <f>VLOOKUP($C4651,'Raw-products'!$A$2:$H$1261,MATCH(L$1,'Raw-products'!$A$1:$H$1,0))</f>
        <v>44</v>
      </c>
      <c r="M4651" s="5">
        <f t="shared" si="144"/>
        <v>4048</v>
      </c>
      <c r="N4651" cm="1">
        <f t="array" ref="N4651:Q4651">_xlfn.XLOOKUP($B4651,'Raw -orders'!$A:$A,'Raw -orders'!$B:$E)</f>
        <v>45</v>
      </c>
      <c r="O4651">
        <v>27978</v>
      </c>
      <c r="P4651" s="1">
        <v>44430</v>
      </c>
      <c r="Q4651" s="1">
        <v>44431</v>
      </c>
      <c r="R4651" t="str" cm="1">
        <f t="array" ref="R4651:Y4651">_xlfn.XLOOKUP($N4651,'Raw - customers'!$A:$A,'Raw - customers'!$B:$I)</f>
        <v>Vicki Stockwell</v>
      </c>
      <c r="S4651" t="str">
        <v>Male</v>
      </c>
      <c r="T4651">
        <v>27</v>
      </c>
      <c r="U4651" t="str">
        <v>3101 Thomson ManorApt. 600</v>
      </c>
      <c r="V4651">
        <v>1796</v>
      </c>
      <c r="W4651" t="str">
        <v>Leofurt</v>
      </c>
      <c r="X4651" t="str">
        <v>Australian Capital Territory</v>
      </c>
      <c r="Y4651" t="str">
        <v>Australia</v>
      </c>
      <c r="Z4651">
        <v>8</v>
      </c>
      <c r="AA4651" s="3" t="str">
        <f t="shared" si="145"/>
        <v>0 to 10</v>
      </c>
      <c r="AP4651" s="6">
        <v>45</v>
      </c>
      <c r="AQ4651" s="6" t="s">
        <v>1350</v>
      </c>
    </row>
    <row r="4652" spans="1:43" x14ac:dyDescent="0.25">
      <c r="A4652">
        <v>4650</v>
      </c>
      <c r="B4652">
        <v>932</v>
      </c>
      <c r="C4652">
        <v>821</v>
      </c>
      <c r="D4652">
        <v>117</v>
      </c>
      <c r="E4652">
        <v>1</v>
      </c>
      <c r="F4652">
        <v>117</v>
      </c>
      <c r="G4652" t="str">
        <f>VLOOKUP($C4652,'Raw-products'!$A$2:$H$1261,MATCH(G$1,'Raw-products'!$A$1:$H$1,0))</f>
        <v>Jacket</v>
      </c>
      <c r="H4652" t="str">
        <f>VLOOKUP($C4652,'Raw-products'!$A$2:$H$1261,MATCH(H$1,'Raw-products'!$A$1:$H$1,0))</f>
        <v>Shearling</v>
      </c>
      <c r="I4652" t="str">
        <f>VLOOKUP($C4652,'Raw-products'!$A$2:$H$1261,MATCH(I$1,'Raw-products'!$A$1:$H$1,0))</f>
        <v>S</v>
      </c>
      <c r="J4652" t="str">
        <f>VLOOKUP($C4652,'Raw-products'!$A$2:$H$1261,MATCH(J$1,'Raw-products'!$A$1:$H$1,0))</f>
        <v>green</v>
      </c>
      <c r="K4652">
        <f>VLOOKUP($C4652,'Raw-products'!$A$2:$H$1261,MATCH(K$1,'Raw-products'!$A$1:$H$1,0))</f>
        <v>95</v>
      </c>
      <c r="L4652">
        <f>VLOOKUP($C4652,'Raw-products'!$A$2:$H$1261,MATCH(L$1,'Raw-products'!$A$1:$H$1,0))</f>
        <v>66</v>
      </c>
      <c r="M4652" s="5">
        <f t="shared" si="144"/>
        <v>6270</v>
      </c>
      <c r="N4652" cm="1">
        <f t="array" ref="N4652:Q4652">_xlfn.XLOOKUP($B4652,'Raw -orders'!$A:$A,'Raw -orders'!$B:$E)</f>
        <v>45</v>
      </c>
      <c r="O4652">
        <v>27978</v>
      </c>
      <c r="P4652" s="1">
        <v>44430</v>
      </c>
      <c r="Q4652" s="1">
        <v>44431</v>
      </c>
      <c r="R4652" t="str" cm="1">
        <f t="array" ref="R4652:Y4652">_xlfn.XLOOKUP($N4652,'Raw - customers'!$A:$A,'Raw - customers'!$B:$I)</f>
        <v>Vicki Stockwell</v>
      </c>
      <c r="S4652" t="str">
        <v>Male</v>
      </c>
      <c r="T4652">
        <v>27</v>
      </c>
      <c r="U4652" t="str">
        <v>3101 Thomson ManorApt. 600</v>
      </c>
      <c r="V4652">
        <v>1796</v>
      </c>
      <c r="W4652" t="str">
        <v>Leofurt</v>
      </c>
      <c r="X4652" t="str">
        <v>Australian Capital Territory</v>
      </c>
      <c r="Y4652" t="str">
        <v>Australia</v>
      </c>
      <c r="Z4652">
        <v>8</v>
      </c>
      <c r="AA4652" s="3" t="str">
        <f t="shared" si="145"/>
        <v>0 to 10</v>
      </c>
      <c r="AP4652" s="6">
        <v>45</v>
      </c>
      <c r="AQ4652" s="6" t="s">
        <v>1350</v>
      </c>
    </row>
    <row r="4653" spans="1:43" x14ac:dyDescent="0.25">
      <c r="A4653">
        <v>4651</v>
      </c>
      <c r="B4653">
        <v>933</v>
      </c>
      <c r="C4653">
        <v>958</v>
      </c>
      <c r="D4653">
        <v>97</v>
      </c>
      <c r="E4653">
        <v>3</v>
      </c>
      <c r="F4653">
        <v>291</v>
      </c>
      <c r="G4653" t="str">
        <f>VLOOKUP($C4653,'Raw-products'!$A$2:$H$1261,MATCH(G$1,'Raw-products'!$A$1:$H$1,0))</f>
        <v>Trousers</v>
      </c>
      <c r="H4653" t="str">
        <f>VLOOKUP($C4653,'Raw-products'!$A$2:$H$1261,MATCH(H$1,'Raw-products'!$A$1:$H$1,0))</f>
        <v>Slim-Fit</v>
      </c>
      <c r="I4653" t="str">
        <f>VLOOKUP($C4653,'Raw-products'!$A$2:$H$1261,MATCH(I$1,'Raw-products'!$A$1:$H$1,0))</f>
        <v>L</v>
      </c>
      <c r="J4653" t="str">
        <f>VLOOKUP($C4653,'Raw-products'!$A$2:$H$1261,MATCH(J$1,'Raw-products'!$A$1:$H$1,0))</f>
        <v>yellow</v>
      </c>
      <c r="K4653">
        <f>VLOOKUP($C4653,'Raw-products'!$A$2:$H$1261,MATCH(K$1,'Raw-products'!$A$1:$H$1,0))</f>
        <v>119</v>
      </c>
      <c r="L4653">
        <f>VLOOKUP($C4653,'Raw-products'!$A$2:$H$1261,MATCH(L$1,'Raw-products'!$A$1:$H$1,0))</f>
        <v>64</v>
      </c>
      <c r="M4653" s="5">
        <f t="shared" si="144"/>
        <v>7616</v>
      </c>
      <c r="N4653" cm="1">
        <f t="array" ref="N4653:Q4653">_xlfn.XLOOKUP($B4653,'Raw -orders'!$A:$A,'Raw -orders'!$B:$E)</f>
        <v>595</v>
      </c>
      <c r="O4653">
        <v>55917</v>
      </c>
      <c r="P4653" s="1">
        <v>44314</v>
      </c>
      <c r="Q4653" s="1">
        <v>44336</v>
      </c>
      <c r="R4653" t="str" cm="1">
        <f t="array" ref="R4653:Y4653">_xlfn.XLOOKUP($N4653,'Raw - customers'!$A:$A,'Raw - customers'!$B:$I)</f>
        <v>Thomasine Baudet</v>
      </c>
      <c r="S4653" t="str">
        <v>Female</v>
      </c>
      <c r="T4653">
        <v>60</v>
      </c>
      <c r="U4653" t="str">
        <v>313 Grace LoopApt. 523</v>
      </c>
      <c r="V4653">
        <v>939</v>
      </c>
      <c r="W4653" t="str">
        <v>Ameliaview</v>
      </c>
      <c r="X4653" t="str">
        <v>South Australia</v>
      </c>
      <c r="Y4653" t="str">
        <v>Australia</v>
      </c>
      <c r="Z4653">
        <v>4</v>
      </c>
      <c r="AA4653" s="3" t="str">
        <f t="shared" si="145"/>
        <v>20 to 30</v>
      </c>
      <c r="AP4653" s="6">
        <v>595</v>
      </c>
      <c r="AQ4653" s="6" t="s">
        <v>1345</v>
      </c>
    </row>
    <row r="4654" spans="1:43" x14ac:dyDescent="0.25">
      <c r="A4654">
        <v>4652</v>
      </c>
      <c r="B4654">
        <v>933</v>
      </c>
      <c r="C4654">
        <v>1025</v>
      </c>
      <c r="D4654">
        <v>90</v>
      </c>
      <c r="E4654">
        <v>2</v>
      </c>
      <c r="F4654">
        <v>180</v>
      </c>
      <c r="G4654" t="str">
        <f>VLOOKUP($C4654,'Raw-products'!$A$2:$H$1261,MATCH(G$1,'Raw-products'!$A$1:$H$1,0))</f>
        <v>Trousers</v>
      </c>
      <c r="H4654" t="str">
        <f>VLOOKUP($C4654,'Raw-products'!$A$2:$H$1261,MATCH(H$1,'Raw-products'!$A$1:$H$1,0))</f>
        <v>Relaxed Leg</v>
      </c>
      <c r="I4654" t="str">
        <f>VLOOKUP($C4654,'Raw-products'!$A$2:$H$1261,MATCH(I$1,'Raw-products'!$A$1:$H$1,0))</f>
        <v>XS</v>
      </c>
      <c r="J4654" t="str">
        <f>VLOOKUP($C4654,'Raw-products'!$A$2:$H$1261,MATCH(J$1,'Raw-products'!$A$1:$H$1,0))</f>
        <v>yellow</v>
      </c>
      <c r="K4654">
        <f>VLOOKUP($C4654,'Raw-products'!$A$2:$H$1261,MATCH(K$1,'Raw-products'!$A$1:$H$1,0))</f>
        <v>95</v>
      </c>
      <c r="L4654">
        <f>VLOOKUP($C4654,'Raw-products'!$A$2:$H$1261,MATCH(L$1,'Raw-products'!$A$1:$H$1,0))</f>
        <v>44</v>
      </c>
      <c r="M4654" s="5">
        <f t="shared" si="144"/>
        <v>4180</v>
      </c>
      <c r="N4654" cm="1">
        <f t="array" ref="N4654:Q4654">_xlfn.XLOOKUP($B4654,'Raw -orders'!$A:$A,'Raw -orders'!$B:$E)</f>
        <v>595</v>
      </c>
      <c r="O4654">
        <v>55917</v>
      </c>
      <c r="P4654" s="1">
        <v>44314</v>
      </c>
      <c r="Q4654" s="1">
        <v>44336</v>
      </c>
      <c r="R4654" t="str" cm="1">
        <f t="array" ref="R4654:Y4654">_xlfn.XLOOKUP($N4654,'Raw - customers'!$A:$A,'Raw - customers'!$B:$I)</f>
        <v>Thomasine Baudet</v>
      </c>
      <c r="S4654" t="str">
        <v>Female</v>
      </c>
      <c r="T4654">
        <v>60</v>
      </c>
      <c r="U4654" t="str">
        <v>313 Grace LoopApt. 523</v>
      </c>
      <c r="V4654">
        <v>939</v>
      </c>
      <c r="W4654" t="str">
        <v>Ameliaview</v>
      </c>
      <c r="X4654" t="str">
        <v>South Australia</v>
      </c>
      <c r="Y4654" t="str">
        <v>Australia</v>
      </c>
      <c r="Z4654">
        <v>4</v>
      </c>
      <c r="AA4654" s="3" t="str">
        <f t="shared" si="145"/>
        <v>20 to 30</v>
      </c>
      <c r="AP4654" s="6">
        <v>595</v>
      </c>
      <c r="AQ4654" s="6" t="s">
        <v>1345</v>
      </c>
    </row>
    <row r="4655" spans="1:43" x14ac:dyDescent="0.25">
      <c r="A4655">
        <v>4653</v>
      </c>
      <c r="B4655">
        <v>933</v>
      </c>
      <c r="C4655">
        <v>415</v>
      </c>
      <c r="D4655">
        <v>119</v>
      </c>
      <c r="E4655">
        <v>2</v>
      </c>
      <c r="F4655">
        <v>238</v>
      </c>
      <c r="G4655" t="str">
        <f>VLOOKUP($C4655,'Raw-products'!$A$2:$H$1261,MATCH(G$1,'Raw-products'!$A$1:$H$1,0))</f>
        <v>Shirt</v>
      </c>
      <c r="H4655" t="str">
        <f>VLOOKUP($C4655,'Raw-products'!$A$2:$H$1261,MATCH(H$1,'Raw-products'!$A$1:$H$1,0))</f>
        <v>Casual Slim Fit</v>
      </c>
      <c r="I4655" t="str">
        <f>VLOOKUP($C4655,'Raw-products'!$A$2:$H$1261,MATCH(I$1,'Raw-products'!$A$1:$H$1,0))</f>
        <v>XS</v>
      </c>
      <c r="J4655" t="str">
        <f>VLOOKUP($C4655,'Raw-products'!$A$2:$H$1261,MATCH(J$1,'Raw-products'!$A$1:$H$1,0))</f>
        <v>violet</v>
      </c>
      <c r="K4655">
        <f>VLOOKUP($C4655,'Raw-products'!$A$2:$H$1261,MATCH(K$1,'Raw-products'!$A$1:$H$1,0))</f>
        <v>113</v>
      </c>
      <c r="L4655">
        <f>VLOOKUP($C4655,'Raw-products'!$A$2:$H$1261,MATCH(L$1,'Raw-products'!$A$1:$H$1,0))</f>
        <v>55</v>
      </c>
      <c r="M4655" s="5">
        <f t="shared" si="144"/>
        <v>6215</v>
      </c>
      <c r="N4655" cm="1">
        <f t="array" ref="N4655:Q4655">_xlfn.XLOOKUP($B4655,'Raw -orders'!$A:$A,'Raw -orders'!$B:$E)</f>
        <v>595</v>
      </c>
      <c r="O4655">
        <v>55917</v>
      </c>
      <c r="P4655" s="1">
        <v>44314</v>
      </c>
      <c r="Q4655" s="1">
        <v>44336</v>
      </c>
      <c r="R4655" t="str" cm="1">
        <f t="array" ref="R4655:Y4655">_xlfn.XLOOKUP($N4655,'Raw - customers'!$A:$A,'Raw - customers'!$B:$I)</f>
        <v>Thomasine Baudet</v>
      </c>
      <c r="S4655" t="str">
        <v>Female</v>
      </c>
      <c r="T4655">
        <v>60</v>
      </c>
      <c r="U4655" t="str">
        <v>313 Grace LoopApt. 523</v>
      </c>
      <c r="V4655">
        <v>939</v>
      </c>
      <c r="W4655" t="str">
        <v>Ameliaview</v>
      </c>
      <c r="X4655" t="str">
        <v>South Australia</v>
      </c>
      <c r="Y4655" t="str">
        <v>Australia</v>
      </c>
      <c r="Z4655">
        <v>4</v>
      </c>
      <c r="AA4655" s="3" t="str">
        <f t="shared" si="145"/>
        <v>20 to 30</v>
      </c>
      <c r="AP4655" s="6">
        <v>595</v>
      </c>
      <c r="AQ4655" s="6" t="s">
        <v>1345</v>
      </c>
    </row>
    <row r="4656" spans="1:43" x14ac:dyDescent="0.25">
      <c r="A4656">
        <v>4654</v>
      </c>
      <c r="B4656">
        <v>933</v>
      </c>
      <c r="C4656">
        <v>838</v>
      </c>
      <c r="D4656">
        <v>117</v>
      </c>
      <c r="E4656">
        <v>3</v>
      </c>
      <c r="F4656">
        <v>351</v>
      </c>
      <c r="G4656" t="str">
        <f>VLOOKUP($C4656,'Raw-products'!$A$2:$H$1261,MATCH(G$1,'Raw-products'!$A$1:$H$1,0))</f>
        <v>Jacket</v>
      </c>
      <c r="H4656" t="str">
        <f>VLOOKUP($C4656,'Raw-products'!$A$2:$H$1261,MATCH(H$1,'Raw-products'!$A$1:$H$1,0))</f>
        <v>Shearling</v>
      </c>
      <c r="I4656" t="str">
        <f>VLOOKUP($C4656,'Raw-products'!$A$2:$H$1261,MATCH(I$1,'Raw-products'!$A$1:$H$1,0))</f>
        <v>L</v>
      </c>
      <c r="J4656" t="str">
        <f>VLOOKUP($C4656,'Raw-products'!$A$2:$H$1261,MATCH(J$1,'Raw-products'!$A$1:$H$1,0))</f>
        <v>violet</v>
      </c>
      <c r="K4656">
        <f>VLOOKUP($C4656,'Raw-products'!$A$2:$H$1261,MATCH(K$1,'Raw-products'!$A$1:$H$1,0))</f>
        <v>95</v>
      </c>
      <c r="L4656">
        <f>VLOOKUP($C4656,'Raw-products'!$A$2:$H$1261,MATCH(L$1,'Raw-products'!$A$1:$H$1,0))</f>
        <v>61</v>
      </c>
      <c r="M4656" s="5">
        <f t="shared" si="144"/>
        <v>5795</v>
      </c>
      <c r="N4656" cm="1">
        <f t="array" ref="N4656:Q4656">_xlfn.XLOOKUP($B4656,'Raw -orders'!$A:$A,'Raw -orders'!$B:$E)</f>
        <v>595</v>
      </c>
      <c r="O4656">
        <v>55917</v>
      </c>
      <c r="P4656" s="1">
        <v>44314</v>
      </c>
      <c r="Q4656" s="1">
        <v>44336</v>
      </c>
      <c r="R4656" t="str" cm="1">
        <f t="array" ref="R4656:Y4656">_xlfn.XLOOKUP($N4656,'Raw - customers'!$A:$A,'Raw - customers'!$B:$I)</f>
        <v>Thomasine Baudet</v>
      </c>
      <c r="S4656" t="str">
        <v>Female</v>
      </c>
      <c r="T4656">
        <v>60</v>
      </c>
      <c r="U4656" t="str">
        <v>313 Grace LoopApt. 523</v>
      </c>
      <c r="V4656">
        <v>939</v>
      </c>
      <c r="W4656" t="str">
        <v>Ameliaview</v>
      </c>
      <c r="X4656" t="str">
        <v>South Australia</v>
      </c>
      <c r="Y4656" t="str">
        <v>Australia</v>
      </c>
      <c r="Z4656">
        <v>4</v>
      </c>
      <c r="AA4656" s="3" t="str">
        <f t="shared" si="145"/>
        <v>20 to 30</v>
      </c>
      <c r="AP4656" s="6">
        <v>595</v>
      </c>
      <c r="AQ4656" s="6" t="s">
        <v>1345</v>
      </c>
    </row>
    <row r="4657" spans="1:43" x14ac:dyDescent="0.25">
      <c r="A4657">
        <v>4655</v>
      </c>
      <c r="B4657">
        <v>933</v>
      </c>
      <c r="C4657">
        <v>687</v>
      </c>
      <c r="D4657">
        <v>113</v>
      </c>
      <c r="E4657">
        <v>1</v>
      </c>
      <c r="F4657">
        <v>113</v>
      </c>
      <c r="G4657" t="str">
        <f>VLOOKUP($C4657,'Raw-products'!$A$2:$H$1261,MATCH(G$1,'Raw-products'!$A$1:$H$1,0))</f>
        <v>Jacket</v>
      </c>
      <c r="H4657" t="str">
        <f>VLOOKUP($C4657,'Raw-products'!$A$2:$H$1261,MATCH(H$1,'Raw-products'!$A$1:$H$1,0))</f>
        <v>Parka</v>
      </c>
      <c r="I4657" t="str">
        <f>VLOOKUP($C4657,'Raw-products'!$A$2:$H$1261,MATCH(I$1,'Raw-products'!$A$1:$H$1,0))</f>
        <v>M</v>
      </c>
      <c r="J4657" t="str">
        <f>VLOOKUP($C4657,'Raw-products'!$A$2:$H$1261,MATCH(J$1,'Raw-products'!$A$1:$H$1,0))</f>
        <v>blue</v>
      </c>
      <c r="K4657">
        <f>VLOOKUP($C4657,'Raw-products'!$A$2:$H$1261,MATCH(K$1,'Raw-products'!$A$1:$H$1,0))</f>
        <v>119</v>
      </c>
      <c r="L4657">
        <f>VLOOKUP($C4657,'Raw-products'!$A$2:$H$1261,MATCH(L$1,'Raw-products'!$A$1:$H$1,0))</f>
        <v>54</v>
      </c>
      <c r="M4657" s="5">
        <f t="shared" si="144"/>
        <v>6426</v>
      </c>
      <c r="N4657" cm="1">
        <f t="array" ref="N4657:Q4657">_xlfn.XLOOKUP($B4657,'Raw -orders'!$A:$A,'Raw -orders'!$B:$E)</f>
        <v>595</v>
      </c>
      <c r="O4657">
        <v>55917</v>
      </c>
      <c r="P4657" s="1">
        <v>44314</v>
      </c>
      <c r="Q4657" s="1">
        <v>44336</v>
      </c>
      <c r="R4657" t="str" cm="1">
        <f t="array" ref="R4657:Y4657">_xlfn.XLOOKUP($N4657,'Raw - customers'!$A:$A,'Raw - customers'!$B:$I)</f>
        <v>Thomasine Baudet</v>
      </c>
      <c r="S4657" t="str">
        <v>Female</v>
      </c>
      <c r="T4657">
        <v>60</v>
      </c>
      <c r="U4657" t="str">
        <v>313 Grace LoopApt. 523</v>
      </c>
      <c r="V4657">
        <v>939</v>
      </c>
      <c r="W4657" t="str">
        <v>Ameliaview</v>
      </c>
      <c r="X4657" t="str">
        <v>South Australia</v>
      </c>
      <c r="Y4657" t="str">
        <v>Australia</v>
      </c>
      <c r="Z4657">
        <v>4</v>
      </c>
      <c r="AA4657" s="3" t="str">
        <f t="shared" si="145"/>
        <v>20 to 30</v>
      </c>
      <c r="AP4657" s="6">
        <v>595</v>
      </c>
      <c r="AQ4657" s="6" t="s">
        <v>1345</v>
      </c>
    </row>
    <row r="4658" spans="1:43" x14ac:dyDescent="0.25">
      <c r="A4658">
        <v>4656</v>
      </c>
      <c r="B4658">
        <v>934</v>
      </c>
      <c r="C4658">
        <v>453</v>
      </c>
      <c r="D4658">
        <v>107</v>
      </c>
      <c r="E4658">
        <v>2</v>
      </c>
      <c r="F4658">
        <v>214</v>
      </c>
      <c r="G4658" t="str">
        <f>VLOOKUP($C4658,'Raw-products'!$A$2:$H$1261,MATCH(G$1,'Raw-products'!$A$1:$H$1,0))</f>
        <v>Jacket</v>
      </c>
      <c r="H4658" t="str">
        <f>VLOOKUP($C4658,'Raw-products'!$A$2:$H$1261,MATCH(H$1,'Raw-products'!$A$1:$H$1,0))</f>
        <v>Denim</v>
      </c>
      <c r="I4658" t="str">
        <f>VLOOKUP($C4658,'Raw-products'!$A$2:$H$1261,MATCH(I$1,'Raw-products'!$A$1:$H$1,0))</f>
        <v>L</v>
      </c>
      <c r="J4658" t="str">
        <f>VLOOKUP($C4658,'Raw-products'!$A$2:$H$1261,MATCH(J$1,'Raw-products'!$A$1:$H$1,0))</f>
        <v>violet</v>
      </c>
      <c r="K4658">
        <f>VLOOKUP($C4658,'Raw-products'!$A$2:$H$1261,MATCH(K$1,'Raw-products'!$A$1:$H$1,0))</f>
        <v>92</v>
      </c>
      <c r="L4658">
        <f>VLOOKUP($C4658,'Raw-products'!$A$2:$H$1261,MATCH(L$1,'Raw-products'!$A$1:$H$1,0))</f>
        <v>50</v>
      </c>
      <c r="M4658" s="5">
        <f t="shared" si="144"/>
        <v>4600</v>
      </c>
      <c r="N4658" cm="1">
        <f t="array" ref="N4658:Q4658">_xlfn.XLOOKUP($B4658,'Raw -orders'!$A:$A,'Raw -orders'!$B:$E)</f>
        <v>736</v>
      </c>
      <c r="O4658">
        <v>23252</v>
      </c>
      <c r="P4658" s="1">
        <v>44289</v>
      </c>
      <c r="Q4658" s="1">
        <v>44307</v>
      </c>
      <c r="R4658" t="str" cm="1">
        <f t="array" ref="R4658:Y4658">_xlfn.XLOOKUP($N4658,'Raw - customers'!$A:$A,'Raw - customers'!$B:$I)</f>
        <v>Delia Mably</v>
      </c>
      <c r="S4658" t="str">
        <v>Female</v>
      </c>
      <c r="T4658">
        <v>55</v>
      </c>
      <c r="U4658" t="str">
        <v>18 Eve LaneApt. 011</v>
      </c>
      <c r="V4658">
        <v>2962</v>
      </c>
      <c r="W4658" t="str">
        <v>Doylebury</v>
      </c>
      <c r="X4658" t="str">
        <v>Victoria</v>
      </c>
      <c r="Y4658" t="str">
        <v>Australia</v>
      </c>
      <c r="Z4658">
        <v>4</v>
      </c>
      <c r="AA4658" s="3" t="str">
        <f t="shared" si="145"/>
        <v>10 to 20</v>
      </c>
      <c r="AP4658" s="6">
        <v>736</v>
      </c>
      <c r="AQ4658" s="6" t="s">
        <v>1396</v>
      </c>
    </row>
    <row r="4659" spans="1:43" x14ac:dyDescent="0.25">
      <c r="A4659">
        <v>4657</v>
      </c>
      <c r="B4659">
        <v>934</v>
      </c>
      <c r="C4659">
        <v>202</v>
      </c>
      <c r="D4659">
        <v>98</v>
      </c>
      <c r="E4659">
        <v>1</v>
      </c>
      <c r="F4659">
        <v>98</v>
      </c>
      <c r="G4659" t="str">
        <f>VLOOKUP($C4659,'Raw-products'!$A$2:$H$1261,MATCH(G$1,'Raw-products'!$A$1:$H$1,0))</f>
        <v>Shirt</v>
      </c>
      <c r="H4659" t="str">
        <f>VLOOKUP($C4659,'Raw-products'!$A$2:$H$1261,MATCH(H$1,'Raw-products'!$A$1:$H$1,0))</f>
        <v>Camp Collared</v>
      </c>
      <c r="I4659" t="str">
        <f>VLOOKUP($C4659,'Raw-products'!$A$2:$H$1261,MATCH(I$1,'Raw-products'!$A$1:$H$1,0))</f>
        <v>M</v>
      </c>
      <c r="J4659" t="str">
        <f>VLOOKUP($C4659,'Raw-products'!$A$2:$H$1261,MATCH(J$1,'Raw-products'!$A$1:$H$1,0))</f>
        <v>indigo</v>
      </c>
      <c r="K4659">
        <f>VLOOKUP($C4659,'Raw-products'!$A$2:$H$1261,MATCH(K$1,'Raw-products'!$A$1:$H$1,0))</f>
        <v>112</v>
      </c>
      <c r="L4659">
        <f>VLOOKUP($C4659,'Raw-products'!$A$2:$H$1261,MATCH(L$1,'Raw-products'!$A$1:$H$1,0))</f>
        <v>52</v>
      </c>
      <c r="M4659" s="5">
        <f t="shared" si="144"/>
        <v>5824</v>
      </c>
      <c r="N4659" cm="1">
        <f t="array" ref="N4659:Q4659">_xlfn.XLOOKUP($B4659,'Raw -orders'!$A:$A,'Raw -orders'!$B:$E)</f>
        <v>736</v>
      </c>
      <c r="O4659">
        <v>23252</v>
      </c>
      <c r="P4659" s="1">
        <v>44289</v>
      </c>
      <c r="Q4659" s="1">
        <v>44307</v>
      </c>
      <c r="R4659" t="str" cm="1">
        <f t="array" ref="R4659:Y4659">_xlfn.XLOOKUP($N4659,'Raw - customers'!$A:$A,'Raw - customers'!$B:$I)</f>
        <v>Delia Mably</v>
      </c>
      <c r="S4659" t="str">
        <v>Female</v>
      </c>
      <c r="T4659">
        <v>55</v>
      </c>
      <c r="U4659" t="str">
        <v>18 Eve LaneApt. 011</v>
      </c>
      <c r="V4659">
        <v>2962</v>
      </c>
      <c r="W4659" t="str">
        <v>Doylebury</v>
      </c>
      <c r="X4659" t="str">
        <v>Victoria</v>
      </c>
      <c r="Y4659" t="str">
        <v>Australia</v>
      </c>
      <c r="Z4659">
        <v>4</v>
      </c>
      <c r="AA4659" s="3" t="str">
        <f t="shared" si="145"/>
        <v>10 to 20</v>
      </c>
      <c r="AP4659" s="6">
        <v>736</v>
      </c>
      <c r="AQ4659" s="6" t="s">
        <v>1396</v>
      </c>
    </row>
    <row r="4660" spans="1:43" x14ac:dyDescent="0.25">
      <c r="A4660">
        <v>4658</v>
      </c>
      <c r="B4660">
        <v>934</v>
      </c>
      <c r="C4660">
        <v>1165</v>
      </c>
      <c r="D4660">
        <v>99</v>
      </c>
      <c r="E4660">
        <v>1</v>
      </c>
      <c r="F4660">
        <v>99</v>
      </c>
      <c r="G4660" t="str">
        <f>VLOOKUP($C4660,'Raw-products'!$A$2:$H$1261,MATCH(G$1,'Raw-products'!$A$1:$H$1,0))</f>
        <v>Trousers</v>
      </c>
      <c r="H4660" t="str">
        <f>VLOOKUP($C4660,'Raw-products'!$A$2:$H$1261,MATCH(H$1,'Raw-products'!$A$1:$H$1,0))</f>
        <v>High-Waisted</v>
      </c>
      <c r="I4660" t="str">
        <f>VLOOKUP($C4660,'Raw-products'!$A$2:$H$1261,MATCH(I$1,'Raw-products'!$A$1:$H$1,0))</f>
        <v>XS</v>
      </c>
      <c r="J4660" t="str">
        <f>VLOOKUP($C4660,'Raw-products'!$A$2:$H$1261,MATCH(J$1,'Raw-products'!$A$1:$H$1,0))</f>
        <v>yellow</v>
      </c>
      <c r="K4660">
        <f>VLOOKUP($C4660,'Raw-products'!$A$2:$H$1261,MATCH(K$1,'Raw-products'!$A$1:$H$1,0))</f>
        <v>98</v>
      </c>
      <c r="L4660">
        <f>VLOOKUP($C4660,'Raw-products'!$A$2:$H$1261,MATCH(L$1,'Raw-products'!$A$1:$H$1,0))</f>
        <v>64</v>
      </c>
      <c r="M4660" s="5">
        <f t="shared" si="144"/>
        <v>6272</v>
      </c>
      <c r="N4660" cm="1">
        <f t="array" ref="N4660:Q4660">_xlfn.XLOOKUP($B4660,'Raw -orders'!$A:$A,'Raw -orders'!$B:$E)</f>
        <v>736</v>
      </c>
      <c r="O4660">
        <v>23252</v>
      </c>
      <c r="P4660" s="1">
        <v>44289</v>
      </c>
      <c r="Q4660" s="1">
        <v>44307</v>
      </c>
      <c r="R4660" t="str" cm="1">
        <f t="array" ref="R4660:Y4660">_xlfn.XLOOKUP($N4660,'Raw - customers'!$A:$A,'Raw - customers'!$B:$I)</f>
        <v>Delia Mably</v>
      </c>
      <c r="S4660" t="str">
        <v>Female</v>
      </c>
      <c r="T4660">
        <v>55</v>
      </c>
      <c r="U4660" t="str">
        <v>18 Eve LaneApt. 011</v>
      </c>
      <c r="V4660">
        <v>2962</v>
      </c>
      <c r="W4660" t="str">
        <v>Doylebury</v>
      </c>
      <c r="X4660" t="str">
        <v>Victoria</v>
      </c>
      <c r="Y4660" t="str">
        <v>Australia</v>
      </c>
      <c r="Z4660">
        <v>4</v>
      </c>
      <c r="AA4660" s="3" t="str">
        <f t="shared" si="145"/>
        <v>10 to 20</v>
      </c>
      <c r="AP4660" s="6">
        <v>736</v>
      </c>
      <c r="AQ4660" s="6" t="s">
        <v>1396</v>
      </c>
    </row>
    <row r="4661" spans="1:43" x14ac:dyDescent="0.25">
      <c r="A4661">
        <v>4659</v>
      </c>
      <c r="B4661">
        <v>934</v>
      </c>
      <c r="C4661">
        <v>1194</v>
      </c>
      <c r="D4661">
        <v>105</v>
      </c>
      <c r="E4661">
        <v>1</v>
      </c>
      <c r="F4661">
        <v>105</v>
      </c>
      <c r="G4661" t="str">
        <f>VLOOKUP($C4661,'Raw-products'!$A$2:$H$1261,MATCH(G$1,'Raw-products'!$A$1:$H$1,0))</f>
        <v>Trousers</v>
      </c>
      <c r="H4661" t="str">
        <f>VLOOKUP($C4661,'Raw-products'!$A$2:$H$1261,MATCH(H$1,'Raw-products'!$A$1:$H$1,0))</f>
        <v>Pleated</v>
      </c>
      <c r="I4661" t="str">
        <f>VLOOKUP($C4661,'Raw-products'!$A$2:$H$1261,MATCH(I$1,'Raw-products'!$A$1:$H$1,0))</f>
        <v>XL</v>
      </c>
      <c r="J4661" t="str">
        <f>VLOOKUP($C4661,'Raw-products'!$A$2:$H$1261,MATCH(J$1,'Raw-products'!$A$1:$H$1,0))</f>
        <v>red</v>
      </c>
      <c r="K4661">
        <f>VLOOKUP($C4661,'Raw-products'!$A$2:$H$1261,MATCH(K$1,'Raw-products'!$A$1:$H$1,0))</f>
        <v>90</v>
      </c>
      <c r="L4661">
        <f>VLOOKUP($C4661,'Raw-products'!$A$2:$H$1261,MATCH(L$1,'Raw-products'!$A$1:$H$1,0))</f>
        <v>58</v>
      </c>
      <c r="M4661" s="5">
        <f t="shared" si="144"/>
        <v>5220</v>
      </c>
      <c r="N4661" cm="1">
        <f t="array" ref="N4661:Q4661">_xlfn.XLOOKUP($B4661,'Raw -orders'!$A:$A,'Raw -orders'!$B:$E)</f>
        <v>736</v>
      </c>
      <c r="O4661">
        <v>23252</v>
      </c>
      <c r="P4661" s="1">
        <v>44289</v>
      </c>
      <c r="Q4661" s="1">
        <v>44307</v>
      </c>
      <c r="R4661" t="str" cm="1">
        <f t="array" ref="R4661:Y4661">_xlfn.XLOOKUP($N4661,'Raw - customers'!$A:$A,'Raw - customers'!$B:$I)</f>
        <v>Delia Mably</v>
      </c>
      <c r="S4661" t="str">
        <v>Female</v>
      </c>
      <c r="T4661">
        <v>55</v>
      </c>
      <c r="U4661" t="str">
        <v>18 Eve LaneApt. 011</v>
      </c>
      <c r="V4661">
        <v>2962</v>
      </c>
      <c r="W4661" t="str">
        <v>Doylebury</v>
      </c>
      <c r="X4661" t="str">
        <v>Victoria</v>
      </c>
      <c r="Y4661" t="str">
        <v>Australia</v>
      </c>
      <c r="Z4661">
        <v>4</v>
      </c>
      <c r="AA4661" s="3" t="str">
        <f t="shared" si="145"/>
        <v>10 to 20</v>
      </c>
      <c r="AP4661" s="6">
        <v>736</v>
      </c>
      <c r="AQ4661" s="6" t="s">
        <v>1396</v>
      </c>
    </row>
    <row r="4662" spans="1:43" x14ac:dyDescent="0.25">
      <c r="A4662">
        <v>4660</v>
      </c>
      <c r="B4662">
        <v>934</v>
      </c>
      <c r="C4662">
        <v>82</v>
      </c>
      <c r="D4662">
        <v>118</v>
      </c>
      <c r="E4662">
        <v>3</v>
      </c>
      <c r="F4662">
        <v>354</v>
      </c>
      <c r="G4662" t="str">
        <f>VLOOKUP($C4662,'Raw-products'!$A$2:$H$1261,MATCH(G$1,'Raw-products'!$A$1:$H$1,0))</f>
        <v>Shirt</v>
      </c>
      <c r="H4662" t="str">
        <f>VLOOKUP($C4662,'Raw-products'!$A$2:$H$1261,MATCH(H$1,'Raw-products'!$A$1:$H$1,0))</f>
        <v>Flannel</v>
      </c>
      <c r="I4662" t="str">
        <f>VLOOKUP($C4662,'Raw-products'!$A$2:$H$1261,MATCH(I$1,'Raw-products'!$A$1:$H$1,0))</f>
        <v>M</v>
      </c>
      <c r="J4662" t="str">
        <f>VLOOKUP($C4662,'Raw-products'!$A$2:$H$1261,MATCH(J$1,'Raw-products'!$A$1:$H$1,0))</f>
        <v>yellow</v>
      </c>
      <c r="K4662">
        <f>VLOOKUP($C4662,'Raw-products'!$A$2:$H$1261,MATCH(K$1,'Raw-products'!$A$1:$H$1,0))</f>
        <v>96</v>
      </c>
      <c r="L4662">
        <f>VLOOKUP($C4662,'Raw-products'!$A$2:$H$1261,MATCH(L$1,'Raw-products'!$A$1:$H$1,0))</f>
        <v>59</v>
      </c>
      <c r="M4662" s="5">
        <f t="shared" si="144"/>
        <v>5664</v>
      </c>
      <c r="N4662" cm="1">
        <f t="array" ref="N4662:Q4662">_xlfn.XLOOKUP($B4662,'Raw -orders'!$A:$A,'Raw -orders'!$B:$E)</f>
        <v>736</v>
      </c>
      <c r="O4662">
        <v>23252</v>
      </c>
      <c r="P4662" s="1">
        <v>44289</v>
      </c>
      <c r="Q4662" s="1">
        <v>44307</v>
      </c>
      <c r="R4662" t="str" cm="1">
        <f t="array" ref="R4662:Y4662">_xlfn.XLOOKUP($N4662,'Raw - customers'!$A:$A,'Raw - customers'!$B:$I)</f>
        <v>Delia Mably</v>
      </c>
      <c r="S4662" t="str">
        <v>Female</v>
      </c>
      <c r="T4662">
        <v>55</v>
      </c>
      <c r="U4662" t="str">
        <v>18 Eve LaneApt. 011</v>
      </c>
      <c r="V4662">
        <v>2962</v>
      </c>
      <c r="W4662" t="str">
        <v>Doylebury</v>
      </c>
      <c r="X4662" t="str">
        <v>Victoria</v>
      </c>
      <c r="Y4662" t="str">
        <v>Australia</v>
      </c>
      <c r="Z4662">
        <v>4</v>
      </c>
      <c r="AA4662" s="3" t="str">
        <f t="shared" si="145"/>
        <v>10 to 20</v>
      </c>
      <c r="AP4662" s="6">
        <v>736</v>
      </c>
      <c r="AQ4662" s="6" t="s">
        <v>1396</v>
      </c>
    </row>
    <row r="4663" spans="1:43" x14ac:dyDescent="0.25">
      <c r="A4663">
        <v>4661</v>
      </c>
      <c r="B4663">
        <v>934</v>
      </c>
      <c r="C4663">
        <v>113</v>
      </c>
      <c r="D4663">
        <v>92</v>
      </c>
      <c r="E4663">
        <v>2</v>
      </c>
      <c r="F4663">
        <v>184</v>
      </c>
      <c r="G4663" t="str">
        <f>VLOOKUP($C4663,'Raw-products'!$A$2:$H$1261,MATCH(G$1,'Raw-products'!$A$1:$H$1,0))</f>
        <v>Shirt</v>
      </c>
      <c r="H4663" t="str">
        <f>VLOOKUP($C4663,'Raw-products'!$A$2:$H$1261,MATCH(H$1,'Raw-products'!$A$1:$H$1,0))</f>
        <v>Denim</v>
      </c>
      <c r="I4663" t="str">
        <f>VLOOKUP($C4663,'Raw-products'!$A$2:$H$1261,MATCH(I$1,'Raw-products'!$A$1:$H$1,0))</f>
        <v>L</v>
      </c>
      <c r="J4663" t="str">
        <f>VLOOKUP($C4663,'Raw-products'!$A$2:$H$1261,MATCH(J$1,'Raw-products'!$A$1:$H$1,0))</f>
        <v>orange</v>
      </c>
      <c r="K4663">
        <f>VLOOKUP($C4663,'Raw-products'!$A$2:$H$1261,MATCH(K$1,'Raw-products'!$A$1:$H$1,0))</f>
        <v>115</v>
      </c>
      <c r="L4663">
        <f>VLOOKUP($C4663,'Raw-products'!$A$2:$H$1261,MATCH(L$1,'Raw-products'!$A$1:$H$1,0))</f>
        <v>45</v>
      </c>
      <c r="M4663" s="5">
        <f t="shared" si="144"/>
        <v>5175</v>
      </c>
      <c r="N4663" cm="1">
        <f t="array" ref="N4663:Q4663">_xlfn.XLOOKUP($B4663,'Raw -orders'!$A:$A,'Raw -orders'!$B:$E)</f>
        <v>736</v>
      </c>
      <c r="O4663">
        <v>23252</v>
      </c>
      <c r="P4663" s="1">
        <v>44289</v>
      </c>
      <c r="Q4663" s="1">
        <v>44307</v>
      </c>
      <c r="R4663" t="str" cm="1">
        <f t="array" ref="R4663:Y4663">_xlfn.XLOOKUP($N4663,'Raw - customers'!$A:$A,'Raw - customers'!$B:$I)</f>
        <v>Delia Mably</v>
      </c>
      <c r="S4663" t="str">
        <v>Female</v>
      </c>
      <c r="T4663">
        <v>55</v>
      </c>
      <c r="U4663" t="str">
        <v>18 Eve LaneApt. 011</v>
      </c>
      <c r="V4663">
        <v>2962</v>
      </c>
      <c r="W4663" t="str">
        <v>Doylebury</v>
      </c>
      <c r="X4663" t="str">
        <v>Victoria</v>
      </c>
      <c r="Y4663" t="str">
        <v>Australia</v>
      </c>
      <c r="Z4663">
        <v>4</v>
      </c>
      <c r="AA4663" s="3" t="str">
        <f t="shared" si="145"/>
        <v>10 to 20</v>
      </c>
      <c r="AP4663" s="6">
        <v>736</v>
      </c>
      <c r="AQ4663" s="6" t="s">
        <v>1396</v>
      </c>
    </row>
    <row r="4664" spans="1:43" x14ac:dyDescent="0.25">
      <c r="A4664">
        <v>4662</v>
      </c>
      <c r="B4664">
        <v>935</v>
      </c>
      <c r="C4664">
        <v>991</v>
      </c>
      <c r="D4664">
        <v>106</v>
      </c>
      <c r="E4664">
        <v>2</v>
      </c>
      <c r="F4664">
        <v>212</v>
      </c>
      <c r="G4664" t="str">
        <f>VLOOKUP($C4664,'Raw-products'!$A$2:$H$1261,MATCH(G$1,'Raw-products'!$A$1:$H$1,0))</f>
        <v>Trousers</v>
      </c>
      <c r="H4664" t="str">
        <f>VLOOKUP($C4664,'Raw-products'!$A$2:$H$1261,MATCH(H$1,'Raw-products'!$A$1:$H$1,0))</f>
        <v>Wool</v>
      </c>
      <c r="I4664" t="str">
        <f>VLOOKUP($C4664,'Raw-products'!$A$2:$H$1261,MATCH(I$1,'Raw-products'!$A$1:$H$1,0))</f>
        <v>S</v>
      </c>
      <c r="J4664" t="str">
        <f>VLOOKUP($C4664,'Raw-products'!$A$2:$H$1261,MATCH(J$1,'Raw-products'!$A$1:$H$1,0))</f>
        <v>yellow</v>
      </c>
      <c r="K4664">
        <f>VLOOKUP($C4664,'Raw-products'!$A$2:$H$1261,MATCH(K$1,'Raw-products'!$A$1:$H$1,0))</f>
        <v>111</v>
      </c>
      <c r="L4664">
        <f>VLOOKUP($C4664,'Raw-products'!$A$2:$H$1261,MATCH(L$1,'Raw-products'!$A$1:$H$1,0))</f>
        <v>69</v>
      </c>
      <c r="M4664" s="5">
        <f t="shared" si="144"/>
        <v>7659</v>
      </c>
      <c r="N4664" cm="1">
        <f t="array" ref="N4664:Q4664">_xlfn.XLOOKUP($B4664,'Raw -orders'!$A:$A,'Raw -orders'!$B:$E)</f>
        <v>129</v>
      </c>
      <c r="O4664">
        <v>16962</v>
      </c>
      <c r="P4664" s="1">
        <v>44378</v>
      </c>
      <c r="Q4664" s="1">
        <v>44393</v>
      </c>
      <c r="R4664" t="str" cm="1">
        <f t="array" ref="R4664:Y4664">_xlfn.XLOOKUP($N4664,'Raw - customers'!$A:$A,'Raw - customers'!$B:$I)</f>
        <v>Beatrisa Winterscale</v>
      </c>
      <c r="S4664" t="str">
        <v>Non-binary</v>
      </c>
      <c r="T4664">
        <v>68</v>
      </c>
      <c r="U4664" t="str">
        <v>74 Ryan CircleSuite 426</v>
      </c>
      <c r="V4664">
        <v>1790</v>
      </c>
      <c r="W4664" t="str">
        <v>Port Harrychester</v>
      </c>
      <c r="X4664" t="str">
        <v>Western Australia</v>
      </c>
      <c r="Y4664" t="str">
        <v>Australia</v>
      </c>
      <c r="Z4664">
        <v>7</v>
      </c>
      <c r="AA4664" s="3" t="str">
        <f t="shared" si="145"/>
        <v>10 to 20</v>
      </c>
      <c r="AP4664" s="6">
        <v>129</v>
      </c>
      <c r="AQ4664" s="6" t="s">
        <v>1377</v>
      </c>
    </row>
    <row r="4665" spans="1:43" x14ac:dyDescent="0.25">
      <c r="A4665">
        <v>4663</v>
      </c>
      <c r="B4665">
        <v>935</v>
      </c>
      <c r="C4665">
        <v>843</v>
      </c>
      <c r="D4665">
        <v>113</v>
      </c>
      <c r="E4665">
        <v>1</v>
      </c>
      <c r="F4665">
        <v>113</v>
      </c>
      <c r="G4665" t="str">
        <f>VLOOKUP($C4665,'Raw-products'!$A$2:$H$1261,MATCH(G$1,'Raw-products'!$A$1:$H$1,0))</f>
        <v>Trousers</v>
      </c>
      <c r="H4665" t="str">
        <f>VLOOKUP($C4665,'Raw-products'!$A$2:$H$1261,MATCH(H$1,'Raw-products'!$A$1:$H$1,0))</f>
        <v>Chinos</v>
      </c>
      <c r="I4665" t="str">
        <f>VLOOKUP($C4665,'Raw-products'!$A$2:$H$1261,MATCH(I$1,'Raw-products'!$A$1:$H$1,0))</f>
        <v>L</v>
      </c>
      <c r="J4665" t="str">
        <f>VLOOKUP($C4665,'Raw-products'!$A$2:$H$1261,MATCH(J$1,'Raw-products'!$A$1:$H$1,0))</f>
        <v>red</v>
      </c>
      <c r="K4665">
        <f>VLOOKUP($C4665,'Raw-products'!$A$2:$H$1261,MATCH(K$1,'Raw-products'!$A$1:$H$1,0))</f>
        <v>100</v>
      </c>
      <c r="L4665">
        <f>VLOOKUP($C4665,'Raw-products'!$A$2:$H$1261,MATCH(L$1,'Raw-products'!$A$1:$H$1,0))</f>
        <v>44</v>
      </c>
      <c r="M4665" s="5">
        <f t="shared" si="144"/>
        <v>4400</v>
      </c>
      <c r="N4665" cm="1">
        <f t="array" ref="N4665:Q4665">_xlfn.XLOOKUP($B4665,'Raw -orders'!$A:$A,'Raw -orders'!$B:$E)</f>
        <v>129</v>
      </c>
      <c r="O4665">
        <v>16962</v>
      </c>
      <c r="P4665" s="1">
        <v>44378</v>
      </c>
      <c r="Q4665" s="1">
        <v>44393</v>
      </c>
      <c r="R4665" t="str" cm="1">
        <f t="array" ref="R4665:Y4665">_xlfn.XLOOKUP($N4665,'Raw - customers'!$A:$A,'Raw - customers'!$B:$I)</f>
        <v>Beatrisa Winterscale</v>
      </c>
      <c r="S4665" t="str">
        <v>Non-binary</v>
      </c>
      <c r="T4665">
        <v>68</v>
      </c>
      <c r="U4665" t="str">
        <v>74 Ryan CircleSuite 426</v>
      </c>
      <c r="V4665">
        <v>1790</v>
      </c>
      <c r="W4665" t="str">
        <v>Port Harrychester</v>
      </c>
      <c r="X4665" t="str">
        <v>Western Australia</v>
      </c>
      <c r="Y4665" t="str">
        <v>Australia</v>
      </c>
      <c r="Z4665">
        <v>7</v>
      </c>
      <c r="AA4665" s="3" t="str">
        <f t="shared" si="145"/>
        <v>10 to 20</v>
      </c>
      <c r="AP4665" s="6">
        <v>129</v>
      </c>
      <c r="AQ4665" s="6" t="s">
        <v>1377</v>
      </c>
    </row>
    <row r="4666" spans="1:43" x14ac:dyDescent="0.25">
      <c r="A4666">
        <v>4664</v>
      </c>
      <c r="B4666">
        <v>935</v>
      </c>
      <c r="C4666">
        <v>1122</v>
      </c>
      <c r="D4666">
        <v>102</v>
      </c>
      <c r="E4666">
        <v>2</v>
      </c>
      <c r="F4666">
        <v>204</v>
      </c>
      <c r="G4666" t="str">
        <f>VLOOKUP($C4666,'Raw-products'!$A$2:$H$1261,MATCH(G$1,'Raw-products'!$A$1:$H$1,0))</f>
        <v>Trousers</v>
      </c>
      <c r="H4666" t="str">
        <f>VLOOKUP($C4666,'Raw-products'!$A$2:$H$1261,MATCH(H$1,'Raw-products'!$A$1:$H$1,0))</f>
        <v>Cargo Pants</v>
      </c>
      <c r="I4666" t="str">
        <f>VLOOKUP($C4666,'Raw-products'!$A$2:$H$1261,MATCH(I$1,'Raw-products'!$A$1:$H$1,0))</f>
        <v>M</v>
      </c>
      <c r="J4666" t="str">
        <f>VLOOKUP($C4666,'Raw-products'!$A$2:$H$1261,MATCH(J$1,'Raw-products'!$A$1:$H$1,0))</f>
        <v>red</v>
      </c>
      <c r="K4666">
        <f>VLOOKUP($C4666,'Raw-products'!$A$2:$H$1261,MATCH(K$1,'Raw-products'!$A$1:$H$1,0))</f>
        <v>106</v>
      </c>
      <c r="L4666">
        <f>VLOOKUP($C4666,'Raw-products'!$A$2:$H$1261,MATCH(L$1,'Raw-products'!$A$1:$H$1,0))</f>
        <v>52</v>
      </c>
      <c r="M4666" s="5">
        <f t="shared" si="144"/>
        <v>5512</v>
      </c>
      <c r="N4666" cm="1">
        <f t="array" ref="N4666:Q4666">_xlfn.XLOOKUP($B4666,'Raw -orders'!$A:$A,'Raw -orders'!$B:$E)</f>
        <v>129</v>
      </c>
      <c r="O4666">
        <v>16962</v>
      </c>
      <c r="P4666" s="1">
        <v>44378</v>
      </c>
      <c r="Q4666" s="1">
        <v>44393</v>
      </c>
      <c r="R4666" t="str" cm="1">
        <f t="array" ref="R4666:Y4666">_xlfn.XLOOKUP($N4666,'Raw - customers'!$A:$A,'Raw - customers'!$B:$I)</f>
        <v>Beatrisa Winterscale</v>
      </c>
      <c r="S4666" t="str">
        <v>Non-binary</v>
      </c>
      <c r="T4666">
        <v>68</v>
      </c>
      <c r="U4666" t="str">
        <v>74 Ryan CircleSuite 426</v>
      </c>
      <c r="V4666">
        <v>1790</v>
      </c>
      <c r="W4666" t="str">
        <v>Port Harrychester</v>
      </c>
      <c r="X4666" t="str">
        <v>Western Australia</v>
      </c>
      <c r="Y4666" t="str">
        <v>Australia</v>
      </c>
      <c r="Z4666">
        <v>7</v>
      </c>
      <c r="AA4666" s="3" t="str">
        <f t="shared" si="145"/>
        <v>10 to 20</v>
      </c>
      <c r="AP4666" s="6">
        <v>129</v>
      </c>
      <c r="AQ4666" s="6" t="s">
        <v>1377</v>
      </c>
    </row>
    <row r="4667" spans="1:43" x14ac:dyDescent="0.25">
      <c r="A4667">
        <v>4665</v>
      </c>
      <c r="B4667">
        <v>935</v>
      </c>
      <c r="C4667">
        <v>1020</v>
      </c>
      <c r="D4667">
        <v>90</v>
      </c>
      <c r="E4667">
        <v>3</v>
      </c>
      <c r="F4667">
        <v>270</v>
      </c>
      <c r="G4667" t="str">
        <f>VLOOKUP($C4667,'Raw-products'!$A$2:$H$1261,MATCH(G$1,'Raw-products'!$A$1:$H$1,0))</f>
        <v>Trousers</v>
      </c>
      <c r="H4667" t="str">
        <f>VLOOKUP($C4667,'Raw-products'!$A$2:$H$1261,MATCH(H$1,'Raw-products'!$A$1:$H$1,0))</f>
        <v>Relaxed Leg</v>
      </c>
      <c r="I4667" t="str">
        <f>VLOOKUP($C4667,'Raw-products'!$A$2:$H$1261,MATCH(I$1,'Raw-products'!$A$1:$H$1,0))</f>
        <v>XS</v>
      </c>
      <c r="J4667" t="str">
        <f>VLOOKUP($C4667,'Raw-products'!$A$2:$H$1261,MATCH(J$1,'Raw-products'!$A$1:$H$1,0))</f>
        <v>orange</v>
      </c>
      <c r="K4667">
        <f>VLOOKUP($C4667,'Raw-products'!$A$2:$H$1261,MATCH(K$1,'Raw-products'!$A$1:$H$1,0))</f>
        <v>95</v>
      </c>
      <c r="L4667">
        <f>VLOOKUP($C4667,'Raw-products'!$A$2:$H$1261,MATCH(L$1,'Raw-products'!$A$1:$H$1,0))</f>
        <v>64</v>
      </c>
      <c r="M4667" s="5">
        <f t="shared" si="144"/>
        <v>6080</v>
      </c>
      <c r="N4667" cm="1">
        <f t="array" ref="N4667:Q4667">_xlfn.XLOOKUP($B4667,'Raw -orders'!$A:$A,'Raw -orders'!$B:$E)</f>
        <v>129</v>
      </c>
      <c r="O4667">
        <v>16962</v>
      </c>
      <c r="P4667" s="1">
        <v>44378</v>
      </c>
      <c r="Q4667" s="1">
        <v>44393</v>
      </c>
      <c r="R4667" t="str" cm="1">
        <f t="array" ref="R4667:Y4667">_xlfn.XLOOKUP($N4667,'Raw - customers'!$A:$A,'Raw - customers'!$B:$I)</f>
        <v>Beatrisa Winterscale</v>
      </c>
      <c r="S4667" t="str">
        <v>Non-binary</v>
      </c>
      <c r="T4667">
        <v>68</v>
      </c>
      <c r="U4667" t="str">
        <v>74 Ryan CircleSuite 426</v>
      </c>
      <c r="V4667">
        <v>1790</v>
      </c>
      <c r="W4667" t="str">
        <v>Port Harrychester</v>
      </c>
      <c r="X4667" t="str">
        <v>Western Australia</v>
      </c>
      <c r="Y4667" t="str">
        <v>Australia</v>
      </c>
      <c r="Z4667">
        <v>7</v>
      </c>
      <c r="AA4667" s="3" t="str">
        <f t="shared" si="145"/>
        <v>10 to 20</v>
      </c>
      <c r="AP4667" s="6">
        <v>129</v>
      </c>
      <c r="AQ4667" s="6" t="s">
        <v>1377</v>
      </c>
    </row>
    <row r="4668" spans="1:43" x14ac:dyDescent="0.25">
      <c r="A4668">
        <v>4666</v>
      </c>
      <c r="B4668">
        <v>935</v>
      </c>
      <c r="C4668">
        <v>922</v>
      </c>
      <c r="D4668">
        <v>96</v>
      </c>
      <c r="E4668">
        <v>1</v>
      </c>
      <c r="F4668">
        <v>96</v>
      </c>
      <c r="G4668" t="str">
        <f>VLOOKUP($C4668,'Raw-products'!$A$2:$H$1261,MATCH(G$1,'Raw-products'!$A$1:$H$1,0))</f>
        <v>Trousers</v>
      </c>
      <c r="H4668" t="str">
        <f>VLOOKUP($C4668,'Raw-products'!$A$2:$H$1261,MATCH(H$1,'Raw-products'!$A$1:$H$1,0))</f>
        <v>Drawstring</v>
      </c>
      <c r="I4668" t="str">
        <f>VLOOKUP($C4668,'Raw-products'!$A$2:$H$1261,MATCH(I$1,'Raw-products'!$A$1:$H$1,0))</f>
        <v>M</v>
      </c>
      <c r="J4668" t="str">
        <f>VLOOKUP($C4668,'Raw-products'!$A$2:$H$1261,MATCH(J$1,'Raw-products'!$A$1:$H$1,0))</f>
        <v>yellow</v>
      </c>
      <c r="K4668">
        <f>VLOOKUP($C4668,'Raw-products'!$A$2:$H$1261,MATCH(K$1,'Raw-products'!$A$1:$H$1,0))</f>
        <v>104</v>
      </c>
      <c r="L4668">
        <f>VLOOKUP($C4668,'Raw-products'!$A$2:$H$1261,MATCH(L$1,'Raw-products'!$A$1:$H$1,0))</f>
        <v>55</v>
      </c>
      <c r="M4668" s="5">
        <f t="shared" si="144"/>
        <v>5720</v>
      </c>
      <c r="N4668" cm="1">
        <f t="array" ref="N4668:Q4668">_xlfn.XLOOKUP($B4668,'Raw -orders'!$A:$A,'Raw -orders'!$B:$E)</f>
        <v>129</v>
      </c>
      <c r="O4668">
        <v>16962</v>
      </c>
      <c r="P4668" s="1">
        <v>44378</v>
      </c>
      <c r="Q4668" s="1">
        <v>44393</v>
      </c>
      <c r="R4668" t="str" cm="1">
        <f t="array" ref="R4668:Y4668">_xlfn.XLOOKUP($N4668,'Raw - customers'!$A:$A,'Raw - customers'!$B:$I)</f>
        <v>Beatrisa Winterscale</v>
      </c>
      <c r="S4668" t="str">
        <v>Non-binary</v>
      </c>
      <c r="T4668">
        <v>68</v>
      </c>
      <c r="U4668" t="str">
        <v>74 Ryan CircleSuite 426</v>
      </c>
      <c r="V4668">
        <v>1790</v>
      </c>
      <c r="W4668" t="str">
        <v>Port Harrychester</v>
      </c>
      <c r="X4668" t="str">
        <v>Western Australia</v>
      </c>
      <c r="Y4668" t="str">
        <v>Australia</v>
      </c>
      <c r="Z4668">
        <v>7</v>
      </c>
      <c r="AA4668" s="3" t="str">
        <f t="shared" si="145"/>
        <v>10 to 20</v>
      </c>
      <c r="AP4668" s="6">
        <v>129</v>
      </c>
      <c r="AQ4668" s="6" t="s">
        <v>1377</v>
      </c>
    </row>
    <row r="4669" spans="1:43" x14ac:dyDescent="0.25">
      <c r="A4669">
        <v>4667</v>
      </c>
      <c r="B4669">
        <v>935</v>
      </c>
      <c r="C4669">
        <v>926</v>
      </c>
      <c r="D4669">
        <v>96</v>
      </c>
      <c r="E4669">
        <v>2</v>
      </c>
      <c r="F4669">
        <v>192</v>
      </c>
      <c r="G4669" t="str">
        <f>VLOOKUP($C4669,'Raw-products'!$A$2:$H$1261,MATCH(G$1,'Raw-products'!$A$1:$H$1,0))</f>
        <v>Trousers</v>
      </c>
      <c r="H4669" t="str">
        <f>VLOOKUP($C4669,'Raw-products'!$A$2:$H$1261,MATCH(H$1,'Raw-products'!$A$1:$H$1,0))</f>
        <v>Drawstring</v>
      </c>
      <c r="I4669" t="str">
        <f>VLOOKUP($C4669,'Raw-products'!$A$2:$H$1261,MATCH(I$1,'Raw-products'!$A$1:$H$1,0))</f>
        <v>S</v>
      </c>
      <c r="J4669" t="str">
        <f>VLOOKUP($C4669,'Raw-products'!$A$2:$H$1261,MATCH(J$1,'Raw-products'!$A$1:$H$1,0))</f>
        <v>green</v>
      </c>
      <c r="K4669">
        <f>VLOOKUP($C4669,'Raw-products'!$A$2:$H$1261,MATCH(K$1,'Raw-products'!$A$1:$H$1,0))</f>
        <v>104</v>
      </c>
      <c r="L4669">
        <f>VLOOKUP($C4669,'Raw-products'!$A$2:$H$1261,MATCH(L$1,'Raw-products'!$A$1:$H$1,0))</f>
        <v>73</v>
      </c>
      <c r="M4669" s="5">
        <f t="shared" si="144"/>
        <v>7592</v>
      </c>
      <c r="N4669" cm="1">
        <f t="array" ref="N4669:Q4669">_xlfn.XLOOKUP($B4669,'Raw -orders'!$A:$A,'Raw -orders'!$B:$E)</f>
        <v>129</v>
      </c>
      <c r="O4669">
        <v>16962</v>
      </c>
      <c r="P4669" s="1">
        <v>44378</v>
      </c>
      <c r="Q4669" s="1">
        <v>44393</v>
      </c>
      <c r="R4669" t="str" cm="1">
        <f t="array" ref="R4669:Y4669">_xlfn.XLOOKUP($N4669,'Raw - customers'!$A:$A,'Raw - customers'!$B:$I)</f>
        <v>Beatrisa Winterscale</v>
      </c>
      <c r="S4669" t="str">
        <v>Non-binary</v>
      </c>
      <c r="T4669">
        <v>68</v>
      </c>
      <c r="U4669" t="str">
        <v>74 Ryan CircleSuite 426</v>
      </c>
      <c r="V4669">
        <v>1790</v>
      </c>
      <c r="W4669" t="str">
        <v>Port Harrychester</v>
      </c>
      <c r="X4669" t="str">
        <v>Western Australia</v>
      </c>
      <c r="Y4669" t="str">
        <v>Australia</v>
      </c>
      <c r="Z4669">
        <v>7</v>
      </c>
      <c r="AA4669" s="3" t="str">
        <f t="shared" si="145"/>
        <v>10 to 20</v>
      </c>
      <c r="AP4669" s="6">
        <v>129</v>
      </c>
      <c r="AQ4669" s="6" t="s">
        <v>1377</v>
      </c>
    </row>
    <row r="4670" spans="1:43" x14ac:dyDescent="0.25">
      <c r="A4670">
        <v>4668</v>
      </c>
      <c r="B4670">
        <v>935</v>
      </c>
      <c r="C4670">
        <v>242</v>
      </c>
      <c r="D4670">
        <v>106</v>
      </c>
      <c r="E4670">
        <v>3</v>
      </c>
      <c r="F4670">
        <v>318</v>
      </c>
      <c r="G4670" t="str">
        <f>VLOOKUP($C4670,'Raw-products'!$A$2:$H$1261,MATCH(G$1,'Raw-products'!$A$1:$H$1,0))</f>
        <v>Shirt</v>
      </c>
      <c r="H4670" t="str">
        <f>VLOOKUP($C4670,'Raw-products'!$A$2:$H$1261,MATCH(H$1,'Raw-products'!$A$1:$H$1,0))</f>
        <v>Chambray</v>
      </c>
      <c r="I4670" t="str">
        <f>VLOOKUP($C4670,'Raw-products'!$A$2:$H$1261,MATCH(I$1,'Raw-products'!$A$1:$H$1,0))</f>
        <v>M</v>
      </c>
      <c r="J4670" t="str">
        <f>VLOOKUP($C4670,'Raw-products'!$A$2:$H$1261,MATCH(J$1,'Raw-products'!$A$1:$H$1,0))</f>
        <v>violet</v>
      </c>
      <c r="K4670">
        <f>VLOOKUP($C4670,'Raw-products'!$A$2:$H$1261,MATCH(K$1,'Raw-products'!$A$1:$H$1,0))</f>
        <v>105</v>
      </c>
      <c r="L4670">
        <f>VLOOKUP($C4670,'Raw-products'!$A$2:$H$1261,MATCH(L$1,'Raw-products'!$A$1:$H$1,0))</f>
        <v>72</v>
      </c>
      <c r="M4670" s="5">
        <f t="shared" si="144"/>
        <v>7560</v>
      </c>
      <c r="N4670" cm="1">
        <f t="array" ref="N4670:Q4670">_xlfn.XLOOKUP($B4670,'Raw -orders'!$A:$A,'Raw -orders'!$B:$E)</f>
        <v>129</v>
      </c>
      <c r="O4670">
        <v>16962</v>
      </c>
      <c r="P4670" s="1">
        <v>44378</v>
      </c>
      <c r="Q4670" s="1">
        <v>44393</v>
      </c>
      <c r="R4670" t="str" cm="1">
        <f t="array" ref="R4670:Y4670">_xlfn.XLOOKUP($N4670,'Raw - customers'!$A:$A,'Raw - customers'!$B:$I)</f>
        <v>Beatrisa Winterscale</v>
      </c>
      <c r="S4670" t="str">
        <v>Non-binary</v>
      </c>
      <c r="T4670">
        <v>68</v>
      </c>
      <c r="U4670" t="str">
        <v>74 Ryan CircleSuite 426</v>
      </c>
      <c r="V4670">
        <v>1790</v>
      </c>
      <c r="W4670" t="str">
        <v>Port Harrychester</v>
      </c>
      <c r="X4670" t="str">
        <v>Western Australia</v>
      </c>
      <c r="Y4670" t="str">
        <v>Australia</v>
      </c>
      <c r="Z4670">
        <v>7</v>
      </c>
      <c r="AA4670" s="3" t="str">
        <f t="shared" si="145"/>
        <v>10 to 20</v>
      </c>
      <c r="AP4670" s="6">
        <v>129</v>
      </c>
      <c r="AQ4670" s="6" t="s">
        <v>1377</v>
      </c>
    </row>
    <row r="4671" spans="1:43" x14ac:dyDescent="0.25">
      <c r="A4671">
        <v>4669</v>
      </c>
      <c r="B4671">
        <v>935</v>
      </c>
      <c r="C4671">
        <v>262</v>
      </c>
      <c r="D4671">
        <v>95</v>
      </c>
      <c r="E4671">
        <v>3</v>
      </c>
      <c r="F4671">
        <v>285</v>
      </c>
      <c r="G4671" t="str">
        <f>VLOOKUP($C4671,'Raw-products'!$A$2:$H$1261,MATCH(G$1,'Raw-products'!$A$1:$H$1,0))</f>
        <v>Shirt</v>
      </c>
      <c r="H4671" t="str">
        <f>VLOOKUP($C4671,'Raw-products'!$A$2:$H$1261,MATCH(H$1,'Raw-products'!$A$1:$H$1,0))</f>
        <v>Polo</v>
      </c>
      <c r="I4671" t="str">
        <f>VLOOKUP($C4671,'Raw-products'!$A$2:$H$1261,MATCH(I$1,'Raw-products'!$A$1:$H$1,0))</f>
        <v>M</v>
      </c>
      <c r="J4671" t="str">
        <f>VLOOKUP($C4671,'Raw-products'!$A$2:$H$1261,MATCH(J$1,'Raw-products'!$A$1:$H$1,0))</f>
        <v>green</v>
      </c>
      <c r="K4671">
        <f>VLOOKUP($C4671,'Raw-products'!$A$2:$H$1261,MATCH(K$1,'Raw-products'!$A$1:$H$1,0))</f>
        <v>117</v>
      </c>
      <c r="L4671">
        <f>VLOOKUP($C4671,'Raw-products'!$A$2:$H$1261,MATCH(L$1,'Raw-products'!$A$1:$H$1,0))</f>
        <v>62</v>
      </c>
      <c r="M4671" s="5">
        <f t="shared" si="144"/>
        <v>7254</v>
      </c>
      <c r="N4671" cm="1">
        <f t="array" ref="N4671:Q4671">_xlfn.XLOOKUP($B4671,'Raw -orders'!$A:$A,'Raw -orders'!$B:$E)</f>
        <v>129</v>
      </c>
      <c r="O4671">
        <v>16962</v>
      </c>
      <c r="P4671" s="1">
        <v>44378</v>
      </c>
      <c r="Q4671" s="1">
        <v>44393</v>
      </c>
      <c r="R4671" t="str" cm="1">
        <f t="array" ref="R4671:Y4671">_xlfn.XLOOKUP($N4671,'Raw - customers'!$A:$A,'Raw - customers'!$B:$I)</f>
        <v>Beatrisa Winterscale</v>
      </c>
      <c r="S4671" t="str">
        <v>Non-binary</v>
      </c>
      <c r="T4671">
        <v>68</v>
      </c>
      <c r="U4671" t="str">
        <v>74 Ryan CircleSuite 426</v>
      </c>
      <c r="V4671">
        <v>1790</v>
      </c>
      <c r="W4671" t="str">
        <v>Port Harrychester</v>
      </c>
      <c r="X4671" t="str">
        <v>Western Australia</v>
      </c>
      <c r="Y4671" t="str">
        <v>Australia</v>
      </c>
      <c r="Z4671">
        <v>7</v>
      </c>
      <c r="AA4671" s="3" t="str">
        <f t="shared" si="145"/>
        <v>10 to 20</v>
      </c>
      <c r="AP4671" s="6">
        <v>129</v>
      </c>
      <c r="AQ4671" s="6" t="s">
        <v>1377</v>
      </c>
    </row>
    <row r="4672" spans="1:43" x14ac:dyDescent="0.25">
      <c r="A4672">
        <v>4670</v>
      </c>
      <c r="B4672">
        <v>936</v>
      </c>
      <c r="C4672">
        <v>820</v>
      </c>
      <c r="D4672">
        <v>117</v>
      </c>
      <c r="E4672">
        <v>3</v>
      </c>
      <c r="F4672">
        <v>351</v>
      </c>
      <c r="G4672" t="str">
        <f>VLOOKUP($C4672,'Raw-products'!$A$2:$H$1261,MATCH(G$1,'Raw-products'!$A$1:$H$1,0))</f>
        <v>Jacket</v>
      </c>
      <c r="H4672" t="str">
        <f>VLOOKUP($C4672,'Raw-products'!$A$2:$H$1261,MATCH(H$1,'Raw-products'!$A$1:$H$1,0))</f>
        <v>Shearling</v>
      </c>
      <c r="I4672" t="str">
        <f>VLOOKUP($C4672,'Raw-products'!$A$2:$H$1261,MATCH(I$1,'Raw-products'!$A$1:$H$1,0))</f>
        <v>XS</v>
      </c>
      <c r="J4672" t="str">
        <f>VLOOKUP($C4672,'Raw-products'!$A$2:$H$1261,MATCH(J$1,'Raw-products'!$A$1:$H$1,0))</f>
        <v>green</v>
      </c>
      <c r="K4672">
        <f>VLOOKUP($C4672,'Raw-products'!$A$2:$H$1261,MATCH(K$1,'Raw-products'!$A$1:$H$1,0))</f>
        <v>95</v>
      </c>
      <c r="L4672">
        <f>VLOOKUP($C4672,'Raw-products'!$A$2:$H$1261,MATCH(L$1,'Raw-products'!$A$1:$H$1,0))</f>
        <v>74</v>
      </c>
      <c r="M4672" s="5">
        <f t="shared" si="144"/>
        <v>7030</v>
      </c>
      <c r="N4672" cm="1">
        <f t="array" ref="N4672:Q4672">_xlfn.XLOOKUP($B4672,'Raw -orders'!$A:$A,'Raw -orders'!$B:$E)</f>
        <v>148</v>
      </c>
      <c r="O4672">
        <v>47197</v>
      </c>
      <c r="P4672" s="1">
        <v>44393</v>
      </c>
      <c r="Q4672" s="1">
        <v>44409</v>
      </c>
      <c r="R4672" t="str" cm="1">
        <f t="array" ref="R4672:Y4672">_xlfn.XLOOKUP($N4672,'Raw - customers'!$A:$A,'Raw - customers'!$B:$I)</f>
        <v>Ikey Spohr</v>
      </c>
      <c r="S4672" t="str">
        <v>Polygender</v>
      </c>
      <c r="T4672">
        <v>53</v>
      </c>
      <c r="U4672" t="str">
        <v>338 Mckenzie PlaceSuite 622</v>
      </c>
      <c r="V4672">
        <v>6527</v>
      </c>
      <c r="W4672" t="str">
        <v>North Scarlettborough</v>
      </c>
      <c r="X4672" t="str">
        <v>Northern Territory</v>
      </c>
      <c r="Y4672" t="str">
        <v>Australia</v>
      </c>
      <c r="Z4672">
        <v>7</v>
      </c>
      <c r="AA4672" s="3" t="str">
        <f t="shared" si="145"/>
        <v>10 to 20</v>
      </c>
      <c r="AP4672" s="6">
        <v>148</v>
      </c>
      <c r="AQ4672" s="6" t="s">
        <v>1339</v>
      </c>
    </row>
    <row r="4673" spans="1:43" x14ac:dyDescent="0.25">
      <c r="A4673">
        <v>4671</v>
      </c>
      <c r="B4673">
        <v>936</v>
      </c>
      <c r="C4673">
        <v>235</v>
      </c>
      <c r="D4673">
        <v>106</v>
      </c>
      <c r="E4673">
        <v>3</v>
      </c>
      <c r="F4673">
        <v>318</v>
      </c>
      <c r="G4673" t="str">
        <f>VLOOKUP($C4673,'Raw-products'!$A$2:$H$1261,MATCH(G$1,'Raw-products'!$A$1:$H$1,0))</f>
        <v>Shirt</v>
      </c>
      <c r="H4673" t="str">
        <f>VLOOKUP($C4673,'Raw-products'!$A$2:$H$1261,MATCH(H$1,'Raw-products'!$A$1:$H$1,0))</f>
        <v>Chambray</v>
      </c>
      <c r="I4673" t="str">
        <f>VLOOKUP($C4673,'Raw-products'!$A$2:$H$1261,MATCH(I$1,'Raw-products'!$A$1:$H$1,0))</f>
        <v>XS</v>
      </c>
      <c r="J4673" t="str">
        <f>VLOOKUP($C4673,'Raw-products'!$A$2:$H$1261,MATCH(J$1,'Raw-products'!$A$1:$H$1,0))</f>
        <v>indigo</v>
      </c>
      <c r="K4673">
        <f>VLOOKUP($C4673,'Raw-products'!$A$2:$H$1261,MATCH(K$1,'Raw-products'!$A$1:$H$1,0))</f>
        <v>105</v>
      </c>
      <c r="L4673">
        <f>VLOOKUP($C4673,'Raw-products'!$A$2:$H$1261,MATCH(L$1,'Raw-products'!$A$1:$H$1,0))</f>
        <v>75</v>
      </c>
      <c r="M4673" s="5">
        <f t="shared" si="144"/>
        <v>7875</v>
      </c>
      <c r="N4673" cm="1">
        <f t="array" ref="N4673:Q4673">_xlfn.XLOOKUP($B4673,'Raw -orders'!$A:$A,'Raw -orders'!$B:$E)</f>
        <v>148</v>
      </c>
      <c r="O4673">
        <v>47197</v>
      </c>
      <c r="P4673" s="1">
        <v>44393</v>
      </c>
      <c r="Q4673" s="1">
        <v>44409</v>
      </c>
      <c r="R4673" t="str" cm="1">
        <f t="array" ref="R4673:Y4673">_xlfn.XLOOKUP($N4673,'Raw - customers'!$A:$A,'Raw - customers'!$B:$I)</f>
        <v>Ikey Spohr</v>
      </c>
      <c r="S4673" t="str">
        <v>Polygender</v>
      </c>
      <c r="T4673">
        <v>53</v>
      </c>
      <c r="U4673" t="str">
        <v>338 Mckenzie PlaceSuite 622</v>
      </c>
      <c r="V4673">
        <v>6527</v>
      </c>
      <c r="W4673" t="str">
        <v>North Scarlettborough</v>
      </c>
      <c r="X4673" t="str">
        <v>Northern Territory</v>
      </c>
      <c r="Y4673" t="str">
        <v>Australia</v>
      </c>
      <c r="Z4673">
        <v>7</v>
      </c>
      <c r="AA4673" s="3" t="str">
        <f t="shared" si="145"/>
        <v>10 to 20</v>
      </c>
      <c r="AP4673" s="6">
        <v>148</v>
      </c>
      <c r="AQ4673" s="6" t="s">
        <v>1339</v>
      </c>
    </row>
    <row r="4674" spans="1:43" x14ac:dyDescent="0.25">
      <c r="A4674">
        <v>4672</v>
      </c>
      <c r="B4674">
        <v>936</v>
      </c>
      <c r="C4674">
        <v>292</v>
      </c>
      <c r="D4674">
        <v>105</v>
      </c>
      <c r="E4674">
        <v>3</v>
      </c>
      <c r="F4674">
        <v>315</v>
      </c>
      <c r="G4674" t="str">
        <f>VLOOKUP($C4674,'Raw-products'!$A$2:$H$1261,MATCH(G$1,'Raw-products'!$A$1:$H$1,0))</f>
        <v>Shirt</v>
      </c>
      <c r="H4674" t="str">
        <f>VLOOKUP($C4674,'Raw-products'!$A$2:$H$1261,MATCH(H$1,'Raw-products'!$A$1:$H$1,0))</f>
        <v>Cuban Collar</v>
      </c>
      <c r="I4674" t="str">
        <f>VLOOKUP($C4674,'Raw-products'!$A$2:$H$1261,MATCH(I$1,'Raw-products'!$A$1:$H$1,0))</f>
        <v>M</v>
      </c>
      <c r="J4674" t="str">
        <f>VLOOKUP($C4674,'Raw-products'!$A$2:$H$1261,MATCH(J$1,'Raw-products'!$A$1:$H$1,0))</f>
        <v>yellow</v>
      </c>
      <c r="K4674">
        <f>VLOOKUP($C4674,'Raw-products'!$A$2:$H$1261,MATCH(K$1,'Raw-products'!$A$1:$H$1,0))</f>
        <v>93</v>
      </c>
      <c r="L4674">
        <f>VLOOKUP($C4674,'Raw-products'!$A$2:$H$1261,MATCH(L$1,'Raw-products'!$A$1:$H$1,0))</f>
        <v>49</v>
      </c>
      <c r="M4674" s="5">
        <f t="shared" si="144"/>
        <v>4557</v>
      </c>
      <c r="N4674" cm="1">
        <f t="array" ref="N4674:Q4674">_xlfn.XLOOKUP($B4674,'Raw -orders'!$A:$A,'Raw -orders'!$B:$E)</f>
        <v>148</v>
      </c>
      <c r="O4674">
        <v>47197</v>
      </c>
      <c r="P4674" s="1">
        <v>44393</v>
      </c>
      <c r="Q4674" s="1">
        <v>44409</v>
      </c>
      <c r="R4674" t="str" cm="1">
        <f t="array" ref="R4674:Y4674">_xlfn.XLOOKUP($N4674,'Raw - customers'!$A:$A,'Raw - customers'!$B:$I)</f>
        <v>Ikey Spohr</v>
      </c>
      <c r="S4674" t="str">
        <v>Polygender</v>
      </c>
      <c r="T4674">
        <v>53</v>
      </c>
      <c r="U4674" t="str">
        <v>338 Mckenzie PlaceSuite 622</v>
      </c>
      <c r="V4674">
        <v>6527</v>
      </c>
      <c r="W4674" t="str">
        <v>North Scarlettborough</v>
      </c>
      <c r="X4674" t="str">
        <v>Northern Territory</v>
      </c>
      <c r="Y4674" t="str">
        <v>Australia</v>
      </c>
      <c r="Z4674">
        <v>7</v>
      </c>
      <c r="AA4674" s="3" t="str">
        <f t="shared" si="145"/>
        <v>10 to 20</v>
      </c>
      <c r="AP4674" s="6">
        <v>148</v>
      </c>
      <c r="AQ4674" s="6" t="s">
        <v>1339</v>
      </c>
    </row>
    <row r="4675" spans="1:43" x14ac:dyDescent="0.25">
      <c r="A4675">
        <v>4673</v>
      </c>
      <c r="B4675">
        <v>936</v>
      </c>
      <c r="C4675">
        <v>405</v>
      </c>
      <c r="D4675">
        <v>119</v>
      </c>
      <c r="E4675">
        <v>3</v>
      </c>
      <c r="F4675">
        <v>357</v>
      </c>
      <c r="G4675" t="str">
        <f>VLOOKUP($C4675,'Raw-products'!$A$2:$H$1261,MATCH(G$1,'Raw-products'!$A$1:$H$1,0))</f>
        <v>Shirt</v>
      </c>
      <c r="H4675" t="str">
        <f>VLOOKUP($C4675,'Raw-products'!$A$2:$H$1261,MATCH(H$1,'Raw-products'!$A$1:$H$1,0))</f>
        <v>Casual Slim Fit</v>
      </c>
      <c r="I4675" t="str">
        <f>VLOOKUP($C4675,'Raw-products'!$A$2:$H$1261,MATCH(I$1,'Raw-products'!$A$1:$H$1,0))</f>
        <v>XS</v>
      </c>
      <c r="J4675" t="str">
        <f>VLOOKUP($C4675,'Raw-products'!$A$2:$H$1261,MATCH(J$1,'Raw-products'!$A$1:$H$1,0))</f>
        <v>blue</v>
      </c>
      <c r="K4675">
        <f>VLOOKUP($C4675,'Raw-products'!$A$2:$H$1261,MATCH(K$1,'Raw-products'!$A$1:$H$1,0))</f>
        <v>113</v>
      </c>
      <c r="L4675">
        <f>VLOOKUP($C4675,'Raw-products'!$A$2:$H$1261,MATCH(L$1,'Raw-products'!$A$1:$H$1,0))</f>
        <v>55</v>
      </c>
      <c r="M4675" s="5">
        <f t="shared" ref="M4675:M4738" si="146">$K4675*$L4675</f>
        <v>6215</v>
      </c>
      <c r="N4675" cm="1">
        <f t="array" ref="N4675:Q4675">_xlfn.XLOOKUP($B4675,'Raw -orders'!$A:$A,'Raw -orders'!$B:$E)</f>
        <v>148</v>
      </c>
      <c r="O4675">
        <v>47197</v>
      </c>
      <c r="P4675" s="1">
        <v>44393</v>
      </c>
      <c r="Q4675" s="1">
        <v>44409</v>
      </c>
      <c r="R4675" t="str" cm="1">
        <f t="array" ref="R4675:Y4675">_xlfn.XLOOKUP($N4675,'Raw - customers'!$A:$A,'Raw - customers'!$B:$I)</f>
        <v>Ikey Spohr</v>
      </c>
      <c r="S4675" t="str">
        <v>Polygender</v>
      </c>
      <c r="T4675">
        <v>53</v>
      </c>
      <c r="U4675" t="str">
        <v>338 Mckenzie PlaceSuite 622</v>
      </c>
      <c r="V4675">
        <v>6527</v>
      </c>
      <c r="W4675" t="str">
        <v>North Scarlettborough</v>
      </c>
      <c r="X4675" t="str">
        <v>Northern Territory</v>
      </c>
      <c r="Y4675" t="str">
        <v>Australia</v>
      </c>
      <c r="Z4675">
        <v>7</v>
      </c>
      <c r="AA4675" s="3" t="str">
        <f t="shared" ref="AA4675:AA4738" si="147">IF(AND(DATEDIF($P4675,$Q4675,"D")&gt;0,DATEDIF($P4675,$Q4675,"D")&lt;=10),"0 to 10",IF(AND(DATEDIF($P4675,$Q4675,"D")&gt;10,DATEDIF($P4675,$Q4675,"D")&lt;=20),"10 to 20",IF(AND(DATEDIF($P4675,$Q4675,"D")&gt;20,DATEDIF($P4675,$Q4675,"D")&lt;=30),"20 to 30")))</f>
        <v>10 to 20</v>
      </c>
      <c r="AP4675" s="6">
        <v>148</v>
      </c>
      <c r="AQ4675" s="6" t="s">
        <v>1339</v>
      </c>
    </row>
    <row r="4676" spans="1:43" x14ac:dyDescent="0.25">
      <c r="A4676">
        <v>4674</v>
      </c>
      <c r="B4676">
        <v>936</v>
      </c>
      <c r="C4676">
        <v>837</v>
      </c>
      <c r="D4676">
        <v>117</v>
      </c>
      <c r="E4676">
        <v>2</v>
      </c>
      <c r="F4676">
        <v>234</v>
      </c>
      <c r="G4676" t="str">
        <f>VLOOKUP($C4676,'Raw-products'!$A$2:$H$1261,MATCH(G$1,'Raw-products'!$A$1:$H$1,0))</f>
        <v>Jacket</v>
      </c>
      <c r="H4676" t="str">
        <f>VLOOKUP($C4676,'Raw-products'!$A$2:$H$1261,MATCH(H$1,'Raw-products'!$A$1:$H$1,0))</f>
        <v>Shearling</v>
      </c>
      <c r="I4676" t="str">
        <f>VLOOKUP($C4676,'Raw-products'!$A$2:$H$1261,MATCH(I$1,'Raw-products'!$A$1:$H$1,0))</f>
        <v>M</v>
      </c>
      <c r="J4676" t="str">
        <f>VLOOKUP($C4676,'Raw-products'!$A$2:$H$1261,MATCH(J$1,'Raw-products'!$A$1:$H$1,0))</f>
        <v>violet</v>
      </c>
      <c r="K4676">
        <f>VLOOKUP($C4676,'Raw-products'!$A$2:$H$1261,MATCH(K$1,'Raw-products'!$A$1:$H$1,0))</f>
        <v>95</v>
      </c>
      <c r="L4676">
        <f>VLOOKUP($C4676,'Raw-products'!$A$2:$H$1261,MATCH(L$1,'Raw-products'!$A$1:$H$1,0))</f>
        <v>74</v>
      </c>
      <c r="M4676" s="5">
        <f t="shared" si="146"/>
        <v>7030</v>
      </c>
      <c r="N4676" cm="1">
        <f t="array" ref="N4676:Q4676">_xlfn.XLOOKUP($B4676,'Raw -orders'!$A:$A,'Raw -orders'!$B:$E)</f>
        <v>148</v>
      </c>
      <c r="O4676">
        <v>47197</v>
      </c>
      <c r="P4676" s="1">
        <v>44393</v>
      </c>
      <c r="Q4676" s="1">
        <v>44409</v>
      </c>
      <c r="R4676" t="str" cm="1">
        <f t="array" ref="R4676:Y4676">_xlfn.XLOOKUP($N4676,'Raw - customers'!$A:$A,'Raw - customers'!$B:$I)</f>
        <v>Ikey Spohr</v>
      </c>
      <c r="S4676" t="str">
        <v>Polygender</v>
      </c>
      <c r="T4676">
        <v>53</v>
      </c>
      <c r="U4676" t="str">
        <v>338 Mckenzie PlaceSuite 622</v>
      </c>
      <c r="V4676">
        <v>6527</v>
      </c>
      <c r="W4676" t="str">
        <v>North Scarlettborough</v>
      </c>
      <c r="X4676" t="str">
        <v>Northern Territory</v>
      </c>
      <c r="Y4676" t="str">
        <v>Australia</v>
      </c>
      <c r="Z4676">
        <v>7</v>
      </c>
      <c r="AA4676" s="3" t="str">
        <f t="shared" si="147"/>
        <v>10 to 20</v>
      </c>
      <c r="AP4676" s="6">
        <v>148</v>
      </c>
      <c r="AQ4676" s="6" t="s">
        <v>1339</v>
      </c>
    </row>
    <row r="4677" spans="1:43" x14ac:dyDescent="0.25">
      <c r="A4677">
        <v>4675</v>
      </c>
      <c r="B4677">
        <v>936</v>
      </c>
      <c r="C4677">
        <v>1107</v>
      </c>
      <c r="D4677">
        <v>115</v>
      </c>
      <c r="E4677">
        <v>3</v>
      </c>
      <c r="F4677">
        <v>345</v>
      </c>
      <c r="G4677" t="str">
        <f>VLOOKUP($C4677,'Raw-products'!$A$2:$H$1261,MATCH(G$1,'Raw-products'!$A$1:$H$1,0))</f>
        <v>Trousers</v>
      </c>
      <c r="H4677" t="str">
        <f>VLOOKUP($C4677,'Raw-products'!$A$2:$H$1261,MATCH(H$1,'Raw-products'!$A$1:$H$1,0))</f>
        <v>Cropped</v>
      </c>
      <c r="I4677" t="str">
        <f>VLOOKUP($C4677,'Raw-products'!$A$2:$H$1261,MATCH(I$1,'Raw-products'!$A$1:$H$1,0))</f>
        <v>M</v>
      </c>
      <c r="J4677" t="str">
        <f>VLOOKUP($C4677,'Raw-products'!$A$2:$H$1261,MATCH(J$1,'Raw-products'!$A$1:$H$1,0))</f>
        <v>blue</v>
      </c>
      <c r="K4677">
        <f>VLOOKUP($C4677,'Raw-products'!$A$2:$H$1261,MATCH(K$1,'Raw-products'!$A$1:$H$1,0))</f>
        <v>99</v>
      </c>
      <c r="L4677">
        <f>VLOOKUP($C4677,'Raw-products'!$A$2:$H$1261,MATCH(L$1,'Raw-products'!$A$1:$H$1,0))</f>
        <v>56</v>
      </c>
      <c r="M4677" s="5">
        <f t="shared" si="146"/>
        <v>5544</v>
      </c>
      <c r="N4677" cm="1">
        <f t="array" ref="N4677:Q4677">_xlfn.XLOOKUP($B4677,'Raw -orders'!$A:$A,'Raw -orders'!$B:$E)</f>
        <v>148</v>
      </c>
      <c r="O4677">
        <v>47197</v>
      </c>
      <c r="P4677" s="1">
        <v>44393</v>
      </c>
      <c r="Q4677" s="1">
        <v>44409</v>
      </c>
      <c r="R4677" t="str" cm="1">
        <f t="array" ref="R4677:Y4677">_xlfn.XLOOKUP($N4677,'Raw - customers'!$A:$A,'Raw - customers'!$B:$I)</f>
        <v>Ikey Spohr</v>
      </c>
      <c r="S4677" t="str">
        <v>Polygender</v>
      </c>
      <c r="T4677">
        <v>53</v>
      </c>
      <c r="U4677" t="str">
        <v>338 Mckenzie PlaceSuite 622</v>
      </c>
      <c r="V4677">
        <v>6527</v>
      </c>
      <c r="W4677" t="str">
        <v>North Scarlettborough</v>
      </c>
      <c r="X4677" t="str">
        <v>Northern Territory</v>
      </c>
      <c r="Y4677" t="str">
        <v>Australia</v>
      </c>
      <c r="Z4677">
        <v>7</v>
      </c>
      <c r="AA4677" s="3" t="str">
        <f t="shared" si="147"/>
        <v>10 to 20</v>
      </c>
      <c r="AP4677" s="6">
        <v>148</v>
      </c>
      <c r="AQ4677" s="6" t="s">
        <v>1339</v>
      </c>
    </row>
    <row r="4678" spans="1:43" x14ac:dyDescent="0.25">
      <c r="A4678">
        <v>4676</v>
      </c>
      <c r="B4678">
        <v>936</v>
      </c>
      <c r="C4678">
        <v>1164</v>
      </c>
      <c r="D4678">
        <v>99</v>
      </c>
      <c r="E4678">
        <v>1</v>
      </c>
      <c r="F4678">
        <v>99</v>
      </c>
      <c r="G4678" t="str">
        <f>VLOOKUP($C4678,'Raw-products'!$A$2:$H$1261,MATCH(G$1,'Raw-products'!$A$1:$H$1,0))</f>
        <v>Trousers</v>
      </c>
      <c r="H4678" t="str">
        <f>VLOOKUP($C4678,'Raw-products'!$A$2:$H$1261,MATCH(H$1,'Raw-products'!$A$1:$H$1,0))</f>
        <v>High-Waisted</v>
      </c>
      <c r="I4678" t="str">
        <f>VLOOKUP($C4678,'Raw-products'!$A$2:$H$1261,MATCH(I$1,'Raw-products'!$A$1:$H$1,0))</f>
        <v>XL</v>
      </c>
      <c r="J4678" t="str">
        <f>VLOOKUP($C4678,'Raw-products'!$A$2:$H$1261,MATCH(J$1,'Raw-products'!$A$1:$H$1,0))</f>
        <v>orange</v>
      </c>
      <c r="K4678">
        <f>VLOOKUP($C4678,'Raw-products'!$A$2:$H$1261,MATCH(K$1,'Raw-products'!$A$1:$H$1,0))</f>
        <v>98</v>
      </c>
      <c r="L4678">
        <f>VLOOKUP($C4678,'Raw-products'!$A$2:$H$1261,MATCH(L$1,'Raw-products'!$A$1:$H$1,0))</f>
        <v>47</v>
      </c>
      <c r="M4678" s="5">
        <f t="shared" si="146"/>
        <v>4606</v>
      </c>
      <c r="N4678" cm="1">
        <f t="array" ref="N4678:Q4678">_xlfn.XLOOKUP($B4678,'Raw -orders'!$A:$A,'Raw -orders'!$B:$E)</f>
        <v>148</v>
      </c>
      <c r="O4678">
        <v>47197</v>
      </c>
      <c r="P4678" s="1">
        <v>44393</v>
      </c>
      <c r="Q4678" s="1">
        <v>44409</v>
      </c>
      <c r="R4678" t="str" cm="1">
        <f t="array" ref="R4678:Y4678">_xlfn.XLOOKUP($N4678,'Raw - customers'!$A:$A,'Raw - customers'!$B:$I)</f>
        <v>Ikey Spohr</v>
      </c>
      <c r="S4678" t="str">
        <v>Polygender</v>
      </c>
      <c r="T4678">
        <v>53</v>
      </c>
      <c r="U4678" t="str">
        <v>338 Mckenzie PlaceSuite 622</v>
      </c>
      <c r="V4678">
        <v>6527</v>
      </c>
      <c r="W4678" t="str">
        <v>North Scarlettborough</v>
      </c>
      <c r="X4678" t="str">
        <v>Northern Territory</v>
      </c>
      <c r="Y4678" t="str">
        <v>Australia</v>
      </c>
      <c r="Z4678">
        <v>7</v>
      </c>
      <c r="AA4678" s="3" t="str">
        <f t="shared" si="147"/>
        <v>10 to 20</v>
      </c>
      <c r="AP4678" s="6">
        <v>148</v>
      </c>
      <c r="AQ4678" s="6" t="s">
        <v>1339</v>
      </c>
    </row>
    <row r="4679" spans="1:43" x14ac:dyDescent="0.25">
      <c r="A4679">
        <v>4677</v>
      </c>
      <c r="B4679">
        <v>936</v>
      </c>
      <c r="C4679">
        <v>399</v>
      </c>
      <c r="D4679">
        <v>119</v>
      </c>
      <c r="E4679">
        <v>3</v>
      </c>
      <c r="F4679">
        <v>357</v>
      </c>
      <c r="G4679" t="str">
        <f>VLOOKUP($C4679,'Raw-products'!$A$2:$H$1261,MATCH(G$1,'Raw-products'!$A$1:$H$1,0))</f>
        <v>Shirt</v>
      </c>
      <c r="H4679" t="str">
        <f>VLOOKUP($C4679,'Raw-products'!$A$2:$H$1261,MATCH(H$1,'Raw-products'!$A$1:$H$1,0))</f>
        <v>Casual Slim Fit</v>
      </c>
      <c r="I4679" t="str">
        <f>VLOOKUP($C4679,'Raw-products'!$A$2:$H$1261,MATCH(I$1,'Raw-products'!$A$1:$H$1,0))</f>
        <v>XL</v>
      </c>
      <c r="J4679" t="str">
        <f>VLOOKUP($C4679,'Raw-products'!$A$2:$H$1261,MATCH(J$1,'Raw-products'!$A$1:$H$1,0))</f>
        <v>yellow</v>
      </c>
      <c r="K4679">
        <f>VLOOKUP($C4679,'Raw-products'!$A$2:$H$1261,MATCH(K$1,'Raw-products'!$A$1:$H$1,0))</f>
        <v>113</v>
      </c>
      <c r="L4679">
        <f>VLOOKUP($C4679,'Raw-products'!$A$2:$H$1261,MATCH(L$1,'Raw-products'!$A$1:$H$1,0))</f>
        <v>78</v>
      </c>
      <c r="M4679" s="5">
        <f t="shared" si="146"/>
        <v>8814</v>
      </c>
      <c r="N4679" cm="1">
        <f t="array" ref="N4679:Q4679">_xlfn.XLOOKUP($B4679,'Raw -orders'!$A:$A,'Raw -orders'!$B:$E)</f>
        <v>148</v>
      </c>
      <c r="O4679">
        <v>47197</v>
      </c>
      <c r="P4679" s="1">
        <v>44393</v>
      </c>
      <c r="Q4679" s="1">
        <v>44409</v>
      </c>
      <c r="R4679" t="str" cm="1">
        <f t="array" ref="R4679:Y4679">_xlfn.XLOOKUP($N4679,'Raw - customers'!$A:$A,'Raw - customers'!$B:$I)</f>
        <v>Ikey Spohr</v>
      </c>
      <c r="S4679" t="str">
        <v>Polygender</v>
      </c>
      <c r="T4679">
        <v>53</v>
      </c>
      <c r="U4679" t="str">
        <v>338 Mckenzie PlaceSuite 622</v>
      </c>
      <c r="V4679">
        <v>6527</v>
      </c>
      <c r="W4679" t="str">
        <v>North Scarlettborough</v>
      </c>
      <c r="X4679" t="str">
        <v>Northern Territory</v>
      </c>
      <c r="Y4679" t="str">
        <v>Australia</v>
      </c>
      <c r="Z4679">
        <v>7</v>
      </c>
      <c r="AA4679" s="3" t="str">
        <f t="shared" si="147"/>
        <v>10 to 20</v>
      </c>
      <c r="AP4679" s="6">
        <v>148</v>
      </c>
      <c r="AQ4679" s="6" t="s">
        <v>1339</v>
      </c>
    </row>
    <row r="4680" spans="1:43" x14ac:dyDescent="0.25">
      <c r="A4680">
        <v>4678</v>
      </c>
      <c r="B4680">
        <v>937</v>
      </c>
      <c r="C4680">
        <v>241</v>
      </c>
      <c r="D4680">
        <v>106</v>
      </c>
      <c r="E4680">
        <v>2</v>
      </c>
      <c r="F4680">
        <v>212</v>
      </c>
      <c r="G4680" t="str">
        <f>VLOOKUP($C4680,'Raw-products'!$A$2:$H$1261,MATCH(G$1,'Raw-products'!$A$1:$H$1,0))</f>
        <v>Shirt</v>
      </c>
      <c r="H4680" t="str">
        <f>VLOOKUP($C4680,'Raw-products'!$A$2:$H$1261,MATCH(H$1,'Raw-products'!$A$1:$H$1,0))</f>
        <v>Chambray</v>
      </c>
      <c r="I4680" t="str">
        <f>VLOOKUP($C4680,'Raw-products'!$A$2:$H$1261,MATCH(I$1,'Raw-products'!$A$1:$H$1,0))</f>
        <v>S</v>
      </c>
      <c r="J4680" t="str">
        <f>VLOOKUP($C4680,'Raw-products'!$A$2:$H$1261,MATCH(J$1,'Raw-products'!$A$1:$H$1,0))</f>
        <v>violet</v>
      </c>
      <c r="K4680">
        <f>VLOOKUP($C4680,'Raw-products'!$A$2:$H$1261,MATCH(K$1,'Raw-products'!$A$1:$H$1,0))</f>
        <v>105</v>
      </c>
      <c r="L4680">
        <f>VLOOKUP($C4680,'Raw-products'!$A$2:$H$1261,MATCH(L$1,'Raw-products'!$A$1:$H$1,0))</f>
        <v>52</v>
      </c>
      <c r="M4680" s="5">
        <f t="shared" si="146"/>
        <v>5460</v>
      </c>
      <c r="N4680" cm="1">
        <f t="array" ref="N4680:Q4680">_xlfn.XLOOKUP($B4680,'Raw -orders'!$A:$A,'Raw -orders'!$B:$E)</f>
        <v>72</v>
      </c>
      <c r="O4680">
        <v>13216</v>
      </c>
      <c r="P4680" s="1">
        <v>44351</v>
      </c>
      <c r="Q4680" s="1">
        <v>44372</v>
      </c>
      <c r="R4680" t="str" cm="1">
        <f t="array" ref="R4680:Y4680">_xlfn.XLOOKUP($N4680,'Raw - customers'!$A:$A,'Raw - customers'!$B:$I)</f>
        <v>Marinna Heal</v>
      </c>
      <c r="S4680" t="str">
        <v>Genderfluid</v>
      </c>
      <c r="T4680">
        <v>42</v>
      </c>
      <c r="U4680" t="str">
        <v>95 Justin PlaceApt. 441</v>
      </c>
      <c r="V4680">
        <v>5160</v>
      </c>
      <c r="W4680" t="str">
        <v>Braunhaven</v>
      </c>
      <c r="X4680" t="str">
        <v>Tasmania</v>
      </c>
      <c r="Y4680" t="str">
        <v>Australia</v>
      </c>
      <c r="Z4680">
        <v>6</v>
      </c>
      <c r="AA4680" s="3" t="str">
        <f t="shared" si="147"/>
        <v>20 to 30</v>
      </c>
      <c r="AP4680" s="6">
        <v>72</v>
      </c>
      <c r="AQ4680" s="6" t="s">
        <v>1414</v>
      </c>
    </row>
    <row r="4681" spans="1:43" x14ac:dyDescent="0.25">
      <c r="A4681">
        <v>4679</v>
      </c>
      <c r="B4681">
        <v>937</v>
      </c>
      <c r="C4681">
        <v>418</v>
      </c>
      <c r="D4681">
        <v>119</v>
      </c>
      <c r="E4681">
        <v>3</v>
      </c>
      <c r="F4681">
        <v>357</v>
      </c>
      <c r="G4681" t="str">
        <f>VLOOKUP($C4681,'Raw-products'!$A$2:$H$1261,MATCH(G$1,'Raw-products'!$A$1:$H$1,0))</f>
        <v>Shirt</v>
      </c>
      <c r="H4681" t="str">
        <f>VLOOKUP($C4681,'Raw-products'!$A$2:$H$1261,MATCH(H$1,'Raw-products'!$A$1:$H$1,0))</f>
        <v>Casual Slim Fit</v>
      </c>
      <c r="I4681" t="str">
        <f>VLOOKUP($C4681,'Raw-products'!$A$2:$H$1261,MATCH(I$1,'Raw-products'!$A$1:$H$1,0))</f>
        <v>L</v>
      </c>
      <c r="J4681" t="str">
        <f>VLOOKUP($C4681,'Raw-products'!$A$2:$H$1261,MATCH(J$1,'Raw-products'!$A$1:$H$1,0))</f>
        <v>violet</v>
      </c>
      <c r="K4681">
        <f>VLOOKUP($C4681,'Raw-products'!$A$2:$H$1261,MATCH(K$1,'Raw-products'!$A$1:$H$1,0))</f>
        <v>113</v>
      </c>
      <c r="L4681">
        <f>VLOOKUP($C4681,'Raw-products'!$A$2:$H$1261,MATCH(L$1,'Raw-products'!$A$1:$H$1,0))</f>
        <v>65</v>
      </c>
      <c r="M4681" s="5">
        <f t="shared" si="146"/>
        <v>7345</v>
      </c>
      <c r="N4681" cm="1">
        <f t="array" ref="N4681:Q4681">_xlfn.XLOOKUP($B4681,'Raw -orders'!$A:$A,'Raw -orders'!$B:$E)</f>
        <v>72</v>
      </c>
      <c r="O4681">
        <v>13216</v>
      </c>
      <c r="P4681" s="1">
        <v>44351</v>
      </c>
      <c r="Q4681" s="1">
        <v>44372</v>
      </c>
      <c r="R4681" t="str" cm="1">
        <f t="array" ref="R4681:Y4681">_xlfn.XLOOKUP($N4681,'Raw - customers'!$A:$A,'Raw - customers'!$B:$I)</f>
        <v>Marinna Heal</v>
      </c>
      <c r="S4681" t="str">
        <v>Genderfluid</v>
      </c>
      <c r="T4681">
        <v>42</v>
      </c>
      <c r="U4681" t="str">
        <v>95 Justin PlaceApt. 441</v>
      </c>
      <c r="V4681">
        <v>5160</v>
      </c>
      <c r="W4681" t="str">
        <v>Braunhaven</v>
      </c>
      <c r="X4681" t="str">
        <v>Tasmania</v>
      </c>
      <c r="Y4681" t="str">
        <v>Australia</v>
      </c>
      <c r="Z4681">
        <v>6</v>
      </c>
      <c r="AA4681" s="3" t="str">
        <f t="shared" si="147"/>
        <v>20 to 30</v>
      </c>
      <c r="AP4681" s="6">
        <v>72</v>
      </c>
      <c r="AQ4681" s="6" t="s">
        <v>1414</v>
      </c>
    </row>
    <row r="4682" spans="1:43" x14ac:dyDescent="0.25">
      <c r="A4682">
        <v>4680</v>
      </c>
      <c r="B4682">
        <v>938</v>
      </c>
      <c r="C4682">
        <v>810</v>
      </c>
      <c r="D4682">
        <v>117</v>
      </c>
      <c r="E4682">
        <v>3</v>
      </c>
      <c r="F4682">
        <v>351</v>
      </c>
      <c r="G4682" t="str">
        <f>VLOOKUP($C4682,'Raw-products'!$A$2:$H$1261,MATCH(G$1,'Raw-products'!$A$1:$H$1,0))</f>
        <v>Jacket</v>
      </c>
      <c r="H4682" t="str">
        <f>VLOOKUP($C4682,'Raw-products'!$A$2:$H$1261,MATCH(H$1,'Raw-products'!$A$1:$H$1,0))</f>
        <v>Shearling</v>
      </c>
      <c r="I4682" t="str">
        <f>VLOOKUP($C4682,'Raw-products'!$A$2:$H$1261,MATCH(I$1,'Raw-products'!$A$1:$H$1,0))</f>
        <v>XS</v>
      </c>
      <c r="J4682" t="str">
        <f>VLOOKUP($C4682,'Raw-products'!$A$2:$H$1261,MATCH(J$1,'Raw-products'!$A$1:$H$1,0))</f>
        <v>orange</v>
      </c>
      <c r="K4682">
        <f>VLOOKUP($C4682,'Raw-products'!$A$2:$H$1261,MATCH(K$1,'Raw-products'!$A$1:$H$1,0))</f>
        <v>95</v>
      </c>
      <c r="L4682">
        <f>VLOOKUP($C4682,'Raw-products'!$A$2:$H$1261,MATCH(L$1,'Raw-products'!$A$1:$H$1,0))</f>
        <v>54</v>
      </c>
      <c r="M4682" s="5">
        <f t="shared" si="146"/>
        <v>5130</v>
      </c>
      <c r="N4682" cm="1">
        <f t="array" ref="N4682:Q4682">_xlfn.XLOOKUP($B4682,'Raw -orders'!$A:$A,'Raw -orders'!$B:$E)</f>
        <v>128</v>
      </c>
      <c r="O4682">
        <v>41631</v>
      </c>
      <c r="P4682" s="1">
        <v>44359</v>
      </c>
      <c r="Q4682" s="1">
        <v>44375</v>
      </c>
      <c r="R4682" t="str" cm="1">
        <f t="array" ref="R4682:Y4682">_xlfn.XLOOKUP($N4682,'Raw - customers'!$A:$A,'Raw - customers'!$B:$I)</f>
        <v>Daisy Camillo</v>
      </c>
      <c r="S4682" t="str">
        <v>Male</v>
      </c>
      <c r="T4682">
        <v>48</v>
      </c>
      <c r="U4682" t="str">
        <v>5310 Lewis TrailApt. 715</v>
      </c>
      <c r="V4682">
        <v>2240</v>
      </c>
      <c r="W4682" t="str">
        <v>Jacobsland</v>
      </c>
      <c r="X4682" t="str">
        <v>Northern Territory</v>
      </c>
      <c r="Y4682" t="str">
        <v>Australia</v>
      </c>
      <c r="Z4682">
        <v>6</v>
      </c>
      <c r="AA4682" s="3" t="str">
        <f t="shared" si="147"/>
        <v>10 to 20</v>
      </c>
      <c r="AP4682" s="6">
        <v>128</v>
      </c>
      <c r="AQ4682" s="6" t="s">
        <v>1339</v>
      </c>
    </row>
    <row r="4683" spans="1:43" x14ac:dyDescent="0.25">
      <c r="A4683">
        <v>4681</v>
      </c>
      <c r="B4683">
        <v>938</v>
      </c>
      <c r="C4683">
        <v>361</v>
      </c>
      <c r="D4683">
        <v>94</v>
      </c>
      <c r="E4683">
        <v>3</v>
      </c>
      <c r="F4683">
        <v>282</v>
      </c>
      <c r="G4683" t="str">
        <f>VLOOKUP($C4683,'Raw-products'!$A$2:$H$1261,MATCH(G$1,'Raw-products'!$A$1:$H$1,0))</f>
        <v>Shirt</v>
      </c>
      <c r="H4683" t="str">
        <f>VLOOKUP($C4683,'Raw-products'!$A$2:$H$1261,MATCH(H$1,'Raw-products'!$A$1:$H$1,0))</f>
        <v>Henley</v>
      </c>
      <c r="I4683" t="str">
        <f>VLOOKUP($C4683,'Raw-products'!$A$2:$H$1261,MATCH(I$1,'Raw-products'!$A$1:$H$1,0))</f>
        <v>S</v>
      </c>
      <c r="J4683" t="str">
        <f>VLOOKUP($C4683,'Raw-products'!$A$2:$H$1261,MATCH(J$1,'Raw-products'!$A$1:$H$1,0))</f>
        <v>yellow</v>
      </c>
      <c r="K4683">
        <f>VLOOKUP($C4683,'Raw-products'!$A$2:$H$1261,MATCH(K$1,'Raw-products'!$A$1:$H$1,0))</f>
        <v>92</v>
      </c>
      <c r="L4683">
        <f>VLOOKUP($C4683,'Raw-products'!$A$2:$H$1261,MATCH(L$1,'Raw-products'!$A$1:$H$1,0))</f>
        <v>70</v>
      </c>
      <c r="M4683" s="5">
        <f t="shared" si="146"/>
        <v>6440</v>
      </c>
      <c r="N4683" cm="1">
        <f t="array" ref="N4683:Q4683">_xlfn.XLOOKUP($B4683,'Raw -orders'!$A:$A,'Raw -orders'!$B:$E)</f>
        <v>128</v>
      </c>
      <c r="O4683">
        <v>41631</v>
      </c>
      <c r="P4683" s="1">
        <v>44359</v>
      </c>
      <c r="Q4683" s="1">
        <v>44375</v>
      </c>
      <c r="R4683" t="str" cm="1">
        <f t="array" ref="R4683:Y4683">_xlfn.XLOOKUP($N4683,'Raw - customers'!$A:$A,'Raw - customers'!$B:$I)</f>
        <v>Daisy Camillo</v>
      </c>
      <c r="S4683" t="str">
        <v>Male</v>
      </c>
      <c r="T4683">
        <v>48</v>
      </c>
      <c r="U4683" t="str">
        <v>5310 Lewis TrailApt. 715</v>
      </c>
      <c r="V4683">
        <v>2240</v>
      </c>
      <c r="W4683" t="str">
        <v>Jacobsland</v>
      </c>
      <c r="X4683" t="str">
        <v>Northern Territory</v>
      </c>
      <c r="Y4683" t="str">
        <v>Australia</v>
      </c>
      <c r="Z4683">
        <v>6</v>
      </c>
      <c r="AA4683" s="3" t="str">
        <f t="shared" si="147"/>
        <v>10 to 20</v>
      </c>
      <c r="AP4683" s="6">
        <v>128</v>
      </c>
      <c r="AQ4683" s="6" t="s">
        <v>1339</v>
      </c>
    </row>
    <row r="4684" spans="1:43" x14ac:dyDescent="0.25">
      <c r="A4684">
        <v>4682</v>
      </c>
      <c r="B4684">
        <v>938</v>
      </c>
      <c r="C4684">
        <v>562</v>
      </c>
      <c r="D4684">
        <v>100</v>
      </c>
      <c r="E4684">
        <v>1</v>
      </c>
      <c r="F4684">
        <v>100</v>
      </c>
      <c r="G4684" t="str">
        <f>VLOOKUP($C4684,'Raw-products'!$A$2:$H$1261,MATCH(G$1,'Raw-products'!$A$1:$H$1,0))</f>
        <v>Jacket</v>
      </c>
      <c r="H4684" t="str">
        <f>VLOOKUP($C4684,'Raw-products'!$A$2:$H$1261,MATCH(H$1,'Raw-products'!$A$1:$H$1,0))</f>
        <v>Bomber</v>
      </c>
      <c r="I4684" t="str">
        <f>VLOOKUP($C4684,'Raw-products'!$A$2:$H$1261,MATCH(I$1,'Raw-products'!$A$1:$H$1,0))</f>
        <v>M</v>
      </c>
      <c r="J4684" t="str">
        <f>VLOOKUP($C4684,'Raw-products'!$A$2:$H$1261,MATCH(J$1,'Raw-products'!$A$1:$H$1,0))</f>
        <v>red</v>
      </c>
      <c r="K4684">
        <f>VLOOKUP($C4684,'Raw-products'!$A$2:$H$1261,MATCH(K$1,'Raw-products'!$A$1:$H$1,0))</f>
        <v>90</v>
      </c>
      <c r="L4684">
        <f>VLOOKUP($C4684,'Raw-products'!$A$2:$H$1261,MATCH(L$1,'Raw-products'!$A$1:$H$1,0))</f>
        <v>79</v>
      </c>
      <c r="M4684" s="5">
        <f t="shared" si="146"/>
        <v>7110</v>
      </c>
      <c r="N4684" cm="1">
        <f t="array" ref="N4684:Q4684">_xlfn.XLOOKUP($B4684,'Raw -orders'!$A:$A,'Raw -orders'!$B:$E)</f>
        <v>128</v>
      </c>
      <c r="O4684">
        <v>41631</v>
      </c>
      <c r="P4684" s="1">
        <v>44359</v>
      </c>
      <c r="Q4684" s="1">
        <v>44375</v>
      </c>
      <c r="R4684" t="str" cm="1">
        <f t="array" ref="R4684:Y4684">_xlfn.XLOOKUP($N4684,'Raw - customers'!$A:$A,'Raw - customers'!$B:$I)</f>
        <v>Daisy Camillo</v>
      </c>
      <c r="S4684" t="str">
        <v>Male</v>
      </c>
      <c r="T4684">
        <v>48</v>
      </c>
      <c r="U4684" t="str">
        <v>5310 Lewis TrailApt. 715</v>
      </c>
      <c r="V4684">
        <v>2240</v>
      </c>
      <c r="W4684" t="str">
        <v>Jacobsland</v>
      </c>
      <c r="X4684" t="str">
        <v>Northern Territory</v>
      </c>
      <c r="Y4684" t="str">
        <v>Australia</v>
      </c>
      <c r="Z4684">
        <v>6</v>
      </c>
      <c r="AA4684" s="3" t="str">
        <f t="shared" si="147"/>
        <v>10 to 20</v>
      </c>
      <c r="AP4684" s="6">
        <v>128</v>
      </c>
      <c r="AQ4684" s="6" t="s">
        <v>1339</v>
      </c>
    </row>
    <row r="4685" spans="1:43" x14ac:dyDescent="0.25">
      <c r="A4685">
        <v>4683</v>
      </c>
      <c r="B4685">
        <v>938</v>
      </c>
      <c r="C4685">
        <v>547</v>
      </c>
      <c r="D4685">
        <v>98</v>
      </c>
      <c r="E4685">
        <v>2</v>
      </c>
      <c r="F4685">
        <v>196</v>
      </c>
      <c r="G4685" t="str">
        <f>VLOOKUP($C4685,'Raw-products'!$A$2:$H$1261,MATCH(G$1,'Raw-products'!$A$1:$H$1,0))</f>
        <v>Jacket</v>
      </c>
      <c r="H4685" t="str">
        <f>VLOOKUP($C4685,'Raw-products'!$A$2:$H$1261,MATCH(H$1,'Raw-products'!$A$1:$H$1,0))</f>
        <v>Leather</v>
      </c>
      <c r="I4685" t="str">
        <f>VLOOKUP($C4685,'Raw-products'!$A$2:$H$1261,MATCH(I$1,'Raw-products'!$A$1:$H$1,0))</f>
        <v>M</v>
      </c>
      <c r="J4685" t="str">
        <f>VLOOKUP($C4685,'Raw-products'!$A$2:$H$1261,MATCH(J$1,'Raw-products'!$A$1:$H$1,0))</f>
        <v>blue</v>
      </c>
      <c r="K4685">
        <f>VLOOKUP($C4685,'Raw-products'!$A$2:$H$1261,MATCH(K$1,'Raw-products'!$A$1:$H$1,0))</f>
        <v>113</v>
      </c>
      <c r="L4685">
        <f>VLOOKUP($C4685,'Raw-products'!$A$2:$H$1261,MATCH(L$1,'Raw-products'!$A$1:$H$1,0))</f>
        <v>60</v>
      </c>
      <c r="M4685" s="5">
        <f t="shared" si="146"/>
        <v>6780</v>
      </c>
      <c r="N4685" cm="1">
        <f t="array" ref="N4685:Q4685">_xlfn.XLOOKUP($B4685,'Raw -orders'!$A:$A,'Raw -orders'!$B:$E)</f>
        <v>128</v>
      </c>
      <c r="O4685">
        <v>41631</v>
      </c>
      <c r="P4685" s="1">
        <v>44359</v>
      </c>
      <c r="Q4685" s="1">
        <v>44375</v>
      </c>
      <c r="R4685" t="str" cm="1">
        <f t="array" ref="R4685:Y4685">_xlfn.XLOOKUP($N4685,'Raw - customers'!$A:$A,'Raw - customers'!$B:$I)</f>
        <v>Daisy Camillo</v>
      </c>
      <c r="S4685" t="str">
        <v>Male</v>
      </c>
      <c r="T4685">
        <v>48</v>
      </c>
      <c r="U4685" t="str">
        <v>5310 Lewis TrailApt. 715</v>
      </c>
      <c r="V4685">
        <v>2240</v>
      </c>
      <c r="W4685" t="str">
        <v>Jacobsland</v>
      </c>
      <c r="X4685" t="str">
        <v>Northern Territory</v>
      </c>
      <c r="Y4685" t="str">
        <v>Australia</v>
      </c>
      <c r="Z4685">
        <v>6</v>
      </c>
      <c r="AA4685" s="3" t="str">
        <f t="shared" si="147"/>
        <v>10 to 20</v>
      </c>
      <c r="AP4685" s="6">
        <v>128</v>
      </c>
      <c r="AQ4685" s="6" t="s">
        <v>1339</v>
      </c>
    </row>
    <row r="4686" spans="1:43" x14ac:dyDescent="0.25">
      <c r="A4686">
        <v>4684</v>
      </c>
      <c r="B4686">
        <v>938</v>
      </c>
      <c r="C4686">
        <v>380</v>
      </c>
      <c r="D4686">
        <v>94</v>
      </c>
      <c r="E4686">
        <v>1</v>
      </c>
      <c r="F4686">
        <v>94</v>
      </c>
      <c r="G4686" t="str">
        <f>VLOOKUP($C4686,'Raw-products'!$A$2:$H$1261,MATCH(G$1,'Raw-products'!$A$1:$H$1,0))</f>
        <v>Shirt</v>
      </c>
      <c r="H4686" t="str">
        <f>VLOOKUP($C4686,'Raw-products'!$A$2:$H$1261,MATCH(H$1,'Raw-products'!$A$1:$H$1,0))</f>
        <v>Henley</v>
      </c>
      <c r="I4686" t="str">
        <f>VLOOKUP($C4686,'Raw-products'!$A$2:$H$1261,MATCH(I$1,'Raw-products'!$A$1:$H$1,0))</f>
        <v>XS</v>
      </c>
      <c r="J4686" t="str">
        <f>VLOOKUP($C4686,'Raw-products'!$A$2:$H$1261,MATCH(J$1,'Raw-products'!$A$1:$H$1,0))</f>
        <v>violet</v>
      </c>
      <c r="K4686">
        <f>VLOOKUP($C4686,'Raw-products'!$A$2:$H$1261,MATCH(K$1,'Raw-products'!$A$1:$H$1,0))</f>
        <v>92</v>
      </c>
      <c r="L4686">
        <f>VLOOKUP($C4686,'Raw-products'!$A$2:$H$1261,MATCH(L$1,'Raw-products'!$A$1:$H$1,0))</f>
        <v>50</v>
      </c>
      <c r="M4686" s="5">
        <f t="shared" si="146"/>
        <v>4600</v>
      </c>
      <c r="N4686" cm="1">
        <f t="array" ref="N4686:Q4686">_xlfn.XLOOKUP($B4686,'Raw -orders'!$A:$A,'Raw -orders'!$B:$E)</f>
        <v>128</v>
      </c>
      <c r="O4686">
        <v>41631</v>
      </c>
      <c r="P4686" s="1">
        <v>44359</v>
      </c>
      <c r="Q4686" s="1">
        <v>44375</v>
      </c>
      <c r="R4686" t="str" cm="1">
        <f t="array" ref="R4686:Y4686">_xlfn.XLOOKUP($N4686,'Raw - customers'!$A:$A,'Raw - customers'!$B:$I)</f>
        <v>Daisy Camillo</v>
      </c>
      <c r="S4686" t="str">
        <v>Male</v>
      </c>
      <c r="T4686">
        <v>48</v>
      </c>
      <c r="U4686" t="str">
        <v>5310 Lewis TrailApt. 715</v>
      </c>
      <c r="V4686">
        <v>2240</v>
      </c>
      <c r="W4686" t="str">
        <v>Jacobsland</v>
      </c>
      <c r="X4686" t="str">
        <v>Northern Territory</v>
      </c>
      <c r="Y4686" t="str">
        <v>Australia</v>
      </c>
      <c r="Z4686">
        <v>6</v>
      </c>
      <c r="AA4686" s="3" t="str">
        <f t="shared" si="147"/>
        <v>10 to 20</v>
      </c>
      <c r="AP4686" s="6">
        <v>128</v>
      </c>
      <c r="AQ4686" s="6" t="s">
        <v>1339</v>
      </c>
    </row>
    <row r="4687" spans="1:43" x14ac:dyDescent="0.25">
      <c r="A4687">
        <v>4685</v>
      </c>
      <c r="B4687">
        <v>938</v>
      </c>
      <c r="C4687">
        <v>1134</v>
      </c>
      <c r="D4687">
        <v>102</v>
      </c>
      <c r="E4687">
        <v>2</v>
      </c>
      <c r="F4687">
        <v>204</v>
      </c>
      <c r="G4687" t="str">
        <f>VLOOKUP($C4687,'Raw-products'!$A$2:$H$1261,MATCH(G$1,'Raw-products'!$A$1:$H$1,0))</f>
        <v>Trousers</v>
      </c>
      <c r="H4687" t="str">
        <f>VLOOKUP($C4687,'Raw-products'!$A$2:$H$1261,MATCH(H$1,'Raw-products'!$A$1:$H$1,0))</f>
        <v>Cargo Pants</v>
      </c>
      <c r="I4687" t="str">
        <f>VLOOKUP($C4687,'Raw-products'!$A$2:$H$1261,MATCH(I$1,'Raw-products'!$A$1:$H$1,0))</f>
        <v>XL</v>
      </c>
      <c r="J4687" t="str">
        <f>VLOOKUP($C4687,'Raw-products'!$A$2:$H$1261,MATCH(J$1,'Raw-products'!$A$1:$H$1,0))</f>
        <v>yellow</v>
      </c>
      <c r="K4687">
        <f>VLOOKUP($C4687,'Raw-products'!$A$2:$H$1261,MATCH(K$1,'Raw-products'!$A$1:$H$1,0))</f>
        <v>106</v>
      </c>
      <c r="L4687">
        <f>VLOOKUP($C4687,'Raw-products'!$A$2:$H$1261,MATCH(L$1,'Raw-products'!$A$1:$H$1,0))</f>
        <v>52</v>
      </c>
      <c r="M4687" s="5">
        <f t="shared" si="146"/>
        <v>5512</v>
      </c>
      <c r="N4687" cm="1">
        <f t="array" ref="N4687:Q4687">_xlfn.XLOOKUP($B4687,'Raw -orders'!$A:$A,'Raw -orders'!$B:$E)</f>
        <v>128</v>
      </c>
      <c r="O4687">
        <v>41631</v>
      </c>
      <c r="P4687" s="1">
        <v>44359</v>
      </c>
      <c r="Q4687" s="1">
        <v>44375</v>
      </c>
      <c r="R4687" t="str" cm="1">
        <f t="array" ref="R4687:Y4687">_xlfn.XLOOKUP($N4687,'Raw - customers'!$A:$A,'Raw - customers'!$B:$I)</f>
        <v>Daisy Camillo</v>
      </c>
      <c r="S4687" t="str">
        <v>Male</v>
      </c>
      <c r="T4687">
        <v>48</v>
      </c>
      <c r="U4687" t="str">
        <v>5310 Lewis TrailApt. 715</v>
      </c>
      <c r="V4687">
        <v>2240</v>
      </c>
      <c r="W4687" t="str">
        <v>Jacobsland</v>
      </c>
      <c r="X4687" t="str">
        <v>Northern Territory</v>
      </c>
      <c r="Y4687" t="str">
        <v>Australia</v>
      </c>
      <c r="Z4687">
        <v>6</v>
      </c>
      <c r="AA4687" s="3" t="str">
        <f t="shared" si="147"/>
        <v>10 to 20</v>
      </c>
      <c r="AP4687" s="6">
        <v>128</v>
      </c>
      <c r="AQ4687" s="6" t="s">
        <v>1339</v>
      </c>
    </row>
    <row r="4688" spans="1:43" x14ac:dyDescent="0.25">
      <c r="A4688">
        <v>4686</v>
      </c>
      <c r="B4688">
        <v>938</v>
      </c>
      <c r="C4688">
        <v>126</v>
      </c>
      <c r="D4688">
        <v>92</v>
      </c>
      <c r="E4688">
        <v>3</v>
      </c>
      <c r="F4688">
        <v>276</v>
      </c>
      <c r="G4688" t="str">
        <f>VLOOKUP($C4688,'Raw-products'!$A$2:$H$1261,MATCH(G$1,'Raw-products'!$A$1:$H$1,0))</f>
        <v>Shirt</v>
      </c>
      <c r="H4688" t="str">
        <f>VLOOKUP($C4688,'Raw-products'!$A$2:$H$1261,MATCH(H$1,'Raw-products'!$A$1:$H$1,0))</f>
        <v>Denim</v>
      </c>
      <c r="I4688" t="str">
        <f>VLOOKUP($C4688,'Raw-products'!$A$2:$H$1261,MATCH(I$1,'Raw-products'!$A$1:$H$1,0))</f>
        <v>S</v>
      </c>
      <c r="J4688" t="str">
        <f>VLOOKUP($C4688,'Raw-products'!$A$2:$H$1261,MATCH(J$1,'Raw-products'!$A$1:$H$1,0))</f>
        <v>blue</v>
      </c>
      <c r="K4688">
        <f>VLOOKUP($C4688,'Raw-products'!$A$2:$H$1261,MATCH(K$1,'Raw-products'!$A$1:$H$1,0))</f>
        <v>115</v>
      </c>
      <c r="L4688">
        <f>VLOOKUP($C4688,'Raw-products'!$A$2:$H$1261,MATCH(L$1,'Raw-products'!$A$1:$H$1,0))</f>
        <v>47</v>
      </c>
      <c r="M4688" s="5">
        <f t="shared" si="146"/>
        <v>5405</v>
      </c>
      <c r="N4688" cm="1">
        <f t="array" ref="N4688:Q4688">_xlfn.XLOOKUP($B4688,'Raw -orders'!$A:$A,'Raw -orders'!$B:$E)</f>
        <v>128</v>
      </c>
      <c r="O4688">
        <v>41631</v>
      </c>
      <c r="P4688" s="1">
        <v>44359</v>
      </c>
      <c r="Q4688" s="1">
        <v>44375</v>
      </c>
      <c r="R4688" t="str" cm="1">
        <f t="array" ref="R4688:Y4688">_xlfn.XLOOKUP($N4688,'Raw - customers'!$A:$A,'Raw - customers'!$B:$I)</f>
        <v>Daisy Camillo</v>
      </c>
      <c r="S4688" t="str">
        <v>Male</v>
      </c>
      <c r="T4688">
        <v>48</v>
      </c>
      <c r="U4688" t="str">
        <v>5310 Lewis TrailApt. 715</v>
      </c>
      <c r="V4688">
        <v>2240</v>
      </c>
      <c r="W4688" t="str">
        <v>Jacobsland</v>
      </c>
      <c r="X4688" t="str">
        <v>Northern Territory</v>
      </c>
      <c r="Y4688" t="str">
        <v>Australia</v>
      </c>
      <c r="Z4688">
        <v>6</v>
      </c>
      <c r="AA4688" s="3" t="str">
        <f t="shared" si="147"/>
        <v>10 to 20</v>
      </c>
      <c r="AP4688" s="6">
        <v>128</v>
      </c>
      <c r="AQ4688" s="6" t="s">
        <v>1339</v>
      </c>
    </row>
    <row r="4689" spans="1:43" x14ac:dyDescent="0.25">
      <c r="A4689">
        <v>4687</v>
      </c>
      <c r="B4689">
        <v>939</v>
      </c>
      <c r="C4689">
        <v>783</v>
      </c>
      <c r="D4689">
        <v>91</v>
      </c>
      <c r="E4689">
        <v>2</v>
      </c>
      <c r="F4689">
        <v>182</v>
      </c>
      <c r="G4689" t="str">
        <f>VLOOKUP($C4689,'Raw-products'!$A$2:$H$1261,MATCH(G$1,'Raw-products'!$A$1:$H$1,0))</f>
        <v>Jacket</v>
      </c>
      <c r="H4689" t="str">
        <f>VLOOKUP($C4689,'Raw-products'!$A$2:$H$1261,MATCH(H$1,'Raw-products'!$A$1:$H$1,0))</f>
        <v>Pullover</v>
      </c>
      <c r="I4689" t="str">
        <f>VLOOKUP($C4689,'Raw-products'!$A$2:$H$1261,MATCH(I$1,'Raw-products'!$A$1:$H$1,0))</f>
        <v>L</v>
      </c>
      <c r="J4689" t="str">
        <f>VLOOKUP($C4689,'Raw-products'!$A$2:$H$1261,MATCH(J$1,'Raw-products'!$A$1:$H$1,0))</f>
        <v>yellow</v>
      </c>
      <c r="K4689">
        <f>VLOOKUP($C4689,'Raw-products'!$A$2:$H$1261,MATCH(K$1,'Raw-products'!$A$1:$H$1,0))</f>
        <v>114</v>
      </c>
      <c r="L4689">
        <f>VLOOKUP($C4689,'Raw-products'!$A$2:$H$1261,MATCH(L$1,'Raw-products'!$A$1:$H$1,0))</f>
        <v>43</v>
      </c>
      <c r="M4689" s="5">
        <f t="shared" si="146"/>
        <v>4902</v>
      </c>
      <c r="N4689" cm="1">
        <f t="array" ref="N4689:Q4689">_xlfn.XLOOKUP($B4689,'Raw -orders'!$A:$A,'Raw -orders'!$B:$E)</f>
        <v>432</v>
      </c>
      <c r="O4689">
        <v>24169</v>
      </c>
      <c r="P4689" s="1">
        <v>44288</v>
      </c>
      <c r="Q4689" s="1">
        <v>44307</v>
      </c>
      <c r="R4689" t="str" cm="1">
        <f t="array" ref="R4689:Y4689">_xlfn.XLOOKUP($N4689,'Raw - customers'!$A:$A,'Raw - customers'!$B:$I)</f>
        <v>Ettie Gonnely</v>
      </c>
      <c r="S4689" t="str">
        <v>Bigender</v>
      </c>
      <c r="T4689">
        <v>34</v>
      </c>
      <c r="U4689" t="str">
        <v>6172 Andrew AvenueApt. 194</v>
      </c>
      <c r="V4689">
        <v>7029</v>
      </c>
      <c r="W4689" t="str">
        <v>North Cody</v>
      </c>
      <c r="X4689" t="str">
        <v>Victoria</v>
      </c>
      <c r="Y4689" t="str">
        <v>Australia</v>
      </c>
      <c r="Z4689">
        <v>4</v>
      </c>
      <c r="AA4689" s="3" t="str">
        <f t="shared" si="147"/>
        <v>10 to 20</v>
      </c>
      <c r="AP4689" s="6">
        <v>432</v>
      </c>
      <c r="AQ4689" s="6" t="s">
        <v>1396</v>
      </c>
    </row>
    <row r="4690" spans="1:43" x14ac:dyDescent="0.25">
      <c r="A4690">
        <v>4688</v>
      </c>
      <c r="B4690">
        <v>939</v>
      </c>
      <c r="C4690">
        <v>382</v>
      </c>
      <c r="D4690">
        <v>94</v>
      </c>
      <c r="E4690">
        <v>2</v>
      </c>
      <c r="F4690">
        <v>188</v>
      </c>
      <c r="G4690" t="str">
        <f>VLOOKUP($C4690,'Raw-products'!$A$2:$H$1261,MATCH(G$1,'Raw-products'!$A$1:$H$1,0))</f>
        <v>Shirt</v>
      </c>
      <c r="H4690" t="str">
        <f>VLOOKUP($C4690,'Raw-products'!$A$2:$H$1261,MATCH(H$1,'Raw-products'!$A$1:$H$1,0))</f>
        <v>Henley</v>
      </c>
      <c r="I4690" t="str">
        <f>VLOOKUP($C4690,'Raw-products'!$A$2:$H$1261,MATCH(I$1,'Raw-products'!$A$1:$H$1,0))</f>
        <v>M</v>
      </c>
      <c r="J4690" t="str">
        <f>VLOOKUP($C4690,'Raw-products'!$A$2:$H$1261,MATCH(J$1,'Raw-products'!$A$1:$H$1,0))</f>
        <v>violet</v>
      </c>
      <c r="K4690">
        <f>VLOOKUP($C4690,'Raw-products'!$A$2:$H$1261,MATCH(K$1,'Raw-products'!$A$1:$H$1,0))</f>
        <v>92</v>
      </c>
      <c r="L4690">
        <f>VLOOKUP($C4690,'Raw-products'!$A$2:$H$1261,MATCH(L$1,'Raw-products'!$A$1:$H$1,0))</f>
        <v>44</v>
      </c>
      <c r="M4690" s="5">
        <f t="shared" si="146"/>
        <v>4048</v>
      </c>
      <c r="N4690" cm="1">
        <f t="array" ref="N4690:Q4690">_xlfn.XLOOKUP($B4690,'Raw -orders'!$A:$A,'Raw -orders'!$B:$E)</f>
        <v>432</v>
      </c>
      <c r="O4690">
        <v>24169</v>
      </c>
      <c r="P4690" s="1">
        <v>44288</v>
      </c>
      <c r="Q4690" s="1">
        <v>44307</v>
      </c>
      <c r="R4690" t="str" cm="1">
        <f t="array" ref="R4690:Y4690">_xlfn.XLOOKUP($N4690,'Raw - customers'!$A:$A,'Raw - customers'!$B:$I)</f>
        <v>Ettie Gonnely</v>
      </c>
      <c r="S4690" t="str">
        <v>Bigender</v>
      </c>
      <c r="T4690">
        <v>34</v>
      </c>
      <c r="U4690" t="str">
        <v>6172 Andrew AvenueApt. 194</v>
      </c>
      <c r="V4690">
        <v>7029</v>
      </c>
      <c r="W4690" t="str">
        <v>North Cody</v>
      </c>
      <c r="X4690" t="str">
        <v>Victoria</v>
      </c>
      <c r="Y4690" t="str">
        <v>Australia</v>
      </c>
      <c r="Z4690">
        <v>4</v>
      </c>
      <c r="AA4690" s="3" t="str">
        <f t="shared" si="147"/>
        <v>10 to 20</v>
      </c>
      <c r="AP4690" s="6">
        <v>432</v>
      </c>
      <c r="AQ4690" s="6" t="s">
        <v>1396</v>
      </c>
    </row>
    <row r="4691" spans="1:43" x14ac:dyDescent="0.25">
      <c r="A4691">
        <v>4689</v>
      </c>
      <c r="B4691">
        <v>939</v>
      </c>
      <c r="C4691">
        <v>422</v>
      </c>
      <c r="D4691">
        <v>107</v>
      </c>
      <c r="E4691">
        <v>1</v>
      </c>
      <c r="F4691">
        <v>107</v>
      </c>
      <c r="G4691" t="str">
        <f>VLOOKUP($C4691,'Raw-products'!$A$2:$H$1261,MATCH(G$1,'Raw-products'!$A$1:$H$1,0))</f>
        <v>Jacket</v>
      </c>
      <c r="H4691" t="str">
        <f>VLOOKUP($C4691,'Raw-products'!$A$2:$H$1261,MATCH(H$1,'Raw-products'!$A$1:$H$1,0))</f>
        <v>Denim</v>
      </c>
      <c r="I4691" t="str">
        <f>VLOOKUP($C4691,'Raw-products'!$A$2:$H$1261,MATCH(I$1,'Raw-products'!$A$1:$H$1,0))</f>
        <v>M</v>
      </c>
      <c r="J4691" t="str">
        <f>VLOOKUP($C4691,'Raw-products'!$A$2:$H$1261,MATCH(J$1,'Raw-products'!$A$1:$H$1,0))</f>
        <v>red</v>
      </c>
      <c r="K4691">
        <f>VLOOKUP($C4691,'Raw-products'!$A$2:$H$1261,MATCH(K$1,'Raw-products'!$A$1:$H$1,0))</f>
        <v>92</v>
      </c>
      <c r="L4691">
        <f>VLOOKUP($C4691,'Raw-products'!$A$2:$H$1261,MATCH(L$1,'Raw-products'!$A$1:$H$1,0))</f>
        <v>43</v>
      </c>
      <c r="M4691" s="5">
        <f t="shared" si="146"/>
        <v>3956</v>
      </c>
      <c r="N4691" cm="1">
        <f t="array" ref="N4691:Q4691">_xlfn.XLOOKUP($B4691,'Raw -orders'!$A:$A,'Raw -orders'!$B:$E)</f>
        <v>432</v>
      </c>
      <c r="O4691">
        <v>24169</v>
      </c>
      <c r="P4691" s="1">
        <v>44288</v>
      </c>
      <c r="Q4691" s="1">
        <v>44307</v>
      </c>
      <c r="R4691" t="str" cm="1">
        <f t="array" ref="R4691:Y4691">_xlfn.XLOOKUP($N4691,'Raw - customers'!$A:$A,'Raw - customers'!$B:$I)</f>
        <v>Ettie Gonnely</v>
      </c>
      <c r="S4691" t="str">
        <v>Bigender</v>
      </c>
      <c r="T4691">
        <v>34</v>
      </c>
      <c r="U4691" t="str">
        <v>6172 Andrew AvenueApt. 194</v>
      </c>
      <c r="V4691">
        <v>7029</v>
      </c>
      <c r="W4691" t="str">
        <v>North Cody</v>
      </c>
      <c r="X4691" t="str">
        <v>Victoria</v>
      </c>
      <c r="Y4691" t="str">
        <v>Australia</v>
      </c>
      <c r="Z4691">
        <v>4</v>
      </c>
      <c r="AA4691" s="3" t="str">
        <f t="shared" si="147"/>
        <v>10 to 20</v>
      </c>
      <c r="AP4691" s="6">
        <v>432</v>
      </c>
      <c r="AQ4691" s="6" t="s">
        <v>1396</v>
      </c>
    </row>
    <row r="4692" spans="1:43" x14ac:dyDescent="0.25">
      <c r="A4692">
        <v>4690</v>
      </c>
      <c r="B4692">
        <v>939</v>
      </c>
      <c r="C4692">
        <v>441</v>
      </c>
      <c r="D4692">
        <v>107</v>
      </c>
      <c r="E4692">
        <v>2</v>
      </c>
      <c r="F4692">
        <v>214</v>
      </c>
      <c r="G4692" t="str">
        <f>VLOOKUP($C4692,'Raw-products'!$A$2:$H$1261,MATCH(G$1,'Raw-products'!$A$1:$H$1,0))</f>
        <v>Jacket</v>
      </c>
      <c r="H4692" t="str">
        <f>VLOOKUP($C4692,'Raw-products'!$A$2:$H$1261,MATCH(H$1,'Raw-products'!$A$1:$H$1,0))</f>
        <v>Denim</v>
      </c>
      <c r="I4692" t="str">
        <f>VLOOKUP($C4692,'Raw-products'!$A$2:$H$1261,MATCH(I$1,'Raw-products'!$A$1:$H$1,0))</f>
        <v>S</v>
      </c>
      <c r="J4692" t="str">
        <f>VLOOKUP($C4692,'Raw-products'!$A$2:$H$1261,MATCH(J$1,'Raw-products'!$A$1:$H$1,0))</f>
        <v>blue</v>
      </c>
      <c r="K4692">
        <f>VLOOKUP($C4692,'Raw-products'!$A$2:$H$1261,MATCH(K$1,'Raw-products'!$A$1:$H$1,0))</f>
        <v>92</v>
      </c>
      <c r="L4692">
        <f>VLOOKUP($C4692,'Raw-products'!$A$2:$H$1261,MATCH(L$1,'Raw-products'!$A$1:$H$1,0))</f>
        <v>56</v>
      </c>
      <c r="M4692" s="5">
        <f t="shared" si="146"/>
        <v>5152</v>
      </c>
      <c r="N4692" cm="1">
        <f t="array" ref="N4692:Q4692">_xlfn.XLOOKUP($B4692,'Raw -orders'!$A:$A,'Raw -orders'!$B:$E)</f>
        <v>432</v>
      </c>
      <c r="O4692">
        <v>24169</v>
      </c>
      <c r="P4692" s="1">
        <v>44288</v>
      </c>
      <c r="Q4692" s="1">
        <v>44307</v>
      </c>
      <c r="R4692" t="str" cm="1">
        <f t="array" ref="R4692:Y4692">_xlfn.XLOOKUP($N4692,'Raw - customers'!$A:$A,'Raw - customers'!$B:$I)</f>
        <v>Ettie Gonnely</v>
      </c>
      <c r="S4692" t="str">
        <v>Bigender</v>
      </c>
      <c r="T4692">
        <v>34</v>
      </c>
      <c r="U4692" t="str">
        <v>6172 Andrew AvenueApt. 194</v>
      </c>
      <c r="V4692">
        <v>7029</v>
      </c>
      <c r="W4692" t="str">
        <v>North Cody</v>
      </c>
      <c r="X4692" t="str">
        <v>Victoria</v>
      </c>
      <c r="Y4692" t="str">
        <v>Australia</v>
      </c>
      <c r="Z4692">
        <v>4</v>
      </c>
      <c r="AA4692" s="3" t="str">
        <f t="shared" si="147"/>
        <v>10 to 20</v>
      </c>
      <c r="AP4692" s="6">
        <v>432</v>
      </c>
      <c r="AQ4692" s="6" t="s">
        <v>1396</v>
      </c>
    </row>
    <row r="4693" spans="1:43" x14ac:dyDescent="0.25">
      <c r="A4693">
        <v>4691</v>
      </c>
      <c r="B4693">
        <v>939</v>
      </c>
      <c r="C4693">
        <v>689</v>
      </c>
      <c r="D4693">
        <v>113</v>
      </c>
      <c r="E4693">
        <v>3</v>
      </c>
      <c r="F4693">
        <v>339</v>
      </c>
      <c r="G4693" t="str">
        <f>VLOOKUP($C4693,'Raw-products'!$A$2:$H$1261,MATCH(G$1,'Raw-products'!$A$1:$H$1,0))</f>
        <v>Jacket</v>
      </c>
      <c r="H4693" t="str">
        <f>VLOOKUP($C4693,'Raw-products'!$A$2:$H$1261,MATCH(H$1,'Raw-products'!$A$1:$H$1,0))</f>
        <v>Parka</v>
      </c>
      <c r="I4693" t="str">
        <f>VLOOKUP($C4693,'Raw-products'!$A$2:$H$1261,MATCH(I$1,'Raw-products'!$A$1:$H$1,0))</f>
        <v>XL</v>
      </c>
      <c r="J4693" t="str">
        <f>VLOOKUP($C4693,'Raw-products'!$A$2:$H$1261,MATCH(J$1,'Raw-products'!$A$1:$H$1,0))</f>
        <v>blue</v>
      </c>
      <c r="K4693">
        <f>VLOOKUP($C4693,'Raw-products'!$A$2:$H$1261,MATCH(K$1,'Raw-products'!$A$1:$H$1,0))</f>
        <v>119</v>
      </c>
      <c r="L4693">
        <f>VLOOKUP($C4693,'Raw-products'!$A$2:$H$1261,MATCH(L$1,'Raw-products'!$A$1:$H$1,0))</f>
        <v>47</v>
      </c>
      <c r="M4693" s="5">
        <f t="shared" si="146"/>
        <v>5593</v>
      </c>
      <c r="N4693" cm="1">
        <f t="array" ref="N4693:Q4693">_xlfn.XLOOKUP($B4693,'Raw -orders'!$A:$A,'Raw -orders'!$B:$E)</f>
        <v>432</v>
      </c>
      <c r="O4693">
        <v>24169</v>
      </c>
      <c r="P4693" s="1">
        <v>44288</v>
      </c>
      <c r="Q4693" s="1">
        <v>44307</v>
      </c>
      <c r="R4693" t="str" cm="1">
        <f t="array" ref="R4693:Y4693">_xlfn.XLOOKUP($N4693,'Raw - customers'!$A:$A,'Raw - customers'!$B:$I)</f>
        <v>Ettie Gonnely</v>
      </c>
      <c r="S4693" t="str">
        <v>Bigender</v>
      </c>
      <c r="T4693">
        <v>34</v>
      </c>
      <c r="U4693" t="str">
        <v>6172 Andrew AvenueApt. 194</v>
      </c>
      <c r="V4693">
        <v>7029</v>
      </c>
      <c r="W4693" t="str">
        <v>North Cody</v>
      </c>
      <c r="X4693" t="str">
        <v>Victoria</v>
      </c>
      <c r="Y4693" t="str">
        <v>Australia</v>
      </c>
      <c r="Z4693">
        <v>4</v>
      </c>
      <c r="AA4693" s="3" t="str">
        <f t="shared" si="147"/>
        <v>10 to 20</v>
      </c>
      <c r="AP4693" s="6">
        <v>432</v>
      </c>
      <c r="AQ4693" s="6" t="s">
        <v>1396</v>
      </c>
    </row>
    <row r="4694" spans="1:43" x14ac:dyDescent="0.25">
      <c r="A4694">
        <v>4692</v>
      </c>
      <c r="B4694">
        <v>939</v>
      </c>
      <c r="C4694">
        <v>1048</v>
      </c>
      <c r="D4694">
        <v>90</v>
      </c>
      <c r="E4694">
        <v>2</v>
      </c>
      <c r="F4694">
        <v>180</v>
      </c>
      <c r="G4694" t="str">
        <f>VLOOKUP($C4694,'Raw-products'!$A$2:$H$1261,MATCH(G$1,'Raw-products'!$A$1:$H$1,0))</f>
        <v>Trousers</v>
      </c>
      <c r="H4694" t="str">
        <f>VLOOKUP($C4694,'Raw-products'!$A$2:$H$1261,MATCH(H$1,'Raw-products'!$A$1:$H$1,0))</f>
        <v>Relaxed Leg</v>
      </c>
      <c r="I4694" t="str">
        <f>VLOOKUP($C4694,'Raw-products'!$A$2:$H$1261,MATCH(I$1,'Raw-products'!$A$1:$H$1,0))</f>
        <v>L</v>
      </c>
      <c r="J4694" t="str">
        <f>VLOOKUP($C4694,'Raw-products'!$A$2:$H$1261,MATCH(J$1,'Raw-products'!$A$1:$H$1,0))</f>
        <v>violet</v>
      </c>
      <c r="K4694">
        <f>VLOOKUP($C4694,'Raw-products'!$A$2:$H$1261,MATCH(K$1,'Raw-products'!$A$1:$H$1,0))</f>
        <v>95</v>
      </c>
      <c r="L4694">
        <f>VLOOKUP($C4694,'Raw-products'!$A$2:$H$1261,MATCH(L$1,'Raw-products'!$A$1:$H$1,0))</f>
        <v>47</v>
      </c>
      <c r="M4694" s="5">
        <f t="shared" si="146"/>
        <v>4465</v>
      </c>
      <c r="N4694" cm="1">
        <f t="array" ref="N4694:Q4694">_xlfn.XLOOKUP($B4694,'Raw -orders'!$A:$A,'Raw -orders'!$B:$E)</f>
        <v>432</v>
      </c>
      <c r="O4694">
        <v>24169</v>
      </c>
      <c r="P4694" s="1">
        <v>44288</v>
      </c>
      <c r="Q4694" s="1">
        <v>44307</v>
      </c>
      <c r="R4694" t="str" cm="1">
        <f t="array" ref="R4694:Y4694">_xlfn.XLOOKUP($N4694,'Raw - customers'!$A:$A,'Raw - customers'!$B:$I)</f>
        <v>Ettie Gonnely</v>
      </c>
      <c r="S4694" t="str">
        <v>Bigender</v>
      </c>
      <c r="T4694">
        <v>34</v>
      </c>
      <c r="U4694" t="str">
        <v>6172 Andrew AvenueApt. 194</v>
      </c>
      <c r="V4694">
        <v>7029</v>
      </c>
      <c r="W4694" t="str">
        <v>North Cody</v>
      </c>
      <c r="X4694" t="str">
        <v>Victoria</v>
      </c>
      <c r="Y4694" t="str">
        <v>Australia</v>
      </c>
      <c r="Z4694">
        <v>4</v>
      </c>
      <c r="AA4694" s="3" t="str">
        <f t="shared" si="147"/>
        <v>10 to 20</v>
      </c>
      <c r="AP4694" s="6">
        <v>432</v>
      </c>
      <c r="AQ4694" s="6" t="s">
        <v>1396</v>
      </c>
    </row>
    <row r="4695" spans="1:43" x14ac:dyDescent="0.25">
      <c r="A4695">
        <v>4693</v>
      </c>
      <c r="B4695">
        <v>940</v>
      </c>
      <c r="C4695">
        <v>1201</v>
      </c>
      <c r="D4695">
        <v>105</v>
      </c>
      <c r="E4695">
        <v>3</v>
      </c>
      <c r="F4695">
        <v>315</v>
      </c>
      <c r="G4695" t="str">
        <f>VLOOKUP($C4695,'Raw-products'!$A$2:$H$1261,MATCH(G$1,'Raw-products'!$A$1:$H$1,0))</f>
        <v>Trousers</v>
      </c>
      <c r="H4695" t="str">
        <f>VLOOKUP($C4695,'Raw-products'!$A$2:$H$1261,MATCH(H$1,'Raw-products'!$A$1:$H$1,0))</f>
        <v>Pleated</v>
      </c>
      <c r="I4695" t="str">
        <f>VLOOKUP($C4695,'Raw-products'!$A$2:$H$1261,MATCH(I$1,'Raw-products'!$A$1:$H$1,0))</f>
        <v>S</v>
      </c>
      <c r="J4695" t="str">
        <f>VLOOKUP($C4695,'Raw-products'!$A$2:$H$1261,MATCH(J$1,'Raw-products'!$A$1:$H$1,0))</f>
        <v>yellow</v>
      </c>
      <c r="K4695">
        <f>VLOOKUP($C4695,'Raw-products'!$A$2:$H$1261,MATCH(K$1,'Raw-products'!$A$1:$H$1,0))</f>
        <v>90</v>
      </c>
      <c r="L4695">
        <f>VLOOKUP($C4695,'Raw-products'!$A$2:$H$1261,MATCH(L$1,'Raw-products'!$A$1:$H$1,0))</f>
        <v>71</v>
      </c>
      <c r="M4695" s="5">
        <f t="shared" si="146"/>
        <v>6390</v>
      </c>
      <c r="N4695" cm="1">
        <f t="array" ref="N4695:Q4695">_xlfn.XLOOKUP($B4695,'Raw -orders'!$A:$A,'Raw -orders'!$B:$E)</f>
        <v>813</v>
      </c>
      <c r="O4695">
        <v>11980</v>
      </c>
      <c r="P4695" s="1">
        <v>44450</v>
      </c>
      <c r="Q4695" s="1">
        <v>44473</v>
      </c>
      <c r="R4695" t="str" cm="1">
        <f t="array" ref="R4695:Y4695">_xlfn.XLOOKUP($N4695,'Raw - customers'!$A:$A,'Raw - customers'!$B:$I)</f>
        <v>Saul Franklyn</v>
      </c>
      <c r="S4695" t="str">
        <v>Male</v>
      </c>
      <c r="T4695">
        <v>62</v>
      </c>
      <c r="U4695" t="str">
        <v>82 Kirlin StreetSuite 641</v>
      </c>
      <c r="V4695">
        <v>372</v>
      </c>
      <c r="W4695" t="str">
        <v>Tillmanview</v>
      </c>
      <c r="X4695" t="str">
        <v>New South Wales</v>
      </c>
      <c r="Y4695" t="str">
        <v>Australia</v>
      </c>
      <c r="Z4695">
        <v>9</v>
      </c>
      <c r="AA4695" s="3" t="str">
        <f t="shared" si="147"/>
        <v>20 to 30</v>
      </c>
      <c r="AP4695" s="6">
        <v>813</v>
      </c>
      <c r="AQ4695" s="6" t="s">
        <v>1362</v>
      </c>
    </row>
    <row r="4696" spans="1:43" x14ac:dyDescent="0.25">
      <c r="A4696">
        <v>4694</v>
      </c>
      <c r="B4696">
        <v>940</v>
      </c>
      <c r="C4696">
        <v>575</v>
      </c>
      <c r="D4696">
        <v>100</v>
      </c>
      <c r="E4696">
        <v>1</v>
      </c>
      <c r="F4696">
        <v>100</v>
      </c>
      <c r="G4696" t="str">
        <f>VLOOKUP($C4696,'Raw-products'!$A$2:$H$1261,MATCH(G$1,'Raw-products'!$A$1:$H$1,0))</f>
        <v>Jacket</v>
      </c>
      <c r="H4696" t="str">
        <f>VLOOKUP($C4696,'Raw-products'!$A$2:$H$1261,MATCH(H$1,'Raw-products'!$A$1:$H$1,0))</f>
        <v>Bomber</v>
      </c>
      <c r="I4696" t="str">
        <f>VLOOKUP($C4696,'Raw-products'!$A$2:$H$1261,MATCH(I$1,'Raw-products'!$A$1:$H$1,0))</f>
        <v>XS</v>
      </c>
      <c r="J4696" t="str">
        <f>VLOOKUP($C4696,'Raw-products'!$A$2:$H$1261,MATCH(J$1,'Raw-products'!$A$1:$H$1,0))</f>
        <v>green</v>
      </c>
      <c r="K4696">
        <f>VLOOKUP($C4696,'Raw-products'!$A$2:$H$1261,MATCH(K$1,'Raw-products'!$A$1:$H$1,0))</f>
        <v>90</v>
      </c>
      <c r="L4696">
        <f>VLOOKUP($C4696,'Raw-products'!$A$2:$H$1261,MATCH(L$1,'Raw-products'!$A$1:$H$1,0))</f>
        <v>48</v>
      </c>
      <c r="M4696" s="5">
        <f t="shared" si="146"/>
        <v>4320</v>
      </c>
      <c r="N4696" cm="1">
        <f t="array" ref="N4696:Q4696">_xlfn.XLOOKUP($B4696,'Raw -orders'!$A:$A,'Raw -orders'!$B:$E)</f>
        <v>813</v>
      </c>
      <c r="O4696">
        <v>11980</v>
      </c>
      <c r="P4696" s="1">
        <v>44450</v>
      </c>
      <c r="Q4696" s="1">
        <v>44473</v>
      </c>
      <c r="R4696" t="str" cm="1">
        <f t="array" ref="R4696:Y4696">_xlfn.XLOOKUP($N4696,'Raw - customers'!$A:$A,'Raw - customers'!$B:$I)</f>
        <v>Saul Franklyn</v>
      </c>
      <c r="S4696" t="str">
        <v>Male</v>
      </c>
      <c r="T4696">
        <v>62</v>
      </c>
      <c r="U4696" t="str">
        <v>82 Kirlin StreetSuite 641</v>
      </c>
      <c r="V4696">
        <v>372</v>
      </c>
      <c r="W4696" t="str">
        <v>Tillmanview</v>
      </c>
      <c r="X4696" t="str">
        <v>New South Wales</v>
      </c>
      <c r="Y4696" t="str">
        <v>Australia</v>
      </c>
      <c r="Z4696">
        <v>9</v>
      </c>
      <c r="AA4696" s="3" t="str">
        <f t="shared" si="147"/>
        <v>20 to 30</v>
      </c>
      <c r="AP4696" s="6">
        <v>813</v>
      </c>
      <c r="AQ4696" s="6" t="s">
        <v>1362</v>
      </c>
    </row>
    <row r="4697" spans="1:43" x14ac:dyDescent="0.25">
      <c r="A4697">
        <v>4695</v>
      </c>
      <c r="B4697">
        <v>940</v>
      </c>
      <c r="C4697">
        <v>955</v>
      </c>
      <c r="D4697">
        <v>97</v>
      </c>
      <c r="E4697">
        <v>2</v>
      </c>
      <c r="F4697">
        <v>194</v>
      </c>
      <c r="G4697" t="str">
        <f>VLOOKUP($C4697,'Raw-products'!$A$2:$H$1261,MATCH(G$1,'Raw-products'!$A$1:$H$1,0))</f>
        <v>Trousers</v>
      </c>
      <c r="H4697" t="str">
        <f>VLOOKUP($C4697,'Raw-products'!$A$2:$H$1261,MATCH(H$1,'Raw-products'!$A$1:$H$1,0))</f>
        <v>Slim-Fit</v>
      </c>
      <c r="I4697" t="str">
        <f>VLOOKUP($C4697,'Raw-products'!$A$2:$H$1261,MATCH(I$1,'Raw-products'!$A$1:$H$1,0))</f>
        <v>XS</v>
      </c>
      <c r="J4697" t="str">
        <f>VLOOKUP($C4697,'Raw-products'!$A$2:$H$1261,MATCH(J$1,'Raw-products'!$A$1:$H$1,0))</f>
        <v>yellow</v>
      </c>
      <c r="K4697">
        <f>VLOOKUP($C4697,'Raw-products'!$A$2:$H$1261,MATCH(K$1,'Raw-products'!$A$1:$H$1,0))</f>
        <v>119</v>
      </c>
      <c r="L4697">
        <f>VLOOKUP($C4697,'Raw-products'!$A$2:$H$1261,MATCH(L$1,'Raw-products'!$A$1:$H$1,0))</f>
        <v>59</v>
      </c>
      <c r="M4697" s="5">
        <f t="shared" si="146"/>
        <v>7021</v>
      </c>
      <c r="N4697" cm="1">
        <f t="array" ref="N4697:Q4697">_xlfn.XLOOKUP($B4697,'Raw -orders'!$A:$A,'Raw -orders'!$B:$E)</f>
        <v>813</v>
      </c>
      <c r="O4697">
        <v>11980</v>
      </c>
      <c r="P4697" s="1">
        <v>44450</v>
      </c>
      <c r="Q4697" s="1">
        <v>44473</v>
      </c>
      <c r="R4697" t="str" cm="1">
        <f t="array" ref="R4697:Y4697">_xlfn.XLOOKUP($N4697,'Raw - customers'!$A:$A,'Raw - customers'!$B:$I)</f>
        <v>Saul Franklyn</v>
      </c>
      <c r="S4697" t="str">
        <v>Male</v>
      </c>
      <c r="T4697">
        <v>62</v>
      </c>
      <c r="U4697" t="str">
        <v>82 Kirlin StreetSuite 641</v>
      </c>
      <c r="V4697">
        <v>372</v>
      </c>
      <c r="W4697" t="str">
        <v>Tillmanview</v>
      </c>
      <c r="X4697" t="str">
        <v>New South Wales</v>
      </c>
      <c r="Y4697" t="str">
        <v>Australia</v>
      </c>
      <c r="Z4697">
        <v>9</v>
      </c>
      <c r="AA4697" s="3" t="str">
        <f t="shared" si="147"/>
        <v>20 to 30</v>
      </c>
      <c r="AP4697" s="6">
        <v>813</v>
      </c>
      <c r="AQ4697" s="6" t="s">
        <v>1362</v>
      </c>
    </row>
    <row r="4698" spans="1:43" x14ac:dyDescent="0.25">
      <c r="A4698">
        <v>4696</v>
      </c>
      <c r="B4698">
        <v>940</v>
      </c>
      <c r="C4698">
        <v>212</v>
      </c>
      <c r="D4698">
        <v>106</v>
      </c>
      <c r="E4698">
        <v>1</v>
      </c>
      <c r="F4698">
        <v>106</v>
      </c>
      <c r="G4698" t="str">
        <f>VLOOKUP($C4698,'Raw-products'!$A$2:$H$1261,MATCH(G$1,'Raw-products'!$A$1:$H$1,0))</f>
        <v>Shirt</v>
      </c>
      <c r="H4698" t="str">
        <f>VLOOKUP($C4698,'Raw-products'!$A$2:$H$1261,MATCH(H$1,'Raw-products'!$A$1:$H$1,0))</f>
        <v>Chambray</v>
      </c>
      <c r="I4698" t="str">
        <f>VLOOKUP($C4698,'Raw-products'!$A$2:$H$1261,MATCH(I$1,'Raw-products'!$A$1:$H$1,0))</f>
        <v>M</v>
      </c>
      <c r="J4698" t="str">
        <f>VLOOKUP($C4698,'Raw-products'!$A$2:$H$1261,MATCH(J$1,'Raw-products'!$A$1:$H$1,0))</f>
        <v>red</v>
      </c>
      <c r="K4698">
        <f>VLOOKUP($C4698,'Raw-products'!$A$2:$H$1261,MATCH(K$1,'Raw-products'!$A$1:$H$1,0))</f>
        <v>105</v>
      </c>
      <c r="L4698">
        <f>VLOOKUP($C4698,'Raw-products'!$A$2:$H$1261,MATCH(L$1,'Raw-products'!$A$1:$H$1,0))</f>
        <v>48</v>
      </c>
      <c r="M4698" s="5">
        <f t="shared" si="146"/>
        <v>5040</v>
      </c>
      <c r="N4698" cm="1">
        <f t="array" ref="N4698:Q4698">_xlfn.XLOOKUP($B4698,'Raw -orders'!$A:$A,'Raw -orders'!$B:$E)</f>
        <v>813</v>
      </c>
      <c r="O4698">
        <v>11980</v>
      </c>
      <c r="P4698" s="1">
        <v>44450</v>
      </c>
      <c r="Q4698" s="1">
        <v>44473</v>
      </c>
      <c r="R4698" t="str" cm="1">
        <f t="array" ref="R4698:Y4698">_xlfn.XLOOKUP($N4698,'Raw - customers'!$A:$A,'Raw - customers'!$B:$I)</f>
        <v>Saul Franklyn</v>
      </c>
      <c r="S4698" t="str">
        <v>Male</v>
      </c>
      <c r="T4698">
        <v>62</v>
      </c>
      <c r="U4698" t="str">
        <v>82 Kirlin StreetSuite 641</v>
      </c>
      <c r="V4698">
        <v>372</v>
      </c>
      <c r="W4698" t="str">
        <v>Tillmanview</v>
      </c>
      <c r="X4698" t="str">
        <v>New South Wales</v>
      </c>
      <c r="Y4698" t="str">
        <v>Australia</v>
      </c>
      <c r="Z4698">
        <v>9</v>
      </c>
      <c r="AA4698" s="3" t="str">
        <f t="shared" si="147"/>
        <v>20 to 30</v>
      </c>
      <c r="AP4698" s="6">
        <v>813</v>
      </c>
      <c r="AQ4698" s="6" t="s">
        <v>1362</v>
      </c>
    </row>
    <row r="4699" spans="1:43" x14ac:dyDescent="0.25">
      <c r="A4699">
        <v>4697</v>
      </c>
      <c r="B4699">
        <v>940</v>
      </c>
      <c r="C4699">
        <v>39</v>
      </c>
      <c r="D4699">
        <v>104</v>
      </c>
      <c r="E4699">
        <v>2</v>
      </c>
      <c r="F4699">
        <v>208</v>
      </c>
      <c r="G4699" t="str">
        <f>VLOOKUP($C4699,'Raw-products'!$A$2:$H$1261,MATCH(G$1,'Raw-products'!$A$1:$H$1,0))</f>
        <v>Shirt</v>
      </c>
      <c r="H4699" t="str">
        <f>VLOOKUP($C4699,'Raw-products'!$A$2:$H$1261,MATCH(H$1,'Raw-products'!$A$1:$H$1,0))</f>
        <v>Dress</v>
      </c>
      <c r="I4699" t="str">
        <f>VLOOKUP($C4699,'Raw-products'!$A$2:$H$1261,MATCH(I$1,'Raw-products'!$A$1:$H$1,0))</f>
        <v>XL</v>
      </c>
      <c r="J4699" t="str">
        <f>VLOOKUP($C4699,'Raw-products'!$A$2:$H$1261,MATCH(J$1,'Raw-products'!$A$1:$H$1,0))</f>
        <v>red</v>
      </c>
      <c r="K4699">
        <f>VLOOKUP($C4699,'Raw-products'!$A$2:$H$1261,MATCH(K$1,'Raw-products'!$A$1:$H$1,0))</f>
        <v>119</v>
      </c>
      <c r="L4699">
        <f>VLOOKUP($C4699,'Raw-products'!$A$2:$H$1261,MATCH(L$1,'Raw-products'!$A$1:$H$1,0))</f>
        <v>47</v>
      </c>
      <c r="M4699" s="5">
        <f t="shared" si="146"/>
        <v>5593</v>
      </c>
      <c r="N4699" cm="1">
        <f t="array" ref="N4699:Q4699">_xlfn.XLOOKUP($B4699,'Raw -orders'!$A:$A,'Raw -orders'!$B:$E)</f>
        <v>813</v>
      </c>
      <c r="O4699">
        <v>11980</v>
      </c>
      <c r="P4699" s="1">
        <v>44450</v>
      </c>
      <c r="Q4699" s="1">
        <v>44473</v>
      </c>
      <c r="R4699" t="str" cm="1">
        <f t="array" ref="R4699:Y4699">_xlfn.XLOOKUP($N4699,'Raw - customers'!$A:$A,'Raw - customers'!$B:$I)</f>
        <v>Saul Franklyn</v>
      </c>
      <c r="S4699" t="str">
        <v>Male</v>
      </c>
      <c r="T4699">
        <v>62</v>
      </c>
      <c r="U4699" t="str">
        <v>82 Kirlin StreetSuite 641</v>
      </c>
      <c r="V4699">
        <v>372</v>
      </c>
      <c r="W4699" t="str">
        <v>Tillmanview</v>
      </c>
      <c r="X4699" t="str">
        <v>New South Wales</v>
      </c>
      <c r="Y4699" t="str">
        <v>Australia</v>
      </c>
      <c r="Z4699">
        <v>9</v>
      </c>
      <c r="AA4699" s="3" t="str">
        <f t="shared" si="147"/>
        <v>20 to 30</v>
      </c>
      <c r="AP4699" s="6">
        <v>813</v>
      </c>
      <c r="AQ4699" s="6" t="s">
        <v>1362</v>
      </c>
    </row>
    <row r="4700" spans="1:43" x14ac:dyDescent="0.25">
      <c r="A4700">
        <v>4698</v>
      </c>
      <c r="B4700">
        <v>940</v>
      </c>
      <c r="C4700">
        <v>390</v>
      </c>
      <c r="D4700">
        <v>119</v>
      </c>
      <c r="E4700">
        <v>2</v>
      </c>
      <c r="F4700">
        <v>238</v>
      </c>
      <c r="G4700" t="str">
        <f>VLOOKUP($C4700,'Raw-products'!$A$2:$H$1261,MATCH(G$1,'Raw-products'!$A$1:$H$1,0))</f>
        <v>Shirt</v>
      </c>
      <c r="H4700" t="str">
        <f>VLOOKUP($C4700,'Raw-products'!$A$2:$H$1261,MATCH(H$1,'Raw-products'!$A$1:$H$1,0))</f>
        <v>Casual Slim Fit</v>
      </c>
      <c r="I4700" t="str">
        <f>VLOOKUP($C4700,'Raw-products'!$A$2:$H$1261,MATCH(I$1,'Raw-products'!$A$1:$H$1,0))</f>
        <v>XS</v>
      </c>
      <c r="J4700" t="str">
        <f>VLOOKUP($C4700,'Raw-products'!$A$2:$H$1261,MATCH(J$1,'Raw-products'!$A$1:$H$1,0))</f>
        <v>orange</v>
      </c>
      <c r="K4700">
        <f>VLOOKUP($C4700,'Raw-products'!$A$2:$H$1261,MATCH(K$1,'Raw-products'!$A$1:$H$1,0))</f>
        <v>113</v>
      </c>
      <c r="L4700">
        <f>VLOOKUP($C4700,'Raw-products'!$A$2:$H$1261,MATCH(L$1,'Raw-products'!$A$1:$H$1,0))</f>
        <v>43</v>
      </c>
      <c r="M4700" s="5">
        <f t="shared" si="146"/>
        <v>4859</v>
      </c>
      <c r="N4700" cm="1">
        <f t="array" ref="N4700:Q4700">_xlfn.XLOOKUP($B4700,'Raw -orders'!$A:$A,'Raw -orders'!$B:$E)</f>
        <v>813</v>
      </c>
      <c r="O4700">
        <v>11980</v>
      </c>
      <c r="P4700" s="1">
        <v>44450</v>
      </c>
      <c r="Q4700" s="1">
        <v>44473</v>
      </c>
      <c r="R4700" t="str" cm="1">
        <f t="array" ref="R4700:Y4700">_xlfn.XLOOKUP($N4700,'Raw - customers'!$A:$A,'Raw - customers'!$B:$I)</f>
        <v>Saul Franklyn</v>
      </c>
      <c r="S4700" t="str">
        <v>Male</v>
      </c>
      <c r="T4700">
        <v>62</v>
      </c>
      <c r="U4700" t="str">
        <v>82 Kirlin StreetSuite 641</v>
      </c>
      <c r="V4700">
        <v>372</v>
      </c>
      <c r="W4700" t="str">
        <v>Tillmanview</v>
      </c>
      <c r="X4700" t="str">
        <v>New South Wales</v>
      </c>
      <c r="Y4700" t="str">
        <v>Australia</v>
      </c>
      <c r="Z4700">
        <v>9</v>
      </c>
      <c r="AA4700" s="3" t="str">
        <f t="shared" si="147"/>
        <v>20 to 30</v>
      </c>
      <c r="AP4700" s="6">
        <v>813</v>
      </c>
      <c r="AQ4700" s="6" t="s">
        <v>1362</v>
      </c>
    </row>
    <row r="4701" spans="1:43" x14ac:dyDescent="0.25">
      <c r="A4701">
        <v>4699</v>
      </c>
      <c r="B4701">
        <v>940</v>
      </c>
      <c r="C4701">
        <v>177</v>
      </c>
      <c r="D4701">
        <v>98</v>
      </c>
      <c r="E4701">
        <v>3</v>
      </c>
      <c r="F4701">
        <v>294</v>
      </c>
      <c r="G4701" t="str">
        <f>VLOOKUP($C4701,'Raw-products'!$A$2:$H$1261,MATCH(G$1,'Raw-products'!$A$1:$H$1,0))</f>
        <v>Shirt</v>
      </c>
      <c r="H4701" t="str">
        <f>VLOOKUP($C4701,'Raw-products'!$A$2:$H$1261,MATCH(H$1,'Raw-products'!$A$1:$H$1,0))</f>
        <v>Camp Collared</v>
      </c>
      <c r="I4701" t="str">
        <f>VLOOKUP($C4701,'Raw-products'!$A$2:$H$1261,MATCH(I$1,'Raw-products'!$A$1:$H$1,0))</f>
        <v>M</v>
      </c>
      <c r="J4701" t="str">
        <f>VLOOKUP($C4701,'Raw-products'!$A$2:$H$1261,MATCH(J$1,'Raw-products'!$A$1:$H$1,0))</f>
        <v>red</v>
      </c>
      <c r="K4701">
        <f>VLOOKUP($C4701,'Raw-products'!$A$2:$H$1261,MATCH(K$1,'Raw-products'!$A$1:$H$1,0))</f>
        <v>112</v>
      </c>
      <c r="L4701">
        <f>VLOOKUP($C4701,'Raw-products'!$A$2:$H$1261,MATCH(L$1,'Raw-products'!$A$1:$H$1,0))</f>
        <v>64</v>
      </c>
      <c r="M4701" s="5">
        <f t="shared" si="146"/>
        <v>7168</v>
      </c>
      <c r="N4701" cm="1">
        <f t="array" ref="N4701:Q4701">_xlfn.XLOOKUP($B4701,'Raw -orders'!$A:$A,'Raw -orders'!$B:$E)</f>
        <v>813</v>
      </c>
      <c r="O4701">
        <v>11980</v>
      </c>
      <c r="P4701" s="1">
        <v>44450</v>
      </c>
      <c r="Q4701" s="1">
        <v>44473</v>
      </c>
      <c r="R4701" t="str" cm="1">
        <f t="array" ref="R4701:Y4701">_xlfn.XLOOKUP($N4701,'Raw - customers'!$A:$A,'Raw - customers'!$B:$I)</f>
        <v>Saul Franklyn</v>
      </c>
      <c r="S4701" t="str">
        <v>Male</v>
      </c>
      <c r="T4701">
        <v>62</v>
      </c>
      <c r="U4701" t="str">
        <v>82 Kirlin StreetSuite 641</v>
      </c>
      <c r="V4701">
        <v>372</v>
      </c>
      <c r="W4701" t="str">
        <v>Tillmanview</v>
      </c>
      <c r="X4701" t="str">
        <v>New South Wales</v>
      </c>
      <c r="Y4701" t="str">
        <v>Australia</v>
      </c>
      <c r="Z4701">
        <v>9</v>
      </c>
      <c r="AA4701" s="3" t="str">
        <f t="shared" si="147"/>
        <v>20 to 30</v>
      </c>
      <c r="AP4701" s="6">
        <v>813</v>
      </c>
      <c r="AQ4701" s="6" t="s">
        <v>1362</v>
      </c>
    </row>
    <row r="4702" spans="1:43" x14ac:dyDescent="0.25">
      <c r="A4702">
        <v>4700</v>
      </c>
      <c r="B4702">
        <v>940</v>
      </c>
      <c r="C4702">
        <v>1255</v>
      </c>
      <c r="D4702">
        <v>112</v>
      </c>
      <c r="E4702">
        <v>3</v>
      </c>
      <c r="F4702">
        <v>336</v>
      </c>
      <c r="G4702" t="str">
        <f>VLOOKUP($C4702,'Raw-products'!$A$2:$H$1261,MATCH(G$1,'Raw-products'!$A$1:$H$1,0))</f>
        <v>Trousers</v>
      </c>
      <c r="H4702" t="str">
        <f>VLOOKUP($C4702,'Raw-products'!$A$2:$H$1261,MATCH(H$1,'Raw-products'!$A$1:$H$1,0))</f>
        <v>Tracksuit Bottoms</v>
      </c>
      <c r="I4702" t="str">
        <f>VLOOKUP($C4702,'Raw-products'!$A$2:$H$1261,MATCH(I$1,'Raw-products'!$A$1:$H$1,0))</f>
        <v>XS</v>
      </c>
      <c r="J4702" t="str">
        <f>VLOOKUP($C4702,'Raw-products'!$A$2:$H$1261,MATCH(J$1,'Raw-products'!$A$1:$H$1,0))</f>
        <v>violet</v>
      </c>
      <c r="K4702">
        <f>VLOOKUP($C4702,'Raw-products'!$A$2:$H$1261,MATCH(K$1,'Raw-products'!$A$1:$H$1,0))</f>
        <v>91</v>
      </c>
      <c r="L4702">
        <f>VLOOKUP($C4702,'Raw-products'!$A$2:$H$1261,MATCH(L$1,'Raw-products'!$A$1:$H$1,0))</f>
        <v>67</v>
      </c>
      <c r="M4702" s="5">
        <f t="shared" si="146"/>
        <v>6097</v>
      </c>
      <c r="N4702" cm="1">
        <f t="array" ref="N4702:Q4702">_xlfn.XLOOKUP($B4702,'Raw -orders'!$A:$A,'Raw -orders'!$B:$E)</f>
        <v>813</v>
      </c>
      <c r="O4702">
        <v>11980</v>
      </c>
      <c r="P4702" s="1">
        <v>44450</v>
      </c>
      <c r="Q4702" s="1">
        <v>44473</v>
      </c>
      <c r="R4702" t="str" cm="1">
        <f t="array" ref="R4702:Y4702">_xlfn.XLOOKUP($N4702,'Raw - customers'!$A:$A,'Raw - customers'!$B:$I)</f>
        <v>Saul Franklyn</v>
      </c>
      <c r="S4702" t="str">
        <v>Male</v>
      </c>
      <c r="T4702">
        <v>62</v>
      </c>
      <c r="U4702" t="str">
        <v>82 Kirlin StreetSuite 641</v>
      </c>
      <c r="V4702">
        <v>372</v>
      </c>
      <c r="W4702" t="str">
        <v>Tillmanview</v>
      </c>
      <c r="X4702" t="str">
        <v>New South Wales</v>
      </c>
      <c r="Y4702" t="str">
        <v>Australia</v>
      </c>
      <c r="Z4702">
        <v>9</v>
      </c>
      <c r="AA4702" s="3" t="str">
        <f t="shared" si="147"/>
        <v>20 to 30</v>
      </c>
      <c r="AP4702" s="6">
        <v>813</v>
      </c>
      <c r="AQ4702" s="6" t="s">
        <v>1362</v>
      </c>
    </row>
    <row r="4703" spans="1:43" x14ac:dyDescent="0.25">
      <c r="A4703">
        <v>4701</v>
      </c>
      <c r="B4703">
        <v>940</v>
      </c>
      <c r="C4703">
        <v>514</v>
      </c>
      <c r="D4703">
        <v>102</v>
      </c>
      <c r="E4703">
        <v>2</v>
      </c>
      <c r="F4703">
        <v>204</v>
      </c>
      <c r="G4703" t="str">
        <f>VLOOKUP($C4703,'Raw-products'!$A$2:$H$1261,MATCH(G$1,'Raw-products'!$A$1:$H$1,0))</f>
        <v>Jacket</v>
      </c>
      <c r="H4703" t="str">
        <f>VLOOKUP($C4703,'Raw-products'!$A$2:$H$1261,MATCH(H$1,'Raw-products'!$A$1:$H$1,0))</f>
        <v>Windbreaker</v>
      </c>
      <c r="I4703" t="str">
        <f>VLOOKUP($C4703,'Raw-products'!$A$2:$H$1261,MATCH(I$1,'Raw-products'!$A$1:$H$1,0))</f>
        <v>XL</v>
      </c>
      <c r="J4703" t="str">
        <f>VLOOKUP($C4703,'Raw-products'!$A$2:$H$1261,MATCH(J$1,'Raw-products'!$A$1:$H$1,0))</f>
        <v>blue</v>
      </c>
      <c r="K4703">
        <f>VLOOKUP($C4703,'Raw-products'!$A$2:$H$1261,MATCH(K$1,'Raw-products'!$A$1:$H$1,0))</f>
        <v>109</v>
      </c>
      <c r="L4703">
        <f>VLOOKUP($C4703,'Raw-products'!$A$2:$H$1261,MATCH(L$1,'Raw-products'!$A$1:$H$1,0))</f>
        <v>59</v>
      </c>
      <c r="M4703" s="5">
        <f t="shared" si="146"/>
        <v>6431</v>
      </c>
      <c r="N4703" cm="1">
        <f t="array" ref="N4703:Q4703">_xlfn.XLOOKUP($B4703,'Raw -orders'!$A:$A,'Raw -orders'!$B:$E)</f>
        <v>813</v>
      </c>
      <c r="O4703">
        <v>11980</v>
      </c>
      <c r="P4703" s="1">
        <v>44450</v>
      </c>
      <c r="Q4703" s="1">
        <v>44473</v>
      </c>
      <c r="R4703" t="str" cm="1">
        <f t="array" ref="R4703:Y4703">_xlfn.XLOOKUP($N4703,'Raw - customers'!$A:$A,'Raw - customers'!$B:$I)</f>
        <v>Saul Franklyn</v>
      </c>
      <c r="S4703" t="str">
        <v>Male</v>
      </c>
      <c r="T4703">
        <v>62</v>
      </c>
      <c r="U4703" t="str">
        <v>82 Kirlin StreetSuite 641</v>
      </c>
      <c r="V4703">
        <v>372</v>
      </c>
      <c r="W4703" t="str">
        <v>Tillmanview</v>
      </c>
      <c r="X4703" t="str">
        <v>New South Wales</v>
      </c>
      <c r="Y4703" t="str">
        <v>Australia</v>
      </c>
      <c r="Z4703">
        <v>9</v>
      </c>
      <c r="AA4703" s="3" t="str">
        <f t="shared" si="147"/>
        <v>20 to 30</v>
      </c>
      <c r="AP4703" s="6">
        <v>813</v>
      </c>
      <c r="AQ4703" s="6" t="s">
        <v>1362</v>
      </c>
    </row>
    <row r="4704" spans="1:43" x14ac:dyDescent="0.25">
      <c r="A4704">
        <v>4702</v>
      </c>
      <c r="B4704">
        <v>940</v>
      </c>
      <c r="C4704">
        <v>540</v>
      </c>
      <c r="D4704">
        <v>98</v>
      </c>
      <c r="E4704">
        <v>3</v>
      </c>
      <c r="F4704">
        <v>294</v>
      </c>
      <c r="G4704" t="str">
        <f>VLOOKUP($C4704,'Raw-products'!$A$2:$H$1261,MATCH(G$1,'Raw-products'!$A$1:$H$1,0))</f>
        <v>Jacket</v>
      </c>
      <c r="H4704" t="str">
        <f>VLOOKUP($C4704,'Raw-products'!$A$2:$H$1261,MATCH(H$1,'Raw-products'!$A$1:$H$1,0))</f>
        <v>Leather</v>
      </c>
      <c r="I4704" t="str">
        <f>VLOOKUP($C4704,'Raw-products'!$A$2:$H$1261,MATCH(I$1,'Raw-products'!$A$1:$H$1,0))</f>
        <v>XS</v>
      </c>
      <c r="J4704" t="str">
        <f>VLOOKUP($C4704,'Raw-products'!$A$2:$H$1261,MATCH(J$1,'Raw-products'!$A$1:$H$1,0))</f>
        <v>green</v>
      </c>
      <c r="K4704">
        <f>VLOOKUP($C4704,'Raw-products'!$A$2:$H$1261,MATCH(K$1,'Raw-products'!$A$1:$H$1,0))</f>
        <v>113</v>
      </c>
      <c r="L4704">
        <f>VLOOKUP($C4704,'Raw-products'!$A$2:$H$1261,MATCH(L$1,'Raw-products'!$A$1:$H$1,0))</f>
        <v>57</v>
      </c>
      <c r="M4704" s="5">
        <f t="shared" si="146"/>
        <v>6441</v>
      </c>
      <c r="N4704" cm="1">
        <f t="array" ref="N4704:Q4704">_xlfn.XLOOKUP($B4704,'Raw -orders'!$A:$A,'Raw -orders'!$B:$E)</f>
        <v>813</v>
      </c>
      <c r="O4704">
        <v>11980</v>
      </c>
      <c r="P4704" s="1">
        <v>44450</v>
      </c>
      <c r="Q4704" s="1">
        <v>44473</v>
      </c>
      <c r="R4704" t="str" cm="1">
        <f t="array" ref="R4704:Y4704">_xlfn.XLOOKUP($N4704,'Raw - customers'!$A:$A,'Raw - customers'!$B:$I)</f>
        <v>Saul Franklyn</v>
      </c>
      <c r="S4704" t="str">
        <v>Male</v>
      </c>
      <c r="T4704">
        <v>62</v>
      </c>
      <c r="U4704" t="str">
        <v>82 Kirlin StreetSuite 641</v>
      </c>
      <c r="V4704">
        <v>372</v>
      </c>
      <c r="W4704" t="str">
        <v>Tillmanview</v>
      </c>
      <c r="X4704" t="str">
        <v>New South Wales</v>
      </c>
      <c r="Y4704" t="str">
        <v>Australia</v>
      </c>
      <c r="Z4704">
        <v>9</v>
      </c>
      <c r="AA4704" s="3" t="str">
        <f t="shared" si="147"/>
        <v>20 to 30</v>
      </c>
      <c r="AP4704" s="6">
        <v>813</v>
      </c>
      <c r="AQ4704" s="6" t="s">
        <v>1362</v>
      </c>
    </row>
    <row r="4705" spans="1:43" x14ac:dyDescent="0.25">
      <c r="A4705">
        <v>4703</v>
      </c>
      <c r="B4705">
        <v>941</v>
      </c>
      <c r="C4705">
        <v>518</v>
      </c>
      <c r="D4705">
        <v>102</v>
      </c>
      <c r="E4705">
        <v>3</v>
      </c>
      <c r="F4705">
        <v>306</v>
      </c>
      <c r="G4705" t="str">
        <f>VLOOKUP($C4705,'Raw-products'!$A$2:$H$1261,MATCH(G$1,'Raw-products'!$A$1:$H$1,0))</f>
        <v>Jacket</v>
      </c>
      <c r="H4705" t="str">
        <f>VLOOKUP($C4705,'Raw-products'!$A$2:$H$1261,MATCH(H$1,'Raw-products'!$A$1:$H$1,0))</f>
        <v>Windbreaker</v>
      </c>
      <c r="I4705" t="str">
        <f>VLOOKUP($C4705,'Raw-products'!$A$2:$H$1261,MATCH(I$1,'Raw-products'!$A$1:$H$1,0))</f>
        <v>L</v>
      </c>
      <c r="J4705" t="str">
        <f>VLOOKUP($C4705,'Raw-products'!$A$2:$H$1261,MATCH(J$1,'Raw-products'!$A$1:$H$1,0))</f>
        <v>indigo</v>
      </c>
      <c r="K4705">
        <f>VLOOKUP($C4705,'Raw-products'!$A$2:$H$1261,MATCH(K$1,'Raw-products'!$A$1:$H$1,0))</f>
        <v>109</v>
      </c>
      <c r="L4705">
        <f>VLOOKUP($C4705,'Raw-products'!$A$2:$H$1261,MATCH(L$1,'Raw-products'!$A$1:$H$1,0))</f>
        <v>67</v>
      </c>
      <c r="M4705" s="5">
        <f t="shared" si="146"/>
        <v>7303</v>
      </c>
      <c r="N4705" cm="1">
        <f t="array" ref="N4705:Q4705">_xlfn.XLOOKUP($B4705,'Raw -orders'!$A:$A,'Raw -orders'!$B:$E)</f>
        <v>662</v>
      </c>
      <c r="O4705">
        <v>56019</v>
      </c>
      <c r="P4705" s="1">
        <v>44469</v>
      </c>
      <c r="Q4705" s="1">
        <v>44474</v>
      </c>
      <c r="R4705" t="str" cm="1">
        <f t="array" ref="R4705:Y4705">_xlfn.XLOOKUP($N4705,'Raw - customers'!$A:$A,'Raw - customers'!$B:$I)</f>
        <v>Nerita Peotz</v>
      </c>
      <c r="S4705" t="str">
        <v>Female</v>
      </c>
      <c r="T4705">
        <v>58</v>
      </c>
      <c r="U4705" t="str">
        <v>8986 Alice IslandApt. 026</v>
      </c>
      <c r="V4705">
        <v>3207</v>
      </c>
      <c r="W4705" t="str">
        <v>Pipershire</v>
      </c>
      <c r="X4705" t="str">
        <v>Queensland</v>
      </c>
      <c r="Y4705" t="str">
        <v>Australia</v>
      </c>
      <c r="Z4705">
        <v>9</v>
      </c>
      <c r="AA4705" s="3" t="str">
        <f t="shared" si="147"/>
        <v>0 to 10</v>
      </c>
      <c r="AP4705" s="6">
        <v>662</v>
      </c>
      <c r="AQ4705" s="6" t="s">
        <v>1355</v>
      </c>
    </row>
    <row r="4706" spans="1:43" x14ac:dyDescent="0.25">
      <c r="A4706">
        <v>4704</v>
      </c>
      <c r="B4706">
        <v>941</v>
      </c>
      <c r="C4706">
        <v>1224</v>
      </c>
      <c r="D4706">
        <v>105</v>
      </c>
      <c r="E4706">
        <v>3</v>
      </c>
      <c r="F4706">
        <v>315</v>
      </c>
      <c r="G4706" t="str">
        <f>VLOOKUP($C4706,'Raw-products'!$A$2:$H$1261,MATCH(G$1,'Raw-products'!$A$1:$H$1,0))</f>
        <v>Trousers</v>
      </c>
      <c r="H4706" t="str">
        <f>VLOOKUP($C4706,'Raw-products'!$A$2:$H$1261,MATCH(H$1,'Raw-products'!$A$1:$H$1,0))</f>
        <v>Pleated</v>
      </c>
      <c r="I4706" t="str">
        <f>VLOOKUP($C4706,'Raw-products'!$A$2:$H$1261,MATCH(I$1,'Raw-products'!$A$1:$H$1,0))</f>
        <v>XL</v>
      </c>
      <c r="J4706" t="str">
        <f>VLOOKUP($C4706,'Raw-products'!$A$2:$H$1261,MATCH(J$1,'Raw-products'!$A$1:$H$1,0))</f>
        <v>violet</v>
      </c>
      <c r="K4706">
        <f>VLOOKUP($C4706,'Raw-products'!$A$2:$H$1261,MATCH(K$1,'Raw-products'!$A$1:$H$1,0))</f>
        <v>90</v>
      </c>
      <c r="L4706">
        <f>VLOOKUP($C4706,'Raw-products'!$A$2:$H$1261,MATCH(L$1,'Raw-products'!$A$1:$H$1,0))</f>
        <v>65</v>
      </c>
      <c r="M4706" s="5">
        <f t="shared" si="146"/>
        <v>5850</v>
      </c>
      <c r="N4706" cm="1">
        <f t="array" ref="N4706:Q4706">_xlfn.XLOOKUP($B4706,'Raw -orders'!$A:$A,'Raw -orders'!$B:$E)</f>
        <v>662</v>
      </c>
      <c r="O4706">
        <v>56019</v>
      </c>
      <c r="P4706" s="1">
        <v>44469</v>
      </c>
      <c r="Q4706" s="1">
        <v>44474</v>
      </c>
      <c r="R4706" t="str" cm="1">
        <f t="array" ref="R4706:Y4706">_xlfn.XLOOKUP($N4706,'Raw - customers'!$A:$A,'Raw - customers'!$B:$I)</f>
        <v>Nerita Peotz</v>
      </c>
      <c r="S4706" t="str">
        <v>Female</v>
      </c>
      <c r="T4706">
        <v>58</v>
      </c>
      <c r="U4706" t="str">
        <v>8986 Alice IslandApt. 026</v>
      </c>
      <c r="V4706">
        <v>3207</v>
      </c>
      <c r="W4706" t="str">
        <v>Pipershire</v>
      </c>
      <c r="X4706" t="str">
        <v>Queensland</v>
      </c>
      <c r="Y4706" t="str">
        <v>Australia</v>
      </c>
      <c r="Z4706">
        <v>9</v>
      </c>
      <c r="AA4706" s="3" t="str">
        <f t="shared" si="147"/>
        <v>0 to 10</v>
      </c>
      <c r="AP4706" s="6">
        <v>662</v>
      </c>
      <c r="AQ4706" s="6" t="s">
        <v>1355</v>
      </c>
    </row>
    <row r="4707" spans="1:43" x14ac:dyDescent="0.25">
      <c r="A4707">
        <v>4705</v>
      </c>
      <c r="B4707">
        <v>942</v>
      </c>
      <c r="C4707">
        <v>867</v>
      </c>
      <c r="D4707">
        <v>113</v>
      </c>
      <c r="E4707">
        <v>1</v>
      </c>
      <c r="F4707">
        <v>113</v>
      </c>
      <c r="G4707" t="str">
        <f>VLOOKUP($C4707,'Raw-products'!$A$2:$H$1261,MATCH(G$1,'Raw-products'!$A$1:$H$1,0))</f>
        <v>Trousers</v>
      </c>
      <c r="H4707" t="str">
        <f>VLOOKUP($C4707,'Raw-products'!$A$2:$H$1261,MATCH(H$1,'Raw-products'!$A$1:$H$1,0))</f>
        <v>Chinos</v>
      </c>
      <c r="I4707" t="str">
        <f>VLOOKUP($C4707,'Raw-products'!$A$2:$H$1261,MATCH(I$1,'Raw-products'!$A$1:$H$1,0))</f>
        <v>M</v>
      </c>
      <c r="J4707" t="str">
        <f>VLOOKUP($C4707,'Raw-products'!$A$2:$H$1261,MATCH(J$1,'Raw-products'!$A$1:$H$1,0))</f>
        <v>indigo</v>
      </c>
      <c r="K4707">
        <f>VLOOKUP($C4707,'Raw-products'!$A$2:$H$1261,MATCH(K$1,'Raw-products'!$A$1:$H$1,0))</f>
        <v>100</v>
      </c>
      <c r="L4707">
        <f>VLOOKUP($C4707,'Raw-products'!$A$2:$H$1261,MATCH(L$1,'Raw-products'!$A$1:$H$1,0))</f>
        <v>64</v>
      </c>
      <c r="M4707" s="5">
        <f t="shared" si="146"/>
        <v>6400</v>
      </c>
      <c r="N4707" cm="1">
        <f t="array" ref="N4707:Q4707">_xlfn.XLOOKUP($B4707,'Raw -orders'!$A:$A,'Raw -orders'!$B:$E)</f>
        <v>282</v>
      </c>
      <c r="O4707">
        <v>46279</v>
      </c>
      <c r="P4707" s="1">
        <v>44356</v>
      </c>
      <c r="Q4707" s="1">
        <v>44357</v>
      </c>
      <c r="R4707" t="str" cm="1">
        <f t="array" ref="R4707:Y4707">_xlfn.XLOOKUP($N4707,'Raw - customers'!$A:$A,'Raw - customers'!$B:$I)</f>
        <v>Wren Helgass</v>
      </c>
      <c r="S4707" t="str">
        <v>Female</v>
      </c>
      <c r="T4707">
        <v>59</v>
      </c>
      <c r="U4707" t="str">
        <v>2634 Ward CrescentSuite 361</v>
      </c>
      <c r="V4707">
        <v>4527</v>
      </c>
      <c r="W4707" t="str">
        <v>Port Hannahburgh</v>
      </c>
      <c r="X4707" t="str">
        <v>Australian Capital Territory</v>
      </c>
      <c r="Y4707" t="str">
        <v>Australia</v>
      </c>
      <c r="Z4707">
        <v>6</v>
      </c>
      <c r="AA4707" s="3" t="str">
        <f t="shared" si="147"/>
        <v>0 to 10</v>
      </c>
      <c r="AP4707" s="6">
        <v>282</v>
      </c>
      <c r="AQ4707" s="6" t="s">
        <v>1350</v>
      </c>
    </row>
    <row r="4708" spans="1:43" x14ac:dyDescent="0.25">
      <c r="A4708">
        <v>4706</v>
      </c>
      <c r="B4708">
        <v>942</v>
      </c>
      <c r="C4708">
        <v>192</v>
      </c>
      <c r="D4708">
        <v>98</v>
      </c>
      <c r="E4708">
        <v>1</v>
      </c>
      <c r="F4708">
        <v>98</v>
      </c>
      <c r="G4708" t="str">
        <f>VLOOKUP($C4708,'Raw-products'!$A$2:$H$1261,MATCH(G$1,'Raw-products'!$A$1:$H$1,0))</f>
        <v>Shirt</v>
      </c>
      <c r="H4708" t="str">
        <f>VLOOKUP($C4708,'Raw-products'!$A$2:$H$1261,MATCH(H$1,'Raw-products'!$A$1:$H$1,0))</f>
        <v>Camp Collared</v>
      </c>
      <c r="I4708" t="str">
        <f>VLOOKUP($C4708,'Raw-products'!$A$2:$H$1261,MATCH(I$1,'Raw-products'!$A$1:$H$1,0))</f>
        <v>M</v>
      </c>
      <c r="J4708" t="str">
        <f>VLOOKUP($C4708,'Raw-products'!$A$2:$H$1261,MATCH(J$1,'Raw-products'!$A$1:$H$1,0))</f>
        <v>green</v>
      </c>
      <c r="K4708">
        <f>VLOOKUP($C4708,'Raw-products'!$A$2:$H$1261,MATCH(K$1,'Raw-products'!$A$1:$H$1,0))</f>
        <v>112</v>
      </c>
      <c r="L4708">
        <f>VLOOKUP($C4708,'Raw-products'!$A$2:$H$1261,MATCH(L$1,'Raw-products'!$A$1:$H$1,0))</f>
        <v>41</v>
      </c>
      <c r="M4708" s="5">
        <f t="shared" si="146"/>
        <v>4592</v>
      </c>
      <c r="N4708" cm="1">
        <f t="array" ref="N4708:Q4708">_xlfn.XLOOKUP($B4708,'Raw -orders'!$A:$A,'Raw -orders'!$B:$E)</f>
        <v>282</v>
      </c>
      <c r="O4708">
        <v>46279</v>
      </c>
      <c r="P4708" s="1">
        <v>44356</v>
      </c>
      <c r="Q4708" s="1">
        <v>44357</v>
      </c>
      <c r="R4708" t="str" cm="1">
        <f t="array" ref="R4708:Y4708">_xlfn.XLOOKUP($N4708,'Raw - customers'!$A:$A,'Raw - customers'!$B:$I)</f>
        <v>Wren Helgass</v>
      </c>
      <c r="S4708" t="str">
        <v>Female</v>
      </c>
      <c r="T4708">
        <v>59</v>
      </c>
      <c r="U4708" t="str">
        <v>2634 Ward CrescentSuite 361</v>
      </c>
      <c r="V4708">
        <v>4527</v>
      </c>
      <c r="W4708" t="str">
        <v>Port Hannahburgh</v>
      </c>
      <c r="X4708" t="str">
        <v>Australian Capital Territory</v>
      </c>
      <c r="Y4708" t="str">
        <v>Australia</v>
      </c>
      <c r="Z4708">
        <v>6</v>
      </c>
      <c r="AA4708" s="3" t="str">
        <f t="shared" si="147"/>
        <v>0 to 10</v>
      </c>
      <c r="AP4708" s="6">
        <v>282</v>
      </c>
      <c r="AQ4708" s="6" t="s">
        <v>1350</v>
      </c>
    </row>
    <row r="4709" spans="1:43" x14ac:dyDescent="0.25">
      <c r="A4709">
        <v>4707</v>
      </c>
      <c r="B4709">
        <v>942</v>
      </c>
      <c r="C4709">
        <v>383</v>
      </c>
      <c r="D4709">
        <v>94</v>
      </c>
      <c r="E4709">
        <v>3</v>
      </c>
      <c r="F4709">
        <v>282</v>
      </c>
      <c r="G4709" t="str">
        <f>VLOOKUP($C4709,'Raw-products'!$A$2:$H$1261,MATCH(G$1,'Raw-products'!$A$1:$H$1,0))</f>
        <v>Shirt</v>
      </c>
      <c r="H4709" t="str">
        <f>VLOOKUP($C4709,'Raw-products'!$A$2:$H$1261,MATCH(H$1,'Raw-products'!$A$1:$H$1,0))</f>
        <v>Henley</v>
      </c>
      <c r="I4709" t="str">
        <f>VLOOKUP($C4709,'Raw-products'!$A$2:$H$1261,MATCH(I$1,'Raw-products'!$A$1:$H$1,0))</f>
        <v>L</v>
      </c>
      <c r="J4709" t="str">
        <f>VLOOKUP($C4709,'Raw-products'!$A$2:$H$1261,MATCH(J$1,'Raw-products'!$A$1:$H$1,0))</f>
        <v>violet</v>
      </c>
      <c r="K4709">
        <f>VLOOKUP($C4709,'Raw-products'!$A$2:$H$1261,MATCH(K$1,'Raw-products'!$A$1:$H$1,0))</f>
        <v>92</v>
      </c>
      <c r="L4709">
        <f>VLOOKUP($C4709,'Raw-products'!$A$2:$H$1261,MATCH(L$1,'Raw-products'!$A$1:$H$1,0))</f>
        <v>51</v>
      </c>
      <c r="M4709" s="5">
        <f t="shared" si="146"/>
        <v>4692</v>
      </c>
      <c r="N4709" cm="1">
        <f t="array" ref="N4709:Q4709">_xlfn.XLOOKUP($B4709,'Raw -orders'!$A:$A,'Raw -orders'!$B:$E)</f>
        <v>282</v>
      </c>
      <c r="O4709">
        <v>46279</v>
      </c>
      <c r="P4709" s="1">
        <v>44356</v>
      </c>
      <c r="Q4709" s="1">
        <v>44357</v>
      </c>
      <c r="R4709" t="str" cm="1">
        <f t="array" ref="R4709:Y4709">_xlfn.XLOOKUP($N4709,'Raw - customers'!$A:$A,'Raw - customers'!$B:$I)</f>
        <v>Wren Helgass</v>
      </c>
      <c r="S4709" t="str">
        <v>Female</v>
      </c>
      <c r="T4709">
        <v>59</v>
      </c>
      <c r="U4709" t="str">
        <v>2634 Ward CrescentSuite 361</v>
      </c>
      <c r="V4709">
        <v>4527</v>
      </c>
      <c r="W4709" t="str">
        <v>Port Hannahburgh</v>
      </c>
      <c r="X4709" t="str">
        <v>Australian Capital Territory</v>
      </c>
      <c r="Y4709" t="str">
        <v>Australia</v>
      </c>
      <c r="Z4709">
        <v>6</v>
      </c>
      <c r="AA4709" s="3" t="str">
        <f t="shared" si="147"/>
        <v>0 to 10</v>
      </c>
      <c r="AP4709" s="6">
        <v>282</v>
      </c>
      <c r="AQ4709" s="6" t="s">
        <v>1350</v>
      </c>
    </row>
    <row r="4710" spans="1:43" x14ac:dyDescent="0.25">
      <c r="A4710">
        <v>4708</v>
      </c>
      <c r="B4710">
        <v>942</v>
      </c>
      <c r="C4710">
        <v>251</v>
      </c>
      <c r="D4710">
        <v>95</v>
      </c>
      <c r="E4710">
        <v>2</v>
      </c>
      <c r="F4710">
        <v>190</v>
      </c>
      <c r="G4710" t="str">
        <f>VLOOKUP($C4710,'Raw-products'!$A$2:$H$1261,MATCH(G$1,'Raw-products'!$A$1:$H$1,0))</f>
        <v>Shirt</v>
      </c>
      <c r="H4710" t="str">
        <f>VLOOKUP($C4710,'Raw-products'!$A$2:$H$1261,MATCH(H$1,'Raw-products'!$A$1:$H$1,0))</f>
        <v>Polo</v>
      </c>
      <c r="I4710" t="str">
        <f>VLOOKUP($C4710,'Raw-products'!$A$2:$H$1261,MATCH(I$1,'Raw-products'!$A$1:$H$1,0))</f>
        <v>S</v>
      </c>
      <c r="J4710" t="str">
        <f>VLOOKUP($C4710,'Raw-products'!$A$2:$H$1261,MATCH(J$1,'Raw-products'!$A$1:$H$1,0))</f>
        <v>orange</v>
      </c>
      <c r="K4710">
        <f>VLOOKUP($C4710,'Raw-products'!$A$2:$H$1261,MATCH(K$1,'Raw-products'!$A$1:$H$1,0))</f>
        <v>117</v>
      </c>
      <c r="L4710">
        <f>VLOOKUP($C4710,'Raw-products'!$A$2:$H$1261,MATCH(L$1,'Raw-products'!$A$1:$H$1,0))</f>
        <v>78</v>
      </c>
      <c r="M4710" s="5">
        <f t="shared" si="146"/>
        <v>9126</v>
      </c>
      <c r="N4710" cm="1">
        <f t="array" ref="N4710:Q4710">_xlfn.XLOOKUP($B4710,'Raw -orders'!$A:$A,'Raw -orders'!$B:$E)</f>
        <v>282</v>
      </c>
      <c r="O4710">
        <v>46279</v>
      </c>
      <c r="P4710" s="1">
        <v>44356</v>
      </c>
      <c r="Q4710" s="1">
        <v>44357</v>
      </c>
      <c r="R4710" t="str" cm="1">
        <f t="array" ref="R4710:Y4710">_xlfn.XLOOKUP($N4710,'Raw - customers'!$A:$A,'Raw - customers'!$B:$I)</f>
        <v>Wren Helgass</v>
      </c>
      <c r="S4710" t="str">
        <v>Female</v>
      </c>
      <c r="T4710">
        <v>59</v>
      </c>
      <c r="U4710" t="str">
        <v>2634 Ward CrescentSuite 361</v>
      </c>
      <c r="V4710">
        <v>4527</v>
      </c>
      <c r="W4710" t="str">
        <v>Port Hannahburgh</v>
      </c>
      <c r="X4710" t="str">
        <v>Australian Capital Territory</v>
      </c>
      <c r="Y4710" t="str">
        <v>Australia</v>
      </c>
      <c r="Z4710">
        <v>6</v>
      </c>
      <c r="AA4710" s="3" t="str">
        <f t="shared" si="147"/>
        <v>0 to 10</v>
      </c>
      <c r="AP4710" s="6">
        <v>282</v>
      </c>
      <c r="AQ4710" s="6" t="s">
        <v>1350</v>
      </c>
    </row>
    <row r="4711" spans="1:43" x14ac:dyDescent="0.25">
      <c r="A4711">
        <v>4709</v>
      </c>
      <c r="B4711">
        <v>942</v>
      </c>
      <c r="C4711">
        <v>646</v>
      </c>
      <c r="D4711">
        <v>93</v>
      </c>
      <c r="E4711">
        <v>2</v>
      </c>
      <c r="F4711">
        <v>186</v>
      </c>
      <c r="G4711" t="str">
        <f>VLOOKUP($C4711,'Raw-products'!$A$2:$H$1261,MATCH(G$1,'Raw-products'!$A$1:$H$1,0))</f>
        <v>Jacket</v>
      </c>
      <c r="H4711" t="str">
        <f>VLOOKUP($C4711,'Raw-products'!$A$2:$H$1261,MATCH(H$1,'Raw-products'!$A$1:$H$1,0))</f>
        <v>Coach</v>
      </c>
      <c r="I4711" t="str">
        <f>VLOOKUP($C4711,'Raw-products'!$A$2:$H$1261,MATCH(I$1,'Raw-products'!$A$1:$H$1,0))</f>
        <v>S</v>
      </c>
      <c r="J4711" t="str">
        <f>VLOOKUP($C4711,'Raw-products'!$A$2:$H$1261,MATCH(J$1,'Raw-products'!$A$1:$H$1,0))</f>
        <v>green</v>
      </c>
      <c r="K4711">
        <f>VLOOKUP($C4711,'Raw-products'!$A$2:$H$1261,MATCH(K$1,'Raw-products'!$A$1:$H$1,0))</f>
        <v>115</v>
      </c>
      <c r="L4711">
        <f>VLOOKUP($C4711,'Raw-products'!$A$2:$H$1261,MATCH(L$1,'Raw-products'!$A$1:$H$1,0))</f>
        <v>60</v>
      </c>
      <c r="M4711" s="5">
        <f t="shared" si="146"/>
        <v>6900</v>
      </c>
      <c r="N4711" cm="1">
        <f t="array" ref="N4711:Q4711">_xlfn.XLOOKUP($B4711,'Raw -orders'!$A:$A,'Raw -orders'!$B:$E)</f>
        <v>282</v>
      </c>
      <c r="O4711">
        <v>46279</v>
      </c>
      <c r="P4711" s="1">
        <v>44356</v>
      </c>
      <c r="Q4711" s="1">
        <v>44357</v>
      </c>
      <c r="R4711" t="str" cm="1">
        <f t="array" ref="R4711:Y4711">_xlfn.XLOOKUP($N4711,'Raw - customers'!$A:$A,'Raw - customers'!$B:$I)</f>
        <v>Wren Helgass</v>
      </c>
      <c r="S4711" t="str">
        <v>Female</v>
      </c>
      <c r="T4711">
        <v>59</v>
      </c>
      <c r="U4711" t="str">
        <v>2634 Ward CrescentSuite 361</v>
      </c>
      <c r="V4711">
        <v>4527</v>
      </c>
      <c r="W4711" t="str">
        <v>Port Hannahburgh</v>
      </c>
      <c r="X4711" t="str">
        <v>Australian Capital Territory</v>
      </c>
      <c r="Y4711" t="str">
        <v>Australia</v>
      </c>
      <c r="Z4711">
        <v>6</v>
      </c>
      <c r="AA4711" s="3" t="str">
        <f t="shared" si="147"/>
        <v>0 to 10</v>
      </c>
      <c r="AP4711" s="6">
        <v>282</v>
      </c>
      <c r="AQ4711" s="6" t="s">
        <v>1350</v>
      </c>
    </row>
    <row r="4712" spans="1:43" x14ac:dyDescent="0.25">
      <c r="A4712">
        <v>4710</v>
      </c>
      <c r="B4712">
        <v>943</v>
      </c>
      <c r="C4712">
        <v>1081</v>
      </c>
      <c r="D4712">
        <v>93</v>
      </c>
      <c r="E4712">
        <v>1</v>
      </c>
      <c r="F4712">
        <v>93</v>
      </c>
      <c r="G4712" t="str">
        <f>VLOOKUP($C4712,'Raw-products'!$A$2:$H$1261,MATCH(G$1,'Raw-products'!$A$1:$H$1,0))</f>
        <v>Trousers</v>
      </c>
      <c r="H4712" t="str">
        <f>VLOOKUP($C4712,'Raw-products'!$A$2:$H$1261,MATCH(H$1,'Raw-products'!$A$1:$H$1,0))</f>
        <v>Joggers</v>
      </c>
      <c r="I4712" t="str">
        <f>VLOOKUP($C4712,'Raw-products'!$A$2:$H$1261,MATCH(I$1,'Raw-products'!$A$1:$H$1,0))</f>
        <v>S</v>
      </c>
      <c r="J4712" t="str">
        <f>VLOOKUP($C4712,'Raw-products'!$A$2:$H$1261,MATCH(J$1,'Raw-products'!$A$1:$H$1,0))</f>
        <v>violet</v>
      </c>
      <c r="K4712">
        <f>VLOOKUP($C4712,'Raw-products'!$A$2:$H$1261,MATCH(K$1,'Raw-products'!$A$1:$H$1,0))</f>
        <v>94</v>
      </c>
      <c r="L4712">
        <f>VLOOKUP($C4712,'Raw-products'!$A$2:$H$1261,MATCH(L$1,'Raw-products'!$A$1:$H$1,0))</f>
        <v>63</v>
      </c>
      <c r="M4712" s="5">
        <f t="shared" si="146"/>
        <v>5922</v>
      </c>
      <c r="N4712" cm="1">
        <f t="array" ref="N4712:Q4712">_xlfn.XLOOKUP($B4712,'Raw -orders'!$A:$A,'Raw -orders'!$B:$E)</f>
        <v>76</v>
      </c>
      <c r="O4712">
        <v>26707</v>
      </c>
      <c r="P4712" s="1">
        <v>44249</v>
      </c>
      <c r="Q4712" s="1">
        <v>44269</v>
      </c>
      <c r="R4712" t="str" cm="1">
        <f t="array" ref="R4712:Y4712">_xlfn.XLOOKUP($N4712,'Raw - customers'!$A:$A,'Raw - customers'!$B:$I)</f>
        <v>Chandra Carine</v>
      </c>
      <c r="S4712" t="str">
        <v>Agender</v>
      </c>
      <c r="T4712">
        <v>51</v>
      </c>
      <c r="U4712" t="str">
        <v>1805 Harry RoadApt. 445</v>
      </c>
      <c r="V4712">
        <v>2030</v>
      </c>
      <c r="W4712" t="str">
        <v>Hellermouth</v>
      </c>
      <c r="X4712" t="str">
        <v>New South Wales</v>
      </c>
      <c r="Y4712" t="str">
        <v>Australia</v>
      </c>
      <c r="Z4712">
        <v>2</v>
      </c>
      <c r="AA4712" s="3" t="str">
        <f t="shared" si="147"/>
        <v>10 to 20</v>
      </c>
      <c r="AP4712" s="6">
        <v>76</v>
      </c>
      <c r="AQ4712" s="6" t="s">
        <v>1362</v>
      </c>
    </row>
    <row r="4713" spans="1:43" x14ac:dyDescent="0.25">
      <c r="A4713">
        <v>4711</v>
      </c>
      <c r="B4713">
        <v>943</v>
      </c>
      <c r="C4713">
        <v>217</v>
      </c>
      <c r="D4713">
        <v>106</v>
      </c>
      <c r="E4713">
        <v>3</v>
      </c>
      <c r="F4713">
        <v>318</v>
      </c>
      <c r="G4713" t="str">
        <f>VLOOKUP($C4713,'Raw-products'!$A$2:$H$1261,MATCH(G$1,'Raw-products'!$A$1:$H$1,0))</f>
        <v>Shirt</v>
      </c>
      <c r="H4713" t="str">
        <f>VLOOKUP($C4713,'Raw-products'!$A$2:$H$1261,MATCH(H$1,'Raw-products'!$A$1:$H$1,0))</f>
        <v>Chambray</v>
      </c>
      <c r="I4713" t="str">
        <f>VLOOKUP($C4713,'Raw-products'!$A$2:$H$1261,MATCH(I$1,'Raw-products'!$A$1:$H$1,0))</f>
        <v>M</v>
      </c>
      <c r="J4713" t="str">
        <f>VLOOKUP($C4713,'Raw-products'!$A$2:$H$1261,MATCH(J$1,'Raw-products'!$A$1:$H$1,0))</f>
        <v>orange</v>
      </c>
      <c r="K4713">
        <f>VLOOKUP($C4713,'Raw-products'!$A$2:$H$1261,MATCH(K$1,'Raw-products'!$A$1:$H$1,0))</f>
        <v>105</v>
      </c>
      <c r="L4713">
        <f>VLOOKUP($C4713,'Raw-products'!$A$2:$H$1261,MATCH(L$1,'Raw-products'!$A$1:$H$1,0))</f>
        <v>43</v>
      </c>
      <c r="M4713" s="5">
        <f t="shared" si="146"/>
        <v>4515</v>
      </c>
      <c r="N4713" cm="1">
        <f t="array" ref="N4713:Q4713">_xlfn.XLOOKUP($B4713,'Raw -orders'!$A:$A,'Raw -orders'!$B:$E)</f>
        <v>76</v>
      </c>
      <c r="O4713">
        <v>26707</v>
      </c>
      <c r="P4713" s="1">
        <v>44249</v>
      </c>
      <c r="Q4713" s="1">
        <v>44269</v>
      </c>
      <c r="R4713" t="str" cm="1">
        <f t="array" ref="R4713:Y4713">_xlfn.XLOOKUP($N4713,'Raw - customers'!$A:$A,'Raw - customers'!$B:$I)</f>
        <v>Chandra Carine</v>
      </c>
      <c r="S4713" t="str">
        <v>Agender</v>
      </c>
      <c r="T4713">
        <v>51</v>
      </c>
      <c r="U4713" t="str">
        <v>1805 Harry RoadApt. 445</v>
      </c>
      <c r="V4713">
        <v>2030</v>
      </c>
      <c r="W4713" t="str">
        <v>Hellermouth</v>
      </c>
      <c r="X4713" t="str">
        <v>New South Wales</v>
      </c>
      <c r="Y4713" t="str">
        <v>Australia</v>
      </c>
      <c r="Z4713">
        <v>2</v>
      </c>
      <c r="AA4713" s="3" t="str">
        <f t="shared" si="147"/>
        <v>10 to 20</v>
      </c>
      <c r="AP4713" s="6">
        <v>76</v>
      </c>
      <c r="AQ4713" s="6" t="s">
        <v>1362</v>
      </c>
    </row>
    <row r="4714" spans="1:43" x14ac:dyDescent="0.25">
      <c r="A4714">
        <v>4712</v>
      </c>
      <c r="B4714">
        <v>943</v>
      </c>
      <c r="C4714">
        <v>455</v>
      </c>
      <c r="D4714">
        <v>118</v>
      </c>
      <c r="E4714">
        <v>1</v>
      </c>
      <c r="F4714">
        <v>118</v>
      </c>
      <c r="G4714" t="str">
        <f>VLOOKUP($C4714,'Raw-products'!$A$2:$H$1261,MATCH(G$1,'Raw-products'!$A$1:$H$1,0))</f>
        <v>Jacket</v>
      </c>
      <c r="H4714" t="str">
        <f>VLOOKUP($C4714,'Raw-products'!$A$2:$H$1261,MATCH(H$1,'Raw-products'!$A$1:$H$1,0))</f>
        <v>Puffer</v>
      </c>
      <c r="I4714" t="str">
        <f>VLOOKUP($C4714,'Raw-products'!$A$2:$H$1261,MATCH(I$1,'Raw-products'!$A$1:$H$1,0))</f>
        <v>XS</v>
      </c>
      <c r="J4714" t="str">
        <f>VLOOKUP($C4714,'Raw-products'!$A$2:$H$1261,MATCH(J$1,'Raw-products'!$A$1:$H$1,0))</f>
        <v>red</v>
      </c>
      <c r="K4714">
        <f>VLOOKUP($C4714,'Raw-products'!$A$2:$H$1261,MATCH(K$1,'Raw-products'!$A$1:$H$1,0))</f>
        <v>110</v>
      </c>
      <c r="L4714">
        <f>VLOOKUP($C4714,'Raw-products'!$A$2:$H$1261,MATCH(L$1,'Raw-products'!$A$1:$H$1,0))</f>
        <v>67</v>
      </c>
      <c r="M4714" s="5">
        <f t="shared" si="146"/>
        <v>7370</v>
      </c>
      <c r="N4714" cm="1">
        <f t="array" ref="N4714:Q4714">_xlfn.XLOOKUP($B4714,'Raw -orders'!$A:$A,'Raw -orders'!$B:$E)</f>
        <v>76</v>
      </c>
      <c r="O4714">
        <v>26707</v>
      </c>
      <c r="P4714" s="1">
        <v>44249</v>
      </c>
      <c r="Q4714" s="1">
        <v>44269</v>
      </c>
      <c r="R4714" t="str" cm="1">
        <f t="array" ref="R4714:Y4714">_xlfn.XLOOKUP($N4714,'Raw - customers'!$A:$A,'Raw - customers'!$B:$I)</f>
        <v>Chandra Carine</v>
      </c>
      <c r="S4714" t="str">
        <v>Agender</v>
      </c>
      <c r="T4714">
        <v>51</v>
      </c>
      <c r="U4714" t="str">
        <v>1805 Harry RoadApt. 445</v>
      </c>
      <c r="V4714">
        <v>2030</v>
      </c>
      <c r="W4714" t="str">
        <v>Hellermouth</v>
      </c>
      <c r="X4714" t="str">
        <v>New South Wales</v>
      </c>
      <c r="Y4714" t="str">
        <v>Australia</v>
      </c>
      <c r="Z4714">
        <v>2</v>
      </c>
      <c r="AA4714" s="3" t="str">
        <f t="shared" si="147"/>
        <v>10 to 20</v>
      </c>
      <c r="AP4714" s="6">
        <v>76</v>
      </c>
      <c r="AQ4714" s="6" t="s">
        <v>1362</v>
      </c>
    </row>
    <row r="4715" spans="1:43" x14ac:dyDescent="0.25">
      <c r="A4715">
        <v>4713</v>
      </c>
      <c r="B4715">
        <v>944</v>
      </c>
      <c r="C4715">
        <v>820</v>
      </c>
      <c r="D4715">
        <v>117</v>
      </c>
      <c r="E4715">
        <v>2</v>
      </c>
      <c r="F4715">
        <v>234</v>
      </c>
      <c r="G4715" t="str">
        <f>VLOOKUP($C4715,'Raw-products'!$A$2:$H$1261,MATCH(G$1,'Raw-products'!$A$1:$H$1,0))</f>
        <v>Jacket</v>
      </c>
      <c r="H4715" t="str">
        <f>VLOOKUP($C4715,'Raw-products'!$A$2:$H$1261,MATCH(H$1,'Raw-products'!$A$1:$H$1,0))</f>
        <v>Shearling</v>
      </c>
      <c r="I4715" t="str">
        <f>VLOOKUP($C4715,'Raw-products'!$A$2:$H$1261,MATCH(I$1,'Raw-products'!$A$1:$H$1,0))</f>
        <v>XS</v>
      </c>
      <c r="J4715" t="str">
        <f>VLOOKUP($C4715,'Raw-products'!$A$2:$H$1261,MATCH(J$1,'Raw-products'!$A$1:$H$1,0))</f>
        <v>green</v>
      </c>
      <c r="K4715">
        <f>VLOOKUP($C4715,'Raw-products'!$A$2:$H$1261,MATCH(K$1,'Raw-products'!$A$1:$H$1,0))</f>
        <v>95</v>
      </c>
      <c r="L4715">
        <f>VLOOKUP($C4715,'Raw-products'!$A$2:$H$1261,MATCH(L$1,'Raw-products'!$A$1:$H$1,0))</f>
        <v>74</v>
      </c>
      <c r="M4715" s="5">
        <f t="shared" si="146"/>
        <v>7030</v>
      </c>
      <c r="N4715" cm="1">
        <f t="array" ref="N4715:Q4715">_xlfn.XLOOKUP($B4715,'Raw -orders'!$A:$A,'Raw -orders'!$B:$E)</f>
        <v>774</v>
      </c>
      <c r="O4715">
        <v>27648</v>
      </c>
      <c r="P4715" s="1">
        <v>44394</v>
      </c>
      <c r="Q4715" s="1">
        <v>44417</v>
      </c>
      <c r="R4715" t="str" cm="1">
        <f t="array" ref="R4715:Y4715">_xlfn.XLOOKUP($N4715,'Raw - customers'!$A:$A,'Raw - customers'!$B:$I)</f>
        <v>Ellynn Korba</v>
      </c>
      <c r="S4715" t="str">
        <v>Genderqueer</v>
      </c>
      <c r="T4715">
        <v>34</v>
      </c>
      <c r="U4715" t="str">
        <v>2096 Wilson MewsApt. 714</v>
      </c>
      <c r="V4715">
        <v>8590</v>
      </c>
      <c r="W4715" t="str">
        <v>West Jonathanshire</v>
      </c>
      <c r="X4715" t="str">
        <v>Tasmania</v>
      </c>
      <c r="Y4715" t="str">
        <v>Australia</v>
      </c>
      <c r="Z4715">
        <v>7</v>
      </c>
      <c r="AA4715" s="3" t="str">
        <f t="shared" si="147"/>
        <v>20 to 30</v>
      </c>
      <c r="AP4715" s="6">
        <v>774</v>
      </c>
      <c r="AQ4715" s="6" t="s">
        <v>1414</v>
      </c>
    </row>
    <row r="4716" spans="1:43" x14ac:dyDescent="0.25">
      <c r="A4716">
        <v>4714</v>
      </c>
      <c r="B4716">
        <v>945</v>
      </c>
      <c r="C4716">
        <v>457</v>
      </c>
      <c r="D4716">
        <v>118</v>
      </c>
      <c r="E4716">
        <v>1</v>
      </c>
      <c r="F4716">
        <v>118</v>
      </c>
      <c r="G4716" t="str">
        <f>VLOOKUP($C4716,'Raw-products'!$A$2:$H$1261,MATCH(G$1,'Raw-products'!$A$1:$H$1,0))</f>
        <v>Jacket</v>
      </c>
      <c r="H4716" t="str">
        <f>VLOOKUP($C4716,'Raw-products'!$A$2:$H$1261,MATCH(H$1,'Raw-products'!$A$1:$H$1,0))</f>
        <v>Puffer</v>
      </c>
      <c r="I4716" t="str">
        <f>VLOOKUP($C4716,'Raw-products'!$A$2:$H$1261,MATCH(I$1,'Raw-products'!$A$1:$H$1,0))</f>
        <v>M</v>
      </c>
      <c r="J4716" t="str">
        <f>VLOOKUP($C4716,'Raw-products'!$A$2:$H$1261,MATCH(J$1,'Raw-products'!$A$1:$H$1,0))</f>
        <v>red</v>
      </c>
      <c r="K4716">
        <f>VLOOKUP($C4716,'Raw-products'!$A$2:$H$1261,MATCH(K$1,'Raw-products'!$A$1:$H$1,0))</f>
        <v>110</v>
      </c>
      <c r="L4716">
        <f>VLOOKUP($C4716,'Raw-products'!$A$2:$H$1261,MATCH(L$1,'Raw-products'!$A$1:$H$1,0))</f>
        <v>62</v>
      </c>
      <c r="M4716" s="5">
        <f t="shared" si="146"/>
        <v>6820</v>
      </c>
      <c r="N4716" cm="1">
        <f t="array" ref="N4716:Q4716">_xlfn.XLOOKUP($B4716,'Raw -orders'!$A:$A,'Raw -orders'!$B:$E)</f>
        <v>54</v>
      </c>
      <c r="O4716">
        <v>11172</v>
      </c>
      <c r="P4716" s="1">
        <v>44381</v>
      </c>
      <c r="Q4716" s="1">
        <v>44399</v>
      </c>
      <c r="R4716" t="str" cm="1">
        <f t="array" ref="R4716:Y4716">_xlfn.XLOOKUP($N4716,'Raw - customers'!$A:$A,'Raw - customers'!$B:$I)</f>
        <v>Tore Caras</v>
      </c>
      <c r="S4716" t="str">
        <v>Genderqueer</v>
      </c>
      <c r="T4716">
        <v>62</v>
      </c>
      <c r="U4716" t="str">
        <v>2912 Adams JunctionSuite 740</v>
      </c>
      <c r="V4716">
        <v>5575</v>
      </c>
      <c r="W4716" t="str">
        <v>West Alyssa</v>
      </c>
      <c r="X4716" t="str">
        <v>Queensland</v>
      </c>
      <c r="Y4716" t="str">
        <v>Australia</v>
      </c>
      <c r="Z4716">
        <v>7</v>
      </c>
      <c r="AA4716" s="3" t="str">
        <f t="shared" si="147"/>
        <v>10 to 20</v>
      </c>
      <c r="AP4716" s="6">
        <v>54</v>
      </c>
      <c r="AQ4716" s="6" t="s">
        <v>1355</v>
      </c>
    </row>
    <row r="4717" spans="1:43" x14ac:dyDescent="0.25">
      <c r="A4717">
        <v>4715</v>
      </c>
      <c r="B4717">
        <v>945</v>
      </c>
      <c r="C4717">
        <v>1008</v>
      </c>
      <c r="D4717">
        <v>106</v>
      </c>
      <c r="E4717">
        <v>3</v>
      </c>
      <c r="F4717">
        <v>318</v>
      </c>
      <c r="G4717" t="str">
        <f>VLOOKUP($C4717,'Raw-products'!$A$2:$H$1261,MATCH(G$1,'Raw-products'!$A$1:$H$1,0))</f>
        <v>Trousers</v>
      </c>
      <c r="H4717" t="str">
        <f>VLOOKUP($C4717,'Raw-products'!$A$2:$H$1261,MATCH(H$1,'Raw-products'!$A$1:$H$1,0))</f>
        <v>Wool</v>
      </c>
      <c r="I4717" t="str">
        <f>VLOOKUP($C4717,'Raw-products'!$A$2:$H$1261,MATCH(I$1,'Raw-products'!$A$1:$H$1,0))</f>
        <v>L</v>
      </c>
      <c r="J4717" t="str">
        <f>VLOOKUP($C4717,'Raw-products'!$A$2:$H$1261,MATCH(J$1,'Raw-products'!$A$1:$H$1,0))</f>
        <v>indigo</v>
      </c>
      <c r="K4717">
        <f>VLOOKUP($C4717,'Raw-products'!$A$2:$H$1261,MATCH(K$1,'Raw-products'!$A$1:$H$1,0))</f>
        <v>111</v>
      </c>
      <c r="L4717">
        <f>VLOOKUP($C4717,'Raw-products'!$A$2:$H$1261,MATCH(L$1,'Raw-products'!$A$1:$H$1,0))</f>
        <v>41</v>
      </c>
      <c r="M4717" s="5">
        <f t="shared" si="146"/>
        <v>4551</v>
      </c>
      <c r="N4717" cm="1">
        <f t="array" ref="N4717:Q4717">_xlfn.XLOOKUP($B4717,'Raw -orders'!$A:$A,'Raw -orders'!$B:$E)</f>
        <v>54</v>
      </c>
      <c r="O4717">
        <v>11172</v>
      </c>
      <c r="P4717" s="1">
        <v>44381</v>
      </c>
      <c r="Q4717" s="1">
        <v>44399</v>
      </c>
      <c r="R4717" t="str" cm="1">
        <f t="array" ref="R4717:Y4717">_xlfn.XLOOKUP($N4717,'Raw - customers'!$A:$A,'Raw - customers'!$B:$I)</f>
        <v>Tore Caras</v>
      </c>
      <c r="S4717" t="str">
        <v>Genderqueer</v>
      </c>
      <c r="T4717">
        <v>62</v>
      </c>
      <c r="U4717" t="str">
        <v>2912 Adams JunctionSuite 740</v>
      </c>
      <c r="V4717">
        <v>5575</v>
      </c>
      <c r="W4717" t="str">
        <v>West Alyssa</v>
      </c>
      <c r="X4717" t="str">
        <v>Queensland</v>
      </c>
      <c r="Y4717" t="str">
        <v>Australia</v>
      </c>
      <c r="Z4717">
        <v>7</v>
      </c>
      <c r="AA4717" s="3" t="str">
        <f t="shared" si="147"/>
        <v>10 to 20</v>
      </c>
      <c r="AP4717" s="6">
        <v>54</v>
      </c>
      <c r="AQ4717" s="6" t="s">
        <v>1355</v>
      </c>
    </row>
    <row r="4718" spans="1:43" x14ac:dyDescent="0.25">
      <c r="A4718">
        <v>4716</v>
      </c>
      <c r="B4718">
        <v>945</v>
      </c>
      <c r="C4718">
        <v>817</v>
      </c>
      <c r="D4718">
        <v>117</v>
      </c>
      <c r="E4718">
        <v>2</v>
      </c>
      <c r="F4718">
        <v>234</v>
      </c>
      <c r="G4718" t="str">
        <f>VLOOKUP($C4718,'Raw-products'!$A$2:$H$1261,MATCH(G$1,'Raw-products'!$A$1:$H$1,0))</f>
        <v>Jacket</v>
      </c>
      <c r="H4718" t="str">
        <f>VLOOKUP($C4718,'Raw-products'!$A$2:$H$1261,MATCH(H$1,'Raw-products'!$A$1:$H$1,0))</f>
        <v>Shearling</v>
      </c>
      <c r="I4718" t="str">
        <f>VLOOKUP($C4718,'Raw-products'!$A$2:$H$1261,MATCH(I$1,'Raw-products'!$A$1:$H$1,0))</f>
        <v>M</v>
      </c>
      <c r="J4718" t="str">
        <f>VLOOKUP($C4718,'Raw-products'!$A$2:$H$1261,MATCH(J$1,'Raw-products'!$A$1:$H$1,0))</f>
        <v>yellow</v>
      </c>
      <c r="K4718">
        <f>VLOOKUP($C4718,'Raw-products'!$A$2:$H$1261,MATCH(K$1,'Raw-products'!$A$1:$H$1,0))</f>
        <v>95</v>
      </c>
      <c r="L4718">
        <f>VLOOKUP($C4718,'Raw-products'!$A$2:$H$1261,MATCH(L$1,'Raw-products'!$A$1:$H$1,0))</f>
        <v>60</v>
      </c>
      <c r="M4718" s="5">
        <f t="shared" si="146"/>
        <v>5700</v>
      </c>
      <c r="N4718" cm="1">
        <f t="array" ref="N4718:Q4718">_xlfn.XLOOKUP($B4718,'Raw -orders'!$A:$A,'Raw -orders'!$B:$E)</f>
        <v>54</v>
      </c>
      <c r="O4718">
        <v>11172</v>
      </c>
      <c r="P4718" s="1">
        <v>44381</v>
      </c>
      <c r="Q4718" s="1">
        <v>44399</v>
      </c>
      <c r="R4718" t="str" cm="1">
        <f t="array" ref="R4718:Y4718">_xlfn.XLOOKUP($N4718,'Raw - customers'!$A:$A,'Raw - customers'!$B:$I)</f>
        <v>Tore Caras</v>
      </c>
      <c r="S4718" t="str">
        <v>Genderqueer</v>
      </c>
      <c r="T4718">
        <v>62</v>
      </c>
      <c r="U4718" t="str">
        <v>2912 Adams JunctionSuite 740</v>
      </c>
      <c r="V4718">
        <v>5575</v>
      </c>
      <c r="W4718" t="str">
        <v>West Alyssa</v>
      </c>
      <c r="X4718" t="str">
        <v>Queensland</v>
      </c>
      <c r="Y4718" t="str">
        <v>Australia</v>
      </c>
      <c r="Z4718">
        <v>7</v>
      </c>
      <c r="AA4718" s="3" t="str">
        <f t="shared" si="147"/>
        <v>10 to 20</v>
      </c>
      <c r="AP4718" s="6">
        <v>54</v>
      </c>
      <c r="AQ4718" s="6" t="s">
        <v>1355</v>
      </c>
    </row>
    <row r="4719" spans="1:43" x14ac:dyDescent="0.25">
      <c r="A4719">
        <v>4717</v>
      </c>
      <c r="B4719">
        <v>945</v>
      </c>
      <c r="C4719">
        <v>580</v>
      </c>
      <c r="D4719">
        <v>100</v>
      </c>
      <c r="E4719">
        <v>2</v>
      </c>
      <c r="F4719">
        <v>200</v>
      </c>
      <c r="G4719" t="str">
        <f>VLOOKUP($C4719,'Raw-products'!$A$2:$H$1261,MATCH(G$1,'Raw-products'!$A$1:$H$1,0))</f>
        <v>Jacket</v>
      </c>
      <c r="H4719" t="str">
        <f>VLOOKUP($C4719,'Raw-products'!$A$2:$H$1261,MATCH(H$1,'Raw-products'!$A$1:$H$1,0))</f>
        <v>Bomber</v>
      </c>
      <c r="I4719" t="str">
        <f>VLOOKUP($C4719,'Raw-products'!$A$2:$H$1261,MATCH(I$1,'Raw-products'!$A$1:$H$1,0))</f>
        <v>XS</v>
      </c>
      <c r="J4719" t="str">
        <f>VLOOKUP($C4719,'Raw-products'!$A$2:$H$1261,MATCH(J$1,'Raw-products'!$A$1:$H$1,0))</f>
        <v>blue</v>
      </c>
      <c r="K4719">
        <f>VLOOKUP($C4719,'Raw-products'!$A$2:$H$1261,MATCH(K$1,'Raw-products'!$A$1:$H$1,0))</f>
        <v>90</v>
      </c>
      <c r="L4719">
        <f>VLOOKUP($C4719,'Raw-products'!$A$2:$H$1261,MATCH(L$1,'Raw-products'!$A$1:$H$1,0))</f>
        <v>44</v>
      </c>
      <c r="M4719" s="5">
        <f t="shared" si="146"/>
        <v>3960</v>
      </c>
      <c r="N4719" cm="1">
        <f t="array" ref="N4719:Q4719">_xlfn.XLOOKUP($B4719,'Raw -orders'!$A:$A,'Raw -orders'!$B:$E)</f>
        <v>54</v>
      </c>
      <c r="O4719">
        <v>11172</v>
      </c>
      <c r="P4719" s="1">
        <v>44381</v>
      </c>
      <c r="Q4719" s="1">
        <v>44399</v>
      </c>
      <c r="R4719" t="str" cm="1">
        <f t="array" ref="R4719:Y4719">_xlfn.XLOOKUP($N4719,'Raw - customers'!$A:$A,'Raw - customers'!$B:$I)</f>
        <v>Tore Caras</v>
      </c>
      <c r="S4719" t="str">
        <v>Genderqueer</v>
      </c>
      <c r="T4719">
        <v>62</v>
      </c>
      <c r="U4719" t="str">
        <v>2912 Adams JunctionSuite 740</v>
      </c>
      <c r="V4719">
        <v>5575</v>
      </c>
      <c r="W4719" t="str">
        <v>West Alyssa</v>
      </c>
      <c r="X4719" t="str">
        <v>Queensland</v>
      </c>
      <c r="Y4719" t="str">
        <v>Australia</v>
      </c>
      <c r="Z4719">
        <v>7</v>
      </c>
      <c r="AA4719" s="3" t="str">
        <f t="shared" si="147"/>
        <v>10 to 20</v>
      </c>
      <c r="AP4719" s="6">
        <v>54</v>
      </c>
      <c r="AQ4719" s="6" t="s">
        <v>1355</v>
      </c>
    </row>
    <row r="4720" spans="1:43" x14ac:dyDescent="0.25">
      <c r="A4720">
        <v>4718</v>
      </c>
      <c r="B4720">
        <v>945</v>
      </c>
      <c r="C4720">
        <v>899</v>
      </c>
      <c r="D4720">
        <v>94</v>
      </c>
      <c r="E4720">
        <v>2</v>
      </c>
      <c r="F4720">
        <v>188</v>
      </c>
      <c r="G4720" t="str">
        <f>VLOOKUP($C4720,'Raw-products'!$A$2:$H$1261,MATCH(G$1,'Raw-products'!$A$1:$H$1,0))</f>
        <v>Trousers</v>
      </c>
      <c r="H4720" t="str">
        <f>VLOOKUP($C4720,'Raw-products'!$A$2:$H$1261,MATCH(H$1,'Raw-products'!$A$1:$H$1,0))</f>
        <v>Cords</v>
      </c>
      <c r="I4720" t="str">
        <f>VLOOKUP($C4720,'Raw-products'!$A$2:$H$1261,MATCH(I$1,'Raw-products'!$A$1:$H$1,0))</f>
        <v>XL</v>
      </c>
      <c r="J4720" t="str">
        <f>VLOOKUP($C4720,'Raw-products'!$A$2:$H$1261,MATCH(J$1,'Raw-products'!$A$1:$H$1,0))</f>
        <v>blue</v>
      </c>
      <c r="K4720">
        <f>VLOOKUP($C4720,'Raw-products'!$A$2:$H$1261,MATCH(K$1,'Raw-products'!$A$1:$H$1,0))</f>
        <v>113</v>
      </c>
      <c r="L4720">
        <f>VLOOKUP($C4720,'Raw-products'!$A$2:$H$1261,MATCH(L$1,'Raw-products'!$A$1:$H$1,0))</f>
        <v>65</v>
      </c>
      <c r="M4720" s="5">
        <f t="shared" si="146"/>
        <v>7345</v>
      </c>
      <c r="N4720" cm="1">
        <f t="array" ref="N4720:Q4720">_xlfn.XLOOKUP($B4720,'Raw -orders'!$A:$A,'Raw -orders'!$B:$E)</f>
        <v>54</v>
      </c>
      <c r="O4720">
        <v>11172</v>
      </c>
      <c r="P4720" s="1">
        <v>44381</v>
      </c>
      <c r="Q4720" s="1">
        <v>44399</v>
      </c>
      <c r="R4720" t="str" cm="1">
        <f t="array" ref="R4720:Y4720">_xlfn.XLOOKUP($N4720,'Raw - customers'!$A:$A,'Raw - customers'!$B:$I)</f>
        <v>Tore Caras</v>
      </c>
      <c r="S4720" t="str">
        <v>Genderqueer</v>
      </c>
      <c r="T4720">
        <v>62</v>
      </c>
      <c r="U4720" t="str">
        <v>2912 Adams JunctionSuite 740</v>
      </c>
      <c r="V4720">
        <v>5575</v>
      </c>
      <c r="W4720" t="str">
        <v>West Alyssa</v>
      </c>
      <c r="X4720" t="str">
        <v>Queensland</v>
      </c>
      <c r="Y4720" t="str">
        <v>Australia</v>
      </c>
      <c r="Z4720">
        <v>7</v>
      </c>
      <c r="AA4720" s="3" t="str">
        <f t="shared" si="147"/>
        <v>10 to 20</v>
      </c>
      <c r="AP4720" s="6">
        <v>54</v>
      </c>
      <c r="AQ4720" s="6" t="s">
        <v>1355</v>
      </c>
    </row>
    <row r="4721" spans="1:43" x14ac:dyDescent="0.25">
      <c r="A4721">
        <v>4719</v>
      </c>
      <c r="B4721">
        <v>946</v>
      </c>
      <c r="C4721">
        <v>613</v>
      </c>
      <c r="D4721">
        <v>112</v>
      </c>
      <c r="E4721">
        <v>1</v>
      </c>
      <c r="F4721">
        <v>112</v>
      </c>
      <c r="G4721" t="str">
        <f>VLOOKUP($C4721,'Raw-products'!$A$2:$H$1261,MATCH(G$1,'Raw-products'!$A$1:$H$1,0))</f>
        <v>Jacket</v>
      </c>
      <c r="H4721" t="str">
        <f>VLOOKUP($C4721,'Raw-products'!$A$2:$H$1261,MATCH(H$1,'Raw-products'!$A$1:$H$1,0))</f>
        <v>Cardigan</v>
      </c>
      <c r="I4721" t="str">
        <f>VLOOKUP($C4721,'Raw-products'!$A$2:$H$1261,MATCH(I$1,'Raw-products'!$A$1:$H$1,0))</f>
        <v>L</v>
      </c>
      <c r="J4721" t="str">
        <f>VLOOKUP($C4721,'Raw-products'!$A$2:$H$1261,MATCH(J$1,'Raw-products'!$A$1:$H$1,0))</f>
        <v>green</v>
      </c>
      <c r="K4721">
        <f>VLOOKUP($C4721,'Raw-products'!$A$2:$H$1261,MATCH(K$1,'Raw-products'!$A$1:$H$1,0))</f>
        <v>118</v>
      </c>
      <c r="L4721">
        <f>VLOOKUP($C4721,'Raw-products'!$A$2:$H$1261,MATCH(L$1,'Raw-products'!$A$1:$H$1,0))</f>
        <v>63</v>
      </c>
      <c r="M4721" s="5">
        <f t="shared" si="146"/>
        <v>7434</v>
      </c>
      <c r="N4721" cm="1">
        <f t="array" ref="N4721:Q4721">_xlfn.XLOOKUP($B4721,'Raw -orders'!$A:$A,'Raw -orders'!$B:$E)</f>
        <v>455</v>
      </c>
      <c r="O4721">
        <v>33414</v>
      </c>
      <c r="P4721" s="1">
        <v>44306</v>
      </c>
      <c r="Q4721" s="1">
        <v>44329</v>
      </c>
      <c r="R4721" t="str" cm="1">
        <f t="array" ref="R4721:Y4721">_xlfn.XLOOKUP($N4721,'Raw - customers'!$A:$A,'Raw - customers'!$B:$I)</f>
        <v>Wash Kyneton</v>
      </c>
      <c r="S4721" t="str">
        <v>Non-binary</v>
      </c>
      <c r="T4721">
        <v>60</v>
      </c>
      <c r="U4721" t="str">
        <v>539 Towne CrescentSuite 935</v>
      </c>
      <c r="V4721">
        <v>8038</v>
      </c>
      <c r="W4721" t="str">
        <v>Lake Sienna</v>
      </c>
      <c r="X4721" t="str">
        <v>Northern Territory</v>
      </c>
      <c r="Y4721" t="str">
        <v>Australia</v>
      </c>
      <c r="Z4721">
        <v>4</v>
      </c>
      <c r="AA4721" s="3" t="str">
        <f t="shared" si="147"/>
        <v>20 to 30</v>
      </c>
      <c r="AP4721" s="6">
        <v>455</v>
      </c>
      <c r="AQ4721" s="6" t="s">
        <v>1339</v>
      </c>
    </row>
    <row r="4722" spans="1:43" x14ac:dyDescent="0.25">
      <c r="A4722">
        <v>4720</v>
      </c>
      <c r="B4722">
        <v>946</v>
      </c>
      <c r="C4722">
        <v>4</v>
      </c>
      <c r="D4722">
        <v>96</v>
      </c>
      <c r="E4722">
        <v>3</v>
      </c>
      <c r="F4722">
        <v>288</v>
      </c>
      <c r="G4722" t="str">
        <f>VLOOKUP($C4722,'Raw-products'!$A$2:$H$1261,MATCH(G$1,'Raw-products'!$A$1:$H$1,0))</f>
        <v>Shirt</v>
      </c>
      <c r="H4722" t="str">
        <f>VLOOKUP($C4722,'Raw-products'!$A$2:$H$1261,MATCH(H$1,'Raw-products'!$A$1:$H$1,0))</f>
        <v>Oxford Cloth</v>
      </c>
      <c r="I4722" t="str">
        <f>VLOOKUP($C4722,'Raw-products'!$A$2:$H$1261,MATCH(I$1,'Raw-products'!$A$1:$H$1,0))</f>
        <v>XL</v>
      </c>
      <c r="J4722" t="str">
        <f>VLOOKUP($C4722,'Raw-products'!$A$2:$H$1261,MATCH(J$1,'Raw-products'!$A$1:$H$1,0))</f>
        <v>red</v>
      </c>
      <c r="K4722">
        <f>VLOOKUP($C4722,'Raw-products'!$A$2:$H$1261,MATCH(K$1,'Raw-products'!$A$1:$H$1,0))</f>
        <v>114</v>
      </c>
      <c r="L4722">
        <f>VLOOKUP($C4722,'Raw-products'!$A$2:$H$1261,MATCH(L$1,'Raw-products'!$A$1:$H$1,0))</f>
        <v>47</v>
      </c>
      <c r="M4722" s="5">
        <f t="shared" si="146"/>
        <v>5358</v>
      </c>
      <c r="N4722" cm="1">
        <f t="array" ref="N4722:Q4722">_xlfn.XLOOKUP($B4722,'Raw -orders'!$A:$A,'Raw -orders'!$B:$E)</f>
        <v>455</v>
      </c>
      <c r="O4722">
        <v>33414</v>
      </c>
      <c r="P4722" s="1">
        <v>44306</v>
      </c>
      <c r="Q4722" s="1">
        <v>44329</v>
      </c>
      <c r="R4722" t="str" cm="1">
        <f t="array" ref="R4722:Y4722">_xlfn.XLOOKUP($N4722,'Raw - customers'!$A:$A,'Raw - customers'!$B:$I)</f>
        <v>Wash Kyneton</v>
      </c>
      <c r="S4722" t="str">
        <v>Non-binary</v>
      </c>
      <c r="T4722">
        <v>60</v>
      </c>
      <c r="U4722" t="str">
        <v>539 Towne CrescentSuite 935</v>
      </c>
      <c r="V4722">
        <v>8038</v>
      </c>
      <c r="W4722" t="str">
        <v>Lake Sienna</v>
      </c>
      <c r="X4722" t="str">
        <v>Northern Territory</v>
      </c>
      <c r="Y4722" t="str">
        <v>Australia</v>
      </c>
      <c r="Z4722">
        <v>4</v>
      </c>
      <c r="AA4722" s="3" t="str">
        <f t="shared" si="147"/>
        <v>20 to 30</v>
      </c>
      <c r="AP4722" s="6">
        <v>455</v>
      </c>
      <c r="AQ4722" s="6" t="s">
        <v>1339</v>
      </c>
    </row>
    <row r="4723" spans="1:43" x14ac:dyDescent="0.25">
      <c r="A4723">
        <v>4721</v>
      </c>
      <c r="B4723">
        <v>947</v>
      </c>
      <c r="C4723">
        <v>1042</v>
      </c>
      <c r="D4723">
        <v>90</v>
      </c>
      <c r="E4723">
        <v>1</v>
      </c>
      <c r="F4723">
        <v>90</v>
      </c>
      <c r="G4723" t="str">
        <f>VLOOKUP($C4723,'Raw-products'!$A$2:$H$1261,MATCH(G$1,'Raw-products'!$A$1:$H$1,0))</f>
        <v>Trousers</v>
      </c>
      <c r="H4723" t="str">
        <f>VLOOKUP($C4723,'Raw-products'!$A$2:$H$1261,MATCH(H$1,'Raw-products'!$A$1:$H$1,0))</f>
        <v>Relaxed Leg</v>
      </c>
      <c r="I4723" t="str">
        <f>VLOOKUP($C4723,'Raw-products'!$A$2:$H$1261,MATCH(I$1,'Raw-products'!$A$1:$H$1,0))</f>
        <v>M</v>
      </c>
      <c r="J4723" t="str">
        <f>VLOOKUP($C4723,'Raw-products'!$A$2:$H$1261,MATCH(J$1,'Raw-products'!$A$1:$H$1,0))</f>
        <v>indigo</v>
      </c>
      <c r="K4723">
        <f>VLOOKUP($C4723,'Raw-products'!$A$2:$H$1261,MATCH(K$1,'Raw-products'!$A$1:$H$1,0))</f>
        <v>95</v>
      </c>
      <c r="L4723">
        <f>VLOOKUP($C4723,'Raw-products'!$A$2:$H$1261,MATCH(L$1,'Raw-products'!$A$1:$H$1,0))</f>
        <v>45</v>
      </c>
      <c r="M4723" s="5">
        <f t="shared" si="146"/>
        <v>4275</v>
      </c>
      <c r="N4723" cm="1">
        <f t="array" ref="N4723:Q4723">_xlfn.XLOOKUP($B4723,'Raw -orders'!$A:$A,'Raw -orders'!$B:$E)</f>
        <v>49</v>
      </c>
      <c r="O4723">
        <v>47022</v>
      </c>
      <c r="P4723" s="1">
        <v>44371</v>
      </c>
      <c r="Q4723" s="1">
        <v>44379</v>
      </c>
      <c r="R4723" t="str" cm="1">
        <f t="array" ref="R4723:Y4723">_xlfn.XLOOKUP($N4723,'Raw - customers'!$A:$A,'Raw - customers'!$B:$I)</f>
        <v>Shanna Pietrzyk</v>
      </c>
      <c r="S4723" t="str">
        <v>Female</v>
      </c>
      <c r="T4723">
        <v>56</v>
      </c>
      <c r="U4723" t="str">
        <v>30 Watson WayApt. 179</v>
      </c>
      <c r="V4723">
        <v>2511</v>
      </c>
      <c r="W4723" t="str">
        <v>Port Alyssa</v>
      </c>
      <c r="X4723" t="str">
        <v>Queensland</v>
      </c>
      <c r="Y4723" t="str">
        <v>Australia</v>
      </c>
      <c r="Z4723">
        <v>6</v>
      </c>
      <c r="AA4723" s="3" t="str">
        <f t="shared" si="147"/>
        <v>0 to 10</v>
      </c>
      <c r="AP4723" s="6">
        <v>49</v>
      </c>
      <c r="AQ4723" s="6" t="s">
        <v>1355</v>
      </c>
    </row>
    <row r="4724" spans="1:43" x14ac:dyDescent="0.25">
      <c r="A4724">
        <v>4722</v>
      </c>
      <c r="B4724">
        <v>947</v>
      </c>
      <c r="C4724">
        <v>359</v>
      </c>
      <c r="D4724">
        <v>94</v>
      </c>
      <c r="E4724">
        <v>1</v>
      </c>
      <c r="F4724">
        <v>94</v>
      </c>
      <c r="G4724" t="str">
        <f>VLOOKUP($C4724,'Raw-products'!$A$2:$H$1261,MATCH(G$1,'Raw-products'!$A$1:$H$1,0))</f>
        <v>Shirt</v>
      </c>
      <c r="H4724" t="str">
        <f>VLOOKUP($C4724,'Raw-products'!$A$2:$H$1261,MATCH(H$1,'Raw-products'!$A$1:$H$1,0))</f>
        <v>Henley</v>
      </c>
      <c r="I4724" t="str">
        <f>VLOOKUP($C4724,'Raw-products'!$A$2:$H$1261,MATCH(I$1,'Raw-products'!$A$1:$H$1,0))</f>
        <v>XL</v>
      </c>
      <c r="J4724" t="str">
        <f>VLOOKUP($C4724,'Raw-products'!$A$2:$H$1261,MATCH(J$1,'Raw-products'!$A$1:$H$1,0))</f>
        <v>orange</v>
      </c>
      <c r="K4724">
        <f>VLOOKUP($C4724,'Raw-products'!$A$2:$H$1261,MATCH(K$1,'Raw-products'!$A$1:$H$1,0))</f>
        <v>92</v>
      </c>
      <c r="L4724">
        <f>VLOOKUP($C4724,'Raw-products'!$A$2:$H$1261,MATCH(L$1,'Raw-products'!$A$1:$H$1,0))</f>
        <v>52</v>
      </c>
      <c r="M4724" s="5">
        <f t="shared" si="146"/>
        <v>4784</v>
      </c>
      <c r="N4724" cm="1">
        <f t="array" ref="N4724:Q4724">_xlfn.XLOOKUP($B4724,'Raw -orders'!$A:$A,'Raw -orders'!$B:$E)</f>
        <v>49</v>
      </c>
      <c r="O4724">
        <v>47022</v>
      </c>
      <c r="P4724" s="1">
        <v>44371</v>
      </c>
      <c r="Q4724" s="1">
        <v>44379</v>
      </c>
      <c r="R4724" t="str" cm="1">
        <f t="array" ref="R4724:Y4724">_xlfn.XLOOKUP($N4724,'Raw - customers'!$A:$A,'Raw - customers'!$B:$I)</f>
        <v>Shanna Pietrzyk</v>
      </c>
      <c r="S4724" t="str">
        <v>Female</v>
      </c>
      <c r="T4724">
        <v>56</v>
      </c>
      <c r="U4724" t="str">
        <v>30 Watson WayApt. 179</v>
      </c>
      <c r="V4724">
        <v>2511</v>
      </c>
      <c r="W4724" t="str">
        <v>Port Alyssa</v>
      </c>
      <c r="X4724" t="str">
        <v>Queensland</v>
      </c>
      <c r="Y4724" t="str">
        <v>Australia</v>
      </c>
      <c r="Z4724">
        <v>6</v>
      </c>
      <c r="AA4724" s="3" t="str">
        <f t="shared" si="147"/>
        <v>0 to 10</v>
      </c>
      <c r="AP4724" s="6">
        <v>49</v>
      </c>
      <c r="AQ4724" s="6" t="s">
        <v>1355</v>
      </c>
    </row>
    <row r="4725" spans="1:43" x14ac:dyDescent="0.25">
      <c r="A4725">
        <v>4723</v>
      </c>
      <c r="B4725">
        <v>947</v>
      </c>
      <c r="C4725">
        <v>440</v>
      </c>
      <c r="D4725">
        <v>107</v>
      </c>
      <c r="E4725">
        <v>1</v>
      </c>
      <c r="F4725">
        <v>107</v>
      </c>
      <c r="G4725" t="str">
        <f>VLOOKUP($C4725,'Raw-products'!$A$2:$H$1261,MATCH(G$1,'Raw-products'!$A$1:$H$1,0))</f>
        <v>Jacket</v>
      </c>
      <c r="H4725" t="str">
        <f>VLOOKUP($C4725,'Raw-products'!$A$2:$H$1261,MATCH(H$1,'Raw-products'!$A$1:$H$1,0))</f>
        <v>Denim</v>
      </c>
      <c r="I4725" t="str">
        <f>VLOOKUP($C4725,'Raw-products'!$A$2:$H$1261,MATCH(I$1,'Raw-products'!$A$1:$H$1,0))</f>
        <v>XS</v>
      </c>
      <c r="J4725" t="str">
        <f>VLOOKUP($C4725,'Raw-products'!$A$2:$H$1261,MATCH(J$1,'Raw-products'!$A$1:$H$1,0))</f>
        <v>blue</v>
      </c>
      <c r="K4725">
        <f>VLOOKUP($C4725,'Raw-products'!$A$2:$H$1261,MATCH(K$1,'Raw-products'!$A$1:$H$1,0))</f>
        <v>92</v>
      </c>
      <c r="L4725">
        <f>VLOOKUP($C4725,'Raw-products'!$A$2:$H$1261,MATCH(L$1,'Raw-products'!$A$1:$H$1,0))</f>
        <v>49</v>
      </c>
      <c r="M4725" s="5">
        <f t="shared" si="146"/>
        <v>4508</v>
      </c>
      <c r="N4725" cm="1">
        <f t="array" ref="N4725:Q4725">_xlfn.XLOOKUP($B4725,'Raw -orders'!$A:$A,'Raw -orders'!$B:$E)</f>
        <v>49</v>
      </c>
      <c r="O4725">
        <v>47022</v>
      </c>
      <c r="P4725" s="1">
        <v>44371</v>
      </c>
      <c r="Q4725" s="1">
        <v>44379</v>
      </c>
      <c r="R4725" t="str" cm="1">
        <f t="array" ref="R4725:Y4725">_xlfn.XLOOKUP($N4725,'Raw - customers'!$A:$A,'Raw - customers'!$B:$I)</f>
        <v>Shanna Pietrzyk</v>
      </c>
      <c r="S4725" t="str">
        <v>Female</v>
      </c>
      <c r="T4725">
        <v>56</v>
      </c>
      <c r="U4725" t="str">
        <v>30 Watson WayApt. 179</v>
      </c>
      <c r="V4725">
        <v>2511</v>
      </c>
      <c r="W4725" t="str">
        <v>Port Alyssa</v>
      </c>
      <c r="X4725" t="str">
        <v>Queensland</v>
      </c>
      <c r="Y4725" t="str">
        <v>Australia</v>
      </c>
      <c r="Z4725">
        <v>6</v>
      </c>
      <c r="AA4725" s="3" t="str">
        <f t="shared" si="147"/>
        <v>0 to 10</v>
      </c>
      <c r="AP4725" s="6">
        <v>49</v>
      </c>
      <c r="AQ4725" s="6" t="s">
        <v>1355</v>
      </c>
    </row>
    <row r="4726" spans="1:43" x14ac:dyDescent="0.25">
      <c r="A4726">
        <v>4724</v>
      </c>
      <c r="B4726">
        <v>948</v>
      </c>
      <c r="C4726">
        <v>972</v>
      </c>
      <c r="D4726">
        <v>97</v>
      </c>
      <c r="E4726">
        <v>2</v>
      </c>
      <c r="F4726">
        <v>194</v>
      </c>
      <c r="G4726" t="str">
        <f>VLOOKUP($C4726,'Raw-products'!$A$2:$H$1261,MATCH(G$1,'Raw-products'!$A$1:$H$1,0))</f>
        <v>Trousers</v>
      </c>
      <c r="H4726" t="str">
        <f>VLOOKUP($C4726,'Raw-products'!$A$2:$H$1261,MATCH(H$1,'Raw-products'!$A$1:$H$1,0))</f>
        <v>Slim-Fit</v>
      </c>
      <c r="I4726" t="str">
        <f>VLOOKUP($C4726,'Raw-products'!$A$2:$H$1261,MATCH(I$1,'Raw-products'!$A$1:$H$1,0))</f>
        <v>M</v>
      </c>
      <c r="J4726" t="str">
        <f>VLOOKUP($C4726,'Raw-products'!$A$2:$H$1261,MATCH(J$1,'Raw-products'!$A$1:$H$1,0))</f>
        <v>indigo</v>
      </c>
      <c r="K4726">
        <f>VLOOKUP($C4726,'Raw-products'!$A$2:$H$1261,MATCH(K$1,'Raw-products'!$A$1:$H$1,0))</f>
        <v>119</v>
      </c>
      <c r="L4726">
        <f>VLOOKUP($C4726,'Raw-products'!$A$2:$H$1261,MATCH(L$1,'Raw-products'!$A$1:$H$1,0))</f>
        <v>67</v>
      </c>
      <c r="M4726" s="5">
        <f t="shared" si="146"/>
        <v>7973</v>
      </c>
      <c r="N4726" cm="1">
        <f t="array" ref="N4726:Q4726">_xlfn.XLOOKUP($B4726,'Raw -orders'!$A:$A,'Raw -orders'!$B:$E)</f>
        <v>35</v>
      </c>
      <c r="O4726">
        <v>18783</v>
      </c>
      <c r="P4726" s="1">
        <v>44432</v>
      </c>
      <c r="Q4726" s="1">
        <v>44441</v>
      </c>
      <c r="R4726" t="str" cm="1">
        <f t="array" ref="R4726:Y4726">_xlfn.XLOOKUP($N4726,'Raw - customers'!$A:$A,'Raw - customers'!$B:$I)</f>
        <v>Adamo Saddington</v>
      </c>
      <c r="S4726" t="str">
        <v>Male</v>
      </c>
      <c r="T4726">
        <v>80</v>
      </c>
      <c r="U4726" t="str">
        <v>3168 Bartoletti CrescentSuite 878</v>
      </c>
      <c r="V4726">
        <v>593</v>
      </c>
      <c r="W4726" t="str">
        <v>Port Lucas</v>
      </c>
      <c r="X4726" t="str">
        <v>Queensland</v>
      </c>
      <c r="Y4726" t="str">
        <v>Australia</v>
      </c>
      <c r="Z4726">
        <v>8</v>
      </c>
      <c r="AA4726" s="3" t="str">
        <f t="shared" si="147"/>
        <v>0 to 10</v>
      </c>
      <c r="AP4726" s="6">
        <v>35</v>
      </c>
      <c r="AQ4726" s="6" t="s">
        <v>1355</v>
      </c>
    </row>
    <row r="4727" spans="1:43" x14ac:dyDescent="0.25">
      <c r="A4727">
        <v>4725</v>
      </c>
      <c r="B4727">
        <v>948</v>
      </c>
      <c r="C4727">
        <v>1246</v>
      </c>
      <c r="D4727">
        <v>112</v>
      </c>
      <c r="E4727">
        <v>1</v>
      </c>
      <c r="F4727">
        <v>112</v>
      </c>
      <c r="G4727" t="str">
        <f>VLOOKUP($C4727,'Raw-products'!$A$2:$H$1261,MATCH(G$1,'Raw-products'!$A$1:$H$1,0))</f>
        <v>Trousers</v>
      </c>
      <c r="H4727" t="str">
        <f>VLOOKUP($C4727,'Raw-products'!$A$2:$H$1261,MATCH(H$1,'Raw-products'!$A$1:$H$1,0))</f>
        <v>Tracksuit Bottoms</v>
      </c>
      <c r="I4727" t="str">
        <f>VLOOKUP($C4727,'Raw-products'!$A$2:$H$1261,MATCH(I$1,'Raw-products'!$A$1:$H$1,0))</f>
        <v>S</v>
      </c>
      <c r="J4727" t="str">
        <f>VLOOKUP($C4727,'Raw-products'!$A$2:$H$1261,MATCH(J$1,'Raw-products'!$A$1:$H$1,0))</f>
        <v>blue</v>
      </c>
      <c r="K4727">
        <f>VLOOKUP($C4727,'Raw-products'!$A$2:$H$1261,MATCH(K$1,'Raw-products'!$A$1:$H$1,0))</f>
        <v>91</v>
      </c>
      <c r="L4727">
        <f>VLOOKUP($C4727,'Raw-products'!$A$2:$H$1261,MATCH(L$1,'Raw-products'!$A$1:$H$1,0))</f>
        <v>48</v>
      </c>
      <c r="M4727" s="5">
        <f t="shared" si="146"/>
        <v>4368</v>
      </c>
      <c r="N4727" cm="1">
        <f t="array" ref="N4727:Q4727">_xlfn.XLOOKUP($B4727,'Raw -orders'!$A:$A,'Raw -orders'!$B:$E)</f>
        <v>35</v>
      </c>
      <c r="O4727">
        <v>18783</v>
      </c>
      <c r="P4727" s="1">
        <v>44432</v>
      </c>
      <c r="Q4727" s="1">
        <v>44441</v>
      </c>
      <c r="R4727" t="str" cm="1">
        <f t="array" ref="R4727:Y4727">_xlfn.XLOOKUP($N4727,'Raw - customers'!$A:$A,'Raw - customers'!$B:$I)</f>
        <v>Adamo Saddington</v>
      </c>
      <c r="S4727" t="str">
        <v>Male</v>
      </c>
      <c r="T4727">
        <v>80</v>
      </c>
      <c r="U4727" t="str">
        <v>3168 Bartoletti CrescentSuite 878</v>
      </c>
      <c r="V4727">
        <v>593</v>
      </c>
      <c r="W4727" t="str">
        <v>Port Lucas</v>
      </c>
      <c r="X4727" t="str">
        <v>Queensland</v>
      </c>
      <c r="Y4727" t="str">
        <v>Australia</v>
      </c>
      <c r="Z4727">
        <v>8</v>
      </c>
      <c r="AA4727" s="3" t="str">
        <f t="shared" si="147"/>
        <v>0 to 10</v>
      </c>
      <c r="AP4727" s="6">
        <v>35</v>
      </c>
      <c r="AQ4727" s="6" t="s">
        <v>1355</v>
      </c>
    </row>
    <row r="4728" spans="1:43" x14ac:dyDescent="0.25">
      <c r="A4728">
        <v>4726</v>
      </c>
      <c r="B4728">
        <v>948</v>
      </c>
      <c r="C4728">
        <v>121</v>
      </c>
      <c r="D4728">
        <v>92</v>
      </c>
      <c r="E4728">
        <v>1</v>
      </c>
      <c r="F4728">
        <v>92</v>
      </c>
      <c r="G4728" t="str">
        <f>VLOOKUP($C4728,'Raw-products'!$A$2:$H$1261,MATCH(G$1,'Raw-products'!$A$1:$H$1,0))</f>
        <v>Shirt</v>
      </c>
      <c r="H4728" t="str">
        <f>VLOOKUP($C4728,'Raw-products'!$A$2:$H$1261,MATCH(H$1,'Raw-products'!$A$1:$H$1,0))</f>
        <v>Denim</v>
      </c>
      <c r="I4728" t="str">
        <f>VLOOKUP($C4728,'Raw-products'!$A$2:$H$1261,MATCH(I$1,'Raw-products'!$A$1:$H$1,0))</f>
        <v>S</v>
      </c>
      <c r="J4728" t="str">
        <f>VLOOKUP($C4728,'Raw-products'!$A$2:$H$1261,MATCH(J$1,'Raw-products'!$A$1:$H$1,0))</f>
        <v>green</v>
      </c>
      <c r="K4728">
        <f>VLOOKUP($C4728,'Raw-products'!$A$2:$H$1261,MATCH(K$1,'Raw-products'!$A$1:$H$1,0))</f>
        <v>115</v>
      </c>
      <c r="L4728">
        <f>VLOOKUP($C4728,'Raw-products'!$A$2:$H$1261,MATCH(L$1,'Raw-products'!$A$1:$H$1,0))</f>
        <v>49</v>
      </c>
      <c r="M4728" s="5">
        <f t="shared" si="146"/>
        <v>5635</v>
      </c>
      <c r="N4728" cm="1">
        <f t="array" ref="N4728:Q4728">_xlfn.XLOOKUP($B4728,'Raw -orders'!$A:$A,'Raw -orders'!$B:$E)</f>
        <v>35</v>
      </c>
      <c r="O4728">
        <v>18783</v>
      </c>
      <c r="P4728" s="1">
        <v>44432</v>
      </c>
      <c r="Q4728" s="1">
        <v>44441</v>
      </c>
      <c r="R4728" t="str" cm="1">
        <f t="array" ref="R4728:Y4728">_xlfn.XLOOKUP($N4728,'Raw - customers'!$A:$A,'Raw - customers'!$B:$I)</f>
        <v>Adamo Saddington</v>
      </c>
      <c r="S4728" t="str">
        <v>Male</v>
      </c>
      <c r="T4728">
        <v>80</v>
      </c>
      <c r="U4728" t="str">
        <v>3168 Bartoletti CrescentSuite 878</v>
      </c>
      <c r="V4728">
        <v>593</v>
      </c>
      <c r="W4728" t="str">
        <v>Port Lucas</v>
      </c>
      <c r="X4728" t="str">
        <v>Queensland</v>
      </c>
      <c r="Y4728" t="str">
        <v>Australia</v>
      </c>
      <c r="Z4728">
        <v>8</v>
      </c>
      <c r="AA4728" s="3" t="str">
        <f t="shared" si="147"/>
        <v>0 to 10</v>
      </c>
      <c r="AP4728" s="6">
        <v>35</v>
      </c>
      <c r="AQ4728" s="6" t="s">
        <v>1355</v>
      </c>
    </row>
    <row r="4729" spans="1:43" x14ac:dyDescent="0.25">
      <c r="A4729">
        <v>4727</v>
      </c>
      <c r="B4729">
        <v>948</v>
      </c>
      <c r="C4729">
        <v>896</v>
      </c>
      <c r="D4729">
        <v>94</v>
      </c>
      <c r="E4729">
        <v>1</v>
      </c>
      <c r="F4729">
        <v>94</v>
      </c>
      <c r="G4729" t="str">
        <f>VLOOKUP($C4729,'Raw-products'!$A$2:$H$1261,MATCH(G$1,'Raw-products'!$A$1:$H$1,0))</f>
        <v>Trousers</v>
      </c>
      <c r="H4729" t="str">
        <f>VLOOKUP($C4729,'Raw-products'!$A$2:$H$1261,MATCH(H$1,'Raw-products'!$A$1:$H$1,0))</f>
        <v>Cords</v>
      </c>
      <c r="I4729" t="str">
        <f>VLOOKUP($C4729,'Raw-products'!$A$2:$H$1261,MATCH(I$1,'Raw-products'!$A$1:$H$1,0))</f>
        <v>S</v>
      </c>
      <c r="J4729" t="str">
        <f>VLOOKUP($C4729,'Raw-products'!$A$2:$H$1261,MATCH(J$1,'Raw-products'!$A$1:$H$1,0))</f>
        <v>blue</v>
      </c>
      <c r="K4729">
        <f>VLOOKUP($C4729,'Raw-products'!$A$2:$H$1261,MATCH(K$1,'Raw-products'!$A$1:$H$1,0))</f>
        <v>113</v>
      </c>
      <c r="L4729">
        <f>VLOOKUP($C4729,'Raw-products'!$A$2:$H$1261,MATCH(L$1,'Raw-products'!$A$1:$H$1,0))</f>
        <v>59</v>
      </c>
      <c r="M4729" s="5">
        <f t="shared" si="146"/>
        <v>6667</v>
      </c>
      <c r="N4729" cm="1">
        <f t="array" ref="N4729:Q4729">_xlfn.XLOOKUP($B4729,'Raw -orders'!$A:$A,'Raw -orders'!$B:$E)</f>
        <v>35</v>
      </c>
      <c r="O4729">
        <v>18783</v>
      </c>
      <c r="P4729" s="1">
        <v>44432</v>
      </c>
      <c r="Q4729" s="1">
        <v>44441</v>
      </c>
      <c r="R4729" t="str" cm="1">
        <f t="array" ref="R4729:Y4729">_xlfn.XLOOKUP($N4729,'Raw - customers'!$A:$A,'Raw - customers'!$B:$I)</f>
        <v>Adamo Saddington</v>
      </c>
      <c r="S4729" t="str">
        <v>Male</v>
      </c>
      <c r="T4729">
        <v>80</v>
      </c>
      <c r="U4729" t="str">
        <v>3168 Bartoletti CrescentSuite 878</v>
      </c>
      <c r="V4729">
        <v>593</v>
      </c>
      <c r="W4729" t="str">
        <v>Port Lucas</v>
      </c>
      <c r="X4729" t="str">
        <v>Queensland</v>
      </c>
      <c r="Y4729" t="str">
        <v>Australia</v>
      </c>
      <c r="Z4729">
        <v>8</v>
      </c>
      <c r="AA4729" s="3" t="str">
        <f t="shared" si="147"/>
        <v>0 to 10</v>
      </c>
      <c r="AP4729" s="6">
        <v>35</v>
      </c>
      <c r="AQ4729" s="6" t="s">
        <v>1355</v>
      </c>
    </row>
    <row r="4730" spans="1:43" x14ac:dyDescent="0.25">
      <c r="A4730">
        <v>4728</v>
      </c>
      <c r="B4730">
        <v>949</v>
      </c>
      <c r="C4730">
        <v>621</v>
      </c>
      <c r="D4730">
        <v>112</v>
      </c>
      <c r="E4730">
        <v>3</v>
      </c>
      <c r="F4730">
        <v>336</v>
      </c>
      <c r="G4730" t="str">
        <f>VLOOKUP($C4730,'Raw-products'!$A$2:$H$1261,MATCH(G$1,'Raw-products'!$A$1:$H$1,0))</f>
        <v>Jacket</v>
      </c>
      <c r="H4730" t="str">
        <f>VLOOKUP($C4730,'Raw-products'!$A$2:$H$1261,MATCH(H$1,'Raw-products'!$A$1:$H$1,0))</f>
        <v>Cardigan</v>
      </c>
      <c r="I4730" t="str">
        <f>VLOOKUP($C4730,'Raw-products'!$A$2:$H$1261,MATCH(I$1,'Raw-products'!$A$1:$H$1,0))</f>
        <v>S</v>
      </c>
      <c r="J4730" t="str">
        <f>VLOOKUP($C4730,'Raw-products'!$A$2:$H$1261,MATCH(J$1,'Raw-products'!$A$1:$H$1,0))</f>
        <v>indigo</v>
      </c>
      <c r="K4730">
        <f>VLOOKUP($C4730,'Raw-products'!$A$2:$H$1261,MATCH(K$1,'Raw-products'!$A$1:$H$1,0))</f>
        <v>118</v>
      </c>
      <c r="L4730">
        <f>VLOOKUP($C4730,'Raw-products'!$A$2:$H$1261,MATCH(L$1,'Raw-products'!$A$1:$H$1,0))</f>
        <v>61</v>
      </c>
      <c r="M4730" s="5">
        <f t="shared" si="146"/>
        <v>7198</v>
      </c>
      <c r="N4730" cm="1">
        <f t="array" ref="N4730:Q4730">_xlfn.XLOOKUP($B4730,'Raw -orders'!$A:$A,'Raw -orders'!$B:$E)</f>
        <v>244</v>
      </c>
      <c r="O4730">
        <v>50347</v>
      </c>
      <c r="P4730" s="1">
        <v>44229</v>
      </c>
      <c r="Q4730" s="1">
        <v>44244</v>
      </c>
      <c r="R4730" t="str" cm="1">
        <f t="array" ref="R4730:Y4730">_xlfn.XLOOKUP($N4730,'Raw - customers'!$A:$A,'Raw - customers'!$B:$I)</f>
        <v>Faunie Cooney</v>
      </c>
      <c r="S4730" t="str">
        <v>Male</v>
      </c>
      <c r="T4730">
        <v>38</v>
      </c>
      <c r="U4730" t="str">
        <v>36 Christian PlaceApt. 409</v>
      </c>
      <c r="V4730">
        <v>6354</v>
      </c>
      <c r="W4730" t="str">
        <v>Port Chelseaport</v>
      </c>
      <c r="X4730" t="str">
        <v>Victoria</v>
      </c>
      <c r="Y4730" t="str">
        <v>Australia</v>
      </c>
      <c r="Z4730">
        <v>2</v>
      </c>
      <c r="AA4730" s="3" t="str">
        <f t="shared" si="147"/>
        <v>10 to 20</v>
      </c>
      <c r="AP4730" s="6">
        <v>244</v>
      </c>
      <c r="AQ4730" s="6" t="s">
        <v>1396</v>
      </c>
    </row>
    <row r="4731" spans="1:43" x14ac:dyDescent="0.25">
      <c r="A4731">
        <v>4729</v>
      </c>
      <c r="B4731">
        <v>949</v>
      </c>
      <c r="C4731">
        <v>850</v>
      </c>
      <c r="D4731">
        <v>113</v>
      </c>
      <c r="E4731">
        <v>1</v>
      </c>
      <c r="F4731">
        <v>113</v>
      </c>
      <c r="G4731" t="str">
        <f>VLOOKUP($C4731,'Raw-products'!$A$2:$H$1261,MATCH(G$1,'Raw-products'!$A$1:$H$1,0))</f>
        <v>Trousers</v>
      </c>
      <c r="H4731" t="str">
        <f>VLOOKUP($C4731,'Raw-products'!$A$2:$H$1261,MATCH(H$1,'Raw-products'!$A$1:$H$1,0))</f>
        <v>Chinos</v>
      </c>
      <c r="I4731" t="str">
        <f>VLOOKUP($C4731,'Raw-products'!$A$2:$H$1261,MATCH(I$1,'Raw-products'!$A$1:$H$1,0))</f>
        <v>XS</v>
      </c>
      <c r="J4731" t="str">
        <f>VLOOKUP($C4731,'Raw-products'!$A$2:$H$1261,MATCH(J$1,'Raw-products'!$A$1:$H$1,0))</f>
        <v>yellow</v>
      </c>
      <c r="K4731">
        <f>VLOOKUP($C4731,'Raw-products'!$A$2:$H$1261,MATCH(K$1,'Raw-products'!$A$1:$H$1,0))</f>
        <v>100</v>
      </c>
      <c r="L4731">
        <f>VLOOKUP($C4731,'Raw-products'!$A$2:$H$1261,MATCH(L$1,'Raw-products'!$A$1:$H$1,0))</f>
        <v>41</v>
      </c>
      <c r="M4731" s="5">
        <f t="shared" si="146"/>
        <v>4100</v>
      </c>
      <c r="N4731" cm="1">
        <f t="array" ref="N4731:Q4731">_xlfn.XLOOKUP($B4731,'Raw -orders'!$A:$A,'Raw -orders'!$B:$E)</f>
        <v>244</v>
      </c>
      <c r="O4731">
        <v>50347</v>
      </c>
      <c r="P4731" s="1">
        <v>44229</v>
      </c>
      <c r="Q4731" s="1">
        <v>44244</v>
      </c>
      <c r="R4731" t="str" cm="1">
        <f t="array" ref="R4731:Y4731">_xlfn.XLOOKUP($N4731,'Raw - customers'!$A:$A,'Raw - customers'!$B:$I)</f>
        <v>Faunie Cooney</v>
      </c>
      <c r="S4731" t="str">
        <v>Male</v>
      </c>
      <c r="T4731">
        <v>38</v>
      </c>
      <c r="U4731" t="str">
        <v>36 Christian PlaceApt. 409</v>
      </c>
      <c r="V4731">
        <v>6354</v>
      </c>
      <c r="W4731" t="str">
        <v>Port Chelseaport</v>
      </c>
      <c r="X4731" t="str">
        <v>Victoria</v>
      </c>
      <c r="Y4731" t="str">
        <v>Australia</v>
      </c>
      <c r="Z4731">
        <v>2</v>
      </c>
      <c r="AA4731" s="3" t="str">
        <f t="shared" si="147"/>
        <v>10 to 20</v>
      </c>
      <c r="AP4731" s="6">
        <v>244</v>
      </c>
      <c r="AQ4731" s="6" t="s">
        <v>1396</v>
      </c>
    </row>
    <row r="4732" spans="1:43" x14ac:dyDescent="0.25">
      <c r="A4732">
        <v>4730</v>
      </c>
      <c r="B4732">
        <v>949</v>
      </c>
      <c r="C4732">
        <v>827</v>
      </c>
      <c r="D4732">
        <v>117</v>
      </c>
      <c r="E4732">
        <v>1</v>
      </c>
      <c r="F4732">
        <v>117</v>
      </c>
      <c r="G4732" t="str">
        <f>VLOOKUP($C4732,'Raw-products'!$A$2:$H$1261,MATCH(G$1,'Raw-products'!$A$1:$H$1,0))</f>
        <v>Jacket</v>
      </c>
      <c r="H4732" t="str">
        <f>VLOOKUP($C4732,'Raw-products'!$A$2:$H$1261,MATCH(H$1,'Raw-products'!$A$1:$H$1,0))</f>
        <v>Shearling</v>
      </c>
      <c r="I4732" t="str">
        <f>VLOOKUP($C4732,'Raw-products'!$A$2:$H$1261,MATCH(I$1,'Raw-products'!$A$1:$H$1,0))</f>
        <v>M</v>
      </c>
      <c r="J4732" t="str">
        <f>VLOOKUP($C4732,'Raw-products'!$A$2:$H$1261,MATCH(J$1,'Raw-products'!$A$1:$H$1,0))</f>
        <v>blue</v>
      </c>
      <c r="K4732">
        <f>VLOOKUP($C4732,'Raw-products'!$A$2:$H$1261,MATCH(K$1,'Raw-products'!$A$1:$H$1,0))</f>
        <v>95</v>
      </c>
      <c r="L4732">
        <f>VLOOKUP($C4732,'Raw-products'!$A$2:$H$1261,MATCH(L$1,'Raw-products'!$A$1:$H$1,0))</f>
        <v>73</v>
      </c>
      <c r="M4732" s="5">
        <f t="shared" si="146"/>
        <v>6935</v>
      </c>
      <c r="N4732" cm="1">
        <f t="array" ref="N4732:Q4732">_xlfn.XLOOKUP($B4732,'Raw -orders'!$A:$A,'Raw -orders'!$B:$E)</f>
        <v>244</v>
      </c>
      <c r="O4732">
        <v>50347</v>
      </c>
      <c r="P4732" s="1">
        <v>44229</v>
      </c>
      <c r="Q4732" s="1">
        <v>44244</v>
      </c>
      <c r="R4732" t="str" cm="1">
        <f t="array" ref="R4732:Y4732">_xlfn.XLOOKUP($N4732,'Raw - customers'!$A:$A,'Raw - customers'!$B:$I)</f>
        <v>Faunie Cooney</v>
      </c>
      <c r="S4732" t="str">
        <v>Male</v>
      </c>
      <c r="T4732">
        <v>38</v>
      </c>
      <c r="U4732" t="str">
        <v>36 Christian PlaceApt. 409</v>
      </c>
      <c r="V4732">
        <v>6354</v>
      </c>
      <c r="W4732" t="str">
        <v>Port Chelseaport</v>
      </c>
      <c r="X4732" t="str">
        <v>Victoria</v>
      </c>
      <c r="Y4732" t="str">
        <v>Australia</v>
      </c>
      <c r="Z4732">
        <v>2</v>
      </c>
      <c r="AA4732" s="3" t="str">
        <f t="shared" si="147"/>
        <v>10 to 20</v>
      </c>
      <c r="AP4732" s="6">
        <v>244</v>
      </c>
      <c r="AQ4732" s="6" t="s">
        <v>1396</v>
      </c>
    </row>
    <row r="4733" spans="1:43" x14ac:dyDescent="0.25">
      <c r="A4733">
        <v>4731</v>
      </c>
      <c r="B4733">
        <v>949</v>
      </c>
      <c r="C4733">
        <v>870</v>
      </c>
      <c r="D4733">
        <v>113</v>
      </c>
      <c r="E4733">
        <v>1</v>
      </c>
      <c r="F4733">
        <v>113</v>
      </c>
      <c r="G4733" t="str">
        <f>VLOOKUP($C4733,'Raw-products'!$A$2:$H$1261,MATCH(G$1,'Raw-products'!$A$1:$H$1,0))</f>
        <v>Trousers</v>
      </c>
      <c r="H4733" t="str">
        <f>VLOOKUP($C4733,'Raw-products'!$A$2:$H$1261,MATCH(H$1,'Raw-products'!$A$1:$H$1,0))</f>
        <v>Chinos</v>
      </c>
      <c r="I4733" t="str">
        <f>VLOOKUP($C4733,'Raw-products'!$A$2:$H$1261,MATCH(I$1,'Raw-products'!$A$1:$H$1,0))</f>
        <v>XS</v>
      </c>
      <c r="J4733" t="str">
        <f>VLOOKUP($C4733,'Raw-products'!$A$2:$H$1261,MATCH(J$1,'Raw-products'!$A$1:$H$1,0))</f>
        <v>violet</v>
      </c>
      <c r="K4733">
        <f>VLOOKUP($C4733,'Raw-products'!$A$2:$H$1261,MATCH(K$1,'Raw-products'!$A$1:$H$1,0))</f>
        <v>100</v>
      </c>
      <c r="L4733">
        <f>VLOOKUP($C4733,'Raw-products'!$A$2:$H$1261,MATCH(L$1,'Raw-products'!$A$1:$H$1,0))</f>
        <v>72</v>
      </c>
      <c r="M4733" s="5">
        <f t="shared" si="146"/>
        <v>7200</v>
      </c>
      <c r="N4733" cm="1">
        <f t="array" ref="N4733:Q4733">_xlfn.XLOOKUP($B4733,'Raw -orders'!$A:$A,'Raw -orders'!$B:$E)</f>
        <v>244</v>
      </c>
      <c r="O4733">
        <v>50347</v>
      </c>
      <c r="P4733" s="1">
        <v>44229</v>
      </c>
      <c r="Q4733" s="1">
        <v>44244</v>
      </c>
      <c r="R4733" t="str" cm="1">
        <f t="array" ref="R4733:Y4733">_xlfn.XLOOKUP($N4733,'Raw - customers'!$A:$A,'Raw - customers'!$B:$I)</f>
        <v>Faunie Cooney</v>
      </c>
      <c r="S4733" t="str">
        <v>Male</v>
      </c>
      <c r="T4733">
        <v>38</v>
      </c>
      <c r="U4733" t="str">
        <v>36 Christian PlaceApt. 409</v>
      </c>
      <c r="V4733">
        <v>6354</v>
      </c>
      <c r="W4733" t="str">
        <v>Port Chelseaport</v>
      </c>
      <c r="X4733" t="str">
        <v>Victoria</v>
      </c>
      <c r="Y4733" t="str">
        <v>Australia</v>
      </c>
      <c r="Z4733">
        <v>2</v>
      </c>
      <c r="AA4733" s="3" t="str">
        <f t="shared" si="147"/>
        <v>10 to 20</v>
      </c>
      <c r="AP4733" s="6">
        <v>244</v>
      </c>
      <c r="AQ4733" s="6" t="s">
        <v>1396</v>
      </c>
    </row>
    <row r="4734" spans="1:43" x14ac:dyDescent="0.25">
      <c r="A4734">
        <v>4732</v>
      </c>
      <c r="B4734">
        <v>949</v>
      </c>
      <c r="C4734">
        <v>316</v>
      </c>
      <c r="D4734">
        <v>109</v>
      </c>
      <c r="E4734">
        <v>3</v>
      </c>
      <c r="F4734">
        <v>327</v>
      </c>
      <c r="G4734" t="str">
        <f>VLOOKUP($C4734,'Raw-products'!$A$2:$H$1261,MATCH(G$1,'Raw-products'!$A$1:$H$1,0))</f>
        <v>Shirt</v>
      </c>
      <c r="H4734" t="str">
        <f>VLOOKUP($C4734,'Raw-products'!$A$2:$H$1261,MATCH(H$1,'Raw-products'!$A$1:$H$1,0))</f>
        <v>Mandarin Collar</v>
      </c>
      <c r="I4734" t="str">
        <f>VLOOKUP($C4734,'Raw-products'!$A$2:$H$1261,MATCH(I$1,'Raw-products'!$A$1:$H$1,0))</f>
        <v>S</v>
      </c>
      <c r="J4734" t="str">
        <f>VLOOKUP($C4734,'Raw-products'!$A$2:$H$1261,MATCH(J$1,'Raw-products'!$A$1:$H$1,0))</f>
        <v>red</v>
      </c>
      <c r="K4734">
        <f>VLOOKUP($C4734,'Raw-products'!$A$2:$H$1261,MATCH(K$1,'Raw-products'!$A$1:$H$1,0))</f>
        <v>108</v>
      </c>
      <c r="L4734">
        <f>VLOOKUP($C4734,'Raw-products'!$A$2:$H$1261,MATCH(L$1,'Raw-products'!$A$1:$H$1,0))</f>
        <v>48</v>
      </c>
      <c r="M4734" s="5">
        <f t="shared" si="146"/>
        <v>5184</v>
      </c>
      <c r="N4734" cm="1">
        <f t="array" ref="N4734:Q4734">_xlfn.XLOOKUP($B4734,'Raw -orders'!$A:$A,'Raw -orders'!$B:$E)</f>
        <v>244</v>
      </c>
      <c r="O4734">
        <v>50347</v>
      </c>
      <c r="P4734" s="1">
        <v>44229</v>
      </c>
      <c r="Q4734" s="1">
        <v>44244</v>
      </c>
      <c r="R4734" t="str" cm="1">
        <f t="array" ref="R4734:Y4734">_xlfn.XLOOKUP($N4734,'Raw - customers'!$A:$A,'Raw - customers'!$B:$I)</f>
        <v>Faunie Cooney</v>
      </c>
      <c r="S4734" t="str">
        <v>Male</v>
      </c>
      <c r="T4734">
        <v>38</v>
      </c>
      <c r="U4734" t="str">
        <v>36 Christian PlaceApt. 409</v>
      </c>
      <c r="V4734">
        <v>6354</v>
      </c>
      <c r="W4734" t="str">
        <v>Port Chelseaport</v>
      </c>
      <c r="X4734" t="str">
        <v>Victoria</v>
      </c>
      <c r="Y4734" t="str">
        <v>Australia</v>
      </c>
      <c r="Z4734">
        <v>2</v>
      </c>
      <c r="AA4734" s="3" t="str">
        <f t="shared" si="147"/>
        <v>10 to 20</v>
      </c>
      <c r="AP4734" s="6">
        <v>244</v>
      </c>
      <c r="AQ4734" s="6" t="s">
        <v>1396</v>
      </c>
    </row>
    <row r="4735" spans="1:43" x14ac:dyDescent="0.25">
      <c r="A4735">
        <v>4733</v>
      </c>
      <c r="B4735">
        <v>949</v>
      </c>
      <c r="C4735">
        <v>914</v>
      </c>
      <c r="D4735">
        <v>96</v>
      </c>
      <c r="E4735">
        <v>2</v>
      </c>
      <c r="F4735">
        <v>192</v>
      </c>
      <c r="G4735" t="str">
        <f>VLOOKUP($C4735,'Raw-products'!$A$2:$H$1261,MATCH(G$1,'Raw-products'!$A$1:$H$1,0))</f>
        <v>Trousers</v>
      </c>
      <c r="H4735" t="str">
        <f>VLOOKUP($C4735,'Raw-products'!$A$2:$H$1261,MATCH(H$1,'Raw-products'!$A$1:$H$1,0))</f>
        <v>Drawstring</v>
      </c>
      <c r="I4735" t="str">
        <f>VLOOKUP($C4735,'Raw-products'!$A$2:$H$1261,MATCH(I$1,'Raw-products'!$A$1:$H$1,0))</f>
        <v>XL</v>
      </c>
      <c r="J4735" t="str">
        <f>VLOOKUP($C4735,'Raw-products'!$A$2:$H$1261,MATCH(J$1,'Raw-products'!$A$1:$H$1,0))</f>
        <v>red</v>
      </c>
      <c r="K4735">
        <f>VLOOKUP($C4735,'Raw-products'!$A$2:$H$1261,MATCH(K$1,'Raw-products'!$A$1:$H$1,0))</f>
        <v>104</v>
      </c>
      <c r="L4735">
        <f>VLOOKUP($C4735,'Raw-products'!$A$2:$H$1261,MATCH(L$1,'Raw-products'!$A$1:$H$1,0))</f>
        <v>77</v>
      </c>
      <c r="M4735" s="5">
        <f t="shared" si="146"/>
        <v>8008</v>
      </c>
      <c r="N4735" cm="1">
        <f t="array" ref="N4735:Q4735">_xlfn.XLOOKUP($B4735,'Raw -orders'!$A:$A,'Raw -orders'!$B:$E)</f>
        <v>244</v>
      </c>
      <c r="O4735">
        <v>50347</v>
      </c>
      <c r="P4735" s="1">
        <v>44229</v>
      </c>
      <c r="Q4735" s="1">
        <v>44244</v>
      </c>
      <c r="R4735" t="str" cm="1">
        <f t="array" ref="R4735:Y4735">_xlfn.XLOOKUP($N4735,'Raw - customers'!$A:$A,'Raw - customers'!$B:$I)</f>
        <v>Faunie Cooney</v>
      </c>
      <c r="S4735" t="str">
        <v>Male</v>
      </c>
      <c r="T4735">
        <v>38</v>
      </c>
      <c r="U4735" t="str">
        <v>36 Christian PlaceApt. 409</v>
      </c>
      <c r="V4735">
        <v>6354</v>
      </c>
      <c r="W4735" t="str">
        <v>Port Chelseaport</v>
      </c>
      <c r="X4735" t="str">
        <v>Victoria</v>
      </c>
      <c r="Y4735" t="str">
        <v>Australia</v>
      </c>
      <c r="Z4735">
        <v>2</v>
      </c>
      <c r="AA4735" s="3" t="str">
        <f t="shared" si="147"/>
        <v>10 to 20</v>
      </c>
      <c r="AP4735" s="6">
        <v>244</v>
      </c>
      <c r="AQ4735" s="6" t="s">
        <v>1396</v>
      </c>
    </row>
    <row r="4736" spans="1:43" x14ac:dyDescent="0.25">
      <c r="A4736">
        <v>4734</v>
      </c>
      <c r="B4736">
        <v>950</v>
      </c>
      <c r="C4736">
        <v>1073</v>
      </c>
      <c r="D4736">
        <v>93</v>
      </c>
      <c r="E4736">
        <v>3</v>
      </c>
      <c r="F4736">
        <v>279</v>
      </c>
      <c r="G4736" t="str">
        <f>VLOOKUP($C4736,'Raw-products'!$A$2:$H$1261,MATCH(G$1,'Raw-products'!$A$1:$H$1,0))</f>
        <v>Trousers</v>
      </c>
      <c r="H4736" t="str">
        <f>VLOOKUP($C4736,'Raw-products'!$A$2:$H$1261,MATCH(H$1,'Raw-products'!$A$1:$H$1,0))</f>
        <v>Joggers</v>
      </c>
      <c r="I4736" t="str">
        <f>VLOOKUP($C4736,'Raw-products'!$A$2:$H$1261,MATCH(I$1,'Raw-products'!$A$1:$H$1,0))</f>
        <v>L</v>
      </c>
      <c r="J4736" t="str">
        <f>VLOOKUP($C4736,'Raw-products'!$A$2:$H$1261,MATCH(J$1,'Raw-products'!$A$1:$H$1,0))</f>
        <v>blue</v>
      </c>
      <c r="K4736">
        <f>VLOOKUP($C4736,'Raw-products'!$A$2:$H$1261,MATCH(K$1,'Raw-products'!$A$1:$H$1,0))</f>
        <v>94</v>
      </c>
      <c r="L4736">
        <f>VLOOKUP($C4736,'Raw-products'!$A$2:$H$1261,MATCH(L$1,'Raw-products'!$A$1:$H$1,0))</f>
        <v>75</v>
      </c>
      <c r="M4736" s="5">
        <f t="shared" si="146"/>
        <v>7050</v>
      </c>
      <c r="N4736" cm="1">
        <f t="array" ref="N4736:Q4736">_xlfn.XLOOKUP($B4736,'Raw -orders'!$A:$A,'Raw -orders'!$B:$E)</f>
        <v>328</v>
      </c>
      <c r="O4736">
        <v>43066</v>
      </c>
      <c r="P4736" s="1">
        <v>44485</v>
      </c>
      <c r="Q4736" s="1">
        <v>44500</v>
      </c>
      <c r="R4736" t="str" cm="1">
        <f t="array" ref="R4736:Y4736">_xlfn.XLOOKUP($N4736,'Raw - customers'!$A:$A,'Raw - customers'!$B:$I)</f>
        <v>Wadsworth Olivier</v>
      </c>
      <c r="S4736" t="str">
        <v>Non-binary</v>
      </c>
      <c r="T4736">
        <v>59</v>
      </c>
      <c r="U4736" t="str">
        <v>4309 Nguyen KnollApt. 851</v>
      </c>
      <c r="V4736">
        <v>6795</v>
      </c>
      <c r="W4736" t="str">
        <v>North Elijahshire</v>
      </c>
      <c r="X4736" t="str">
        <v>Western Australia</v>
      </c>
      <c r="Y4736" t="str">
        <v>Australia</v>
      </c>
      <c r="Z4736">
        <v>10</v>
      </c>
      <c r="AA4736" s="3" t="str">
        <f t="shared" si="147"/>
        <v>10 to 20</v>
      </c>
      <c r="AP4736" s="6">
        <v>328</v>
      </c>
      <c r="AQ4736" s="6" t="s">
        <v>1377</v>
      </c>
    </row>
    <row r="4737" spans="1:43" x14ac:dyDescent="0.25">
      <c r="A4737">
        <v>4735</v>
      </c>
      <c r="B4737">
        <v>950</v>
      </c>
      <c r="C4737">
        <v>1137</v>
      </c>
      <c r="D4737">
        <v>102</v>
      </c>
      <c r="E4737">
        <v>3</v>
      </c>
      <c r="F4737">
        <v>306</v>
      </c>
      <c r="G4737" t="str">
        <f>VLOOKUP($C4737,'Raw-products'!$A$2:$H$1261,MATCH(G$1,'Raw-products'!$A$1:$H$1,0))</f>
        <v>Trousers</v>
      </c>
      <c r="H4737" t="str">
        <f>VLOOKUP($C4737,'Raw-products'!$A$2:$H$1261,MATCH(H$1,'Raw-products'!$A$1:$H$1,0))</f>
        <v>Cargo Pants</v>
      </c>
      <c r="I4737" t="str">
        <f>VLOOKUP($C4737,'Raw-products'!$A$2:$H$1261,MATCH(I$1,'Raw-products'!$A$1:$H$1,0))</f>
        <v>M</v>
      </c>
      <c r="J4737" t="str">
        <f>VLOOKUP($C4737,'Raw-products'!$A$2:$H$1261,MATCH(J$1,'Raw-products'!$A$1:$H$1,0))</f>
        <v>green</v>
      </c>
      <c r="K4737">
        <f>VLOOKUP($C4737,'Raw-products'!$A$2:$H$1261,MATCH(K$1,'Raw-products'!$A$1:$H$1,0))</f>
        <v>106</v>
      </c>
      <c r="L4737">
        <f>VLOOKUP($C4737,'Raw-products'!$A$2:$H$1261,MATCH(L$1,'Raw-products'!$A$1:$H$1,0))</f>
        <v>78</v>
      </c>
      <c r="M4737" s="5">
        <f t="shared" si="146"/>
        <v>8268</v>
      </c>
      <c r="N4737" cm="1">
        <f t="array" ref="N4737:Q4737">_xlfn.XLOOKUP($B4737,'Raw -orders'!$A:$A,'Raw -orders'!$B:$E)</f>
        <v>328</v>
      </c>
      <c r="O4737">
        <v>43066</v>
      </c>
      <c r="P4737" s="1">
        <v>44485</v>
      </c>
      <c r="Q4737" s="1">
        <v>44500</v>
      </c>
      <c r="R4737" t="str" cm="1">
        <f t="array" ref="R4737:Y4737">_xlfn.XLOOKUP($N4737,'Raw - customers'!$A:$A,'Raw - customers'!$B:$I)</f>
        <v>Wadsworth Olivier</v>
      </c>
      <c r="S4737" t="str">
        <v>Non-binary</v>
      </c>
      <c r="T4737">
        <v>59</v>
      </c>
      <c r="U4737" t="str">
        <v>4309 Nguyen KnollApt. 851</v>
      </c>
      <c r="V4737">
        <v>6795</v>
      </c>
      <c r="W4737" t="str">
        <v>North Elijahshire</v>
      </c>
      <c r="X4737" t="str">
        <v>Western Australia</v>
      </c>
      <c r="Y4737" t="str">
        <v>Australia</v>
      </c>
      <c r="Z4737">
        <v>10</v>
      </c>
      <c r="AA4737" s="3" t="str">
        <f t="shared" si="147"/>
        <v>10 to 20</v>
      </c>
      <c r="AP4737" s="6">
        <v>328</v>
      </c>
      <c r="AQ4737" s="6" t="s">
        <v>1377</v>
      </c>
    </row>
    <row r="4738" spans="1:43" x14ac:dyDescent="0.25">
      <c r="A4738">
        <v>4736</v>
      </c>
      <c r="B4738">
        <v>950</v>
      </c>
      <c r="C4738">
        <v>170</v>
      </c>
      <c r="D4738">
        <v>91</v>
      </c>
      <c r="E4738">
        <v>3</v>
      </c>
      <c r="F4738">
        <v>273</v>
      </c>
      <c r="G4738" t="str">
        <f>VLOOKUP($C4738,'Raw-products'!$A$2:$H$1261,MATCH(G$1,'Raw-products'!$A$1:$H$1,0))</f>
        <v>Shirt</v>
      </c>
      <c r="H4738" t="str">
        <f>VLOOKUP($C4738,'Raw-products'!$A$2:$H$1261,MATCH(H$1,'Raw-products'!$A$1:$H$1,0))</f>
        <v>Linen</v>
      </c>
      <c r="I4738" t="str">
        <f>VLOOKUP($C4738,'Raw-products'!$A$2:$H$1261,MATCH(I$1,'Raw-products'!$A$1:$H$1,0))</f>
        <v>XS</v>
      </c>
      <c r="J4738" t="str">
        <f>VLOOKUP($C4738,'Raw-products'!$A$2:$H$1261,MATCH(J$1,'Raw-products'!$A$1:$H$1,0))</f>
        <v>violet</v>
      </c>
      <c r="K4738">
        <f>VLOOKUP($C4738,'Raw-products'!$A$2:$H$1261,MATCH(K$1,'Raw-products'!$A$1:$H$1,0))</f>
        <v>116</v>
      </c>
      <c r="L4738">
        <f>VLOOKUP($C4738,'Raw-products'!$A$2:$H$1261,MATCH(L$1,'Raw-products'!$A$1:$H$1,0))</f>
        <v>56</v>
      </c>
      <c r="M4738" s="5">
        <f t="shared" si="146"/>
        <v>6496</v>
      </c>
      <c r="N4738" cm="1">
        <f t="array" ref="N4738:Q4738">_xlfn.XLOOKUP($B4738,'Raw -orders'!$A:$A,'Raw -orders'!$B:$E)</f>
        <v>328</v>
      </c>
      <c r="O4738">
        <v>43066</v>
      </c>
      <c r="P4738" s="1">
        <v>44485</v>
      </c>
      <c r="Q4738" s="1">
        <v>44500</v>
      </c>
      <c r="R4738" t="str" cm="1">
        <f t="array" ref="R4738:Y4738">_xlfn.XLOOKUP($N4738,'Raw - customers'!$A:$A,'Raw - customers'!$B:$I)</f>
        <v>Wadsworth Olivier</v>
      </c>
      <c r="S4738" t="str">
        <v>Non-binary</v>
      </c>
      <c r="T4738">
        <v>59</v>
      </c>
      <c r="U4738" t="str">
        <v>4309 Nguyen KnollApt. 851</v>
      </c>
      <c r="V4738">
        <v>6795</v>
      </c>
      <c r="W4738" t="str">
        <v>North Elijahshire</v>
      </c>
      <c r="X4738" t="str">
        <v>Western Australia</v>
      </c>
      <c r="Y4738" t="str">
        <v>Australia</v>
      </c>
      <c r="Z4738">
        <v>10</v>
      </c>
      <c r="AA4738" s="3" t="str">
        <f t="shared" si="147"/>
        <v>10 to 20</v>
      </c>
      <c r="AP4738" s="6">
        <v>328</v>
      </c>
      <c r="AQ4738" s="6" t="s">
        <v>1377</v>
      </c>
    </row>
    <row r="4739" spans="1:43" x14ac:dyDescent="0.25">
      <c r="A4739">
        <v>4737</v>
      </c>
      <c r="B4739">
        <v>951</v>
      </c>
      <c r="C4739">
        <v>1059</v>
      </c>
      <c r="D4739">
        <v>93</v>
      </c>
      <c r="E4739">
        <v>3</v>
      </c>
      <c r="F4739">
        <v>279</v>
      </c>
      <c r="G4739" t="str">
        <f>VLOOKUP($C4739,'Raw-products'!$A$2:$H$1261,MATCH(G$1,'Raw-products'!$A$1:$H$1,0))</f>
        <v>Trousers</v>
      </c>
      <c r="H4739" t="str">
        <f>VLOOKUP($C4739,'Raw-products'!$A$2:$H$1261,MATCH(H$1,'Raw-products'!$A$1:$H$1,0))</f>
        <v>Joggers</v>
      </c>
      <c r="I4739" t="str">
        <f>VLOOKUP($C4739,'Raw-products'!$A$2:$H$1261,MATCH(I$1,'Raw-products'!$A$1:$H$1,0))</f>
        <v>XL</v>
      </c>
      <c r="J4739" t="str">
        <f>VLOOKUP($C4739,'Raw-products'!$A$2:$H$1261,MATCH(J$1,'Raw-products'!$A$1:$H$1,0))</f>
        <v>orange</v>
      </c>
      <c r="K4739">
        <f>VLOOKUP($C4739,'Raw-products'!$A$2:$H$1261,MATCH(K$1,'Raw-products'!$A$1:$H$1,0))</f>
        <v>94</v>
      </c>
      <c r="L4739">
        <f>VLOOKUP($C4739,'Raw-products'!$A$2:$H$1261,MATCH(L$1,'Raw-products'!$A$1:$H$1,0))</f>
        <v>44</v>
      </c>
      <c r="M4739" s="5">
        <f t="shared" ref="M4739:M4802" si="148">$K4739*$L4739</f>
        <v>4136</v>
      </c>
      <c r="N4739" cm="1">
        <f t="array" ref="N4739:Q4739">_xlfn.XLOOKUP($B4739,'Raw -orders'!$A:$A,'Raw -orders'!$B:$E)</f>
        <v>515</v>
      </c>
      <c r="O4739">
        <v>28300</v>
      </c>
      <c r="P4739" s="1">
        <v>44469</v>
      </c>
      <c r="Q4739" s="1">
        <v>44492</v>
      </c>
      <c r="R4739" t="str" cm="1">
        <f t="array" ref="R4739:Y4739">_xlfn.XLOOKUP($N4739,'Raw - customers'!$A:$A,'Raw - customers'!$B:$I)</f>
        <v>Joannes Pandie</v>
      </c>
      <c r="S4739" t="str">
        <v>Female</v>
      </c>
      <c r="T4739">
        <v>52</v>
      </c>
      <c r="U4739" t="str">
        <v>5778 Chloe CourtApt. 365</v>
      </c>
      <c r="V4739">
        <v>830</v>
      </c>
      <c r="W4739" t="str">
        <v>Huelhaven</v>
      </c>
      <c r="X4739" t="str">
        <v>Australian Capital Territory</v>
      </c>
      <c r="Y4739" t="str">
        <v>Australia</v>
      </c>
      <c r="Z4739">
        <v>9</v>
      </c>
      <c r="AA4739" s="3" t="str">
        <f t="shared" ref="AA4739:AA4802" si="149">IF(AND(DATEDIF($P4739,$Q4739,"D")&gt;0,DATEDIF($P4739,$Q4739,"D")&lt;=10),"0 to 10",IF(AND(DATEDIF($P4739,$Q4739,"D")&gt;10,DATEDIF($P4739,$Q4739,"D")&lt;=20),"10 to 20",IF(AND(DATEDIF($P4739,$Q4739,"D")&gt;20,DATEDIF($P4739,$Q4739,"D")&lt;=30),"20 to 30")))</f>
        <v>20 to 30</v>
      </c>
      <c r="AP4739" s="6">
        <v>515</v>
      </c>
      <c r="AQ4739" s="6" t="s">
        <v>1350</v>
      </c>
    </row>
    <row r="4740" spans="1:43" x14ac:dyDescent="0.25">
      <c r="A4740">
        <v>4738</v>
      </c>
      <c r="B4740">
        <v>951</v>
      </c>
      <c r="C4740">
        <v>647</v>
      </c>
      <c r="D4740">
        <v>93</v>
      </c>
      <c r="E4740">
        <v>3</v>
      </c>
      <c r="F4740">
        <v>279</v>
      </c>
      <c r="G4740" t="str">
        <f>VLOOKUP($C4740,'Raw-products'!$A$2:$H$1261,MATCH(G$1,'Raw-products'!$A$1:$H$1,0))</f>
        <v>Jacket</v>
      </c>
      <c r="H4740" t="str">
        <f>VLOOKUP($C4740,'Raw-products'!$A$2:$H$1261,MATCH(H$1,'Raw-products'!$A$1:$H$1,0))</f>
        <v>Coach</v>
      </c>
      <c r="I4740" t="str">
        <f>VLOOKUP($C4740,'Raw-products'!$A$2:$H$1261,MATCH(I$1,'Raw-products'!$A$1:$H$1,0))</f>
        <v>M</v>
      </c>
      <c r="J4740" t="str">
        <f>VLOOKUP($C4740,'Raw-products'!$A$2:$H$1261,MATCH(J$1,'Raw-products'!$A$1:$H$1,0))</f>
        <v>green</v>
      </c>
      <c r="K4740">
        <f>VLOOKUP($C4740,'Raw-products'!$A$2:$H$1261,MATCH(K$1,'Raw-products'!$A$1:$H$1,0))</f>
        <v>115</v>
      </c>
      <c r="L4740">
        <f>VLOOKUP($C4740,'Raw-products'!$A$2:$H$1261,MATCH(L$1,'Raw-products'!$A$1:$H$1,0))</f>
        <v>63</v>
      </c>
      <c r="M4740" s="5">
        <f t="shared" si="148"/>
        <v>7245</v>
      </c>
      <c r="N4740" cm="1">
        <f t="array" ref="N4740:Q4740">_xlfn.XLOOKUP($B4740,'Raw -orders'!$A:$A,'Raw -orders'!$B:$E)</f>
        <v>515</v>
      </c>
      <c r="O4740">
        <v>28300</v>
      </c>
      <c r="P4740" s="1">
        <v>44469</v>
      </c>
      <c r="Q4740" s="1">
        <v>44492</v>
      </c>
      <c r="R4740" t="str" cm="1">
        <f t="array" ref="R4740:Y4740">_xlfn.XLOOKUP($N4740,'Raw - customers'!$A:$A,'Raw - customers'!$B:$I)</f>
        <v>Joannes Pandie</v>
      </c>
      <c r="S4740" t="str">
        <v>Female</v>
      </c>
      <c r="T4740">
        <v>52</v>
      </c>
      <c r="U4740" t="str">
        <v>5778 Chloe CourtApt. 365</v>
      </c>
      <c r="V4740">
        <v>830</v>
      </c>
      <c r="W4740" t="str">
        <v>Huelhaven</v>
      </c>
      <c r="X4740" t="str">
        <v>Australian Capital Territory</v>
      </c>
      <c r="Y4740" t="str">
        <v>Australia</v>
      </c>
      <c r="Z4740">
        <v>9</v>
      </c>
      <c r="AA4740" s="3" t="str">
        <f t="shared" si="149"/>
        <v>20 to 30</v>
      </c>
      <c r="AP4740" s="6">
        <v>515</v>
      </c>
      <c r="AQ4740" s="6" t="s">
        <v>1350</v>
      </c>
    </row>
    <row r="4741" spans="1:43" x14ac:dyDescent="0.25">
      <c r="A4741">
        <v>4739</v>
      </c>
      <c r="B4741">
        <v>951</v>
      </c>
      <c r="C4741">
        <v>631</v>
      </c>
      <c r="D4741">
        <v>93</v>
      </c>
      <c r="E4741">
        <v>1</v>
      </c>
      <c r="F4741">
        <v>93</v>
      </c>
      <c r="G4741" t="str">
        <f>VLOOKUP($C4741,'Raw-products'!$A$2:$H$1261,MATCH(G$1,'Raw-products'!$A$1:$H$1,0))</f>
        <v>Jacket</v>
      </c>
      <c r="H4741" t="str">
        <f>VLOOKUP($C4741,'Raw-products'!$A$2:$H$1261,MATCH(H$1,'Raw-products'!$A$1:$H$1,0))</f>
        <v>Coach</v>
      </c>
      <c r="I4741" t="str">
        <f>VLOOKUP($C4741,'Raw-products'!$A$2:$H$1261,MATCH(I$1,'Raw-products'!$A$1:$H$1,0))</f>
        <v>S</v>
      </c>
      <c r="J4741" t="str">
        <f>VLOOKUP($C4741,'Raw-products'!$A$2:$H$1261,MATCH(J$1,'Raw-products'!$A$1:$H$1,0))</f>
        <v>red</v>
      </c>
      <c r="K4741">
        <f>VLOOKUP($C4741,'Raw-products'!$A$2:$H$1261,MATCH(K$1,'Raw-products'!$A$1:$H$1,0))</f>
        <v>115</v>
      </c>
      <c r="L4741">
        <f>VLOOKUP($C4741,'Raw-products'!$A$2:$H$1261,MATCH(L$1,'Raw-products'!$A$1:$H$1,0))</f>
        <v>76</v>
      </c>
      <c r="M4741" s="5">
        <f t="shared" si="148"/>
        <v>8740</v>
      </c>
      <c r="N4741" cm="1">
        <f t="array" ref="N4741:Q4741">_xlfn.XLOOKUP($B4741,'Raw -orders'!$A:$A,'Raw -orders'!$B:$E)</f>
        <v>515</v>
      </c>
      <c r="O4741">
        <v>28300</v>
      </c>
      <c r="P4741" s="1">
        <v>44469</v>
      </c>
      <c r="Q4741" s="1">
        <v>44492</v>
      </c>
      <c r="R4741" t="str" cm="1">
        <f t="array" ref="R4741:Y4741">_xlfn.XLOOKUP($N4741,'Raw - customers'!$A:$A,'Raw - customers'!$B:$I)</f>
        <v>Joannes Pandie</v>
      </c>
      <c r="S4741" t="str">
        <v>Female</v>
      </c>
      <c r="T4741">
        <v>52</v>
      </c>
      <c r="U4741" t="str">
        <v>5778 Chloe CourtApt. 365</v>
      </c>
      <c r="V4741">
        <v>830</v>
      </c>
      <c r="W4741" t="str">
        <v>Huelhaven</v>
      </c>
      <c r="X4741" t="str">
        <v>Australian Capital Territory</v>
      </c>
      <c r="Y4741" t="str">
        <v>Australia</v>
      </c>
      <c r="Z4741">
        <v>9</v>
      </c>
      <c r="AA4741" s="3" t="str">
        <f t="shared" si="149"/>
        <v>20 to 30</v>
      </c>
      <c r="AP4741" s="6">
        <v>515</v>
      </c>
      <c r="AQ4741" s="6" t="s">
        <v>1350</v>
      </c>
    </row>
    <row r="4742" spans="1:43" x14ac:dyDescent="0.25">
      <c r="A4742">
        <v>4740</v>
      </c>
      <c r="B4742">
        <v>951</v>
      </c>
      <c r="C4742">
        <v>151</v>
      </c>
      <c r="D4742">
        <v>91</v>
      </c>
      <c r="E4742">
        <v>1</v>
      </c>
      <c r="F4742">
        <v>91</v>
      </c>
      <c r="G4742" t="str">
        <f>VLOOKUP($C4742,'Raw-products'!$A$2:$H$1261,MATCH(G$1,'Raw-products'!$A$1:$H$1,0))</f>
        <v>Shirt</v>
      </c>
      <c r="H4742" t="str">
        <f>VLOOKUP($C4742,'Raw-products'!$A$2:$H$1261,MATCH(H$1,'Raw-products'!$A$1:$H$1,0))</f>
        <v>Linen</v>
      </c>
      <c r="I4742" t="str">
        <f>VLOOKUP($C4742,'Raw-products'!$A$2:$H$1261,MATCH(I$1,'Raw-products'!$A$1:$H$1,0))</f>
        <v>S</v>
      </c>
      <c r="J4742" t="str">
        <f>VLOOKUP($C4742,'Raw-products'!$A$2:$H$1261,MATCH(J$1,'Raw-products'!$A$1:$H$1,0))</f>
        <v>yellow</v>
      </c>
      <c r="K4742">
        <f>VLOOKUP($C4742,'Raw-products'!$A$2:$H$1261,MATCH(K$1,'Raw-products'!$A$1:$H$1,0))</f>
        <v>116</v>
      </c>
      <c r="L4742">
        <f>VLOOKUP($C4742,'Raw-products'!$A$2:$H$1261,MATCH(L$1,'Raw-products'!$A$1:$H$1,0))</f>
        <v>60</v>
      </c>
      <c r="M4742" s="5">
        <f t="shared" si="148"/>
        <v>6960</v>
      </c>
      <c r="N4742" cm="1">
        <f t="array" ref="N4742:Q4742">_xlfn.XLOOKUP($B4742,'Raw -orders'!$A:$A,'Raw -orders'!$B:$E)</f>
        <v>515</v>
      </c>
      <c r="O4742">
        <v>28300</v>
      </c>
      <c r="P4742" s="1">
        <v>44469</v>
      </c>
      <c r="Q4742" s="1">
        <v>44492</v>
      </c>
      <c r="R4742" t="str" cm="1">
        <f t="array" ref="R4742:Y4742">_xlfn.XLOOKUP($N4742,'Raw - customers'!$A:$A,'Raw - customers'!$B:$I)</f>
        <v>Joannes Pandie</v>
      </c>
      <c r="S4742" t="str">
        <v>Female</v>
      </c>
      <c r="T4742">
        <v>52</v>
      </c>
      <c r="U4742" t="str">
        <v>5778 Chloe CourtApt. 365</v>
      </c>
      <c r="V4742">
        <v>830</v>
      </c>
      <c r="W4742" t="str">
        <v>Huelhaven</v>
      </c>
      <c r="X4742" t="str">
        <v>Australian Capital Territory</v>
      </c>
      <c r="Y4742" t="str">
        <v>Australia</v>
      </c>
      <c r="Z4742">
        <v>9</v>
      </c>
      <c r="AA4742" s="3" t="str">
        <f t="shared" si="149"/>
        <v>20 to 30</v>
      </c>
      <c r="AP4742" s="6">
        <v>515</v>
      </c>
      <c r="AQ4742" s="6" t="s">
        <v>1350</v>
      </c>
    </row>
    <row r="4743" spans="1:43" x14ac:dyDescent="0.25">
      <c r="A4743">
        <v>4741</v>
      </c>
      <c r="B4743">
        <v>951</v>
      </c>
      <c r="C4743">
        <v>154</v>
      </c>
      <c r="D4743">
        <v>91</v>
      </c>
      <c r="E4743">
        <v>1</v>
      </c>
      <c r="F4743">
        <v>91</v>
      </c>
      <c r="G4743" t="str">
        <f>VLOOKUP($C4743,'Raw-products'!$A$2:$H$1261,MATCH(G$1,'Raw-products'!$A$1:$H$1,0))</f>
        <v>Shirt</v>
      </c>
      <c r="H4743" t="str">
        <f>VLOOKUP($C4743,'Raw-products'!$A$2:$H$1261,MATCH(H$1,'Raw-products'!$A$1:$H$1,0))</f>
        <v>Linen</v>
      </c>
      <c r="I4743" t="str">
        <f>VLOOKUP($C4743,'Raw-products'!$A$2:$H$1261,MATCH(I$1,'Raw-products'!$A$1:$H$1,0))</f>
        <v>XL</v>
      </c>
      <c r="J4743" t="str">
        <f>VLOOKUP($C4743,'Raw-products'!$A$2:$H$1261,MATCH(J$1,'Raw-products'!$A$1:$H$1,0))</f>
        <v>yellow</v>
      </c>
      <c r="K4743">
        <f>VLOOKUP($C4743,'Raw-products'!$A$2:$H$1261,MATCH(K$1,'Raw-products'!$A$1:$H$1,0))</f>
        <v>116</v>
      </c>
      <c r="L4743">
        <f>VLOOKUP($C4743,'Raw-products'!$A$2:$H$1261,MATCH(L$1,'Raw-products'!$A$1:$H$1,0))</f>
        <v>54</v>
      </c>
      <c r="M4743" s="5">
        <f t="shared" si="148"/>
        <v>6264</v>
      </c>
      <c r="N4743" cm="1">
        <f t="array" ref="N4743:Q4743">_xlfn.XLOOKUP($B4743,'Raw -orders'!$A:$A,'Raw -orders'!$B:$E)</f>
        <v>515</v>
      </c>
      <c r="O4743">
        <v>28300</v>
      </c>
      <c r="P4743" s="1">
        <v>44469</v>
      </c>
      <c r="Q4743" s="1">
        <v>44492</v>
      </c>
      <c r="R4743" t="str" cm="1">
        <f t="array" ref="R4743:Y4743">_xlfn.XLOOKUP($N4743,'Raw - customers'!$A:$A,'Raw - customers'!$B:$I)</f>
        <v>Joannes Pandie</v>
      </c>
      <c r="S4743" t="str">
        <v>Female</v>
      </c>
      <c r="T4743">
        <v>52</v>
      </c>
      <c r="U4743" t="str">
        <v>5778 Chloe CourtApt. 365</v>
      </c>
      <c r="V4743">
        <v>830</v>
      </c>
      <c r="W4743" t="str">
        <v>Huelhaven</v>
      </c>
      <c r="X4743" t="str">
        <v>Australian Capital Territory</v>
      </c>
      <c r="Y4743" t="str">
        <v>Australia</v>
      </c>
      <c r="Z4743">
        <v>9</v>
      </c>
      <c r="AA4743" s="3" t="str">
        <f t="shared" si="149"/>
        <v>20 to 30</v>
      </c>
      <c r="AP4743" s="6">
        <v>515</v>
      </c>
      <c r="AQ4743" s="6" t="s">
        <v>1350</v>
      </c>
    </row>
    <row r="4744" spans="1:43" x14ac:dyDescent="0.25">
      <c r="A4744">
        <v>4742</v>
      </c>
      <c r="B4744">
        <v>952</v>
      </c>
      <c r="C4744">
        <v>859</v>
      </c>
      <c r="D4744">
        <v>113</v>
      </c>
      <c r="E4744">
        <v>1</v>
      </c>
      <c r="F4744">
        <v>113</v>
      </c>
      <c r="G4744" t="str">
        <f>VLOOKUP($C4744,'Raw-products'!$A$2:$H$1261,MATCH(G$1,'Raw-products'!$A$1:$H$1,0))</f>
        <v>Trousers</v>
      </c>
      <c r="H4744" t="str">
        <f>VLOOKUP($C4744,'Raw-products'!$A$2:$H$1261,MATCH(H$1,'Raw-products'!$A$1:$H$1,0))</f>
        <v>Chinos</v>
      </c>
      <c r="I4744" t="str">
        <f>VLOOKUP($C4744,'Raw-products'!$A$2:$H$1261,MATCH(I$1,'Raw-products'!$A$1:$H$1,0))</f>
        <v>XL</v>
      </c>
      <c r="J4744" t="str">
        <f>VLOOKUP($C4744,'Raw-products'!$A$2:$H$1261,MATCH(J$1,'Raw-products'!$A$1:$H$1,0))</f>
        <v>green</v>
      </c>
      <c r="K4744">
        <f>VLOOKUP($C4744,'Raw-products'!$A$2:$H$1261,MATCH(K$1,'Raw-products'!$A$1:$H$1,0))</f>
        <v>100</v>
      </c>
      <c r="L4744">
        <f>VLOOKUP($C4744,'Raw-products'!$A$2:$H$1261,MATCH(L$1,'Raw-products'!$A$1:$H$1,0))</f>
        <v>50</v>
      </c>
      <c r="M4744" s="5">
        <f t="shared" si="148"/>
        <v>5000</v>
      </c>
      <c r="N4744" cm="1">
        <f t="array" ref="N4744:Q4744">_xlfn.XLOOKUP($B4744,'Raw -orders'!$A:$A,'Raw -orders'!$B:$E)</f>
        <v>883</v>
      </c>
      <c r="O4744">
        <v>57857</v>
      </c>
      <c r="P4744" s="1">
        <v>44413</v>
      </c>
      <c r="Q4744" s="1">
        <v>44433</v>
      </c>
      <c r="R4744" t="str" cm="1">
        <f t="array" ref="R4744:Y4744">_xlfn.XLOOKUP($N4744,'Raw - customers'!$A:$A,'Raw - customers'!$B:$I)</f>
        <v>Noel Siviour</v>
      </c>
      <c r="S4744" t="str">
        <v>Polygender</v>
      </c>
      <c r="T4744">
        <v>43</v>
      </c>
      <c r="U4744" t="str">
        <v>8557 Samantha GroveApt. 570</v>
      </c>
      <c r="V4744">
        <v>5255</v>
      </c>
      <c r="W4744" t="str">
        <v>Beahantown</v>
      </c>
      <c r="X4744" t="str">
        <v>South Australia</v>
      </c>
      <c r="Y4744" t="str">
        <v>Australia</v>
      </c>
      <c r="Z4744">
        <v>8</v>
      </c>
      <c r="AA4744" s="3" t="str">
        <f t="shared" si="149"/>
        <v>10 to 20</v>
      </c>
      <c r="AP4744" s="6">
        <v>883</v>
      </c>
      <c r="AQ4744" s="6" t="s">
        <v>1345</v>
      </c>
    </row>
    <row r="4745" spans="1:43" x14ac:dyDescent="0.25">
      <c r="A4745">
        <v>4743</v>
      </c>
      <c r="B4745">
        <v>952</v>
      </c>
      <c r="C4745">
        <v>721</v>
      </c>
      <c r="D4745">
        <v>119</v>
      </c>
      <c r="E4745">
        <v>2</v>
      </c>
      <c r="F4745">
        <v>238</v>
      </c>
      <c r="G4745" t="str">
        <f>VLOOKUP($C4745,'Raw-products'!$A$2:$H$1261,MATCH(G$1,'Raw-products'!$A$1:$H$1,0))</f>
        <v>Jacket</v>
      </c>
      <c r="H4745" t="str">
        <f>VLOOKUP($C4745,'Raw-products'!$A$2:$H$1261,MATCH(H$1,'Raw-products'!$A$1:$H$1,0))</f>
        <v>Trench Coat</v>
      </c>
      <c r="I4745" t="str">
        <f>VLOOKUP($C4745,'Raw-products'!$A$2:$H$1261,MATCH(I$1,'Raw-products'!$A$1:$H$1,0))</f>
        <v>S</v>
      </c>
      <c r="J4745" t="str">
        <f>VLOOKUP($C4745,'Raw-products'!$A$2:$H$1261,MATCH(J$1,'Raw-products'!$A$1:$H$1,0))</f>
        <v>blue</v>
      </c>
      <c r="K4745">
        <f>VLOOKUP($C4745,'Raw-products'!$A$2:$H$1261,MATCH(K$1,'Raw-products'!$A$1:$H$1,0))</f>
        <v>112</v>
      </c>
      <c r="L4745">
        <f>VLOOKUP($C4745,'Raw-products'!$A$2:$H$1261,MATCH(L$1,'Raw-products'!$A$1:$H$1,0))</f>
        <v>64</v>
      </c>
      <c r="M4745" s="5">
        <f t="shared" si="148"/>
        <v>7168</v>
      </c>
      <c r="N4745" cm="1">
        <f t="array" ref="N4745:Q4745">_xlfn.XLOOKUP($B4745,'Raw -orders'!$A:$A,'Raw -orders'!$B:$E)</f>
        <v>883</v>
      </c>
      <c r="O4745">
        <v>57857</v>
      </c>
      <c r="P4745" s="1">
        <v>44413</v>
      </c>
      <c r="Q4745" s="1">
        <v>44433</v>
      </c>
      <c r="R4745" t="str" cm="1">
        <f t="array" ref="R4745:Y4745">_xlfn.XLOOKUP($N4745,'Raw - customers'!$A:$A,'Raw - customers'!$B:$I)</f>
        <v>Noel Siviour</v>
      </c>
      <c r="S4745" t="str">
        <v>Polygender</v>
      </c>
      <c r="T4745">
        <v>43</v>
      </c>
      <c r="U4745" t="str">
        <v>8557 Samantha GroveApt. 570</v>
      </c>
      <c r="V4745">
        <v>5255</v>
      </c>
      <c r="W4745" t="str">
        <v>Beahantown</v>
      </c>
      <c r="X4745" t="str">
        <v>South Australia</v>
      </c>
      <c r="Y4745" t="str">
        <v>Australia</v>
      </c>
      <c r="Z4745">
        <v>8</v>
      </c>
      <c r="AA4745" s="3" t="str">
        <f t="shared" si="149"/>
        <v>10 to 20</v>
      </c>
      <c r="AP4745" s="6">
        <v>883</v>
      </c>
      <c r="AQ4745" s="6" t="s">
        <v>1345</v>
      </c>
    </row>
    <row r="4746" spans="1:43" x14ac:dyDescent="0.25">
      <c r="A4746">
        <v>4744</v>
      </c>
      <c r="B4746">
        <v>952</v>
      </c>
      <c r="C4746">
        <v>845</v>
      </c>
      <c r="D4746">
        <v>113</v>
      </c>
      <c r="E4746">
        <v>1</v>
      </c>
      <c r="F4746">
        <v>113</v>
      </c>
      <c r="G4746" t="str">
        <f>VLOOKUP($C4746,'Raw-products'!$A$2:$H$1261,MATCH(G$1,'Raw-products'!$A$1:$H$1,0))</f>
        <v>Trousers</v>
      </c>
      <c r="H4746" t="str">
        <f>VLOOKUP($C4746,'Raw-products'!$A$2:$H$1261,MATCH(H$1,'Raw-products'!$A$1:$H$1,0))</f>
        <v>Chinos</v>
      </c>
      <c r="I4746" t="str">
        <f>VLOOKUP($C4746,'Raw-products'!$A$2:$H$1261,MATCH(I$1,'Raw-products'!$A$1:$H$1,0))</f>
        <v>XS</v>
      </c>
      <c r="J4746" t="str">
        <f>VLOOKUP($C4746,'Raw-products'!$A$2:$H$1261,MATCH(J$1,'Raw-products'!$A$1:$H$1,0))</f>
        <v>orange</v>
      </c>
      <c r="K4746">
        <f>VLOOKUP($C4746,'Raw-products'!$A$2:$H$1261,MATCH(K$1,'Raw-products'!$A$1:$H$1,0))</f>
        <v>100</v>
      </c>
      <c r="L4746">
        <f>VLOOKUP($C4746,'Raw-products'!$A$2:$H$1261,MATCH(L$1,'Raw-products'!$A$1:$H$1,0))</f>
        <v>53</v>
      </c>
      <c r="M4746" s="5">
        <f t="shared" si="148"/>
        <v>5300</v>
      </c>
      <c r="N4746" cm="1">
        <f t="array" ref="N4746:Q4746">_xlfn.XLOOKUP($B4746,'Raw -orders'!$A:$A,'Raw -orders'!$B:$E)</f>
        <v>883</v>
      </c>
      <c r="O4746">
        <v>57857</v>
      </c>
      <c r="P4746" s="1">
        <v>44413</v>
      </c>
      <c r="Q4746" s="1">
        <v>44433</v>
      </c>
      <c r="R4746" t="str" cm="1">
        <f t="array" ref="R4746:Y4746">_xlfn.XLOOKUP($N4746,'Raw - customers'!$A:$A,'Raw - customers'!$B:$I)</f>
        <v>Noel Siviour</v>
      </c>
      <c r="S4746" t="str">
        <v>Polygender</v>
      </c>
      <c r="T4746">
        <v>43</v>
      </c>
      <c r="U4746" t="str">
        <v>8557 Samantha GroveApt. 570</v>
      </c>
      <c r="V4746">
        <v>5255</v>
      </c>
      <c r="W4746" t="str">
        <v>Beahantown</v>
      </c>
      <c r="X4746" t="str">
        <v>South Australia</v>
      </c>
      <c r="Y4746" t="str">
        <v>Australia</v>
      </c>
      <c r="Z4746">
        <v>8</v>
      </c>
      <c r="AA4746" s="3" t="str">
        <f t="shared" si="149"/>
        <v>10 to 20</v>
      </c>
      <c r="AP4746" s="6">
        <v>883</v>
      </c>
      <c r="AQ4746" s="6" t="s">
        <v>1345</v>
      </c>
    </row>
    <row r="4747" spans="1:43" x14ac:dyDescent="0.25">
      <c r="A4747">
        <v>4745</v>
      </c>
      <c r="B4747">
        <v>952</v>
      </c>
      <c r="C4747">
        <v>707</v>
      </c>
      <c r="D4747">
        <v>119</v>
      </c>
      <c r="E4747">
        <v>3</v>
      </c>
      <c r="F4747">
        <v>357</v>
      </c>
      <c r="G4747" t="str">
        <f>VLOOKUP($C4747,'Raw-products'!$A$2:$H$1261,MATCH(G$1,'Raw-products'!$A$1:$H$1,0))</f>
        <v>Jacket</v>
      </c>
      <c r="H4747" t="str">
        <f>VLOOKUP($C4747,'Raw-products'!$A$2:$H$1261,MATCH(H$1,'Raw-products'!$A$1:$H$1,0))</f>
        <v>Trench Coat</v>
      </c>
      <c r="I4747" t="str">
        <f>VLOOKUP($C4747,'Raw-products'!$A$2:$H$1261,MATCH(I$1,'Raw-products'!$A$1:$H$1,0))</f>
        <v>M</v>
      </c>
      <c r="J4747" t="str">
        <f>VLOOKUP($C4747,'Raw-products'!$A$2:$H$1261,MATCH(J$1,'Raw-products'!$A$1:$H$1,0))</f>
        <v>orange</v>
      </c>
      <c r="K4747">
        <f>VLOOKUP($C4747,'Raw-products'!$A$2:$H$1261,MATCH(K$1,'Raw-products'!$A$1:$H$1,0))</f>
        <v>112</v>
      </c>
      <c r="L4747">
        <f>VLOOKUP($C4747,'Raw-products'!$A$2:$H$1261,MATCH(L$1,'Raw-products'!$A$1:$H$1,0))</f>
        <v>43</v>
      </c>
      <c r="M4747" s="5">
        <f t="shared" si="148"/>
        <v>4816</v>
      </c>
      <c r="N4747" cm="1">
        <f t="array" ref="N4747:Q4747">_xlfn.XLOOKUP($B4747,'Raw -orders'!$A:$A,'Raw -orders'!$B:$E)</f>
        <v>883</v>
      </c>
      <c r="O4747">
        <v>57857</v>
      </c>
      <c r="P4747" s="1">
        <v>44413</v>
      </c>
      <c r="Q4747" s="1">
        <v>44433</v>
      </c>
      <c r="R4747" t="str" cm="1">
        <f t="array" ref="R4747:Y4747">_xlfn.XLOOKUP($N4747,'Raw - customers'!$A:$A,'Raw - customers'!$B:$I)</f>
        <v>Noel Siviour</v>
      </c>
      <c r="S4747" t="str">
        <v>Polygender</v>
      </c>
      <c r="T4747">
        <v>43</v>
      </c>
      <c r="U4747" t="str">
        <v>8557 Samantha GroveApt. 570</v>
      </c>
      <c r="V4747">
        <v>5255</v>
      </c>
      <c r="W4747" t="str">
        <v>Beahantown</v>
      </c>
      <c r="X4747" t="str">
        <v>South Australia</v>
      </c>
      <c r="Y4747" t="str">
        <v>Australia</v>
      </c>
      <c r="Z4747">
        <v>8</v>
      </c>
      <c r="AA4747" s="3" t="str">
        <f t="shared" si="149"/>
        <v>10 to 20</v>
      </c>
      <c r="AP4747" s="6">
        <v>883</v>
      </c>
      <c r="AQ4747" s="6" t="s">
        <v>1345</v>
      </c>
    </row>
    <row r="4748" spans="1:43" x14ac:dyDescent="0.25">
      <c r="A4748">
        <v>4746</v>
      </c>
      <c r="B4748">
        <v>952</v>
      </c>
      <c r="C4748">
        <v>304</v>
      </c>
      <c r="D4748">
        <v>105</v>
      </c>
      <c r="E4748">
        <v>2</v>
      </c>
      <c r="F4748">
        <v>210</v>
      </c>
      <c r="G4748" t="str">
        <f>VLOOKUP($C4748,'Raw-products'!$A$2:$H$1261,MATCH(G$1,'Raw-products'!$A$1:$H$1,0))</f>
        <v>Shirt</v>
      </c>
      <c r="H4748" t="str">
        <f>VLOOKUP($C4748,'Raw-products'!$A$2:$H$1261,MATCH(H$1,'Raw-products'!$A$1:$H$1,0))</f>
        <v>Cuban Collar</v>
      </c>
      <c r="I4748" t="str">
        <f>VLOOKUP($C4748,'Raw-products'!$A$2:$H$1261,MATCH(I$1,'Raw-products'!$A$1:$H$1,0))</f>
        <v>XL</v>
      </c>
      <c r="J4748" t="str">
        <f>VLOOKUP($C4748,'Raw-products'!$A$2:$H$1261,MATCH(J$1,'Raw-products'!$A$1:$H$1,0))</f>
        <v>blue</v>
      </c>
      <c r="K4748">
        <f>VLOOKUP($C4748,'Raw-products'!$A$2:$H$1261,MATCH(K$1,'Raw-products'!$A$1:$H$1,0))</f>
        <v>93</v>
      </c>
      <c r="L4748">
        <f>VLOOKUP($C4748,'Raw-products'!$A$2:$H$1261,MATCH(L$1,'Raw-products'!$A$1:$H$1,0))</f>
        <v>73</v>
      </c>
      <c r="M4748" s="5">
        <f t="shared" si="148"/>
        <v>6789</v>
      </c>
      <c r="N4748" cm="1">
        <f t="array" ref="N4748:Q4748">_xlfn.XLOOKUP($B4748,'Raw -orders'!$A:$A,'Raw -orders'!$B:$E)</f>
        <v>883</v>
      </c>
      <c r="O4748">
        <v>57857</v>
      </c>
      <c r="P4748" s="1">
        <v>44413</v>
      </c>
      <c r="Q4748" s="1">
        <v>44433</v>
      </c>
      <c r="R4748" t="str" cm="1">
        <f t="array" ref="R4748:Y4748">_xlfn.XLOOKUP($N4748,'Raw - customers'!$A:$A,'Raw - customers'!$B:$I)</f>
        <v>Noel Siviour</v>
      </c>
      <c r="S4748" t="str">
        <v>Polygender</v>
      </c>
      <c r="T4748">
        <v>43</v>
      </c>
      <c r="U4748" t="str">
        <v>8557 Samantha GroveApt. 570</v>
      </c>
      <c r="V4748">
        <v>5255</v>
      </c>
      <c r="W4748" t="str">
        <v>Beahantown</v>
      </c>
      <c r="X4748" t="str">
        <v>South Australia</v>
      </c>
      <c r="Y4748" t="str">
        <v>Australia</v>
      </c>
      <c r="Z4748">
        <v>8</v>
      </c>
      <c r="AA4748" s="3" t="str">
        <f t="shared" si="149"/>
        <v>10 to 20</v>
      </c>
      <c r="AP4748" s="6">
        <v>883</v>
      </c>
      <c r="AQ4748" s="6" t="s">
        <v>1345</v>
      </c>
    </row>
    <row r="4749" spans="1:43" x14ac:dyDescent="0.25">
      <c r="A4749">
        <v>4747</v>
      </c>
      <c r="B4749">
        <v>952</v>
      </c>
      <c r="C4749">
        <v>1223</v>
      </c>
      <c r="D4749">
        <v>105</v>
      </c>
      <c r="E4749">
        <v>1</v>
      </c>
      <c r="F4749">
        <v>105</v>
      </c>
      <c r="G4749" t="str">
        <f>VLOOKUP($C4749,'Raw-products'!$A$2:$H$1261,MATCH(G$1,'Raw-products'!$A$1:$H$1,0))</f>
        <v>Trousers</v>
      </c>
      <c r="H4749" t="str">
        <f>VLOOKUP($C4749,'Raw-products'!$A$2:$H$1261,MATCH(H$1,'Raw-products'!$A$1:$H$1,0))</f>
        <v>Pleated</v>
      </c>
      <c r="I4749" t="str">
        <f>VLOOKUP($C4749,'Raw-products'!$A$2:$H$1261,MATCH(I$1,'Raw-products'!$A$1:$H$1,0))</f>
        <v>L</v>
      </c>
      <c r="J4749" t="str">
        <f>VLOOKUP($C4749,'Raw-products'!$A$2:$H$1261,MATCH(J$1,'Raw-products'!$A$1:$H$1,0))</f>
        <v>violet</v>
      </c>
      <c r="K4749">
        <f>VLOOKUP($C4749,'Raw-products'!$A$2:$H$1261,MATCH(K$1,'Raw-products'!$A$1:$H$1,0))</f>
        <v>90</v>
      </c>
      <c r="L4749">
        <f>VLOOKUP($C4749,'Raw-products'!$A$2:$H$1261,MATCH(L$1,'Raw-products'!$A$1:$H$1,0))</f>
        <v>48</v>
      </c>
      <c r="M4749" s="5">
        <f t="shared" si="148"/>
        <v>4320</v>
      </c>
      <c r="N4749" cm="1">
        <f t="array" ref="N4749:Q4749">_xlfn.XLOOKUP($B4749,'Raw -orders'!$A:$A,'Raw -orders'!$B:$E)</f>
        <v>883</v>
      </c>
      <c r="O4749">
        <v>57857</v>
      </c>
      <c r="P4749" s="1">
        <v>44413</v>
      </c>
      <c r="Q4749" s="1">
        <v>44433</v>
      </c>
      <c r="R4749" t="str" cm="1">
        <f t="array" ref="R4749:Y4749">_xlfn.XLOOKUP($N4749,'Raw - customers'!$A:$A,'Raw - customers'!$B:$I)</f>
        <v>Noel Siviour</v>
      </c>
      <c r="S4749" t="str">
        <v>Polygender</v>
      </c>
      <c r="T4749">
        <v>43</v>
      </c>
      <c r="U4749" t="str">
        <v>8557 Samantha GroveApt. 570</v>
      </c>
      <c r="V4749">
        <v>5255</v>
      </c>
      <c r="W4749" t="str">
        <v>Beahantown</v>
      </c>
      <c r="X4749" t="str">
        <v>South Australia</v>
      </c>
      <c r="Y4749" t="str">
        <v>Australia</v>
      </c>
      <c r="Z4749">
        <v>8</v>
      </c>
      <c r="AA4749" s="3" t="str">
        <f t="shared" si="149"/>
        <v>10 to 20</v>
      </c>
      <c r="AP4749" s="6">
        <v>883</v>
      </c>
      <c r="AQ4749" s="6" t="s">
        <v>1345</v>
      </c>
    </row>
    <row r="4750" spans="1:43" x14ac:dyDescent="0.25">
      <c r="A4750">
        <v>4748</v>
      </c>
      <c r="B4750">
        <v>952</v>
      </c>
      <c r="C4750">
        <v>78</v>
      </c>
      <c r="D4750">
        <v>118</v>
      </c>
      <c r="E4750">
        <v>2</v>
      </c>
      <c r="F4750">
        <v>236</v>
      </c>
      <c r="G4750" t="str">
        <f>VLOOKUP($C4750,'Raw-products'!$A$2:$H$1261,MATCH(G$1,'Raw-products'!$A$1:$H$1,0))</f>
        <v>Shirt</v>
      </c>
      <c r="H4750" t="str">
        <f>VLOOKUP($C4750,'Raw-products'!$A$2:$H$1261,MATCH(H$1,'Raw-products'!$A$1:$H$1,0))</f>
        <v>Flannel</v>
      </c>
      <c r="I4750" t="str">
        <f>VLOOKUP($C4750,'Raw-products'!$A$2:$H$1261,MATCH(I$1,'Raw-products'!$A$1:$H$1,0))</f>
        <v>L</v>
      </c>
      <c r="J4750" t="str">
        <f>VLOOKUP($C4750,'Raw-products'!$A$2:$H$1261,MATCH(J$1,'Raw-products'!$A$1:$H$1,0))</f>
        <v>orange</v>
      </c>
      <c r="K4750">
        <f>VLOOKUP($C4750,'Raw-products'!$A$2:$H$1261,MATCH(K$1,'Raw-products'!$A$1:$H$1,0))</f>
        <v>96</v>
      </c>
      <c r="L4750">
        <f>VLOOKUP($C4750,'Raw-products'!$A$2:$H$1261,MATCH(L$1,'Raw-products'!$A$1:$H$1,0))</f>
        <v>59</v>
      </c>
      <c r="M4750" s="5">
        <f t="shared" si="148"/>
        <v>5664</v>
      </c>
      <c r="N4750" cm="1">
        <f t="array" ref="N4750:Q4750">_xlfn.XLOOKUP($B4750,'Raw -orders'!$A:$A,'Raw -orders'!$B:$E)</f>
        <v>883</v>
      </c>
      <c r="O4750">
        <v>57857</v>
      </c>
      <c r="P4750" s="1">
        <v>44413</v>
      </c>
      <c r="Q4750" s="1">
        <v>44433</v>
      </c>
      <c r="R4750" t="str" cm="1">
        <f t="array" ref="R4750:Y4750">_xlfn.XLOOKUP($N4750,'Raw - customers'!$A:$A,'Raw - customers'!$B:$I)</f>
        <v>Noel Siviour</v>
      </c>
      <c r="S4750" t="str">
        <v>Polygender</v>
      </c>
      <c r="T4750">
        <v>43</v>
      </c>
      <c r="U4750" t="str">
        <v>8557 Samantha GroveApt. 570</v>
      </c>
      <c r="V4750">
        <v>5255</v>
      </c>
      <c r="W4750" t="str">
        <v>Beahantown</v>
      </c>
      <c r="X4750" t="str">
        <v>South Australia</v>
      </c>
      <c r="Y4750" t="str">
        <v>Australia</v>
      </c>
      <c r="Z4750">
        <v>8</v>
      </c>
      <c r="AA4750" s="3" t="str">
        <f t="shared" si="149"/>
        <v>10 to 20</v>
      </c>
      <c r="AP4750" s="6">
        <v>883</v>
      </c>
      <c r="AQ4750" s="6" t="s">
        <v>1345</v>
      </c>
    </row>
    <row r="4751" spans="1:43" x14ac:dyDescent="0.25">
      <c r="A4751">
        <v>4749</v>
      </c>
      <c r="B4751">
        <v>953</v>
      </c>
      <c r="C4751">
        <v>915</v>
      </c>
      <c r="D4751">
        <v>96</v>
      </c>
      <c r="E4751">
        <v>2</v>
      </c>
      <c r="F4751">
        <v>192</v>
      </c>
      <c r="G4751" t="str">
        <f>VLOOKUP($C4751,'Raw-products'!$A$2:$H$1261,MATCH(G$1,'Raw-products'!$A$1:$H$1,0))</f>
        <v>Trousers</v>
      </c>
      <c r="H4751" t="str">
        <f>VLOOKUP($C4751,'Raw-products'!$A$2:$H$1261,MATCH(H$1,'Raw-products'!$A$1:$H$1,0))</f>
        <v>Drawstring</v>
      </c>
      <c r="I4751" t="str">
        <f>VLOOKUP($C4751,'Raw-products'!$A$2:$H$1261,MATCH(I$1,'Raw-products'!$A$1:$H$1,0))</f>
        <v>XS</v>
      </c>
      <c r="J4751" t="str">
        <f>VLOOKUP($C4751,'Raw-products'!$A$2:$H$1261,MATCH(J$1,'Raw-products'!$A$1:$H$1,0))</f>
        <v>orange</v>
      </c>
      <c r="K4751">
        <f>VLOOKUP($C4751,'Raw-products'!$A$2:$H$1261,MATCH(K$1,'Raw-products'!$A$1:$H$1,0))</f>
        <v>104</v>
      </c>
      <c r="L4751">
        <f>VLOOKUP($C4751,'Raw-products'!$A$2:$H$1261,MATCH(L$1,'Raw-products'!$A$1:$H$1,0))</f>
        <v>41</v>
      </c>
      <c r="M4751" s="5">
        <f t="shared" si="148"/>
        <v>4264</v>
      </c>
      <c r="N4751" cm="1">
        <f t="array" ref="N4751:Q4751">_xlfn.XLOOKUP($B4751,'Raw -orders'!$A:$A,'Raw -orders'!$B:$E)</f>
        <v>733</v>
      </c>
      <c r="O4751">
        <v>28033</v>
      </c>
      <c r="P4751" s="1">
        <v>44304</v>
      </c>
      <c r="Q4751" s="1">
        <v>44312</v>
      </c>
      <c r="R4751" t="str" cm="1">
        <f t="array" ref="R4751:Y4751">_xlfn.XLOOKUP($N4751,'Raw - customers'!$A:$A,'Raw - customers'!$B:$I)</f>
        <v>Otto Matyasik</v>
      </c>
      <c r="S4751" t="str">
        <v>Genderqueer</v>
      </c>
      <c r="T4751">
        <v>67</v>
      </c>
      <c r="U4751" t="str">
        <v>35 Hall PlazaSuite 535</v>
      </c>
      <c r="V4751">
        <v>8850</v>
      </c>
      <c r="W4751" t="str">
        <v>East Benjamin</v>
      </c>
      <c r="X4751" t="str">
        <v>New South Wales</v>
      </c>
      <c r="Y4751" t="str">
        <v>Australia</v>
      </c>
      <c r="Z4751">
        <v>4</v>
      </c>
      <c r="AA4751" s="3" t="str">
        <f t="shared" si="149"/>
        <v>0 to 10</v>
      </c>
      <c r="AP4751" s="6">
        <v>733</v>
      </c>
      <c r="AQ4751" s="6" t="s">
        <v>1362</v>
      </c>
    </row>
    <row r="4752" spans="1:43" x14ac:dyDescent="0.25">
      <c r="A4752">
        <v>4750</v>
      </c>
      <c r="B4752">
        <v>953</v>
      </c>
      <c r="C4752">
        <v>80</v>
      </c>
      <c r="D4752">
        <v>118</v>
      </c>
      <c r="E4752">
        <v>1</v>
      </c>
      <c r="F4752">
        <v>118</v>
      </c>
      <c r="G4752" t="str">
        <f>VLOOKUP($C4752,'Raw-products'!$A$2:$H$1261,MATCH(G$1,'Raw-products'!$A$1:$H$1,0))</f>
        <v>Shirt</v>
      </c>
      <c r="H4752" t="str">
        <f>VLOOKUP($C4752,'Raw-products'!$A$2:$H$1261,MATCH(H$1,'Raw-products'!$A$1:$H$1,0))</f>
        <v>Flannel</v>
      </c>
      <c r="I4752" t="str">
        <f>VLOOKUP($C4752,'Raw-products'!$A$2:$H$1261,MATCH(I$1,'Raw-products'!$A$1:$H$1,0))</f>
        <v>XS</v>
      </c>
      <c r="J4752" t="str">
        <f>VLOOKUP($C4752,'Raw-products'!$A$2:$H$1261,MATCH(J$1,'Raw-products'!$A$1:$H$1,0))</f>
        <v>yellow</v>
      </c>
      <c r="K4752">
        <f>VLOOKUP($C4752,'Raw-products'!$A$2:$H$1261,MATCH(K$1,'Raw-products'!$A$1:$H$1,0))</f>
        <v>96</v>
      </c>
      <c r="L4752">
        <f>VLOOKUP($C4752,'Raw-products'!$A$2:$H$1261,MATCH(L$1,'Raw-products'!$A$1:$H$1,0))</f>
        <v>41</v>
      </c>
      <c r="M4752" s="5">
        <f t="shared" si="148"/>
        <v>3936</v>
      </c>
      <c r="N4752" cm="1">
        <f t="array" ref="N4752:Q4752">_xlfn.XLOOKUP($B4752,'Raw -orders'!$A:$A,'Raw -orders'!$B:$E)</f>
        <v>733</v>
      </c>
      <c r="O4752">
        <v>28033</v>
      </c>
      <c r="P4752" s="1">
        <v>44304</v>
      </c>
      <c r="Q4752" s="1">
        <v>44312</v>
      </c>
      <c r="R4752" t="str" cm="1">
        <f t="array" ref="R4752:Y4752">_xlfn.XLOOKUP($N4752,'Raw - customers'!$A:$A,'Raw - customers'!$B:$I)</f>
        <v>Otto Matyasik</v>
      </c>
      <c r="S4752" t="str">
        <v>Genderqueer</v>
      </c>
      <c r="T4752">
        <v>67</v>
      </c>
      <c r="U4752" t="str">
        <v>35 Hall PlazaSuite 535</v>
      </c>
      <c r="V4752">
        <v>8850</v>
      </c>
      <c r="W4752" t="str">
        <v>East Benjamin</v>
      </c>
      <c r="X4752" t="str">
        <v>New South Wales</v>
      </c>
      <c r="Y4752" t="str">
        <v>Australia</v>
      </c>
      <c r="Z4752">
        <v>4</v>
      </c>
      <c r="AA4752" s="3" t="str">
        <f t="shared" si="149"/>
        <v>0 to 10</v>
      </c>
      <c r="AP4752" s="6">
        <v>733</v>
      </c>
      <c r="AQ4752" s="6" t="s">
        <v>1362</v>
      </c>
    </row>
    <row r="4753" spans="1:43" x14ac:dyDescent="0.25">
      <c r="A4753">
        <v>4751</v>
      </c>
      <c r="B4753">
        <v>953</v>
      </c>
      <c r="C4753">
        <v>1128</v>
      </c>
      <c r="D4753">
        <v>102</v>
      </c>
      <c r="E4753">
        <v>2</v>
      </c>
      <c r="F4753">
        <v>204</v>
      </c>
      <c r="G4753" t="str">
        <f>VLOOKUP($C4753,'Raw-products'!$A$2:$H$1261,MATCH(G$1,'Raw-products'!$A$1:$H$1,0))</f>
        <v>Trousers</v>
      </c>
      <c r="H4753" t="str">
        <f>VLOOKUP($C4753,'Raw-products'!$A$2:$H$1261,MATCH(H$1,'Raw-products'!$A$1:$H$1,0))</f>
        <v>Cargo Pants</v>
      </c>
      <c r="I4753" t="str">
        <f>VLOOKUP($C4753,'Raw-products'!$A$2:$H$1261,MATCH(I$1,'Raw-products'!$A$1:$H$1,0))</f>
        <v>L</v>
      </c>
      <c r="J4753" t="str">
        <f>VLOOKUP($C4753,'Raw-products'!$A$2:$H$1261,MATCH(J$1,'Raw-products'!$A$1:$H$1,0))</f>
        <v>orange</v>
      </c>
      <c r="K4753">
        <f>VLOOKUP($C4753,'Raw-products'!$A$2:$H$1261,MATCH(K$1,'Raw-products'!$A$1:$H$1,0))</f>
        <v>106</v>
      </c>
      <c r="L4753">
        <f>VLOOKUP($C4753,'Raw-products'!$A$2:$H$1261,MATCH(L$1,'Raw-products'!$A$1:$H$1,0))</f>
        <v>78</v>
      </c>
      <c r="M4753" s="5">
        <f t="shared" si="148"/>
        <v>8268</v>
      </c>
      <c r="N4753" cm="1">
        <f t="array" ref="N4753:Q4753">_xlfn.XLOOKUP($B4753,'Raw -orders'!$A:$A,'Raw -orders'!$B:$E)</f>
        <v>733</v>
      </c>
      <c r="O4753">
        <v>28033</v>
      </c>
      <c r="P4753" s="1">
        <v>44304</v>
      </c>
      <c r="Q4753" s="1">
        <v>44312</v>
      </c>
      <c r="R4753" t="str" cm="1">
        <f t="array" ref="R4753:Y4753">_xlfn.XLOOKUP($N4753,'Raw - customers'!$A:$A,'Raw - customers'!$B:$I)</f>
        <v>Otto Matyasik</v>
      </c>
      <c r="S4753" t="str">
        <v>Genderqueer</v>
      </c>
      <c r="T4753">
        <v>67</v>
      </c>
      <c r="U4753" t="str">
        <v>35 Hall PlazaSuite 535</v>
      </c>
      <c r="V4753">
        <v>8850</v>
      </c>
      <c r="W4753" t="str">
        <v>East Benjamin</v>
      </c>
      <c r="X4753" t="str">
        <v>New South Wales</v>
      </c>
      <c r="Y4753" t="str">
        <v>Australia</v>
      </c>
      <c r="Z4753">
        <v>4</v>
      </c>
      <c r="AA4753" s="3" t="str">
        <f t="shared" si="149"/>
        <v>0 to 10</v>
      </c>
      <c r="AP4753" s="6">
        <v>733</v>
      </c>
      <c r="AQ4753" s="6" t="s">
        <v>1362</v>
      </c>
    </row>
    <row r="4754" spans="1:43" x14ac:dyDescent="0.25">
      <c r="A4754">
        <v>4752</v>
      </c>
      <c r="B4754">
        <v>953</v>
      </c>
      <c r="C4754">
        <v>232</v>
      </c>
      <c r="D4754">
        <v>106</v>
      </c>
      <c r="E4754">
        <v>2</v>
      </c>
      <c r="F4754">
        <v>212</v>
      </c>
      <c r="G4754" t="str">
        <f>VLOOKUP($C4754,'Raw-products'!$A$2:$H$1261,MATCH(G$1,'Raw-products'!$A$1:$H$1,0))</f>
        <v>Shirt</v>
      </c>
      <c r="H4754" t="str">
        <f>VLOOKUP($C4754,'Raw-products'!$A$2:$H$1261,MATCH(H$1,'Raw-products'!$A$1:$H$1,0))</f>
        <v>Chambray</v>
      </c>
      <c r="I4754" t="str">
        <f>VLOOKUP($C4754,'Raw-products'!$A$2:$H$1261,MATCH(I$1,'Raw-products'!$A$1:$H$1,0))</f>
        <v>M</v>
      </c>
      <c r="J4754" t="str">
        <f>VLOOKUP($C4754,'Raw-products'!$A$2:$H$1261,MATCH(J$1,'Raw-products'!$A$1:$H$1,0))</f>
        <v>blue</v>
      </c>
      <c r="K4754">
        <f>VLOOKUP($C4754,'Raw-products'!$A$2:$H$1261,MATCH(K$1,'Raw-products'!$A$1:$H$1,0))</f>
        <v>105</v>
      </c>
      <c r="L4754">
        <f>VLOOKUP($C4754,'Raw-products'!$A$2:$H$1261,MATCH(L$1,'Raw-products'!$A$1:$H$1,0))</f>
        <v>66</v>
      </c>
      <c r="M4754" s="5">
        <f t="shared" si="148"/>
        <v>6930</v>
      </c>
      <c r="N4754" cm="1">
        <f t="array" ref="N4754:Q4754">_xlfn.XLOOKUP($B4754,'Raw -orders'!$A:$A,'Raw -orders'!$B:$E)</f>
        <v>733</v>
      </c>
      <c r="O4754">
        <v>28033</v>
      </c>
      <c r="P4754" s="1">
        <v>44304</v>
      </c>
      <c r="Q4754" s="1">
        <v>44312</v>
      </c>
      <c r="R4754" t="str" cm="1">
        <f t="array" ref="R4754:Y4754">_xlfn.XLOOKUP($N4754,'Raw - customers'!$A:$A,'Raw - customers'!$B:$I)</f>
        <v>Otto Matyasik</v>
      </c>
      <c r="S4754" t="str">
        <v>Genderqueer</v>
      </c>
      <c r="T4754">
        <v>67</v>
      </c>
      <c r="U4754" t="str">
        <v>35 Hall PlazaSuite 535</v>
      </c>
      <c r="V4754">
        <v>8850</v>
      </c>
      <c r="W4754" t="str">
        <v>East Benjamin</v>
      </c>
      <c r="X4754" t="str">
        <v>New South Wales</v>
      </c>
      <c r="Y4754" t="str">
        <v>Australia</v>
      </c>
      <c r="Z4754">
        <v>4</v>
      </c>
      <c r="AA4754" s="3" t="str">
        <f t="shared" si="149"/>
        <v>0 to 10</v>
      </c>
      <c r="AP4754" s="6">
        <v>733</v>
      </c>
      <c r="AQ4754" s="6" t="s">
        <v>1362</v>
      </c>
    </row>
    <row r="4755" spans="1:43" x14ac:dyDescent="0.25">
      <c r="A4755">
        <v>4753</v>
      </c>
      <c r="B4755">
        <v>953</v>
      </c>
      <c r="C4755">
        <v>815</v>
      </c>
      <c r="D4755">
        <v>117</v>
      </c>
      <c r="E4755">
        <v>3</v>
      </c>
      <c r="F4755">
        <v>351</v>
      </c>
      <c r="G4755" t="str">
        <f>VLOOKUP($C4755,'Raw-products'!$A$2:$H$1261,MATCH(G$1,'Raw-products'!$A$1:$H$1,0))</f>
        <v>Jacket</v>
      </c>
      <c r="H4755" t="str">
        <f>VLOOKUP($C4755,'Raw-products'!$A$2:$H$1261,MATCH(H$1,'Raw-products'!$A$1:$H$1,0))</f>
        <v>Shearling</v>
      </c>
      <c r="I4755" t="str">
        <f>VLOOKUP($C4755,'Raw-products'!$A$2:$H$1261,MATCH(I$1,'Raw-products'!$A$1:$H$1,0))</f>
        <v>XS</v>
      </c>
      <c r="J4755" t="str">
        <f>VLOOKUP($C4755,'Raw-products'!$A$2:$H$1261,MATCH(J$1,'Raw-products'!$A$1:$H$1,0))</f>
        <v>yellow</v>
      </c>
      <c r="K4755">
        <f>VLOOKUP($C4755,'Raw-products'!$A$2:$H$1261,MATCH(K$1,'Raw-products'!$A$1:$H$1,0))</f>
        <v>95</v>
      </c>
      <c r="L4755">
        <f>VLOOKUP($C4755,'Raw-products'!$A$2:$H$1261,MATCH(L$1,'Raw-products'!$A$1:$H$1,0))</f>
        <v>66</v>
      </c>
      <c r="M4755" s="5">
        <f t="shared" si="148"/>
        <v>6270</v>
      </c>
      <c r="N4755" cm="1">
        <f t="array" ref="N4755:Q4755">_xlfn.XLOOKUP($B4755,'Raw -orders'!$A:$A,'Raw -orders'!$B:$E)</f>
        <v>733</v>
      </c>
      <c r="O4755">
        <v>28033</v>
      </c>
      <c r="P4755" s="1">
        <v>44304</v>
      </c>
      <c r="Q4755" s="1">
        <v>44312</v>
      </c>
      <c r="R4755" t="str" cm="1">
        <f t="array" ref="R4755:Y4755">_xlfn.XLOOKUP($N4755,'Raw - customers'!$A:$A,'Raw - customers'!$B:$I)</f>
        <v>Otto Matyasik</v>
      </c>
      <c r="S4755" t="str">
        <v>Genderqueer</v>
      </c>
      <c r="T4755">
        <v>67</v>
      </c>
      <c r="U4755" t="str">
        <v>35 Hall PlazaSuite 535</v>
      </c>
      <c r="V4755">
        <v>8850</v>
      </c>
      <c r="W4755" t="str">
        <v>East Benjamin</v>
      </c>
      <c r="X4755" t="str">
        <v>New South Wales</v>
      </c>
      <c r="Y4755" t="str">
        <v>Australia</v>
      </c>
      <c r="Z4755">
        <v>4</v>
      </c>
      <c r="AA4755" s="3" t="str">
        <f t="shared" si="149"/>
        <v>0 to 10</v>
      </c>
      <c r="AP4755" s="6">
        <v>733</v>
      </c>
      <c r="AQ4755" s="6" t="s">
        <v>1362</v>
      </c>
    </row>
    <row r="4756" spans="1:43" x14ac:dyDescent="0.25">
      <c r="A4756">
        <v>4754</v>
      </c>
      <c r="B4756">
        <v>953</v>
      </c>
      <c r="C4756">
        <v>369</v>
      </c>
      <c r="D4756">
        <v>94</v>
      </c>
      <c r="E4756">
        <v>2</v>
      </c>
      <c r="F4756">
        <v>188</v>
      </c>
      <c r="G4756" t="str">
        <f>VLOOKUP($C4756,'Raw-products'!$A$2:$H$1261,MATCH(G$1,'Raw-products'!$A$1:$H$1,0))</f>
        <v>Shirt</v>
      </c>
      <c r="H4756" t="str">
        <f>VLOOKUP($C4756,'Raw-products'!$A$2:$H$1261,MATCH(H$1,'Raw-products'!$A$1:$H$1,0))</f>
        <v>Henley</v>
      </c>
      <c r="I4756" t="str">
        <f>VLOOKUP($C4756,'Raw-products'!$A$2:$H$1261,MATCH(I$1,'Raw-products'!$A$1:$H$1,0))</f>
        <v>XL</v>
      </c>
      <c r="J4756" t="str">
        <f>VLOOKUP($C4756,'Raw-products'!$A$2:$H$1261,MATCH(J$1,'Raw-products'!$A$1:$H$1,0))</f>
        <v>green</v>
      </c>
      <c r="K4756">
        <f>VLOOKUP($C4756,'Raw-products'!$A$2:$H$1261,MATCH(K$1,'Raw-products'!$A$1:$H$1,0))</f>
        <v>92</v>
      </c>
      <c r="L4756">
        <f>VLOOKUP($C4756,'Raw-products'!$A$2:$H$1261,MATCH(L$1,'Raw-products'!$A$1:$H$1,0))</f>
        <v>64</v>
      </c>
      <c r="M4756" s="5">
        <f t="shared" si="148"/>
        <v>5888</v>
      </c>
      <c r="N4756" cm="1">
        <f t="array" ref="N4756:Q4756">_xlfn.XLOOKUP($B4756,'Raw -orders'!$A:$A,'Raw -orders'!$B:$E)</f>
        <v>733</v>
      </c>
      <c r="O4756">
        <v>28033</v>
      </c>
      <c r="P4756" s="1">
        <v>44304</v>
      </c>
      <c r="Q4756" s="1">
        <v>44312</v>
      </c>
      <c r="R4756" t="str" cm="1">
        <f t="array" ref="R4756:Y4756">_xlfn.XLOOKUP($N4756,'Raw - customers'!$A:$A,'Raw - customers'!$B:$I)</f>
        <v>Otto Matyasik</v>
      </c>
      <c r="S4756" t="str">
        <v>Genderqueer</v>
      </c>
      <c r="T4756">
        <v>67</v>
      </c>
      <c r="U4756" t="str">
        <v>35 Hall PlazaSuite 535</v>
      </c>
      <c r="V4756">
        <v>8850</v>
      </c>
      <c r="W4756" t="str">
        <v>East Benjamin</v>
      </c>
      <c r="X4756" t="str">
        <v>New South Wales</v>
      </c>
      <c r="Y4756" t="str">
        <v>Australia</v>
      </c>
      <c r="Z4756">
        <v>4</v>
      </c>
      <c r="AA4756" s="3" t="str">
        <f t="shared" si="149"/>
        <v>0 to 10</v>
      </c>
      <c r="AP4756" s="6">
        <v>733</v>
      </c>
      <c r="AQ4756" s="6" t="s">
        <v>1362</v>
      </c>
    </row>
    <row r="4757" spans="1:43" x14ac:dyDescent="0.25">
      <c r="A4757">
        <v>4755</v>
      </c>
      <c r="B4757">
        <v>953</v>
      </c>
      <c r="C4757">
        <v>302</v>
      </c>
      <c r="D4757">
        <v>105</v>
      </c>
      <c r="E4757">
        <v>1</v>
      </c>
      <c r="F4757">
        <v>105</v>
      </c>
      <c r="G4757" t="str">
        <f>VLOOKUP($C4757,'Raw-products'!$A$2:$H$1261,MATCH(G$1,'Raw-products'!$A$1:$H$1,0))</f>
        <v>Shirt</v>
      </c>
      <c r="H4757" t="str">
        <f>VLOOKUP($C4757,'Raw-products'!$A$2:$H$1261,MATCH(H$1,'Raw-products'!$A$1:$H$1,0))</f>
        <v>Cuban Collar</v>
      </c>
      <c r="I4757" t="str">
        <f>VLOOKUP($C4757,'Raw-products'!$A$2:$H$1261,MATCH(I$1,'Raw-products'!$A$1:$H$1,0))</f>
        <v>M</v>
      </c>
      <c r="J4757" t="str">
        <f>VLOOKUP($C4757,'Raw-products'!$A$2:$H$1261,MATCH(J$1,'Raw-products'!$A$1:$H$1,0))</f>
        <v>blue</v>
      </c>
      <c r="K4757">
        <f>VLOOKUP($C4757,'Raw-products'!$A$2:$H$1261,MATCH(K$1,'Raw-products'!$A$1:$H$1,0))</f>
        <v>93</v>
      </c>
      <c r="L4757">
        <f>VLOOKUP($C4757,'Raw-products'!$A$2:$H$1261,MATCH(L$1,'Raw-products'!$A$1:$H$1,0))</f>
        <v>55</v>
      </c>
      <c r="M4757" s="5">
        <f t="shared" si="148"/>
        <v>5115</v>
      </c>
      <c r="N4757" cm="1">
        <f t="array" ref="N4757:Q4757">_xlfn.XLOOKUP($B4757,'Raw -orders'!$A:$A,'Raw -orders'!$B:$E)</f>
        <v>733</v>
      </c>
      <c r="O4757">
        <v>28033</v>
      </c>
      <c r="P4757" s="1">
        <v>44304</v>
      </c>
      <c r="Q4757" s="1">
        <v>44312</v>
      </c>
      <c r="R4757" t="str" cm="1">
        <f t="array" ref="R4757:Y4757">_xlfn.XLOOKUP($N4757,'Raw - customers'!$A:$A,'Raw - customers'!$B:$I)</f>
        <v>Otto Matyasik</v>
      </c>
      <c r="S4757" t="str">
        <v>Genderqueer</v>
      </c>
      <c r="T4757">
        <v>67</v>
      </c>
      <c r="U4757" t="str">
        <v>35 Hall PlazaSuite 535</v>
      </c>
      <c r="V4757">
        <v>8850</v>
      </c>
      <c r="W4757" t="str">
        <v>East Benjamin</v>
      </c>
      <c r="X4757" t="str">
        <v>New South Wales</v>
      </c>
      <c r="Y4757" t="str">
        <v>Australia</v>
      </c>
      <c r="Z4757">
        <v>4</v>
      </c>
      <c r="AA4757" s="3" t="str">
        <f t="shared" si="149"/>
        <v>0 to 10</v>
      </c>
      <c r="AP4757" s="6">
        <v>733</v>
      </c>
      <c r="AQ4757" s="6" t="s">
        <v>1362</v>
      </c>
    </row>
    <row r="4758" spans="1:43" x14ac:dyDescent="0.25">
      <c r="A4758">
        <v>4756</v>
      </c>
      <c r="B4758">
        <v>953</v>
      </c>
      <c r="C4758">
        <v>304</v>
      </c>
      <c r="D4758">
        <v>105</v>
      </c>
      <c r="E4758">
        <v>1</v>
      </c>
      <c r="F4758">
        <v>105</v>
      </c>
      <c r="G4758" t="str">
        <f>VLOOKUP($C4758,'Raw-products'!$A$2:$H$1261,MATCH(G$1,'Raw-products'!$A$1:$H$1,0))</f>
        <v>Shirt</v>
      </c>
      <c r="H4758" t="str">
        <f>VLOOKUP($C4758,'Raw-products'!$A$2:$H$1261,MATCH(H$1,'Raw-products'!$A$1:$H$1,0))</f>
        <v>Cuban Collar</v>
      </c>
      <c r="I4758" t="str">
        <f>VLOOKUP($C4758,'Raw-products'!$A$2:$H$1261,MATCH(I$1,'Raw-products'!$A$1:$H$1,0))</f>
        <v>XL</v>
      </c>
      <c r="J4758" t="str">
        <f>VLOOKUP($C4758,'Raw-products'!$A$2:$H$1261,MATCH(J$1,'Raw-products'!$A$1:$H$1,0))</f>
        <v>blue</v>
      </c>
      <c r="K4758">
        <f>VLOOKUP($C4758,'Raw-products'!$A$2:$H$1261,MATCH(K$1,'Raw-products'!$A$1:$H$1,0))</f>
        <v>93</v>
      </c>
      <c r="L4758">
        <f>VLOOKUP($C4758,'Raw-products'!$A$2:$H$1261,MATCH(L$1,'Raw-products'!$A$1:$H$1,0))</f>
        <v>73</v>
      </c>
      <c r="M4758" s="5">
        <f t="shared" si="148"/>
        <v>6789</v>
      </c>
      <c r="N4758" cm="1">
        <f t="array" ref="N4758:Q4758">_xlfn.XLOOKUP($B4758,'Raw -orders'!$A:$A,'Raw -orders'!$B:$E)</f>
        <v>733</v>
      </c>
      <c r="O4758">
        <v>28033</v>
      </c>
      <c r="P4758" s="1">
        <v>44304</v>
      </c>
      <c r="Q4758" s="1">
        <v>44312</v>
      </c>
      <c r="R4758" t="str" cm="1">
        <f t="array" ref="R4758:Y4758">_xlfn.XLOOKUP($N4758,'Raw - customers'!$A:$A,'Raw - customers'!$B:$I)</f>
        <v>Otto Matyasik</v>
      </c>
      <c r="S4758" t="str">
        <v>Genderqueer</v>
      </c>
      <c r="T4758">
        <v>67</v>
      </c>
      <c r="U4758" t="str">
        <v>35 Hall PlazaSuite 535</v>
      </c>
      <c r="V4758">
        <v>8850</v>
      </c>
      <c r="W4758" t="str">
        <v>East Benjamin</v>
      </c>
      <c r="X4758" t="str">
        <v>New South Wales</v>
      </c>
      <c r="Y4758" t="str">
        <v>Australia</v>
      </c>
      <c r="Z4758">
        <v>4</v>
      </c>
      <c r="AA4758" s="3" t="str">
        <f t="shared" si="149"/>
        <v>0 to 10</v>
      </c>
      <c r="AP4758" s="6">
        <v>733</v>
      </c>
      <c r="AQ4758" s="6" t="s">
        <v>1362</v>
      </c>
    </row>
    <row r="4759" spans="1:43" x14ac:dyDescent="0.25">
      <c r="A4759">
        <v>4757</v>
      </c>
      <c r="B4759">
        <v>953</v>
      </c>
      <c r="C4759">
        <v>509</v>
      </c>
      <c r="D4759">
        <v>102</v>
      </c>
      <c r="E4759">
        <v>3</v>
      </c>
      <c r="F4759">
        <v>306</v>
      </c>
      <c r="G4759" t="str">
        <f>VLOOKUP($C4759,'Raw-products'!$A$2:$H$1261,MATCH(G$1,'Raw-products'!$A$1:$H$1,0))</f>
        <v>Jacket</v>
      </c>
      <c r="H4759" t="str">
        <f>VLOOKUP($C4759,'Raw-products'!$A$2:$H$1261,MATCH(H$1,'Raw-products'!$A$1:$H$1,0))</f>
        <v>Windbreaker</v>
      </c>
      <c r="I4759" t="str">
        <f>VLOOKUP($C4759,'Raw-products'!$A$2:$H$1261,MATCH(I$1,'Raw-products'!$A$1:$H$1,0))</f>
        <v>XL</v>
      </c>
      <c r="J4759" t="str">
        <f>VLOOKUP($C4759,'Raw-products'!$A$2:$H$1261,MATCH(J$1,'Raw-products'!$A$1:$H$1,0))</f>
        <v>green</v>
      </c>
      <c r="K4759">
        <f>VLOOKUP($C4759,'Raw-products'!$A$2:$H$1261,MATCH(K$1,'Raw-products'!$A$1:$H$1,0))</f>
        <v>109</v>
      </c>
      <c r="L4759">
        <f>VLOOKUP($C4759,'Raw-products'!$A$2:$H$1261,MATCH(L$1,'Raw-products'!$A$1:$H$1,0))</f>
        <v>71</v>
      </c>
      <c r="M4759" s="5">
        <f t="shared" si="148"/>
        <v>7739</v>
      </c>
      <c r="N4759" cm="1">
        <f t="array" ref="N4759:Q4759">_xlfn.XLOOKUP($B4759,'Raw -orders'!$A:$A,'Raw -orders'!$B:$E)</f>
        <v>733</v>
      </c>
      <c r="O4759">
        <v>28033</v>
      </c>
      <c r="P4759" s="1">
        <v>44304</v>
      </c>
      <c r="Q4759" s="1">
        <v>44312</v>
      </c>
      <c r="R4759" t="str" cm="1">
        <f t="array" ref="R4759:Y4759">_xlfn.XLOOKUP($N4759,'Raw - customers'!$A:$A,'Raw - customers'!$B:$I)</f>
        <v>Otto Matyasik</v>
      </c>
      <c r="S4759" t="str">
        <v>Genderqueer</v>
      </c>
      <c r="T4759">
        <v>67</v>
      </c>
      <c r="U4759" t="str">
        <v>35 Hall PlazaSuite 535</v>
      </c>
      <c r="V4759">
        <v>8850</v>
      </c>
      <c r="W4759" t="str">
        <v>East Benjamin</v>
      </c>
      <c r="X4759" t="str">
        <v>New South Wales</v>
      </c>
      <c r="Y4759" t="str">
        <v>Australia</v>
      </c>
      <c r="Z4759">
        <v>4</v>
      </c>
      <c r="AA4759" s="3" t="str">
        <f t="shared" si="149"/>
        <v>0 to 10</v>
      </c>
      <c r="AP4759" s="6">
        <v>733</v>
      </c>
      <c r="AQ4759" s="6" t="s">
        <v>1362</v>
      </c>
    </row>
    <row r="4760" spans="1:43" x14ac:dyDescent="0.25">
      <c r="A4760">
        <v>4758</v>
      </c>
      <c r="B4760">
        <v>954</v>
      </c>
      <c r="C4760">
        <v>942</v>
      </c>
      <c r="D4760">
        <v>96</v>
      </c>
      <c r="E4760">
        <v>2</v>
      </c>
      <c r="F4760">
        <v>192</v>
      </c>
      <c r="G4760" t="str">
        <f>VLOOKUP($C4760,'Raw-products'!$A$2:$H$1261,MATCH(G$1,'Raw-products'!$A$1:$H$1,0))</f>
        <v>Trousers</v>
      </c>
      <c r="H4760" t="str">
        <f>VLOOKUP($C4760,'Raw-products'!$A$2:$H$1261,MATCH(H$1,'Raw-products'!$A$1:$H$1,0))</f>
        <v>Drawstring</v>
      </c>
      <c r="I4760" t="str">
        <f>VLOOKUP($C4760,'Raw-products'!$A$2:$H$1261,MATCH(I$1,'Raw-products'!$A$1:$H$1,0))</f>
        <v>M</v>
      </c>
      <c r="J4760" t="str">
        <f>VLOOKUP($C4760,'Raw-products'!$A$2:$H$1261,MATCH(J$1,'Raw-products'!$A$1:$H$1,0))</f>
        <v>violet</v>
      </c>
      <c r="K4760">
        <f>VLOOKUP($C4760,'Raw-products'!$A$2:$H$1261,MATCH(K$1,'Raw-products'!$A$1:$H$1,0))</f>
        <v>104</v>
      </c>
      <c r="L4760">
        <f>VLOOKUP($C4760,'Raw-products'!$A$2:$H$1261,MATCH(L$1,'Raw-products'!$A$1:$H$1,0))</f>
        <v>73</v>
      </c>
      <c r="M4760" s="5">
        <f t="shared" si="148"/>
        <v>7592</v>
      </c>
      <c r="N4760" cm="1">
        <f t="array" ref="N4760:Q4760">_xlfn.XLOOKUP($B4760,'Raw -orders'!$A:$A,'Raw -orders'!$B:$E)</f>
        <v>370</v>
      </c>
      <c r="O4760">
        <v>33703</v>
      </c>
      <c r="P4760" s="1">
        <v>44283</v>
      </c>
      <c r="Q4760" s="1">
        <v>44301</v>
      </c>
      <c r="R4760" t="str" cm="1">
        <f t="array" ref="R4760:Y4760">_xlfn.XLOOKUP($N4760,'Raw - customers'!$A:$A,'Raw - customers'!$B:$I)</f>
        <v>Hildegarde Bamlett</v>
      </c>
      <c r="S4760" t="str">
        <v>Agender</v>
      </c>
      <c r="T4760">
        <v>38</v>
      </c>
      <c r="U4760" t="str">
        <v>47 Stanton GroveSuite 963</v>
      </c>
      <c r="V4760">
        <v>9196</v>
      </c>
      <c r="W4760" t="str">
        <v>Abbottbury</v>
      </c>
      <c r="X4760" t="str">
        <v>Australian Capital Territory</v>
      </c>
      <c r="Y4760" t="str">
        <v>Australia</v>
      </c>
      <c r="Z4760">
        <v>3</v>
      </c>
      <c r="AA4760" s="3" t="str">
        <f t="shared" si="149"/>
        <v>10 to 20</v>
      </c>
      <c r="AP4760" s="6">
        <v>370</v>
      </c>
      <c r="AQ4760" s="6" t="s">
        <v>1350</v>
      </c>
    </row>
    <row r="4761" spans="1:43" x14ac:dyDescent="0.25">
      <c r="A4761">
        <v>4759</v>
      </c>
      <c r="B4761">
        <v>954</v>
      </c>
      <c r="C4761">
        <v>791</v>
      </c>
      <c r="D4761">
        <v>91</v>
      </c>
      <c r="E4761">
        <v>1</v>
      </c>
      <c r="F4761">
        <v>91</v>
      </c>
      <c r="G4761" t="str">
        <f>VLOOKUP($C4761,'Raw-products'!$A$2:$H$1261,MATCH(G$1,'Raw-products'!$A$1:$H$1,0))</f>
        <v>Jacket</v>
      </c>
      <c r="H4761" t="str">
        <f>VLOOKUP($C4761,'Raw-products'!$A$2:$H$1261,MATCH(H$1,'Raw-products'!$A$1:$H$1,0))</f>
        <v>Pullover</v>
      </c>
      <c r="I4761" t="str">
        <f>VLOOKUP($C4761,'Raw-products'!$A$2:$H$1261,MATCH(I$1,'Raw-products'!$A$1:$H$1,0))</f>
        <v>S</v>
      </c>
      <c r="J4761" t="str">
        <f>VLOOKUP($C4761,'Raw-products'!$A$2:$H$1261,MATCH(J$1,'Raw-products'!$A$1:$H$1,0))</f>
        <v>blue</v>
      </c>
      <c r="K4761">
        <f>VLOOKUP($C4761,'Raw-products'!$A$2:$H$1261,MATCH(K$1,'Raw-products'!$A$1:$H$1,0))</f>
        <v>114</v>
      </c>
      <c r="L4761">
        <f>VLOOKUP($C4761,'Raw-products'!$A$2:$H$1261,MATCH(L$1,'Raw-products'!$A$1:$H$1,0))</f>
        <v>73</v>
      </c>
      <c r="M4761" s="5">
        <f t="shared" si="148"/>
        <v>8322</v>
      </c>
      <c r="N4761" cm="1">
        <f t="array" ref="N4761:Q4761">_xlfn.XLOOKUP($B4761,'Raw -orders'!$A:$A,'Raw -orders'!$B:$E)</f>
        <v>370</v>
      </c>
      <c r="O4761">
        <v>33703</v>
      </c>
      <c r="P4761" s="1">
        <v>44283</v>
      </c>
      <c r="Q4761" s="1">
        <v>44301</v>
      </c>
      <c r="R4761" t="str" cm="1">
        <f t="array" ref="R4761:Y4761">_xlfn.XLOOKUP($N4761,'Raw - customers'!$A:$A,'Raw - customers'!$B:$I)</f>
        <v>Hildegarde Bamlett</v>
      </c>
      <c r="S4761" t="str">
        <v>Agender</v>
      </c>
      <c r="T4761">
        <v>38</v>
      </c>
      <c r="U4761" t="str">
        <v>47 Stanton GroveSuite 963</v>
      </c>
      <c r="V4761">
        <v>9196</v>
      </c>
      <c r="W4761" t="str">
        <v>Abbottbury</v>
      </c>
      <c r="X4761" t="str">
        <v>Australian Capital Territory</v>
      </c>
      <c r="Y4761" t="str">
        <v>Australia</v>
      </c>
      <c r="Z4761">
        <v>3</v>
      </c>
      <c r="AA4761" s="3" t="str">
        <f t="shared" si="149"/>
        <v>10 to 20</v>
      </c>
      <c r="AP4761" s="6">
        <v>370</v>
      </c>
      <c r="AQ4761" s="6" t="s">
        <v>1350</v>
      </c>
    </row>
    <row r="4762" spans="1:43" x14ac:dyDescent="0.25">
      <c r="A4762">
        <v>4760</v>
      </c>
      <c r="B4762">
        <v>954</v>
      </c>
      <c r="C4762">
        <v>232</v>
      </c>
      <c r="D4762">
        <v>106</v>
      </c>
      <c r="E4762">
        <v>1</v>
      </c>
      <c r="F4762">
        <v>106</v>
      </c>
      <c r="G4762" t="str">
        <f>VLOOKUP($C4762,'Raw-products'!$A$2:$H$1261,MATCH(G$1,'Raw-products'!$A$1:$H$1,0))</f>
        <v>Shirt</v>
      </c>
      <c r="H4762" t="str">
        <f>VLOOKUP($C4762,'Raw-products'!$A$2:$H$1261,MATCH(H$1,'Raw-products'!$A$1:$H$1,0))</f>
        <v>Chambray</v>
      </c>
      <c r="I4762" t="str">
        <f>VLOOKUP($C4762,'Raw-products'!$A$2:$H$1261,MATCH(I$1,'Raw-products'!$A$1:$H$1,0))</f>
        <v>M</v>
      </c>
      <c r="J4762" t="str">
        <f>VLOOKUP($C4762,'Raw-products'!$A$2:$H$1261,MATCH(J$1,'Raw-products'!$A$1:$H$1,0))</f>
        <v>blue</v>
      </c>
      <c r="K4762">
        <f>VLOOKUP($C4762,'Raw-products'!$A$2:$H$1261,MATCH(K$1,'Raw-products'!$A$1:$H$1,0))</f>
        <v>105</v>
      </c>
      <c r="L4762">
        <f>VLOOKUP($C4762,'Raw-products'!$A$2:$H$1261,MATCH(L$1,'Raw-products'!$A$1:$H$1,0))</f>
        <v>66</v>
      </c>
      <c r="M4762" s="5">
        <f t="shared" si="148"/>
        <v>6930</v>
      </c>
      <c r="N4762" cm="1">
        <f t="array" ref="N4762:Q4762">_xlfn.XLOOKUP($B4762,'Raw -orders'!$A:$A,'Raw -orders'!$B:$E)</f>
        <v>370</v>
      </c>
      <c r="O4762">
        <v>33703</v>
      </c>
      <c r="P4762" s="1">
        <v>44283</v>
      </c>
      <c r="Q4762" s="1">
        <v>44301</v>
      </c>
      <c r="R4762" t="str" cm="1">
        <f t="array" ref="R4762:Y4762">_xlfn.XLOOKUP($N4762,'Raw - customers'!$A:$A,'Raw - customers'!$B:$I)</f>
        <v>Hildegarde Bamlett</v>
      </c>
      <c r="S4762" t="str">
        <v>Agender</v>
      </c>
      <c r="T4762">
        <v>38</v>
      </c>
      <c r="U4762" t="str">
        <v>47 Stanton GroveSuite 963</v>
      </c>
      <c r="V4762">
        <v>9196</v>
      </c>
      <c r="W4762" t="str">
        <v>Abbottbury</v>
      </c>
      <c r="X4762" t="str">
        <v>Australian Capital Territory</v>
      </c>
      <c r="Y4762" t="str">
        <v>Australia</v>
      </c>
      <c r="Z4762">
        <v>3</v>
      </c>
      <c r="AA4762" s="3" t="str">
        <f t="shared" si="149"/>
        <v>10 to 20</v>
      </c>
      <c r="AP4762" s="6">
        <v>370</v>
      </c>
      <c r="AQ4762" s="6" t="s">
        <v>1350</v>
      </c>
    </row>
    <row r="4763" spans="1:43" x14ac:dyDescent="0.25">
      <c r="A4763">
        <v>4761</v>
      </c>
      <c r="B4763">
        <v>954</v>
      </c>
      <c r="C4763">
        <v>824</v>
      </c>
      <c r="D4763">
        <v>117</v>
      </c>
      <c r="E4763">
        <v>2</v>
      </c>
      <c r="F4763">
        <v>234</v>
      </c>
      <c r="G4763" t="str">
        <f>VLOOKUP($C4763,'Raw-products'!$A$2:$H$1261,MATCH(G$1,'Raw-products'!$A$1:$H$1,0))</f>
        <v>Jacket</v>
      </c>
      <c r="H4763" t="str">
        <f>VLOOKUP($C4763,'Raw-products'!$A$2:$H$1261,MATCH(H$1,'Raw-products'!$A$1:$H$1,0))</f>
        <v>Shearling</v>
      </c>
      <c r="I4763" t="str">
        <f>VLOOKUP($C4763,'Raw-products'!$A$2:$H$1261,MATCH(I$1,'Raw-products'!$A$1:$H$1,0))</f>
        <v>XL</v>
      </c>
      <c r="J4763" t="str">
        <f>VLOOKUP($C4763,'Raw-products'!$A$2:$H$1261,MATCH(J$1,'Raw-products'!$A$1:$H$1,0))</f>
        <v>green</v>
      </c>
      <c r="K4763">
        <f>VLOOKUP($C4763,'Raw-products'!$A$2:$H$1261,MATCH(K$1,'Raw-products'!$A$1:$H$1,0))</f>
        <v>95</v>
      </c>
      <c r="L4763">
        <f>VLOOKUP($C4763,'Raw-products'!$A$2:$H$1261,MATCH(L$1,'Raw-products'!$A$1:$H$1,0))</f>
        <v>51</v>
      </c>
      <c r="M4763" s="5">
        <f t="shared" si="148"/>
        <v>4845</v>
      </c>
      <c r="N4763" cm="1">
        <f t="array" ref="N4763:Q4763">_xlfn.XLOOKUP($B4763,'Raw -orders'!$A:$A,'Raw -orders'!$B:$E)</f>
        <v>370</v>
      </c>
      <c r="O4763">
        <v>33703</v>
      </c>
      <c r="P4763" s="1">
        <v>44283</v>
      </c>
      <c r="Q4763" s="1">
        <v>44301</v>
      </c>
      <c r="R4763" t="str" cm="1">
        <f t="array" ref="R4763:Y4763">_xlfn.XLOOKUP($N4763,'Raw - customers'!$A:$A,'Raw - customers'!$B:$I)</f>
        <v>Hildegarde Bamlett</v>
      </c>
      <c r="S4763" t="str">
        <v>Agender</v>
      </c>
      <c r="T4763">
        <v>38</v>
      </c>
      <c r="U4763" t="str">
        <v>47 Stanton GroveSuite 963</v>
      </c>
      <c r="V4763">
        <v>9196</v>
      </c>
      <c r="W4763" t="str">
        <v>Abbottbury</v>
      </c>
      <c r="X4763" t="str">
        <v>Australian Capital Territory</v>
      </c>
      <c r="Y4763" t="str">
        <v>Australia</v>
      </c>
      <c r="Z4763">
        <v>3</v>
      </c>
      <c r="AA4763" s="3" t="str">
        <f t="shared" si="149"/>
        <v>10 to 20</v>
      </c>
      <c r="AP4763" s="6">
        <v>370</v>
      </c>
      <c r="AQ4763" s="6" t="s">
        <v>1350</v>
      </c>
    </row>
    <row r="4764" spans="1:43" x14ac:dyDescent="0.25">
      <c r="A4764">
        <v>4762</v>
      </c>
      <c r="B4764">
        <v>954</v>
      </c>
      <c r="C4764">
        <v>586</v>
      </c>
      <c r="D4764">
        <v>100</v>
      </c>
      <c r="E4764">
        <v>3</v>
      </c>
      <c r="F4764">
        <v>300</v>
      </c>
      <c r="G4764" t="str">
        <f>VLOOKUP($C4764,'Raw-products'!$A$2:$H$1261,MATCH(G$1,'Raw-products'!$A$1:$H$1,0))</f>
        <v>Jacket</v>
      </c>
      <c r="H4764" t="str">
        <f>VLOOKUP($C4764,'Raw-products'!$A$2:$H$1261,MATCH(H$1,'Raw-products'!$A$1:$H$1,0))</f>
        <v>Bomber</v>
      </c>
      <c r="I4764" t="str">
        <f>VLOOKUP($C4764,'Raw-products'!$A$2:$H$1261,MATCH(I$1,'Raw-products'!$A$1:$H$1,0))</f>
        <v>S</v>
      </c>
      <c r="J4764" t="str">
        <f>VLOOKUP($C4764,'Raw-products'!$A$2:$H$1261,MATCH(J$1,'Raw-products'!$A$1:$H$1,0))</f>
        <v>indigo</v>
      </c>
      <c r="K4764">
        <f>VLOOKUP($C4764,'Raw-products'!$A$2:$H$1261,MATCH(K$1,'Raw-products'!$A$1:$H$1,0))</f>
        <v>90</v>
      </c>
      <c r="L4764">
        <f>VLOOKUP($C4764,'Raw-products'!$A$2:$H$1261,MATCH(L$1,'Raw-products'!$A$1:$H$1,0))</f>
        <v>41</v>
      </c>
      <c r="M4764" s="5">
        <f t="shared" si="148"/>
        <v>3690</v>
      </c>
      <c r="N4764" cm="1">
        <f t="array" ref="N4764:Q4764">_xlfn.XLOOKUP($B4764,'Raw -orders'!$A:$A,'Raw -orders'!$B:$E)</f>
        <v>370</v>
      </c>
      <c r="O4764">
        <v>33703</v>
      </c>
      <c r="P4764" s="1">
        <v>44283</v>
      </c>
      <c r="Q4764" s="1">
        <v>44301</v>
      </c>
      <c r="R4764" t="str" cm="1">
        <f t="array" ref="R4764:Y4764">_xlfn.XLOOKUP($N4764,'Raw - customers'!$A:$A,'Raw - customers'!$B:$I)</f>
        <v>Hildegarde Bamlett</v>
      </c>
      <c r="S4764" t="str">
        <v>Agender</v>
      </c>
      <c r="T4764">
        <v>38</v>
      </c>
      <c r="U4764" t="str">
        <v>47 Stanton GroveSuite 963</v>
      </c>
      <c r="V4764">
        <v>9196</v>
      </c>
      <c r="W4764" t="str">
        <v>Abbottbury</v>
      </c>
      <c r="X4764" t="str">
        <v>Australian Capital Territory</v>
      </c>
      <c r="Y4764" t="str">
        <v>Australia</v>
      </c>
      <c r="Z4764">
        <v>3</v>
      </c>
      <c r="AA4764" s="3" t="str">
        <f t="shared" si="149"/>
        <v>10 to 20</v>
      </c>
      <c r="AP4764" s="6">
        <v>370</v>
      </c>
      <c r="AQ4764" s="6" t="s">
        <v>1350</v>
      </c>
    </row>
    <row r="4765" spans="1:43" x14ac:dyDescent="0.25">
      <c r="A4765">
        <v>4763</v>
      </c>
      <c r="B4765">
        <v>954</v>
      </c>
      <c r="C4765">
        <v>1245</v>
      </c>
      <c r="D4765">
        <v>112</v>
      </c>
      <c r="E4765">
        <v>2</v>
      </c>
      <c r="F4765">
        <v>224</v>
      </c>
      <c r="G4765" t="str">
        <f>VLOOKUP($C4765,'Raw-products'!$A$2:$H$1261,MATCH(G$1,'Raw-products'!$A$1:$H$1,0))</f>
        <v>Trousers</v>
      </c>
      <c r="H4765" t="str">
        <f>VLOOKUP($C4765,'Raw-products'!$A$2:$H$1261,MATCH(H$1,'Raw-products'!$A$1:$H$1,0))</f>
        <v>Tracksuit Bottoms</v>
      </c>
      <c r="I4765" t="str">
        <f>VLOOKUP($C4765,'Raw-products'!$A$2:$H$1261,MATCH(I$1,'Raw-products'!$A$1:$H$1,0))</f>
        <v>XS</v>
      </c>
      <c r="J4765" t="str">
        <f>VLOOKUP($C4765,'Raw-products'!$A$2:$H$1261,MATCH(J$1,'Raw-products'!$A$1:$H$1,0))</f>
        <v>blue</v>
      </c>
      <c r="K4765">
        <f>VLOOKUP($C4765,'Raw-products'!$A$2:$H$1261,MATCH(K$1,'Raw-products'!$A$1:$H$1,0))</f>
        <v>91</v>
      </c>
      <c r="L4765">
        <f>VLOOKUP($C4765,'Raw-products'!$A$2:$H$1261,MATCH(L$1,'Raw-products'!$A$1:$H$1,0))</f>
        <v>42</v>
      </c>
      <c r="M4765" s="5">
        <f t="shared" si="148"/>
        <v>3822</v>
      </c>
      <c r="N4765" cm="1">
        <f t="array" ref="N4765:Q4765">_xlfn.XLOOKUP($B4765,'Raw -orders'!$A:$A,'Raw -orders'!$B:$E)</f>
        <v>370</v>
      </c>
      <c r="O4765">
        <v>33703</v>
      </c>
      <c r="P4765" s="1">
        <v>44283</v>
      </c>
      <c r="Q4765" s="1">
        <v>44301</v>
      </c>
      <c r="R4765" t="str" cm="1">
        <f t="array" ref="R4765:Y4765">_xlfn.XLOOKUP($N4765,'Raw - customers'!$A:$A,'Raw - customers'!$B:$I)</f>
        <v>Hildegarde Bamlett</v>
      </c>
      <c r="S4765" t="str">
        <v>Agender</v>
      </c>
      <c r="T4765">
        <v>38</v>
      </c>
      <c r="U4765" t="str">
        <v>47 Stanton GroveSuite 963</v>
      </c>
      <c r="V4765">
        <v>9196</v>
      </c>
      <c r="W4765" t="str">
        <v>Abbottbury</v>
      </c>
      <c r="X4765" t="str">
        <v>Australian Capital Territory</v>
      </c>
      <c r="Y4765" t="str">
        <v>Australia</v>
      </c>
      <c r="Z4765">
        <v>3</v>
      </c>
      <c r="AA4765" s="3" t="str">
        <f t="shared" si="149"/>
        <v>10 to 20</v>
      </c>
      <c r="AP4765" s="6">
        <v>370</v>
      </c>
      <c r="AQ4765" s="6" t="s">
        <v>1350</v>
      </c>
    </row>
    <row r="4766" spans="1:43" x14ac:dyDescent="0.25">
      <c r="A4766">
        <v>4764</v>
      </c>
      <c r="B4766">
        <v>954</v>
      </c>
      <c r="C4766">
        <v>617</v>
      </c>
      <c r="D4766">
        <v>112</v>
      </c>
      <c r="E4766">
        <v>3</v>
      </c>
      <c r="F4766">
        <v>336</v>
      </c>
      <c r="G4766" t="str">
        <f>VLOOKUP($C4766,'Raw-products'!$A$2:$H$1261,MATCH(G$1,'Raw-products'!$A$1:$H$1,0))</f>
        <v>Jacket</v>
      </c>
      <c r="H4766" t="str">
        <f>VLOOKUP($C4766,'Raw-products'!$A$2:$H$1261,MATCH(H$1,'Raw-products'!$A$1:$H$1,0))</f>
        <v>Cardigan</v>
      </c>
      <c r="I4766" t="str">
        <f>VLOOKUP($C4766,'Raw-products'!$A$2:$H$1261,MATCH(I$1,'Raw-products'!$A$1:$H$1,0))</f>
        <v>M</v>
      </c>
      <c r="J4766" t="str">
        <f>VLOOKUP($C4766,'Raw-products'!$A$2:$H$1261,MATCH(J$1,'Raw-products'!$A$1:$H$1,0))</f>
        <v>blue</v>
      </c>
      <c r="K4766">
        <f>VLOOKUP($C4766,'Raw-products'!$A$2:$H$1261,MATCH(K$1,'Raw-products'!$A$1:$H$1,0))</f>
        <v>118</v>
      </c>
      <c r="L4766">
        <f>VLOOKUP($C4766,'Raw-products'!$A$2:$H$1261,MATCH(L$1,'Raw-products'!$A$1:$H$1,0))</f>
        <v>57</v>
      </c>
      <c r="M4766" s="5">
        <f t="shared" si="148"/>
        <v>6726</v>
      </c>
      <c r="N4766" cm="1">
        <f t="array" ref="N4766:Q4766">_xlfn.XLOOKUP($B4766,'Raw -orders'!$A:$A,'Raw -orders'!$B:$E)</f>
        <v>370</v>
      </c>
      <c r="O4766">
        <v>33703</v>
      </c>
      <c r="P4766" s="1">
        <v>44283</v>
      </c>
      <c r="Q4766" s="1">
        <v>44301</v>
      </c>
      <c r="R4766" t="str" cm="1">
        <f t="array" ref="R4766:Y4766">_xlfn.XLOOKUP($N4766,'Raw - customers'!$A:$A,'Raw - customers'!$B:$I)</f>
        <v>Hildegarde Bamlett</v>
      </c>
      <c r="S4766" t="str">
        <v>Agender</v>
      </c>
      <c r="T4766">
        <v>38</v>
      </c>
      <c r="U4766" t="str">
        <v>47 Stanton GroveSuite 963</v>
      </c>
      <c r="V4766">
        <v>9196</v>
      </c>
      <c r="W4766" t="str">
        <v>Abbottbury</v>
      </c>
      <c r="X4766" t="str">
        <v>Australian Capital Territory</v>
      </c>
      <c r="Y4766" t="str">
        <v>Australia</v>
      </c>
      <c r="Z4766">
        <v>3</v>
      </c>
      <c r="AA4766" s="3" t="str">
        <f t="shared" si="149"/>
        <v>10 to 20</v>
      </c>
      <c r="AP4766" s="6">
        <v>370</v>
      </c>
      <c r="AQ4766" s="6" t="s">
        <v>1350</v>
      </c>
    </row>
    <row r="4767" spans="1:43" x14ac:dyDescent="0.25">
      <c r="A4767">
        <v>4765</v>
      </c>
      <c r="B4767">
        <v>954</v>
      </c>
      <c r="C4767">
        <v>1011</v>
      </c>
      <c r="D4767">
        <v>106</v>
      </c>
      <c r="E4767">
        <v>3</v>
      </c>
      <c r="F4767">
        <v>318</v>
      </c>
      <c r="G4767" t="str">
        <f>VLOOKUP($C4767,'Raw-products'!$A$2:$H$1261,MATCH(G$1,'Raw-products'!$A$1:$H$1,0))</f>
        <v>Trousers</v>
      </c>
      <c r="H4767" t="str">
        <f>VLOOKUP($C4767,'Raw-products'!$A$2:$H$1261,MATCH(H$1,'Raw-products'!$A$1:$H$1,0))</f>
        <v>Wool</v>
      </c>
      <c r="I4767" t="str">
        <f>VLOOKUP($C4767,'Raw-products'!$A$2:$H$1261,MATCH(I$1,'Raw-products'!$A$1:$H$1,0))</f>
        <v>S</v>
      </c>
      <c r="J4767" t="str">
        <f>VLOOKUP($C4767,'Raw-products'!$A$2:$H$1261,MATCH(J$1,'Raw-products'!$A$1:$H$1,0))</f>
        <v>violet</v>
      </c>
      <c r="K4767">
        <f>VLOOKUP($C4767,'Raw-products'!$A$2:$H$1261,MATCH(K$1,'Raw-products'!$A$1:$H$1,0))</f>
        <v>111</v>
      </c>
      <c r="L4767">
        <f>VLOOKUP($C4767,'Raw-products'!$A$2:$H$1261,MATCH(L$1,'Raw-products'!$A$1:$H$1,0))</f>
        <v>59</v>
      </c>
      <c r="M4767" s="5">
        <f t="shared" si="148"/>
        <v>6549</v>
      </c>
      <c r="N4767" cm="1">
        <f t="array" ref="N4767:Q4767">_xlfn.XLOOKUP($B4767,'Raw -orders'!$A:$A,'Raw -orders'!$B:$E)</f>
        <v>370</v>
      </c>
      <c r="O4767">
        <v>33703</v>
      </c>
      <c r="P4767" s="1">
        <v>44283</v>
      </c>
      <c r="Q4767" s="1">
        <v>44301</v>
      </c>
      <c r="R4767" t="str" cm="1">
        <f t="array" ref="R4767:Y4767">_xlfn.XLOOKUP($N4767,'Raw - customers'!$A:$A,'Raw - customers'!$B:$I)</f>
        <v>Hildegarde Bamlett</v>
      </c>
      <c r="S4767" t="str">
        <v>Agender</v>
      </c>
      <c r="T4767">
        <v>38</v>
      </c>
      <c r="U4767" t="str">
        <v>47 Stanton GroveSuite 963</v>
      </c>
      <c r="V4767">
        <v>9196</v>
      </c>
      <c r="W4767" t="str">
        <v>Abbottbury</v>
      </c>
      <c r="X4767" t="str">
        <v>Australian Capital Territory</v>
      </c>
      <c r="Y4767" t="str">
        <v>Australia</v>
      </c>
      <c r="Z4767">
        <v>3</v>
      </c>
      <c r="AA4767" s="3" t="str">
        <f t="shared" si="149"/>
        <v>10 to 20</v>
      </c>
      <c r="AP4767" s="6">
        <v>370</v>
      </c>
      <c r="AQ4767" s="6" t="s">
        <v>1350</v>
      </c>
    </row>
    <row r="4768" spans="1:43" x14ac:dyDescent="0.25">
      <c r="A4768">
        <v>4766</v>
      </c>
      <c r="B4768">
        <v>955</v>
      </c>
      <c r="C4768">
        <v>131</v>
      </c>
      <c r="D4768">
        <v>92</v>
      </c>
      <c r="E4768">
        <v>1</v>
      </c>
      <c r="F4768">
        <v>92</v>
      </c>
      <c r="G4768" t="str">
        <f>VLOOKUP($C4768,'Raw-products'!$A$2:$H$1261,MATCH(G$1,'Raw-products'!$A$1:$H$1,0))</f>
        <v>Shirt</v>
      </c>
      <c r="H4768" t="str">
        <f>VLOOKUP($C4768,'Raw-products'!$A$2:$H$1261,MATCH(H$1,'Raw-products'!$A$1:$H$1,0))</f>
        <v>Denim</v>
      </c>
      <c r="I4768" t="str">
        <f>VLOOKUP($C4768,'Raw-products'!$A$2:$H$1261,MATCH(I$1,'Raw-products'!$A$1:$H$1,0))</f>
        <v>S</v>
      </c>
      <c r="J4768" t="str">
        <f>VLOOKUP($C4768,'Raw-products'!$A$2:$H$1261,MATCH(J$1,'Raw-products'!$A$1:$H$1,0))</f>
        <v>indigo</v>
      </c>
      <c r="K4768">
        <f>VLOOKUP($C4768,'Raw-products'!$A$2:$H$1261,MATCH(K$1,'Raw-products'!$A$1:$H$1,0))</f>
        <v>115</v>
      </c>
      <c r="L4768">
        <f>VLOOKUP($C4768,'Raw-products'!$A$2:$H$1261,MATCH(L$1,'Raw-products'!$A$1:$H$1,0))</f>
        <v>69</v>
      </c>
      <c r="M4768" s="5">
        <f t="shared" si="148"/>
        <v>7935</v>
      </c>
      <c r="N4768" cm="1">
        <f t="array" ref="N4768:Q4768">_xlfn.XLOOKUP($B4768,'Raw -orders'!$A:$A,'Raw -orders'!$B:$E)</f>
        <v>209</v>
      </c>
      <c r="O4768">
        <v>30609</v>
      </c>
      <c r="P4768" s="1">
        <v>44216</v>
      </c>
      <c r="Q4768" s="1">
        <v>44232</v>
      </c>
      <c r="R4768" t="str" cm="1">
        <f t="array" ref="R4768:Y4768">_xlfn.XLOOKUP($N4768,'Raw - customers'!$A:$A,'Raw - customers'!$B:$I)</f>
        <v>Lauryn Deport</v>
      </c>
      <c r="S4768" t="str">
        <v>Female</v>
      </c>
      <c r="T4768">
        <v>29</v>
      </c>
      <c r="U4768" t="str">
        <v>47 Green ParkwayApt. 868</v>
      </c>
      <c r="V4768">
        <v>8313</v>
      </c>
      <c r="W4768" t="str">
        <v>Bayermouth</v>
      </c>
      <c r="X4768" t="str">
        <v>South Australia</v>
      </c>
      <c r="Y4768" t="str">
        <v>Australia</v>
      </c>
      <c r="Z4768">
        <v>1</v>
      </c>
      <c r="AA4768" s="3" t="str">
        <f t="shared" si="149"/>
        <v>10 to 20</v>
      </c>
      <c r="AP4768" s="6">
        <v>209</v>
      </c>
      <c r="AQ4768" s="6" t="s">
        <v>1345</v>
      </c>
    </row>
    <row r="4769" spans="1:43" x14ac:dyDescent="0.25">
      <c r="A4769">
        <v>4767</v>
      </c>
      <c r="B4769">
        <v>955</v>
      </c>
      <c r="C4769">
        <v>393</v>
      </c>
      <c r="D4769">
        <v>119</v>
      </c>
      <c r="E4769">
        <v>1</v>
      </c>
      <c r="F4769">
        <v>119</v>
      </c>
      <c r="G4769" t="str">
        <f>VLOOKUP($C4769,'Raw-products'!$A$2:$H$1261,MATCH(G$1,'Raw-products'!$A$1:$H$1,0))</f>
        <v>Shirt</v>
      </c>
      <c r="H4769" t="str">
        <f>VLOOKUP($C4769,'Raw-products'!$A$2:$H$1261,MATCH(H$1,'Raw-products'!$A$1:$H$1,0))</f>
        <v>Casual Slim Fit</v>
      </c>
      <c r="I4769" t="str">
        <f>VLOOKUP($C4769,'Raw-products'!$A$2:$H$1261,MATCH(I$1,'Raw-products'!$A$1:$H$1,0))</f>
        <v>L</v>
      </c>
      <c r="J4769" t="str">
        <f>VLOOKUP($C4769,'Raw-products'!$A$2:$H$1261,MATCH(J$1,'Raw-products'!$A$1:$H$1,0))</f>
        <v>orange</v>
      </c>
      <c r="K4769">
        <f>VLOOKUP($C4769,'Raw-products'!$A$2:$H$1261,MATCH(K$1,'Raw-products'!$A$1:$H$1,0))</f>
        <v>113</v>
      </c>
      <c r="L4769">
        <f>VLOOKUP($C4769,'Raw-products'!$A$2:$H$1261,MATCH(L$1,'Raw-products'!$A$1:$H$1,0))</f>
        <v>76</v>
      </c>
      <c r="M4769" s="5">
        <f t="shared" si="148"/>
        <v>8588</v>
      </c>
      <c r="N4769" cm="1">
        <f t="array" ref="N4769:Q4769">_xlfn.XLOOKUP($B4769,'Raw -orders'!$A:$A,'Raw -orders'!$B:$E)</f>
        <v>209</v>
      </c>
      <c r="O4769">
        <v>30609</v>
      </c>
      <c r="P4769" s="1">
        <v>44216</v>
      </c>
      <c r="Q4769" s="1">
        <v>44232</v>
      </c>
      <c r="R4769" t="str" cm="1">
        <f t="array" ref="R4769:Y4769">_xlfn.XLOOKUP($N4769,'Raw - customers'!$A:$A,'Raw - customers'!$B:$I)</f>
        <v>Lauryn Deport</v>
      </c>
      <c r="S4769" t="str">
        <v>Female</v>
      </c>
      <c r="T4769">
        <v>29</v>
      </c>
      <c r="U4769" t="str">
        <v>47 Green ParkwayApt. 868</v>
      </c>
      <c r="V4769">
        <v>8313</v>
      </c>
      <c r="W4769" t="str">
        <v>Bayermouth</v>
      </c>
      <c r="X4769" t="str">
        <v>South Australia</v>
      </c>
      <c r="Y4769" t="str">
        <v>Australia</v>
      </c>
      <c r="Z4769">
        <v>1</v>
      </c>
      <c r="AA4769" s="3" t="str">
        <f t="shared" si="149"/>
        <v>10 to 20</v>
      </c>
      <c r="AP4769" s="6">
        <v>209</v>
      </c>
      <c r="AQ4769" s="6" t="s">
        <v>1345</v>
      </c>
    </row>
    <row r="4770" spans="1:43" x14ac:dyDescent="0.25">
      <c r="A4770">
        <v>4768</v>
      </c>
      <c r="B4770">
        <v>955</v>
      </c>
      <c r="C4770">
        <v>966</v>
      </c>
      <c r="D4770">
        <v>97</v>
      </c>
      <c r="E4770">
        <v>1</v>
      </c>
      <c r="F4770">
        <v>97</v>
      </c>
      <c r="G4770" t="str">
        <f>VLOOKUP($C4770,'Raw-products'!$A$2:$H$1261,MATCH(G$1,'Raw-products'!$A$1:$H$1,0))</f>
        <v>Trousers</v>
      </c>
      <c r="H4770" t="str">
        <f>VLOOKUP($C4770,'Raw-products'!$A$2:$H$1261,MATCH(H$1,'Raw-products'!$A$1:$H$1,0))</f>
        <v>Slim-Fit</v>
      </c>
      <c r="I4770" t="str">
        <f>VLOOKUP($C4770,'Raw-products'!$A$2:$H$1261,MATCH(I$1,'Raw-products'!$A$1:$H$1,0))</f>
        <v>S</v>
      </c>
      <c r="J4770" t="str">
        <f>VLOOKUP($C4770,'Raw-products'!$A$2:$H$1261,MATCH(J$1,'Raw-products'!$A$1:$H$1,0))</f>
        <v>blue</v>
      </c>
      <c r="K4770">
        <f>VLOOKUP($C4770,'Raw-products'!$A$2:$H$1261,MATCH(K$1,'Raw-products'!$A$1:$H$1,0))</f>
        <v>119</v>
      </c>
      <c r="L4770">
        <f>VLOOKUP($C4770,'Raw-products'!$A$2:$H$1261,MATCH(L$1,'Raw-products'!$A$1:$H$1,0))</f>
        <v>49</v>
      </c>
      <c r="M4770" s="5">
        <f t="shared" si="148"/>
        <v>5831</v>
      </c>
      <c r="N4770" cm="1">
        <f t="array" ref="N4770:Q4770">_xlfn.XLOOKUP($B4770,'Raw -orders'!$A:$A,'Raw -orders'!$B:$E)</f>
        <v>209</v>
      </c>
      <c r="O4770">
        <v>30609</v>
      </c>
      <c r="P4770" s="1">
        <v>44216</v>
      </c>
      <c r="Q4770" s="1">
        <v>44232</v>
      </c>
      <c r="R4770" t="str" cm="1">
        <f t="array" ref="R4770:Y4770">_xlfn.XLOOKUP($N4770,'Raw - customers'!$A:$A,'Raw - customers'!$B:$I)</f>
        <v>Lauryn Deport</v>
      </c>
      <c r="S4770" t="str">
        <v>Female</v>
      </c>
      <c r="T4770">
        <v>29</v>
      </c>
      <c r="U4770" t="str">
        <v>47 Green ParkwayApt. 868</v>
      </c>
      <c r="V4770">
        <v>8313</v>
      </c>
      <c r="W4770" t="str">
        <v>Bayermouth</v>
      </c>
      <c r="X4770" t="str">
        <v>South Australia</v>
      </c>
      <c r="Y4770" t="str">
        <v>Australia</v>
      </c>
      <c r="Z4770">
        <v>1</v>
      </c>
      <c r="AA4770" s="3" t="str">
        <f t="shared" si="149"/>
        <v>10 to 20</v>
      </c>
      <c r="AP4770" s="6">
        <v>209</v>
      </c>
      <c r="AQ4770" s="6" t="s">
        <v>1345</v>
      </c>
    </row>
    <row r="4771" spans="1:43" x14ac:dyDescent="0.25">
      <c r="A4771">
        <v>4769</v>
      </c>
      <c r="B4771">
        <v>955</v>
      </c>
      <c r="C4771">
        <v>1229</v>
      </c>
      <c r="D4771">
        <v>112</v>
      </c>
      <c r="E4771">
        <v>3</v>
      </c>
      <c r="F4771">
        <v>336</v>
      </c>
      <c r="G4771" t="str">
        <f>VLOOKUP($C4771,'Raw-products'!$A$2:$H$1261,MATCH(G$1,'Raw-products'!$A$1:$H$1,0))</f>
        <v>Trousers</v>
      </c>
      <c r="H4771" t="str">
        <f>VLOOKUP($C4771,'Raw-products'!$A$2:$H$1261,MATCH(H$1,'Raw-products'!$A$1:$H$1,0))</f>
        <v>Tracksuit Bottoms</v>
      </c>
      <c r="I4771" t="str">
        <f>VLOOKUP($C4771,'Raw-products'!$A$2:$H$1261,MATCH(I$1,'Raw-products'!$A$1:$H$1,0))</f>
        <v>XL</v>
      </c>
      <c r="J4771" t="str">
        <f>VLOOKUP($C4771,'Raw-products'!$A$2:$H$1261,MATCH(J$1,'Raw-products'!$A$1:$H$1,0))</f>
        <v>red</v>
      </c>
      <c r="K4771">
        <f>VLOOKUP($C4771,'Raw-products'!$A$2:$H$1261,MATCH(K$1,'Raw-products'!$A$1:$H$1,0))</f>
        <v>91</v>
      </c>
      <c r="L4771">
        <f>VLOOKUP($C4771,'Raw-products'!$A$2:$H$1261,MATCH(L$1,'Raw-products'!$A$1:$H$1,0))</f>
        <v>45</v>
      </c>
      <c r="M4771" s="5">
        <f t="shared" si="148"/>
        <v>4095</v>
      </c>
      <c r="N4771" cm="1">
        <f t="array" ref="N4771:Q4771">_xlfn.XLOOKUP($B4771,'Raw -orders'!$A:$A,'Raw -orders'!$B:$E)</f>
        <v>209</v>
      </c>
      <c r="O4771">
        <v>30609</v>
      </c>
      <c r="P4771" s="1">
        <v>44216</v>
      </c>
      <c r="Q4771" s="1">
        <v>44232</v>
      </c>
      <c r="R4771" t="str" cm="1">
        <f t="array" ref="R4771:Y4771">_xlfn.XLOOKUP($N4771,'Raw - customers'!$A:$A,'Raw - customers'!$B:$I)</f>
        <v>Lauryn Deport</v>
      </c>
      <c r="S4771" t="str">
        <v>Female</v>
      </c>
      <c r="T4771">
        <v>29</v>
      </c>
      <c r="U4771" t="str">
        <v>47 Green ParkwayApt. 868</v>
      </c>
      <c r="V4771">
        <v>8313</v>
      </c>
      <c r="W4771" t="str">
        <v>Bayermouth</v>
      </c>
      <c r="X4771" t="str">
        <v>South Australia</v>
      </c>
      <c r="Y4771" t="str">
        <v>Australia</v>
      </c>
      <c r="Z4771">
        <v>1</v>
      </c>
      <c r="AA4771" s="3" t="str">
        <f t="shared" si="149"/>
        <v>10 to 20</v>
      </c>
      <c r="AP4771" s="6">
        <v>209</v>
      </c>
      <c r="AQ4771" s="6" t="s">
        <v>1345</v>
      </c>
    </row>
    <row r="4772" spans="1:43" x14ac:dyDescent="0.25">
      <c r="A4772">
        <v>4770</v>
      </c>
      <c r="B4772">
        <v>955</v>
      </c>
      <c r="C4772">
        <v>938</v>
      </c>
      <c r="D4772">
        <v>96</v>
      </c>
      <c r="E4772">
        <v>3</v>
      </c>
      <c r="F4772">
        <v>288</v>
      </c>
      <c r="G4772" t="str">
        <f>VLOOKUP($C4772,'Raw-products'!$A$2:$H$1261,MATCH(G$1,'Raw-products'!$A$1:$H$1,0))</f>
        <v>Trousers</v>
      </c>
      <c r="H4772" t="str">
        <f>VLOOKUP($C4772,'Raw-products'!$A$2:$H$1261,MATCH(H$1,'Raw-products'!$A$1:$H$1,0))</f>
        <v>Drawstring</v>
      </c>
      <c r="I4772" t="str">
        <f>VLOOKUP($C4772,'Raw-products'!$A$2:$H$1261,MATCH(I$1,'Raw-products'!$A$1:$H$1,0))</f>
        <v>L</v>
      </c>
      <c r="J4772" t="str">
        <f>VLOOKUP($C4772,'Raw-products'!$A$2:$H$1261,MATCH(J$1,'Raw-products'!$A$1:$H$1,0))</f>
        <v>indigo</v>
      </c>
      <c r="K4772">
        <f>VLOOKUP($C4772,'Raw-products'!$A$2:$H$1261,MATCH(K$1,'Raw-products'!$A$1:$H$1,0))</f>
        <v>104</v>
      </c>
      <c r="L4772">
        <f>VLOOKUP($C4772,'Raw-products'!$A$2:$H$1261,MATCH(L$1,'Raw-products'!$A$1:$H$1,0))</f>
        <v>77</v>
      </c>
      <c r="M4772" s="5">
        <f t="shared" si="148"/>
        <v>8008</v>
      </c>
      <c r="N4772" cm="1">
        <f t="array" ref="N4772:Q4772">_xlfn.XLOOKUP($B4772,'Raw -orders'!$A:$A,'Raw -orders'!$B:$E)</f>
        <v>209</v>
      </c>
      <c r="O4772">
        <v>30609</v>
      </c>
      <c r="P4772" s="1">
        <v>44216</v>
      </c>
      <c r="Q4772" s="1">
        <v>44232</v>
      </c>
      <c r="R4772" t="str" cm="1">
        <f t="array" ref="R4772:Y4772">_xlfn.XLOOKUP($N4772,'Raw - customers'!$A:$A,'Raw - customers'!$B:$I)</f>
        <v>Lauryn Deport</v>
      </c>
      <c r="S4772" t="str">
        <v>Female</v>
      </c>
      <c r="T4772">
        <v>29</v>
      </c>
      <c r="U4772" t="str">
        <v>47 Green ParkwayApt. 868</v>
      </c>
      <c r="V4772">
        <v>8313</v>
      </c>
      <c r="W4772" t="str">
        <v>Bayermouth</v>
      </c>
      <c r="X4772" t="str">
        <v>South Australia</v>
      </c>
      <c r="Y4772" t="str">
        <v>Australia</v>
      </c>
      <c r="Z4772">
        <v>1</v>
      </c>
      <c r="AA4772" s="3" t="str">
        <f t="shared" si="149"/>
        <v>10 to 20</v>
      </c>
      <c r="AP4772" s="6">
        <v>209</v>
      </c>
      <c r="AQ4772" s="6" t="s">
        <v>1345</v>
      </c>
    </row>
    <row r="4773" spans="1:43" x14ac:dyDescent="0.25">
      <c r="A4773">
        <v>4771</v>
      </c>
      <c r="B4773">
        <v>956</v>
      </c>
      <c r="C4773">
        <v>695</v>
      </c>
      <c r="D4773">
        <v>113</v>
      </c>
      <c r="E4773">
        <v>3</v>
      </c>
      <c r="F4773">
        <v>339</v>
      </c>
      <c r="G4773" t="str">
        <f>VLOOKUP($C4773,'Raw-products'!$A$2:$H$1261,MATCH(G$1,'Raw-products'!$A$1:$H$1,0))</f>
        <v>Jacket</v>
      </c>
      <c r="H4773" t="str">
        <f>VLOOKUP($C4773,'Raw-products'!$A$2:$H$1261,MATCH(H$1,'Raw-products'!$A$1:$H$1,0))</f>
        <v>Parka</v>
      </c>
      <c r="I4773" t="str">
        <f>VLOOKUP($C4773,'Raw-products'!$A$2:$H$1261,MATCH(I$1,'Raw-products'!$A$1:$H$1,0))</f>
        <v>XS</v>
      </c>
      <c r="J4773" t="str">
        <f>VLOOKUP($C4773,'Raw-products'!$A$2:$H$1261,MATCH(J$1,'Raw-products'!$A$1:$H$1,0))</f>
        <v>violet</v>
      </c>
      <c r="K4773">
        <f>VLOOKUP($C4773,'Raw-products'!$A$2:$H$1261,MATCH(K$1,'Raw-products'!$A$1:$H$1,0))</f>
        <v>119</v>
      </c>
      <c r="L4773">
        <f>VLOOKUP($C4773,'Raw-products'!$A$2:$H$1261,MATCH(L$1,'Raw-products'!$A$1:$H$1,0))</f>
        <v>59</v>
      </c>
      <c r="M4773" s="5">
        <f t="shared" si="148"/>
        <v>7021</v>
      </c>
      <c r="N4773" cm="1">
        <f t="array" ref="N4773:Q4773">_xlfn.XLOOKUP($B4773,'Raw -orders'!$A:$A,'Raw -orders'!$B:$E)</f>
        <v>549</v>
      </c>
      <c r="O4773">
        <v>19917</v>
      </c>
      <c r="P4773" s="1">
        <v>44334</v>
      </c>
      <c r="Q4773" s="1">
        <v>44354</v>
      </c>
      <c r="R4773" t="str" cm="1">
        <f t="array" ref="R4773:Y4773">_xlfn.XLOOKUP($N4773,'Raw - customers'!$A:$A,'Raw - customers'!$B:$I)</f>
        <v>Barclay Beswick</v>
      </c>
      <c r="S4773" t="str">
        <v>Male</v>
      </c>
      <c r="T4773">
        <v>50</v>
      </c>
      <c r="U4773" t="str">
        <v>667 Feil RidgeSuite 935</v>
      </c>
      <c r="V4773">
        <v>1919</v>
      </c>
      <c r="W4773" t="str">
        <v>Gleasonburgh</v>
      </c>
      <c r="X4773" t="str">
        <v>Northern Territory</v>
      </c>
      <c r="Y4773" t="str">
        <v>Australia</v>
      </c>
      <c r="Z4773">
        <v>5</v>
      </c>
      <c r="AA4773" s="3" t="str">
        <f t="shared" si="149"/>
        <v>10 to 20</v>
      </c>
      <c r="AP4773" s="6">
        <v>549</v>
      </c>
      <c r="AQ4773" s="6" t="s">
        <v>1339</v>
      </c>
    </row>
    <row r="4774" spans="1:43" x14ac:dyDescent="0.25">
      <c r="A4774">
        <v>4772</v>
      </c>
      <c r="B4774">
        <v>956</v>
      </c>
      <c r="C4774">
        <v>672</v>
      </c>
      <c r="D4774">
        <v>113</v>
      </c>
      <c r="E4774">
        <v>2</v>
      </c>
      <c r="F4774">
        <v>226</v>
      </c>
      <c r="G4774" t="str">
        <f>VLOOKUP($C4774,'Raw-products'!$A$2:$H$1261,MATCH(G$1,'Raw-products'!$A$1:$H$1,0))</f>
        <v>Jacket</v>
      </c>
      <c r="H4774" t="str">
        <f>VLOOKUP($C4774,'Raw-products'!$A$2:$H$1261,MATCH(H$1,'Raw-products'!$A$1:$H$1,0))</f>
        <v>Parka</v>
      </c>
      <c r="I4774" t="str">
        <f>VLOOKUP($C4774,'Raw-products'!$A$2:$H$1261,MATCH(I$1,'Raw-products'!$A$1:$H$1,0))</f>
        <v>M</v>
      </c>
      <c r="J4774" t="str">
        <f>VLOOKUP($C4774,'Raw-products'!$A$2:$H$1261,MATCH(J$1,'Raw-products'!$A$1:$H$1,0))</f>
        <v>orange</v>
      </c>
      <c r="K4774">
        <f>VLOOKUP($C4774,'Raw-products'!$A$2:$H$1261,MATCH(K$1,'Raw-products'!$A$1:$H$1,0))</f>
        <v>119</v>
      </c>
      <c r="L4774">
        <f>VLOOKUP($C4774,'Raw-products'!$A$2:$H$1261,MATCH(L$1,'Raw-products'!$A$1:$H$1,0))</f>
        <v>51</v>
      </c>
      <c r="M4774" s="5">
        <f t="shared" si="148"/>
        <v>6069</v>
      </c>
      <c r="N4774" cm="1">
        <f t="array" ref="N4774:Q4774">_xlfn.XLOOKUP($B4774,'Raw -orders'!$A:$A,'Raw -orders'!$B:$E)</f>
        <v>549</v>
      </c>
      <c r="O4774">
        <v>19917</v>
      </c>
      <c r="P4774" s="1">
        <v>44334</v>
      </c>
      <c r="Q4774" s="1">
        <v>44354</v>
      </c>
      <c r="R4774" t="str" cm="1">
        <f t="array" ref="R4774:Y4774">_xlfn.XLOOKUP($N4774,'Raw - customers'!$A:$A,'Raw - customers'!$B:$I)</f>
        <v>Barclay Beswick</v>
      </c>
      <c r="S4774" t="str">
        <v>Male</v>
      </c>
      <c r="T4774">
        <v>50</v>
      </c>
      <c r="U4774" t="str">
        <v>667 Feil RidgeSuite 935</v>
      </c>
      <c r="V4774">
        <v>1919</v>
      </c>
      <c r="W4774" t="str">
        <v>Gleasonburgh</v>
      </c>
      <c r="X4774" t="str">
        <v>Northern Territory</v>
      </c>
      <c r="Y4774" t="str">
        <v>Australia</v>
      </c>
      <c r="Z4774">
        <v>5</v>
      </c>
      <c r="AA4774" s="3" t="str">
        <f t="shared" si="149"/>
        <v>10 to 20</v>
      </c>
      <c r="AP4774" s="6">
        <v>549</v>
      </c>
      <c r="AQ4774" s="6" t="s">
        <v>1339</v>
      </c>
    </row>
    <row r="4775" spans="1:43" x14ac:dyDescent="0.25">
      <c r="A4775">
        <v>4773</v>
      </c>
      <c r="B4775">
        <v>956</v>
      </c>
      <c r="C4775">
        <v>377</v>
      </c>
      <c r="D4775">
        <v>94</v>
      </c>
      <c r="E4775">
        <v>2</v>
      </c>
      <c r="F4775">
        <v>188</v>
      </c>
      <c r="G4775" t="str">
        <f>VLOOKUP($C4775,'Raw-products'!$A$2:$H$1261,MATCH(G$1,'Raw-products'!$A$1:$H$1,0))</f>
        <v>Shirt</v>
      </c>
      <c r="H4775" t="str">
        <f>VLOOKUP($C4775,'Raw-products'!$A$2:$H$1261,MATCH(H$1,'Raw-products'!$A$1:$H$1,0))</f>
        <v>Henley</v>
      </c>
      <c r="I4775" t="str">
        <f>VLOOKUP($C4775,'Raw-products'!$A$2:$H$1261,MATCH(I$1,'Raw-products'!$A$1:$H$1,0))</f>
        <v>M</v>
      </c>
      <c r="J4775" t="str">
        <f>VLOOKUP($C4775,'Raw-products'!$A$2:$H$1261,MATCH(J$1,'Raw-products'!$A$1:$H$1,0))</f>
        <v>indigo</v>
      </c>
      <c r="K4775">
        <f>VLOOKUP($C4775,'Raw-products'!$A$2:$H$1261,MATCH(K$1,'Raw-products'!$A$1:$H$1,0))</f>
        <v>92</v>
      </c>
      <c r="L4775">
        <f>VLOOKUP($C4775,'Raw-products'!$A$2:$H$1261,MATCH(L$1,'Raw-products'!$A$1:$H$1,0))</f>
        <v>70</v>
      </c>
      <c r="M4775" s="5">
        <f t="shared" si="148"/>
        <v>6440</v>
      </c>
      <c r="N4775" cm="1">
        <f t="array" ref="N4775:Q4775">_xlfn.XLOOKUP($B4775,'Raw -orders'!$A:$A,'Raw -orders'!$B:$E)</f>
        <v>549</v>
      </c>
      <c r="O4775">
        <v>19917</v>
      </c>
      <c r="P4775" s="1">
        <v>44334</v>
      </c>
      <c r="Q4775" s="1">
        <v>44354</v>
      </c>
      <c r="R4775" t="str" cm="1">
        <f t="array" ref="R4775:Y4775">_xlfn.XLOOKUP($N4775,'Raw - customers'!$A:$A,'Raw - customers'!$B:$I)</f>
        <v>Barclay Beswick</v>
      </c>
      <c r="S4775" t="str">
        <v>Male</v>
      </c>
      <c r="T4775">
        <v>50</v>
      </c>
      <c r="U4775" t="str">
        <v>667 Feil RidgeSuite 935</v>
      </c>
      <c r="V4775">
        <v>1919</v>
      </c>
      <c r="W4775" t="str">
        <v>Gleasonburgh</v>
      </c>
      <c r="X4775" t="str">
        <v>Northern Territory</v>
      </c>
      <c r="Y4775" t="str">
        <v>Australia</v>
      </c>
      <c r="Z4775">
        <v>5</v>
      </c>
      <c r="AA4775" s="3" t="str">
        <f t="shared" si="149"/>
        <v>10 to 20</v>
      </c>
      <c r="AP4775" s="6">
        <v>549</v>
      </c>
      <c r="AQ4775" s="6" t="s">
        <v>1339</v>
      </c>
    </row>
    <row r="4776" spans="1:43" x14ac:dyDescent="0.25">
      <c r="A4776">
        <v>4774</v>
      </c>
      <c r="B4776">
        <v>956</v>
      </c>
      <c r="C4776">
        <v>1250</v>
      </c>
      <c r="D4776">
        <v>112</v>
      </c>
      <c r="E4776">
        <v>2</v>
      </c>
      <c r="F4776">
        <v>224</v>
      </c>
      <c r="G4776" t="str">
        <f>VLOOKUP($C4776,'Raw-products'!$A$2:$H$1261,MATCH(G$1,'Raw-products'!$A$1:$H$1,0))</f>
        <v>Trousers</v>
      </c>
      <c r="H4776" t="str">
        <f>VLOOKUP($C4776,'Raw-products'!$A$2:$H$1261,MATCH(H$1,'Raw-products'!$A$1:$H$1,0))</f>
        <v>Tracksuit Bottoms</v>
      </c>
      <c r="I4776" t="str">
        <f>VLOOKUP($C4776,'Raw-products'!$A$2:$H$1261,MATCH(I$1,'Raw-products'!$A$1:$H$1,0))</f>
        <v>XS</v>
      </c>
      <c r="J4776" t="str">
        <f>VLOOKUP($C4776,'Raw-products'!$A$2:$H$1261,MATCH(J$1,'Raw-products'!$A$1:$H$1,0))</f>
        <v>indigo</v>
      </c>
      <c r="K4776">
        <f>VLOOKUP($C4776,'Raw-products'!$A$2:$H$1261,MATCH(K$1,'Raw-products'!$A$1:$H$1,0))</f>
        <v>91</v>
      </c>
      <c r="L4776">
        <f>VLOOKUP($C4776,'Raw-products'!$A$2:$H$1261,MATCH(L$1,'Raw-products'!$A$1:$H$1,0))</f>
        <v>63</v>
      </c>
      <c r="M4776" s="5">
        <f t="shared" si="148"/>
        <v>5733</v>
      </c>
      <c r="N4776" cm="1">
        <f t="array" ref="N4776:Q4776">_xlfn.XLOOKUP($B4776,'Raw -orders'!$A:$A,'Raw -orders'!$B:$E)</f>
        <v>549</v>
      </c>
      <c r="O4776">
        <v>19917</v>
      </c>
      <c r="P4776" s="1">
        <v>44334</v>
      </c>
      <c r="Q4776" s="1">
        <v>44354</v>
      </c>
      <c r="R4776" t="str" cm="1">
        <f t="array" ref="R4776:Y4776">_xlfn.XLOOKUP($N4776,'Raw - customers'!$A:$A,'Raw - customers'!$B:$I)</f>
        <v>Barclay Beswick</v>
      </c>
      <c r="S4776" t="str">
        <v>Male</v>
      </c>
      <c r="T4776">
        <v>50</v>
      </c>
      <c r="U4776" t="str">
        <v>667 Feil RidgeSuite 935</v>
      </c>
      <c r="V4776">
        <v>1919</v>
      </c>
      <c r="W4776" t="str">
        <v>Gleasonburgh</v>
      </c>
      <c r="X4776" t="str">
        <v>Northern Territory</v>
      </c>
      <c r="Y4776" t="str">
        <v>Australia</v>
      </c>
      <c r="Z4776">
        <v>5</v>
      </c>
      <c r="AA4776" s="3" t="str">
        <f t="shared" si="149"/>
        <v>10 to 20</v>
      </c>
      <c r="AP4776" s="6">
        <v>549</v>
      </c>
      <c r="AQ4776" s="6" t="s">
        <v>1339</v>
      </c>
    </row>
    <row r="4777" spans="1:43" x14ac:dyDescent="0.25">
      <c r="A4777">
        <v>4775</v>
      </c>
      <c r="B4777">
        <v>956</v>
      </c>
      <c r="C4777">
        <v>548</v>
      </c>
      <c r="D4777">
        <v>98</v>
      </c>
      <c r="E4777">
        <v>3</v>
      </c>
      <c r="F4777">
        <v>294</v>
      </c>
      <c r="G4777" t="str">
        <f>VLOOKUP($C4777,'Raw-products'!$A$2:$H$1261,MATCH(G$1,'Raw-products'!$A$1:$H$1,0))</f>
        <v>Jacket</v>
      </c>
      <c r="H4777" t="str">
        <f>VLOOKUP($C4777,'Raw-products'!$A$2:$H$1261,MATCH(H$1,'Raw-products'!$A$1:$H$1,0))</f>
        <v>Leather</v>
      </c>
      <c r="I4777" t="str">
        <f>VLOOKUP($C4777,'Raw-products'!$A$2:$H$1261,MATCH(I$1,'Raw-products'!$A$1:$H$1,0))</f>
        <v>L</v>
      </c>
      <c r="J4777" t="str">
        <f>VLOOKUP($C4777,'Raw-products'!$A$2:$H$1261,MATCH(J$1,'Raw-products'!$A$1:$H$1,0))</f>
        <v>blue</v>
      </c>
      <c r="K4777">
        <f>VLOOKUP($C4777,'Raw-products'!$A$2:$H$1261,MATCH(K$1,'Raw-products'!$A$1:$H$1,0))</f>
        <v>113</v>
      </c>
      <c r="L4777">
        <f>VLOOKUP($C4777,'Raw-products'!$A$2:$H$1261,MATCH(L$1,'Raw-products'!$A$1:$H$1,0))</f>
        <v>62</v>
      </c>
      <c r="M4777" s="5">
        <f t="shared" si="148"/>
        <v>7006</v>
      </c>
      <c r="N4777" cm="1">
        <f t="array" ref="N4777:Q4777">_xlfn.XLOOKUP($B4777,'Raw -orders'!$A:$A,'Raw -orders'!$B:$E)</f>
        <v>549</v>
      </c>
      <c r="O4777">
        <v>19917</v>
      </c>
      <c r="P4777" s="1">
        <v>44334</v>
      </c>
      <c r="Q4777" s="1">
        <v>44354</v>
      </c>
      <c r="R4777" t="str" cm="1">
        <f t="array" ref="R4777:Y4777">_xlfn.XLOOKUP($N4777,'Raw - customers'!$A:$A,'Raw - customers'!$B:$I)</f>
        <v>Barclay Beswick</v>
      </c>
      <c r="S4777" t="str">
        <v>Male</v>
      </c>
      <c r="T4777">
        <v>50</v>
      </c>
      <c r="U4777" t="str">
        <v>667 Feil RidgeSuite 935</v>
      </c>
      <c r="V4777">
        <v>1919</v>
      </c>
      <c r="W4777" t="str">
        <v>Gleasonburgh</v>
      </c>
      <c r="X4777" t="str">
        <v>Northern Territory</v>
      </c>
      <c r="Y4777" t="str">
        <v>Australia</v>
      </c>
      <c r="Z4777">
        <v>5</v>
      </c>
      <c r="AA4777" s="3" t="str">
        <f t="shared" si="149"/>
        <v>10 to 20</v>
      </c>
      <c r="AP4777" s="6">
        <v>549</v>
      </c>
      <c r="AQ4777" s="6" t="s">
        <v>1339</v>
      </c>
    </row>
    <row r="4778" spans="1:43" x14ac:dyDescent="0.25">
      <c r="A4778">
        <v>4776</v>
      </c>
      <c r="B4778">
        <v>957</v>
      </c>
      <c r="C4778">
        <v>48</v>
      </c>
      <c r="D4778">
        <v>104</v>
      </c>
      <c r="E4778">
        <v>1</v>
      </c>
      <c r="F4778">
        <v>104</v>
      </c>
      <c r="G4778" t="str">
        <f>VLOOKUP($C4778,'Raw-products'!$A$2:$H$1261,MATCH(G$1,'Raw-products'!$A$1:$H$1,0))</f>
        <v>Shirt</v>
      </c>
      <c r="H4778" t="str">
        <f>VLOOKUP($C4778,'Raw-products'!$A$2:$H$1261,MATCH(H$1,'Raw-products'!$A$1:$H$1,0))</f>
        <v>Dress</v>
      </c>
      <c r="I4778" t="str">
        <f>VLOOKUP($C4778,'Raw-products'!$A$2:$H$1261,MATCH(I$1,'Raw-products'!$A$1:$H$1,0))</f>
        <v>L</v>
      </c>
      <c r="J4778" t="str">
        <f>VLOOKUP($C4778,'Raw-products'!$A$2:$H$1261,MATCH(J$1,'Raw-products'!$A$1:$H$1,0))</f>
        <v>yellow</v>
      </c>
      <c r="K4778">
        <f>VLOOKUP($C4778,'Raw-products'!$A$2:$H$1261,MATCH(K$1,'Raw-products'!$A$1:$H$1,0))</f>
        <v>119</v>
      </c>
      <c r="L4778">
        <f>VLOOKUP($C4778,'Raw-products'!$A$2:$H$1261,MATCH(L$1,'Raw-products'!$A$1:$H$1,0))</f>
        <v>56</v>
      </c>
      <c r="M4778" s="5">
        <f t="shared" si="148"/>
        <v>6664</v>
      </c>
      <c r="N4778" cm="1">
        <f t="array" ref="N4778:Q4778">_xlfn.XLOOKUP($B4778,'Raw -orders'!$A:$A,'Raw -orders'!$B:$E)</f>
        <v>740</v>
      </c>
      <c r="O4778">
        <v>47132</v>
      </c>
      <c r="P4778" s="1">
        <v>44428</v>
      </c>
      <c r="Q4778" s="1">
        <v>44438</v>
      </c>
      <c r="R4778" t="str" cm="1">
        <f t="array" ref="R4778:Y4778">_xlfn.XLOOKUP($N4778,'Raw - customers'!$A:$A,'Raw - customers'!$B:$I)</f>
        <v>Meryl Neeson</v>
      </c>
      <c r="S4778" t="str">
        <v>Non-binary</v>
      </c>
      <c r="T4778">
        <v>73</v>
      </c>
      <c r="U4778" t="str">
        <v>7490 Lily WaySuite 419</v>
      </c>
      <c r="V4778">
        <v>531</v>
      </c>
      <c r="W4778" t="str">
        <v>Port Molly</v>
      </c>
      <c r="X4778" t="str">
        <v>Tasmania</v>
      </c>
      <c r="Y4778" t="str">
        <v>Australia</v>
      </c>
      <c r="Z4778">
        <v>8</v>
      </c>
      <c r="AA4778" s="3" t="str">
        <f t="shared" si="149"/>
        <v>0 to 10</v>
      </c>
      <c r="AP4778" s="6">
        <v>740</v>
      </c>
      <c r="AQ4778" s="6" t="s">
        <v>1414</v>
      </c>
    </row>
    <row r="4779" spans="1:43" x14ac:dyDescent="0.25">
      <c r="A4779">
        <v>4777</v>
      </c>
      <c r="B4779">
        <v>957</v>
      </c>
      <c r="C4779">
        <v>107</v>
      </c>
      <c r="D4779">
        <v>92</v>
      </c>
      <c r="E4779">
        <v>2</v>
      </c>
      <c r="F4779">
        <v>184</v>
      </c>
      <c r="G4779" t="str">
        <f>VLOOKUP($C4779,'Raw-products'!$A$2:$H$1261,MATCH(G$1,'Raw-products'!$A$1:$H$1,0))</f>
        <v>Shirt</v>
      </c>
      <c r="H4779" t="str">
        <f>VLOOKUP($C4779,'Raw-products'!$A$2:$H$1261,MATCH(H$1,'Raw-products'!$A$1:$H$1,0))</f>
        <v>Denim</v>
      </c>
      <c r="I4779" t="str">
        <f>VLOOKUP($C4779,'Raw-products'!$A$2:$H$1261,MATCH(I$1,'Raw-products'!$A$1:$H$1,0))</f>
        <v>M</v>
      </c>
      <c r="J4779" t="str">
        <f>VLOOKUP($C4779,'Raw-products'!$A$2:$H$1261,MATCH(J$1,'Raw-products'!$A$1:$H$1,0))</f>
        <v>red</v>
      </c>
      <c r="K4779">
        <f>VLOOKUP($C4779,'Raw-products'!$A$2:$H$1261,MATCH(K$1,'Raw-products'!$A$1:$H$1,0))</f>
        <v>115</v>
      </c>
      <c r="L4779">
        <f>VLOOKUP($C4779,'Raw-products'!$A$2:$H$1261,MATCH(L$1,'Raw-products'!$A$1:$H$1,0))</f>
        <v>49</v>
      </c>
      <c r="M4779" s="5">
        <f t="shared" si="148"/>
        <v>5635</v>
      </c>
      <c r="N4779" cm="1">
        <f t="array" ref="N4779:Q4779">_xlfn.XLOOKUP($B4779,'Raw -orders'!$A:$A,'Raw -orders'!$B:$E)</f>
        <v>740</v>
      </c>
      <c r="O4779">
        <v>47132</v>
      </c>
      <c r="P4779" s="1">
        <v>44428</v>
      </c>
      <c r="Q4779" s="1">
        <v>44438</v>
      </c>
      <c r="R4779" t="str" cm="1">
        <f t="array" ref="R4779:Y4779">_xlfn.XLOOKUP($N4779,'Raw - customers'!$A:$A,'Raw - customers'!$B:$I)</f>
        <v>Meryl Neeson</v>
      </c>
      <c r="S4779" t="str">
        <v>Non-binary</v>
      </c>
      <c r="T4779">
        <v>73</v>
      </c>
      <c r="U4779" t="str">
        <v>7490 Lily WaySuite 419</v>
      </c>
      <c r="V4779">
        <v>531</v>
      </c>
      <c r="W4779" t="str">
        <v>Port Molly</v>
      </c>
      <c r="X4779" t="str">
        <v>Tasmania</v>
      </c>
      <c r="Y4779" t="str">
        <v>Australia</v>
      </c>
      <c r="Z4779">
        <v>8</v>
      </c>
      <c r="AA4779" s="3" t="str">
        <f t="shared" si="149"/>
        <v>0 to 10</v>
      </c>
      <c r="AP4779" s="6">
        <v>740</v>
      </c>
      <c r="AQ4779" s="6" t="s">
        <v>1414</v>
      </c>
    </row>
    <row r="4780" spans="1:43" x14ac:dyDescent="0.25">
      <c r="A4780">
        <v>4778</v>
      </c>
      <c r="B4780">
        <v>958</v>
      </c>
      <c r="C4780">
        <v>1184</v>
      </c>
      <c r="D4780">
        <v>99</v>
      </c>
      <c r="E4780">
        <v>2</v>
      </c>
      <c r="F4780">
        <v>198</v>
      </c>
      <c r="G4780" t="str">
        <f>VLOOKUP($C4780,'Raw-products'!$A$2:$H$1261,MATCH(G$1,'Raw-products'!$A$1:$H$1,0))</f>
        <v>Trousers</v>
      </c>
      <c r="H4780" t="str">
        <f>VLOOKUP($C4780,'Raw-products'!$A$2:$H$1261,MATCH(H$1,'Raw-products'!$A$1:$H$1,0))</f>
        <v>High-Waisted</v>
      </c>
      <c r="I4780" t="str">
        <f>VLOOKUP($C4780,'Raw-products'!$A$2:$H$1261,MATCH(I$1,'Raw-products'!$A$1:$H$1,0))</f>
        <v>XL</v>
      </c>
      <c r="J4780" t="str">
        <f>VLOOKUP($C4780,'Raw-products'!$A$2:$H$1261,MATCH(J$1,'Raw-products'!$A$1:$H$1,0))</f>
        <v>indigo</v>
      </c>
      <c r="K4780">
        <f>VLOOKUP($C4780,'Raw-products'!$A$2:$H$1261,MATCH(K$1,'Raw-products'!$A$1:$H$1,0))</f>
        <v>98</v>
      </c>
      <c r="L4780">
        <f>VLOOKUP($C4780,'Raw-products'!$A$2:$H$1261,MATCH(L$1,'Raw-products'!$A$1:$H$1,0))</f>
        <v>57</v>
      </c>
      <c r="M4780" s="5">
        <f t="shared" si="148"/>
        <v>5586</v>
      </c>
      <c r="N4780" cm="1">
        <f t="array" ref="N4780:Q4780">_xlfn.XLOOKUP($B4780,'Raw -orders'!$A:$A,'Raw -orders'!$B:$E)</f>
        <v>577</v>
      </c>
      <c r="O4780">
        <v>42170</v>
      </c>
      <c r="P4780" s="1">
        <v>44368</v>
      </c>
      <c r="Q4780" s="1">
        <v>44378</v>
      </c>
      <c r="R4780" t="str" cm="1">
        <f t="array" ref="R4780:Y4780">_xlfn.XLOOKUP($N4780,'Raw - customers'!$A:$A,'Raw - customers'!$B:$I)</f>
        <v>Hillier Seward</v>
      </c>
      <c r="S4780" t="str">
        <v>Genderfluid</v>
      </c>
      <c r="T4780">
        <v>32</v>
      </c>
      <c r="U4780" t="str">
        <v>11 Savannah LaneSuite 334</v>
      </c>
      <c r="V4780">
        <v>6269</v>
      </c>
      <c r="W4780" t="str">
        <v>Heaneyview</v>
      </c>
      <c r="X4780" t="str">
        <v>South Australia</v>
      </c>
      <c r="Y4780" t="str">
        <v>Australia</v>
      </c>
      <c r="Z4780">
        <v>6</v>
      </c>
      <c r="AA4780" s="3" t="str">
        <f t="shared" si="149"/>
        <v>0 to 10</v>
      </c>
      <c r="AP4780" s="6">
        <v>577</v>
      </c>
      <c r="AQ4780" s="6" t="s">
        <v>1345</v>
      </c>
    </row>
    <row r="4781" spans="1:43" x14ac:dyDescent="0.25">
      <c r="A4781">
        <v>4779</v>
      </c>
      <c r="B4781">
        <v>958</v>
      </c>
      <c r="C4781">
        <v>157</v>
      </c>
      <c r="D4781">
        <v>91</v>
      </c>
      <c r="E4781">
        <v>1</v>
      </c>
      <c r="F4781">
        <v>91</v>
      </c>
      <c r="G4781" t="str">
        <f>VLOOKUP($C4781,'Raw-products'!$A$2:$H$1261,MATCH(G$1,'Raw-products'!$A$1:$H$1,0))</f>
        <v>Shirt</v>
      </c>
      <c r="H4781" t="str">
        <f>VLOOKUP($C4781,'Raw-products'!$A$2:$H$1261,MATCH(H$1,'Raw-products'!$A$1:$H$1,0))</f>
        <v>Linen</v>
      </c>
      <c r="I4781" t="str">
        <f>VLOOKUP($C4781,'Raw-products'!$A$2:$H$1261,MATCH(I$1,'Raw-products'!$A$1:$H$1,0))</f>
        <v>M</v>
      </c>
      <c r="J4781" t="str">
        <f>VLOOKUP($C4781,'Raw-products'!$A$2:$H$1261,MATCH(J$1,'Raw-products'!$A$1:$H$1,0))</f>
        <v>green</v>
      </c>
      <c r="K4781">
        <f>VLOOKUP($C4781,'Raw-products'!$A$2:$H$1261,MATCH(K$1,'Raw-products'!$A$1:$H$1,0))</f>
        <v>116</v>
      </c>
      <c r="L4781">
        <f>VLOOKUP($C4781,'Raw-products'!$A$2:$H$1261,MATCH(L$1,'Raw-products'!$A$1:$H$1,0))</f>
        <v>42</v>
      </c>
      <c r="M4781" s="5">
        <f t="shared" si="148"/>
        <v>4872</v>
      </c>
      <c r="N4781" cm="1">
        <f t="array" ref="N4781:Q4781">_xlfn.XLOOKUP($B4781,'Raw -orders'!$A:$A,'Raw -orders'!$B:$E)</f>
        <v>577</v>
      </c>
      <c r="O4781">
        <v>42170</v>
      </c>
      <c r="P4781" s="1">
        <v>44368</v>
      </c>
      <c r="Q4781" s="1">
        <v>44378</v>
      </c>
      <c r="R4781" t="str" cm="1">
        <f t="array" ref="R4781:Y4781">_xlfn.XLOOKUP($N4781,'Raw - customers'!$A:$A,'Raw - customers'!$B:$I)</f>
        <v>Hillier Seward</v>
      </c>
      <c r="S4781" t="str">
        <v>Genderfluid</v>
      </c>
      <c r="T4781">
        <v>32</v>
      </c>
      <c r="U4781" t="str">
        <v>11 Savannah LaneSuite 334</v>
      </c>
      <c r="V4781">
        <v>6269</v>
      </c>
      <c r="W4781" t="str">
        <v>Heaneyview</v>
      </c>
      <c r="X4781" t="str">
        <v>South Australia</v>
      </c>
      <c r="Y4781" t="str">
        <v>Australia</v>
      </c>
      <c r="Z4781">
        <v>6</v>
      </c>
      <c r="AA4781" s="3" t="str">
        <f t="shared" si="149"/>
        <v>0 to 10</v>
      </c>
      <c r="AP4781" s="6">
        <v>577</v>
      </c>
      <c r="AQ4781" s="6" t="s">
        <v>1345</v>
      </c>
    </row>
    <row r="4782" spans="1:43" x14ac:dyDescent="0.25">
      <c r="A4782">
        <v>4780</v>
      </c>
      <c r="B4782">
        <v>959</v>
      </c>
      <c r="C4782">
        <v>732</v>
      </c>
      <c r="D4782">
        <v>119</v>
      </c>
      <c r="E4782">
        <v>3</v>
      </c>
      <c r="F4782">
        <v>357</v>
      </c>
      <c r="G4782" t="str">
        <f>VLOOKUP($C4782,'Raw-products'!$A$2:$H$1261,MATCH(G$1,'Raw-products'!$A$1:$H$1,0))</f>
        <v>Jacket</v>
      </c>
      <c r="H4782" t="str">
        <f>VLOOKUP($C4782,'Raw-products'!$A$2:$H$1261,MATCH(H$1,'Raw-products'!$A$1:$H$1,0))</f>
        <v>Trench Coat</v>
      </c>
      <c r="I4782" t="str">
        <f>VLOOKUP($C4782,'Raw-products'!$A$2:$H$1261,MATCH(I$1,'Raw-products'!$A$1:$H$1,0))</f>
        <v>M</v>
      </c>
      <c r="J4782" t="str">
        <f>VLOOKUP($C4782,'Raw-products'!$A$2:$H$1261,MATCH(J$1,'Raw-products'!$A$1:$H$1,0))</f>
        <v>violet</v>
      </c>
      <c r="K4782">
        <f>VLOOKUP($C4782,'Raw-products'!$A$2:$H$1261,MATCH(K$1,'Raw-products'!$A$1:$H$1,0))</f>
        <v>112</v>
      </c>
      <c r="L4782">
        <f>VLOOKUP($C4782,'Raw-products'!$A$2:$H$1261,MATCH(L$1,'Raw-products'!$A$1:$H$1,0))</f>
        <v>61</v>
      </c>
      <c r="M4782" s="5">
        <f t="shared" si="148"/>
        <v>6832</v>
      </c>
      <c r="N4782" cm="1">
        <f t="array" ref="N4782:Q4782">_xlfn.XLOOKUP($B4782,'Raw -orders'!$A:$A,'Raw -orders'!$B:$E)</f>
        <v>565</v>
      </c>
      <c r="O4782">
        <v>10777</v>
      </c>
      <c r="P4782" s="1">
        <v>44213</v>
      </c>
      <c r="Q4782" s="1">
        <v>44237</v>
      </c>
      <c r="R4782" t="str" cm="1">
        <f t="array" ref="R4782:Y4782">_xlfn.XLOOKUP($N4782,'Raw - customers'!$A:$A,'Raw - customers'!$B:$I)</f>
        <v>Hoebart Edger</v>
      </c>
      <c r="S4782" t="str">
        <v>Genderqueer</v>
      </c>
      <c r="T4782">
        <v>73</v>
      </c>
      <c r="U4782" t="str">
        <v>27 Kiara MeadowSuite 662</v>
      </c>
      <c r="V4782">
        <v>4126</v>
      </c>
      <c r="W4782" t="str">
        <v>Hamiltonport</v>
      </c>
      <c r="X4782" t="str">
        <v>Queensland</v>
      </c>
      <c r="Y4782" t="str">
        <v>Australia</v>
      </c>
      <c r="Z4782">
        <v>1</v>
      </c>
      <c r="AA4782" s="3" t="str">
        <f t="shared" si="149"/>
        <v>20 to 30</v>
      </c>
      <c r="AP4782" s="6">
        <v>565</v>
      </c>
      <c r="AQ4782" s="6" t="s">
        <v>1355</v>
      </c>
    </row>
    <row r="4783" spans="1:43" x14ac:dyDescent="0.25">
      <c r="A4783">
        <v>4781</v>
      </c>
      <c r="B4783">
        <v>959</v>
      </c>
      <c r="C4783">
        <v>205</v>
      </c>
      <c r="D4783">
        <v>98</v>
      </c>
      <c r="E4783">
        <v>3</v>
      </c>
      <c r="F4783">
        <v>294</v>
      </c>
      <c r="G4783" t="str">
        <f>VLOOKUP($C4783,'Raw-products'!$A$2:$H$1261,MATCH(G$1,'Raw-products'!$A$1:$H$1,0))</f>
        <v>Shirt</v>
      </c>
      <c r="H4783" t="str">
        <f>VLOOKUP($C4783,'Raw-products'!$A$2:$H$1261,MATCH(H$1,'Raw-products'!$A$1:$H$1,0))</f>
        <v>Camp Collared</v>
      </c>
      <c r="I4783" t="str">
        <f>VLOOKUP($C4783,'Raw-products'!$A$2:$H$1261,MATCH(I$1,'Raw-products'!$A$1:$H$1,0))</f>
        <v>XS</v>
      </c>
      <c r="J4783" t="str">
        <f>VLOOKUP($C4783,'Raw-products'!$A$2:$H$1261,MATCH(J$1,'Raw-products'!$A$1:$H$1,0))</f>
        <v>violet</v>
      </c>
      <c r="K4783">
        <f>VLOOKUP($C4783,'Raw-products'!$A$2:$H$1261,MATCH(K$1,'Raw-products'!$A$1:$H$1,0))</f>
        <v>112</v>
      </c>
      <c r="L4783">
        <f>VLOOKUP($C4783,'Raw-products'!$A$2:$H$1261,MATCH(L$1,'Raw-products'!$A$1:$H$1,0))</f>
        <v>72</v>
      </c>
      <c r="M4783" s="5">
        <f t="shared" si="148"/>
        <v>8064</v>
      </c>
      <c r="N4783" cm="1">
        <f t="array" ref="N4783:Q4783">_xlfn.XLOOKUP($B4783,'Raw -orders'!$A:$A,'Raw -orders'!$B:$E)</f>
        <v>565</v>
      </c>
      <c r="O4783">
        <v>10777</v>
      </c>
      <c r="P4783" s="1">
        <v>44213</v>
      </c>
      <c r="Q4783" s="1">
        <v>44237</v>
      </c>
      <c r="R4783" t="str" cm="1">
        <f t="array" ref="R4783:Y4783">_xlfn.XLOOKUP($N4783,'Raw - customers'!$A:$A,'Raw - customers'!$B:$I)</f>
        <v>Hoebart Edger</v>
      </c>
      <c r="S4783" t="str">
        <v>Genderqueer</v>
      </c>
      <c r="T4783">
        <v>73</v>
      </c>
      <c r="U4783" t="str">
        <v>27 Kiara MeadowSuite 662</v>
      </c>
      <c r="V4783">
        <v>4126</v>
      </c>
      <c r="W4783" t="str">
        <v>Hamiltonport</v>
      </c>
      <c r="X4783" t="str">
        <v>Queensland</v>
      </c>
      <c r="Y4783" t="str">
        <v>Australia</v>
      </c>
      <c r="Z4783">
        <v>1</v>
      </c>
      <c r="AA4783" s="3" t="str">
        <f t="shared" si="149"/>
        <v>20 to 30</v>
      </c>
      <c r="AP4783" s="6">
        <v>565</v>
      </c>
      <c r="AQ4783" s="6" t="s">
        <v>1355</v>
      </c>
    </row>
    <row r="4784" spans="1:43" x14ac:dyDescent="0.25">
      <c r="A4784">
        <v>4782</v>
      </c>
      <c r="B4784">
        <v>959</v>
      </c>
      <c r="C4784">
        <v>1184</v>
      </c>
      <c r="D4784">
        <v>99</v>
      </c>
      <c r="E4784">
        <v>3</v>
      </c>
      <c r="F4784">
        <v>297</v>
      </c>
      <c r="G4784" t="str">
        <f>VLOOKUP($C4784,'Raw-products'!$A$2:$H$1261,MATCH(G$1,'Raw-products'!$A$1:$H$1,0))</f>
        <v>Trousers</v>
      </c>
      <c r="H4784" t="str">
        <f>VLOOKUP($C4784,'Raw-products'!$A$2:$H$1261,MATCH(H$1,'Raw-products'!$A$1:$H$1,0))</f>
        <v>High-Waisted</v>
      </c>
      <c r="I4784" t="str">
        <f>VLOOKUP($C4784,'Raw-products'!$A$2:$H$1261,MATCH(I$1,'Raw-products'!$A$1:$H$1,0))</f>
        <v>XL</v>
      </c>
      <c r="J4784" t="str">
        <f>VLOOKUP($C4784,'Raw-products'!$A$2:$H$1261,MATCH(J$1,'Raw-products'!$A$1:$H$1,0))</f>
        <v>indigo</v>
      </c>
      <c r="K4784">
        <f>VLOOKUP($C4784,'Raw-products'!$A$2:$H$1261,MATCH(K$1,'Raw-products'!$A$1:$H$1,0))</f>
        <v>98</v>
      </c>
      <c r="L4784">
        <f>VLOOKUP($C4784,'Raw-products'!$A$2:$H$1261,MATCH(L$1,'Raw-products'!$A$1:$H$1,0))</f>
        <v>57</v>
      </c>
      <c r="M4784" s="5">
        <f t="shared" si="148"/>
        <v>5586</v>
      </c>
      <c r="N4784" cm="1">
        <f t="array" ref="N4784:Q4784">_xlfn.XLOOKUP($B4784,'Raw -orders'!$A:$A,'Raw -orders'!$B:$E)</f>
        <v>565</v>
      </c>
      <c r="O4784">
        <v>10777</v>
      </c>
      <c r="P4784" s="1">
        <v>44213</v>
      </c>
      <c r="Q4784" s="1">
        <v>44237</v>
      </c>
      <c r="R4784" t="str" cm="1">
        <f t="array" ref="R4784:Y4784">_xlfn.XLOOKUP($N4784,'Raw - customers'!$A:$A,'Raw - customers'!$B:$I)</f>
        <v>Hoebart Edger</v>
      </c>
      <c r="S4784" t="str">
        <v>Genderqueer</v>
      </c>
      <c r="T4784">
        <v>73</v>
      </c>
      <c r="U4784" t="str">
        <v>27 Kiara MeadowSuite 662</v>
      </c>
      <c r="V4784">
        <v>4126</v>
      </c>
      <c r="W4784" t="str">
        <v>Hamiltonport</v>
      </c>
      <c r="X4784" t="str">
        <v>Queensland</v>
      </c>
      <c r="Y4784" t="str">
        <v>Australia</v>
      </c>
      <c r="Z4784">
        <v>1</v>
      </c>
      <c r="AA4784" s="3" t="str">
        <f t="shared" si="149"/>
        <v>20 to 30</v>
      </c>
      <c r="AP4784" s="6">
        <v>565</v>
      </c>
      <c r="AQ4784" s="6" t="s">
        <v>1355</v>
      </c>
    </row>
    <row r="4785" spans="1:43" x14ac:dyDescent="0.25">
      <c r="A4785">
        <v>4783</v>
      </c>
      <c r="B4785">
        <v>960</v>
      </c>
      <c r="C4785">
        <v>313</v>
      </c>
      <c r="D4785">
        <v>105</v>
      </c>
      <c r="E4785">
        <v>3</v>
      </c>
      <c r="F4785">
        <v>315</v>
      </c>
      <c r="G4785" t="str">
        <f>VLOOKUP($C4785,'Raw-products'!$A$2:$H$1261,MATCH(G$1,'Raw-products'!$A$1:$H$1,0))</f>
        <v>Shirt</v>
      </c>
      <c r="H4785" t="str">
        <f>VLOOKUP($C4785,'Raw-products'!$A$2:$H$1261,MATCH(H$1,'Raw-products'!$A$1:$H$1,0))</f>
        <v>Cuban Collar</v>
      </c>
      <c r="I4785" t="str">
        <f>VLOOKUP($C4785,'Raw-products'!$A$2:$H$1261,MATCH(I$1,'Raw-products'!$A$1:$H$1,0))</f>
        <v>L</v>
      </c>
      <c r="J4785" t="str">
        <f>VLOOKUP($C4785,'Raw-products'!$A$2:$H$1261,MATCH(J$1,'Raw-products'!$A$1:$H$1,0))</f>
        <v>violet</v>
      </c>
      <c r="K4785">
        <f>VLOOKUP($C4785,'Raw-products'!$A$2:$H$1261,MATCH(K$1,'Raw-products'!$A$1:$H$1,0))</f>
        <v>93</v>
      </c>
      <c r="L4785">
        <f>VLOOKUP($C4785,'Raw-products'!$A$2:$H$1261,MATCH(L$1,'Raw-products'!$A$1:$H$1,0))</f>
        <v>78</v>
      </c>
      <c r="M4785" s="5">
        <f t="shared" si="148"/>
        <v>7254</v>
      </c>
      <c r="N4785" cm="1">
        <f t="array" ref="N4785:Q4785">_xlfn.XLOOKUP($B4785,'Raw -orders'!$A:$A,'Raw -orders'!$B:$E)</f>
        <v>362</v>
      </c>
      <c r="O4785">
        <v>32197</v>
      </c>
      <c r="P4785" s="1">
        <v>44458</v>
      </c>
      <c r="Q4785" s="1">
        <v>44476</v>
      </c>
      <c r="R4785" t="str" cm="1">
        <f t="array" ref="R4785:Y4785">_xlfn.XLOOKUP($N4785,'Raw - customers'!$A:$A,'Raw - customers'!$B:$I)</f>
        <v>Persis Linch</v>
      </c>
      <c r="S4785" t="str">
        <v>Genderqueer</v>
      </c>
      <c r="T4785">
        <v>39</v>
      </c>
      <c r="U4785" t="str">
        <v>102 Mitchell IslandSuite 599</v>
      </c>
      <c r="V4785">
        <v>329</v>
      </c>
      <c r="W4785" t="str">
        <v>West Zoeberg</v>
      </c>
      <c r="X4785" t="str">
        <v>Queensland</v>
      </c>
      <c r="Y4785" t="str">
        <v>Australia</v>
      </c>
      <c r="Z4785">
        <v>9</v>
      </c>
      <c r="AA4785" s="3" t="str">
        <f t="shared" si="149"/>
        <v>10 to 20</v>
      </c>
      <c r="AP4785" s="6">
        <v>362</v>
      </c>
      <c r="AQ4785" s="6" t="s">
        <v>1355</v>
      </c>
    </row>
    <row r="4786" spans="1:43" x14ac:dyDescent="0.25">
      <c r="A4786">
        <v>4784</v>
      </c>
      <c r="B4786">
        <v>960</v>
      </c>
      <c r="C4786">
        <v>535</v>
      </c>
      <c r="D4786">
        <v>98</v>
      </c>
      <c r="E4786">
        <v>3</v>
      </c>
      <c r="F4786">
        <v>294</v>
      </c>
      <c r="G4786" t="str">
        <f>VLOOKUP($C4786,'Raw-products'!$A$2:$H$1261,MATCH(G$1,'Raw-products'!$A$1:$H$1,0))</f>
        <v>Jacket</v>
      </c>
      <c r="H4786" t="str">
        <f>VLOOKUP($C4786,'Raw-products'!$A$2:$H$1261,MATCH(H$1,'Raw-products'!$A$1:$H$1,0))</f>
        <v>Leather</v>
      </c>
      <c r="I4786" t="str">
        <f>VLOOKUP($C4786,'Raw-products'!$A$2:$H$1261,MATCH(I$1,'Raw-products'!$A$1:$H$1,0))</f>
        <v>XS</v>
      </c>
      <c r="J4786" t="str">
        <f>VLOOKUP($C4786,'Raw-products'!$A$2:$H$1261,MATCH(J$1,'Raw-products'!$A$1:$H$1,0))</f>
        <v>yellow</v>
      </c>
      <c r="K4786">
        <f>VLOOKUP($C4786,'Raw-products'!$A$2:$H$1261,MATCH(K$1,'Raw-products'!$A$1:$H$1,0))</f>
        <v>113</v>
      </c>
      <c r="L4786">
        <f>VLOOKUP($C4786,'Raw-products'!$A$2:$H$1261,MATCH(L$1,'Raw-products'!$A$1:$H$1,0))</f>
        <v>73</v>
      </c>
      <c r="M4786" s="5">
        <f t="shared" si="148"/>
        <v>8249</v>
      </c>
      <c r="N4786" cm="1">
        <f t="array" ref="N4786:Q4786">_xlfn.XLOOKUP($B4786,'Raw -orders'!$A:$A,'Raw -orders'!$B:$E)</f>
        <v>362</v>
      </c>
      <c r="O4786">
        <v>32197</v>
      </c>
      <c r="P4786" s="1">
        <v>44458</v>
      </c>
      <c r="Q4786" s="1">
        <v>44476</v>
      </c>
      <c r="R4786" t="str" cm="1">
        <f t="array" ref="R4786:Y4786">_xlfn.XLOOKUP($N4786,'Raw - customers'!$A:$A,'Raw - customers'!$B:$I)</f>
        <v>Persis Linch</v>
      </c>
      <c r="S4786" t="str">
        <v>Genderqueer</v>
      </c>
      <c r="T4786">
        <v>39</v>
      </c>
      <c r="U4786" t="str">
        <v>102 Mitchell IslandSuite 599</v>
      </c>
      <c r="V4786">
        <v>329</v>
      </c>
      <c r="W4786" t="str">
        <v>West Zoeberg</v>
      </c>
      <c r="X4786" t="str">
        <v>Queensland</v>
      </c>
      <c r="Y4786" t="str">
        <v>Australia</v>
      </c>
      <c r="Z4786">
        <v>9</v>
      </c>
      <c r="AA4786" s="3" t="str">
        <f t="shared" si="149"/>
        <v>10 to 20</v>
      </c>
      <c r="AP4786" s="6">
        <v>362</v>
      </c>
      <c r="AQ4786" s="6" t="s">
        <v>1355</v>
      </c>
    </row>
    <row r="4787" spans="1:43" x14ac:dyDescent="0.25">
      <c r="A4787">
        <v>4785</v>
      </c>
      <c r="B4787">
        <v>960</v>
      </c>
      <c r="C4787">
        <v>1012</v>
      </c>
      <c r="D4787">
        <v>106</v>
      </c>
      <c r="E4787">
        <v>3</v>
      </c>
      <c r="F4787">
        <v>318</v>
      </c>
      <c r="G4787" t="str">
        <f>VLOOKUP($C4787,'Raw-products'!$A$2:$H$1261,MATCH(G$1,'Raw-products'!$A$1:$H$1,0))</f>
        <v>Trousers</v>
      </c>
      <c r="H4787" t="str">
        <f>VLOOKUP($C4787,'Raw-products'!$A$2:$H$1261,MATCH(H$1,'Raw-products'!$A$1:$H$1,0))</f>
        <v>Wool</v>
      </c>
      <c r="I4787" t="str">
        <f>VLOOKUP($C4787,'Raw-products'!$A$2:$H$1261,MATCH(I$1,'Raw-products'!$A$1:$H$1,0))</f>
        <v>M</v>
      </c>
      <c r="J4787" t="str">
        <f>VLOOKUP($C4787,'Raw-products'!$A$2:$H$1261,MATCH(J$1,'Raw-products'!$A$1:$H$1,0))</f>
        <v>violet</v>
      </c>
      <c r="K4787">
        <f>VLOOKUP($C4787,'Raw-products'!$A$2:$H$1261,MATCH(K$1,'Raw-products'!$A$1:$H$1,0))</f>
        <v>111</v>
      </c>
      <c r="L4787">
        <f>VLOOKUP($C4787,'Raw-products'!$A$2:$H$1261,MATCH(L$1,'Raw-products'!$A$1:$H$1,0))</f>
        <v>51</v>
      </c>
      <c r="M4787" s="5">
        <f t="shared" si="148"/>
        <v>5661</v>
      </c>
      <c r="N4787" cm="1">
        <f t="array" ref="N4787:Q4787">_xlfn.XLOOKUP($B4787,'Raw -orders'!$A:$A,'Raw -orders'!$B:$E)</f>
        <v>362</v>
      </c>
      <c r="O4787">
        <v>32197</v>
      </c>
      <c r="P4787" s="1">
        <v>44458</v>
      </c>
      <c r="Q4787" s="1">
        <v>44476</v>
      </c>
      <c r="R4787" t="str" cm="1">
        <f t="array" ref="R4787:Y4787">_xlfn.XLOOKUP($N4787,'Raw - customers'!$A:$A,'Raw - customers'!$B:$I)</f>
        <v>Persis Linch</v>
      </c>
      <c r="S4787" t="str">
        <v>Genderqueer</v>
      </c>
      <c r="T4787">
        <v>39</v>
      </c>
      <c r="U4787" t="str">
        <v>102 Mitchell IslandSuite 599</v>
      </c>
      <c r="V4787">
        <v>329</v>
      </c>
      <c r="W4787" t="str">
        <v>West Zoeberg</v>
      </c>
      <c r="X4787" t="str">
        <v>Queensland</v>
      </c>
      <c r="Y4787" t="str">
        <v>Australia</v>
      </c>
      <c r="Z4787">
        <v>9</v>
      </c>
      <c r="AA4787" s="3" t="str">
        <f t="shared" si="149"/>
        <v>10 to 20</v>
      </c>
      <c r="AP4787" s="6">
        <v>362</v>
      </c>
      <c r="AQ4787" s="6" t="s">
        <v>1355</v>
      </c>
    </row>
    <row r="4788" spans="1:43" x14ac:dyDescent="0.25">
      <c r="A4788">
        <v>4786</v>
      </c>
      <c r="B4788">
        <v>960</v>
      </c>
      <c r="C4788">
        <v>147</v>
      </c>
      <c r="D4788">
        <v>91</v>
      </c>
      <c r="E4788">
        <v>1</v>
      </c>
      <c r="F4788">
        <v>91</v>
      </c>
      <c r="G4788" t="str">
        <f>VLOOKUP($C4788,'Raw-products'!$A$2:$H$1261,MATCH(G$1,'Raw-products'!$A$1:$H$1,0))</f>
        <v>Shirt</v>
      </c>
      <c r="H4788" t="str">
        <f>VLOOKUP($C4788,'Raw-products'!$A$2:$H$1261,MATCH(H$1,'Raw-products'!$A$1:$H$1,0))</f>
        <v>Linen</v>
      </c>
      <c r="I4788" t="str">
        <f>VLOOKUP($C4788,'Raw-products'!$A$2:$H$1261,MATCH(I$1,'Raw-products'!$A$1:$H$1,0))</f>
        <v>M</v>
      </c>
      <c r="J4788" t="str">
        <f>VLOOKUP($C4788,'Raw-products'!$A$2:$H$1261,MATCH(J$1,'Raw-products'!$A$1:$H$1,0))</f>
        <v>orange</v>
      </c>
      <c r="K4788">
        <f>VLOOKUP($C4788,'Raw-products'!$A$2:$H$1261,MATCH(K$1,'Raw-products'!$A$1:$H$1,0))</f>
        <v>116</v>
      </c>
      <c r="L4788">
        <f>VLOOKUP($C4788,'Raw-products'!$A$2:$H$1261,MATCH(L$1,'Raw-products'!$A$1:$H$1,0))</f>
        <v>42</v>
      </c>
      <c r="M4788" s="5">
        <f t="shared" si="148"/>
        <v>4872</v>
      </c>
      <c r="N4788" cm="1">
        <f t="array" ref="N4788:Q4788">_xlfn.XLOOKUP($B4788,'Raw -orders'!$A:$A,'Raw -orders'!$B:$E)</f>
        <v>362</v>
      </c>
      <c r="O4788">
        <v>32197</v>
      </c>
      <c r="P4788" s="1">
        <v>44458</v>
      </c>
      <c r="Q4788" s="1">
        <v>44476</v>
      </c>
      <c r="R4788" t="str" cm="1">
        <f t="array" ref="R4788:Y4788">_xlfn.XLOOKUP($N4788,'Raw - customers'!$A:$A,'Raw - customers'!$B:$I)</f>
        <v>Persis Linch</v>
      </c>
      <c r="S4788" t="str">
        <v>Genderqueer</v>
      </c>
      <c r="T4788">
        <v>39</v>
      </c>
      <c r="U4788" t="str">
        <v>102 Mitchell IslandSuite 599</v>
      </c>
      <c r="V4788">
        <v>329</v>
      </c>
      <c r="W4788" t="str">
        <v>West Zoeberg</v>
      </c>
      <c r="X4788" t="str">
        <v>Queensland</v>
      </c>
      <c r="Y4788" t="str">
        <v>Australia</v>
      </c>
      <c r="Z4788">
        <v>9</v>
      </c>
      <c r="AA4788" s="3" t="str">
        <f t="shared" si="149"/>
        <v>10 to 20</v>
      </c>
      <c r="AP4788" s="6">
        <v>362</v>
      </c>
      <c r="AQ4788" s="6" t="s">
        <v>1355</v>
      </c>
    </row>
    <row r="4789" spans="1:43" x14ac:dyDescent="0.25">
      <c r="A4789">
        <v>4787</v>
      </c>
      <c r="B4789">
        <v>960</v>
      </c>
      <c r="C4789">
        <v>45</v>
      </c>
      <c r="D4789">
        <v>104</v>
      </c>
      <c r="E4789">
        <v>2</v>
      </c>
      <c r="F4789">
        <v>208</v>
      </c>
      <c r="G4789" t="str">
        <f>VLOOKUP($C4789,'Raw-products'!$A$2:$H$1261,MATCH(G$1,'Raw-products'!$A$1:$H$1,0))</f>
        <v>Shirt</v>
      </c>
      <c r="H4789" t="str">
        <f>VLOOKUP($C4789,'Raw-products'!$A$2:$H$1261,MATCH(H$1,'Raw-products'!$A$1:$H$1,0))</f>
        <v>Dress</v>
      </c>
      <c r="I4789" t="str">
        <f>VLOOKUP($C4789,'Raw-products'!$A$2:$H$1261,MATCH(I$1,'Raw-products'!$A$1:$H$1,0))</f>
        <v>XS</v>
      </c>
      <c r="J4789" t="str">
        <f>VLOOKUP($C4789,'Raw-products'!$A$2:$H$1261,MATCH(J$1,'Raw-products'!$A$1:$H$1,0))</f>
        <v>yellow</v>
      </c>
      <c r="K4789">
        <f>VLOOKUP($C4789,'Raw-products'!$A$2:$H$1261,MATCH(K$1,'Raw-products'!$A$1:$H$1,0))</f>
        <v>119</v>
      </c>
      <c r="L4789">
        <f>VLOOKUP($C4789,'Raw-products'!$A$2:$H$1261,MATCH(L$1,'Raw-products'!$A$1:$H$1,0))</f>
        <v>69</v>
      </c>
      <c r="M4789" s="5">
        <f t="shared" si="148"/>
        <v>8211</v>
      </c>
      <c r="N4789" cm="1">
        <f t="array" ref="N4789:Q4789">_xlfn.XLOOKUP($B4789,'Raw -orders'!$A:$A,'Raw -orders'!$B:$E)</f>
        <v>362</v>
      </c>
      <c r="O4789">
        <v>32197</v>
      </c>
      <c r="P4789" s="1">
        <v>44458</v>
      </c>
      <c r="Q4789" s="1">
        <v>44476</v>
      </c>
      <c r="R4789" t="str" cm="1">
        <f t="array" ref="R4789:Y4789">_xlfn.XLOOKUP($N4789,'Raw - customers'!$A:$A,'Raw - customers'!$B:$I)</f>
        <v>Persis Linch</v>
      </c>
      <c r="S4789" t="str">
        <v>Genderqueer</v>
      </c>
      <c r="T4789">
        <v>39</v>
      </c>
      <c r="U4789" t="str">
        <v>102 Mitchell IslandSuite 599</v>
      </c>
      <c r="V4789">
        <v>329</v>
      </c>
      <c r="W4789" t="str">
        <v>West Zoeberg</v>
      </c>
      <c r="X4789" t="str">
        <v>Queensland</v>
      </c>
      <c r="Y4789" t="str">
        <v>Australia</v>
      </c>
      <c r="Z4789">
        <v>9</v>
      </c>
      <c r="AA4789" s="3" t="str">
        <f t="shared" si="149"/>
        <v>10 to 20</v>
      </c>
      <c r="AP4789" s="6">
        <v>362</v>
      </c>
      <c r="AQ4789" s="6" t="s">
        <v>1355</v>
      </c>
    </row>
    <row r="4790" spans="1:43" x14ac:dyDescent="0.25">
      <c r="A4790">
        <v>4788</v>
      </c>
      <c r="B4790">
        <v>960</v>
      </c>
      <c r="C4790">
        <v>606</v>
      </c>
      <c r="D4790">
        <v>112</v>
      </c>
      <c r="E4790">
        <v>1</v>
      </c>
      <c r="F4790">
        <v>112</v>
      </c>
      <c r="G4790" t="str">
        <f>VLOOKUP($C4790,'Raw-products'!$A$2:$H$1261,MATCH(G$1,'Raw-products'!$A$1:$H$1,0))</f>
        <v>Jacket</v>
      </c>
      <c r="H4790" t="str">
        <f>VLOOKUP($C4790,'Raw-products'!$A$2:$H$1261,MATCH(H$1,'Raw-products'!$A$1:$H$1,0))</f>
        <v>Cardigan</v>
      </c>
      <c r="I4790" t="str">
        <f>VLOOKUP($C4790,'Raw-products'!$A$2:$H$1261,MATCH(I$1,'Raw-products'!$A$1:$H$1,0))</f>
        <v>S</v>
      </c>
      <c r="J4790" t="str">
        <f>VLOOKUP($C4790,'Raw-products'!$A$2:$H$1261,MATCH(J$1,'Raw-products'!$A$1:$H$1,0))</f>
        <v>yellow</v>
      </c>
      <c r="K4790">
        <f>VLOOKUP($C4790,'Raw-products'!$A$2:$H$1261,MATCH(K$1,'Raw-products'!$A$1:$H$1,0))</f>
        <v>118</v>
      </c>
      <c r="L4790">
        <f>VLOOKUP($C4790,'Raw-products'!$A$2:$H$1261,MATCH(L$1,'Raw-products'!$A$1:$H$1,0))</f>
        <v>79</v>
      </c>
      <c r="M4790" s="5">
        <f t="shared" si="148"/>
        <v>9322</v>
      </c>
      <c r="N4790" cm="1">
        <f t="array" ref="N4790:Q4790">_xlfn.XLOOKUP($B4790,'Raw -orders'!$A:$A,'Raw -orders'!$B:$E)</f>
        <v>362</v>
      </c>
      <c r="O4790">
        <v>32197</v>
      </c>
      <c r="P4790" s="1">
        <v>44458</v>
      </c>
      <c r="Q4790" s="1">
        <v>44476</v>
      </c>
      <c r="R4790" t="str" cm="1">
        <f t="array" ref="R4790:Y4790">_xlfn.XLOOKUP($N4790,'Raw - customers'!$A:$A,'Raw - customers'!$B:$I)</f>
        <v>Persis Linch</v>
      </c>
      <c r="S4790" t="str">
        <v>Genderqueer</v>
      </c>
      <c r="T4790">
        <v>39</v>
      </c>
      <c r="U4790" t="str">
        <v>102 Mitchell IslandSuite 599</v>
      </c>
      <c r="V4790">
        <v>329</v>
      </c>
      <c r="W4790" t="str">
        <v>West Zoeberg</v>
      </c>
      <c r="X4790" t="str">
        <v>Queensland</v>
      </c>
      <c r="Y4790" t="str">
        <v>Australia</v>
      </c>
      <c r="Z4790">
        <v>9</v>
      </c>
      <c r="AA4790" s="3" t="str">
        <f t="shared" si="149"/>
        <v>10 to 20</v>
      </c>
      <c r="AP4790" s="6">
        <v>362</v>
      </c>
      <c r="AQ4790" s="6" t="s">
        <v>1355</v>
      </c>
    </row>
    <row r="4791" spans="1:43" x14ac:dyDescent="0.25">
      <c r="A4791">
        <v>4789</v>
      </c>
      <c r="B4791">
        <v>961</v>
      </c>
      <c r="C4791">
        <v>1255</v>
      </c>
      <c r="D4791">
        <v>112</v>
      </c>
      <c r="E4791">
        <v>2</v>
      </c>
      <c r="F4791">
        <v>224</v>
      </c>
      <c r="G4791" t="str">
        <f>VLOOKUP($C4791,'Raw-products'!$A$2:$H$1261,MATCH(G$1,'Raw-products'!$A$1:$H$1,0))</f>
        <v>Trousers</v>
      </c>
      <c r="H4791" t="str">
        <f>VLOOKUP($C4791,'Raw-products'!$A$2:$H$1261,MATCH(H$1,'Raw-products'!$A$1:$H$1,0))</f>
        <v>Tracksuit Bottoms</v>
      </c>
      <c r="I4791" t="str">
        <f>VLOOKUP($C4791,'Raw-products'!$A$2:$H$1261,MATCH(I$1,'Raw-products'!$A$1:$H$1,0))</f>
        <v>XS</v>
      </c>
      <c r="J4791" t="str">
        <f>VLOOKUP($C4791,'Raw-products'!$A$2:$H$1261,MATCH(J$1,'Raw-products'!$A$1:$H$1,0))</f>
        <v>violet</v>
      </c>
      <c r="K4791">
        <f>VLOOKUP($C4791,'Raw-products'!$A$2:$H$1261,MATCH(K$1,'Raw-products'!$A$1:$H$1,0))</f>
        <v>91</v>
      </c>
      <c r="L4791">
        <f>VLOOKUP($C4791,'Raw-products'!$A$2:$H$1261,MATCH(L$1,'Raw-products'!$A$1:$H$1,0))</f>
        <v>67</v>
      </c>
      <c r="M4791" s="5">
        <f t="shared" si="148"/>
        <v>6097</v>
      </c>
      <c r="N4791" cm="1">
        <f t="array" ref="N4791:Q4791">_xlfn.XLOOKUP($B4791,'Raw -orders'!$A:$A,'Raw -orders'!$B:$E)</f>
        <v>717</v>
      </c>
      <c r="O4791">
        <v>54557</v>
      </c>
      <c r="P4791" s="1">
        <v>44274</v>
      </c>
      <c r="Q4791" s="1">
        <v>44301</v>
      </c>
      <c r="R4791" t="str" cm="1">
        <f t="array" ref="R4791:Y4791">_xlfn.XLOOKUP($N4791,'Raw - customers'!$A:$A,'Raw - customers'!$B:$I)</f>
        <v>Mellisent Druhan</v>
      </c>
      <c r="S4791" t="str">
        <v>Agender</v>
      </c>
      <c r="T4791">
        <v>20</v>
      </c>
      <c r="U4791" t="str">
        <v>970 Braun MewsApt. 629</v>
      </c>
      <c r="V4791">
        <v>1564</v>
      </c>
      <c r="W4791" t="str">
        <v>Haydenhaven</v>
      </c>
      <c r="X4791" t="str">
        <v>Victoria</v>
      </c>
      <c r="Y4791" t="str">
        <v>Australia</v>
      </c>
      <c r="Z4791">
        <v>3</v>
      </c>
      <c r="AA4791" s="3" t="str">
        <f t="shared" si="149"/>
        <v>20 to 30</v>
      </c>
      <c r="AP4791" s="6">
        <v>717</v>
      </c>
      <c r="AQ4791" s="6" t="s">
        <v>1396</v>
      </c>
    </row>
    <row r="4792" spans="1:43" x14ac:dyDescent="0.25">
      <c r="A4792">
        <v>4790</v>
      </c>
      <c r="B4792">
        <v>961</v>
      </c>
      <c r="C4792">
        <v>901</v>
      </c>
      <c r="D4792">
        <v>94</v>
      </c>
      <c r="E4792">
        <v>1</v>
      </c>
      <c r="F4792">
        <v>94</v>
      </c>
      <c r="G4792" t="str">
        <f>VLOOKUP($C4792,'Raw-products'!$A$2:$H$1261,MATCH(G$1,'Raw-products'!$A$1:$H$1,0))</f>
        <v>Trousers</v>
      </c>
      <c r="H4792" t="str">
        <f>VLOOKUP($C4792,'Raw-products'!$A$2:$H$1261,MATCH(H$1,'Raw-products'!$A$1:$H$1,0))</f>
        <v>Cords</v>
      </c>
      <c r="I4792" t="str">
        <f>VLOOKUP($C4792,'Raw-products'!$A$2:$H$1261,MATCH(I$1,'Raw-products'!$A$1:$H$1,0))</f>
        <v>S</v>
      </c>
      <c r="J4792" t="str">
        <f>VLOOKUP($C4792,'Raw-products'!$A$2:$H$1261,MATCH(J$1,'Raw-products'!$A$1:$H$1,0))</f>
        <v>indigo</v>
      </c>
      <c r="K4792">
        <f>VLOOKUP($C4792,'Raw-products'!$A$2:$H$1261,MATCH(K$1,'Raw-products'!$A$1:$H$1,0))</f>
        <v>113</v>
      </c>
      <c r="L4792">
        <f>VLOOKUP($C4792,'Raw-products'!$A$2:$H$1261,MATCH(L$1,'Raw-products'!$A$1:$H$1,0))</f>
        <v>60</v>
      </c>
      <c r="M4792" s="5">
        <f t="shared" si="148"/>
        <v>6780</v>
      </c>
      <c r="N4792" cm="1">
        <f t="array" ref="N4792:Q4792">_xlfn.XLOOKUP($B4792,'Raw -orders'!$A:$A,'Raw -orders'!$B:$E)</f>
        <v>717</v>
      </c>
      <c r="O4792">
        <v>54557</v>
      </c>
      <c r="P4792" s="1">
        <v>44274</v>
      </c>
      <c r="Q4792" s="1">
        <v>44301</v>
      </c>
      <c r="R4792" t="str" cm="1">
        <f t="array" ref="R4792:Y4792">_xlfn.XLOOKUP($N4792,'Raw - customers'!$A:$A,'Raw - customers'!$B:$I)</f>
        <v>Mellisent Druhan</v>
      </c>
      <c r="S4792" t="str">
        <v>Agender</v>
      </c>
      <c r="T4792">
        <v>20</v>
      </c>
      <c r="U4792" t="str">
        <v>970 Braun MewsApt. 629</v>
      </c>
      <c r="V4792">
        <v>1564</v>
      </c>
      <c r="W4792" t="str">
        <v>Haydenhaven</v>
      </c>
      <c r="X4792" t="str">
        <v>Victoria</v>
      </c>
      <c r="Y4792" t="str">
        <v>Australia</v>
      </c>
      <c r="Z4792">
        <v>3</v>
      </c>
      <c r="AA4792" s="3" t="str">
        <f t="shared" si="149"/>
        <v>20 to 30</v>
      </c>
      <c r="AP4792" s="6">
        <v>717</v>
      </c>
      <c r="AQ4792" s="6" t="s">
        <v>1396</v>
      </c>
    </row>
    <row r="4793" spans="1:43" x14ac:dyDescent="0.25">
      <c r="A4793">
        <v>4791</v>
      </c>
      <c r="B4793">
        <v>961</v>
      </c>
      <c r="C4793">
        <v>1143</v>
      </c>
      <c r="D4793">
        <v>102</v>
      </c>
      <c r="E4793">
        <v>1</v>
      </c>
      <c r="F4793">
        <v>102</v>
      </c>
      <c r="G4793" t="str">
        <f>VLOOKUP($C4793,'Raw-products'!$A$2:$H$1261,MATCH(G$1,'Raw-products'!$A$1:$H$1,0))</f>
        <v>Trousers</v>
      </c>
      <c r="H4793" t="str">
        <f>VLOOKUP($C4793,'Raw-products'!$A$2:$H$1261,MATCH(H$1,'Raw-products'!$A$1:$H$1,0))</f>
        <v>Cargo Pants</v>
      </c>
      <c r="I4793" t="str">
        <f>VLOOKUP($C4793,'Raw-products'!$A$2:$H$1261,MATCH(I$1,'Raw-products'!$A$1:$H$1,0))</f>
        <v>L</v>
      </c>
      <c r="J4793" t="str">
        <f>VLOOKUP($C4793,'Raw-products'!$A$2:$H$1261,MATCH(J$1,'Raw-products'!$A$1:$H$1,0))</f>
        <v>blue</v>
      </c>
      <c r="K4793">
        <f>VLOOKUP($C4793,'Raw-products'!$A$2:$H$1261,MATCH(K$1,'Raw-products'!$A$1:$H$1,0))</f>
        <v>106</v>
      </c>
      <c r="L4793">
        <f>VLOOKUP($C4793,'Raw-products'!$A$2:$H$1261,MATCH(L$1,'Raw-products'!$A$1:$H$1,0))</f>
        <v>77</v>
      </c>
      <c r="M4793" s="5">
        <f t="shared" si="148"/>
        <v>8162</v>
      </c>
      <c r="N4793" cm="1">
        <f t="array" ref="N4793:Q4793">_xlfn.XLOOKUP($B4793,'Raw -orders'!$A:$A,'Raw -orders'!$B:$E)</f>
        <v>717</v>
      </c>
      <c r="O4793">
        <v>54557</v>
      </c>
      <c r="P4793" s="1">
        <v>44274</v>
      </c>
      <c r="Q4793" s="1">
        <v>44301</v>
      </c>
      <c r="R4793" t="str" cm="1">
        <f t="array" ref="R4793:Y4793">_xlfn.XLOOKUP($N4793,'Raw - customers'!$A:$A,'Raw - customers'!$B:$I)</f>
        <v>Mellisent Druhan</v>
      </c>
      <c r="S4793" t="str">
        <v>Agender</v>
      </c>
      <c r="T4793">
        <v>20</v>
      </c>
      <c r="U4793" t="str">
        <v>970 Braun MewsApt. 629</v>
      </c>
      <c r="V4793">
        <v>1564</v>
      </c>
      <c r="W4793" t="str">
        <v>Haydenhaven</v>
      </c>
      <c r="X4793" t="str">
        <v>Victoria</v>
      </c>
      <c r="Y4793" t="str">
        <v>Australia</v>
      </c>
      <c r="Z4793">
        <v>3</v>
      </c>
      <c r="AA4793" s="3" t="str">
        <f t="shared" si="149"/>
        <v>20 to 30</v>
      </c>
      <c r="AP4793" s="6">
        <v>717</v>
      </c>
      <c r="AQ4793" s="6" t="s">
        <v>1396</v>
      </c>
    </row>
    <row r="4794" spans="1:43" x14ac:dyDescent="0.25">
      <c r="A4794">
        <v>4792</v>
      </c>
      <c r="B4794">
        <v>961</v>
      </c>
      <c r="C4794">
        <v>636</v>
      </c>
      <c r="D4794">
        <v>93</v>
      </c>
      <c r="E4794">
        <v>3</v>
      </c>
      <c r="F4794">
        <v>279</v>
      </c>
      <c r="G4794" t="str">
        <f>VLOOKUP($C4794,'Raw-products'!$A$2:$H$1261,MATCH(G$1,'Raw-products'!$A$1:$H$1,0))</f>
        <v>Jacket</v>
      </c>
      <c r="H4794" t="str">
        <f>VLOOKUP($C4794,'Raw-products'!$A$2:$H$1261,MATCH(H$1,'Raw-products'!$A$1:$H$1,0))</f>
        <v>Coach</v>
      </c>
      <c r="I4794" t="str">
        <f>VLOOKUP($C4794,'Raw-products'!$A$2:$H$1261,MATCH(I$1,'Raw-products'!$A$1:$H$1,0))</f>
        <v>S</v>
      </c>
      <c r="J4794" t="str">
        <f>VLOOKUP($C4794,'Raw-products'!$A$2:$H$1261,MATCH(J$1,'Raw-products'!$A$1:$H$1,0))</f>
        <v>orange</v>
      </c>
      <c r="K4794">
        <f>VLOOKUP($C4794,'Raw-products'!$A$2:$H$1261,MATCH(K$1,'Raw-products'!$A$1:$H$1,0))</f>
        <v>115</v>
      </c>
      <c r="L4794">
        <f>VLOOKUP($C4794,'Raw-products'!$A$2:$H$1261,MATCH(L$1,'Raw-products'!$A$1:$H$1,0))</f>
        <v>55</v>
      </c>
      <c r="M4794" s="5">
        <f t="shared" si="148"/>
        <v>6325</v>
      </c>
      <c r="N4794" cm="1">
        <f t="array" ref="N4794:Q4794">_xlfn.XLOOKUP($B4794,'Raw -orders'!$A:$A,'Raw -orders'!$B:$E)</f>
        <v>717</v>
      </c>
      <c r="O4794">
        <v>54557</v>
      </c>
      <c r="P4794" s="1">
        <v>44274</v>
      </c>
      <c r="Q4794" s="1">
        <v>44301</v>
      </c>
      <c r="R4794" t="str" cm="1">
        <f t="array" ref="R4794:Y4794">_xlfn.XLOOKUP($N4794,'Raw - customers'!$A:$A,'Raw - customers'!$B:$I)</f>
        <v>Mellisent Druhan</v>
      </c>
      <c r="S4794" t="str">
        <v>Agender</v>
      </c>
      <c r="T4794">
        <v>20</v>
      </c>
      <c r="U4794" t="str">
        <v>970 Braun MewsApt. 629</v>
      </c>
      <c r="V4794">
        <v>1564</v>
      </c>
      <c r="W4794" t="str">
        <v>Haydenhaven</v>
      </c>
      <c r="X4794" t="str">
        <v>Victoria</v>
      </c>
      <c r="Y4794" t="str">
        <v>Australia</v>
      </c>
      <c r="Z4794">
        <v>3</v>
      </c>
      <c r="AA4794" s="3" t="str">
        <f t="shared" si="149"/>
        <v>20 to 30</v>
      </c>
      <c r="AP4794" s="6">
        <v>717</v>
      </c>
      <c r="AQ4794" s="6" t="s">
        <v>1396</v>
      </c>
    </row>
    <row r="4795" spans="1:43" x14ac:dyDescent="0.25">
      <c r="A4795">
        <v>4793</v>
      </c>
      <c r="B4795">
        <v>962</v>
      </c>
      <c r="C4795">
        <v>866</v>
      </c>
      <c r="D4795">
        <v>113</v>
      </c>
      <c r="E4795">
        <v>3</v>
      </c>
      <c r="F4795">
        <v>339</v>
      </c>
      <c r="G4795" t="str">
        <f>VLOOKUP($C4795,'Raw-products'!$A$2:$H$1261,MATCH(G$1,'Raw-products'!$A$1:$H$1,0))</f>
        <v>Trousers</v>
      </c>
      <c r="H4795" t="str">
        <f>VLOOKUP($C4795,'Raw-products'!$A$2:$H$1261,MATCH(H$1,'Raw-products'!$A$1:$H$1,0))</f>
        <v>Chinos</v>
      </c>
      <c r="I4795" t="str">
        <f>VLOOKUP($C4795,'Raw-products'!$A$2:$H$1261,MATCH(I$1,'Raw-products'!$A$1:$H$1,0))</f>
        <v>S</v>
      </c>
      <c r="J4795" t="str">
        <f>VLOOKUP($C4795,'Raw-products'!$A$2:$H$1261,MATCH(J$1,'Raw-products'!$A$1:$H$1,0))</f>
        <v>indigo</v>
      </c>
      <c r="K4795">
        <f>VLOOKUP($C4795,'Raw-products'!$A$2:$H$1261,MATCH(K$1,'Raw-products'!$A$1:$H$1,0))</f>
        <v>100</v>
      </c>
      <c r="L4795">
        <f>VLOOKUP($C4795,'Raw-products'!$A$2:$H$1261,MATCH(L$1,'Raw-products'!$A$1:$H$1,0))</f>
        <v>67</v>
      </c>
      <c r="M4795" s="5">
        <f t="shared" si="148"/>
        <v>6700</v>
      </c>
      <c r="N4795" cm="1">
        <f t="array" ref="N4795:Q4795">_xlfn.XLOOKUP($B4795,'Raw -orders'!$A:$A,'Raw -orders'!$B:$E)</f>
        <v>657</v>
      </c>
      <c r="O4795">
        <v>49485</v>
      </c>
      <c r="P4795" s="1">
        <v>44236</v>
      </c>
      <c r="Q4795" s="1">
        <v>44245</v>
      </c>
      <c r="R4795" t="str" cm="1">
        <f t="array" ref="R4795:Y4795">_xlfn.XLOOKUP($N4795,'Raw - customers'!$A:$A,'Raw - customers'!$B:$I)</f>
        <v>Orran Skip</v>
      </c>
      <c r="S4795" t="str">
        <v>Male</v>
      </c>
      <c r="T4795">
        <v>25</v>
      </c>
      <c r="U4795" t="str">
        <v>95 Skye PassApt. 600</v>
      </c>
      <c r="V4795">
        <v>7643</v>
      </c>
      <c r="W4795" t="str">
        <v>Port Eveland</v>
      </c>
      <c r="X4795" t="str">
        <v>South Australia</v>
      </c>
      <c r="Y4795" t="str">
        <v>Australia</v>
      </c>
      <c r="Z4795">
        <v>2</v>
      </c>
      <c r="AA4795" s="3" t="str">
        <f t="shared" si="149"/>
        <v>0 to 10</v>
      </c>
      <c r="AP4795" s="6">
        <v>657</v>
      </c>
      <c r="AQ4795" s="6" t="s">
        <v>1345</v>
      </c>
    </row>
    <row r="4796" spans="1:43" x14ac:dyDescent="0.25">
      <c r="A4796">
        <v>4794</v>
      </c>
      <c r="B4796">
        <v>962</v>
      </c>
      <c r="C4796">
        <v>750</v>
      </c>
      <c r="D4796">
        <v>109</v>
      </c>
      <c r="E4796">
        <v>3</v>
      </c>
      <c r="F4796">
        <v>327</v>
      </c>
      <c r="G4796" t="str">
        <f>VLOOKUP($C4796,'Raw-products'!$A$2:$H$1261,MATCH(G$1,'Raw-products'!$A$1:$H$1,0))</f>
        <v>Jacket</v>
      </c>
      <c r="H4796" t="str">
        <f>VLOOKUP($C4796,'Raw-products'!$A$2:$H$1261,MATCH(H$1,'Raw-products'!$A$1:$H$1,0))</f>
        <v>Peacoat</v>
      </c>
      <c r="I4796" t="str">
        <f>VLOOKUP($C4796,'Raw-products'!$A$2:$H$1261,MATCH(I$1,'Raw-products'!$A$1:$H$1,0))</f>
        <v>XS</v>
      </c>
      <c r="J4796" t="str">
        <f>VLOOKUP($C4796,'Raw-products'!$A$2:$H$1261,MATCH(J$1,'Raw-products'!$A$1:$H$1,0))</f>
        <v>green</v>
      </c>
      <c r="K4796">
        <f>VLOOKUP($C4796,'Raw-products'!$A$2:$H$1261,MATCH(K$1,'Raw-products'!$A$1:$H$1,0))</f>
        <v>102</v>
      </c>
      <c r="L4796">
        <f>VLOOKUP($C4796,'Raw-products'!$A$2:$H$1261,MATCH(L$1,'Raw-products'!$A$1:$H$1,0))</f>
        <v>61</v>
      </c>
      <c r="M4796" s="5">
        <f t="shared" si="148"/>
        <v>6222</v>
      </c>
      <c r="N4796" cm="1">
        <f t="array" ref="N4796:Q4796">_xlfn.XLOOKUP($B4796,'Raw -orders'!$A:$A,'Raw -orders'!$B:$E)</f>
        <v>657</v>
      </c>
      <c r="O4796">
        <v>49485</v>
      </c>
      <c r="P4796" s="1">
        <v>44236</v>
      </c>
      <c r="Q4796" s="1">
        <v>44245</v>
      </c>
      <c r="R4796" t="str" cm="1">
        <f t="array" ref="R4796:Y4796">_xlfn.XLOOKUP($N4796,'Raw - customers'!$A:$A,'Raw - customers'!$B:$I)</f>
        <v>Orran Skip</v>
      </c>
      <c r="S4796" t="str">
        <v>Male</v>
      </c>
      <c r="T4796">
        <v>25</v>
      </c>
      <c r="U4796" t="str">
        <v>95 Skye PassApt. 600</v>
      </c>
      <c r="V4796">
        <v>7643</v>
      </c>
      <c r="W4796" t="str">
        <v>Port Eveland</v>
      </c>
      <c r="X4796" t="str">
        <v>South Australia</v>
      </c>
      <c r="Y4796" t="str">
        <v>Australia</v>
      </c>
      <c r="Z4796">
        <v>2</v>
      </c>
      <c r="AA4796" s="3" t="str">
        <f t="shared" si="149"/>
        <v>0 to 10</v>
      </c>
      <c r="AP4796" s="6">
        <v>657</v>
      </c>
      <c r="AQ4796" s="6" t="s">
        <v>1345</v>
      </c>
    </row>
    <row r="4797" spans="1:43" x14ac:dyDescent="0.25">
      <c r="A4797">
        <v>4795</v>
      </c>
      <c r="B4797">
        <v>962</v>
      </c>
      <c r="C4797">
        <v>326</v>
      </c>
      <c r="D4797">
        <v>109</v>
      </c>
      <c r="E4797">
        <v>3</v>
      </c>
      <c r="F4797">
        <v>327</v>
      </c>
      <c r="G4797" t="str">
        <f>VLOOKUP($C4797,'Raw-products'!$A$2:$H$1261,MATCH(G$1,'Raw-products'!$A$1:$H$1,0))</f>
        <v>Shirt</v>
      </c>
      <c r="H4797" t="str">
        <f>VLOOKUP($C4797,'Raw-products'!$A$2:$H$1261,MATCH(H$1,'Raw-products'!$A$1:$H$1,0))</f>
        <v>Mandarin Collar</v>
      </c>
      <c r="I4797" t="str">
        <f>VLOOKUP($C4797,'Raw-products'!$A$2:$H$1261,MATCH(I$1,'Raw-products'!$A$1:$H$1,0))</f>
        <v>S</v>
      </c>
      <c r="J4797" t="str">
        <f>VLOOKUP($C4797,'Raw-products'!$A$2:$H$1261,MATCH(J$1,'Raw-products'!$A$1:$H$1,0))</f>
        <v>yellow</v>
      </c>
      <c r="K4797">
        <f>VLOOKUP($C4797,'Raw-products'!$A$2:$H$1261,MATCH(K$1,'Raw-products'!$A$1:$H$1,0))</f>
        <v>108</v>
      </c>
      <c r="L4797">
        <f>VLOOKUP($C4797,'Raw-products'!$A$2:$H$1261,MATCH(L$1,'Raw-products'!$A$1:$H$1,0))</f>
        <v>76</v>
      </c>
      <c r="M4797" s="5">
        <f t="shared" si="148"/>
        <v>8208</v>
      </c>
      <c r="N4797" cm="1">
        <f t="array" ref="N4797:Q4797">_xlfn.XLOOKUP($B4797,'Raw -orders'!$A:$A,'Raw -orders'!$B:$E)</f>
        <v>657</v>
      </c>
      <c r="O4797">
        <v>49485</v>
      </c>
      <c r="P4797" s="1">
        <v>44236</v>
      </c>
      <c r="Q4797" s="1">
        <v>44245</v>
      </c>
      <c r="R4797" t="str" cm="1">
        <f t="array" ref="R4797:Y4797">_xlfn.XLOOKUP($N4797,'Raw - customers'!$A:$A,'Raw - customers'!$B:$I)</f>
        <v>Orran Skip</v>
      </c>
      <c r="S4797" t="str">
        <v>Male</v>
      </c>
      <c r="T4797">
        <v>25</v>
      </c>
      <c r="U4797" t="str">
        <v>95 Skye PassApt. 600</v>
      </c>
      <c r="V4797">
        <v>7643</v>
      </c>
      <c r="W4797" t="str">
        <v>Port Eveland</v>
      </c>
      <c r="X4797" t="str">
        <v>South Australia</v>
      </c>
      <c r="Y4797" t="str">
        <v>Australia</v>
      </c>
      <c r="Z4797">
        <v>2</v>
      </c>
      <c r="AA4797" s="3" t="str">
        <f t="shared" si="149"/>
        <v>0 to 10</v>
      </c>
      <c r="AP4797" s="6">
        <v>657</v>
      </c>
      <c r="AQ4797" s="6" t="s">
        <v>1345</v>
      </c>
    </row>
    <row r="4798" spans="1:43" x14ac:dyDescent="0.25">
      <c r="A4798">
        <v>4796</v>
      </c>
      <c r="B4798">
        <v>962</v>
      </c>
      <c r="C4798">
        <v>367</v>
      </c>
      <c r="D4798">
        <v>94</v>
      </c>
      <c r="E4798">
        <v>2</v>
      </c>
      <c r="F4798">
        <v>188</v>
      </c>
      <c r="G4798" t="str">
        <f>VLOOKUP($C4798,'Raw-products'!$A$2:$H$1261,MATCH(G$1,'Raw-products'!$A$1:$H$1,0))</f>
        <v>Shirt</v>
      </c>
      <c r="H4798" t="str">
        <f>VLOOKUP($C4798,'Raw-products'!$A$2:$H$1261,MATCH(H$1,'Raw-products'!$A$1:$H$1,0))</f>
        <v>Henley</v>
      </c>
      <c r="I4798" t="str">
        <f>VLOOKUP($C4798,'Raw-products'!$A$2:$H$1261,MATCH(I$1,'Raw-products'!$A$1:$H$1,0))</f>
        <v>M</v>
      </c>
      <c r="J4798" t="str">
        <f>VLOOKUP($C4798,'Raw-products'!$A$2:$H$1261,MATCH(J$1,'Raw-products'!$A$1:$H$1,0))</f>
        <v>green</v>
      </c>
      <c r="K4798">
        <f>VLOOKUP($C4798,'Raw-products'!$A$2:$H$1261,MATCH(K$1,'Raw-products'!$A$1:$H$1,0))</f>
        <v>92</v>
      </c>
      <c r="L4798">
        <f>VLOOKUP($C4798,'Raw-products'!$A$2:$H$1261,MATCH(L$1,'Raw-products'!$A$1:$H$1,0))</f>
        <v>65</v>
      </c>
      <c r="M4798" s="5">
        <f t="shared" si="148"/>
        <v>5980</v>
      </c>
      <c r="N4798" cm="1">
        <f t="array" ref="N4798:Q4798">_xlfn.XLOOKUP($B4798,'Raw -orders'!$A:$A,'Raw -orders'!$B:$E)</f>
        <v>657</v>
      </c>
      <c r="O4798">
        <v>49485</v>
      </c>
      <c r="P4798" s="1">
        <v>44236</v>
      </c>
      <c r="Q4798" s="1">
        <v>44245</v>
      </c>
      <c r="R4798" t="str" cm="1">
        <f t="array" ref="R4798:Y4798">_xlfn.XLOOKUP($N4798,'Raw - customers'!$A:$A,'Raw - customers'!$B:$I)</f>
        <v>Orran Skip</v>
      </c>
      <c r="S4798" t="str">
        <v>Male</v>
      </c>
      <c r="T4798">
        <v>25</v>
      </c>
      <c r="U4798" t="str">
        <v>95 Skye PassApt. 600</v>
      </c>
      <c r="V4798">
        <v>7643</v>
      </c>
      <c r="W4798" t="str">
        <v>Port Eveland</v>
      </c>
      <c r="X4798" t="str">
        <v>South Australia</v>
      </c>
      <c r="Y4798" t="str">
        <v>Australia</v>
      </c>
      <c r="Z4798">
        <v>2</v>
      </c>
      <c r="AA4798" s="3" t="str">
        <f t="shared" si="149"/>
        <v>0 to 10</v>
      </c>
      <c r="AP4798" s="6">
        <v>657</v>
      </c>
      <c r="AQ4798" s="6" t="s">
        <v>1345</v>
      </c>
    </row>
    <row r="4799" spans="1:43" x14ac:dyDescent="0.25">
      <c r="A4799">
        <v>4797</v>
      </c>
      <c r="B4799">
        <v>962</v>
      </c>
      <c r="C4799">
        <v>262</v>
      </c>
      <c r="D4799">
        <v>95</v>
      </c>
      <c r="E4799">
        <v>1</v>
      </c>
      <c r="F4799">
        <v>95</v>
      </c>
      <c r="G4799" t="str">
        <f>VLOOKUP($C4799,'Raw-products'!$A$2:$H$1261,MATCH(G$1,'Raw-products'!$A$1:$H$1,0))</f>
        <v>Shirt</v>
      </c>
      <c r="H4799" t="str">
        <f>VLOOKUP($C4799,'Raw-products'!$A$2:$H$1261,MATCH(H$1,'Raw-products'!$A$1:$H$1,0))</f>
        <v>Polo</v>
      </c>
      <c r="I4799" t="str">
        <f>VLOOKUP($C4799,'Raw-products'!$A$2:$H$1261,MATCH(I$1,'Raw-products'!$A$1:$H$1,0))</f>
        <v>M</v>
      </c>
      <c r="J4799" t="str">
        <f>VLOOKUP($C4799,'Raw-products'!$A$2:$H$1261,MATCH(J$1,'Raw-products'!$A$1:$H$1,0))</f>
        <v>green</v>
      </c>
      <c r="K4799">
        <f>VLOOKUP($C4799,'Raw-products'!$A$2:$H$1261,MATCH(K$1,'Raw-products'!$A$1:$H$1,0))</f>
        <v>117</v>
      </c>
      <c r="L4799">
        <f>VLOOKUP($C4799,'Raw-products'!$A$2:$H$1261,MATCH(L$1,'Raw-products'!$A$1:$H$1,0))</f>
        <v>62</v>
      </c>
      <c r="M4799" s="5">
        <f t="shared" si="148"/>
        <v>7254</v>
      </c>
      <c r="N4799" cm="1">
        <f t="array" ref="N4799:Q4799">_xlfn.XLOOKUP($B4799,'Raw -orders'!$A:$A,'Raw -orders'!$B:$E)</f>
        <v>657</v>
      </c>
      <c r="O4799">
        <v>49485</v>
      </c>
      <c r="P4799" s="1">
        <v>44236</v>
      </c>
      <c r="Q4799" s="1">
        <v>44245</v>
      </c>
      <c r="R4799" t="str" cm="1">
        <f t="array" ref="R4799:Y4799">_xlfn.XLOOKUP($N4799,'Raw - customers'!$A:$A,'Raw - customers'!$B:$I)</f>
        <v>Orran Skip</v>
      </c>
      <c r="S4799" t="str">
        <v>Male</v>
      </c>
      <c r="T4799">
        <v>25</v>
      </c>
      <c r="U4799" t="str">
        <v>95 Skye PassApt. 600</v>
      </c>
      <c r="V4799">
        <v>7643</v>
      </c>
      <c r="W4799" t="str">
        <v>Port Eveland</v>
      </c>
      <c r="X4799" t="str">
        <v>South Australia</v>
      </c>
      <c r="Y4799" t="str">
        <v>Australia</v>
      </c>
      <c r="Z4799">
        <v>2</v>
      </c>
      <c r="AA4799" s="3" t="str">
        <f t="shared" si="149"/>
        <v>0 to 10</v>
      </c>
      <c r="AP4799" s="6">
        <v>657</v>
      </c>
      <c r="AQ4799" s="6" t="s">
        <v>1345</v>
      </c>
    </row>
    <row r="4800" spans="1:43" x14ac:dyDescent="0.25">
      <c r="A4800">
        <v>4798</v>
      </c>
      <c r="B4800">
        <v>962</v>
      </c>
      <c r="C4800">
        <v>387</v>
      </c>
      <c r="D4800">
        <v>119</v>
      </c>
      <c r="E4800">
        <v>3</v>
      </c>
      <c r="F4800">
        <v>357</v>
      </c>
      <c r="G4800" t="str">
        <f>VLOOKUP($C4800,'Raw-products'!$A$2:$H$1261,MATCH(G$1,'Raw-products'!$A$1:$H$1,0))</f>
        <v>Shirt</v>
      </c>
      <c r="H4800" t="str">
        <f>VLOOKUP($C4800,'Raw-products'!$A$2:$H$1261,MATCH(H$1,'Raw-products'!$A$1:$H$1,0))</f>
        <v>Casual Slim Fit</v>
      </c>
      <c r="I4800" t="str">
        <f>VLOOKUP($C4800,'Raw-products'!$A$2:$H$1261,MATCH(I$1,'Raw-products'!$A$1:$H$1,0))</f>
        <v>M</v>
      </c>
      <c r="J4800" t="str">
        <f>VLOOKUP($C4800,'Raw-products'!$A$2:$H$1261,MATCH(J$1,'Raw-products'!$A$1:$H$1,0))</f>
        <v>red</v>
      </c>
      <c r="K4800">
        <f>VLOOKUP($C4800,'Raw-products'!$A$2:$H$1261,MATCH(K$1,'Raw-products'!$A$1:$H$1,0))</f>
        <v>113</v>
      </c>
      <c r="L4800">
        <f>VLOOKUP($C4800,'Raw-products'!$A$2:$H$1261,MATCH(L$1,'Raw-products'!$A$1:$H$1,0))</f>
        <v>67</v>
      </c>
      <c r="M4800" s="5">
        <f t="shared" si="148"/>
        <v>7571</v>
      </c>
      <c r="N4800" cm="1">
        <f t="array" ref="N4800:Q4800">_xlfn.XLOOKUP($B4800,'Raw -orders'!$A:$A,'Raw -orders'!$B:$E)</f>
        <v>657</v>
      </c>
      <c r="O4800">
        <v>49485</v>
      </c>
      <c r="P4800" s="1">
        <v>44236</v>
      </c>
      <c r="Q4800" s="1">
        <v>44245</v>
      </c>
      <c r="R4800" t="str" cm="1">
        <f t="array" ref="R4800:Y4800">_xlfn.XLOOKUP($N4800,'Raw - customers'!$A:$A,'Raw - customers'!$B:$I)</f>
        <v>Orran Skip</v>
      </c>
      <c r="S4800" t="str">
        <v>Male</v>
      </c>
      <c r="T4800">
        <v>25</v>
      </c>
      <c r="U4800" t="str">
        <v>95 Skye PassApt. 600</v>
      </c>
      <c r="V4800">
        <v>7643</v>
      </c>
      <c r="W4800" t="str">
        <v>Port Eveland</v>
      </c>
      <c r="X4800" t="str">
        <v>South Australia</v>
      </c>
      <c r="Y4800" t="str">
        <v>Australia</v>
      </c>
      <c r="Z4800">
        <v>2</v>
      </c>
      <c r="AA4800" s="3" t="str">
        <f t="shared" si="149"/>
        <v>0 to 10</v>
      </c>
      <c r="AP4800" s="6">
        <v>657</v>
      </c>
      <c r="AQ4800" s="6" t="s">
        <v>1345</v>
      </c>
    </row>
    <row r="4801" spans="1:43" x14ac:dyDescent="0.25">
      <c r="A4801">
        <v>4799</v>
      </c>
      <c r="B4801">
        <v>963</v>
      </c>
      <c r="C4801">
        <v>802</v>
      </c>
      <c r="D4801">
        <v>91</v>
      </c>
      <c r="E4801">
        <v>1</v>
      </c>
      <c r="F4801">
        <v>91</v>
      </c>
      <c r="G4801" t="str">
        <f>VLOOKUP($C4801,'Raw-products'!$A$2:$H$1261,MATCH(G$1,'Raw-products'!$A$1:$H$1,0))</f>
        <v>Jacket</v>
      </c>
      <c r="H4801" t="str">
        <f>VLOOKUP($C4801,'Raw-products'!$A$2:$H$1261,MATCH(H$1,'Raw-products'!$A$1:$H$1,0))</f>
        <v>Pullover</v>
      </c>
      <c r="I4801" t="str">
        <f>VLOOKUP($C4801,'Raw-products'!$A$2:$H$1261,MATCH(I$1,'Raw-products'!$A$1:$H$1,0))</f>
        <v>M</v>
      </c>
      <c r="J4801" t="str">
        <f>VLOOKUP($C4801,'Raw-products'!$A$2:$H$1261,MATCH(J$1,'Raw-products'!$A$1:$H$1,0))</f>
        <v>violet</v>
      </c>
      <c r="K4801">
        <f>VLOOKUP($C4801,'Raw-products'!$A$2:$H$1261,MATCH(K$1,'Raw-products'!$A$1:$H$1,0))</f>
        <v>114</v>
      </c>
      <c r="L4801">
        <f>VLOOKUP($C4801,'Raw-products'!$A$2:$H$1261,MATCH(L$1,'Raw-products'!$A$1:$H$1,0))</f>
        <v>78</v>
      </c>
      <c r="M4801" s="5">
        <f t="shared" si="148"/>
        <v>8892</v>
      </c>
      <c r="N4801" cm="1">
        <f t="array" ref="N4801:Q4801">_xlfn.XLOOKUP($B4801,'Raw -orders'!$A:$A,'Raw -orders'!$B:$E)</f>
        <v>108</v>
      </c>
      <c r="O4801">
        <v>18632</v>
      </c>
      <c r="P4801" s="1">
        <v>44365</v>
      </c>
      <c r="Q4801" s="1">
        <v>44391</v>
      </c>
      <c r="R4801" t="str" cm="1">
        <f t="array" ref="R4801:Y4801">_xlfn.XLOOKUP($N4801,'Raw - customers'!$A:$A,'Raw - customers'!$B:$I)</f>
        <v>Merrill Care</v>
      </c>
      <c r="S4801" t="str">
        <v>Bigender</v>
      </c>
      <c r="T4801">
        <v>57</v>
      </c>
      <c r="U4801" t="str">
        <v>7285 Mason BoulevardSuite 754</v>
      </c>
      <c r="V4801">
        <v>1392</v>
      </c>
      <c r="W4801" t="str">
        <v>Port Rosemouth</v>
      </c>
      <c r="X4801" t="str">
        <v>Queensland</v>
      </c>
      <c r="Y4801" t="str">
        <v>Australia</v>
      </c>
      <c r="Z4801">
        <v>6</v>
      </c>
      <c r="AA4801" s="3" t="str">
        <f t="shared" si="149"/>
        <v>20 to 30</v>
      </c>
      <c r="AP4801" s="6">
        <v>108</v>
      </c>
      <c r="AQ4801" s="6" t="s">
        <v>1355</v>
      </c>
    </row>
    <row r="4802" spans="1:43" x14ac:dyDescent="0.25">
      <c r="A4802">
        <v>4800</v>
      </c>
      <c r="B4802">
        <v>963</v>
      </c>
      <c r="C4802">
        <v>513</v>
      </c>
      <c r="D4802">
        <v>102</v>
      </c>
      <c r="E4802">
        <v>2</v>
      </c>
      <c r="F4802">
        <v>204</v>
      </c>
      <c r="G4802" t="str">
        <f>VLOOKUP($C4802,'Raw-products'!$A$2:$H$1261,MATCH(G$1,'Raw-products'!$A$1:$H$1,0))</f>
        <v>Jacket</v>
      </c>
      <c r="H4802" t="str">
        <f>VLOOKUP($C4802,'Raw-products'!$A$2:$H$1261,MATCH(H$1,'Raw-products'!$A$1:$H$1,0))</f>
        <v>Windbreaker</v>
      </c>
      <c r="I4802" t="str">
        <f>VLOOKUP($C4802,'Raw-products'!$A$2:$H$1261,MATCH(I$1,'Raw-products'!$A$1:$H$1,0))</f>
        <v>L</v>
      </c>
      <c r="J4802" t="str">
        <f>VLOOKUP($C4802,'Raw-products'!$A$2:$H$1261,MATCH(J$1,'Raw-products'!$A$1:$H$1,0))</f>
        <v>blue</v>
      </c>
      <c r="K4802">
        <f>VLOOKUP($C4802,'Raw-products'!$A$2:$H$1261,MATCH(K$1,'Raw-products'!$A$1:$H$1,0))</f>
        <v>109</v>
      </c>
      <c r="L4802">
        <f>VLOOKUP($C4802,'Raw-products'!$A$2:$H$1261,MATCH(L$1,'Raw-products'!$A$1:$H$1,0))</f>
        <v>41</v>
      </c>
      <c r="M4802" s="5">
        <f t="shared" si="148"/>
        <v>4469</v>
      </c>
      <c r="N4802" cm="1">
        <f t="array" ref="N4802:Q4802">_xlfn.XLOOKUP($B4802,'Raw -orders'!$A:$A,'Raw -orders'!$B:$E)</f>
        <v>108</v>
      </c>
      <c r="O4802">
        <v>18632</v>
      </c>
      <c r="P4802" s="1">
        <v>44365</v>
      </c>
      <c r="Q4802" s="1">
        <v>44391</v>
      </c>
      <c r="R4802" t="str" cm="1">
        <f t="array" ref="R4802:Y4802">_xlfn.XLOOKUP($N4802,'Raw - customers'!$A:$A,'Raw - customers'!$B:$I)</f>
        <v>Merrill Care</v>
      </c>
      <c r="S4802" t="str">
        <v>Bigender</v>
      </c>
      <c r="T4802">
        <v>57</v>
      </c>
      <c r="U4802" t="str">
        <v>7285 Mason BoulevardSuite 754</v>
      </c>
      <c r="V4802">
        <v>1392</v>
      </c>
      <c r="W4802" t="str">
        <v>Port Rosemouth</v>
      </c>
      <c r="X4802" t="str">
        <v>Queensland</v>
      </c>
      <c r="Y4802" t="str">
        <v>Australia</v>
      </c>
      <c r="Z4802">
        <v>6</v>
      </c>
      <c r="AA4802" s="3" t="str">
        <f t="shared" si="149"/>
        <v>20 to 30</v>
      </c>
      <c r="AP4802" s="6">
        <v>108</v>
      </c>
      <c r="AQ4802" s="6" t="s">
        <v>1355</v>
      </c>
    </row>
    <row r="4803" spans="1:43" x14ac:dyDescent="0.25">
      <c r="A4803">
        <v>4801</v>
      </c>
      <c r="B4803">
        <v>963</v>
      </c>
      <c r="C4803">
        <v>707</v>
      </c>
      <c r="D4803">
        <v>119</v>
      </c>
      <c r="E4803">
        <v>3</v>
      </c>
      <c r="F4803">
        <v>357</v>
      </c>
      <c r="G4803" t="str">
        <f>VLOOKUP($C4803,'Raw-products'!$A$2:$H$1261,MATCH(G$1,'Raw-products'!$A$1:$H$1,0))</f>
        <v>Jacket</v>
      </c>
      <c r="H4803" t="str">
        <f>VLOOKUP($C4803,'Raw-products'!$A$2:$H$1261,MATCH(H$1,'Raw-products'!$A$1:$H$1,0))</f>
        <v>Trench Coat</v>
      </c>
      <c r="I4803" t="str">
        <f>VLOOKUP($C4803,'Raw-products'!$A$2:$H$1261,MATCH(I$1,'Raw-products'!$A$1:$H$1,0))</f>
        <v>M</v>
      </c>
      <c r="J4803" t="str">
        <f>VLOOKUP($C4803,'Raw-products'!$A$2:$H$1261,MATCH(J$1,'Raw-products'!$A$1:$H$1,0))</f>
        <v>orange</v>
      </c>
      <c r="K4803">
        <f>VLOOKUP($C4803,'Raw-products'!$A$2:$H$1261,MATCH(K$1,'Raw-products'!$A$1:$H$1,0))</f>
        <v>112</v>
      </c>
      <c r="L4803">
        <f>VLOOKUP($C4803,'Raw-products'!$A$2:$H$1261,MATCH(L$1,'Raw-products'!$A$1:$H$1,0))</f>
        <v>43</v>
      </c>
      <c r="M4803" s="5">
        <f t="shared" ref="M4803:M4866" si="150">$K4803*$L4803</f>
        <v>4816</v>
      </c>
      <c r="N4803" cm="1">
        <f t="array" ref="N4803:Q4803">_xlfn.XLOOKUP($B4803,'Raw -orders'!$A:$A,'Raw -orders'!$B:$E)</f>
        <v>108</v>
      </c>
      <c r="O4803">
        <v>18632</v>
      </c>
      <c r="P4803" s="1">
        <v>44365</v>
      </c>
      <c r="Q4803" s="1">
        <v>44391</v>
      </c>
      <c r="R4803" t="str" cm="1">
        <f t="array" ref="R4803:Y4803">_xlfn.XLOOKUP($N4803,'Raw - customers'!$A:$A,'Raw - customers'!$B:$I)</f>
        <v>Merrill Care</v>
      </c>
      <c r="S4803" t="str">
        <v>Bigender</v>
      </c>
      <c r="T4803">
        <v>57</v>
      </c>
      <c r="U4803" t="str">
        <v>7285 Mason BoulevardSuite 754</v>
      </c>
      <c r="V4803">
        <v>1392</v>
      </c>
      <c r="W4803" t="str">
        <v>Port Rosemouth</v>
      </c>
      <c r="X4803" t="str">
        <v>Queensland</v>
      </c>
      <c r="Y4803" t="str">
        <v>Australia</v>
      </c>
      <c r="Z4803">
        <v>6</v>
      </c>
      <c r="AA4803" s="3" t="str">
        <f t="shared" ref="AA4803:AA4866" si="151">IF(AND(DATEDIF($P4803,$Q4803,"D")&gt;0,DATEDIF($P4803,$Q4803,"D")&lt;=10),"0 to 10",IF(AND(DATEDIF($P4803,$Q4803,"D")&gt;10,DATEDIF($P4803,$Q4803,"D")&lt;=20),"10 to 20",IF(AND(DATEDIF($P4803,$Q4803,"D")&gt;20,DATEDIF($P4803,$Q4803,"D")&lt;=30),"20 to 30")))</f>
        <v>20 to 30</v>
      </c>
      <c r="AP4803" s="6">
        <v>108</v>
      </c>
      <c r="AQ4803" s="6" t="s">
        <v>1355</v>
      </c>
    </row>
    <row r="4804" spans="1:43" x14ac:dyDescent="0.25">
      <c r="A4804">
        <v>4802</v>
      </c>
      <c r="B4804">
        <v>963</v>
      </c>
      <c r="C4804">
        <v>303</v>
      </c>
      <c r="D4804">
        <v>105</v>
      </c>
      <c r="E4804">
        <v>1</v>
      </c>
      <c r="F4804">
        <v>105</v>
      </c>
      <c r="G4804" t="str">
        <f>VLOOKUP($C4804,'Raw-products'!$A$2:$H$1261,MATCH(G$1,'Raw-products'!$A$1:$H$1,0))</f>
        <v>Shirt</v>
      </c>
      <c r="H4804" t="str">
        <f>VLOOKUP($C4804,'Raw-products'!$A$2:$H$1261,MATCH(H$1,'Raw-products'!$A$1:$H$1,0))</f>
        <v>Cuban Collar</v>
      </c>
      <c r="I4804" t="str">
        <f>VLOOKUP($C4804,'Raw-products'!$A$2:$H$1261,MATCH(I$1,'Raw-products'!$A$1:$H$1,0))</f>
        <v>L</v>
      </c>
      <c r="J4804" t="str">
        <f>VLOOKUP($C4804,'Raw-products'!$A$2:$H$1261,MATCH(J$1,'Raw-products'!$A$1:$H$1,0))</f>
        <v>blue</v>
      </c>
      <c r="K4804">
        <f>VLOOKUP($C4804,'Raw-products'!$A$2:$H$1261,MATCH(K$1,'Raw-products'!$A$1:$H$1,0))</f>
        <v>93</v>
      </c>
      <c r="L4804">
        <f>VLOOKUP($C4804,'Raw-products'!$A$2:$H$1261,MATCH(L$1,'Raw-products'!$A$1:$H$1,0))</f>
        <v>65</v>
      </c>
      <c r="M4804" s="5">
        <f t="shared" si="150"/>
        <v>6045</v>
      </c>
      <c r="N4804" cm="1">
        <f t="array" ref="N4804:Q4804">_xlfn.XLOOKUP($B4804,'Raw -orders'!$A:$A,'Raw -orders'!$B:$E)</f>
        <v>108</v>
      </c>
      <c r="O4804">
        <v>18632</v>
      </c>
      <c r="P4804" s="1">
        <v>44365</v>
      </c>
      <c r="Q4804" s="1">
        <v>44391</v>
      </c>
      <c r="R4804" t="str" cm="1">
        <f t="array" ref="R4804:Y4804">_xlfn.XLOOKUP($N4804,'Raw - customers'!$A:$A,'Raw - customers'!$B:$I)</f>
        <v>Merrill Care</v>
      </c>
      <c r="S4804" t="str">
        <v>Bigender</v>
      </c>
      <c r="T4804">
        <v>57</v>
      </c>
      <c r="U4804" t="str">
        <v>7285 Mason BoulevardSuite 754</v>
      </c>
      <c r="V4804">
        <v>1392</v>
      </c>
      <c r="W4804" t="str">
        <v>Port Rosemouth</v>
      </c>
      <c r="X4804" t="str">
        <v>Queensland</v>
      </c>
      <c r="Y4804" t="str">
        <v>Australia</v>
      </c>
      <c r="Z4804">
        <v>6</v>
      </c>
      <c r="AA4804" s="3" t="str">
        <f t="shared" si="151"/>
        <v>20 to 30</v>
      </c>
      <c r="AP4804" s="6">
        <v>108</v>
      </c>
      <c r="AQ4804" s="6" t="s">
        <v>1355</v>
      </c>
    </row>
    <row r="4805" spans="1:43" x14ac:dyDescent="0.25">
      <c r="A4805">
        <v>4803</v>
      </c>
      <c r="B4805">
        <v>963</v>
      </c>
      <c r="C4805">
        <v>493</v>
      </c>
      <c r="D4805">
        <v>102</v>
      </c>
      <c r="E4805">
        <v>3</v>
      </c>
      <c r="F4805">
        <v>306</v>
      </c>
      <c r="G4805" t="str">
        <f>VLOOKUP($C4805,'Raw-products'!$A$2:$H$1261,MATCH(G$1,'Raw-products'!$A$1:$H$1,0))</f>
        <v>Jacket</v>
      </c>
      <c r="H4805" t="str">
        <f>VLOOKUP($C4805,'Raw-products'!$A$2:$H$1261,MATCH(H$1,'Raw-products'!$A$1:$H$1,0))</f>
        <v>Windbreaker</v>
      </c>
      <c r="I4805" t="str">
        <f>VLOOKUP($C4805,'Raw-products'!$A$2:$H$1261,MATCH(I$1,'Raw-products'!$A$1:$H$1,0))</f>
        <v>L</v>
      </c>
      <c r="J4805" t="str">
        <f>VLOOKUP($C4805,'Raw-products'!$A$2:$H$1261,MATCH(J$1,'Raw-products'!$A$1:$H$1,0))</f>
        <v>red</v>
      </c>
      <c r="K4805">
        <f>VLOOKUP($C4805,'Raw-products'!$A$2:$H$1261,MATCH(K$1,'Raw-products'!$A$1:$H$1,0))</f>
        <v>109</v>
      </c>
      <c r="L4805">
        <f>VLOOKUP($C4805,'Raw-products'!$A$2:$H$1261,MATCH(L$1,'Raw-products'!$A$1:$H$1,0))</f>
        <v>40</v>
      </c>
      <c r="M4805" s="5">
        <f t="shared" si="150"/>
        <v>4360</v>
      </c>
      <c r="N4805" cm="1">
        <f t="array" ref="N4805:Q4805">_xlfn.XLOOKUP($B4805,'Raw -orders'!$A:$A,'Raw -orders'!$B:$E)</f>
        <v>108</v>
      </c>
      <c r="O4805">
        <v>18632</v>
      </c>
      <c r="P4805" s="1">
        <v>44365</v>
      </c>
      <c r="Q4805" s="1">
        <v>44391</v>
      </c>
      <c r="R4805" t="str" cm="1">
        <f t="array" ref="R4805:Y4805">_xlfn.XLOOKUP($N4805,'Raw - customers'!$A:$A,'Raw - customers'!$B:$I)</f>
        <v>Merrill Care</v>
      </c>
      <c r="S4805" t="str">
        <v>Bigender</v>
      </c>
      <c r="T4805">
        <v>57</v>
      </c>
      <c r="U4805" t="str">
        <v>7285 Mason BoulevardSuite 754</v>
      </c>
      <c r="V4805">
        <v>1392</v>
      </c>
      <c r="W4805" t="str">
        <v>Port Rosemouth</v>
      </c>
      <c r="X4805" t="str">
        <v>Queensland</v>
      </c>
      <c r="Y4805" t="str">
        <v>Australia</v>
      </c>
      <c r="Z4805">
        <v>6</v>
      </c>
      <c r="AA4805" s="3" t="str">
        <f t="shared" si="151"/>
        <v>20 to 30</v>
      </c>
      <c r="AP4805" s="6">
        <v>108</v>
      </c>
      <c r="AQ4805" s="6" t="s">
        <v>1355</v>
      </c>
    </row>
    <row r="4806" spans="1:43" x14ac:dyDescent="0.25">
      <c r="A4806">
        <v>4804</v>
      </c>
      <c r="B4806">
        <v>963</v>
      </c>
      <c r="C4806">
        <v>293</v>
      </c>
      <c r="D4806">
        <v>105</v>
      </c>
      <c r="E4806">
        <v>3</v>
      </c>
      <c r="F4806">
        <v>315</v>
      </c>
      <c r="G4806" t="str">
        <f>VLOOKUP($C4806,'Raw-products'!$A$2:$H$1261,MATCH(G$1,'Raw-products'!$A$1:$H$1,0))</f>
        <v>Shirt</v>
      </c>
      <c r="H4806" t="str">
        <f>VLOOKUP($C4806,'Raw-products'!$A$2:$H$1261,MATCH(H$1,'Raw-products'!$A$1:$H$1,0))</f>
        <v>Cuban Collar</v>
      </c>
      <c r="I4806" t="str">
        <f>VLOOKUP($C4806,'Raw-products'!$A$2:$H$1261,MATCH(I$1,'Raw-products'!$A$1:$H$1,0))</f>
        <v>L</v>
      </c>
      <c r="J4806" t="str">
        <f>VLOOKUP($C4806,'Raw-products'!$A$2:$H$1261,MATCH(J$1,'Raw-products'!$A$1:$H$1,0))</f>
        <v>yellow</v>
      </c>
      <c r="K4806">
        <f>VLOOKUP($C4806,'Raw-products'!$A$2:$H$1261,MATCH(K$1,'Raw-products'!$A$1:$H$1,0))</f>
        <v>93</v>
      </c>
      <c r="L4806">
        <f>VLOOKUP($C4806,'Raw-products'!$A$2:$H$1261,MATCH(L$1,'Raw-products'!$A$1:$H$1,0))</f>
        <v>77</v>
      </c>
      <c r="M4806" s="5">
        <f t="shared" si="150"/>
        <v>7161</v>
      </c>
      <c r="N4806" cm="1">
        <f t="array" ref="N4806:Q4806">_xlfn.XLOOKUP($B4806,'Raw -orders'!$A:$A,'Raw -orders'!$B:$E)</f>
        <v>108</v>
      </c>
      <c r="O4806">
        <v>18632</v>
      </c>
      <c r="P4806" s="1">
        <v>44365</v>
      </c>
      <c r="Q4806" s="1">
        <v>44391</v>
      </c>
      <c r="R4806" t="str" cm="1">
        <f t="array" ref="R4806:Y4806">_xlfn.XLOOKUP($N4806,'Raw - customers'!$A:$A,'Raw - customers'!$B:$I)</f>
        <v>Merrill Care</v>
      </c>
      <c r="S4806" t="str">
        <v>Bigender</v>
      </c>
      <c r="T4806">
        <v>57</v>
      </c>
      <c r="U4806" t="str">
        <v>7285 Mason BoulevardSuite 754</v>
      </c>
      <c r="V4806">
        <v>1392</v>
      </c>
      <c r="W4806" t="str">
        <v>Port Rosemouth</v>
      </c>
      <c r="X4806" t="str">
        <v>Queensland</v>
      </c>
      <c r="Y4806" t="str">
        <v>Australia</v>
      </c>
      <c r="Z4806">
        <v>6</v>
      </c>
      <c r="AA4806" s="3" t="str">
        <f t="shared" si="151"/>
        <v>20 to 30</v>
      </c>
      <c r="AP4806" s="6">
        <v>108</v>
      </c>
      <c r="AQ4806" s="6" t="s">
        <v>1355</v>
      </c>
    </row>
    <row r="4807" spans="1:43" x14ac:dyDescent="0.25">
      <c r="A4807">
        <v>4805</v>
      </c>
      <c r="B4807">
        <v>964</v>
      </c>
      <c r="C4807">
        <v>39</v>
      </c>
      <c r="D4807">
        <v>104</v>
      </c>
      <c r="E4807">
        <v>1</v>
      </c>
      <c r="F4807">
        <v>104</v>
      </c>
      <c r="G4807" t="str">
        <f>VLOOKUP($C4807,'Raw-products'!$A$2:$H$1261,MATCH(G$1,'Raw-products'!$A$1:$H$1,0))</f>
        <v>Shirt</v>
      </c>
      <c r="H4807" t="str">
        <f>VLOOKUP($C4807,'Raw-products'!$A$2:$H$1261,MATCH(H$1,'Raw-products'!$A$1:$H$1,0))</f>
        <v>Dress</v>
      </c>
      <c r="I4807" t="str">
        <f>VLOOKUP($C4807,'Raw-products'!$A$2:$H$1261,MATCH(I$1,'Raw-products'!$A$1:$H$1,0))</f>
        <v>XL</v>
      </c>
      <c r="J4807" t="str">
        <f>VLOOKUP($C4807,'Raw-products'!$A$2:$H$1261,MATCH(J$1,'Raw-products'!$A$1:$H$1,0))</f>
        <v>red</v>
      </c>
      <c r="K4807">
        <f>VLOOKUP($C4807,'Raw-products'!$A$2:$H$1261,MATCH(K$1,'Raw-products'!$A$1:$H$1,0))</f>
        <v>119</v>
      </c>
      <c r="L4807">
        <f>VLOOKUP($C4807,'Raw-products'!$A$2:$H$1261,MATCH(L$1,'Raw-products'!$A$1:$H$1,0))</f>
        <v>47</v>
      </c>
      <c r="M4807" s="5">
        <f t="shared" si="150"/>
        <v>5593</v>
      </c>
      <c r="N4807" cm="1">
        <f t="array" ref="N4807:Q4807">_xlfn.XLOOKUP($B4807,'Raw -orders'!$A:$A,'Raw -orders'!$B:$E)</f>
        <v>367</v>
      </c>
      <c r="O4807">
        <v>22258</v>
      </c>
      <c r="P4807" s="1">
        <v>44385</v>
      </c>
      <c r="Q4807" s="1">
        <v>44393</v>
      </c>
      <c r="R4807" t="str" cm="1">
        <f t="array" ref="R4807:Y4807">_xlfn.XLOOKUP($N4807,'Raw - customers'!$A:$A,'Raw - customers'!$B:$I)</f>
        <v>Hildagarde Dell 'Orto</v>
      </c>
      <c r="S4807" t="str">
        <v>Bigender</v>
      </c>
      <c r="T4807">
        <v>51</v>
      </c>
      <c r="U4807" t="str">
        <v>59 Henry PlaceSuite 781</v>
      </c>
      <c r="V4807">
        <v>514</v>
      </c>
      <c r="W4807" t="str">
        <v>Jasperside</v>
      </c>
      <c r="X4807" t="str">
        <v>South Australia</v>
      </c>
      <c r="Y4807" t="str">
        <v>Australia</v>
      </c>
      <c r="Z4807">
        <v>7</v>
      </c>
      <c r="AA4807" s="3" t="str">
        <f t="shared" si="151"/>
        <v>0 to 10</v>
      </c>
      <c r="AP4807" s="6">
        <v>367</v>
      </c>
      <c r="AQ4807" s="6" t="s">
        <v>1345</v>
      </c>
    </row>
    <row r="4808" spans="1:43" x14ac:dyDescent="0.25">
      <c r="A4808">
        <v>4806</v>
      </c>
      <c r="B4808">
        <v>964</v>
      </c>
      <c r="C4808">
        <v>1238</v>
      </c>
      <c r="D4808">
        <v>112</v>
      </c>
      <c r="E4808">
        <v>1</v>
      </c>
      <c r="F4808">
        <v>112</v>
      </c>
      <c r="G4808" t="str">
        <f>VLOOKUP($C4808,'Raw-products'!$A$2:$H$1261,MATCH(G$1,'Raw-products'!$A$1:$H$1,0))</f>
        <v>Trousers</v>
      </c>
      <c r="H4808" t="str">
        <f>VLOOKUP($C4808,'Raw-products'!$A$2:$H$1261,MATCH(H$1,'Raw-products'!$A$1:$H$1,0))</f>
        <v>Tracksuit Bottoms</v>
      </c>
      <c r="I4808" t="str">
        <f>VLOOKUP($C4808,'Raw-products'!$A$2:$H$1261,MATCH(I$1,'Raw-products'!$A$1:$H$1,0))</f>
        <v>L</v>
      </c>
      <c r="J4808" t="str">
        <f>VLOOKUP($C4808,'Raw-products'!$A$2:$H$1261,MATCH(J$1,'Raw-products'!$A$1:$H$1,0))</f>
        <v>yellow</v>
      </c>
      <c r="K4808">
        <f>VLOOKUP($C4808,'Raw-products'!$A$2:$H$1261,MATCH(K$1,'Raw-products'!$A$1:$H$1,0))</f>
        <v>91</v>
      </c>
      <c r="L4808">
        <f>VLOOKUP($C4808,'Raw-products'!$A$2:$H$1261,MATCH(L$1,'Raw-products'!$A$1:$H$1,0))</f>
        <v>41</v>
      </c>
      <c r="M4808" s="5">
        <f t="shared" si="150"/>
        <v>3731</v>
      </c>
      <c r="N4808" cm="1">
        <f t="array" ref="N4808:Q4808">_xlfn.XLOOKUP($B4808,'Raw -orders'!$A:$A,'Raw -orders'!$B:$E)</f>
        <v>367</v>
      </c>
      <c r="O4808">
        <v>22258</v>
      </c>
      <c r="P4808" s="1">
        <v>44385</v>
      </c>
      <c r="Q4808" s="1">
        <v>44393</v>
      </c>
      <c r="R4808" t="str" cm="1">
        <f t="array" ref="R4808:Y4808">_xlfn.XLOOKUP($N4808,'Raw - customers'!$A:$A,'Raw - customers'!$B:$I)</f>
        <v>Hildagarde Dell 'Orto</v>
      </c>
      <c r="S4808" t="str">
        <v>Bigender</v>
      </c>
      <c r="T4808">
        <v>51</v>
      </c>
      <c r="U4808" t="str">
        <v>59 Henry PlaceSuite 781</v>
      </c>
      <c r="V4808">
        <v>514</v>
      </c>
      <c r="W4808" t="str">
        <v>Jasperside</v>
      </c>
      <c r="X4808" t="str">
        <v>South Australia</v>
      </c>
      <c r="Y4808" t="str">
        <v>Australia</v>
      </c>
      <c r="Z4808">
        <v>7</v>
      </c>
      <c r="AA4808" s="3" t="str">
        <f t="shared" si="151"/>
        <v>0 to 10</v>
      </c>
      <c r="AP4808" s="6">
        <v>367</v>
      </c>
      <c r="AQ4808" s="6" t="s">
        <v>1345</v>
      </c>
    </row>
    <row r="4809" spans="1:43" x14ac:dyDescent="0.25">
      <c r="A4809">
        <v>4807</v>
      </c>
      <c r="B4809">
        <v>964</v>
      </c>
      <c r="C4809">
        <v>1055</v>
      </c>
      <c r="D4809">
        <v>93</v>
      </c>
      <c r="E4809">
        <v>1</v>
      </c>
      <c r="F4809">
        <v>93</v>
      </c>
      <c r="G4809" t="str">
        <f>VLOOKUP($C4809,'Raw-products'!$A$2:$H$1261,MATCH(G$1,'Raw-products'!$A$1:$H$1,0))</f>
        <v>Trousers</v>
      </c>
      <c r="H4809" t="str">
        <f>VLOOKUP($C4809,'Raw-products'!$A$2:$H$1261,MATCH(H$1,'Raw-products'!$A$1:$H$1,0))</f>
        <v>Joggers</v>
      </c>
      <c r="I4809" t="str">
        <f>VLOOKUP($C4809,'Raw-products'!$A$2:$H$1261,MATCH(I$1,'Raw-products'!$A$1:$H$1,0))</f>
        <v>XS</v>
      </c>
      <c r="J4809" t="str">
        <f>VLOOKUP($C4809,'Raw-products'!$A$2:$H$1261,MATCH(J$1,'Raw-products'!$A$1:$H$1,0))</f>
        <v>orange</v>
      </c>
      <c r="K4809">
        <f>VLOOKUP($C4809,'Raw-products'!$A$2:$H$1261,MATCH(K$1,'Raw-products'!$A$1:$H$1,0))</f>
        <v>94</v>
      </c>
      <c r="L4809">
        <f>VLOOKUP($C4809,'Raw-products'!$A$2:$H$1261,MATCH(L$1,'Raw-products'!$A$1:$H$1,0))</f>
        <v>65</v>
      </c>
      <c r="M4809" s="5">
        <f t="shared" si="150"/>
        <v>6110</v>
      </c>
      <c r="N4809" cm="1">
        <f t="array" ref="N4809:Q4809">_xlfn.XLOOKUP($B4809,'Raw -orders'!$A:$A,'Raw -orders'!$B:$E)</f>
        <v>367</v>
      </c>
      <c r="O4809">
        <v>22258</v>
      </c>
      <c r="P4809" s="1">
        <v>44385</v>
      </c>
      <c r="Q4809" s="1">
        <v>44393</v>
      </c>
      <c r="R4809" t="str" cm="1">
        <f t="array" ref="R4809:Y4809">_xlfn.XLOOKUP($N4809,'Raw - customers'!$A:$A,'Raw - customers'!$B:$I)</f>
        <v>Hildagarde Dell 'Orto</v>
      </c>
      <c r="S4809" t="str">
        <v>Bigender</v>
      </c>
      <c r="T4809">
        <v>51</v>
      </c>
      <c r="U4809" t="str">
        <v>59 Henry PlaceSuite 781</v>
      </c>
      <c r="V4809">
        <v>514</v>
      </c>
      <c r="W4809" t="str">
        <v>Jasperside</v>
      </c>
      <c r="X4809" t="str">
        <v>South Australia</v>
      </c>
      <c r="Y4809" t="str">
        <v>Australia</v>
      </c>
      <c r="Z4809">
        <v>7</v>
      </c>
      <c r="AA4809" s="3" t="str">
        <f t="shared" si="151"/>
        <v>0 to 10</v>
      </c>
      <c r="AP4809" s="6">
        <v>367</v>
      </c>
      <c r="AQ4809" s="6" t="s">
        <v>1345</v>
      </c>
    </row>
    <row r="4810" spans="1:43" x14ac:dyDescent="0.25">
      <c r="A4810">
        <v>4808</v>
      </c>
      <c r="B4810">
        <v>965</v>
      </c>
      <c r="C4810">
        <v>1115</v>
      </c>
      <c r="D4810">
        <v>115</v>
      </c>
      <c r="E4810">
        <v>1</v>
      </c>
      <c r="F4810">
        <v>115</v>
      </c>
      <c r="G4810" t="str">
        <f>VLOOKUP($C4810,'Raw-products'!$A$2:$H$1261,MATCH(G$1,'Raw-products'!$A$1:$H$1,0))</f>
        <v>Trousers</v>
      </c>
      <c r="H4810" t="str">
        <f>VLOOKUP($C4810,'Raw-products'!$A$2:$H$1261,MATCH(H$1,'Raw-products'!$A$1:$H$1,0))</f>
        <v>Cropped</v>
      </c>
      <c r="I4810" t="str">
        <f>VLOOKUP($C4810,'Raw-products'!$A$2:$H$1261,MATCH(I$1,'Raw-products'!$A$1:$H$1,0))</f>
        <v>XS</v>
      </c>
      <c r="J4810" t="str">
        <f>VLOOKUP($C4810,'Raw-products'!$A$2:$H$1261,MATCH(J$1,'Raw-products'!$A$1:$H$1,0))</f>
        <v>violet</v>
      </c>
      <c r="K4810">
        <f>VLOOKUP($C4810,'Raw-products'!$A$2:$H$1261,MATCH(K$1,'Raw-products'!$A$1:$H$1,0))</f>
        <v>99</v>
      </c>
      <c r="L4810">
        <f>VLOOKUP($C4810,'Raw-products'!$A$2:$H$1261,MATCH(L$1,'Raw-products'!$A$1:$H$1,0))</f>
        <v>65</v>
      </c>
      <c r="M4810" s="5">
        <f t="shared" si="150"/>
        <v>6435</v>
      </c>
      <c r="N4810" cm="1">
        <f t="array" ref="N4810:Q4810">_xlfn.XLOOKUP($B4810,'Raw -orders'!$A:$A,'Raw -orders'!$B:$E)</f>
        <v>69</v>
      </c>
      <c r="O4810">
        <v>14014</v>
      </c>
      <c r="P4810" s="1">
        <v>44401</v>
      </c>
      <c r="Q4810" s="1">
        <v>44406</v>
      </c>
      <c r="R4810" t="str" cm="1">
        <f t="array" ref="R4810:Y4810">_xlfn.XLOOKUP($N4810,'Raw - customers'!$A:$A,'Raw - customers'!$B:$I)</f>
        <v>Tiphany Peacop</v>
      </c>
      <c r="S4810" t="str">
        <v>Bigender</v>
      </c>
      <c r="T4810">
        <v>79</v>
      </c>
      <c r="U4810" t="str">
        <v>473 Leo CourtSuite 784</v>
      </c>
      <c r="V4810">
        <v>8820</v>
      </c>
      <c r="W4810" t="str">
        <v>East Sofia</v>
      </c>
      <c r="X4810" t="str">
        <v>Victoria</v>
      </c>
      <c r="Y4810" t="str">
        <v>Australia</v>
      </c>
      <c r="Z4810">
        <v>7</v>
      </c>
      <c r="AA4810" s="3" t="str">
        <f t="shared" si="151"/>
        <v>0 to 10</v>
      </c>
      <c r="AP4810" s="6">
        <v>69</v>
      </c>
      <c r="AQ4810" s="6" t="s">
        <v>1396</v>
      </c>
    </row>
    <row r="4811" spans="1:43" x14ac:dyDescent="0.25">
      <c r="A4811">
        <v>4809</v>
      </c>
      <c r="B4811">
        <v>965</v>
      </c>
      <c r="C4811">
        <v>966</v>
      </c>
      <c r="D4811">
        <v>97</v>
      </c>
      <c r="E4811">
        <v>1</v>
      </c>
      <c r="F4811">
        <v>97</v>
      </c>
      <c r="G4811" t="str">
        <f>VLOOKUP($C4811,'Raw-products'!$A$2:$H$1261,MATCH(G$1,'Raw-products'!$A$1:$H$1,0))</f>
        <v>Trousers</v>
      </c>
      <c r="H4811" t="str">
        <f>VLOOKUP($C4811,'Raw-products'!$A$2:$H$1261,MATCH(H$1,'Raw-products'!$A$1:$H$1,0))</f>
        <v>Slim-Fit</v>
      </c>
      <c r="I4811" t="str">
        <f>VLOOKUP($C4811,'Raw-products'!$A$2:$H$1261,MATCH(I$1,'Raw-products'!$A$1:$H$1,0))</f>
        <v>S</v>
      </c>
      <c r="J4811" t="str">
        <f>VLOOKUP($C4811,'Raw-products'!$A$2:$H$1261,MATCH(J$1,'Raw-products'!$A$1:$H$1,0))</f>
        <v>blue</v>
      </c>
      <c r="K4811">
        <f>VLOOKUP($C4811,'Raw-products'!$A$2:$H$1261,MATCH(K$1,'Raw-products'!$A$1:$H$1,0))</f>
        <v>119</v>
      </c>
      <c r="L4811">
        <f>VLOOKUP($C4811,'Raw-products'!$A$2:$H$1261,MATCH(L$1,'Raw-products'!$A$1:$H$1,0))</f>
        <v>49</v>
      </c>
      <c r="M4811" s="5">
        <f t="shared" si="150"/>
        <v>5831</v>
      </c>
      <c r="N4811" cm="1">
        <f t="array" ref="N4811:Q4811">_xlfn.XLOOKUP($B4811,'Raw -orders'!$A:$A,'Raw -orders'!$B:$E)</f>
        <v>69</v>
      </c>
      <c r="O4811">
        <v>14014</v>
      </c>
      <c r="P4811" s="1">
        <v>44401</v>
      </c>
      <c r="Q4811" s="1">
        <v>44406</v>
      </c>
      <c r="R4811" t="str" cm="1">
        <f t="array" ref="R4811:Y4811">_xlfn.XLOOKUP($N4811,'Raw - customers'!$A:$A,'Raw - customers'!$B:$I)</f>
        <v>Tiphany Peacop</v>
      </c>
      <c r="S4811" t="str">
        <v>Bigender</v>
      </c>
      <c r="T4811">
        <v>79</v>
      </c>
      <c r="U4811" t="str">
        <v>473 Leo CourtSuite 784</v>
      </c>
      <c r="V4811">
        <v>8820</v>
      </c>
      <c r="W4811" t="str">
        <v>East Sofia</v>
      </c>
      <c r="X4811" t="str">
        <v>Victoria</v>
      </c>
      <c r="Y4811" t="str">
        <v>Australia</v>
      </c>
      <c r="Z4811">
        <v>7</v>
      </c>
      <c r="AA4811" s="3" t="str">
        <f t="shared" si="151"/>
        <v>0 to 10</v>
      </c>
      <c r="AP4811" s="6">
        <v>69</v>
      </c>
      <c r="AQ4811" s="6" t="s">
        <v>1396</v>
      </c>
    </row>
    <row r="4812" spans="1:43" x14ac:dyDescent="0.25">
      <c r="A4812">
        <v>4810</v>
      </c>
      <c r="B4812">
        <v>965</v>
      </c>
      <c r="C4812">
        <v>1022</v>
      </c>
      <c r="D4812">
        <v>90</v>
      </c>
      <c r="E4812">
        <v>3</v>
      </c>
      <c r="F4812">
        <v>270</v>
      </c>
      <c r="G4812" t="str">
        <f>VLOOKUP($C4812,'Raw-products'!$A$2:$H$1261,MATCH(G$1,'Raw-products'!$A$1:$H$1,0))</f>
        <v>Trousers</v>
      </c>
      <c r="H4812" t="str">
        <f>VLOOKUP($C4812,'Raw-products'!$A$2:$H$1261,MATCH(H$1,'Raw-products'!$A$1:$H$1,0))</f>
        <v>Relaxed Leg</v>
      </c>
      <c r="I4812" t="str">
        <f>VLOOKUP($C4812,'Raw-products'!$A$2:$H$1261,MATCH(I$1,'Raw-products'!$A$1:$H$1,0))</f>
        <v>M</v>
      </c>
      <c r="J4812" t="str">
        <f>VLOOKUP($C4812,'Raw-products'!$A$2:$H$1261,MATCH(J$1,'Raw-products'!$A$1:$H$1,0))</f>
        <v>orange</v>
      </c>
      <c r="K4812">
        <f>VLOOKUP($C4812,'Raw-products'!$A$2:$H$1261,MATCH(K$1,'Raw-products'!$A$1:$H$1,0))</f>
        <v>95</v>
      </c>
      <c r="L4812">
        <f>VLOOKUP($C4812,'Raw-products'!$A$2:$H$1261,MATCH(L$1,'Raw-products'!$A$1:$H$1,0))</f>
        <v>74</v>
      </c>
      <c r="M4812" s="5">
        <f t="shared" si="150"/>
        <v>7030</v>
      </c>
      <c r="N4812" cm="1">
        <f t="array" ref="N4812:Q4812">_xlfn.XLOOKUP($B4812,'Raw -orders'!$A:$A,'Raw -orders'!$B:$E)</f>
        <v>69</v>
      </c>
      <c r="O4812">
        <v>14014</v>
      </c>
      <c r="P4812" s="1">
        <v>44401</v>
      </c>
      <c r="Q4812" s="1">
        <v>44406</v>
      </c>
      <c r="R4812" t="str" cm="1">
        <f t="array" ref="R4812:Y4812">_xlfn.XLOOKUP($N4812,'Raw - customers'!$A:$A,'Raw - customers'!$B:$I)</f>
        <v>Tiphany Peacop</v>
      </c>
      <c r="S4812" t="str">
        <v>Bigender</v>
      </c>
      <c r="T4812">
        <v>79</v>
      </c>
      <c r="U4812" t="str">
        <v>473 Leo CourtSuite 784</v>
      </c>
      <c r="V4812">
        <v>8820</v>
      </c>
      <c r="W4812" t="str">
        <v>East Sofia</v>
      </c>
      <c r="X4812" t="str">
        <v>Victoria</v>
      </c>
      <c r="Y4812" t="str">
        <v>Australia</v>
      </c>
      <c r="Z4812">
        <v>7</v>
      </c>
      <c r="AA4812" s="3" t="str">
        <f t="shared" si="151"/>
        <v>0 to 10</v>
      </c>
      <c r="AP4812" s="6">
        <v>69</v>
      </c>
      <c r="AQ4812" s="6" t="s">
        <v>1396</v>
      </c>
    </row>
    <row r="4813" spans="1:43" x14ac:dyDescent="0.25">
      <c r="A4813">
        <v>4811</v>
      </c>
      <c r="B4813">
        <v>965</v>
      </c>
      <c r="C4813">
        <v>288</v>
      </c>
      <c r="D4813">
        <v>105</v>
      </c>
      <c r="E4813">
        <v>2</v>
      </c>
      <c r="F4813">
        <v>210</v>
      </c>
      <c r="G4813" t="str">
        <f>VLOOKUP($C4813,'Raw-products'!$A$2:$H$1261,MATCH(G$1,'Raw-products'!$A$1:$H$1,0))</f>
        <v>Shirt</v>
      </c>
      <c r="H4813" t="str">
        <f>VLOOKUP($C4813,'Raw-products'!$A$2:$H$1261,MATCH(H$1,'Raw-products'!$A$1:$H$1,0))</f>
        <v>Cuban Collar</v>
      </c>
      <c r="I4813" t="str">
        <f>VLOOKUP($C4813,'Raw-products'!$A$2:$H$1261,MATCH(I$1,'Raw-products'!$A$1:$H$1,0))</f>
        <v>L</v>
      </c>
      <c r="J4813" t="str">
        <f>VLOOKUP($C4813,'Raw-products'!$A$2:$H$1261,MATCH(J$1,'Raw-products'!$A$1:$H$1,0))</f>
        <v>orange</v>
      </c>
      <c r="K4813">
        <f>VLOOKUP($C4813,'Raw-products'!$A$2:$H$1261,MATCH(K$1,'Raw-products'!$A$1:$H$1,0))</f>
        <v>93</v>
      </c>
      <c r="L4813">
        <f>VLOOKUP($C4813,'Raw-products'!$A$2:$H$1261,MATCH(L$1,'Raw-products'!$A$1:$H$1,0))</f>
        <v>65</v>
      </c>
      <c r="M4813" s="5">
        <f t="shared" si="150"/>
        <v>6045</v>
      </c>
      <c r="N4813" cm="1">
        <f t="array" ref="N4813:Q4813">_xlfn.XLOOKUP($B4813,'Raw -orders'!$A:$A,'Raw -orders'!$B:$E)</f>
        <v>69</v>
      </c>
      <c r="O4813">
        <v>14014</v>
      </c>
      <c r="P4813" s="1">
        <v>44401</v>
      </c>
      <c r="Q4813" s="1">
        <v>44406</v>
      </c>
      <c r="R4813" t="str" cm="1">
        <f t="array" ref="R4813:Y4813">_xlfn.XLOOKUP($N4813,'Raw - customers'!$A:$A,'Raw - customers'!$B:$I)</f>
        <v>Tiphany Peacop</v>
      </c>
      <c r="S4813" t="str">
        <v>Bigender</v>
      </c>
      <c r="T4813">
        <v>79</v>
      </c>
      <c r="U4813" t="str">
        <v>473 Leo CourtSuite 784</v>
      </c>
      <c r="V4813">
        <v>8820</v>
      </c>
      <c r="W4813" t="str">
        <v>East Sofia</v>
      </c>
      <c r="X4813" t="str">
        <v>Victoria</v>
      </c>
      <c r="Y4813" t="str">
        <v>Australia</v>
      </c>
      <c r="Z4813">
        <v>7</v>
      </c>
      <c r="AA4813" s="3" t="str">
        <f t="shared" si="151"/>
        <v>0 to 10</v>
      </c>
      <c r="AP4813" s="6">
        <v>69</v>
      </c>
      <c r="AQ4813" s="6" t="s">
        <v>1396</v>
      </c>
    </row>
    <row r="4814" spans="1:43" x14ac:dyDescent="0.25">
      <c r="A4814">
        <v>4812</v>
      </c>
      <c r="B4814">
        <v>965</v>
      </c>
      <c r="C4814">
        <v>1152</v>
      </c>
      <c r="D4814">
        <v>102</v>
      </c>
      <c r="E4814">
        <v>3</v>
      </c>
      <c r="F4814">
        <v>306</v>
      </c>
      <c r="G4814" t="str">
        <f>VLOOKUP($C4814,'Raw-products'!$A$2:$H$1261,MATCH(G$1,'Raw-products'!$A$1:$H$1,0))</f>
        <v>Trousers</v>
      </c>
      <c r="H4814" t="str">
        <f>VLOOKUP($C4814,'Raw-products'!$A$2:$H$1261,MATCH(H$1,'Raw-products'!$A$1:$H$1,0))</f>
        <v>Cargo Pants</v>
      </c>
      <c r="I4814" t="str">
        <f>VLOOKUP($C4814,'Raw-products'!$A$2:$H$1261,MATCH(I$1,'Raw-products'!$A$1:$H$1,0))</f>
        <v>M</v>
      </c>
      <c r="J4814" t="str">
        <f>VLOOKUP($C4814,'Raw-products'!$A$2:$H$1261,MATCH(J$1,'Raw-products'!$A$1:$H$1,0))</f>
        <v>violet</v>
      </c>
      <c r="K4814">
        <f>VLOOKUP($C4814,'Raw-products'!$A$2:$H$1261,MATCH(K$1,'Raw-products'!$A$1:$H$1,0))</f>
        <v>106</v>
      </c>
      <c r="L4814">
        <f>VLOOKUP($C4814,'Raw-products'!$A$2:$H$1261,MATCH(L$1,'Raw-products'!$A$1:$H$1,0))</f>
        <v>58</v>
      </c>
      <c r="M4814" s="5">
        <f t="shared" si="150"/>
        <v>6148</v>
      </c>
      <c r="N4814" cm="1">
        <f t="array" ref="N4814:Q4814">_xlfn.XLOOKUP($B4814,'Raw -orders'!$A:$A,'Raw -orders'!$B:$E)</f>
        <v>69</v>
      </c>
      <c r="O4814">
        <v>14014</v>
      </c>
      <c r="P4814" s="1">
        <v>44401</v>
      </c>
      <c r="Q4814" s="1">
        <v>44406</v>
      </c>
      <c r="R4814" t="str" cm="1">
        <f t="array" ref="R4814:Y4814">_xlfn.XLOOKUP($N4814,'Raw - customers'!$A:$A,'Raw - customers'!$B:$I)</f>
        <v>Tiphany Peacop</v>
      </c>
      <c r="S4814" t="str">
        <v>Bigender</v>
      </c>
      <c r="T4814">
        <v>79</v>
      </c>
      <c r="U4814" t="str">
        <v>473 Leo CourtSuite 784</v>
      </c>
      <c r="V4814">
        <v>8820</v>
      </c>
      <c r="W4814" t="str">
        <v>East Sofia</v>
      </c>
      <c r="X4814" t="str">
        <v>Victoria</v>
      </c>
      <c r="Y4814" t="str">
        <v>Australia</v>
      </c>
      <c r="Z4814">
        <v>7</v>
      </c>
      <c r="AA4814" s="3" t="str">
        <f t="shared" si="151"/>
        <v>0 to 10</v>
      </c>
      <c r="AP4814" s="6">
        <v>69</v>
      </c>
      <c r="AQ4814" s="6" t="s">
        <v>1396</v>
      </c>
    </row>
    <row r="4815" spans="1:43" x14ac:dyDescent="0.25">
      <c r="A4815">
        <v>4813</v>
      </c>
      <c r="B4815">
        <v>965</v>
      </c>
      <c r="C4815">
        <v>101</v>
      </c>
      <c r="D4815">
        <v>118</v>
      </c>
      <c r="E4815">
        <v>2</v>
      </c>
      <c r="F4815">
        <v>236</v>
      </c>
      <c r="G4815" t="str">
        <f>VLOOKUP($C4815,'Raw-products'!$A$2:$H$1261,MATCH(G$1,'Raw-products'!$A$1:$H$1,0))</f>
        <v>Shirt</v>
      </c>
      <c r="H4815" t="str">
        <f>VLOOKUP($C4815,'Raw-products'!$A$2:$H$1261,MATCH(H$1,'Raw-products'!$A$1:$H$1,0))</f>
        <v>Flannel</v>
      </c>
      <c r="I4815" t="str">
        <f>VLOOKUP($C4815,'Raw-products'!$A$2:$H$1261,MATCH(I$1,'Raw-products'!$A$1:$H$1,0))</f>
        <v>S</v>
      </c>
      <c r="J4815" t="str">
        <f>VLOOKUP($C4815,'Raw-products'!$A$2:$H$1261,MATCH(J$1,'Raw-products'!$A$1:$H$1,0))</f>
        <v>violet</v>
      </c>
      <c r="K4815">
        <f>VLOOKUP($C4815,'Raw-products'!$A$2:$H$1261,MATCH(K$1,'Raw-products'!$A$1:$H$1,0))</f>
        <v>96</v>
      </c>
      <c r="L4815">
        <f>VLOOKUP($C4815,'Raw-products'!$A$2:$H$1261,MATCH(L$1,'Raw-products'!$A$1:$H$1,0))</f>
        <v>70</v>
      </c>
      <c r="M4815" s="5">
        <f t="shared" si="150"/>
        <v>6720</v>
      </c>
      <c r="N4815" cm="1">
        <f t="array" ref="N4815:Q4815">_xlfn.XLOOKUP($B4815,'Raw -orders'!$A:$A,'Raw -orders'!$B:$E)</f>
        <v>69</v>
      </c>
      <c r="O4815">
        <v>14014</v>
      </c>
      <c r="P4815" s="1">
        <v>44401</v>
      </c>
      <c r="Q4815" s="1">
        <v>44406</v>
      </c>
      <c r="R4815" t="str" cm="1">
        <f t="array" ref="R4815:Y4815">_xlfn.XLOOKUP($N4815,'Raw - customers'!$A:$A,'Raw - customers'!$B:$I)</f>
        <v>Tiphany Peacop</v>
      </c>
      <c r="S4815" t="str">
        <v>Bigender</v>
      </c>
      <c r="T4815">
        <v>79</v>
      </c>
      <c r="U4815" t="str">
        <v>473 Leo CourtSuite 784</v>
      </c>
      <c r="V4815">
        <v>8820</v>
      </c>
      <c r="W4815" t="str">
        <v>East Sofia</v>
      </c>
      <c r="X4815" t="str">
        <v>Victoria</v>
      </c>
      <c r="Y4815" t="str">
        <v>Australia</v>
      </c>
      <c r="Z4815">
        <v>7</v>
      </c>
      <c r="AA4815" s="3" t="str">
        <f t="shared" si="151"/>
        <v>0 to 10</v>
      </c>
      <c r="AP4815" s="6">
        <v>69</v>
      </c>
      <c r="AQ4815" s="6" t="s">
        <v>1396</v>
      </c>
    </row>
    <row r="4816" spans="1:43" x14ac:dyDescent="0.25">
      <c r="A4816">
        <v>4814</v>
      </c>
      <c r="B4816">
        <v>966</v>
      </c>
      <c r="C4816">
        <v>965</v>
      </c>
      <c r="D4816">
        <v>97</v>
      </c>
      <c r="E4816">
        <v>3</v>
      </c>
      <c r="F4816">
        <v>291</v>
      </c>
      <c r="G4816" t="str">
        <f>VLOOKUP($C4816,'Raw-products'!$A$2:$H$1261,MATCH(G$1,'Raw-products'!$A$1:$H$1,0))</f>
        <v>Trousers</v>
      </c>
      <c r="H4816" t="str">
        <f>VLOOKUP($C4816,'Raw-products'!$A$2:$H$1261,MATCH(H$1,'Raw-products'!$A$1:$H$1,0))</f>
        <v>Slim-Fit</v>
      </c>
      <c r="I4816" t="str">
        <f>VLOOKUP($C4816,'Raw-products'!$A$2:$H$1261,MATCH(I$1,'Raw-products'!$A$1:$H$1,0))</f>
        <v>XS</v>
      </c>
      <c r="J4816" t="str">
        <f>VLOOKUP($C4816,'Raw-products'!$A$2:$H$1261,MATCH(J$1,'Raw-products'!$A$1:$H$1,0))</f>
        <v>blue</v>
      </c>
      <c r="K4816">
        <f>VLOOKUP($C4816,'Raw-products'!$A$2:$H$1261,MATCH(K$1,'Raw-products'!$A$1:$H$1,0))</f>
        <v>119</v>
      </c>
      <c r="L4816">
        <f>VLOOKUP($C4816,'Raw-products'!$A$2:$H$1261,MATCH(L$1,'Raw-products'!$A$1:$H$1,0))</f>
        <v>55</v>
      </c>
      <c r="M4816" s="5">
        <f t="shared" si="150"/>
        <v>6545</v>
      </c>
      <c r="N4816" cm="1">
        <f t="array" ref="N4816:Q4816">_xlfn.XLOOKUP($B4816,'Raw -orders'!$A:$A,'Raw -orders'!$B:$E)</f>
        <v>639</v>
      </c>
      <c r="O4816">
        <v>28100</v>
      </c>
      <c r="P4816" s="1">
        <v>44252</v>
      </c>
      <c r="Q4816" s="1">
        <v>44265</v>
      </c>
      <c r="R4816" t="str" cm="1">
        <f t="array" ref="R4816:Y4816">_xlfn.XLOOKUP($N4816,'Raw - customers'!$A:$A,'Raw - customers'!$B:$I)</f>
        <v>Tobin Jeffryes</v>
      </c>
      <c r="S4816" t="str">
        <v>Non-binary</v>
      </c>
      <c r="T4816">
        <v>40</v>
      </c>
      <c r="U4816" t="str">
        <v>23 Zara KnollApt. 502</v>
      </c>
      <c r="V4816">
        <v>6722</v>
      </c>
      <c r="W4816" t="str">
        <v>Lake Alice</v>
      </c>
      <c r="X4816" t="str">
        <v>Victoria</v>
      </c>
      <c r="Y4816" t="str">
        <v>Australia</v>
      </c>
      <c r="Z4816">
        <v>2</v>
      </c>
      <c r="AA4816" s="3" t="str">
        <f t="shared" si="151"/>
        <v>10 to 20</v>
      </c>
      <c r="AP4816" s="6">
        <v>639</v>
      </c>
      <c r="AQ4816" s="6" t="s">
        <v>1396</v>
      </c>
    </row>
    <row r="4817" spans="1:43" x14ac:dyDescent="0.25">
      <c r="A4817">
        <v>4815</v>
      </c>
      <c r="B4817">
        <v>966</v>
      </c>
      <c r="C4817">
        <v>416</v>
      </c>
      <c r="D4817">
        <v>119</v>
      </c>
      <c r="E4817">
        <v>3</v>
      </c>
      <c r="F4817">
        <v>357</v>
      </c>
      <c r="G4817" t="str">
        <f>VLOOKUP($C4817,'Raw-products'!$A$2:$H$1261,MATCH(G$1,'Raw-products'!$A$1:$H$1,0))</f>
        <v>Shirt</v>
      </c>
      <c r="H4817" t="str">
        <f>VLOOKUP($C4817,'Raw-products'!$A$2:$H$1261,MATCH(H$1,'Raw-products'!$A$1:$H$1,0))</f>
        <v>Casual Slim Fit</v>
      </c>
      <c r="I4817" t="str">
        <f>VLOOKUP($C4817,'Raw-products'!$A$2:$H$1261,MATCH(I$1,'Raw-products'!$A$1:$H$1,0))</f>
        <v>S</v>
      </c>
      <c r="J4817" t="str">
        <f>VLOOKUP($C4817,'Raw-products'!$A$2:$H$1261,MATCH(J$1,'Raw-products'!$A$1:$H$1,0))</f>
        <v>violet</v>
      </c>
      <c r="K4817">
        <f>VLOOKUP($C4817,'Raw-products'!$A$2:$H$1261,MATCH(K$1,'Raw-products'!$A$1:$H$1,0))</f>
        <v>113</v>
      </c>
      <c r="L4817">
        <f>VLOOKUP($C4817,'Raw-products'!$A$2:$H$1261,MATCH(L$1,'Raw-products'!$A$1:$H$1,0))</f>
        <v>50</v>
      </c>
      <c r="M4817" s="5">
        <f t="shared" si="150"/>
        <v>5650</v>
      </c>
      <c r="N4817" cm="1">
        <f t="array" ref="N4817:Q4817">_xlfn.XLOOKUP($B4817,'Raw -orders'!$A:$A,'Raw -orders'!$B:$E)</f>
        <v>639</v>
      </c>
      <c r="O4817">
        <v>28100</v>
      </c>
      <c r="P4817" s="1">
        <v>44252</v>
      </c>
      <c r="Q4817" s="1">
        <v>44265</v>
      </c>
      <c r="R4817" t="str" cm="1">
        <f t="array" ref="R4817:Y4817">_xlfn.XLOOKUP($N4817,'Raw - customers'!$A:$A,'Raw - customers'!$B:$I)</f>
        <v>Tobin Jeffryes</v>
      </c>
      <c r="S4817" t="str">
        <v>Non-binary</v>
      </c>
      <c r="T4817">
        <v>40</v>
      </c>
      <c r="U4817" t="str">
        <v>23 Zara KnollApt. 502</v>
      </c>
      <c r="V4817">
        <v>6722</v>
      </c>
      <c r="W4817" t="str">
        <v>Lake Alice</v>
      </c>
      <c r="X4817" t="str">
        <v>Victoria</v>
      </c>
      <c r="Y4817" t="str">
        <v>Australia</v>
      </c>
      <c r="Z4817">
        <v>2</v>
      </c>
      <c r="AA4817" s="3" t="str">
        <f t="shared" si="151"/>
        <v>10 to 20</v>
      </c>
      <c r="AP4817" s="6">
        <v>639</v>
      </c>
      <c r="AQ4817" s="6" t="s">
        <v>1396</v>
      </c>
    </row>
    <row r="4818" spans="1:43" x14ac:dyDescent="0.25">
      <c r="A4818">
        <v>4816</v>
      </c>
      <c r="B4818">
        <v>966</v>
      </c>
      <c r="C4818">
        <v>756</v>
      </c>
      <c r="D4818">
        <v>109</v>
      </c>
      <c r="E4818">
        <v>3</v>
      </c>
      <c r="F4818">
        <v>327</v>
      </c>
      <c r="G4818" t="str">
        <f>VLOOKUP($C4818,'Raw-products'!$A$2:$H$1261,MATCH(G$1,'Raw-products'!$A$1:$H$1,0))</f>
        <v>Jacket</v>
      </c>
      <c r="H4818" t="str">
        <f>VLOOKUP($C4818,'Raw-products'!$A$2:$H$1261,MATCH(H$1,'Raw-products'!$A$1:$H$1,0))</f>
        <v>Peacoat</v>
      </c>
      <c r="I4818" t="str">
        <f>VLOOKUP($C4818,'Raw-products'!$A$2:$H$1261,MATCH(I$1,'Raw-products'!$A$1:$H$1,0))</f>
        <v>S</v>
      </c>
      <c r="J4818" t="str">
        <f>VLOOKUP($C4818,'Raw-products'!$A$2:$H$1261,MATCH(J$1,'Raw-products'!$A$1:$H$1,0))</f>
        <v>blue</v>
      </c>
      <c r="K4818">
        <f>VLOOKUP($C4818,'Raw-products'!$A$2:$H$1261,MATCH(K$1,'Raw-products'!$A$1:$H$1,0))</f>
        <v>102</v>
      </c>
      <c r="L4818">
        <f>VLOOKUP($C4818,'Raw-products'!$A$2:$H$1261,MATCH(L$1,'Raw-products'!$A$1:$H$1,0))</f>
        <v>50</v>
      </c>
      <c r="M4818" s="5">
        <f t="shared" si="150"/>
        <v>5100</v>
      </c>
      <c r="N4818" cm="1">
        <f t="array" ref="N4818:Q4818">_xlfn.XLOOKUP($B4818,'Raw -orders'!$A:$A,'Raw -orders'!$B:$E)</f>
        <v>639</v>
      </c>
      <c r="O4818">
        <v>28100</v>
      </c>
      <c r="P4818" s="1">
        <v>44252</v>
      </c>
      <c r="Q4818" s="1">
        <v>44265</v>
      </c>
      <c r="R4818" t="str" cm="1">
        <f t="array" ref="R4818:Y4818">_xlfn.XLOOKUP($N4818,'Raw - customers'!$A:$A,'Raw - customers'!$B:$I)</f>
        <v>Tobin Jeffryes</v>
      </c>
      <c r="S4818" t="str">
        <v>Non-binary</v>
      </c>
      <c r="T4818">
        <v>40</v>
      </c>
      <c r="U4818" t="str">
        <v>23 Zara KnollApt. 502</v>
      </c>
      <c r="V4818">
        <v>6722</v>
      </c>
      <c r="W4818" t="str">
        <v>Lake Alice</v>
      </c>
      <c r="X4818" t="str">
        <v>Victoria</v>
      </c>
      <c r="Y4818" t="str">
        <v>Australia</v>
      </c>
      <c r="Z4818">
        <v>2</v>
      </c>
      <c r="AA4818" s="3" t="str">
        <f t="shared" si="151"/>
        <v>10 to 20</v>
      </c>
      <c r="AP4818" s="6">
        <v>639</v>
      </c>
      <c r="AQ4818" s="6" t="s">
        <v>1396</v>
      </c>
    </row>
    <row r="4819" spans="1:43" x14ac:dyDescent="0.25">
      <c r="A4819">
        <v>4817</v>
      </c>
      <c r="B4819">
        <v>966</v>
      </c>
      <c r="C4819">
        <v>1076</v>
      </c>
      <c r="D4819">
        <v>93</v>
      </c>
      <c r="E4819">
        <v>1</v>
      </c>
      <c r="F4819">
        <v>93</v>
      </c>
      <c r="G4819" t="str">
        <f>VLOOKUP($C4819,'Raw-products'!$A$2:$H$1261,MATCH(G$1,'Raw-products'!$A$1:$H$1,0))</f>
        <v>Trousers</v>
      </c>
      <c r="H4819" t="str">
        <f>VLOOKUP($C4819,'Raw-products'!$A$2:$H$1261,MATCH(H$1,'Raw-products'!$A$1:$H$1,0))</f>
        <v>Joggers</v>
      </c>
      <c r="I4819" t="str">
        <f>VLOOKUP($C4819,'Raw-products'!$A$2:$H$1261,MATCH(I$1,'Raw-products'!$A$1:$H$1,0))</f>
        <v>S</v>
      </c>
      <c r="J4819" t="str">
        <f>VLOOKUP($C4819,'Raw-products'!$A$2:$H$1261,MATCH(J$1,'Raw-products'!$A$1:$H$1,0))</f>
        <v>indigo</v>
      </c>
      <c r="K4819">
        <f>VLOOKUP($C4819,'Raw-products'!$A$2:$H$1261,MATCH(K$1,'Raw-products'!$A$1:$H$1,0))</f>
        <v>94</v>
      </c>
      <c r="L4819">
        <f>VLOOKUP($C4819,'Raw-products'!$A$2:$H$1261,MATCH(L$1,'Raw-products'!$A$1:$H$1,0))</f>
        <v>56</v>
      </c>
      <c r="M4819" s="5">
        <f t="shared" si="150"/>
        <v>5264</v>
      </c>
      <c r="N4819" cm="1">
        <f t="array" ref="N4819:Q4819">_xlfn.XLOOKUP($B4819,'Raw -orders'!$A:$A,'Raw -orders'!$B:$E)</f>
        <v>639</v>
      </c>
      <c r="O4819">
        <v>28100</v>
      </c>
      <c r="P4819" s="1">
        <v>44252</v>
      </c>
      <c r="Q4819" s="1">
        <v>44265</v>
      </c>
      <c r="R4819" t="str" cm="1">
        <f t="array" ref="R4819:Y4819">_xlfn.XLOOKUP($N4819,'Raw - customers'!$A:$A,'Raw - customers'!$B:$I)</f>
        <v>Tobin Jeffryes</v>
      </c>
      <c r="S4819" t="str">
        <v>Non-binary</v>
      </c>
      <c r="T4819">
        <v>40</v>
      </c>
      <c r="U4819" t="str">
        <v>23 Zara KnollApt. 502</v>
      </c>
      <c r="V4819">
        <v>6722</v>
      </c>
      <c r="W4819" t="str">
        <v>Lake Alice</v>
      </c>
      <c r="X4819" t="str">
        <v>Victoria</v>
      </c>
      <c r="Y4819" t="str">
        <v>Australia</v>
      </c>
      <c r="Z4819">
        <v>2</v>
      </c>
      <c r="AA4819" s="3" t="str">
        <f t="shared" si="151"/>
        <v>10 to 20</v>
      </c>
      <c r="AP4819" s="6">
        <v>639</v>
      </c>
      <c r="AQ4819" s="6" t="s">
        <v>1396</v>
      </c>
    </row>
    <row r="4820" spans="1:43" x14ac:dyDescent="0.25">
      <c r="A4820">
        <v>4818</v>
      </c>
      <c r="B4820">
        <v>966</v>
      </c>
      <c r="C4820">
        <v>326</v>
      </c>
      <c r="D4820">
        <v>109</v>
      </c>
      <c r="E4820">
        <v>2</v>
      </c>
      <c r="F4820">
        <v>218</v>
      </c>
      <c r="G4820" t="str">
        <f>VLOOKUP($C4820,'Raw-products'!$A$2:$H$1261,MATCH(G$1,'Raw-products'!$A$1:$H$1,0))</f>
        <v>Shirt</v>
      </c>
      <c r="H4820" t="str">
        <f>VLOOKUP($C4820,'Raw-products'!$A$2:$H$1261,MATCH(H$1,'Raw-products'!$A$1:$H$1,0))</f>
        <v>Mandarin Collar</v>
      </c>
      <c r="I4820" t="str">
        <f>VLOOKUP($C4820,'Raw-products'!$A$2:$H$1261,MATCH(I$1,'Raw-products'!$A$1:$H$1,0))</f>
        <v>S</v>
      </c>
      <c r="J4820" t="str">
        <f>VLOOKUP($C4820,'Raw-products'!$A$2:$H$1261,MATCH(J$1,'Raw-products'!$A$1:$H$1,0))</f>
        <v>yellow</v>
      </c>
      <c r="K4820">
        <f>VLOOKUP($C4820,'Raw-products'!$A$2:$H$1261,MATCH(K$1,'Raw-products'!$A$1:$H$1,0))</f>
        <v>108</v>
      </c>
      <c r="L4820">
        <f>VLOOKUP($C4820,'Raw-products'!$A$2:$H$1261,MATCH(L$1,'Raw-products'!$A$1:$H$1,0))</f>
        <v>76</v>
      </c>
      <c r="M4820" s="5">
        <f t="shared" si="150"/>
        <v>8208</v>
      </c>
      <c r="N4820" cm="1">
        <f t="array" ref="N4820:Q4820">_xlfn.XLOOKUP($B4820,'Raw -orders'!$A:$A,'Raw -orders'!$B:$E)</f>
        <v>639</v>
      </c>
      <c r="O4820">
        <v>28100</v>
      </c>
      <c r="P4820" s="1">
        <v>44252</v>
      </c>
      <c r="Q4820" s="1">
        <v>44265</v>
      </c>
      <c r="R4820" t="str" cm="1">
        <f t="array" ref="R4820:Y4820">_xlfn.XLOOKUP($N4820,'Raw - customers'!$A:$A,'Raw - customers'!$B:$I)</f>
        <v>Tobin Jeffryes</v>
      </c>
      <c r="S4820" t="str">
        <v>Non-binary</v>
      </c>
      <c r="T4820">
        <v>40</v>
      </c>
      <c r="U4820" t="str">
        <v>23 Zara KnollApt. 502</v>
      </c>
      <c r="V4820">
        <v>6722</v>
      </c>
      <c r="W4820" t="str">
        <v>Lake Alice</v>
      </c>
      <c r="X4820" t="str">
        <v>Victoria</v>
      </c>
      <c r="Y4820" t="str">
        <v>Australia</v>
      </c>
      <c r="Z4820">
        <v>2</v>
      </c>
      <c r="AA4820" s="3" t="str">
        <f t="shared" si="151"/>
        <v>10 to 20</v>
      </c>
      <c r="AP4820" s="6">
        <v>639</v>
      </c>
      <c r="AQ4820" s="6" t="s">
        <v>1396</v>
      </c>
    </row>
    <row r="4821" spans="1:43" x14ac:dyDescent="0.25">
      <c r="A4821">
        <v>4819</v>
      </c>
      <c r="B4821">
        <v>966</v>
      </c>
      <c r="C4821">
        <v>800</v>
      </c>
      <c r="D4821">
        <v>91</v>
      </c>
      <c r="E4821">
        <v>3</v>
      </c>
      <c r="F4821">
        <v>273</v>
      </c>
      <c r="G4821" t="str">
        <f>VLOOKUP($C4821,'Raw-products'!$A$2:$H$1261,MATCH(G$1,'Raw-products'!$A$1:$H$1,0))</f>
        <v>Jacket</v>
      </c>
      <c r="H4821" t="str">
        <f>VLOOKUP($C4821,'Raw-products'!$A$2:$H$1261,MATCH(H$1,'Raw-products'!$A$1:$H$1,0))</f>
        <v>Pullover</v>
      </c>
      <c r="I4821" t="str">
        <f>VLOOKUP($C4821,'Raw-products'!$A$2:$H$1261,MATCH(I$1,'Raw-products'!$A$1:$H$1,0))</f>
        <v>XS</v>
      </c>
      <c r="J4821" t="str">
        <f>VLOOKUP($C4821,'Raw-products'!$A$2:$H$1261,MATCH(J$1,'Raw-products'!$A$1:$H$1,0))</f>
        <v>violet</v>
      </c>
      <c r="K4821">
        <f>VLOOKUP($C4821,'Raw-products'!$A$2:$H$1261,MATCH(K$1,'Raw-products'!$A$1:$H$1,0))</f>
        <v>114</v>
      </c>
      <c r="L4821">
        <f>VLOOKUP($C4821,'Raw-products'!$A$2:$H$1261,MATCH(L$1,'Raw-products'!$A$1:$H$1,0))</f>
        <v>61</v>
      </c>
      <c r="M4821" s="5">
        <f t="shared" si="150"/>
        <v>6954</v>
      </c>
      <c r="N4821" cm="1">
        <f t="array" ref="N4821:Q4821">_xlfn.XLOOKUP($B4821,'Raw -orders'!$A:$A,'Raw -orders'!$B:$E)</f>
        <v>639</v>
      </c>
      <c r="O4821">
        <v>28100</v>
      </c>
      <c r="P4821" s="1">
        <v>44252</v>
      </c>
      <c r="Q4821" s="1">
        <v>44265</v>
      </c>
      <c r="R4821" t="str" cm="1">
        <f t="array" ref="R4821:Y4821">_xlfn.XLOOKUP($N4821,'Raw - customers'!$A:$A,'Raw - customers'!$B:$I)</f>
        <v>Tobin Jeffryes</v>
      </c>
      <c r="S4821" t="str">
        <v>Non-binary</v>
      </c>
      <c r="T4821">
        <v>40</v>
      </c>
      <c r="U4821" t="str">
        <v>23 Zara KnollApt. 502</v>
      </c>
      <c r="V4821">
        <v>6722</v>
      </c>
      <c r="W4821" t="str">
        <v>Lake Alice</v>
      </c>
      <c r="X4821" t="str">
        <v>Victoria</v>
      </c>
      <c r="Y4821" t="str">
        <v>Australia</v>
      </c>
      <c r="Z4821">
        <v>2</v>
      </c>
      <c r="AA4821" s="3" t="str">
        <f t="shared" si="151"/>
        <v>10 to 20</v>
      </c>
      <c r="AP4821" s="6">
        <v>639</v>
      </c>
      <c r="AQ4821" s="6" t="s">
        <v>1396</v>
      </c>
    </row>
    <row r="4822" spans="1:43" x14ac:dyDescent="0.25">
      <c r="A4822">
        <v>4820</v>
      </c>
      <c r="B4822">
        <v>966</v>
      </c>
      <c r="C4822">
        <v>342</v>
      </c>
      <c r="D4822">
        <v>109</v>
      </c>
      <c r="E4822">
        <v>1</v>
      </c>
      <c r="F4822">
        <v>109</v>
      </c>
      <c r="G4822" t="str">
        <f>VLOOKUP($C4822,'Raw-products'!$A$2:$H$1261,MATCH(G$1,'Raw-products'!$A$1:$H$1,0))</f>
        <v>Shirt</v>
      </c>
      <c r="H4822" t="str">
        <f>VLOOKUP($C4822,'Raw-products'!$A$2:$H$1261,MATCH(H$1,'Raw-products'!$A$1:$H$1,0))</f>
        <v>Mandarin Collar</v>
      </c>
      <c r="I4822" t="str">
        <f>VLOOKUP($C4822,'Raw-products'!$A$2:$H$1261,MATCH(I$1,'Raw-products'!$A$1:$H$1,0))</f>
        <v>M</v>
      </c>
      <c r="J4822" t="str">
        <f>VLOOKUP($C4822,'Raw-products'!$A$2:$H$1261,MATCH(J$1,'Raw-products'!$A$1:$H$1,0))</f>
        <v>indigo</v>
      </c>
      <c r="K4822">
        <f>VLOOKUP($C4822,'Raw-products'!$A$2:$H$1261,MATCH(K$1,'Raw-products'!$A$1:$H$1,0))</f>
        <v>108</v>
      </c>
      <c r="L4822">
        <f>VLOOKUP($C4822,'Raw-products'!$A$2:$H$1261,MATCH(L$1,'Raw-products'!$A$1:$H$1,0))</f>
        <v>51</v>
      </c>
      <c r="M4822" s="5">
        <f t="shared" si="150"/>
        <v>5508</v>
      </c>
      <c r="N4822" cm="1">
        <f t="array" ref="N4822:Q4822">_xlfn.XLOOKUP($B4822,'Raw -orders'!$A:$A,'Raw -orders'!$B:$E)</f>
        <v>639</v>
      </c>
      <c r="O4822">
        <v>28100</v>
      </c>
      <c r="P4822" s="1">
        <v>44252</v>
      </c>
      <c r="Q4822" s="1">
        <v>44265</v>
      </c>
      <c r="R4822" t="str" cm="1">
        <f t="array" ref="R4822:Y4822">_xlfn.XLOOKUP($N4822,'Raw - customers'!$A:$A,'Raw - customers'!$B:$I)</f>
        <v>Tobin Jeffryes</v>
      </c>
      <c r="S4822" t="str">
        <v>Non-binary</v>
      </c>
      <c r="T4822">
        <v>40</v>
      </c>
      <c r="U4822" t="str">
        <v>23 Zara KnollApt. 502</v>
      </c>
      <c r="V4822">
        <v>6722</v>
      </c>
      <c r="W4822" t="str">
        <v>Lake Alice</v>
      </c>
      <c r="X4822" t="str">
        <v>Victoria</v>
      </c>
      <c r="Y4822" t="str">
        <v>Australia</v>
      </c>
      <c r="Z4822">
        <v>2</v>
      </c>
      <c r="AA4822" s="3" t="str">
        <f t="shared" si="151"/>
        <v>10 to 20</v>
      </c>
      <c r="AP4822" s="6">
        <v>639</v>
      </c>
      <c r="AQ4822" s="6" t="s">
        <v>1396</v>
      </c>
    </row>
    <row r="4823" spans="1:43" x14ac:dyDescent="0.25">
      <c r="A4823">
        <v>4821</v>
      </c>
      <c r="B4823">
        <v>966</v>
      </c>
      <c r="C4823">
        <v>1078</v>
      </c>
      <c r="D4823">
        <v>93</v>
      </c>
      <c r="E4823">
        <v>3</v>
      </c>
      <c r="F4823">
        <v>279</v>
      </c>
      <c r="G4823" t="str">
        <f>VLOOKUP($C4823,'Raw-products'!$A$2:$H$1261,MATCH(G$1,'Raw-products'!$A$1:$H$1,0))</f>
        <v>Trousers</v>
      </c>
      <c r="H4823" t="str">
        <f>VLOOKUP($C4823,'Raw-products'!$A$2:$H$1261,MATCH(H$1,'Raw-products'!$A$1:$H$1,0))</f>
        <v>Joggers</v>
      </c>
      <c r="I4823" t="str">
        <f>VLOOKUP($C4823,'Raw-products'!$A$2:$H$1261,MATCH(I$1,'Raw-products'!$A$1:$H$1,0))</f>
        <v>L</v>
      </c>
      <c r="J4823" t="str">
        <f>VLOOKUP($C4823,'Raw-products'!$A$2:$H$1261,MATCH(J$1,'Raw-products'!$A$1:$H$1,0))</f>
        <v>indigo</v>
      </c>
      <c r="K4823">
        <f>VLOOKUP($C4823,'Raw-products'!$A$2:$H$1261,MATCH(K$1,'Raw-products'!$A$1:$H$1,0))</f>
        <v>94</v>
      </c>
      <c r="L4823">
        <f>VLOOKUP($C4823,'Raw-products'!$A$2:$H$1261,MATCH(L$1,'Raw-products'!$A$1:$H$1,0))</f>
        <v>42</v>
      </c>
      <c r="M4823" s="5">
        <f t="shared" si="150"/>
        <v>3948</v>
      </c>
      <c r="N4823" cm="1">
        <f t="array" ref="N4823:Q4823">_xlfn.XLOOKUP($B4823,'Raw -orders'!$A:$A,'Raw -orders'!$B:$E)</f>
        <v>639</v>
      </c>
      <c r="O4823">
        <v>28100</v>
      </c>
      <c r="P4823" s="1">
        <v>44252</v>
      </c>
      <c r="Q4823" s="1">
        <v>44265</v>
      </c>
      <c r="R4823" t="str" cm="1">
        <f t="array" ref="R4823:Y4823">_xlfn.XLOOKUP($N4823,'Raw - customers'!$A:$A,'Raw - customers'!$B:$I)</f>
        <v>Tobin Jeffryes</v>
      </c>
      <c r="S4823" t="str">
        <v>Non-binary</v>
      </c>
      <c r="T4823">
        <v>40</v>
      </c>
      <c r="U4823" t="str">
        <v>23 Zara KnollApt. 502</v>
      </c>
      <c r="V4823">
        <v>6722</v>
      </c>
      <c r="W4823" t="str">
        <v>Lake Alice</v>
      </c>
      <c r="X4823" t="str">
        <v>Victoria</v>
      </c>
      <c r="Y4823" t="str">
        <v>Australia</v>
      </c>
      <c r="Z4823">
        <v>2</v>
      </c>
      <c r="AA4823" s="3" t="str">
        <f t="shared" si="151"/>
        <v>10 to 20</v>
      </c>
      <c r="AP4823" s="6">
        <v>639</v>
      </c>
      <c r="AQ4823" s="6" t="s">
        <v>1396</v>
      </c>
    </row>
    <row r="4824" spans="1:43" x14ac:dyDescent="0.25">
      <c r="A4824">
        <v>4822</v>
      </c>
      <c r="B4824">
        <v>966</v>
      </c>
      <c r="C4824">
        <v>1177</v>
      </c>
      <c r="D4824">
        <v>99</v>
      </c>
      <c r="E4824">
        <v>3</v>
      </c>
      <c r="F4824">
        <v>297</v>
      </c>
      <c r="G4824" t="str">
        <f>VLOOKUP($C4824,'Raw-products'!$A$2:$H$1261,MATCH(G$1,'Raw-products'!$A$1:$H$1,0))</f>
        <v>Trousers</v>
      </c>
      <c r="H4824" t="str">
        <f>VLOOKUP($C4824,'Raw-products'!$A$2:$H$1261,MATCH(H$1,'Raw-products'!$A$1:$H$1,0))</f>
        <v>High-Waisted</v>
      </c>
      <c r="I4824" t="str">
        <f>VLOOKUP($C4824,'Raw-products'!$A$2:$H$1261,MATCH(I$1,'Raw-products'!$A$1:$H$1,0))</f>
        <v>M</v>
      </c>
      <c r="J4824" t="str">
        <f>VLOOKUP($C4824,'Raw-products'!$A$2:$H$1261,MATCH(J$1,'Raw-products'!$A$1:$H$1,0))</f>
        <v>blue</v>
      </c>
      <c r="K4824">
        <f>VLOOKUP($C4824,'Raw-products'!$A$2:$H$1261,MATCH(K$1,'Raw-products'!$A$1:$H$1,0))</f>
        <v>98</v>
      </c>
      <c r="L4824">
        <f>VLOOKUP($C4824,'Raw-products'!$A$2:$H$1261,MATCH(L$1,'Raw-products'!$A$1:$H$1,0))</f>
        <v>52</v>
      </c>
      <c r="M4824" s="5">
        <f t="shared" si="150"/>
        <v>5096</v>
      </c>
      <c r="N4824" cm="1">
        <f t="array" ref="N4824:Q4824">_xlfn.XLOOKUP($B4824,'Raw -orders'!$A:$A,'Raw -orders'!$B:$E)</f>
        <v>639</v>
      </c>
      <c r="O4824">
        <v>28100</v>
      </c>
      <c r="P4824" s="1">
        <v>44252</v>
      </c>
      <c r="Q4824" s="1">
        <v>44265</v>
      </c>
      <c r="R4824" t="str" cm="1">
        <f t="array" ref="R4824:Y4824">_xlfn.XLOOKUP($N4824,'Raw - customers'!$A:$A,'Raw - customers'!$B:$I)</f>
        <v>Tobin Jeffryes</v>
      </c>
      <c r="S4824" t="str">
        <v>Non-binary</v>
      </c>
      <c r="T4824">
        <v>40</v>
      </c>
      <c r="U4824" t="str">
        <v>23 Zara KnollApt. 502</v>
      </c>
      <c r="V4824">
        <v>6722</v>
      </c>
      <c r="W4824" t="str">
        <v>Lake Alice</v>
      </c>
      <c r="X4824" t="str">
        <v>Victoria</v>
      </c>
      <c r="Y4824" t="str">
        <v>Australia</v>
      </c>
      <c r="Z4824">
        <v>2</v>
      </c>
      <c r="AA4824" s="3" t="str">
        <f t="shared" si="151"/>
        <v>10 to 20</v>
      </c>
      <c r="AP4824" s="6">
        <v>639</v>
      </c>
      <c r="AQ4824" s="6" t="s">
        <v>1396</v>
      </c>
    </row>
    <row r="4825" spans="1:43" x14ac:dyDescent="0.25">
      <c r="A4825">
        <v>4823</v>
      </c>
      <c r="B4825">
        <v>966</v>
      </c>
      <c r="C4825">
        <v>1148</v>
      </c>
      <c r="D4825">
        <v>102</v>
      </c>
      <c r="E4825">
        <v>3</v>
      </c>
      <c r="F4825">
        <v>306</v>
      </c>
      <c r="G4825" t="str">
        <f>VLOOKUP($C4825,'Raw-products'!$A$2:$H$1261,MATCH(G$1,'Raw-products'!$A$1:$H$1,0))</f>
        <v>Trousers</v>
      </c>
      <c r="H4825" t="str">
        <f>VLOOKUP($C4825,'Raw-products'!$A$2:$H$1261,MATCH(H$1,'Raw-products'!$A$1:$H$1,0))</f>
        <v>Cargo Pants</v>
      </c>
      <c r="I4825" t="str">
        <f>VLOOKUP($C4825,'Raw-products'!$A$2:$H$1261,MATCH(I$1,'Raw-products'!$A$1:$H$1,0))</f>
        <v>L</v>
      </c>
      <c r="J4825" t="str">
        <f>VLOOKUP($C4825,'Raw-products'!$A$2:$H$1261,MATCH(J$1,'Raw-products'!$A$1:$H$1,0))</f>
        <v>indigo</v>
      </c>
      <c r="K4825">
        <f>VLOOKUP($C4825,'Raw-products'!$A$2:$H$1261,MATCH(K$1,'Raw-products'!$A$1:$H$1,0))</f>
        <v>106</v>
      </c>
      <c r="L4825">
        <f>VLOOKUP($C4825,'Raw-products'!$A$2:$H$1261,MATCH(L$1,'Raw-products'!$A$1:$H$1,0))</f>
        <v>46</v>
      </c>
      <c r="M4825" s="5">
        <f t="shared" si="150"/>
        <v>4876</v>
      </c>
      <c r="N4825" cm="1">
        <f t="array" ref="N4825:Q4825">_xlfn.XLOOKUP($B4825,'Raw -orders'!$A:$A,'Raw -orders'!$B:$E)</f>
        <v>639</v>
      </c>
      <c r="O4825">
        <v>28100</v>
      </c>
      <c r="P4825" s="1">
        <v>44252</v>
      </c>
      <c r="Q4825" s="1">
        <v>44265</v>
      </c>
      <c r="R4825" t="str" cm="1">
        <f t="array" ref="R4825:Y4825">_xlfn.XLOOKUP($N4825,'Raw - customers'!$A:$A,'Raw - customers'!$B:$I)</f>
        <v>Tobin Jeffryes</v>
      </c>
      <c r="S4825" t="str">
        <v>Non-binary</v>
      </c>
      <c r="T4825">
        <v>40</v>
      </c>
      <c r="U4825" t="str">
        <v>23 Zara KnollApt. 502</v>
      </c>
      <c r="V4825">
        <v>6722</v>
      </c>
      <c r="W4825" t="str">
        <v>Lake Alice</v>
      </c>
      <c r="X4825" t="str">
        <v>Victoria</v>
      </c>
      <c r="Y4825" t="str">
        <v>Australia</v>
      </c>
      <c r="Z4825">
        <v>2</v>
      </c>
      <c r="AA4825" s="3" t="str">
        <f t="shared" si="151"/>
        <v>10 to 20</v>
      </c>
      <c r="AP4825" s="6">
        <v>639</v>
      </c>
      <c r="AQ4825" s="6" t="s">
        <v>1396</v>
      </c>
    </row>
    <row r="4826" spans="1:43" x14ac:dyDescent="0.25">
      <c r="A4826">
        <v>4824</v>
      </c>
      <c r="B4826">
        <v>967</v>
      </c>
      <c r="C4826">
        <v>235</v>
      </c>
      <c r="D4826">
        <v>106</v>
      </c>
      <c r="E4826">
        <v>1</v>
      </c>
      <c r="F4826">
        <v>106</v>
      </c>
      <c r="G4826" t="str">
        <f>VLOOKUP($C4826,'Raw-products'!$A$2:$H$1261,MATCH(G$1,'Raw-products'!$A$1:$H$1,0))</f>
        <v>Shirt</v>
      </c>
      <c r="H4826" t="str">
        <f>VLOOKUP($C4826,'Raw-products'!$A$2:$H$1261,MATCH(H$1,'Raw-products'!$A$1:$H$1,0))</f>
        <v>Chambray</v>
      </c>
      <c r="I4826" t="str">
        <f>VLOOKUP($C4826,'Raw-products'!$A$2:$H$1261,MATCH(I$1,'Raw-products'!$A$1:$H$1,0))</f>
        <v>XS</v>
      </c>
      <c r="J4826" t="str">
        <f>VLOOKUP($C4826,'Raw-products'!$A$2:$H$1261,MATCH(J$1,'Raw-products'!$A$1:$H$1,0))</f>
        <v>indigo</v>
      </c>
      <c r="K4826">
        <f>VLOOKUP($C4826,'Raw-products'!$A$2:$H$1261,MATCH(K$1,'Raw-products'!$A$1:$H$1,0))</f>
        <v>105</v>
      </c>
      <c r="L4826">
        <f>VLOOKUP($C4826,'Raw-products'!$A$2:$H$1261,MATCH(L$1,'Raw-products'!$A$1:$H$1,0))</f>
        <v>75</v>
      </c>
      <c r="M4826" s="5">
        <f t="shared" si="150"/>
        <v>7875</v>
      </c>
      <c r="N4826" cm="1">
        <f t="array" ref="N4826:Q4826">_xlfn.XLOOKUP($B4826,'Raw -orders'!$A:$A,'Raw -orders'!$B:$E)</f>
        <v>306</v>
      </c>
      <c r="O4826">
        <v>32010</v>
      </c>
      <c r="P4826" s="1">
        <v>44480</v>
      </c>
      <c r="Q4826" s="1">
        <v>44507</v>
      </c>
      <c r="R4826" t="str" cm="1">
        <f t="array" ref="R4826:Y4826">_xlfn.XLOOKUP($N4826,'Raw - customers'!$A:$A,'Raw - customers'!$B:$I)</f>
        <v>Silas Stephens</v>
      </c>
      <c r="S4826" t="str">
        <v>Polygender</v>
      </c>
      <c r="T4826">
        <v>68</v>
      </c>
      <c r="U4826" t="str">
        <v>344 Addison PlazaApt. 998</v>
      </c>
      <c r="V4826">
        <v>8581</v>
      </c>
      <c r="W4826" t="str">
        <v>West Audreyhaven</v>
      </c>
      <c r="X4826" t="str">
        <v>Queensland</v>
      </c>
      <c r="Y4826" t="str">
        <v>Australia</v>
      </c>
      <c r="Z4826">
        <v>10</v>
      </c>
      <c r="AA4826" s="3" t="str">
        <f t="shared" si="151"/>
        <v>20 to 30</v>
      </c>
      <c r="AP4826" s="6">
        <v>306</v>
      </c>
      <c r="AQ4826" s="6" t="s">
        <v>1355</v>
      </c>
    </row>
    <row r="4827" spans="1:43" x14ac:dyDescent="0.25">
      <c r="A4827">
        <v>4825</v>
      </c>
      <c r="B4827">
        <v>967</v>
      </c>
      <c r="C4827">
        <v>283</v>
      </c>
      <c r="D4827">
        <v>105</v>
      </c>
      <c r="E4827">
        <v>1</v>
      </c>
      <c r="F4827">
        <v>105</v>
      </c>
      <c r="G4827" t="str">
        <f>VLOOKUP($C4827,'Raw-products'!$A$2:$H$1261,MATCH(G$1,'Raw-products'!$A$1:$H$1,0))</f>
        <v>Shirt</v>
      </c>
      <c r="H4827" t="str">
        <f>VLOOKUP($C4827,'Raw-products'!$A$2:$H$1261,MATCH(H$1,'Raw-products'!$A$1:$H$1,0))</f>
        <v>Cuban Collar</v>
      </c>
      <c r="I4827" t="str">
        <f>VLOOKUP($C4827,'Raw-products'!$A$2:$H$1261,MATCH(I$1,'Raw-products'!$A$1:$H$1,0))</f>
        <v>L</v>
      </c>
      <c r="J4827" t="str">
        <f>VLOOKUP($C4827,'Raw-products'!$A$2:$H$1261,MATCH(J$1,'Raw-products'!$A$1:$H$1,0))</f>
        <v>red</v>
      </c>
      <c r="K4827">
        <f>VLOOKUP($C4827,'Raw-products'!$A$2:$H$1261,MATCH(K$1,'Raw-products'!$A$1:$H$1,0))</f>
        <v>93</v>
      </c>
      <c r="L4827">
        <f>VLOOKUP($C4827,'Raw-products'!$A$2:$H$1261,MATCH(L$1,'Raw-products'!$A$1:$H$1,0))</f>
        <v>45</v>
      </c>
      <c r="M4827" s="5">
        <f t="shared" si="150"/>
        <v>4185</v>
      </c>
      <c r="N4827" cm="1">
        <f t="array" ref="N4827:Q4827">_xlfn.XLOOKUP($B4827,'Raw -orders'!$A:$A,'Raw -orders'!$B:$E)</f>
        <v>306</v>
      </c>
      <c r="O4827">
        <v>32010</v>
      </c>
      <c r="P4827" s="1">
        <v>44480</v>
      </c>
      <c r="Q4827" s="1">
        <v>44507</v>
      </c>
      <c r="R4827" t="str" cm="1">
        <f t="array" ref="R4827:Y4827">_xlfn.XLOOKUP($N4827,'Raw - customers'!$A:$A,'Raw - customers'!$B:$I)</f>
        <v>Silas Stephens</v>
      </c>
      <c r="S4827" t="str">
        <v>Polygender</v>
      </c>
      <c r="T4827">
        <v>68</v>
      </c>
      <c r="U4827" t="str">
        <v>344 Addison PlazaApt. 998</v>
      </c>
      <c r="V4827">
        <v>8581</v>
      </c>
      <c r="W4827" t="str">
        <v>West Audreyhaven</v>
      </c>
      <c r="X4827" t="str">
        <v>Queensland</v>
      </c>
      <c r="Y4827" t="str">
        <v>Australia</v>
      </c>
      <c r="Z4827">
        <v>10</v>
      </c>
      <c r="AA4827" s="3" t="str">
        <f t="shared" si="151"/>
        <v>20 to 30</v>
      </c>
      <c r="AP4827" s="6">
        <v>306</v>
      </c>
      <c r="AQ4827" s="6" t="s">
        <v>1355</v>
      </c>
    </row>
    <row r="4828" spans="1:43" x14ac:dyDescent="0.25">
      <c r="A4828">
        <v>4826</v>
      </c>
      <c r="B4828">
        <v>967</v>
      </c>
      <c r="C4828">
        <v>591</v>
      </c>
      <c r="D4828">
        <v>100</v>
      </c>
      <c r="E4828">
        <v>1</v>
      </c>
      <c r="F4828">
        <v>100</v>
      </c>
      <c r="G4828" t="str">
        <f>VLOOKUP($C4828,'Raw-products'!$A$2:$H$1261,MATCH(G$1,'Raw-products'!$A$1:$H$1,0))</f>
        <v>Jacket</v>
      </c>
      <c r="H4828" t="str">
        <f>VLOOKUP($C4828,'Raw-products'!$A$2:$H$1261,MATCH(H$1,'Raw-products'!$A$1:$H$1,0))</f>
        <v>Bomber</v>
      </c>
      <c r="I4828" t="str">
        <f>VLOOKUP($C4828,'Raw-products'!$A$2:$H$1261,MATCH(I$1,'Raw-products'!$A$1:$H$1,0))</f>
        <v>S</v>
      </c>
      <c r="J4828" t="str">
        <f>VLOOKUP($C4828,'Raw-products'!$A$2:$H$1261,MATCH(J$1,'Raw-products'!$A$1:$H$1,0))</f>
        <v>violet</v>
      </c>
      <c r="K4828">
        <f>VLOOKUP($C4828,'Raw-products'!$A$2:$H$1261,MATCH(K$1,'Raw-products'!$A$1:$H$1,0))</f>
        <v>90</v>
      </c>
      <c r="L4828">
        <f>VLOOKUP($C4828,'Raw-products'!$A$2:$H$1261,MATCH(L$1,'Raw-products'!$A$1:$H$1,0))</f>
        <v>45</v>
      </c>
      <c r="M4828" s="5">
        <f t="shared" si="150"/>
        <v>4050</v>
      </c>
      <c r="N4828" cm="1">
        <f t="array" ref="N4828:Q4828">_xlfn.XLOOKUP($B4828,'Raw -orders'!$A:$A,'Raw -orders'!$B:$E)</f>
        <v>306</v>
      </c>
      <c r="O4828">
        <v>32010</v>
      </c>
      <c r="P4828" s="1">
        <v>44480</v>
      </c>
      <c r="Q4828" s="1">
        <v>44507</v>
      </c>
      <c r="R4828" t="str" cm="1">
        <f t="array" ref="R4828:Y4828">_xlfn.XLOOKUP($N4828,'Raw - customers'!$A:$A,'Raw - customers'!$B:$I)</f>
        <v>Silas Stephens</v>
      </c>
      <c r="S4828" t="str">
        <v>Polygender</v>
      </c>
      <c r="T4828">
        <v>68</v>
      </c>
      <c r="U4828" t="str">
        <v>344 Addison PlazaApt. 998</v>
      </c>
      <c r="V4828">
        <v>8581</v>
      </c>
      <c r="W4828" t="str">
        <v>West Audreyhaven</v>
      </c>
      <c r="X4828" t="str">
        <v>Queensland</v>
      </c>
      <c r="Y4828" t="str">
        <v>Australia</v>
      </c>
      <c r="Z4828">
        <v>10</v>
      </c>
      <c r="AA4828" s="3" t="str">
        <f t="shared" si="151"/>
        <v>20 to 30</v>
      </c>
      <c r="AP4828" s="6">
        <v>306</v>
      </c>
      <c r="AQ4828" s="6" t="s">
        <v>1355</v>
      </c>
    </row>
    <row r="4829" spans="1:43" x14ac:dyDescent="0.25">
      <c r="A4829">
        <v>4827</v>
      </c>
      <c r="B4829">
        <v>967</v>
      </c>
      <c r="C4829">
        <v>1078</v>
      </c>
      <c r="D4829">
        <v>93</v>
      </c>
      <c r="E4829">
        <v>3</v>
      </c>
      <c r="F4829">
        <v>279</v>
      </c>
      <c r="G4829" t="str">
        <f>VLOOKUP($C4829,'Raw-products'!$A$2:$H$1261,MATCH(G$1,'Raw-products'!$A$1:$H$1,0))</f>
        <v>Trousers</v>
      </c>
      <c r="H4829" t="str">
        <f>VLOOKUP($C4829,'Raw-products'!$A$2:$H$1261,MATCH(H$1,'Raw-products'!$A$1:$H$1,0))</f>
        <v>Joggers</v>
      </c>
      <c r="I4829" t="str">
        <f>VLOOKUP($C4829,'Raw-products'!$A$2:$H$1261,MATCH(I$1,'Raw-products'!$A$1:$H$1,0))</f>
        <v>L</v>
      </c>
      <c r="J4829" t="str">
        <f>VLOOKUP($C4829,'Raw-products'!$A$2:$H$1261,MATCH(J$1,'Raw-products'!$A$1:$H$1,0))</f>
        <v>indigo</v>
      </c>
      <c r="K4829">
        <f>VLOOKUP($C4829,'Raw-products'!$A$2:$H$1261,MATCH(K$1,'Raw-products'!$A$1:$H$1,0))</f>
        <v>94</v>
      </c>
      <c r="L4829">
        <f>VLOOKUP($C4829,'Raw-products'!$A$2:$H$1261,MATCH(L$1,'Raw-products'!$A$1:$H$1,0))</f>
        <v>42</v>
      </c>
      <c r="M4829" s="5">
        <f t="shared" si="150"/>
        <v>3948</v>
      </c>
      <c r="N4829" cm="1">
        <f t="array" ref="N4829:Q4829">_xlfn.XLOOKUP($B4829,'Raw -orders'!$A:$A,'Raw -orders'!$B:$E)</f>
        <v>306</v>
      </c>
      <c r="O4829">
        <v>32010</v>
      </c>
      <c r="P4829" s="1">
        <v>44480</v>
      </c>
      <c r="Q4829" s="1">
        <v>44507</v>
      </c>
      <c r="R4829" t="str" cm="1">
        <f t="array" ref="R4829:Y4829">_xlfn.XLOOKUP($N4829,'Raw - customers'!$A:$A,'Raw - customers'!$B:$I)</f>
        <v>Silas Stephens</v>
      </c>
      <c r="S4829" t="str">
        <v>Polygender</v>
      </c>
      <c r="T4829">
        <v>68</v>
      </c>
      <c r="U4829" t="str">
        <v>344 Addison PlazaApt. 998</v>
      </c>
      <c r="V4829">
        <v>8581</v>
      </c>
      <c r="W4829" t="str">
        <v>West Audreyhaven</v>
      </c>
      <c r="X4829" t="str">
        <v>Queensland</v>
      </c>
      <c r="Y4829" t="str">
        <v>Australia</v>
      </c>
      <c r="Z4829">
        <v>10</v>
      </c>
      <c r="AA4829" s="3" t="str">
        <f t="shared" si="151"/>
        <v>20 to 30</v>
      </c>
      <c r="AP4829" s="6">
        <v>306</v>
      </c>
      <c r="AQ4829" s="6" t="s">
        <v>1355</v>
      </c>
    </row>
    <row r="4830" spans="1:43" x14ac:dyDescent="0.25">
      <c r="A4830">
        <v>4828</v>
      </c>
      <c r="B4830">
        <v>967</v>
      </c>
      <c r="C4830">
        <v>133</v>
      </c>
      <c r="D4830">
        <v>92</v>
      </c>
      <c r="E4830">
        <v>2</v>
      </c>
      <c r="F4830">
        <v>184</v>
      </c>
      <c r="G4830" t="str">
        <f>VLOOKUP($C4830,'Raw-products'!$A$2:$H$1261,MATCH(G$1,'Raw-products'!$A$1:$H$1,0))</f>
        <v>Shirt</v>
      </c>
      <c r="H4830" t="str">
        <f>VLOOKUP($C4830,'Raw-products'!$A$2:$H$1261,MATCH(H$1,'Raw-products'!$A$1:$H$1,0))</f>
        <v>Denim</v>
      </c>
      <c r="I4830" t="str">
        <f>VLOOKUP($C4830,'Raw-products'!$A$2:$H$1261,MATCH(I$1,'Raw-products'!$A$1:$H$1,0))</f>
        <v>L</v>
      </c>
      <c r="J4830" t="str">
        <f>VLOOKUP($C4830,'Raw-products'!$A$2:$H$1261,MATCH(J$1,'Raw-products'!$A$1:$H$1,0))</f>
        <v>indigo</v>
      </c>
      <c r="K4830">
        <f>VLOOKUP($C4830,'Raw-products'!$A$2:$H$1261,MATCH(K$1,'Raw-products'!$A$1:$H$1,0))</f>
        <v>115</v>
      </c>
      <c r="L4830">
        <f>VLOOKUP($C4830,'Raw-products'!$A$2:$H$1261,MATCH(L$1,'Raw-products'!$A$1:$H$1,0))</f>
        <v>58</v>
      </c>
      <c r="M4830" s="5">
        <f t="shared" si="150"/>
        <v>6670</v>
      </c>
      <c r="N4830" cm="1">
        <f t="array" ref="N4830:Q4830">_xlfn.XLOOKUP($B4830,'Raw -orders'!$A:$A,'Raw -orders'!$B:$E)</f>
        <v>306</v>
      </c>
      <c r="O4830">
        <v>32010</v>
      </c>
      <c r="P4830" s="1">
        <v>44480</v>
      </c>
      <c r="Q4830" s="1">
        <v>44507</v>
      </c>
      <c r="R4830" t="str" cm="1">
        <f t="array" ref="R4830:Y4830">_xlfn.XLOOKUP($N4830,'Raw - customers'!$A:$A,'Raw - customers'!$B:$I)</f>
        <v>Silas Stephens</v>
      </c>
      <c r="S4830" t="str">
        <v>Polygender</v>
      </c>
      <c r="T4830">
        <v>68</v>
      </c>
      <c r="U4830" t="str">
        <v>344 Addison PlazaApt. 998</v>
      </c>
      <c r="V4830">
        <v>8581</v>
      </c>
      <c r="W4830" t="str">
        <v>West Audreyhaven</v>
      </c>
      <c r="X4830" t="str">
        <v>Queensland</v>
      </c>
      <c r="Y4830" t="str">
        <v>Australia</v>
      </c>
      <c r="Z4830">
        <v>10</v>
      </c>
      <c r="AA4830" s="3" t="str">
        <f t="shared" si="151"/>
        <v>20 to 30</v>
      </c>
      <c r="AP4830" s="6">
        <v>306</v>
      </c>
      <c r="AQ4830" s="6" t="s">
        <v>1355</v>
      </c>
    </row>
    <row r="4831" spans="1:43" x14ac:dyDescent="0.25">
      <c r="A4831">
        <v>4829</v>
      </c>
      <c r="B4831">
        <v>967</v>
      </c>
      <c r="C4831">
        <v>42</v>
      </c>
      <c r="D4831">
        <v>104</v>
      </c>
      <c r="E4831">
        <v>1</v>
      </c>
      <c r="F4831">
        <v>104</v>
      </c>
      <c r="G4831" t="str">
        <f>VLOOKUP($C4831,'Raw-products'!$A$2:$H$1261,MATCH(G$1,'Raw-products'!$A$1:$H$1,0))</f>
        <v>Shirt</v>
      </c>
      <c r="H4831" t="str">
        <f>VLOOKUP($C4831,'Raw-products'!$A$2:$H$1261,MATCH(H$1,'Raw-products'!$A$1:$H$1,0))</f>
        <v>Dress</v>
      </c>
      <c r="I4831" t="str">
        <f>VLOOKUP($C4831,'Raw-products'!$A$2:$H$1261,MATCH(I$1,'Raw-products'!$A$1:$H$1,0))</f>
        <v>M</v>
      </c>
      <c r="J4831" t="str">
        <f>VLOOKUP($C4831,'Raw-products'!$A$2:$H$1261,MATCH(J$1,'Raw-products'!$A$1:$H$1,0))</f>
        <v>orange</v>
      </c>
      <c r="K4831">
        <f>VLOOKUP($C4831,'Raw-products'!$A$2:$H$1261,MATCH(K$1,'Raw-products'!$A$1:$H$1,0))</f>
        <v>119</v>
      </c>
      <c r="L4831">
        <f>VLOOKUP($C4831,'Raw-products'!$A$2:$H$1261,MATCH(L$1,'Raw-products'!$A$1:$H$1,0))</f>
        <v>53</v>
      </c>
      <c r="M4831" s="5">
        <f t="shared" si="150"/>
        <v>6307</v>
      </c>
      <c r="N4831" cm="1">
        <f t="array" ref="N4831:Q4831">_xlfn.XLOOKUP($B4831,'Raw -orders'!$A:$A,'Raw -orders'!$B:$E)</f>
        <v>306</v>
      </c>
      <c r="O4831">
        <v>32010</v>
      </c>
      <c r="P4831" s="1">
        <v>44480</v>
      </c>
      <c r="Q4831" s="1">
        <v>44507</v>
      </c>
      <c r="R4831" t="str" cm="1">
        <f t="array" ref="R4831:Y4831">_xlfn.XLOOKUP($N4831,'Raw - customers'!$A:$A,'Raw - customers'!$B:$I)</f>
        <v>Silas Stephens</v>
      </c>
      <c r="S4831" t="str">
        <v>Polygender</v>
      </c>
      <c r="T4831">
        <v>68</v>
      </c>
      <c r="U4831" t="str">
        <v>344 Addison PlazaApt. 998</v>
      </c>
      <c r="V4831">
        <v>8581</v>
      </c>
      <c r="W4831" t="str">
        <v>West Audreyhaven</v>
      </c>
      <c r="X4831" t="str">
        <v>Queensland</v>
      </c>
      <c r="Y4831" t="str">
        <v>Australia</v>
      </c>
      <c r="Z4831">
        <v>10</v>
      </c>
      <c r="AA4831" s="3" t="str">
        <f t="shared" si="151"/>
        <v>20 to 30</v>
      </c>
      <c r="AP4831" s="6">
        <v>306</v>
      </c>
      <c r="AQ4831" s="6" t="s">
        <v>1355</v>
      </c>
    </row>
    <row r="4832" spans="1:43" x14ac:dyDescent="0.25">
      <c r="A4832">
        <v>4830</v>
      </c>
      <c r="B4832">
        <v>967</v>
      </c>
      <c r="C4832">
        <v>769</v>
      </c>
      <c r="D4832">
        <v>109</v>
      </c>
      <c r="E4832">
        <v>2</v>
      </c>
      <c r="F4832">
        <v>218</v>
      </c>
      <c r="G4832" t="str">
        <f>VLOOKUP($C4832,'Raw-products'!$A$2:$H$1261,MATCH(G$1,'Raw-products'!$A$1:$H$1,0))</f>
        <v>Jacket</v>
      </c>
      <c r="H4832" t="str">
        <f>VLOOKUP($C4832,'Raw-products'!$A$2:$H$1261,MATCH(H$1,'Raw-products'!$A$1:$H$1,0))</f>
        <v>Peacoat</v>
      </c>
      <c r="I4832" t="str">
        <f>VLOOKUP($C4832,'Raw-products'!$A$2:$H$1261,MATCH(I$1,'Raw-products'!$A$1:$H$1,0))</f>
        <v>XL</v>
      </c>
      <c r="J4832" t="str">
        <f>VLOOKUP($C4832,'Raw-products'!$A$2:$H$1261,MATCH(J$1,'Raw-products'!$A$1:$H$1,0))</f>
        <v>violet</v>
      </c>
      <c r="K4832">
        <f>VLOOKUP($C4832,'Raw-products'!$A$2:$H$1261,MATCH(K$1,'Raw-products'!$A$1:$H$1,0))</f>
        <v>102</v>
      </c>
      <c r="L4832">
        <f>VLOOKUP($C4832,'Raw-products'!$A$2:$H$1261,MATCH(L$1,'Raw-products'!$A$1:$H$1,0))</f>
        <v>42</v>
      </c>
      <c r="M4832" s="5">
        <f t="shared" si="150"/>
        <v>4284</v>
      </c>
      <c r="N4832" cm="1">
        <f t="array" ref="N4832:Q4832">_xlfn.XLOOKUP($B4832,'Raw -orders'!$A:$A,'Raw -orders'!$B:$E)</f>
        <v>306</v>
      </c>
      <c r="O4832">
        <v>32010</v>
      </c>
      <c r="P4832" s="1">
        <v>44480</v>
      </c>
      <c r="Q4832" s="1">
        <v>44507</v>
      </c>
      <c r="R4832" t="str" cm="1">
        <f t="array" ref="R4832:Y4832">_xlfn.XLOOKUP($N4832,'Raw - customers'!$A:$A,'Raw - customers'!$B:$I)</f>
        <v>Silas Stephens</v>
      </c>
      <c r="S4832" t="str">
        <v>Polygender</v>
      </c>
      <c r="T4832">
        <v>68</v>
      </c>
      <c r="U4832" t="str">
        <v>344 Addison PlazaApt. 998</v>
      </c>
      <c r="V4832">
        <v>8581</v>
      </c>
      <c r="W4832" t="str">
        <v>West Audreyhaven</v>
      </c>
      <c r="X4832" t="str">
        <v>Queensland</v>
      </c>
      <c r="Y4832" t="str">
        <v>Australia</v>
      </c>
      <c r="Z4832">
        <v>10</v>
      </c>
      <c r="AA4832" s="3" t="str">
        <f t="shared" si="151"/>
        <v>20 to 30</v>
      </c>
      <c r="AP4832" s="6">
        <v>306</v>
      </c>
      <c r="AQ4832" s="6" t="s">
        <v>1355</v>
      </c>
    </row>
    <row r="4833" spans="1:43" x14ac:dyDescent="0.25">
      <c r="A4833">
        <v>4831</v>
      </c>
      <c r="B4833">
        <v>968</v>
      </c>
      <c r="C4833">
        <v>575</v>
      </c>
      <c r="D4833">
        <v>100</v>
      </c>
      <c r="E4833">
        <v>2</v>
      </c>
      <c r="F4833">
        <v>200</v>
      </c>
      <c r="G4833" t="str">
        <f>VLOOKUP($C4833,'Raw-products'!$A$2:$H$1261,MATCH(G$1,'Raw-products'!$A$1:$H$1,0))</f>
        <v>Jacket</v>
      </c>
      <c r="H4833" t="str">
        <f>VLOOKUP($C4833,'Raw-products'!$A$2:$H$1261,MATCH(H$1,'Raw-products'!$A$1:$H$1,0))</f>
        <v>Bomber</v>
      </c>
      <c r="I4833" t="str">
        <f>VLOOKUP($C4833,'Raw-products'!$A$2:$H$1261,MATCH(I$1,'Raw-products'!$A$1:$H$1,0))</f>
        <v>XS</v>
      </c>
      <c r="J4833" t="str">
        <f>VLOOKUP($C4833,'Raw-products'!$A$2:$H$1261,MATCH(J$1,'Raw-products'!$A$1:$H$1,0))</f>
        <v>green</v>
      </c>
      <c r="K4833">
        <f>VLOOKUP($C4833,'Raw-products'!$A$2:$H$1261,MATCH(K$1,'Raw-products'!$A$1:$H$1,0))</f>
        <v>90</v>
      </c>
      <c r="L4833">
        <f>VLOOKUP($C4833,'Raw-products'!$A$2:$H$1261,MATCH(L$1,'Raw-products'!$A$1:$H$1,0))</f>
        <v>48</v>
      </c>
      <c r="M4833" s="5">
        <f t="shared" si="150"/>
        <v>4320</v>
      </c>
      <c r="N4833" cm="1">
        <f t="array" ref="N4833:Q4833">_xlfn.XLOOKUP($B4833,'Raw -orders'!$A:$A,'Raw -orders'!$B:$E)</f>
        <v>765</v>
      </c>
      <c r="O4833">
        <v>32223</v>
      </c>
      <c r="P4833" s="1">
        <v>44269</v>
      </c>
      <c r="Q4833" s="1">
        <v>44289</v>
      </c>
      <c r="R4833" t="str" cm="1">
        <f t="array" ref="R4833:Y4833">_xlfn.XLOOKUP($N4833,'Raw - customers'!$A:$A,'Raw - customers'!$B:$I)</f>
        <v>Marni Figiovanni</v>
      </c>
      <c r="S4833" t="str">
        <v>Non-binary</v>
      </c>
      <c r="T4833">
        <v>59</v>
      </c>
      <c r="U4833" t="str">
        <v>8580 Moss RoadApt. 681</v>
      </c>
      <c r="V4833">
        <v>751</v>
      </c>
      <c r="W4833" t="str">
        <v>Eveside</v>
      </c>
      <c r="X4833" t="str">
        <v>New South Wales</v>
      </c>
      <c r="Y4833" t="str">
        <v>Australia</v>
      </c>
      <c r="Z4833">
        <v>3</v>
      </c>
      <c r="AA4833" s="3" t="str">
        <f t="shared" si="151"/>
        <v>10 to 20</v>
      </c>
      <c r="AP4833" s="6">
        <v>765</v>
      </c>
      <c r="AQ4833" s="6" t="s">
        <v>1362</v>
      </c>
    </row>
    <row r="4834" spans="1:43" x14ac:dyDescent="0.25">
      <c r="A4834">
        <v>4832</v>
      </c>
      <c r="B4834">
        <v>968</v>
      </c>
      <c r="C4834">
        <v>403</v>
      </c>
      <c r="D4834">
        <v>119</v>
      </c>
      <c r="E4834">
        <v>3</v>
      </c>
      <c r="F4834">
        <v>357</v>
      </c>
      <c r="G4834" t="str">
        <f>VLOOKUP($C4834,'Raw-products'!$A$2:$H$1261,MATCH(G$1,'Raw-products'!$A$1:$H$1,0))</f>
        <v>Shirt</v>
      </c>
      <c r="H4834" t="str">
        <f>VLOOKUP($C4834,'Raw-products'!$A$2:$H$1261,MATCH(H$1,'Raw-products'!$A$1:$H$1,0))</f>
        <v>Casual Slim Fit</v>
      </c>
      <c r="I4834" t="str">
        <f>VLOOKUP($C4834,'Raw-products'!$A$2:$H$1261,MATCH(I$1,'Raw-products'!$A$1:$H$1,0))</f>
        <v>L</v>
      </c>
      <c r="J4834" t="str">
        <f>VLOOKUP($C4834,'Raw-products'!$A$2:$H$1261,MATCH(J$1,'Raw-products'!$A$1:$H$1,0))</f>
        <v>green</v>
      </c>
      <c r="K4834">
        <f>VLOOKUP($C4834,'Raw-products'!$A$2:$H$1261,MATCH(K$1,'Raw-products'!$A$1:$H$1,0))</f>
        <v>113</v>
      </c>
      <c r="L4834">
        <f>VLOOKUP($C4834,'Raw-products'!$A$2:$H$1261,MATCH(L$1,'Raw-products'!$A$1:$H$1,0))</f>
        <v>54</v>
      </c>
      <c r="M4834" s="5">
        <f t="shared" si="150"/>
        <v>6102</v>
      </c>
      <c r="N4834" cm="1">
        <f t="array" ref="N4834:Q4834">_xlfn.XLOOKUP($B4834,'Raw -orders'!$A:$A,'Raw -orders'!$B:$E)</f>
        <v>765</v>
      </c>
      <c r="O4834">
        <v>32223</v>
      </c>
      <c r="P4834" s="1">
        <v>44269</v>
      </c>
      <c r="Q4834" s="1">
        <v>44289</v>
      </c>
      <c r="R4834" t="str" cm="1">
        <f t="array" ref="R4834:Y4834">_xlfn.XLOOKUP($N4834,'Raw - customers'!$A:$A,'Raw - customers'!$B:$I)</f>
        <v>Marni Figiovanni</v>
      </c>
      <c r="S4834" t="str">
        <v>Non-binary</v>
      </c>
      <c r="T4834">
        <v>59</v>
      </c>
      <c r="U4834" t="str">
        <v>8580 Moss RoadApt. 681</v>
      </c>
      <c r="V4834">
        <v>751</v>
      </c>
      <c r="W4834" t="str">
        <v>Eveside</v>
      </c>
      <c r="X4834" t="str">
        <v>New South Wales</v>
      </c>
      <c r="Y4834" t="str">
        <v>Australia</v>
      </c>
      <c r="Z4834">
        <v>3</v>
      </c>
      <c r="AA4834" s="3" t="str">
        <f t="shared" si="151"/>
        <v>10 to 20</v>
      </c>
      <c r="AP4834" s="6">
        <v>765</v>
      </c>
      <c r="AQ4834" s="6" t="s">
        <v>1362</v>
      </c>
    </row>
    <row r="4835" spans="1:43" x14ac:dyDescent="0.25">
      <c r="A4835">
        <v>4833</v>
      </c>
      <c r="B4835">
        <v>968</v>
      </c>
      <c r="C4835">
        <v>917</v>
      </c>
      <c r="D4835">
        <v>96</v>
      </c>
      <c r="E4835">
        <v>2</v>
      </c>
      <c r="F4835">
        <v>192</v>
      </c>
      <c r="G4835" t="str">
        <f>VLOOKUP($C4835,'Raw-products'!$A$2:$H$1261,MATCH(G$1,'Raw-products'!$A$1:$H$1,0))</f>
        <v>Trousers</v>
      </c>
      <c r="H4835" t="str">
        <f>VLOOKUP($C4835,'Raw-products'!$A$2:$H$1261,MATCH(H$1,'Raw-products'!$A$1:$H$1,0))</f>
        <v>Drawstring</v>
      </c>
      <c r="I4835" t="str">
        <f>VLOOKUP($C4835,'Raw-products'!$A$2:$H$1261,MATCH(I$1,'Raw-products'!$A$1:$H$1,0))</f>
        <v>M</v>
      </c>
      <c r="J4835" t="str">
        <f>VLOOKUP($C4835,'Raw-products'!$A$2:$H$1261,MATCH(J$1,'Raw-products'!$A$1:$H$1,0))</f>
        <v>orange</v>
      </c>
      <c r="K4835">
        <f>VLOOKUP($C4835,'Raw-products'!$A$2:$H$1261,MATCH(K$1,'Raw-products'!$A$1:$H$1,0))</f>
        <v>104</v>
      </c>
      <c r="L4835">
        <f>VLOOKUP($C4835,'Raw-products'!$A$2:$H$1261,MATCH(L$1,'Raw-products'!$A$1:$H$1,0))</f>
        <v>76</v>
      </c>
      <c r="M4835" s="5">
        <f t="shared" si="150"/>
        <v>7904</v>
      </c>
      <c r="N4835" cm="1">
        <f t="array" ref="N4835:Q4835">_xlfn.XLOOKUP($B4835,'Raw -orders'!$A:$A,'Raw -orders'!$B:$E)</f>
        <v>765</v>
      </c>
      <c r="O4835">
        <v>32223</v>
      </c>
      <c r="P4835" s="1">
        <v>44269</v>
      </c>
      <c r="Q4835" s="1">
        <v>44289</v>
      </c>
      <c r="R4835" t="str" cm="1">
        <f t="array" ref="R4835:Y4835">_xlfn.XLOOKUP($N4835,'Raw - customers'!$A:$A,'Raw - customers'!$B:$I)</f>
        <v>Marni Figiovanni</v>
      </c>
      <c r="S4835" t="str">
        <v>Non-binary</v>
      </c>
      <c r="T4835">
        <v>59</v>
      </c>
      <c r="U4835" t="str">
        <v>8580 Moss RoadApt. 681</v>
      </c>
      <c r="V4835">
        <v>751</v>
      </c>
      <c r="W4835" t="str">
        <v>Eveside</v>
      </c>
      <c r="X4835" t="str">
        <v>New South Wales</v>
      </c>
      <c r="Y4835" t="str">
        <v>Australia</v>
      </c>
      <c r="Z4835">
        <v>3</v>
      </c>
      <c r="AA4835" s="3" t="str">
        <f t="shared" si="151"/>
        <v>10 to 20</v>
      </c>
      <c r="AP4835" s="6">
        <v>765</v>
      </c>
      <c r="AQ4835" s="6" t="s">
        <v>1362</v>
      </c>
    </row>
    <row r="4836" spans="1:43" x14ac:dyDescent="0.25">
      <c r="A4836">
        <v>4834</v>
      </c>
      <c r="B4836">
        <v>968</v>
      </c>
      <c r="C4836">
        <v>447</v>
      </c>
      <c r="D4836">
        <v>107</v>
      </c>
      <c r="E4836">
        <v>3</v>
      </c>
      <c r="F4836">
        <v>321</v>
      </c>
      <c r="G4836" t="str">
        <f>VLOOKUP($C4836,'Raw-products'!$A$2:$H$1261,MATCH(G$1,'Raw-products'!$A$1:$H$1,0))</f>
        <v>Jacket</v>
      </c>
      <c r="H4836" t="str">
        <f>VLOOKUP($C4836,'Raw-products'!$A$2:$H$1261,MATCH(H$1,'Raw-products'!$A$1:$H$1,0))</f>
        <v>Denim</v>
      </c>
      <c r="I4836" t="str">
        <f>VLOOKUP($C4836,'Raw-products'!$A$2:$H$1261,MATCH(I$1,'Raw-products'!$A$1:$H$1,0))</f>
        <v>M</v>
      </c>
      <c r="J4836" t="str">
        <f>VLOOKUP($C4836,'Raw-products'!$A$2:$H$1261,MATCH(J$1,'Raw-products'!$A$1:$H$1,0))</f>
        <v>indigo</v>
      </c>
      <c r="K4836">
        <f>VLOOKUP($C4836,'Raw-products'!$A$2:$H$1261,MATCH(K$1,'Raw-products'!$A$1:$H$1,0))</f>
        <v>92</v>
      </c>
      <c r="L4836">
        <f>VLOOKUP($C4836,'Raw-products'!$A$2:$H$1261,MATCH(L$1,'Raw-products'!$A$1:$H$1,0))</f>
        <v>52</v>
      </c>
      <c r="M4836" s="5">
        <f t="shared" si="150"/>
        <v>4784</v>
      </c>
      <c r="N4836" cm="1">
        <f t="array" ref="N4836:Q4836">_xlfn.XLOOKUP($B4836,'Raw -orders'!$A:$A,'Raw -orders'!$B:$E)</f>
        <v>765</v>
      </c>
      <c r="O4836">
        <v>32223</v>
      </c>
      <c r="P4836" s="1">
        <v>44269</v>
      </c>
      <c r="Q4836" s="1">
        <v>44289</v>
      </c>
      <c r="R4836" t="str" cm="1">
        <f t="array" ref="R4836:Y4836">_xlfn.XLOOKUP($N4836,'Raw - customers'!$A:$A,'Raw - customers'!$B:$I)</f>
        <v>Marni Figiovanni</v>
      </c>
      <c r="S4836" t="str">
        <v>Non-binary</v>
      </c>
      <c r="T4836">
        <v>59</v>
      </c>
      <c r="U4836" t="str">
        <v>8580 Moss RoadApt. 681</v>
      </c>
      <c r="V4836">
        <v>751</v>
      </c>
      <c r="W4836" t="str">
        <v>Eveside</v>
      </c>
      <c r="X4836" t="str">
        <v>New South Wales</v>
      </c>
      <c r="Y4836" t="str">
        <v>Australia</v>
      </c>
      <c r="Z4836">
        <v>3</v>
      </c>
      <c r="AA4836" s="3" t="str">
        <f t="shared" si="151"/>
        <v>10 to 20</v>
      </c>
      <c r="AP4836" s="6">
        <v>765</v>
      </c>
      <c r="AQ4836" s="6" t="s">
        <v>1362</v>
      </c>
    </row>
    <row r="4837" spans="1:43" x14ac:dyDescent="0.25">
      <c r="A4837">
        <v>4835</v>
      </c>
      <c r="B4837">
        <v>968</v>
      </c>
      <c r="C4837">
        <v>1077</v>
      </c>
      <c r="D4837">
        <v>93</v>
      </c>
      <c r="E4837">
        <v>3</v>
      </c>
      <c r="F4837">
        <v>279</v>
      </c>
      <c r="G4837" t="str">
        <f>VLOOKUP($C4837,'Raw-products'!$A$2:$H$1261,MATCH(G$1,'Raw-products'!$A$1:$H$1,0))</f>
        <v>Trousers</v>
      </c>
      <c r="H4837" t="str">
        <f>VLOOKUP($C4837,'Raw-products'!$A$2:$H$1261,MATCH(H$1,'Raw-products'!$A$1:$H$1,0))</f>
        <v>Joggers</v>
      </c>
      <c r="I4837" t="str">
        <f>VLOOKUP($C4837,'Raw-products'!$A$2:$H$1261,MATCH(I$1,'Raw-products'!$A$1:$H$1,0))</f>
        <v>M</v>
      </c>
      <c r="J4837" t="str">
        <f>VLOOKUP($C4837,'Raw-products'!$A$2:$H$1261,MATCH(J$1,'Raw-products'!$A$1:$H$1,0))</f>
        <v>indigo</v>
      </c>
      <c r="K4837">
        <f>VLOOKUP($C4837,'Raw-products'!$A$2:$H$1261,MATCH(K$1,'Raw-products'!$A$1:$H$1,0))</f>
        <v>94</v>
      </c>
      <c r="L4837">
        <f>VLOOKUP($C4837,'Raw-products'!$A$2:$H$1261,MATCH(L$1,'Raw-products'!$A$1:$H$1,0))</f>
        <v>66</v>
      </c>
      <c r="M4837" s="5">
        <f t="shared" si="150"/>
        <v>6204</v>
      </c>
      <c r="N4837" cm="1">
        <f t="array" ref="N4837:Q4837">_xlfn.XLOOKUP($B4837,'Raw -orders'!$A:$A,'Raw -orders'!$B:$E)</f>
        <v>765</v>
      </c>
      <c r="O4837">
        <v>32223</v>
      </c>
      <c r="P4837" s="1">
        <v>44269</v>
      </c>
      <c r="Q4837" s="1">
        <v>44289</v>
      </c>
      <c r="R4837" t="str" cm="1">
        <f t="array" ref="R4837:Y4837">_xlfn.XLOOKUP($N4837,'Raw - customers'!$A:$A,'Raw - customers'!$B:$I)</f>
        <v>Marni Figiovanni</v>
      </c>
      <c r="S4837" t="str">
        <v>Non-binary</v>
      </c>
      <c r="T4837">
        <v>59</v>
      </c>
      <c r="U4837" t="str">
        <v>8580 Moss RoadApt. 681</v>
      </c>
      <c r="V4837">
        <v>751</v>
      </c>
      <c r="W4837" t="str">
        <v>Eveside</v>
      </c>
      <c r="X4837" t="str">
        <v>New South Wales</v>
      </c>
      <c r="Y4837" t="str">
        <v>Australia</v>
      </c>
      <c r="Z4837">
        <v>3</v>
      </c>
      <c r="AA4837" s="3" t="str">
        <f t="shared" si="151"/>
        <v>10 to 20</v>
      </c>
      <c r="AP4837" s="6">
        <v>765</v>
      </c>
      <c r="AQ4837" s="6" t="s">
        <v>1362</v>
      </c>
    </row>
    <row r="4838" spans="1:43" x14ac:dyDescent="0.25">
      <c r="A4838">
        <v>4836</v>
      </c>
      <c r="B4838">
        <v>968</v>
      </c>
      <c r="C4838">
        <v>232</v>
      </c>
      <c r="D4838">
        <v>106</v>
      </c>
      <c r="E4838">
        <v>3</v>
      </c>
      <c r="F4838">
        <v>318</v>
      </c>
      <c r="G4838" t="str">
        <f>VLOOKUP($C4838,'Raw-products'!$A$2:$H$1261,MATCH(G$1,'Raw-products'!$A$1:$H$1,0))</f>
        <v>Shirt</v>
      </c>
      <c r="H4838" t="str">
        <f>VLOOKUP($C4838,'Raw-products'!$A$2:$H$1261,MATCH(H$1,'Raw-products'!$A$1:$H$1,0))</f>
        <v>Chambray</v>
      </c>
      <c r="I4838" t="str">
        <f>VLOOKUP($C4838,'Raw-products'!$A$2:$H$1261,MATCH(I$1,'Raw-products'!$A$1:$H$1,0))</f>
        <v>M</v>
      </c>
      <c r="J4838" t="str">
        <f>VLOOKUP($C4838,'Raw-products'!$A$2:$H$1261,MATCH(J$1,'Raw-products'!$A$1:$H$1,0))</f>
        <v>blue</v>
      </c>
      <c r="K4838">
        <f>VLOOKUP($C4838,'Raw-products'!$A$2:$H$1261,MATCH(K$1,'Raw-products'!$A$1:$H$1,0))</f>
        <v>105</v>
      </c>
      <c r="L4838">
        <f>VLOOKUP($C4838,'Raw-products'!$A$2:$H$1261,MATCH(L$1,'Raw-products'!$A$1:$H$1,0))</f>
        <v>66</v>
      </c>
      <c r="M4838" s="5">
        <f t="shared" si="150"/>
        <v>6930</v>
      </c>
      <c r="N4838" cm="1">
        <f t="array" ref="N4838:Q4838">_xlfn.XLOOKUP($B4838,'Raw -orders'!$A:$A,'Raw -orders'!$B:$E)</f>
        <v>765</v>
      </c>
      <c r="O4838">
        <v>32223</v>
      </c>
      <c r="P4838" s="1">
        <v>44269</v>
      </c>
      <c r="Q4838" s="1">
        <v>44289</v>
      </c>
      <c r="R4838" t="str" cm="1">
        <f t="array" ref="R4838:Y4838">_xlfn.XLOOKUP($N4838,'Raw - customers'!$A:$A,'Raw - customers'!$B:$I)</f>
        <v>Marni Figiovanni</v>
      </c>
      <c r="S4838" t="str">
        <v>Non-binary</v>
      </c>
      <c r="T4838">
        <v>59</v>
      </c>
      <c r="U4838" t="str">
        <v>8580 Moss RoadApt. 681</v>
      </c>
      <c r="V4838">
        <v>751</v>
      </c>
      <c r="W4838" t="str">
        <v>Eveside</v>
      </c>
      <c r="X4838" t="str">
        <v>New South Wales</v>
      </c>
      <c r="Y4838" t="str">
        <v>Australia</v>
      </c>
      <c r="Z4838">
        <v>3</v>
      </c>
      <c r="AA4838" s="3" t="str">
        <f t="shared" si="151"/>
        <v>10 to 20</v>
      </c>
      <c r="AP4838" s="6">
        <v>765</v>
      </c>
      <c r="AQ4838" s="6" t="s">
        <v>1362</v>
      </c>
    </row>
    <row r="4839" spans="1:43" x14ac:dyDescent="0.25">
      <c r="A4839">
        <v>4837</v>
      </c>
      <c r="B4839">
        <v>969</v>
      </c>
      <c r="C4839">
        <v>651</v>
      </c>
      <c r="D4839">
        <v>93</v>
      </c>
      <c r="E4839">
        <v>2</v>
      </c>
      <c r="F4839">
        <v>186</v>
      </c>
      <c r="G4839" t="str">
        <f>VLOOKUP($C4839,'Raw-products'!$A$2:$H$1261,MATCH(G$1,'Raw-products'!$A$1:$H$1,0))</f>
        <v>Jacket</v>
      </c>
      <c r="H4839" t="str">
        <f>VLOOKUP($C4839,'Raw-products'!$A$2:$H$1261,MATCH(H$1,'Raw-products'!$A$1:$H$1,0))</f>
        <v>Coach</v>
      </c>
      <c r="I4839" t="str">
        <f>VLOOKUP($C4839,'Raw-products'!$A$2:$H$1261,MATCH(I$1,'Raw-products'!$A$1:$H$1,0))</f>
        <v>S</v>
      </c>
      <c r="J4839" t="str">
        <f>VLOOKUP($C4839,'Raw-products'!$A$2:$H$1261,MATCH(J$1,'Raw-products'!$A$1:$H$1,0))</f>
        <v>blue</v>
      </c>
      <c r="K4839">
        <f>VLOOKUP($C4839,'Raw-products'!$A$2:$H$1261,MATCH(K$1,'Raw-products'!$A$1:$H$1,0))</f>
        <v>115</v>
      </c>
      <c r="L4839">
        <f>VLOOKUP($C4839,'Raw-products'!$A$2:$H$1261,MATCH(L$1,'Raw-products'!$A$1:$H$1,0))</f>
        <v>47</v>
      </c>
      <c r="M4839" s="5">
        <f t="shared" si="150"/>
        <v>5405</v>
      </c>
      <c r="N4839" cm="1">
        <f t="array" ref="N4839:Q4839">_xlfn.XLOOKUP($B4839,'Raw -orders'!$A:$A,'Raw -orders'!$B:$E)</f>
        <v>639</v>
      </c>
      <c r="O4839">
        <v>23565</v>
      </c>
      <c r="P4839" s="1">
        <v>44338</v>
      </c>
      <c r="Q4839" s="1">
        <v>44341</v>
      </c>
      <c r="R4839" t="str" cm="1">
        <f t="array" ref="R4839:Y4839">_xlfn.XLOOKUP($N4839,'Raw - customers'!$A:$A,'Raw - customers'!$B:$I)</f>
        <v>Tobin Jeffryes</v>
      </c>
      <c r="S4839" t="str">
        <v>Non-binary</v>
      </c>
      <c r="T4839">
        <v>40</v>
      </c>
      <c r="U4839" t="str">
        <v>23 Zara KnollApt. 502</v>
      </c>
      <c r="V4839">
        <v>6722</v>
      </c>
      <c r="W4839" t="str">
        <v>Lake Alice</v>
      </c>
      <c r="X4839" t="str">
        <v>Victoria</v>
      </c>
      <c r="Y4839" t="str">
        <v>Australia</v>
      </c>
      <c r="Z4839">
        <v>5</v>
      </c>
      <c r="AA4839" s="3" t="str">
        <f t="shared" si="151"/>
        <v>0 to 10</v>
      </c>
      <c r="AP4839" s="6">
        <v>639</v>
      </c>
      <c r="AQ4839" s="6" t="s">
        <v>1396</v>
      </c>
    </row>
    <row r="4840" spans="1:43" x14ac:dyDescent="0.25">
      <c r="A4840">
        <v>4838</v>
      </c>
      <c r="B4840">
        <v>969</v>
      </c>
      <c r="C4840">
        <v>35</v>
      </c>
      <c r="D4840">
        <v>104</v>
      </c>
      <c r="E4840">
        <v>3</v>
      </c>
      <c r="F4840">
        <v>312</v>
      </c>
      <c r="G4840" t="str">
        <f>VLOOKUP($C4840,'Raw-products'!$A$2:$H$1261,MATCH(G$1,'Raw-products'!$A$1:$H$1,0))</f>
        <v>Shirt</v>
      </c>
      <c r="H4840" t="str">
        <f>VLOOKUP($C4840,'Raw-products'!$A$2:$H$1261,MATCH(H$1,'Raw-products'!$A$1:$H$1,0))</f>
        <v>Dress</v>
      </c>
      <c r="I4840" t="str">
        <f>VLOOKUP($C4840,'Raw-products'!$A$2:$H$1261,MATCH(I$1,'Raw-products'!$A$1:$H$1,0))</f>
        <v>XS</v>
      </c>
      <c r="J4840" t="str">
        <f>VLOOKUP($C4840,'Raw-products'!$A$2:$H$1261,MATCH(J$1,'Raw-products'!$A$1:$H$1,0))</f>
        <v>red</v>
      </c>
      <c r="K4840">
        <f>VLOOKUP($C4840,'Raw-products'!$A$2:$H$1261,MATCH(K$1,'Raw-products'!$A$1:$H$1,0))</f>
        <v>119</v>
      </c>
      <c r="L4840">
        <f>VLOOKUP($C4840,'Raw-products'!$A$2:$H$1261,MATCH(L$1,'Raw-products'!$A$1:$H$1,0))</f>
        <v>63</v>
      </c>
      <c r="M4840" s="5">
        <f t="shared" si="150"/>
        <v>7497</v>
      </c>
      <c r="N4840" cm="1">
        <f t="array" ref="N4840:Q4840">_xlfn.XLOOKUP($B4840,'Raw -orders'!$A:$A,'Raw -orders'!$B:$E)</f>
        <v>639</v>
      </c>
      <c r="O4840">
        <v>23565</v>
      </c>
      <c r="P4840" s="1">
        <v>44338</v>
      </c>
      <c r="Q4840" s="1">
        <v>44341</v>
      </c>
      <c r="R4840" t="str" cm="1">
        <f t="array" ref="R4840:Y4840">_xlfn.XLOOKUP($N4840,'Raw - customers'!$A:$A,'Raw - customers'!$B:$I)</f>
        <v>Tobin Jeffryes</v>
      </c>
      <c r="S4840" t="str">
        <v>Non-binary</v>
      </c>
      <c r="T4840">
        <v>40</v>
      </c>
      <c r="U4840" t="str">
        <v>23 Zara KnollApt. 502</v>
      </c>
      <c r="V4840">
        <v>6722</v>
      </c>
      <c r="W4840" t="str">
        <v>Lake Alice</v>
      </c>
      <c r="X4840" t="str">
        <v>Victoria</v>
      </c>
      <c r="Y4840" t="str">
        <v>Australia</v>
      </c>
      <c r="Z4840">
        <v>5</v>
      </c>
      <c r="AA4840" s="3" t="str">
        <f t="shared" si="151"/>
        <v>0 to 10</v>
      </c>
      <c r="AP4840" s="6">
        <v>639</v>
      </c>
      <c r="AQ4840" s="6" t="s">
        <v>1396</v>
      </c>
    </row>
    <row r="4841" spans="1:43" x14ac:dyDescent="0.25">
      <c r="A4841">
        <v>4839</v>
      </c>
      <c r="B4841">
        <v>969</v>
      </c>
      <c r="C4841">
        <v>266</v>
      </c>
      <c r="D4841">
        <v>95</v>
      </c>
      <c r="E4841">
        <v>2</v>
      </c>
      <c r="F4841">
        <v>190</v>
      </c>
      <c r="G4841" t="str">
        <f>VLOOKUP($C4841,'Raw-products'!$A$2:$H$1261,MATCH(G$1,'Raw-products'!$A$1:$H$1,0))</f>
        <v>Shirt</v>
      </c>
      <c r="H4841" t="str">
        <f>VLOOKUP($C4841,'Raw-products'!$A$2:$H$1261,MATCH(H$1,'Raw-products'!$A$1:$H$1,0))</f>
        <v>Polo</v>
      </c>
      <c r="I4841" t="str">
        <f>VLOOKUP($C4841,'Raw-products'!$A$2:$H$1261,MATCH(I$1,'Raw-products'!$A$1:$H$1,0))</f>
        <v>S</v>
      </c>
      <c r="J4841" t="str">
        <f>VLOOKUP($C4841,'Raw-products'!$A$2:$H$1261,MATCH(J$1,'Raw-products'!$A$1:$H$1,0))</f>
        <v>blue</v>
      </c>
      <c r="K4841">
        <f>VLOOKUP($C4841,'Raw-products'!$A$2:$H$1261,MATCH(K$1,'Raw-products'!$A$1:$H$1,0))</f>
        <v>117</v>
      </c>
      <c r="L4841">
        <f>VLOOKUP($C4841,'Raw-products'!$A$2:$H$1261,MATCH(L$1,'Raw-products'!$A$1:$H$1,0))</f>
        <v>76</v>
      </c>
      <c r="M4841" s="5">
        <f t="shared" si="150"/>
        <v>8892</v>
      </c>
      <c r="N4841" cm="1">
        <f t="array" ref="N4841:Q4841">_xlfn.XLOOKUP($B4841,'Raw -orders'!$A:$A,'Raw -orders'!$B:$E)</f>
        <v>639</v>
      </c>
      <c r="O4841">
        <v>23565</v>
      </c>
      <c r="P4841" s="1">
        <v>44338</v>
      </c>
      <c r="Q4841" s="1">
        <v>44341</v>
      </c>
      <c r="R4841" t="str" cm="1">
        <f t="array" ref="R4841:Y4841">_xlfn.XLOOKUP($N4841,'Raw - customers'!$A:$A,'Raw - customers'!$B:$I)</f>
        <v>Tobin Jeffryes</v>
      </c>
      <c r="S4841" t="str">
        <v>Non-binary</v>
      </c>
      <c r="T4841">
        <v>40</v>
      </c>
      <c r="U4841" t="str">
        <v>23 Zara KnollApt. 502</v>
      </c>
      <c r="V4841">
        <v>6722</v>
      </c>
      <c r="W4841" t="str">
        <v>Lake Alice</v>
      </c>
      <c r="X4841" t="str">
        <v>Victoria</v>
      </c>
      <c r="Y4841" t="str">
        <v>Australia</v>
      </c>
      <c r="Z4841">
        <v>5</v>
      </c>
      <c r="AA4841" s="3" t="str">
        <f t="shared" si="151"/>
        <v>0 to 10</v>
      </c>
      <c r="AP4841" s="6">
        <v>639</v>
      </c>
      <c r="AQ4841" s="6" t="s">
        <v>1396</v>
      </c>
    </row>
    <row r="4842" spans="1:43" x14ac:dyDescent="0.25">
      <c r="A4842">
        <v>4840</v>
      </c>
      <c r="B4842">
        <v>970</v>
      </c>
      <c r="C4842">
        <v>914</v>
      </c>
      <c r="D4842">
        <v>96</v>
      </c>
      <c r="E4842">
        <v>3</v>
      </c>
      <c r="F4842">
        <v>288</v>
      </c>
      <c r="G4842" t="str">
        <f>VLOOKUP($C4842,'Raw-products'!$A$2:$H$1261,MATCH(G$1,'Raw-products'!$A$1:$H$1,0))</f>
        <v>Trousers</v>
      </c>
      <c r="H4842" t="str">
        <f>VLOOKUP($C4842,'Raw-products'!$A$2:$H$1261,MATCH(H$1,'Raw-products'!$A$1:$H$1,0))</f>
        <v>Drawstring</v>
      </c>
      <c r="I4842" t="str">
        <f>VLOOKUP($C4842,'Raw-products'!$A$2:$H$1261,MATCH(I$1,'Raw-products'!$A$1:$H$1,0))</f>
        <v>XL</v>
      </c>
      <c r="J4842" t="str">
        <f>VLOOKUP($C4842,'Raw-products'!$A$2:$H$1261,MATCH(J$1,'Raw-products'!$A$1:$H$1,0))</f>
        <v>red</v>
      </c>
      <c r="K4842">
        <f>VLOOKUP($C4842,'Raw-products'!$A$2:$H$1261,MATCH(K$1,'Raw-products'!$A$1:$H$1,0))</f>
        <v>104</v>
      </c>
      <c r="L4842">
        <f>VLOOKUP($C4842,'Raw-products'!$A$2:$H$1261,MATCH(L$1,'Raw-products'!$A$1:$H$1,0))</f>
        <v>77</v>
      </c>
      <c r="M4842" s="5">
        <f t="shared" si="150"/>
        <v>8008</v>
      </c>
      <c r="N4842" cm="1">
        <f t="array" ref="N4842:Q4842">_xlfn.XLOOKUP($B4842,'Raw -orders'!$A:$A,'Raw -orders'!$B:$E)</f>
        <v>382</v>
      </c>
      <c r="O4842">
        <v>36941</v>
      </c>
      <c r="P4842" s="1">
        <v>44200</v>
      </c>
      <c r="Q4842" s="1">
        <v>44219</v>
      </c>
      <c r="R4842" t="str" cm="1">
        <f t="array" ref="R4842:Y4842">_xlfn.XLOOKUP($N4842,'Raw - customers'!$A:$A,'Raw - customers'!$B:$I)</f>
        <v>Emanuele Deesly</v>
      </c>
      <c r="S4842" t="str">
        <v>Genderfluid</v>
      </c>
      <c r="T4842">
        <v>24</v>
      </c>
      <c r="U4842" t="str">
        <v>83 Jordan DriveApt. 011</v>
      </c>
      <c r="V4842">
        <v>6714</v>
      </c>
      <c r="W4842" t="str">
        <v>Rodriguezbury</v>
      </c>
      <c r="X4842" t="str">
        <v>Victoria</v>
      </c>
      <c r="Y4842" t="str">
        <v>Australia</v>
      </c>
      <c r="Z4842">
        <v>1</v>
      </c>
      <c r="AA4842" s="3" t="str">
        <f t="shared" si="151"/>
        <v>10 to 20</v>
      </c>
      <c r="AP4842" s="6">
        <v>382</v>
      </c>
      <c r="AQ4842" s="6" t="s">
        <v>1396</v>
      </c>
    </row>
    <row r="4843" spans="1:43" x14ac:dyDescent="0.25">
      <c r="A4843">
        <v>4841</v>
      </c>
      <c r="B4843">
        <v>970</v>
      </c>
      <c r="C4843">
        <v>912</v>
      </c>
      <c r="D4843">
        <v>96</v>
      </c>
      <c r="E4843">
        <v>2</v>
      </c>
      <c r="F4843">
        <v>192</v>
      </c>
      <c r="G4843" t="str">
        <f>VLOOKUP($C4843,'Raw-products'!$A$2:$H$1261,MATCH(G$1,'Raw-products'!$A$1:$H$1,0))</f>
        <v>Trousers</v>
      </c>
      <c r="H4843" t="str">
        <f>VLOOKUP($C4843,'Raw-products'!$A$2:$H$1261,MATCH(H$1,'Raw-products'!$A$1:$H$1,0))</f>
        <v>Drawstring</v>
      </c>
      <c r="I4843" t="str">
        <f>VLOOKUP($C4843,'Raw-products'!$A$2:$H$1261,MATCH(I$1,'Raw-products'!$A$1:$H$1,0))</f>
        <v>M</v>
      </c>
      <c r="J4843" t="str">
        <f>VLOOKUP($C4843,'Raw-products'!$A$2:$H$1261,MATCH(J$1,'Raw-products'!$A$1:$H$1,0))</f>
        <v>red</v>
      </c>
      <c r="K4843">
        <f>VLOOKUP($C4843,'Raw-products'!$A$2:$H$1261,MATCH(K$1,'Raw-products'!$A$1:$H$1,0))</f>
        <v>104</v>
      </c>
      <c r="L4843">
        <f>VLOOKUP($C4843,'Raw-products'!$A$2:$H$1261,MATCH(L$1,'Raw-products'!$A$1:$H$1,0))</f>
        <v>70</v>
      </c>
      <c r="M4843" s="5">
        <f t="shared" si="150"/>
        <v>7280</v>
      </c>
      <c r="N4843" cm="1">
        <f t="array" ref="N4843:Q4843">_xlfn.XLOOKUP($B4843,'Raw -orders'!$A:$A,'Raw -orders'!$B:$E)</f>
        <v>382</v>
      </c>
      <c r="O4843">
        <v>36941</v>
      </c>
      <c r="P4843" s="1">
        <v>44200</v>
      </c>
      <c r="Q4843" s="1">
        <v>44219</v>
      </c>
      <c r="R4843" t="str" cm="1">
        <f t="array" ref="R4843:Y4843">_xlfn.XLOOKUP($N4843,'Raw - customers'!$A:$A,'Raw - customers'!$B:$I)</f>
        <v>Emanuele Deesly</v>
      </c>
      <c r="S4843" t="str">
        <v>Genderfluid</v>
      </c>
      <c r="T4843">
        <v>24</v>
      </c>
      <c r="U4843" t="str">
        <v>83 Jordan DriveApt. 011</v>
      </c>
      <c r="V4843">
        <v>6714</v>
      </c>
      <c r="W4843" t="str">
        <v>Rodriguezbury</v>
      </c>
      <c r="X4843" t="str">
        <v>Victoria</v>
      </c>
      <c r="Y4843" t="str">
        <v>Australia</v>
      </c>
      <c r="Z4843">
        <v>1</v>
      </c>
      <c r="AA4843" s="3" t="str">
        <f t="shared" si="151"/>
        <v>10 to 20</v>
      </c>
      <c r="AP4843" s="6">
        <v>382</v>
      </c>
      <c r="AQ4843" s="6" t="s">
        <v>1396</v>
      </c>
    </row>
    <row r="4844" spans="1:43" x14ac:dyDescent="0.25">
      <c r="A4844">
        <v>4842</v>
      </c>
      <c r="B4844">
        <v>970</v>
      </c>
      <c r="C4844">
        <v>965</v>
      </c>
      <c r="D4844">
        <v>97</v>
      </c>
      <c r="E4844">
        <v>3</v>
      </c>
      <c r="F4844">
        <v>291</v>
      </c>
      <c r="G4844" t="str">
        <f>VLOOKUP($C4844,'Raw-products'!$A$2:$H$1261,MATCH(G$1,'Raw-products'!$A$1:$H$1,0))</f>
        <v>Trousers</v>
      </c>
      <c r="H4844" t="str">
        <f>VLOOKUP($C4844,'Raw-products'!$A$2:$H$1261,MATCH(H$1,'Raw-products'!$A$1:$H$1,0))</f>
        <v>Slim-Fit</v>
      </c>
      <c r="I4844" t="str">
        <f>VLOOKUP($C4844,'Raw-products'!$A$2:$H$1261,MATCH(I$1,'Raw-products'!$A$1:$H$1,0))</f>
        <v>XS</v>
      </c>
      <c r="J4844" t="str">
        <f>VLOOKUP($C4844,'Raw-products'!$A$2:$H$1261,MATCH(J$1,'Raw-products'!$A$1:$H$1,0))</f>
        <v>blue</v>
      </c>
      <c r="K4844">
        <f>VLOOKUP($C4844,'Raw-products'!$A$2:$H$1261,MATCH(K$1,'Raw-products'!$A$1:$H$1,0))</f>
        <v>119</v>
      </c>
      <c r="L4844">
        <f>VLOOKUP($C4844,'Raw-products'!$A$2:$H$1261,MATCH(L$1,'Raw-products'!$A$1:$H$1,0))</f>
        <v>55</v>
      </c>
      <c r="M4844" s="5">
        <f t="shared" si="150"/>
        <v>6545</v>
      </c>
      <c r="N4844" cm="1">
        <f t="array" ref="N4844:Q4844">_xlfn.XLOOKUP($B4844,'Raw -orders'!$A:$A,'Raw -orders'!$B:$E)</f>
        <v>382</v>
      </c>
      <c r="O4844">
        <v>36941</v>
      </c>
      <c r="P4844" s="1">
        <v>44200</v>
      </c>
      <c r="Q4844" s="1">
        <v>44219</v>
      </c>
      <c r="R4844" t="str" cm="1">
        <f t="array" ref="R4844:Y4844">_xlfn.XLOOKUP($N4844,'Raw - customers'!$A:$A,'Raw - customers'!$B:$I)</f>
        <v>Emanuele Deesly</v>
      </c>
      <c r="S4844" t="str">
        <v>Genderfluid</v>
      </c>
      <c r="T4844">
        <v>24</v>
      </c>
      <c r="U4844" t="str">
        <v>83 Jordan DriveApt. 011</v>
      </c>
      <c r="V4844">
        <v>6714</v>
      </c>
      <c r="W4844" t="str">
        <v>Rodriguezbury</v>
      </c>
      <c r="X4844" t="str">
        <v>Victoria</v>
      </c>
      <c r="Y4844" t="str">
        <v>Australia</v>
      </c>
      <c r="Z4844">
        <v>1</v>
      </c>
      <c r="AA4844" s="3" t="str">
        <f t="shared" si="151"/>
        <v>10 to 20</v>
      </c>
      <c r="AP4844" s="6">
        <v>382</v>
      </c>
      <c r="AQ4844" s="6" t="s">
        <v>1396</v>
      </c>
    </row>
    <row r="4845" spans="1:43" x14ac:dyDescent="0.25">
      <c r="A4845">
        <v>4843</v>
      </c>
      <c r="B4845">
        <v>970</v>
      </c>
      <c r="C4845">
        <v>403</v>
      </c>
      <c r="D4845">
        <v>119</v>
      </c>
      <c r="E4845">
        <v>3</v>
      </c>
      <c r="F4845">
        <v>357</v>
      </c>
      <c r="G4845" t="str">
        <f>VLOOKUP($C4845,'Raw-products'!$A$2:$H$1261,MATCH(G$1,'Raw-products'!$A$1:$H$1,0))</f>
        <v>Shirt</v>
      </c>
      <c r="H4845" t="str">
        <f>VLOOKUP($C4845,'Raw-products'!$A$2:$H$1261,MATCH(H$1,'Raw-products'!$A$1:$H$1,0))</f>
        <v>Casual Slim Fit</v>
      </c>
      <c r="I4845" t="str">
        <f>VLOOKUP($C4845,'Raw-products'!$A$2:$H$1261,MATCH(I$1,'Raw-products'!$A$1:$H$1,0))</f>
        <v>L</v>
      </c>
      <c r="J4845" t="str">
        <f>VLOOKUP($C4845,'Raw-products'!$A$2:$H$1261,MATCH(J$1,'Raw-products'!$A$1:$H$1,0))</f>
        <v>green</v>
      </c>
      <c r="K4845">
        <f>VLOOKUP($C4845,'Raw-products'!$A$2:$H$1261,MATCH(K$1,'Raw-products'!$A$1:$H$1,0))</f>
        <v>113</v>
      </c>
      <c r="L4845">
        <f>VLOOKUP($C4845,'Raw-products'!$A$2:$H$1261,MATCH(L$1,'Raw-products'!$A$1:$H$1,0))</f>
        <v>54</v>
      </c>
      <c r="M4845" s="5">
        <f t="shared" si="150"/>
        <v>6102</v>
      </c>
      <c r="N4845" cm="1">
        <f t="array" ref="N4845:Q4845">_xlfn.XLOOKUP($B4845,'Raw -orders'!$A:$A,'Raw -orders'!$B:$E)</f>
        <v>382</v>
      </c>
      <c r="O4845">
        <v>36941</v>
      </c>
      <c r="P4845" s="1">
        <v>44200</v>
      </c>
      <c r="Q4845" s="1">
        <v>44219</v>
      </c>
      <c r="R4845" t="str" cm="1">
        <f t="array" ref="R4845:Y4845">_xlfn.XLOOKUP($N4845,'Raw - customers'!$A:$A,'Raw - customers'!$B:$I)</f>
        <v>Emanuele Deesly</v>
      </c>
      <c r="S4845" t="str">
        <v>Genderfluid</v>
      </c>
      <c r="T4845">
        <v>24</v>
      </c>
      <c r="U4845" t="str">
        <v>83 Jordan DriveApt. 011</v>
      </c>
      <c r="V4845">
        <v>6714</v>
      </c>
      <c r="W4845" t="str">
        <v>Rodriguezbury</v>
      </c>
      <c r="X4845" t="str">
        <v>Victoria</v>
      </c>
      <c r="Y4845" t="str">
        <v>Australia</v>
      </c>
      <c r="Z4845">
        <v>1</v>
      </c>
      <c r="AA4845" s="3" t="str">
        <f t="shared" si="151"/>
        <v>10 to 20</v>
      </c>
      <c r="AP4845" s="6">
        <v>382</v>
      </c>
      <c r="AQ4845" s="6" t="s">
        <v>1396</v>
      </c>
    </row>
    <row r="4846" spans="1:43" x14ac:dyDescent="0.25">
      <c r="A4846">
        <v>4844</v>
      </c>
      <c r="B4846">
        <v>970</v>
      </c>
      <c r="C4846">
        <v>1253</v>
      </c>
      <c r="D4846">
        <v>112</v>
      </c>
      <c r="E4846">
        <v>3</v>
      </c>
      <c r="F4846">
        <v>336</v>
      </c>
      <c r="G4846" t="str">
        <f>VLOOKUP($C4846,'Raw-products'!$A$2:$H$1261,MATCH(G$1,'Raw-products'!$A$1:$H$1,0))</f>
        <v>Trousers</v>
      </c>
      <c r="H4846" t="str">
        <f>VLOOKUP($C4846,'Raw-products'!$A$2:$H$1261,MATCH(H$1,'Raw-products'!$A$1:$H$1,0))</f>
        <v>Tracksuit Bottoms</v>
      </c>
      <c r="I4846" t="str">
        <f>VLOOKUP($C4846,'Raw-products'!$A$2:$H$1261,MATCH(I$1,'Raw-products'!$A$1:$H$1,0))</f>
        <v>L</v>
      </c>
      <c r="J4846" t="str">
        <f>VLOOKUP($C4846,'Raw-products'!$A$2:$H$1261,MATCH(J$1,'Raw-products'!$A$1:$H$1,0))</f>
        <v>indigo</v>
      </c>
      <c r="K4846">
        <f>VLOOKUP($C4846,'Raw-products'!$A$2:$H$1261,MATCH(K$1,'Raw-products'!$A$1:$H$1,0))</f>
        <v>91</v>
      </c>
      <c r="L4846">
        <f>VLOOKUP($C4846,'Raw-products'!$A$2:$H$1261,MATCH(L$1,'Raw-products'!$A$1:$H$1,0))</f>
        <v>50</v>
      </c>
      <c r="M4846" s="5">
        <f t="shared" si="150"/>
        <v>4550</v>
      </c>
      <c r="N4846" cm="1">
        <f t="array" ref="N4846:Q4846">_xlfn.XLOOKUP($B4846,'Raw -orders'!$A:$A,'Raw -orders'!$B:$E)</f>
        <v>382</v>
      </c>
      <c r="O4846">
        <v>36941</v>
      </c>
      <c r="P4846" s="1">
        <v>44200</v>
      </c>
      <c r="Q4846" s="1">
        <v>44219</v>
      </c>
      <c r="R4846" t="str" cm="1">
        <f t="array" ref="R4846:Y4846">_xlfn.XLOOKUP($N4846,'Raw - customers'!$A:$A,'Raw - customers'!$B:$I)</f>
        <v>Emanuele Deesly</v>
      </c>
      <c r="S4846" t="str">
        <v>Genderfluid</v>
      </c>
      <c r="T4846">
        <v>24</v>
      </c>
      <c r="U4846" t="str">
        <v>83 Jordan DriveApt. 011</v>
      </c>
      <c r="V4846">
        <v>6714</v>
      </c>
      <c r="W4846" t="str">
        <v>Rodriguezbury</v>
      </c>
      <c r="X4846" t="str">
        <v>Victoria</v>
      </c>
      <c r="Y4846" t="str">
        <v>Australia</v>
      </c>
      <c r="Z4846">
        <v>1</v>
      </c>
      <c r="AA4846" s="3" t="str">
        <f t="shared" si="151"/>
        <v>10 to 20</v>
      </c>
      <c r="AP4846" s="6">
        <v>382</v>
      </c>
      <c r="AQ4846" s="6" t="s">
        <v>1396</v>
      </c>
    </row>
    <row r="4847" spans="1:43" x14ac:dyDescent="0.25">
      <c r="A4847">
        <v>4845</v>
      </c>
      <c r="B4847">
        <v>970</v>
      </c>
      <c r="C4847">
        <v>1211</v>
      </c>
      <c r="D4847">
        <v>105</v>
      </c>
      <c r="E4847">
        <v>3</v>
      </c>
      <c r="F4847">
        <v>315</v>
      </c>
      <c r="G4847" t="str">
        <f>VLOOKUP($C4847,'Raw-products'!$A$2:$H$1261,MATCH(G$1,'Raw-products'!$A$1:$H$1,0))</f>
        <v>Trousers</v>
      </c>
      <c r="H4847" t="str">
        <f>VLOOKUP($C4847,'Raw-products'!$A$2:$H$1261,MATCH(H$1,'Raw-products'!$A$1:$H$1,0))</f>
        <v>Pleated</v>
      </c>
      <c r="I4847" t="str">
        <f>VLOOKUP($C4847,'Raw-products'!$A$2:$H$1261,MATCH(I$1,'Raw-products'!$A$1:$H$1,0))</f>
        <v>S</v>
      </c>
      <c r="J4847" t="str">
        <f>VLOOKUP($C4847,'Raw-products'!$A$2:$H$1261,MATCH(J$1,'Raw-products'!$A$1:$H$1,0))</f>
        <v>blue</v>
      </c>
      <c r="K4847">
        <f>VLOOKUP($C4847,'Raw-products'!$A$2:$H$1261,MATCH(K$1,'Raw-products'!$A$1:$H$1,0))</f>
        <v>90</v>
      </c>
      <c r="L4847">
        <f>VLOOKUP($C4847,'Raw-products'!$A$2:$H$1261,MATCH(L$1,'Raw-products'!$A$1:$H$1,0))</f>
        <v>60</v>
      </c>
      <c r="M4847" s="5">
        <f t="shared" si="150"/>
        <v>5400</v>
      </c>
      <c r="N4847" cm="1">
        <f t="array" ref="N4847:Q4847">_xlfn.XLOOKUP($B4847,'Raw -orders'!$A:$A,'Raw -orders'!$B:$E)</f>
        <v>382</v>
      </c>
      <c r="O4847">
        <v>36941</v>
      </c>
      <c r="P4847" s="1">
        <v>44200</v>
      </c>
      <c r="Q4847" s="1">
        <v>44219</v>
      </c>
      <c r="R4847" t="str" cm="1">
        <f t="array" ref="R4847:Y4847">_xlfn.XLOOKUP($N4847,'Raw - customers'!$A:$A,'Raw - customers'!$B:$I)</f>
        <v>Emanuele Deesly</v>
      </c>
      <c r="S4847" t="str">
        <v>Genderfluid</v>
      </c>
      <c r="T4847">
        <v>24</v>
      </c>
      <c r="U4847" t="str">
        <v>83 Jordan DriveApt. 011</v>
      </c>
      <c r="V4847">
        <v>6714</v>
      </c>
      <c r="W4847" t="str">
        <v>Rodriguezbury</v>
      </c>
      <c r="X4847" t="str">
        <v>Victoria</v>
      </c>
      <c r="Y4847" t="str">
        <v>Australia</v>
      </c>
      <c r="Z4847">
        <v>1</v>
      </c>
      <c r="AA4847" s="3" t="str">
        <f t="shared" si="151"/>
        <v>10 to 20</v>
      </c>
      <c r="AP4847" s="6">
        <v>382</v>
      </c>
      <c r="AQ4847" s="6" t="s">
        <v>1396</v>
      </c>
    </row>
    <row r="4848" spans="1:43" x14ac:dyDescent="0.25">
      <c r="A4848">
        <v>4846</v>
      </c>
      <c r="B4848">
        <v>970</v>
      </c>
      <c r="C4848">
        <v>283</v>
      </c>
      <c r="D4848">
        <v>105</v>
      </c>
      <c r="E4848">
        <v>2</v>
      </c>
      <c r="F4848">
        <v>210</v>
      </c>
      <c r="G4848" t="str">
        <f>VLOOKUP($C4848,'Raw-products'!$A$2:$H$1261,MATCH(G$1,'Raw-products'!$A$1:$H$1,0))</f>
        <v>Shirt</v>
      </c>
      <c r="H4848" t="str">
        <f>VLOOKUP($C4848,'Raw-products'!$A$2:$H$1261,MATCH(H$1,'Raw-products'!$A$1:$H$1,0))</f>
        <v>Cuban Collar</v>
      </c>
      <c r="I4848" t="str">
        <f>VLOOKUP($C4848,'Raw-products'!$A$2:$H$1261,MATCH(I$1,'Raw-products'!$A$1:$H$1,0))</f>
        <v>L</v>
      </c>
      <c r="J4848" t="str">
        <f>VLOOKUP($C4848,'Raw-products'!$A$2:$H$1261,MATCH(J$1,'Raw-products'!$A$1:$H$1,0))</f>
        <v>red</v>
      </c>
      <c r="K4848">
        <f>VLOOKUP($C4848,'Raw-products'!$A$2:$H$1261,MATCH(K$1,'Raw-products'!$A$1:$H$1,0))</f>
        <v>93</v>
      </c>
      <c r="L4848">
        <f>VLOOKUP($C4848,'Raw-products'!$A$2:$H$1261,MATCH(L$1,'Raw-products'!$A$1:$H$1,0))</f>
        <v>45</v>
      </c>
      <c r="M4848" s="5">
        <f t="shared" si="150"/>
        <v>4185</v>
      </c>
      <c r="N4848" cm="1">
        <f t="array" ref="N4848:Q4848">_xlfn.XLOOKUP($B4848,'Raw -orders'!$A:$A,'Raw -orders'!$B:$E)</f>
        <v>382</v>
      </c>
      <c r="O4848">
        <v>36941</v>
      </c>
      <c r="P4848" s="1">
        <v>44200</v>
      </c>
      <c r="Q4848" s="1">
        <v>44219</v>
      </c>
      <c r="R4848" t="str" cm="1">
        <f t="array" ref="R4848:Y4848">_xlfn.XLOOKUP($N4848,'Raw - customers'!$A:$A,'Raw - customers'!$B:$I)</f>
        <v>Emanuele Deesly</v>
      </c>
      <c r="S4848" t="str">
        <v>Genderfluid</v>
      </c>
      <c r="T4848">
        <v>24</v>
      </c>
      <c r="U4848" t="str">
        <v>83 Jordan DriveApt. 011</v>
      </c>
      <c r="V4848">
        <v>6714</v>
      </c>
      <c r="W4848" t="str">
        <v>Rodriguezbury</v>
      </c>
      <c r="X4848" t="str">
        <v>Victoria</v>
      </c>
      <c r="Y4848" t="str">
        <v>Australia</v>
      </c>
      <c r="Z4848">
        <v>1</v>
      </c>
      <c r="AA4848" s="3" t="str">
        <f t="shared" si="151"/>
        <v>10 to 20</v>
      </c>
      <c r="AP4848" s="6">
        <v>382</v>
      </c>
      <c r="AQ4848" s="6" t="s">
        <v>1396</v>
      </c>
    </row>
    <row r="4849" spans="1:43" x14ac:dyDescent="0.25">
      <c r="A4849">
        <v>4847</v>
      </c>
      <c r="B4849">
        <v>970</v>
      </c>
      <c r="C4849">
        <v>319</v>
      </c>
      <c r="D4849">
        <v>109</v>
      </c>
      <c r="E4849">
        <v>1</v>
      </c>
      <c r="F4849">
        <v>109</v>
      </c>
      <c r="G4849" t="str">
        <f>VLOOKUP($C4849,'Raw-products'!$A$2:$H$1261,MATCH(G$1,'Raw-products'!$A$1:$H$1,0))</f>
        <v>Shirt</v>
      </c>
      <c r="H4849" t="str">
        <f>VLOOKUP($C4849,'Raw-products'!$A$2:$H$1261,MATCH(H$1,'Raw-products'!$A$1:$H$1,0))</f>
        <v>Mandarin Collar</v>
      </c>
      <c r="I4849" t="str">
        <f>VLOOKUP($C4849,'Raw-products'!$A$2:$H$1261,MATCH(I$1,'Raw-products'!$A$1:$H$1,0))</f>
        <v>XL</v>
      </c>
      <c r="J4849" t="str">
        <f>VLOOKUP($C4849,'Raw-products'!$A$2:$H$1261,MATCH(J$1,'Raw-products'!$A$1:$H$1,0))</f>
        <v>red</v>
      </c>
      <c r="K4849">
        <f>VLOOKUP($C4849,'Raw-products'!$A$2:$H$1261,MATCH(K$1,'Raw-products'!$A$1:$H$1,0))</f>
        <v>108</v>
      </c>
      <c r="L4849">
        <f>VLOOKUP($C4849,'Raw-products'!$A$2:$H$1261,MATCH(L$1,'Raw-products'!$A$1:$H$1,0))</f>
        <v>64</v>
      </c>
      <c r="M4849" s="5">
        <f t="shared" si="150"/>
        <v>6912</v>
      </c>
      <c r="N4849" cm="1">
        <f t="array" ref="N4849:Q4849">_xlfn.XLOOKUP($B4849,'Raw -orders'!$A:$A,'Raw -orders'!$B:$E)</f>
        <v>382</v>
      </c>
      <c r="O4849">
        <v>36941</v>
      </c>
      <c r="P4849" s="1">
        <v>44200</v>
      </c>
      <c r="Q4849" s="1">
        <v>44219</v>
      </c>
      <c r="R4849" t="str" cm="1">
        <f t="array" ref="R4849:Y4849">_xlfn.XLOOKUP($N4849,'Raw - customers'!$A:$A,'Raw - customers'!$B:$I)</f>
        <v>Emanuele Deesly</v>
      </c>
      <c r="S4849" t="str">
        <v>Genderfluid</v>
      </c>
      <c r="T4849">
        <v>24</v>
      </c>
      <c r="U4849" t="str">
        <v>83 Jordan DriveApt. 011</v>
      </c>
      <c r="V4849">
        <v>6714</v>
      </c>
      <c r="W4849" t="str">
        <v>Rodriguezbury</v>
      </c>
      <c r="X4849" t="str">
        <v>Victoria</v>
      </c>
      <c r="Y4849" t="str">
        <v>Australia</v>
      </c>
      <c r="Z4849">
        <v>1</v>
      </c>
      <c r="AA4849" s="3" t="str">
        <f t="shared" si="151"/>
        <v>10 to 20</v>
      </c>
      <c r="AP4849" s="6">
        <v>382</v>
      </c>
      <c r="AQ4849" s="6" t="s">
        <v>1396</v>
      </c>
    </row>
    <row r="4850" spans="1:43" x14ac:dyDescent="0.25">
      <c r="A4850">
        <v>4848</v>
      </c>
      <c r="B4850">
        <v>970</v>
      </c>
      <c r="C4850">
        <v>510</v>
      </c>
      <c r="D4850">
        <v>102</v>
      </c>
      <c r="E4850">
        <v>1</v>
      </c>
      <c r="F4850">
        <v>102</v>
      </c>
      <c r="G4850" t="str">
        <f>VLOOKUP($C4850,'Raw-products'!$A$2:$H$1261,MATCH(G$1,'Raw-products'!$A$1:$H$1,0))</f>
        <v>Jacket</v>
      </c>
      <c r="H4850" t="str">
        <f>VLOOKUP($C4850,'Raw-products'!$A$2:$H$1261,MATCH(H$1,'Raw-products'!$A$1:$H$1,0))</f>
        <v>Windbreaker</v>
      </c>
      <c r="I4850" t="str">
        <f>VLOOKUP($C4850,'Raw-products'!$A$2:$H$1261,MATCH(I$1,'Raw-products'!$A$1:$H$1,0))</f>
        <v>XS</v>
      </c>
      <c r="J4850" t="str">
        <f>VLOOKUP($C4850,'Raw-products'!$A$2:$H$1261,MATCH(J$1,'Raw-products'!$A$1:$H$1,0))</f>
        <v>blue</v>
      </c>
      <c r="K4850">
        <f>VLOOKUP($C4850,'Raw-products'!$A$2:$H$1261,MATCH(K$1,'Raw-products'!$A$1:$H$1,0))</f>
        <v>109</v>
      </c>
      <c r="L4850">
        <f>VLOOKUP($C4850,'Raw-products'!$A$2:$H$1261,MATCH(L$1,'Raw-products'!$A$1:$H$1,0))</f>
        <v>59</v>
      </c>
      <c r="M4850" s="5">
        <f t="shared" si="150"/>
        <v>6431</v>
      </c>
      <c r="N4850" cm="1">
        <f t="array" ref="N4850:Q4850">_xlfn.XLOOKUP($B4850,'Raw -orders'!$A:$A,'Raw -orders'!$B:$E)</f>
        <v>382</v>
      </c>
      <c r="O4850">
        <v>36941</v>
      </c>
      <c r="P4850" s="1">
        <v>44200</v>
      </c>
      <c r="Q4850" s="1">
        <v>44219</v>
      </c>
      <c r="R4850" t="str" cm="1">
        <f t="array" ref="R4850:Y4850">_xlfn.XLOOKUP($N4850,'Raw - customers'!$A:$A,'Raw - customers'!$B:$I)</f>
        <v>Emanuele Deesly</v>
      </c>
      <c r="S4850" t="str">
        <v>Genderfluid</v>
      </c>
      <c r="T4850">
        <v>24</v>
      </c>
      <c r="U4850" t="str">
        <v>83 Jordan DriveApt. 011</v>
      </c>
      <c r="V4850">
        <v>6714</v>
      </c>
      <c r="W4850" t="str">
        <v>Rodriguezbury</v>
      </c>
      <c r="X4850" t="str">
        <v>Victoria</v>
      </c>
      <c r="Y4850" t="str">
        <v>Australia</v>
      </c>
      <c r="Z4850">
        <v>1</v>
      </c>
      <c r="AA4850" s="3" t="str">
        <f t="shared" si="151"/>
        <v>10 to 20</v>
      </c>
      <c r="AP4850" s="6">
        <v>382</v>
      </c>
      <c r="AQ4850" s="6" t="s">
        <v>1396</v>
      </c>
    </row>
    <row r="4851" spans="1:43" x14ac:dyDescent="0.25">
      <c r="A4851">
        <v>4849</v>
      </c>
      <c r="B4851">
        <v>970</v>
      </c>
      <c r="C4851">
        <v>268</v>
      </c>
      <c r="D4851">
        <v>95</v>
      </c>
      <c r="E4851">
        <v>2</v>
      </c>
      <c r="F4851">
        <v>190</v>
      </c>
      <c r="G4851" t="str">
        <f>VLOOKUP($C4851,'Raw-products'!$A$2:$H$1261,MATCH(G$1,'Raw-products'!$A$1:$H$1,0))</f>
        <v>Shirt</v>
      </c>
      <c r="H4851" t="str">
        <f>VLOOKUP($C4851,'Raw-products'!$A$2:$H$1261,MATCH(H$1,'Raw-products'!$A$1:$H$1,0))</f>
        <v>Polo</v>
      </c>
      <c r="I4851" t="str">
        <f>VLOOKUP($C4851,'Raw-products'!$A$2:$H$1261,MATCH(I$1,'Raw-products'!$A$1:$H$1,0))</f>
        <v>L</v>
      </c>
      <c r="J4851" t="str">
        <f>VLOOKUP($C4851,'Raw-products'!$A$2:$H$1261,MATCH(J$1,'Raw-products'!$A$1:$H$1,0))</f>
        <v>blue</v>
      </c>
      <c r="K4851">
        <f>VLOOKUP($C4851,'Raw-products'!$A$2:$H$1261,MATCH(K$1,'Raw-products'!$A$1:$H$1,0))</f>
        <v>117</v>
      </c>
      <c r="L4851">
        <f>VLOOKUP($C4851,'Raw-products'!$A$2:$H$1261,MATCH(L$1,'Raw-products'!$A$1:$H$1,0))</f>
        <v>77</v>
      </c>
      <c r="M4851" s="5">
        <f t="shared" si="150"/>
        <v>9009</v>
      </c>
      <c r="N4851" cm="1">
        <f t="array" ref="N4851:Q4851">_xlfn.XLOOKUP($B4851,'Raw -orders'!$A:$A,'Raw -orders'!$B:$E)</f>
        <v>382</v>
      </c>
      <c r="O4851">
        <v>36941</v>
      </c>
      <c r="P4851" s="1">
        <v>44200</v>
      </c>
      <c r="Q4851" s="1">
        <v>44219</v>
      </c>
      <c r="R4851" t="str" cm="1">
        <f t="array" ref="R4851:Y4851">_xlfn.XLOOKUP($N4851,'Raw - customers'!$A:$A,'Raw - customers'!$B:$I)</f>
        <v>Emanuele Deesly</v>
      </c>
      <c r="S4851" t="str">
        <v>Genderfluid</v>
      </c>
      <c r="T4851">
        <v>24</v>
      </c>
      <c r="U4851" t="str">
        <v>83 Jordan DriveApt. 011</v>
      </c>
      <c r="V4851">
        <v>6714</v>
      </c>
      <c r="W4851" t="str">
        <v>Rodriguezbury</v>
      </c>
      <c r="X4851" t="str">
        <v>Victoria</v>
      </c>
      <c r="Y4851" t="str">
        <v>Australia</v>
      </c>
      <c r="Z4851">
        <v>1</v>
      </c>
      <c r="AA4851" s="3" t="str">
        <f t="shared" si="151"/>
        <v>10 to 20</v>
      </c>
      <c r="AP4851" s="6">
        <v>382</v>
      </c>
      <c r="AQ4851" s="6" t="s">
        <v>1396</v>
      </c>
    </row>
    <row r="4852" spans="1:43" x14ac:dyDescent="0.25">
      <c r="A4852">
        <v>4850</v>
      </c>
      <c r="B4852">
        <v>971</v>
      </c>
      <c r="C4852">
        <v>1179</v>
      </c>
      <c r="D4852">
        <v>99</v>
      </c>
      <c r="E4852">
        <v>3</v>
      </c>
      <c r="F4852">
        <v>297</v>
      </c>
      <c r="G4852" t="str">
        <f>VLOOKUP($C4852,'Raw-products'!$A$2:$H$1261,MATCH(G$1,'Raw-products'!$A$1:$H$1,0))</f>
        <v>Trousers</v>
      </c>
      <c r="H4852" t="str">
        <f>VLOOKUP($C4852,'Raw-products'!$A$2:$H$1261,MATCH(H$1,'Raw-products'!$A$1:$H$1,0))</f>
        <v>High-Waisted</v>
      </c>
      <c r="I4852" t="str">
        <f>VLOOKUP($C4852,'Raw-products'!$A$2:$H$1261,MATCH(I$1,'Raw-products'!$A$1:$H$1,0))</f>
        <v>XL</v>
      </c>
      <c r="J4852" t="str">
        <f>VLOOKUP($C4852,'Raw-products'!$A$2:$H$1261,MATCH(J$1,'Raw-products'!$A$1:$H$1,0))</f>
        <v>blue</v>
      </c>
      <c r="K4852">
        <f>VLOOKUP($C4852,'Raw-products'!$A$2:$H$1261,MATCH(K$1,'Raw-products'!$A$1:$H$1,0))</f>
        <v>98</v>
      </c>
      <c r="L4852">
        <f>VLOOKUP($C4852,'Raw-products'!$A$2:$H$1261,MATCH(L$1,'Raw-products'!$A$1:$H$1,0))</f>
        <v>65</v>
      </c>
      <c r="M4852" s="5">
        <f t="shared" si="150"/>
        <v>6370</v>
      </c>
      <c r="N4852" cm="1">
        <f t="array" ref="N4852:Q4852">_xlfn.XLOOKUP($B4852,'Raw -orders'!$A:$A,'Raw -orders'!$B:$E)</f>
        <v>272</v>
      </c>
      <c r="O4852">
        <v>40173</v>
      </c>
      <c r="P4852" s="1">
        <v>44434</v>
      </c>
      <c r="Q4852" s="1">
        <v>44451</v>
      </c>
      <c r="R4852" t="str" cm="1">
        <f t="array" ref="R4852:Y4852">_xlfn.XLOOKUP($N4852,'Raw - customers'!$A:$A,'Raw - customers'!$B:$I)</f>
        <v>Kendre Etherton</v>
      </c>
      <c r="S4852" t="str">
        <v>Genderqueer</v>
      </c>
      <c r="T4852">
        <v>22</v>
      </c>
      <c r="U4852" t="str">
        <v>3627 Chloe Estate DrSuite 963</v>
      </c>
      <c r="V4852">
        <v>4499</v>
      </c>
      <c r="W4852" t="str">
        <v>New Angelinaberg</v>
      </c>
      <c r="X4852" t="str">
        <v>Victoria</v>
      </c>
      <c r="Y4852" t="str">
        <v>Australia</v>
      </c>
      <c r="Z4852">
        <v>8</v>
      </c>
      <c r="AA4852" s="3" t="str">
        <f t="shared" si="151"/>
        <v>10 to 20</v>
      </c>
      <c r="AP4852" s="6">
        <v>272</v>
      </c>
      <c r="AQ4852" s="6" t="s">
        <v>1396</v>
      </c>
    </row>
    <row r="4853" spans="1:43" x14ac:dyDescent="0.25">
      <c r="A4853">
        <v>4851</v>
      </c>
      <c r="B4853">
        <v>971</v>
      </c>
      <c r="C4853">
        <v>1207</v>
      </c>
      <c r="D4853">
        <v>105</v>
      </c>
      <c r="E4853">
        <v>3</v>
      </c>
      <c r="F4853">
        <v>315</v>
      </c>
      <c r="G4853" t="str">
        <f>VLOOKUP($C4853,'Raw-products'!$A$2:$H$1261,MATCH(G$1,'Raw-products'!$A$1:$H$1,0))</f>
        <v>Trousers</v>
      </c>
      <c r="H4853" t="str">
        <f>VLOOKUP($C4853,'Raw-products'!$A$2:$H$1261,MATCH(H$1,'Raw-products'!$A$1:$H$1,0))</f>
        <v>Pleated</v>
      </c>
      <c r="I4853" t="str">
        <f>VLOOKUP($C4853,'Raw-products'!$A$2:$H$1261,MATCH(I$1,'Raw-products'!$A$1:$H$1,0))</f>
        <v>M</v>
      </c>
      <c r="J4853" t="str">
        <f>VLOOKUP($C4853,'Raw-products'!$A$2:$H$1261,MATCH(J$1,'Raw-products'!$A$1:$H$1,0))</f>
        <v>green</v>
      </c>
      <c r="K4853">
        <f>VLOOKUP($C4853,'Raw-products'!$A$2:$H$1261,MATCH(K$1,'Raw-products'!$A$1:$H$1,0))</f>
        <v>90</v>
      </c>
      <c r="L4853">
        <f>VLOOKUP($C4853,'Raw-products'!$A$2:$H$1261,MATCH(L$1,'Raw-products'!$A$1:$H$1,0))</f>
        <v>41</v>
      </c>
      <c r="M4853" s="5">
        <f t="shared" si="150"/>
        <v>3690</v>
      </c>
      <c r="N4853" cm="1">
        <f t="array" ref="N4853:Q4853">_xlfn.XLOOKUP($B4853,'Raw -orders'!$A:$A,'Raw -orders'!$B:$E)</f>
        <v>272</v>
      </c>
      <c r="O4853">
        <v>40173</v>
      </c>
      <c r="P4853" s="1">
        <v>44434</v>
      </c>
      <c r="Q4853" s="1">
        <v>44451</v>
      </c>
      <c r="R4853" t="str" cm="1">
        <f t="array" ref="R4853:Y4853">_xlfn.XLOOKUP($N4853,'Raw - customers'!$A:$A,'Raw - customers'!$B:$I)</f>
        <v>Kendre Etherton</v>
      </c>
      <c r="S4853" t="str">
        <v>Genderqueer</v>
      </c>
      <c r="T4853">
        <v>22</v>
      </c>
      <c r="U4853" t="str">
        <v>3627 Chloe Estate DrSuite 963</v>
      </c>
      <c r="V4853">
        <v>4499</v>
      </c>
      <c r="W4853" t="str">
        <v>New Angelinaberg</v>
      </c>
      <c r="X4853" t="str">
        <v>Victoria</v>
      </c>
      <c r="Y4853" t="str">
        <v>Australia</v>
      </c>
      <c r="Z4853">
        <v>8</v>
      </c>
      <c r="AA4853" s="3" t="str">
        <f t="shared" si="151"/>
        <v>10 to 20</v>
      </c>
      <c r="AP4853" s="6">
        <v>272</v>
      </c>
      <c r="AQ4853" s="6" t="s">
        <v>1396</v>
      </c>
    </row>
    <row r="4854" spans="1:43" x14ac:dyDescent="0.25">
      <c r="A4854">
        <v>4852</v>
      </c>
      <c r="B4854">
        <v>971</v>
      </c>
      <c r="C4854">
        <v>332</v>
      </c>
      <c r="D4854">
        <v>109</v>
      </c>
      <c r="E4854">
        <v>1</v>
      </c>
      <c r="F4854">
        <v>109</v>
      </c>
      <c r="G4854" t="str">
        <f>VLOOKUP($C4854,'Raw-products'!$A$2:$H$1261,MATCH(G$1,'Raw-products'!$A$1:$H$1,0))</f>
        <v>Shirt</v>
      </c>
      <c r="H4854" t="str">
        <f>VLOOKUP($C4854,'Raw-products'!$A$2:$H$1261,MATCH(H$1,'Raw-products'!$A$1:$H$1,0))</f>
        <v>Mandarin Collar</v>
      </c>
      <c r="I4854" t="str">
        <f>VLOOKUP($C4854,'Raw-products'!$A$2:$H$1261,MATCH(I$1,'Raw-products'!$A$1:$H$1,0))</f>
        <v>M</v>
      </c>
      <c r="J4854" t="str">
        <f>VLOOKUP($C4854,'Raw-products'!$A$2:$H$1261,MATCH(J$1,'Raw-products'!$A$1:$H$1,0))</f>
        <v>green</v>
      </c>
      <c r="K4854">
        <f>VLOOKUP($C4854,'Raw-products'!$A$2:$H$1261,MATCH(K$1,'Raw-products'!$A$1:$H$1,0))</f>
        <v>108</v>
      </c>
      <c r="L4854">
        <f>VLOOKUP($C4854,'Raw-products'!$A$2:$H$1261,MATCH(L$1,'Raw-products'!$A$1:$H$1,0))</f>
        <v>57</v>
      </c>
      <c r="M4854" s="5">
        <f t="shared" si="150"/>
        <v>6156</v>
      </c>
      <c r="N4854" cm="1">
        <f t="array" ref="N4854:Q4854">_xlfn.XLOOKUP($B4854,'Raw -orders'!$A:$A,'Raw -orders'!$B:$E)</f>
        <v>272</v>
      </c>
      <c r="O4854">
        <v>40173</v>
      </c>
      <c r="P4854" s="1">
        <v>44434</v>
      </c>
      <c r="Q4854" s="1">
        <v>44451</v>
      </c>
      <c r="R4854" t="str" cm="1">
        <f t="array" ref="R4854:Y4854">_xlfn.XLOOKUP($N4854,'Raw - customers'!$A:$A,'Raw - customers'!$B:$I)</f>
        <v>Kendre Etherton</v>
      </c>
      <c r="S4854" t="str">
        <v>Genderqueer</v>
      </c>
      <c r="T4854">
        <v>22</v>
      </c>
      <c r="U4854" t="str">
        <v>3627 Chloe Estate DrSuite 963</v>
      </c>
      <c r="V4854">
        <v>4499</v>
      </c>
      <c r="W4854" t="str">
        <v>New Angelinaberg</v>
      </c>
      <c r="X4854" t="str">
        <v>Victoria</v>
      </c>
      <c r="Y4854" t="str">
        <v>Australia</v>
      </c>
      <c r="Z4854">
        <v>8</v>
      </c>
      <c r="AA4854" s="3" t="str">
        <f t="shared" si="151"/>
        <v>10 to 20</v>
      </c>
      <c r="AP4854" s="6">
        <v>272</v>
      </c>
      <c r="AQ4854" s="6" t="s">
        <v>1396</v>
      </c>
    </row>
    <row r="4855" spans="1:43" x14ac:dyDescent="0.25">
      <c r="A4855">
        <v>4853</v>
      </c>
      <c r="B4855">
        <v>972</v>
      </c>
      <c r="C4855">
        <v>1016</v>
      </c>
      <c r="D4855">
        <v>90</v>
      </c>
      <c r="E4855">
        <v>3</v>
      </c>
      <c r="F4855">
        <v>270</v>
      </c>
      <c r="G4855" t="str">
        <f>VLOOKUP($C4855,'Raw-products'!$A$2:$H$1261,MATCH(G$1,'Raw-products'!$A$1:$H$1,0))</f>
        <v>Trousers</v>
      </c>
      <c r="H4855" t="str">
        <f>VLOOKUP($C4855,'Raw-products'!$A$2:$H$1261,MATCH(H$1,'Raw-products'!$A$1:$H$1,0))</f>
        <v>Relaxed Leg</v>
      </c>
      <c r="I4855" t="str">
        <f>VLOOKUP($C4855,'Raw-products'!$A$2:$H$1261,MATCH(I$1,'Raw-products'!$A$1:$H$1,0))</f>
        <v>S</v>
      </c>
      <c r="J4855" t="str">
        <f>VLOOKUP($C4855,'Raw-products'!$A$2:$H$1261,MATCH(J$1,'Raw-products'!$A$1:$H$1,0))</f>
        <v>red</v>
      </c>
      <c r="K4855">
        <f>VLOOKUP($C4855,'Raw-products'!$A$2:$H$1261,MATCH(K$1,'Raw-products'!$A$1:$H$1,0))</f>
        <v>95</v>
      </c>
      <c r="L4855">
        <f>VLOOKUP($C4855,'Raw-products'!$A$2:$H$1261,MATCH(L$1,'Raw-products'!$A$1:$H$1,0))</f>
        <v>70</v>
      </c>
      <c r="M4855" s="5">
        <f t="shared" si="150"/>
        <v>6650</v>
      </c>
      <c r="N4855" cm="1">
        <f t="array" ref="N4855:Q4855">_xlfn.XLOOKUP($B4855,'Raw -orders'!$A:$A,'Raw -orders'!$B:$E)</f>
        <v>117</v>
      </c>
      <c r="O4855">
        <v>10698</v>
      </c>
      <c r="P4855" s="1">
        <v>44399</v>
      </c>
      <c r="Q4855" s="1">
        <v>44416</v>
      </c>
      <c r="R4855" t="str" cm="1">
        <f t="array" ref="R4855:Y4855">_xlfn.XLOOKUP($N4855,'Raw - customers'!$A:$A,'Raw - customers'!$B:$I)</f>
        <v>Alexei Hurburt</v>
      </c>
      <c r="S4855" t="str">
        <v>Female</v>
      </c>
      <c r="T4855">
        <v>75</v>
      </c>
      <c r="U4855" t="str">
        <v>0544 Zoe CourtSuite 153</v>
      </c>
      <c r="V4855">
        <v>2398</v>
      </c>
      <c r="W4855" t="str">
        <v>New Ellieland</v>
      </c>
      <c r="X4855" t="str">
        <v>Tasmania</v>
      </c>
      <c r="Y4855" t="str">
        <v>Australia</v>
      </c>
      <c r="Z4855">
        <v>7</v>
      </c>
      <c r="AA4855" s="3" t="str">
        <f t="shared" si="151"/>
        <v>10 to 20</v>
      </c>
      <c r="AP4855" s="6">
        <v>117</v>
      </c>
      <c r="AQ4855" s="6" t="s">
        <v>1414</v>
      </c>
    </row>
    <row r="4856" spans="1:43" x14ac:dyDescent="0.25">
      <c r="A4856">
        <v>4854</v>
      </c>
      <c r="B4856">
        <v>972</v>
      </c>
      <c r="C4856">
        <v>578</v>
      </c>
      <c r="D4856">
        <v>100</v>
      </c>
      <c r="E4856">
        <v>2</v>
      </c>
      <c r="F4856">
        <v>200</v>
      </c>
      <c r="G4856" t="str">
        <f>VLOOKUP($C4856,'Raw-products'!$A$2:$H$1261,MATCH(G$1,'Raw-products'!$A$1:$H$1,0))</f>
        <v>Jacket</v>
      </c>
      <c r="H4856" t="str">
        <f>VLOOKUP($C4856,'Raw-products'!$A$2:$H$1261,MATCH(H$1,'Raw-products'!$A$1:$H$1,0))</f>
        <v>Bomber</v>
      </c>
      <c r="I4856" t="str">
        <f>VLOOKUP($C4856,'Raw-products'!$A$2:$H$1261,MATCH(I$1,'Raw-products'!$A$1:$H$1,0))</f>
        <v>L</v>
      </c>
      <c r="J4856" t="str">
        <f>VLOOKUP($C4856,'Raw-products'!$A$2:$H$1261,MATCH(J$1,'Raw-products'!$A$1:$H$1,0))</f>
        <v>green</v>
      </c>
      <c r="K4856">
        <f>VLOOKUP($C4856,'Raw-products'!$A$2:$H$1261,MATCH(K$1,'Raw-products'!$A$1:$H$1,0))</f>
        <v>90</v>
      </c>
      <c r="L4856">
        <f>VLOOKUP($C4856,'Raw-products'!$A$2:$H$1261,MATCH(L$1,'Raw-products'!$A$1:$H$1,0))</f>
        <v>78</v>
      </c>
      <c r="M4856" s="5">
        <f t="shared" si="150"/>
        <v>7020</v>
      </c>
      <c r="N4856" cm="1">
        <f t="array" ref="N4856:Q4856">_xlfn.XLOOKUP($B4856,'Raw -orders'!$A:$A,'Raw -orders'!$B:$E)</f>
        <v>117</v>
      </c>
      <c r="O4856">
        <v>10698</v>
      </c>
      <c r="P4856" s="1">
        <v>44399</v>
      </c>
      <c r="Q4856" s="1">
        <v>44416</v>
      </c>
      <c r="R4856" t="str" cm="1">
        <f t="array" ref="R4856:Y4856">_xlfn.XLOOKUP($N4856,'Raw - customers'!$A:$A,'Raw - customers'!$B:$I)</f>
        <v>Alexei Hurburt</v>
      </c>
      <c r="S4856" t="str">
        <v>Female</v>
      </c>
      <c r="T4856">
        <v>75</v>
      </c>
      <c r="U4856" t="str">
        <v>0544 Zoe CourtSuite 153</v>
      </c>
      <c r="V4856">
        <v>2398</v>
      </c>
      <c r="W4856" t="str">
        <v>New Ellieland</v>
      </c>
      <c r="X4856" t="str">
        <v>Tasmania</v>
      </c>
      <c r="Y4856" t="str">
        <v>Australia</v>
      </c>
      <c r="Z4856">
        <v>7</v>
      </c>
      <c r="AA4856" s="3" t="str">
        <f t="shared" si="151"/>
        <v>10 to 20</v>
      </c>
      <c r="AP4856" s="6">
        <v>117</v>
      </c>
      <c r="AQ4856" s="6" t="s">
        <v>1414</v>
      </c>
    </row>
    <row r="4857" spans="1:43" x14ac:dyDescent="0.25">
      <c r="A4857">
        <v>4855</v>
      </c>
      <c r="B4857">
        <v>972</v>
      </c>
      <c r="C4857">
        <v>123</v>
      </c>
      <c r="D4857">
        <v>92</v>
      </c>
      <c r="E4857">
        <v>1</v>
      </c>
      <c r="F4857">
        <v>92</v>
      </c>
      <c r="G4857" t="str">
        <f>VLOOKUP($C4857,'Raw-products'!$A$2:$H$1261,MATCH(G$1,'Raw-products'!$A$1:$H$1,0))</f>
        <v>Shirt</v>
      </c>
      <c r="H4857" t="str">
        <f>VLOOKUP($C4857,'Raw-products'!$A$2:$H$1261,MATCH(H$1,'Raw-products'!$A$1:$H$1,0))</f>
        <v>Denim</v>
      </c>
      <c r="I4857" t="str">
        <f>VLOOKUP($C4857,'Raw-products'!$A$2:$H$1261,MATCH(I$1,'Raw-products'!$A$1:$H$1,0))</f>
        <v>L</v>
      </c>
      <c r="J4857" t="str">
        <f>VLOOKUP($C4857,'Raw-products'!$A$2:$H$1261,MATCH(J$1,'Raw-products'!$A$1:$H$1,0))</f>
        <v>green</v>
      </c>
      <c r="K4857">
        <f>VLOOKUP($C4857,'Raw-products'!$A$2:$H$1261,MATCH(K$1,'Raw-products'!$A$1:$H$1,0))</f>
        <v>115</v>
      </c>
      <c r="L4857">
        <f>VLOOKUP($C4857,'Raw-products'!$A$2:$H$1261,MATCH(L$1,'Raw-products'!$A$1:$H$1,0))</f>
        <v>71</v>
      </c>
      <c r="M4857" s="5">
        <f t="shared" si="150"/>
        <v>8165</v>
      </c>
      <c r="N4857" cm="1">
        <f t="array" ref="N4857:Q4857">_xlfn.XLOOKUP($B4857,'Raw -orders'!$A:$A,'Raw -orders'!$B:$E)</f>
        <v>117</v>
      </c>
      <c r="O4857">
        <v>10698</v>
      </c>
      <c r="P4857" s="1">
        <v>44399</v>
      </c>
      <c r="Q4857" s="1">
        <v>44416</v>
      </c>
      <c r="R4857" t="str" cm="1">
        <f t="array" ref="R4857:Y4857">_xlfn.XLOOKUP($N4857,'Raw - customers'!$A:$A,'Raw - customers'!$B:$I)</f>
        <v>Alexei Hurburt</v>
      </c>
      <c r="S4857" t="str">
        <v>Female</v>
      </c>
      <c r="T4857">
        <v>75</v>
      </c>
      <c r="U4857" t="str">
        <v>0544 Zoe CourtSuite 153</v>
      </c>
      <c r="V4857">
        <v>2398</v>
      </c>
      <c r="W4857" t="str">
        <v>New Ellieland</v>
      </c>
      <c r="X4857" t="str">
        <v>Tasmania</v>
      </c>
      <c r="Y4857" t="str">
        <v>Australia</v>
      </c>
      <c r="Z4857">
        <v>7</v>
      </c>
      <c r="AA4857" s="3" t="str">
        <f t="shared" si="151"/>
        <v>10 to 20</v>
      </c>
      <c r="AP4857" s="6">
        <v>117</v>
      </c>
      <c r="AQ4857" s="6" t="s">
        <v>1414</v>
      </c>
    </row>
    <row r="4858" spans="1:43" x14ac:dyDescent="0.25">
      <c r="A4858">
        <v>4856</v>
      </c>
      <c r="B4858">
        <v>972</v>
      </c>
      <c r="C4858">
        <v>952</v>
      </c>
      <c r="D4858">
        <v>97</v>
      </c>
      <c r="E4858">
        <v>3</v>
      </c>
      <c r="F4858">
        <v>291</v>
      </c>
      <c r="G4858" t="str">
        <f>VLOOKUP($C4858,'Raw-products'!$A$2:$H$1261,MATCH(G$1,'Raw-products'!$A$1:$H$1,0))</f>
        <v>Trousers</v>
      </c>
      <c r="H4858" t="str">
        <f>VLOOKUP($C4858,'Raw-products'!$A$2:$H$1261,MATCH(H$1,'Raw-products'!$A$1:$H$1,0))</f>
        <v>Slim-Fit</v>
      </c>
      <c r="I4858" t="str">
        <f>VLOOKUP($C4858,'Raw-products'!$A$2:$H$1261,MATCH(I$1,'Raw-products'!$A$1:$H$1,0))</f>
        <v>M</v>
      </c>
      <c r="J4858" t="str">
        <f>VLOOKUP($C4858,'Raw-products'!$A$2:$H$1261,MATCH(J$1,'Raw-products'!$A$1:$H$1,0))</f>
        <v>orange</v>
      </c>
      <c r="K4858">
        <f>VLOOKUP($C4858,'Raw-products'!$A$2:$H$1261,MATCH(K$1,'Raw-products'!$A$1:$H$1,0))</f>
        <v>119</v>
      </c>
      <c r="L4858">
        <f>VLOOKUP($C4858,'Raw-products'!$A$2:$H$1261,MATCH(L$1,'Raw-products'!$A$1:$H$1,0))</f>
        <v>44</v>
      </c>
      <c r="M4858" s="5">
        <f t="shared" si="150"/>
        <v>5236</v>
      </c>
      <c r="N4858" cm="1">
        <f t="array" ref="N4858:Q4858">_xlfn.XLOOKUP($B4858,'Raw -orders'!$A:$A,'Raw -orders'!$B:$E)</f>
        <v>117</v>
      </c>
      <c r="O4858">
        <v>10698</v>
      </c>
      <c r="P4858" s="1">
        <v>44399</v>
      </c>
      <c r="Q4858" s="1">
        <v>44416</v>
      </c>
      <c r="R4858" t="str" cm="1">
        <f t="array" ref="R4858:Y4858">_xlfn.XLOOKUP($N4858,'Raw - customers'!$A:$A,'Raw - customers'!$B:$I)</f>
        <v>Alexei Hurburt</v>
      </c>
      <c r="S4858" t="str">
        <v>Female</v>
      </c>
      <c r="T4858">
        <v>75</v>
      </c>
      <c r="U4858" t="str">
        <v>0544 Zoe CourtSuite 153</v>
      </c>
      <c r="V4858">
        <v>2398</v>
      </c>
      <c r="W4858" t="str">
        <v>New Ellieland</v>
      </c>
      <c r="X4858" t="str">
        <v>Tasmania</v>
      </c>
      <c r="Y4858" t="str">
        <v>Australia</v>
      </c>
      <c r="Z4858">
        <v>7</v>
      </c>
      <c r="AA4858" s="3" t="str">
        <f t="shared" si="151"/>
        <v>10 to 20</v>
      </c>
      <c r="AP4858" s="6">
        <v>117</v>
      </c>
      <c r="AQ4858" s="6" t="s">
        <v>1414</v>
      </c>
    </row>
    <row r="4859" spans="1:43" x14ac:dyDescent="0.25">
      <c r="A4859">
        <v>4857</v>
      </c>
      <c r="B4859">
        <v>972</v>
      </c>
      <c r="C4859">
        <v>1189</v>
      </c>
      <c r="D4859">
        <v>99</v>
      </c>
      <c r="E4859">
        <v>1</v>
      </c>
      <c r="F4859">
        <v>99</v>
      </c>
      <c r="G4859" t="str">
        <f>VLOOKUP($C4859,'Raw-products'!$A$2:$H$1261,MATCH(G$1,'Raw-products'!$A$1:$H$1,0))</f>
        <v>Trousers</v>
      </c>
      <c r="H4859" t="str">
        <f>VLOOKUP($C4859,'Raw-products'!$A$2:$H$1261,MATCH(H$1,'Raw-products'!$A$1:$H$1,0))</f>
        <v>High-Waisted</v>
      </c>
      <c r="I4859" t="str">
        <f>VLOOKUP($C4859,'Raw-products'!$A$2:$H$1261,MATCH(I$1,'Raw-products'!$A$1:$H$1,0))</f>
        <v>XL</v>
      </c>
      <c r="J4859" t="str">
        <f>VLOOKUP($C4859,'Raw-products'!$A$2:$H$1261,MATCH(J$1,'Raw-products'!$A$1:$H$1,0))</f>
        <v>violet</v>
      </c>
      <c r="K4859">
        <f>VLOOKUP($C4859,'Raw-products'!$A$2:$H$1261,MATCH(K$1,'Raw-products'!$A$1:$H$1,0))</f>
        <v>98</v>
      </c>
      <c r="L4859">
        <f>VLOOKUP($C4859,'Raw-products'!$A$2:$H$1261,MATCH(L$1,'Raw-products'!$A$1:$H$1,0))</f>
        <v>74</v>
      </c>
      <c r="M4859" s="5">
        <f t="shared" si="150"/>
        <v>7252</v>
      </c>
      <c r="N4859" cm="1">
        <f t="array" ref="N4859:Q4859">_xlfn.XLOOKUP($B4859,'Raw -orders'!$A:$A,'Raw -orders'!$B:$E)</f>
        <v>117</v>
      </c>
      <c r="O4859">
        <v>10698</v>
      </c>
      <c r="P4859" s="1">
        <v>44399</v>
      </c>
      <c r="Q4859" s="1">
        <v>44416</v>
      </c>
      <c r="R4859" t="str" cm="1">
        <f t="array" ref="R4859:Y4859">_xlfn.XLOOKUP($N4859,'Raw - customers'!$A:$A,'Raw - customers'!$B:$I)</f>
        <v>Alexei Hurburt</v>
      </c>
      <c r="S4859" t="str">
        <v>Female</v>
      </c>
      <c r="T4859">
        <v>75</v>
      </c>
      <c r="U4859" t="str">
        <v>0544 Zoe CourtSuite 153</v>
      </c>
      <c r="V4859">
        <v>2398</v>
      </c>
      <c r="W4859" t="str">
        <v>New Ellieland</v>
      </c>
      <c r="X4859" t="str">
        <v>Tasmania</v>
      </c>
      <c r="Y4859" t="str">
        <v>Australia</v>
      </c>
      <c r="Z4859">
        <v>7</v>
      </c>
      <c r="AA4859" s="3" t="str">
        <f t="shared" si="151"/>
        <v>10 to 20</v>
      </c>
      <c r="AP4859" s="6">
        <v>117</v>
      </c>
      <c r="AQ4859" s="6" t="s">
        <v>1414</v>
      </c>
    </row>
    <row r="4860" spans="1:43" x14ac:dyDescent="0.25">
      <c r="A4860">
        <v>4858</v>
      </c>
      <c r="B4860">
        <v>972</v>
      </c>
      <c r="C4860">
        <v>324</v>
      </c>
      <c r="D4860">
        <v>109</v>
      </c>
      <c r="E4860">
        <v>1</v>
      </c>
      <c r="F4860">
        <v>109</v>
      </c>
      <c r="G4860" t="str">
        <f>VLOOKUP($C4860,'Raw-products'!$A$2:$H$1261,MATCH(G$1,'Raw-products'!$A$1:$H$1,0))</f>
        <v>Shirt</v>
      </c>
      <c r="H4860" t="str">
        <f>VLOOKUP($C4860,'Raw-products'!$A$2:$H$1261,MATCH(H$1,'Raw-products'!$A$1:$H$1,0))</f>
        <v>Mandarin Collar</v>
      </c>
      <c r="I4860" t="str">
        <f>VLOOKUP($C4860,'Raw-products'!$A$2:$H$1261,MATCH(I$1,'Raw-products'!$A$1:$H$1,0))</f>
        <v>XL</v>
      </c>
      <c r="J4860" t="str">
        <f>VLOOKUP($C4860,'Raw-products'!$A$2:$H$1261,MATCH(J$1,'Raw-products'!$A$1:$H$1,0))</f>
        <v>orange</v>
      </c>
      <c r="K4860">
        <f>VLOOKUP($C4860,'Raw-products'!$A$2:$H$1261,MATCH(K$1,'Raw-products'!$A$1:$H$1,0))</f>
        <v>108</v>
      </c>
      <c r="L4860">
        <f>VLOOKUP($C4860,'Raw-products'!$A$2:$H$1261,MATCH(L$1,'Raw-products'!$A$1:$H$1,0))</f>
        <v>59</v>
      </c>
      <c r="M4860" s="5">
        <f t="shared" si="150"/>
        <v>6372</v>
      </c>
      <c r="N4860" cm="1">
        <f t="array" ref="N4860:Q4860">_xlfn.XLOOKUP($B4860,'Raw -orders'!$A:$A,'Raw -orders'!$B:$E)</f>
        <v>117</v>
      </c>
      <c r="O4860">
        <v>10698</v>
      </c>
      <c r="P4860" s="1">
        <v>44399</v>
      </c>
      <c r="Q4860" s="1">
        <v>44416</v>
      </c>
      <c r="R4860" t="str" cm="1">
        <f t="array" ref="R4860:Y4860">_xlfn.XLOOKUP($N4860,'Raw - customers'!$A:$A,'Raw - customers'!$B:$I)</f>
        <v>Alexei Hurburt</v>
      </c>
      <c r="S4860" t="str">
        <v>Female</v>
      </c>
      <c r="T4860">
        <v>75</v>
      </c>
      <c r="U4860" t="str">
        <v>0544 Zoe CourtSuite 153</v>
      </c>
      <c r="V4860">
        <v>2398</v>
      </c>
      <c r="W4860" t="str">
        <v>New Ellieland</v>
      </c>
      <c r="X4860" t="str">
        <v>Tasmania</v>
      </c>
      <c r="Y4860" t="str">
        <v>Australia</v>
      </c>
      <c r="Z4860">
        <v>7</v>
      </c>
      <c r="AA4860" s="3" t="str">
        <f t="shared" si="151"/>
        <v>10 to 20</v>
      </c>
      <c r="AP4860" s="6">
        <v>117</v>
      </c>
      <c r="AQ4860" s="6" t="s">
        <v>1414</v>
      </c>
    </row>
    <row r="4861" spans="1:43" x14ac:dyDescent="0.25">
      <c r="A4861">
        <v>4859</v>
      </c>
      <c r="B4861">
        <v>972</v>
      </c>
      <c r="C4861">
        <v>1220</v>
      </c>
      <c r="D4861">
        <v>105</v>
      </c>
      <c r="E4861">
        <v>2</v>
      </c>
      <c r="F4861">
        <v>210</v>
      </c>
      <c r="G4861" t="str">
        <f>VLOOKUP($C4861,'Raw-products'!$A$2:$H$1261,MATCH(G$1,'Raw-products'!$A$1:$H$1,0))</f>
        <v>Trousers</v>
      </c>
      <c r="H4861" t="str">
        <f>VLOOKUP($C4861,'Raw-products'!$A$2:$H$1261,MATCH(H$1,'Raw-products'!$A$1:$H$1,0))</f>
        <v>Pleated</v>
      </c>
      <c r="I4861" t="str">
        <f>VLOOKUP($C4861,'Raw-products'!$A$2:$H$1261,MATCH(I$1,'Raw-products'!$A$1:$H$1,0))</f>
        <v>XS</v>
      </c>
      <c r="J4861" t="str">
        <f>VLOOKUP($C4861,'Raw-products'!$A$2:$H$1261,MATCH(J$1,'Raw-products'!$A$1:$H$1,0))</f>
        <v>violet</v>
      </c>
      <c r="K4861">
        <f>VLOOKUP($C4861,'Raw-products'!$A$2:$H$1261,MATCH(K$1,'Raw-products'!$A$1:$H$1,0))</f>
        <v>90</v>
      </c>
      <c r="L4861">
        <f>VLOOKUP($C4861,'Raw-products'!$A$2:$H$1261,MATCH(L$1,'Raw-products'!$A$1:$H$1,0))</f>
        <v>58</v>
      </c>
      <c r="M4861" s="5">
        <f t="shared" si="150"/>
        <v>5220</v>
      </c>
      <c r="N4861" cm="1">
        <f t="array" ref="N4861:Q4861">_xlfn.XLOOKUP($B4861,'Raw -orders'!$A:$A,'Raw -orders'!$B:$E)</f>
        <v>117</v>
      </c>
      <c r="O4861">
        <v>10698</v>
      </c>
      <c r="P4861" s="1">
        <v>44399</v>
      </c>
      <c r="Q4861" s="1">
        <v>44416</v>
      </c>
      <c r="R4861" t="str" cm="1">
        <f t="array" ref="R4861:Y4861">_xlfn.XLOOKUP($N4861,'Raw - customers'!$A:$A,'Raw - customers'!$B:$I)</f>
        <v>Alexei Hurburt</v>
      </c>
      <c r="S4861" t="str">
        <v>Female</v>
      </c>
      <c r="T4861">
        <v>75</v>
      </c>
      <c r="U4861" t="str">
        <v>0544 Zoe CourtSuite 153</v>
      </c>
      <c r="V4861">
        <v>2398</v>
      </c>
      <c r="W4861" t="str">
        <v>New Ellieland</v>
      </c>
      <c r="X4861" t="str">
        <v>Tasmania</v>
      </c>
      <c r="Y4861" t="str">
        <v>Australia</v>
      </c>
      <c r="Z4861">
        <v>7</v>
      </c>
      <c r="AA4861" s="3" t="str">
        <f t="shared" si="151"/>
        <v>10 to 20</v>
      </c>
      <c r="AP4861" s="6">
        <v>117</v>
      </c>
      <c r="AQ4861" s="6" t="s">
        <v>1414</v>
      </c>
    </row>
    <row r="4862" spans="1:43" x14ac:dyDescent="0.25">
      <c r="A4862">
        <v>4860</v>
      </c>
      <c r="B4862">
        <v>972</v>
      </c>
      <c r="C4862">
        <v>478</v>
      </c>
      <c r="D4862">
        <v>118</v>
      </c>
      <c r="E4862">
        <v>2</v>
      </c>
      <c r="F4862">
        <v>236</v>
      </c>
      <c r="G4862" t="str">
        <f>VLOOKUP($C4862,'Raw-products'!$A$2:$H$1261,MATCH(G$1,'Raw-products'!$A$1:$H$1,0))</f>
        <v>Jacket</v>
      </c>
      <c r="H4862" t="str">
        <f>VLOOKUP($C4862,'Raw-products'!$A$2:$H$1261,MATCH(H$1,'Raw-products'!$A$1:$H$1,0))</f>
        <v>Puffer</v>
      </c>
      <c r="I4862" t="str">
        <f>VLOOKUP($C4862,'Raw-products'!$A$2:$H$1261,MATCH(I$1,'Raw-products'!$A$1:$H$1,0))</f>
        <v>L</v>
      </c>
      <c r="J4862" t="str">
        <f>VLOOKUP($C4862,'Raw-products'!$A$2:$H$1261,MATCH(J$1,'Raw-products'!$A$1:$H$1,0))</f>
        <v>blue</v>
      </c>
      <c r="K4862">
        <f>VLOOKUP($C4862,'Raw-products'!$A$2:$H$1261,MATCH(K$1,'Raw-products'!$A$1:$H$1,0))</f>
        <v>110</v>
      </c>
      <c r="L4862">
        <f>VLOOKUP($C4862,'Raw-products'!$A$2:$H$1261,MATCH(L$1,'Raw-products'!$A$1:$H$1,0))</f>
        <v>48</v>
      </c>
      <c r="M4862" s="5">
        <f t="shared" si="150"/>
        <v>5280</v>
      </c>
      <c r="N4862" cm="1">
        <f t="array" ref="N4862:Q4862">_xlfn.XLOOKUP($B4862,'Raw -orders'!$A:$A,'Raw -orders'!$B:$E)</f>
        <v>117</v>
      </c>
      <c r="O4862">
        <v>10698</v>
      </c>
      <c r="P4862" s="1">
        <v>44399</v>
      </c>
      <c r="Q4862" s="1">
        <v>44416</v>
      </c>
      <c r="R4862" t="str" cm="1">
        <f t="array" ref="R4862:Y4862">_xlfn.XLOOKUP($N4862,'Raw - customers'!$A:$A,'Raw - customers'!$B:$I)</f>
        <v>Alexei Hurburt</v>
      </c>
      <c r="S4862" t="str">
        <v>Female</v>
      </c>
      <c r="T4862">
        <v>75</v>
      </c>
      <c r="U4862" t="str">
        <v>0544 Zoe CourtSuite 153</v>
      </c>
      <c r="V4862">
        <v>2398</v>
      </c>
      <c r="W4862" t="str">
        <v>New Ellieland</v>
      </c>
      <c r="X4862" t="str">
        <v>Tasmania</v>
      </c>
      <c r="Y4862" t="str">
        <v>Australia</v>
      </c>
      <c r="Z4862">
        <v>7</v>
      </c>
      <c r="AA4862" s="3" t="str">
        <f t="shared" si="151"/>
        <v>10 to 20</v>
      </c>
      <c r="AP4862" s="6">
        <v>117</v>
      </c>
      <c r="AQ4862" s="6" t="s">
        <v>1414</v>
      </c>
    </row>
    <row r="4863" spans="1:43" x14ac:dyDescent="0.25">
      <c r="A4863">
        <v>4861</v>
      </c>
      <c r="B4863">
        <v>972</v>
      </c>
      <c r="C4863">
        <v>163</v>
      </c>
      <c r="D4863">
        <v>91</v>
      </c>
      <c r="E4863">
        <v>1</v>
      </c>
      <c r="F4863">
        <v>91</v>
      </c>
      <c r="G4863" t="str">
        <f>VLOOKUP($C4863,'Raw-products'!$A$2:$H$1261,MATCH(G$1,'Raw-products'!$A$1:$H$1,0))</f>
        <v>Shirt</v>
      </c>
      <c r="H4863" t="str">
        <f>VLOOKUP($C4863,'Raw-products'!$A$2:$H$1261,MATCH(H$1,'Raw-products'!$A$1:$H$1,0))</f>
        <v>Linen</v>
      </c>
      <c r="I4863" t="str">
        <f>VLOOKUP($C4863,'Raw-products'!$A$2:$H$1261,MATCH(I$1,'Raw-products'!$A$1:$H$1,0))</f>
        <v>L</v>
      </c>
      <c r="J4863" t="str">
        <f>VLOOKUP($C4863,'Raw-products'!$A$2:$H$1261,MATCH(J$1,'Raw-products'!$A$1:$H$1,0))</f>
        <v>blue</v>
      </c>
      <c r="K4863">
        <f>VLOOKUP($C4863,'Raw-products'!$A$2:$H$1261,MATCH(K$1,'Raw-products'!$A$1:$H$1,0))</f>
        <v>116</v>
      </c>
      <c r="L4863">
        <f>VLOOKUP($C4863,'Raw-products'!$A$2:$H$1261,MATCH(L$1,'Raw-products'!$A$1:$H$1,0))</f>
        <v>70</v>
      </c>
      <c r="M4863" s="5">
        <f t="shared" si="150"/>
        <v>8120</v>
      </c>
      <c r="N4863" cm="1">
        <f t="array" ref="N4863:Q4863">_xlfn.XLOOKUP($B4863,'Raw -orders'!$A:$A,'Raw -orders'!$B:$E)</f>
        <v>117</v>
      </c>
      <c r="O4863">
        <v>10698</v>
      </c>
      <c r="P4863" s="1">
        <v>44399</v>
      </c>
      <c r="Q4863" s="1">
        <v>44416</v>
      </c>
      <c r="R4863" t="str" cm="1">
        <f t="array" ref="R4863:Y4863">_xlfn.XLOOKUP($N4863,'Raw - customers'!$A:$A,'Raw - customers'!$B:$I)</f>
        <v>Alexei Hurburt</v>
      </c>
      <c r="S4863" t="str">
        <v>Female</v>
      </c>
      <c r="T4863">
        <v>75</v>
      </c>
      <c r="U4863" t="str">
        <v>0544 Zoe CourtSuite 153</v>
      </c>
      <c r="V4863">
        <v>2398</v>
      </c>
      <c r="W4863" t="str">
        <v>New Ellieland</v>
      </c>
      <c r="X4863" t="str">
        <v>Tasmania</v>
      </c>
      <c r="Y4863" t="str">
        <v>Australia</v>
      </c>
      <c r="Z4863">
        <v>7</v>
      </c>
      <c r="AA4863" s="3" t="str">
        <f t="shared" si="151"/>
        <v>10 to 20</v>
      </c>
      <c r="AP4863" s="6">
        <v>117</v>
      </c>
      <c r="AQ4863" s="6" t="s">
        <v>1414</v>
      </c>
    </row>
    <row r="4864" spans="1:43" x14ac:dyDescent="0.25">
      <c r="A4864">
        <v>4862</v>
      </c>
      <c r="B4864">
        <v>972</v>
      </c>
      <c r="C4864">
        <v>846</v>
      </c>
      <c r="D4864">
        <v>113</v>
      </c>
      <c r="E4864">
        <v>2</v>
      </c>
      <c r="F4864">
        <v>226</v>
      </c>
      <c r="G4864" t="str">
        <f>VLOOKUP($C4864,'Raw-products'!$A$2:$H$1261,MATCH(G$1,'Raw-products'!$A$1:$H$1,0))</f>
        <v>Trousers</v>
      </c>
      <c r="H4864" t="str">
        <f>VLOOKUP($C4864,'Raw-products'!$A$2:$H$1261,MATCH(H$1,'Raw-products'!$A$1:$H$1,0))</f>
        <v>Chinos</v>
      </c>
      <c r="I4864" t="str">
        <f>VLOOKUP($C4864,'Raw-products'!$A$2:$H$1261,MATCH(I$1,'Raw-products'!$A$1:$H$1,0))</f>
        <v>S</v>
      </c>
      <c r="J4864" t="str">
        <f>VLOOKUP($C4864,'Raw-products'!$A$2:$H$1261,MATCH(J$1,'Raw-products'!$A$1:$H$1,0))</f>
        <v>orange</v>
      </c>
      <c r="K4864">
        <f>VLOOKUP($C4864,'Raw-products'!$A$2:$H$1261,MATCH(K$1,'Raw-products'!$A$1:$H$1,0))</f>
        <v>100</v>
      </c>
      <c r="L4864">
        <f>VLOOKUP($C4864,'Raw-products'!$A$2:$H$1261,MATCH(L$1,'Raw-products'!$A$1:$H$1,0))</f>
        <v>58</v>
      </c>
      <c r="M4864" s="5">
        <f t="shared" si="150"/>
        <v>5800</v>
      </c>
      <c r="N4864" cm="1">
        <f t="array" ref="N4864:Q4864">_xlfn.XLOOKUP($B4864,'Raw -orders'!$A:$A,'Raw -orders'!$B:$E)</f>
        <v>117</v>
      </c>
      <c r="O4864">
        <v>10698</v>
      </c>
      <c r="P4864" s="1">
        <v>44399</v>
      </c>
      <c r="Q4864" s="1">
        <v>44416</v>
      </c>
      <c r="R4864" t="str" cm="1">
        <f t="array" ref="R4864:Y4864">_xlfn.XLOOKUP($N4864,'Raw - customers'!$A:$A,'Raw - customers'!$B:$I)</f>
        <v>Alexei Hurburt</v>
      </c>
      <c r="S4864" t="str">
        <v>Female</v>
      </c>
      <c r="T4864">
        <v>75</v>
      </c>
      <c r="U4864" t="str">
        <v>0544 Zoe CourtSuite 153</v>
      </c>
      <c r="V4864">
        <v>2398</v>
      </c>
      <c r="W4864" t="str">
        <v>New Ellieland</v>
      </c>
      <c r="X4864" t="str">
        <v>Tasmania</v>
      </c>
      <c r="Y4864" t="str">
        <v>Australia</v>
      </c>
      <c r="Z4864">
        <v>7</v>
      </c>
      <c r="AA4864" s="3" t="str">
        <f t="shared" si="151"/>
        <v>10 to 20</v>
      </c>
      <c r="AP4864" s="6">
        <v>117</v>
      </c>
      <c r="AQ4864" s="6" t="s">
        <v>1414</v>
      </c>
    </row>
    <row r="4865" spans="1:43" x14ac:dyDescent="0.25">
      <c r="A4865">
        <v>4863</v>
      </c>
      <c r="B4865">
        <v>973</v>
      </c>
      <c r="C4865">
        <v>450</v>
      </c>
      <c r="D4865">
        <v>107</v>
      </c>
      <c r="E4865">
        <v>2</v>
      </c>
      <c r="F4865">
        <v>214</v>
      </c>
      <c r="G4865" t="str">
        <f>VLOOKUP($C4865,'Raw-products'!$A$2:$H$1261,MATCH(G$1,'Raw-products'!$A$1:$H$1,0))</f>
        <v>Jacket</v>
      </c>
      <c r="H4865" t="str">
        <f>VLOOKUP($C4865,'Raw-products'!$A$2:$H$1261,MATCH(H$1,'Raw-products'!$A$1:$H$1,0))</f>
        <v>Denim</v>
      </c>
      <c r="I4865" t="str">
        <f>VLOOKUP($C4865,'Raw-products'!$A$2:$H$1261,MATCH(I$1,'Raw-products'!$A$1:$H$1,0))</f>
        <v>XS</v>
      </c>
      <c r="J4865" t="str">
        <f>VLOOKUP($C4865,'Raw-products'!$A$2:$H$1261,MATCH(J$1,'Raw-products'!$A$1:$H$1,0))</f>
        <v>violet</v>
      </c>
      <c r="K4865">
        <f>VLOOKUP($C4865,'Raw-products'!$A$2:$H$1261,MATCH(K$1,'Raw-products'!$A$1:$H$1,0))</f>
        <v>92</v>
      </c>
      <c r="L4865">
        <f>VLOOKUP($C4865,'Raw-products'!$A$2:$H$1261,MATCH(L$1,'Raw-products'!$A$1:$H$1,0))</f>
        <v>65</v>
      </c>
      <c r="M4865" s="5">
        <f t="shared" si="150"/>
        <v>5980</v>
      </c>
      <c r="N4865" cm="1">
        <f t="array" ref="N4865:Q4865">_xlfn.XLOOKUP($B4865,'Raw -orders'!$A:$A,'Raw -orders'!$B:$E)</f>
        <v>232</v>
      </c>
      <c r="O4865">
        <v>49214</v>
      </c>
      <c r="P4865" s="1">
        <v>44443</v>
      </c>
      <c r="Q4865" s="1">
        <v>44463</v>
      </c>
      <c r="R4865" t="str" cm="1">
        <f t="array" ref="R4865:Y4865">_xlfn.XLOOKUP($N4865,'Raw - customers'!$A:$A,'Raw - customers'!$B:$I)</f>
        <v>Kaitlyn Pinare</v>
      </c>
      <c r="S4865" t="str">
        <v>Male</v>
      </c>
      <c r="T4865">
        <v>24</v>
      </c>
      <c r="U4865" t="str">
        <v>8982 O'reilly PlazaSuite 007</v>
      </c>
      <c r="V4865">
        <v>5019</v>
      </c>
      <c r="W4865" t="str">
        <v>Lake Matilda</v>
      </c>
      <c r="X4865" t="str">
        <v>Northern Territory</v>
      </c>
      <c r="Y4865" t="str">
        <v>Australia</v>
      </c>
      <c r="Z4865">
        <v>9</v>
      </c>
      <c r="AA4865" s="3" t="str">
        <f t="shared" si="151"/>
        <v>10 to 20</v>
      </c>
      <c r="AP4865" s="6">
        <v>232</v>
      </c>
      <c r="AQ4865" s="6" t="s">
        <v>1339</v>
      </c>
    </row>
    <row r="4866" spans="1:43" x14ac:dyDescent="0.25">
      <c r="A4866">
        <v>4864</v>
      </c>
      <c r="B4866">
        <v>973</v>
      </c>
      <c r="C4866">
        <v>255</v>
      </c>
      <c r="D4866">
        <v>95</v>
      </c>
      <c r="E4866">
        <v>3</v>
      </c>
      <c r="F4866">
        <v>285</v>
      </c>
      <c r="G4866" t="str">
        <f>VLOOKUP($C4866,'Raw-products'!$A$2:$H$1261,MATCH(G$1,'Raw-products'!$A$1:$H$1,0))</f>
        <v>Shirt</v>
      </c>
      <c r="H4866" t="str">
        <f>VLOOKUP($C4866,'Raw-products'!$A$2:$H$1261,MATCH(H$1,'Raw-products'!$A$1:$H$1,0))</f>
        <v>Polo</v>
      </c>
      <c r="I4866" t="str">
        <f>VLOOKUP($C4866,'Raw-products'!$A$2:$H$1261,MATCH(I$1,'Raw-products'!$A$1:$H$1,0))</f>
        <v>XS</v>
      </c>
      <c r="J4866" t="str">
        <f>VLOOKUP($C4866,'Raw-products'!$A$2:$H$1261,MATCH(J$1,'Raw-products'!$A$1:$H$1,0))</f>
        <v>yellow</v>
      </c>
      <c r="K4866">
        <f>VLOOKUP($C4866,'Raw-products'!$A$2:$H$1261,MATCH(K$1,'Raw-products'!$A$1:$H$1,0))</f>
        <v>117</v>
      </c>
      <c r="L4866">
        <f>VLOOKUP($C4866,'Raw-products'!$A$2:$H$1261,MATCH(L$1,'Raw-products'!$A$1:$H$1,0))</f>
        <v>79</v>
      </c>
      <c r="M4866" s="5">
        <f t="shared" si="150"/>
        <v>9243</v>
      </c>
      <c r="N4866" cm="1">
        <f t="array" ref="N4866:Q4866">_xlfn.XLOOKUP($B4866,'Raw -orders'!$A:$A,'Raw -orders'!$B:$E)</f>
        <v>232</v>
      </c>
      <c r="O4866">
        <v>49214</v>
      </c>
      <c r="P4866" s="1">
        <v>44443</v>
      </c>
      <c r="Q4866" s="1">
        <v>44463</v>
      </c>
      <c r="R4866" t="str" cm="1">
        <f t="array" ref="R4866:Y4866">_xlfn.XLOOKUP($N4866,'Raw - customers'!$A:$A,'Raw - customers'!$B:$I)</f>
        <v>Kaitlyn Pinare</v>
      </c>
      <c r="S4866" t="str">
        <v>Male</v>
      </c>
      <c r="T4866">
        <v>24</v>
      </c>
      <c r="U4866" t="str">
        <v>8982 O'reilly PlazaSuite 007</v>
      </c>
      <c r="V4866">
        <v>5019</v>
      </c>
      <c r="W4866" t="str">
        <v>Lake Matilda</v>
      </c>
      <c r="X4866" t="str">
        <v>Northern Territory</v>
      </c>
      <c r="Y4866" t="str">
        <v>Australia</v>
      </c>
      <c r="Z4866">
        <v>9</v>
      </c>
      <c r="AA4866" s="3" t="str">
        <f t="shared" si="151"/>
        <v>10 to 20</v>
      </c>
      <c r="AP4866" s="6">
        <v>232</v>
      </c>
      <c r="AQ4866" s="6" t="s">
        <v>1339</v>
      </c>
    </row>
    <row r="4867" spans="1:43" x14ac:dyDescent="0.25">
      <c r="A4867">
        <v>4865</v>
      </c>
      <c r="B4867">
        <v>974</v>
      </c>
      <c r="C4867">
        <v>293</v>
      </c>
      <c r="D4867">
        <v>105</v>
      </c>
      <c r="E4867">
        <v>2</v>
      </c>
      <c r="F4867">
        <v>210</v>
      </c>
      <c r="G4867" t="str">
        <f>VLOOKUP($C4867,'Raw-products'!$A$2:$H$1261,MATCH(G$1,'Raw-products'!$A$1:$H$1,0))</f>
        <v>Shirt</v>
      </c>
      <c r="H4867" t="str">
        <f>VLOOKUP($C4867,'Raw-products'!$A$2:$H$1261,MATCH(H$1,'Raw-products'!$A$1:$H$1,0))</f>
        <v>Cuban Collar</v>
      </c>
      <c r="I4867" t="str">
        <f>VLOOKUP($C4867,'Raw-products'!$A$2:$H$1261,MATCH(I$1,'Raw-products'!$A$1:$H$1,0))</f>
        <v>L</v>
      </c>
      <c r="J4867" t="str">
        <f>VLOOKUP($C4867,'Raw-products'!$A$2:$H$1261,MATCH(J$1,'Raw-products'!$A$1:$H$1,0))</f>
        <v>yellow</v>
      </c>
      <c r="K4867">
        <f>VLOOKUP($C4867,'Raw-products'!$A$2:$H$1261,MATCH(K$1,'Raw-products'!$A$1:$H$1,0))</f>
        <v>93</v>
      </c>
      <c r="L4867">
        <f>VLOOKUP($C4867,'Raw-products'!$A$2:$H$1261,MATCH(L$1,'Raw-products'!$A$1:$H$1,0))</f>
        <v>77</v>
      </c>
      <c r="M4867" s="5">
        <f t="shared" ref="M4867:M4930" si="152">$K4867*$L4867</f>
        <v>7161</v>
      </c>
      <c r="N4867" cm="1">
        <f t="array" ref="N4867:Q4867">_xlfn.XLOOKUP($B4867,'Raw -orders'!$A:$A,'Raw -orders'!$B:$E)</f>
        <v>221</v>
      </c>
      <c r="O4867">
        <v>17928</v>
      </c>
      <c r="P4867" s="1">
        <v>44218</v>
      </c>
      <c r="Q4867" s="1">
        <v>44245</v>
      </c>
      <c r="R4867" t="str" cm="1">
        <f t="array" ref="R4867:Y4867">_xlfn.XLOOKUP($N4867,'Raw - customers'!$A:$A,'Raw - customers'!$B:$I)</f>
        <v>Araldo Washtell</v>
      </c>
      <c r="S4867" t="str">
        <v>Polygender</v>
      </c>
      <c r="T4867">
        <v>43</v>
      </c>
      <c r="U4867" t="str">
        <v>9173 Maya SummitApt. 856</v>
      </c>
      <c r="V4867">
        <v>4519</v>
      </c>
      <c r="W4867" t="str">
        <v>East Gabriel</v>
      </c>
      <c r="X4867" t="str">
        <v>Australian Capital Territory</v>
      </c>
      <c r="Y4867" t="str">
        <v>Australia</v>
      </c>
      <c r="Z4867">
        <v>1</v>
      </c>
      <c r="AA4867" s="3" t="str">
        <f t="shared" ref="AA4867:AA4930" si="153">IF(AND(DATEDIF($P4867,$Q4867,"D")&gt;0,DATEDIF($P4867,$Q4867,"D")&lt;=10),"0 to 10",IF(AND(DATEDIF($P4867,$Q4867,"D")&gt;10,DATEDIF($P4867,$Q4867,"D")&lt;=20),"10 to 20",IF(AND(DATEDIF($P4867,$Q4867,"D")&gt;20,DATEDIF($P4867,$Q4867,"D")&lt;=30),"20 to 30")))</f>
        <v>20 to 30</v>
      </c>
      <c r="AP4867" s="6">
        <v>221</v>
      </c>
      <c r="AQ4867" s="6" t="s">
        <v>1350</v>
      </c>
    </row>
    <row r="4868" spans="1:43" x14ac:dyDescent="0.25">
      <c r="A4868">
        <v>4866</v>
      </c>
      <c r="B4868">
        <v>974</v>
      </c>
      <c r="C4868">
        <v>1038</v>
      </c>
      <c r="D4868">
        <v>90</v>
      </c>
      <c r="E4868">
        <v>1</v>
      </c>
      <c r="F4868">
        <v>90</v>
      </c>
      <c r="G4868" t="str">
        <f>VLOOKUP($C4868,'Raw-products'!$A$2:$H$1261,MATCH(G$1,'Raw-products'!$A$1:$H$1,0))</f>
        <v>Trousers</v>
      </c>
      <c r="H4868" t="str">
        <f>VLOOKUP($C4868,'Raw-products'!$A$2:$H$1261,MATCH(H$1,'Raw-products'!$A$1:$H$1,0))</f>
        <v>Relaxed Leg</v>
      </c>
      <c r="I4868" t="str">
        <f>VLOOKUP($C4868,'Raw-products'!$A$2:$H$1261,MATCH(I$1,'Raw-products'!$A$1:$H$1,0))</f>
        <v>L</v>
      </c>
      <c r="J4868" t="str">
        <f>VLOOKUP($C4868,'Raw-products'!$A$2:$H$1261,MATCH(J$1,'Raw-products'!$A$1:$H$1,0))</f>
        <v>blue</v>
      </c>
      <c r="K4868">
        <f>VLOOKUP($C4868,'Raw-products'!$A$2:$H$1261,MATCH(K$1,'Raw-products'!$A$1:$H$1,0))</f>
        <v>95</v>
      </c>
      <c r="L4868">
        <f>VLOOKUP($C4868,'Raw-products'!$A$2:$H$1261,MATCH(L$1,'Raw-products'!$A$1:$H$1,0))</f>
        <v>61</v>
      </c>
      <c r="M4868" s="5">
        <f t="shared" si="152"/>
        <v>5795</v>
      </c>
      <c r="N4868" cm="1">
        <f t="array" ref="N4868:Q4868">_xlfn.XLOOKUP($B4868,'Raw -orders'!$A:$A,'Raw -orders'!$B:$E)</f>
        <v>221</v>
      </c>
      <c r="O4868">
        <v>17928</v>
      </c>
      <c r="P4868" s="1">
        <v>44218</v>
      </c>
      <c r="Q4868" s="1">
        <v>44245</v>
      </c>
      <c r="R4868" t="str" cm="1">
        <f t="array" ref="R4868:Y4868">_xlfn.XLOOKUP($N4868,'Raw - customers'!$A:$A,'Raw - customers'!$B:$I)</f>
        <v>Araldo Washtell</v>
      </c>
      <c r="S4868" t="str">
        <v>Polygender</v>
      </c>
      <c r="T4868">
        <v>43</v>
      </c>
      <c r="U4868" t="str">
        <v>9173 Maya SummitApt. 856</v>
      </c>
      <c r="V4868">
        <v>4519</v>
      </c>
      <c r="W4868" t="str">
        <v>East Gabriel</v>
      </c>
      <c r="X4868" t="str">
        <v>Australian Capital Territory</v>
      </c>
      <c r="Y4868" t="str">
        <v>Australia</v>
      </c>
      <c r="Z4868">
        <v>1</v>
      </c>
      <c r="AA4868" s="3" t="str">
        <f t="shared" si="153"/>
        <v>20 to 30</v>
      </c>
      <c r="AP4868" s="6">
        <v>221</v>
      </c>
      <c r="AQ4868" s="6" t="s">
        <v>1350</v>
      </c>
    </row>
    <row r="4869" spans="1:43" x14ac:dyDescent="0.25">
      <c r="A4869">
        <v>4867</v>
      </c>
      <c r="B4869">
        <v>974</v>
      </c>
      <c r="C4869">
        <v>183</v>
      </c>
      <c r="D4869">
        <v>98</v>
      </c>
      <c r="E4869">
        <v>2</v>
      </c>
      <c r="F4869">
        <v>196</v>
      </c>
      <c r="G4869" t="str">
        <f>VLOOKUP($C4869,'Raw-products'!$A$2:$H$1261,MATCH(G$1,'Raw-products'!$A$1:$H$1,0))</f>
        <v>Shirt</v>
      </c>
      <c r="H4869" t="str">
        <f>VLOOKUP($C4869,'Raw-products'!$A$2:$H$1261,MATCH(H$1,'Raw-products'!$A$1:$H$1,0))</f>
        <v>Camp Collared</v>
      </c>
      <c r="I4869" t="str">
        <f>VLOOKUP($C4869,'Raw-products'!$A$2:$H$1261,MATCH(I$1,'Raw-products'!$A$1:$H$1,0))</f>
        <v>L</v>
      </c>
      <c r="J4869" t="str">
        <f>VLOOKUP($C4869,'Raw-products'!$A$2:$H$1261,MATCH(J$1,'Raw-products'!$A$1:$H$1,0))</f>
        <v>orange</v>
      </c>
      <c r="K4869">
        <f>VLOOKUP($C4869,'Raw-products'!$A$2:$H$1261,MATCH(K$1,'Raw-products'!$A$1:$H$1,0))</f>
        <v>112</v>
      </c>
      <c r="L4869">
        <f>VLOOKUP($C4869,'Raw-products'!$A$2:$H$1261,MATCH(L$1,'Raw-products'!$A$1:$H$1,0))</f>
        <v>63</v>
      </c>
      <c r="M4869" s="5">
        <f t="shared" si="152"/>
        <v>7056</v>
      </c>
      <c r="N4869" cm="1">
        <f t="array" ref="N4869:Q4869">_xlfn.XLOOKUP($B4869,'Raw -orders'!$A:$A,'Raw -orders'!$B:$E)</f>
        <v>221</v>
      </c>
      <c r="O4869">
        <v>17928</v>
      </c>
      <c r="P4869" s="1">
        <v>44218</v>
      </c>
      <c r="Q4869" s="1">
        <v>44245</v>
      </c>
      <c r="R4869" t="str" cm="1">
        <f t="array" ref="R4869:Y4869">_xlfn.XLOOKUP($N4869,'Raw - customers'!$A:$A,'Raw - customers'!$B:$I)</f>
        <v>Araldo Washtell</v>
      </c>
      <c r="S4869" t="str">
        <v>Polygender</v>
      </c>
      <c r="T4869">
        <v>43</v>
      </c>
      <c r="U4869" t="str">
        <v>9173 Maya SummitApt. 856</v>
      </c>
      <c r="V4869">
        <v>4519</v>
      </c>
      <c r="W4869" t="str">
        <v>East Gabriel</v>
      </c>
      <c r="X4869" t="str">
        <v>Australian Capital Territory</v>
      </c>
      <c r="Y4869" t="str">
        <v>Australia</v>
      </c>
      <c r="Z4869">
        <v>1</v>
      </c>
      <c r="AA4869" s="3" t="str">
        <f t="shared" si="153"/>
        <v>20 to 30</v>
      </c>
      <c r="AP4869" s="6">
        <v>221</v>
      </c>
      <c r="AQ4869" s="6" t="s">
        <v>1350</v>
      </c>
    </row>
    <row r="4870" spans="1:43" x14ac:dyDescent="0.25">
      <c r="A4870">
        <v>4868</v>
      </c>
      <c r="B4870">
        <v>974</v>
      </c>
      <c r="C4870">
        <v>104</v>
      </c>
      <c r="D4870">
        <v>118</v>
      </c>
      <c r="E4870">
        <v>2</v>
      </c>
      <c r="F4870">
        <v>236</v>
      </c>
      <c r="G4870" t="str">
        <f>VLOOKUP($C4870,'Raw-products'!$A$2:$H$1261,MATCH(G$1,'Raw-products'!$A$1:$H$1,0))</f>
        <v>Shirt</v>
      </c>
      <c r="H4870" t="str">
        <f>VLOOKUP($C4870,'Raw-products'!$A$2:$H$1261,MATCH(H$1,'Raw-products'!$A$1:$H$1,0))</f>
        <v>Flannel</v>
      </c>
      <c r="I4870" t="str">
        <f>VLOOKUP($C4870,'Raw-products'!$A$2:$H$1261,MATCH(I$1,'Raw-products'!$A$1:$H$1,0))</f>
        <v>XL</v>
      </c>
      <c r="J4870" t="str">
        <f>VLOOKUP($C4870,'Raw-products'!$A$2:$H$1261,MATCH(J$1,'Raw-products'!$A$1:$H$1,0))</f>
        <v>violet</v>
      </c>
      <c r="K4870">
        <f>VLOOKUP($C4870,'Raw-products'!$A$2:$H$1261,MATCH(K$1,'Raw-products'!$A$1:$H$1,0))</f>
        <v>96</v>
      </c>
      <c r="L4870">
        <f>VLOOKUP($C4870,'Raw-products'!$A$2:$H$1261,MATCH(L$1,'Raw-products'!$A$1:$H$1,0))</f>
        <v>43</v>
      </c>
      <c r="M4870" s="5">
        <f t="shared" si="152"/>
        <v>4128</v>
      </c>
      <c r="N4870" cm="1">
        <f t="array" ref="N4870:Q4870">_xlfn.XLOOKUP($B4870,'Raw -orders'!$A:$A,'Raw -orders'!$B:$E)</f>
        <v>221</v>
      </c>
      <c r="O4870">
        <v>17928</v>
      </c>
      <c r="P4870" s="1">
        <v>44218</v>
      </c>
      <c r="Q4870" s="1">
        <v>44245</v>
      </c>
      <c r="R4870" t="str" cm="1">
        <f t="array" ref="R4870:Y4870">_xlfn.XLOOKUP($N4870,'Raw - customers'!$A:$A,'Raw - customers'!$B:$I)</f>
        <v>Araldo Washtell</v>
      </c>
      <c r="S4870" t="str">
        <v>Polygender</v>
      </c>
      <c r="T4870">
        <v>43</v>
      </c>
      <c r="U4870" t="str">
        <v>9173 Maya SummitApt. 856</v>
      </c>
      <c r="V4870">
        <v>4519</v>
      </c>
      <c r="W4870" t="str">
        <v>East Gabriel</v>
      </c>
      <c r="X4870" t="str">
        <v>Australian Capital Territory</v>
      </c>
      <c r="Y4870" t="str">
        <v>Australia</v>
      </c>
      <c r="Z4870">
        <v>1</v>
      </c>
      <c r="AA4870" s="3" t="str">
        <f t="shared" si="153"/>
        <v>20 to 30</v>
      </c>
      <c r="AP4870" s="6">
        <v>221</v>
      </c>
      <c r="AQ4870" s="6" t="s">
        <v>1350</v>
      </c>
    </row>
    <row r="4871" spans="1:43" x14ac:dyDescent="0.25">
      <c r="A4871">
        <v>4869</v>
      </c>
      <c r="B4871">
        <v>974</v>
      </c>
      <c r="C4871">
        <v>540</v>
      </c>
      <c r="D4871">
        <v>98</v>
      </c>
      <c r="E4871">
        <v>1</v>
      </c>
      <c r="F4871">
        <v>98</v>
      </c>
      <c r="G4871" t="str">
        <f>VLOOKUP($C4871,'Raw-products'!$A$2:$H$1261,MATCH(G$1,'Raw-products'!$A$1:$H$1,0))</f>
        <v>Jacket</v>
      </c>
      <c r="H4871" t="str">
        <f>VLOOKUP($C4871,'Raw-products'!$A$2:$H$1261,MATCH(H$1,'Raw-products'!$A$1:$H$1,0))</f>
        <v>Leather</v>
      </c>
      <c r="I4871" t="str">
        <f>VLOOKUP($C4871,'Raw-products'!$A$2:$H$1261,MATCH(I$1,'Raw-products'!$A$1:$H$1,0))</f>
        <v>XS</v>
      </c>
      <c r="J4871" t="str">
        <f>VLOOKUP($C4871,'Raw-products'!$A$2:$H$1261,MATCH(J$1,'Raw-products'!$A$1:$H$1,0))</f>
        <v>green</v>
      </c>
      <c r="K4871">
        <f>VLOOKUP($C4871,'Raw-products'!$A$2:$H$1261,MATCH(K$1,'Raw-products'!$A$1:$H$1,0))</f>
        <v>113</v>
      </c>
      <c r="L4871">
        <f>VLOOKUP($C4871,'Raw-products'!$A$2:$H$1261,MATCH(L$1,'Raw-products'!$A$1:$H$1,0))</f>
        <v>57</v>
      </c>
      <c r="M4871" s="5">
        <f t="shared" si="152"/>
        <v>6441</v>
      </c>
      <c r="N4871" cm="1">
        <f t="array" ref="N4871:Q4871">_xlfn.XLOOKUP($B4871,'Raw -orders'!$A:$A,'Raw -orders'!$B:$E)</f>
        <v>221</v>
      </c>
      <c r="O4871">
        <v>17928</v>
      </c>
      <c r="P4871" s="1">
        <v>44218</v>
      </c>
      <c r="Q4871" s="1">
        <v>44245</v>
      </c>
      <c r="R4871" t="str" cm="1">
        <f t="array" ref="R4871:Y4871">_xlfn.XLOOKUP($N4871,'Raw - customers'!$A:$A,'Raw - customers'!$B:$I)</f>
        <v>Araldo Washtell</v>
      </c>
      <c r="S4871" t="str">
        <v>Polygender</v>
      </c>
      <c r="T4871">
        <v>43</v>
      </c>
      <c r="U4871" t="str">
        <v>9173 Maya SummitApt. 856</v>
      </c>
      <c r="V4871">
        <v>4519</v>
      </c>
      <c r="W4871" t="str">
        <v>East Gabriel</v>
      </c>
      <c r="X4871" t="str">
        <v>Australian Capital Territory</v>
      </c>
      <c r="Y4871" t="str">
        <v>Australia</v>
      </c>
      <c r="Z4871">
        <v>1</v>
      </c>
      <c r="AA4871" s="3" t="str">
        <f t="shared" si="153"/>
        <v>20 to 30</v>
      </c>
      <c r="AP4871" s="6">
        <v>221</v>
      </c>
      <c r="AQ4871" s="6" t="s">
        <v>1350</v>
      </c>
    </row>
    <row r="4872" spans="1:43" x14ac:dyDescent="0.25">
      <c r="A4872">
        <v>4870</v>
      </c>
      <c r="B4872">
        <v>974</v>
      </c>
      <c r="C4872">
        <v>821</v>
      </c>
      <c r="D4872">
        <v>117</v>
      </c>
      <c r="E4872">
        <v>1</v>
      </c>
      <c r="F4872">
        <v>117</v>
      </c>
      <c r="G4872" t="str">
        <f>VLOOKUP($C4872,'Raw-products'!$A$2:$H$1261,MATCH(G$1,'Raw-products'!$A$1:$H$1,0))</f>
        <v>Jacket</v>
      </c>
      <c r="H4872" t="str">
        <f>VLOOKUP($C4872,'Raw-products'!$A$2:$H$1261,MATCH(H$1,'Raw-products'!$A$1:$H$1,0))</f>
        <v>Shearling</v>
      </c>
      <c r="I4872" t="str">
        <f>VLOOKUP($C4872,'Raw-products'!$A$2:$H$1261,MATCH(I$1,'Raw-products'!$A$1:$H$1,0))</f>
        <v>S</v>
      </c>
      <c r="J4872" t="str">
        <f>VLOOKUP($C4872,'Raw-products'!$A$2:$H$1261,MATCH(J$1,'Raw-products'!$A$1:$H$1,0))</f>
        <v>green</v>
      </c>
      <c r="K4872">
        <f>VLOOKUP($C4872,'Raw-products'!$A$2:$H$1261,MATCH(K$1,'Raw-products'!$A$1:$H$1,0))</f>
        <v>95</v>
      </c>
      <c r="L4872">
        <f>VLOOKUP($C4872,'Raw-products'!$A$2:$H$1261,MATCH(L$1,'Raw-products'!$A$1:$H$1,0))</f>
        <v>66</v>
      </c>
      <c r="M4872" s="5">
        <f t="shared" si="152"/>
        <v>6270</v>
      </c>
      <c r="N4872" cm="1">
        <f t="array" ref="N4872:Q4872">_xlfn.XLOOKUP($B4872,'Raw -orders'!$A:$A,'Raw -orders'!$B:$E)</f>
        <v>221</v>
      </c>
      <c r="O4872">
        <v>17928</v>
      </c>
      <c r="P4872" s="1">
        <v>44218</v>
      </c>
      <c r="Q4872" s="1">
        <v>44245</v>
      </c>
      <c r="R4872" t="str" cm="1">
        <f t="array" ref="R4872:Y4872">_xlfn.XLOOKUP($N4872,'Raw - customers'!$A:$A,'Raw - customers'!$B:$I)</f>
        <v>Araldo Washtell</v>
      </c>
      <c r="S4872" t="str">
        <v>Polygender</v>
      </c>
      <c r="T4872">
        <v>43</v>
      </c>
      <c r="U4872" t="str">
        <v>9173 Maya SummitApt. 856</v>
      </c>
      <c r="V4872">
        <v>4519</v>
      </c>
      <c r="W4872" t="str">
        <v>East Gabriel</v>
      </c>
      <c r="X4872" t="str">
        <v>Australian Capital Territory</v>
      </c>
      <c r="Y4872" t="str">
        <v>Australia</v>
      </c>
      <c r="Z4872">
        <v>1</v>
      </c>
      <c r="AA4872" s="3" t="str">
        <f t="shared" si="153"/>
        <v>20 to 30</v>
      </c>
      <c r="AP4872" s="6">
        <v>221</v>
      </c>
      <c r="AQ4872" s="6" t="s">
        <v>1350</v>
      </c>
    </row>
    <row r="4873" spans="1:43" x14ac:dyDescent="0.25">
      <c r="A4873">
        <v>4871</v>
      </c>
      <c r="B4873">
        <v>974</v>
      </c>
      <c r="C4873">
        <v>955</v>
      </c>
      <c r="D4873">
        <v>97</v>
      </c>
      <c r="E4873">
        <v>1</v>
      </c>
      <c r="F4873">
        <v>97</v>
      </c>
      <c r="G4873" t="str">
        <f>VLOOKUP($C4873,'Raw-products'!$A$2:$H$1261,MATCH(G$1,'Raw-products'!$A$1:$H$1,0))</f>
        <v>Trousers</v>
      </c>
      <c r="H4873" t="str">
        <f>VLOOKUP($C4873,'Raw-products'!$A$2:$H$1261,MATCH(H$1,'Raw-products'!$A$1:$H$1,0))</f>
        <v>Slim-Fit</v>
      </c>
      <c r="I4873" t="str">
        <f>VLOOKUP($C4873,'Raw-products'!$A$2:$H$1261,MATCH(I$1,'Raw-products'!$A$1:$H$1,0))</f>
        <v>XS</v>
      </c>
      <c r="J4873" t="str">
        <f>VLOOKUP($C4873,'Raw-products'!$A$2:$H$1261,MATCH(J$1,'Raw-products'!$A$1:$H$1,0))</f>
        <v>yellow</v>
      </c>
      <c r="K4873">
        <f>VLOOKUP($C4873,'Raw-products'!$A$2:$H$1261,MATCH(K$1,'Raw-products'!$A$1:$H$1,0))</f>
        <v>119</v>
      </c>
      <c r="L4873">
        <f>VLOOKUP($C4873,'Raw-products'!$A$2:$H$1261,MATCH(L$1,'Raw-products'!$A$1:$H$1,0))</f>
        <v>59</v>
      </c>
      <c r="M4873" s="5">
        <f t="shared" si="152"/>
        <v>7021</v>
      </c>
      <c r="N4873" cm="1">
        <f t="array" ref="N4873:Q4873">_xlfn.XLOOKUP($B4873,'Raw -orders'!$A:$A,'Raw -orders'!$B:$E)</f>
        <v>221</v>
      </c>
      <c r="O4873">
        <v>17928</v>
      </c>
      <c r="P4873" s="1">
        <v>44218</v>
      </c>
      <c r="Q4873" s="1">
        <v>44245</v>
      </c>
      <c r="R4873" t="str" cm="1">
        <f t="array" ref="R4873:Y4873">_xlfn.XLOOKUP($N4873,'Raw - customers'!$A:$A,'Raw - customers'!$B:$I)</f>
        <v>Araldo Washtell</v>
      </c>
      <c r="S4873" t="str">
        <v>Polygender</v>
      </c>
      <c r="T4873">
        <v>43</v>
      </c>
      <c r="U4873" t="str">
        <v>9173 Maya SummitApt. 856</v>
      </c>
      <c r="V4873">
        <v>4519</v>
      </c>
      <c r="W4873" t="str">
        <v>East Gabriel</v>
      </c>
      <c r="X4873" t="str">
        <v>Australian Capital Territory</v>
      </c>
      <c r="Y4873" t="str">
        <v>Australia</v>
      </c>
      <c r="Z4873">
        <v>1</v>
      </c>
      <c r="AA4873" s="3" t="str">
        <f t="shared" si="153"/>
        <v>20 to 30</v>
      </c>
      <c r="AP4873" s="6">
        <v>221</v>
      </c>
      <c r="AQ4873" s="6" t="s">
        <v>1350</v>
      </c>
    </row>
    <row r="4874" spans="1:43" x14ac:dyDescent="0.25">
      <c r="A4874">
        <v>4872</v>
      </c>
      <c r="B4874">
        <v>974</v>
      </c>
      <c r="C4874">
        <v>719</v>
      </c>
      <c r="D4874">
        <v>119</v>
      </c>
      <c r="E4874">
        <v>2</v>
      </c>
      <c r="F4874">
        <v>238</v>
      </c>
      <c r="G4874" t="str">
        <f>VLOOKUP($C4874,'Raw-products'!$A$2:$H$1261,MATCH(G$1,'Raw-products'!$A$1:$H$1,0))</f>
        <v>Jacket</v>
      </c>
      <c r="H4874" t="str">
        <f>VLOOKUP($C4874,'Raw-products'!$A$2:$H$1261,MATCH(H$1,'Raw-products'!$A$1:$H$1,0))</f>
        <v>Trench Coat</v>
      </c>
      <c r="I4874" t="str">
        <f>VLOOKUP($C4874,'Raw-products'!$A$2:$H$1261,MATCH(I$1,'Raw-products'!$A$1:$H$1,0))</f>
        <v>XL</v>
      </c>
      <c r="J4874" t="str">
        <f>VLOOKUP($C4874,'Raw-products'!$A$2:$H$1261,MATCH(J$1,'Raw-products'!$A$1:$H$1,0))</f>
        <v>green</v>
      </c>
      <c r="K4874">
        <f>VLOOKUP($C4874,'Raw-products'!$A$2:$H$1261,MATCH(K$1,'Raw-products'!$A$1:$H$1,0))</f>
        <v>112</v>
      </c>
      <c r="L4874">
        <f>VLOOKUP($C4874,'Raw-products'!$A$2:$H$1261,MATCH(L$1,'Raw-products'!$A$1:$H$1,0))</f>
        <v>53</v>
      </c>
      <c r="M4874" s="5">
        <f t="shared" si="152"/>
        <v>5936</v>
      </c>
      <c r="N4874" cm="1">
        <f t="array" ref="N4874:Q4874">_xlfn.XLOOKUP($B4874,'Raw -orders'!$A:$A,'Raw -orders'!$B:$E)</f>
        <v>221</v>
      </c>
      <c r="O4874">
        <v>17928</v>
      </c>
      <c r="P4874" s="1">
        <v>44218</v>
      </c>
      <c r="Q4874" s="1">
        <v>44245</v>
      </c>
      <c r="R4874" t="str" cm="1">
        <f t="array" ref="R4874:Y4874">_xlfn.XLOOKUP($N4874,'Raw - customers'!$A:$A,'Raw - customers'!$B:$I)</f>
        <v>Araldo Washtell</v>
      </c>
      <c r="S4874" t="str">
        <v>Polygender</v>
      </c>
      <c r="T4874">
        <v>43</v>
      </c>
      <c r="U4874" t="str">
        <v>9173 Maya SummitApt. 856</v>
      </c>
      <c r="V4874">
        <v>4519</v>
      </c>
      <c r="W4874" t="str">
        <v>East Gabriel</v>
      </c>
      <c r="X4874" t="str">
        <v>Australian Capital Territory</v>
      </c>
      <c r="Y4874" t="str">
        <v>Australia</v>
      </c>
      <c r="Z4874">
        <v>1</v>
      </c>
      <c r="AA4874" s="3" t="str">
        <f t="shared" si="153"/>
        <v>20 to 30</v>
      </c>
      <c r="AP4874" s="6">
        <v>221</v>
      </c>
      <c r="AQ4874" s="6" t="s">
        <v>1350</v>
      </c>
    </row>
    <row r="4875" spans="1:43" x14ac:dyDescent="0.25">
      <c r="A4875">
        <v>4873</v>
      </c>
      <c r="B4875">
        <v>975</v>
      </c>
      <c r="C4875">
        <v>799</v>
      </c>
      <c r="D4875">
        <v>91</v>
      </c>
      <c r="E4875">
        <v>1</v>
      </c>
      <c r="F4875">
        <v>91</v>
      </c>
      <c r="G4875" t="str">
        <f>VLOOKUP($C4875,'Raw-products'!$A$2:$H$1261,MATCH(G$1,'Raw-products'!$A$1:$H$1,0))</f>
        <v>Jacket</v>
      </c>
      <c r="H4875" t="str">
        <f>VLOOKUP($C4875,'Raw-products'!$A$2:$H$1261,MATCH(H$1,'Raw-products'!$A$1:$H$1,0))</f>
        <v>Pullover</v>
      </c>
      <c r="I4875" t="str">
        <f>VLOOKUP($C4875,'Raw-products'!$A$2:$H$1261,MATCH(I$1,'Raw-products'!$A$1:$H$1,0))</f>
        <v>XL</v>
      </c>
      <c r="J4875" t="str">
        <f>VLOOKUP($C4875,'Raw-products'!$A$2:$H$1261,MATCH(J$1,'Raw-products'!$A$1:$H$1,0))</f>
        <v>indigo</v>
      </c>
      <c r="K4875">
        <f>VLOOKUP($C4875,'Raw-products'!$A$2:$H$1261,MATCH(K$1,'Raw-products'!$A$1:$H$1,0))</f>
        <v>114</v>
      </c>
      <c r="L4875">
        <f>VLOOKUP($C4875,'Raw-products'!$A$2:$H$1261,MATCH(L$1,'Raw-products'!$A$1:$H$1,0))</f>
        <v>43</v>
      </c>
      <c r="M4875" s="5">
        <f t="shared" si="152"/>
        <v>4902</v>
      </c>
      <c r="N4875" cm="1">
        <f t="array" ref="N4875:Q4875">_xlfn.XLOOKUP($B4875,'Raw -orders'!$A:$A,'Raw -orders'!$B:$E)</f>
        <v>316</v>
      </c>
      <c r="O4875">
        <v>28211</v>
      </c>
      <c r="P4875" s="1">
        <v>44214</v>
      </c>
      <c r="Q4875" s="1">
        <v>44226</v>
      </c>
      <c r="R4875" t="str" cm="1">
        <f t="array" ref="R4875:Y4875">_xlfn.XLOOKUP($N4875,'Raw - customers'!$A:$A,'Raw - customers'!$B:$I)</f>
        <v>Sadella Goodsall</v>
      </c>
      <c r="S4875" t="str">
        <v>Genderqueer</v>
      </c>
      <c r="T4875">
        <v>67</v>
      </c>
      <c r="U4875" t="str">
        <v>49 Klein DriveSuite 199</v>
      </c>
      <c r="V4875">
        <v>7784</v>
      </c>
      <c r="W4875" t="str">
        <v>Christopherside</v>
      </c>
      <c r="X4875" t="str">
        <v>Northern Territory</v>
      </c>
      <c r="Y4875" t="str">
        <v>Australia</v>
      </c>
      <c r="Z4875">
        <v>1</v>
      </c>
      <c r="AA4875" s="3" t="str">
        <f t="shared" si="153"/>
        <v>10 to 20</v>
      </c>
      <c r="AP4875" s="6">
        <v>316</v>
      </c>
      <c r="AQ4875" s="6" t="s">
        <v>1339</v>
      </c>
    </row>
    <row r="4876" spans="1:43" x14ac:dyDescent="0.25">
      <c r="A4876">
        <v>4874</v>
      </c>
      <c r="B4876">
        <v>975</v>
      </c>
      <c r="C4876">
        <v>795</v>
      </c>
      <c r="D4876">
        <v>91</v>
      </c>
      <c r="E4876">
        <v>1</v>
      </c>
      <c r="F4876">
        <v>91</v>
      </c>
      <c r="G4876" t="str">
        <f>VLOOKUP($C4876,'Raw-products'!$A$2:$H$1261,MATCH(G$1,'Raw-products'!$A$1:$H$1,0))</f>
        <v>Jacket</v>
      </c>
      <c r="H4876" t="str">
        <f>VLOOKUP($C4876,'Raw-products'!$A$2:$H$1261,MATCH(H$1,'Raw-products'!$A$1:$H$1,0))</f>
        <v>Pullover</v>
      </c>
      <c r="I4876" t="str">
        <f>VLOOKUP($C4876,'Raw-products'!$A$2:$H$1261,MATCH(I$1,'Raw-products'!$A$1:$H$1,0))</f>
        <v>XS</v>
      </c>
      <c r="J4876" t="str">
        <f>VLOOKUP($C4876,'Raw-products'!$A$2:$H$1261,MATCH(J$1,'Raw-products'!$A$1:$H$1,0))</f>
        <v>indigo</v>
      </c>
      <c r="K4876">
        <f>VLOOKUP($C4876,'Raw-products'!$A$2:$H$1261,MATCH(K$1,'Raw-products'!$A$1:$H$1,0))</f>
        <v>114</v>
      </c>
      <c r="L4876">
        <f>VLOOKUP($C4876,'Raw-products'!$A$2:$H$1261,MATCH(L$1,'Raw-products'!$A$1:$H$1,0))</f>
        <v>78</v>
      </c>
      <c r="M4876" s="5">
        <f t="shared" si="152"/>
        <v>8892</v>
      </c>
      <c r="N4876" cm="1">
        <f t="array" ref="N4876:Q4876">_xlfn.XLOOKUP($B4876,'Raw -orders'!$A:$A,'Raw -orders'!$B:$E)</f>
        <v>316</v>
      </c>
      <c r="O4876">
        <v>28211</v>
      </c>
      <c r="P4876" s="1">
        <v>44214</v>
      </c>
      <c r="Q4876" s="1">
        <v>44226</v>
      </c>
      <c r="R4876" t="str" cm="1">
        <f t="array" ref="R4876:Y4876">_xlfn.XLOOKUP($N4876,'Raw - customers'!$A:$A,'Raw - customers'!$B:$I)</f>
        <v>Sadella Goodsall</v>
      </c>
      <c r="S4876" t="str">
        <v>Genderqueer</v>
      </c>
      <c r="T4876">
        <v>67</v>
      </c>
      <c r="U4876" t="str">
        <v>49 Klein DriveSuite 199</v>
      </c>
      <c r="V4876">
        <v>7784</v>
      </c>
      <c r="W4876" t="str">
        <v>Christopherside</v>
      </c>
      <c r="X4876" t="str">
        <v>Northern Territory</v>
      </c>
      <c r="Y4876" t="str">
        <v>Australia</v>
      </c>
      <c r="Z4876">
        <v>1</v>
      </c>
      <c r="AA4876" s="3" t="str">
        <f t="shared" si="153"/>
        <v>10 to 20</v>
      </c>
      <c r="AP4876" s="6">
        <v>316</v>
      </c>
      <c r="AQ4876" s="6" t="s">
        <v>1339</v>
      </c>
    </row>
    <row r="4877" spans="1:43" x14ac:dyDescent="0.25">
      <c r="A4877">
        <v>4875</v>
      </c>
      <c r="B4877">
        <v>975</v>
      </c>
      <c r="C4877">
        <v>902</v>
      </c>
      <c r="D4877">
        <v>94</v>
      </c>
      <c r="E4877">
        <v>1</v>
      </c>
      <c r="F4877">
        <v>94</v>
      </c>
      <c r="G4877" t="str">
        <f>VLOOKUP($C4877,'Raw-products'!$A$2:$H$1261,MATCH(G$1,'Raw-products'!$A$1:$H$1,0))</f>
        <v>Trousers</v>
      </c>
      <c r="H4877" t="str">
        <f>VLOOKUP($C4877,'Raw-products'!$A$2:$H$1261,MATCH(H$1,'Raw-products'!$A$1:$H$1,0))</f>
        <v>Cords</v>
      </c>
      <c r="I4877" t="str">
        <f>VLOOKUP($C4877,'Raw-products'!$A$2:$H$1261,MATCH(I$1,'Raw-products'!$A$1:$H$1,0))</f>
        <v>M</v>
      </c>
      <c r="J4877" t="str">
        <f>VLOOKUP($C4877,'Raw-products'!$A$2:$H$1261,MATCH(J$1,'Raw-products'!$A$1:$H$1,0))</f>
        <v>indigo</v>
      </c>
      <c r="K4877">
        <f>VLOOKUP($C4877,'Raw-products'!$A$2:$H$1261,MATCH(K$1,'Raw-products'!$A$1:$H$1,0))</f>
        <v>113</v>
      </c>
      <c r="L4877">
        <f>VLOOKUP($C4877,'Raw-products'!$A$2:$H$1261,MATCH(L$1,'Raw-products'!$A$1:$H$1,0))</f>
        <v>52</v>
      </c>
      <c r="M4877" s="5">
        <f t="shared" si="152"/>
        <v>5876</v>
      </c>
      <c r="N4877" cm="1">
        <f t="array" ref="N4877:Q4877">_xlfn.XLOOKUP($B4877,'Raw -orders'!$A:$A,'Raw -orders'!$B:$E)</f>
        <v>316</v>
      </c>
      <c r="O4877">
        <v>28211</v>
      </c>
      <c r="P4877" s="1">
        <v>44214</v>
      </c>
      <c r="Q4877" s="1">
        <v>44226</v>
      </c>
      <c r="R4877" t="str" cm="1">
        <f t="array" ref="R4877:Y4877">_xlfn.XLOOKUP($N4877,'Raw - customers'!$A:$A,'Raw - customers'!$B:$I)</f>
        <v>Sadella Goodsall</v>
      </c>
      <c r="S4877" t="str">
        <v>Genderqueer</v>
      </c>
      <c r="T4877">
        <v>67</v>
      </c>
      <c r="U4877" t="str">
        <v>49 Klein DriveSuite 199</v>
      </c>
      <c r="V4877">
        <v>7784</v>
      </c>
      <c r="W4877" t="str">
        <v>Christopherside</v>
      </c>
      <c r="X4877" t="str">
        <v>Northern Territory</v>
      </c>
      <c r="Y4877" t="str">
        <v>Australia</v>
      </c>
      <c r="Z4877">
        <v>1</v>
      </c>
      <c r="AA4877" s="3" t="str">
        <f t="shared" si="153"/>
        <v>10 to 20</v>
      </c>
      <c r="AP4877" s="6">
        <v>316</v>
      </c>
      <c r="AQ4877" s="6" t="s">
        <v>1339</v>
      </c>
    </row>
    <row r="4878" spans="1:43" x14ac:dyDescent="0.25">
      <c r="A4878">
        <v>4876</v>
      </c>
      <c r="B4878">
        <v>975</v>
      </c>
      <c r="C4878">
        <v>1084</v>
      </c>
      <c r="D4878">
        <v>93</v>
      </c>
      <c r="E4878">
        <v>3</v>
      </c>
      <c r="F4878">
        <v>279</v>
      </c>
      <c r="G4878" t="str">
        <f>VLOOKUP($C4878,'Raw-products'!$A$2:$H$1261,MATCH(G$1,'Raw-products'!$A$1:$H$1,0))</f>
        <v>Trousers</v>
      </c>
      <c r="H4878" t="str">
        <f>VLOOKUP($C4878,'Raw-products'!$A$2:$H$1261,MATCH(H$1,'Raw-products'!$A$1:$H$1,0))</f>
        <v>Joggers</v>
      </c>
      <c r="I4878" t="str">
        <f>VLOOKUP($C4878,'Raw-products'!$A$2:$H$1261,MATCH(I$1,'Raw-products'!$A$1:$H$1,0))</f>
        <v>XL</v>
      </c>
      <c r="J4878" t="str">
        <f>VLOOKUP($C4878,'Raw-products'!$A$2:$H$1261,MATCH(J$1,'Raw-products'!$A$1:$H$1,0))</f>
        <v>violet</v>
      </c>
      <c r="K4878">
        <f>VLOOKUP($C4878,'Raw-products'!$A$2:$H$1261,MATCH(K$1,'Raw-products'!$A$1:$H$1,0))</f>
        <v>94</v>
      </c>
      <c r="L4878">
        <f>VLOOKUP($C4878,'Raw-products'!$A$2:$H$1261,MATCH(L$1,'Raw-products'!$A$1:$H$1,0))</f>
        <v>40</v>
      </c>
      <c r="M4878" s="5">
        <f t="shared" si="152"/>
        <v>3760</v>
      </c>
      <c r="N4878" cm="1">
        <f t="array" ref="N4878:Q4878">_xlfn.XLOOKUP($B4878,'Raw -orders'!$A:$A,'Raw -orders'!$B:$E)</f>
        <v>316</v>
      </c>
      <c r="O4878">
        <v>28211</v>
      </c>
      <c r="P4878" s="1">
        <v>44214</v>
      </c>
      <c r="Q4878" s="1">
        <v>44226</v>
      </c>
      <c r="R4878" t="str" cm="1">
        <f t="array" ref="R4878:Y4878">_xlfn.XLOOKUP($N4878,'Raw - customers'!$A:$A,'Raw - customers'!$B:$I)</f>
        <v>Sadella Goodsall</v>
      </c>
      <c r="S4878" t="str">
        <v>Genderqueer</v>
      </c>
      <c r="T4878">
        <v>67</v>
      </c>
      <c r="U4878" t="str">
        <v>49 Klein DriveSuite 199</v>
      </c>
      <c r="V4878">
        <v>7784</v>
      </c>
      <c r="W4878" t="str">
        <v>Christopherside</v>
      </c>
      <c r="X4878" t="str">
        <v>Northern Territory</v>
      </c>
      <c r="Y4878" t="str">
        <v>Australia</v>
      </c>
      <c r="Z4878">
        <v>1</v>
      </c>
      <c r="AA4878" s="3" t="str">
        <f t="shared" si="153"/>
        <v>10 to 20</v>
      </c>
      <c r="AP4878" s="6">
        <v>316</v>
      </c>
      <c r="AQ4878" s="6" t="s">
        <v>1339</v>
      </c>
    </row>
    <row r="4879" spans="1:43" x14ac:dyDescent="0.25">
      <c r="A4879">
        <v>4877</v>
      </c>
      <c r="B4879">
        <v>975</v>
      </c>
      <c r="C4879">
        <v>572</v>
      </c>
      <c r="D4879">
        <v>100</v>
      </c>
      <c r="E4879">
        <v>1</v>
      </c>
      <c r="F4879">
        <v>100</v>
      </c>
      <c r="G4879" t="str">
        <f>VLOOKUP($C4879,'Raw-products'!$A$2:$H$1261,MATCH(G$1,'Raw-products'!$A$1:$H$1,0))</f>
        <v>Jacket</v>
      </c>
      <c r="H4879" t="str">
        <f>VLOOKUP($C4879,'Raw-products'!$A$2:$H$1261,MATCH(H$1,'Raw-products'!$A$1:$H$1,0))</f>
        <v>Bomber</v>
      </c>
      <c r="I4879" t="str">
        <f>VLOOKUP($C4879,'Raw-products'!$A$2:$H$1261,MATCH(I$1,'Raw-products'!$A$1:$H$1,0))</f>
        <v>M</v>
      </c>
      <c r="J4879" t="str">
        <f>VLOOKUP($C4879,'Raw-products'!$A$2:$H$1261,MATCH(J$1,'Raw-products'!$A$1:$H$1,0))</f>
        <v>yellow</v>
      </c>
      <c r="K4879">
        <f>VLOOKUP($C4879,'Raw-products'!$A$2:$H$1261,MATCH(K$1,'Raw-products'!$A$1:$H$1,0))</f>
        <v>90</v>
      </c>
      <c r="L4879">
        <f>VLOOKUP($C4879,'Raw-products'!$A$2:$H$1261,MATCH(L$1,'Raw-products'!$A$1:$H$1,0))</f>
        <v>71</v>
      </c>
      <c r="M4879" s="5">
        <f t="shared" si="152"/>
        <v>6390</v>
      </c>
      <c r="N4879" cm="1">
        <f t="array" ref="N4879:Q4879">_xlfn.XLOOKUP($B4879,'Raw -orders'!$A:$A,'Raw -orders'!$B:$E)</f>
        <v>316</v>
      </c>
      <c r="O4879">
        <v>28211</v>
      </c>
      <c r="P4879" s="1">
        <v>44214</v>
      </c>
      <c r="Q4879" s="1">
        <v>44226</v>
      </c>
      <c r="R4879" t="str" cm="1">
        <f t="array" ref="R4879:Y4879">_xlfn.XLOOKUP($N4879,'Raw - customers'!$A:$A,'Raw - customers'!$B:$I)</f>
        <v>Sadella Goodsall</v>
      </c>
      <c r="S4879" t="str">
        <v>Genderqueer</v>
      </c>
      <c r="T4879">
        <v>67</v>
      </c>
      <c r="U4879" t="str">
        <v>49 Klein DriveSuite 199</v>
      </c>
      <c r="V4879">
        <v>7784</v>
      </c>
      <c r="W4879" t="str">
        <v>Christopherside</v>
      </c>
      <c r="X4879" t="str">
        <v>Northern Territory</v>
      </c>
      <c r="Y4879" t="str">
        <v>Australia</v>
      </c>
      <c r="Z4879">
        <v>1</v>
      </c>
      <c r="AA4879" s="3" t="str">
        <f t="shared" si="153"/>
        <v>10 to 20</v>
      </c>
      <c r="AP4879" s="6">
        <v>316</v>
      </c>
      <c r="AQ4879" s="6" t="s">
        <v>1339</v>
      </c>
    </row>
    <row r="4880" spans="1:43" x14ac:dyDescent="0.25">
      <c r="A4880">
        <v>4878</v>
      </c>
      <c r="B4880">
        <v>976</v>
      </c>
      <c r="C4880">
        <v>354</v>
      </c>
      <c r="D4880">
        <v>94</v>
      </c>
      <c r="E4880">
        <v>1</v>
      </c>
      <c r="F4880">
        <v>94</v>
      </c>
      <c r="G4880" t="str">
        <f>VLOOKUP($C4880,'Raw-products'!$A$2:$H$1261,MATCH(G$1,'Raw-products'!$A$1:$H$1,0))</f>
        <v>Shirt</v>
      </c>
      <c r="H4880" t="str">
        <f>VLOOKUP($C4880,'Raw-products'!$A$2:$H$1261,MATCH(H$1,'Raw-products'!$A$1:$H$1,0))</f>
        <v>Henley</v>
      </c>
      <c r="I4880" t="str">
        <f>VLOOKUP($C4880,'Raw-products'!$A$2:$H$1261,MATCH(I$1,'Raw-products'!$A$1:$H$1,0))</f>
        <v>XL</v>
      </c>
      <c r="J4880" t="str">
        <f>VLOOKUP($C4880,'Raw-products'!$A$2:$H$1261,MATCH(J$1,'Raw-products'!$A$1:$H$1,0))</f>
        <v>red</v>
      </c>
      <c r="K4880">
        <f>VLOOKUP($C4880,'Raw-products'!$A$2:$H$1261,MATCH(K$1,'Raw-products'!$A$1:$H$1,0))</f>
        <v>92</v>
      </c>
      <c r="L4880">
        <f>VLOOKUP($C4880,'Raw-products'!$A$2:$H$1261,MATCH(L$1,'Raw-products'!$A$1:$H$1,0))</f>
        <v>59</v>
      </c>
      <c r="M4880" s="5">
        <f t="shared" si="152"/>
        <v>5428</v>
      </c>
      <c r="N4880" cm="1">
        <f t="array" ref="N4880:Q4880">_xlfn.XLOOKUP($B4880,'Raw -orders'!$A:$A,'Raw -orders'!$B:$E)</f>
        <v>778</v>
      </c>
      <c r="O4880">
        <v>11014</v>
      </c>
      <c r="P4880" s="1">
        <v>44484</v>
      </c>
      <c r="Q4880" s="1">
        <v>44504</v>
      </c>
      <c r="R4880" t="str" cm="1">
        <f t="array" ref="R4880:Y4880">_xlfn.XLOOKUP($N4880,'Raw - customers'!$A:$A,'Raw - customers'!$B:$I)</f>
        <v>Chastity Daniaud</v>
      </c>
      <c r="S4880" t="str">
        <v>Genderfluid</v>
      </c>
      <c r="T4880">
        <v>20</v>
      </c>
      <c r="U4880" t="str">
        <v>33 Hamish ParkwayApt. 423</v>
      </c>
      <c r="V4880">
        <v>2902</v>
      </c>
      <c r="W4880" t="str">
        <v>Blakemouth</v>
      </c>
      <c r="X4880" t="str">
        <v>Northern Territory</v>
      </c>
      <c r="Y4880" t="str">
        <v>Australia</v>
      </c>
      <c r="Z4880">
        <v>10</v>
      </c>
      <c r="AA4880" s="3" t="str">
        <f t="shared" si="153"/>
        <v>10 to 20</v>
      </c>
      <c r="AP4880" s="6">
        <v>778</v>
      </c>
      <c r="AQ4880" s="6" t="s">
        <v>1339</v>
      </c>
    </row>
    <row r="4881" spans="1:43" x14ac:dyDescent="0.25">
      <c r="A4881">
        <v>4879</v>
      </c>
      <c r="B4881">
        <v>976</v>
      </c>
      <c r="C4881">
        <v>903</v>
      </c>
      <c r="D4881">
        <v>94</v>
      </c>
      <c r="E4881">
        <v>3</v>
      </c>
      <c r="F4881">
        <v>282</v>
      </c>
      <c r="G4881" t="str">
        <f>VLOOKUP($C4881,'Raw-products'!$A$2:$H$1261,MATCH(G$1,'Raw-products'!$A$1:$H$1,0))</f>
        <v>Trousers</v>
      </c>
      <c r="H4881" t="str">
        <f>VLOOKUP($C4881,'Raw-products'!$A$2:$H$1261,MATCH(H$1,'Raw-products'!$A$1:$H$1,0))</f>
        <v>Cords</v>
      </c>
      <c r="I4881" t="str">
        <f>VLOOKUP($C4881,'Raw-products'!$A$2:$H$1261,MATCH(I$1,'Raw-products'!$A$1:$H$1,0))</f>
        <v>L</v>
      </c>
      <c r="J4881" t="str">
        <f>VLOOKUP($C4881,'Raw-products'!$A$2:$H$1261,MATCH(J$1,'Raw-products'!$A$1:$H$1,0))</f>
        <v>indigo</v>
      </c>
      <c r="K4881">
        <f>VLOOKUP($C4881,'Raw-products'!$A$2:$H$1261,MATCH(K$1,'Raw-products'!$A$1:$H$1,0))</f>
        <v>113</v>
      </c>
      <c r="L4881">
        <f>VLOOKUP($C4881,'Raw-products'!$A$2:$H$1261,MATCH(L$1,'Raw-products'!$A$1:$H$1,0))</f>
        <v>62</v>
      </c>
      <c r="M4881" s="5">
        <f t="shared" si="152"/>
        <v>7006</v>
      </c>
      <c r="N4881" cm="1">
        <f t="array" ref="N4881:Q4881">_xlfn.XLOOKUP($B4881,'Raw -orders'!$A:$A,'Raw -orders'!$B:$E)</f>
        <v>778</v>
      </c>
      <c r="O4881">
        <v>11014</v>
      </c>
      <c r="P4881" s="1">
        <v>44484</v>
      </c>
      <c r="Q4881" s="1">
        <v>44504</v>
      </c>
      <c r="R4881" t="str" cm="1">
        <f t="array" ref="R4881:Y4881">_xlfn.XLOOKUP($N4881,'Raw - customers'!$A:$A,'Raw - customers'!$B:$I)</f>
        <v>Chastity Daniaud</v>
      </c>
      <c r="S4881" t="str">
        <v>Genderfluid</v>
      </c>
      <c r="T4881">
        <v>20</v>
      </c>
      <c r="U4881" t="str">
        <v>33 Hamish ParkwayApt. 423</v>
      </c>
      <c r="V4881">
        <v>2902</v>
      </c>
      <c r="W4881" t="str">
        <v>Blakemouth</v>
      </c>
      <c r="X4881" t="str">
        <v>Northern Territory</v>
      </c>
      <c r="Y4881" t="str">
        <v>Australia</v>
      </c>
      <c r="Z4881">
        <v>10</v>
      </c>
      <c r="AA4881" s="3" t="str">
        <f t="shared" si="153"/>
        <v>10 to 20</v>
      </c>
      <c r="AP4881" s="6">
        <v>778</v>
      </c>
      <c r="AQ4881" s="6" t="s">
        <v>1339</v>
      </c>
    </row>
    <row r="4882" spans="1:43" x14ac:dyDescent="0.25">
      <c r="A4882">
        <v>4880</v>
      </c>
      <c r="B4882">
        <v>976</v>
      </c>
      <c r="C4882">
        <v>673</v>
      </c>
      <c r="D4882">
        <v>113</v>
      </c>
      <c r="E4882">
        <v>2</v>
      </c>
      <c r="F4882">
        <v>226</v>
      </c>
      <c r="G4882" t="str">
        <f>VLOOKUP($C4882,'Raw-products'!$A$2:$H$1261,MATCH(G$1,'Raw-products'!$A$1:$H$1,0))</f>
        <v>Jacket</v>
      </c>
      <c r="H4882" t="str">
        <f>VLOOKUP($C4882,'Raw-products'!$A$2:$H$1261,MATCH(H$1,'Raw-products'!$A$1:$H$1,0))</f>
        <v>Parka</v>
      </c>
      <c r="I4882" t="str">
        <f>VLOOKUP($C4882,'Raw-products'!$A$2:$H$1261,MATCH(I$1,'Raw-products'!$A$1:$H$1,0))</f>
        <v>L</v>
      </c>
      <c r="J4882" t="str">
        <f>VLOOKUP($C4882,'Raw-products'!$A$2:$H$1261,MATCH(J$1,'Raw-products'!$A$1:$H$1,0))</f>
        <v>orange</v>
      </c>
      <c r="K4882">
        <f>VLOOKUP($C4882,'Raw-products'!$A$2:$H$1261,MATCH(K$1,'Raw-products'!$A$1:$H$1,0))</f>
        <v>119</v>
      </c>
      <c r="L4882">
        <f>VLOOKUP($C4882,'Raw-products'!$A$2:$H$1261,MATCH(L$1,'Raw-products'!$A$1:$H$1,0))</f>
        <v>77</v>
      </c>
      <c r="M4882" s="5">
        <f t="shared" si="152"/>
        <v>9163</v>
      </c>
      <c r="N4882" cm="1">
        <f t="array" ref="N4882:Q4882">_xlfn.XLOOKUP($B4882,'Raw -orders'!$A:$A,'Raw -orders'!$B:$E)</f>
        <v>778</v>
      </c>
      <c r="O4882">
        <v>11014</v>
      </c>
      <c r="P4882" s="1">
        <v>44484</v>
      </c>
      <c r="Q4882" s="1">
        <v>44504</v>
      </c>
      <c r="R4882" t="str" cm="1">
        <f t="array" ref="R4882:Y4882">_xlfn.XLOOKUP($N4882,'Raw - customers'!$A:$A,'Raw - customers'!$B:$I)</f>
        <v>Chastity Daniaud</v>
      </c>
      <c r="S4882" t="str">
        <v>Genderfluid</v>
      </c>
      <c r="T4882">
        <v>20</v>
      </c>
      <c r="U4882" t="str">
        <v>33 Hamish ParkwayApt. 423</v>
      </c>
      <c r="V4882">
        <v>2902</v>
      </c>
      <c r="W4882" t="str">
        <v>Blakemouth</v>
      </c>
      <c r="X4882" t="str">
        <v>Northern Territory</v>
      </c>
      <c r="Y4882" t="str">
        <v>Australia</v>
      </c>
      <c r="Z4882">
        <v>10</v>
      </c>
      <c r="AA4882" s="3" t="str">
        <f t="shared" si="153"/>
        <v>10 to 20</v>
      </c>
      <c r="AP4882" s="6">
        <v>778</v>
      </c>
      <c r="AQ4882" s="6" t="s">
        <v>1339</v>
      </c>
    </row>
    <row r="4883" spans="1:43" x14ac:dyDescent="0.25">
      <c r="A4883">
        <v>4881</v>
      </c>
      <c r="B4883">
        <v>976</v>
      </c>
      <c r="C4883">
        <v>964</v>
      </c>
      <c r="D4883">
        <v>97</v>
      </c>
      <c r="E4883">
        <v>1</v>
      </c>
      <c r="F4883">
        <v>97</v>
      </c>
      <c r="G4883" t="str">
        <f>VLOOKUP($C4883,'Raw-products'!$A$2:$H$1261,MATCH(G$1,'Raw-products'!$A$1:$H$1,0))</f>
        <v>Trousers</v>
      </c>
      <c r="H4883" t="str">
        <f>VLOOKUP($C4883,'Raw-products'!$A$2:$H$1261,MATCH(H$1,'Raw-products'!$A$1:$H$1,0))</f>
        <v>Slim-Fit</v>
      </c>
      <c r="I4883" t="str">
        <f>VLOOKUP($C4883,'Raw-products'!$A$2:$H$1261,MATCH(I$1,'Raw-products'!$A$1:$H$1,0))</f>
        <v>XL</v>
      </c>
      <c r="J4883" t="str">
        <f>VLOOKUP($C4883,'Raw-products'!$A$2:$H$1261,MATCH(J$1,'Raw-products'!$A$1:$H$1,0))</f>
        <v>green</v>
      </c>
      <c r="K4883">
        <f>VLOOKUP($C4883,'Raw-products'!$A$2:$H$1261,MATCH(K$1,'Raw-products'!$A$1:$H$1,0))</f>
        <v>119</v>
      </c>
      <c r="L4883">
        <f>VLOOKUP($C4883,'Raw-products'!$A$2:$H$1261,MATCH(L$1,'Raw-products'!$A$1:$H$1,0))</f>
        <v>67</v>
      </c>
      <c r="M4883" s="5">
        <f t="shared" si="152"/>
        <v>7973</v>
      </c>
      <c r="N4883" cm="1">
        <f t="array" ref="N4883:Q4883">_xlfn.XLOOKUP($B4883,'Raw -orders'!$A:$A,'Raw -orders'!$B:$E)</f>
        <v>778</v>
      </c>
      <c r="O4883">
        <v>11014</v>
      </c>
      <c r="P4883" s="1">
        <v>44484</v>
      </c>
      <c r="Q4883" s="1">
        <v>44504</v>
      </c>
      <c r="R4883" t="str" cm="1">
        <f t="array" ref="R4883:Y4883">_xlfn.XLOOKUP($N4883,'Raw - customers'!$A:$A,'Raw - customers'!$B:$I)</f>
        <v>Chastity Daniaud</v>
      </c>
      <c r="S4883" t="str">
        <v>Genderfluid</v>
      </c>
      <c r="T4883">
        <v>20</v>
      </c>
      <c r="U4883" t="str">
        <v>33 Hamish ParkwayApt. 423</v>
      </c>
      <c r="V4883">
        <v>2902</v>
      </c>
      <c r="W4883" t="str">
        <v>Blakemouth</v>
      </c>
      <c r="X4883" t="str">
        <v>Northern Territory</v>
      </c>
      <c r="Y4883" t="str">
        <v>Australia</v>
      </c>
      <c r="Z4883">
        <v>10</v>
      </c>
      <c r="AA4883" s="3" t="str">
        <f t="shared" si="153"/>
        <v>10 to 20</v>
      </c>
      <c r="AP4883" s="6">
        <v>778</v>
      </c>
      <c r="AQ4883" s="6" t="s">
        <v>1339</v>
      </c>
    </row>
    <row r="4884" spans="1:43" x14ac:dyDescent="0.25">
      <c r="A4884">
        <v>4882</v>
      </c>
      <c r="B4884">
        <v>976</v>
      </c>
      <c r="C4884">
        <v>402</v>
      </c>
      <c r="D4884">
        <v>119</v>
      </c>
      <c r="E4884">
        <v>1</v>
      </c>
      <c r="F4884">
        <v>119</v>
      </c>
      <c r="G4884" t="str">
        <f>VLOOKUP($C4884,'Raw-products'!$A$2:$H$1261,MATCH(G$1,'Raw-products'!$A$1:$H$1,0))</f>
        <v>Shirt</v>
      </c>
      <c r="H4884" t="str">
        <f>VLOOKUP($C4884,'Raw-products'!$A$2:$H$1261,MATCH(H$1,'Raw-products'!$A$1:$H$1,0))</f>
        <v>Casual Slim Fit</v>
      </c>
      <c r="I4884" t="str">
        <f>VLOOKUP($C4884,'Raw-products'!$A$2:$H$1261,MATCH(I$1,'Raw-products'!$A$1:$H$1,0))</f>
        <v>M</v>
      </c>
      <c r="J4884" t="str">
        <f>VLOOKUP($C4884,'Raw-products'!$A$2:$H$1261,MATCH(J$1,'Raw-products'!$A$1:$H$1,0))</f>
        <v>green</v>
      </c>
      <c r="K4884">
        <f>VLOOKUP($C4884,'Raw-products'!$A$2:$H$1261,MATCH(K$1,'Raw-products'!$A$1:$H$1,0))</f>
        <v>113</v>
      </c>
      <c r="L4884">
        <f>VLOOKUP($C4884,'Raw-products'!$A$2:$H$1261,MATCH(L$1,'Raw-products'!$A$1:$H$1,0))</f>
        <v>67</v>
      </c>
      <c r="M4884" s="5">
        <f t="shared" si="152"/>
        <v>7571</v>
      </c>
      <c r="N4884" cm="1">
        <f t="array" ref="N4884:Q4884">_xlfn.XLOOKUP($B4884,'Raw -orders'!$A:$A,'Raw -orders'!$B:$E)</f>
        <v>778</v>
      </c>
      <c r="O4884">
        <v>11014</v>
      </c>
      <c r="P4884" s="1">
        <v>44484</v>
      </c>
      <c r="Q4884" s="1">
        <v>44504</v>
      </c>
      <c r="R4884" t="str" cm="1">
        <f t="array" ref="R4884:Y4884">_xlfn.XLOOKUP($N4884,'Raw - customers'!$A:$A,'Raw - customers'!$B:$I)</f>
        <v>Chastity Daniaud</v>
      </c>
      <c r="S4884" t="str">
        <v>Genderfluid</v>
      </c>
      <c r="T4884">
        <v>20</v>
      </c>
      <c r="U4884" t="str">
        <v>33 Hamish ParkwayApt. 423</v>
      </c>
      <c r="V4884">
        <v>2902</v>
      </c>
      <c r="W4884" t="str">
        <v>Blakemouth</v>
      </c>
      <c r="X4884" t="str">
        <v>Northern Territory</v>
      </c>
      <c r="Y4884" t="str">
        <v>Australia</v>
      </c>
      <c r="Z4884">
        <v>10</v>
      </c>
      <c r="AA4884" s="3" t="str">
        <f t="shared" si="153"/>
        <v>10 to 20</v>
      </c>
      <c r="AP4884" s="6">
        <v>778</v>
      </c>
      <c r="AQ4884" s="6" t="s">
        <v>1339</v>
      </c>
    </row>
    <row r="4885" spans="1:43" x14ac:dyDescent="0.25">
      <c r="A4885">
        <v>4883</v>
      </c>
      <c r="B4885">
        <v>977</v>
      </c>
      <c r="C4885">
        <v>735</v>
      </c>
      <c r="D4885">
        <v>109</v>
      </c>
      <c r="E4885">
        <v>2</v>
      </c>
      <c r="F4885">
        <v>218</v>
      </c>
      <c r="G4885" t="str">
        <f>VLOOKUP($C4885,'Raw-products'!$A$2:$H$1261,MATCH(G$1,'Raw-products'!$A$1:$H$1,0))</f>
        <v>Jacket</v>
      </c>
      <c r="H4885" t="str">
        <f>VLOOKUP($C4885,'Raw-products'!$A$2:$H$1261,MATCH(H$1,'Raw-products'!$A$1:$H$1,0))</f>
        <v>Peacoat</v>
      </c>
      <c r="I4885" t="str">
        <f>VLOOKUP($C4885,'Raw-products'!$A$2:$H$1261,MATCH(I$1,'Raw-products'!$A$1:$H$1,0))</f>
        <v>XS</v>
      </c>
      <c r="J4885" t="str">
        <f>VLOOKUP($C4885,'Raw-products'!$A$2:$H$1261,MATCH(J$1,'Raw-products'!$A$1:$H$1,0))</f>
        <v>red</v>
      </c>
      <c r="K4885">
        <f>VLOOKUP($C4885,'Raw-products'!$A$2:$H$1261,MATCH(K$1,'Raw-products'!$A$1:$H$1,0))</f>
        <v>102</v>
      </c>
      <c r="L4885">
        <f>VLOOKUP($C4885,'Raw-products'!$A$2:$H$1261,MATCH(L$1,'Raw-products'!$A$1:$H$1,0))</f>
        <v>66</v>
      </c>
      <c r="M4885" s="5">
        <f t="shared" si="152"/>
        <v>6732</v>
      </c>
      <c r="N4885" cm="1">
        <f t="array" ref="N4885:Q4885">_xlfn.XLOOKUP($B4885,'Raw -orders'!$A:$A,'Raw -orders'!$B:$E)</f>
        <v>463</v>
      </c>
      <c r="O4885">
        <v>19220</v>
      </c>
      <c r="P4885" s="1">
        <v>44309</v>
      </c>
      <c r="Q4885" s="1">
        <v>44322</v>
      </c>
      <c r="R4885" t="str" cm="1">
        <f t="array" ref="R4885:Y4885">_xlfn.XLOOKUP($N4885,'Raw - customers'!$A:$A,'Raw - customers'!$B:$I)</f>
        <v>Iago Jedrzaszkiewicz</v>
      </c>
      <c r="S4885" t="str">
        <v>Agender</v>
      </c>
      <c r="T4885">
        <v>58</v>
      </c>
      <c r="U4885" t="str">
        <v>00 Lockman TrackSuite 564</v>
      </c>
      <c r="V4885">
        <v>387</v>
      </c>
      <c r="W4885" t="str">
        <v>Lake Mikaylashire</v>
      </c>
      <c r="X4885" t="str">
        <v>Australian Capital Territory</v>
      </c>
      <c r="Y4885" t="str">
        <v>Australia</v>
      </c>
      <c r="Z4885">
        <v>4</v>
      </c>
      <c r="AA4885" s="3" t="str">
        <f t="shared" si="153"/>
        <v>10 to 20</v>
      </c>
      <c r="AP4885" s="6">
        <v>463</v>
      </c>
      <c r="AQ4885" s="6" t="s">
        <v>1350</v>
      </c>
    </row>
    <row r="4886" spans="1:43" x14ac:dyDescent="0.25">
      <c r="A4886">
        <v>4884</v>
      </c>
      <c r="B4886">
        <v>977</v>
      </c>
      <c r="C4886">
        <v>665</v>
      </c>
      <c r="D4886">
        <v>113</v>
      </c>
      <c r="E4886">
        <v>3</v>
      </c>
      <c r="F4886">
        <v>339</v>
      </c>
      <c r="G4886" t="str">
        <f>VLOOKUP($C4886,'Raw-products'!$A$2:$H$1261,MATCH(G$1,'Raw-products'!$A$1:$H$1,0))</f>
        <v>Jacket</v>
      </c>
      <c r="H4886" t="str">
        <f>VLOOKUP($C4886,'Raw-products'!$A$2:$H$1261,MATCH(H$1,'Raw-products'!$A$1:$H$1,0))</f>
        <v>Parka</v>
      </c>
      <c r="I4886" t="str">
        <f>VLOOKUP($C4886,'Raw-products'!$A$2:$H$1261,MATCH(I$1,'Raw-products'!$A$1:$H$1,0))</f>
        <v>XS</v>
      </c>
      <c r="J4886" t="str">
        <f>VLOOKUP($C4886,'Raw-products'!$A$2:$H$1261,MATCH(J$1,'Raw-products'!$A$1:$H$1,0))</f>
        <v>red</v>
      </c>
      <c r="K4886">
        <f>VLOOKUP($C4886,'Raw-products'!$A$2:$H$1261,MATCH(K$1,'Raw-products'!$A$1:$H$1,0))</f>
        <v>119</v>
      </c>
      <c r="L4886">
        <f>VLOOKUP($C4886,'Raw-products'!$A$2:$H$1261,MATCH(L$1,'Raw-products'!$A$1:$H$1,0))</f>
        <v>65</v>
      </c>
      <c r="M4886" s="5">
        <f t="shared" si="152"/>
        <v>7735</v>
      </c>
      <c r="N4886" cm="1">
        <f t="array" ref="N4886:Q4886">_xlfn.XLOOKUP($B4886,'Raw -orders'!$A:$A,'Raw -orders'!$B:$E)</f>
        <v>463</v>
      </c>
      <c r="O4886">
        <v>19220</v>
      </c>
      <c r="P4886" s="1">
        <v>44309</v>
      </c>
      <c r="Q4886" s="1">
        <v>44322</v>
      </c>
      <c r="R4886" t="str" cm="1">
        <f t="array" ref="R4886:Y4886">_xlfn.XLOOKUP($N4886,'Raw - customers'!$A:$A,'Raw - customers'!$B:$I)</f>
        <v>Iago Jedrzaszkiewicz</v>
      </c>
      <c r="S4886" t="str">
        <v>Agender</v>
      </c>
      <c r="T4886">
        <v>58</v>
      </c>
      <c r="U4886" t="str">
        <v>00 Lockman TrackSuite 564</v>
      </c>
      <c r="V4886">
        <v>387</v>
      </c>
      <c r="W4886" t="str">
        <v>Lake Mikaylashire</v>
      </c>
      <c r="X4886" t="str">
        <v>Australian Capital Territory</v>
      </c>
      <c r="Y4886" t="str">
        <v>Australia</v>
      </c>
      <c r="Z4886">
        <v>4</v>
      </c>
      <c r="AA4886" s="3" t="str">
        <f t="shared" si="153"/>
        <v>10 to 20</v>
      </c>
      <c r="AP4886" s="6">
        <v>463</v>
      </c>
      <c r="AQ4886" s="6" t="s">
        <v>1350</v>
      </c>
    </row>
    <row r="4887" spans="1:43" x14ac:dyDescent="0.25">
      <c r="A4887">
        <v>4885</v>
      </c>
      <c r="B4887">
        <v>977</v>
      </c>
      <c r="C4887">
        <v>353</v>
      </c>
      <c r="D4887">
        <v>94</v>
      </c>
      <c r="E4887">
        <v>1</v>
      </c>
      <c r="F4887">
        <v>94</v>
      </c>
      <c r="G4887" t="str">
        <f>VLOOKUP($C4887,'Raw-products'!$A$2:$H$1261,MATCH(G$1,'Raw-products'!$A$1:$H$1,0))</f>
        <v>Shirt</v>
      </c>
      <c r="H4887" t="str">
        <f>VLOOKUP($C4887,'Raw-products'!$A$2:$H$1261,MATCH(H$1,'Raw-products'!$A$1:$H$1,0))</f>
        <v>Henley</v>
      </c>
      <c r="I4887" t="str">
        <f>VLOOKUP($C4887,'Raw-products'!$A$2:$H$1261,MATCH(I$1,'Raw-products'!$A$1:$H$1,0))</f>
        <v>L</v>
      </c>
      <c r="J4887" t="str">
        <f>VLOOKUP($C4887,'Raw-products'!$A$2:$H$1261,MATCH(J$1,'Raw-products'!$A$1:$H$1,0))</f>
        <v>red</v>
      </c>
      <c r="K4887">
        <f>VLOOKUP($C4887,'Raw-products'!$A$2:$H$1261,MATCH(K$1,'Raw-products'!$A$1:$H$1,0))</f>
        <v>92</v>
      </c>
      <c r="L4887">
        <f>VLOOKUP($C4887,'Raw-products'!$A$2:$H$1261,MATCH(L$1,'Raw-products'!$A$1:$H$1,0))</f>
        <v>62</v>
      </c>
      <c r="M4887" s="5">
        <f t="shared" si="152"/>
        <v>5704</v>
      </c>
      <c r="N4887" cm="1">
        <f t="array" ref="N4887:Q4887">_xlfn.XLOOKUP($B4887,'Raw -orders'!$A:$A,'Raw -orders'!$B:$E)</f>
        <v>463</v>
      </c>
      <c r="O4887">
        <v>19220</v>
      </c>
      <c r="P4887" s="1">
        <v>44309</v>
      </c>
      <c r="Q4887" s="1">
        <v>44322</v>
      </c>
      <c r="R4887" t="str" cm="1">
        <f t="array" ref="R4887:Y4887">_xlfn.XLOOKUP($N4887,'Raw - customers'!$A:$A,'Raw - customers'!$B:$I)</f>
        <v>Iago Jedrzaszkiewicz</v>
      </c>
      <c r="S4887" t="str">
        <v>Agender</v>
      </c>
      <c r="T4887">
        <v>58</v>
      </c>
      <c r="U4887" t="str">
        <v>00 Lockman TrackSuite 564</v>
      </c>
      <c r="V4887">
        <v>387</v>
      </c>
      <c r="W4887" t="str">
        <v>Lake Mikaylashire</v>
      </c>
      <c r="X4887" t="str">
        <v>Australian Capital Territory</v>
      </c>
      <c r="Y4887" t="str">
        <v>Australia</v>
      </c>
      <c r="Z4887">
        <v>4</v>
      </c>
      <c r="AA4887" s="3" t="str">
        <f t="shared" si="153"/>
        <v>10 to 20</v>
      </c>
      <c r="AP4887" s="6">
        <v>463</v>
      </c>
      <c r="AQ4887" s="6" t="s">
        <v>1350</v>
      </c>
    </row>
    <row r="4888" spans="1:43" x14ac:dyDescent="0.25">
      <c r="A4888">
        <v>4886</v>
      </c>
      <c r="B4888">
        <v>977</v>
      </c>
      <c r="C4888">
        <v>856</v>
      </c>
      <c r="D4888">
        <v>113</v>
      </c>
      <c r="E4888">
        <v>2</v>
      </c>
      <c r="F4888">
        <v>226</v>
      </c>
      <c r="G4888" t="str">
        <f>VLOOKUP($C4888,'Raw-products'!$A$2:$H$1261,MATCH(G$1,'Raw-products'!$A$1:$H$1,0))</f>
        <v>Trousers</v>
      </c>
      <c r="H4888" t="str">
        <f>VLOOKUP($C4888,'Raw-products'!$A$2:$H$1261,MATCH(H$1,'Raw-products'!$A$1:$H$1,0))</f>
        <v>Chinos</v>
      </c>
      <c r="I4888" t="str">
        <f>VLOOKUP($C4888,'Raw-products'!$A$2:$H$1261,MATCH(I$1,'Raw-products'!$A$1:$H$1,0))</f>
        <v>S</v>
      </c>
      <c r="J4888" t="str">
        <f>VLOOKUP($C4888,'Raw-products'!$A$2:$H$1261,MATCH(J$1,'Raw-products'!$A$1:$H$1,0))</f>
        <v>green</v>
      </c>
      <c r="K4888">
        <f>VLOOKUP($C4888,'Raw-products'!$A$2:$H$1261,MATCH(K$1,'Raw-products'!$A$1:$H$1,0))</f>
        <v>100</v>
      </c>
      <c r="L4888">
        <f>VLOOKUP($C4888,'Raw-products'!$A$2:$H$1261,MATCH(L$1,'Raw-products'!$A$1:$H$1,0))</f>
        <v>61</v>
      </c>
      <c r="M4888" s="5">
        <f t="shared" si="152"/>
        <v>6100</v>
      </c>
      <c r="N4888" cm="1">
        <f t="array" ref="N4888:Q4888">_xlfn.XLOOKUP($B4888,'Raw -orders'!$A:$A,'Raw -orders'!$B:$E)</f>
        <v>463</v>
      </c>
      <c r="O4888">
        <v>19220</v>
      </c>
      <c r="P4888" s="1">
        <v>44309</v>
      </c>
      <c r="Q4888" s="1">
        <v>44322</v>
      </c>
      <c r="R4888" t="str" cm="1">
        <f t="array" ref="R4888:Y4888">_xlfn.XLOOKUP($N4888,'Raw - customers'!$A:$A,'Raw - customers'!$B:$I)</f>
        <v>Iago Jedrzaszkiewicz</v>
      </c>
      <c r="S4888" t="str">
        <v>Agender</v>
      </c>
      <c r="T4888">
        <v>58</v>
      </c>
      <c r="U4888" t="str">
        <v>00 Lockman TrackSuite 564</v>
      </c>
      <c r="V4888">
        <v>387</v>
      </c>
      <c r="W4888" t="str">
        <v>Lake Mikaylashire</v>
      </c>
      <c r="X4888" t="str">
        <v>Australian Capital Territory</v>
      </c>
      <c r="Y4888" t="str">
        <v>Australia</v>
      </c>
      <c r="Z4888">
        <v>4</v>
      </c>
      <c r="AA4888" s="3" t="str">
        <f t="shared" si="153"/>
        <v>10 to 20</v>
      </c>
      <c r="AP4888" s="6">
        <v>463</v>
      </c>
      <c r="AQ4888" s="6" t="s">
        <v>1350</v>
      </c>
    </row>
    <row r="4889" spans="1:43" x14ac:dyDescent="0.25">
      <c r="A4889">
        <v>4887</v>
      </c>
      <c r="B4889">
        <v>978</v>
      </c>
      <c r="C4889">
        <v>1242</v>
      </c>
      <c r="D4889">
        <v>112</v>
      </c>
      <c r="E4889">
        <v>3</v>
      </c>
      <c r="F4889">
        <v>336</v>
      </c>
      <c r="G4889" t="str">
        <f>VLOOKUP($C4889,'Raw-products'!$A$2:$H$1261,MATCH(G$1,'Raw-products'!$A$1:$H$1,0))</f>
        <v>Trousers</v>
      </c>
      <c r="H4889" t="str">
        <f>VLOOKUP($C4889,'Raw-products'!$A$2:$H$1261,MATCH(H$1,'Raw-products'!$A$1:$H$1,0))</f>
        <v>Tracksuit Bottoms</v>
      </c>
      <c r="I4889" t="str">
        <f>VLOOKUP($C4889,'Raw-products'!$A$2:$H$1261,MATCH(I$1,'Raw-products'!$A$1:$H$1,0))</f>
        <v>M</v>
      </c>
      <c r="J4889" t="str">
        <f>VLOOKUP($C4889,'Raw-products'!$A$2:$H$1261,MATCH(J$1,'Raw-products'!$A$1:$H$1,0))</f>
        <v>green</v>
      </c>
      <c r="K4889">
        <f>VLOOKUP($C4889,'Raw-products'!$A$2:$H$1261,MATCH(K$1,'Raw-products'!$A$1:$H$1,0))</f>
        <v>91</v>
      </c>
      <c r="L4889">
        <f>VLOOKUP($C4889,'Raw-products'!$A$2:$H$1261,MATCH(L$1,'Raw-products'!$A$1:$H$1,0))</f>
        <v>47</v>
      </c>
      <c r="M4889" s="5">
        <f t="shared" si="152"/>
        <v>4277</v>
      </c>
      <c r="N4889" cm="1">
        <f t="array" ref="N4889:Q4889">_xlfn.XLOOKUP($B4889,'Raw -orders'!$A:$A,'Raw -orders'!$B:$E)</f>
        <v>827</v>
      </c>
      <c r="O4889">
        <v>24589</v>
      </c>
      <c r="P4889" s="1">
        <v>44310</v>
      </c>
      <c r="Q4889" s="1">
        <v>44334</v>
      </c>
      <c r="R4889" t="str" cm="1">
        <f t="array" ref="R4889:Y4889">_xlfn.XLOOKUP($N4889,'Raw - customers'!$A:$A,'Raw - customers'!$B:$I)</f>
        <v>Eryn Harcus</v>
      </c>
      <c r="S4889" t="str">
        <v>Agender</v>
      </c>
      <c r="T4889">
        <v>37</v>
      </c>
      <c r="U4889" t="str">
        <v>2813 Hall ParkwaySuite 251</v>
      </c>
      <c r="V4889">
        <v>9243</v>
      </c>
      <c r="W4889" t="str">
        <v>Lake Alicefurt</v>
      </c>
      <c r="X4889" t="str">
        <v>Tasmania</v>
      </c>
      <c r="Y4889" t="str">
        <v>Australia</v>
      </c>
      <c r="Z4889">
        <v>4</v>
      </c>
      <c r="AA4889" s="3" t="str">
        <f t="shared" si="153"/>
        <v>20 to 30</v>
      </c>
      <c r="AP4889" s="6">
        <v>827</v>
      </c>
      <c r="AQ4889" s="6" t="s">
        <v>1414</v>
      </c>
    </row>
    <row r="4890" spans="1:43" x14ac:dyDescent="0.25">
      <c r="A4890">
        <v>4888</v>
      </c>
      <c r="B4890">
        <v>978</v>
      </c>
      <c r="C4890">
        <v>910</v>
      </c>
      <c r="D4890">
        <v>96</v>
      </c>
      <c r="E4890">
        <v>2</v>
      </c>
      <c r="F4890">
        <v>192</v>
      </c>
      <c r="G4890" t="str">
        <f>VLOOKUP($C4890,'Raw-products'!$A$2:$H$1261,MATCH(G$1,'Raw-products'!$A$1:$H$1,0))</f>
        <v>Trousers</v>
      </c>
      <c r="H4890" t="str">
        <f>VLOOKUP($C4890,'Raw-products'!$A$2:$H$1261,MATCH(H$1,'Raw-products'!$A$1:$H$1,0))</f>
        <v>Drawstring</v>
      </c>
      <c r="I4890" t="str">
        <f>VLOOKUP($C4890,'Raw-products'!$A$2:$H$1261,MATCH(I$1,'Raw-products'!$A$1:$H$1,0))</f>
        <v>XS</v>
      </c>
      <c r="J4890" t="str">
        <f>VLOOKUP($C4890,'Raw-products'!$A$2:$H$1261,MATCH(J$1,'Raw-products'!$A$1:$H$1,0))</f>
        <v>red</v>
      </c>
      <c r="K4890">
        <f>VLOOKUP($C4890,'Raw-products'!$A$2:$H$1261,MATCH(K$1,'Raw-products'!$A$1:$H$1,0))</f>
        <v>104</v>
      </c>
      <c r="L4890">
        <f>VLOOKUP($C4890,'Raw-products'!$A$2:$H$1261,MATCH(L$1,'Raw-products'!$A$1:$H$1,0))</f>
        <v>57</v>
      </c>
      <c r="M4890" s="5">
        <f t="shared" si="152"/>
        <v>5928</v>
      </c>
      <c r="N4890" cm="1">
        <f t="array" ref="N4890:Q4890">_xlfn.XLOOKUP($B4890,'Raw -orders'!$A:$A,'Raw -orders'!$B:$E)</f>
        <v>827</v>
      </c>
      <c r="O4890">
        <v>24589</v>
      </c>
      <c r="P4890" s="1">
        <v>44310</v>
      </c>
      <c r="Q4890" s="1">
        <v>44334</v>
      </c>
      <c r="R4890" t="str" cm="1">
        <f t="array" ref="R4890:Y4890">_xlfn.XLOOKUP($N4890,'Raw - customers'!$A:$A,'Raw - customers'!$B:$I)</f>
        <v>Eryn Harcus</v>
      </c>
      <c r="S4890" t="str">
        <v>Agender</v>
      </c>
      <c r="T4890">
        <v>37</v>
      </c>
      <c r="U4890" t="str">
        <v>2813 Hall ParkwaySuite 251</v>
      </c>
      <c r="V4890">
        <v>9243</v>
      </c>
      <c r="W4890" t="str">
        <v>Lake Alicefurt</v>
      </c>
      <c r="X4890" t="str">
        <v>Tasmania</v>
      </c>
      <c r="Y4890" t="str">
        <v>Australia</v>
      </c>
      <c r="Z4890">
        <v>4</v>
      </c>
      <c r="AA4890" s="3" t="str">
        <f t="shared" si="153"/>
        <v>20 to 30</v>
      </c>
      <c r="AP4890" s="6">
        <v>827</v>
      </c>
      <c r="AQ4890" s="6" t="s">
        <v>1414</v>
      </c>
    </row>
    <row r="4891" spans="1:43" x14ac:dyDescent="0.25">
      <c r="A4891">
        <v>4889</v>
      </c>
      <c r="B4891">
        <v>978</v>
      </c>
      <c r="C4891">
        <v>323</v>
      </c>
      <c r="D4891">
        <v>109</v>
      </c>
      <c r="E4891">
        <v>1</v>
      </c>
      <c r="F4891">
        <v>109</v>
      </c>
      <c r="G4891" t="str">
        <f>VLOOKUP($C4891,'Raw-products'!$A$2:$H$1261,MATCH(G$1,'Raw-products'!$A$1:$H$1,0))</f>
        <v>Shirt</v>
      </c>
      <c r="H4891" t="str">
        <f>VLOOKUP($C4891,'Raw-products'!$A$2:$H$1261,MATCH(H$1,'Raw-products'!$A$1:$H$1,0))</f>
        <v>Mandarin Collar</v>
      </c>
      <c r="I4891" t="str">
        <f>VLOOKUP($C4891,'Raw-products'!$A$2:$H$1261,MATCH(I$1,'Raw-products'!$A$1:$H$1,0))</f>
        <v>L</v>
      </c>
      <c r="J4891" t="str">
        <f>VLOOKUP($C4891,'Raw-products'!$A$2:$H$1261,MATCH(J$1,'Raw-products'!$A$1:$H$1,0))</f>
        <v>orange</v>
      </c>
      <c r="K4891">
        <f>VLOOKUP($C4891,'Raw-products'!$A$2:$H$1261,MATCH(K$1,'Raw-products'!$A$1:$H$1,0))</f>
        <v>108</v>
      </c>
      <c r="L4891">
        <f>VLOOKUP($C4891,'Raw-products'!$A$2:$H$1261,MATCH(L$1,'Raw-products'!$A$1:$H$1,0))</f>
        <v>56</v>
      </c>
      <c r="M4891" s="5">
        <f t="shared" si="152"/>
        <v>6048</v>
      </c>
      <c r="N4891" cm="1">
        <f t="array" ref="N4891:Q4891">_xlfn.XLOOKUP($B4891,'Raw -orders'!$A:$A,'Raw -orders'!$B:$E)</f>
        <v>827</v>
      </c>
      <c r="O4891">
        <v>24589</v>
      </c>
      <c r="P4891" s="1">
        <v>44310</v>
      </c>
      <c r="Q4891" s="1">
        <v>44334</v>
      </c>
      <c r="R4891" t="str" cm="1">
        <f t="array" ref="R4891:Y4891">_xlfn.XLOOKUP($N4891,'Raw - customers'!$A:$A,'Raw - customers'!$B:$I)</f>
        <v>Eryn Harcus</v>
      </c>
      <c r="S4891" t="str">
        <v>Agender</v>
      </c>
      <c r="T4891">
        <v>37</v>
      </c>
      <c r="U4891" t="str">
        <v>2813 Hall ParkwaySuite 251</v>
      </c>
      <c r="V4891">
        <v>9243</v>
      </c>
      <c r="W4891" t="str">
        <v>Lake Alicefurt</v>
      </c>
      <c r="X4891" t="str">
        <v>Tasmania</v>
      </c>
      <c r="Y4891" t="str">
        <v>Australia</v>
      </c>
      <c r="Z4891">
        <v>4</v>
      </c>
      <c r="AA4891" s="3" t="str">
        <f t="shared" si="153"/>
        <v>20 to 30</v>
      </c>
      <c r="AP4891" s="6">
        <v>827</v>
      </c>
      <c r="AQ4891" s="6" t="s">
        <v>1414</v>
      </c>
    </row>
    <row r="4892" spans="1:43" x14ac:dyDescent="0.25">
      <c r="A4892">
        <v>4890</v>
      </c>
      <c r="B4892">
        <v>978</v>
      </c>
      <c r="C4892">
        <v>490</v>
      </c>
      <c r="D4892">
        <v>102</v>
      </c>
      <c r="E4892">
        <v>3</v>
      </c>
      <c r="F4892">
        <v>306</v>
      </c>
      <c r="G4892" t="str">
        <f>VLOOKUP($C4892,'Raw-products'!$A$2:$H$1261,MATCH(G$1,'Raw-products'!$A$1:$H$1,0))</f>
        <v>Jacket</v>
      </c>
      <c r="H4892" t="str">
        <f>VLOOKUP($C4892,'Raw-products'!$A$2:$H$1261,MATCH(H$1,'Raw-products'!$A$1:$H$1,0))</f>
        <v>Windbreaker</v>
      </c>
      <c r="I4892" t="str">
        <f>VLOOKUP($C4892,'Raw-products'!$A$2:$H$1261,MATCH(I$1,'Raw-products'!$A$1:$H$1,0))</f>
        <v>XS</v>
      </c>
      <c r="J4892" t="str">
        <f>VLOOKUP($C4892,'Raw-products'!$A$2:$H$1261,MATCH(J$1,'Raw-products'!$A$1:$H$1,0))</f>
        <v>red</v>
      </c>
      <c r="K4892">
        <f>VLOOKUP($C4892,'Raw-products'!$A$2:$H$1261,MATCH(K$1,'Raw-products'!$A$1:$H$1,0))</f>
        <v>109</v>
      </c>
      <c r="L4892">
        <f>VLOOKUP($C4892,'Raw-products'!$A$2:$H$1261,MATCH(L$1,'Raw-products'!$A$1:$H$1,0))</f>
        <v>79</v>
      </c>
      <c r="M4892" s="5">
        <f t="shared" si="152"/>
        <v>8611</v>
      </c>
      <c r="N4892" cm="1">
        <f t="array" ref="N4892:Q4892">_xlfn.XLOOKUP($B4892,'Raw -orders'!$A:$A,'Raw -orders'!$B:$E)</f>
        <v>827</v>
      </c>
      <c r="O4892">
        <v>24589</v>
      </c>
      <c r="P4892" s="1">
        <v>44310</v>
      </c>
      <c r="Q4892" s="1">
        <v>44334</v>
      </c>
      <c r="R4892" t="str" cm="1">
        <f t="array" ref="R4892:Y4892">_xlfn.XLOOKUP($N4892,'Raw - customers'!$A:$A,'Raw - customers'!$B:$I)</f>
        <v>Eryn Harcus</v>
      </c>
      <c r="S4892" t="str">
        <v>Agender</v>
      </c>
      <c r="T4892">
        <v>37</v>
      </c>
      <c r="U4892" t="str">
        <v>2813 Hall ParkwaySuite 251</v>
      </c>
      <c r="V4892">
        <v>9243</v>
      </c>
      <c r="W4892" t="str">
        <v>Lake Alicefurt</v>
      </c>
      <c r="X4892" t="str">
        <v>Tasmania</v>
      </c>
      <c r="Y4892" t="str">
        <v>Australia</v>
      </c>
      <c r="Z4892">
        <v>4</v>
      </c>
      <c r="AA4892" s="3" t="str">
        <f t="shared" si="153"/>
        <v>20 to 30</v>
      </c>
      <c r="AP4892" s="6">
        <v>827</v>
      </c>
      <c r="AQ4892" s="6" t="s">
        <v>1414</v>
      </c>
    </row>
    <row r="4893" spans="1:43" x14ac:dyDescent="0.25">
      <c r="A4893">
        <v>4891</v>
      </c>
      <c r="B4893">
        <v>978</v>
      </c>
      <c r="C4893">
        <v>728</v>
      </c>
      <c r="D4893">
        <v>119</v>
      </c>
      <c r="E4893">
        <v>2</v>
      </c>
      <c r="F4893">
        <v>238</v>
      </c>
      <c r="G4893" t="str">
        <f>VLOOKUP($C4893,'Raw-products'!$A$2:$H$1261,MATCH(G$1,'Raw-products'!$A$1:$H$1,0))</f>
        <v>Jacket</v>
      </c>
      <c r="H4893" t="str">
        <f>VLOOKUP($C4893,'Raw-products'!$A$2:$H$1261,MATCH(H$1,'Raw-products'!$A$1:$H$1,0))</f>
        <v>Trench Coat</v>
      </c>
      <c r="I4893" t="str">
        <f>VLOOKUP($C4893,'Raw-products'!$A$2:$H$1261,MATCH(I$1,'Raw-products'!$A$1:$H$1,0))</f>
        <v>L</v>
      </c>
      <c r="J4893" t="str">
        <f>VLOOKUP($C4893,'Raw-products'!$A$2:$H$1261,MATCH(J$1,'Raw-products'!$A$1:$H$1,0))</f>
        <v>indigo</v>
      </c>
      <c r="K4893">
        <f>VLOOKUP($C4893,'Raw-products'!$A$2:$H$1261,MATCH(K$1,'Raw-products'!$A$1:$H$1,0))</f>
        <v>112</v>
      </c>
      <c r="L4893">
        <f>VLOOKUP($C4893,'Raw-products'!$A$2:$H$1261,MATCH(L$1,'Raw-products'!$A$1:$H$1,0))</f>
        <v>71</v>
      </c>
      <c r="M4893" s="5">
        <f t="shared" si="152"/>
        <v>7952</v>
      </c>
      <c r="N4893" cm="1">
        <f t="array" ref="N4893:Q4893">_xlfn.XLOOKUP($B4893,'Raw -orders'!$A:$A,'Raw -orders'!$B:$E)</f>
        <v>827</v>
      </c>
      <c r="O4893">
        <v>24589</v>
      </c>
      <c r="P4893" s="1">
        <v>44310</v>
      </c>
      <c r="Q4893" s="1">
        <v>44334</v>
      </c>
      <c r="R4893" t="str" cm="1">
        <f t="array" ref="R4893:Y4893">_xlfn.XLOOKUP($N4893,'Raw - customers'!$A:$A,'Raw - customers'!$B:$I)</f>
        <v>Eryn Harcus</v>
      </c>
      <c r="S4893" t="str">
        <v>Agender</v>
      </c>
      <c r="T4893">
        <v>37</v>
      </c>
      <c r="U4893" t="str">
        <v>2813 Hall ParkwaySuite 251</v>
      </c>
      <c r="V4893">
        <v>9243</v>
      </c>
      <c r="W4893" t="str">
        <v>Lake Alicefurt</v>
      </c>
      <c r="X4893" t="str">
        <v>Tasmania</v>
      </c>
      <c r="Y4893" t="str">
        <v>Australia</v>
      </c>
      <c r="Z4893">
        <v>4</v>
      </c>
      <c r="AA4893" s="3" t="str">
        <f t="shared" si="153"/>
        <v>20 to 30</v>
      </c>
      <c r="AP4893" s="6">
        <v>827</v>
      </c>
      <c r="AQ4893" s="6" t="s">
        <v>1414</v>
      </c>
    </row>
    <row r="4894" spans="1:43" x14ac:dyDescent="0.25">
      <c r="A4894">
        <v>4892</v>
      </c>
      <c r="B4894">
        <v>979</v>
      </c>
      <c r="C4894">
        <v>1047</v>
      </c>
      <c r="D4894">
        <v>90</v>
      </c>
      <c r="E4894">
        <v>1</v>
      </c>
      <c r="F4894">
        <v>90</v>
      </c>
      <c r="G4894" t="str">
        <f>VLOOKUP($C4894,'Raw-products'!$A$2:$H$1261,MATCH(G$1,'Raw-products'!$A$1:$H$1,0))</f>
        <v>Trousers</v>
      </c>
      <c r="H4894" t="str">
        <f>VLOOKUP($C4894,'Raw-products'!$A$2:$H$1261,MATCH(H$1,'Raw-products'!$A$1:$H$1,0))</f>
        <v>Relaxed Leg</v>
      </c>
      <c r="I4894" t="str">
        <f>VLOOKUP($C4894,'Raw-products'!$A$2:$H$1261,MATCH(I$1,'Raw-products'!$A$1:$H$1,0))</f>
        <v>M</v>
      </c>
      <c r="J4894" t="str">
        <f>VLOOKUP($C4894,'Raw-products'!$A$2:$H$1261,MATCH(J$1,'Raw-products'!$A$1:$H$1,0))</f>
        <v>violet</v>
      </c>
      <c r="K4894">
        <f>VLOOKUP($C4894,'Raw-products'!$A$2:$H$1261,MATCH(K$1,'Raw-products'!$A$1:$H$1,0))</f>
        <v>95</v>
      </c>
      <c r="L4894">
        <f>VLOOKUP($C4894,'Raw-products'!$A$2:$H$1261,MATCH(L$1,'Raw-products'!$A$1:$H$1,0))</f>
        <v>46</v>
      </c>
      <c r="M4894" s="5">
        <f t="shared" si="152"/>
        <v>4370</v>
      </c>
      <c r="N4894" cm="1">
        <f t="array" ref="N4894:Q4894">_xlfn.XLOOKUP($B4894,'Raw -orders'!$A:$A,'Raw -orders'!$B:$E)</f>
        <v>813</v>
      </c>
      <c r="O4894">
        <v>31437</v>
      </c>
      <c r="P4894" s="1">
        <v>44293</v>
      </c>
      <c r="Q4894" s="1">
        <v>44307</v>
      </c>
      <c r="R4894" t="str" cm="1">
        <f t="array" ref="R4894:Y4894">_xlfn.XLOOKUP($N4894,'Raw - customers'!$A:$A,'Raw - customers'!$B:$I)</f>
        <v>Saul Franklyn</v>
      </c>
      <c r="S4894" t="str">
        <v>Male</v>
      </c>
      <c r="T4894">
        <v>62</v>
      </c>
      <c r="U4894" t="str">
        <v>82 Kirlin StreetSuite 641</v>
      </c>
      <c r="V4894">
        <v>372</v>
      </c>
      <c r="W4894" t="str">
        <v>Tillmanview</v>
      </c>
      <c r="X4894" t="str">
        <v>New South Wales</v>
      </c>
      <c r="Y4894" t="str">
        <v>Australia</v>
      </c>
      <c r="Z4894">
        <v>4</v>
      </c>
      <c r="AA4894" s="3" t="str">
        <f t="shared" si="153"/>
        <v>10 to 20</v>
      </c>
      <c r="AP4894" s="6">
        <v>813</v>
      </c>
      <c r="AQ4894" s="6" t="s">
        <v>1362</v>
      </c>
    </row>
    <row r="4895" spans="1:43" x14ac:dyDescent="0.25">
      <c r="A4895">
        <v>4893</v>
      </c>
      <c r="B4895">
        <v>979</v>
      </c>
      <c r="C4895">
        <v>486</v>
      </c>
      <c r="D4895">
        <v>118</v>
      </c>
      <c r="E4895">
        <v>3</v>
      </c>
      <c r="F4895">
        <v>354</v>
      </c>
      <c r="G4895" t="str">
        <f>VLOOKUP($C4895,'Raw-products'!$A$2:$H$1261,MATCH(G$1,'Raw-products'!$A$1:$H$1,0))</f>
        <v>Jacket</v>
      </c>
      <c r="H4895" t="str">
        <f>VLOOKUP($C4895,'Raw-products'!$A$2:$H$1261,MATCH(H$1,'Raw-products'!$A$1:$H$1,0))</f>
        <v>Puffer</v>
      </c>
      <c r="I4895" t="str">
        <f>VLOOKUP($C4895,'Raw-products'!$A$2:$H$1261,MATCH(I$1,'Raw-products'!$A$1:$H$1,0))</f>
        <v>S</v>
      </c>
      <c r="J4895" t="str">
        <f>VLOOKUP($C4895,'Raw-products'!$A$2:$H$1261,MATCH(J$1,'Raw-products'!$A$1:$H$1,0))</f>
        <v>violet</v>
      </c>
      <c r="K4895">
        <f>VLOOKUP($C4895,'Raw-products'!$A$2:$H$1261,MATCH(K$1,'Raw-products'!$A$1:$H$1,0))</f>
        <v>110</v>
      </c>
      <c r="L4895">
        <f>VLOOKUP($C4895,'Raw-products'!$A$2:$H$1261,MATCH(L$1,'Raw-products'!$A$1:$H$1,0))</f>
        <v>46</v>
      </c>
      <c r="M4895" s="5">
        <f t="shared" si="152"/>
        <v>5060</v>
      </c>
      <c r="N4895" cm="1">
        <f t="array" ref="N4895:Q4895">_xlfn.XLOOKUP($B4895,'Raw -orders'!$A:$A,'Raw -orders'!$B:$E)</f>
        <v>813</v>
      </c>
      <c r="O4895">
        <v>31437</v>
      </c>
      <c r="P4895" s="1">
        <v>44293</v>
      </c>
      <c r="Q4895" s="1">
        <v>44307</v>
      </c>
      <c r="R4895" t="str" cm="1">
        <f t="array" ref="R4895:Y4895">_xlfn.XLOOKUP($N4895,'Raw - customers'!$A:$A,'Raw - customers'!$B:$I)</f>
        <v>Saul Franklyn</v>
      </c>
      <c r="S4895" t="str">
        <v>Male</v>
      </c>
      <c r="T4895">
        <v>62</v>
      </c>
      <c r="U4895" t="str">
        <v>82 Kirlin StreetSuite 641</v>
      </c>
      <c r="V4895">
        <v>372</v>
      </c>
      <c r="W4895" t="str">
        <v>Tillmanview</v>
      </c>
      <c r="X4895" t="str">
        <v>New South Wales</v>
      </c>
      <c r="Y4895" t="str">
        <v>Australia</v>
      </c>
      <c r="Z4895">
        <v>4</v>
      </c>
      <c r="AA4895" s="3" t="str">
        <f t="shared" si="153"/>
        <v>10 to 20</v>
      </c>
      <c r="AP4895" s="6">
        <v>813</v>
      </c>
      <c r="AQ4895" s="6" t="s">
        <v>1362</v>
      </c>
    </row>
    <row r="4896" spans="1:43" x14ac:dyDescent="0.25">
      <c r="A4896">
        <v>4894</v>
      </c>
      <c r="B4896">
        <v>980</v>
      </c>
      <c r="C4896">
        <v>1217</v>
      </c>
      <c r="D4896">
        <v>105</v>
      </c>
      <c r="E4896">
        <v>2</v>
      </c>
      <c r="F4896">
        <v>210</v>
      </c>
      <c r="G4896" t="str">
        <f>VLOOKUP($C4896,'Raw-products'!$A$2:$H$1261,MATCH(G$1,'Raw-products'!$A$1:$H$1,0))</f>
        <v>Trousers</v>
      </c>
      <c r="H4896" t="str">
        <f>VLOOKUP($C4896,'Raw-products'!$A$2:$H$1261,MATCH(H$1,'Raw-products'!$A$1:$H$1,0))</f>
        <v>Pleated</v>
      </c>
      <c r="I4896" t="str">
        <f>VLOOKUP($C4896,'Raw-products'!$A$2:$H$1261,MATCH(I$1,'Raw-products'!$A$1:$H$1,0))</f>
        <v>M</v>
      </c>
      <c r="J4896" t="str">
        <f>VLOOKUP($C4896,'Raw-products'!$A$2:$H$1261,MATCH(J$1,'Raw-products'!$A$1:$H$1,0))</f>
        <v>indigo</v>
      </c>
      <c r="K4896">
        <f>VLOOKUP($C4896,'Raw-products'!$A$2:$H$1261,MATCH(K$1,'Raw-products'!$A$1:$H$1,0))</f>
        <v>90</v>
      </c>
      <c r="L4896">
        <f>VLOOKUP($C4896,'Raw-products'!$A$2:$H$1261,MATCH(L$1,'Raw-products'!$A$1:$H$1,0))</f>
        <v>48</v>
      </c>
      <c r="M4896" s="5">
        <f t="shared" si="152"/>
        <v>4320</v>
      </c>
      <c r="N4896" cm="1">
        <f t="array" ref="N4896:Q4896">_xlfn.XLOOKUP($B4896,'Raw -orders'!$A:$A,'Raw -orders'!$B:$E)</f>
        <v>84</v>
      </c>
      <c r="O4896">
        <v>57728</v>
      </c>
      <c r="P4896" s="1">
        <v>44488</v>
      </c>
      <c r="Q4896" s="1">
        <v>44514</v>
      </c>
      <c r="R4896" t="str" cm="1">
        <f t="array" ref="R4896:Y4896">_xlfn.XLOOKUP($N4896,'Raw - customers'!$A:$A,'Raw - customers'!$B:$I)</f>
        <v>Minta Loble</v>
      </c>
      <c r="S4896" t="str">
        <v>Female</v>
      </c>
      <c r="T4896">
        <v>63</v>
      </c>
      <c r="U4896" t="str">
        <v>195 Wilson HillApt. 597</v>
      </c>
      <c r="V4896">
        <v>7587</v>
      </c>
      <c r="W4896" t="str">
        <v>Lake Paigemouth</v>
      </c>
      <c r="X4896" t="str">
        <v>Northern Territory</v>
      </c>
      <c r="Y4896" t="str">
        <v>Australia</v>
      </c>
      <c r="Z4896">
        <v>10</v>
      </c>
      <c r="AA4896" s="3" t="str">
        <f t="shared" si="153"/>
        <v>20 to 30</v>
      </c>
      <c r="AP4896" s="6">
        <v>84</v>
      </c>
      <c r="AQ4896" s="6" t="s">
        <v>1339</v>
      </c>
    </row>
    <row r="4897" spans="1:43" x14ac:dyDescent="0.25">
      <c r="A4897">
        <v>4895</v>
      </c>
      <c r="B4897">
        <v>980</v>
      </c>
      <c r="C4897">
        <v>305</v>
      </c>
      <c r="D4897">
        <v>105</v>
      </c>
      <c r="E4897">
        <v>3</v>
      </c>
      <c r="F4897">
        <v>315</v>
      </c>
      <c r="G4897" t="str">
        <f>VLOOKUP($C4897,'Raw-products'!$A$2:$H$1261,MATCH(G$1,'Raw-products'!$A$1:$H$1,0))</f>
        <v>Shirt</v>
      </c>
      <c r="H4897" t="str">
        <f>VLOOKUP($C4897,'Raw-products'!$A$2:$H$1261,MATCH(H$1,'Raw-products'!$A$1:$H$1,0))</f>
        <v>Cuban Collar</v>
      </c>
      <c r="I4897" t="str">
        <f>VLOOKUP($C4897,'Raw-products'!$A$2:$H$1261,MATCH(I$1,'Raw-products'!$A$1:$H$1,0))</f>
        <v>XS</v>
      </c>
      <c r="J4897" t="str">
        <f>VLOOKUP($C4897,'Raw-products'!$A$2:$H$1261,MATCH(J$1,'Raw-products'!$A$1:$H$1,0))</f>
        <v>indigo</v>
      </c>
      <c r="K4897">
        <f>VLOOKUP($C4897,'Raw-products'!$A$2:$H$1261,MATCH(K$1,'Raw-products'!$A$1:$H$1,0))</f>
        <v>93</v>
      </c>
      <c r="L4897">
        <f>VLOOKUP($C4897,'Raw-products'!$A$2:$H$1261,MATCH(L$1,'Raw-products'!$A$1:$H$1,0))</f>
        <v>50</v>
      </c>
      <c r="M4897" s="5">
        <f t="shared" si="152"/>
        <v>4650</v>
      </c>
      <c r="N4897" cm="1">
        <f t="array" ref="N4897:Q4897">_xlfn.XLOOKUP($B4897,'Raw -orders'!$A:$A,'Raw -orders'!$B:$E)</f>
        <v>84</v>
      </c>
      <c r="O4897">
        <v>57728</v>
      </c>
      <c r="P4897" s="1">
        <v>44488</v>
      </c>
      <c r="Q4897" s="1">
        <v>44514</v>
      </c>
      <c r="R4897" t="str" cm="1">
        <f t="array" ref="R4897:Y4897">_xlfn.XLOOKUP($N4897,'Raw - customers'!$A:$A,'Raw - customers'!$B:$I)</f>
        <v>Minta Loble</v>
      </c>
      <c r="S4897" t="str">
        <v>Female</v>
      </c>
      <c r="T4897">
        <v>63</v>
      </c>
      <c r="U4897" t="str">
        <v>195 Wilson HillApt. 597</v>
      </c>
      <c r="V4897">
        <v>7587</v>
      </c>
      <c r="W4897" t="str">
        <v>Lake Paigemouth</v>
      </c>
      <c r="X4897" t="str">
        <v>Northern Territory</v>
      </c>
      <c r="Y4897" t="str">
        <v>Australia</v>
      </c>
      <c r="Z4897">
        <v>10</v>
      </c>
      <c r="AA4897" s="3" t="str">
        <f t="shared" si="153"/>
        <v>20 to 30</v>
      </c>
      <c r="AP4897" s="6">
        <v>84</v>
      </c>
      <c r="AQ4897" s="6" t="s">
        <v>1339</v>
      </c>
    </row>
    <row r="4898" spans="1:43" x14ac:dyDescent="0.25">
      <c r="A4898">
        <v>4896</v>
      </c>
      <c r="B4898">
        <v>980</v>
      </c>
      <c r="C4898">
        <v>466</v>
      </c>
      <c r="D4898">
        <v>118</v>
      </c>
      <c r="E4898">
        <v>2</v>
      </c>
      <c r="F4898">
        <v>236</v>
      </c>
      <c r="G4898" t="str">
        <f>VLOOKUP($C4898,'Raw-products'!$A$2:$H$1261,MATCH(G$1,'Raw-products'!$A$1:$H$1,0))</f>
        <v>Jacket</v>
      </c>
      <c r="H4898" t="str">
        <f>VLOOKUP($C4898,'Raw-products'!$A$2:$H$1261,MATCH(H$1,'Raw-products'!$A$1:$H$1,0))</f>
        <v>Puffer</v>
      </c>
      <c r="I4898" t="str">
        <f>VLOOKUP($C4898,'Raw-products'!$A$2:$H$1261,MATCH(I$1,'Raw-products'!$A$1:$H$1,0))</f>
        <v>S</v>
      </c>
      <c r="J4898" t="str">
        <f>VLOOKUP($C4898,'Raw-products'!$A$2:$H$1261,MATCH(J$1,'Raw-products'!$A$1:$H$1,0))</f>
        <v>yellow</v>
      </c>
      <c r="K4898">
        <f>VLOOKUP($C4898,'Raw-products'!$A$2:$H$1261,MATCH(K$1,'Raw-products'!$A$1:$H$1,0))</f>
        <v>110</v>
      </c>
      <c r="L4898">
        <f>VLOOKUP($C4898,'Raw-products'!$A$2:$H$1261,MATCH(L$1,'Raw-products'!$A$1:$H$1,0))</f>
        <v>48</v>
      </c>
      <c r="M4898" s="5">
        <f t="shared" si="152"/>
        <v>5280</v>
      </c>
      <c r="N4898" cm="1">
        <f t="array" ref="N4898:Q4898">_xlfn.XLOOKUP($B4898,'Raw -orders'!$A:$A,'Raw -orders'!$B:$E)</f>
        <v>84</v>
      </c>
      <c r="O4898">
        <v>57728</v>
      </c>
      <c r="P4898" s="1">
        <v>44488</v>
      </c>
      <c r="Q4898" s="1">
        <v>44514</v>
      </c>
      <c r="R4898" t="str" cm="1">
        <f t="array" ref="R4898:Y4898">_xlfn.XLOOKUP($N4898,'Raw - customers'!$A:$A,'Raw - customers'!$B:$I)</f>
        <v>Minta Loble</v>
      </c>
      <c r="S4898" t="str">
        <v>Female</v>
      </c>
      <c r="T4898">
        <v>63</v>
      </c>
      <c r="U4898" t="str">
        <v>195 Wilson HillApt. 597</v>
      </c>
      <c r="V4898">
        <v>7587</v>
      </c>
      <c r="W4898" t="str">
        <v>Lake Paigemouth</v>
      </c>
      <c r="X4898" t="str">
        <v>Northern Territory</v>
      </c>
      <c r="Y4898" t="str">
        <v>Australia</v>
      </c>
      <c r="Z4898">
        <v>10</v>
      </c>
      <c r="AA4898" s="3" t="str">
        <f t="shared" si="153"/>
        <v>20 to 30</v>
      </c>
      <c r="AP4898" s="6">
        <v>84</v>
      </c>
      <c r="AQ4898" s="6" t="s">
        <v>1339</v>
      </c>
    </row>
    <row r="4899" spans="1:43" x14ac:dyDescent="0.25">
      <c r="A4899">
        <v>4897</v>
      </c>
      <c r="B4899">
        <v>980</v>
      </c>
      <c r="C4899">
        <v>1250</v>
      </c>
      <c r="D4899">
        <v>112</v>
      </c>
      <c r="E4899">
        <v>2</v>
      </c>
      <c r="F4899">
        <v>224</v>
      </c>
      <c r="G4899" t="str">
        <f>VLOOKUP($C4899,'Raw-products'!$A$2:$H$1261,MATCH(G$1,'Raw-products'!$A$1:$H$1,0))</f>
        <v>Trousers</v>
      </c>
      <c r="H4899" t="str">
        <f>VLOOKUP($C4899,'Raw-products'!$A$2:$H$1261,MATCH(H$1,'Raw-products'!$A$1:$H$1,0))</f>
        <v>Tracksuit Bottoms</v>
      </c>
      <c r="I4899" t="str">
        <f>VLOOKUP($C4899,'Raw-products'!$A$2:$H$1261,MATCH(I$1,'Raw-products'!$A$1:$H$1,0))</f>
        <v>XS</v>
      </c>
      <c r="J4899" t="str">
        <f>VLOOKUP($C4899,'Raw-products'!$A$2:$H$1261,MATCH(J$1,'Raw-products'!$A$1:$H$1,0))</f>
        <v>indigo</v>
      </c>
      <c r="K4899">
        <f>VLOOKUP($C4899,'Raw-products'!$A$2:$H$1261,MATCH(K$1,'Raw-products'!$A$1:$H$1,0))</f>
        <v>91</v>
      </c>
      <c r="L4899">
        <f>VLOOKUP($C4899,'Raw-products'!$A$2:$H$1261,MATCH(L$1,'Raw-products'!$A$1:$H$1,0))</f>
        <v>63</v>
      </c>
      <c r="M4899" s="5">
        <f t="shared" si="152"/>
        <v>5733</v>
      </c>
      <c r="N4899" cm="1">
        <f t="array" ref="N4899:Q4899">_xlfn.XLOOKUP($B4899,'Raw -orders'!$A:$A,'Raw -orders'!$B:$E)</f>
        <v>84</v>
      </c>
      <c r="O4899">
        <v>57728</v>
      </c>
      <c r="P4899" s="1">
        <v>44488</v>
      </c>
      <c r="Q4899" s="1">
        <v>44514</v>
      </c>
      <c r="R4899" t="str" cm="1">
        <f t="array" ref="R4899:Y4899">_xlfn.XLOOKUP($N4899,'Raw - customers'!$A:$A,'Raw - customers'!$B:$I)</f>
        <v>Minta Loble</v>
      </c>
      <c r="S4899" t="str">
        <v>Female</v>
      </c>
      <c r="T4899">
        <v>63</v>
      </c>
      <c r="U4899" t="str">
        <v>195 Wilson HillApt. 597</v>
      </c>
      <c r="V4899">
        <v>7587</v>
      </c>
      <c r="W4899" t="str">
        <v>Lake Paigemouth</v>
      </c>
      <c r="X4899" t="str">
        <v>Northern Territory</v>
      </c>
      <c r="Y4899" t="str">
        <v>Australia</v>
      </c>
      <c r="Z4899">
        <v>10</v>
      </c>
      <c r="AA4899" s="3" t="str">
        <f t="shared" si="153"/>
        <v>20 to 30</v>
      </c>
      <c r="AP4899" s="6">
        <v>84</v>
      </c>
      <c r="AQ4899" s="6" t="s">
        <v>1339</v>
      </c>
    </row>
    <row r="4900" spans="1:43" x14ac:dyDescent="0.25">
      <c r="A4900">
        <v>4898</v>
      </c>
      <c r="B4900">
        <v>980</v>
      </c>
      <c r="C4900">
        <v>929</v>
      </c>
      <c r="D4900">
        <v>96</v>
      </c>
      <c r="E4900">
        <v>2</v>
      </c>
      <c r="F4900">
        <v>192</v>
      </c>
      <c r="G4900" t="str">
        <f>VLOOKUP($C4900,'Raw-products'!$A$2:$H$1261,MATCH(G$1,'Raw-products'!$A$1:$H$1,0))</f>
        <v>Trousers</v>
      </c>
      <c r="H4900" t="str">
        <f>VLOOKUP($C4900,'Raw-products'!$A$2:$H$1261,MATCH(H$1,'Raw-products'!$A$1:$H$1,0))</f>
        <v>Drawstring</v>
      </c>
      <c r="I4900" t="str">
        <f>VLOOKUP($C4900,'Raw-products'!$A$2:$H$1261,MATCH(I$1,'Raw-products'!$A$1:$H$1,0))</f>
        <v>XL</v>
      </c>
      <c r="J4900" t="str">
        <f>VLOOKUP($C4900,'Raw-products'!$A$2:$H$1261,MATCH(J$1,'Raw-products'!$A$1:$H$1,0))</f>
        <v>green</v>
      </c>
      <c r="K4900">
        <f>VLOOKUP($C4900,'Raw-products'!$A$2:$H$1261,MATCH(K$1,'Raw-products'!$A$1:$H$1,0))</f>
        <v>104</v>
      </c>
      <c r="L4900">
        <f>VLOOKUP($C4900,'Raw-products'!$A$2:$H$1261,MATCH(L$1,'Raw-products'!$A$1:$H$1,0))</f>
        <v>49</v>
      </c>
      <c r="M4900" s="5">
        <f t="shared" si="152"/>
        <v>5096</v>
      </c>
      <c r="N4900" cm="1">
        <f t="array" ref="N4900:Q4900">_xlfn.XLOOKUP($B4900,'Raw -orders'!$A:$A,'Raw -orders'!$B:$E)</f>
        <v>84</v>
      </c>
      <c r="O4900">
        <v>57728</v>
      </c>
      <c r="P4900" s="1">
        <v>44488</v>
      </c>
      <c r="Q4900" s="1">
        <v>44514</v>
      </c>
      <c r="R4900" t="str" cm="1">
        <f t="array" ref="R4900:Y4900">_xlfn.XLOOKUP($N4900,'Raw - customers'!$A:$A,'Raw - customers'!$B:$I)</f>
        <v>Minta Loble</v>
      </c>
      <c r="S4900" t="str">
        <v>Female</v>
      </c>
      <c r="T4900">
        <v>63</v>
      </c>
      <c r="U4900" t="str">
        <v>195 Wilson HillApt. 597</v>
      </c>
      <c r="V4900">
        <v>7587</v>
      </c>
      <c r="W4900" t="str">
        <v>Lake Paigemouth</v>
      </c>
      <c r="X4900" t="str">
        <v>Northern Territory</v>
      </c>
      <c r="Y4900" t="str">
        <v>Australia</v>
      </c>
      <c r="Z4900">
        <v>10</v>
      </c>
      <c r="AA4900" s="3" t="str">
        <f t="shared" si="153"/>
        <v>20 to 30</v>
      </c>
      <c r="AP4900" s="6">
        <v>84</v>
      </c>
      <c r="AQ4900" s="6" t="s">
        <v>1339</v>
      </c>
    </row>
    <row r="4901" spans="1:43" x14ac:dyDescent="0.25">
      <c r="A4901">
        <v>4899</v>
      </c>
      <c r="B4901">
        <v>980</v>
      </c>
      <c r="C4901">
        <v>799</v>
      </c>
      <c r="D4901">
        <v>91</v>
      </c>
      <c r="E4901">
        <v>3</v>
      </c>
      <c r="F4901">
        <v>273</v>
      </c>
      <c r="G4901" t="str">
        <f>VLOOKUP($C4901,'Raw-products'!$A$2:$H$1261,MATCH(G$1,'Raw-products'!$A$1:$H$1,0))</f>
        <v>Jacket</v>
      </c>
      <c r="H4901" t="str">
        <f>VLOOKUP($C4901,'Raw-products'!$A$2:$H$1261,MATCH(H$1,'Raw-products'!$A$1:$H$1,0))</f>
        <v>Pullover</v>
      </c>
      <c r="I4901" t="str">
        <f>VLOOKUP($C4901,'Raw-products'!$A$2:$H$1261,MATCH(I$1,'Raw-products'!$A$1:$H$1,0))</f>
        <v>XL</v>
      </c>
      <c r="J4901" t="str">
        <f>VLOOKUP($C4901,'Raw-products'!$A$2:$H$1261,MATCH(J$1,'Raw-products'!$A$1:$H$1,0))</f>
        <v>indigo</v>
      </c>
      <c r="K4901">
        <f>VLOOKUP($C4901,'Raw-products'!$A$2:$H$1261,MATCH(K$1,'Raw-products'!$A$1:$H$1,0))</f>
        <v>114</v>
      </c>
      <c r="L4901">
        <f>VLOOKUP($C4901,'Raw-products'!$A$2:$H$1261,MATCH(L$1,'Raw-products'!$A$1:$H$1,0))</f>
        <v>43</v>
      </c>
      <c r="M4901" s="5">
        <f t="shared" si="152"/>
        <v>4902</v>
      </c>
      <c r="N4901" cm="1">
        <f t="array" ref="N4901:Q4901">_xlfn.XLOOKUP($B4901,'Raw -orders'!$A:$A,'Raw -orders'!$B:$E)</f>
        <v>84</v>
      </c>
      <c r="O4901">
        <v>57728</v>
      </c>
      <c r="P4901" s="1">
        <v>44488</v>
      </c>
      <c r="Q4901" s="1">
        <v>44514</v>
      </c>
      <c r="R4901" t="str" cm="1">
        <f t="array" ref="R4901:Y4901">_xlfn.XLOOKUP($N4901,'Raw - customers'!$A:$A,'Raw - customers'!$B:$I)</f>
        <v>Minta Loble</v>
      </c>
      <c r="S4901" t="str">
        <v>Female</v>
      </c>
      <c r="T4901">
        <v>63</v>
      </c>
      <c r="U4901" t="str">
        <v>195 Wilson HillApt. 597</v>
      </c>
      <c r="V4901">
        <v>7587</v>
      </c>
      <c r="W4901" t="str">
        <v>Lake Paigemouth</v>
      </c>
      <c r="X4901" t="str">
        <v>Northern Territory</v>
      </c>
      <c r="Y4901" t="str">
        <v>Australia</v>
      </c>
      <c r="Z4901">
        <v>10</v>
      </c>
      <c r="AA4901" s="3" t="str">
        <f t="shared" si="153"/>
        <v>20 to 30</v>
      </c>
      <c r="AP4901" s="6">
        <v>84</v>
      </c>
      <c r="AQ4901" s="6" t="s">
        <v>1339</v>
      </c>
    </row>
    <row r="4902" spans="1:43" x14ac:dyDescent="0.25">
      <c r="A4902">
        <v>4900</v>
      </c>
      <c r="B4902">
        <v>981</v>
      </c>
      <c r="C4902">
        <v>250</v>
      </c>
      <c r="D4902">
        <v>95</v>
      </c>
      <c r="E4902">
        <v>2</v>
      </c>
      <c r="F4902">
        <v>190</v>
      </c>
      <c r="G4902" t="str">
        <f>VLOOKUP($C4902,'Raw-products'!$A$2:$H$1261,MATCH(G$1,'Raw-products'!$A$1:$H$1,0))</f>
        <v>Shirt</v>
      </c>
      <c r="H4902" t="str">
        <f>VLOOKUP($C4902,'Raw-products'!$A$2:$H$1261,MATCH(H$1,'Raw-products'!$A$1:$H$1,0))</f>
        <v>Polo</v>
      </c>
      <c r="I4902" t="str">
        <f>VLOOKUP($C4902,'Raw-products'!$A$2:$H$1261,MATCH(I$1,'Raw-products'!$A$1:$H$1,0))</f>
        <v>XS</v>
      </c>
      <c r="J4902" t="str">
        <f>VLOOKUP($C4902,'Raw-products'!$A$2:$H$1261,MATCH(J$1,'Raw-products'!$A$1:$H$1,0))</f>
        <v>orange</v>
      </c>
      <c r="K4902">
        <f>VLOOKUP($C4902,'Raw-products'!$A$2:$H$1261,MATCH(K$1,'Raw-products'!$A$1:$H$1,0))</f>
        <v>117</v>
      </c>
      <c r="L4902">
        <f>VLOOKUP($C4902,'Raw-products'!$A$2:$H$1261,MATCH(L$1,'Raw-products'!$A$1:$H$1,0))</f>
        <v>75</v>
      </c>
      <c r="M4902" s="5">
        <f t="shared" si="152"/>
        <v>8775</v>
      </c>
      <c r="N4902" cm="1">
        <f t="array" ref="N4902:Q4902">_xlfn.XLOOKUP($B4902,'Raw -orders'!$A:$A,'Raw -orders'!$B:$E)</f>
        <v>830</v>
      </c>
      <c r="O4902">
        <v>37730</v>
      </c>
      <c r="P4902" s="1">
        <v>44471</v>
      </c>
      <c r="Q4902" s="1">
        <v>44481</v>
      </c>
      <c r="R4902" t="str" cm="1">
        <f t="array" ref="R4902:Y4902">_xlfn.XLOOKUP($N4902,'Raw - customers'!$A:$A,'Raw - customers'!$B:$I)</f>
        <v>Gertrudis Pergens</v>
      </c>
      <c r="S4902" t="str">
        <v>Male</v>
      </c>
      <c r="T4902">
        <v>46</v>
      </c>
      <c r="U4902" t="str">
        <v>653 Jones AvenueApt. 945</v>
      </c>
      <c r="V4902">
        <v>6477</v>
      </c>
      <c r="W4902" t="str">
        <v>New Ruby</v>
      </c>
      <c r="X4902" t="str">
        <v>South Australia</v>
      </c>
      <c r="Y4902" t="str">
        <v>Australia</v>
      </c>
      <c r="Z4902">
        <v>10</v>
      </c>
      <c r="AA4902" s="3" t="str">
        <f t="shared" si="153"/>
        <v>0 to 10</v>
      </c>
      <c r="AP4902" s="6">
        <v>830</v>
      </c>
      <c r="AQ4902" s="6" t="s">
        <v>1345</v>
      </c>
    </row>
    <row r="4903" spans="1:43" x14ac:dyDescent="0.25">
      <c r="A4903">
        <v>4901</v>
      </c>
      <c r="B4903">
        <v>981</v>
      </c>
      <c r="C4903">
        <v>1150</v>
      </c>
      <c r="D4903">
        <v>102</v>
      </c>
      <c r="E4903">
        <v>1</v>
      </c>
      <c r="F4903">
        <v>102</v>
      </c>
      <c r="G4903" t="str">
        <f>VLOOKUP($C4903,'Raw-products'!$A$2:$H$1261,MATCH(G$1,'Raw-products'!$A$1:$H$1,0))</f>
        <v>Trousers</v>
      </c>
      <c r="H4903" t="str">
        <f>VLOOKUP($C4903,'Raw-products'!$A$2:$H$1261,MATCH(H$1,'Raw-products'!$A$1:$H$1,0))</f>
        <v>Cargo Pants</v>
      </c>
      <c r="I4903" t="str">
        <f>VLOOKUP($C4903,'Raw-products'!$A$2:$H$1261,MATCH(I$1,'Raw-products'!$A$1:$H$1,0))</f>
        <v>XS</v>
      </c>
      <c r="J4903" t="str">
        <f>VLOOKUP($C4903,'Raw-products'!$A$2:$H$1261,MATCH(J$1,'Raw-products'!$A$1:$H$1,0))</f>
        <v>violet</v>
      </c>
      <c r="K4903">
        <f>VLOOKUP($C4903,'Raw-products'!$A$2:$H$1261,MATCH(K$1,'Raw-products'!$A$1:$H$1,0))</f>
        <v>106</v>
      </c>
      <c r="L4903">
        <f>VLOOKUP($C4903,'Raw-products'!$A$2:$H$1261,MATCH(L$1,'Raw-products'!$A$1:$H$1,0))</f>
        <v>40</v>
      </c>
      <c r="M4903" s="5">
        <f t="shared" si="152"/>
        <v>4240</v>
      </c>
      <c r="N4903" cm="1">
        <f t="array" ref="N4903:Q4903">_xlfn.XLOOKUP($B4903,'Raw -orders'!$A:$A,'Raw -orders'!$B:$E)</f>
        <v>830</v>
      </c>
      <c r="O4903">
        <v>37730</v>
      </c>
      <c r="P4903" s="1">
        <v>44471</v>
      </c>
      <c r="Q4903" s="1">
        <v>44481</v>
      </c>
      <c r="R4903" t="str" cm="1">
        <f t="array" ref="R4903:Y4903">_xlfn.XLOOKUP($N4903,'Raw - customers'!$A:$A,'Raw - customers'!$B:$I)</f>
        <v>Gertrudis Pergens</v>
      </c>
      <c r="S4903" t="str">
        <v>Male</v>
      </c>
      <c r="T4903">
        <v>46</v>
      </c>
      <c r="U4903" t="str">
        <v>653 Jones AvenueApt. 945</v>
      </c>
      <c r="V4903">
        <v>6477</v>
      </c>
      <c r="W4903" t="str">
        <v>New Ruby</v>
      </c>
      <c r="X4903" t="str">
        <v>South Australia</v>
      </c>
      <c r="Y4903" t="str">
        <v>Australia</v>
      </c>
      <c r="Z4903">
        <v>10</v>
      </c>
      <c r="AA4903" s="3" t="str">
        <f t="shared" si="153"/>
        <v>0 to 10</v>
      </c>
      <c r="AP4903" s="6">
        <v>830</v>
      </c>
      <c r="AQ4903" s="6" t="s">
        <v>1345</v>
      </c>
    </row>
    <row r="4904" spans="1:43" x14ac:dyDescent="0.25">
      <c r="A4904">
        <v>4902</v>
      </c>
      <c r="B4904">
        <v>981</v>
      </c>
      <c r="C4904">
        <v>855</v>
      </c>
      <c r="D4904">
        <v>113</v>
      </c>
      <c r="E4904">
        <v>3</v>
      </c>
      <c r="F4904">
        <v>339</v>
      </c>
      <c r="G4904" t="str">
        <f>VLOOKUP($C4904,'Raw-products'!$A$2:$H$1261,MATCH(G$1,'Raw-products'!$A$1:$H$1,0))</f>
        <v>Trousers</v>
      </c>
      <c r="H4904" t="str">
        <f>VLOOKUP($C4904,'Raw-products'!$A$2:$H$1261,MATCH(H$1,'Raw-products'!$A$1:$H$1,0))</f>
        <v>Chinos</v>
      </c>
      <c r="I4904" t="str">
        <f>VLOOKUP($C4904,'Raw-products'!$A$2:$H$1261,MATCH(I$1,'Raw-products'!$A$1:$H$1,0))</f>
        <v>XS</v>
      </c>
      <c r="J4904" t="str">
        <f>VLOOKUP($C4904,'Raw-products'!$A$2:$H$1261,MATCH(J$1,'Raw-products'!$A$1:$H$1,0))</f>
        <v>green</v>
      </c>
      <c r="K4904">
        <f>VLOOKUP($C4904,'Raw-products'!$A$2:$H$1261,MATCH(K$1,'Raw-products'!$A$1:$H$1,0))</f>
        <v>100</v>
      </c>
      <c r="L4904">
        <f>VLOOKUP($C4904,'Raw-products'!$A$2:$H$1261,MATCH(L$1,'Raw-products'!$A$1:$H$1,0))</f>
        <v>75</v>
      </c>
      <c r="M4904" s="5">
        <f t="shared" si="152"/>
        <v>7500</v>
      </c>
      <c r="N4904" cm="1">
        <f t="array" ref="N4904:Q4904">_xlfn.XLOOKUP($B4904,'Raw -orders'!$A:$A,'Raw -orders'!$B:$E)</f>
        <v>830</v>
      </c>
      <c r="O4904">
        <v>37730</v>
      </c>
      <c r="P4904" s="1">
        <v>44471</v>
      </c>
      <c r="Q4904" s="1">
        <v>44481</v>
      </c>
      <c r="R4904" t="str" cm="1">
        <f t="array" ref="R4904:Y4904">_xlfn.XLOOKUP($N4904,'Raw - customers'!$A:$A,'Raw - customers'!$B:$I)</f>
        <v>Gertrudis Pergens</v>
      </c>
      <c r="S4904" t="str">
        <v>Male</v>
      </c>
      <c r="T4904">
        <v>46</v>
      </c>
      <c r="U4904" t="str">
        <v>653 Jones AvenueApt. 945</v>
      </c>
      <c r="V4904">
        <v>6477</v>
      </c>
      <c r="W4904" t="str">
        <v>New Ruby</v>
      </c>
      <c r="X4904" t="str">
        <v>South Australia</v>
      </c>
      <c r="Y4904" t="str">
        <v>Australia</v>
      </c>
      <c r="Z4904">
        <v>10</v>
      </c>
      <c r="AA4904" s="3" t="str">
        <f t="shared" si="153"/>
        <v>0 to 10</v>
      </c>
      <c r="AP4904" s="6">
        <v>830</v>
      </c>
      <c r="AQ4904" s="6" t="s">
        <v>1345</v>
      </c>
    </row>
    <row r="4905" spans="1:43" x14ac:dyDescent="0.25">
      <c r="A4905">
        <v>4903</v>
      </c>
      <c r="B4905">
        <v>981</v>
      </c>
      <c r="C4905">
        <v>690</v>
      </c>
      <c r="D4905">
        <v>113</v>
      </c>
      <c r="E4905">
        <v>2</v>
      </c>
      <c r="F4905">
        <v>226</v>
      </c>
      <c r="G4905" t="str">
        <f>VLOOKUP($C4905,'Raw-products'!$A$2:$H$1261,MATCH(G$1,'Raw-products'!$A$1:$H$1,0))</f>
        <v>Jacket</v>
      </c>
      <c r="H4905" t="str">
        <f>VLOOKUP($C4905,'Raw-products'!$A$2:$H$1261,MATCH(H$1,'Raw-products'!$A$1:$H$1,0))</f>
        <v>Parka</v>
      </c>
      <c r="I4905" t="str">
        <f>VLOOKUP($C4905,'Raw-products'!$A$2:$H$1261,MATCH(I$1,'Raw-products'!$A$1:$H$1,0))</f>
        <v>XS</v>
      </c>
      <c r="J4905" t="str">
        <f>VLOOKUP($C4905,'Raw-products'!$A$2:$H$1261,MATCH(J$1,'Raw-products'!$A$1:$H$1,0))</f>
        <v>indigo</v>
      </c>
      <c r="K4905">
        <f>VLOOKUP($C4905,'Raw-products'!$A$2:$H$1261,MATCH(K$1,'Raw-products'!$A$1:$H$1,0))</f>
        <v>119</v>
      </c>
      <c r="L4905">
        <f>VLOOKUP($C4905,'Raw-products'!$A$2:$H$1261,MATCH(L$1,'Raw-products'!$A$1:$H$1,0))</f>
        <v>57</v>
      </c>
      <c r="M4905" s="5">
        <f t="shared" si="152"/>
        <v>6783</v>
      </c>
      <c r="N4905" cm="1">
        <f t="array" ref="N4905:Q4905">_xlfn.XLOOKUP($B4905,'Raw -orders'!$A:$A,'Raw -orders'!$B:$E)</f>
        <v>830</v>
      </c>
      <c r="O4905">
        <v>37730</v>
      </c>
      <c r="P4905" s="1">
        <v>44471</v>
      </c>
      <c r="Q4905" s="1">
        <v>44481</v>
      </c>
      <c r="R4905" t="str" cm="1">
        <f t="array" ref="R4905:Y4905">_xlfn.XLOOKUP($N4905,'Raw - customers'!$A:$A,'Raw - customers'!$B:$I)</f>
        <v>Gertrudis Pergens</v>
      </c>
      <c r="S4905" t="str">
        <v>Male</v>
      </c>
      <c r="T4905">
        <v>46</v>
      </c>
      <c r="U4905" t="str">
        <v>653 Jones AvenueApt. 945</v>
      </c>
      <c r="V4905">
        <v>6477</v>
      </c>
      <c r="W4905" t="str">
        <v>New Ruby</v>
      </c>
      <c r="X4905" t="str">
        <v>South Australia</v>
      </c>
      <c r="Y4905" t="str">
        <v>Australia</v>
      </c>
      <c r="Z4905">
        <v>10</v>
      </c>
      <c r="AA4905" s="3" t="str">
        <f t="shared" si="153"/>
        <v>0 to 10</v>
      </c>
      <c r="AP4905" s="6">
        <v>830</v>
      </c>
      <c r="AQ4905" s="6" t="s">
        <v>1345</v>
      </c>
    </row>
    <row r="4906" spans="1:43" x14ac:dyDescent="0.25">
      <c r="A4906">
        <v>4904</v>
      </c>
      <c r="B4906">
        <v>981</v>
      </c>
      <c r="C4906">
        <v>384</v>
      </c>
      <c r="D4906">
        <v>94</v>
      </c>
      <c r="E4906">
        <v>2</v>
      </c>
      <c r="F4906">
        <v>188</v>
      </c>
      <c r="G4906" t="str">
        <f>VLOOKUP($C4906,'Raw-products'!$A$2:$H$1261,MATCH(G$1,'Raw-products'!$A$1:$H$1,0))</f>
        <v>Shirt</v>
      </c>
      <c r="H4906" t="str">
        <f>VLOOKUP($C4906,'Raw-products'!$A$2:$H$1261,MATCH(H$1,'Raw-products'!$A$1:$H$1,0))</f>
        <v>Henley</v>
      </c>
      <c r="I4906" t="str">
        <f>VLOOKUP($C4906,'Raw-products'!$A$2:$H$1261,MATCH(I$1,'Raw-products'!$A$1:$H$1,0))</f>
        <v>XL</v>
      </c>
      <c r="J4906" t="str">
        <f>VLOOKUP($C4906,'Raw-products'!$A$2:$H$1261,MATCH(J$1,'Raw-products'!$A$1:$H$1,0))</f>
        <v>violet</v>
      </c>
      <c r="K4906">
        <f>VLOOKUP($C4906,'Raw-products'!$A$2:$H$1261,MATCH(K$1,'Raw-products'!$A$1:$H$1,0))</f>
        <v>92</v>
      </c>
      <c r="L4906">
        <f>VLOOKUP($C4906,'Raw-products'!$A$2:$H$1261,MATCH(L$1,'Raw-products'!$A$1:$H$1,0))</f>
        <v>77</v>
      </c>
      <c r="M4906" s="5">
        <f t="shared" si="152"/>
        <v>7084</v>
      </c>
      <c r="N4906" cm="1">
        <f t="array" ref="N4906:Q4906">_xlfn.XLOOKUP($B4906,'Raw -orders'!$A:$A,'Raw -orders'!$B:$E)</f>
        <v>830</v>
      </c>
      <c r="O4906">
        <v>37730</v>
      </c>
      <c r="P4906" s="1">
        <v>44471</v>
      </c>
      <c r="Q4906" s="1">
        <v>44481</v>
      </c>
      <c r="R4906" t="str" cm="1">
        <f t="array" ref="R4906:Y4906">_xlfn.XLOOKUP($N4906,'Raw - customers'!$A:$A,'Raw - customers'!$B:$I)</f>
        <v>Gertrudis Pergens</v>
      </c>
      <c r="S4906" t="str">
        <v>Male</v>
      </c>
      <c r="T4906">
        <v>46</v>
      </c>
      <c r="U4906" t="str">
        <v>653 Jones AvenueApt. 945</v>
      </c>
      <c r="V4906">
        <v>6477</v>
      </c>
      <c r="W4906" t="str">
        <v>New Ruby</v>
      </c>
      <c r="X4906" t="str">
        <v>South Australia</v>
      </c>
      <c r="Y4906" t="str">
        <v>Australia</v>
      </c>
      <c r="Z4906">
        <v>10</v>
      </c>
      <c r="AA4906" s="3" t="str">
        <f t="shared" si="153"/>
        <v>0 to 10</v>
      </c>
      <c r="AP4906" s="6">
        <v>830</v>
      </c>
      <c r="AQ4906" s="6" t="s">
        <v>1345</v>
      </c>
    </row>
    <row r="4907" spans="1:43" x14ac:dyDescent="0.25">
      <c r="A4907">
        <v>4905</v>
      </c>
      <c r="B4907">
        <v>981</v>
      </c>
      <c r="C4907">
        <v>880</v>
      </c>
      <c r="D4907">
        <v>94</v>
      </c>
      <c r="E4907">
        <v>3</v>
      </c>
      <c r="F4907">
        <v>282</v>
      </c>
      <c r="G4907" t="str">
        <f>VLOOKUP($C4907,'Raw-products'!$A$2:$H$1261,MATCH(G$1,'Raw-products'!$A$1:$H$1,0))</f>
        <v>Trousers</v>
      </c>
      <c r="H4907" t="str">
        <f>VLOOKUP($C4907,'Raw-products'!$A$2:$H$1261,MATCH(H$1,'Raw-products'!$A$1:$H$1,0))</f>
        <v>Cords</v>
      </c>
      <c r="I4907" t="str">
        <f>VLOOKUP($C4907,'Raw-products'!$A$2:$H$1261,MATCH(I$1,'Raw-products'!$A$1:$H$1,0))</f>
        <v>XS</v>
      </c>
      <c r="J4907" t="str">
        <f>VLOOKUP($C4907,'Raw-products'!$A$2:$H$1261,MATCH(J$1,'Raw-products'!$A$1:$H$1,0))</f>
        <v>orange</v>
      </c>
      <c r="K4907">
        <f>VLOOKUP($C4907,'Raw-products'!$A$2:$H$1261,MATCH(K$1,'Raw-products'!$A$1:$H$1,0))</f>
        <v>113</v>
      </c>
      <c r="L4907">
        <f>VLOOKUP($C4907,'Raw-products'!$A$2:$H$1261,MATCH(L$1,'Raw-products'!$A$1:$H$1,0))</f>
        <v>70</v>
      </c>
      <c r="M4907" s="5">
        <f t="shared" si="152"/>
        <v>7910</v>
      </c>
      <c r="N4907" cm="1">
        <f t="array" ref="N4907:Q4907">_xlfn.XLOOKUP($B4907,'Raw -orders'!$A:$A,'Raw -orders'!$B:$E)</f>
        <v>830</v>
      </c>
      <c r="O4907">
        <v>37730</v>
      </c>
      <c r="P4907" s="1">
        <v>44471</v>
      </c>
      <c r="Q4907" s="1">
        <v>44481</v>
      </c>
      <c r="R4907" t="str" cm="1">
        <f t="array" ref="R4907:Y4907">_xlfn.XLOOKUP($N4907,'Raw - customers'!$A:$A,'Raw - customers'!$B:$I)</f>
        <v>Gertrudis Pergens</v>
      </c>
      <c r="S4907" t="str">
        <v>Male</v>
      </c>
      <c r="T4907">
        <v>46</v>
      </c>
      <c r="U4907" t="str">
        <v>653 Jones AvenueApt. 945</v>
      </c>
      <c r="V4907">
        <v>6477</v>
      </c>
      <c r="W4907" t="str">
        <v>New Ruby</v>
      </c>
      <c r="X4907" t="str">
        <v>South Australia</v>
      </c>
      <c r="Y4907" t="str">
        <v>Australia</v>
      </c>
      <c r="Z4907">
        <v>10</v>
      </c>
      <c r="AA4907" s="3" t="str">
        <f t="shared" si="153"/>
        <v>0 to 10</v>
      </c>
      <c r="AP4907" s="6">
        <v>830</v>
      </c>
      <c r="AQ4907" s="6" t="s">
        <v>1345</v>
      </c>
    </row>
    <row r="4908" spans="1:43" x14ac:dyDescent="0.25">
      <c r="A4908">
        <v>4906</v>
      </c>
      <c r="B4908">
        <v>981</v>
      </c>
      <c r="C4908">
        <v>1079</v>
      </c>
      <c r="D4908">
        <v>93</v>
      </c>
      <c r="E4908">
        <v>1</v>
      </c>
      <c r="F4908">
        <v>93</v>
      </c>
      <c r="G4908" t="str">
        <f>VLOOKUP($C4908,'Raw-products'!$A$2:$H$1261,MATCH(G$1,'Raw-products'!$A$1:$H$1,0))</f>
        <v>Trousers</v>
      </c>
      <c r="H4908" t="str">
        <f>VLOOKUP($C4908,'Raw-products'!$A$2:$H$1261,MATCH(H$1,'Raw-products'!$A$1:$H$1,0))</f>
        <v>Joggers</v>
      </c>
      <c r="I4908" t="str">
        <f>VLOOKUP($C4908,'Raw-products'!$A$2:$H$1261,MATCH(I$1,'Raw-products'!$A$1:$H$1,0))</f>
        <v>XL</v>
      </c>
      <c r="J4908" t="str">
        <f>VLOOKUP($C4908,'Raw-products'!$A$2:$H$1261,MATCH(J$1,'Raw-products'!$A$1:$H$1,0))</f>
        <v>indigo</v>
      </c>
      <c r="K4908">
        <f>VLOOKUP($C4908,'Raw-products'!$A$2:$H$1261,MATCH(K$1,'Raw-products'!$A$1:$H$1,0))</f>
        <v>94</v>
      </c>
      <c r="L4908">
        <f>VLOOKUP($C4908,'Raw-products'!$A$2:$H$1261,MATCH(L$1,'Raw-products'!$A$1:$H$1,0))</f>
        <v>66</v>
      </c>
      <c r="M4908" s="5">
        <f t="shared" si="152"/>
        <v>6204</v>
      </c>
      <c r="N4908" cm="1">
        <f t="array" ref="N4908:Q4908">_xlfn.XLOOKUP($B4908,'Raw -orders'!$A:$A,'Raw -orders'!$B:$E)</f>
        <v>830</v>
      </c>
      <c r="O4908">
        <v>37730</v>
      </c>
      <c r="P4908" s="1">
        <v>44471</v>
      </c>
      <c r="Q4908" s="1">
        <v>44481</v>
      </c>
      <c r="R4908" t="str" cm="1">
        <f t="array" ref="R4908:Y4908">_xlfn.XLOOKUP($N4908,'Raw - customers'!$A:$A,'Raw - customers'!$B:$I)</f>
        <v>Gertrudis Pergens</v>
      </c>
      <c r="S4908" t="str">
        <v>Male</v>
      </c>
      <c r="T4908">
        <v>46</v>
      </c>
      <c r="U4908" t="str">
        <v>653 Jones AvenueApt. 945</v>
      </c>
      <c r="V4908">
        <v>6477</v>
      </c>
      <c r="W4908" t="str">
        <v>New Ruby</v>
      </c>
      <c r="X4908" t="str">
        <v>South Australia</v>
      </c>
      <c r="Y4908" t="str">
        <v>Australia</v>
      </c>
      <c r="Z4908">
        <v>10</v>
      </c>
      <c r="AA4908" s="3" t="str">
        <f t="shared" si="153"/>
        <v>0 to 10</v>
      </c>
      <c r="AP4908" s="6">
        <v>830</v>
      </c>
      <c r="AQ4908" s="6" t="s">
        <v>1345</v>
      </c>
    </row>
    <row r="4909" spans="1:43" x14ac:dyDescent="0.25">
      <c r="A4909">
        <v>4907</v>
      </c>
      <c r="B4909">
        <v>982</v>
      </c>
      <c r="C4909">
        <v>862</v>
      </c>
      <c r="D4909">
        <v>113</v>
      </c>
      <c r="E4909">
        <v>1</v>
      </c>
      <c r="F4909">
        <v>113</v>
      </c>
      <c r="G4909" t="str">
        <f>VLOOKUP($C4909,'Raw-products'!$A$2:$H$1261,MATCH(G$1,'Raw-products'!$A$1:$H$1,0))</f>
        <v>Trousers</v>
      </c>
      <c r="H4909" t="str">
        <f>VLOOKUP($C4909,'Raw-products'!$A$2:$H$1261,MATCH(H$1,'Raw-products'!$A$1:$H$1,0))</f>
        <v>Chinos</v>
      </c>
      <c r="I4909" t="str">
        <f>VLOOKUP($C4909,'Raw-products'!$A$2:$H$1261,MATCH(I$1,'Raw-products'!$A$1:$H$1,0))</f>
        <v>M</v>
      </c>
      <c r="J4909" t="str">
        <f>VLOOKUP($C4909,'Raw-products'!$A$2:$H$1261,MATCH(J$1,'Raw-products'!$A$1:$H$1,0))</f>
        <v>blue</v>
      </c>
      <c r="K4909">
        <f>VLOOKUP($C4909,'Raw-products'!$A$2:$H$1261,MATCH(K$1,'Raw-products'!$A$1:$H$1,0))</f>
        <v>100</v>
      </c>
      <c r="L4909">
        <f>VLOOKUP($C4909,'Raw-products'!$A$2:$H$1261,MATCH(L$1,'Raw-products'!$A$1:$H$1,0))</f>
        <v>41</v>
      </c>
      <c r="M4909" s="5">
        <f t="shared" si="152"/>
        <v>4100</v>
      </c>
      <c r="N4909" cm="1">
        <f t="array" ref="N4909:Q4909">_xlfn.XLOOKUP($B4909,'Raw -orders'!$A:$A,'Raw -orders'!$B:$E)</f>
        <v>123</v>
      </c>
      <c r="O4909">
        <v>33286</v>
      </c>
      <c r="P4909" s="1">
        <v>44285</v>
      </c>
      <c r="Q4909" s="1">
        <v>44293</v>
      </c>
      <c r="R4909" t="str" cm="1">
        <f t="array" ref="R4909:Y4909">_xlfn.XLOOKUP($N4909,'Raw - customers'!$A:$A,'Raw - customers'!$B:$I)</f>
        <v>Yardley Dreamer</v>
      </c>
      <c r="S4909" t="str">
        <v>Female</v>
      </c>
      <c r="T4909">
        <v>22</v>
      </c>
      <c r="U4909" t="str">
        <v>8083 Paterson RoadApt. 211</v>
      </c>
      <c r="V4909">
        <v>1149</v>
      </c>
      <c r="W4909" t="str">
        <v>Jordanborough</v>
      </c>
      <c r="X4909" t="str">
        <v>Tasmania</v>
      </c>
      <c r="Y4909" t="str">
        <v>Australia</v>
      </c>
      <c r="Z4909">
        <v>3</v>
      </c>
      <c r="AA4909" s="3" t="str">
        <f t="shared" si="153"/>
        <v>0 to 10</v>
      </c>
      <c r="AP4909" s="6">
        <v>123</v>
      </c>
      <c r="AQ4909" s="6" t="s">
        <v>1414</v>
      </c>
    </row>
    <row r="4910" spans="1:43" x14ac:dyDescent="0.25">
      <c r="A4910">
        <v>4908</v>
      </c>
      <c r="B4910">
        <v>982</v>
      </c>
      <c r="C4910">
        <v>694</v>
      </c>
      <c r="D4910">
        <v>113</v>
      </c>
      <c r="E4910">
        <v>1</v>
      </c>
      <c r="F4910">
        <v>113</v>
      </c>
      <c r="G4910" t="str">
        <f>VLOOKUP($C4910,'Raw-products'!$A$2:$H$1261,MATCH(G$1,'Raw-products'!$A$1:$H$1,0))</f>
        <v>Jacket</v>
      </c>
      <c r="H4910" t="str">
        <f>VLOOKUP($C4910,'Raw-products'!$A$2:$H$1261,MATCH(H$1,'Raw-products'!$A$1:$H$1,0))</f>
        <v>Parka</v>
      </c>
      <c r="I4910" t="str">
        <f>VLOOKUP($C4910,'Raw-products'!$A$2:$H$1261,MATCH(I$1,'Raw-products'!$A$1:$H$1,0))</f>
        <v>XL</v>
      </c>
      <c r="J4910" t="str">
        <f>VLOOKUP($C4910,'Raw-products'!$A$2:$H$1261,MATCH(J$1,'Raw-products'!$A$1:$H$1,0))</f>
        <v>indigo</v>
      </c>
      <c r="K4910">
        <f>VLOOKUP($C4910,'Raw-products'!$A$2:$H$1261,MATCH(K$1,'Raw-products'!$A$1:$H$1,0))</f>
        <v>119</v>
      </c>
      <c r="L4910">
        <f>VLOOKUP($C4910,'Raw-products'!$A$2:$H$1261,MATCH(L$1,'Raw-products'!$A$1:$H$1,0))</f>
        <v>78</v>
      </c>
      <c r="M4910" s="5">
        <f t="shared" si="152"/>
        <v>9282</v>
      </c>
      <c r="N4910" cm="1">
        <f t="array" ref="N4910:Q4910">_xlfn.XLOOKUP($B4910,'Raw -orders'!$A:$A,'Raw -orders'!$B:$E)</f>
        <v>123</v>
      </c>
      <c r="O4910">
        <v>33286</v>
      </c>
      <c r="P4910" s="1">
        <v>44285</v>
      </c>
      <c r="Q4910" s="1">
        <v>44293</v>
      </c>
      <c r="R4910" t="str" cm="1">
        <f t="array" ref="R4910:Y4910">_xlfn.XLOOKUP($N4910,'Raw - customers'!$A:$A,'Raw - customers'!$B:$I)</f>
        <v>Yardley Dreamer</v>
      </c>
      <c r="S4910" t="str">
        <v>Female</v>
      </c>
      <c r="T4910">
        <v>22</v>
      </c>
      <c r="U4910" t="str">
        <v>8083 Paterson RoadApt. 211</v>
      </c>
      <c r="V4910">
        <v>1149</v>
      </c>
      <c r="W4910" t="str">
        <v>Jordanborough</v>
      </c>
      <c r="X4910" t="str">
        <v>Tasmania</v>
      </c>
      <c r="Y4910" t="str">
        <v>Australia</v>
      </c>
      <c r="Z4910">
        <v>3</v>
      </c>
      <c r="AA4910" s="3" t="str">
        <f t="shared" si="153"/>
        <v>0 to 10</v>
      </c>
      <c r="AP4910" s="6">
        <v>123</v>
      </c>
      <c r="AQ4910" s="6" t="s">
        <v>1414</v>
      </c>
    </row>
    <row r="4911" spans="1:43" x14ac:dyDescent="0.25">
      <c r="A4911">
        <v>4909</v>
      </c>
      <c r="B4911">
        <v>982</v>
      </c>
      <c r="C4911">
        <v>317</v>
      </c>
      <c r="D4911">
        <v>109</v>
      </c>
      <c r="E4911">
        <v>2</v>
      </c>
      <c r="F4911">
        <v>218</v>
      </c>
      <c r="G4911" t="str">
        <f>VLOOKUP($C4911,'Raw-products'!$A$2:$H$1261,MATCH(G$1,'Raw-products'!$A$1:$H$1,0))</f>
        <v>Shirt</v>
      </c>
      <c r="H4911" t="str">
        <f>VLOOKUP($C4911,'Raw-products'!$A$2:$H$1261,MATCH(H$1,'Raw-products'!$A$1:$H$1,0))</f>
        <v>Mandarin Collar</v>
      </c>
      <c r="I4911" t="str">
        <f>VLOOKUP($C4911,'Raw-products'!$A$2:$H$1261,MATCH(I$1,'Raw-products'!$A$1:$H$1,0))</f>
        <v>M</v>
      </c>
      <c r="J4911" t="str">
        <f>VLOOKUP($C4911,'Raw-products'!$A$2:$H$1261,MATCH(J$1,'Raw-products'!$A$1:$H$1,0))</f>
        <v>red</v>
      </c>
      <c r="K4911">
        <f>VLOOKUP($C4911,'Raw-products'!$A$2:$H$1261,MATCH(K$1,'Raw-products'!$A$1:$H$1,0))</f>
        <v>108</v>
      </c>
      <c r="L4911">
        <f>VLOOKUP($C4911,'Raw-products'!$A$2:$H$1261,MATCH(L$1,'Raw-products'!$A$1:$H$1,0))</f>
        <v>60</v>
      </c>
      <c r="M4911" s="5">
        <f t="shared" si="152"/>
        <v>6480</v>
      </c>
      <c r="N4911" cm="1">
        <f t="array" ref="N4911:Q4911">_xlfn.XLOOKUP($B4911,'Raw -orders'!$A:$A,'Raw -orders'!$B:$E)</f>
        <v>123</v>
      </c>
      <c r="O4911">
        <v>33286</v>
      </c>
      <c r="P4911" s="1">
        <v>44285</v>
      </c>
      <c r="Q4911" s="1">
        <v>44293</v>
      </c>
      <c r="R4911" t="str" cm="1">
        <f t="array" ref="R4911:Y4911">_xlfn.XLOOKUP($N4911,'Raw - customers'!$A:$A,'Raw - customers'!$B:$I)</f>
        <v>Yardley Dreamer</v>
      </c>
      <c r="S4911" t="str">
        <v>Female</v>
      </c>
      <c r="T4911">
        <v>22</v>
      </c>
      <c r="U4911" t="str">
        <v>8083 Paterson RoadApt. 211</v>
      </c>
      <c r="V4911">
        <v>1149</v>
      </c>
      <c r="W4911" t="str">
        <v>Jordanborough</v>
      </c>
      <c r="X4911" t="str">
        <v>Tasmania</v>
      </c>
      <c r="Y4911" t="str">
        <v>Australia</v>
      </c>
      <c r="Z4911">
        <v>3</v>
      </c>
      <c r="AA4911" s="3" t="str">
        <f t="shared" si="153"/>
        <v>0 to 10</v>
      </c>
      <c r="AP4911" s="6">
        <v>123</v>
      </c>
      <c r="AQ4911" s="6" t="s">
        <v>1414</v>
      </c>
    </row>
    <row r="4912" spans="1:43" x14ac:dyDescent="0.25">
      <c r="A4912">
        <v>4910</v>
      </c>
      <c r="B4912">
        <v>982</v>
      </c>
      <c r="C4912">
        <v>909</v>
      </c>
      <c r="D4912">
        <v>94</v>
      </c>
      <c r="E4912">
        <v>3</v>
      </c>
      <c r="F4912">
        <v>282</v>
      </c>
      <c r="G4912" t="str">
        <f>VLOOKUP($C4912,'Raw-products'!$A$2:$H$1261,MATCH(G$1,'Raw-products'!$A$1:$H$1,0))</f>
        <v>Trousers</v>
      </c>
      <c r="H4912" t="str">
        <f>VLOOKUP($C4912,'Raw-products'!$A$2:$H$1261,MATCH(H$1,'Raw-products'!$A$1:$H$1,0))</f>
        <v>Cords</v>
      </c>
      <c r="I4912" t="str">
        <f>VLOOKUP($C4912,'Raw-products'!$A$2:$H$1261,MATCH(I$1,'Raw-products'!$A$1:$H$1,0))</f>
        <v>XL</v>
      </c>
      <c r="J4912" t="str">
        <f>VLOOKUP($C4912,'Raw-products'!$A$2:$H$1261,MATCH(J$1,'Raw-products'!$A$1:$H$1,0))</f>
        <v>violet</v>
      </c>
      <c r="K4912">
        <f>VLOOKUP($C4912,'Raw-products'!$A$2:$H$1261,MATCH(K$1,'Raw-products'!$A$1:$H$1,0))</f>
        <v>113</v>
      </c>
      <c r="L4912">
        <f>VLOOKUP($C4912,'Raw-products'!$A$2:$H$1261,MATCH(L$1,'Raw-products'!$A$1:$H$1,0))</f>
        <v>73</v>
      </c>
      <c r="M4912" s="5">
        <f t="shared" si="152"/>
        <v>8249</v>
      </c>
      <c r="N4912" cm="1">
        <f t="array" ref="N4912:Q4912">_xlfn.XLOOKUP($B4912,'Raw -orders'!$A:$A,'Raw -orders'!$B:$E)</f>
        <v>123</v>
      </c>
      <c r="O4912">
        <v>33286</v>
      </c>
      <c r="P4912" s="1">
        <v>44285</v>
      </c>
      <c r="Q4912" s="1">
        <v>44293</v>
      </c>
      <c r="R4912" t="str" cm="1">
        <f t="array" ref="R4912:Y4912">_xlfn.XLOOKUP($N4912,'Raw - customers'!$A:$A,'Raw - customers'!$B:$I)</f>
        <v>Yardley Dreamer</v>
      </c>
      <c r="S4912" t="str">
        <v>Female</v>
      </c>
      <c r="T4912">
        <v>22</v>
      </c>
      <c r="U4912" t="str">
        <v>8083 Paterson RoadApt. 211</v>
      </c>
      <c r="V4912">
        <v>1149</v>
      </c>
      <c r="W4912" t="str">
        <v>Jordanborough</v>
      </c>
      <c r="X4912" t="str">
        <v>Tasmania</v>
      </c>
      <c r="Y4912" t="str">
        <v>Australia</v>
      </c>
      <c r="Z4912">
        <v>3</v>
      </c>
      <c r="AA4912" s="3" t="str">
        <f t="shared" si="153"/>
        <v>0 to 10</v>
      </c>
      <c r="AP4912" s="6">
        <v>123</v>
      </c>
      <c r="AQ4912" s="6" t="s">
        <v>1414</v>
      </c>
    </row>
    <row r="4913" spans="1:43" x14ac:dyDescent="0.25">
      <c r="A4913">
        <v>4911</v>
      </c>
      <c r="B4913">
        <v>982</v>
      </c>
      <c r="C4913">
        <v>1228</v>
      </c>
      <c r="D4913">
        <v>112</v>
      </c>
      <c r="E4913">
        <v>1</v>
      </c>
      <c r="F4913">
        <v>112</v>
      </c>
      <c r="G4913" t="str">
        <f>VLOOKUP($C4913,'Raw-products'!$A$2:$H$1261,MATCH(G$1,'Raw-products'!$A$1:$H$1,0))</f>
        <v>Trousers</v>
      </c>
      <c r="H4913" t="str">
        <f>VLOOKUP($C4913,'Raw-products'!$A$2:$H$1261,MATCH(H$1,'Raw-products'!$A$1:$H$1,0))</f>
        <v>Tracksuit Bottoms</v>
      </c>
      <c r="I4913" t="str">
        <f>VLOOKUP($C4913,'Raw-products'!$A$2:$H$1261,MATCH(I$1,'Raw-products'!$A$1:$H$1,0))</f>
        <v>L</v>
      </c>
      <c r="J4913" t="str">
        <f>VLOOKUP($C4913,'Raw-products'!$A$2:$H$1261,MATCH(J$1,'Raw-products'!$A$1:$H$1,0))</f>
        <v>red</v>
      </c>
      <c r="K4913">
        <f>VLOOKUP($C4913,'Raw-products'!$A$2:$H$1261,MATCH(K$1,'Raw-products'!$A$1:$H$1,0))</f>
        <v>91</v>
      </c>
      <c r="L4913">
        <f>VLOOKUP($C4913,'Raw-products'!$A$2:$H$1261,MATCH(L$1,'Raw-products'!$A$1:$H$1,0))</f>
        <v>43</v>
      </c>
      <c r="M4913" s="5">
        <f t="shared" si="152"/>
        <v>3913</v>
      </c>
      <c r="N4913" cm="1">
        <f t="array" ref="N4913:Q4913">_xlfn.XLOOKUP($B4913,'Raw -orders'!$A:$A,'Raw -orders'!$B:$E)</f>
        <v>123</v>
      </c>
      <c r="O4913">
        <v>33286</v>
      </c>
      <c r="P4913" s="1">
        <v>44285</v>
      </c>
      <c r="Q4913" s="1">
        <v>44293</v>
      </c>
      <c r="R4913" t="str" cm="1">
        <f t="array" ref="R4913:Y4913">_xlfn.XLOOKUP($N4913,'Raw - customers'!$A:$A,'Raw - customers'!$B:$I)</f>
        <v>Yardley Dreamer</v>
      </c>
      <c r="S4913" t="str">
        <v>Female</v>
      </c>
      <c r="T4913">
        <v>22</v>
      </c>
      <c r="U4913" t="str">
        <v>8083 Paterson RoadApt. 211</v>
      </c>
      <c r="V4913">
        <v>1149</v>
      </c>
      <c r="W4913" t="str">
        <v>Jordanborough</v>
      </c>
      <c r="X4913" t="str">
        <v>Tasmania</v>
      </c>
      <c r="Y4913" t="str">
        <v>Australia</v>
      </c>
      <c r="Z4913">
        <v>3</v>
      </c>
      <c r="AA4913" s="3" t="str">
        <f t="shared" si="153"/>
        <v>0 to 10</v>
      </c>
      <c r="AP4913" s="6">
        <v>123</v>
      </c>
      <c r="AQ4913" s="6" t="s">
        <v>1414</v>
      </c>
    </row>
    <row r="4914" spans="1:43" x14ac:dyDescent="0.25">
      <c r="A4914">
        <v>4912</v>
      </c>
      <c r="B4914">
        <v>982</v>
      </c>
      <c r="C4914">
        <v>659</v>
      </c>
      <c r="D4914">
        <v>93</v>
      </c>
      <c r="E4914">
        <v>2</v>
      </c>
      <c r="F4914">
        <v>186</v>
      </c>
      <c r="G4914" t="str">
        <f>VLOOKUP($C4914,'Raw-products'!$A$2:$H$1261,MATCH(G$1,'Raw-products'!$A$1:$H$1,0))</f>
        <v>Jacket</v>
      </c>
      <c r="H4914" t="str">
        <f>VLOOKUP($C4914,'Raw-products'!$A$2:$H$1261,MATCH(H$1,'Raw-products'!$A$1:$H$1,0))</f>
        <v>Coach</v>
      </c>
      <c r="I4914" t="str">
        <f>VLOOKUP($C4914,'Raw-products'!$A$2:$H$1261,MATCH(I$1,'Raw-products'!$A$1:$H$1,0))</f>
        <v>XL</v>
      </c>
      <c r="J4914" t="str">
        <f>VLOOKUP($C4914,'Raw-products'!$A$2:$H$1261,MATCH(J$1,'Raw-products'!$A$1:$H$1,0))</f>
        <v>indigo</v>
      </c>
      <c r="K4914">
        <f>VLOOKUP($C4914,'Raw-products'!$A$2:$H$1261,MATCH(K$1,'Raw-products'!$A$1:$H$1,0))</f>
        <v>115</v>
      </c>
      <c r="L4914">
        <f>VLOOKUP($C4914,'Raw-products'!$A$2:$H$1261,MATCH(L$1,'Raw-products'!$A$1:$H$1,0))</f>
        <v>67</v>
      </c>
      <c r="M4914" s="5">
        <f t="shared" si="152"/>
        <v>7705</v>
      </c>
      <c r="N4914" cm="1">
        <f t="array" ref="N4914:Q4914">_xlfn.XLOOKUP($B4914,'Raw -orders'!$A:$A,'Raw -orders'!$B:$E)</f>
        <v>123</v>
      </c>
      <c r="O4914">
        <v>33286</v>
      </c>
      <c r="P4914" s="1">
        <v>44285</v>
      </c>
      <c r="Q4914" s="1">
        <v>44293</v>
      </c>
      <c r="R4914" t="str" cm="1">
        <f t="array" ref="R4914:Y4914">_xlfn.XLOOKUP($N4914,'Raw - customers'!$A:$A,'Raw - customers'!$B:$I)</f>
        <v>Yardley Dreamer</v>
      </c>
      <c r="S4914" t="str">
        <v>Female</v>
      </c>
      <c r="T4914">
        <v>22</v>
      </c>
      <c r="U4914" t="str">
        <v>8083 Paterson RoadApt. 211</v>
      </c>
      <c r="V4914">
        <v>1149</v>
      </c>
      <c r="W4914" t="str">
        <v>Jordanborough</v>
      </c>
      <c r="X4914" t="str">
        <v>Tasmania</v>
      </c>
      <c r="Y4914" t="str">
        <v>Australia</v>
      </c>
      <c r="Z4914">
        <v>3</v>
      </c>
      <c r="AA4914" s="3" t="str">
        <f t="shared" si="153"/>
        <v>0 to 10</v>
      </c>
      <c r="AP4914" s="6">
        <v>123</v>
      </c>
      <c r="AQ4914" s="6" t="s">
        <v>1414</v>
      </c>
    </row>
    <row r="4915" spans="1:43" x14ac:dyDescent="0.25">
      <c r="A4915">
        <v>4913</v>
      </c>
      <c r="B4915">
        <v>983</v>
      </c>
      <c r="C4915">
        <v>1225</v>
      </c>
      <c r="D4915">
        <v>112</v>
      </c>
      <c r="E4915">
        <v>3</v>
      </c>
      <c r="F4915">
        <v>336</v>
      </c>
      <c r="G4915" t="str">
        <f>VLOOKUP($C4915,'Raw-products'!$A$2:$H$1261,MATCH(G$1,'Raw-products'!$A$1:$H$1,0))</f>
        <v>Trousers</v>
      </c>
      <c r="H4915" t="str">
        <f>VLOOKUP($C4915,'Raw-products'!$A$2:$H$1261,MATCH(H$1,'Raw-products'!$A$1:$H$1,0))</f>
        <v>Tracksuit Bottoms</v>
      </c>
      <c r="I4915" t="str">
        <f>VLOOKUP($C4915,'Raw-products'!$A$2:$H$1261,MATCH(I$1,'Raw-products'!$A$1:$H$1,0))</f>
        <v>XS</v>
      </c>
      <c r="J4915" t="str">
        <f>VLOOKUP($C4915,'Raw-products'!$A$2:$H$1261,MATCH(J$1,'Raw-products'!$A$1:$H$1,0))</f>
        <v>red</v>
      </c>
      <c r="K4915">
        <f>VLOOKUP($C4915,'Raw-products'!$A$2:$H$1261,MATCH(K$1,'Raw-products'!$A$1:$H$1,0))</f>
        <v>91</v>
      </c>
      <c r="L4915">
        <f>VLOOKUP($C4915,'Raw-products'!$A$2:$H$1261,MATCH(L$1,'Raw-products'!$A$1:$H$1,0))</f>
        <v>55</v>
      </c>
      <c r="M4915" s="5">
        <f t="shared" si="152"/>
        <v>5005</v>
      </c>
      <c r="N4915" cm="1">
        <f t="array" ref="N4915:Q4915">_xlfn.XLOOKUP($B4915,'Raw -orders'!$A:$A,'Raw -orders'!$B:$E)</f>
        <v>677</v>
      </c>
      <c r="O4915">
        <v>49941</v>
      </c>
      <c r="P4915" s="1">
        <v>44389</v>
      </c>
      <c r="Q4915" s="1">
        <v>44391</v>
      </c>
      <c r="R4915" t="str" cm="1">
        <f t="array" ref="R4915:Y4915">_xlfn.XLOOKUP($N4915,'Raw - customers'!$A:$A,'Raw - customers'!$B:$I)</f>
        <v>Nady Buston</v>
      </c>
      <c r="S4915" t="str">
        <v>Female</v>
      </c>
      <c r="T4915">
        <v>33</v>
      </c>
      <c r="U4915" t="str">
        <v>0390 Stark RoadApt. 898</v>
      </c>
      <c r="V4915">
        <v>2256</v>
      </c>
      <c r="W4915" t="str">
        <v>North Mikayla</v>
      </c>
      <c r="X4915" t="str">
        <v>Tasmania</v>
      </c>
      <c r="Y4915" t="str">
        <v>Australia</v>
      </c>
      <c r="Z4915">
        <v>7</v>
      </c>
      <c r="AA4915" s="3" t="str">
        <f t="shared" si="153"/>
        <v>0 to 10</v>
      </c>
      <c r="AP4915" s="6">
        <v>677</v>
      </c>
      <c r="AQ4915" s="6" t="s">
        <v>1414</v>
      </c>
    </row>
    <row r="4916" spans="1:43" x14ac:dyDescent="0.25">
      <c r="A4916">
        <v>4914</v>
      </c>
      <c r="B4916">
        <v>983</v>
      </c>
      <c r="C4916">
        <v>921</v>
      </c>
      <c r="D4916">
        <v>96</v>
      </c>
      <c r="E4916">
        <v>1</v>
      </c>
      <c r="F4916">
        <v>96</v>
      </c>
      <c r="G4916" t="str">
        <f>VLOOKUP($C4916,'Raw-products'!$A$2:$H$1261,MATCH(G$1,'Raw-products'!$A$1:$H$1,0))</f>
        <v>Trousers</v>
      </c>
      <c r="H4916" t="str">
        <f>VLOOKUP($C4916,'Raw-products'!$A$2:$H$1261,MATCH(H$1,'Raw-products'!$A$1:$H$1,0))</f>
        <v>Drawstring</v>
      </c>
      <c r="I4916" t="str">
        <f>VLOOKUP($C4916,'Raw-products'!$A$2:$H$1261,MATCH(I$1,'Raw-products'!$A$1:$H$1,0))</f>
        <v>S</v>
      </c>
      <c r="J4916" t="str">
        <f>VLOOKUP($C4916,'Raw-products'!$A$2:$H$1261,MATCH(J$1,'Raw-products'!$A$1:$H$1,0))</f>
        <v>yellow</v>
      </c>
      <c r="K4916">
        <f>VLOOKUP($C4916,'Raw-products'!$A$2:$H$1261,MATCH(K$1,'Raw-products'!$A$1:$H$1,0))</f>
        <v>104</v>
      </c>
      <c r="L4916">
        <f>VLOOKUP($C4916,'Raw-products'!$A$2:$H$1261,MATCH(L$1,'Raw-products'!$A$1:$H$1,0))</f>
        <v>74</v>
      </c>
      <c r="M4916" s="5">
        <f t="shared" si="152"/>
        <v>7696</v>
      </c>
      <c r="N4916" cm="1">
        <f t="array" ref="N4916:Q4916">_xlfn.XLOOKUP($B4916,'Raw -orders'!$A:$A,'Raw -orders'!$B:$E)</f>
        <v>677</v>
      </c>
      <c r="O4916">
        <v>49941</v>
      </c>
      <c r="P4916" s="1">
        <v>44389</v>
      </c>
      <c r="Q4916" s="1">
        <v>44391</v>
      </c>
      <c r="R4916" t="str" cm="1">
        <f t="array" ref="R4916:Y4916">_xlfn.XLOOKUP($N4916,'Raw - customers'!$A:$A,'Raw - customers'!$B:$I)</f>
        <v>Nady Buston</v>
      </c>
      <c r="S4916" t="str">
        <v>Female</v>
      </c>
      <c r="T4916">
        <v>33</v>
      </c>
      <c r="U4916" t="str">
        <v>0390 Stark RoadApt. 898</v>
      </c>
      <c r="V4916">
        <v>2256</v>
      </c>
      <c r="W4916" t="str">
        <v>North Mikayla</v>
      </c>
      <c r="X4916" t="str">
        <v>Tasmania</v>
      </c>
      <c r="Y4916" t="str">
        <v>Australia</v>
      </c>
      <c r="Z4916">
        <v>7</v>
      </c>
      <c r="AA4916" s="3" t="str">
        <f t="shared" si="153"/>
        <v>0 to 10</v>
      </c>
      <c r="AP4916" s="6">
        <v>677</v>
      </c>
      <c r="AQ4916" s="6" t="s">
        <v>1414</v>
      </c>
    </row>
    <row r="4917" spans="1:43" x14ac:dyDescent="0.25">
      <c r="A4917">
        <v>4915</v>
      </c>
      <c r="B4917">
        <v>983</v>
      </c>
      <c r="C4917">
        <v>1088</v>
      </c>
      <c r="D4917">
        <v>115</v>
      </c>
      <c r="E4917">
        <v>3</v>
      </c>
      <c r="F4917">
        <v>345</v>
      </c>
      <c r="G4917" t="str">
        <f>VLOOKUP($C4917,'Raw-products'!$A$2:$H$1261,MATCH(G$1,'Raw-products'!$A$1:$H$1,0))</f>
        <v>Trousers</v>
      </c>
      <c r="H4917" t="str">
        <f>VLOOKUP($C4917,'Raw-products'!$A$2:$H$1261,MATCH(H$1,'Raw-products'!$A$1:$H$1,0))</f>
        <v>Cropped</v>
      </c>
      <c r="I4917" t="str">
        <f>VLOOKUP($C4917,'Raw-products'!$A$2:$H$1261,MATCH(I$1,'Raw-products'!$A$1:$H$1,0))</f>
        <v>L</v>
      </c>
      <c r="J4917" t="str">
        <f>VLOOKUP($C4917,'Raw-products'!$A$2:$H$1261,MATCH(J$1,'Raw-products'!$A$1:$H$1,0))</f>
        <v>red</v>
      </c>
      <c r="K4917">
        <f>VLOOKUP($C4917,'Raw-products'!$A$2:$H$1261,MATCH(K$1,'Raw-products'!$A$1:$H$1,0))</f>
        <v>99</v>
      </c>
      <c r="L4917">
        <f>VLOOKUP($C4917,'Raw-products'!$A$2:$H$1261,MATCH(L$1,'Raw-products'!$A$1:$H$1,0))</f>
        <v>63</v>
      </c>
      <c r="M4917" s="5">
        <f t="shared" si="152"/>
        <v>6237</v>
      </c>
      <c r="N4917" cm="1">
        <f t="array" ref="N4917:Q4917">_xlfn.XLOOKUP($B4917,'Raw -orders'!$A:$A,'Raw -orders'!$B:$E)</f>
        <v>677</v>
      </c>
      <c r="O4917">
        <v>49941</v>
      </c>
      <c r="P4917" s="1">
        <v>44389</v>
      </c>
      <c r="Q4917" s="1">
        <v>44391</v>
      </c>
      <c r="R4917" t="str" cm="1">
        <f t="array" ref="R4917:Y4917">_xlfn.XLOOKUP($N4917,'Raw - customers'!$A:$A,'Raw - customers'!$B:$I)</f>
        <v>Nady Buston</v>
      </c>
      <c r="S4917" t="str">
        <v>Female</v>
      </c>
      <c r="T4917">
        <v>33</v>
      </c>
      <c r="U4917" t="str">
        <v>0390 Stark RoadApt. 898</v>
      </c>
      <c r="V4917">
        <v>2256</v>
      </c>
      <c r="W4917" t="str">
        <v>North Mikayla</v>
      </c>
      <c r="X4917" t="str">
        <v>Tasmania</v>
      </c>
      <c r="Y4917" t="str">
        <v>Australia</v>
      </c>
      <c r="Z4917">
        <v>7</v>
      </c>
      <c r="AA4917" s="3" t="str">
        <f t="shared" si="153"/>
        <v>0 to 10</v>
      </c>
      <c r="AP4917" s="6">
        <v>677</v>
      </c>
      <c r="AQ4917" s="6" t="s">
        <v>1414</v>
      </c>
    </row>
    <row r="4918" spans="1:43" x14ac:dyDescent="0.25">
      <c r="A4918">
        <v>4916</v>
      </c>
      <c r="B4918">
        <v>983</v>
      </c>
      <c r="C4918">
        <v>325</v>
      </c>
      <c r="D4918">
        <v>109</v>
      </c>
      <c r="E4918">
        <v>3</v>
      </c>
      <c r="F4918">
        <v>327</v>
      </c>
      <c r="G4918" t="str">
        <f>VLOOKUP($C4918,'Raw-products'!$A$2:$H$1261,MATCH(G$1,'Raw-products'!$A$1:$H$1,0))</f>
        <v>Shirt</v>
      </c>
      <c r="H4918" t="str">
        <f>VLOOKUP($C4918,'Raw-products'!$A$2:$H$1261,MATCH(H$1,'Raw-products'!$A$1:$H$1,0))</f>
        <v>Mandarin Collar</v>
      </c>
      <c r="I4918" t="str">
        <f>VLOOKUP($C4918,'Raw-products'!$A$2:$H$1261,MATCH(I$1,'Raw-products'!$A$1:$H$1,0))</f>
        <v>XS</v>
      </c>
      <c r="J4918" t="str">
        <f>VLOOKUP($C4918,'Raw-products'!$A$2:$H$1261,MATCH(J$1,'Raw-products'!$A$1:$H$1,0))</f>
        <v>yellow</v>
      </c>
      <c r="K4918">
        <f>VLOOKUP($C4918,'Raw-products'!$A$2:$H$1261,MATCH(K$1,'Raw-products'!$A$1:$H$1,0))</f>
        <v>108</v>
      </c>
      <c r="L4918">
        <f>VLOOKUP($C4918,'Raw-products'!$A$2:$H$1261,MATCH(L$1,'Raw-products'!$A$1:$H$1,0))</f>
        <v>45</v>
      </c>
      <c r="M4918" s="5">
        <f t="shared" si="152"/>
        <v>4860</v>
      </c>
      <c r="N4918" cm="1">
        <f t="array" ref="N4918:Q4918">_xlfn.XLOOKUP($B4918,'Raw -orders'!$A:$A,'Raw -orders'!$B:$E)</f>
        <v>677</v>
      </c>
      <c r="O4918">
        <v>49941</v>
      </c>
      <c r="P4918" s="1">
        <v>44389</v>
      </c>
      <c r="Q4918" s="1">
        <v>44391</v>
      </c>
      <c r="R4918" t="str" cm="1">
        <f t="array" ref="R4918:Y4918">_xlfn.XLOOKUP($N4918,'Raw - customers'!$A:$A,'Raw - customers'!$B:$I)</f>
        <v>Nady Buston</v>
      </c>
      <c r="S4918" t="str">
        <v>Female</v>
      </c>
      <c r="T4918">
        <v>33</v>
      </c>
      <c r="U4918" t="str">
        <v>0390 Stark RoadApt. 898</v>
      </c>
      <c r="V4918">
        <v>2256</v>
      </c>
      <c r="W4918" t="str">
        <v>North Mikayla</v>
      </c>
      <c r="X4918" t="str">
        <v>Tasmania</v>
      </c>
      <c r="Y4918" t="str">
        <v>Australia</v>
      </c>
      <c r="Z4918">
        <v>7</v>
      </c>
      <c r="AA4918" s="3" t="str">
        <f t="shared" si="153"/>
        <v>0 to 10</v>
      </c>
      <c r="AP4918" s="6">
        <v>677</v>
      </c>
      <c r="AQ4918" s="6" t="s">
        <v>1414</v>
      </c>
    </row>
    <row r="4919" spans="1:43" x14ac:dyDescent="0.25">
      <c r="A4919">
        <v>4917</v>
      </c>
      <c r="B4919">
        <v>983</v>
      </c>
      <c r="C4919">
        <v>667</v>
      </c>
      <c r="D4919">
        <v>113</v>
      </c>
      <c r="E4919">
        <v>1</v>
      </c>
      <c r="F4919">
        <v>113</v>
      </c>
      <c r="G4919" t="str">
        <f>VLOOKUP($C4919,'Raw-products'!$A$2:$H$1261,MATCH(G$1,'Raw-products'!$A$1:$H$1,0))</f>
        <v>Jacket</v>
      </c>
      <c r="H4919" t="str">
        <f>VLOOKUP($C4919,'Raw-products'!$A$2:$H$1261,MATCH(H$1,'Raw-products'!$A$1:$H$1,0))</f>
        <v>Parka</v>
      </c>
      <c r="I4919" t="str">
        <f>VLOOKUP($C4919,'Raw-products'!$A$2:$H$1261,MATCH(I$1,'Raw-products'!$A$1:$H$1,0))</f>
        <v>M</v>
      </c>
      <c r="J4919" t="str">
        <f>VLOOKUP($C4919,'Raw-products'!$A$2:$H$1261,MATCH(J$1,'Raw-products'!$A$1:$H$1,0))</f>
        <v>red</v>
      </c>
      <c r="K4919">
        <f>VLOOKUP($C4919,'Raw-products'!$A$2:$H$1261,MATCH(K$1,'Raw-products'!$A$1:$H$1,0))</f>
        <v>119</v>
      </c>
      <c r="L4919">
        <f>VLOOKUP($C4919,'Raw-products'!$A$2:$H$1261,MATCH(L$1,'Raw-products'!$A$1:$H$1,0))</f>
        <v>56</v>
      </c>
      <c r="M4919" s="5">
        <f t="shared" si="152"/>
        <v>6664</v>
      </c>
      <c r="N4919" cm="1">
        <f t="array" ref="N4919:Q4919">_xlfn.XLOOKUP($B4919,'Raw -orders'!$A:$A,'Raw -orders'!$B:$E)</f>
        <v>677</v>
      </c>
      <c r="O4919">
        <v>49941</v>
      </c>
      <c r="P4919" s="1">
        <v>44389</v>
      </c>
      <c r="Q4919" s="1">
        <v>44391</v>
      </c>
      <c r="R4919" t="str" cm="1">
        <f t="array" ref="R4919:Y4919">_xlfn.XLOOKUP($N4919,'Raw - customers'!$A:$A,'Raw - customers'!$B:$I)</f>
        <v>Nady Buston</v>
      </c>
      <c r="S4919" t="str">
        <v>Female</v>
      </c>
      <c r="T4919">
        <v>33</v>
      </c>
      <c r="U4919" t="str">
        <v>0390 Stark RoadApt. 898</v>
      </c>
      <c r="V4919">
        <v>2256</v>
      </c>
      <c r="W4919" t="str">
        <v>North Mikayla</v>
      </c>
      <c r="X4919" t="str">
        <v>Tasmania</v>
      </c>
      <c r="Y4919" t="str">
        <v>Australia</v>
      </c>
      <c r="Z4919">
        <v>7</v>
      </c>
      <c r="AA4919" s="3" t="str">
        <f t="shared" si="153"/>
        <v>0 to 10</v>
      </c>
      <c r="AP4919" s="6">
        <v>677</v>
      </c>
      <c r="AQ4919" s="6" t="s">
        <v>1414</v>
      </c>
    </row>
    <row r="4920" spans="1:43" x14ac:dyDescent="0.25">
      <c r="A4920">
        <v>4918</v>
      </c>
      <c r="B4920">
        <v>984</v>
      </c>
      <c r="C4920">
        <v>1221</v>
      </c>
      <c r="D4920">
        <v>105</v>
      </c>
      <c r="E4920">
        <v>3</v>
      </c>
      <c r="F4920">
        <v>315</v>
      </c>
      <c r="G4920" t="str">
        <f>VLOOKUP($C4920,'Raw-products'!$A$2:$H$1261,MATCH(G$1,'Raw-products'!$A$1:$H$1,0))</f>
        <v>Trousers</v>
      </c>
      <c r="H4920" t="str">
        <f>VLOOKUP($C4920,'Raw-products'!$A$2:$H$1261,MATCH(H$1,'Raw-products'!$A$1:$H$1,0))</f>
        <v>Pleated</v>
      </c>
      <c r="I4920" t="str">
        <f>VLOOKUP($C4920,'Raw-products'!$A$2:$H$1261,MATCH(I$1,'Raw-products'!$A$1:$H$1,0))</f>
        <v>S</v>
      </c>
      <c r="J4920" t="str">
        <f>VLOOKUP($C4920,'Raw-products'!$A$2:$H$1261,MATCH(J$1,'Raw-products'!$A$1:$H$1,0))</f>
        <v>violet</v>
      </c>
      <c r="K4920">
        <f>VLOOKUP($C4920,'Raw-products'!$A$2:$H$1261,MATCH(K$1,'Raw-products'!$A$1:$H$1,0))</f>
        <v>90</v>
      </c>
      <c r="L4920">
        <f>VLOOKUP($C4920,'Raw-products'!$A$2:$H$1261,MATCH(L$1,'Raw-products'!$A$1:$H$1,0))</f>
        <v>50</v>
      </c>
      <c r="M4920" s="5">
        <f t="shared" si="152"/>
        <v>4500</v>
      </c>
      <c r="N4920" cm="1">
        <f t="array" ref="N4920:Q4920">_xlfn.XLOOKUP($B4920,'Raw -orders'!$A:$A,'Raw -orders'!$B:$E)</f>
        <v>359</v>
      </c>
      <c r="O4920">
        <v>10390</v>
      </c>
      <c r="P4920" s="1">
        <v>44462</v>
      </c>
      <c r="Q4920" s="1">
        <v>44469</v>
      </c>
      <c r="R4920" t="str" cm="1">
        <f t="array" ref="R4920:Y4920">_xlfn.XLOOKUP($N4920,'Raw - customers'!$A:$A,'Raw - customers'!$B:$I)</f>
        <v>Augustin Brandenberg</v>
      </c>
      <c r="S4920" t="str">
        <v>Genderfluid</v>
      </c>
      <c r="T4920">
        <v>28</v>
      </c>
      <c r="U4920" t="str">
        <v>20 Skye RunApt. 868</v>
      </c>
      <c r="V4920">
        <v>5653</v>
      </c>
      <c r="W4920" t="str">
        <v>East Lauren</v>
      </c>
      <c r="X4920" t="str">
        <v>Victoria</v>
      </c>
      <c r="Y4920" t="str">
        <v>Australia</v>
      </c>
      <c r="Z4920">
        <v>9</v>
      </c>
      <c r="AA4920" s="3" t="str">
        <f t="shared" si="153"/>
        <v>0 to 10</v>
      </c>
      <c r="AP4920" s="6">
        <v>359</v>
      </c>
      <c r="AQ4920" s="6" t="s">
        <v>1396</v>
      </c>
    </row>
    <row r="4921" spans="1:43" x14ac:dyDescent="0.25">
      <c r="A4921">
        <v>4919</v>
      </c>
      <c r="B4921">
        <v>984</v>
      </c>
      <c r="C4921">
        <v>1229</v>
      </c>
      <c r="D4921">
        <v>112</v>
      </c>
      <c r="E4921">
        <v>3</v>
      </c>
      <c r="F4921">
        <v>336</v>
      </c>
      <c r="G4921" t="str">
        <f>VLOOKUP($C4921,'Raw-products'!$A$2:$H$1261,MATCH(G$1,'Raw-products'!$A$1:$H$1,0))</f>
        <v>Trousers</v>
      </c>
      <c r="H4921" t="str">
        <f>VLOOKUP($C4921,'Raw-products'!$A$2:$H$1261,MATCH(H$1,'Raw-products'!$A$1:$H$1,0))</f>
        <v>Tracksuit Bottoms</v>
      </c>
      <c r="I4921" t="str">
        <f>VLOOKUP($C4921,'Raw-products'!$A$2:$H$1261,MATCH(I$1,'Raw-products'!$A$1:$H$1,0))</f>
        <v>XL</v>
      </c>
      <c r="J4921" t="str">
        <f>VLOOKUP($C4921,'Raw-products'!$A$2:$H$1261,MATCH(J$1,'Raw-products'!$A$1:$H$1,0))</f>
        <v>red</v>
      </c>
      <c r="K4921">
        <f>VLOOKUP($C4921,'Raw-products'!$A$2:$H$1261,MATCH(K$1,'Raw-products'!$A$1:$H$1,0))</f>
        <v>91</v>
      </c>
      <c r="L4921">
        <f>VLOOKUP($C4921,'Raw-products'!$A$2:$H$1261,MATCH(L$1,'Raw-products'!$A$1:$H$1,0))</f>
        <v>45</v>
      </c>
      <c r="M4921" s="5">
        <f t="shared" si="152"/>
        <v>4095</v>
      </c>
      <c r="N4921" cm="1">
        <f t="array" ref="N4921:Q4921">_xlfn.XLOOKUP($B4921,'Raw -orders'!$A:$A,'Raw -orders'!$B:$E)</f>
        <v>359</v>
      </c>
      <c r="O4921">
        <v>10390</v>
      </c>
      <c r="P4921" s="1">
        <v>44462</v>
      </c>
      <c r="Q4921" s="1">
        <v>44469</v>
      </c>
      <c r="R4921" t="str" cm="1">
        <f t="array" ref="R4921:Y4921">_xlfn.XLOOKUP($N4921,'Raw - customers'!$A:$A,'Raw - customers'!$B:$I)</f>
        <v>Augustin Brandenberg</v>
      </c>
      <c r="S4921" t="str">
        <v>Genderfluid</v>
      </c>
      <c r="T4921">
        <v>28</v>
      </c>
      <c r="U4921" t="str">
        <v>20 Skye RunApt. 868</v>
      </c>
      <c r="V4921">
        <v>5653</v>
      </c>
      <c r="W4921" t="str">
        <v>East Lauren</v>
      </c>
      <c r="X4921" t="str">
        <v>Victoria</v>
      </c>
      <c r="Y4921" t="str">
        <v>Australia</v>
      </c>
      <c r="Z4921">
        <v>9</v>
      </c>
      <c r="AA4921" s="3" t="str">
        <f t="shared" si="153"/>
        <v>0 to 10</v>
      </c>
      <c r="AP4921" s="6">
        <v>359</v>
      </c>
      <c r="AQ4921" s="6" t="s">
        <v>1396</v>
      </c>
    </row>
    <row r="4922" spans="1:43" x14ac:dyDescent="0.25">
      <c r="A4922">
        <v>4920</v>
      </c>
      <c r="B4922">
        <v>984</v>
      </c>
      <c r="C4922">
        <v>369</v>
      </c>
      <c r="D4922">
        <v>94</v>
      </c>
      <c r="E4922">
        <v>3</v>
      </c>
      <c r="F4922">
        <v>282</v>
      </c>
      <c r="G4922" t="str">
        <f>VLOOKUP($C4922,'Raw-products'!$A$2:$H$1261,MATCH(G$1,'Raw-products'!$A$1:$H$1,0))</f>
        <v>Shirt</v>
      </c>
      <c r="H4922" t="str">
        <f>VLOOKUP($C4922,'Raw-products'!$A$2:$H$1261,MATCH(H$1,'Raw-products'!$A$1:$H$1,0))</f>
        <v>Henley</v>
      </c>
      <c r="I4922" t="str">
        <f>VLOOKUP($C4922,'Raw-products'!$A$2:$H$1261,MATCH(I$1,'Raw-products'!$A$1:$H$1,0))</f>
        <v>XL</v>
      </c>
      <c r="J4922" t="str">
        <f>VLOOKUP($C4922,'Raw-products'!$A$2:$H$1261,MATCH(J$1,'Raw-products'!$A$1:$H$1,0))</f>
        <v>green</v>
      </c>
      <c r="K4922">
        <f>VLOOKUP($C4922,'Raw-products'!$A$2:$H$1261,MATCH(K$1,'Raw-products'!$A$1:$H$1,0))</f>
        <v>92</v>
      </c>
      <c r="L4922">
        <f>VLOOKUP($C4922,'Raw-products'!$A$2:$H$1261,MATCH(L$1,'Raw-products'!$A$1:$H$1,0))</f>
        <v>64</v>
      </c>
      <c r="M4922" s="5">
        <f t="shared" si="152"/>
        <v>5888</v>
      </c>
      <c r="N4922" cm="1">
        <f t="array" ref="N4922:Q4922">_xlfn.XLOOKUP($B4922,'Raw -orders'!$A:$A,'Raw -orders'!$B:$E)</f>
        <v>359</v>
      </c>
      <c r="O4922">
        <v>10390</v>
      </c>
      <c r="P4922" s="1">
        <v>44462</v>
      </c>
      <c r="Q4922" s="1">
        <v>44469</v>
      </c>
      <c r="R4922" t="str" cm="1">
        <f t="array" ref="R4922:Y4922">_xlfn.XLOOKUP($N4922,'Raw - customers'!$A:$A,'Raw - customers'!$B:$I)</f>
        <v>Augustin Brandenberg</v>
      </c>
      <c r="S4922" t="str">
        <v>Genderfluid</v>
      </c>
      <c r="T4922">
        <v>28</v>
      </c>
      <c r="U4922" t="str">
        <v>20 Skye RunApt. 868</v>
      </c>
      <c r="V4922">
        <v>5653</v>
      </c>
      <c r="W4922" t="str">
        <v>East Lauren</v>
      </c>
      <c r="X4922" t="str">
        <v>Victoria</v>
      </c>
      <c r="Y4922" t="str">
        <v>Australia</v>
      </c>
      <c r="Z4922">
        <v>9</v>
      </c>
      <c r="AA4922" s="3" t="str">
        <f t="shared" si="153"/>
        <v>0 to 10</v>
      </c>
      <c r="AP4922" s="6">
        <v>359</v>
      </c>
      <c r="AQ4922" s="6" t="s">
        <v>1396</v>
      </c>
    </row>
    <row r="4923" spans="1:43" x14ac:dyDescent="0.25">
      <c r="A4923">
        <v>4921</v>
      </c>
      <c r="B4923">
        <v>984</v>
      </c>
      <c r="C4923">
        <v>62</v>
      </c>
      <c r="D4923">
        <v>104</v>
      </c>
      <c r="E4923">
        <v>2</v>
      </c>
      <c r="F4923">
        <v>208</v>
      </c>
      <c r="G4923" t="str">
        <f>VLOOKUP($C4923,'Raw-products'!$A$2:$H$1261,MATCH(G$1,'Raw-products'!$A$1:$H$1,0))</f>
        <v>Shirt</v>
      </c>
      <c r="H4923" t="str">
        <f>VLOOKUP($C4923,'Raw-products'!$A$2:$H$1261,MATCH(H$1,'Raw-products'!$A$1:$H$1,0))</f>
        <v>Dress</v>
      </c>
      <c r="I4923" t="str">
        <f>VLOOKUP($C4923,'Raw-products'!$A$2:$H$1261,MATCH(I$1,'Raw-products'!$A$1:$H$1,0))</f>
        <v>M</v>
      </c>
      <c r="J4923" t="str">
        <f>VLOOKUP($C4923,'Raw-products'!$A$2:$H$1261,MATCH(J$1,'Raw-products'!$A$1:$H$1,0))</f>
        <v>indigo</v>
      </c>
      <c r="K4923">
        <f>VLOOKUP($C4923,'Raw-products'!$A$2:$H$1261,MATCH(K$1,'Raw-products'!$A$1:$H$1,0))</f>
        <v>119</v>
      </c>
      <c r="L4923">
        <f>VLOOKUP($C4923,'Raw-products'!$A$2:$H$1261,MATCH(L$1,'Raw-products'!$A$1:$H$1,0))</f>
        <v>51</v>
      </c>
      <c r="M4923" s="5">
        <f t="shared" si="152"/>
        <v>6069</v>
      </c>
      <c r="N4923" cm="1">
        <f t="array" ref="N4923:Q4923">_xlfn.XLOOKUP($B4923,'Raw -orders'!$A:$A,'Raw -orders'!$B:$E)</f>
        <v>359</v>
      </c>
      <c r="O4923">
        <v>10390</v>
      </c>
      <c r="P4923" s="1">
        <v>44462</v>
      </c>
      <c r="Q4923" s="1">
        <v>44469</v>
      </c>
      <c r="R4923" t="str" cm="1">
        <f t="array" ref="R4923:Y4923">_xlfn.XLOOKUP($N4923,'Raw - customers'!$A:$A,'Raw - customers'!$B:$I)</f>
        <v>Augustin Brandenberg</v>
      </c>
      <c r="S4923" t="str">
        <v>Genderfluid</v>
      </c>
      <c r="T4923">
        <v>28</v>
      </c>
      <c r="U4923" t="str">
        <v>20 Skye RunApt. 868</v>
      </c>
      <c r="V4923">
        <v>5653</v>
      </c>
      <c r="W4923" t="str">
        <v>East Lauren</v>
      </c>
      <c r="X4923" t="str">
        <v>Victoria</v>
      </c>
      <c r="Y4923" t="str">
        <v>Australia</v>
      </c>
      <c r="Z4923">
        <v>9</v>
      </c>
      <c r="AA4923" s="3" t="str">
        <f t="shared" si="153"/>
        <v>0 to 10</v>
      </c>
      <c r="AP4923" s="6">
        <v>359</v>
      </c>
      <c r="AQ4923" s="6" t="s">
        <v>1396</v>
      </c>
    </row>
    <row r="4924" spans="1:43" x14ac:dyDescent="0.25">
      <c r="A4924">
        <v>4922</v>
      </c>
      <c r="B4924">
        <v>984</v>
      </c>
      <c r="C4924">
        <v>230</v>
      </c>
      <c r="D4924">
        <v>106</v>
      </c>
      <c r="E4924">
        <v>3</v>
      </c>
      <c r="F4924">
        <v>318</v>
      </c>
      <c r="G4924" t="str">
        <f>VLOOKUP($C4924,'Raw-products'!$A$2:$H$1261,MATCH(G$1,'Raw-products'!$A$1:$H$1,0))</f>
        <v>Shirt</v>
      </c>
      <c r="H4924" t="str">
        <f>VLOOKUP($C4924,'Raw-products'!$A$2:$H$1261,MATCH(H$1,'Raw-products'!$A$1:$H$1,0))</f>
        <v>Chambray</v>
      </c>
      <c r="I4924" t="str">
        <f>VLOOKUP($C4924,'Raw-products'!$A$2:$H$1261,MATCH(I$1,'Raw-products'!$A$1:$H$1,0))</f>
        <v>XS</v>
      </c>
      <c r="J4924" t="str">
        <f>VLOOKUP($C4924,'Raw-products'!$A$2:$H$1261,MATCH(J$1,'Raw-products'!$A$1:$H$1,0))</f>
        <v>blue</v>
      </c>
      <c r="K4924">
        <f>VLOOKUP($C4924,'Raw-products'!$A$2:$H$1261,MATCH(K$1,'Raw-products'!$A$1:$H$1,0))</f>
        <v>105</v>
      </c>
      <c r="L4924">
        <f>VLOOKUP($C4924,'Raw-products'!$A$2:$H$1261,MATCH(L$1,'Raw-products'!$A$1:$H$1,0))</f>
        <v>76</v>
      </c>
      <c r="M4924" s="5">
        <f t="shared" si="152"/>
        <v>7980</v>
      </c>
      <c r="N4924" cm="1">
        <f t="array" ref="N4924:Q4924">_xlfn.XLOOKUP($B4924,'Raw -orders'!$A:$A,'Raw -orders'!$B:$E)</f>
        <v>359</v>
      </c>
      <c r="O4924">
        <v>10390</v>
      </c>
      <c r="P4924" s="1">
        <v>44462</v>
      </c>
      <c r="Q4924" s="1">
        <v>44469</v>
      </c>
      <c r="R4924" t="str" cm="1">
        <f t="array" ref="R4924:Y4924">_xlfn.XLOOKUP($N4924,'Raw - customers'!$A:$A,'Raw - customers'!$B:$I)</f>
        <v>Augustin Brandenberg</v>
      </c>
      <c r="S4924" t="str">
        <v>Genderfluid</v>
      </c>
      <c r="T4924">
        <v>28</v>
      </c>
      <c r="U4924" t="str">
        <v>20 Skye RunApt. 868</v>
      </c>
      <c r="V4924">
        <v>5653</v>
      </c>
      <c r="W4924" t="str">
        <v>East Lauren</v>
      </c>
      <c r="X4924" t="str">
        <v>Victoria</v>
      </c>
      <c r="Y4924" t="str">
        <v>Australia</v>
      </c>
      <c r="Z4924">
        <v>9</v>
      </c>
      <c r="AA4924" s="3" t="str">
        <f t="shared" si="153"/>
        <v>0 to 10</v>
      </c>
      <c r="AP4924" s="6">
        <v>359</v>
      </c>
      <c r="AQ4924" s="6" t="s">
        <v>1396</v>
      </c>
    </row>
    <row r="4925" spans="1:43" x14ac:dyDescent="0.25">
      <c r="A4925">
        <v>4923</v>
      </c>
      <c r="B4925">
        <v>984</v>
      </c>
      <c r="C4925">
        <v>302</v>
      </c>
      <c r="D4925">
        <v>105</v>
      </c>
      <c r="E4925">
        <v>3</v>
      </c>
      <c r="F4925">
        <v>315</v>
      </c>
      <c r="G4925" t="str">
        <f>VLOOKUP($C4925,'Raw-products'!$A$2:$H$1261,MATCH(G$1,'Raw-products'!$A$1:$H$1,0))</f>
        <v>Shirt</v>
      </c>
      <c r="H4925" t="str">
        <f>VLOOKUP($C4925,'Raw-products'!$A$2:$H$1261,MATCH(H$1,'Raw-products'!$A$1:$H$1,0))</f>
        <v>Cuban Collar</v>
      </c>
      <c r="I4925" t="str">
        <f>VLOOKUP($C4925,'Raw-products'!$A$2:$H$1261,MATCH(I$1,'Raw-products'!$A$1:$H$1,0))</f>
        <v>M</v>
      </c>
      <c r="J4925" t="str">
        <f>VLOOKUP($C4925,'Raw-products'!$A$2:$H$1261,MATCH(J$1,'Raw-products'!$A$1:$H$1,0))</f>
        <v>blue</v>
      </c>
      <c r="K4925">
        <f>VLOOKUP($C4925,'Raw-products'!$A$2:$H$1261,MATCH(K$1,'Raw-products'!$A$1:$H$1,0))</f>
        <v>93</v>
      </c>
      <c r="L4925">
        <f>VLOOKUP($C4925,'Raw-products'!$A$2:$H$1261,MATCH(L$1,'Raw-products'!$A$1:$H$1,0))</f>
        <v>55</v>
      </c>
      <c r="M4925" s="5">
        <f t="shared" si="152"/>
        <v>5115</v>
      </c>
      <c r="N4925" cm="1">
        <f t="array" ref="N4925:Q4925">_xlfn.XLOOKUP($B4925,'Raw -orders'!$A:$A,'Raw -orders'!$B:$E)</f>
        <v>359</v>
      </c>
      <c r="O4925">
        <v>10390</v>
      </c>
      <c r="P4925" s="1">
        <v>44462</v>
      </c>
      <c r="Q4925" s="1">
        <v>44469</v>
      </c>
      <c r="R4925" t="str" cm="1">
        <f t="array" ref="R4925:Y4925">_xlfn.XLOOKUP($N4925,'Raw - customers'!$A:$A,'Raw - customers'!$B:$I)</f>
        <v>Augustin Brandenberg</v>
      </c>
      <c r="S4925" t="str">
        <v>Genderfluid</v>
      </c>
      <c r="T4925">
        <v>28</v>
      </c>
      <c r="U4925" t="str">
        <v>20 Skye RunApt. 868</v>
      </c>
      <c r="V4925">
        <v>5653</v>
      </c>
      <c r="W4925" t="str">
        <v>East Lauren</v>
      </c>
      <c r="X4925" t="str">
        <v>Victoria</v>
      </c>
      <c r="Y4925" t="str">
        <v>Australia</v>
      </c>
      <c r="Z4925">
        <v>9</v>
      </c>
      <c r="AA4925" s="3" t="str">
        <f t="shared" si="153"/>
        <v>0 to 10</v>
      </c>
      <c r="AP4925" s="6">
        <v>359</v>
      </c>
      <c r="AQ4925" s="6" t="s">
        <v>1396</v>
      </c>
    </row>
    <row r="4926" spans="1:43" x14ac:dyDescent="0.25">
      <c r="A4926">
        <v>4924</v>
      </c>
      <c r="B4926">
        <v>984</v>
      </c>
      <c r="C4926">
        <v>585</v>
      </c>
      <c r="D4926">
        <v>100</v>
      </c>
      <c r="E4926">
        <v>3</v>
      </c>
      <c r="F4926">
        <v>300</v>
      </c>
      <c r="G4926" t="str">
        <f>VLOOKUP($C4926,'Raw-products'!$A$2:$H$1261,MATCH(G$1,'Raw-products'!$A$1:$H$1,0))</f>
        <v>Jacket</v>
      </c>
      <c r="H4926" t="str">
        <f>VLOOKUP($C4926,'Raw-products'!$A$2:$H$1261,MATCH(H$1,'Raw-products'!$A$1:$H$1,0))</f>
        <v>Bomber</v>
      </c>
      <c r="I4926" t="str">
        <f>VLOOKUP($C4926,'Raw-products'!$A$2:$H$1261,MATCH(I$1,'Raw-products'!$A$1:$H$1,0))</f>
        <v>XS</v>
      </c>
      <c r="J4926" t="str">
        <f>VLOOKUP($C4926,'Raw-products'!$A$2:$H$1261,MATCH(J$1,'Raw-products'!$A$1:$H$1,0))</f>
        <v>indigo</v>
      </c>
      <c r="K4926">
        <f>VLOOKUP($C4926,'Raw-products'!$A$2:$H$1261,MATCH(K$1,'Raw-products'!$A$1:$H$1,0))</f>
        <v>90</v>
      </c>
      <c r="L4926">
        <f>VLOOKUP($C4926,'Raw-products'!$A$2:$H$1261,MATCH(L$1,'Raw-products'!$A$1:$H$1,0))</f>
        <v>59</v>
      </c>
      <c r="M4926" s="5">
        <f t="shared" si="152"/>
        <v>5310</v>
      </c>
      <c r="N4926" cm="1">
        <f t="array" ref="N4926:Q4926">_xlfn.XLOOKUP($B4926,'Raw -orders'!$A:$A,'Raw -orders'!$B:$E)</f>
        <v>359</v>
      </c>
      <c r="O4926">
        <v>10390</v>
      </c>
      <c r="P4926" s="1">
        <v>44462</v>
      </c>
      <c r="Q4926" s="1">
        <v>44469</v>
      </c>
      <c r="R4926" t="str" cm="1">
        <f t="array" ref="R4926:Y4926">_xlfn.XLOOKUP($N4926,'Raw - customers'!$A:$A,'Raw - customers'!$B:$I)</f>
        <v>Augustin Brandenberg</v>
      </c>
      <c r="S4926" t="str">
        <v>Genderfluid</v>
      </c>
      <c r="T4926">
        <v>28</v>
      </c>
      <c r="U4926" t="str">
        <v>20 Skye RunApt. 868</v>
      </c>
      <c r="V4926">
        <v>5653</v>
      </c>
      <c r="W4926" t="str">
        <v>East Lauren</v>
      </c>
      <c r="X4926" t="str">
        <v>Victoria</v>
      </c>
      <c r="Y4926" t="str">
        <v>Australia</v>
      </c>
      <c r="Z4926">
        <v>9</v>
      </c>
      <c r="AA4926" s="3" t="str">
        <f t="shared" si="153"/>
        <v>0 to 10</v>
      </c>
      <c r="AP4926" s="6">
        <v>359</v>
      </c>
      <c r="AQ4926" s="6" t="s">
        <v>1396</v>
      </c>
    </row>
    <row r="4927" spans="1:43" x14ac:dyDescent="0.25">
      <c r="A4927">
        <v>4925</v>
      </c>
      <c r="B4927">
        <v>985</v>
      </c>
      <c r="C4927">
        <v>277</v>
      </c>
      <c r="D4927">
        <v>95</v>
      </c>
      <c r="E4927">
        <v>2</v>
      </c>
      <c r="F4927">
        <v>190</v>
      </c>
      <c r="G4927" t="str">
        <f>VLOOKUP($C4927,'Raw-products'!$A$2:$H$1261,MATCH(G$1,'Raw-products'!$A$1:$H$1,0))</f>
        <v>Shirt</v>
      </c>
      <c r="H4927" t="str">
        <f>VLOOKUP($C4927,'Raw-products'!$A$2:$H$1261,MATCH(H$1,'Raw-products'!$A$1:$H$1,0))</f>
        <v>Polo</v>
      </c>
      <c r="I4927" t="str">
        <f>VLOOKUP($C4927,'Raw-products'!$A$2:$H$1261,MATCH(I$1,'Raw-products'!$A$1:$H$1,0))</f>
        <v>M</v>
      </c>
      <c r="J4927" t="str">
        <f>VLOOKUP($C4927,'Raw-products'!$A$2:$H$1261,MATCH(J$1,'Raw-products'!$A$1:$H$1,0))</f>
        <v>violet</v>
      </c>
      <c r="K4927">
        <f>VLOOKUP($C4927,'Raw-products'!$A$2:$H$1261,MATCH(K$1,'Raw-products'!$A$1:$H$1,0))</f>
        <v>117</v>
      </c>
      <c r="L4927">
        <f>VLOOKUP($C4927,'Raw-products'!$A$2:$H$1261,MATCH(L$1,'Raw-products'!$A$1:$H$1,0))</f>
        <v>77</v>
      </c>
      <c r="M4927" s="5">
        <f t="shared" si="152"/>
        <v>9009</v>
      </c>
      <c r="N4927" cm="1">
        <f t="array" ref="N4927:Q4927">_xlfn.XLOOKUP($B4927,'Raw -orders'!$A:$A,'Raw -orders'!$B:$E)</f>
        <v>581</v>
      </c>
      <c r="O4927">
        <v>59558</v>
      </c>
      <c r="P4927" s="1">
        <v>44234</v>
      </c>
      <c r="Q4927" s="1">
        <v>44236</v>
      </c>
      <c r="R4927" t="str" cm="1">
        <f t="array" ref="R4927:Y4927">_xlfn.XLOOKUP($N4927,'Raw - customers'!$A:$A,'Raw - customers'!$B:$I)</f>
        <v>Fabian Gostage</v>
      </c>
      <c r="S4927" t="str">
        <v>Polygender</v>
      </c>
      <c r="T4927">
        <v>40</v>
      </c>
      <c r="U4927" t="str">
        <v>11 Nader ParadeApt. 016</v>
      </c>
      <c r="V4927">
        <v>9022</v>
      </c>
      <c r="W4927" t="str">
        <v>Hackettland</v>
      </c>
      <c r="X4927" t="str">
        <v>South Australia</v>
      </c>
      <c r="Y4927" t="str">
        <v>Australia</v>
      </c>
      <c r="Z4927">
        <v>2</v>
      </c>
      <c r="AA4927" s="3" t="str">
        <f t="shared" si="153"/>
        <v>0 to 10</v>
      </c>
      <c r="AP4927" s="6">
        <v>581</v>
      </c>
      <c r="AQ4927" s="6" t="s">
        <v>1345</v>
      </c>
    </row>
    <row r="4928" spans="1:43" x14ac:dyDescent="0.25">
      <c r="A4928">
        <v>4926</v>
      </c>
      <c r="B4928">
        <v>985</v>
      </c>
      <c r="C4928">
        <v>1129</v>
      </c>
      <c r="D4928">
        <v>102</v>
      </c>
      <c r="E4928">
        <v>1</v>
      </c>
      <c r="F4928">
        <v>102</v>
      </c>
      <c r="G4928" t="str">
        <f>VLOOKUP($C4928,'Raw-products'!$A$2:$H$1261,MATCH(G$1,'Raw-products'!$A$1:$H$1,0))</f>
        <v>Trousers</v>
      </c>
      <c r="H4928" t="str">
        <f>VLOOKUP($C4928,'Raw-products'!$A$2:$H$1261,MATCH(H$1,'Raw-products'!$A$1:$H$1,0))</f>
        <v>Cargo Pants</v>
      </c>
      <c r="I4928" t="str">
        <f>VLOOKUP($C4928,'Raw-products'!$A$2:$H$1261,MATCH(I$1,'Raw-products'!$A$1:$H$1,0))</f>
        <v>XL</v>
      </c>
      <c r="J4928" t="str">
        <f>VLOOKUP($C4928,'Raw-products'!$A$2:$H$1261,MATCH(J$1,'Raw-products'!$A$1:$H$1,0))</f>
        <v>orange</v>
      </c>
      <c r="K4928">
        <f>VLOOKUP($C4928,'Raw-products'!$A$2:$H$1261,MATCH(K$1,'Raw-products'!$A$1:$H$1,0))</f>
        <v>106</v>
      </c>
      <c r="L4928">
        <f>VLOOKUP($C4928,'Raw-products'!$A$2:$H$1261,MATCH(L$1,'Raw-products'!$A$1:$H$1,0))</f>
        <v>61</v>
      </c>
      <c r="M4928" s="5">
        <f t="shared" si="152"/>
        <v>6466</v>
      </c>
      <c r="N4928" cm="1">
        <f t="array" ref="N4928:Q4928">_xlfn.XLOOKUP($B4928,'Raw -orders'!$A:$A,'Raw -orders'!$B:$E)</f>
        <v>581</v>
      </c>
      <c r="O4928">
        <v>59558</v>
      </c>
      <c r="P4928" s="1">
        <v>44234</v>
      </c>
      <c r="Q4928" s="1">
        <v>44236</v>
      </c>
      <c r="R4928" t="str" cm="1">
        <f t="array" ref="R4928:Y4928">_xlfn.XLOOKUP($N4928,'Raw - customers'!$A:$A,'Raw - customers'!$B:$I)</f>
        <v>Fabian Gostage</v>
      </c>
      <c r="S4928" t="str">
        <v>Polygender</v>
      </c>
      <c r="T4928">
        <v>40</v>
      </c>
      <c r="U4928" t="str">
        <v>11 Nader ParadeApt. 016</v>
      </c>
      <c r="V4928">
        <v>9022</v>
      </c>
      <c r="W4928" t="str">
        <v>Hackettland</v>
      </c>
      <c r="X4928" t="str">
        <v>South Australia</v>
      </c>
      <c r="Y4928" t="str">
        <v>Australia</v>
      </c>
      <c r="Z4928">
        <v>2</v>
      </c>
      <c r="AA4928" s="3" t="str">
        <f t="shared" si="153"/>
        <v>0 to 10</v>
      </c>
      <c r="AP4928" s="6">
        <v>581</v>
      </c>
      <c r="AQ4928" s="6" t="s">
        <v>1345</v>
      </c>
    </row>
    <row r="4929" spans="1:43" x14ac:dyDescent="0.25">
      <c r="A4929">
        <v>4927</v>
      </c>
      <c r="B4929">
        <v>985</v>
      </c>
      <c r="C4929">
        <v>784</v>
      </c>
      <c r="D4929">
        <v>91</v>
      </c>
      <c r="E4929">
        <v>3</v>
      </c>
      <c r="F4929">
        <v>273</v>
      </c>
      <c r="G4929" t="str">
        <f>VLOOKUP($C4929,'Raw-products'!$A$2:$H$1261,MATCH(G$1,'Raw-products'!$A$1:$H$1,0))</f>
        <v>Jacket</v>
      </c>
      <c r="H4929" t="str">
        <f>VLOOKUP($C4929,'Raw-products'!$A$2:$H$1261,MATCH(H$1,'Raw-products'!$A$1:$H$1,0))</f>
        <v>Pullover</v>
      </c>
      <c r="I4929" t="str">
        <f>VLOOKUP($C4929,'Raw-products'!$A$2:$H$1261,MATCH(I$1,'Raw-products'!$A$1:$H$1,0))</f>
        <v>XL</v>
      </c>
      <c r="J4929" t="str">
        <f>VLOOKUP($C4929,'Raw-products'!$A$2:$H$1261,MATCH(J$1,'Raw-products'!$A$1:$H$1,0))</f>
        <v>yellow</v>
      </c>
      <c r="K4929">
        <f>VLOOKUP($C4929,'Raw-products'!$A$2:$H$1261,MATCH(K$1,'Raw-products'!$A$1:$H$1,0))</f>
        <v>114</v>
      </c>
      <c r="L4929">
        <f>VLOOKUP($C4929,'Raw-products'!$A$2:$H$1261,MATCH(L$1,'Raw-products'!$A$1:$H$1,0))</f>
        <v>67</v>
      </c>
      <c r="M4929" s="5">
        <f t="shared" si="152"/>
        <v>7638</v>
      </c>
      <c r="N4929" cm="1">
        <f t="array" ref="N4929:Q4929">_xlfn.XLOOKUP($B4929,'Raw -orders'!$A:$A,'Raw -orders'!$B:$E)</f>
        <v>581</v>
      </c>
      <c r="O4929">
        <v>59558</v>
      </c>
      <c r="P4929" s="1">
        <v>44234</v>
      </c>
      <c r="Q4929" s="1">
        <v>44236</v>
      </c>
      <c r="R4929" t="str" cm="1">
        <f t="array" ref="R4929:Y4929">_xlfn.XLOOKUP($N4929,'Raw - customers'!$A:$A,'Raw - customers'!$B:$I)</f>
        <v>Fabian Gostage</v>
      </c>
      <c r="S4929" t="str">
        <v>Polygender</v>
      </c>
      <c r="T4929">
        <v>40</v>
      </c>
      <c r="U4929" t="str">
        <v>11 Nader ParadeApt. 016</v>
      </c>
      <c r="V4929">
        <v>9022</v>
      </c>
      <c r="W4929" t="str">
        <v>Hackettland</v>
      </c>
      <c r="X4929" t="str">
        <v>South Australia</v>
      </c>
      <c r="Y4929" t="str">
        <v>Australia</v>
      </c>
      <c r="Z4929">
        <v>2</v>
      </c>
      <c r="AA4929" s="3" t="str">
        <f t="shared" si="153"/>
        <v>0 to 10</v>
      </c>
      <c r="AP4929" s="6">
        <v>581</v>
      </c>
      <c r="AQ4929" s="6" t="s">
        <v>1345</v>
      </c>
    </row>
    <row r="4930" spans="1:43" x14ac:dyDescent="0.25">
      <c r="A4930">
        <v>4928</v>
      </c>
      <c r="B4930">
        <v>985</v>
      </c>
      <c r="C4930">
        <v>837</v>
      </c>
      <c r="D4930">
        <v>117</v>
      </c>
      <c r="E4930">
        <v>2</v>
      </c>
      <c r="F4930">
        <v>234</v>
      </c>
      <c r="G4930" t="str">
        <f>VLOOKUP($C4930,'Raw-products'!$A$2:$H$1261,MATCH(G$1,'Raw-products'!$A$1:$H$1,0))</f>
        <v>Jacket</v>
      </c>
      <c r="H4930" t="str">
        <f>VLOOKUP($C4930,'Raw-products'!$A$2:$H$1261,MATCH(H$1,'Raw-products'!$A$1:$H$1,0))</f>
        <v>Shearling</v>
      </c>
      <c r="I4930" t="str">
        <f>VLOOKUP($C4930,'Raw-products'!$A$2:$H$1261,MATCH(I$1,'Raw-products'!$A$1:$H$1,0))</f>
        <v>M</v>
      </c>
      <c r="J4930" t="str">
        <f>VLOOKUP($C4930,'Raw-products'!$A$2:$H$1261,MATCH(J$1,'Raw-products'!$A$1:$H$1,0))</f>
        <v>violet</v>
      </c>
      <c r="K4930">
        <f>VLOOKUP($C4930,'Raw-products'!$A$2:$H$1261,MATCH(K$1,'Raw-products'!$A$1:$H$1,0))</f>
        <v>95</v>
      </c>
      <c r="L4930">
        <f>VLOOKUP($C4930,'Raw-products'!$A$2:$H$1261,MATCH(L$1,'Raw-products'!$A$1:$H$1,0))</f>
        <v>74</v>
      </c>
      <c r="M4930" s="5">
        <f t="shared" si="152"/>
        <v>7030</v>
      </c>
      <c r="N4930" cm="1">
        <f t="array" ref="N4930:Q4930">_xlfn.XLOOKUP($B4930,'Raw -orders'!$A:$A,'Raw -orders'!$B:$E)</f>
        <v>581</v>
      </c>
      <c r="O4930">
        <v>59558</v>
      </c>
      <c r="P4930" s="1">
        <v>44234</v>
      </c>
      <c r="Q4930" s="1">
        <v>44236</v>
      </c>
      <c r="R4930" t="str" cm="1">
        <f t="array" ref="R4930:Y4930">_xlfn.XLOOKUP($N4930,'Raw - customers'!$A:$A,'Raw - customers'!$B:$I)</f>
        <v>Fabian Gostage</v>
      </c>
      <c r="S4930" t="str">
        <v>Polygender</v>
      </c>
      <c r="T4930">
        <v>40</v>
      </c>
      <c r="U4930" t="str">
        <v>11 Nader ParadeApt. 016</v>
      </c>
      <c r="V4930">
        <v>9022</v>
      </c>
      <c r="W4930" t="str">
        <v>Hackettland</v>
      </c>
      <c r="X4930" t="str">
        <v>South Australia</v>
      </c>
      <c r="Y4930" t="str">
        <v>Australia</v>
      </c>
      <c r="Z4930">
        <v>2</v>
      </c>
      <c r="AA4930" s="3" t="str">
        <f t="shared" si="153"/>
        <v>0 to 10</v>
      </c>
      <c r="AP4930" s="6">
        <v>581</v>
      </c>
      <c r="AQ4930" s="6" t="s">
        <v>1345</v>
      </c>
    </row>
    <row r="4931" spans="1:43" x14ac:dyDescent="0.25">
      <c r="A4931">
        <v>4929</v>
      </c>
      <c r="B4931">
        <v>985</v>
      </c>
      <c r="C4931">
        <v>538</v>
      </c>
      <c r="D4931">
        <v>98</v>
      </c>
      <c r="E4931">
        <v>3</v>
      </c>
      <c r="F4931">
        <v>294</v>
      </c>
      <c r="G4931" t="str">
        <f>VLOOKUP($C4931,'Raw-products'!$A$2:$H$1261,MATCH(G$1,'Raw-products'!$A$1:$H$1,0))</f>
        <v>Jacket</v>
      </c>
      <c r="H4931" t="str">
        <f>VLOOKUP($C4931,'Raw-products'!$A$2:$H$1261,MATCH(H$1,'Raw-products'!$A$1:$H$1,0))</f>
        <v>Leather</v>
      </c>
      <c r="I4931" t="str">
        <f>VLOOKUP($C4931,'Raw-products'!$A$2:$H$1261,MATCH(I$1,'Raw-products'!$A$1:$H$1,0))</f>
        <v>L</v>
      </c>
      <c r="J4931" t="str">
        <f>VLOOKUP($C4931,'Raw-products'!$A$2:$H$1261,MATCH(J$1,'Raw-products'!$A$1:$H$1,0))</f>
        <v>yellow</v>
      </c>
      <c r="K4931">
        <f>VLOOKUP($C4931,'Raw-products'!$A$2:$H$1261,MATCH(K$1,'Raw-products'!$A$1:$H$1,0))</f>
        <v>113</v>
      </c>
      <c r="L4931">
        <f>VLOOKUP($C4931,'Raw-products'!$A$2:$H$1261,MATCH(L$1,'Raw-products'!$A$1:$H$1,0))</f>
        <v>45</v>
      </c>
      <c r="M4931" s="5">
        <f t="shared" ref="M4931:M4994" si="154">$K4931*$L4931</f>
        <v>5085</v>
      </c>
      <c r="N4931" cm="1">
        <f t="array" ref="N4931:Q4931">_xlfn.XLOOKUP($B4931,'Raw -orders'!$A:$A,'Raw -orders'!$B:$E)</f>
        <v>581</v>
      </c>
      <c r="O4931">
        <v>59558</v>
      </c>
      <c r="P4931" s="1">
        <v>44234</v>
      </c>
      <c r="Q4931" s="1">
        <v>44236</v>
      </c>
      <c r="R4931" t="str" cm="1">
        <f t="array" ref="R4931:Y4931">_xlfn.XLOOKUP($N4931,'Raw - customers'!$A:$A,'Raw - customers'!$B:$I)</f>
        <v>Fabian Gostage</v>
      </c>
      <c r="S4931" t="str">
        <v>Polygender</v>
      </c>
      <c r="T4931">
        <v>40</v>
      </c>
      <c r="U4931" t="str">
        <v>11 Nader ParadeApt. 016</v>
      </c>
      <c r="V4931">
        <v>9022</v>
      </c>
      <c r="W4931" t="str">
        <v>Hackettland</v>
      </c>
      <c r="X4931" t="str">
        <v>South Australia</v>
      </c>
      <c r="Y4931" t="str">
        <v>Australia</v>
      </c>
      <c r="Z4931">
        <v>2</v>
      </c>
      <c r="AA4931" s="3" t="str">
        <f t="shared" ref="AA4931:AA4994" si="155">IF(AND(DATEDIF($P4931,$Q4931,"D")&gt;0,DATEDIF($P4931,$Q4931,"D")&lt;=10),"0 to 10",IF(AND(DATEDIF($P4931,$Q4931,"D")&gt;10,DATEDIF($P4931,$Q4931,"D")&lt;=20),"10 to 20",IF(AND(DATEDIF($P4931,$Q4931,"D")&gt;20,DATEDIF($P4931,$Q4931,"D")&lt;=30),"20 to 30")))</f>
        <v>0 to 10</v>
      </c>
      <c r="AP4931" s="6">
        <v>581</v>
      </c>
      <c r="AQ4931" s="6" t="s">
        <v>1345</v>
      </c>
    </row>
    <row r="4932" spans="1:43" x14ac:dyDescent="0.25">
      <c r="A4932">
        <v>4930</v>
      </c>
      <c r="B4932">
        <v>986</v>
      </c>
      <c r="C4932">
        <v>795</v>
      </c>
      <c r="D4932">
        <v>91</v>
      </c>
      <c r="E4932">
        <v>1</v>
      </c>
      <c r="F4932">
        <v>91</v>
      </c>
      <c r="G4932" t="str">
        <f>VLOOKUP($C4932,'Raw-products'!$A$2:$H$1261,MATCH(G$1,'Raw-products'!$A$1:$H$1,0))</f>
        <v>Jacket</v>
      </c>
      <c r="H4932" t="str">
        <f>VLOOKUP($C4932,'Raw-products'!$A$2:$H$1261,MATCH(H$1,'Raw-products'!$A$1:$H$1,0))</f>
        <v>Pullover</v>
      </c>
      <c r="I4932" t="str">
        <f>VLOOKUP($C4932,'Raw-products'!$A$2:$H$1261,MATCH(I$1,'Raw-products'!$A$1:$H$1,0))</f>
        <v>XS</v>
      </c>
      <c r="J4932" t="str">
        <f>VLOOKUP($C4932,'Raw-products'!$A$2:$H$1261,MATCH(J$1,'Raw-products'!$A$1:$H$1,0))</f>
        <v>indigo</v>
      </c>
      <c r="K4932">
        <f>VLOOKUP($C4932,'Raw-products'!$A$2:$H$1261,MATCH(K$1,'Raw-products'!$A$1:$H$1,0))</f>
        <v>114</v>
      </c>
      <c r="L4932">
        <f>VLOOKUP($C4932,'Raw-products'!$A$2:$H$1261,MATCH(L$1,'Raw-products'!$A$1:$H$1,0))</f>
        <v>78</v>
      </c>
      <c r="M4932" s="5">
        <f t="shared" si="154"/>
        <v>8892</v>
      </c>
      <c r="N4932" cm="1">
        <f t="array" ref="N4932:Q4932">_xlfn.XLOOKUP($B4932,'Raw -orders'!$A:$A,'Raw -orders'!$B:$E)</f>
        <v>116</v>
      </c>
      <c r="O4932">
        <v>13431</v>
      </c>
      <c r="P4932" s="1">
        <v>44410</v>
      </c>
      <c r="Q4932" s="1">
        <v>44423</v>
      </c>
      <c r="R4932" t="str" cm="1">
        <f t="array" ref="R4932:Y4932">_xlfn.XLOOKUP($N4932,'Raw - customers'!$A:$A,'Raw - customers'!$B:$I)</f>
        <v>Erik Osgar</v>
      </c>
      <c r="S4932" t="str">
        <v>Genderfluid</v>
      </c>
      <c r="T4932">
        <v>35</v>
      </c>
      <c r="U4932" t="str">
        <v>6022 Jonathan TrackSuite 607</v>
      </c>
      <c r="V4932">
        <v>8590</v>
      </c>
      <c r="W4932" t="str">
        <v>Zacharyborough</v>
      </c>
      <c r="X4932" t="str">
        <v>Northern Territory</v>
      </c>
      <c r="Y4932" t="str">
        <v>Australia</v>
      </c>
      <c r="Z4932">
        <v>8</v>
      </c>
      <c r="AA4932" s="3" t="str">
        <f t="shared" si="155"/>
        <v>10 to 20</v>
      </c>
      <c r="AP4932" s="6">
        <v>116</v>
      </c>
      <c r="AQ4932" s="6" t="s">
        <v>1339</v>
      </c>
    </row>
    <row r="4933" spans="1:43" x14ac:dyDescent="0.25">
      <c r="A4933">
        <v>4931</v>
      </c>
      <c r="B4933">
        <v>986</v>
      </c>
      <c r="C4933">
        <v>302</v>
      </c>
      <c r="D4933">
        <v>105</v>
      </c>
      <c r="E4933">
        <v>3</v>
      </c>
      <c r="F4933">
        <v>315</v>
      </c>
      <c r="G4933" t="str">
        <f>VLOOKUP($C4933,'Raw-products'!$A$2:$H$1261,MATCH(G$1,'Raw-products'!$A$1:$H$1,0))</f>
        <v>Shirt</v>
      </c>
      <c r="H4933" t="str">
        <f>VLOOKUP($C4933,'Raw-products'!$A$2:$H$1261,MATCH(H$1,'Raw-products'!$A$1:$H$1,0))</f>
        <v>Cuban Collar</v>
      </c>
      <c r="I4933" t="str">
        <f>VLOOKUP($C4933,'Raw-products'!$A$2:$H$1261,MATCH(I$1,'Raw-products'!$A$1:$H$1,0))</f>
        <v>M</v>
      </c>
      <c r="J4933" t="str">
        <f>VLOOKUP($C4933,'Raw-products'!$A$2:$H$1261,MATCH(J$1,'Raw-products'!$A$1:$H$1,0))</f>
        <v>blue</v>
      </c>
      <c r="K4933">
        <f>VLOOKUP($C4933,'Raw-products'!$A$2:$H$1261,MATCH(K$1,'Raw-products'!$A$1:$H$1,0))</f>
        <v>93</v>
      </c>
      <c r="L4933">
        <f>VLOOKUP($C4933,'Raw-products'!$A$2:$H$1261,MATCH(L$1,'Raw-products'!$A$1:$H$1,0))</f>
        <v>55</v>
      </c>
      <c r="M4933" s="5">
        <f t="shared" si="154"/>
        <v>5115</v>
      </c>
      <c r="N4933" cm="1">
        <f t="array" ref="N4933:Q4933">_xlfn.XLOOKUP($B4933,'Raw -orders'!$A:$A,'Raw -orders'!$B:$E)</f>
        <v>116</v>
      </c>
      <c r="O4933">
        <v>13431</v>
      </c>
      <c r="P4933" s="1">
        <v>44410</v>
      </c>
      <c r="Q4933" s="1">
        <v>44423</v>
      </c>
      <c r="R4933" t="str" cm="1">
        <f t="array" ref="R4933:Y4933">_xlfn.XLOOKUP($N4933,'Raw - customers'!$A:$A,'Raw - customers'!$B:$I)</f>
        <v>Erik Osgar</v>
      </c>
      <c r="S4933" t="str">
        <v>Genderfluid</v>
      </c>
      <c r="T4933">
        <v>35</v>
      </c>
      <c r="U4933" t="str">
        <v>6022 Jonathan TrackSuite 607</v>
      </c>
      <c r="V4933">
        <v>8590</v>
      </c>
      <c r="W4933" t="str">
        <v>Zacharyborough</v>
      </c>
      <c r="X4933" t="str">
        <v>Northern Territory</v>
      </c>
      <c r="Y4933" t="str">
        <v>Australia</v>
      </c>
      <c r="Z4933">
        <v>8</v>
      </c>
      <c r="AA4933" s="3" t="str">
        <f t="shared" si="155"/>
        <v>10 to 20</v>
      </c>
      <c r="AP4933" s="6">
        <v>116</v>
      </c>
      <c r="AQ4933" s="6" t="s">
        <v>1339</v>
      </c>
    </row>
    <row r="4934" spans="1:43" x14ac:dyDescent="0.25">
      <c r="A4934">
        <v>4932</v>
      </c>
      <c r="B4934">
        <v>986</v>
      </c>
      <c r="C4934">
        <v>1052</v>
      </c>
      <c r="D4934">
        <v>93</v>
      </c>
      <c r="E4934">
        <v>3</v>
      </c>
      <c r="F4934">
        <v>279</v>
      </c>
      <c r="G4934" t="str">
        <f>VLOOKUP($C4934,'Raw-products'!$A$2:$H$1261,MATCH(G$1,'Raw-products'!$A$1:$H$1,0))</f>
        <v>Trousers</v>
      </c>
      <c r="H4934" t="str">
        <f>VLOOKUP($C4934,'Raw-products'!$A$2:$H$1261,MATCH(H$1,'Raw-products'!$A$1:$H$1,0))</f>
        <v>Joggers</v>
      </c>
      <c r="I4934" t="str">
        <f>VLOOKUP($C4934,'Raw-products'!$A$2:$H$1261,MATCH(I$1,'Raw-products'!$A$1:$H$1,0))</f>
        <v>M</v>
      </c>
      <c r="J4934" t="str">
        <f>VLOOKUP($C4934,'Raw-products'!$A$2:$H$1261,MATCH(J$1,'Raw-products'!$A$1:$H$1,0))</f>
        <v>red</v>
      </c>
      <c r="K4934">
        <f>VLOOKUP($C4934,'Raw-products'!$A$2:$H$1261,MATCH(K$1,'Raw-products'!$A$1:$H$1,0))</f>
        <v>94</v>
      </c>
      <c r="L4934">
        <f>VLOOKUP($C4934,'Raw-products'!$A$2:$H$1261,MATCH(L$1,'Raw-products'!$A$1:$H$1,0))</f>
        <v>43</v>
      </c>
      <c r="M4934" s="5">
        <f t="shared" si="154"/>
        <v>4042</v>
      </c>
      <c r="N4934" cm="1">
        <f t="array" ref="N4934:Q4934">_xlfn.XLOOKUP($B4934,'Raw -orders'!$A:$A,'Raw -orders'!$B:$E)</f>
        <v>116</v>
      </c>
      <c r="O4934">
        <v>13431</v>
      </c>
      <c r="P4934" s="1">
        <v>44410</v>
      </c>
      <c r="Q4934" s="1">
        <v>44423</v>
      </c>
      <c r="R4934" t="str" cm="1">
        <f t="array" ref="R4934:Y4934">_xlfn.XLOOKUP($N4934,'Raw - customers'!$A:$A,'Raw - customers'!$B:$I)</f>
        <v>Erik Osgar</v>
      </c>
      <c r="S4934" t="str">
        <v>Genderfluid</v>
      </c>
      <c r="T4934">
        <v>35</v>
      </c>
      <c r="U4934" t="str">
        <v>6022 Jonathan TrackSuite 607</v>
      </c>
      <c r="V4934">
        <v>8590</v>
      </c>
      <c r="W4934" t="str">
        <v>Zacharyborough</v>
      </c>
      <c r="X4934" t="str">
        <v>Northern Territory</v>
      </c>
      <c r="Y4934" t="str">
        <v>Australia</v>
      </c>
      <c r="Z4934">
        <v>8</v>
      </c>
      <c r="AA4934" s="3" t="str">
        <f t="shared" si="155"/>
        <v>10 to 20</v>
      </c>
      <c r="AP4934" s="6">
        <v>116</v>
      </c>
      <c r="AQ4934" s="6" t="s">
        <v>1339</v>
      </c>
    </row>
    <row r="4935" spans="1:43" x14ac:dyDescent="0.25">
      <c r="A4935">
        <v>4933</v>
      </c>
      <c r="B4935">
        <v>987</v>
      </c>
      <c r="C4935">
        <v>1101</v>
      </c>
      <c r="D4935">
        <v>115</v>
      </c>
      <c r="E4935">
        <v>2</v>
      </c>
      <c r="F4935">
        <v>230</v>
      </c>
      <c r="G4935" t="str">
        <f>VLOOKUP($C4935,'Raw-products'!$A$2:$H$1261,MATCH(G$1,'Raw-products'!$A$1:$H$1,0))</f>
        <v>Trousers</v>
      </c>
      <c r="H4935" t="str">
        <f>VLOOKUP($C4935,'Raw-products'!$A$2:$H$1261,MATCH(H$1,'Raw-products'!$A$1:$H$1,0))</f>
        <v>Cropped</v>
      </c>
      <c r="I4935" t="str">
        <f>VLOOKUP($C4935,'Raw-products'!$A$2:$H$1261,MATCH(I$1,'Raw-products'!$A$1:$H$1,0))</f>
        <v>S</v>
      </c>
      <c r="J4935" t="str">
        <f>VLOOKUP($C4935,'Raw-products'!$A$2:$H$1261,MATCH(J$1,'Raw-products'!$A$1:$H$1,0))</f>
        <v>green</v>
      </c>
      <c r="K4935">
        <f>VLOOKUP($C4935,'Raw-products'!$A$2:$H$1261,MATCH(K$1,'Raw-products'!$A$1:$H$1,0))</f>
        <v>99</v>
      </c>
      <c r="L4935">
        <f>VLOOKUP($C4935,'Raw-products'!$A$2:$H$1261,MATCH(L$1,'Raw-products'!$A$1:$H$1,0))</f>
        <v>71</v>
      </c>
      <c r="M4935" s="5">
        <f t="shared" si="154"/>
        <v>7029</v>
      </c>
      <c r="N4935" cm="1">
        <f t="array" ref="N4935:Q4935">_xlfn.XLOOKUP($B4935,'Raw -orders'!$A:$A,'Raw -orders'!$B:$E)</f>
        <v>247</v>
      </c>
      <c r="O4935">
        <v>30215</v>
      </c>
      <c r="P4935" s="1">
        <v>44390</v>
      </c>
      <c r="Q4935" s="1">
        <v>44417</v>
      </c>
      <c r="R4935" t="str" cm="1">
        <f t="array" ref="R4935:Y4935">_xlfn.XLOOKUP($N4935,'Raw - customers'!$A:$A,'Raw - customers'!$B:$I)</f>
        <v>Atlante Mcgrotty</v>
      </c>
      <c r="S4935" t="str">
        <v>Female</v>
      </c>
      <c r="T4935">
        <v>57</v>
      </c>
      <c r="U4935" t="str">
        <v>2352 Luca JunctionApt. 067</v>
      </c>
      <c r="V4935">
        <v>5680</v>
      </c>
      <c r="W4935" t="str">
        <v>Mayerland</v>
      </c>
      <c r="X4935" t="str">
        <v>Victoria</v>
      </c>
      <c r="Y4935" t="str">
        <v>Australia</v>
      </c>
      <c r="Z4935">
        <v>7</v>
      </c>
      <c r="AA4935" s="3" t="str">
        <f t="shared" si="155"/>
        <v>20 to 30</v>
      </c>
      <c r="AP4935" s="6">
        <v>247</v>
      </c>
      <c r="AQ4935" s="6" t="s">
        <v>1396</v>
      </c>
    </row>
    <row r="4936" spans="1:43" x14ac:dyDescent="0.25">
      <c r="A4936">
        <v>4934</v>
      </c>
      <c r="B4936">
        <v>987</v>
      </c>
      <c r="C4936">
        <v>27</v>
      </c>
      <c r="D4936">
        <v>96</v>
      </c>
      <c r="E4936">
        <v>1</v>
      </c>
      <c r="F4936">
        <v>96</v>
      </c>
      <c r="G4936" t="str">
        <f>VLOOKUP($C4936,'Raw-products'!$A$2:$H$1261,MATCH(G$1,'Raw-products'!$A$1:$H$1,0))</f>
        <v>Shirt</v>
      </c>
      <c r="H4936" t="str">
        <f>VLOOKUP($C4936,'Raw-products'!$A$2:$H$1261,MATCH(H$1,'Raw-products'!$A$1:$H$1,0))</f>
        <v>Oxford Cloth</v>
      </c>
      <c r="I4936" t="str">
        <f>VLOOKUP($C4936,'Raw-products'!$A$2:$H$1261,MATCH(I$1,'Raw-products'!$A$1:$H$1,0))</f>
        <v>M</v>
      </c>
      <c r="J4936" t="str">
        <f>VLOOKUP($C4936,'Raw-products'!$A$2:$H$1261,MATCH(J$1,'Raw-products'!$A$1:$H$1,0))</f>
        <v>indigo</v>
      </c>
      <c r="K4936">
        <f>VLOOKUP($C4936,'Raw-products'!$A$2:$H$1261,MATCH(K$1,'Raw-products'!$A$1:$H$1,0))</f>
        <v>114</v>
      </c>
      <c r="L4936">
        <f>VLOOKUP($C4936,'Raw-products'!$A$2:$H$1261,MATCH(L$1,'Raw-products'!$A$1:$H$1,0))</f>
        <v>62</v>
      </c>
      <c r="M4936" s="5">
        <f t="shared" si="154"/>
        <v>7068</v>
      </c>
      <c r="N4936" cm="1">
        <f t="array" ref="N4936:Q4936">_xlfn.XLOOKUP($B4936,'Raw -orders'!$A:$A,'Raw -orders'!$B:$E)</f>
        <v>247</v>
      </c>
      <c r="O4936">
        <v>30215</v>
      </c>
      <c r="P4936" s="1">
        <v>44390</v>
      </c>
      <c r="Q4936" s="1">
        <v>44417</v>
      </c>
      <c r="R4936" t="str" cm="1">
        <f t="array" ref="R4936:Y4936">_xlfn.XLOOKUP($N4936,'Raw - customers'!$A:$A,'Raw - customers'!$B:$I)</f>
        <v>Atlante Mcgrotty</v>
      </c>
      <c r="S4936" t="str">
        <v>Female</v>
      </c>
      <c r="T4936">
        <v>57</v>
      </c>
      <c r="U4936" t="str">
        <v>2352 Luca JunctionApt. 067</v>
      </c>
      <c r="V4936">
        <v>5680</v>
      </c>
      <c r="W4936" t="str">
        <v>Mayerland</v>
      </c>
      <c r="X4936" t="str">
        <v>Victoria</v>
      </c>
      <c r="Y4936" t="str">
        <v>Australia</v>
      </c>
      <c r="Z4936">
        <v>7</v>
      </c>
      <c r="AA4936" s="3" t="str">
        <f t="shared" si="155"/>
        <v>20 to 30</v>
      </c>
      <c r="AP4936" s="6">
        <v>247</v>
      </c>
      <c r="AQ4936" s="6" t="s">
        <v>1396</v>
      </c>
    </row>
    <row r="4937" spans="1:43" x14ac:dyDescent="0.25">
      <c r="A4937">
        <v>4935</v>
      </c>
      <c r="B4937">
        <v>987</v>
      </c>
      <c r="C4937">
        <v>307</v>
      </c>
      <c r="D4937">
        <v>105</v>
      </c>
      <c r="E4937">
        <v>1</v>
      </c>
      <c r="F4937">
        <v>105</v>
      </c>
      <c r="G4937" t="str">
        <f>VLOOKUP($C4937,'Raw-products'!$A$2:$H$1261,MATCH(G$1,'Raw-products'!$A$1:$H$1,0))</f>
        <v>Shirt</v>
      </c>
      <c r="H4937" t="str">
        <f>VLOOKUP($C4937,'Raw-products'!$A$2:$H$1261,MATCH(H$1,'Raw-products'!$A$1:$H$1,0))</f>
        <v>Cuban Collar</v>
      </c>
      <c r="I4937" t="str">
        <f>VLOOKUP($C4937,'Raw-products'!$A$2:$H$1261,MATCH(I$1,'Raw-products'!$A$1:$H$1,0))</f>
        <v>M</v>
      </c>
      <c r="J4937" t="str">
        <f>VLOOKUP($C4937,'Raw-products'!$A$2:$H$1261,MATCH(J$1,'Raw-products'!$A$1:$H$1,0))</f>
        <v>indigo</v>
      </c>
      <c r="K4937">
        <f>VLOOKUP($C4937,'Raw-products'!$A$2:$H$1261,MATCH(K$1,'Raw-products'!$A$1:$H$1,0))</f>
        <v>93</v>
      </c>
      <c r="L4937">
        <f>VLOOKUP($C4937,'Raw-products'!$A$2:$H$1261,MATCH(L$1,'Raw-products'!$A$1:$H$1,0))</f>
        <v>58</v>
      </c>
      <c r="M4937" s="5">
        <f t="shared" si="154"/>
        <v>5394</v>
      </c>
      <c r="N4937" cm="1">
        <f t="array" ref="N4937:Q4937">_xlfn.XLOOKUP($B4937,'Raw -orders'!$A:$A,'Raw -orders'!$B:$E)</f>
        <v>247</v>
      </c>
      <c r="O4937">
        <v>30215</v>
      </c>
      <c r="P4937" s="1">
        <v>44390</v>
      </c>
      <c r="Q4937" s="1">
        <v>44417</v>
      </c>
      <c r="R4937" t="str" cm="1">
        <f t="array" ref="R4937:Y4937">_xlfn.XLOOKUP($N4937,'Raw - customers'!$A:$A,'Raw - customers'!$B:$I)</f>
        <v>Atlante Mcgrotty</v>
      </c>
      <c r="S4937" t="str">
        <v>Female</v>
      </c>
      <c r="T4937">
        <v>57</v>
      </c>
      <c r="U4937" t="str">
        <v>2352 Luca JunctionApt. 067</v>
      </c>
      <c r="V4937">
        <v>5680</v>
      </c>
      <c r="W4937" t="str">
        <v>Mayerland</v>
      </c>
      <c r="X4937" t="str">
        <v>Victoria</v>
      </c>
      <c r="Y4937" t="str">
        <v>Australia</v>
      </c>
      <c r="Z4937">
        <v>7</v>
      </c>
      <c r="AA4937" s="3" t="str">
        <f t="shared" si="155"/>
        <v>20 to 30</v>
      </c>
      <c r="AP4937" s="6">
        <v>247</v>
      </c>
      <c r="AQ4937" s="6" t="s">
        <v>1396</v>
      </c>
    </row>
    <row r="4938" spans="1:43" x14ac:dyDescent="0.25">
      <c r="A4938">
        <v>4936</v>
      </c>
      <c r="B4938">
        <v>987</v>
      </c>
      <c r="C4938">
        <v>452</v>
      </c>
      <c r="D4938">
        <v>107</v>
      </c>
      <c r="E4938">
        <v>2</v>
      </c>
      <c r="F4938">
        <v>214</v>
      </c>
      <c r="G4938" t="str">
        <f>VLOOKUP($C4938,'Raw-products'!$A$2:$H$1261,MATCH(G$1,'Raw-products'!$A$1:$H$1,0))</f>
        <v>Jacket</v>
      </c>
      <c r="H4938" t="str">
        <f>VLOOKUP($C4938,'Raw-products'!$A$2:$H$1261,MATCH(H$1,'Raw-products'!$A$1:$H$1,0))</f>
        <v>Denim</v>
      </c>
      <c r="I4938" t="str">
        <f>VLOOKUP($C4938,'Raw-products'!$A$2:$H$1261,MATCH(I$1,'Raw-products'!$A$1:$H$1,0))</f>
        <v>M</v>
      </c>
      <c r="J4938" t="str">
        <f>VLOOKUP($C4938,'Raw-products'!$A$2:$H$1261,MATCH(J$1,'Raw-products'!$A$1:$H$1,0))</f>
        <v>violet</v>
      </c>
      <c r="K4938">
        <f>VLOOKUP($C4938,'Raw-products'!$A$2:$H$1261,MATCH(K$1,'Raw-products'!$A$1:$H$1,0))</f>
        <v>92</v>
      </c>
      <c r="L4938">
        <f>VLOOKUP($C4938,'Raw-products'!$A$2:$H$1261,MATCH(L$1,'Raw-products'!$A$1:$H$1,0))</f>
        <v>43</v>
      </c>
      <c r="M4938" s="5">
        <f t="shared" si="154"/>
        <v>3956</v>
      </c>
      <c r="N4938" cm="1">
        <f t="array" ref="N4938:Q4938">_xlfn.XLOOKUP($B4938,'Raw -orders'!$A:$A,'Raw -orders'!$B:$E)</f>
        <v>247</v>
      </c>
      <c r="O4938">
        <v>30215</v>
      </c>
      <c r="P4938" s="1">
        <v>44390</v>
      </c>
      <c r="Q4938" s="1">
        <v>44417</v>
      </c>
      <c r="R4938" t="str" cm="1">
        <f t="array" ref="R4938:Y4938">_xlfn.XLOOKUP($N4938,'Raw - customers'!$A:$A,'Raw - customers'!$B:$I)</f>
        <v>Atlante Mcgrotty</v>
      </c>
      <c r="S4938" t="str">
        <v>Female</v>
      </c>
      <c r="T4938">
        <v>57</v>
      </c>
      <c r="U4938" t="str">
        <v>2352 Luca JunctionApt. 067</v>
      </c>
      <c r="V4938">
        <v>5680</v>
      </c>
      <c r="W4938" t="str">
        <v>Mayerland</v>
      </c>
      <c r="X4938" t="str">
        <v>Victoria</v>
      </c>
      <c r="Y4938" t="str">
        <v>Australia</v>
      </c>
      <c r="Z4938">
        <v>7</v>
      </c>
      <c r="AA4938" s="3" t="str">
        <f t="shared" si="155"/>
        <v>20 to 30</v>
      </c>
      <c r="AP4938" s="6">
        <v>247</v>
      </c>
      <c r="AQ4938" s="6" t="s">
        <v>1396</v>
      </c>
    </row>
    <row r="4939" spans="1:43" x14ac:dyDescent="0.25">
      <c r="A4939">
        <v>4937</v>
      </c>
      <c r="B4939">
        <v>987</v>
      </c>
      <c r="C4939">
        <v>1158</v>
      </c>
      <c r="D4939">
        <v>99</v>
      </c>
      <c r="E4939">
        <v>2</v>
      </c>
      <c r="F4939">
        <v>198</v>
      </c>
      <c r="G4939" t="str">
        <f>VLOOKUP($C4939,'Raw-products'!$A$2:$H$1261,MATCH(G$1,'Raw-products'!$A$1:$H$1,0))</f>
        <v>Trousers</v>
      </c>
      <c r="H4939" t="str">
        <f>VLOOKUP($C4939,'Raw-products'!$A$2:$H$1261,MATCH(H$1,'Raw-products'!$A$1:$H$1,0))</f>
        <v>High-Waisted</v>
      </c>
      <c r="I4939" t="str">
        <f>VLOOKUP($C4939,'Raw-products'!$A$2:$H$1261,MATCH(I$1,'Raw-products'!$A$1:$H$1,0))</f>
        <v>L</v>
      </c>
      <c r="J4939" t="str">
        <f>VLOOKUP($C4939,'Raw-products'!$A$2:$H$1261,MATCH(J$1,'Raw-products'!$A$1:$H$1,0))</f>
        <v>red</v>
      </c>
      <c r="K4939">
        <f>VLOOKUP($C4939,'Raw-products'!$A$2:$H$1261,MATCH(K$1,'Raw-products'!$A$1:$H$1,0))</f>
        <v>98</v>
      </c>
      <c r="L4939">
        <f>VLOOKUP($C4939,'Raw-products'!$A$2:$H$1261,MATCH(L$1,'Raw-products'!$A$1:$H$1,0))</f>
        <v>52</v>
      </c>
      <c r="M4939" s="5">
        <f t="shared" si="154"/>
        <v>5096</v>
      </c>
      <c r="N4939" cm="1">
        <f t="array" ref="N4939:Q4939">_xlfn.XLOOKUP($B4939,'Raw -orders'!$A:$A,'Raw -orders'!$B:$E)</f>
        <v>247</v>
      </c>
      <c r="O4939">
        <v>30215</v>
      </c>
      <c r="P4939" s="1">
        <v>44390</v>
      </c>
      <c r="Q4939" s="1">
        <v>44417</v>
      </c>
      <c r="R4939" t="str" cm="1">
        <f t="array" ref="R4939:Y4939">_xlfn.XLOOKUP($N4939,'Raw - customers'!$A:$A,'Raw - customers'!$B:$I)</f>
        <v>Atlante Mcgrotty</v>
      </c>
      <c r="S4939" t="str">
        <v>Female</v>
      </c>
      <c r="T4939">
        <v>57</v>
      </c>
      <c r="U4939" t="str">
        <v>2352 Luca JunctionApt. 067</v>
      </c>
      <c r="V4939">
        <v>5680</v>
      </c>
      <c r="W4939" t="str">
        <v>Mayerland</v>
      </c>
      <c r="X4939" t="str">
        <v>Victoria</v>
      </c>
      <c r="Y4939" t="str">
        <v>Australia</v>
      </c>
      <c r="Z4939">
        <v>7</v>
      </c>
      <c r="AA4939" s="3" t="str">
        <f t="shared" si="155"/>
        <v>20 to 30</v>
      </c>
      <c r="AP4939" s="6">
        <v>247</v>
      </c>
      <c r="AQ4939" s="6" t="s">
        <v>1396</v>
      </c>
    </row>
    <row r="4940" spans="1:43" x14ac:dyDescent="0.25">
      <c r="A4940">
        <v>4938</v>
      </c>
      <c r="B4940">
        <v>987</v>
      </c>
      <c r="C4940">
        <v>180</v>
      </c>
      <c r="D4940">
        <v>98</v>
      </c>
      <c r="E4940">
        <v>3</v>
      </c>
      <c r="F4940">
        <v>294</v>
      </c>
      <c r="G4940" t="str">
        <f>VLOOKUP($C4940,'Raw-products'!$A$2:$H$1261,MATCH(G$1,'Raw-products'!$A$1:$H$1,0))</f>
        <v>Shirt</v>
      </c>
      <c r="H4940" t="str">
        <f>VLOOKUP($C4940,'Raw-products'!$A$2:$H$1261,MATCH(H$1,'Raw-products'!$A$1:$H$1,0))</f>
        <v>Camp Collared</v>
      </c>
      <c r="I4940" t="str">
        <f>VLOOKUP($C4940,'Raw-products'!$A$2:$H$1261,MATCH(I$1,'Raw-products'!$A$1:$H$1,0))</f>
        <v>XS</v>
      </c>
      <c r="J4940" t="str">
        <f>VLOOKUP($C4940,'Raw-products'!$A$2:$H$1261,MATCH(J$1,'Raw-products'!$A$1:$H$1,0))</f>
        <v>orange</v>
      </c>
      <c r="K4940">
        <f>VLOOKUP($C4940,'Raw-products'!$A$2:$H$1261,MATCH(K$1,'Raw-products'!$A$1:$H$1,0))</f>
        <v>112</v>
      </c>
      <c r="L4940">
        <f>VLOOKUP($C4940,'Raw-products'!$A$2:$H$1261,MATCH(L$1,'Raw-products'!$A$1:$H$1,0))</f>
        <v>52</v>
      </c>
      <c r="M4940" s="5">
        <f t="shared" si="154"/>
        <v>5824</v>
      </c>
      <c r="N4940" cm="1">
        <f t="array" ref="N4940:Q4940">_xlfn.XLOOKUP($B4940,'Raw -orders'!$A:$A,'Raw -orders'!$B:$E)</f>
        <v>247</v>
      </c>
      <c r="O4940">
        <v>30215</v>
      </c>
      <c r="P4940" s="1">
        <v>44390</v>
      </c>
      <c r="Q4940" s="1">
        <v>44417</v>
      </c>
      <c r="R4940" t="str" cm="1">
        <f t="array" ref="R4940:Y4940">_xlfn.XLOOKUP($N4940,'Raw - customers'!$A:$A,'Raw - customers'!$B:$I)</f>
        <v>Atlante Mcgrotty</v>
      </c>
      <c r="S4940" t="str">
        <v>Female</v>
      </c>
      <c r="T4940">
        <v>57</v>
      </c>
      <c r="U4940" t="str">
        <v>2352 Luca JunctionApt. 067</v>
      </c>
      <c r="V4940">
        <v>5680</v>
      </c>
      <c r="W4940" t="str">
        <v>Mayerland</v>
      </c>
      <c r="X4940" t="str">
        <v>Victoria</v>
      </c>
      <c r="Y4940" t="str">
        <v>Australia</v>
      </c>
      <c r="Z4940">
        <v>7</v>
      </c>
      <c r="AA4940" s="3" t="str">
        <f t="shared" si="155"/>
        <v>20 to 30</v>
      </c>
      <c r="AP4940" s="6">
        <v>247</v>
      </c>
      <c r="AQ4940" s="6" t="s">
        <v>1396</v>
      </c>
    </row>
    <row r="4941" spans="1:43" x14ac:dyDescent="0.25">
      <c r="A4941">
        <v>4939</v>
      </c>
      <c r="B4941">
        <v>988</v>
      </c>
      <c r="C4941">
        <v>532</v>
      </c>
      <c r="D4941">
        <v>98</v>
      </c>
      <c r="E4941">
        <v>2</v>
      </c>
      <c r="F4941">
        <v>196</v>
      </c>
      <c r="G4941" t="str">
        <f>VLOOKUP($C4941,'Raw-products'!$A$2:$H$1261,MATCH(G$1,'Raw-products'!$A$1:$H$1,0))</f>
        <v>Jacket</v>
      </c>
      <c r="H4941" t="str">
        <f>VLOOKUP($C4941,'Raw-products'!$A$2:$H$1261,MATCH(H$1,'Raw-products'!$A$1:$H$1,0))</f>
        <v>Leather</v>
      </c>
      <c r="I4941" t="str">
        <f>VLOOKUP($C4941,'Raw-products'!$A$2:$H$1261,MATCH(I$1,'Raw-products'!$A$1:$H$1,0))</f>
        <v>M</v>
      </c>
      <c r="J4941" t="str">
        <f>VLOOKUP($C4941,'Raw-products'!$A$2:$H$1261,MATCH(J$1,'Raw-products'!$A$1:$H$1,0))</f>
        <v>orange</v>
      </c>
      <c r="K4941">
        <f>VLOOKUP($C4941,'Raw-products'!$A$2:$H$1261,MATCH(K$1,'Raw-products'!$A$1:$H$1,0))</f>
        <v>113</v>
      </c>
      <c r="L4941">
        <f>VLOOKUP($C4941,'Raw-products'!$A$2:$H$1261,MATCH(L$1,'Raw-products'!$A$1:$H$1,0))</f>
        <v>80</v>
      </c>
      <c r="M4941" s="5">
        <f t="shared" si="154"/>
        <v>9040</v>
      </c>
      <c r="N4941" cm="1">
        <f t="array" ref="N4941:Q4941">_xlfn.XLOOKUP($B4941,'Raw -orders'!$A:$A,'Raw -orders'!$B:$E)</f>
        <v>496</v>
      </c>
      <c r="O4941">
        <v>27204</v>
      </c>
      <c r="P4941" s="1">
        <v>44231</v>
      </c>
      <c r="Q4941" s="1">
        <v>44243</v>
      </c>
      <c r="R4941" t="str" cm="1">
        <f t="array" ref="R4941:Y4941">_xlfn.XLOOKUP($N4941,'Raw - customers'!$A:$A,'Raw - customers'!$B:$I)</f>
        <v>John Panchen</v>
      </c>
      <c r="S4941" t="str">
        <v>Bigender</v>
      </c>
      <c r="T4941">
        <v>32</v>
      </c>
      <c r="U4941" t="str">
        <v>35 Barrows RunApt. 970</v>
      </c>
      <c r="V4941">
        <v>3261</v>
      </c>
      <c r="W4941" t="str">
        <v>Evansburgh</v>
      </c>
      <c r="X4941" t="str">
        <v>South Australia</v>
      </c>
      <c r="Y4941" t="str">
        <v>Australia</v>
      </c>
      <c r="Z4941">
        <v>2</v>
      </c>
      <c r="AA4941" s="3" t="str">
        <f t="shared" si="155"/>
        <v>10 to 20</v>
      </c>
      <c r="AP4941" s="6">
        <v>496</v>
      </c>
      <c r="AQ4941" s="6" t="s">
        <v>1345</v>
      </c>
    </row>
    <row r="4942" spans="1:43" x14ac:dyDescent="0.25">
      <c r="A4942">
        <v>4940</v>
      </c>
      <c r="B4942">
        <v>988</v>
      </c>
      <c r="C4942">
        <v>22</v>
      </c>
      <c r="D4942">
        <v>96</v>
      </c>
      <c r="E4942">
        <v>1</v>
      </c>
      <c r="F4942">
        <v>96</v>
      </c>
      <c r="G4942" t="str">
        <f>VLOOKUP($C4942,'Raw-products'!$A$2:$H$1261,MATCH(G$1,'Raw-products'!$A$1:$H$1,0))</f>
        <v>Shirt</v>
      </c>
      <c r="H4942" t="str">
        <f>VLOOKUP($C4942,'Raw-products'!$A$2:$H$1261,MATCH(H$1,'Raw-products'!$A$1:$H$1,0))</f>
        <v>Oxford Cloth</v>
      </c>
      <c r="I4942" t="str">
        <f>VLOOKUP($C4942,'Raw-products'!$A$2:$H$1261,MATCH(I$1,'Raw-products'!$A$1:$H$1,0))</f>
        <v>M</v>
      </c>
      <c r="J4942" t="str">
        <f>VLOOKUP($C4942,'Raw-products'!$A$2:$H$1261,MATCH(J$1,'Raw-products'!$A$1:$H$1,0))</f>
        <v>blue</v>
      </c>
      <c r="K4942">
        <f>VLOOKUP($C4942,'Raw-products'!$A$2:$H$1261,MATCH(K$1,'Raw-products'!$A$1:$H$1,0))</f>
        <v>114</v>
      </c>
      <c r="L4942">
        <f>VLOOKUP($C4942,'Raw-products'!$A$2:$H$1261,MATCH(L$1,'Raw-products'!$A$1:$H$1,0))</f>
        <v>57</v>
      </c>
      <c r="M4942" s="5">
        <f t="shared" si="154"/>
        <v>6498</v>
      </c>
      <c r="N4942" cm="1">
        <f t="array" ref="N4942:Q4942">_xlfn.XLOOKUP($B4942,'Raw -orders'!$A:$A,'Raw -orders'!$B:$E)</f>
        <v>496</v>
      </c>
      <c r="O4942">
        <v>27204</v>
      </c>
      <c r="P4942" s="1">
        <v>44231</v>
      </c>
      <c r="Q4942" s="1">
        <v>44243</v>
      </c>
      <c r="R4942" t="str" cm="1">
        <f t="array" ref="R4942:Y4942">_xlfn.XLOOKUP($N4942,'Raw - customers'!$A:$A,'Raw - customers'!$B:$I)</f>
        <v>John Panchen</v>
      </c>
      <c r="S4942" t="str">
        <v>Bigender</v>
      </c>
      <c r="T4942">
        <v>32</v>
      </c>
      <c r="U4942" t="str">
        <v>35 Barrows RunApt. 970</v>
      </c>
      <c r="V4942">
        <v>3261</v>
      </c>
      <c r="W4942" t="str">
        <v>Evansburgh</v>
      </c>
      <c r="X4942" t="str">
        <v>South Australia</v>
      </c>
      <c r="Y4942" t="str">
        <v>Australia</v>
      </c>
      <c r="Z4942">
        <v>2</v>
      </c>
      <c r="AA4942" s="3" t="str">
        <f t="shared" si="155"/>
        <v>10 to 20</v>
      </c>
      <c r="AP4942" s="6">
        <v>496</v>
      </c>
      <c r="AQ4942" s="6" t="s">
        <v>1345</v>
      </c>
    </row>
    <row r="4943" spans="1:43" x14ac:dyDescent="0.25">
      <c r="A4943">
        <v>4941</v>
      </c>
      <c r="B4943">
        <v>988</v>
      </c>
      <c r="C4943">
        <v>798</v>
      </c>
      <c r="D4943">
        <v>91</v>
      </c>
      <c r="E4943">
        <v>2</v>
      </c>
      <c r="F4943">
        <v>182</v>
      </c>
      <c r="G4943" t="str">
        <f>VLOOKUP($C4943,'Raw-products'!$A$2:$H$1261,MATCH(G$1,'Raw-products'!$A$1:$H$1,0))</f>
        <v>Jacket</v>
      </c>
      <c r="H4943" t="str">
        <f>VLOOKUP($C4943,'Raw-products'!$A$2:$H$1261,MATCH(H$1,'Raw-products'!$A$1:$H$1,0))</f>
        <v>Pullover</v>
      </c>
      <c r="I4943" t="str">
        <f>VLOOKUP($C4943,'Raw-products'!$A$2:$H$1261,MATCH(I$1,'Raw-products'!$A$1:$H$1,0))</f>
        <v>L</v>
      </c>
      <c r="J4943" t="str">
        <f>VLOOKUP($C4943,'Raw-products'!$A$2:$H$1261,MATCH(J$1,'Raw-products'!$A$1:$H$1,0))</f>
        <v>indigo</v>
      </c>
      <c r="K4943">
        <f>VLOOKUP($C4943,'Raw-products'!$A$2:$H$1261,MATCH(K$1,'Raw-products'!$A$1:$H$1,0))</f>
        <v>114</v>
      </c>
      <c r="L4943">
        <f>VLOOKUP($C4943,'Raw-products'!$A$2:$H$1261,MATCH(L$1,'Raw-products'!$A$1:$H$1,0))</f>
        <v>50</v>
      </c>
      <c r="M4943" s="5">
        <f t="shared" si="154"/>
        <v>5700</v>
      </c>
      <c r="N4943" cm="1">
        <f t="array" ref="N4943:Q4943">_xlfn.XLOOKUP($B4943,'Raw -orders'!$A:$A,'Raw -orders'!$B:$E)</f>
        <v>496</v>
      </c>
      <c r="O4943">
        <v>27204</v>
      </c>
      <c r="P4943" s="1">
        <v>44231</v>
      </c>
      <c r="Q4943" s="1">
        <v>44243</v>
      </c>
      <c r="R4943" t="str" cm="1">
        <f t="array" ref="R4943:Y4943">_xlfn.XLOOKUP($N4943,'Raw - customers'!$A:$A,'Raw - customers'!$B:$I)</f>
        <v>John Panchen</v>
      </c>
      <c r="S4943" t="str">
        <v>Bigender</v>
      </c>
      <c r="T4943">
        <v>32</v>
      </c>
      <c r="U4943" t="str">
        <v>35 Barrows RunApt. 970</v>
      </c>
      <c r="V4943">
        <v>3261</v>
      </c>
      <c r="W4943" t="str">
        <v>Evansburgh</v>
      </c>
      <c r="X4943" t="str">
        <v>South Australia</v>
      </c>
      <c r="Y4943" t="str">
        <v>Australia</v>
      </c>
      <c r="Z4943">
        <v>2</v>
      </c>
      <c r="AA4943" s="3" t="str">
        <f t="shared" si="155"/>
        <v>10 to 20</v>
      </c>
      <c r="AP4943" s="6">
        <v>496</v>
      </c>
      <c r="AQ4943" s="6" t="s">
        <v>1345</v>
      </c>
    </row>
    <row r="4944" spans="1:43" x14ac:dyDescent="0.25">
      <c r="A4944">
        <v>4942</v>
      </c>
      <c r="B4944">
        <v>988</v>
      </c>
      <c r="C4944">
        <v>236</v>
      </c>
      <c r="D4944">
        <v>106</v>
      </c>
      <c r="E4944">
        <v>2</v>
      </c>
      <c r="F4944">
        <v>212</v>
      </c>
      <c r="G4944" t="str">
        <f>VLOOKUP($C4944,'Raw-products'!$A$2:$H$1261,MATCH(G$1,'Raw-products'!$A$1:$H$1,0))</f>
        <v>Shirt</v>
      </c>
      <c r="H4944" t="str">
        <f>VLOOKUP($C4944,'Raw-products'!$A$2:$H$1261,MATCH(H$1,'Raw-products'!$A$1:$H$1,0))</f>
        <v>Chambray</v>
      </c>
      <c r="I4944" t="str">
        <f>VLOOKUP($C4944,'Raw-products'!$A$2:$H$1261,MATCH(I$1,'Raw-products'!$A$1:$H$1,0))</f>
        <v>S</v>
      </c>
      <c r="J4944" t="str">
        <f>VLOOKUP($C4944,'Raw-products'!$A$2:$H$1261,MATCH(J$1,'Raw-products'!$A$1:$H$1,0))</f>
        <v>indigo</v>
      </c>
      <c r="K4944">
        <f>VLOOKUP($C4944,'Raw-products'!$A$2:$H$1261,MATCH(K$1,'Raw-products'!$A$1:$H$1,0))</f>
        <v>105</v>
      </c>
      <c r="L4944">
        <f>VLOOKUP($C4944,'Raw-products'!$A$2:$H$1261,MATCH(L$1,'Raw-products'!$A$1:$H$1,0))</f>
        <v>59</v>
      </c>
      <c r="M4944" s="5">
        <f t="shared" si="154"/>
        <v>6195</v>
      </c>
      <c r="N4944" cm="1">
        <f t="array" ref="N4944:Q4944">_xlfn.XLOOKUP($B4944,'Raw -orders'!$A:$A,'Raw -orders'!$B:$E)</f>
        <v>496</v>
      </c>
      <c r="O4944">
        <v>27204</v>
      </c>
      <c r="P4944" s="1">
        <v>44231</v>
      </c>
      <c r="Q4944" s="1">
        <v>44243</v>
      </c>
      <c r="R4944" t="str" cm="1">
        <f t="array" ref="R4944:Y4944">_xlfn.XLOOKUP($N4944,'Raw - customers'!$A:$A,'Raw - customers'!$B:$I)</f>
        <v>John Panchen</v>
      </c>
      <c r="S4944" t="str">
        <v>Bigender</v>
      </c>
      <c r="T4944">
        <v>32</v>
      </c>
      <c r="U4944" t="str">
        <v>35 Barrows RunApt. 970</v>
      </c>
      <c r="V4944">
        <v>3261</v>
      </c>
      <c r="W4944" t="str">
        <v>Evansburgh</v>
      </c>
      <c r="X4944" t="str">
        <v>South Australia</v>
      </c>
      <c r="Y4944" t="str">
        <v>Australia</v>
      </c>
      <c r="Z4944">
        <v>2</v>
      </c>
      <c r="AA4944" s="3" t="str">
        <f t="shared" si="155"/>
        <v>10 to 20</v>
      </c>
      <c r="AP4944" s="6">
        <v>496</v>
      </c>
      <c r="AQ4944" s="6" t="s">
        <v>1345</v>
      </c>
    </row>
    <row r="4945" spans="1:43" x14ac:dyDescent="0.25">
      <c r="A4945">
        <v>4943</v>
      </c>
      <c r="B4945">
        <v>988</v>
      </c>
      <c r="C4945">
        <v>639</v>
      </c>
      <c r="D4945">
        <v>93</v>
      </c>
      <c r="E4945">
        <v>3</v>
      </c>
      <c r="F4945">
        <v>279</v>
      </c>
      <c r="G4945" t="str">
        <f>VLOOKUP($C4945,'Raw-products'!$A$2:$H$1261,MATCH(G$1,'Raw-products'!$A$1:$H$1,0))</f>
        <v>Jacket</v>
      </c>
      <c r="H4945" t="str">
        <f>VLOOKUP($C4945,'Raw-products'!$A$2:$H$1261,MATCH(H$1,'Raw-products'!$A$1:$H$1,0))</f>
        <v>Coach</v>
      </c>
      <c r="I4945" t="str">
        <f>VLOOKUP($C4945,'Raw-products'!$A$2:$H$1261,MATCH(I$1,'Raw-products'!$A$1:$H$1,0))</f>
        <v>XL</v>
      </c>
      <c r="J4945" t="str">
        <f>VLOOKUP($C4945,'Raw-products'!$A$2:$H$1261,MATCH(J$1,'Raw-products'!$A$1:$H$1,0))</f>
        <v>orange</v>
      </c>
      <c r="K4945">
        <f>VLOOKUP($C4945,'Raw-products'!$A$2:$H$1261,MATCH(K$1,'Raw-products'!$A$1:$H$1,0))</f>
        <v>115</v>
      </c>
      <c r="L4945">
        <f>VLOOKUP($C4945,'Raw-products'!$A$2:$H$1261,MATCH(L$1,'Raw-products'!$A$1:$H$1,0))</f>
        <v>46</v>
      </c>
      <c r="M4945" s="5">
        <f t="shared" si="154"/>
        <v>5290</v>
      </c>
      <c r="N4945" cm="1">
        <f t="array" ref="N4945:Q4945">_xlfn.XLOOKUP($B4945,'Raw -orders'!$A:$A,'Raw -orders'!$B:$E)</f>
        <v>496</v>
      </c>
      <c r="O4945">
        <v>27204</v>
      </c>
      <c r="P4945" s="1">
        <v>44231</v>
      </c>
      <c r="Q4945" s="1">
        <v>44243</v>
      </c>
      <c r="R4945" t="str" cm="1">
        <f t="array" ref="R4945:Y4945">_xlfn.XLOOKUP($N4945,'Raw - customers'!$A:$A,'Raw - customers'!$B:$I)</f>
        <v>John Panchen</v>
      </c>
      <c r="S4945" t="str">
        <v>Bigender</v>
      </c>
      <c r="T4945">
        <v>32</v>
      </c>
      <c r="U4945" t="str">
        <v>35 Barrows RunApt. 970</v>
      </c>
      <c r="V4945">
        <v>3261</v>
      </c>
      <c r="W4945" t="str">
        <v>Evansburgh</v>
      </c>
      <c r="X4945" t="str">
        <v>South Australia</v>
      </c>
      <c r="Y4945" t="str">
        <v>Australia</v>
      </c>
      <c r="Z4945">
        <v>2</v>
      </c>
      <c r="AA4945" s="3" t="str">
        <f t="shared" si="155"/>
        <v>10 to 20</v>
      </c>
      <c r="AP4945" s="6">
        <v>496</v>
      </c>
      <c r="AQ4945" s="6" t="s">
        <v>1345</v>
      </c>
    </row>
    <row r="4946" spans="1:43" x14ac:dyDescent="0.25">
      <c r="A4946">
        <v>4944</v>
      </c>
      <c r="B4946">
        <v>988</v>
      </c>
      <c r="C4946">
        <v>732</v>
      </c>
      <c r="D4946">
        <v>119</v>
      </c>
      <c r="E4946">
        <v>2</v>
      </c>
      <c r="F4946">
        <v>238</v>
      </c>
      <c r="G4946" t="str">
        <f>VLOOKUP($C4946,'Raw-products'!$A$2:$H$1261,MATCH(G$1,'Raw-products'!$A$1:$H$1,0))</f>
        <v>Jacket</v>
      </c>
      <c r="H4946" t="str">
        <f>VLOOKUP($C4946,'Raw-products'!$A$2:$H$1261,MATCH(H$1,'Raw-products'!$A$1:$H$1,0))</f>
        <v>Trench Coat</v>
      </c>
      <c r="I4946" t="str">
        <f>VLOOKUP($C4946,'Raw-products'!$A$2:$H$1261,MATCH(I$1,'Raw-products'!$A$1:$H$1,0))</f>
        <v>M</v>
      </c>
      <c r="J4946" t="str">
        <f>VLOOKUP($C4946,'Raw-products'!$A$2:$H$1261,MATCH(J$1,'Raw-products'!$A$1:$H$1,0))</f>
        <v>violet</v>
      </c>
      <c r="K4946">
        <f>VLOOKUP($C4946,'Raw-products'!$A$2:$H$1261,MATCH(K$1,'Raw-products'!$A$1:$H$1,0))</f>
        <v>112</v>
      </c>
      <c r="L4946">
        <f>VLOOKUP($C4946,'Raw-products'!$A$2:$H$1261,MATCH(L$1,'Raw-products'!$A$1:$H$1,0))</f>
        <v>61</v>
      </c>
      <c r="M4946" s="5">
        <f t="shared" si="154"/>
        <v>6832</v>
      </c>
      <c r="N4946" cm="1">
        <f t="array" ref="N4946:Q4946">_xlfn.XLOOKUP($B4946,'Raw -orders'!$A:$A,'Raw -orders'!$B:$E)</f>
        <v>496</v>
      </c>
      <c r="O4946">
        <v>27204</v>
      </c>
      <c r="P4946" s="1">
        <v>44231</v>
      </c>
      <c r="Q4946" s="1">
        <v>44243</v>
      </c>
      <c r="R4946" t="str" cm="1">
        <f t="array" ref="R4946:Y4946">_xlfn.XLOOKUP($N4946,'Raw - customers'!$A:$A,'Raw - customers'!$B:$I)</f>
        <v>John Panchen</v>
      </c>
      <c r="S4946" t="str">
        <v>Bigender</v>
      </c>
      <c r="T4946">
        <v>32</v>
      </c>
      <c r="U4946" t="str">
        <v>35 Barrows RunApt. 970</v>
      </c>
      <c r="V4946">
        <v>3261</v>
      </c>
      <c r="W4946" t="str">
        <v>Evansburgh</v>
      </c>
      <c r="X4946" t="str">
        <v>South Australia</v>
      </c>
      <c r="Y4946" t="str">
        <v>Australia</v>
      </c>
      <c r="Z4946">
        <v>2</v>
      </c>
      <c r="AA4946" s="3" t="str">
        <f t="shared" si="155"/>
        <v>10 to 20</v>
      </c>
      <c r="AP4946" s="6">
        <v>496</v>
      </c>
      <c r="AQ4946" s="6" t="s">
        <v>1345</v>
      </c>
    </row>
    <row r="4947" spans="1:43" x14ac:dyDescent="0.25">
      <c r="A4947">
        <v>4945</v>
      </c>
      <c r="B4947">
        <v>989</v>
      </c>
      <c r="C4947">
        <v>78</v>
      </c>
      <c r="D4947">
        <v>118</v>
      </c>
      <c r="E4947">
        <v>2</v>
      </c>
      <c r="F4947">
        <v>236</v>
      </c>
      <c r="G4947" t="str">
        <f>VLOOKUP($C4947,'Raw-products'!$A$2:$H$1261,MATCH(G$1,'Raw-products'!$A$1:$H$1,0))</f>
        <v>Shirt</v>
      </c>
      <c r="H4947" t="str">
        <f>VLOOKUP($C4947,'Raw-products'!$A$2:$H$1261,MATCH(H$1,'Raw-products'!$A$1:$H$1,0))</f>
        <v>Flannel</v>
      </c>
      <c r="I4947" t="str">
        <f>VLOOKUP($C4947,'Raw-products'!$A$2:$H$1261,MATCH(I$1,'Raw-products'!$A$1:$H$1,0))</f>
        <v>L</v>
      </c>
      <c r="J4947" t="str">
        <f>VLOOKUP($C4947,'Raw-products'!$A$2:$H$1261,MATCH(J$1,'Raw-products'!$A$1:$H$1,0))</f>
        <v>orange</v>
      </c>
      <c r="K4947">
        <f>VLOOKUP($C4947,'Raw-products'!$A$2:$H$1261,MATCH(K$1,'Raw-products'!$A$1:$H$1,0))</f>
        <v>96</v>
      </c>
      <c r="L4947">
        <f>VLOOKUP($C4947,'Raw-products'!$A$2:$H$1261,MATCH(L$1,'Raw-products'!$A$1:$H$1,0))</f>
        <v>59</v>
      </c>
      <c r="M4947" s="5">
        <f t="shared" si="154"/>
        <v>5664</v>
      </c>
      <c r="N4947" cm="1">
        <f t="array" ref="N4947:Q4947">_xlfn.XLOOKUP($B4947,'Raw -orders'!$A:$A,'Raw -orders'!$B:$E)</f>
        <v>595</v>
      </c>
      <c r="O4947">
        <v>27217</v>
      </c>
      <c r="P4947" s="1">
        <v>44202</v>
      </c>
      <c r="Q4947" s="1">
        <v>44225</v>
      </c>
      <c r="R4947" t="str" cm="1">
        <f t="array" ref="R4947:Y4947">_xlfn.XLOOKUP($N4947,'Raw - customers'!$A:$A,'Raw - customers'!$B:$I)</f>
        <v>Thomasine Baudet</v>
      </c>
      <c r="S4947" t="str">
        <v>Female</v>
      </c>
      <c r="T4947">
        <v>60</v>
      </c>
      <c r="U4947" t="str">
        <v>313 Grace LoopApt. 523</v>
      </c>
      <c r="V4947">
        <v>939</v>
      </c>
      <c r="W4947" t="str">
        <v>Ameliaview</v>
      </c>
      <c r="X4947" t="str">
        <v>South Australia</v>
      </c>
      <c r="Y4947" t="str">
        <v>Australia</v>
      </c>
      <c r="Z4947">
        <v>1</v>
      </c>
      <c r="AA4947" s="3" t="str">
        <f t="shared" si="155"/>
        <v>20 to 30</v>
      </c>
      <c r="AP4947" s="6">
        <v>595</v>
      </c>
      <c r="AQ4947" s="6" t="s">
        <v>1345</v>
      </c>
    </row>
    <row r="4948" spans="1:43" x14ac:dyDescent="0.25">
      <c r="A4948">
        <v>4946</v>
      </c>
      <c r="B4948">
        <v>989</v>
      </c>
      <c r="C4948">
        <v>685</v>
      </c>
      <c r="D4948">
        <v>113</v>
      </c>
      <c r="E4948">
        <v>2</v>
      </c>
      <c r="F4948">
        <v>226</v>
      </c>
      <c r="G4948" t="str">
        <f>VLOOKUP($C4948,'Raw-products'!$A$2:$H$1261,MATCH(G$1,'Raw-products'!$A$1:$H$1,0))</f>
        <v>Jacket</v>
      </c>
      <c r="H4948" t="str">
        <f>VLOOKUP($C4948,'Raw-products'!$A$2:$H$1261,MATCH(H$1,'Raw-products'!$A$1:$H$1,0))</f>
        <v>Parka</v>
      </c>
      <c r="I4948" t="str">
        <f>VLOOKUP($C4948,'Raw-products'!$A$2:$H$1261,MATCH(I$1,'Raw-products'!$A$1:$H$1,0))</f>
        <v>XS</v>
      </c>
      <c r="J4948" t="str">
        <f>VLOOKUP($C4948,'Raw-products'!$A$2:$H$1261,MATCH(J$1,'Raw-products'!$A$1:$H$1,0))</f>
        <v>blue</v>
      </c>
      <c r="K4948">
        <f>VLOOKUP($C4948,'Raw-products'!$A$2:$H$1261,MATCH(K$1,'Raw-products'!$A$1:$H$1,0))</f>
        <v>119</v>
      </c>
      <c r="L4948">
        <f>VLOOKUP($C4948,'Raw-products'!$A$2:$H$1261,MATCH(L$1,'Raw-products'!$A$1:$H$1,0))</f>
        <v>67</v>
      </c>
      <c r="M4948" s="5">
        <f t="shared" si="154"/>
        <v>7973</v>
      </c>
      <c r="N4948" cm="1">
        <f t="array" ref="N4948:Q4948">_xlfn.XLOOKUP($B4948,'Raw -orders'!$A:$A,'Raw -orders'!$B:$E)</f>
        <v>595</v>
      </c>
      <c r="O4948">
        <v>27217</v>
      </c>
      <c r="P4948" s="1">
        <v>44202</v>
      </c>
      <c r="Q4948" s="1">
        <v>44225</v>
      </c>
      <c r="R4948" t="str" cm="1">
        <f t="array" ref="R4948:Y4948">_xlfn.XLOOKUP($N4948,'Raw - customers'!$A:$A,'Raw - customers'!$B:$I)</f>
        <v>Thomasine Baudet</v>
      </c>
      <c r="S4948" t="str">
        <v>Female</v>
      </c>
      <c r="T4948">
        <v>60</v>
      </c>
      <c r="U4948" t="str">
        <v>313 Grace LoopApt. 523</v>
      </c>
      <c r="V4948">
        <v>939</v>
      </c>
      <c r="W4948" t="str">
        <v>Ameliaview</v>
      </c>
      <c r="X4948" t="str">
        <v>South Australia</v>
      </c>
      <c r="Y4948" t="str">
        <v>Australia</v>
      </c>
      <c r="Z4948">
        <v>1</v>
      </c>
      <c r="AA4948" s="3" t="str">
        <f t="shared" si="155"/>
        <v>20 to 30</v>
      </c>
      <c r="AP4948" s="6">
        <v>595</v>
      </c>
      <c r="AQ4948" s="6" t="s">
        <v>1345</v>
      </c>
    </row>
    <row r="4949" spans="1:43" x14ac:dyDescent="0.25">
      <c r="A4949">
        <v>4947</v>
      </c>
      <c r="B4949">
        <v>989</v>
      </c>
      <c r="C4949">
        <v>330</v>
      </c>
      <c r="D4949">
        <v>109</v>
      </c>
      <c r="E4949">
        <v>1</v>
      </c>
      <c r="F4949">
        <v>109</v>
      </c>
      <c r="G4949" t="str">
        <f>VLOOKUP($C4949,'Raw-products'!$A$2:$H$1261,MATCH(G$1,'Raw-products'!$A$1:$H$1,0))</f>
        <v>Shirt</v>
      </c>
      <c r="H4949" t="str">
        <f>VLOOKUP($C4949,'Raw-products'!$A$2:$H$1261,MATCH(H$1,'Raw-products'!$A$1:$H$1,0))</f>
        <v>Mandarin Collar</v>
      </c>
      <c r="I4949" t="str">
        <f>VLOOKUP($C4949,'Raw-products'!$A$2:$H$1261,MATCH(I$1,'Raw-products'!$A$1:$H$1,0))</f>
        <v>XS</v>
      </c>
      <c r="J4949" t="str">
        <f>VLOOKUP($C4949,'Raw-products'!$A$2:$H$1261,MATCH(J$1,'Raw-products'!$A$1:$H$1,0))</f>
        <v>green</v>
      </c>
      <c r="K4949">
        <f>VLOOKUP($C4949,'Raw-products'!$A$2:$H$1261,MATCH(K$1,'Raw-products'!$A$1:$H$1,0))</f>
        <v>108</v>
      </c>
      <c r="L4949">
        <f>VLOOKUP($C4949,'Raw-products'!$A$2:$H$1261,MATCH(L$1,'Raw-products'!$A$1:$H$1,0))</f>
        <v>63</v>
      </c>
      <c r="M4949" s="5">
        <f t="shared" si="154"/>
        <v>6804</v>
      </c>
      <c r="N4949" cm="1">
        <f t="array" ref="N4949:Q4949">_xlfn.XLOOKUP($B4949,'Raw -orders'!$A:$A,'Raw -orders'!$B:$E)</f>
        <v>595</v>
      </c>
      <c r="O4949">
        <v>27217</v>
      </c>
      <c r="P4949" s="1">
        <v>44202</v>
      </c>
      <c r="Q4949" s="1">
        <v>44225</v>
      </c>
      <c r="R4949" t="str" cm="1">
        <f t="array" ref="R4949:Y4949">_xlfn.XLOOKUP($N4949,'Raw - customers'!$A:$A,'Raw - customers'!$B:$I)</f>
        <v>Thomasine Baudet</v>
      </c>
      <c r="S4949" t="str">
        <v>Female</v>
      </c>
      <c r="T4949">
        <v>60</v>
      </c>
      <c r="U4949" t="str">
        <v>313 Grace LoopApt. 523</v>
      </c>
      <c r="V4949">
        <v>939</v>
      </c>
      <c r="W4949" t="str">
        <v>Ameliaview</v>
      </c>
      <c r="X4949" t="str">
        <v>South Australia</v>
      </c>
      <c r="Y4949" t="str">
        <v>Australia</v>
      </c>
      <c r="Z4949">
        <v>1</v>
      </c>
      <c r="AA4949" s="3" t="str">
        <f t="shared" si="155"/>
        <v>20 to 30</v>
      </c>
      <c r="AP4949" s="6">
        <v>595</v>
      </c>
      <c r="AQ4949" s="6" t="s">
        <v>1345</v>
      </c>
    </row>
    <row r="4950" spans="1:43" x14ac:dyDescent="0.25">
      <c r="A4950">
        <v>4948</v>
      </c>
      <c r="B4950">
        <v>989</v>
      </c>
      <c r="C4950">
        <v>388</v>
      </c>
      <c r="D4950">
        <v>119</v>
      </c>
      <c r="E4950">
        <v>2</v>
      </c>
      <c r="F4950">
        <v>238</v>
      </c>
      <c r="G4950" t="str">
        <f>VLOOKUP($C4950,'Raw-products'!$A$2:$H$1261,MATCH(G$1,'Raw-products'!$A$1:$H$1,0))</f>
        <v>Shirt</v>
      </c>
      <c r="H4950" t="str">
        <f>VLOOKUP($C4950,'Raw-products'!$A$2:$H$1261,MATCH(H$1,'Raw-products'!$A$1:$H$1,0))</f>
        <v>Casual Slim Fit</v>
      </c>
      <c r="I4950" t="str">
        <f>VLOOKUP($C4950,'Raw-products'!$A$2:$H$1261,MATCH(I$1,'Raw-products'!$A$1:$H$1,0))</f>
        <v>L</v>
      </c>
      <c r="J4950" t="str">
        <f>VLOOKUP($C4950,'Raw-products'!$A$2:$H$1261,MATCH(J$1,'Raw-products'!$A$1:$H$1,0))</f>
        <v>red</v>
      </c>
      <c r="K4950">
        <f>VLOOKUP($C4950,'Raw-products'!$A$2:$H$1261,MATCH(K$1,'Raw-products'!$A$1:$H$1,0))</f>
        <v>113</v>
      </c>
      <c r="L4950">
        <f>VLOOKUP($C4950,'Raw-products'!$A$2:$H$1261,MATCH(L$1,'Raw-products'!$A$1:$H$1,0))</f>
        <v>78</v>
      </c>
      <c r="M4950" s="5">
        <f t="shared" si="154"/>
        <v>8814</v>
      </c>
      <c r="N4950" cm="1">
        <f t="array" ref="N4950:Q4950">_xlfn.XLOOKUP($B4950,'Raw -orders'!$A:$A,'Raw -orders'!$B:$E)</f>
        <v>595</v>
      </c>
      <c r="O4950">
        <v>27217</v>
      </c>
      <c r="P4950" s="1">
        <v>44202</v>
      </c>
      <c r="Q4950" s="1">
        <v>44225</v>
      </c>
      <c r="R4950" t="str" cm="1">
        <f t="array" ref="R4950:Y4950">_xlfn.XLOOKUP($N4950,'Raw - customers'!$A:$A,'Raw - customers'!$B:$I)</f>
        <v>Thomasine Baudet</v>
      </c>
      <c r="S4950" t="str">
        <v>Female</v>
      </c>
      <c r="T4950">
        <v>60</v>
      </c>
      <c r="U4950" t="str">
        <v>313 Grace LoopApt. 523</v>
      </c>
      <c r="V4950">
        <v>939</v>
      </c>
      <c r="W4950" t="str">
        <v>Ameliaview</v>
      </c>
      <c r="X4950" t="str">
        <v>South Australia</v>
      </c>
      <c r="Y4950" t="str">
        <v>Australia</v>
      </c>
      <c r="Z4950">
        <v>1</v>
      </c>
      <c r="AA4950" s="3" t="str">
        <f t="shared" si="155"/>
        <v>20 to 30</v>
      </c>
      <c r="AP4950" s="6">
        <v>595</v>
      </c>
      <c r="AQ4950" s="6" t="s">
        <v>1345</v>
      </c>
    </row>
    <row r="4951" spans="1:43" x14ac:dyDescent="0.25">
      <c r="A4951">
        <v>4949</v>
      </c>
      <c r="B4951">
        <v>990</v>
      </c>
      <c r="C4951">
        <v>1119</v>
      </c>
      <c r="D4951">
        <v>115</v>
      </c>
      <c r="E4951">
        <v>1</v>
      </c>
      <c r="F4951">
        <v>115</v>
      </c>
      <c r="G4951" t="str">
        <f>VLOOKUP($C4951,'Raw-products'!$A$2:$H$1261,MATCH(G$1,'Raw-products'!$A$1:$H$1,0))</f>
        <v>Trousers</v>
      </c>
      <c r="H4951" t="str">
        <f>VLOOKUP($C4951,'Raw-products'!$A$2:$H$1261,MATCH(H$1,'Raw-products'!$A$1:$H$1,0))</f>
        <v>Cropped</v>
      </c>
      <c r="I4951" t="str">
        <f>VLOOKUP($C4951,'Raw-products'!$A$2:$H$1261,MATCH(I$1,'Raw-products'!$A$1:$H$1,0))</f>
        <v>XL</v>
      </c>
      <c r="J4951" t="str">
        <f>VLOOKUP($C4951,'Raw-products'!$A$2:$H$1261,MATCH(J$1,'Raw-products'!$A$1:$H$1,0))</f>
        <v>violet</v>
      </c>
      <c r="K4951">
        <f>VLOOKUP($C4951,'Raw-products'!$A$2:$H$1261,MATCH(K$1,'Raw-products'!$A$1:$H$1,0))</f>
        <v>99</v>
      </c>
      <c r="L4951">
        <f>VLOOKUP($C4951,'Raw-products'!$A$2:$H$1261,MATCH(L$1,'Raw-products'!$A$1:$H$1,0))</f>
        <v>64</v>
      </c>
      <c r="M4951" s="5">
        <f t="shared" si="154"/>
        <v>6336</v>
      </c>
      <c r="N4951" cm="1">
        <f t="array" ref="N4951:Q4951">_xlfn.XLOOKUP($B4951,'Raw -orders'!$A:$A,'Raw -orders'!$B:$E)</f>
        <v>87</v>
      </c>
      <c r="O4951">
        <v>40306</v>
      </c>
      <c r="P4951" s="1">
        <v>44425</v>
      </c>
      <c r="Q4951" s="1">
        <v>44445</v>
      </c>
      <c r="R4951" t="str" cm="1">
        <f t="array" ref="R4951:Y4951">_xlfn.XLOOKUP($N4951,'Raw - customers'!$A:$A,'Raw - customers'!$B:$I)</f>
        <v>Barbara-Anne Salerg</v>
      </c>
      <c r="S4951" t="str">
        <v>Agender</v>
      </c>
      <c r="T4951">
        <v>53</v>
      </c>
      <c r="U4951" t="str">
        <v>384 Hayley View RdSuite 949</v>
      </c>
      <c r="V4951">
        <v>1780</v>
      </c>
      <c r="W4951" t="str">
        <v>Savannahland</v>
      </c>
      <c r="X4951" t="str">
        <v>Northern Territory</v>
      </c>
      <c r="Y4951" t="str">
        <v>Australia</v>
      </c>
      <c r="Z4951">
        <v>8</v>
      </c>
      <c r="AA4951" s="3" t="str">
        <f t="shared" si="155"/>
        <v>10 to 20</v>
      </c>
      <c r="AP4951" s="6">
        <v>87</v>
      </c>
      <c r="AQ4951" s="6" t="s">
        <v>1339</v>
      </c>
    </row>
    <row r="4952" spans="1:43" x14ac:dyDescent="0.25">
      <c r="A4952">
        <v>4950</v>
      </c>
      <c r="B4952">
        <v>990</v>
      </c>
      <c r="C4952">
        <v>1231</v>
      </c>
      <c r="D4952">
        <v>112</v>
      </c>
      <c r="E4952">
        <v>3</v>
      </c>
      <c r="F4952">
        <v>336</v>
      </c>
      <c r="G4952" t="str">
        <f>VLOOKUP($C4952,'Raw-products'!$A$2:$H$1261,MATCH(G$1,'Raw-products'!$A$1:$H$1,0))</f>
        <v>Trousers</v>
      </c>
      <c r="H4952" t="str">
        <f>VLOOKUP($C4952,'Raw-products'!$A$2:$H$1261,MATCH(H$1,'Raw-products'!$A$1:$H$1,0))</f>
        <v>Tracksuit Bottoms</v>
      </c>
      <c r="I4952" t="str">
        <f>VLOOKUP($C4952,'Raw-products'!$A$2:$H$1261,MATCH(I$1,'Raw-products'!$A$1:$H$1,0))</f>
        <v>S</v>
      </c>
      <c r="J4952" t="str">
        <f>VLOOKUP($C4952,'Raw-products'!$A$2:$H$1261,MATCH(J$1,'Raw-products'!$A$1:$H$1,0))</f>
        <v>orange</v>
      </c>
      <c r="K4952">
        <f>VLOOKUP($C4952,'Raw-products'!$A$2:$H$1261,MATCH(K$1,'Raw-products'!$A$1:$H$1,0))</f>
        <v>91</v>
      </c>
      <c r="L4952">
        <f>VLOOKUP($C4952,'Raw-products'!$A$2:$H$1261,MATCH(L$1,'Raw-products'!$A$1:$H$1,0))</f>
        <v>59</v>
      </c>
      <c r="M4952" s="5">
        <f t="shared" si="154"/>
        <v>5369</v>
      </c>
      <c r="N4952" cm="1">
        <f t="array" ref="N4952:Q4952">_xlfn.XLOOKUP($B4952,'Raw -orders'!$A:$A,'Raw -orders'!$B:$E)</f>
        <v>87</v>
      </c>
      <c r="O4952">
        <v>40306</v>
      </c>
      <c r="P4952" s="1">
        <v>44425</v>
      </c>
      <c r="Q4952" s="1">
        <v>44445</v>
      </c>
      <c r="R4952" t="str" cm="1">
        <f t="array" ref="R4952:Y4952">_xlfn.XLOOKUP($N4952,'Raw - customers'!$A:$A,'Raw - customers'!$B:$I)</f>
        <v>Barbara-Anne Salerg</v>
      </c>
      <c r="S4952" t="str">
        <v>Agender</v>
      </c>
      <c r="T4952">
        <v>53</v>
      </c>
      <c r="U4952" t="str">
        <v>384 Hayley View RdSuite 949</v>
      </c>
      <c r="V4952">
        <v>1780</v>
      </c>
      <c r="W4952" t="str">
        <v>Savannahland</v>
      </c>
      <c r="X4952" t="str">
        <v>Northern Territory</v>
      </c>
      <c r="Y4952" t="str">
        <v>Australia</v>
      </c>
      <c r="Z4952">
        <v>8</v>
      </c>
      <c r="AA4952" s="3" t="str">
        <f t="shared" si="155"/>
        <v>10 to 20</v>
      </c>
      <c r="AP4952" s="6">
        <v>87</v>
      </c>
      <c r="AQ4952" s="6" t="s">
        <v>1339</v>
      </c>
    </row>
    <row r="4953" spans="1:43" x14ac:dyDescent="0.25">
      <c r="A4953">
        <v>4951</v>
      </c>
      <c r="B4953">
        <v>990</v>
      </c>
      <c r="C4953">
        <v>1228</v>
      </c>
      <c r="D4953">
        <v>112</v>
      </c>
      <c r="E4953">
        <v>2</v>
      </c>
      <c r="F4953">
        <v>224</v>
      </c>
      <c r="G4953" t="str">
        <f>VLOOKUP($C4953,'Raw-products'!$A$2:$H$1261,MATCH(G$1,'Raw-products'!$A$1:$H$1,0))</f>
        <v>Trousers</v>
      </c>
      <c r="H4953" t="str">
        <f>VLOOKUP($C4953,'Raw-products'!$A$2:$H$1261,MATCH(H$1,'Raw-products'!$A$1:$H$1,0))</f>
        <v>Tracksuit Bottoms</v>
      </c>
      <c r="I4953" t="str">
        <f>VLOOKUP($C4953,'Raw-products'!$A$2:$H$1261,MATCH(I$1,'Raw-products'!$A$1:$H$1,0))</f>
        <v>L</v>
      </c>
      <c r="J4953" t="str">
        <f>VLOOKUP($C4953,'Raw-products'!$A$2:$H$1261,MATCH(J$1,'Raw-products'!$A$1:$H$1,0))</f>
        <v>red</v>
      </c>
      <c r="K4953">
        <f>VLOOKUP($C4953,'Raw-products'!$A$2:$H$1261,MATCH(K$1,'Raw-products'!$A$1:$H$1,0))</f>
        <v>91</v>
      </c>
      <c r="L4953">
        <f>VLOOKUP($C4953,'Raw-products'!$A$2:$H$1261,MATCH(L$1,'Raw-products'!$A$1:$H$1,0))</f>
        <v>43</v>
      </c>
      <c r="M4953" s="5">
        <f t="shared" si="154"/>
        <v>3913</v>
      </c>
      <c r="N4953" cm="1">
        <f t="array" ref="N4953:Q4953">_xlfn.XLOOKUP($B4953,'Raw -orders'!$A:$A,'Raw -orders'!$B:$E)</f>
        <v>87</v>
      </c>
      <c r="O4953">
        <v>40306</v>
      </c>
      <c r="P4953" s="1">
        <v>44425</v>
      </c>
      <c r="Q4953" s="1">
        <v>44445</v>
      </c>
      <c r="R4953" t="str" cm="1">
        <f t="array" ref="R4953:Y4953">_xlfn.XLOOKUP($N4953,'Raw - customers'!$A:$A,'Raw - customers'!$B:$I)</f>
        <v>Barbara-Anne Salerg</v>
      </c>
      <c r="S4953" t="str">
        <v>Agender</v>
      </c>
      <c r="T4953">
        <v>53</v>
      </c>
      <c r="U4953" t="str">
        <v>384 Hayley View RdSuite 949</v>
      </c>
      <c r="V4953">
        <v>1780</v>
      </c>
      <c r="W4953" t="str">
        <v>Savannahland</v>
      </c>
      <c r="X4953" t="str">
        <v>Northern Territory</v>
      </c>
      <c r="Y4953" t="str">
        <v>Australia</v>
      </c>
      <c r="Z4953">
        <v>8</v>
      </c>
      <c r="AA4953" s="3" t="str">
        <f t="shared" si="155"/>
        <v>10 to 20</v>
      </c>
      <c r="AP4953" s="6">
        <v>87</v>
      </c>
      <c r="AQ4953" s="6" t="s">
        <v>1339</v>
      </c>
    </row>
    <row r="4954" spans="1:43" x14ac:dyDescent="0.25">
      <c r="A4954">
        <v>4952</v>
      </c>
      <c r="B4954">
        <v>990</v>
      </c>
      <c r="C4954">
        <v>1165</v>
      </c>
      <c r="D4954">
        <v>99</v>
      </c>
      <c r="E4954">
        <v>2</v>
      </c>
      <c r="F4954">
        <v>198</v>
      </c>
      <c r="G4954" t="str">
        <f>VLOOKUP($C4954,'Raw-products'!$A$2:$H$1261,MATCH(G$1,'Raw-products'!$A$1:$H$1,0))</f>
        <v>Trousers</v>
      </c>
      <c r="H4954" t="str">
        <f>VLOOKUP($C4954,'Raw-products'!$A$2:$H$1261,MATCH(H$1,'Raw-products'!$A$1:$H$1,0))</f>
        <v>High-Waisted</v>
      </c>
      <c r="I4954" t="str">
        <f>VLOOKUP($C4954,'Raw-products'!$A$2:$H$1261,MATCH(I$1,'Raw-products'!$A$1:$H$1,0))</f>
        <v>XS</v>
      </c>
      <c r="J4954" t="str">
        <f>VLOOKUP($C4954,'Raw-products'!$A$2:$H$1261,MATCH(J$1,'Raw-products'!$A$1:$H$1,0))</f>
        <v>yellow</v>
      </c>
      <c r="K4954">
        <f>VLOOKUP($C4954,'Raw-products'!$A$2:$H$1261,MATCH(K$1,'Raw-products'!$A$1:$H$1,0))</f>
        <v>98</v>
      </c>
      <c r="L4954">
        <f>VLOOKUP($C4954,'Raw-products'!$A$2:$H$1261,MATCH(L$1,'Raw-products'!$A$1:$H$1,0))</f>
        <v>64</v>
      </c>
      <c r="M4954" s="5">
        <f t="shared" si="154"/>
        <v>6272</v>
      </c>
      <c r="N4954" cm="1">
        <f t="array" ref="N4954:Q4954">_xlfn.XLOOKUP($B4954,'Raw -orders'!$A:$A,'Raw -orders'!$B:$E)</f>
        <v>87</v>
      </c>
      <c r="O4954">
        <v>40306</v>
      </c>
      <c r="P4954" s="1">
        <v>44425</v>
      </c>
      <c r="Q4954" s="1">
        <v>44445</v>
      </c>
      <c r="R4954" t="str" cm="1">
        <f t="array" ref="R4954:Y4954">_xlfn.XLOOKUP($N4954,'Raw - customers'!$A:$A,'Raw - customers'!$B:$I)</f>
        <v>Barbara-Anne Salerg</v>
      </c>
      <c r="S4954" t="str">
        <v>Agender</v>
      </c>
      <c r="T4954">
        <v>53</v>
      </c>
      <c r="U4954" t="str">
        <v>384 Hayley View RdSuite 949</v>
      </c>
      <c r="V4954">
        <v>1780</v>
      </c>
      <c r="W4954" t="str">
        <v>Savannahland</v>
      </c>
      <c r="X4954" t="str">
        <v>Northern Territory</v>
      </c>
      <c r="Y4954" t="str">
        <v>Australia</v>
      </c>
      <c r="Z4954">
        <v>8</v>
      </c>
      <c r="AA4954" s="3" t="str">
        <f t="shared" si="155"/>
        <v>10 to 20</v>
      </c>
      <c r="AP4954" s="6">
        <v>87</v>
      </c>
      <c r="AQ4954" s="6" t="s">
        <v>1339</v>
      </c>
    </row>
    <row r="4955" spans="1:43" x14ac:dyDescent="0.25">
      <c r="A4955">
        <v>4953</v>
      </c>
      <c r="B4955">
        <v>990</v>
      </c>
      <c r="C4955">
        <v>125</v>
      </c>
      <c r="D4955">
        <v>92</v>
      </c>
      <c r="E4955">
        <v>3</v>
      </c>
      <c r="F4955">
        <v>276</v>
      </c>
      <c r="G4955" t="str">
        <f>VLOOKUP($C4955,'Raw-products'!$A$2:$H$1261,MATCH(G$1,'Raw-products'!$A$1:$H$1,0))</f>
        <v>Shirt</v>
      </c>
      <c r="H4955" t="str">
        <f>VLOOKUP($C4955,'Raw-products'!$A$2:$H$1261,MATCH(H$1,'Raw-products'!$A$1:$H$1,0))</f>
        <v>Denim</v>
      </c>
      <c r="I4955" t="str">
        <f>VLOOKUP($C4955,'Raw-products'!$A$2:$H$1261,MATCH(I$1,'Raw-products'!$A$1:$H$1,0))</f>
        <v>XS</v>
      </c>
      <c r="J4955" t="str">
        <f>VLOOKUP($C4955,'Raw-products'!$A$2:$H$1261,MATCH(J$1,'Raw-products'!$A$1:$H$1,0))</f>
        <v>blue</v>
      </c>
      <c r="K4955">
        <f>VLOOKUP($C4955,'Raw-products'!$A$2:$H$1261,MATCH(K$1,'Raw-products'!$A$1:$H$1,0))</f>
        <v>115</v>
      </c>
      <c r="L4955">
        <f>VLOOKUP($C4955,'Raw-products'!$A$2:$H$1261,MATCH(L$1,'Raw-products'!$A$1:$H$1,0))</f>
        <v>76</v>
      </c>
      <c r="M4955" s="5">
        <f t="shared" si="154"/>
        <v>8740</v>
      </c>
      <c r="N4955" cm="1">
        <f t="array" ref="N4955:Q4955">_xlfn.XLOOKUP($B4955,'Raw -orders'!$A:$A,'Raw -orders'!$B:$E)</f>
        <v>87</v>
      </c>
      <c r="O4955">
        <v>40306</v>
      </c>
      <c r="P4955" s="1">
        <v>44425</v>
      </c>
      <c r="Q4955" s="1">
        <v>44445</v>
      </c>
      <c r="R4955" t="str" cm="1">
        <f t="array" ref="R4955:Y4955">_xlfn.XLOOKUP($N4955,'Raw - customers'!$A:$A,'Raw - customers'!$B:$I)</f>
        <v>Barbara-Anne Salerg</v>
      </c>
      <c r="S4955" t="str">
        <v>Agender</v>
      </c>
      <c r="T4955">
        <v>53</v>
      </c>
      <c r="U4955" t="str">
        <v>384 Hayley View RdSuite 949</v>
      </c>
      <c r="V4955">
        <v>1780</v>
      </c>
      <c r="W4955" t="str">
        <v>Savannahland</v>
      </c>
      <c r="X4955" t="str">
        <v>Northern Territory</v>
      </c>
      <c r="Y4955" t="str">
        <v>Australia</v>
      </c>
      <c r="Z4955">
        <v>8</v>
      </c>
      <c r="AA4955" s="3" t="str">
        <f t="shared" si="155"/>
        <v>10 to 20</v>
      </c>
      <c r="AP4955" s="6">
        <v>87</v>
      </c>
      <c r="AQ4955" s="6" t="s">
        <v>1339</v>
      </c>
    </row>
    <row r="4956" spans="1:43" x14ac:dyDescent="0.25">
      <c r="A4956">
        <v>4954</v>
      </c>
      <c r="B4956">
        <v>991</v>
      </c>
      <c r="C4956">
        <v>971</v>
      </c>
      <c r="D4956">
        <v>97</v>
      </c>
      <c r="E4956">
        <v>1</v>
      </c>
      <c r="F4956">
        <v>97</v>
      </c>
      <c r="G4956" t="str">
        <f>VLOOKUP($C4956,'Raw-products'!$A$2:$H$1261,MATCH(G$1,'Raw-products'!$A$1:$H$1,0))</f>
        <v>Trousers</v>
      </c>
      <c r="H4956" t="str">
        <f>VLOOKUP($C4956,'Raw-products'!$A$2:$H$1261,MATCH(H$1,'Raw-products'!$A$1:$H$1,0))</f>
        <v>Slim-Fit</v>
      </c>
      <c r="I4956" t="str">
        <f>VLOOKUP($C4956,'Raw-products'!$A$2:$H$1261,MATCH(I$1,'Raw-products'!$A$1:$H$1,0))</f>
        <v>S</v>
      </c>
      <c r="J4956" t="str">
        <f>VLOOKUP($C4956,'Raw-products'!$A$2:$H$1261,MATCH(J$1,'Raw-products'!$A$1:$H$1,0))</f>
        <v>indigo</v>
      </c>
      <c r="K4956">
        <f>VLOOKUP($C4956,'Raw-products'!$A$2:$H$1261,MATCH(K$1,'Raw-products'!$A$1:$H$1,0))</f>
        <v>119</v>
      </c>
      <c r="L4956">
        <f>VLOOKUP($C4956,'Raw-products'!$A$2:$H$1261,MATCH(L$1,'Raw-products'!$A$1:$H$1,0))</f>
        <v>41</v>
      </c>
      <c r="M4956" s="5">
        <f t="shared" si="154"/>
        <v>4879</v>
      </c>
      <c r="N4956" cm="1">
        <f t="array" ref="N4956:Q4956">_xlfn.XLOOKUP($B4956,'Raw -orders'!$A:$A,'Raw -orders'!$B:$E)</f>
        <v>493</v>
      </c>
      <c r="O4956">
        <v>17535</v>
      </c>
      <c r="P4956" s="1">
        <v>44205</v>
      </c>
      <c r="Q4956" s="1">
        <v>44212</v>
      </c>
      <c r="R4956" t="str" cm="1">
        <f t="array" ref="R4956:Y4956">_xlfn.XLOOKUP($N4956,'Raw - customers'!$A:$A,'Raw - customers'!$B:$I)</f>
        <v>Andrew Renn</v>
      </c>
      <c r="S4956" t="str">
        <v>Bigender</v>
      </c>
      <c r="T4956">
        <v>63</v>
      </c>
      <c r="U4956" t="str">
        <v>761 Mckenzie BoulevardSuite 489</v>
      </c>
      <c r="V4956">
        <v>1696</v>
      </c>
      <c r="W4956" t="str">
        <v>Port Natalie</v>
      </c>
      <c r="X4956" t="str">
        <v>Victoria</v>
      </c>
      <c r="Y4956" t="str">
        <v>Australia</v>
      </c>
      <c r="Z4956">
        <v>1</v>
      </c>
      <c r="AA4956" s="3" t="str">
        <f t="shared" si="155"/>
        <v>0 to 10</v>
      </c>
      <c r="AP4956" s="6">
        <v>493</v>
      </c>
      <c r="AQ4956" s="6" t="s">
        <v>1396</v>
      </c>
    </row>
    <row r="4957" spans="1:43" x14ac:dyDescent="0.25">
      <c r="A4957">
        <v>4955</v>
      </c>
      <c r="B4957">
        <v>991</v>
      </c>
      <c r="C4957">
        <v>212</v>
      </c>
      <c r="D4957">
        <v>106</v>
      </c>
      <c r="E4957">
        <v>3</v>
      </c>
      <c r="F4957">
        <v>318</v>
      </c>
      <c r="G4957" t="str">
        <f>VLOOKUP($C4957,'Raw-products'!$A$2:$H$1261,MATCH(G$1,'Raw-products'!$A$1:$H$1,0))</f>
        <v>Shirt</v>
      </c>
      <c r="H4957" t="str">
        <f>VLOOKUP($C4957,'Raw-products'!$A$2:$H$1261,MATCH(H$1,'Raw-products'!$A$1:$H$1,0))</f>
        <v>Chambray</v>
      </c>
      <c r="I4957" t="str">
        <f>VLOOKUP($C4957,'Raw-products'!$A$2:$H$1261,MATCH(I$1,'Raw-products'!$A$1:$H$1,0))</f>
        <v>M</v>
      </c>
      <c r="J4957" t="str">
        <f>VLOOKUP($C4957,'Raw-products'!$A$2:$H$1261,MATCH(J$1,'Raw-products'!$A$1:$H$1,0))</f>
        <v>red</v>
      </c>
      <c r="K4957">
        <f>VLOOKUP($C4957,'Raw-products'!$A$2:$H$1261,MATCH(K$1,'Raw-products'!$A$1:$H$1,0))</f>
        <v>105</v>
      </c>
      <c r="L4957">
        <f>VLOOKUP($C4957,'Raw-products'!$A$2:$H$1261,MATCH(L$1,'Raw-products'!$A$1:$H$1,0))</f>
        <v>48</v>
      </c>
      <c r="M4957" s="5">
        <f t="shared" si="154"/>
        <v>5040</v>
      </c>
      <c r="N4957" cm="1">
        <f t="array" ref="N4957:Q4957">_xlfn.XLOOKUP($B4957,'Raw -orders'!$A:$A,'Raw -orders'!$B:$E)</f>
        <v>493</v>
      </c>
      <c r="O4957">
        <v>17535</v>
      </c>
      <c r="P4957" s="1">
        <v>44205</v>
      </c>
      <c r="Q4957" s="1">
        <v>44212</v>
      </c>
      <c r="R4957" t="str" cm="1">
        <f t="array" ref="R4957:Y4957">_xlfn.XLOOKUP($N4957,'Raw - customers'!$A:$A,'Raw - customers'!$B:$I)</f>
        <v>Andrew Renn</v>
      </c>
      <c r="S4957" t="str">
        <v>Bigender</v>
      </c>
      <c r="T4957">
        <v>63</v>
      </c>
      <c r="U4957" t="str">
        <v>761 Mckenzie BoulevardSuite 489</v>
      </c>
      <c r="V4957">
        <v>1696</v>
      </c>
      <c r="W4957" t="str">
        <v>Port Natalie</v>
      </c>
      <c r="X4957" t="str">
        <v>Victoria</v>
      </c>
      <c r="Y4957" t="str">
        <v>Australia</v>
      </c>
      <c r="Z4957">
        <v>1</v>
      </c>
      <c r="AA4957" s="3" t="str">
        <f t="shared" si="155"/>
        <v>0 to 10</v>
      </c>
      <c r="AP4957" s="6">
        <v>493</v>
      </c>
      <c r="AQ4957" s="6" t="s">
        <v>1396</v>
      </c>
    </row>
    <row r="4958" spans="1:43" x14ac:dyDescent="0.25">
      <c r="A4958">
        <v>4956</v>
      </c>
      <c r="B4958">
        <v>991</v>
      </c>
      <c r="C4958">
        <v>871</v>
      </c>
      <c r="D4958">
        <v>113</v>
      </c>
      <c r="E4958">
        <v>1</v>
      </c>
      <c r="F4958">
        <v>113</v>
      </c>
      <c r="G4958" t="str">
        <f>VLOOKUP($C4958,'Raw-products'!$A$2:$H$1261,MATCH(G$1,'Raw-products'!$A$1:$H$1,0))</f>
        <v>Trousers</v>
      </c>
      <c r="H4958" t="str">
        <f>VLOOKUP($C4958,'Raw-products'!$A$2:$H$1261,MATCH(H$1,'Raw-products'!$A$1:$H$1,0))</f>
        <v>Chinos</v>
      </c>
      <c r="I4958" t="str">
        <f>VLOOKUP($C4958,'Raw-products'!$A$2:$H$1261,MATCH(I$1,'Raw-products'!$A$1:$H$1,0))</f>
        <v>S</v>
      </c>
      <c r="J4958" t="str">
        <f>VLOOKUP($C4958,'Raw-products'!$A$2:$H$1261,MATCH(J$1,'Raw-products'!$A$1:$H$1,0))</f>
        <v>violet</v>
      </c>
      <c r="K4958">
        <f>VLOOKUP($C4958,'Raw-products'!$A$2:$H$1261,MATCH(K$1,'Raw-products'!$A$1:$H$1,0))</f>
        <v>100</v>
      </c>
      <c r="L4958">
        <f>VLOOKUP($C4958,'Raw-products'!$A$2:$H$1261,MATCH(L$1,'Raw-products'!$A$1:$H$1,0))</f>
        <v>64</v>
      </c>
      <c r="M4958" s="5">
        <f t="shared" si="154"/>
        <v>6400</v>
      </c>
      <c r="N4958" cm="1">
        <f t="array" ref="N4958:Q4958">_xlfn.XLOOKUP($B4958,'Raw -orders'!$A:$A,'Raw -orders'!$B:$E)</f>
        <v>493</v>
      </c>
      <c r="O4958">
        <v>17535</v>
      </c>
      <c r="P4958" s="1">
        <v>44205</v>
      </c>
      <c r="Q4958" s="1">
        <v>44212</v>
      </c>
      <c r="R4958" t="str" cm="1">
        <f t="array" ref="R4958:Y4958">_xlfn.XLOOKUP($N4958,'Raw - customers'!$A:$A,'Raw - customers'!$B:$I)</f>
        <v>Andrew Renn</v>
      </c>
      <c r="S4958" t="str">
        <v>Bigender</v>
      </c>
      <c r="T4958">
        <v>63</v>
      </c>
      <c r="U4958" t="str">
        <v>761 Mckenzie BoulevardSuite 489</v>
      </c>
      <c r="V4958">
        <v>1696</v>
      </c>
      <c r="W4958" t="str">
        <v>Port Natalie</v>
      </c>
      <c r="X4958" t="str">
        <v>Victoria</v>
      </c>
      <c r="Y4958" t="str">
        <v>Australia</v>
      </c>
      <c r="Z4958">
        <v>1</v>
      </c>
      <c r="AA4958" s="3" t="str">
        <f t="shared" si="155"/>
        <v>0 to 10</v>
      </c>
      <c r="AP4958" s="6">
        <v>493</v>
      </c>
      <c r="AQ4958" s="6" t="s">
        <v>1396</v>
      </c>
    </row>
    <row r="4959" spans="1:43" x14ac:dyDescent="0.25">
      <c r="A4959">
        <v>4957</v>
      </c>
      <c r="B4959">
        <v>991</v>
      </c>
      <c r="C4959">
        <v>18</v>
      </c>
      <c r="D4959">
        <v>96</v>
      </c>
      <c r="E4959">
        <v>1</v>
      </c>
      <c r="F4959">
        <v>96</v>
      </c>
      <c r="G4959" t="str">
        <f>VLOOKUP($C4959,'Raw-products'!$A$2:$H$1261,MATCH(G$1,'Raw-products'!$A$1:$H$1,0))</f>
        <v>Shirt</v>
      </c>
      <c r="H4959" t="str">
        <f>VLOOKUP($C4959,'Raw-products'!$A$2:$H$1261,MATCH(H$1,'Raw-products'!$A$1:$H$1,0))</f>
        <v>Oxford Cloth</v>
      </c>
      <c r="I4959" t="str">
        <f>VLOOKUP($C4959,'Raw-products'!$A$2:$H$1261,MATCH(I$1,'Raw-products'!$A$1:$H$1,0))</f>
        <v>L</v>
      </c>
      <c r="J4959" t="str">
        <f>VLOOKUP($C4959,'Raw-products'!$A$2:$H$1261,MATCH(J$1,'Raw-products'!$A$1:$H$1,0))</f>
        <v>green</v>
      </c>
      <c r="K4959">
        <f>VLOOKUP($C4959,'Raw-products'!$A$2:$H$1261,MATCH(K$1,'Raw-products'!$A$1:$H$1,0))</f>
        <v>114</v>
      </c>
      <c r="L4959">
        <f>VLOOKUP($C4959,'Raw-products'!$A$2:$H$1261,MATCH(L$1,'Raw-products'!$A$1:$H$1,0))</f>
        <v>52</v>
      </c>
      <c r="M4959" s="5">
        <f t="shared" si="154"/>
        <v>5928</v>
      </c>
      <c r="N4959" cm="1">
        <f t="array" ref="N4959:Q4959">_xlfn.XLOOKUP($B4959,'Raw -orders'!$A:$A,'Raw -orders'!$B:$E)</f>
        <v>493</v>
      </c>
      <c r="O4959">
        <v>17535</v>
      </c>
      <c r="P4959" s="1">
        <v>44205</v>
      </c>
      <c r="Q4959" s="1">
        <v>44212</v>
      </c>
      <c r="R4959" t="str" cm="1">
        <f t="array" ref="R4959:Y4959">_xlfn.XLOOKUP($N4959,'Raw - customers'!$A:$A,'Raw - customers'!$B:$I)</f>
        <v>Andrew Renn</v>
      </c>
      <c r="S4959" t="str">
        <v>Bigender</v>
      </c>
      <c r="T4959">
        <v>63</v>
      </c>
      <c r="U4959" t="str">
        <v>761 Mckenzie BoulevardSuite 489</v>
      </c>
      <c r="V4959">
        <v>1696</v>
      </c>
      <c r="W4959" t="str">
        <v>Port Natalie</v>
      </c>
      <c r="X4959" t="str">
        <v>Victoria</v>
      </c>
      <c r="Y4959" t="str">
        <v>Australia</v>
      </c>
      <c r="Z4959">
        <v>1</v>
      </c>
      <c r="AA4959" s="3" t="str">
        <f t="shared" si="155"/>
        <v>0 to 10</v>
      </c>
      <c r="AP4959" s="6">
        <v>493</v>
      </c>
      <c r="AQ4959" s="6" t="s">
        <v>1396</v>
      </c>
    </row>
    <row r="4960" spans="1:43" x14ac:dyDescent="0.25">
      <c r="A4960">
        <v>4958</v>
      </c>
      <c r="B4960">
        <v>991</v>
      </c>
      <c r="C4960">
        <v>970</v>
      </c>
      <c r="D4960">
        <v>97</v>
      </c>
      <c r="E4960">
        <v>2</v>
      </c>
      <c r="F4960">
        <v>194</v>
      </c>
      <c r="G4960" t="str">
        <f>VLOOKUP($C4960,'Raw-products'!$A$2:$H$1261,MATCH(G$1,'Raw-products'!$A$1:$H$1,0))</f>
        <v>Trousers</v>
      </c>
      <c r="H4960" t="str">
        <f>VLOOKUP($C4960,'Raw-products'!$A$2:$H$1261,MATCH(H$1,'Raw-products'!$A$1:$H$1,0))</f>
        <v>Slim-Fit</v>
      </c>
      <c r="I4960" t="str">
        <f>VLOOKUP($C4960,'Raw-products'!$A$2:$H$1261,MATCH(I$1,'Raw-products'!$A$1:$H$1,0))</f>
        <v>XS</v>
      </c>
      <c r="J4960" t="str">
        <f>VLOOKUP($C4960,'Raw-products'!$A$2:$H$1261,MATCH(J$1,'Raw-products'!$A$1:$H$1,0))</f>
        <v>indigo</v>
      </c>
      <c r="K4960">
        <f>VLOOKUP($C4960,'Raw-products'!$A$2:$H$1261,MATCH(K$1,'Raw-products'!$A$1:$H$1,0))</f>
        <v>119</v>
      </c>
      <c r="L4960">
        <f>VLOOKUP($C4960,'Raw-products'!$A$2:$H$1261,MATCH(L$1,'Raw-products'!$A$1:$H$1,0))</f>
        <v>74</v>
      </c>
      <c r="M4960" s="5">
        <f t="shared" si="154"/>
        <v>8806</v>
      </c>
      <c r="N4960" cm="1">
        <f t="array" ref="N4960:Q4960">_xlfn.XLOOKUP($B4960,'Raw -orders'!$A:$A,'Raw -orders'!$B:$E)</f>
        <v>493</v>
      </c>
      <c r="O4960">
        <v>17535</v>
      </c>
      <c r="P4960" s="1">
        <v>44205</v>
      </c>
      <c r="Q4960" s="1">
        <v>44212</v>
      </c>
      <c r="R4960" t="str" cm="1">
        <f t="array" ref="R4960:Y4960">_xlfn.XLOOKUP($N4960,'Raw - customers'!$A:$A,'Raw - customers'!$B:$I)</f>
        <v>Andrew Renn</v>
      </c>
      <c r="S4960" t="str">
        <v>Bigender</v>
      </c>
      <c r="T4960">
        <v>63</v>
      </c>
      <c r="U4960" t="str">
        <v>761 Mckenzie BoulevardSuite 489</v>
      </c>
      <c r="V4960">
        <v>1696</v>
      </c>
      <c r="W4960" t="str">
        <v>Port Natalie</v>
      </c>
      <c r="X4960" t="str">
        <v>Victoria</v>
      </c>
      <c r="Y4960" t="str">
        <v>Australia</v>
      </c>
      <c r="Z4960">
        <v>1</v>
      </c>
      <c r="AA4960" s="3" t="str">
        <f t="shared" si="155"/>
        <v>0 to 10</v>
      </c>
      <c r="AP4960" s="6">
        <v>493</v>
      </c>
      <c r="AQ4960" s="6" t="s">
        <v>1396</v>
      </c>
    </row>
    <row r="4961" spans="1:43" x14ac:dyDescent="0.25">
      <c r="A4961">
        <v>4959</v>
      </c>
      <c r="B4961">
        <v>991</v>
      </c>
      <c r="C4961">
        <v>215</v>
      </c>
      <c r="D4961">
        <v>106</v>
      </c>
      <c r="E4961">
        <v>1</v>
      </c>
      <c r="F4961">
        <v>106</v>
      </c>
      <c r="G4961" t="str">
        <f>VLOOKUP($C4961,'Raw-products'!$A$2:$H$1261,MATCH(G$1,'Raw-products'!$A$1:$H$1,0))</f>
        <v>Shirt</v>
      </c>
      <c r="H4961" t="str">
        <f>VLOOKUP($C4961,'Raw-products'!$A$2:$H$1261,MATCH(H$1,'Raw-products'!$A$1:$H$1,0))</f>
        <v>Chambray</v>
      </c>
      <c r="I4961" t="str">
        <f>VLOOKUP($C4961,'Raw-products'!$A$2:$H$1261,MATCH(I$1,'Raw-products'!$A$1:$H$1,0))</f>
        <v>XS</v>
      </c>
      <c r="J4961" t="str">
        <f>VLOOKUP($C4961,'Raw-products'!$A$2:$H$1261,MATCH(J$1,'Raw-products'!$A$1:$H$1,0))</f>
        <v>orange</v>
      </c>
      <c r="K4961">
        <f>VLOOKUP($C4961,'Raw-products'!$A$2:$H$1261,MATCH(K$1,'Raw-products'!$A$1:$H$1,0))</f>
        <v>105</v>
      </c>
      <c r="L4961">
        <f>VLOOKUP($C4961,'Raw-products'!$A$2:$H$1261,MATCH(L$1,'Raw-products'!$A$1:$H$1,0))</f>
        <v>76</v>
      </c>
      <c r="M4961" s="5">
        <f t="shared" si="154"/>
        <v>7980</v>
      </c>
      <c r="N4961" cm="1">
        <f t="array" ref="N4961:Q4961">_xlfn.XLOOKUP($B4961,'Raw -orders'!$A:$A,'Raw -orders'!$B:$E)</f>
        <v>493</v>
      </c>
      <c r="O4961">
        <v>17535</v>
      </c>
      <c r="P4961" s="1">
        <v>44205</v>
      </c>
      <c r="Q4961" s="1">
        <v>44212</v>
      </c>
      <c r="R4961" t="str" cm="1">
        <f t="array" ref="R4961:Y4961">_xlfn.XLOOKUP($N4961,'Raw - customers'!$A:$A,'Raw - customers'!$B:$I)</f>
        <v>Andrew Renn</v>
      </c>
      <c r="S4961" t="str">
        <v>Bigender</v>
      </c>
      <c r="T4961">
        <v>63</v>
      </c>
      <c r="U4961" t="str">
        <v>761 Mckenzie BoulevardSuite 489</v>
      </c>
      <c r="V4961">
        <v>1696</v>
      </c>
      <c r="W4961" t="str">
        <v>Port Natalie</v>
      </c>
      <c r="X4961" t="str">
        <v>Victoria</v>
      </c>
      <c r="Y4961" t="str">
        <v>Australia</v>
      </c>
      <c r="Z4961">
        <v>1</v>
      </c>
      <c r="AA4961" s="3" t="str">
        <f t="shared" si="155"/>
        <v>0 to 10</v>
      </c>
      <c r="AP4961" s="6">
        <v>493</v>
      </c>
      <c r="AQ4961" s="6" t="s">
        <v>1396</v>
      </c>
    </row>
    <row r="4962" spans="1:43" x14ac:dyDescent="0.25">
      <c r="A4962">
        <v>4960</v>
      </c>
      <c r="B4962">
        <v>991</v>
      </c>
      <c r="C4962">
        <v>1205</v>
      </c>
      <c r="D4962">
        <v>105</v>
      </c>
      <c r="E4962">
        <v>3</v>
      </c>
      <c r="F4962">
        <v>315</v>
      </c>
      <c r="G4962" t="str">
        <f>VLOOKUP($C4962,'Raw-products'!$A$2:$H$1261,MATCH(G$1,'Raw-products'!$A$1:$H$1,0))</f>
        <v>Trousers</v>
      </c>
      <c r="H4962" t="str">
        <f>VLOOKUP($C4962,'Raw-products'!$A$2:$H$1261,MATCH(H$1,'Raw-products'!$A$1:$H$1,0))</f>
        <v>Pleated</v>
      </c>
      <c r="I4962" t="str">
        <f>VLOOKUP($C4962,'Raw-products'!$A$2:$H$1261,MATCH(I$1,'Raw-products'!$A$1:$H$1,0))</f>
        <v>XS</v>
      </c>
      <c r="J4962" t="str">
        <f>VLOOKUP($C4962,'Raw-products'!$A$2:$H$1261,MATCH(J$1,'Raw-products'!$A$1:$H$1,0))</f>
        <v>green</v>
      </c>
      <c r="K4962">
        <f>VLOOKUP($C4962,'Raw-products'!$A$2:$H$1261,MATCH(K$1,'Raw-products'!$A$1:$H$1,0))</f>
        <v>90</v>
      </c>
      <c r="L4962">
        <f>VLOOKUP($C4962,'Raw-products'!$A$2:$H$1261,MATCH(L$1,'Raw-products'!$A$1:$H$1,0))</f>
        <v>58</v>
      </c>
      <c r="M4962" s="5">
        <f t="shared" si="154"/>
        <v>5220</v>
      </c>
      <c r="N4962" cm="1">
        <f t="array" ref="N4962:Q4962">_xlfn.XLOOKUP($B4962,'Raw -orders'!$A:$A,'Raw -orders'!$B:$E)</f>
        <v>493</v>
      </c>
      <c r="O4962">
        <v>17535</v>
      </c>
      <c r="P4962" s="1">
        <v>44205</v>
      </c>
      <c r="Q4962" s="1">
        <v>44212</v>
      </c>
      <c r="R4962" t="str" cm="1">
        <f t="array" ref="R4962:Y4962">_xlfn.XLOOKUP($N4962,'Raw - customers'!$A:$A,'Raw - customers'!$B:$I)</f>
        <v>Andrew Renn</v>
      </c>
      <c r="S4962" t="str">
        <v>Bigender</v>
      </c>
      <c r="T4962">
        <v>63</v>
      </c>
      <c r="U4962" t="str">
        <v>761 Mckenzie BoulevardSuite 489</v>
      </c>
      <c r="V4962">
        <v>1696</v>
      </c>
      <c r="W4962" t="str">
        <v>Port Natalie</v>
      </c>
      <c r="X4962" t="str">
        <v>Victoria</v>
      </c>
      <c r="Y4962" t="str">
        <v>Australia</v>
      </c>
      <c r="Z4962">
        <v>1</v>
      </c>
      <c r="AA4962" s="3" t="str">
        <f t="shared" si="155"/>
        <v>0 to 10</v>
      </c>
      <c r="AP4962" s="6">
        <v>493</v>
      </c>
      <c r="AQ4962" s="6" t="s">
        <v>1396</v>
      </c>
    </row>
    <row r="4963" spans="1:43" x14ac:dyDescent="0.25">
      <c r="A4963">
        <v>4961</v>
      </c>
      <c r="B4963">
        <v>992</v>
      </c>
      <c r="C4963">
        <v>1214</v>
      </c>
      <c r="D4963">
        <v>105</v>
      </c>
      <c r="E4963">
        <v>2</v>
      </c>
      <c r="F4963">
        <v>210</v>
      </c>
      <c r="G4963" t="str">
        <f>VLOOKUP($C4963,'Raw-products'!$A$2:$H$1261,MATCH(G$1,'Raw-products'!$A$1:$H$1,0))</f>
        <v>Trousers</v>
      </c>
      <c r="H4963" t="str">
        <f>VLOOKUP($C4963,'Raw-products'!$A$2:$H$1261,MATCH(H$1,'Raw-products'!$A$1:$H$1,0))</f>
        <v>Pleated</v>
      </c>
      <c r="I4963" t="str">
        <f>VLOOKUP($C4963,'Raw-products'!$A$2:$H$1261,MATCH(I$1,'Raw-products'!$A$1:$H$1,0))</f>
        <v>XL</v>
      </c>
      <c r="J4963" t="str">
        <f>VLOOKUP($C4963,'Raw-products'!$A$2:$H$1261,MATCH(J$1,'Raw-products'!$A$1:$H$1,0))</f>
        <v>blue</v>
      </c>
      <c r="K4963">
        <f>VLOOKUP($C4963,'Raw-products'!$A$2:$H$1261,MATCH(K$1,'Raw-products'!$A$1:$H$1,0))</f>
        <v>90</v>
      </c>
      <c r="L4963">
        <f>VLOOKUP($C4963,'Raw-products'!$A$2:$H$1261,MATCH(L$1,'Raw-products'!$A$1:$H$1,0))</f>
        <v>55</v>
      </c>
      <c r="M4963" s="5">
        <f t="shared" si="154"/>
        <v>4950</v>
      </c>
      <c r="N4963" cm="1">
        <f t="array" ref="N4963:Q4963">_xlfn.XLOOKUP($B4963,'Raw -orders'!$A:$A,'Raw -orders'!$B:$E)</f>
        <v>770</v>
      </c>
      <c r="O4963">
        <v>53679</v>
      </c>
      <c r="P4963" s="1">
        <v>44400</v>
      </c>
      <c r="Q4963" s="1">
        <v>44422</v>
      </c>
      <c r="R4963" t="str" cm="1">
        <f t="array" ref="R4963:Y4963">_xlfn.XLOOKUP($N4963,'Raw - customers'!$A:$A,'Raw - customers'!$B:$I)</f>
        <v>Thorsten Sowrey</v>
      </c>
      <c r="S4963" t="str">
        <v>Polygender</v>
      </c>
      <c r="T4963">
        <v>50</v>
      </c>
      <c r="U4963" t="str">
        <v>7024 Sauer DriveSuite 553</v>
      </c>
      <c r="V4963">
        <v>4196</v>
      </c>
      <c r="W4963" t="str">
        <v>Port Isabelle</v>
      </c>
      <c r="X4963" t="str">
        <v>South Australia</v>
      </c>
      <c r="Y4963" t="str">
        <v>Australia</v>
      </c>
      <c r="Z4963">
        <v>7</v>
      </c>
      <c r="AA4963" s="3" t="str">
        <f t="shared" si="155"/>
        <v>20 to 30</v>
      </c>
      <c r="AP4963" s="6">
        <v>770</v>
      </c>
      <c r="AQ4963" s="6" t="s">
        <v>1345</v>
      </c>
    </row>
    <row r="4964" spans="1:43" x14ac:dyDescent="0.25">
      <c r="A4964">
        <v>4962</v>
      </c>
      <c r="B4964">
        <v>992</v>
      </c>
      <c r="C4964">
        <v>1</v>
      </c>
      <c r="D4964">
        <v>96</v>
      </c>
      <c r="E4964">
        <v>3</v>
      </c>
      <c r="F4964">
        <v>288</v>
      </c>
      <c r="G4964" t="str">
        <f>VLOOKUP($C4964,'Raw-products'!$A$2:$H$1261,MATCH(G$1,'Raw-products'!$A$1:$H$1,0))</f>
        <v>Shirt</v>
      </c>
      <c r="H4964" t="str">
        <f>VLOOKUP($C4964,'Raw-products'!$A$2:$H$1261,MATCH(H$1,'Raw-products'!$A$1:$H$1,0))</f>
        <v>Oxford Cloth</v>
      </c>
      <c r="I4964" t="str">
        <f>VLOOKUP($C4964,'Raw-products'!$A$2:$H$1261,MATCH(I$1,'Raw-products'!$A$1:$H$1,0))</f>
        <v>S</v>
      </c>
      <c r="J4964" t="str">
        <f>VLOOKUP($C4964,'Raw-products'!$A$2:$H$1261,MATCH(J$1,'Raw-products'!$A$1:$H$1,0))</f>
        <v>red</v>
      </c>
      <c r="K4964">
        <f>VLOOKUP($C4964,'Raw-products'!$A$2:$H$1261,MATCH(K$1,'Raw-products'!$A$1:$H$1,0))</f>
        <v>114</v>
      </c>
      <c r="L4964">
        <f>VLOOKUP($C4964,'Raw-products'!$A$2:$H$1261,MATCH(L$1,'Raw-products'!$A$1:$H$1,0))</f>
        <v>53</v>
      </c>
      <c r="M4964" s="5">
        <f t="shared" si="154"/>
        <v>6042</v>
      </c>
      <c r="N4964" cm="1">
        <f t="array" ref="N4964:Q4964">_xlfn.XLOOKUP($B4964,'Raw -orders'!$A:$A,'Raw -orders'!$B:$E)</f>
        <v>770</v>
      </c>
      <c r="O4964">
        <v>53679</v>
      </c>
      <c r="P4964" s="1">
        <v>44400</v>
      </c>
      <c r="Q4964" s="1">
        <v>44422</v>
      </c>
      <c r="R4964" t="str" cm="1">
        <f t="array" ref="R4964:Y4964">_xlfn.XLOOKUP($N4964,'Raw - customers'!$A:$A,'Raw - customers'!$B:$I)</f>
        <v>Thorsten Sowrey</v>
      </c>
      <c r="S4964" t="str">
        <v>Polygender</v>
      </c>
      <c r="T4964">
        <v>50</v>
      </c>
      <c r="U4964" t="str">
        <v>7024 Sauer DriveSuite 553</v>
      </c>
      <c r="V4964">
        <v>4196</v>
      </c>
      <c r="W4964" t="str">
        <v>Port Isabelle</v>
      </c>
      <c r="X4964" t="str">
        <v>South Australia</v>
      </c>
      <c r="Y4964" t="str">
        <v>Australia</v>
      </c>
      <c r="Z4964">
        <v>7</v>
      </c>
      <c r="AA4964" s="3" t="str">
        <f t="shared" si="155"/>
        <v>20 to 30</v>
      </c>
      <c r="AP4964" s="6">
        <v>770</v>
      </c>
      <c r="AQ4964" s="6" t="s">
        <v>1345</v>
      </c>
    </row>
    <row r="4965" spans="1:43" x14ac:dyDescent="0.25">
      <c r="A4965">
        <v>4963</v>
      </c>
      <c r="B4965">
        <v>992</v>
      </c>
      <c r="C4965">
        <v>299</v>
      </c>
      <c r="D4965">
        <v>105</v>
      </c>
      <c r="E4965">
        <v>1</v>
      </c>
      <c r="F4965">
        <v>105</v>
      </c>
      <c r="G4965" t="str">
        <f>VLOOKUP($C4965,'Raw-products'!$A$2:$H$1261,MATCH(G$1,'Raw-products'!$A$1:$H$1,0))</f>
        <v>Shirt</v>
      </c>
      <c r="H4965" t="str">
        <f>VLOOKUP($C4965,'Raw-products'!$A$2:$H$1261,MATCH(H$1,'Raw-products'!$A$1:$H$1,0))</f>
        <v>Cuban Collar</v>
      </c>
      <c r="I4965" t="str">
        <f>VLOOKUP($C4965,'Raw-products'!$A$2:$H$1261,MATCH(I$1,'Raw-products'!$A$1:$H$1,0))</f>
        <v>XL</v>
      </c>
      <c r="J4965" t="str">
        <f>VLOOKUP($C4965,'Raw-products'!$A$2:$H$1261,MATCH(J$1,'Raw-products'!$A$1:$H$1,0))</f>
        <v>green</v>
      </c>
      <c r="K4965">
        <f>VLOOKUP($C4965,'Raw-products'!$A$2:$H$1261,MATCH(K$1,'Raw-products'!$A$1:$H$1,0))</f>
        <v>93</v>
      </c>
      <c r="L4965">
        <f>VLOOKUP($C4965,'Raw-products'!$A$2:$H$1261,MATCH(L$1,'Raw-products'!$A$1:$H$1,0))</f>
        <v>60</v>
      </c>
      <c r="M4965" s="5">
        <f t="shared" si="154"/>
        <v>5580</v>
      </c>
      <c r="N4965" cm="1">
        <f t="array" ref="N4965:Q4965">_xlfn.XLOOKUP($B4965,'Raw -orders'!$A:$A,'Raw -orders'!$B:$E)</f>
        <v>770</v>
      </c>
      <c r="O4965">
        <v>53679</v>
      </c>
      <c r="P4965" s="1">
        <v>44400</v>
      </c>
      <c r="Q4965" s="1">
        <v>44422</v>
      </c>
      <c r="R4965" t="str" cm="1">
        <f t="array" ref="R4965:Y4965">_xlfn.XLOOKUP($N4965,'Raw - customers'!$A:$A,'Raw - customers'!$B:$I)</f>
        <v>Thorsten Sowrey</v>
      </c>
      <c r="S4965" t="str">
        <v>Polygender</v>
      </c>
      <c r="T4965">
        <v>50</v>
      </c>
      <c r="U4965" t="str">
        <v>7024 Sauer DriveSuite 553</v>
      </c>
      <c r="V4965">
        <v>4196</v>
      </c>
      <c r="W4965" t="str">
        <v>Port Isabelle</v>
      </c>
      <c r="X4965" t="str">
        <v>South Australia</v>
      </c>
      <c r="Y4965" t="str">
        <v>Australia</v>
      </c>
      <c r="Z4965">
        <v>7</v>
      </c>
      <c r="AA4965" s="3" t="str">
        <f t="shared" si="155"/>
        <v>20 to 30</v>
      </c>
      <c r="AP4965" s="6">
        <v>770</v>
      </c>
      <c r="AQ4965" s="6" t="s">
        <v>1345</v>
      </c>
    </row>
    <row r="4966" spans="1:43" x14ac:dyDescent="0.25">
      <c r="A4966">
        <v>4964</v>
      </c>
      <c r="B4966">
        <v>992</v>
      </c>
      <c r="C4966">
        <v>485</v>
      </c>
      <c r="D4966">
        <v>118</v>
      </c>
      <c r="E4966">
        <v>1</v>
      </c>
      <c r="F4966">
        <v>118</v>
      </c>
      <c r="G4966" t="str">
        <f>VLOOKUP($C4966,'Raw-products'!$A$2:$H$1261,MATCH(G$1,'Raw-products'!$A$1:$H$1,0))</f>
        <v>Jacket</v>
      </c>
      <c r="H4966" t="str">
        <f>VLOOKUP($C4966,'Raw-products'!$A$2:$H$1261,MATCH(H$1,'Raw-products'!$A$1:$H$1,0))</f>
        <v>Puffer</v>
      </c>
      <c r="I4966" t="str">
        <f>VLOOKUP($C4966,'Raw-products'!$A$2:$H$1261,MATCH(I$1,'Raw-products'!$A$1:$H$1,0))</f>
        <v>XS</v>
      </c>
      <c r="J4966" t="str">
        <f>VLOOKUP($C4966,'Raw-products'!$A$2:$H$1261,MATCH(J$1,'Raw-products'!$A$1:$H$1,0))</f>
        <v>violet</v>
      </c>
      <c r="K4966">
        <f>VLOOKUP($C4966,'Raw-products'!$A$2:$H$1261,MATCH(K$1,'Raw-products'!$A$1:$H$1,0))</f>
        <v>110</v>
      </c>
      <c r="L4966">
        <f>VLOOKUP($C4966,'Raw-products'!$A$2:$H$1261,MATCH(L$1,'Raw-products'!$A$1:$H$1,0))</f>
        <v>74</v>
      </c>
      <c r="M4966" s="5">
        <f t="shared" si="154"/>
        <v>8140</v>
      </c>
      <c r="N4966" cm="1">
        <f t="array" ref="N4966:Q4966">_xlfn.XLOOKUP($B4966,'Raw -orders'!$A:$A,'Raw -orders'!$B:$E)</f>
        <v>770</v>
      </c>
      <c r="O4966">
        <v>53679</v>
      </c>
      <c r="P4966" s="1">
        <v>44400</v>
      </c>
      <c r="Q4966" s="1">
        <v>44422</v>
      </c>
      <c r="R4966" t="str" cm="1">
        <f t="array" ref="R4966:Y4966">_xlfn.XLOOKUP($N4966,'Raw - customers'!$A:$A,'Raw - customers'!$B:$I)</f>
        <v>Thorsten Sowrey</v>
      </c>
      <c r="S4966" t="str">
        <v>Polygender</v>
      </c>
      <c r="T4966">
        <v>50</v>
      </c>
      <c r="U4966" t="str">
        <v>7024 Sauer DriveSuite 553</v>
      </c>
      <c r="V4966">
        <v>4196</v>
      </c>
      <c r="W4966" t="str">
        <v>Port Isabelle</v>
      </c>
      <c r="X4966" t="str">
        <v>South Australia</v>
      </c>
      <c r="Y4966" t="str">
        <v>Australia</v>
      </c>
      <c r="Z4966">
        <v>7</v>
      </c>
      <c r="AA4966" s="3" t="str">
        <f t="shared" si="155"/>
        <v>20 to 30</v>
      </c>
      <c r="AP4966" s="6">
        <v>770</v>
      </c>
      <c r="AQ4966" s="6" t="s">
        <v>1345</v>
      </c>
    </row>
    <row r="4967" spans="1:43" x14ac:dyDescent="0.25">
      <c r="A4967">
        <v>4965</v>
      </c>
      <c r="B4967">
        <v>992</v>
      </c>
      <c r="C4967">
        <v>539</v>
      </c>
      <c r="D4967">
        <v>98</v>
      </c>
      <c r="E4967">
        <v>3</v>
      </c>
      <c r="F4967">
        <v>294</v>
      </c>
      <c r="G4967" t="str">
        <f>VLOOKUP($C4967,'Raw-products'!$A$2:$H$1261,MATCH(G$1,'Raw-products'!$A$1:$H$1,0))</f>
        <v>Jacket</v>
      </c>
      <c r="H4967" t="str">
        <f>VLOOKUP($C4967,'Raw-products'!$A$2:$H$1261,MATCH(H$1,'Raw-products'!$A$1:$H$1,0))</f>
        <v>Leather</v>
      </c>
      <c r="I4967" t="str">
        <f>VLOOKUP($C4967,'Raw-products'!$A$2:$H$1261,MATCH(I$1,'Raw-products'!$A$1:$H$1,0))</f>
        <v>XL</v>
      </c>
      <c r="J4967" t="str">
        <f>VLOOKUP($C4967,'Raw-products'!$A$2:$H$1261,MATCH(J$1,'Raw-products'!$A$1:$H$1,0))</f>
        <v>yellow</v>
      </c>
      <c r="K4967">
        <f>VLOOKUP($C4967,'Raw-products'!$A$2:$H$1261,MATCH(K$1,'Raw-products'!$A$1:$H$1,0))</f>
        <v>113</v>
      </c>
      <c r="L4967">
        <f>VLOOKUP($C4967,'Raw-products'!$A$2:$H$1261,MATCH(L$1,'Raw-products'!$A$1:$H$1,0))</f>
        <v>67</v>
      </c>
      <c r="M4967" s="5">
        <f t="shared" si="154"/>
        <v>7571</v>
      </c>
      <c r="N4967" cm="1">
        <f t="array" ref="N4967:Q4967">_xlfn.XLOOKUP($B4967,'Raw -orders'!$A:$A,'Raw -orders'!$B:$E)</f>
        <v>770</v>
      </c>
      <c r="O4967">
        <v>53679</v>
      </c>
      <c r="P4967" s="1">
        <v>44400</v>
      </c>
      <c r="Q4967" s="1">
        <v>44422</v>
      </c>
      <c r="R4967" t="str" cm="1">
        <f t="array" ref="R4967:Y4967">_xlfn.XLOOKUP($N4967,'Raw - customers'!$A:$A,'Raw - customers'!$B:$I)</f>
        <v>Thorsten Sowrey</v>
      </c>
      <c r="S4967" t="str">
        <v>Polygender</v>
      </c>
      <c r="T4967">
        <v>50</v>
      </c>
      <c r="U4967" t="str">
        <v>7024 Sauer DriveSuite 553</v>
      </c>
      <c r="V4967">
        <v>4196</v>
      </c>
      <c r="W4967" t="str">
        <v>Port Isabelle</v>
      </c>
      <c r="X4967" t="str">
        <v>South Australia</v>
      </c>
      <c r="Y4967" t="str">
        <v>Australia</v>
      </c>
      <c r="Z4967">
        <v>7</v>
      </c>
      <c r="AA4967" s="3" t="str">
        <f t="shared" si="155"/>
        <v>20 to 30</v>
      </c>
      <c r="AP4967" s="6">
        <v>770</v>
      </c>
      <c r="AQ4967" s="6" t="s">
        <v>1345</v>
      </c>
    </row>
    <row r="4968" spans="1:43" x14ac:dyDescent="0.25">
      <c r="A4968">
        <v>4966</v>
      </c>
      <c r="B4968">
        <v>993</v>
      </c>
      <c r="C4968">
        <v>339</v>
      </c>
      <c r="D4968">
        <v>109</v>
      </c>
      <c r="E4968">
        <v>1</v>
      </c>
      <c r="F4968">
        <v>109</v>
      </c>
      <c r="G4968" t="str">
        <f>VLOOKUP($C4968,'Raw-products'!$A$2:$H$1261,MATCH(G$1,'Raw-products'!$A$1:$H$1,0))</f>
        <v>Shirt</v>
      </c>
      <c r="H4968" t="str">
        <f>VLOOKUP($C4968,'Raw-products'!$A$2:$H$1261,MATCH(H$1,'Raw-products'!$A$1:$H$1,0))</f>
        <v>Mandarin Collar</v>
      </c>
      <c r="I4968" t="str">
        <f>VLOOKUP($C4968,'Raw-products'!$A$2:$H$1261,MATCH(I$1,'Raw-products'!$A$1:$H$1,0))</f>
        <v>XL</v>
      </c>
      <c r="J4968" t="str">
        <f>VLOOKUP($C4968,'Raw-products'!$A$2:$H$1261,MATCH(J$1,'Raw-products'!$A$1:$H$1,0))</f>
        <v>blue</v>
      </c>
      <c r="K4968">
        <f>VLOOKUP($C4968,'Raw-products'!$A$2:$H$1261,MATCH(K$1,'Raw-products'!$A$1:$H$1,0))</f>
        <v>108</v>
      </c>
      <c r="L4968">
        <f>VLOOKUP($C4968,'Raw-products'!$A$2:$H$1261,MATCH(L$1,'Raw-products'!$A$1:$H$1,0))</f>
        <v>71</v>
      </c>
      <c r="M4968" s="5">
        <f t="shared" si="154"/>
        <v>7668</v>
      </c>
      <c r="N4968" cm="1">
        <f t="array" ref="N4968:Q4968">_xlfn.XLOOKUP($B4968,'Raw -orders'!$A:$A,'Raw -orders'!$B:$E)</f>
        <v>268</v>
      </c>
      <c r="O4968">
        <v>33479</v>
      </c>
      <c r="P4968" s="1">
        <v>44284</v>
      </c>
      <c r="Q4968" s="1">
        <v>44297</v>
      </c>
      <c r="R4968" t="str" cm="1">
        <f t="array" ref="R4968:Y4968">_xlfn.XLOOKUP($N4968,'Raw - customers'!$A:$A,'Raw - customers'!$B:$I)</f>
        <v>Muire Ashtonhurst</v>
      </c>
      <c r="S4968" t="str">
        <v>Male</v>
      </c>
      <c r="T4968">
        <v>47</v>
      </c>
      <c r="U4968" t="str">
        <v>25 Mikayla MewsApt. 558</v>
      </c>
      <c r="V4968">
        <v>3668</v>
      </c>
      <c r="W4968" t="str">
        <v>West Michael</v>
      </c>
      <c r="X4968" t="str">
        <v>South Australia</v>
      </c>
      <c r="Y4968" t="str">
        <v>Australia</v>
      </c>
      <c r="Z4968">
        <v>3</v>
      </c>
      <c r="AA4968" s="3" t="str">
        <f t="shared" si="155"/>
        <v>10 to 20</v>
      </c>
      <c r="AP4968" s="6">
        <v>268</v>
      </c>
      <c r="AQ4968" s="6" t="s">
        <v>1345</v>
      </c>
    </row>
    <row r="4969" spans="1:43" x14ac:dyDescent="0.25">
      <c r="A4969">
        <v>4967</v>
      </c>
      <c r="B4969">
        <v>993</v>
      </c>
      <c r="C4969">
        <v>361</v>
      </c>
      <c r="D4969">
        <v>94</v>
      </c>
      <c r="E4969">
        <v>3</v>
      </c>
      <c r="F4969">
        <v>282</v>
      </c>
      <c r="G4969" t="str">
        <f>VLOOKUP($C4969,'Raw-products'!$A$2:$H$1261,MATCH(G$1,'Raw-products'!$A$1:$H$1,0))</f>
        <v>Shirt</v>
      </c>
      <c r="H4969" t="str">
        <f>VLOOKUP($C4969,'Raw-products'!$A$2:$H$1261,MATCH(H$1,'Raw-products'!$A$1:$H$1,0))</f>
        <v>Henley</v>
      </c>
      <c r="I4969" t="str">
        <f>VLOOKUP($C4969,'Raw-products'!$A$2:$H$1261,MATCH(I$1,'Raw-products'!$A$1:$H$1,0))</f>
        <v>S</v>
      </c>
      <c r="J4969" t="str">
        <f>VLOOKUP($C4969,'Raw-products'!$A$2:$H$1261,MATCH(J$1,'Raw-products'!$A$1:$H$1,0))</f>
        <v>yellow</v>
      </c>
      <c r="K4969">
        <f>VLOOKUP($C4969,'Raw-products'!$A$2:$H$1261,MATCH(K$1,'Raw-products'!$A$1:$H$1,0))</f>
        <v>92</v>
      </c>
      <c r="L4969">
        <f>VLOOKUP($C4969,'Raw-products'!$A$2:$H$1261,MATCH(L$1,'Raw-products'!$A$1:$H$1,0))</f>
        <v>70</v>
      </c>
      <c r="M4969" s="5">
        <f t="shared" si="154"/>
        <v>6440</v>
      </c>
      <c r="N4969" cm="1">
        <f t="array" ref="N4969:Q4969">_xlfn.XLOOKUP($B4969,'Raw -orders'!$A:$A,'Raw -orders'!$B:$E)</f>
        <v>268</v>
      </c>
      <c r="O4969">
        <v>33479</v>
      </c>
      <c r="P4969" s="1">
        <v>44284</v>
      </c>
      <c r="Q4969" s="1">
        <v>44297</v>
      </c>
      <c r="R4969" t="str" cm="1">
        <f t="array" ref="R4969:Y4969">_xlfn.XLOOKUP($N4969,'Raw - customers'!$A:$A,'Raw - customers'!$B:$I)</f>
        <v>Muire Ashtonhurst</v>
      </c>
      <c r="S4969" t="str">
        <v>Male</v>
      </c>
      <c r="T4969">
        <v>47</v>
      </c>
      <c r="U4969" t="str">
        <v>25 Mikayla MewsApt. 558</v>
      </c>
      <c r="V4969">
        <v>3668</v>
      </c>
      <c r="W4969" t="str">
        <v>West Michael</v>
      </c>
      <c r="X4969" t="str">
        <v>South Australia</v>
      </c>
      <c r="Y4969" t="str">
        <v>Australia</v>
      </c>
      <c r="Z4969">
        <v>3</v>
      </c>
      <c r="AA4969" s="3" t="str">
        <f t="shared" si="155"/>
        <v>10 to 20</v>
      </c>
      <c r="AP4969" s="6">
        <v>268</v>
      </c>
      <c r="AQ4969" s="6" t="s">
        <v>1345</v>
      </c>
    </row>
    <row r="4970" spans="1:43" x14ac:dyDescent="0.25">
      <c r="A4970">
        <v>4968</v>
      </c>
      <c r="B4970">
        <v>993</v>
      </c>
      <c r="C4970">
        <v>623</v>
      </c>
      <c r="D4970">
        <v>112</v>
      </c>
      <c r="E4970">
        <v>3</v>
      </c>
      <c r="F4970">
        <v>336</v>
      </c>
      <c r="G4970" t="str">
        <f>VLOOKUP($C4970,'Raw-products'!$A$2:$H$1261,MATCH(G$1,'Raw-products'!$A$1:$H$1,0))</f>
        <v>Jacket</v>
      </c>
      <c r="H4970" t="str">
        <f>VLOOKUP($C4970,'Raw-products'!$A$2:$H$1261,MATCH(H$1,'Raw-products'!$A$1:$H$1,0))</f>
        <v>Cardigan</v>
      </c>
      <c r="I4970" t="str">
        <f>VLOOKUP($C4970,'Raw-products'!$A$2:$H$1261,MATCH(I$1,'Raw-products'!$A$1:$H$1,0))</f>
        <v>L</v>
      </c>
      <c r="J4970" t="str">
        <f>VLOOKUP($C4970,'Raw-products'!$A$2:$H$1261,MATCH(J$1,'Raw-products'!$A$1:$H$1,0))</f>
        <v>indigo</v>
      </c>
      <c r="K4970">
        <f>VLOOKUP($C4970,'Raw-products'!$A$2:$H$1261,MATCH(K$1,'Raw-products'!$A$1:$H$1,0))</f>
        <v>118</v>
      </c>
      <c r="L4970">
        <f>VLOOKUP($C4970,'Raw-products'!$A$2:$H$1261,MATCH(L$1,'Raw-products'!$A$1:$H$1,0))</f>
        <v>40</v>
      </c>
      <c r="M4970" s="5">
        <f t="shared" si="154"/>
        <v>4720</v>
      </c>
      <c r="N4970" cm="1">
        <f t="array" ref="N4970:Q4970">_xlfn.XLOOKUP($B4970,'Raw -orders'!$A:$A,'Raw -orders'!$B:$E)</f>
        <v>268</v>
      </c>
      <c r="O4970">
        <v>33479</v>
      </c>
      <c r="P4970" s="1">
        <v>44284</v>
      </c>
      <c r="Q4970" s="1">
        <v>44297</v>
      </c>
      <c r="R4970" t="str" cm="1">
        <f t="array" ref="R4970:Y4970">_xlfn.XLOOKUP($N4970,'Raw - customers'!$A:$A,'Raw - customers'!$B:$I)</f>
        <v>Muire Ashtonhurst</v>
      </c>
      <c r="S4970" t="str">
        <v>Male</v>
      </c>
      <c r="T4970">
        <v>47</v>
      </c>
      <c r="U4970" t="str">
        <v>25 Mikayla MewsApt. 558</v>
      </c>
      <c r="V4970">
        <v>3668</v>
      </c>
      <c r="W4970" t="str">
        <v>West Michael</v>
      </c>
      <c r="X4970" t="str">
        <v>South Australia</v>
      </c>
      <c r="Y4970" t="str">
        <v>Australia</v>
      </c>
      <c r="Z4970">
        <v>3</v>
      </c>
      <c r="AA4970" s="3" t="str">
        <f t="shared" si="155"/>
        <v>10 to 20</v>
      </c>
      <c r="AP4970" s="6">
        <v>268</v>
      </c>
      <c r="AQ4970" s="6" t="s">
        <v>1345</v>
      </c>
    </row>
    <row r="4971" spans="1:43" x14ac:dyDescent="0.25">
      <c r="A4971">
        <v>4969</v>
      </c>
      <c r="B4971">
        <v>993</v>
      </c>
      <c r="C4971">
        <v>1074</v>
      </c>
      <c r="D4971">
        <v>93</v>
      </c>
      <c r="E4971">
        <v>2</v>
      </c>
      <c r="F4971">
        <v>186</v>
      </c>
      <c r="G4971" t="str">
        <f>VLOOKUP($C4971,'Raw-products'!$A$2:$H$1261,MATCH(G$1,'Raw-products'!$A$1:$H$1,0))</f>
        <v>Trousers</v>
      </c>
      <c r="H4971" t="str">
        <f>VLOOKUP($C4971,'Raw-products'!$A$2:$H$1261,MATCH(H$1,'Raw-products'!$A$1:$H$1,0))</f>
        <v>Joggers</v>
      </c>
      <c r="I4971" t="str">
        <f>VLOOKUP($C4971,'Raw-products'!$A$2:$H$1261,MATCH(I$1,'Raw-products'!$A$1:$H$1,0))</f>
        <v>XL</v>
      </c>
      <c r="J4971" t="str">
        <f>VLOOKUP($C4971,'Raw-products'!$A$2:$H$1261,MATCH(J$1,'Raw-products'!$A$1:$H$1,0))</f>
        <v>blue</v>
      </c>
      <c r="K4971">
        <f>VLOOKUP($C4971,'Raw-products'!$A$2:$H$1261,MATCH(K$1,'Raw-products'!$A$1:$H$1,0))</f>
        <v>94</v>
      </c>
      <c r="L4971">
        <f>VLOOKUP($C4971,'Raw-products'!$A$2:$H$1261,MATCH(L$1,'Raw-products'!$A$1:$H$1,0))</f>
        <v>52</v>
      </c>
      <c r="M4971" s="5">
        <f t="shared" si="154"/>
        <v>4888</v>
      </c>
      <c r="N4971" cm="1">
        <f t="array" ref="N4971:Q4971">_xlfn.XLOOKUP($B4971,'Raw -orders'!$A:$A,'Raw -orders'!$B:$E)</f>
        <v>268</v>
      </c>
      <c r="O4971">
        <v>33479</v>
      </c>
      <c r="P4971" s="1">
        <v>44284</v>
      </c>
      <c r="Q4971" s="1">
        <v>44297</v>
      </c>
      <c r="R4971" t="str" cm="1">
        <f t="array" ref="R4971:Y4971">_xlfn.XLOOKUP($N4971,'Raw - customers'!$A:$A,'Raw - customers'!$B:$I)</f>
        <v>Muire Ashtonhurst</v>
      </c>
      <c r="S4971" t="str">
        <v>Male</v>
      </c>
      <c r="T4971">
        <v>47</v>
      </c>
      <c r="U4971" t="str">
        <v>25 Mikayla MewsApt. 558</v>
      </c>
      <c r="V4971">
        <v>3668</v>
      </c>
      <c r="W4971" t="str">
        <v>West Michael</v>
      </c>
      <c r="X4971" t="str">
        <v>South Australia</v>
      </c>
      <c r="Y4971" t="str">
        <v>Australia</v>
      </c>
      <c r="Z4971">
        <v>3</v>
      </c>
      <c r="AA4971" s="3" t="str">
        <f t="shared" si="155"/>
        <v>10 to 20</v>
      </c>
      <c r="AP4971" s="6">
        <v>268</v>
      </c>
      <c r="AQ4971" s="6" t="s">
        <v>1345</v>
      </c>
    </row>
    <row r="4972" spans="1:43" x14ac:dyDescent="0.25">
      <c r="A4972">
        <v>4970</v>
      </c>
      <c r="B4972">
        <v>993</v>
      </c>
      <c r="C4972">
        <v>525</v>
      </c>
      <c r="D4972">
        <v>98</v>
      </c>
      <c r="E4972">
        <v>2</v>
      </c>
      <c r="F4972">
        <v>196</v>
      </c>
      <c r="G4972" t="str">
        <f>VLOOKUP($C4972,'Raw-products'!$A$2:$H$1261,MATCH(G$1,'Raw-products'!$A$1:$H$1,0))</f>
        <v>Jacket</v>
      </c>
      <c r="H4972" t="str">
        <f>VLOOKUP($C4972,'Raw-products'!$A$2:$H$1261,MATCH(H$1,'Raw-products'!$A$1:$H$1,0))</f>
        <v>Leather</v>
      </c>
      <c r="I4972" t="str">
        <f>VLOOKUP($C4972,'Raw-products'!$A$2:$H$1261,MATCH(I$1,'Raw-products'!$A$1:$H$1,0))</f>
        <v>XS</v>
      </c>
      <c r="J4972" t="str">
        <f>VLOOKUP($C4972,'Raw-products'!$A$2:$H$1261,MATCH(J$1,'Raw-products'!$A$1:$H$1,0))</f>
        <v>red</v>
      </c>
      <c r="K4972">
        <f>VLOOKUP($C4972,'Raw-products'!$A$2:$H$1261,MATCH(K$1,'Raw-products'!$A$1:$H$1,0))</f>
        <v>113</v>
      </c>
      <c r="L4972">
        <f>VLOOKUP($C4972,'Raw-products'!$A$2:$H$1261,MATCH(L$1,'Raw-products'!$A$1:$H$1,0))</f>
        <v>67</v>
      </c>
      <c r="M4972" s="5">
        <f t="shared" si="154"/>
        <v>7571</v>
      </c>
      <c r="N4972" cm="1">
        <f t="array" ref="N4972:Q4972">_xlfn.XLOOKUP($B4972,'Raw -orders'!$A:$A,'Raw -orders'!$B:$E)</f>
        <v>268</v>
      </c>
      <c r="O4972">
        <v>33479</v>
      </c>
      <c r="P4972" s="1">
        <v>44284</v>
      </c>
      <c r="Q4972" s="1">
        <v>44297</v>
      </c>
      <c r="R4972" t="str" cm="1">
        <f t="array" ref="R4972:Y4972">_xlfn.XLOOKUP($N4972,'Raw - customers'!$A:$A,'Raw - customers'!$B:$I)</f>
        <v>Muire Ashtonhurst</v>
      </c>
      <c r="S4972" t="str">
        <v>Male</v>
      </c>
      <c r="T4972">
        <v>47</v>
      </c>
      <c r="U4972" t="str">
        <v>25 Mikayla MewsApt. 558</v>
      </c>
      <c r="V4972">
        <v>3668</v>
      </c>
      <c r="W4972" t="str">
        <v>West Michael</v>
      </c>
      <c r="X4972" t="str">
        <v>South Australia</v>
      </c>
      <c r="Y4972" t="str">
        <v>Australia</v>
      </c>
      <c r="Z4972">
        <v>3</v>
      </c>
      <c r="AA4972" s="3" t="str">
        <f t="shared" si="155"/>
        <v>10 to 20</v>
      </c>
      <c r="AP4972" s="6">
        <v>268</v>
      </c>
      <c r="AQ4972" s="6" t="s">
        <v>1345</v>
      </c>
    </row>
    <row r="4973" spans="1:43" x14ac:dyDescent="0.25">
      <c r="A4973">
        <v>4971</v>
      </c>
      <c r="B4973">
        <v>994</v>
      </c>
      <c r="C4973">
        <v>996</v>
      </c>
      <c r="D4973">
        <v>106</v>
      </c>
      <c r="E4973">
        <v>1</v>
      </c>
      <c r="F4973">
        <v>106</v>
      </c>
      <c r="G4973" t="str">
        <f>VLOOKUP($C4973,'Raw-products'!$A$2:$H$1261,MATCH(G$1,'Raw-products'!$A$1:$H$1,0))</f>
        <v>Trousers</v>
      </c>
      <c r="H4973" t="str">
        <f>VLOOKUP($C4973,'Raw-products'!$A$2:$H$1261,MATCH(H$1,'Raw-products'!$A$1:$H$1,0))</f>
        <v>Wool</v>
      </c>
      <c r="I4973" t="str">
        <f>VLOOKUP($C4973,'Raw-products'!$A$2:$H$1261,MATCH(I$1,'Raw-products'!$A$1:$H$1,0))</f>
        <v>S</v>
      </c>
      <c r="J4973" t="str">
        <f>VLOOKUP($C4973,'Raw-products'!$A$2:$H$1261,MATCH(J$1,'Raw-products'!$A$1:$H$1,0))</f>
        <v>green</v>
      </c>
      <c r="K4973">
        <f>VLOOKUP($C4973,'Raw-products'!$A$2:$H$1261,MATCH(K$1,'Raw-products'!$A$1:$H$1,0))</f>
        <v>111</v>
      </c>
      <c r="L4973">
        <f>VLOOKUP($C4973,'Raw-products'!$A$2:$H$1261,MATCH(L$1,'Raw-products'!$A$1:$H$1,0))</f>
        <v>43</v>
      </c>
      <c r="M4973" s="5">
        <f t="shared" si="154"/>
        <v>4773</v>
      </c>
      <c r="N4973" cm="1">
        <f t="array" ref="N4973:Q4973">_xlfn.XLOOKUP($B4973,'Raw -orders'!$A:$A,'Raw -orders'!$B:$E)</f>
        <v>920</v>
      </c>
      <c r="O4973">
        <v>59074</v>
      </c>
      <c r="P4973" s="1">
        <v>44392</v>
      </c>
      <c r="Q4973" s="1">
        <v>44394</v>
      </c>
      <c r="R4973" t="str" cm="1">
        <f t="array" ref="R4973:Y4973">_xlfn.XLOOKUP($N4973,'Raw - customers'!$A:$A,'Raw - customers'!$B:$I)</f>
        <v>Curcio Kiffin</v>
      </c>
      <c r="S4973" t="str">
        <v>Polygender</v>
      </c>
      <c r="T4973">
        <v>72</v>
      </c>
      <c r="U4973" t="str">
        <v>733 Oliver WaySuite 667</v>
      </c>
      <c r="V4973">
        <v>3992</v>
      </c>
      <c r="W4973" t="str">
        <v>Rutherfordville</v>
      </c>
      <c r="X4973" t="str">
        <v>Northern Territory</v>
      </c>
      <c r="Y4973" t="str">
        <v>Australia</v>
      </c>
      <c r="Z4973">
        <v>7</v>
      </c>
      <c r="AA4973" s="3" t="str">
        <f t="shared" si="155"/>
        <v>0 to 10</v>
      </c>
      <c r="AP4973" s="6">
        <v>920</v>
      </c>
      <c r="AQ4973" s="6" t="s">
        <v>1339</v>
      </c>
    </row>
    <row r="4974" spans="1:43" x14ac:dyDescent="0.25">
      <c r="A4974">
        <v>4972</v>
      </c>
      <c r="B4974">
        <v>994</v>
      </c>
      <c r="C4974">
        <v>962</v>
      </c>
      <c r="D4974">
        <v>97</v>
      </c>
      <c r="E4974">
        <v>3</v>
      </c>
      <c r="F4974">
        <v>291</v>
      </c>
      <c r="G4974" t="str">
        <f>VLOOKUP($C4974,'Raw-products'!$A$2:$H$1261,MATCH(G$1,'Raw-products'!$A$1:$H$1,0))</f>
        <v>Trousers</v>
      </c>
      <c r="H4974" t="str">
        <f>VLOOKUP($C4974,'Raw-products'!$A$2:$H$1261,MATCH(H$1,'Raw-products'!$A$1:$H$1,0))</f>
        <v>Slim-Fit</v>
      </c>
      <c r="I4974" t="str">
        <f>VLOOKUP($C4974,'Raw-products'!$A$2:$H$1261,MATCH(I$1,'Raw-products'!$A$1:$H$1,0))</f>
        <v>M</v>
      </c>
      <c r="J4974" t="str">
        <f>VLOOKUP($C4974,'Raw-products'!$A$2:$H$1261,MATCH(J$1,'Raw-products'!$A$1:$H$1,0))</f>
        <v>green</v>
      </c>
      <c r="K4974">
        <f>VLOOKUP($C4974,'Raw-products'!$A$2:$H$1261,MATCH(K$1,'Raw-products'!$A$1:$H$1,0))</f>
        <v>119</v>
      </c>
      <c r="L4974">
        <f>VLOOKUP($C4974,'Raw-products'!$A$2:$H$1261,MATCH(L$1,'Raw-products'!$A$1:$H$1,0))</f>
        <v>78</v>
      </c>
      <c r="M4974" s="5">
        <f t="shared" si="154"/>
        <v>9282</v>
      </c>
      <c r="N4974" cm="1">
        <f t="array" ref="N4974:Q4974">_xlfn.XLOOKUP($B4974,'Raw -orders'!$A:$A,'Raw -orders'!$B:$E)</f>
        <v>920</v>
      </c>
      <c r="O4974">
        <v>59074</v>
      </c>
      <c r="P4974" s="1">
        <v>44392</v>
      </c>
      <c r="Q4974" s="1">
        <v>44394</v>
      </c>
      <c r="R4974" t="str" cm="1">
        <f t="array" ref="R4974:Y4974">_xlfn.XLOOKUP($N4974,'Raw - customers'!$A:$A,'Raw - customers'!$B:$I)</f>
        <v>Curcio Kiffin</v>
      </c>
      <c r="S4974" t="str">
        <v>Polygender</v>
      </c>
      <c r="T4974">
        <v>72</v>
      </c>
      <c r="U4974" t="str">
        <v>733 Oliver WaySuite 667</v>
      </c>
      <c r="V4974">
        <v>3992</v>
      </c>
      <c r="W4974" t="str">
        <v>Rutherfordville</v>
      </c>
      <c r="X4974" t="str">
        <v>Northern Territory</v>
      </c>
      <c r="Y4974" t="str">
        <v>Australia</v>
      </c>
      <c r="Z4974">
        <v>7</v>
      </c>
      <c r="AA4974" s="3" t="str">
        <f t="shared" si="155"/>
        <v>0 to 10</v>
      </c>
      <c r="AP4974" s="6">
        <v>920</v>
      </c>
      <c r="AQ4974" s="6" t="s">
        <v>1339</v>
      </c>
    </row>
    <row r="4975" spans="1:43" x14ac:dyDescent="0.25">
      <c r="A4975">
        <v>4973</v>
      </c>
      <c r="B4975">
        <v>994</v>
      </c>
      <c r="C4975">
        <v>441</v>
      </c>
      <c r="D4975">
        <v>107</v>
      </c>
      <c r="E4975">
        <v>3</v>
      </c>
      <c r="F4975">
        <v>321</v>
      </c>
      <c r="G4975" t="str">
        <f>VLOOKUP($C4975,'Raw-products'!$A$2:$H$1261,MATCH(G$1,'Raw-products'!$A$1:$H$1,0))</f>
        <v>Jacket</v>
      </c>
      <c r="H4975" t="str">
        <f>VLOOKUP($C4975,'Raw-products'!$A$2:$H$1261,MATCH(H$1,'Raw-products'!$A$1:$H$1,0))</f>
        <v>Denim</v>
      </c>
      <c r="I4975" t="str">
        <f>VLOOKUP($C4975,'Raw-products'!$A$2:$H$1261,MATCH(I$1,'Raw-products'!$A$1:$H$1,0))</f>
        <v>S</v>
      </c>
      <c r="J4975" t="str">
        <f>VLOOKUP($C4975,'Raw-products'!$A$2:$H$1261,MATCH(J$1,'Raw-products'!$A$1:$H$1,0))</f>
        <v>blue</v>
      </c>
      <c r="K4975">
        <f>VLOOKUP($C4975,'Raw-products'!$A$2:$H$1261,MATCH(K$1,'Raw-products'!$A$1:$H$1,0))</f>
        <v>92</v>
      </c>
      <c r="L4975">
        <f>VLOOKUP($C4975,'Raw-products'!$A$2:$H$1261,MATCH(L$1,'Raw-products'!$A$1:$H$1,0))</f>
        <v>56</v>
      </c>
      <c r="M4975" s="5">
        <f t="shared" si="154"/>
        <v>5152</v>
      </c>
      <c r="N4975" cm="1">
        <f t="array" ref="N4975:Q4975">_xlfn.XLOOKUP($B4975,'Raw -orders'!$A:$A,'Raw -orders'!$B:$E)</f>
        <v>920</v>
      </c>
      <c r="O4975">
        <v>59074</v>
      </c>
      <c r="P4975" s="1">
        <v>44392</v>
      </c>
      <c r="Q4975" s="1">
        <v>44394</v>
      </c>
      <c r="R4975" t="str" cm="1">
        <f t="array" ref="R4975:Y4975">_xlfn.XLOOKUP($N4975,'Raw - customers'!$A:$A,'Raw - customers'!$B:$I)</f>
        <v>Curcio Kiffin</v>
      </c>
      <c r="S4975" t="str">
        <v>Polygender</v>
      </c>
      <c r="T4975">
        <v>72</v>
      </c>
      <c r="U4975" t="str">
        <v>733 Oliver WaySuite 667</v>
      </c>
      <c r="V4975">
        <v>3992</v>
      </c>
      <c r="W4975" t="str">
        <v>Rutherfordville</v>
      </c>
      <c r="X4975" t="str">
        <v>Northern Territory</v>
      </c>
      <c r="Y4975" t="str">
        <v>Australia</v>
      </c>
      <c r="Z4975">
        <v>7</v>
      </c>
      <c r="AA4975" s="3" t="str">
        <f t="shared" si="155"/>
        <v>0 to 10</v>
      </c>
      <c r="AP4975" s="6">
        <v>920</v>
      </c>
      <c r="AQ4975" s="6" t="s">
        <v>1339</v>
      </c>
    </row>
    <row r="4976" spans="1:43" x14ac:dyDescent="0.25">
      <c r="A4976">
        <v>4974</v>
      </c>
      <c r="B4976">
        <v>994</v>
      </c>
      <c r="C4976">
        <v>73</v>
      </c>
      <c r="D4976">
        <v>118</v>
      </c>
      <c r="E4976">
        <v>1</v>
      </c>
      <c r="F4976">
        <v>118</v>
      </c>
      <c r="G4976" t="str">
        <f>VLOOKUP($C4976,'Raw-products'!$A$2:$H$1261,MATCH(G$1,'Raw-products'!$A$1:$H$1,0))</f>
        <v>Shirt</v>
      </c>
      <c r="H4976" t="str">
        <f>VLOOKUP($C4976,'Raw-products'!$A$2:$H$1261,MATCH(H$1,'Raw-products'!$A$1:$H$1,0))</f>
        <v>Flannel</v>
      </c>
      <c r="I4976" t="str">
        <f>VLOOKUP($C4976,'Raw-products'!$A$2:$H$1261,MATCH(I$1,'Raw-products'!$A$1:$H$1,0))</f>
        <v>L</v>
      </c>
      <c r="J4976" t="str">
        <f>VLOOKUP($C4976,'Raw-products'!$A$2:$H$1261,MATCH(J$1,'Raw-products'!$A$1:$H$1,0))</f>
        <v>red</v>
      </c>
      <c r="K4976">
        <f>VLOOKUP($C4976,'Raw-products'!$A$2:$H$1261,MATCH(K$1,'Raw-products'!$A$1:$H$1,0))</f>
        <v>96</v>
      </c>
      <c r="L4976">
        <f>VLOOKUP($C4976,'Raw-products'!$A$2:$H$1261,MATCH(L$1,'Raw-products'!$A$1:$H$1,0))</f>
        <v>77</v>
      </c>
      <c r="M4976" s="5">
        <f t="shared" si="154"/>
        <v>7392</v>
      </c>
      <c r="N4976" cm="1">
        <f t="array" ref="N4976:Q4976">_xlfn.XLOOKUP($B4976,'Raw -orders'!$A:$A,'Raw -orders'!$B:$E)</f>
        <v>920</v>
      </c>
      <c r="O4976">
        <v>59074</v>
      </c>
      <c r="P4976" s="1">
        <v>44392</v>
      </c>
      <c r="Q4976" s="1">
        <v>44394</v>
      </c>
      <c r="R4976" t="str" cm="1">
        <f t="array" ref="R4976:Y4976">_xlfn.XLOOKUP($N4976,'Raw - customers'!$A:$A,'Raw - customers'!$B:$I)</f>
        <v>Curcio Kiffin</v>
      </c>
      <c r="S4976" t="str">
        <v>Polygender</v>
      </c>
      <c r="T4976">
        <v>72</v>
      </c>
      <c r="U4976" t="str">
        <v>733 Oliver WaySuite 667</v>
      </c>
      <c r="V4976">
        <v>3992</v>
      </c>
      <c r="W4976" t="str">
        <v>Rutherfordville</v>
      </c>
      <c r="X4976" t="str">
        <v>Northern Territory</v>
      </c>
      <c r="Y4976" t="str">
        <v>Australia</v>
      </c>
      <c r="Z4976">
        <v>7</v>
      </c>
      <c r="AA4976" s="3" t="str">
        <f t="shared" si="155"/>
        <v>0 to 10</v>
      </c>
      <c r="AP4976" s="6">
        <v>920</v>
      </c>
      <c r="AQ4976" s="6" t="s">
        <v>1339</v>
      </c>
    </row>
    <row r="4977" spans="1:43" x14ac:dyDescent="0.25">
      <c r="A4977">
        <v>4975</v>
      </c>
      <c r="B4977">
        <v>995</v>
      </c>
      <c r="C4977">
        <v>564</v>
      </c>
      <c r="D4977">
        <v>100</v>
      </c>
      <c r="E4977">
        <v>3</v>
      </c>
      <c r="F4977">
        <v>300</v>
      </c>
      <c r="G4977" t="str">
        <f>VLOOKUP($C4977,'Raw-products'!$A$2:$H$1261,MATCH(G$1,'Raw-products'!$A$1:$H$1,0))</f>
        <v>Jacket</v>
      </c>
      <c r="H4977" t="str">
        <f>VLOOKUP($C4977,'Raw-products'!$A$2:$H$1261,MATCH(H$1,'Raw-products'!$A$1:$H$1,0))</f>
        <v>Bomber</v>
      </c>
      <c r="I4977" t="str">
        <f>VLOOKUP($C4977,'Raw-products'!$A$2:$H$1261,MATCH(I$1,'Raw-products'!$A$1:$H$1,0))</f>
        <v>XL</v>
      </c>
      <c r="J4977" t="str">
        <f>VLOOKUP($C4977,'Raw-products'!$A$2:$H$1261,MATCH(J$1,'Raw-products'!$A$1:$H$1,0))</f>
        <v>red</v>
      </c>
      <c r="K4977">
        <f>VLOOKUP($C4977,'Raw-products'!$A$2:$H$1261,MATCH(K$1,'Raw-products'!$A$1:$H$1,0))</f>
        <v>90</v>
      </c>
      <c r="L4977">
        <f>VLOOKUP($C4977,'Raw-products'!$A$2:$H$1261,MATCH(L$1,'Raw-products'!$A$1:$H$1,0))</f>
        <v>62</v>
      </c>
      <c r="M4977" s="5">
        <f t="shared" si="154"/>
        <v>5580</v>
      </c>
      <c r="N4977" cm="1">
        <f t="array" ref="N4977:Q4977">_xlfn.XLOOKUP($B4977,'Raw -orders'!$A:$A,'Raw -orders'!$B:$E)</f>
        <v>15</v>
      </c>
      <c r="O4977">
        <v>43588</v>
      </c>
      <c r="P4977" s="1">
        <v>44300</v>
      </c>
      <c r="Q4977" s="1">
        <v>44314</v>
      </c>
      <c r="R4977" t="str" cm="1">
        <f t="array" ref="R4977:Y4977">_xlfn.XLOOKUP($N4977,'Raw - customers'!$A:$A,'Raw - customers'!$B:$I)</f>
        <v>Avril Rossiter</v>
      </c>
      <c r="S4977" t="str">
        <v>Genderfluid</v>
      </c>
      <c r="T4977">
        <v>34</v>
      </c>
      <c r="U4977" t="str">
        <v>254 Ali RidgeApt. 350</v>
      </c>
      <c r="V4977">
        <v>491</v>
      </c>
      <c r="W4977" t="str">
        <v>Kiehnburgh</v>
      </c>
      <c r="X4977" t="str">
        <v>Western Australia</v>
      </c>
      <c r="Y4977" t="str">
        <v>Australia</v>
      </c>
      <c r="Z4977">
        <v>4</v>
      </c>
      <c r="AA4977" s="3" t="str">
        <f t="shared" si="155"/>
        <v>10 to 20</v>
      </c>
      <c r="AP4977" s="6">
        <v>15</v>
      </c>
      <c r="AQ4977" s="6" t="s">
        <v>1377</v>
      </c>
    </row>
    <row r="4978" spans="1:43" x14ac:dyDescent="0.25">
      <c r="A4978">
        <v>4976</v>
      </c>
      <c r="B4978">
        <v>995</v>
      </c>
      <c r="C4978">
        <v>837</v>
      </c>
      <c r="D4978">
        <v>117</v>
      </c>
      <c r="E4978">
        <v>1</v>
      </c>
      <c r="F4978">
        <v>117</v>
      </c>
      <c r="G4978" t="str">
        <f>VLOOKUP($C4978,'Raw-products'!$A$2:$H$1261,MATCH(G$1,'Raw-products'!$A$1:$H$1,0))</f>
        <v>Jacket</v>
      </c>
      <c r="H4978" t="str">
        <f>VLOOKUP($C4978,'Raw-products'!$A$2:$H$1261,MATCH(H$1,'Raw-products'!$A$1:$H$1,0))</f>
        <v>Shearling</v>
      </c>
      <c r="I4978" t="str">
        <f>VLOOKUP($C4978,'Raw-products'!$A$2:$H$1261,MATCH(I$1,'Raw-products'!$A$1:$H$1,0))</f>
        <v>M</v>
      </c>
      <c r="J4978" t="str">
        <f>VLOOKUP($C4978,'Raw-products'!$A$2:$H$1261,MATCH(J$1,'Raw-products'!$A$1:$H$1,0))</f>
        <v>violet</v>
      </c>
      <c r="K4978">
        <f>VLOOKUP($C4978,'Raw-products'!$A$2:$H$1261,MATCH(K$1,'Raw-products'!$A$1:$H$1,0))</f>
        <v>95</v>
      </c>
      <c r="L4978">
        <f>VLOOKUP($C4978,'Raw-products'!$A$2:$H$1261,MATCH(L$1,'Raw-products'!$A$1:$H$1,0))</f>
        <v>74</v>
      </c>
      <c r="M4978" s="5">
        <f t="shared" si="154"/>
        <v>7030</v>
      </c>
      <c r="N4978" cm="1">
        <f t="array" ref="N4978:Q4978">_xlfn.XLOOKUP($B4978,'Raw -orders'!$A:$A,'Raw -orders'!$B:$E)</f>
        <v>15</v>
      </c>
      <c r="O4978">
        <v>43588</v>
      </c>
      <c r="P4978" s="1">
        <v>44300</v>
      </c>
      <c r="Q4978" s="1">
        <v>44314</v>
      </c>
      <c r="R4978" t="str" cm="1">
        <f t="array" ref="R4978:Y4978">_xlfn.XLOOKUP($N4978,'Raw - customers'!$A:$A,'Raw - customers'!$B:$I)</f>
        <v>Avril Rossiter</v>
      </c>
      <c r="S4978" t="str">
        <v>Genderfluid</v>
      </c>
      <c r="T4978">
        <v>34</v>
      </c>
      <c r="U4978" t="str">
        <v>254 Ali RidgeApt. 350</v>
      </c>
      <c r="V4978">
        <v>491</v>
      </c>
      <c r="W4978" t="str">
        <v>Kiehnburgh</v>
      </c>
      <c r="X4978" t="str">
        <v>Western Australia</v>
      </c>
      <c r="Y4978" t="str">
        <v>Australia</v>
      </c>
      <c r="Z4978">
        <v>4</v>
      </c>
      <c r="AA4978" s="3" t="str">
        <f t="shared" si="155"/>
        <v>10 to 20</v>
      </c>
      <c r="AP4978" s="6">
        <v>15</v>
      </c>
      <c r="AQ4978" s="6" t="s">
        <v>1377</v>
      </c>
    </row>
    <row r="4979" spans="1:43" x14ac:dyDescent="0.25">
      <c r="A4979">
        <v>4977</v>
      </c>
      <c r="B4979">
        <v>995</v>
      </c>
      <c r="C4979">
        <v>536</v>
      </c>
      <c r="D4979">
        <v>98</v>
      </c>
      <c r="E4979">
        <v>1</v>
      </c>
      <c r="F4979">
        <v>98</v>
      </c>
      <c r="G4979" t="str">
        <f>VLOOKUP($C4979,'Raw-products'!$A$2:$H$1261,MATCH(G$1,'Raw-products'!$A$1:$H$1,0))</f>
        <v>Jacket</v>
      </c>
      <c r="H4979" t="str">
        <f>VLOOKUP($C4979,'Raw-products'!$A$2:$H$1261,MATCH(H$1,'Raw-products'!$A$1:$H$1,0))</f>
        <v>Leather</v>
      </c>
      <c r="I4979" t="str">
        <f>VLOOKUP($C4979,'Raw-products'!$A$2:$H$1261,MATCH(I$1,'Raw-products'!$A$1:$H$1,0))</f>
        <v>S</v>
      </c>
      <c r="J4979" t="str">
        <f>VLOOKUP($C4979,'Raw-products'!$A$2:$H$1261,MATCH(J$1,'Raw-products'!$A$1:$H$1,0))</f>
        <v>yellow</v>
      </c>
      <c r="K4979">
        <f>VLOOKUP($C4979,'Raw-products'!$A$2:$H$1261,MATCH(K$1,'Raw-products'!$A$1:$H$1,0))</f>
        <v>113</v>
      </c>
      <c r="L4979">
        <f>VLOOKUP($C4979,'Raw-products'!$A$2:$H$1261,MATCH(L$1,'Raw-products'!$A$1:$H$1,0))</f>
        <v>41</v>
      </c>
      <c r="M4979" s="5">
        <f t="shared" si="154"/>
        <v>4633</v>
      </c>
      <c r="N4979" cm="1">
        <f t="array" ref="N4979:Q4979">_xlfn.XLOOKUP($B4979,'Raw -orders'!$A:$A,'Raw -orders'!$B:$E)</f>
        <v>15</v>
      </c>
      <c r="O4979">
        <v>43588</v>
      </c>
      <c r="P4979" s="1">
        <v>44300</v>
      </c>
      <c r="Q4979" s="1">
        <v>44314</v>
      </c>
      <c r="R4979" t="str" cm="1">
        <f t="array" ref="R4979:Y4979">_xlfn.XLOOKUP($N4979,'Raw - customers'!$A:$A,'Raw - customers'!$B:$I)</f>
        <v>Avril Rossiter</v>
      </c>
      <c r="S4979" t="str">
        <v>Genderfluid</v>
      </c>
      <c r="T4979">
        <v>34</v>
      </c>
      <c r="U4979" t="str">
        <v>254 Ali RidgeApt. 350</v>
      </c>
      <c r="V4979">
        <v>491</v>
      </c>
      <c r="W4979" t="str">
        <v>Kiehnburgh</v>
      </c>
      <c r="X4979" t="str">
        <v>Western Australia</v>
      </c>
      <c r="Y4979" t="str">
        <v>Australia</v>
      </c>
      <c r="Z4979">
        <v>4</v>
      </c>
      <c r="AA4979" s="3" t="str">
        <f t="shared" si="155"/>
        <v>10 to 20</v>
      </c>
      <c r="AP4979" s="6">
        <v>15</v>
      </c>
      <c r="AQ4979" s="6" t="s">
        <v>1377</v>
      </c>
    </row>
    <row r="4980" spans="1:43" x14ac:dyDescent="0.25">
      <c r="A4980">
        <v>4978</v>
      </c>
      <c r="B4980">
        <v>995</v>
      </c>
      <c r="C4980">
        <v>756</v>
      </c>
      <c r="D4980">
        <v>109</v>
      </c>
      <c r="E4980">
        <v>2</v>
      </c>
      <c r="F4980">
        <v>218</v>
      </c>
      <c r="G4980" t="str">
        <f>VLOOKUP($C4980,'Raw-products'!$A$2:$H$1261,MATCH(G$1,'Raw-products'!$A$1:$H$1,0))</f>
        <v>Jacket</v>
      </c>
      <c r="H4980" t="str">
        <f>VLOOKUP($C4980,'Raw-products'!$A$2:$H$1261,MATCH(H$1,'Raw-products'!$A$1:$H$1,0))</f>
        <v>Peacoat</v>
      </c>
      <c r="I4980" t="str">
        <f>VLOOKUP($C4980,'Raw-products'!$A$2:$H$1261,MATCH(I$1,'Raw-products'!$A$1:$H$1,0))</f>
        <v>S</v>
      </c>
      <c r="J4980" t="str">
        <f>VLOOKUP($C4980,'Raw-products'!$A$2:$H$1261,MATCH(J$1,'Raw-products'!$A$1:$H$1,0))</f>
        <v>blue</v>
      </c>
      <c r="K4980">
        <f>VLOOKUP($C4980,'Raw-products'!$A$2:$H$1261,MATCH(K$1,'Raw-products'!$A$1:$H$1,0))</f>
        <v>102</v>
      </c>
      <c r="L4980">
        <f>VLOOKUP($C4980,'Raw-products'!$A$2:$H$1261,MATCH(L$1,'Raw-products'!$A$1:$H$1,0))</f>
        <v>50</v>
      </c>
      <c r="M4980" s="5">
        <f t="shared" si="154"/>
        <v>5100</v>
      </c>
      <c r="N4980" cm="1">
        <f t="array" ref="N4980:Q4980">_xlfn.XLOOKUP($B4980,'Raw -orders'!$A:$A,'Raw -orders'!$B:$E)</f>
        <v>15</v>
      </c>
      <c r="O4980">
        <v>43588</v>
      </c>
      <c r="P4980" s="1">
        <v>44300</v>
      </c>
      <c r="Q4980" s="1">
        <v>44314</v>
      </c>
      <c r="R4980" t="str" cm="1">
        <f t="array" ref="R4980:Y4980">_xlfn.XLOOKUP($N4980,'Raw - customers'!$A:$A,'Raw - customers'!$B:$I)</f>
        <v>Avril Rossiter</v>
      </c>
      <c r="S4980" t="str">
        <v>Genderfluid</v>
      </c>
      <c r="T4980">
        <v>34</v>
      </c>
      <c r="U4980" t="str">
        <v>254 Ali RidgeApt. 350</v>
      </c>
      <c r="V4980">
        <v>491</v>
      </c>
      <c r="W4980" t="str">
        <v>Kiehnburgh</v>
      </c>
      <c r="X4980" t="str">
        <v>Western Australia</v>
      </c>
      <c r="Y4980" t="str">
        <v>Australia</v>
      </c>
      <c r="Z4980">
        <v>4</v>
      </c>
      <c r="AA4980" s="3" t="str">
        <f t="shared" si="155"/>
        <v>10 to 20</v>
      </c>
      <c r="AP4980" s="6">
        <v>15</v>
      </c>
      <c r="AQ4980" s="6" t="s">
        <v>1377</v>
      </c>
    </row>
    <row r="4981" spans="1:43" x14ac:dyDescent="0.25">
      <c r="A4981">
        <v>4979</v>
      </c>
      <c r="B4981">
        <v>995</v>
      </c>
      <c r="C4981">
        <v>24</v>
      </c>
      <c r="D4981">
        <v>96</v>
      </c>
      <c r="E4981">
        <v>3</v>
      </c>
      <c r="F4981">
        <v>288</v>
      </c>
      <c r="G4981" t="str">
        <f>VLOOKUP($C4981,'Raw-products'!$A$2:$H$1261,MATCH(G$1,'Raw-products'!$A$1:$H$1,0))</f>
        <v>Shirt</v>
      </c>
      <c r="H4981" t="str">
        <f>VLOOKUP($C4981,'Raw-products'!$A$2:$H$1261,MATCH(H$1,'Raw-products'!$A$1:$H$1,0))</f>
        <v>Oxford Cloth</v>
      </c>
      <c r="I4981" t="str">
        <f>VLOOKUP($C4981,'Raw-products'!$A$2:$H$1261,MATCH(I$1,'Raw-products'!$A$1:$H$1,0))</f>
        <v>XL</v>
      </c>
      <c r="J4981" t="str">
        <f>VLOOKUP($C4981,'Raw-products'!$A$2:$H$1261,MATCH(J$1,'Raw-products'!$A$1:$H$1,0))</f>
        <v>blue</v>
      </c>
      <c r="K4981">
        <f>VLOOKUP($C4981,'Raw-products'!$A$2:$H$1261,MATCH(K$1,'Raw-products'!$A$1:$H$1,0))</f>
        <v>114</v>
      </c>
      <c r="L4981">
        <f>VLOOKUP($C4981,'Raw-products'!$A$2:$H$1261,MATCH(L$1,'Raw-products'!$A$1:$H$1,0))</f>
        <v>60</v>
      </c>
      <c r="M4981" s="5">
        <f t="shared" si="154"/>
        <v>6840</v>
      </c>
      <c r="N4981" cm="1">
        <f t="array" ref="N4981:Q4981">_xlfn.XLOOKUP($B4981,'Raw -orders'!$A:$A,'Raw -orders'!$B:$E)</f>
        <v>15</v>
      </c>
      <c r="O4981">
        <v>43588</v>
      </c>
      <c r="P4981" s="1">
        <v>44300</v>
      </c>
      <c r="Q4981" s="1">
        <v>44314</v>
      </c>
      <c r="R4981" t="str" cm="1">
        <f t="array" ref="R4981:Y4981">_xlfn.XLOOKUP($N4981,'Raw - customers'!$A:$A,'Raw - customers'!$B:$I)</f>
        <v>Avril Rossiter</v>
      </c>
      <c r="S4981" t="str">
        <v>Genderfluid</v>
      </c>
      <c r="T4981">
        <v>34</v>
      </c>
      <c r="U4981" t="str">
        <v>254 Ali RidgeApt. 350</v>
      </c>
      <c r="V4981">
        <v>491</v>
      </c>
      <c r="W4981" t="str">
        <v>Kiehnburgh</v>
      </c>
      <c r="X4981" t="str">
        <v>Western Australia</v>
      </c>
      <c r="Y4981" t="str">
        <v>Australia</v>
      </c>
      <c r="Z4981">
        <v>4</v>
      </c>
      <c r="AA4981" s="3" t="str">
        <f t="shared" si="155"/>
        <v>10 to 20</v>
      </c>
      <c r="AP4981" s="6">
        <v>15</v>
      </c>
      <c r="AQ4981" s="6" t="s">
        <v>1377</v>
      </c>
    </row>
    <row r="4982" spans="1:43" x14ac:dyDescent="0.25">
      <c r="A4982">
        <v>4980</v>
      </c>
      <c r="B4982">
        <v>995</v>
      </c>
      <c r="C4982">
        <v>244</v>
      </c>
      <c r="D4982">
        <v>106</v>
      </c>
      <c r="E4982">
        <v>1</v>
      </c>
      <c r="F4982">
        <v>106</v>
      </c>
      <c r="G4982" t="str">
        <f>VLOOKUP($C4982,'Raw-products'!$A$2:$H$1261,MATCH(G$1,'Raw-products'!$A$1:$H$1,0))</f>
        <v>Shirt</v>
      </c>
      <c r="H4982" t="str">
        <f>VLOOKUP($C4982,'Raw-products'!$A$2:$H$1261,MATCH(H$1,'Raw-products'!$A$1:$H$1,0))</f>
        <v>Chambray</v>
      </c>
      <c r="I4982" t="str">
        <f>VLOOKUP($C4982,'Raw-products'!$A$2:$H$1261,MATCH(I$1,'Raw-products'!$A$1:$H$1,0))</f>
        <v>XL</v>
      </c>
      <c r="J4982" t="str">
        <f>VLOOKUP($C4982,'Raw-products'!$A$2:$H$1261,MATCH(J$1,'Raw-products'!$A$1:$H$1,0))</f>
        <v>violet</v>
      </c>
      <c r="K4982">
        <f>VLOOKUP($C4982,'Raw-products'!$A$2:$H$1261,MATCH(K$1,'Raw-products'!$A$1:$H$1,0))</f>
        <v>105</v>
      </c>
      <c r="L4982">
        <f>VLOOKUP($C4982,'Raw-products'!$A$2:$H$1261,MATCH(L$1,'Raw-products'!$A$1:$H$1,0))</f>
        <v>54</v>
      </c>
      <c r="M4982" s="5">
        <f t="shared" si="154"/>
        <v>5670</v>
      </c>
      <c r="N4982" cm="1">
        <f t="array" ref="N4982:Q4982">_xlfn.XLOOKUP($B4982,'Raw -orders'!$A:$A,'Raw -orders'!$B:$E)</f>
        <v>15</v>
      </c>
      <c r="O4982">
        <v>43588</v>
      </c>
      <c r="P4982" s="1">
        <v>44300</v>
      </c>
      <c r="Q4982" s="1">
        <v>44314</v>
      </c>
      <c r="R4982" t="str" cm="1">
        <f t="array" ref="R4982:Y4982">_xlfn.XLOOKUP($N4982,'Raw - customers'!$A:$A,'Raw - customers'!$B:$I)</f>
        <v>Avril Rossiter</v>
      </c>
      <c r="S4982" t="str">
        <v>Genderfluid</v>
      </c>
      <c r="T4982">
        <v>34</v>
      </c>
      <c r="U4982" t="str">
        <v>254 Ali RidgeApt. 350</v>
      </c>
      <c r="V4982">
        <v>491</v>
      </c>
      <c r="W4982" t="str">
        <v>Kiehnburgh</v>
      </c>
      <c r="X4982" t="str">
        <v>Western Australia</v>
      </c>
      <c r="Y4982" t="str">
        <v>Australia</v>
      </c>
      <c r="Z4982">
        <v>4</v>
      </c>
      <c r="AA4982" s="3" t="str">
        <f t="shared" si="155"/>
        <v>10 to 20</v>
      </c>
      <c r="AP4982" s="6">
        <v>15</v>
      </c>
      <c r="AQ4982" s="6" t="s">
        <v>1377</v>
      </c>
    </row>
    <row r="4983" spans="1:43" x14ac:dyDescent="0.25">
      <c r="A4983">
        <v>4981</v>
      </c>
      <c r="B4983">
        <v>996</v>
      </c>
      <c r="C4983">
        <v>379</v>
      </c>
      <c r="D4983">
        <v>94</v>
      </c>
      <c r="E4983">
        <v>3</v>
      </c>
      <c r="F4983">
        <v>282</v>
      </c>
      <c r="G4983" t="str">
        <f>VLOOKUP($C4983,'Raw-products'!$A$2:$H$1261,MATCH(G$1,'Raw-products'!$A$1:$H$1,0))</f>
        <v>Shirt</v>
      </c>
      <c r="H4983" t="str">
        <f>VLOOKUP($C4983,'Raw-products'!$A$2:$H$1261,MATCH(H$1,'Raw-products'!$A$1:$H$1,0))</f>
        <v>Henley</v>
      </c>
      <c r="I4983" t="str">
        <f>VLOOKUP($C4983,'Raw-products'!$A$2:$H$1261,MATCH(I$1,'Raw-products'!$A$1:$H$1,0))</f>
        <v>XL</v>
      </c>
      <c r="J4983" t="str">
        <f>VLOOKUP($C4983,'Raw-products'!$A$2:$H$1261,MATCH(J$1,'Raw-products'!$A$1:$H$1,0))</f>
        <v>indigo</v>
      </c>
      <c r="K4983">
        <f>VLOOKUP($C4983,'Raw-products'!$A$2:$H$1261,MATCH(K$1,'Raw-products'!$A$1:$H$1,0))</f>
        <v>92</v>
      </c>
      <c r="L4983">
        <f>VLOOKUP($C4983,'Raw-products'!$A$2:$H$1261,MATCH(L$1,'Raw-products'!$A$1:$H$1,0))</f>
        <v>52</v>
      </c>
      <c r="M4983" s="5">
        <f t="shared" si="154"/>
        <v>4784</v>
      </c>
      <c r="N4983" cm="1">
        <f t="array" ref="N4983:Q4983">_xlfn.XLOOKUP($B4983,'Raw -orders'!$A:$A,'Raw -orders'!$B:$E)</f>
        <v>345</v>
      </c>
      <c r="O4983">
        <v>37843</v>
      </c>
      <c r="P4983" s="1">
        <v>44209</v>
      </c>
      <c r="Q4983" s="1">
        <v>44229</v>
      </c>
      <c r="R4983" t="str" cm="1">
        <f t="array" ref="R4983:Y4983">_xlfn.XLOOKUP($N4983,'Raw - customers'!$A:$A,'Raw - customers'!$B:$I)</f>
        <v>Merrielle Piken</v>
      </c>
      <c r="S4983" t="str">
        <v>Genderqueer</v>
      </c>
      <c r="T4983">
        <v>62</v>
      </c>
      <c r="U4983" t="str">
        <v>9182 Hermann MallApt. 890</v>
      </c>
      <c r="V4983">
        <v>799</v>
      </c>
      <c r="W4983" t="str">
        <v>Audreyfurt</v>
      </c>
      <c r="X4983" t="str">
        <v>Victoria</v>
      </c>
      <c r="Y4983" t="str">
        <v>Australia</v>
      </c>
      <c r="Z4983">
        <v>1</v>
      </c>
      <c r="AA4983" s="3" t="str">
        <f t="shared" si="155"/>
        <v>10 to 20</v>
      </c>
      <c r="AP4983" s="6">
        <v>345</v>
      </c>
      <c r="AQ4983" s="6" t="s">
        <v>1396</v>
      </c>
    </row>
    <row r="4984" spans="1:43" x14ac:dyDescent="0.25">
      <c r="A4984">
        <v>4982</v>
      </c>
      <c r="B4984">
        <v>996</v>
      </c>
      <c r="C4984">
        <v>794</v>
      </c>
      <c r="D4984">
        <v>91</v>
      </c>
      <c r="E4984">
        <v>2</v>
      </c>
      <c r="F4984">
        <v>182</v>
      </c>
      <c r="G4984" t="str">
        <f>VLOOKUP($C4984,'Raw-products'!$A$2:$H$1261,MATCH(G$1,'Raw-products'!$A$1:$H$1,0))</f>
        <v>Jacket</v>
      </c>
      <c r="H4984" t="str">
        <f>VLOOKUP($C4984,'Raw-products'!$A$2:$H$1261,MATCH(H$1,'Raw-products'!$A$1:$H$1,0))</f>
        <v>Pullover</v>
      </c>
      <c r="I4984" t="str">
        <f>VLOOKUP($C4984,'Raw-products'!$A$2:$H$1261,MATCH(I$1,'Raw-products'!$A$1:$H$1,0))</f>
        <v>XL</v>
      </c>
      <c r="J4984" t="str">
        <f>VLOOKUP($C4984,'Raw-products'!$A$2:$H$1261,MATCH(J$1,'Raw-products'!$A$1:$H$1,0))</f>
        <v>blue</v>
      </c>
      <c r="K4984">
        <f>VLOOKUP($C4984,'Raw-products'!$A$2:$H$1261,MATCH(K$1,'Raw-products'!$A$1:$H$1,0))</f>
        <v>114</v>
      </c>
      <c r="L4984">
        <f>VLOOKUP($C4984,'Raw-products'!$A$2:$H$1261,MATCH(L$1,'Raw-products'!$A$1:$H$1,0))</f>
        <v>74</v>
      </c>
      <c r="M4984" s="5">
        <f t="shared" si="154"/>
        <v>8436</v>
      </c>
      <c r="N4984" cm="1">
        <f t="array" ref="N4984:Q4984">_xlfn.XLOOKUP($B4984,'Raw -orders'!$A:$A,'Raw -orders'!$B:$E)</f>
        <v>345</v>
      </c>
      <c r="O4984">
        <v>37843</v>
      </c>
      <c r="P4984" s="1">
        <v>44209</v>
      </c>
      <c r="Q4984" s="1">
        <v>44229</v>
      </c>
      <c r="R4984" t="str" cm="1">
        <f t="array" ref="R4984:Y4984">_xlfn.XLOOKUP($N4984,'Raw - customers'!$A:$A,'Raw - customers'!$B:$I)</f>
        <v>Merrielle Piken</v>
      </c>
      <c r="S4984" t="str">
        <v>Genderqueer</v>
      </c>
      <c r="T4984">
        <v>62</v>
      </c>
      <c r="U4984" t="str">
        <v>9182 Hermann MallApt. 890</v>
      </c>
      <c r="V4984">
        <v>799</v>
      </c>
      <c r="W4984" t="str">
        <v>Audreyfurt</v>
      </c>
      <c r="X4984" t="str">
        <v>Victoria</v>
      </c>
      <c r="Y4984" t="str">
        <v>Australia</v>
      </c>
      <c r="Z4984">
        <v>1</v>
      </c>
      <c r="AA4984" s="3" t="str">
        <f t="shared" si="155"/>
        <v>10 to 20</v>
      </c>
      <c r="AP4984" s="6">
        <v>345</v>
      </c>
      <c r="AQ4984" s="6" t="s">
        <v>1396</v>
      </c>
    </row>
    <row r="4985" spans="1:43" x14ac:dyDescent="0.25">
      <c r="A4985">
        <v>4983</v>
      </c>
      <c r="B4985">
        <v>996</v>
      </c>
      <c r="C4985">
        <v>1034</v>
      </c>
      <c r="D4985">
        <v>90</v>
      </c>
      <c r="E4985">
        <v>2</v>
      </c>
      <c r="F4985">
        <v>180</v>
      </c>
      <c r="G4985" t="str">
        <f>VLOOKUP($C4985,'Raw-products'!$A$2:$H$1261,MATCH(G$1,'Raw-products'!$A$1:$H$1,0))</f>
        <v>Trousers</v>
      </c>
      <c r="H4985" t="str">
        <f>VLOOKUP($C4985,'Raw-products'!$A$2:$H$1261,MATCH(H$1,'Raw-products'!$A$1:$H$1,0))</f>
        <v>Relaxed Leg</v>
      </c>
      <c r="I4985" t="str">
        <f>VLOOKUP($C4985,'Raw-products'!$A$2:$H$1261,MATCH(I$1,'Raw-products'!$A$1:$H$1,0))</f>
        <v>XL</v>
      </c>
      <c r="J4985" t="str">
        <f>VLOOKUP($C4985,'Raw-products'!$A$2:$H$1261,MATCH(J$1,'Raw-products'!$A$1:$H$1,0))</f>
        <v>green</v>
      </c>
      <c r="K4985">
        <f>VLOOKUP($C4985,'Raw-products'!$A$2:$H$1261,MATCH(K$1,'Raw-products'!$A$1:$H$1,0))</f>
        <v>95</v>
      </c>
      <c r="L4985">
        <f>VLOOKUP($C4985,'Raw-products'!$A$2:$H$1261,MATCH(L$1,'Raw-products'!$A$1:$H$1,0))</f>
        <v>64</v>
      </c>
      <c r="M4985" s="5">
        <f t="shared" si="154"/>
        <v>6080</v>
      </c>
      <c r="N4985" cm="1">
        <f t="array" ref="N4985:Q4985">_xlfn.XLOOKUP($B4985,'Raw -orders'!$A:$A,'Raw -orders'!$B:$E)</f>
        <v>345</v>
      </c>
      <c r="O4985">
        <v>37843</v>
      </c>
      <c r="P4985" s="1">
        <v>44209</v>
      </c>
      <c r="Q4985" s="1">
        <v>44229</v>
      </c>
      <c r="R4985" t="str" cm="1">
        <f t="array" ref="R4985:Y4985">_xlfn.XLOOKUP($N4985,'Raw - customers'!$A:$A,'Raw - customers'!$B:$I)</f>
        <v>Merrielle Piken</v>
      </c>
      <c r="S4985" t="str">
        <v>Genderqueer</v>
      </c>
      <c r="T4985">
        <v>62</v>
      </c>
      <c r="U4985" t="str">
        <v>9182 Hermann MallApt. 890</v>
      </c>
      <c r="V4985">
        <v>799</v>
      </c>
      <c r="W4985" t="str">
        <v>Audreyfurt</v>
      </c>
      <c r="X4985" t="str">
        <v>Victoria</v>
      </c>
      <c r="Y4985" t="str">
        <v>Australia</v>
      </c>
      <c r="Z4985">
        <v>1</v>
      </c>
      <c r="AA4985" s="3" t="str">
        <f t="shared" si="155"/>
        <v>10 to 20</v>
      </c>
      <c r="AP4985" s="6">
        <v>345</v>
      </c>
      <c r="AQ4985" s="6" t="s">
        <v>1396</v>
      </c>
    </row>
    <row r="4986" spans="1:43" x14ac:dyDescent="0.25">
      <c r="A4986">
        <v>4984</v>
      </c>
      <c r="B4986">
        <v>996</v>
      </c>
      <c r="C4986">
        <v>1144</v>
      </c>
      <c r="D4986">
        <v>102</v>
      </c>
      <c r="E4986">
        <v>1</v>
      </c>
      <c r="F4986">
        <v>102</v>
      </c>
      <c r="G4986" t="str">
        <f>VLOOKUP($C4986,'Raw-products'!$A$2:$H$1261,MATCH(G$1,'Raw-products'!$A$1:$H$1,0))</f>
        <v>Trousers</v>
      </c>
      <c r="H4986" t="str">
        <f>VLOOKUP($C4986,'Raw-products'!$A$2:$H$1261,MATCH(H$1,'Raw-products'!$A$1:$H$1,0))</f>
        <v>Cargo Pants</v>
      </c>
      <c r="I4986" t="str">
        <f>VLOOKUP($C4986,'Raw-products'!$A$2:$H$1261,MATCH(I$1,'Raw-products'!$A$1:$H$1,0))</f>
        <v>XL</v>
      </c>
      <c r="J4986" t="str">
        <f>VLOOKUP($C4986,'Raw-products'!$A$2:$H$1261,MATCH(J$1,'Raw-products'!$A$1:$H$1,0))</f>
        <v>blue</v>
      </c>
      <c r="K4986">
        <f>VLOOKUP($C4986,'Raw-products'!$A$2:$H$1261,MATCH(K$1,'Raw-products'!$A$1:$H$1,0))</f>
        <v>106</v>
      </c>
      <c r="L4986">
        <f>VLOOKUP($C4986,'Raw-products'!$A$2:$H$1261,MATCH(L$1,'Raw-products'!$A$1:$H$1,0))</f>
        <v>57</v>
      </c>
      <c r="M4986" s="5">
        <f t="shared" si="154"/>
        <v>6042</v>
      </c>
      <c r="N4986" cm="1">
        <f t="array" ref="N4986:Q4986">_xlfn.XLOOKUP($B4986,'Raw -orders'!$A:$A,'Raw -orders'!$B:$E)</f>
        <v>345</v>
      </c>
      <c r="O4986">
        <v>37843</v>
      </c>
      <c r="P4986" s="1">
        <v>44209</v>
      </c>
      <c r="Q4986" s="1">
        <v>44229</v>
      </c>
      <c r="R4986" t="str" cm="1">
        <f t="array" ref="R4986:Y4986">_xlfn.XLOOKUP($N4986,'Raw - customers'!$A:$A,'Raw - customers'!$B:$I)</f>
        <v>Merrielle Piken</v>
      </c>
      <c r="S4986" t="str">
        <v>Genderqueer</v>
      </c>
      <c r="T4986">
        <v>62</v>
      </c>
      <c r="U4986" t="str">
        <v>9182 Hermann MallApt. 890</v>
      </c>
      <c r="V4986">
        <v>799</v>
      </c>
      <c r="W4986" t="str">
        <v>Audreyfurt</v>
      </c>
      <c r="X4986" t="str">
        <v>Victoria</v>
      </c>
      <c r="Y4986" t="str">
        <v>Australia</v>
      </c>
      <c r="Z4986">
        <v>1</v>
      </c>
      <c r="AA4986" s="3" t="str">
        <f t="shared" si="155"/>
        <v>10 to 20</v>
      </c>
      <c r="AP4986" s="6">
        <v>345</v>
      </c>
      <c r="AQ4986" s="6" t="s">
        <v>1396</v>
      </c>
    </row>
    <row r="4987" spans="1:43" x14ac:dyDescent="0.25">
      <c r="A4987">
        <v>4985</v>
      </c>
      <c r="B4987">
        <v>996</v>
      </c>
      <c r="C4987">
        <v>1011</v>
      </c>
      <c r="D4987">
        <v>106</v>
      </c>
      <c r="E4987">
        <v>3</v>
      </c>
      <c r="F4987">
        <v>318</v>
      </c>
      <c r="G4987" t="str">
        <f>VLOOKUP($C4987,'Raw-products'!$A$2:$H$1261,MATCH(G$1,'Raw-products'!$A$1:$H$1,0))</f>
        <v>Trousers</v>
      </c>
      <c r="H4987" t="str">
        <f>VLOOKUP($C4987,'Raw-products'!$A$2:$H$1261,MATCH(H$1,'Raw-products'!$A$1:$H$1,0))</f>
        <v>Wool</v>
      </c>
      <c r="I4987" t="str">
        <f>VLOOKUP($C4987,'Raw-products'!$A$2:$H$1261,MATCH(I$1,'Raw-products'!$A$1:$H$1,0))</f>
        <v>S</v>
      </c>
      <c r="J4987" t="str">
        <f>VLOOKUP($C4987,'Raw-products'!$A$2:$H$1261,MATCH(J$1,'Raw-products'!$A$1:$H$1,0))</f>
        <v>violet</v>
      </c>
      <c r="K4987">
        <f>VLOOKUP($C4987,'Raw-products'!$A$2:$H$1261,MATCH(K$1,'Raw-products'!$A$1:$H$1,0))</f>
        <v>111</v>
      </c>
      <c r="L4987">
        <f>VLOOKUP($C4987,'Raw-products'!$A$2:$H$1261,MATCH(L$1,'Raw-products'!$A$1:$H$1,0))</f>
        <v>59</v>
      </c>
      <c r="M4987" s="5">
        <f t="shared" si="154"/>
        <v>6549</v>
      </c>
      <c r="N4987" cm="1">
        <f t="array" ref="N4987:Q4987">_xlfn.XLOOKUP($B4987,'Raw -orders'!$A:$A,'Raw -orders'!$B:$E)</f>
        <v>345</v>
      </c>
      <c r="O4987">
        <v>37843</v>
      </c>
      <c r="P4987" s="1">
        <v>44209</v>
      </c>
      <c r="Q4987" s="1">
        <v>44229</v>
      </c>
      <c r="R4987" t="str" cm="1">
        <f t="array" ref="R4987:Y4987">_xlfn.XLOOKUP($N4987,'Raw - customers'!$A:$A,'Raw - customers'!$B:$I)</f>
        <v>Merrielle Piken</v>
      </c>
      <c r="S4987" t="str">
        <v>Genderqueer</v>
      </c>
      <c r="T4987">
        <v>62</v>
      </c>
      <c r="U4987" t="str">
        <v>9182 Hermann MallApt. 890</v>
      </c>
      <c r="V4987">
        <v>799</v>
      </c>
      <c r="W4987" t="str">
        <v>Audreyfurt</v>
      </c>
      <c r="X4987" t="str">
        <v>Victoria</v>
      </c>
      <c r="Y4987" t="str">
        <v>Australia</v>
      </c>
      <c r="Z4987">
        <v>1</v>
      </c>
      <c r="AA4987" s="3" t="str">
        <f t="shared" si="155"/>
        <v>10 to 20</v>
      </c>
      <c r="AP4987" s="6">
        <v>345</v>
      </c>
      <c r="AQ4987" s="6" t="s">
        <v>1396</v>
      </c>
    </row>
    <row r="4988" spans="1:43" x14ac:dyDescent="0.25">
      <c r="A4988">
        <v>4986</v>
      </c>
      <c r="B4988">
        <v>996</v>
      </c>
      <c r="C4988">
        <v>1053</v>
      </c>
      <c r="D4988">
        <v>93</v>
      </c>
      <c r="E4988">
        <v>1</v>
      </c>
      <c r="F4988">
        <v>93</v>
      </c>
      <c r="G4988" t="str">
        <f>VLOOKUP($C4988,'Raw-products'!$A$2:$H$1261,MATCH(G$1,'Raw-products'!$A$1:$H$1,0))</f>
        <v>Trousers</v>
      </c>
      <c r="H4988" t="str">
        <f>VLOOKUP($C4988,'Raw-products'!$A$2:$H$1261,MATCH(H$1,'Raw-products'!$A$1:$H$1,0))</f>
        <v>Joggers</v>
      </c>
      <c r="I4988" t="str">
        <f>VLOOKUP($C4988,'Raw-products'!$A$2:$H$1261,MATCH(I$1,'Raw-products'!$A$1:$H$1,0))</f>
        <v>L</v>
      </c>
      <c r="J4988" t="str">
        <f>VLOOKUP($C4988,'Raw-products'!$A$2:$H$1261,MATCH(J$1,'Raw-products'!$A$1:$H$1,0))</f>
        <v>red</v>
      </c>
      <c r="K4988">
        <f>VLOOKUP($C4988,'Raw-products'!$A$2:$H$1261,MATCH(K$1,'Raw-products'!$A$1:$H$1,0))</f>
        <v>94</v>
      </c>
      <c r="L4988">
        <f>VLOOKUP($C4988,'Raw-products'!$A$2:$H$1261,MATCH(L$1,'Raw-products'!$A$1:$H$1,0))</f>
        <v>63</v>
      </c>
      <c r="M4988" s="5">
        <f t="shared" si="154"/>
        <v>5922</v>
      </c>
      <c r="N4988" cm="1">
        <f t="array" ref="N4988:Q4988">_xlfn.XLOOKUP($B4988,'Raw -orders'!$A:$A,'Raw -orders'!$B:$E)</f>
        <v>345</v>
      </c>
      <c r="O4988">
        <v>37843</v>
      </c>
      <c r="P4988" s="1">
        <v>44209</v>
      </c>
      <c r="Q4988" s="1">
        <v>44229</v>
      </c>
      <c r="R4988" t="str" cm="1">
        <f t="array" ref="R4988:Y4988">_xlfn.XLOOKUP($N4988,'Raw - customers'!$A:$A,'Raw - customers'!$B:$I)</f>
        <v>Merrielle Piken</v>
      </c>
      <c r="S4988" t="str">
        <v>Genderqueer</v>
      </c>
      <c r="T4988">
        <v>62</v>
      </c>
      <c r="U4988" t="str">
        <v>9182 Hermann MallApt. 890</v>
      </c>
      <c r="V4988">
        <v>799</v>
      </c>
      <c r="W4988" t="str">
        <v>Audreyfurt</v>
      </c>
      <c r="X4988" t="str">
        <v>Victoria</v>
      </c>
      <c r="Y4988" t="str">
        <v>Australia</v>
      </c>
      <c r="Z4988">
        <v>1</v>
      </c>
      <c r="AA4988" s="3" t="str">
        <f t="shared" si="155"/>
        <v>10 to 20</v>
      </c>
      <c r="AP4988" s="6">
        <v>345</v>
      </c>
      <c r="AQ4988" s="6" t="s">
        <v>1396</v>
      </c>
    </row>
    <row r="4989" spans="1:43" x14ac:dyDescent="0.25">
      <c r="A4989">
        <v>4987</v>
      </c>
      <c r="B4989">
        <v>996</v>
      </c>
      <c r="C4989">
        <v>381</v>
      </c>
      <c r="D4989">
        <v>94</v>
      </c>
      <c r="E4989">
        <v>1</v>
      </c>
      <c r="F4989">
        <v>94</v>
      </c>
      <c r="G4989" t="str">
        <f>VLOOKUP($C4989,'Raw-products'!$A$2:$H$1261,MATCH(G$1,'Raw-products'!$A$1:$H$1,0))</f>
        <v>Shirt</v>
      </c>
      <c r="H4989" t="str">
        <f>VLOOKUP($C4989,'Raw-products'!$A$2:$H$1261,MATCH(H$1,'Raw-products'!$A$1:$H$1,0))</f>
        <v>Henley</v>
      </c>
      <c r="I4989" t="str">
        <f>VLOOKUP($C4989,'Raw-products'!$A$2:$H$1261,MATCH(I$1,'Raw-products'!$A$1:$H$1,0))</f>
        <v>S</v>
      </c>
      <c r="J4989" t="str">
        <f>VLOOKUP($C4989,'Raw-products'!$A$2:$H$1261,MATCH(J$1,'Raw-products'!$A$1:$H$1,0))</f>
        <v>violet</v>
      </c>
      <c r="K4989">
        <f>VLOOKUP($C4989,'Raw-products'!$A$2:$H$1261,MATCH(K$1,'Raw-products'!$A$1:$H$1,0))</f>
        <v>92</v>
      </c>
      <c r="L4989">
        <f>VLOOKUP($C4989,'Raw-products'!$A$2:$H$1261,MATCH(L$1,'Raw-products'!$A$1:$H$1,0))</f>
        <v>43</v>
      </c>
      <c r="M4989" s="5">
        <f t="shared" si="154"/>
        <v>3956</v>
      </c>
      <c r="N4989" cm="1">
        <f t="array" ref="N4989:Q4989">_xlfn.XLOOKUP($B4989,'Raw -orders'!$A:$A,'Raw -orders'!$B:$E)</f>
        <v>345</v>
      </c>
      <c r="O4989">
        <v>37843</v>
      </c>
      <c r="P4989" s="1">
        <v>44209</v>
      </c>
      <c r="Q4989" s="1">
        <v>44229</v>
      </c>
      <c r="R4989" t="str" cm="1">
        <f t="array" ref="R4989:Y4989">_xlfn.XLOOKUP($N4989,'Raw - customers'!$A:$A,'Raw - customers'!$B:$I)</f>
        <v>Merrielle Piken</v>
      </c>
      <c r="S4989" t="str">
        <v>Genderqueer</v>
      </c>
      <c r="T4989">
        <v>62</v>
      </c>
      <c r="U4989" t="str">
        <v>9182 Hermann MallApt. 890</v>
      </c>
      <c r="V4989">
        <v>799</v>
      </c>
      <c r="W4989" t="str">
        <v>Audreyfurt</v>
      </c>
      <c r="X4989" t="str">
        <v>Victoria</v>
      </c>
      <c r="Y4989" t="str">
        <v>Australia</v>
      </c>
      <c r="Z4989">
        <v>1</v>
      </c>
      <c r="AA4989" s="3" t="str">
        <f t="shared" si="155"/>
        <v>10 to 20</v>
      </c>
      <c r="AP4989" s="6">
        <v>345</v>
      </c>
      <c r="AQ4989" s="6" t="s">
        <v>1396</v>
      </c>
    </row>
    <row r="4990" spans="1:43" x14ac:dyDescent="0.25">
      <c r="A4990">
        <v>4988</v>
      </c>
      <c r="B4990">
        <v>996</v>
      </c>
      <c r="C4990">
        <v>53</v>
      </c>
      <c r="D4990">
        <v>104</v>
      </c>
      <c r="E4990">
        <v>2</v>
      </c>
      <c r="F4990">
        <v>208</v>
      </c>
      <c r="G4990" t="str">
        <f>VLOOKUP($C4990,'Raw-products'!$A$2:$H$1261,MATCH(G$1,'Raw-products'!$A$1:$H$1,0))</f>
        <v>Shirt</v>
      </c>
      <c r="H4990" t="str">
        <f>VLOOKUP($C4990,'Raw-products'!$A$2:$H$1261,MATCH(H$1,'Raw-products'!$A$1:$H$1,0))</f>
        <v>Dress</v>
      </c>
      <c r="I4990" t="str">
        <f>VLOOKUP($C4990,'Raw-products'!$A$2:$H$1261,MATCH(I$1,'Raw-products'!$A$1:$H$1,0))</f>
        <v>L</v>
      </c>
      <c r="J4990" t="str">
        <f>VLOOKUP($C4990,'Raw-products'!$A$2:$H$1261,MATCH(J$1,'Raw-products'!$A$1:$H$1,0))</f>
        <v>green</v>
      </c>
      <c r="K4990">
        <f>VLOOKUP($C4990,'Raw-products'!$A$2:$H$1261,MATCH(K$1,'Raw-products'!$A$1:$H$1,0))</f>
        <v>119</v>
      </c>
      <c r="L4990">
        <f>VLOOKUP($C4990,'Raw-products'!$A$2:$H$1261,MATCH(L$1,'Raw-products'!$A$1:$H$1,0))</f>
        <v>52</v>
      </c>
      <c r="M4990" s="5">
        <f t="shared" si="154"/>
        <v>6188</v>
      </c>
      <c r="N4990" cm="1">
        <f t="array" ref="N4990:Q4990">_xlfn.XLOOKUP($B4990,'Raw -orders'!$A:$A,'Raw -orders'!$B:$E)</f>
        <v>345</v>
      </c>
      <c r="O4990">
        <v>37843</v>
      </c>
      <c r="P4990" s="1">
        <v>44209</v>
      </c>
      <c r="Q4990" s="1">
        <v>44229</v>
      </c>
      <c r="R4990" t="str" cm="1">
        <f t="array" ref="R4990:Y4990">_xlfn.XLOOKUP($N4990,'Raw - customers'!$A:$A,'Raw - customers'!$B:$I)</f>
        <v>Merrielle Piken</v>
      </c>
      <c r="S4990" t="str">
        <v>Genderqueer</v>
      </c>
      <c r="T4990">
        <v>62</v>
      </c>
      <c r="U4990" t="str">
        <v>9182 Hermann MallApt. 890</v>
      </c>
      <c r="V4990">
        <v>799</v>
      </c>
      <c r="W4990" t="str">
        <v>Audreyfurt</v>
      </c>
      <c r="X4990" t="str">
        <v>Victoria</v>
      </c>
      <c r="Y4990" t="str">
        <v>Australia</v>
      </c>
      <c r="Z4990">
        <v>1</v>
      </c>
      <c r="AA4990" s="3" t="str">
        <f t="shared" si="155"/>
        <v>10 to 20</v>
      </c>
      <c r="AP4990" s="6">
        <v>345</v>
      </c>
      <c r="AQ4990" s="6" t="s">
        <v>1396</v>
      </c>
    </row>
    <row r="4991" spans="1:43" x14ac:dyDescent="0.25">
      <c r="A4991">
        <v>4989</v>
      </c>
      <c r="B4991">
        <v>997</v>
      </c>
      <c r="C4991">
        <v>509</v>
      </c>
      <c r="D4991">
        <v>102</v>
      </c>
      <c r="E4991">
        <v>1</v>
      </c>
      <c r="F4991">
        <v>102</v>
      </c>
      <c r="G4991" t="str">
        <f>VLOOKUP($C4991,'Raw-products'!$A$2:$H$1261,MATCH(G$1,'Raw-products'!$A$1:$H$1,0))</f>
        <v>Jacket</v>
      </c>
      <c r="H4991" t="str">
        <f>VLOOKUP($C4991,'Raw-products'!$A$2:$H$1261,MATCH(H$1,'Raw-products'!$A$1:$H$1,0))</f>
        <v>Windbreaker</v>
      </c>
      <c r="I4991" t="str">
        <f>VLOOKUP($C4991,'Raw-products'!$A$2:$H$1261,MATCH(I$1,'Raw-products'!$A$1:$H$1,0))</f>
        <v>XL</v>
      </c>
      <c r="J4991" t="str">
        <f>VLOOKUP($C4991,'Raw-products'!$A$2:$H$1261,MATCH(J$1,'Raw-products'!$A$1:$H$1,0))</f>
        <v>green</v>
      </c>
      <c r="K4991">
        <f>VLOOKUP($C4991,'Raw-products'!$A$2:$H$1261,MATCH(K$1,'Raw-products'!$A$1:$H$1,0))</f>
        <v>109</v>
      </c>
      <c r="L4991">
        <f>VLOOKUP($C4991,'Raw-products'!$A$2:$H$1261,MATCH(L$1,'Raw-products'!$A$1:$H$1,0))</f>
        <v>71</v>
      </c>
      <c r="M4991" s="5">
        <f t="shared" si="154"/>
        <v>7739</v>
      </c>
      <c r="N4991" cm="1">
        <f t="array" ref="N4991:Q4991">_xlfn.XLOOKUP($B4991,'Raw -orders'!$A:$A,'Raw -orders'!$B:$E)</f>
        <v>346</v>
      </c>
      <c r="O4991">
        <v>53831</v>
      </c>
      <c r="P4991" s="1">
        <v>44214</v>
      </c>
      <c r="Q4991" s="1">
        <v>44227</v>
      </c>
      <c r="R4991" t="str" cm="1">
        <f t="array" ref="R4991:Y4991">_xlfn.XLOOKUP($N4991,'Raw - customers'!$A:$A,'Raw - customers'!$B:$I)</f>
        <v>Kerianne Parris</v>
      </c>
      <c r="S4991" t="str">
        <v>Genderqueer</v>
      </c>
      <c r="T4991">
        <v>40</v>
      </c>
      <c r="U4991" t="str">
        <v>59 Bergstrom GroveSuite 260</v>
      </c>
      <c r="V4991">
        <v>6060</v>
      </c>
      <c r="W4991" t="str">
        <v>Olsonbury</v>
      </c>
      <c r="X4991" t="str">
        <v>Northern Territory</v>
      </c>
      <c r="Y4991" t="str">
        <v>Australia</v>
      </c>
      <c r="Z4991">
        <v>1</v>
      </c>
      <c r="AA4991" s="3" t="str">
        <f t="shared" si="155"/>
        <v>10 to 20</v>
      </c>
      <c r="AP4991" s="6">
        <v>346</v>
      </c>
      <c r="AQ4991" s="6" t="s">
        <v>1339</v>
      </c>
    </row>
    <row r="4992" spans="1:43" x14ac:dyDescent="0.25">
      <c r="A4992">
        <v>4990</v>
      </c>
      <c r="B4992">
        <v>997</v>
      </c>
      <c r="C4992">
        <v>514</v>
      </c>
      <c r="D4992">
        <v>102</v>
      </c>
      <c r="E4992">
        <v>1</v>
      </c>
      <c r="F4992">
        <v>102</v>
      </c>
      <c r="G4992" t="str">
        <f>VLOOKUP($C4992,'Raw-products'!$A$2:$H$1261,MATCH(G$1,'Raw-products'!$A$1:$H$1,0))</f>
        <v>Jacket</v>
      </c>
      <c r="H4992" t="str">
        <f>VLOOKUP($C4992,'Raw-products'!$A$2:$H$1261,MATCH(H$1,'Raw-products'!$A$1:$H$1,0))</f>
        <v>Windbreaker</v>
      </c>
      <c r="I4992" t="str">
        <f>VLOOKUP($C4992,'Raw-products'!$A$2:$H$1261,MATCH(I$1,'Raw-products'!$A$1:$H$1,0))</f>
        <v>XL</v>
      </c>
      <c r="J4992" t="str">
        <f>VLOOKUP($C4992,'Raw-products'!$A$2:$H$1261,MATCH(J$1,'Raw-products'!$A$1:$H$1,0))</f>
        <v>blue</v>
      </c>
      <c r="K4992">
        <f>VLOOKUP($C4992,'Raw-products'!$A$2:$H$1261,MATCH(K$1,'Raw-products'!$A$1:$H$1,0))</f>
        <v>109</v>
      </c>
      <c r="L4992">
        <f>VLOOKUP($C4992,'Raw-products'!$A$2:$H$1261,MATCH(L$1,'Raw-products'!$A$1:$H$1,0))</f>
        <v>59</v>
      </c>
      <c r="M4992" s="5">
        <f t="shared" si="154"/>
        <v>6431</v>
      </c>
      <c r="N4992" cm="1">
        <f t="array" ref="N4992:Q4992">_xlfn.XLOOKUP($B4992,'Raw -orders'!$A:$A,'Raw -orders'!$B:$E)</f>
        <v>346</v>
      </c>
      <c r="O4992">
        <v>53831</v>
      </c>
      <c r="P4992" s="1">
        <v>44214</v>
      </c>
      <c r="Q4992" s="1">
        <v>44227</v>
      </c>
      <c r="R4992" t="str" cm="1">
        <f t="array" ref="R4992:Y4992">_xlfn.XLOOKUP($N4992,'Raw - customers'!$A:$A,'Raw - customers'!$B:$I)</f>
        <v>Kerianne Parris</v>
      </c>
      <c r="S4992" t="str">
        <v>Genderqueer</v>
      </c>
      <c r="T4992">
        <v>40</v>
      </c>
      <c r="U4992" t="str">
        <v>59 Bergstrom GroveSuite 260</v>
      </c>
      <c r="V4992">
        <v>6060</v>
      </c>
      <c r="W4992" t="str">
        <v>Olsonbury</v>
      </c>
      <c r="X4992" t="str">
        <v>Northern Territory</v>
      </c>
      <c r="Y4992" t="str">
        <v>Australia</v>
      </c>
      <c r="Z4992">
        <v>1</v>
      </c>
      <c r="AA4992" s="3" t="str">
        <f t="shared" si="155"/>
        <v>10 to 20</v>
      </c>
      <c r="AP4992" s="6">
        <v>346</v>
      </c>
      <c r="AQ4992" s="6" t="s">
        <v>1339</v>
      </c>
    </row>
    <row r="4993" spans="1:43" x14ac:dyDescent="0.25">
      <c r="A4993">
        <v>4991</v>
      </c>
      <c r="B4993">
        <v>998</v>
      </c>
      <c r="C4993">
        <v>541</v>
      </c>
      <c r="D4993">
        <v>98</v>
      </c>
      <c r="E4993">
        <v>3</v>
      </c>
      <c r="F4993">
        <v>294</v>
      </c>
      <c r="G4993" t="str">
        <f>VLOOKUP($C4993,'Raw-products'!$A$2:$H$1261,MATCH(G$1,'Raw-products'!$A$1:$H$1,0))</f>
        <v>Jacket</v>
      </c>
      <c r="H4993" t="str">
        <f>VLOOKUP($C4993,'Raw-products'!$A$2:$H$1261,MATCH(H$1,'Raw-products'!$A$1:$H$1,0))</f>
        <v>Leather</v>
      </c>
      <c r="I4993" t="str">
        <f>VLOOKUP($C4993,'Raw-products'!$A$2:$H$1261,MATCH(I$1,'Raw-products'!$A$1:$H$1,0))</f>
        <v>S</v>
      </c>
      <c r="J4993" t="str">
        <f>VLOOKUP($C4993,'Raw-products'!$A$2:$H$1261,MATCH(J$1,'Raw-products'!$A$1:$H$1,0))</f>
        <v>green</v>
      </c>
      <c r="K4993">
        <f>VLOOKUP($C4993,'Raw-products'!$A$2:$H$1261,MATCH(K$1,'Raw-products'!$A$1:$H$1,0))</f>
        <v>113</v>
      </c>
      <c r="L4993">
        <f>VLOOKUP($C4993,'Raw-products'!$A$2:$H$1261,MATCH(L$1,'Raw-products'!$A$1:$H$1,0))</f>
        <v>77</v>
      </c>
      <c r="M4993" s="5">
        <f t="shared" si="154"/>
        <v>8701</v>
      </c>
      <c r="N4993" cm="1">
        <f t="array" ref="N4993:Q4993">_xlfn.XLOOKUP($B4993,'Raw -orders'!$A:$A,'Raw -orders'!$B:$E)</f>
        <v>407</v>
      </c>
      <c r="O4993">
        <v>53308</v>
      </c>
      <c r="P4993" s="1">
        <v>44321</v>
      </c>
      <c r="Q4993" s="1">
        <v>44337</v>
      </c>
      <c r="R4993" t="str" cm="1">
        <f t="array" ref="R4993:Y4993">_xlfn.XLOOKUP($N4993,'Raw - customers'!$A:$A,'Raw - customers'!$B:$I)</f>
        <v>Murdock Bulfit</v>
      </c>
      <c r="S4993" t="str">
        <v>Male</v>
      </c>
      <c r="T4993">
        <v>41</v>
      </c>
      <c r="U4993" t="str">
        <v>5233 Lara AvenueSuite 291</v>
      </c>
      <c r="V4993">
        <v>8697</v>
      </c>
      <c r="W4993" t="str">
        <v>Hartmannshire</v>
      </c>
      <c r="X4993" t="str">
        <v>Queensland</v>
      </c>
      <c r="Y4993" t="str">
        <v>Australia</v>
      </c>
      <c r="Z4993">
        <v>5</v>
      </c>
      <c r="AA4993" s="3" t="str">
        <f t="shared" si="155"/>
        <v>10 to 20</v>
      </c>
      <c r="AP4993" s="6">
        <v>407</v>
      </c>
      <c r="AQ4993" s="6" t="s">
        <v>1355</v>
      </c>
    </row>
    <row r="4994" spans="1:43" x14ac:dyDescent="0.25">
      <c r="A4994">
        <v>4992</v>
      </c>
      <c r="B4994">
        <v>998</v>
      </c>
      <c r="C4994">
        <v>478</v>
      </c>
      <c r="D4994">
        <v>118</v>
      </c>
      <c r="E4994">
        <v>3</v>
      </c>
      <c r="F4994">
        <v>354</v>
      </c>
      <c r="G4994" t="str">
        <f>VLOOKUP($C4994,'Raw-products'!$A$2:$H$1261,MATCH(G$1,'Raw-products'!$A$1:$H$1,0))</f>
        <v>Jacket</v>
      </c>
      <c r="H4994" t="str">
        <f>VLOOKUP($C4994,'Raw-products'!$A$2:$H$1261,MATCH(H$1,'Raw-products'!$A$1:$H$1,0))</f>
        <v>Puffer</v>
      </c>
      <c r="I4994" t="str">
        <f>VLOOKUP($C4994,'Raw-products'!$A$2:$H$1261,MATCH(I$1,'Raw-products'!$A$1:$H$1,0))</f>
        <v>L</v>
      </c>
      <c r="J4994" t="str">
        <f>VLOOKUP($C4994,'Raw-products'!$A$2:$H$1261,MATCH(J$1,'Raw-products'!$A$1:$H$1,0))</f>
        <v>blue</v>
      </c>
      <c r="K4994">
        <f>VLOOKUP($C4994,'Raw-products'!$A$2:$H$1261,MATCH(K$1,'Raw-products'!$A$1:$H$1,0))</f>
        <v>110</v>
      </c>
      <c r="L4994">
        <f>VLOOKUP($C4994,'Raw-products'!$A$2:$H$1261,MATCH(L$1,'Raw-products'!$A$1:$H$1,0))</f>
        <v>48</v>
      </c>
      <c r="M4994" s="5">
        <f t="shared" si="154"/>
        <v>5280</v>
      </c>
      <c r="N4994" cm="1">
        <f t="array" ref="N4994:Q4994">_xlfn.XLOOKUP($B4994,'Raw -orders'!$A:$A,'Raw -orders'!$B:$E)</f>
        <v>407</v>
      </c>
      <c r="O4994">
        <v>53308</v>
      </c>
      <c r="P4994" s="1">
        <v>44321</v>
      </c>
      <c r="Q4994" s="1">
        <v>44337</v>
      </c>
      <c r="R4994" t="str" cm="1">
        <f t="array" ref="R4994:Y4994">_xlfn.XLOOKUP($N4994,'Raw - customers'!$A:$A,'Raw - customers'!$B:$I)</f>
        <v>Murdock Bulfit</v>
      </c>
      <c r="S4994" t="str">
        <v>Male</v>
      </c>
      <c r="T4994">
        <v>41</v>
      </c>
      <c r="U4994" t="str">
        <v>5233 Lara AvenueSuite 291</v>
      </c>
      <c r="V4994">
        <v>8697</v>
      </c>
      <c r="W4994" t="str">
        <v>Hartmannshire</v>
      </c>
      <c r="X4994" t="str">
        <v>Queensland</v>
      </c>
      <c r="Y4994" t="str">
        <v>Australia</v>
      </c>
      <c r="Z4994">
        <v>5</v>
      </c>
      <c r="AA4994" s="3" t="str">
        <f t="shared" si="155"/>
        <v>10 to 20</v>
      </c>
      <c r="AP4994" s="6">
        <v>407</v>
      </c>
      <c r="AQ4994" s="6" t="s">
        <v>1355</v>
      </c>
    </row>
    <row r="4995" spans="1:43" x14ac:dyDescent="0.25">
      <c r="A4995">
        <v>4993</v>
      </c>
      <c r="B4995">
        <v>998</v>
      </c>
      <c r="C4995">
        <v>66</v>
      </c>
      <c r="D4995">
        <v>104</v>
      </c>
      <c r="E4995">
        <v>1</v>
      </c>
      <c r="F4995">
        <v>104</v>
      </c>
      <c r="G4995" t="str">
        <f>VLOOKUP($C4995,'Raw-products'!$A$2:$H$1261,MATCH(G$1,'Raw-products'!$A$1:$H$1,0))</f>
        <v>Shirt</v>
      </c>
      <c r="H4995" t="str">
        <f>VLOOKUP($C4995,'Raw-products'!$A$2:$H$1261,MATCH(H$1,'Raw-products'!$A$1:$H$1,0))</f>
        <v>Dress</v>
      </c>
      <c r="I4995" t="str">
        <f>VLOOKUP($C4995,'Raw-products'!$A$2:$H$1261,MATCH(I$1,'Raw-products'!$A$1:$H$1,0))</f>
        <v>S</v>
      </c>
      <c r="J4995" t="str">
        <f>VLOOKUP($C4995,'Raw-products'!$A$2:$H$1261,MATCH(J$1,'Raw-products'!$A$1:$H$1,0))</f>
        <v>violet</v>
      </c>
      <c r="K4995">
        <f>VLOOKUP($C4995,'Raw-products'!$A$2:$H$1261,MATCH(K$1,'Raw-products'!$A$1:$H$1,0))</f>
        <v>119</v>
      </c>
      <c r="L4995">
        <f>VLOOKUP($C4995,'Raw-products'!$A$2:$H$1261,MATCH(L$1,'Raw-products'!$A$1:$H$1,0))</f>
        <v>69</v>
      </c>
      <c r="M4995" s="5">
        <f t="shared" ref="M4995:M5001" si="156">$K4995*$L4995</f>
        <v>8211</v>
      </c>
      <c r="N4995" cm="1">
        <f t="array" ref="N4995:Q4995">_xlfn.XLOOKUP($B4995,'Raw -orders'!$A:$A,'Raw -orders'!$B:$E)</f>
        <v>407</v>
      </c>
      <c r="O4995">
        <v>53308</v>
      </c>
      <c r="P4995" s="1">
        <v>44321</v>
      </c>
      <c r="Q4995" s="1">
        <v>44337</v>
      </c>
      <c r="R4995" t="str" cm="1">
        <f t="array" ref="R4995:Y4995">_xlfn.XLOOKUP($N4995,'Raw - customers'!$A:$A,'Raw - customers'!$B:$I)</f>
        <v>Murdock Bulfit</v>
      </c>
      <c r="S4995" t="str">
        <v>Male</v>
      </c>
      <c r="T4995">
        <v>41</v>
      </c>
      <c r="U4995" t="str">
        <v>5233 Lara AvenueSuite 291</v>
      </c>
      <c r="V4995">
        <v>8697</v>
      </c>
      <c r="W4995" t="str">
        <v>Hartmannshire</v>
      </c>
      <c r="X4995" t="str">
        <v>Queensland</v>
      </c>
      <c r="Y4995" t="str">
        <v>Australia</v>
      </c>
      <c r="Z4995">
        <v>5</v>
      </c>
      <c r="AA4995" s="3" t="str">
        <f t="shared" ref="AA4995:AA5001" si="157">IF(AND(DATEDIF($P4995,$Q4995,"D")&gt;0,DATEDIF($P4995,$Q4995,"D")&lt;=10),"0 to 10",IF(AND(DATEDIF($P4995,$Q4995,"D")&gt;10,DATEDIF($P4995,$Q4995,"D")&lt;=20),"10 to 20",IF(AND(DATEDIF($P4995,$Q4995,"D")&gt;20,DATEDIF($P4995,$Q4995,"D")&lt;=30),"20 to 30")))</f>
        <v>10 to 20</v>
      </c>
      <c r="AP4995" s="6">
        <v>407</v>
      </c>
      <c r="AQ4995" s="6" t="s">
        <v>1355</v>
      </c>
    </row>
    <row r="4996" spans="1:43" x14ac:dyDescent="0.25">
      <c r="A4996">
        <v>4994</v>
      </c>
      <c r="B4996">
        <v>998</v>
      </c>
      <c r="C4996">
        <v>972</v>
      </c>
      <c r="D4996">
        <v>97</v>
      </c>
      <c r="E4996">
        <v>1</v>
      </c>
      <c r="F4996">
        <v>97</v>
      </c>
      <c r="G4996" t="str">
        <f>VLOOKUP($C4996,'Raw-products'!$A$2:$H$1261,MATCH(G$1,'Raw-products'!$A$1:$H$1,0))</f>
        <v>Trousers</v>
      </c>
      <c r="H4996" t="str">
        <f>VLOOKUP($C4996,'Raw-products'!$A$2:$H$1261,MATCH(H$1,'Raw-products'!$A$1:$H$1,0))</f>
        <v>Slim-Fit</v>
      </c>
      <c r="I4996" t="str">
        <f>VLOOKUP($C4996,'Raw-products'!$A$2:$H$1261,MATCH(I$1,'Raw-products'!$A$1:$H$1,0))</f>
        <v>M</v>
      </c>
      <c r="J4996" t="str">
        <f>VLOOKUP($C4996,'Raw-products'!$A$2:$H$1261,MATCH(J$1,'Raw-products'!$A$1:$H$1,0))</f>
        <v>indigo</v>
      </c>
      <c r="K4996">
        <f>VLOOKUP($C4996,'Raw-products'!$A$2:$H$1261,MATCH(K$1,'Raw-products'!$A$1:$H$1,0))</f>
        <v>119</v>
      </c>
      <c r="L4996">
        <f>VLOOKUP($C4996,'Raw-products'!$A$2:$H$1261,MATCH(L$1,'Raw-products'!$A$1:$H$1,0))</f>
        <v>67</v>
      </c>
      <c r="M4996" s="5">
        <f t="shared" si="156"/>
        <v>7973</v>
      </c>
      <c r="N4996" cm="1">
        <f t="array" ref="N4996:Q4996">_xlfn.XLOOKUP($B4996,'Raw -orders'!$A:$A,'Raw -orders'!$B:$E)</f>
        <v>407</v>
      </c>
      <c r="O4996">
        <v>53308</v>
      </c>
      <c r="P4996" s="1">
        <v>44321</v>
      </c>
      <c r="Q4996" s="1">
        <v>44337</v>
      </c>
      <c r="R4996" t="str" cm="1">
        <f t="array" ref="R4996:Y4996">_xlfn.XLOOKUP($N4996,'Raw - customers'!$A:$A,'Raw - customers'!$B:$I)</f>
        <v>Murdock Bulfit</v>
      </c>
      <c r="S4996" t="str">
        <v>Male</v>
      </c>
      <c r="T4996">
        <v>41</v>
      </c>
      <c r="U4996" t="str">
        <v>5233 Lara AvenueSuite 291</v>
      </c>
      <c r="V4996">
        <v>8697</v>
      </c>
      <c r="W4996" t="str">
        <v>Hartmannshire</v>
      </c>
      <c r="X4996" t="str">
        <v>Queensland</v>
      </c>
      <c r="Y4996" t="str">
        <v>Australia</v>
      </c>
      <c r="Z4996">
        <v>5</v>
      </c>
      <c r="AA4996" s="3" t="str">
        <f t="shared" si="157"/>
        <v>10 to 20</v>
      </c>
      <c r="AP4996" s="6">
        <v>407</v>
      </c>
      <c r="AQ4996" s="6" t="s">
        <v>1355</v>
      </c>
    </row>
    <row r="4997" spans="1:43" x14ac:dyDescent="0.25">
      <c r="A4997">
        <v>4995</v>
      </c>
      <c r="B4997">
        <v>998</v>
      </c>
      <c r="C4997">
        <v>321</v>
      </c>
      <c r="D4997">
        <v>109</v>
      </c>
      <c r="E4997">
        <v>2</v>
      </c>
      <c r="F4997">
        <v>218</v>
      </c>
      <c r="G4997" t="str">
        <f>VLOOKUP($C4997,'Raw-products'!$A$2:$H$1261,MATCH(G$1,'Raw-products'!$A$1:$H$1,0))</f>
        <v>Shirt</v>
      </c>
      <c r="H4997" t="str">
        <f>VLOOKUP($C4997,'Raw-products'!$A$2:$H$1261,MATCH(H$1,'Raw-products'!$A$1:$H$1,0))</f>
        <v>Mandarin Collar</v>
      </c>
      <c r="I4997" t="str">
        <f>VLOOKUP($C4997,'Raw-products'!$A$2:$H$1261,MATCH(I$1,'Raw-products'!$A$1:$H$1,0))</f>
        <v>S</v>
      </c>
      <c r="J4997" t="str">
        <f>VLOOKUP($C4997,'Raw-products'!$A$2:$H$1261,MATCH(J$1,'Raw-products'!$A$1:$H$1,0))</f>
        <v>orange</v>
      </c>
      <c r="K4997">
        <f>VLOOKUP($C4997,'Raw-products'!$A$2:$H$1261,MATCH(K$1,'Raw-products'!$A$1:$H$1,0))</f>
        <v>108</v>
      </c>
      <c r="L4997">
        <f>VLOOKUP($C4997,'Raw-products'!$A$2:$H$1261,MATCH(L$1,'Raw-products'!$A$1:$H$1,0))</f>
        <v>52</v>
      </c>
      <c r="M4997" s="5">
        <f t="shared" si="156"/>
        <v>5616</v>
      </c>
      <c r="N4997" cm="1">
        <f t="array" ref="N4997:Q4997">_xlfn.XLOOKUP($B4997,'Raw -orders'!$A:$A,'Raw -orders'!$B:$E)</f>
        <v>407</v>
      </c>
      <c r="O4997">
        <v>53308</v>
      </c>
      <c r="P4997" s="1">
        <v>44321</v>
      </c>
      <c r="Q4997" s="1">
        <v>44337</v>
      </c>
      <c r="R4997" t="str" cm="1">
        <f t="array" ref="R4997:Y4997">_xlfn.XLOOKUP($N4997,'Raw - customers'!$A:$A,'Raw - customers'!$B:$I)</f>
        <v>Murdock Bulfit</v>
      </c>
      <c r="S4997" t="str">
        <v>Male</v>
      </c>
      <c r="T4997">
        <v>41</v>
      </c>
      <c r="U4997" t="str">
        <v>5233 Lara AvenueSuite 291</v>
      </c>
      <c r="V4997">
        <v>8697</v>
      </c>
      <c r="W4997" t="str">
        <v>Hartmannshire</v>
      </c>
      <c r="X4997" t="str">
        <v>Queensland</v>
      </c>
      <c r="Y4997" t="str">
        <v>Australia</v>
      </c>
      <c r="Z4997">
        <v>5</v>
      </c>
      <c r="AA4997" s="3" t="str">
        <f t="shared" si="157"/>
        <v>10 to 20</v>
      </c>
      <c r="AP4997" s="6">
        <v>407</v>
      </c>
      <c r="AQ4997" s="6" t="s">
        <v>1355</v>
      </c>
    </row>
    <row r="4998" spans="1:43" x14ac:dyDescent="0.25">
      <c r="A4998">
        <v>4996</v>
      </c>
      <c r="B4998">
        <v>998</v>
      </c>
      <c r="C4998">
        <v>251</v>
      </c>
      <c r="D4998">
        <v>95</v>
      </c>
      <c r="E4998">
        <v>3</v>
      </c>
      <c r="F4998">
        <v>285</v>
      </c>
      <c r="G4998" t="str">
        <f>VLOOKUP($C4998,'Raw-products'!$A$2:$H$1261,MATCH(G$1,'Raw-products'!$A$1:$H$1,0))</f>
        <v>Shirt</v>
      </c>
      <c r="H4998" t="str">
        <f>VLOOKUP($C4998,'Raw-products'!$A$2:$H$1261,MATCH(H$1,'Raw-products'!$A$1:$H$1,0))</f>
        <v>Polo</v>
      </c>
      <c r="I4998" t="str">
        <f>VLOOKUP($C4998,'Raw-products'!$A$2:$H$1261,MATCH(I$1,'Raw-products'!$A$1:$H$1,0))</f>
        <v>S</v>
      </c>
      <c r="J4998" t="str">
        <f>VLOOKUP($C4998,'Raw-products'!$A$2:$H$1261,MATCH(J$1,'Raw-products'!$A$1:$H$1,0))</f>
        <v>orange</v>
      </c>
      <c r="K4998">
        <f>VLOOKUP($C4998,'Raw-products'!$A$2:$H$1261,MATCH(K$1,'Raw-products'!$A$1:$H$1,0))</f>
        <v>117</v>
      </c>
      <c r="L4998">
        <f>VLOOKUP($C4998,'Raw-products'!$A$2:$H$1261,MATCH(L$1,'Raw-products'!$A$1:$H$1,0))</f>
        <v>78</v>
      </c>
      <c r="M4998" s="5">
        <f t="shared" si="156"/>
        <v>9126</v>
      </c>
      <c r="N4998" cm="1">
        <f t="array" ref="N4998:Q4998">_xlfn.XLOOKUP($B4998,'Raw -orders'!$A:$A,'Raw -orders'!$B:$E)</f>
        <v>407</v>
      </c>
      <c r="O4998">
        <v>53308</v>
      </c>
      <c r="P4998" s="1">
        <v>44321</v>
      </c>
      <c r="Q4998" s="1">
        <v>44337</v>
      </c>
      <c r="R4998" t="str" cm="1">
        <f t="array" ref="R4998:Y4998">_xlfn.XLOOKUP($N4998,'Raw - customers'!$A:$A,'Raw - customers'!$B:$I)</f>
        <v>Murdock Bulfit</v>
      </c>
      <c r="S4998" t="str">
        <v>Male</v>
      </c>
      <c r="T4998">
        <v>41</v>
      </c>
      <c r="U4998" t="str">
        <v>5233 Lara AvenueSuite 291</v>
      </c>
      <c r="V4998">
        <v>8697</v>
      </c>
      <c r="W4998" t="str">
        <v>Hartmannshire</v>
      </c>
      <c r="X4998" t="str">
        <v>Queensland</v>
      </c>
      <c r="Y4998" t="str">
        <v>Australia</v>
      </c>
      <c r="Z4998">
        <v>5</v>
      </c>
      <c r="AA4998" s="3" t="str">
        <f t="shared" si="157"/>
        <v>10 to 20</v>
      </c>
      <c r="AP4998" s="6">
        <v>407</v>
      </c>
      <c r="AQ4998" s="6" t="s">
        <v>1355</v>
      </c>
    </row>
    <row r="4999" spans="1:43" x14ac:dyDescent="0.25">
      <c r="A4999">
        <v>4997</v>
      </c>
      <c r="B4999">
        <v>999</v>
      </c>
      <c r="C4999">
        <v>872</v>
      </c>
      <c r="D4999">
        <v>113</v>
      </c>
      <c r="E4999">
        <v>1</v>
      </c>
      <c r="F4999">
        <v>113</v>
      </c>
      <c r="G4999" t="str">
        <f>VLOOKUP($C4999,'Raw-products'!$A$2:$H$1261,MATCH(G$1,'Raw-products'!$A$1:$H$1,0))</f>
        <v>Trousers</v>
      </c>
      <c r="H4999" t="str">
        <f>VLOOKUP($C4999,'Raw-products'!$A$2:$H$1261,MATCH(H$1,'Raw-products'!$A$1:$H$1,0))</f>
        <v>Chinos</v>
      </c>
      <c r="I4999" t="str">
        <f>VLOOKUP($C4999,'Raw-products'!$A$2:$H$1261,MATCH(I$1,'Raw-products'!$A$1:$H$1,0))</f>
        <v>M</v>
      </c>
      <c r="J4999" t="str">
        <f>VLOOKUP($C4999,'Raw-products'!$A$2:$H$1261,MATCH(J$1,'Raw-products'!$A$1:$H$1,0))</f>
        <v>violet</v>
      </c>
      <c r="K4999">
        <f>VLOOKUP($C4999,'Raw-products'!$A$2:$H$1261,MATCH(K$1,'Raw-products'!$A$1:$H$1,0))</f>
        <v>100</v>
      </c>
      <c r="L4999">
        <f>VLOOKUP($C4999,'Raw-products'!$A$2:$H$1261,MATCH(L$1,'Raw-products'!$A$1:$H$1,0))</f>
        <v>54</v>
      </c>
      <c r="M4999" s="5">
        <f t="shared" si="156"/>
        <v>5400</v>
      </c>
      <c r="N4999" cm="1">
        <f t="array" ref="N4999:Q4999">_xlfn.XLOOKUP($B4999,'Raw -orders'!$A:$A,'Raw -orders'!$B:$E)</f>
        <v>428</v>
      </c>
      <c r="O4999">
        <v>31643</v>
      </c>
      <c r="P4999" s="1">
        <v>44362</v>
      </c>
      <c r="Q4999" s="1">
        <v>44389</v>
      </c>
      <c r="R4999" t="str" cm="1">
        <f t="array" ref="R4999:Y4999">_xlfn.XLOOKUP($N4999,'Raw - customers'!$A:$A,'Raw - customers'!$B:$I)</f>
        <v>Jammal Varcoe</v>
      </c>
      <c r="S4999" t="str">
        <v>Polygender</v>
      </c>
      <c r="T4999">
        <v>66</v>
      </c>
      <c r="U4999" t="str">
        <v>80 Hermiston WaySuite 403</v>
      </c>
      <c r="V4999">
        <v>1112</v>
      </c>
      <c r="W4999" t="str">
        <v>North Liamfort</v>
      </c>
      <c r="X4999" t="str">
        <v>Australian Capital Territory</v>
      </c>
      <c r="Y4999" t="str">
        <v>Australia</v>
      </c>
      <c r="Z4999">
        <v>6</v>
      </c>
      <c r="AA4999" s="3" t="str">
        <f t="shared" si="157"/>
        <v>20 to 30</v>
      </c>
      <c r="AP4999" s="6">
        <v>428</v>
      </c>
      <c r="AQ4999" s="6" t="s">
        <v>1350</v>
      </c>
    </row>
    <row r="5000" spans="1:43" x14ac:dyDescent="0.25">
      <c r="A5000">
        <v>4998</v>
      </c>
      <c r="B5000">
        <v>999</v>
      </c>
      <c r="C5000">
        <v>998</v>
      </c>
      <c r="D5000">
        <v>106</v>
      </c>
      <c r="E5000">
        <v>2</v>
      </c>
      <c r="F5000">
        <v>212</v>
      </c>
      <c r="G5000" t="str">
        <f>VLOOKUP($C5000,'Raw-products'!$A$2:$H$1261,MATCH(G$1,'Raw-products'!$A$1:$H$1,0))</f>
        <v>Trousers</v>
      </c>
      <c r="H5000" t="str">
        <f>VLOOKUP($C5000,'Raw-products'!$A$2:$H$1261,MATCH(H$1,'Raw-products'!$A$1:$H$1,0))</f>
        <v>Wool</v>
      </c>
      <c r="I5000" t="str">
        <f>VLOOKUP($C5000,'Raw-products'!$A$2:$H$1261,MATCH(I$1,'Raw-products'!$A$1:$H$1,0))</f>
        <v>L</v>
      </c>
      <c r="J5000" t="str">
        <f>VLOOKUP($C5000,'Raw-products'!$A$2:$H$1261,MATCH(J$1,'Raw-products'!$A$1:$H$1,0))</f>
        <v>green</v>
      </c>
      <c r="K5000">
        <f>VLOOKUP($C5000,'Raw-products'!$A$2:$H$1261,MATCH(K$1,'Raw-products'!$A$1:$H$1,0))</f>
        <v>111</v>
      </c>
      <c r="L5000">
        <f>VLOOKUP($C5000,'Raw-products'!$A$2:$H$1261,MATCH(L$1,'Raw-products'!$A$1:$H$1,0))</f>
        <v>42</v>
      </c>
      <c r="M5000" s="5">
        <f t="shared" si="156"/>
        <v>4662</v>
      </c>
      <c r="N5000" cm="1">
        <f t="array" ref="N5000:Q5000">_xlfn.XLOOKUP($B5000,'Raw -orders'!$A:$A,'Raw -orders'!$B:$E)</f>
        <v>428</v>
      </c>
      <c r="O5000">
        <v>31643</v>
      </c>
      <c r="P5000" s="1">
        <v>44362</v>
      </c>
      <c r="Q5000" s="1">
        <v>44389</v>
      </c>
      <c r="R5000" t="str" cm="1">
        <f t="array" ref="R5000:Y5000">_xlfn.XLOOKUP($N5000,'Raw - customers'!$A:$A,'Raw - customers'!$B:$I)</f>
        <v>Jammal Varcoe</v>
      </c>
      <c r="S5000" t="str">
        <v>Polygender</v>
      </c>
      <c r="T5000">
        <v>66</v>
      </c>
      <c r="U5000" t="str">
        <v>80 Hermiston WaySuite 403</v>
      </c>
      <c r="V5000">
        <v>1112</v>
      </c>
      <c r="W5000" t="str">
        <v>North Liamfort</v>
      </c>
      <c r="X5000" t="str">
        <v>Australian Capital Territory</v>
      </c>
      <c r="Y5000" t="str">
        <v>Australia</v>
      </c>
      <c r="Z5000">
        <v>6</v>
      </c>
      <c r="AA5000" s="3" t="str">
        <f t="shared" si="157"/>
        <v>20 to 30</v>
      </c>
      <c r="AP5000" s="6">
        <v>428</v>
      </c>
      <c r="AQ5000" s="6" t="s">
        <v>1350</v>
      </c>
    </row>
    <row r="5001" spans="1:43" x14ac:dyDescent="0.25">
      <c r="A5001">
        <v>4999</v>
      </c>
      <c r="B5001">
        <v>999</v>
      </c>
      <c r="C5001">
        <v>1105</v>
      </c>
      <c r="D5001">
        <v>115</v>
      </c>
      <c r="E5001">
        <v>1</v>
      </c>
      <c r="F5001">
        <v>115</v>
      </c>
      <c r="G5001" t="str">
        <f>VLOOKUP($C5001,'Raw-products'!$A$2:$H$1261,MATCH(G$1,'Raw-products'!$A$1:$H$1,0))</f>
        <v>Trousers</v>
      </c>
      <c r="H5001" t="str">
        <f>VLOOKUP($C5001,'Raw-products'!$A$2:$H$1261,MATCH(H$1,'Raw-products'!$A$1:$H$1,0))</f>
        <v>Cropped</v>
      </c>
      <c r="I5001" t="str">
        <f>VLOOKUP($C5001,'Raw-products'!$A$2:$H$1261,MATCH(I$1,'Raw-products'!$A$1:$H$1,0))</f>
        <v>XS</v>
      </c>
      <c r="J5001" t="str">
        <f>VLOOKUP($C5001,'Raw-products'!$A$2:$H$1261,MATCH(J$1,'Raw-products'!$A$1:$H$1,0))</f>
        <v>blue</v>
      </c>
      <c r="K5001">
        <f>VLOOKUP($C5001,'Raw-products'!$A$2:$H$1261,MATCH(K$1,'Raw-products'!$A$1:$H$1,0))</f>
        <v>99</v>
      </c>
      <c r="L5001">
        <f>VLOOKUP($C5001,'Raw-products'!$A$2:$H$1261,MATCH(L$1,'Raw-products'!$A$1:$H$1,0))</f>
        <v>47</v>
      </c>
      <c r="M5001" s="5">
        <f t="shared" si="156"/>
        <v>4653</v>
      </c>
      <c r="N5001" cm="1">
        <f t="array" ref="N5001:Q5001">_xlfn.XLOOKUP($B5001,'Raw -orders'!$A:$A,'Raw -orders'!$B:$E)</f>
        <v>428</v>
      </c>
      <c r="O5001">
        <v>31643</v>
      </c>
      <c r="P5001" s="1">
        <v>44362</v>
      </c>
      <c r="Q5001" s="1">
        <v>44389</v>
      </c>
      <c r="R5001" t="str" cm="1">
        <f t="array" ref="R5001:Y5001">_xlfn.XLOOKUP($N5001,'Raw - customers'!$A:$A,'Raw - customers'!$B:$I)</f>
        <v>Jammal Varcoe</v>
      </c>
      <c r="S5001" t="str">
        <v>Polygender</v>
      </c>
      <c r="T5001">
        <v>66</v>
      </c>
      <c r="U5001" t="str">
        <v>80 Hermiston WaySuite 403</v>
      </c>
      <c r="V5001">
        <v>1112</v>
      </c>
      <c r="W5001" t="str">
        <v>North Liamfort</v>
      </c>
      <c r="X5001" t="str">
        <v>Australian Capital Territory</v>
      </c>
      <c r="Y5001" t="str">
        <v>Australia</v>
      </c>
      <c r="Z5001">
        <v>6</v>
      </c>
      <c r="AA5001" s="3" t="str">
        <f t="shared" si="157"/>
        <v>20 to 30</v>
      </c>
      <c r="AP5001" s="6">
        <v>428</v>
      </c>
      <c r="AQ5001" s="6" t="s">
        <v>1350</v>
      </c>
    </row>
  </sheetData>
  <autoFilter ref="R1:R5083" xr:uid="{0631E6F9-8473-4F01-9657-16434EC60B47}"/>
  <mergeCells count="8">
    <mergeCell ref="AI47:AK47"/>
    <mergeCell ref="AM22:AN22"/>
    <mergeCell ref="AM9:AN9"/>
    <mergeCell ref="AF9:AH9"/>
    <mergeCell ref="AF37:AG37"/>
    <mergeCell ref="AC9:AD9"/>
    <mergeCell ref="AI23:AK23"/>
    <mergeCell ref="AJ9:AK9"/>
  </mergeCells>
  <dataValidations count="1">
    <dataValidation type="list" allowBlank="1" showInputMessage="1" showErrorMessage="1" sqref="AK78" xr:uid="{A0AD35C7-57CD-42A0-87F0-A79B1C457A43}">
      <formula1>$AL$78:$AL$693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87A40-27E2-45C7-88FC-1E0B8B70A705}">
  <dimension ref="A1:F5001"/>
  <sheetViews>
    <sheetView workbookViewId="0">
      <selection activeCell="J33" sqref="J33"/>
    </sheetView>
  </sheetViews>
  <sheetFormatPr defaultRowHeight="15" x14ac:dyDescent="0.25"/>
  <cols>
    <col min="2" max="2" width="36" customWidth="1"/>
    <col min="3" max="3" width="26.42578125" customWidth="1"/>
    <col min="4" max="4" width="23.28515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1</v>
      </c>
      <c r="C2">
        <v>218</v>
      </c>
      <c r="D2">
        <v>106</v>
      </c>
      <c r="E2">
        <v>2</v>
      </c>
      <c r="F2">
        <v>212</v>
      </c>
    </row>
    <row r="3" spans="1:6" x14ac:dyDescent="0.25">
      <c r="A3">
        <v>1</v>
      </c>
      <c r="B3">
        <v>1</v>
      </c>
      <c r="C3">
        <v>481</v>
      </c>
      <c r="D3">
        <v>118</v>
      </c>
      <c r="E3">
        <v>1</v>
      </c>
      <c r="F3">
        <v>118</v>
      </c>
    </row>
    <row r="4" spans="1:6" x14ac:dyDescent="0.25">
      <c r="A4">
        <v>2</v>
      </c>
      <c r="B4">
        <v>1</v>
      </c>
      <c r="C4">
        <v>2</v>
      </c>
      <c r="D4">
        <v>96</v>
      </c>
      <c r="E4">
        <v>3</v>
      </c>
      <c r="F4">
        <v>288</v>
      </c>
    </row>
    <row r="5" spans="1:6" x14ac:dyDescent="0.25">
      <c r="A5">
        <v>3</v>
      </c>
      <c r="B5">
        <v>1</v>
      </c>
      <c r="C5">
        <v>1002</v>
      </c>
      <c r="D5">
        <v>106</v>
      </c>
      <c r="E5">
        <v>2</v>
      </c>
      <c r="F5">
        <v>212</v>
      </c>
    </row>
    <row r="6" spans="1:6" x14ac:dyDescent="0.25">
      <c r="A6">
        <v>4</v>
      </c>
      <c r="B6">
        <v>1</v>
      </c>
      <c r="C6">
        <v>691</v>
      </c>
      <c r="D6">
        <v>113</v>
      </c>
      <c r="E6">
        <v>3</v>
      </c>
      <c r="F6">
        <v>339</v>
      </c>
    </row>
    <row r="7" spans="1:6" x14ac:dyDescent="0.25">
      <c r="A7">
        <v>5</v>
      </c>
      <c r="B7">
        <v>1</v>
      </c>
      <c r="C7">
        <v>981</v>
      </c>
      <c r="D7">
        <v>106</v>
      </c>
      <c r="E7">
        <v>3</v>
      </c>
      <c r="F7">
        <v>318</v>
      </c>
    </row>
    <row r="8" spans="1:6" x14ac:dyDescent="0.25">
      <c r="A8">
        <v>6</v>
      </c>
      <c r="B8">
        <v>2</v>
      </c>
      <c r="C8">
        <v>915</v>
      </c>
      <c r="D8">
        <v>96</v>
      </c>
      <c r="E8">
        <v>1</v>
      </c>
      <c r="F8">
        <v>96</v>
      </c>
    </row>
    <row r="9" spans="1:6" x14ac:dyDescent="0.25">
      <c r="A9">
        <v>7</v>
      </c>
      <c r="B9">
        <v>2</v>
      </c>
      <c r="C9">
        <v>686</v>
      </c>
      <c r="D9">
        <v>113</v>
      </c>
      <c r="E9">
        <v>1</v>
      </c>
      <c r="F9">
        <v>113</v>
      </c>
    </row>
    <row r="10" spans="1:6" x14ac:dyDescent="0.25">
      <c r="A10">
        <v>8</v>
      </c>
      <c r="B10">
        <v>2</v>
      </c>
      <c r="C10">
        <v>1091</v>
      </c>
      <c r="D10">
        <v>115</v>
      </c>
      <c r="E10">
        <v>3</v>
      </c>
      <c r="F10">
        <v>345</v>
      </c>
    </row>
    <row r="11" spans="1:6" x14ac:dyDescent="0.25">
      <c r="A11">
        <v>9</v>
      </c>
      <c r="B11">
        <v>2</v>
      </c>
      <c r="C11">
        <v>1196</v>
      </c>
      <c r="D11">
        <v>105</v>
      </c>
      <c r="E11">
        <v>1</v>
      </c>
      <c r="F11">
        <v>105</v>
      </c>
    </row>
    <row r="12" spans="1:6" x14ac:dyDescent="0.25">
      <c r="A12">
        <v>10</v>
      </c>
      <c r="B12">
        <v>2</v>
      </c>
      <c r="C12">
        <v>157</v>
      </c>
      <c r="D12">
        <v>91</v>
      </c>
      <c r="E12">
        <v>3</v>
      </c>
      <c r="F12">
        <v>273</v>
      </c>
    </row>
    <row r="13" spans="1:6" x14ac:dyDescent="0.25">
      <c r="A13">
        <v>11</v>
      </c>
      <c r="B13">
        <v>2</v>
      </c>
      <c r="C13">
        <v>1174</v>
      </c>
      <c r="D13">
        <v>99</v>
      </c>
      <c r="E13">
        <v>2</v>
      </c>
      <c r="F13">
        <v>198</v>
      </c>
    </row>
    <row r="14" spans="1:6" x14ac:dyDescent="0.25">
      <c r="A14">
        <v>12</v>
      </c>
      <c r="B14">
        <v>3</v>
      </c>
      <c r="C14">
        <v>54</v>
      </c>
      <c r="D14">
        <v>104</v>
      </c>
      <c r="E14">
        <v>1</v>
      </c>
      <c r="F14">
        <v>104</v>
      </c>
    </row>
    <row r="15" spans="1:6" x14ac:dyDescent="0.25">
      <c r="A15">
        <v>13</v>
      </c>
      <c r="B15">
        <v>3</v>
      </c>
      <c r="C15">
        <v>6</v>
      </c>
      <c r="D15">
        <v>96</v>
      </c>
      <c r="E15">
        <v>2</v>
      </c>
      <c r="F15">
        <v>192</v>
      </c>
    </row>
    <row r="16" spans="1:6" x14ac:dyDescent="0.25">
      <c r="A16">
        <v>14</v>
      </c>
      <c r="B16">
        <v>3</v>
      </c>
      <c r="C16">
        <v>1010</v>
      </c>
      <c r="D16">
        <v>106</v>
      </c>
      <c r="E16">
        <v>2</v>
      </c>
      <c r="F16">
        <v>212</v>
      </c>
    </row>
    <row r="17" spans="1:6" x14ac:dyDescent="0.25">
      <c r="A17">
        <v>15</v>
      </c>
      <c r="B17">
        <v>4</v>
      </c>
      <c r="C17">
        <v>1033</v>
      </c>
      <c r="D17">
        <v>90</v>
      </c>
      <c r="E17">
        <v>1</v>
      </c>
      <c r="F17">
        <v>90</v>
      </c>
    </row>
    <row r="18" spans="1:6" x14ac:dyDescent="0.25">
      <c r="A18">
        <v>16</v>
      </c>
      <c r="B18">
        <v>4</v>
      </c>
      <c r="C18">
        <v>1184</v>
      </c>
      <c r="D18">
        <v>99</v>
      </c>
      <c r="E18">
        <v>3</v>
      </c>
      <c r="F18">
        <v>297</v>
      </c>
    </row>
    <row r="19" spans="1:6" x14ac:dyDescent="0.25">
      <c r="A19">
        <v>17</v>
      </c>
      <c r="B19">
        <v>4</v>
      </c>
      <c r="C19">
        <v>769</v>
      </c>
      <c r="D19">
        <v>109</v>
      </c>
      <c r="E19">
        <v>1</v>
      </c>
      <c r="F19">
        <v>109</v>
      </c>
    </row>
    <row r="20" spans="1:6" x14ac:dyDescent="0.25">
      <c r="A20">
        <v>18</v>
      </c>
      <c r="B20">
        <v>4</v>
      </c>
      <c r="C20">
        <v>923</v>
      </c>
      <c r="D20">
        <v>96</v>
      </c>
      <c r="E20">
        <v>3</v>
      </c>
      <c r="F20">
        <v>288</v>
      </c>
    </row>
    <row r="21" spans="1:6" x14ac:dyDescent="0.25">
      <c r="A21">
        <v>19</v>
      </c>
      <c r="B21">
        <v>4</v>
      </c>
      <c r="C21">
        <v>12</v>
      </c>
      <c r="D21">
        <v>96</v>
      </c>
      <c r="E21">
        <v>2</v>
      </c>
      <c r="F21">
        <v>192</v>
      </c>
    </row>
    <row r="22" spans="1:6" x14ac:dyDescent="0.25">
      <c r="A22">
        <v>20</v>
      </c>
      <c r="B22">
        <v>5</v>
      </c>
      <c r="C22">
        <v>148</v>
      </c>
      <c r="D22">
        <v>91</v>
      </c>
      <c r="E22">
        <v>2</v>
      </c>
      <c r="F22">
        <v>182</v>
      </c>
    </row>
    <row r="23" spans="1:6" x14ac:dyDescent="0.25">
      <c r="A23">
        <v>21</v>
      </c>
      <c r="B23">
        <v>5</v>
      </c>
      <c r="C23">
        <v>475</v>
      </c>
      <c r="D23">
        <v>118</v>
      </c>
      <c r="E23">
        <v>2</v>
      </c>
      <c r="F23">
        <v>236</v>
      </c>
    </row>
    <row r="24" spans="1:6" x14ac:dyDescent="0.25">
      <c r="A24">
        <v>22</v>
      </c>
      <c r="B24">
        <v>5</v>
      </c>
      <c r="C24">
        <v>1</v>
      </c>
      <c r="D24">
        <v>96</v>
      </c>
      <c r="E24">
        <v>3</v>
      </c>
      <c r="F24">
        <v>288</v>
      </c>
    </row>
    <row r="25" spans="1:6" x14ac:dyDescent="0.25">
      <c r="A25">
        <v>23</v>
      </c>
      <c r="B25">
        <v>5</v>
      </c>
      <c r="C25">
        <v>830</v>
      </c>
      <c r="D25">
        <v>117</v>
      </c>
      <c r="E25">
        <v>3</v>
      </c>
      <c r="F25">
        <v>351</v>
      </c>
    </row>
    <row r="26" spans="1:6" x14ac:dyDescent="0.25">
      <c r="A26">
        <v>24</v>
      </c>
      <c r="B26">
        <v>5</v>
      </c>
      <c r="C26">
        <v>1209</v>
      </c>
      <c r="D26">
        <v>105</v>
      </c>
      <c r="E26">
        <v>3</v>
      </c>
      <c r="F26">
        <v>315</v>
      </c>
    </row>
    <row r="27" spans="1:6" x14ac:dyDescent="0.25">
      <c r="A27">
        <v>25</v>
      </c>
      <c r="B27">
        <v>5</v>
      </c>
      <c r="C27">
        <v>635</v>
      </c>
      <c r="D27">
        <v>93</v>
      </c>
      <c r="E27">
        <v>3</v>
      </c>
      <c r="F27">
        <v>279</v>
      </c>
    </row>
    <row r="28" spans="1:6" x14ac:dyDescent="0.25">
      <c r="A28">
        <v>26</v>
      </c>
      <c r="B28">
        <v>5</v>
      </c>
      <c r="C28">
        <v>639</v>
      </c>
      <c r="D28">
        <v>93</v>
      </c>
      <c r="E28">
        <v>3</v>
      </c>
      <c r="F28">
        <v>279</v>
      </c>
    </row>
    <row r="29" spans="1:6" x14ac:dyDescent="0.25">
      <c r="A29">
        <v>27</v>
      </c>
      <c r="B29">
        <v>5</v>
      </c>
      <c r="C29">
        <v>695</v>
      </c>
      <c r="D29">
        <v>113</v>
      </c>
      <c r="E29">
        <v>1</v>
      </c>
      <c r="F29">
        <v>113</v>
      </c>
    </row>
    <row r="30" spans="1:6" x14ac:dyDescent="0.25">
      <c r="A30">
        <v>28</v>
      </c>
      <c r="B30">
        <v>6</v>
      </c>
      <c r="C30">
        <v>38</v>
      </c>
      <c r="D30">
        <v>104</v>
      </c>
      <c r="E30">
        <v>2</v>
      </c>
      <c r="F30">
        <v>208</v>
      </c>
    </row>
    <row r="31" spans="1:6" x14ac:dyDescent="0.25">
      <c r="A31">
        <v>29</v>
      </c>
      <c r="B31">
        <v>6</v>
      </c>
      <c r="C31">
        <v>473</v>
      </c>
      <c r="D31">
        <v>118</v>
      </c>
      <c r="E31">
        <v>2</v>
      </c>
      <c r="F31">
        <v>236</v>
      </c>
    </row>
    <row r="32" spans="1:6" x14ac:dyDescent="0.25">
      <c r="A32">
        <v>30</v>
      </c>
      <c r="B32">
        <v>6</v>
      </c>
      <c r="C32">
        <v>242</v>
      </c>
      <c r="D32">
        <v>106</v>
      </c>
      <c r="E32">
        <v>1</v>
      </c>
      <c r="F32">
        <v>106</v>
      </c>
    </row>
    <row r="33" spans="1:6" x14ac:dyDescent="0.25">
      <c r="A33">
        <v>31</v>
      </c>
      <c r="B33">
        <v>6</v>
      </c>
      <c r="C33">
        <v>804</v>
      </c>
      <c r="D33">
        <v>91</v>
      </c>
      <c r="E33">
        <v>2</v>
      </c>
      <c r="F33">
        <v>182</v>
      </c>
    </row>
    <row r="34" spans="1:6" x14ac:dyDescent="0.25">
      <c r="A34">
        <v>32</v>
      </c>
      <c r="B34">
        <v>7</v>
      </c>
      <c r="C34">
        <v>850</v>
      </c>
      <c r="D34">
        <v>113</v>
      </c>
      <c r="E34">
        <v>2</v>
      </c>
      <c r="F34">
        <v>226</v>
      </c>
    </row>
    <row r="35" spans="1:6" x14ac:dyDescent="0.25">
      <c r="A35">
        <v>33</v>
      </c>
      <c r="B35">
        <v>7</v>
      </c>
      <c r="C35">
        <v>1162</v>
      </c>
      <c r="D35">
        <v>99</v>
      </c>
      <c r="E35">
        <v>3</v>
      </c>
      <c r="F35">
        <v>297</v>
      </c>
    </row>
    <row r="36" spans="1:6" x14ac:dyDescent="0.25">
      <c r="A36">
        <v>34</v>
      </c>
      <c r="B36">
        <v>8</v>
      </c>
      <c r="C36">
        <v>765</v>
      </c>
      <c r="D36">
        <v>109</v>
      </c>
      <c r="E36">
        <v>1</v>
      </c>
      <c r="F36">
        <v>109</v>
      </c>
    </row>
    <row r="37" spans="1:6" x14ac:dyDescent="0.25">
      <c r="A37">
        <v>35</v>
      </c>
      <c r="B37">
        <v>8</v>
      </c>
      <c r="C37">
        <v>256</v>
      </c>
      <c r="D37">
        <v>95</v>
      </c>
      <c r="E37">
        <v>2</v>
      </c>
      <c r="F37">
        <v>190</v>
      </c>
    </row>
    <row r="38" spans="1:6" x14ac:dyDescent="0.25">
      <c r="A38">
        <v>36</v>
      </c>
      <c r="B38">
        <v>9</v>
      </c>
      <c r="C38">
        <v>203</v>
      </c>
      <c r="D38">
        <v>98</v>
      </c>
      <c r="E38">
        <v>1</v>
      </c>
      <c r="F38">
        <v>98</v>
      </c>
    </row>
    <row r="39" spans="1:6" x14ac:dyDescent="0.25">
      <c r="A39">
        <v>37</v>
      </c>
      <c r="B39">
        <v>9</v>
      </c>
      <c r="C39">
        <v>486</v>
      </c>
      <c r="D39">
        <v>118</v>
      </c>
      <c r="E39">
        <v>2</v>
      </c>
      <c r="F39">
        <v>236</v>
      </c>
    </row>
    <row r="40" spans="1:6" x14ac:dyDescent="0.25">
      <c r="A40">
        <v>38</v>
      </c>
      <c r="B40">
        <v>9</v>
      </c>
      <c r="C40">
        <v>708</v>
      </c>
      <c r="D40">
        <v>119</v>
      </c>
      <c r="E40">
        <v>1</v>
      </c>
      <c r="F40">
        <v>119</v>
      </c>
    </row>
    <row r="41" spans="1:6" x14ac:dyDescent="0.25">
      <c r="A41">
        <v>39</v>
      </c>
      <c r="B41">
        <v>9</v>
      </c>
      <c r="C41">
        <v>1040</v>
      </c>
      <c r="D41">
        <v>90</v>
      </c>
      <c r="E41">
        <v>2</v>
      </c>
      <c r="F41">
        <v>180</v>
      </c>
    </row>
    <row r="42" spans="1:6" x14ac:dyDescent="0.25">
      <c r="A42">
        <v>40</v>
      </c>
      <c r="B42">
        <v>9</v>
      </c>
      <c r="C42">
        <v>917</v>
      </c>
      <c r="D42">
        <v>96</v>
      </c>
      <c r="E42">
        <v>3</v>
      </c>
      <c r="F42">
        <v>288</v>
      </c>
    </row>
    <row r="43" spans="1:6" x14ac:dyDescent="0.25">
      <c r="A43">
        <v>41</v>
      </c>
      <c r="B43">
        <v>9</v>
      </c>
      <c r="C43">
        <v>1061</v>
      </c>
      <c r="D43">
        <v>93</v>
      </c>
      <c r="E43">
        <v>2</v>
      </c>
      <c r="F43">
        <v>186</v>
      </c>
    </row>
    <row r="44" spans="1:6" x14ac:dyDescent="0.25">
      <c r="A44">
        <v>42</v>
      </c>
      <c r="B44">
        <v>9</v>
      </c>
      <c r="C44">
        <v>35</v>
      </c>
      <c r="D44">
        <v>104</v>
      </c>
      <c r="E44">
        <v>2</v>
      </c>
      <c r="F44">
        <v>208</v>
      </c>
    </row>
    <row r="45" spans="1:6" x14ac:dyDescent="0.25">
      <c r="A45">
        <v>43</v>
      </c>
      <c r="B45">
        <v>10</v>
      </c>
      <c r="C45">
        <v>325</v>
      </c>
      <c r="D45">
        <v>109</v>
      </c>
      <c r="E45">
        <v>3</v>
      </c>
      <c r="F45">
        <v>327</v>
      </c>
    </row>
    <row r="46" spans="1:6" x14ac:dyDescent="0.25">
      <c r="A46">
        <v>44</v>
      </c>
      <c r="B46">
        <v>10</v>
      </c>
      <c r="C46">
        <v>860</v>
      </c>
      <c r="D46">
        <v>113</v>
      </c>
      <c r="E46">
        <v>2</v>
      </c>
      <c r="F46">
        <v>226</v>
      </c>
    </row>
    <row r="47" spans="1:6" x14ac:dyDescent="0.25">
      <c r="A47">
        <v>45</v>
      </c>
      <c r="B47">
        <v>10</v>
      </c>
      <c r="C47">
        <v>426</v>
      </c>
      <c r="D47">
        <v>107</v>
      </c>
      <c r="E47">
        <v>3</v>
      </c>
      <c r="F47">
        <v>321</v>
      </c>
    </row>
    <row r="48" spans="1:6" x14ac:dyDescent="0.25">
      <c r="A48">
        <v>46</v>
      </c>
      <c r="B48">
        <v>11</v>
      </c>
      <c r="C48">
        <v>877</v>
      </c>
      <c r="D48">
        <v>94</v>
      </c>
      <c r="E48">
        <v>2</v>
      </c>
      <c r="F48">
        <v>188</v>
      </c>
    </row>
    <row r="49" spans="1:6" x14ac:dyDescent="0.25">
      <c r="A49">
        <v>47</v>
      </c>
      <c r="B49">
        <v>11</v>
      </c>
      <c r="C49">
        <v>780</v>
      </c>
      <c r="D49">
        <v>91</v>
      </c>
      <c r="E49">
        <v>3</v>
      </c>
      <c r="F49">
        <v>273</v>
      </c>
    </row>
    <row r="50" spans="1:6" x14ac:dyDescent="0.25">
      <c r="A50">
        <v>48</v>
      </c>
      <c r="B50">
        <v>12</v>
      </c>
      <c r="C50">
        <v>782</v>
      </c>
      <c r="D50">
        <v>91</v>
      </c>
      <c r="E50">
        <v>1</v>
      </c>
      <c r="F50">
        <v>91</v>
      </c>
    </row>
    <row r="51" spans="1:6" x14ac:dyDescent="0.25">
      <c r="A51">
        <v>49</v>
      </c>
      <c r="B51">
        <v>12</v>
      </c>
      <c r="C51">
        <v>632</v>
      </c>
      <c r="D51">
        <v>93</v>
      </c>
      <c r="E51">
        <v>2</v>
      </c>
      <c r="F51">
        <v>186</v>
      </c>
    </row>
    <row r="52" spans="1:6" x14ac:dyDescent="0.25">
      <c r="A52">
        <v>50</v>
      </c>
      <c r="B52">
        <v>12</v>
      </c>
      <c r="C52">
        <v>846</v>
      </c>
      <c r="D52">
        <v>113</v>
      </c>
      <c r="E52">
        <v>3</v>
      </c>
      <c r="F52">
        <v>339</v>
      </c>
    </row>
    <row r="53" spans="1:6" x14ac:dyDescent="0.25">
      <c r="A53">
        <v>51</v>
      </c>
      <c r="B53">
        <v>12</v>
      </c>
      <c r="C53">
        <v>180</v>
      </c>
      <c r="D53">
        <v>98</v>
      </c>
      <c r="E53">
        <v>1</v>
      </c>
      <c r="F53">
        <v>98</v>
      </c>
    </row>
    <row r="54" spans="1:6" x14ac:dyDescent="0.25">
      <c r="A54">
        <v>52</v>
      </c>
      <c r="B54">
        <v>13</v>
      </c>
      <c r="C54">
        <v>217</v>
      </c>
      <c r="D54">
        <v>106</v>
      </c>
      <c r="E54">
        <v>2</v>
      </c>
      <c r="F54">
        <v>212</v>
      </c>
    </row>
    <row r="55" spans="1:6" x14ac:dyDescent="0.25">
      <c r="A55">
        <v>53</v>
      </c>
      <c r="B55">
        <v>13</v>
      </c>
      <c r="C55">
        <v>95</v>
      </c>
      <c r="D55">
        <v>118</v>
      </c>
      <c r="E55">
        <v>3</v>
      </c>
      <c r="F55">
        <v>354</v>
      </c>
    </row>
    <row r="56" spans="1:6" x14ac:dyDescent="0.25">
      <c r="A56">
        <v>54</v>
      </c>
      <c r="B56">
        <v>13</v>
      </c>
      <c r="C56">
        <v>800</v>
      </c>
      <c r="D56">
        <v>91</v>
      </c>
      <c r="E56">
        <v>2</v>
      </c>
      <c r="F56">
        <v>182</v>
      </c>
    </row>
    <row r="57" spans="1:6" x14ac:dyDescent="0.25">
      <c r="A57">
        <v>55</v>
      </c>
      <c r="B57">
        <v>13</v>
      </c>
      <c r="C57">
        <v>835</v>
      </c>
      <c r="D57">
        <v>117</v>
      </c>
      <c r="E57">
        <v>1</v>
      </c>
      <c r="F57">
        <v>117</v>
      </c>
    </row>
    <row r="58" spans="1:6" x14ac:dyDescent="0.25">
      <c r="A58">
        <v>56</v>
      </c>
      <c r="B58">
        <v>13</v>
      </c>
      <c r="C58">
        <v>1249</v>
      </c>
      <c r="D58">
        <v>112</v>
      </c>
      <c r="E58">
        <v>2</v>
      </c>
      <c r="F58">
        <v>224</v>
      </c>
    </row>
    <row r="59" spans="1:6" x14ac:dyDescent="0.25">
      <c r="A59">
        <v>57</v>
      </c>
      <c r="B59">
        <v>13</v>
      </c>
      <c r="C59">
        <v>753</v>
      </c>
      <c r="D59">
        <v>109</v>
      </c>
      <c r="E59">
        <v>2</v>
      </c>
      <c r="F59">
        <v>218</v>
      </c>
    </row>
    <row r="60" spans="1:6" x14ac:dyDescent="0.25">
      <c r="A60">
        <v>58</v>
      </c>
      <c r="B60">
        <v>13</v>
      </c>
      <c r="C60">
        <v>114</v>
      </c>
      <c r="D60">
        <v>92</v>
      </c>
      <c r="E60">
        <v>3</v>
      </c>
      <c r="F60">
        <v>276</v>
      </c>
    </row>
    <row r="61" spans="1:6" x14ac:dyDescent="0.25">
      <c r="A61">
        <v>59</v>
      </c>
      <c r="B61">
        <v>14</v>
      </c>
      <c r="C61">
        <v>1202</v>
      </c>
      <c r="D61">
        <v>105</v>
      </c>
      <c r="E61">
        <v>2</v>
      </c>
      <c r="F61">
        <v>210</v>
      </c>
    </row>
    <row r="62" spans="1:6" x14ac:dyDescent="0.25">
      <c r="A62">
        <v>60</v>
      </c>
      <c r="B62">
        <v>14</v>
      </c>
      <c r="C62">
        <v>227</v>
      </c>
      <c r="D62">
        <v>106</v>
      </c>
      <c r="E62">
        <v>3</v>
      </c>
      <c r="F62">
        <v>318</v>
      </c>
    </row>
    <row r="63" spans="1:6" x14ac:dyDescent="0.25">
      <c r="A63">
        <v>61</v>
      </c>
      <c r="B63">
        <v>14</v>
      </c>
      <c r="C63">
        <v>108</v>
      </c>
      <c r="D63">
        <v>92</v>
      </c>
      <c r="E63">
        <v>2</v>
      </c>
      <c r="F63">
        <v>184</v>
      </c>
    </row>
    <row r="64" spans="1:6" x14ac:dyDescent="0.25">
      <c r="A64">
        <v>62</v>
      </c>
      <c r="B64">
        <v>14</v>
      </c>
      <c r="C64">
        <v>91</v>
      </c>
      <c r="D64">
        <v>118</v>
      </c>
      <c r="E64">
        <v>3</v>
      </c>
      <c r="F64">
        <v>354</v>
      </c>
    </row>
    <row r="65" spans="1:6" x14ac:dyDescent="0.25">
      <c r="A65">
        <v>63</v>
      </c>
      <c r="B65">
        <v>14</v>
      </c>
      <c r="C65">
        <v>909</v>
      </c>
      <c r="D65">
        <v>94</v>
      </c>
      <c r="E65">
        <v>2</v>
      </c>
      <c r="F65">
        <v>188</v>
      </c>
    </row>
    <row r="66" spans="1:6" x14ac:dyDescent="0.25">
      <c r="A66">
        <v>64</v>
      </c>
      <c r="B66">
        <v>15</v>
      </c>
      <c r="C66">
        <v>699</v>
      </c>
      <c r="D66">
        <v>113</v>
      </c>
      <c r="E66">
        <v>3</v>
      </c>
      <c r="F66">
        <v>339</v>
      </c>
    </row>
    <row r="67" spans="1:6" x14ac:dyDescent="0.25">
      <c r="A67">
        <v>65</v>
      </c>
      <c r="B67">
        <v>15</v>
      </c>
      <c r="C67">
        <v>1195</v>
      </c>
      <c r="D67">
        <v>105</v>
      </c>
      <c r="E67">
        <v>3</v>
      </c>
      <c r="F67">
        <v>315</v>
      </c>
    </row>
    <row r="68" spans="1:6" x14ac:dyDescent="0.25">
      <c r="A68">
        <v>66</v>
      </c>
      <c r="B68">
        <v>15</v>
      </c>
      <c r="C68">
        <v>291</v>
      </c>
      <c r="D68">
        <v>105</v>
      </c>
      <c r="E68">
        <v>2</v>
      </c>
      <c r="F68">
        <v>210</v>
      </c>
    </row>
    <row r="69" spans="1:6" x14ac:dyDescent="0.25">
      <c r="A69">
        <v>67</v>
      </c>
      <c r="B69">
        <v>15</v>
      </c>
      <c r="C69">
        <v>972</v>
      </c>
      <c r="D69">
        <v>97</v>
      </c>
      <c r="E69">
        <v>3</v>
      </c>
      <c r="F69">
        <v>291</v>
      </c>
    </row>
    <row r="70" spans="1:6" x14ac:dyDescent="0.25">
      <c r="A70">
        <v>68</v>
      </c>
      <c r="B70">
        <v>15</v>
      </c>
      <c r="C70">
        <v>1212</v>
      </c>
      <c r="D70">
        <v>105</v>
      </c>
      <c r="E70">
        <v>2</v>
      </c>
      <c r="F70">
        <v>210</v>
      </c>
    </row>
    <row r="71" spans="1:6" x14ac:dyDescent="0.25">
      <c r="A71">
        <v>69</v>
      </c>
      <c r="B71">
        <v>16</v>
      </c>
      <c r="C71">
        <v>7</v>
      </c>
      <c r="D71">
        <v>96</v>
      </c>
      <c r="E71">
        <v>3</v>
      </c>
      <c r="F71">
        <v>288</v>
      </c>
    </row>
    <row r="72" spans="1:6" x14ac:dyDescent="0.25">
      <c r="A72">
        <v>70</v>
      </c>
      <c r="B72">
        <v>16</v>
      </c>
      <c r="C72">
        <v>381</v>
      </c>
      <c r="D72">
        <v>94</v>
      </c>
      <c r="E72">
        <v>3</v>
      </c>
      <c r="F72">
        <v>282</v>
      </c>
    </row>
    <row r="73" spans="1:6" x14ac:dyDescent="0.25">
      <c r="A73">
        <v>71</v>
      </c>
      <c r="B73">
        <v>16</v>
      </c>
      <c r="C73">
        <v>17</v>
      </c>
      <c r="D73">
        <v>96</v>
      </c>
      <c r="E73">
        <v>2</v>
      </c>
      <c r="F73">
        <v>192</v>
      </c>
    </row>
    <row r="74" spans="1:6" x14ac:dyDescent="0.25">
      <c r="A74">
        <v>72</v>
      </c>
      <c r="B74">
        <v>16</v>
      </c>
      <c r="C74">
        <v>297</v>
      </c>
      <c r="D74">
        <v>105</v>
      </c>
      <c r="E74">
        <v>2</v>
      </c>
      <c r="F74">
        <v>210</v>
      </c>
    </row>
    <row r="75" spans="1:6" x14ac:dyDescent="0.25">
      <c r="A75">
        <v>73</v>
      </c>
      <c r="B75">
        <v>16</v>
      </c>
      <c r="C75">
        <v>28</v>
      </c>
      <c r="D75">
        <v>96</v>
      </c>
      <c r="E75">
        <v>1</v>
      </c>
      <c r="F75">
        <v>96</v>
      </c>
    </row>
    <row r="76" spans="1:6" x14ac:dyDescent="0.25">
      <c r="A76">
        <v>74</v>
      </c>
      <c r="B76">
        <v>16</v>
      </c>
      <c r="C76">
        <v>934</v>
      </c>
      <c r="D76">
        <v>96</v>
      </c>
      <c r="E76">
        <v>1</v>
      </c>
      <c r="F76">
        <v>96</v>
      </c>
    </row>
    <row r="77" spans="1:6" x14ac:dyDescent="0.25">
      <c r="A77">
        <v>75</v>
      </c>
      <c r="B77">
        <v>16</v>
      </c>
      <c r="C77">
        <v>324</v>
      </c>
      <c r="D77">
        <v>109</v>
      </c>
      <c r="E77">
        <v>3</v>
      </c>
      <c r="F77">
        <v>327</v>
      </c>
    </row>
    <row r="78" spans="1:6" x14ac:dyDescent="0.25">
      <c r="A78">
        <v>76</v>
      </c>
      <c r="B78">
        <v>16</v>
      </c>
      <c r="C78">
        <v>578</v>
      </c>
      <c r="D78">
        <v>100</v>
      </c>
      <c r="E78">
        <v>2</v>
      </c>
      <c r="F78">
        <v>200</v>
      </c>
    </row>
    <row r="79" spans="1:6" x14ac:dyDescent="0.25">
      <c r="A79">
        <v>77</v>
      </c>
      <c r="B79">
        <v>16</v>
      </c>
      <c r="C79">
        <v>273</v>
      </c>
      <c r="D79">
        <v>95</v>
      </c>
      <c r="E79">
        <v>1</v>
      </c>
      <c r="F79">
        <v>95</v>
      </c>
    </row>
    <row r="80" spans="1:6" x14ac:dyDescent="0.25">
      <c r="A80">
        <v>78</v>
      </c>
      <c r="B80">
        <v>17</v>
      </c>
      <c r="C80">
        <v>132</v>
      </c>
      <c r="D80">
        <v>92</v>
      </c>
      <c r="E80">
        <v>2</v>
      </c>
      <c r="F80">
        <v>184</v>
      </c>
    </row>
    <row r="81" spans="1:6" x14ac:dyDescent="0.25">
      <c r="A81">
        <v>79</v>
      </c>
      <c r="B81">
        <v>17</v>
      </c>
      <c r="C81">
        <v>791</v>
      </c>
      <c r="D81">
        <v>91</v>
      </c>
      <c r="E81">
        <v>2</v>
      </c>
      <c r="F81">
        <v>182</v>
      </c>
    </row>
    <row r="82" spans="1:6" x14ac:dyDescent="0.25">
      <c r="A82">
        <v>80</v>
      </c>
      <c r="B82">
        <v>17</v>
      </c>
      <c r="C82">
        <v>463</v>
      </c>
      <c r="D82">
        <v>118</v>
      </c>
      <c r="E82">
        <v>1</v>
      </c>
      <c r="F82">
        <v>118</v>
      </c>
    </row>
    <row r="83" spans="1:6" x14ac:dyDescent="0.25">
      <c r="A83">
        <v>81</v>
      </c>
      <c r="B83">
        <v>17</v>
      </c>
      <c r="C83">
        <v>1066</v>
      </c>
      <c r="D83">
        <v>93</v>
      </c>
      <c r="E83">
        <v>2</v>
      </c>
      <c r="F83">
        <v>186</v>
      </c>
    </row>
    <row r="84" spans="1:6" x14ac:dyDescent="0.25">
      <c r="A84">
        <v>82</v>
      </c>
      <c r="B84">
        <v>18</v>
      </c>
      <c r="C84">
        <v>35</v>
      </c>
      <c r="D84">
        <v>104</v>
      </c>
      <c r="E84">
        <v>1</v>
      </c>
      <c r="F84">
        <v>104</v>
      </c>
    </row>
    <row r="85" spans="1:6" x14ac:dyDescent="0.25">
      <c r="A85">
        <v>83</v>
      </c>
      <c r="B85">
        <v>18</v>
      </c>
      <c r="C85">
        <v>970</v>
      </c>
      <c r="D85">
        <v>97</v>
      </c>
      <c r="E85">
        <v>3</v>
      </c>
      <c r="F85">
        <v>291</v>
      </c>
    </row>
    <row r="86" spans="1:6" x14ac:dyDescent="0.25">
      <c r="A86">
        <v>84</v>
      </c>
      <c r="B86">
        <v>18</v>
      </c>
      <c r="C86">
        <v>285</v>
      </c>
      <c r="D86">
        <v>105</v>
      </c>
      <c r="E86">
        <v>1</v>
      </c>
      <c r="F86">
        <v>105</v>
      </c>
    </row>
    <row r="87" spans="1:6" x14ac:dyDescent="0.25">
      <c r="A87">
        <v>85</v>
      </c>
      <c r="B87">
        <v>18</v>
      </c>
      <c r="C87">
        <v>1110</v>
      </c>
      <c r="D87">
        <v>115</v>
      </c>
      <c r="E87">
        <v>3</v>
      </c>
      <c r="F87">
        <v>345</v>
      </c>
    </row>
    <row r="88" spans="1:6" x14ac:dyDescent="0.25">
      <c r="A88">
        <v>86</v>
      </c>
      <c r="B88">
        <v>18</v>
      </c>
      <c r="C88">
        <v>452</v>
      </c>
      <c r="D88">
        <v>107</v>
      </c>
      <c r="E88">
        <v>1</v>
      </c>
      <c r="F88">
        <v>107</v>
      </c>
    </row>
    <row r="89" spans="1:6" x14ac:dyDescent="0.25">
      <c r="A89">
        <v>87</v>
      </c>
      <c r="B89">
        <v>19</v>
      </c>
      <c r="C89">
        <v>71</v>
      </c>
      <c r="D89">
        <v>118</v>
      </c>
      <c r="E89">
        <v>1</v>
      </c>
      <c r="F89">
        <v>118</v>
      </c>
    </row>
    <row r="90" spans="1:6" x14ac:dyDescent="0.25">
      <c r="A90">
        <v>88</v>
      </c>
      <c r="B90">
        <v>19</v>
      </c>
      <c r="C90">
        <v>347</v>
      </c>
      <c r="D90">
        <v>109</v>
      </c>
      <c r="E90">
        <v>2</v>
      </c>
      <c r="F90">
        <v>218</v>
      </c>
    </row>
    <row r="91" spans="1:6" x14ac:dyDescent="0.25">
      <c r="A91">
        <v>89</v>
      </c>
      <c r="B91">
        <v>19</v>
      </c>
      <c r="C91">
        <v>316</v>
      </c>
      <c r="D91">
        <v>109</v>
      </c>
      <c r="E91">
        <v>2</v>
      </c>
      <c r="F91">
        <v>218</v>
      </c>
    </row>
    <row r="92" spans="1:6" x14ac:dyDescent="0.25">
      <c r="A92">
        <v>90</v>
      </c>
      <c r="B92">
        <v>19</v>
      </c>
      <c r="C92">
        <v>809</v>
      </c>
      <c r="D92">
        <v>117</v>
      </c>
      <c r="E92">
        <v>3</v>
      </c>
      <c r="F92">
        <v>351</v>
      </c>
    </row>
    <row r="93" spans="1:6" x14ac:dyDescent="0.25">
      <c r="A93">
        <v>91</v>
      </c>
      <c r="B93">
        <v>19</v>
      </c>
      <c r="C93">
        <v>682</v>
      </c>
      <c r="D93">
        <v>113</v>
      </c>
      <c r="E93">
        <v>3</v>
      </c>
      <c r="F93">
        <v>339</v>
      </c>
    </row>
    <row r="94" spans="1:6" x14ac:dyDescent="0.25">
      <c r="A94">
        <v>92</v>
      </c>
      <c r="B94">
        <v>20</v>
      </c>
      <c r="C94">
        <v>596</v>
      </c>
      <c r="D94">
        <v>112</v>
      </c>
      <c r="E94">
        <v>2</v>
      </c>
      <c r="F94">
        <v>224</v>
      </c>
    </row>
    <row r="95" spans="1:6" x14ac:dyDescent="0.25">
      <c r="A95">
        <v>93</v>
      </c>
      <c r="B95">
        <v>20</v>
      </c>
      <c r="C95">
        <v>85</v>
      </c>
      <c r="D95">
        <v>118</v>
      </c>
      <c r="E95">
        <v>3</v>
      </c>
      <c r="F95">
        <v>354</v>
      </c>
    </row>
    <row r="96" spans="1:6" x14ac:dyDescent="0.25">
      <c r="A96">
        <v>94</v>
      </c>
      <c r="B96">
        <v>20</v>
      </c>
      <c r="C96">
        <v>571</v>
      </c>
      <c r="D96">
        <v>100</v>
      </c>
      <c r="E96">
        <v>1</v>
      </c>
      <c r="F96">
        <v>100</v>
      </c>
    </row>
    <row r="97" spans="1:6" x14ac:dyDescent="0.25">
      <c r="A97">
        <v>95</v>
      </c>
      <c r="B97">
        <v>20</v>
      </c>
      <c r="C97">
        <v>1114</v>
      </c>
      <c r="D97">
        <v>115</v>
      </c>
      <c r="E97">
        <v>3</v>
      </c>
      <c r="F97">
        <v>345</v>
      </c>
    </row>
    <row r="98" spans="1:6" x14ac:dyDescent="0.25">
      <c r="A98">
        <v>96</v>
      </c>
      <c r="B98">
        <v>20</v>
      </c>
      <c r="C98">
        <v>514</v>
      </c>
      <c r="D98">
        <v>102</v>
      </c>
      <c r="E98">
        <v>3</v>
      </c>
      <c r="F98">
        <v>306</v>
      </c>
    </row>
    <row r="99" spans="1:6" x14ac:dyDescent="0.25">
      <c r="A99">
        <v>97</v>
      </c>
      <c r="B99">
        <v>20</v>
      </c>
      <c r="C99">
        <v>681</v>
      </c>
      <c r="D99">
        <v>113</v>
      </c>
      <c r="E99">
        <v>1</v>
      </c>
      <c r="F99">
        <v>113</v>
      </c>
    </row>
    <row r="100" spans="1:6" x14ac:dyDescent="0.25">
      <c r="A100">
        <v>98</v>
      </c>
      <c r="B100">
        <v>20</v>
      </c>
      <c r="C100">
        <v>1114</v>
      </c>
      <c r="D100">
        <v>115</v>
      </c>
      <c r="E100">
        <v>1</v>
      </c>
      <c r="F100">
        <v>115</v>
      </c>
    </row>
    <row r="101" spans="1:6" x14ac:dyDescent="0.25">
      <c r="A101">
        <v>99</v>
      </c>
      <c r="B101">
        <v>21</v>
      </c>
      <c r="C101">
        <v>7</v>
      </c>
      <c r="D101">
        <v>96</v>
      </c>
      <c r="E101">
        <v>1</v>
      </c>
      <c r="F101">
        <v>96</v>
      </c>
    </row>
    <row r="102" spans="1:6" x14ac:dyDescent="0.25">
      <c r="A102">
        <v>100</v>
      </c>
      <c r="B102">
        <v>21</v>
      </c>
      <c r="C102">
        <v>298</v>
      </c>
      <c r="D102">
        <v>105</v>
      </c>
      <c r="E102">
        <v>2</v>
      </c>
      <c r="F102">
        <v>210</v>
      </c>
    </row>
    <row r="103" spans="1:6" x14ac:dyDescent="0.25">
      <c r="A103">
        <v>101</v>
      </c>
      <c r="B103">
        <v>21</v>
      </c>
      <c r="C103">
        <v>906</v>
      </c>
      <c r="D103">
        <v>94</v>
      </c>
      <c r="E103">
        <v>2</v>
      </c>
      <c r="F103">
        <v>188</v>
      </c>
    </row>
    <row r="104" spans="1:6" x14ac:dyDescent="0.25">
      <c r="A104">
        <v>102</v>
      </c>
      <c r="B104">
        <v>22</v>
      </c>
      <c r="C104">
        <v>20</v>
      </c>
      <c r="D104">
        <v>96</v>
      </c>
      <c r="E104">
        <v>1</v>
      </c>
      <c r="F104">
        <v>96</v>
      </c>
    </row>
    <row r="105" spans="1:6" x14ac:dyDescent="0.25">
      <c r="A105">
        <v>103</v>
      </c>
      <c r="B105">
        <v>22</v>
      </c>
      <c r="C105">
        <v>1040</v>
      </c>
      <c r="D105">
        <v>90</v>
      </c>
      <c r="E105">
        <v>2</v>
      </c>
      <c r="F105">
        <v>180</v>
      </c>
    </row>
    <row r="106" spans="1:6" x14ac:dyDescent="0.25">
      <c r="A106">
        <v>104</v>
      </c>
      <c r="B106">
        <v>22</v>
      </c>
      <c r="C106">
        <v>134</v>
      </c>
      <c r="D106">
        <v>92</v>
      </c>
      <c r="E106">
        <v>1</v>
      </c>
      <c r="F106">
        <v>92</v>
      </c>
    </row>
    <row r="107" spans="1:6" x14ac:dyDescent="0.25">
      <c r="A107">
        <v>105</v>
      </c>
      <c r="B107">
        <v>22</v>
      </c>
      <c r="C107">
        <v>172</v>
      </c>
      <c r="D107">
        <v>91</v>
      </c>
      <c r="E107">
        <v>2</v>
      </c>
      <c r="F107">
        <v>182</v>
      </c>
    </row>
    <row r="108" spans="1:6" x14ac:dyDescent="0.25">
      <c r="A108">
        <v>106</v>
      </c>
      <c r="B108">
        <v>22</v>
      </c>
      <c r="C108">
        <v>321</v>
      </c>
      <c r="D108">
        <v>109</v>
      </c>
      <c r="E108">
        <v>3</v>
      </c>
      <c r="F108">
        <v>327</v>
      </c>
    </row>
    <row r="109" spans="1:6" x14ac:dyDescent="0.25">
      <c r="A109">
        <v>107</v>
      </c>
      <c r="B109">
        <v>22</v>
      </c>
      <c r="C109">
        <v>912</v>
      </c>
      <c r="D109">
        <v>96</v>
      </c>
      <c r="E109">
        <v>1</v>
      </c>
      <c r="F109">
        <v>96</v>
      </c>
    </row>
    <row r="110" spans="1:6" x14ac:dyDescent="0.25">
      <c r="A110">
        <v>108</v>
      </c>
      <c r="B110">
        <v>23</v>
      </c>
      <c r="C110">
        <v>238</v>
      </c>
      <c r="D110">
        <v>106</v>
      </c>
      <c r="E110">
        <v>2</v>
      </c>
      <c r="F110">
        <v>212</v>
      </c>
    </row>
    <row r="111" spans="1:6" x14ac:dyDescent="0.25">
      <c r="A111">
        <v>109</v>
      </c>
      <c r="B111">
        <v>23</v>
      </c>
      <c r="C111">
        <v>809</v>
      </c>
      <c r="D111">
        <v>117</v>
      </c>
      <c r="E111">
        <v>3</v>
      </c>
      <c r="F111">
        <v>351</v>
      </c>
    </row>
    <row r="112" spans="1:6" x14ac:dyDescent="0.25">
      <c r="A112">
        <v>110</v>
      </c>
      <c r="B112">
        <v>24</v>
      </c>
      <c r="C112">
        <v>8</v>
      </c>
      <c r="D112">
        <v>96</v>
      </c>
      <c r="E112">
        <v>1</v>
      </c>
      <c r="F112">
        <v>96</v>
      </c>
    </row>
    <row r="113" spans="1:6" x14ac:dyDescent="0.25">
      <c r="A113">
        <v>111</v>
      </c>
      <c r="B113">
        <v>24</v>
      </c>
      <c r="C113">
        <v>852</v>
      </c>
      <c r="D113">
        <v>113</v>
      </c>
      <c r="E113">
        <v>2</v>
      </c>
      <c r="F113">
        <v>226</v>
      </c>
    </row>
    <row r="114" spans="1:6" x14ac:dyDescent="0.25">
      <c r="A114">
        <v>112</v>
      </c>
      <c r="B114">
        <v>25</v>
      </c>
      <c r="C114">
        <v>736</v>
      </c>
      <c r="D114">
        <v>109</v>
      </c>
      <c r="E114">
        <v>3</v>
      </c>
      <c r="F114">
        <v>327</v>
      </c>
    </row>
    <row r="115" spans="1:6" x14ac:dyDescent="0.25">
      <c r="A115">
        <v>113</v>
      </c>
      <c r="B115">
        <v>25</v>
      </c>
      <c r="C115">
        <v>593</v>
      </c>
      <c r="D115">
        <v>100</v>
      </c>
      <c r="E115">
        <v>2</v>
      </c>
      <c r="F115">
        <v>200</v>
      </c>
    </row>
    <row r="116" spans="1:6" x14ac:dyDescent="0.25">
      <c r="A116">
        <v>114</v>
      </c>
      <c r="B116">
        <v>26</v>
      </c>
      <c r="C116">
        <v>808</v>
      </c>
      <c r="D116">
        <v>117</v>
      </c>
      <c r="E116">
        <v>2</v>
      </c>
      <c r="F116">
        <v>234</v>
      </c>
    </row>
    <row r="117" spans="1:6" x14ac:dyDescent="0.25">
      <c r="A117">
        <v>115</v>
      </c>
      <c r="B117">
        <v>26</v>
      </c>
      <c r="C117">
        <v>154</v>
      </c>
      <c r="D117">
        <v>91</v>
      </c>
      <c r="E117">
        <v>3</v>
      </c>
      <c r="F117">
        <v>273</v>
      </c>
    </row>
    <row r="118" spans="1:6" x14ac:dyDescent="0.25">
      <c r="A118">
        <v>116</v>
      </c>
      <c r="B118">
        <v>26</v>
      </c>
      <c r="C118">
        <v>453</v>
      </c>
      <c r="D118">
        <v>107</v>
      </c>
      <c r="E118">
        <v>1</v>
      </c>
      <c r="F118">
        <v>107</v>
      </c>
    </row>
    <row r="119" spans="1:6" x14ac:dyDescent="0.25">
      <c r="A119">
        <v>117</v>
      </c>
      <c r="B119">
        <v>27</v>
      </c>
      <c r="C119">
        <v>302</v>
      </c>
      <c r="D119">
        <v>105</v>
      </c>
      <c r="E119">
        <v>2</v>
      </c>
      <c r="F119">
        <v>210</v>
      </c>
    </row>
    <row r="120" spans="1:6" x14ac:dyDescent="0.25">
      <c r="A120">
        <v>118</v>
      </c>
      <c r="B120">
        <v>27</v>
      </c>
      <c r="C120">
        <v>823</v>
      </c>
      <c r="D120">
        <v>117</v>
      </c>
      <c r="E120">
        <v>1</v>
      </c>
      <c r="F120">
        <v>117</v>
      </c>
    </row>
    <row r="121" spans="1:6" x14ac:dyDescent="0.25">
      <c r="A121">
        <v>119</v>
      </c>
      <c r="B121">
        <v>27</v>
      </c>
      <c r="C121">
        <v>360</v>
      </c>
      <c r="D121">
        <v>94</v>
      </c>
      <c r="E121">
        <v>1</v>
      </c>
      <c r="F121">
        <v>94</v>
      </c>
    </row>
    <row r="122" spans="1:6" x14ac:dyDescent="0.25">
      <c r="A122">
        <v>120</v>
      </c>
      <c r="B122">
        <v>27</v>
      </c>
      <c r="C122">
        <v>430</v>
      </c>
      <c r="D122">
        <v>107</v>
      </c>
      <c r="E122">
        <v>1</v>
      </c>
      <c r="F122">
        <v>107</v>
      </c>
    </row>
    <row r="123" spans="1:6" x14ac:dyDescent="0.25">
      <c r="A123">
        <v>121</v>
      </c>
      <c r="B123">
        <v>27</v>
      </c>
      <c r="C123">
        <v>1027</v>
      </c>
      <c r="D123">
        <v>90</v>
      </c>
      <c r="E123">
        <v>3</v>
      </c>
      <c r="F123">
        <v>270</v>
      </c>
    </row>
    <row r="124" spans="1:6" x14ac:dyDescent="0.25">
      <c r="A124">
        <v>122</v>
      </c>
      <c r="B124">
        <v>27</v>
      </c>
      <c r="C124">
        <v>603</v>
      </c>
      <c r="D124">
        <v>112</v>
      </c>
      <c r="E124">
        <v>1</v>
      </c>
      <c r="F124">
        <v>112</v>
      </c>
    </row>
    <row r="125" spans="1:6" x14ac:dyDescent="0.25">
      <c r="A125">
        <v>123</v>
      </c>
      <c r="B125">
        <v>27</v>
      </c>
      <c r="C125">
        <v>843</v>
      </c>
      <c r="D125">
        <v>113</v>
      </c>
      <c r="E125">
        <v>2</v>
      </c>
      <c r="F125">
        <v>226</v>
      </c>
    </row>
    <row r="126" spans="1:6" x14ac:dyDescent="0.25">
      <c r="A126">
        <v>124</v>
      </c>
      <c r="B126">
        <v>28</v>
      </c>
      <c r="C126">
        <v>19</v>
      </c>
      <c r="D126">
        <v>96</v>
      </c>
      <c r="E126">
        <v>2</v>
      </c>
      <c r="F126">
        <v>192</v>
      </c>
    </row>
    <row r="127" spans="1:6" x14ac:dyDescent="0.25">
      <c r="A127">
        <v>125</v>
      </c>
      <c r="B127">
        <v>28</v>
      </c>
      <c r="C127">
        <v>226</v>
      </c>
      <c r="D127">
        <v>106</v>
      </c>
      <c r="E127">
        <v>2</v>
      </c>
      <c r="F127">
        <v>212</v>
      </c>
    </row>
    <row r="128" spans="1:6" x14ac:dyDescent="0.25">
      <c r="A128">
        <v>126</v>
      </c>
      <c r="B128">
        <v>28</v>
      </c>
      <c r="C128">
        <v>1158</v>
      </c>
      <c r="D128">
        <v>99</v>
      </c>
      <c r="E128">
        <v>1</v>
      </c>
      <c r="F128">
        <v>99</v>
      </c>
    </row>
    <row r="129" spans="1:6" x14ac:dyDescent="0.25">
      <c r="A129">
        <v>127</v>
      </c>
      <c r="B129">
        <v>28</v>
      </c>
      <c r="C129">
        <v>730</v>
      </c>
      <c r="D129">
        <v>119</v>
      </c>
      <c r="E129">
        <v>1</v>
      </c>
      <c r="F129">
        <v>119</v>
      </c>
    </row>
    <row r="130" spans="1:6" x14ac:dyDescent="0.25">
      <c r="A130">
        <v>128</v>
      </c>
      <c r="B130">
        <v>28</v>
      </c>
      <c r="C130">
        <v>2</v>
      </c>
      <c r="D130">
        <v>96</v>
      </c>
      <c r="E130">
        <v>2</v>
      </c>
      <c r="F130">
        <v>192</v>
      </c>
    </row>
    <row r="131" spans="1:6" x14ac:dyDescent="0.25">
      <c r="A131">
        <v>129</v>
      </c>
      <c r="B131">
        <v>28</v>
      </c>
      <c r="C131">
        <v>761</v>
      </c>
      <c r="D131">
        <v>109</v>
      </c>
      <c r="E131">
        <v>2</v>
      </c>
      <c r="F131">
        <v>218</v>
      </c>
    </row>
    <row r="132" spans="1:6" x14ac:dyDescent="0.25">
      <c r="A132">
        <v>130</v>
      </c>
      <c r="B132">
        <v>28</v>
      </c>
      <c r="C132">
        <v>684</v>
      </c>
      <c r="D132">
        <v>113</v>
      </c>
      <c r="E132">
        <v>3</v>
      </c>
      <c r="F132">
        <v>339</v>
      </c>
    </row>
    <row r="133" spans="1:6" x14ac:dyDescent="0.25">
      <c r="A133">
        <v>131</v>
      </c>
      <c r="B133">
        <v>28</v>
      </c>
      <c r="C133">
        <v>922</v>
      </c>
      <c r="D133">
        <v>96</v>
      </c>
      <c r="E133">
        <v>2</v>
      </c>
      <c r="F133">
        <v>192</v>
      </c>
    </row>
    <row r="134" spans="1:6" x14ac:dyDescent="0.25">
      <c r="A134">
        <v>132</v>
      </c>
      <c r="B134">
        <v>28</v>
      </c>
      <c r="C134">
        <v>1053</v>
      </c>
      <c r="D134">
        <v>93</v>
      </c>
      <c r="E134">
        <v>2</v>
      </c>
      <c r="F134">
        <v>186</v>
      </c>
    </row>
    <row r="135" spans="1:6" x14ac:dyDescent="0.25">
      <c r="A135">
        <v>133</v>
      </c>
      <c r="B135">
        <v>28</v>
      </c>
      <c r="C135">
        <v>1259</v>
      </c>
      <c r="D135">
        <v>112</v>
      </c>
      <c r="E135">
        <v>3</v>
      </c>
      <c r="F135">
        <v>336</v>
      </c>
    </row>
    <row r="136" spans="1:6" x14ac:dyDescent="0.25">
      <c r="A136">
        <v>134</v>
      </c>
      <c r="B136">
        <v>28</v>
      </c>
      <c r="C136">
        <v>803</v>
      </c>
      <c r="D136">
        <v>91</v>
      </c>
      <c r="E136">
        <v>2</v>
      </c>
      <c r="F136">
        <v>182</v>
      </c>
    </row>
    <row r="137" spans="1:6" x14ac:dyDescent="0.25">
      <c r="A137">
        <v>135</v>
      </c>
      <c r="B137">
        <v>29</v>
      </c>
      <c r="C137">
        <v>633</v>
      </c>
      <c r="D137">
        <v>93</v>
      </c>
      <c r="E137">
        <v>1</v>
      </c>
      <c r="F137">
        <v>93</v>
      </c>
    </row>
    <row r="138" spans="1:6" x14ac:dyDescent="0.25">
      <c r="A138">
        <v>136</v>
      </c>
      <c r="B138">
        <v>29</v>
      </c>
      <c r="C138">
        <v>907</v>
      </c>
      <c r="D138">
        <v>94</v>
      </c>
      <c r="E138">
        <v>3</v>
      </c>
      <c r="F138">
        <v>282</v>
      </c>
    </row>
    <row r="139" spans="1:6" x14ac:dyDescent="0.25">
      <c r="A139">
        <v>137</v>
      </c>
      <c r="B139">
        <v>29</v>
      </c>
      <c r="C139">
        <v>246</v>
      </c>
      <c r="D139">
        <v>95</v>
      </c>
      <c r="E139">
        <v>2</v>
      </c>
      <c r="F139">
        <v>190</v>
      </c>
    </row>
    <row r="140" spans="1:6" x14ac:dyDescent="0.25">
      <c r="A140">
        <v>138</v>
      </c>
      <c r="B140">
        <v>29</v>
      </c>
      <c r="C140">
        <v>762</v>
      </c>
      <c r="D140">
        <v>109</v>
      </c>
      <c r="E140">
        <v>3</v>
      </c>
      <c r="F140">
        <v>327</v>
      </c>
    </row>
    <row r="141" spans="1:6" x14ac:dyDescent="0.25">
      <c r="A141">
        <v>139</v>
      </c>
      <c r="B141">
        <v>30</v>
      </c>
      <c r="C141">
        <v>407</v>
      </c>
      <c r="D141">
        <v>119</v>
      </c>
      <c r="E141">
        <v>2</v>
      </c>
      <c r="F141">
        <v>238</v>
      </c>
    </row>
    <row r="142" spans="1:6" x14ac:dyDescent="0.25">
      <c r="A142">
        <v>140</v>
      </c>
      <c r="B142">
        <v>30</v>
      </c>
      <c r="C142">
        <v>325</v>
      </c>
      <c r="D142">
        <v>109</v>
      </c>
      <c r="E142">
        <v>2</v>
      </c>
      <c r="F142">
        <v>218</v>
      </c>
    </row>
    <row r="143" spans="1:6" x14ac:dyDescent="0.25">
      <c r="A143">
        <v>141</v>
      </c>
      <c r="B143">
        <v>30</v>
      </c>
      <c r="C143">
        <v>2</v>
      </c>
      <c r="D143">
        <v>96</v>
      </c>
      <c r="E143">
        <v>1</v>
      </c>
      <c r="F143">
        <v>96</v>
      </c>
    </row>
    <row r="144" spans="1:6" x14ac:dyDescent="0.25">
      <c r="A144">
        <v>142</v>
      </c>
      <c r="B144">
        <v>30</v>
      </c>
      <c r="C144">
        <v>411</v>
      </c>
      <c r="D144">
        <v>119</v>
      </c>
      <c r="E144">
        <v>2</v>
      </c>
      <c r="F144">
        <v>238</v>
      </c>
    </row>
    <row r="145" spans="1:6" x14ac:dyDescent="0.25">
      <c r="A145">
        <v>143</v>
      </c>
      <c r="B145">
        <v>30</v>
      </c>
      <c r="C145">
        <v>1167</v>
      </c>
      <c r="D145">
        <v>99</v>
      </c>
      <c r="E145">
        <v>1</v>
      </c>
      <c r="F145">
        <v>99</v>
      </c>
    </row>
    <row r="146" spans="1:6" x14ac:dyDescent="0.25">
      <c r="A146">
        <v>144</v>
      </c>
      <c r="B146">
        <v>30</v>
      </c>
      <c r="C146">
        <v>462</v>
      </c>
      <c r="D146">
        <v>118</v>
      </c>
      <c r="E146">
        <v>3</v>
      </c>
      <c r="F146">
        <v>354</v>
      </c>
    </row>
    <row r="147" spans="1:6" x14ac:dyDescent="0.25">
      <c r="A147">
        <v>145</v>
      </c>
      <c r="B147">
        <v>31</v>
      </c>
      <c r="C147">
        <v>484</v>
      </c>
      <c r="D147">
        <v>118</v>
      </c>
      <c r="E147">
        <v>2</v>
      </c>
      <c r="F147">
        <v>236</v>
      </c>
    </row>
    <row r="148" spans="1:6" x14ac:dyDescent="0.25">
      <c r="A148">
        <v>146</v>
      </c>
      <c r="B148">
        <v>31</v>
      </c>
      <c r="C148">
        <v>1071</v>
      </c>
      <c r="D148">
        <v>93</v>
      </c>
      <c r="E148">
        <v>1</v>
      </c>
      <c r="F148">
        <v>93</v>
      </c>
    </row>
    <row r="149" spans="1:6" x14ac:dyDescent="0.25">
      <c r="A149">
        <v>147</v>
      </c>
      <c r="B149">
        <v>31</v>
      </c>
      <c r="C149">
        <v>1245</v>
      </c>
      <c r="D149">
        <v>112</v>
      </c>
      <c r="E149">
        <v>1</v>
      </c>
      <c r="F149">
        <v>112</v>
      </c>
    </row>
    <row r="150" spans="1:6" x14ac:dyDescent="0.25">
      <c r="A150">
        <v>148</v>
      </c>
      <c r="B150">
        <v>32</v>
      </c>
      <c r="C150">
        <v>1096</v>
      </c>
      <c r="D150">
        <v>115</v>
      </c>
      <c r="E150">
        <v>3</v>
      </c>
      <c r="F150">
        <v>345</v>
      </c>
    </row>
    <row r="151" spans="1:6" x14ac:dyDescent="0.25">
      <c r="A151">
        <v>149</v>
      </c>
      <c r="B151">
        <v>32</v>
      </c>
      <c r="C151">
        <v>323</v>
      </c>
      <c r="D151">
        <v>109</v>
      </c>
      <c r="E151">
        <v>1</v>
      </c>
      <c r="F151">
        <v>109</v>
      </c>
    </row>
    <row r="152" spans="1:6" x14ac:dyDescent="0.25">
      <c r="A152">
        <v>150</v>
      </c>
      <c r="B152">
        <v>32</v>
      </c>
      <c r="C152">
        <v>22</v>
      </c>
      <c r="D152">
        <v>96</v>
      </c>
      <c r="E152">
        <v>3</v>
      </c>
      <c r="F152">
        <v>288</v>
      </c>
    </row>
    <row r="153" spans="1:6" x14ac:dyDescent="0.25">
      <c r="A153">
        <v>151</v>
      </c>
      <c r="B153">
        <v>33</v>
      </c>
      <c r="C153">
        <v>486</v>
      </c>
      <c r="D153">
        <v>118</v>
      </c>
      <c r="E153">
        <v>2</v>
      </c>
      <c r="F153">
        <v>236</v>
      </c>
    </row>
    <row r="154" spans="1:6" x14ac:dyDescent="0.25">
      <c r="A154">
        <v>152</v>
      </c>
      <c r="B154">
        <v>33</v>
      </c>
      <c r="C154">
        <v>1173</v>
      </c>
      <c r="D154">
        <v>99</v>
      </c>
      <c r="E154">
        <v>3</v>
      </c>
      <c r="F154">
        <v>297</v>
      </c>
    </row>
    <row r="155" spans="1:6" x14ac:dyDescent="0.25">
      <c r="A155">
        <v>153</v>
      </c>
      <c r="B155">
        <v>33</v>
      </c>
      <c r="C155">
        <v>322</v>
      </c>
      <c r="D155">
        <v>109</v>
      </c>
      <c r="E155">
        <v>3</v>
      </c>
      <c r="F155">
        <v>327</v>
      </c>
    </row>
    <row r="156" spans="1:6" x14ac:dyDescent="0.25">
      <c r="A156">
        <v>154</v>
      </c>
      <c r="B156">
        <v>33</v>
      </c>
      <c r="C156">
        <v>955</v>
      </c>
      <c r="D156">
        <v>97</v>
      </c>
      <c r="E156">
        <v>3</v>
      </c>
      <c r="F156">
        <v>291</v>
      </c>
    </row>
    <row r="157" spans="1:6" x14ac:dyDescent="0.25">
      <c r="A157">
        <v>155</v>
      </c>
      <c r="B157">
        <v>33</v>
      </c>
      <c r="C157">
        <v>511</v>
      </c>
      <c r="D157">
        <v>102</v>
      </c>
      <c r="E157">
        <v>2</v>
      </c>
      <c r="F157">
        <v>204</v>
      </c>
    </row>
    <row r="158" spans="1:6" x14ac:dyDescent="0.25">
      <c r="A158">
        <v>156</v>
      </c>
      <c r="B158">
        <v>34</v>
      </c>
      <c r="C158">
        <v>817</v>
      </c>
      <c r="D158">
        <v>117</v>
      </c>
      <c r="E158">
        <v>2</v>
      </c>
      <c r="F158">
        <v>234</v>
      </c>
    </row>
    <row r="159" spans="1:6" x14ac:dyDescent="0.25">
      <c r="A159">
        <v>157</v>
      </c>
      <c r="B159">
        <v>34</v>
      </c>
      <c r="C159">
        <v>555</v>
      </c>
      <c r="D159">
        <v>98</v>
      </c>
      <c r="E159">
        <v>1</v>
      </c>
      <c r="F159">
        <v>98</v>
      </c>
    </row>
    <row r="160" spans="1:6" x14ac:dyDescent="0.25">
      <c r="A160">
        <v>158</v>
      </c>
      <c r="B160">
        <v>34</v>
      </c>
      <c r="C160">
        <v>775</v>
      </c>
      <c r="D160">
        <v>91</v>
      </c>
      <c r="E160">
        <v>3</v>
      </c>
      <c r="F160">
        <v>273</v>
      </c>
    </row>
    <row r="161" spans="1:6" x14ac:dyDescent="0.25">
      <c r="A161">
        <v>159</v>
      </c>
      <c r="B161">
        <v>34</v>
      </c>
      <c r="C161">
        <v>62</v>
      </c>
      <c r="D161">
        <v>104</v>
      </c>
      <c r="E161">
        <v>1</v>
      </c>
      <c r="F161">
        <v>104</v>
      </c>
    </row>
    <row r="162" spans="1:6" x14ac:dyDescent="0.25">
      <c r="A162">
        <v>160</v>
      </c>
      <c r="B162">
        <v>35</v>
      </c>
      <c r="C162">
        <v>991</v>
      </c>
      <c r="D162">
        <v>106</v>
      </c>
      <c r="E162">
        <v>2</v>
      </c>
      <c r="F162">
        <v>212</v>
      </c>
    </row>
    <row r="163" spans="1:6" x14ac:dyDescent="0.25">
      <c r="A163">
        <v>161</v>
      </c>
      <c r="B163">
        <v>35</v>
      </c>
      <c r="C163">
        <v>527</v>
      </c>
      <c r="D163">
        <v>98</v>
      </c>
      <c r="E163">
        <v>1</v>
      </c>
      <c r="F163">
        <v>98</v>
      </c>
    </row>
    <row r="164" spans="1:6" x14ac:dyDescent="0.25">
      <c r="A164">
        <v>162</v>
      </c>
      <c r="B164">
        <v>35</v>
      </c>
      <c r="C164">
        <v>1257</v>
      </c>
      <c r="D164">
        <v>112</v>
      </c>
      <c r="E164">
        <v>2</v>
      </c>
      <c r="F164">
        <v>224</v>
      </c>
    </row>
    <row r="165" spans="1:6" x14ac:dyDescent="0.25">
      <c r="A165">
        <v>163</v>
      </c>
      <c r="B165">
        <v>35</v>
      </c>
      <c r="C165">
        <v>1043</v>
      </c>
      <c r="D165">
        <v>90</v>
      </c>
      <c r="E165">
        <v>1</v>
      </c>
      <c r="F165">
        <v>90</v>
      </c>
    </row>
    <row r="166" spans="1:6" x14ac:dyDescent="0.25">
      <c r="A166">
        <v>164</v>
      </c>
      <c r="B166">
        <v>35</v>
      </c>
      <c r="C166">
        <v>549</v>
      </c>
      <c r="D166">
        <v>98</v>
      </c>
      <c r="E166">
        <v>1</v>
      </c>
      <c r="F166">
        <v>98</v>
      </c>
    </row>
    <row r="167" spans="1:6" x14ac:dyDescent="0.25">
      <c r="A167">
        <v>165</v>
      </c>
      <c r="B167">
        <v>35</v>
      </c>
      <c r="C167">
        <v>302</v>
      </c>
      <c r="D167">
        <v>105</v>
      </c>
      <c r="E167">
        <v>1</v>
      </c>
      <c r="F167">
        <v>105</v>
      </c>
    </row>
    <row r="168" spans="1:6" x14ac:dyDescent="0.25">
      <c r="A168">
        <v>166</v>
      </c>
      <c r="B168">
        <v>35</v>
      </c>
      <c r="C168">
        <v>671</v>
      </c>
      <c r="D168">
        <v>113</v>
      </c>
      <c r="E168">
        <v>3</v>
      </c>
      <c r="F168">
        <v>339</v>
      </c>
    </row>
    <row r="169" spans="1:6" x14ac:dyDescent="0.25">
      <c r="A169">
        <v>167</v>
      </c>
      <c r="B169">
        <v>36</v>
      </c>
      <c r="C169">
        <v>675</v>
      </c>
      <c r="D169">
        <v>113</v>
      </c>
      <c r="E169">
        <v>1</v>
      </c>
      <c r="F169">
        <v>113</v>
      </c>
    </row>
    <row r="170" spans="1:6" x14ac:dyDescent="0.25">
      <c r="A170">
        <v>168</v>
      </c>
      <c r="B170">
        <v>36</v>
      </c>
      <c r="C170">
        <v>636</v>
      </c>
      <c r="D170">
        <v>93</v>
      </c>
      <c r="E170">
        <v>3</v>
      </c>
      <c r="F170">
        <v>279</v>
      </c>
    </row>
    <row r="171" spans="1:6" x14ac:dyDescent="0.25">
      <c r="A171">
        <v>169</v>
      </c>
      <c r="B171">
        <v>36</v>
      </c>
      <c r="C171">
        <v>37</v>
      </c>
      <c r="D171">
        <v>104</v>
      </c>
      <c r="E171">
        <v>2</v>
      </c>
      <c r="F171">
        <v>208</v>
      </c>
    </row>
    <row r="172" spans="1:6" x14ac:dyDescent="0.25">
      <c r="A172">
        <v>170</v>
      </c>
      <c r="B172">
        <v>36</v>
      </c>
      <c r="C172">
        <v>831</v>
      </c>
      <c r="D172">
        <v>117</v>
      </c>
      <c r="E172">
        <v>2</v>
      </c>
      <c r="F172">
        <v>234</v>
      </c>
    </row>
    <row r="173" spans="1:6" x14ac:dyDescent="0.25">
      <c r="A173">
        <v>171</v>
      </c>
      <c r="B173">
        <v>36</v>
      </c>
      <c r="C173">
        <v>737</v>
      </c>
      <c r="D173">
        <v>109</v>
      </c>
      <c r="E173">
        <v>2</v>
      </c>
      <c r="F173">
        <v>218</v>
      </c>
    </row>
    <row r="174" spans="1:6" x14ac:dyDescent="0.25">
      <c r="A174">
        <v>172</v>
      </c>
      <c r="B174">
        <v>36</v>
      </c>
      <c r="C174">
        <v>203</v>
      </c>
      <c r="D174">
        <v>98</v>
      </c>
      <c r="E174">
        <v>1</v>
      </c>
      <c r="F174">
        <v>98</v>
      </c>
    </row>
    <row r="175" spans="1:6" x14ac:dyDescent="0.25">
      <c r="A175">
        <v>173</v>
      </c>
      <c r="B175">
        <v>37</v>
      </c>
      <c r="C175">
        <v>809</v>
      </c>
      <c r="D175">
        <v>117</v>
      </c>
      <c r="E175">
        <v>3</v>
      </c>
      <c r="F175">
        <v>351</v>
      </c>
    </row>
    <row r="176" spans="1:6" x14ac:dyDescent="0.25">
      <c r="A176">
        <v>174</v>
      </c>
      <c r="B176">
        <v>37</v>
      </c>
      <c r="C176">
        <v>995</v>
      </c>
      <c r="D176">
        <v>106</v>
      </c>
      <c r="E176">
        <v>3</v>
      </c>
      <c r="F176">
        <v>318</v>
      </c>
    </row>
    <row r="177" spans="1:6" x14ac:dyDescent="0.25">
      <c r="A177">
        <v>175</v>
      </c>
      <c r="B177">
        <v>37</v>
      </c>
      <c r="C177">
        <v>605</v>
      </c>
      <c r="D177">
        <v>112</v>
      </c>
      <c r="E177">
        <v>3</v>
      </c>
      <c r="F177">
        <v>336</v>
      </c>
    </row>
    <row r="178" spans="1:6" x14ac:dyDescent="0.25">
      <c r="A178">
        <v>176</v>
      </c>
      <c r="B178">
        <v>37</v>
      </c>
      <c r="C178">
        <v>608</v>
      </c>
      <c r="D178">
        <v>112</v>
      </c>
      <c r="E178">
        <v>2</v>
      </c>
      <c r="F178">
        <v>224</v>
      </c>
    </row>
    <row r="179" spans="1:6" x14ac:dyDescent="0.25">
      <c r="A179">
        <v>177</v>
      </c>
      <c r="B179">
        <v>37</v>
      </c>
      <c r="C179">
        <v>645</v>
      </c>
      <c r="D179">
        <v>93</v>
      </c>
      <c r="E179">
        <v>2</v>
      </c>
      <c r="F179">
        <v>186</v>
      </c>
    </row>
    <row r="180" spans="1:6" x14ac:dyDescent="0.25">
      <c r="A180">
        <v>178</v>
      </c>
      <c r="B180">
        <v>38</v>
      </c>
      <c r="C180">
        <v>1015</v>
      </c>
      <c r="D180">
        <v>90</v>
      </c>
      <c r="E180">
        <v>2</v>
      </c>
      <c r="F180">
        <v>180</v>
      </c>
    </row>
    <row r="181" spans="1:6" x14ac:dyDescent="0.25">
      <c r="A181">
        <v>179</v>
      </c>
      <c r="B181">
        <v>38</v>
      </c>
      <c r="C181">
        <v>503</v>
      </c>
      <c r="D181">
        <v>102</v>
      </c>
      <c r="E181">
        <v>1</v>
      </c>
      <c r="F181">
        <v>102</v>
      </c>
    </row>
    <row r="182" spans="1:6" x14ac:dyDescent="0.25">
      <c r="A182">
        <v>180</v>
      </c>
      <c r="B182">
        <v>38</v>
      </c>
      <c r="C182">
        <v>138</v>
      </c>
      <c r="D182">
        <v>92</v>
      </c>
      <c r="E182">
        <v>2</v>
      </c>
      <c r="F182">
        <v>184</v>
      </c>
    </row>
    <row r="183" spans="1:6" x14ac:dyDescent="0.25">
      <c r="A183">
        <v>181</v>
      </c>
      <c r="B183">
        <v>39</v>
      </c>
      <c r="C183">
        <v>621</v>
      </c>
      <c r="D183">
        <v>112</v>
      </c>
      <c r="E183">
        <v>2</v>
      </c>
      <c r="F183">
        <v>224</v>
      </c>
    </row>
    <row r="184" spans="1:6" x14ac:dyDescent="0.25">
      <c r="A184">
        <v>182</v>
      </c>
      <c r="B184">
        <v>39</v>
      </c>
      <c r="C184">
        <v>338</v>
      </c>
      <c r="D184">
        <v>109</v>
      </c>
      <c r="E184">
        <v>2</v>
      </c>
      <c r="F184">
        <v>218</v>
      </c>
    </row>
    <row r="185" spans="1:6" x14ac:dyDescent="0.25">
      <c r="A185">
        <v>183</v>
      </c>
      <c r="B185">
        <v>39</v>
      </c>
      <c r="C185">
        <v>148</v>
      </c>
      <c r="D185">
        <v>91</v>
      </c>
      <c r="E185">
        <v>3</v>
      </c>
      <c r="F185">
        <v>273</v>
      </c>
    </row>
    <row r="186" spans="1:6" x14ac:dyDescent="0.25">
      <c r="A186">
        <v>184</v>
      </c>
      <c r="B186">
        <v>39</v>
      </c>
      <c r="C186">
        <v>631</v>
      </c>
      <c r="D186">
        <v>93</v>
      </c>
      <c r="E186">
        <v>3</v>
      </c>
      <c r="F186">
        <v>279</v>
      </c>
    </row>
    <row r="187" spans="1:6" x14ac:dyDescent="0.25">
      <c r="A187">
        <v>185</v>
      </c>
      <c r="B187">
        <v>39</v>
      </c>
      <c r="C187">
        <v>916</v>
      </c>
      <c r="D187">
        <v>96</v>
      </c>
      <c r="E187">
        <v>1</v>
      </c>
      <c r="F187">
        <v>96</v>
      </c>
    </row>
    <row r="188" spans="1:6" x14ac:dyDescent="0.25">
      <c r="A188">
        <v>186</v>
      </c>
      <c r="B188">
        <v>39</v>
      </c>
      <c r="C188">
        <v>317</v>
      </c>
      <c r="D188">
        <v>109</v>
      </c>
      <c r="E188">
        <v>2</v>
      </c>
      <c r="F188">
        <v>218</v>
      </c>
    </row>
    <row r="189" spans="1:6" x14ac:dyDescent="0.25">
      <c r="A189">
        <v>187</v>
      </c>
      <c r="B189">
        <v>39</v>
      </c>
      <c r="C189">
        <v>49</v>
      </c>
      <c r="D189">
        <v>104</v>
      </c>
      <c r="E189">
        <v>1</v>
      </c>
      <c r="F189">
        <v>104</v>
      </c>
    </row>
    <row r="190" spans="1:6" x14ac:dyDescent="0.25">
      <c r="A190">
        <v>188</v>
      </c>
      <c r="B190">
        <v>39</v>
      </c>
      <c r="C190">
        <v>1030</v>
      </c>
      <c r="D190">
        <v>90</v>
      </c>
      <c r="E190">
        <v>2</v>
      </c>
      <c r="F190">
        <v>180</v>
      </c>
    </row>
    <row r="191" spans="1:6" x14ac:dyDescent="0.25">
      <c r="A191">
        <v>189</v>
      </c>
      <c r="B191">
        <v>39</v>
      </c>
      <c r="C191">
        <v>892</v>
      </c>
      <c r="D191">
        <v>94</v>
      </c>
      <c r="E191">
        <v>3</v>
      </c>
      <c r="F191">
        <v>282</v>
      </c>
    </row>
    <row r="192" spans="1:6" x14ac:dyDescent="0.25">
      <c r="A192">
        <v>190</v>
      </c>
      <c r="B192">
        <v>39</v>
      </c>
      <c r="C192">
        <v>20</v>
      </c>
      <c r="D192">
        <v>96</v>
      </c>
      <c r="E192">
        <v>2</v>
      </c>
      <c r="F192">
        <v>192</v>
      </c>
    </row>
    <row r="193" spans="1:6" x14ac:dyDescent="0.25">
      <c r="A193">
        <v>191</v>
      </c>
      <c r="B193">
        <v>40</v>
      </c>
      <c r="C193">
        <v>333</v>
      </c>
      <c r="D193">
        <v>109</v>
      </c>
      <c r="E193">
        <v>2</v>
      </c>
      <c r="F193">
        <v>218</v>
      </c>
    </row>
    <row r="194" spans="1:6" x14ac:dyDescent="0.25">
      <c r="A194">
        <v>192</v>
      </c>
      <c r="B194">
        <v>40</v>
      </c>
      <c r="C194">
        <v>650</v>
      </c>
      <c r="D194">
        <v>93</v>
      </c>
      <c r="E194">
        <v>1</v>
      </c>
      <c r="F194">
        <v>93</v>
      </c>
    </row>
    <row r="195" spans="1:6" x14ac:dyDescent="0.25">
      <c r="A195">
        <v>193</v>
      </c>
      <c r="B195">
        <v>40</v>
      </c>
      <c r="C195">
        <v>479</v>
      </c>
      <c r="D195">
        <v>118</v>
      </c>
      <c r="E195">
        <v>3</v>
      </c>
      <c r="F195">
        <v>354</v>
      </c>
    </row>
    <row r="196" spans="1:6" x14ac:dyDescent="0.25">
      <c r="A196">
        <v>194</v>
      </c>
      <c r="B196">
        <v>40</v>
      </c>
      <c r="C196">
        <v>688</v>
      </c>
      <c r="D196">
        <v>113</v>
      </c>
      <c r="E196">
        <v>3</v>
      </c>
      <c r="F196">
        <v>339</v>
      </c>
    </row>
    <row r="197" spans="1:6" x14ac:dyDescent="0.25">
      <c r="A197">
        <v>195</v>
      </c>
      <c r="B197">
        <v>41</v>
      </c>
      <c r="C197">
        <v>1012</v>
      </c>
      <c r="D197">
        <v>106</v>
      </c>
      <c r="E197">
        <v>1</v>
      </c>
      <c r="F197">
        <v>106</v>
      </c>
    </row>
    <row r="198" spans="1:6" x14ac:dyDescent="0.25">
      <c r="A198">
        <v>196</v>
      </c>
      <c r="B198">
        <v>41</v>
      </c>
      <c r="C198">
        <v>730</v>
      </c>
      <c r="D198">
        <v>119</v>
      </c>
      <c r="E198">
        <v>1</v>
      </c>
      <c r="F198">
        <v>119</v>
      </c>
    </row>
    <row r="199" spans="1:6" x14ac:dyDescent="0.25">
      <c r="A199">
        <v>197</v>
      </c>
      <c r="B199">
        <v>41</v>
      </c>
      <c r="C199">
        <v>579</v>
      </c>
      <c r="D199">
        <v>100</v>
      </c>
      <c r="E199">
        <v>3</v>
      </c>
      <c r="F199">
        <v>300</v>
      </c>
    </row>
    <row r="200" spans="1:6" x14ac:dyDescent="0.25">
      <c r="A200">
        <v>198</v>
      </c>
      <c r="B200">
        <v>42</v>
      </c>
      <c r="C200">
        <v>866</v>
      </c>
      <c r="D200">
        <v>113</v>
      </c>
      <c r="E200">
        <v>1</v>
      </c>
      <c r="F200">
        <v>113</v>
      </c>
    </row>
    <row r="201" spans="1:6" x14ac:dyDescent="0.25">
      <c r="A201">
        <v>199</v>
      </c>
      <c r="B201">
        <v>42</v>
      </c>
      <c r="C201">
        <v>978</v>
      </c>
      <c r="D201">
        <v>97</v>
      </c>
      <c r="E201">
        <v>2</v>
      </c>
      <c r="F201">
        <v>194</v>
      </c>
    </row>
    <row r="202" spans="1:6" x14ac:dyDescent="0.25">
      <c r="A202">
        <v>200</v>
      </c>
      <c r="B202">
        <v>42</v>
      </c>
      <c r="C202">
        <v>330</v>
      </c>
      <c r="D202">
        <v>109</v>
      </c>
      <c r="E202">
        <v>1</v>
      </c>
      <c r="F202">
        <v>109</v>
      </c>
    </row>
    <row r="203" spans="1:6" x14ac:dyDescent="0.25">
      <c r="A203">
        <v>201</v>
      </c>
      <c r="B203">
        <v>42</v>
      </c>
      <c r="C203">
        <v>1225</v>
      </c>
      <c r="D203">
        <v>112</v>
      </c>
      <c r="E203">
        <v>1</v>
      </c>
      <c r="F203">
        <v>112</v>
      </c>
    </row>
    <row r="204" spans="1:6" x14ac:dyDescent="0.25">
      <c r="A204">
        <v>202</v>
      </c>
      <c r="B204">
        <v>43</v>
      </c>
      <c r="C204">
        <v>1146</v>
      </c>
      <c r="D204">
        <v>102</v>
      </c>
      <c r="E204">
        <v>2</v>
      </c>
      <c r="F204">
        <v>204</v>
      </c>
    </row>
    <row r="205" spans="1:6" x14ac:dyDescent="0.25">
      <c r="A205">
        <v>203</v>
      </c>
      <c r="B205">
        <v>43</v>
      </c>
      <c r="C205">
        <v>586</v>
      </c>
      <c r="D205">
        <v>100</v>
      </c>
      <c r="E205">
        <v>1</v>
      </c>
      <c r="F205">
        <v>100</v>
      </c>
    </row>
    <row r="206" spans="1:6" x14ac:dyDescent="0.25">
      <c r="A206">
        <v>204</v>
      </c>
      <c r="B206">
        <v>43</v>
      </c>
      <c r="C206">
        <v>134</v>
      </c>
      <c r="D206">
        <v>92</v>
      </c>
      <c r="E206">
        <v>3</v>
      </c>
      <c r="F206">
        <v>276</v>
      </c>
    </row>
    <row r="207" spans="1:6" x14ac:dyDescent="0.25">
      <c r="A207">
        <v>205</v>
      </c>
      <c r="B207">
        <v>44</v>
      </c>
      <c r="C207">
        <v>368</v>
      </c>
      <c r="D207">
        <v>94</v>
      </c>
      <c r="E207">
        <v>2</v>
      </c>
      <c r="F207">
        <v>188</v>
      </c>
    </row>
    <row r="208" spans="1:6" x14ac:dyDescent="0.25">
      <c r="A208">
        <v>206</v>
      </c>
      <c r="B208">
        <v>44</v>
      </c>
      <c r="C208">
        <v>1127</v>
      </c>
      <c r="D208">
        <v>102</v>
      </c>
      <c r="E208">
        <v>2</v>
      </c>
      <c r="F208">
        <v>204</v>
      </c>
    </row>
    <row r="209" spans="1:6" x14ac:dyDescent="0.25">
      <c r="A209">
        <v>207</v>
      </c>
      <c r="B209">
        <v>44</v>
      </c>
      <c r="C209">
        <v>595</v>
      </c>
      <c r="D209">
        <v>112</v>
      </c>
      <c r="E209">
        <v>1</v>
      </c>
      <c r="F209">
        <v>112</v>
      </c>
    </row>
    <row r="210" spans="1:6" x14ac:dyDescent="0.25">
      <c r="A210">
        <v>208</v>
      </c>
      <c r="B210">
        <v>44</v>
      </c>
      <c r="C210">
        <v>1076</v>
      </c>
      <c r="D210">
        <v>93</v>
      </c>
      <c r="E210">
        <v>1</v>
      </c>
      <c r="F210">
        <v>93</v>
      </c>
    </row>
    <row r="211" spans="1:6" x14ac:dyDescent="0.25">
      <c r="A211">
        <v>209</v>
      </c>
      <c r="B211">
        <v>44</v>
      </c>
      <c r="C211">
        <v>704</v>
      </c>
      <c r="D211">
        <v>119</v>
      </c>
      <c r="E211">
        <v>1</v>
      </c>
      <c r="F211">
        <v>119</v>
      </c>
    </row>
    <row r="212" spans="1:6" x14ac:dyDescent="0.25">
      <c r="A212">
        <v>210</v>
      </c>
      <c r="B212">
        <v>45</v>
      </c>
      <c r="C212">
        <v>476</v>
      </c>
      <c r="D212">
        <v>118</v>
      </c>
      <c r="E212">
        <v>1</v>
      </c>
      <c r="F212">
        <v>118</v>
      </c>
    </row>
    <row r="213" spans="1:6" x14ac:dyDescent="0.25">
      <c r="A213">
        <v>211</v>
      </c>
      <c r="B213">
        <v>45</v>
      </c>
      <c r="C213">
        <v>705</v>
      </c>
      <c r="D213">
        <v>119</v>
      </c>
      <c r="E213">
        <v>3</v>
      </c>
      <c r="F213">
        <v>357</v>
      </c>
    </row>
    <row r="214" spans="1:6" x14ac:dyDescent="0.25">
      <c r="A214">
        <v>212</v>
      </c>
      <c r="B214">
        <v>45</v>
      </c>
      <c r="C214">
        <v>1037</v>
      </c>
      <c r="D214">
        <v>90</v>
      </c>
      <c r="E214">
        <v>2</v>
      </c>
      <c r="F214">
        <v>180</v>
      </c>
    </row>
    <row r="215" spans="1:6" x14ac:dyDescent="0.25">
      <c r="A215">
        <v>213</v>
      </c>
      <c r="B215">
        <v>45</v>
      </c>
      <c r="C215">
        <v>345</v>
      </c>
      <c r="D215">
        <v>109</v>
      </c>
      <c r="E215">
        <v>3</v>
      </c>
      <c r="F215">
        <v>327</v>
      </c>
    </row>
    <row r="216" spans="1:6" x14ac:dyDescent="0.25">
      <c r="A216">
        <v>214</v>
      </c>
      <c r="B216">
        <v>45</v>
      </c>
      <c r="C216">
        <v>1253</v>
      </c>
      <c r="D216">
        <v>112</v>
      </c>
      <c r="E216">
        <v>2</v>
      </c>
      <c r="F216">
        <v>224</v>
      </c>
    </row>
    <row r="217" spans="1:6" x14ac:dyDescent="0.25">
      <c r="A217">
        <v>215</v>
      </c>
      <c r="B217">
        <v>45</v>
      </c>
      <c r="C217">
        <v>1258</v>
      </c>
      <c r="D217">
        <v>112</v>
      </c>
      <c r="E217">
        <v>1</v>
      </c>
      <c r="F217">
        <v>112</v>
      </c>
    </row>
    <row r="218" spans="1:6" x14ac:dyDescent="0.25">
      <c r="A218">
        <v>216</v>
      </c>
      <c r="B218">
        <v>46</v>
      </c>
      <c r="C218">
        <v>666</v>
      </c>
      <c r="D218">
        <v>113</v>
      </c>
      <c r="E218">
        <v>3</v>
      </c>
      <c r="F218">
        <v>339</v>
      </c>
    </row>
    <row r="219" spans="1:6" x14ac:dyDescent="0.25">
      <c r="A219">
        <v>217</v>
      </c>
      <c r="B219">
        <v>46</v>
      </c>
      <c r="C219">
        <v>498</v>
      </c>
      <c r="D219">
        <v>102</v>
      </c>
      <c r="E219">
        <v>1</v>
      </c>
      <c r="F219">
        <v>102</v>
      </c>
    </row>
    <row r="220" spans="1:6" x14ac:dyDescent="0.25">
      <c r="A220">
        <v>218</v>
      </c>
      <c r="B220">
        <v>46</v>
      </c>
      <c r="C220">
        <v>316</v>
      </c>
      <c r="D220">
        <v>109</v>
      </c>
      <c r="E220">
        <v>3</v>
      </c>
      <c r="F220">
        <v>327</v>
      </c>
    </row>
    <row r="221" spans="1:6" x14ac:dyDescent="0.25">
      <c r="A221">
        <v>219</v>
      </c>
      <c r="B221">
        <v>47</v>
      </c>
      <c r="C221">
        <v>664</v>
      </c>
      <c r="D221">
        <v>93</v>
      </c>
      <c r="E221">
        <v>2</v>
      </c>
      <c r="F221">
        <v>186</v>
      </c>
    </row>
    <row r="222" spans="1:6" x14ac:dyDescent="0.25">
      <c r="A222">
        <v>220</v>
      </c>
      <c r="B222">
        <v>47</v>
      </c>
      <c r="C222">
        <v>823</v>
      </c>
      <c r="D222">
        <v>117</v>
      </c>
      <c r="E222">
        <v>2</v>
      </c>
      <c r="F222">
        <v>234</v>
      </c>
    </row>
    <row r="223" spans="1:6" x14ac:dyDescent="0.25">
      <c r="A223">
        <v>221</v>
      </c>
      <c r="B223">
        <v>47</v>
      </c>
      <c r="C223">
        <v>777</v>
      </c>
      <c r="D223">
        <v>91</v>
      </c>
      <c r="E223">
        <v>1</v>
      </c>
      <c r="F223">
        <v>91</v>
      </c>
    </row>
    <row r="224" spans="1:6" x14ac:dyDescent="0.25">
      <c r="A224">
        <v>222</v>
      </c>
      <c r="B224">
        <v>47</v>
      </c>
      <c r="C224">
        <v>78</v>
      </c>
      <c r="D224">
        <v>118</v>
      </c>
      <c r="E224">
        <v>2</v>
      </c>
      <c r="F224">
        <v>236</v>
      </c>
    </row>
    <row r="225" spans="1:6" x14ac:dyDescent="0.25">
      <c r="A225">
        <v>223</v>
      </c>
      <c r="B225">
        <v>47</v>
      </c>
      <c r="C225">
        <v>1089</v>
      </c>
      <c r="D225">
        <v>115</v>
      </c>
      <c r="E225">
        <v>3</v>
      </c>
      <c r="F225">
        <v>345</v>
      </c>
    </row>
    <row r="226" spans="1:6" x14ac:dyDescent="0.25">
      <c r="A226">
        <v>224</v>
      </c>
      <c r="B226">
        <v>48</v>
      </c>
      <c r="C226">
        <v>960</v>
      </c>
      <c r="D226">
        <v>97</v>
      </c>
      <c r="E226">
        <v>1</v>
      </c>
      <c r="F226">
        <v>97</v>
      </c>
    </row>
    <row r="227" spans="1:6" x14ac:dyDescent="0.25">
      <c r="A227">
        <v>225</v>
      </c>
      <c r="B227">
        <v>48</v>
      </c>
      <c r="C227">
        <v>683</v>
      </c>
      <c r="D227">
        <v>113</v>
      </c>
      <c r="E227">
        <v>3</v>
      </c>
      <c r="F227">
        <v>339</v>
      </c>
    </row>
    <row r="228" spans="1:6" x14ac:dyDescent="0.25">
      <c r="A228">
        <v>226</v>
      </c>
      <c r="B228">
        <v>49</v>
      </c>
      <c r="C228">
        <v>40</v>
      </c>
      <c r="D228">
        <v>104</v>
      </c>
      <c r="E228">
        <v>3</v>
      </c>
      <c r="F228">
        <v>312</v>
      </c>
    </row>
    <row r="229" spans="1:6" x14ac:dyDescent="0.25">
      <c r="A229">
        <v>227</v>
      </c>
      <c r="B229">
        <v>49</v>
      </c>
      <c r="C229">
        <v>1044</v>
      </c>
      <c r="D229">
        <v>90</v>
      </c>
      <c r="E229">
        <v>2</v>
      </c>
      <c r="F229">
        <v>180</v>
      </c>
    </row>
    <row r="230" spans="1:6" x14ac:dyDescent="0.25">
      <c r="A230">
        <v>228</v>
      </c>
      <c r="B230">
        <v>49</v>
      </c>
      <c r="C230">
        <v>773</v>
      </c>
      <c r="D230">
        <v>91</v>
      </c>
      <c r="E230">
        <v>1</v>
      </c>
      <c r="F230">
        <v>91</v>
      </c>
    </row>
    <row r="231" spans="1:6" x14ac:dyDescent="0.25">
      <c r="A231">
        <v>229</v>
      </c>
      <c r="B231">
        <v>50</v>
      </c>
      <c r="C231">
        <v>457</v>
      </c>
      <c r="D231">
        <v>118</v>
      </c>
      <c r="E231">
        <v>3</v>
      </c>
      <c r="F231">
        <v>354</v>
      </c>
    </row>
    <row r="232" spans="1:6" x14ac:dyDescent="0.25">
      <c r="A232">
        <v>230</v>
      </c>
      <c r="B232">
        <v>50</v>
      </c>
      <c r="C232">
        <v>339</v>
      </c>
      <c r="D232">
        <v>109</v>
      </c>
      <c r="E232">
        <v>1</v>
      </c>
      <c r="F232">
        <v>109</v>
      </c>
    </row>
    <row r="233" spans="1:6" x14ac:dyDescent="0.25">
      <c r="A233">
        <v>231</v>
      </c>
      <c r="B233">
        <v>50</v>
      </c>
      <c r="C233">
        <v>1098</v>
      </c>
      <c r="D233">
        <v>115</v>
      </c>
      <c r="E233">
        <v>3</v>
      </c>
      <c r="F233">
        <v>345</v>
      </c>
    </row>
    <row r="234" spans="1:6" x14ac:dyDescent="0.25">
      <c r="A234">
        <v>232</v>
      </c>
      <c r="B234">
        <v>50</v>
      </c>
      <c r="C234">
        <v>1051</v>
      </c>
      <c r="D234">
        <v>93</v>
      </c>
      <c r="E234">
        <v>2</v>
      </c>
      <c r="F234">
        <v>186</v>
      </c>
    </row>
    <row r="235" spans="1:6" x14ac:dyDescent="0.25">
      <c r="A235">
        <v>233</v>
      </c>
      <c r="B235">
        <v>50</v>
      </c>
      <c r="C235">
        <v>1033</v>
      </c>
      <c r="D235">
        <v>90</v>
      </c>
      <c r="E235">
        <v>3</v>
      </c>
      <c r="F235">
        <v>270</v>
      </c>
    </row>
    <row r="236" spans="1:6" x14ac:dyDescent="0.25">
      <c r="A236">
        <v>234</v>
      </c>
      <c r="B236">
        <v>50</v>
      </c>
      <c r="C236">
        <v>429</v>
      </c>
      <c r="D236">
        <v>107</v>
      </c>
      <c r="E236">
        <v>1</v>
      </c>
      <c r="F236">
        <v>107</v>
      </c>
    </row>
    <row r="237" spans="1:6" x14ac:dyDescent="0.25">
      <c r="A237">
        <v>235</v>
      </c>
      <c r="B237">
        <v>51</v>
      </c>
      <c r="C237">
        <v>668</v>
      </c>
      <c r="D237">
        <v>113</v>
      </c>
      <c r="E237">
        <v>1</v>
      </c>
      <c r="F237">
        <v>113</v>
      </c>
    </row>
    <row r="238" spans="1:6" x14ac:dyDescent="0.25">
      <c r="A238">
        <v>236</v>
      </c>
      <c r="B238">
        <v>51</v>
      </c>
      <c r="C238">
        <v>968</v>
      </c>
      <c r="D238">
        <v>97</v>
      </c>
      <c r="E238">
        <v>3</v>
      </c>
      <c r="F238">
        <v>291</v>
      </c>
    </row>
    <row r="239" spans="1:6" x14ac:dyDescent="0.25">
      <c r="A239">
        <v>237</v>
      </c>
      <c r="B239">
        <v>51</v>
      </c>
      <c r="C239">
        <v>1071</v>
      </c>
      <c r="D239">
        <v>93</v>
      </c>
      <c r="E239">
        <v>2</v>
      </c>
      <c r="F239">
        <v>186</v>
      </c>
    </row>
    <row r="240" spans="1:6" x14ac:dyDescent="0.25">
      <c r="A240">
        <v>238</v>
      </c>
      <c r="B240">
        <v>52</v>
      </c>
      <c r="C240">
        <v>491</v>
      </c>
      <c r="D240">
        <v>102</v>
      </c>
      <c r="E240">
        <v>3</v>
      </c>
      <c r="F240">
        <v>306</v>
      </c>
    </row>
    <row r="241" spans="1:6" x14ac:dyDescent="0.25">
      <c r="A241">
        <v>239</v>
      </c>
      <c r="B241">
        <v>52</v>
      </c>
      <c r="C241">
        <v>1101</v>
      </c>
      <c r="D241">
        <v>115</v>
      </c>
      <c r="E241">
        <v>3</v>
      </c>
      <c r="F241">
        <v>345</v>
      </c>
    </row>
    <row r="242" spans="1:6" x14ac:dyDescent="0.25">
      <c r="A242">
        <v>240</v>
      </c>
      <c r="B242">
        <v>52</v>
      </c>
      <c r="C242">
        <v>1141</v>
      </c>
      <c r="D242">
        <v>102</v>
      </c>
      <c r="E242">
        <v>1</v>
      </c>
      <c r="F242">
        <v>102</v>
      </c>
    </row>
    <row r="243" spans="1:6" x14ac:dyDescent="0.25">
      <c r="A243">
        <v>241</v>
      </c>
      <c r="B243">
        <v>52</v>
      </c>
      <c r="C243">
        <v>14</v>
      </c>
      <c r="D243">
        <v>96</v>
      </c>
      <c r="E243">
        <v>2</v>
      </c>
      <c r="F243">
        <v>192</v>
      </c>
    </row>
    <row r="244" spans="1:6" x14ac:dyDescent="0.25">
      <c r="A244">
        <v>242</v>
      </c>
      <c r="B244">
        <v>53</v>
      </c>
      <c r="C244">
        <v>825</v>
      </c>
      <c r="D244">
        <v>117</v>
      </c>
      <c r="E244">
        <v>3</v>
      </c>
      <c r="F244">
        <v>351</v>
      </c>
    </row>
    <row r="245" spans="1:6" x14ac:dyDescent="0.25">
      <c r="A245">
        <v>243</v>
      </c>
      <c r="B245">
        <v>53</v>
      </c>
      <c r="C245">
        <v>56</v>
      </c>
      <c r="D245">
        <v>104</v>
      </c>
      <c r="E245">
        <v>1</v>
      </c>
      <c r="F245">
        <v>104</v>
      </c>
    </row>
    <row r="246" spans="1:6" x14ac:dyDescent="0.25">
      <c r="A246">
        <v>244</v>
      </c>
      <c r="B246">
        <v>53</v>
      </c>
      <c r="C246">
        <v>92</v>
      </c>
      <c r="D246">
        <v>118</v>
      </c>
      <c r="E246">
        <v>1</v>
      </c>
      <c r="F246">
        <v>118</v>
      </c>
    </row>
    <row r="247" spans="1:6" x14ac:dyDescent="0.25">
      <c r="A247">
        <v>245</v>
      </c>
      <c r="B247">
        <v>54</v>
      </c>
      <c r="C247">
        <v>843</v>
      </c>
      <c r="D247">
        <v>113</v>
      </c>
      <c r="E247">
        <v>2</v>
      </c>
      <c r="F247">
        <v>226</v>
      </c>
    </row>
    <row r="248" spans="1:6" x14ac:dyDescent="0.25">
      <c r="A248">
        <v>246</v>
      </c>
      <c r="B248">
        <v>54</v>
      </c>
      <c r="C248">
        <v>974</v>
      </c>
      <c r="D248">
        <v>97</v>
      </c>
      <c r="E248">
        <v>2</v>
      </c>
      <c r="F248">
        <v>194</v>
      </c>
    </row>
    <row r="249" spans="1:6" x14ac:dyDescent="0.25">
      <c r="A249">
        <v>247</v>
      </c>
      <c r="B249">
        <v>54</v>
      </c>
      <c r="C249">
        <v>268</v>
      </c>
      <c r="D249">
        <v>95</v>
      </c>
      <c r="E249">
        <v>1</v>
      </c>
      <c r="F249">
        <v>95</v>
      </c>
    </row>
    <row r="250" spans="1:6" x14ac:dyDescent="0.25">
      <c r="A250">
        <v>248</v>
      </c>
      <c r="B250">
        <v>54</v>
      </c>
      <c r="C250">
        <v>512</v>
      </c>
      <c r="D250">
        <v>102</v>
      </c>
      <c r="E250">
        <v>2</v>
      </c>
      <c r="F250">
        <v>204</v>
      </c>
    </row>
    <row r="251" spans="1:6" x14ac:dyDescent="0.25">
      <c r="A251">
        <v>249</v>
      </c>
      <c r="B251">
        <v>55</v>
      </c>
      <c r="C251">
        <v>717</v>
      </c>
      <c r="D251">
        <v>119</v>
      </c>
      <c r="E251">
        <v>1</v>
      </c>
      <c r="F251">
        <v>119</v>
      </c>
    </row>
    <row r="252" spans="1:6" x14ac:dyDescent="0.25">
      <c r="A252">
        <v>250</v>
      </c>
      <c r="B252">
        <v>56</v>
      </c>
      <c r="C252">
        <v>1061</v>
      </c>
      <c r="D252">
        <v>93</v>
      </c>
      <c r="E252">
        <v>1</v>
      </c>
      <c r="F252">
        <v>93</v>
      </c>
    </row>
    <row r="253" spans="1:6" x14ac:dyDescent="0.25">
      <c r="A253">
        <v>251</v>
      </c>
      <c r="B253">
        <v>56</v>
      </c>
      <c r="C253">
        <v>879</v>
      </c>
      <c r="D253">
        <v>94</v>
      </c>
      <c r="E253">
        <v>3</v>
      </c>
      <c r="F253">
        <v>282</v>
      </c>
    </row>
    <row r="254" spans="1:6" x14ac:dyDescent="0.25">
      <c r="A254">
        <v>252</v>
      </c>
      <c r="B254">
        <v>56</v>
      </c>
      <c r="C254">
        <v>469</v>
      </c>
      <c r="D254">
        <v>118</v>
      </c>
      <c r="E254">
        <v>1</v>
      </c>
      <c r="F254">
        <v>118</v>
      </c>
    </row>
    <row r="255" spans="1:6" x14ac:dyDescent="0.25">
      <c r="A255">
        <v>253</v>
      </c>
      <c r="B255">
        <v>56</v>
      </c>
      <c r="C255">
        <v>610</v>
      </c>
      <c r="D255">
        <v>112</v>
      </c>
      <c r="E255">
        <v>3</v>
      </c>
      <c r="F255">
        <v>336</v>
      </c>
    </row>
    <row r="256" spans="1:6" x14ac:dyDescent="0.25">
      <c r="A256">
        <v>254</v>
      </c>
      <c r="B256">
        <v>56</v>
      </c>
      <c r="C256">
        <v>968</v>
      </c>
      <c r="D256">
        <v>97</v>
      </c>
      <c r="E256">
        <v>2</v>
      </c>
      <c r="F256">
        <v>194</v>
      </c>
    </row>
    <row r="257" spans="1:6" x14ac:dyDescent="0.25">
      <c r="A257">
        <v>255</v>
      </c>
      <c r="B257">
        <v>57</v>
      </c>
      <c r="C257">
        <v>1078</v>
      </c>
      <c r="D257">
        <v>93</v>
      </c>
      <c r="E257">
        <v>2</v>
      </c>
      <c r="F257">
        <v>186</v>
      </c>
    </row>
    <row r="258" spans="1:6" x14ac:dyDescent="0.25">
      <c r="A258">
        <v>256</v>
      </c>
      <c r="B258">
        <v>57</v>
      </c>
      <c r="C258">
        <v>1148</v>
      </c>
      <c r="D258">
        <v>102</v>
      </c>
      <c r="E258">
        <v>3</v>
      </c>
      <c r="F258">
        <v>306</v>
      </c>
    </row>
    <row r="259" spans="1:6" x14ac:dyDescent="0.25">
      <c r="A259">
        <v>257</v>
      </c>
      <c r="B259">
        <v>57</v>
      </c>
      <c r="C259">
        <v>808</v>
      </c>
      <c r="D259">
        <v>117</v>
      </c>
      <c r="E259">
        <v>1</v>
      </c>
      <c r="F259">
        <v>117</v>
      </c>
    </row>
    <row r="260" spans="1:6" x14ac:dyDescent="0.25">
      <c r="A260">
        <v>258</v>
      </c>
      <c r="B260">
        <v>58</v>
      </c>
      <c r="C260">
        <v>1073</v>
      </c>
      <c r="D260">
        <v>93</v>
      </c>
      <c r="E260">
        <v>3</v>
      </c>
      <c r="F260">
        <v>279</v>
      </c>
    </row>
    <row r="261" spans="1:6" x14ac:dyDescent="0.25">
      <c r="A261">
        <v>259</v>
      </c>
      <c r="B261">
        <v>58</v>
      </c>
      <c r="C261">
        <v>883</v>
      </c>
      <c r="D261">
        <v>94</v>
      </c>
      <c r="E261">
        <v>2</v>
      </c>
      <c r="F261">
        <v>188</v>
      </c>
    </row>
    <row r="262" spans="1:6" x14ac:dyDescent="0.25">
      <c r="A262">
        <v>260</v>
      </c>
      <c r="B262">
        <v>59</v>
      </c>
      <c r="C262">
        <v>928</v>
      </c>
      <c r="D262">
        <v>96</v>
      </c>
      <c r="E262">
        <v>1</v>
      </c>
      <c r="F262">
        <v>96</v>
      </c>
    </row>
    <row r="263" spans="1:6" x14ac:dyDescent="0.25">
      <c r="A263">
        <v>261</v>
      </c>
      <c r="B263">
        <v>59</v>
      </c>
      <c r="C263">
        <v>682</v>
      </c>
      <c r="D263">
        <v>113</v>
      </c>
      <c r="E263">
        <v>2</v>
      </c>
      <c r="F263">
        <v>226</v>
      </c>
    </row>
    <row r="264" spans="1:6" x14ac:dyDescent="0.25">
      <c r="A264">
        <v>262</v>
      </c>
      <c r="B264">
        <v>59</v>
      </c>
      <c r="C264">
        <v>786</v>
      </c>
      <c r="D264">
        <v>91</v>
      </c>
      <c r="E264">
        <v>1</v>
      </c>
      <c r="F264">
        <v>91</v>
      </c>
    </row>
    <row r="265" spans="1:6" x14ac:dyDescent="0.25">
      <c r="A265">
        <v>263</v>
      </c>
      <c r="B265">
        <v>60</v>
      </c>
      <c r="C265">
        <v>1054</v>
      </c>
      <c r="D265">
        <v>93</v>
      </c>
      <c r="E265">
        <v>2</v>
      </c>
      <c r="F265">
        <v>186</v>
      </c>
    </row>
    <row r="266" spans="1:6" x14ac:dyDescent="0.25">
      <c r="A266">
        <v>264</v>
      </c>
      <c r="B266">
        <v>60</v>
      </c>
      <c r="C266">
        <v>926</v>
      </c>
      <c r="D266">
        <v>96</v>
      </c>
      <c r="E266">
        <v>1</v>
      </c>
      <c r="F266">
        <v>96</v>
      </c>
    </row>
    <row r="267" spans="1:6" x14ac:dyDescent="0.25">
      <c r="A267">
        <v>265</v>
      </c>
      <c r="B267">
        <v>60</v>
      </c>
      <c r="C267">
        <v>590</v>
      </c>
      <c r="D267">
        <v>100</v>
      </c>
      <c r="E267">
        <v>1</v>
      </c>
      <c r="F267">
        <v>100</v>
      </c>
    </row>
    <row r="268" spans="1:6" x14ac:dyDescent="0.25">
      <c r="A268">
        <v>266</v>
      </c>
      <c r="B268">
        <v>60</v>
      </c>
      <c r="C268">
        <v>203</v>
      </c>
      <c r="D268">
        <v>98</v>
      </c>
      <c r="E268">
        <v>3</v>
      </c>
      <c r="F268">
        <v>294</v>
      </c>
    </row>
    <row r="269" spans="1:6" x14ac:dyDescent="0.25">
      <c r="A269">
        <v>267</v>
      </c>
      <c r="B269">
        <v>60</v>
      </c>
      <c r="C269">
        <v>913</v>
      </c>
      <c r="D269">
        <v>96</v>
      </c>
      <c r="E269">
        <v>1</v>
      </c>
      <c r="F269">
        <v>96</v>
      </c>
    </row>
    <row r="270" spans="1:6" x14ac:dyDescent="0.25">
      <c r="A270">
        <v>268</v>
      </c>
      <c r="B270">
        <v>60</v>
      </c>
      <c r="C270">
        <v>451</v>
      </c>
      <c r="D270">
        <v>107</v>
      </c>
      <c r="E270">
        <v>3</v>
      </c>
      <c r="F270">
        <v>321</v>
      </c>
    </row>
    <row r="271" spans="1:6" x14ac:dyDescent="0.25">
      <c r="A271">
        <v>269</v>
      </c>
      <c r="B271">
        <v>61</v>
      </c>
      <c r="C271">
        <v>1163</v>
      </c>
      <c r="D271">
        <v>99</v>
      </c>
      <c r="E271">
        <v>1</v>
      </c>
      <c r="F271">
        <v>99</v>
      </c>
    </row>
    <row r="272" spans="1:6" x14ac:dyDescent="0.25">
      <c r="A272">
        <v>270</v>
      </c>
      <c r="B272">
        <v>61</v>
      </c>
      <c r="C272">
        <v>210</v>
      </c>
      <c r="D272">
        <v>106</v>
      </c>
      <c r="E272">
        <v>1</v>
      </c>
      <c r="F272">
        <v>106</v>
      </c>
    </row>
    <row r="273" spans="1:6" x14ac:dyDescent="0.25">
      <c r="A273">
        <v>271</v>
      </c>
      <c r="B273">
        <v>61</v>
      </c>
      <c r="C273">
        <v>1180</v>
      </c>
      <c r="D273">
        <v>99</v>
      </c>
      <c r="E273">
        <v>1</v>
      </c>
      <c r="F273">
        <v>99</v>
      </c>
    </row>
    <row r="274" spans="1:6" x14ac:dyDescent="0.25">
      <c r="A274">
        <v>272</v>
      </c>
      <c r="B274">
        <v>61</v>
      </c>
      <c r="C274">
        <v>710</v>
      </c>
      <c r="D274">
        <v>119</v>
      </c>
      <c r="E274">
        <v>3</v>
      </c>
      <c r="F274">
        <v>357</v>
      </c>
    </row>
    <row r="275" spans="1:6" x14ac:dyDescent="0.25">
      <c r="A275">
        <v>273</v>
      </c>
      <c r="B275">
        <v>61</v>
      </c>
      <c r="C275">
        <v>316</v>
      </c>
      <c r="D275">
        <v>109</v>
      </c>
      <c r="E275">
        <v>2</v>
      </c>
      <c r="F275">
        <v>218</v>
      </c>
    </row>
    <row r="276" spans="1:6" x14ac:dyDescent="0.25">
      <c r="A276">
        <v>274</v>
      </c>
      <c r="B276">
        <v>62</v>
      </c>
      <c r="C276">
        <v>1045</v>
      </c>
      <c r="D276">
        <v>90</v>
      </c>
      <c r="E276">
        <v>2</v>
      </c>
      <c r="F276">
        <v>180</v>
      </c>
    </row>
    <row r="277" spans="1:6" x14ac:dyDescent="0.25">
      <c r="A277">
        <v>275</v>
      </c>
      <c r="B277">
        <v>62</v>
      </c>
      <c r="C277">
        <v>1192</v>
      </c>
      <c r="D277">
        <v>105</v>
      </c>
      <c r="E277">
        <v>2</v>
      </c>
      <c r="F277">
        <v>210</v>
      </c>
    </row>
    <row r="278" spans="1:6" x14ac:dyDescent="0.25">
      <c r="A278">
        <v>276</v>
      </c>
      <c r="B278">
        <v>63</v>
      </c>
      <c r="C278">
        <v>327</v>
      </c>
      <c r="D278">
        <v>109</v>
      </c>
      <c r="E278">
        <v>3</v>
      </c>
      <c r="F278">
        <v>327</v>
      </c>
    </row>
    <row r="279" spans="1:6" x14ac:dyDescent="0.25">
      <c r="A279">
        <v>277</v>
      </c>
      <c r="B279">
        <v>63</v>
      </c>
      <c r="C279">
        <v>975</v>
      </c>
      <c r="D279">
        <v>97</v>
      </c>
      <c r="E279">
        <v>2</v>
      </c>
      <c r="F279">
        <v>194</v>
      </c>
    </row>
    <row r="280" spans="1:6" x14ac:dyDescent="0.25">
      <c r="A280">
        <v>278</v>
      </c>
      <c r="B280">
        <v>63</v>
      </c>
      <c r="C280">
        <v>360</v>
      </c>
      <c r="D280">
        <v>94</v>
      </c>
      <c r="E280">
        <v>2</v>
      </c>
      <c r="F280">
        <v>188</v>
      </c>
    </row>
    <row r="281" spans="1:6" x14ac:dyDescent="0.25">
      <c r="A281">
        <v>279</v>
      </c>
      <c r="B281">
        <v>63</v>
      </c>
      <c r="C281">
        <v>208</v>
      </c>
      <c r="D281">
        <v>98</v>
      </c>
      <c r="E281">
        <v>1</v>
      </c>
      <c r="F281">
        <v>98</v>
      </c>
    </row>
    <row r="282" spans="1:6" x14ac:dyDescent="0.25">
      <c r="A282">
        <v>280</v>
      </c>
      <c r="B282">
        <v>64</v>
      </c>
      <c r="C282">
        <v>801</v>
      </c>
      <c r="D282">
        <v>91</v>
      </c>
      <c r="E282">
        <v>2</v>
      </c>
      <c r="F282">
        <v>182</v>
      </c>
    </row>
    <row r="283" spans="1:6" x14ac:dyDescent="0.25">
      <c r="A283">
        <v>281</v>
      </c>
      <c r="B283">
        <v>64</v>
      </c>
      <c r="C283">
        <v>623</v>
      </c>
      <c r="D283">
        <v>112</v>
      </c>
      <c r="E283">
        <v>2</v>
      </c>
      <c r="F283">
        <v>224</v>
      </c>
    </row>
    <row r="284" spans="1:6" x14ac:dyDescent="0.25">
      <c r="A284">
        <v>282</v>
      </c>
      <c r="B284">
        <v>64</v>
      </c>
      <c r="C284">
        <v>1012</v>
      </c>
      <c r="D284">
        <v>106</v>
      </c>
      <c r="E284">
        <v>1</v>
      </c>
      <c r="F284">
        <v>106</v>
      </c>
    </row>
    <row r="285" spans="1:6" x14ac:dyDescent="0.25">
      <c r="A285">
        <v>283</v>
      </c>
      <c r="B285">
        <v>64</v>
      </c>
      <c r="C285">
        <v>680</v>
      </c>
      <c r="D285">
        <v>113</v>
      </c>
      <c r="E285">
        <v>2</v>
      </c>
      <c r="F285">
        <v>226</v>
      </c>
    </row>
    <row r="286" spans="1:6" x14ac:dyDescent="0.25">
      <c r="A286">
        <v>284</v>
      </c>
      <c r="B286">
        <v>65</v>
      </c>
      <c r="C286">
        <v>1184</v>
      </c>
      <c r="D286">
        <v>99</v>
      </c>
      <c r="E286">
        <v>3</v>
      </c>
      <c r="F286">
        <v>297</v>
      </c>
    </row>
    <row r="287" spans="1:6" x14ac:dyDescent="0.25">
      <c r="A287">
        <v>285</v>
      </c>
      <c r="B287">
        <v>65</v>
      </c>
      <c r="C287">
        <v>744</v>
      </c>
      <c r="D287">
        <v>109</v>
      </c>
      <c r="E287">
        <v>3</v>
      </c>
      <c r="F287">
        <v>327</v>
      </c>
    </row>
    <row r="288" spans="1:6" x14ac:dyDescent="0.25">
      <c r="A288">
        <v>286</v>
      </c>
      <c r="B288">
        <v>66</v>
      </c>
      <c r="C288">
        <v>947</v>
      </c>
      <c r="D288">
        <v>97</v>
      </c>
      <c r="E288">
        <v>3</v>
      </c>
      <c r="F288">
        <v>291</v>
      </c>
    </row>
    <row r="289" spans="1:6" x14ac:dyDescent="0.25">
      <c r="A289">
        <v>287</v>
      </c>
      <c r="B289">
        <v>66</v>
      </c>
      <c r="C289">
        <v>847</v>
      </c>
      <c r="D289">
        <v>113</v>
      </c>
      <c r="E289">
        <v>1</v>
      </c>
      <c r="F289">
        <v>113</v>
      </c>
    </row>
    <row r="290" spans="1:6" x14ac:dyDescent="0.25">
      <c r="A290">
        <v>288</v>
      </c>
      <c r="B290">
        <v>66</v>
      </c>
      <c r="C290">
        <v>810</v>
      </c>
      <c r="D290">
        <v>117</v>
      </c>
      <c r="E290">
        <v>3</v>
      </c>
      <c r="F290">
        <v>351</v>
      </c>
    </row>
    <row r="291" spans="1:6" x14ac:dyDescent="0.25">
      <c r="A291">
        <v>289</v>
      </c>
      <c r="B291">
        <v>66</v>
      </c>
      <c r="C291">
        <v>465</v>
      </c>
      <c r="D291">
        <v>118</v>
      </c>
      <c r="E291">
        <v>2</v>
      </c>
      <c r="F291">
        <v>236</v>
      </c>
    </row>
    <row r="292" spans="1:6" x14ac:dyDescent="0.25">
      <c r="A292">
        <v>290</v>
      </c>
      <c r="B292">
        <v>66</v>
      </c>
      <c r="C292">
        <v>125</v>
      </c>
      <c r="D292">
        <v>92</v>
      </c>
      <c r="E292">
        <v>2</v>
      </c>
      <c r="F292">
        <v>184</v>
      </c>
    </row>
    <row r="293" spans="1:6" x14ac:dyDescent="0.25">
      <c r="A293">
        <v>291</v>
      </c>
      <c r="B293">
        <v>66</v>
      </c>
      <c r="C293">
        <v>728</v>
      </c>
      <c r="D293">
        <v>119</v>
      </c>
      <c r="E293">
        <v>1</v>
      </c>
      <c r="F293">
        <v>119</v>
      </c>
    </row>
    <row r="294" spans="1:6" x14ac:dyDescent="0.25">
      <c r="A294">
        <v>292</v>
      </c>
      <c r="B294">
        <v>66</v>
      </c>
      <c r="C294">
        <v>901</v>
      </c>
      <c r="D294">
        <v>94</v>
      </c>
      <c r="E294">
        <v>2</v>
      </c>
      <c r="F294">
        <v>188</v>
      </c>
    </row>
    <row r="295" spans="1:6" x14ac:dyDescent="0.25">
      <c r="A295">
        <v>293</v>
      </c>
      <c r="B295">
        <v>66</v>
      </c>
      <c r="C295">
        <v>672</v>
      </c>
      <c r="D295">
        <v>113</v>
      </c>
      <c r="E295">
        <v>2</v>
      </c>
      <c r="F295">
        <v>226</v>
      </c>
    </row>
    <row r="296" spans="1:6" x14ac:dyDescent="0.25">
      <c r="A296">
        <v>294</v>
      </c>
      <c r="B296">
        <v>66</v>
      </c>
      <c r="C296">
        <v>163</v>
      </c>
      <c r="D296">
        <v>91</v>
      </c>
      <c r="E296">
        <v>3</v>
      </c>
      <c r="F296">
        <v>273</v>
      </c>
    </row>
    <row r="297" spans="1:6" x14ac:dyDescent="0.25">
      <c r="A297">
        <v>295</v>
      </c>
      <c r="B297">
        <v>66</v>
      </c>
      <c r="C297">
        <v>942</v>
      </c>
      <c r="D297">
        <v>96</v>
      </c>
      <c r="E297">
        <v>1</v>
      </c>
      <c r="F297">
        <v>96</v>
      </c>
    </row>
    <row r="298" spans="1:6" x14ac:dyDescent="0.25">
      <c r="A298">
        <v>296</v>
      </c>
      <c r="B298">
        <v>67</v>
      </c>
      <c r="C298">
        <v>1038</v>
      </c>
      <c r="D298">
        <v>90</v>
      </c>
      <c r="E298">
        <v>2</v>
      </c>
      <c r="F298">
        <v>180</v>
      </c>
    </row>
    <row r="299" spans="1:6" x14ac:dyDescent="0.25">
      <c r="A299">
        <v>297</v>
      </c>
      <c r="B299">
        <v>67</v>
      </c>
      <c r="C299">
        <v>798</v>
      </c>
      <c r="D299">
        <v>91</v>
      </c>
      <c r="E299">
        <v>2</v>
      </c>
      <c r="F299">
        <v>182</v>
      </c>
    </row>
    <row r="300" spans="1:6" x14ac:dyDescent="0.25">
      <c r="A300">
        <v>298</v>
      </c>
      <c r="B300">
        <v>67</v>
      </c>
      <c r="C300">
        <v>453</v>
      </c>
      <c r="D300">
        <v>107</v>
      </c>
      <c r="E300">
        <v>2</v>
      </c>
      <c r="F300">
        <v>214</v>
      </c>
    </row>
    <row r="301" spans="1:6" x14ac:dyDescent="0.25">
      <c r="A301">
        <v>299</v>
      </c>
      <c r="B301">
        <v>68</v>
      </c>
      <c r="C301">
        <v>64</v>
      </c>
      <c r="D301">
        <v>104</v>
      </c>
      <c r="E301">
        <v>1</v>
      </c>
      <c r="F301">
        <v>104</v>
      </c>
    </row>
    <row r="302" spans="1:6" x14ac:dyDescent="0.25">
      <c r="A302">
        <v>300</v>
      </c>
      <c r="B302">
        <v>68</v>
      </c>
      <c r="C302">
        <v>436</v>
      </c>
      <c r="D302">
        <v>107</v>
      </c>
      <c r="E302">
        <v>2</v>
      </c>
      <c r="F302">
        <v>214</v>
      </c>
    </row>
    <row r="303" spans="1:6" x14ac:dyDescent="0.25">
      <c r="A303">
        <v>301</v>
      </c>
      <c r="B303">
        <v>68</v>
      </c>
      <c r="C303">
        <v>1029</v>
      </c>
      <c r="D303">
        <v>90</v>
      </c>
      <c r="E303">
        <v>1</v>
      </c>
      <c r="F303">
        <v>90</v>
      </c>
    </row>
    <row r="304" spans="1:6" x14ac:dyDescent="0.25">
      <c r="A304">
        <v>302</v>
      </c>
      <c r="B304">
        <v>68</v>
      </c>
      <c r="C304">
        <v>78</v>
      </c>
      <c r="D304">
        <v>118</v>
      </c>
      <c r="E304">
        <v>1</v>
      </c>
      <c r="F304">
        <v>118</v>
      </c>
    </row>
    <row r="305" spans="1:6" x14ac:dyDescent="0.25">
      <c r="A305">
        <v>303</v>
      </c>
      <c r="B305">
        <v>69</v>
      </c>
      <c r="C305">
        <v>103</v>
      </c>
      <c r="D305">
        <v>118</v>
      </c>
      <c r="E305">
        <v>1</v>
      </c>
      <c r="F305">
        <v>118</v>
      </c>
    </row>
    <row r="306" spans="1:6" x14ac:dyDescent="0.25">
      <c r="A306">
        <v>304</v>
      </c>
      <c r="B306">
        <v>69</v>
      </c>
      <c r="C306">
        <v>175</v>
      </c>
      <c r="D306">
        <v>98</v>
      </c>
      <c r="E306">
        <v>3</v>
      </c>
      <c r="F306">
        <v>294</v>
      </c>
    </row>
    <row r="307" spans="1:6" x14ac:dyDescent="0.25">
      <c r="A307">
        <v>305</v>
      </c>
      <c r="B307">
        <v>69</v>
      </c>
      <c r="C307">
        <v>1059</v>
      </c>
      <c r="D307">
        <v>93</v>
      </c>
      <c r="E307">
        <v>1</v>
      </c>
      <c r="F307">
        <v>93</v>
      </c>
    </row>
    <row r="308" spans="1:6" x14ac:dyDescent="0.25">
      <c r="A308">
        <v>306</v>
      </c>
      <c r="B308">
        <v>69</v>
      </c>
      <c r="C308">
        <v>1210</v>
      </c>
      <c r="D308">
        <v>105</v>
      </c>
      <c r="E308">
        <v>2</v>
      </c>
      <c r="F308">
        <v>210</v>
      </c>
    </row>
    <row r="309" spans="1:6" x14ac:dyDescent="0.25">
      <c r="A309">
        <v>307</v>
      </c>
      <c r="B309">
        <v>69</v>
      </c>
      <c r="C309">
        <v>817</v>
      </c>
      <c r="D309">
        <v>117</v>
      </c>
      <c r="E309">
        <v>2</v>
      </c>
      <c r="F309">
        <v>234</v>
      </c>
    </row>
    <row r="310" spans="1:6" x14ac:dyDescent="0.25">
      <c r="A310">
        <v>308</v>
      </c>
      <c r="B310">
        <v>69</v>
      </c>
      <c r="C310">
        <v>616</v>
      </c>
      <c r="D310">
        <v>112</v>
      </c>
      <c r="E310">
        <v>3</v>
      </c>
      <c r="F310">
        <v>336</v>
      </c>
    </row>
    <row r="311" spans="1:6" x14ac:dyDescent="0.25">
      <c r="A311">
        <v>309</v>
      </c>
      <c r="B311">
        <v>70</v>
      </c>
      <c r="C311">
        <v>593</v>
      </c>
      <c r="D311">
        <v>100</v>
      </c>
      <c r="E311">
        <v>1</v>
      </c>
      <c r="F311">
        <v>100</v>
      </c>
    </row>
    <row r="312" spans="1:6" x14ac:dyDescent="0.25">
      <c r="A312">
        <v>310</v>
      </c>
      <c r="B312">
        <v>71</v>
      </c>
      <c r="C312">
        <v>1100</v>
      </c>
      <c r="D312">
        <v>115</v>
      </c>
      <c r="E312">
        <v>1</v>
      </c>
      <c r="F312">
        <v>115</v>
      </c>
    </row>
    <row r="313" spans="1:6" x14ac:dyDescent="0.25">
      <c r="A313">
        <v>311</v>
      </c>
      <c r="B313">
        <v>71</v>
      </c>
      <c r="C313">
        <v>230</v>
      </c>
      <c r="D313">
        <v>106</v>
      </c>
      <c r="E313">
        <v>2</v>
      </c>
      <c r="F313">
        <v>212</v>
      </c>
    </row>
    <row r="314" spans="1:6" x14ac:dyDescent="0.25">
      <c r="A314">
        <v>312</v>
      </c>
      <c r="B314">
        <v>72</v>
      </c>
      <c r="C314">
        <v>1028</v>
      </c>
      <c r="D314">
        <v>90</v>
      </c>
      <c r="E314">
        <v>2</v>
      </c>
      <c r="F314">
        <v>180</v>
      </c>
    </row>
    <row r="315" spans="1:6" x14ac:dyDescent="0.25">
      <c r="A315">
        <v>313</v>
      </c>
      <c r="B315">
        <v>72</v>
      </c>
      <c r="C315">
        <v>548</v>
      </c>
      <c r="D315">
        <v>98</v>
      </c>
      <c r="E315">
        <v>2</v>
      </c>
      <c r="F315">
        <v>196</v>
      </c>
    </row>
    <row r="316" spans="1:6" x14ac:dyDescent="0.25">
      <c r="A316">
        <v>314</v>
      </c>
      <c r="B316">
        <v>72</v>
      </c>
      <c r="C316">
        <v>71</v>
      </c>
      <c r="D316">
        <v>118</v>
      </c>
      <c r="E316">
        <v>2</v>
      </c>
      <c r="F316">
        <v>236</v>
      </c>
    </row>
    <row r="317" spans="1:6" x14ac:dyDescent="0.25">
      <c r="A317">
        <v>315</v>
      </c>
      <c r="B317">
        <v>72</v>
      </c>
      <c r="C317">
        <v>596</v>
      </c>
      <c r="D317">
        <v>112</v>
      </c>
      <c r="E317">
        <v>2</v>
      </c>
      <c r="F317">
        <v>224</v>
      </c>
    </row>
    <row r="318" spans="1:6" x14ac:dyDescent="0.25">
      <c r="A318">
        <v>316</v>
      </c>
      <c r="B318">
        <v>73</v>
      </c>
      <c r="C318">
        <v>467</v>
      </c>
      <c r="D318">
        <v>118</v>
      </c>
      <c r="E318">
        <v>3</v>
      </c>
      <c r="F318">
        <v>354</v>
      </c>
    </row>
    <row r="319" spans="1:6" x14ac:dyDescent="0.25">
      <c r="A319">
        <v>317</v>
      </c>
      <c r="B319">
        <v>73</v>
      </c>
      <c r="C319">
        <v>1135</v>
      </c>
      <c r="D319">
        <v>102</v>
      </c>
      <c r="E319">
        <v>1</v>
      </c>
      <c r="F319">
        <v>102</v>
      </c>
    </row>
    <row r="320" spans="1:6" x14ac:dyDescent="0.25">
      <c r="A320">
        <v>318</v>
      </c>
      <c r="B320">
        <v>73</v>
      </c>
      <c r="C320">
        <v>1014</v>
      </c>
      <c r="D320">
        <v>106</v>
      </c>
      <c r="E320">
        <v>1</v>
      </c>
      <c r="F320">
        <v>106</v>
      </c>
    </row>
    <row r="321" spans="1:6" x14ac:dyDescent="0.25">
      <c r="A321">
        <v>319</v>
      </c>
      <c r="B321">
        <v>73</v>
      </c>
      <c r="C321">
        <v>1188</v>
      </c>
      <c r="D321">
        <v>99</v>
      </c>
      <c r="E321">
        <v>3</v>
      </c>
      <c r="F321">
        <v>297</v>
      </c>
    </row>
    <row r="322" spans="1:6" x14ac:dyDescent="0.25">
      <c r="A322">
        <v>320</v>
      </c>
      <c r="B322">
        <v>73</v>
      </c>
      <c r="C322">
        <v>70</v>
      </c>
      <c r="D322">
        <v>118</v>
      </c>
      <c r="E322">
        <v>2</v>
      </c>
      <c r="F322">
        <v>236</v>
      </c>
    </row>
    <row r="323" spans="1:6" x14ac:dyDescent="0.25">
      <c r="A323">
        <v>321</v>
      </c>
      <c r="B323">
        <v>74</v>
      </c>
      <c r="C323">
        <v>507</v>
      </c>
      <c r="D323">
        <v>102</v>
      </c>
      <c r="E323">
        <v>2</v>
      </c>
      <c r="F323">
        <v>204</v>
      </c>
    </row>
    <row r="324" spans="1:6" x14ac:dyDescent="0.25">
      <c r="A324">
        <v>322</v>
      </c>
      <c r="B324">
        <v>74</v>
      </c>
      <c r="C324">
        <v>311</v>
      </c>
      <c r="D324">
        <v>105</v>
      </c>
      <c r="E324">
        <v>2</v>
      </c>
      <c r="F324">
        <v>210</v>
      </c>
    </row>
    <row r="325" spans="1:6" x14ac:dyDescent="0.25">
      <c r="A325">
        <v>323</v>
      </c>
      <c r="B325">
        <v>74</v>
      </c>
      <c r="C325">
        <v>85</v>
      </c>
      <c r="D325">
        <v>118</v>
      </c>
      <c r="E325">
        <v>2</v>
      </c>
      <c r="F325">
        <v>236</v>
      </c>
    </row>
    <row r="326" spans="1:6" x14ac:dyDescent="0.25">
      <c r="A326">
        <v>324</v>
      </c>
      <c r="B326">
        <v>75</v>
      </c>
      <c r="C326">
        <v>571</v>
      </c>
      <c r="D326">
        <v>100</v>
      </c>
      <c r="E326">
        <v>2</v>
      </c>
      <c r="F326">
        <v>200</v>
      </c>
    </row>
    <row r="327" spans="1:6" x14ac:dyDescent="0.25">
      <c r="A327">
        <v>325</v>
      </c>
      <c r="B327">
        <v>75</v>
      </c>
      <c r="C327">
        <v>395</v>
      </c>
      <c r="D327">
        <v>119</v>
      </c>
      <c r="E327">
        <v>3</v>
      </c>
      <c r="F327">
        <v>357</v>
      </c>
    </row>
    <row r="328" spans="1:6" x14ac:dyDescent="0.25">
      <c r="A328">
        <v>326</v>
      </c>
      <c r="B328">
        <v>75</v>
      </c>
      <c r="C328">
        <v>604</v>
      </c>
      <c r="D328">
        <v>112</v>
      </c>
      <c r="E328">
        <v>3</v>
      </c>
      <c r="F328">
        <v>336</v>
      </c>
    </row>
    <row r="329" spans="1:6" x14ac:dyDescent="0.25">
      <c r="A329">
        <v>327</v>
      </c>
      <c r="B329">
        <v>76</v>
      </c>
      <c r="C329">
        <v>452</v>
      </c>
      <c r="D329">
        <v>107</v>
      </c>
      <c r="E329">
        <v>1</v>
      </c>
      <c r="F329">
        <v>107</v>
      </c>
    </row>
    <row r="330" spans="1:6" x14ac:dyDescent="0.25">
      <c r="A330">
        <v>328</v>
      </c>
      <c r="B330">
        <v>76</v>
      </c>
      <c r="C330">
        <v>1083</v>
      </c>
      <c r="D330">
        <v>93</v>
      </c>
      <c r="E330">
        <v>2</v>
      </c>
      <c r="F330">
        <v>186</v>
      </c>
    </row>
    <row r="331" spans="1:6" x14ac:dyDescent="0.25">
      <c r="A331">
        <v>329</v>
      </c>
      <c r="B331">
        <v>76</v>
      </c>
      <c r="C331">
        <v>214</v>
      </c>
      <c r="D331">
        <v>106</v>
      </c>
      <c r="E331">
        <v>1</v>
      </c>
      <c r="F331">
        <v>106</v>
      </c>
    </row>
    <row r="332" spans="1:6" x14ac:dyDescent="0.25">
      <c r="A332">
        <v>330</v>
      </c>
      <c r="B332">
        <v>76</v>
      </c>
      <c r="C332">
        <v>1158</v>
      </c>
      <c r="D332">
        <v>99</v>
      </c>
      <c r="E332">
        <v>1</v>
      </c>
      <c r="F332">
        <v>99</v>
      </c>
    </row>
    <row r="333" spans="1:6" x14ac:dyDescent="0.25">
      <c r="A333">
        <v>331</v>
      </c>
      <c r="B333">
        <v>76</v>
      </c>
      <c r="C333">
        <v>1132</v>
      </c>
      <c r="D333">
        <v>102</v>
      </c>
      <c r="E333">
        <v>1</v>
      </c>
      <c r="F333">
        <v>102</v>
      </c>
    </row>
    <row r="334" spans="1:6" x14ac:dyDescent="0.25">
      <c r="A334">
        <v>332</v>
      </c>
      <c r="B334">
        <v>76</v>
      </c>
      <c r="C334">
        <v>1067</v>
      </c>
      <c r="D334">
        <v>93</v>
      </c>
      <c r="E334">
        <v>3</v>
      </c>
      <c r="F334">
        <v>279</v>
      </c>
    </row>
    <row r="335" spans="1:6" x14ac:dyDescent="0.25">
      <c r="A335">
        <v>333</v>
      </c>
      <c r="B335">
        <v>76</v>
      </c>
      <c r="C335">
        <v>842</v>
      </c>
      <c r="D335">
        <v>113</v>
      </c>
      <c r="E335">
        <v>2</v>
      </c>
      <c r="F335">
        <v>226</v>
      </c>
    </row>
    <row r="336" spans="1:6" x14ac:dyDescent="0.25">
      <c r="A336">
        <v>334</v>
      </c>
      <c r="B336">
        <v>77</v>
      </c>
      <c r="C336">
        <v>81</v>
      </c>
      <c r="D336">
        <v>118</v>
      </c>
      <c r="E336">
        <v>3</v>
      </c>
      <c r="F336">
        <v>354</v>
      </c>
    </row>
    <row r="337" spans="1:6" x14ac:dyDescent="0.25">
      <c r="A337">
        <v>335</v>
      </c>
      <c r="B337">
        <v>77</v>
      </c>
      <c r="C337">
        <v>672</v>
      </c>
      <c r="D337">
        <v>113</v>
      </c>
      <c r="E337">
        <v>1</v>
      </c>
      <c r="F337">
        <v>113</v>
      </c>
    </row>
    <row r="338" spans="1:6" x14ac:dyDescent="0.25">
      <c r="A338">
        <v>336</v>
      </c>
      <c r="B338">
        <v>77</v>
      </c>
      <c r="C338">
        <v>390</v>
      </c>
      <c r="D338">
        <v>119</v>
      </c>
      <c r="E338">
        <v>3</v>
      </c>
      <c r="F338">
        <v>357</v>
      </c>
    </row>
    <row r="339" spans="1:6" x14ac:dyDescent="0.25">
      <c r="A339">
        <v>337</v>
      </c>
      <c r="B339">
        <v>77</v>
      </c>
      <c r="C339">
        <v>614</v>
      </c>
      <c r="D339">
        <v>112</v>
      </c>
      <c r="E339">
        <v>1</v>
      </c>
      <c r="F339">
        <v>112</v>
      </c>
    </row>
    <row r="340" spans="1:6" x14ac:dyDescent="0.25">
      <c r="A340">
        <v>338</v>
      </c>
      <c r="B340">
        <v>77</v>
      </c>
      <c r="C340">
        <v>535</v>
      </c>
      <c r="D340">
        <v>98</v>
      </c>
      <c r="E340">
        <v>3</v>
      </c>
      <c r="F340">
        <v>294</v>
      </c>
    </row>
    <row r="341" spans="1:6" x14ac:dyDescent="0.25">
      <c r="A341">
        <v>339</v>
      </c>
      <c r="B341">
        <v>77</v>
      </c>
      <c r="C341">
        <v>1165</v>
      </c>
      <c r="D341">
        <v>99</v>
      </c>
      <c r="E341">
        <v>2</v>
      </c>
      <c r="F341">
        <v>198</v>
      </c>
    </row>
    <row r="342" spans="1:6" x14ac:dyDescent="0.25">
      <c r="A342">
        <v>340</v>
      </c>
      <c r="B342">
        <v>77</v>
      </c>
      <c r="C342">
        <v>364</v>
      </c>
      <c r="D342">
        <v>94</v>
      </c>
      <c r="E342">
        <v>1</v>
      </c>
      <c r="F342">
        <v>94</v>
      </c>
    </row>
    <row r="343" spans="1:6" x14ac:dyDescent="0.25">
      <c r="A343">
        <v>341</v>
      </c>
      <c r="B343">
        <v>77</v>
      </c>
      <c r="C343">
        <v>1221</v>
      </c>
      <c r="D343">
        <v>105</v>
      </c>
      <c r="E343">
        <v>1</v>
      </c>
      <c r="F343">
        <v>105</v>
      </c>
    </row>
    <row r="344" spans="1:6" x14ac:dyDescent="0.25">
      <c r="A344">
        <v>342</v>
      </c>
      <c r="B344">
        <v>77</v>
      </c>
      <c r="C344">
        <v>878</v>
      </c>
      <c r="D344">
        <v>94</v>
      </c>
      <c r="E344">
        <v>3</v>
      </c>
      <c r="F344">
        <v>282</v>
      </c>
    </row>
    <row r="345" spans="1:6" x14ac:dyDescent="0.25">
      <c r="A345">
        <v>343</v>
      </c>
      <c r="B345">
        <v>77</v>
      </c>
      <c r="C345">
        <v>782</v>
      </c>
      <c r="D345">
        <v>91</v>
      </c>
      <c r="E345">
        <v>3</v>
      </c>
      <c r="F345">
        <v>273</v>
      </c>
    </row>
    <row r="346" spans="1:6" x14ac:dyDescent="0.25">
      <c r="A346">
        <v>344</v>
      </c>
      <c r="B346">
        <v>77</v>
      </c>
      <c r="C346">
        <v>819</v>
      </c>
      <c r="D346">
        <v>117</v>
      </c>
      <c r="E346">
        <v>3</v>
      </c>
      <c r="F346">
        <v>351</v>
      </c>
    </row>
    <row r="347" spans="1:6" x14ac:dyDescent="0.25">
      <c r="A347">
        <v>345</v>
      </c>
      <c r="B347">
        <v>77</v>
      </c>
      <c r="C347">
        <v>577</v>
      </c>
      <c r="D347">
        <v>100</v>
      </c>
      <c r="E347">
        <v>2</v>
      </c>
      <c r="F347">
        <v>200</v>
      </c>
    </row>
    <row r="348" spans="1:6" x14ac:dyDescent="0.25">
      <c r="A348">
        <v>346</v>
      </c>
      <c r="B348">
        <v>78</v>
      </c>
      <c r="C348">
        <v>733</v>
      </c>
      <c r="D348">
        <v>119</v>
      </c>
      <c r="E348">
        <v>3</v>
      </c>
      <c r="F348">
        <v>357</v>
      </c>
    </row>
    <row r="349" spans="1:6" x14ac:dyDescent="0.25">
      <c r="A349">
        <v>347</v>
      </c>
      <c r="B349">
        <v>78</v>
      </c>
      <c r="C349">
        <v>1086</v>
      </c>
      <c r="D349">
        <v>115</v>
      </c>
      <c r="E349">
        <v>2</v>
      </c>
      <c r="F349">
        <v>230</v>
      </c>
    </row>
    <row r="350" spans="1:6" x14ac:dyDescent="0.25">
      <c r="A350">
        <v>348</v>
      </c>
      <c r="B350">
        <v>78</v>
      </c>
      <c r="C350">
        <v>1001</v>
      </c>
      <c r="D350">
        <v>106</v>
      </c>
      <c r="E350">
        <v>2</v>
      </c>
      <c r="F350">
        <v>212</v>
      </c>
    </row>
    <row r="351" spans="1:6" x14ac:dyDescent="0.25">
      <c r="A351">
        <v>349</v>
      </c>
      <c r="B351">
        <v>79</v>
      </c>
      <c r="C351">
        <v>481</v>
      </c>
      <c r="D351">
        <v>118</v>
      </c>
      <c r="E351">
        <v>2</v>
      </c>
      <c r="F351">
        <v>236</v>
      </c>
    </row>
    <row r="352" spans="1:6" x14ac:dyDescent="0.25">
      <c r="A352">
        <v>350</v>
      </c>
      <c r="B352">
        <v>79</v>
      </c>
      <c r="C352">
        <v>499</v>
      </c>
      <c r="D352">
        <v>102</v>
      </c>
      <c r="E352">
        <v>1</v>
      </c>
      <c r="F352">
        <v>102</v>
      </c>
    </row>
    <row r="353" spans="1:6" x14ac:dyDescent="0.25">
      <c r="A353">
        <v>351</v>
      </c>
      <c r="B353">
        <v>79</v>
      </c>
      <c r="C353">
        <v>1244</v>
      </c>
      <c r="D353">
        <v>112</v>
      </c>
      <c r="E353">
        <v>3</v>
      </c>
      <c r="F353">
        <v>336</v>
      </c>
    </row>
    <row r="354" spans="1:6" x14ac:dyDescent="0.25">
      <c r="A354">
        <v>352</v>
      </c>
      <c r="B354">
        <v>79</v>
      </c>
      <c r="C354">
        <v>947</v>
      </c>
      <c r="D354">
        <v>97</v>
      </c>
      <c r="E354">
        <v>1</v>
      </c>
      <c r="F354">
        <v>97</v>
      </c>
    </row>
    <row r="355" spans="1:6" x14ac:dyDescent="0.25">
      <c r="A355">
        <v>353</v>
      </c>
      <c r="B355">
        <v>80</v>
      </c>
      <c r="C355">
        <v>21</v>
      </c>
      <c r="D355">
        <v>96</v>
      </c>
      <c r="E355">
        <v>2</v>
      </c>
      <c r="F355">
        <v>192</v>
      </c>
    </row>
    <row r="356" spans="1:6" x14ac:dyDescent="0.25">
      <c r="A356">
        <v>354</v>
      </c>
      <c r="B356">
        <v>80</v>
      </c>
      <c r="C356">
        <v>978</v>
      </c>
      <c r="D356">
        <v>97</v>
      </c>
      <c r="E356">
        <v>2</v>
      </c>
      <c r="F356">
        <v>194</v>
      </c>
    </row>
    <row r="357" spans="1:6" x14ac:dyDescent="0.25">
      <c r="A357">
        <v>355</v>
      </c>
      <c r="B357">
        <v>81</v>
      </c>
      <c r="C357">
        <v>55</v>
      </c>
      <c r="D357">
        <v>104</v>
      </c>
      <c r="E357">
        <v>3</v>
      </c>
      <c r="F357">
        <v>312</v>
      </c>
    </row>
    <row r="358" spans="1:6" x14ac:dyDescent="0.25">
      <c r="A358">
        <v>356</v>
      </c>
      <c r="B358">
        <v>81</v>
      </c>
      <c r="C358">
        <v>987</v>
      </c>
      <c r="D358">
        <v>106</v>
      </c>
      <c r="E358">
        <v>2</v>
      </c>
      <c r="F358">
        <v>212</v>
      </c>
    </row>
    <row r="359" spans="1:6" x14ac:dyDescent="0.25">
      <c r="A359">
        <v>357</v>
      </c>
      <c r="B359">
        <v>81</v>
      </c>
      <c r="C359">
        <v>1175</v>
      </c>
      <c r="D359">
        <v>99</v>
      </c>
      <c r="E359">
        <v>1</v>
      </c>
      <c r="F359">
        <v>99</v>
      </c>
    </row>
    <row r="360" spans="1:6" x14ac:dyDescent="0.25">
      <c r="A360">
        <v>358</v>
      </c>
      <c r="B360">
        <v>81</v>
      </c>
      <c r="C360">
        <v>142</v>
      </c>
      <c r="D360">
        <v>91</v>
      </c>
      <c r="E360">
        <v>1</v>
      </c>
      <c r="F360">
        <v>91</v>
      </c>
    </row>
    <row r="361" spans="1:6" x14ac:dyDescent="0.25">
      <c r="A361">
        <v>359</v>
      </c>
      <c r="B361">
        <v>81</v>
      </c>
      <c r="C361">
        <v>143</v>
      </c>
      <c r="D361">
        <v>91</v>
      </c>
      <c r="E361">
        <v>3</v>
      </c>
      <c r="F361">
        <v>273</v>
      </c>
    </row>
    <row r="362" spans="1:6" x14ac:dyDescent="0.25">
      <c r="A362">
        <v>360</v>
      </c>
      <c r="B362">
        <v>81</v>
      </c>
      <c r="C362">
        <v>626</v>
      </c>
      <c r="D362">
        <v>112</v>
      </c>
      <c r="E362">
        <v>1</v>
      </c>
      <c r="F362">
        <v>112</v>
      </c>
    </row>
    <row r="363" spans="1:6" x14ac:dyDescent="0.25">
      <c r="A363">
        <v>361</v>
      </c>
      <c r="B363">
        <v>82</v>
      </c>
      <c r="C363">
        <v>599</v>
      </c>
      <c r="D363">
        <v>112</v>
      </c>
      <c r="E363">
        <v>2</v>
      </c>
      <c r="F363">
        <v>224</v>
      </c>
    </row>
    <row r="364" spans="1:6" x14ac:dyDescent="0.25">
      <c r="A364">
        <v>362</v>
      </c>
      <c r="B364">
        <v>82</v>
      </c>
      <c r="C364">
        <v>528</v>
      </c>
      <c r="D364">
        <v>98</v>
      </c>
      <c r="E364">
        <v>3</v>
      </c>
      <c r="F364">
        <v>294</v>
      </c>
    </row>
    <row r="365" spans="1:6" x14ac:dyDescent="0.25">
      <c r="A365">
        <v>363</v>
      </c>
      <c r="B365">
        <v>82</v>
      </c>
      <c r="C365">
        <v>757</v>
      </c>
      <c r="D365">
        <v>109</v>
      </c>
      <c r="E365">
        <v>1</v>
      </c>
      <c r="F365">
        <v>109</v>
      </c>
    </row>
    <row r="366" spans="1:6" x14ac:dyDescent="0.25">
      <c r="A366">
        <v>364</v>
      </c>
      <c r="B366">
        <v>82</v>
      </c>
      <c r="C366">
        <v>1042</v>
      </c>
      <c r="D366">
        <v>90</v>
      </c>
      <c r="E366">
        <v>3</v>
      </c>
      <c r="F366">
        <v>270</v>
      </c>
    </row>
    <row r="367" spans="1:6" x14ac:dyDescent="0.25">
      <c r="A367">
        <v>365</v>
      </c>
      <c r="B367">
        <v>82</v>
      </c>
      <c r="C367">
        <v>676</v>
      </c>
      <c r="D367">
        <v>113</v>
      </c>
      <c r="E367">
        <v>2</v>
      </c>
      <c r="F367">
        <v>226</v>
      </c>
    </row>
    <row r="368" spans="1:6" x14ac:dyDescent="0.25">
      <c r="A368">
        <v>366</v>
      </c>
      <c r="B368">
        <v>82</v>
      </c>
      <c r="C368">
        <v>239</v>
      </c>
      <c r="D368">
        <v>106</v>
      </c>
      <c r="E368">
        <v>3</v>
      </c>
      <c r="F368">
        <v>318</v>
      </c>
    </row>
    <row r="369" spans="1:6" x14ac:dyDescent="0.25">
      <c r="A369">
        <v>367</v>
      </c>
      <c r="B369">
        <v>83</v>
      </c>
      <c r="C369">
        <v>588</v>
      </c>
      <c r="D369">
        <v>100</v>
      </c>
      <c r="E369">
        <v>1</v>
      </c>
      <c r="F369">
        <v>100</v>
      </c>
    </row>
    <row r="370" spans="1:6" x14ac:dyDescent="0.25">
      <c r="A370">
        <v>368</v>
      </c>
      <c r="B370">
        <v>83</v>
      </c>
      <c r="C370">
        <v>88</v>
      </c>
      <c r="D370">
        <v>118</v>
      </c>
      <c r="E370">
        <v>1</v>
      </c>
      <c r="F370">
        <v>118</v>
      </c>
    </row>
    <row r="371" spans="1:6" x14ac:dyDescent="0.25">
      <c r="A371">
        <v>369</v>
      </c>
      <c r="B371">
        <v>83</v>
      </c>
      <c r="C371">
        <v>260</v>
      </c>
      <c r="D371">
        <v>95</v>
      </c>
      <c r="E371">
        <v>2</v>
      </c>
      <c r="F371">
        <v>190</v>
      </c>
    </row>
    <row r="372" spans="1:6" x14ac:dyDescent="0.25">
      <c r="A372">
        <v>370</v>
      </c>
      <c r="B372">
        <v>84</v>
      </c>
      <c r="C372">
        <v>1074</v>
      </c>
      <c r="D372">
        <v>93</v>
      </c>
      <c r="E372">
        <v>1</v>
      </c>
      <c r="F372">
        <v>93</v>
      </c>
    </row>
    <row r="373" spans="1:6" x14ac:dyDescent="0.25">
      <c r="A373">
        <v>371</v>
      </c>
      <c r="B373">
        <v>84</v>
      </c>
      <c r="C373">
        <v>371</v>
      </c>
      <c r="D373">
        <v>94</v>
      </c>
      <c r="E373">
        <v>3</v>
      </c>
      <c r="F373">
        <v>282</v>
      </c>
    </row>
    <row r="374" spans="1:6" x14ac:dyDescent="0.25">
      <c r="A374">
        <v>372</v>
      </c>
      <c r="B374">
        <v>84</v>
      </c>
      <c r="C374">
        <v>191</v>
      </c>
      <c r="D374">
        <v>98</v>
      </c>
      <c r="E374">
        <v>2</v>
      </c>
      <c r="F374">
        <v>196</v>
      </c>
    </row>
    <row r="375" spans="1:6" x14ac:dyDescent="0.25">
      <c r="A375">
        <v>373</v>
      </c>
      <c r="B375">
        <v>85</v>
      </c>
      <c r="C375">
        <v>442</v>
      </c>
      <c r="D375">
        <v>107</v>
      </c>
      <c r="E375">
        <v>1</v>
      </c>
      <c r="F375">
        <v>107</v>
      </c>
    </row>
    <row r="376" spans="1:6" x14ac:dyDescent="0.25">
      <c r="A376">
        <v>374</v>
      </c>
      <c r="B376">
        <v>85</v>
      </c>
      <c r="C376">
        <v>379</v>
      </c>
      <c r="D376">
        <v>94</v>
      </c>
      <c r="E376">
        <v>1</v>
      </c>
      <c r="F376">
        <v>94</v>
      </c>
    </row>
    <row r="377" spans="1:6" x14ac:dyDescent="0.25">
      <c r="A377">
        <v>375</v>
      </c>
      <c r="B377">
        <v>85</v>
      </c>
      <c r="C377">
        <v>613</v>
      </c>
      <c r="D377">
        <v>112</v>
      </c>
      <c r="E377">
        <v>3</v>
      </c>
      <c r="F377">
        <v>336</v>
      </c>
    </row>
    <row r="378" spans="1:6" x14ac:dyDescent="0.25">
      <c r="A378">
        <v>376</v>
      </c>
      <c r="B378">
        <v>86</v>
      </c>
      <c r="C378">
        <v>572</v>
      </c>
      <c r="D378">
        <v>100</v>
      </c>
      <c r="E378">
        <v>2</v>
      </c>
      <c r="F378">
        <v>200</v>
      </c>
    </row>
    <row r="379" spans="1:6" x14ac:dyDescent="0.25">
      <c r="A379">
        <v>377</v>
      </c>
      <c r="B379">
        <v>87</v>
      </c>
      <c r="C379">
        <v>98</v>
      </c>
      <c r="D379">
        <v>118</v>
      </c>
      <c r="E379">
        <v>3</v>
      </c>
      <c r="F379">
        <v>354</v>
      </c>
    </row>
    <row r="380" spans="1:6" x14ac:dyDescent="0.25">
      <c r="A380">
        <v>378</v>
      </c>
      <c r="B380">
        <v>87</v>
      </c>
      <c r="C380">
        <v>276</v>
      </c>
      <c r="D380">
        <v>95</v>
      </c>
      <c r="E380">
        <v>1</v>
      </c>
      <c r="F380">
        <v>95</v>
      </c>
    </row>
    <row r="381" spans="1:6" x14ac:dyDescent="0.25">
      <c r="A381">
        <v>379</v>
      </c>
      <c r="B381">
        <v>87</v>
      </c>
      <c r="C381">
        <v>278</v>
      </c>
      <c r="D381">
        <v>95</v>
      </c>
      <c r="E381">
        <v>2</v>
      </c>
      <c r="F381">
        <v>190</v>
      </c>
    </row>
    <row r="382" spans="1:6" x14ac:dyDescent="0.25">
      <c r="A382">
        <v>380</v>
      </c>
      <c r="B382">
        <v>87</v>
      </c>
      <c r="C382">
        <v>174</v>
      </c>
      <c r="D382">
        <v>91</v>
      </c>
      <c r="E382">
        <v>2</v>
      </c>
      <c r="F382">
        <v>182</v>
      </c>
    </row>
    <row r="383" spans="1:6" x14ac:dyDescent="0.25">
      <c r="A383">
        <v>381</v>
      </c>
      <c r="B383">
        <v>88</v>
      </c>
      <c r="C383">
        <v>126</v>
      </c>
      <c r="D383">
        <v>92</v>
      </c>
      <c r="E383">
        <v>1</v>
      </c>
      <c r="F383">
        <v>92</v>
      </c>
    </row>
    <row r="384" spans="1:6" x14ac:dyDescent="0.25">
      <c r="A384">
        <v>382</v>
      </c>
      <c r="B384">
        <v>88</v>
      </c>
      <c r="C384">
        <v>862</v>
      </c>
      <c r="D384">
        <v>113</v>
      </c>
      <c r="E384">
        <v>3</v>
      </c>
      <c r="F384">
        <v>339</v>
      </c>
    </row>
    <row r="385" spans="1:6" x14ac:dyDescent="0.25">
      <c r="A385">
        <v>383</v>
      </c>
      <c r="B385">
        <v>88</v>
      </c>
      <c r="C385">
        <v>407</v>
      </c>
      <c r="D385">
        <v>119</v>
      </c>
      <c r="E385">
        <v>1</v>
      </c>
      <c r="F385">
        <v>119</v>
      </c>
    </row>
    <row r="386" spans="1:6" x14ac:dyDescent="0.25">
      <c r="A386">
        <v>384</v>
      </c>
      <c r="B386">
        <v>88</v>
      </c>
      <c r="C386">
        <v>86</v>
      </c>
      <c r="D386">
        <v>118</v>
      </c>
      <c r="E386">
        <v>2</v>
      </c>
      <c r="F386">
        <v>236</v>
      </c>
    </row>
    <row r="387" spans="1:6" x14ac:dyDescent="0.25">
      <c r="A387">
        <v>385</v>
      </c>
      <c r="B387">
        <v>88</v>
      </c>
      <c r="C387">
        <v>770</v>
      </c>
      <c r="D387">
        <v>91</v>
      </c>
      <c r="E387">
        <v>2</v>
      </c>
      <c r="F387">
        <v>182</v>
      </c>
    </row>
    <row r="388" spans="1:6" x14ac:dyDescent="0.25">
      <c r="A388">
        <v>386</v>
      </c>
      <c r="B388">
        <v>88</v>
      </c>
      <c r="C388">
        <v>915</v>
      </c>
      <c r="D388">
        <v>96</v>
      </c>
      <c r="E388">
        <v>2</v>
      </c>
      <c r="F388">
        <v>192</v>
      </c>
    </row>
    <row r="389" spans="1:6" x14ac:dyDescent="0.25">
      <c r="A389">
        <v>387</v>
      </c>
      <c r="B389">
        <v>88</v>
      </c>
      <c r="C389">
        <v>1221</v>
      </c>
      <c r="D389">
        <v>105</v>
      </c>
      <c r="E389">
        <v>2</v>
      </c>
      <c r="F389">
        <v>210</v>
      </c>
    </row>
    <row r="390" spans="1:6" x14ac:dyDescent="0.25">
      <c r="A390">
        <v>388</v>
      </c>
      <c r="B390">
        <v>89</v>
      </c>
      <c r="C390">
        <v>271</v>
      </c>
      <c r="D390">
        <v>95</v>
      </c>
      <c r="E390">
        <v>1</v>
      </c>
      <c r="F390">
        <v>95</v>
      </c>
    </row>
    <row r="391" spans="1:6" x14ac:dyDescent="0.25">
      <c r="A391">
        <v>389</v>
      </c>
      <c r="B391">
        <v>89</v>
      </c>
      <c r="C391">
        <v>818</v>
      </c>
      <c r="D391">
        <v>117</v>
      </c>
      <c r="E391">
        <v>2</v>
      </c>
      <c r="F391">
        <v>234</v>
      </c>
    </row>
    <row r="392" spans="1:6" x14ac:dyDescent="0.25">
      <c r="A392">
        <v>390</v>
      </c>
      <c r="B392">
        <v>89</v>
      </c>
      <c r="C392">
        <v>549</v>
      </c>
      <c r="D392">
        <v>98</v>
      </c>
      <c r="E392">
        <v>1</v>
      </c>
      <c r="F392">
        <v>98</v>
      </c>
    </row>
    <row r="393" spans="1:6" x14ac:dyDescent="0.25">
      <c r="A393">
        <v>391</v>
      </c>
      <c r="B393">
        <v>89</v>
      </c>
      <c r="C393">
        <v>520</v>
      </c>
      <c r="D393">
        <v>102</v>
      </c>
      <c r="E393">
        <v>3</v>
      </c>
      <c r="F393">
        <v>306</v>
      </c>
    </row>
    <row r="394" spans="1:6" x14ac:dyDescent="0.25">
      <c r="A394">
        <v>392</v>
      </c>
      <c r="B394">
        <v>89</v>
      </c>
      <c r="C394">
        <v>545</v>
      </c>
      <c r="D394">
        <v>98</v>
      </c>
      <c r="E394">
        <v>1</v>
      </c>
      <c r="F394">
        <v>98</v>
      </c>
    </row>
    <row r="395" spans="1:6" x14ac:dyDescent="0.25">
      <c r="A395">
        <v>393</v>
      </c>
      <c r="B395">
        <v>90</v>
      </c>
      <c r="C395">
        <v>134</v>
      </c>
      <c r="D395">
        <v>92</v>
      </c>
      <c r="E395">
        <v>3</v>
      </c>
      <c r="F395">
        <v>276</v>
      </c>
    </row>
    <row r="396" spans="1:6" x14ac:dyDescent="0.25">
      <c r="A396">
        <v>394</v>
      </c>
      <c r="B396">
        <v>90</v>
      </c>
      <c r="C396">
        <v>19</v>
      </c>
      <c r="D396">
        <v>96</v>
      </c>
      <c r="E396">
        <v>2</v>
      </c>
      <c r="F396">
        <v>192</v>
      </c>
    </row>
    <row r="397" spans="1:6" x14ac:dyDescent="0.25">
      <c r="A397">
        <v>395</v>
      </c>
      <c r="B397">
        <v>90</v>
      </c>
      <c r="C397">
        <v>746</v>
      </c>
      <c r="D397">
        <v>109</v>
      </c>
      <c r="E397">
        <v>2</v>
      </c>
      <c r="F397">
        <v>218</v>
      </c>
    </row>
    <row r="398" spans="1:6" x14ac:dyDescent="0.25">
      <c r="A398">
        <v>396</v>
      </c>
      <c r="B398">
        <v>90</v>
      </c>
      <c r="C398">
        <v>1129</v>
      </c>
      <c r="D398">
        <v>102</v>
      </c>
      <c r="E398">
        <v>3</v>
      </c>
      <c r="F398">
        <v>306</v>
      </c>
    </row>
    <row r="399" spans="1:6" x14ac:dyDescent="0.25">
      <c r="A399">
        <v>397</v>
      </c>
      <c r="B399">
        <v>90</v>
      </c>
      <c r="C399">
        <v>50</v>
      </c>
      <c r="D399">
        <v>104</v>
      </c>
      <c r="E399">
        <v>3</v>
      </c>
      <c r="F399">
        <v>312</v>
      </c>
    </row>
    <row r="400" spans="1:6" x14ac:dyDescent="0.25">
      <c r="A400">
        <v>398</v>
      </c>
      <c r="B400">
        <v>90</v>
      </c>
      <c r="C400">
        <v>641</v>
      </c>
      <c r="D400">
        <v>93</v>
      </c>
      <c r="E400">
        <v>1</v>
      </c>
      <c r="F400">
        <v>93</v>
      </c>
    </row>
    <row r="401" spans="1:6" x14ac:dyDescent="0.25">
      <c r="A401">
        <v>399</v>
      </c>
      <c r="B401">
        <v>91</v>
      </c>
      <c r="C401">
        <v>1128</v>
      </c>
      <c r="D401">
        <v>102</v>
      </c>
      <c r="E401">
        <v>1</v>
      </c>
      <c r="F401">
        <v>102</v>
      </c>
    </row>
    <row r="402" spans="1:6" x14ac:dyDescent="0.25">
      <c r="A402">
        <v>400</v>
      </c>
      <c r="B402">
        <v>91</v>
      </c>
      <c r="C402">
        <v>371</v>
      </c>
      <c r="D402">
        <v>94</v>
      </c>
      <c r="E402">
        <v>1</v>
      </c>
      <c r="F402">
        <v>94</v>
      </c>
    </row>
    <row r="403" spans="1:6" x14ac:dyDescent="0.25">
      <c r="A403">
        <v>401</v>
      </c>
      <c r="B403">
        <v>91</v>
      </c>
      <c r="C403">
        <v>224</v>
      </c>
      <c r="D403">
        <v>106</v>
      </c>
      <c r="E403">
        <v>3</v>
      </c>
      <c r="F403">
        <v>318</v>
      </c>
    </row>
    <row r="404" spans="1:6" x14ac:dyDescent="0.25">
      <c r="A404">
        <v>402</v>
      </c>
      <c r="B404">
        <v>91</v>
      </c>
      <c r="C404">
        <v>498</v>
      </c>
      <c r="D404">
        <v>102</v>
      </c>
      <c r="E404">
        <v>3</v>
      </c>
      <c r="F404">
        <v>306</v>
      </c>
    </row>
    <row r="405" spans="1:6" x14ac:dyDescent="0.25">
      <c r="A405">
        <v>403</v>
      </c>
      <c r="B405">
        <v>91</v>
      </c>
      <c r="C405">
        <v>1045</v>
      </c>
      <c r="D405">
        <v>90</v>
      </c>
      <c r="E405">
        <v>3</v>
      </c>
      <c r="F405">
        <v>270</v>
      </c>
    </row>
    <row r="406" spans="1:6" x14ac:dyDescent="0.25">
      <c r="A406">
        <v>404</v>
      </c>
      <c r="B406">
        <v>92</v>
      </c>
      <c r="C406">
        <v>434</v>
      </c>
      <c r="D406">
        <v>107</v>
      </c>
      <c r="E406">
        <v>3</v>
      </c>
      <c r="F406">
        <v>321</v>
      </c>
    </row>
    <row r="407" spans="1:6" x14ac:dyDescent="0.25">
      <c r="A407">
        <v>405</v>
      </c>
      <c r="B407">
        <v>92</v>
      </c>
      <c r="C407">
        <v>994</v>
      </c>
      <c r="D407">
        <v>106</v>
      </c>
      <c r="E407">
        <v>3</v>
      </c>
      <c r="F407">
        <v>318</v>
      </c>
    </row>
    <row r="408" spans="1:6" x14ac:dyDescent="0.25">
      <c r="A408">
        <v>406</v>
      </c>
      <c r="B408">
        <v>92</v>
      </c>
      <c r="C408">
        <v>234</v>
      </c>
      <c r="D408">
        <v>106</v>
      </c>
      <c r="E408">
        <v>2</v>
      </c>
      <c r="F408">
        <v>212</v>
      </c>
    </row>
    <row r="409" spans="1:6" x14ac:dyDescent="0.25">
      <c r="A409">
        <v>407</v>
      </c>
      <c r="B409">
        <v>92</v>
      </c>
      <c r="C409">
        <v>991</v>
      </c>
      <c r="D409">
        <v>106</v>
      </c>
      <c r="E409">
        <v>3</v>
      </c>
      <c r="F409">
        <v>318</v>
      </c>
    </row>
    <row r="410" spans="1:6" x14ac:dyDescent="0.25">
      <c r="A410">
        <v>408</v>
      </c>
      <c r="B410">
        <v>93</v>
      </c>
      <c r="C410">
        <v>1247</v>
      </c>
      <c r="D410">
        <v>112</v>
      </c>
      <c r="E410">
        <v>3</v>
      </c>
      <c r="F410">
        <v>336</v>
      </c>
    </row>
    <row r="411" spans="1:6" x14ac:dyDescent="0.25">
      <c r="A411">
        <v>409</v>
      </c>
      <c r="B411">
        <v>93</v>
      </c>
      <c r="C411">
        <v>1259</v>
      </c>
      <c r="D411">
        <v>112</v>
      </c>
      <c r="E411">
        <v>3</v>
      </c>
      <c r="F411">
        <v>336</v>
      </c>
    </row>
    <row r="412" spans="1:6" x14ac:dyDescent="0.25">
      <c r="A412">
        <v>410</v>
      </c>
      <c r="B412">
        <v>94</v>
      </c>
      <c r="C412">
        <v>883</v>
      </c>
      <c r="D412">
        <v>94</v>
      </c>
      <c r="E412">
        <v>2</v>
      </c>
      <c r="F412">
        <v>188</v>
      </c>
    </row>
    <row r="413" spans="1:6" x14ac:dyDescent="0.25">
      <c r="A413">
        <v>411</v>
      </c>
      <c r="B413">
        <v>94</v>
      </c>
      <c r="C413">
        <v>1073</v>
      </c>
      <c r="D413">
        <v>93</v>
      </c>
      <c r="E413">
        <v>3</v>
      </c>
      <c r="F413">
        <v>279</v>
      </c>
    </row>
    <row r="414" spans="1:6" x14ac:dyDescent="0.25">
      <c r="A414">
        <v>412</v>
      </c>
      <c r="B414">
        <v>94</v>
      </c>
      <c r="C414">
        <v>212</v>
      </c>
      <c r="D414">
        <v>106</v>
      </c>
      <c r="E414">
        <v>2</v>
      </c>
      <c r="F414">
        <v>212</v>
      </c>
    </row>
    <row r="415" spans="1:6" x14ac:dyDescent="0.25">
      <c r="A415">
        <v>413</v>
      </c>
      <c r="B415">
        <v>94</v>
      </c>
      <c r="C415">
        <v>458</v>
      </c>
      <c r="D415">
        <v>118</v>
      </c>
      <c r="E415">
        <v>3</v>
      </c>
      <c r="F415">
        <v>354</v>
      </c>
    </row>
    <row r="416" spans="1:6" x14ac:dyDescent="0.25">
      <c r="A416">
        <v>414</v>
      </c>
      <c r="B416">
        <v>94</v>
      </c>
      <c r="C416">
        <v>939</v>
      </c>
      <c r="D416">
        <v>96</v>
      </c>
      <c r="E416">
        <v>2</v>
      </c>
      <c r="F416">
        <v>192</v>
      </c>
    </row>
    <row r="417" spans="1:6" x14ac:dyDescent="0.25">
      <c r="A417">
        <v>415</v>
      </c>
      <c r="B417">
        <v>95</v>
      </c>
      <c r="C417">
        <v>1168</v>
      </c>
      <c r="D417">
        <v>99</v>
      </c>
      <c r="E417">
        <v>3</v>
      </c>
      <c r="F417">
        <v>297</v>
      </c>
    </row>
    <row r="418" spans="1:6" x14ac:dyDescent="0.25">
      <c r="A418">
        <v>416</v>
      </c>
      <c r="B418">
        <v>95</v>
      </c>
      <c r="C418">
        <v>444</v>
      </c>
      <c r="D418">
        <v>107</v>
      </c>
      <c r="E418">
        <v>1</v>
      </c>
      <c r="F418">
        <v>107</v>
      </c>
    </row>
    <row r="419" spans="1:6" x14ac:dyDescent="0.25">
      <c r="A419">
        <v>417</v>
      </c>
      <c r="B419">
        <v>95</v>
      </c>
      <c r="C419">
        <v>497</v>
      </c>
      <c r="D419">
        <v>102</v>
      </c>
      <c r="E419">
        <v>2</v>
      </c>
      <c r="F419">
        <v>204</v>
      </c>
    </row>
    <row r="420" spans="1:6" x14ac:dyDescent="0.25">
      <c r="A420">
        <v>418</v>
      </c>
      <c r="B420">
        <v>95</v>
      </c>
      <c r="C420">
        <v>1167</v>
      </c>
      <c r="D420">
        <v>99</v>
      </c>
      <c r="E420">
        <v>2</v>
      </c>
      <c r="F420">
        <v>198</v>
      </c>
    </row>
    <row r="421" spans="1:6" x14ac:dyDescent="0.25">
      <c r="A421">
        <v>419</v>
      </c>
      <c r="B421">
        <v>95</v>
      </c>
      <c r="C421">
        <v>415</v>
      </c>
      <c r="D421">
        <v>119</v>
      </c>
      <c r="E421">
        <v>3</v>
      </c>
      <c r="F421">
        <v>357</v>
      </c>
    </row>
    <row r="422" spans="1:6" x14ac:dyDescent="0.25">
      <c r="A422">
        <v>420</v>
      </c>
      <c r="B422">
        <v>95</v>
      </c>
      <c r="C422">
        <v>426</v>
      </c>
      <c r="D422">
        <v>107</v>
      </c>
      <c r="E422">
        <v>2</v>
      </c>
      <c r="F422">
        <v>214</v>
      </c>
    </row>
    <row r="423" spans="1:6" x14ac:dyDescent="0.25">
      <c r="A423">
        <v>421</v>
      </c>
      <c r="B423">
        <v>95</v>
      </c>
      <c r="C423">
        <v>1091</v>
      </c>
      <c r="D423">
        <v>115</v>
      </c>
      <c r="E423">
        <v>1</v>
      </c>
      <c r="F423">
        <v>115</v>
      </c>
    </row>
    <row r="424" spans="1:6" x14ac:dyDescent="0.25">
      <c r="A424">
        <v>422</v>
      </c>
      <c r="B424">
        <v>95</v>
      </c>
      <c r="C424">
        <v>742</v>
      </c>
      <c r="D424">
        <v>109</v>
      </c>
      <c r="E424">
        <v>2</v>
      </c>
      <c r="F424">
        <v>218</v>
      </c>
    </row>
    <row r="425" spans="1:6" x14ac:dyDescent="0.25">
      <c r="A425">
        <v>423</v>
      </c>
      <c r="B425">
        <v>96</v>
      </c>
      <c r="C425">
        <v>1025</v>
      </c>
      <c r="D425">
        <v>90</v>
      </c>
      <c r="E425">
        <v>2</v>
      </c>
      <c r="F425">
        <v>180</v>
      </c>
    </row>
    <row r="426" spans="1:6" x14ac:dyDescent="0.25">
      <c r="A426">
        <v>424</v>
      </c>
      <c r="B426">
        <v>96</v>
      </c>
      <c r="C426">
        <v>1123</v>
      </c>
      <c r="D426">
        <v>102</v>
      </c>
      <c r="E426">
        <v>1</v>
      </c>
      <c r="F426">
        <v>102</v>
      </c>
    </row>
    <row r="427" spans="1:6" x14ac:dyDescent="0.25">
      <c r="A427">
        <v>425</v>
      </c>
      <c r="B427">
        <v>96</v>
      </c>
      <c r="C427">
        <v>345</v>
      </c>
      <c r="D427">
        <v>109</v>
      </c>
      <c r="E427">
        <v>2</v>
      </c>
      <c r="F427">
        <v>218</v>
      </c>
    </row>
    <row r="428" spans="1:6" x14ac:dyDescent="0.25">
      <c r="A428">
        <v>426</v>
      </c>
      <c r="B428">
        <v>96</v>
      </c>
      <c r="C428">
        <v>395</v>
      </c>
      <c r="D428">
        <v>119</v>
      </c>
      <c r="E428">
        <v>1</v>
      </c>
      <c r="F428">
        <v>119</v>
      </c>
    </row>
    <row r="429" spans="1:6" x14ac:dyDescent="0.25">
      <c r="A429">
        <v>427</v>
      </c>
      <c r="B429">
        <v>96</v>
      </c>
      <c r="C429">
        <v>1223</v>
      </c>
      <c r="D429">
        <v>105</v>
      </c>
      <c r="E429">
        <v>2</v>
      </c>
      <c r="F429">
        <v>210</v>
      </c>
    </row>
    <row r="430" spans="1:6" x14ac:dyDescent="0.25">
      <c r="A430">
        <v>428</v>
      </c>
      <c r="B430">
        <v>96</v>
      </c>
      <c r="C430">
        <v>940</v>
      </c>
      <c r="D430">
        <v>96</v>
      </c>
      <c r="E430">
        <v>1</v>
      </c>
      <c r="F430">
        <v>96</v>
      </c>
    </row>
    <row r="431" spans="1:6" x14ac:dyDescent="0.25">
      <c r="A431">
        <v>429</v>
      </c>
      <c r="B431">
        <v>97</v>
      </c>
      <c r="C431">
        <v>120</v>
      </c>
      <c r="D431">
        <v>92</v>
      </c>
      <c r="E431">
        <v>1</v>
      </c>
      <c r="F431">
        <v>92</v>
      </c>
    </row>
    <row r="432" spans="1:6" x14ac:dyDescent="0.25">
      <c r="A432">
        <v>430</v>
      </c>
      <c r="B432">
        <v>97</v>
      </c>
      <c r="C432">
        <v>541</v>
      </c>
      <c r="D432">
        <v>98</v>
      </c>
      <c r="E432">
        <v>1</v>
      </c>
      <c r="F432">
        <v>98</v>
      </c>
    </row>
    <row r="433" spans="1:6" x14ac:dyDescent="0.25">
      <c r="A433">
        <v>431</v>
      </c>
      <c r="B433">
        <v>97</v>
      </c>
      <c r="C433">
        <v>856</v>
      </c>
      <c r="D433">
        <v>113</v>
      </c>
      <c r="E433">
        <v>3</v>
      </c>
      <c r="F433">
        <v>339</v>
      </c>
    </row>
    <row r="434" spans="1:6" x14ac:dyDescent="0.25">
      <c r="A434">
        <v>432</v>
      </c>
      <c r="B434">
        <v>97</v>
      </c>
      <c r="C434">
        <v>1183</v>
      </c>
      <c r="D434">
        <v>99</v>
      </c>
      <c r="E434">
        <v>1</v>
      </c>
      <c r="F434">
        <v>99</v>
      </c>
    </row>
    <row r="435" spans="1:6" x14ac:dyDescent="0.25">
      <c r="A435">
        <v>433</v>
      </c>
      <c r="B435">
        <v>97</v>
      </c>
      <c r="C435">
        <v>307</v>
      </c>
      <c r="D435">
        <v>105</v>
      </c>
      <c r="E435">
        <v>3</v>
      </c>
      <c r="F435">
        <v>315</v>
      </c>
    </row>
    <row r="436" spans="1:6" x14ac:dyDescent="0.25">
      <c r="A436">
        <v>434</v>
      </c>
      <c r="B436">
        <v>97</v>
      </c>
      <c r="C436">
        <v>1209</v>
      </c>
      <c r="D436">
        <v>105</v>
      </c>
      <c r="E436">
        <v>3</v>
      </c>
      <c r="F436">
        <v>315</v>
      </c>
    </row>
    <row r="437" spans="1:6" x14ac:dyDescent="0.25">
      <c r="A437">
        <v>435</v>
      </c>
      <c r="B437">
        <v>97</v>
      </c>
      <c r="C437">
        <v>545</v>
      </c>
      <c r="D437">
        <v>98</v>
      </c>
      <c r="E437">
        <v>1</v>
      </c>
      <c r="F437">
        <v>98</v>
      </c>
    </row>
    <row r="438" spans="1:6" x14ac:dyDescent="0.25">
      <c r="A438">
        <v>436</v>
      </c>
      <c r="B438">
        <v>97</v>
      </c>
      <c r="C438">
        <v>476</v>
      </c>
      <c r="D438">
        <v>118</v>
      </c>
      <c r="E438">
        <v>1</v>
      </c>
      <c r="F438">
        <v>118</v>
      </c>
    </row>
    <row r="439" spans="1:6" x14ac:dyDescent="0.25">
      <c r="A439">
        <v>437</v>
      </c>
      <c r="B439">
        <v>98</v>
      </c>
      <c r="C439">
        <v>1022</v>
      </c>
      <c r="D439">
        <v>90</v>
      </c>
      <c r="E439">
        <v>2</v>
      </c>
      <c r="F439">
        <v>180</v>
      </c>
    </row>
    <row r="440" spans="1:6" x14ac:dyDescent="0.25">
      <c r="A440">
        <v>438</v>
      </c>
      <c r="B440">
        <v>98</v>
      </c>
      <c r="C440">
        <v>431</v>
      </c>
      <c r="D440">
        <v>107</v>
      </c>
      <c r="E440">
        <v>2</v>
      </c>
      <c r="F440">
        <v>214</v>
      </c>
    </row>
    <row r="441" spans="1:6" x14ac:dyDescent="0.25">
      <c r="A441">
        <v>439</v>
      </c>
      <c r="B441">
        <v>98</v>
      </c>
      <c r="C441">
        <v>943</v>
      </c>
      <c r="D441">
        <v>96</v>
      </c>
      <c r="E441">
        <v>1</v>
      </c>
      <c r="F441">
        <v>96</v>
      </c>
    </row>
    <row r="442" spans="1:6" x14ac:dyDescent="0.25">
      <c r="A442">
        <v>440</v>
      </c>
      <c r="B442">
        <v>98</v>
      </c>
      <c r="C442">
        <v>1103</v>
      </c>
      <c r="D442">
        <v>115</v>
      </c>
      <c r="E442">
        <v>1</v>
      </c>
      <c r="F442">
        <v>115</v>
      </c>
    </row>
    <row r="443" spans="1:6" x14ac:dyDescent="0.25">
      <c r="A443">
        <v>441</v>
      </c>
      <c r="B443">
        <v>98</v>
      </c>
      <c r="C443">
        <v>982</v>
      </c>
      <c r="D443">
        <v>106</v>
      </c>
      <c r="E443">
        <v>3</v>
      </c>
      <c r="F443">
        <v>318</v>
      </c>
    </row>
    <row r="444" spans="1:6" x14ac:dyDescent="0.25">
      <c r="A444">
        <v>442</v>
      </c>
      <c r="B444">
        <v>98</v>
      </c>
      <c r="C444">
        <v>645</v>
      </c>
      <c r="D444">
        <v>93</v>
      </c>
      <c r="E444">
        <v>1</v>
      </c>
      <c r="F444">
        <v>93</v>
      </c>
    </row>
    <row r="445" spans="1:6" x14ac:dyDescent="0.25">
      <c r="A445">
        <v>443</v>
      </c>
      <c r="B445">
        <v>99</v>
      </c>
      <c r="C445">
        <v>1238</v>
      </c>
      <c r="D445">
        <v>112</v>
      </c>
      <c r="E445">
        <v>2</v>
      </c>
      <c r="F445">
        <v>224</v>
      </c>
    </row>
    <row r="446" spans="1:6" x14ac:dyDescent="0.25">
      <c r="A446">
        <v>444</v>
      </c>
      <c r="B446">
        <v>99</v>
      </c>
      <c r="C446">
        <v>159</v>
      </c>
      <c r="D446">
        <v>91</v>
      </c>
      <c r="E446">
        <v>3</v>
      </c>
      <c r="F446">
        <v>273</v>
      </c>
    </row>
    <row r="447" spans="1:6" x14ac:dyDescent="0.25">
      <c r="A447">
        <v>445</v>
      </c>
      <c r="B447">
        <v>99</v>
      </c>
      <c r="C447">
        <v>26</v>
      </c>
      <c r="D447">
        <v>96</v>
      </c>
      <c r="E447">
        <v>1</v>
      </c>
      <c r="F447">
        <v>96</v>
      </c>
    </row>
    <row r="448" spans="1:6" x14ac:dyDescent="0.25">
      <c r="A448">
        <v>446</v>
      </c>
      <c r="B448">
        <v>99</v>
      </c>
      <c r="C448">
        <v>485</v>
      </c>
      <c r="D448">
        <v>118</v>
      </c>
      <c r="E448">
        <v>2</v>
      </c>
      <c r="F448">
        <v>236</v>
      </c>
    </row>
    <row r="449" spans="1:6" x14ac:dyDescent="0.25">
      <c r="A449">
        <v>447</v>
      </c>
      <c r="B449">
        <v>99</v>
      </c>
      <c r="C449">
        <v>353</v>
      </c>
      <c r="D449">
        <v>94</v>
      </c>
      <c r="E449">
        <v>2</v>
      </c>
      <c r="F449">
        <v>188</v>
      </c>
    </row>
    <row r="450" spans="1:6" x14ac:dyDescent="0.25">
      <c r="A450">
        <v>448</v>
      </c>
      <c r="B450">
        <v>100</v>
      </c>
      <c r="C450">
        <v>458</v>
      </c>
      <c r="D450">
        <v>118</v>
      </c>
      <c r="E450">
        <v>2</v>
      </c>
      <c r="F450">
        <v>236</v>
      </c>
    </row>
    <row r="451" spans="1:6" x14ac:dyDescent="0.25">
      <c r="A451">
        <v>449</v>
      </c>
      <c r="B451">
        <v>100</v>
      </c>
      <c r="C451">
        <v>1083</v>
      </c>
      <c r="D451">
        <v>93</v>
      </c>
      <c r="E451">
        <v>2</v>
      </c>
      <c r="F451">
        <v>186</v>
      </c>
    </row>
    <row r="452" spans="1:6" x14ac:dyDescent="0.25">
      <c r="A452">
        <v>450</v>
      </c>
      <c r="B452">
        <v>100</v>
      </c>
      <c r="C452">
        <v>471</v>
      </c>
      <c r="D452">
        <v>118</v>
      </c>
      <c r="E452">
        <v>2</v>
      </c>
      <c r="F452">
        <v>236</v>
      </c>
    </row>
    <row r="453" spans="1:6" x14ac:dyDescent="0.25">
      <c r="A453">
        <v>451</v>
      </c>
      <c r="B453">
        <v>100</v>
      </c>
      <c r="C453">
        <v>138</v>
      </c>
      <c r="D453">
        <v>92</v>
      </c>
      <c r="E453">
        <v>3</v>
      </c>
      <c r="F453">
        <v>276</v>
      </c>
    </row>
    <row r="454" spans="1:6" x14ac:dyDescent="0.25">
      <c r="A454">
        <v>452</v>
      </c>
      <c r="B454">
        <v>100</v>
      </c>
      <c r="C454">
        <v>470</v>
      </c>
      <c r="D454">
        <v>118</v>
      </c>
      <c r="E454">
        <v>1</v>
      </c>
      <c r="F454">
        <v>118</v>
      </c>
    </row>
    <row r="455" spans="1:6" x14ac:dyDescent="0.25">
      <c r="A455">
        <v>453</v>
      </c>
      <c r="B455">
        <v>100</v>
      </c>
      <c r="C455">
        <v>373</v>
      </c>
      <c r="D455">
        <v>94</v>
      </c>
      <c r="E455">
        <v>2</v>
      </c>
      <c r="F455">
        <v>188</v>
      </c>
    </row>
    <row r="456" spans="1:6" x14ac:dyDescent="0.25">
      <c r="A456">
        <v>454</v>
      </c>
      <c r="B456">
        <v>100</v>
      </c>
      <c r="C456">
        <v>392</v>
      </c>
      <c r="D456">
        <v>119</v>
      </c>
      <c r="E456">
        <v>3</v>
      </c>
      <c r="F456">
        <v>357</v>
      </c>
    </row>
    <row r="457" spans="1:6" x14ac:dyDescent="0.25">
      <c r="A457">
        <v>455</v>
      </c>
      <c r="B457">
        <v>100</v>
      </c>
      <c r="C457">
        <v>1242</v>
      </c>
      <c r="D457">
        <v>112</v>
      </c>
      <c r="E457">
        <v>1</v>
      </c>
      <c r="F457">
        <v>112</v>
      </c>
    </row>
    <row r="458" spans="1:6" x14ac:dyDescent="0.25">
      <c r="A458">
        <v>456</v>
      </c>
      <c r="B458">
        <v>101</v>
      </c>
      <c r="C458">
        <v>643</v>
      </c>
      <c r="D458">
        <v>93</v>
      </c>
      <c r="E458">
        <v>3</v>
      </c>
      <c r="F458">
        <v>279</v>
      </c>
    </row>
    <row r="459" spans="1:6" x14ac:dyDescent="0.25">
      <c r="A459">
        <v>457</v>
      </c>
      <c r="B459">
        <v>101</v>
      </c>
      <c r="C459">
        <v>1216</v>
      </c>
      <c r="D459">
        <v>105</v>
      </c>
      <c r="E459">
        <v>1</v>
      </c>
      <c r="F459">
        <v>105</v>
      </c>
    </row>
    <row r="460" spans="1:6" x14ac:dyDescent="0.25">
      <c r="A460">
        <v>458</v>
      </c>
      <c r="B460">
        <v>101</v>
      </c>
      <c r="C460">
        <v>1113</v>
      </c>
      <c r="D460">
        <v>115</v>
      </c>
      <c r="E460">
        <v>1</v>
      </c>
      <c r="F460">
        <v>115</v>
      </c>
    </row>
    <row r="461" spans="1:6" x14ac:dyDescent="0.25">
      <c r="A461">
        <v>459</v>
      </c>
      <c r="B461">
        <v>101</v>
      </c>
      <c r="C461">
        <v>474</v>
      </c>
      <c r="D461">
        <v>118</v>
      </c>
      <c r="E461">
        <v>3</v>
      </c>
      <c r="F461">
        <v>354</v>
      </c>
    </row>
    <row r="462" spans="1:6" x14ac:dyDescent="0.25">
      <c r="A462">
        <v>460</v>
      </c>
      <c r="B462">
        <v>101</v>
      </c>
      <c r="C462">
        <v>1119</v>
      </c>
      <c r="D462">
        <v>115</v>
      </c>
      <c r="E462">
        <v>3</v>
      </c>
      <c r="F462">
        <v>345</v>
      </c>
    </row>
    <row r="463" spans="1:6" x14ac:dyDescent="0.25">
      <c r="A463">
        <v>461</v>
      </c>
      <c r="B463">
        <v>102</v>
      </c>
      <c r="C463">
        <v>332</v>
      </c>
      <c r="D463">
        <v>109</v>
      </c>
      <c r="E463">
        <v>3</v>
      </c>
      <c r="F463">
        <v>327</v>
      </c>
    </row>
    <row r="464" spans="1:6" x14ac:dyDescent="0.25">
      <c r="A464">
        <v>462</v>
      </c>
      <c r="B464">
        <v>103</v>
      </c>
      <c r="C464">
        <v>772</v>
      </c>
      <c r="D464">
        <v>91</v>
      </c>
      <c r="E464">
        <v>1</v>
      </c>
      <c r="F464">
        <v>91</v>
      </c>
    </row>
    <row r="465" spans="1:6" x14ac:dyDescent="0.25">
      <c r="A465">
        <v>463</v>
      </c>
      <c r="B465">
        <v>103</v>
      </c>
      <c r="C465">
        <v>756</v>
      </c>
      <c r="D465">
        <v>109</v>
      </c>
      <c r="E465">
        <v>3</v>
      </c>
      <c r="F465">
        <v>327</v>
      </c>
    </row>
    <row r="466" spans="1:6" x14ac:dyDescent="0.25">
      <c r="A466">
        <v>464</v>
      </c>
      <c r="B466">
        <v>103</v>
      </c>
      <c r="C466">
        <v>159</v>
      </c>
      <c r="D466">
        <v>91</v>
      </c>
      <c r="E466">
        <v>1</v>
      </c>
      <c r="F466">
        <v>91</v>
      </c>
    </row>
    <row r="467" spans="1:6" x14ac:dyDescent="0.25">
      <c r="A467">
        <v>465</v>
      </c>
      <c r="B467">
        <v>103</v>
      </c>
      <c r="C467">
        <v>663</v>
      </c>
      <c r="D467">
        <v>93</v>
      </c>
      <c r="E467">
        <v>3</v>
      </c>
      <c r="F467">
        <v>279</v>
      </c>
    </row>
    <row r="468" spans="1:6" x14ac:dyDescent="0.25">
      <c r="A468">
        <v>466</v>
      </c>
      <c r="B468">
        <v>103</v>
      </c>
      <c r="C468">
        <v>740</v>
      </c>
      <c r="D468">
        <v>109</v>
      </c>
      <c r="E468">
        <v>3</v>
      </c>
      <c r="F468">
        <v>327</v>
      </c>
    </row>
    <row r="469" spans="1:6" x14ac:dyDescent="0.25">
      <c r="A469">
        <v>467</v>
      </c>
      <c r="B469">
        <v>103</v>
      </c>
      <c r="C469">
        <v>549</v>
      </c>
      <c r="D469">
        <v>98</v>
      </c>
      <c r="E469">
        <v>2</v>
      </c>
      <c r="F469">
        <v>196</v>
      </c>
    </row>
    <row r="470" spans="1:6" x14ac:dyDescent="0.25">
      <c r="A470">
        <v>468</v>
      </c>
      <c r="B470">
        <v>103</v>
      </c>
      <c r="C470">
        <v>9</v>
      </c>
      <c r="D470">
        <v>96</v>
      </c>
      <c r="E470">
        <v>2</v>
      </c>
      <c r="F470">
        <v>192</v>
      </c>
    </row>
    <row r="471" spans="1:6" x14ac:dyDescent="0.25">
      <c r="A471">
        <v>469</v>
      </c>
      <c r="B471">
        <v>103</v>
      </c>
      <c r="C471">
        <v>78</v>
      </c>
      <c r="D471">
        <v>118</v>
      </c>
      <c r="E471">
        <v>3</v>
      </c>
      <c r="F471">
        <v>354</v>
      </c>
    </row>
    <row r="472" spans="1:6" x14ac:dyDescent="0.25">
      <c r="A472">
        <v>470</v>
      </c>
      <c r="B472">
        <v>104</v>
      </c>
      <c r="C472">
        <v>1182</v>
      </c>
      <c r="D472">
        <v>99</v>
      </c>
      <c r="E472">
        <v>1</v>
      </c>
      <c r="F472">
        <v>99</v>
      </c>
    </row>
    <row r="473" spans="1:6" x14ac:dyDescent="0.25">
      <c r="A473">
        <v>471</v>
      </c>
      <c r="B473">
        <v>104</v>
      </c>
      <c r="C473">
        <v>67</v>
      </c>
      <c r="D473">
        <v>104</v>
      </c>
      <c r="E473">
        <v>3</v>
      </c>
      <c r="F473">
        <v>312</v>
      </c>
    </row>
    <row r="474" spans="1:6" x14ac:dyDescent="0.25">
      <c r="A474">
        <v>472</v>
      </c>
      <c r="B474">
        <v>104</v>
      </c>
      <c r="C474">
        <v>1066</v>
      </c>
      <c r="D474">
        <v>93</v>
      </c>
      <c r="E474">
        <v>1</v>
      </c>
      <c r="F474">
        <v>93</v>
      </c>
    </row>
    <row r="475" spans="1:6" x14ac:dyDescent="0.25">
      <c r="A475">
        <v>473</v>
      </c>
      <c r="B475">
        <v>104</v>
      </c>
      <c r="C475">
        <v>927</v>
      </c>
      <c r="D475">
        <v>96</v>
      </c>
      <c r="E475">
        <v>3</v>
      </c>
      <c r="F475">
        <v>288</v>
      </c>
    </row>
    <row r="476" spans="1:6" x14ac:dyDescent="0.25">
      <c r="A476">
        <v>474</v>
      </c>
      <c r="B476">
        <v>104</v>
      </c>
      <c r="C476">
        <v>385</v>
      </c>
      <c r="D476">
        <v>119</v>
      </c>
      <c r="E476">
        <v>1</v>
      </c>
      <c r="F476">
        <v>119</v>
      </c>
    </row>
    <row r="477" spans="1:6" x14ac:dyDescent="0.25">
      <c r="A477">
        <v>475</v>
      </c>
      <c r="B477">
        <v>104</v>
      </c>
      <c r="C477">
        <v>1098</v>
      </c>
      <c r="D477">
        <v>115</v>
      </c>
      <c r="E477">
        <v>2</v>
      </c>
      <c r="F477">
        <v>230</v>
      </c>
    </row>
    <row r="478" spans="1:6" x14ac:dyDescent="0.25">
      <c r="A478">
        <v>476</v>
      </c>
      <c r="B478">
        <v>105</v>
      </c>
      <c r="C478">
        <v>269</v>
      </c>
      <c r="D478">
        <v>95</v>
      </c>
      <c r="E478">
        <v>2</v>
      </c>
      <c r="F478">
        <v>190</v>
      </c>
    </row>
    <row r="479" spans="1:6" x14ac:dyDescent="0.25">
      <c r="A479">
        <v>477</v>
      </c>
      <c r="B479">
        <v>105</v>
      </c>
      <c r="C479">
        <v>929</v>
      </c>
      <c r="D479">
        <v>96</v>
      </c>
      <c r="E479">
        <v>1</v>
      </c>
      <c r="F479">
        <v>96</v>
      </c>
    </row>
    <row r="480" spans="1:6" x14ac:dyDescent="0.25">
      <c r="A480">
        <v>478</v>
      </c>
      <c r="B480">
        <v>106</v>
      </c>
      <c r="C480">
        <v>639</v>
      </c>
      <c r="D480">
        <v>93</v>
      </c>
      <c r="E480">
        <v>2</v>
      </c>
      <c r="F480">
        <v>186</v>
      </c>
    </row>
    <row r="481" spans="1:6" x14ac:dyDescent="0.25">
      <c r="A481">
        <v>479</v>
      </c>
      <c r="B481">
        <v>106</v>
      </c>
      <c r="C481">
        <v>1069</v>
      </c>
      <c r="D481">
        <v>93</v>
      </c>
      <c r="E481">
        <v>3</v>
      </c>
      <c r="F481">
        <v>279</v>
      </c>
    </row>
    <row r="482" spans="1:6" x14ac:dyDescent="0.25">
      <c r="A482">
        <v>480</v>
      </c>
      <c r="B482">
        <v>106</v>
      </c>
      <c r="C482">
        <v>1105</v>
      </c>
      <c r="D482">
        <v>115</v>
      </c>
      <c r="E482">
        <v>3</v>
      </c>
      <c r="F482">
        <v>345</v>
      </c>
    </row>
    <row r="483" spans="1:6" x14ac:dyDescent="0.25">
      <c r="A483">
        <v>481</v>
      </c>
      <c r="B483">
        <v>107</v>
      </c>
      <c r="C483">
        <v>39</v>
      </c>
      <c r="D483">
        <v>104</v>
      </c>
      <c r="E483">
        <v>2</v>
      </c>
      <c r="F483">
        <v>208</v>
      </c>
    </row>
    <row r="484" spans="1:6" x14ac:dyDescent="0.25">
      <c r="A484">
        <v>482</v>
      </c>
      <c r="B484">
        <v>107</v>
      </c>
      <c r="C484">
        <v>388</v>
      </c>
      <c r="D484">
        <v>119</v>
      </c>
      <c r="E484">
        <v>1</v>
      </c>
      <c r="F484">
        <v>119</v>
      </c>
    </row>
    <row r="485" spans="1:6" x14ac:dyDescent="0.25">
      <c r="A485">
        <v>483</v>
      </c>
      <c r="B485">
        <v>107</v>
      </c>
      <c r="C485">
        <v>349</v>
      </c>
      <c r="D485">
        <v>109</v>
      </c>
      <c r="E485">
        <v>2</v>
      </c>
      <c r="F485">
        <v>218</v>
      </c>
    </row>
    <row r="486" spans="1:6" x14ac:dyDescent="0.25">
      <c r="A486">
        <v>484</v>
      </c>
      <c r="B486">
        <v>107</v>
      </c>
      <c r="C486">
        <v>203</v>
      </c>
      <c r="D486">
        <v>98</v>
      </c>
      <c r="E486">
        <v>3</v>
      </c>
      <c r="F486">
        <v>294</v>
      </c>
    </row>
    <row r="487" spans="1:6" x14ac:dyDescent="0.25">
      <c r="A487">
        <v>485</v>
      </c>
      <c r="B487">
        <v>107</v>
      </c>
      <c r="C487">
        <v>882</v>
      </c>
      <c r="D487">
        <v>94</v>
      </c>
      <c r="E487">
        <v>1</v>
      </c>
      <c r="F487">
        <v>94</v>
      </c>
    </row>
    <row r="488" spans="1:6" x14ac:dyDescent="0.25">
      <c r="A488">
        <v>486</v>
      </c>
      <c r="B488">
        <v>107</v>
      </c>
      <c r="C488">
        <v>242</v>
      </c>
      <c r="D488">
        <v>106</v>
      </c>
      <c r="E488">
        <v>2</v>
      </c>
      <c r="F488">
        <v>212</v>
      </c>
    </row>
    <row r="489" spans="1:6" x14ac:dyDescent="0.25">
      <c r="A489">
        <v>487</v>
      </c>
      <c r="B489">
        <v>108</v>
      </c>
      <c r="C489">
        <v>707</v>
      </c>
      <c r="D489">
        <v>119</v>
      </c>
      <c r="E489">
        <v>3</v>
      </c>
      <c r="F489">
        <v>357</v>
      </c>
    </row>
    <row r="490" spans="1:6" x14ac:dyDescent="0.25">
      <c r="A490">
        <v>488</v>
      </c>
      <c r="B490">
        <v>108</v>
      </c>
      <c r="C490">
        <v>155</v>
      </c>
      <c r="D490">
        <v>91</v>
      </c>
      <c r="E490">
        <v>3</v>
      </c>
      <c r="F490">
        <v>273</v>
      </c>
    </row>
    <row r="491" spans="1:6" x14ac:dyDescent="0.25">
      <c r="A491">
        <v>489</v>
      </c>
      <c r="B491">
        <v>108</v>
      </c>
      <c r="C491">
        <v>1193</v>
      </c>
      <c r="D491">
        <v>105</v>
      </c>
      <c r="E491">
        <v>3</v>
      </c>
      <c r="F491">
        <v>315</v>
      </c>
    </row>
    <row r="492" spans="1:6" x14ac:dyDescent="0.25">
      <c r="A492">
        <v>490</v>
      </c>
      <c r="B492">
        <v>108</v>
      </c>
      <c r="C492">
        <v>505</v>
      </c>
      <c r="D492">
        <v>102</v>
      </c>
      <c r="E492">
        <v>1</v>
      </c>
      <c r="F492">
        <v>102</v>
      </c>
    </row>
    <row r="493" spans="1:6" x14ac:dyDescent="0.25">
      <c r="A493">
        <v>491</v>
      </c>
      <c r="B493">
        <v>108</v>
      </c>
      <c r="C493">
        <v>1214</v>
      </c>
      <c r="D493">
        <v>105</v>
      </c>
      <c r="E493">
        <v>3</v>
      </c>
      <c r="F493">
        <v>315</v>
      </c>
    </row>
    <row r="494" spans="1:6" x14ac:dyDescent="0.25">
      <c r="A494">
        <v>492</v>
      </c>
      <c r="B494">
        <v>108</v>
      </c>
      <c r="C494">
        <v>685</v>
      </c>
      <c r="D494">
        <v>113</v>
      </c>
      <c r="E494">
        <v>2</v>
      </c>
      <c r="F494">
        <v>226</v>
      </c>
    </row>
    <row r="495" spans="1:6" x14ac:dyDescent="0.25">
      <c r="A495">
        <v>493</v>
      </c>
      <c r="B495">
        <v>108</v>
      </c>
      <c r="C495">
        <v>555</v>
      </c>
      <c r="D495">
        <v>98</v>
      </c>
      <c r="E495">
        <v>2</v>
      </c>
      <c r="F495">
        <v>196</v>
      </c>
    </row>
    <row r="496" spans="1:6" x14ac:dyDescent="0.25">
      <c r="A496">
        <v>494</v>
      </c>
      <c r="B496">
        <v>108</v>
      </c>
      <c r="C496">
        <v>394</v>
      </c>
      <c r="D496">
        <v>119</v>
      </c>
      <c r="E496">
        <v>3</v>
      </c>
      <c r="F496">
        <v>357</v>
      </c>
    </row>
    <row r="497" spans="1:6" x14ac:dyDescent="0.25">
      <c r="A497">
        <v>495</v>
      </c>
      <c r="B497">
        <v>109</v>
      </c>
      <c r="C497">
        <v>248</v>
      </c>
      <c r="D497">
        <v>95</v>
      </c>
      <c r="E497">
        <v>3</v>
      </c>
      <c r="F497">
        <v>285</v>
      </c>
    </row>
    <row r="498" spans="1:6" x14ac:dyDescent="0.25">
      <c r="A498">
        <v>496</v>
      </c>
      <c r="B498">
        <v>109</v>
      </c>
      <c r="C498">
        <v>1108</v>
      </c>
      <c r="D498">
        <v>115</v>
      </c>
      <c r="E498">
        <v>2</v>
      </c>
      <c r="F498">
        <v>230</v>
      </c>
    </row>
    <row r="499" spans="1:6" x14ac:dyDescent="0.25">
      <c r="A499">
        <v>497</v>
      </c>
      <c r="B499">
        <v>109</v>
      </c>
      <c r="C499">
        <v>1072</v>
      </c>
      <c r="D499">
        <v>93</v>
      </c>
      <c r="E499">
        <v>1</v>
      </c>
      <c r="F499">
        <v>93</v>
      </c>
    </row>
    <row r="500" spans="1:6" x14ac:dyDescent="0.25">
      <c r="A500">
        <v>498</v>
      </c>
      <c r="B500">
        <v>109</v>
      </c>
      <c r="C500">
        <v>586</v>
      </c>
      <c r="D500">
        <v>100</v>
      </c>
      <c r="E500">
        <v>1</v>
      </c>
      <c r="F500">
        <v>100</v>
      </c>
    </row>
    <row r="501" spans="1:6" x14ac:dyDescent="0.25">
      <c r="A501">
        <v>499</v>
      </c>
      <c r="B501">
        <v>110</v>
      </c>
      <c r="C501">
        <v>687</v>
      </c>
      <c r="D501">
        <v>113</v>
      </c>
      <c r="E501">
        <v>2</v>
      </c>
      <c r="F501">
        <v>226</v>
      </c>
    </row>
    <row r="502" spans="1:6" x14ac:dyDescent="0.25">
      <c r="A502">
        <v>500</v>
      </c>
      <c r="B502">
        <v>110</v>
      </c>
      <c r="C502">
        <v>818</v>
      </c>
      <c r="D502">
        <v>117</v>
      </c>
      <c r="E502">
        <v>1</v>
      </c>
      <c r="F502">
        <v>117</v>
      </c>
    </row>
    <row r="503" spans="1:6" x14ac:dyDescent="0.25">
      <c r="A503">
        <v>501</v>
      </c>
      <c r="B503">
        <v>110</v>
      </c>
      <c r="C503">
        <v>891</v>
      </c>
      <c r="D503">
        <v>94</v>
      </c>
      <c r="E503">
        <v>1</v>
      </c>
      <c r="F503">
        <v>94</v>
      </c>
    </row>
    <row r="504" spans="1:6" x14ac:dyDescent="0.25">
      <c r="A504">
        <v>502</v>
      </c>
      <c r="B504">
        <v>110</v>
      </c>
      <c r="C504">
        <v>1144</v>
      </c>
      <c r="D504">
        <v>102</v>
      </c>
      <c r="E504">
        <v>1</v>
      </c>
      <c r="F504">
        <v>102</v>
      </c>
    </row>
    <row r="505" spans="1:6" x14ac:dyDescent="0.25">
      <c r="A505">
        <v>503</v>
      </c>
      <c r="B505">
        <v>110</v>
      </c>
      <c r="C505">
        <v>647</v>
      </c>
      <c r="D505">
        <v>93</v>
      </c>
      <c r="E505">
        <v>3</v>
      </c>
      <c r="F505">
        <v>279</v>
      </c>
    </row>
    <row r="506" spans="1:6" x14ac:dyDescent="0.25">
      <c r="A506">
        <v>504</v>
      </c>
      <c r="B506">
        <v>111</v>
      </c>
      <c r="C506">
        <v>306</v>
      </c>
      <c r="D506">
        <v>105</v>
      </c>
      <c r="E506">
        <v>1</v>
      </c>
      <c r="F506">
        <v>105</v>
      </c>
    </row>
    <row r="507" spans="1:6" x14ac:dyDescent="0.25">
      <c r="A507">
        <v>505</v>
      </c>
      <c r="B507">
        <v>111</v>
      </c>
      <c r="C507">
        <v>186</v>
      </c>
      <c r="D507">
        <v>98</v>
      </c>
      <c r="E507">
        <v>1</v>
      </c>
      <c r="F507">
        <v>98</v>
      </c>
    </row>
    <row r="508" spans="1:6" x14ac:dyDescent="0.25">
      <c r="A508">
        <v>506</v>
      </c>
      <c r="B508">
        <v>111</v>
      </c>
      <c r="C508">
        <v>1056</v>
      </c>
      <c r="D508">
        <v>93</v>
      </c>
      <c r="E508">
        <v>2</v>
      </c>
      <c r="F508">
        <v>186</v>
      </c>
    </row>
    <row r="509" spans="1:6" x14ac:dyDescent="0.25">
      <c r="A509">
        <v>507</v>
      </c>
      <c r="B509">
        <v>111</v>
      </c>
      <c r="C509">
        <v>1031</v>
      </c>
      <c r="D509">
        <v>90</v>
      </c>
      <c r="E509">
        <v>3</v>
      </c>
      <c r="F509">
        <v>270</v>
      </c>
    </row>
    <row r="510" spans="1:6" x14ac:dyDescent="0.25">
      <c r="A510">
        <v>508</v>
      </c>
      <c r="B510">
        <v>111</v>
      </c>
      <c r="C510">
        <v>660</v>
      </c>
      <c r="D510">
        <v>93</v>
      </c>
      <c r="E510">
        <v>3</v>
      </c>
      <c r="F510">
        <v>279</v>
      </c>
    </row>
    <row r="511" spans="1:6" x14ac:dyDescent="0.25">
      <c r="A511">
        <v>509</v>
      </c>
      <c r="B511">
        <v>111</v>
      </c>
      <c r="C511">
        <v>1091</v>
      </c>
      <c r="D511">
        <v>115</v>
      </c>
      <c r="E511">
        <v>1</v>
      </c>
      <c r="F511">
        <v>115</v>
      </c>
    </row>
    <row r="512" spans="1:6" x14ac:dyDescent="0.25">
      <c r="A512">
        <v>510</v>
      </c>
      <c r="B512">
        <v>112</v>
      </c>
      <c r="C512">
        <v>401</v>
      </c>
      <c r="D512">
        <v>119</v>
      </c>
      <c r="E512">
        <v>2</v>
      </c>
      <c r="F512">
        <v>238</v>
      </c>
    </row>
    <row r="513" spans="1:6" x14ac:dyDescent="0.25">
      <c r="A513">
        <v>511</v>
      </c>
      <c r="B513">
        <v>112</v>
      </c>
      <c r="C513">
        <v>1166</v>
      </c>
      <c r="D513">
        <v>99</v>
      </c>
      <c r="E513">
        <v>1</v>
      </c>
      <c r="F513">
        <v>99</v>
      </c>
    </row>
    <row r="514" spans="1:6" x14ac:dyDescent="0.25">
      <c r="A514">
        <v>512</v>
      </c>
      <c r="B514">
        <v>112</v>
      </c>
      <c r="C514">
        <v>884</v>
      </c>
      <c r="D514">
        <v>94</v>
      </c>
      <c r="E514">
        <v>3</v>
      </c>
      <c r="F514">
        <v>282</v>
      </c>
    </row>
    <row r="515" spans="1:6" x14ac:dyDescent="0.25">
      <c r="A515">
        <v>513</v>
      </c>
      <c r="B515">
        <v>112</v>
      </c>
      <c r="C515">
        <v>755</v>
      </c>
      <c r="D515">
        <v>109</v>
      </c>
      <c r="E515">
        <v>2</v>
      </c>
      <c r="F515">
        <v>218</v>
      </c>
    </row>
    <row r="516" spans="1:6" x14ac:dyDescent="0.25">
      <c r="A516">
        <v>514</v>
      </c>
      <c r="B516">
        <v>112</v>
      </c>
      <c r="C516">
        <v>259</v>
      </c>
      <c r="D516">
        <v>95</v>
      </c>
      <c r="E516">
        <v>1</v>
      </c>
      <c r="F516">
        <v>95</v>
      </c>
    </row>
    <row r="517" spans="1:6" x14ac:dyDescent="0.25">
      <c r="A517">
        <v>515</v>
      </c>
      <c r="B517">
        <v>112</v>
      </c>
      <c r="C517">
        <v>1245</v>
      </c>
      <c r="D517">
        <v>112</v>
      </c>
      <c r="E517">
        <v>1</v>
      </c>
      <c r="F517">
        <v>112</v>
      </c>
    </row>
    <row r="518" spans="1:6" x14ac:dyDescent="0.25">
      <c r="A518">
        <v>516</v>
      </c>
      <c r="B518">
        <v>113</v>
      </c>
      <c r="C518">
        <v>760</v>
      </c>
      <c r="D518">
        <v>109</v>
      </c>
      <c r="E518">
        <v>3</v>
      </c>
      <c r="F518">
        <v>327</v>
      </c>
    </row>
    <row r="519" spans="1:6" x14ac:dyDescent="0.25">
      <c r="A519">
        <v>517</v>
      </c>
      <c r="B519">
        <v>113</v>
      </c>
      <c r="C519">
        <v>1236</v>
      </c>
      <c r="D519">
        <v>112</v>
      </c>
      <c r="E519">
        <v>3</v>
      </c>
      <c r="F519">
        <v>336</v>
      </c>
    </row>
    <row r="520" spans="1:6" x14ac:dyDescent="0.25">
      <c r="A520">
        <v>518</v>
      </c>
      <c r="B520">
        <v>113</v>
      </c>
      <c r="C520">
        <v>153</v>
      </c>
      <c r="D520">
        <v>91</v>
      </c>
      <c r="E520">
        <v>2</v>
      </c>
      <c r="F520">
        <v>182</v>
      </c>
    </row>
    <row r="521" spans="1:6" x14ac:dyDescent="0.25">
      <c r="A521">
        <v>519</v>
      </c>
      <c r="B521">
        <v>113</v>
      </c>
      <c r="C521">
        <v>979</v>
      </c>
      <c r="D521">
        <v>97</v>
      </c>
      <c r="E521">
        <v>3</v>
      </c>
      <c r="F521">
        <v>291</v>
      </c>
    </row>
    <row r="522" spans="1:6" x14ac:dyDescent="0.25">
      <c r="A522">
        <v>520</v>
      </c>
      <c r="B522">
        <v>113</v>
      </c>
      <c r="C522">
        <v>172</v>
      </c>
      <c r="D522">
        <v>91</v>
      </c>
      <c r="E522">
        <v>3</v>
      </c>
      <c r="F522">
        <v>273</v>
      </c>
    </row>
    <row r="523" spans="1:6" x14ac:dyDescent="0.25">
      <c r="A523">
        <v>521</v>
      </c>
      <c r="B523">
        <v>113</v>
      </c>
      <c r="C523">
        <v>562</v>
      </c>
      <c r="D523">
        <v>100</v>
      </c>
      <c r="E523">
        <v>3</v>
      </c>
      <c r="F523">
        <v>300</v>
      </c>
    </row>
    <row r="524" spans="1:6" x14ac:dyDescent="0.25">
      <c r="A524">
        <v>522</v>
      </c>
      <c r="B524">
        <v>113</v>
      </c>
      <c r="C524">
        <v>1030</v>
      </c>
      <c r="D524">
        <v>90</v>
      </c>
      <c r="E524">
        <v>2</v>
      </c>
      <c r="F524">
        <v>180</v>
      </c>
    </row>
    <row r="525" spans="1:6" x14ac:dyDescent="0.25">
      <c r="A525">
        <v>523</v>
      </c>
      <c r="B525">
        <v>113</v>
      </c>
      <c r="C525">
        <v>90</v>
      </c>
      <c r="D525">
        <v>118</v>
      </c>
      <c r="E525">
        <v>2</v>
      </c>
      <c r="F525">
        <v>236</v>
      </c>
    </row>
    <row r="526" spans="1:6" x14ac:dyDescent="0.25">
      <c r="A526">
        <v>524</v>
      </c>
      <c r="B526">
        <v>113</v>
      </c>
      <c r="C526">
        <v>533</v>
      </c>
      <c r="D526">
        <v>98</v>
      </c>
      <c r="E526">
        <v>1</v>
      </c>
      <c r="F526">
        <v>98</v>
      </c>
    </row>
    <row r="527" spans="1:6" x14ac:dyDescent="0.25">
      <c r="A527">
        <v>525</v>
      </c>
      <c r="B527">
        <v>113</v>
      </c>
      <c r="C527">
        <v>640</v>
      </c>
      <c r="D527">
        <v>93</v>
      </c>
      <c r="E527">
        <v>1</v>
      </c>
      <c r="F527">
        <v>93</v>
      </c>
    </row>
    <row r="528" spans="1:6" x14ac:dyDescent="0.25">
      <c r="A528">
        <v>526</v>
      </c>
      <c r="B528">
        <v>114</v>
      </c>
      <c r="C528">
        <v>922</v>
      </c>
      <c r="D528">
        <v>96</v>
      </c>
      <c r="E528">
        <v>2</v>
      </c>
      <c r="F528">
        <v>192</v>
      </c>
    </row>
    <row r="529" spans="1:6" x14ac:dyDescent="0.25">
      <c r="A529">
        <v>527</v>
      </c>
      <c r="B529">
        <v>114</v>
      </c>
      <c r="C529">
        <v>260</v>
      </c>
      <c r="D529">
        <v>95</v>
      </c>
      <c r="E529">
        <v>2</v>
      </c>
      <c r="F529">
        <v>190</v>
      </c>
    </row>
    <row r="530" spans="1:6" x14ac:dyDescent="0.25">
      <c r="A530">
        <v>528</v>
      </c>
      <c r="B530">
        <v>114</v>
      </c>
      <c r="C530">
        <v>997</v>
      </c>
      <c r="D530">
        <v>106</v>
      </c>
      <c r="E530">
        <v>3</v>
      </c>
      <c r="F530">
        <v>318</v>
      </c>
    </row>
    <row r="531" spans="1:6" x14ac:dyDescent="0.25">
      <c r="A531">
        <v>529</v>
      </c>
      <c r="B531">
        <v>114</v>
      </c>
      <c r="C531">
        <v>740</v>
      </c>
      <c r="D531">
        <v>109</v>
      </c>
      <c r="E531">
        <v>1</v>
      </c>
      <c r="F531">
        <v>109</v>
      </c>
    </row>
    <row r="532" spans="1:6" x14ac:dyDescent="0.25">
      <c r="A532">
        <v>530</v>
      </c>
      <c r="B532">
        <v>114</v>
      </c>
      <c r="C532">
        <v>991</v>
      </c>
      <c r="D532">
        <v>106</v>
      </c>
      <c r="E532">
        <v>3</v>
      </c>
      <c r="F532">
        <v>318</v>
      </c>
    </row>
    <row r="533" spans="1:6" x14ac:dyDescent="0.25">
      <c r="A533">
        <v>531</v>
      </c>
      <c r="B533">
        <v>114</v>
      </c>
      <c r="C533">
        <v>965</v>
      </c>
      <c r="D533">
        <v>97</v>
      </c>
      <c r="E533">
        <v>2</v>
      </c>
      <c r="F533">
        <v>194</v>
      </c>
    </row>
    <row r="534" spans="1:6" x14ac:dyDescent="0.25">
      <c r="A534">
        <v>532</v>
      </c>
      <c r="B534">
        <v>114</v>
      </c>
      <c r="C534">
        <v>171</v>
      </c>
      <c r="D534">
        <v>91</v>
      </c>
      <c r="E534">
        <v>1</v>
      </c>
      <c r="F534">
        <v>91</v>
      </c>
    </row>
    <row r="535" spans="1:6" x14ac:dyDescent="0.25">
      <c r="A535">
        <v>533</v>
      </c>
      <c r="B535">
        <v>115</v>
      </c>
      <c r="C535">
        <v>249</v>
      </c>
      <c r="D535">
        <v>95</v>
      </c>
      <c r="E535">
        <v>3</v>
      </c>
      <c r="F535">
        <v>285</v>
      </c>
    </row>
    <row r="536" spans="1:6" x14ac:dyDescent="0.25">
      <c r="A536">
        <v>534</v>
      </c>
      <c r="B536">
        <v>115</v>
      </c>
      <c r="C536">
        <v>1196</v>
      </c>
      <c r="D536">
        <v>105</v>
      </c>
      <c r="E536">
        <v>1</v>
      </c>
      <c r="F536">
        <v>105</v>
      </c>
    </row>
    <row r="537" spans="1:6" x14ac:dyDescent="0.25">
      <c r="A537">
        <v>535</v>
      </c>
      <c r="B537">
        <v>115</v>
      </c>
      <c r="C537">
        <v>539</v>
      </c>
      <c r="D537">
        <v>98</v>
      </c>
      <c r="E537">
        <v>1</v>
      </c>
      <c r="F537">
        <v>98</v>
      </c>
    </row>
    <row r="538" spans="1:6" x14ac:dyDescent="0.25">
      <c r="A538">
        <v>536</v>
      </c>
      <c r="B538">
        <v>115</v>
      </c>
      <c r="C538">
        <v>984</v>
      </c>
      <c r="D538">
        <v>106</v>
      </c>
      <c r="E538">
        <v>1</v>
      </c>
      <c r="F538">
        <v>106</v>
      </c>
    </row>
    <row r="539" spans="1:6" x14ac:dyDescent="0.25">
      <c r="A539">
        <v>537</v>
      </c>
      <c r="B539">
        <v>116</v>
      </c>
      <c r="C539">
        <v>370</v>
      </c>
      <c r="D539">
        <v>94</v>
      </c>
      <c r="E539">
        <v>1</v>
      </c>
      <c r="F539">
        <v>94</v>
      </c>
    </row>
    <row r="540" spans="1:6" x14ac:dyDescent="0.25">
      <c r="A540">
        <v>538</v>
      </c>
      <c r="B540">
        <v>116</v>
      </c>
      <c r="C540">
        <v>621</v>
      </c>
      <c r="D540">
        <v>112</v>
      </c>
      <c r="E540">
        <v>2</v>
      </c>
      <c r="F540">
        <v>224</v>
      </c>
    </row>
    <row r="541" spans="1:6" x14ac:dyDescent="0.25">
      <c r="A541">
        <v>539</v>
      </c>
      <c r="B541">
        <v>117</v>
      </c>
      <c r="C541">
        <v>405</v>
      </c>
      <c r="D541">
        <v>119</v>
      </c>
      <c r="E541">
        <v>2</v>
      </c>
      <c r="F541">
        <v>238</v>
      </c>
    </row>
    <row r="542" spans="1:6" x14ac:dyDescent="0.25">
      <c r="A542">
        <v>540</v>
      </c>
      <c r="B542">
        <v>117</v>
      </c>
      <c r="C542">
        <v>765</v>
      </c>
      <c r="D542">
        <v>109</v>
      </c>
      <c r="E542">
        <v>1</v>
      </c>
      <c r="F542">
        <v>109</v>
      </c>
    </row>
    <row r="543" spans="1:6" x14ac:dyDescent="0.25">
      <c r="A543">
        <v>541</v>
      </c>
      <c r="B543">
        <v>117</v>
      </c>
      <c r="C543">
        <v>890</v>
      </c>
      <c r="D543">
        <v>94</v>
      </c>
      <c r="E543">
        <v>3</v>
      </c>
      <c r="F543">
        <v>282</v>
      </c>
    </row>
    <row r="544" spans="1:6" x14ac:dyDescent="0.25">
      <c r="A544">
        <v>542</v>
      </c>
      <c r="B544">
        <v>117</v>
      </c>
      <c r="C544">
        <v>532</v>
      </c>
      <c r="D544">
        <v>98</v>
      </c>
      <c r="E544">
        <v>1</v>
      </c>
      <c r="F544">
        <v>98</v>
      </c>
    </row>
    <row r="545" spans="1:6" x14ac:dyDescent="0.25">
      <c r="A545">
        <v>543</v>
      </c>
      <c r="B545">
        <v>117</v>
      </c>
      <c r="C545">
        <v>462</v>
      </c>
      <c r="D545">
        <v>118</v>
      </c>
      <c r="E545">
        <v>3</v>
      </c>
      <c r="F545">
        <v>354</v>
      </c>
    </row>
    <row r="546" spans="1:6" x14ac:dyDescent="0.25">
      <c r="A546">
        <v>544</v>
      </c>
      <c r="B546">
        <v>117</v>
      </c>
      <c r="C546">
        <v>522</v>
      </c>
      <c r="D546">
        <v>102</v>
      </c>
      <c r="E546">
        <v>1</v>
      </c>
      <c r="F546">
        <v>102</v>
      </c>
    </row>
    <row r="547" spans="1:6" x14ac:dyDescent="0.25">
      <c r="A547">
        <v>545</v>
      </c>
      <c r="B547">
        <v>118</v>
      </c>
      <c r="C547">
        <v>360</v>
      </c>
      <c r="D547">
        <v>94</v>
      </c>
      <c r="E547">
        <v>1</v>
      </c>
      <c r="F547">
        <v>94</v>
      </c>
    </row>
    <row r="548" spans="1:6" x14ac:dyDescent="0.25">
      <c r="A548">
        <v>546</v>
      </c>
      <c r="B548">
        <v>118</v>
      </c>
      <c r="C548">
        <v>99</v>
      </c>
      <c r="D548">
        <v>118</v>
      </c>
      <c r="E548">
        <v>1</v>
      </c>
      <c r="F548">
        <v>118</v>
      </c>
    </row>
    <row r="549" spans="1:6" x14ac:dyDescent="0.25">
      <c r="A549">
        <v>547</v>
      </c>
      <c r="B549">
        <v>118</v>
      </c>
      <c r="C549">
        <v>110</v>
      </c>
      <c r="D549">
        <v>92</v>
      </c>
      <c r="E549">
        <v>1</v>
      </c>
      <c r="F549">
        <v>92</v>
      </c>
    </row>
    <row r="550" spans="1:6" x14ac:dyDescent="0.25">
      <c r="A550">
        <v>548</v>
      </c>
      <c r="B550">
        <v>118</v>
      </c>
      <c r="C550">
        <v>603</v>
      </c>
      <c r="D550">
        <v>112</v>
      </c>
      <c r="E550">
        <v>2</v>
      </c>
      <c r="F550">
        <v>224</v>
      </c>
    </row>
    <row r="551" spans="1:6" x14ac:dyDescent="0.25">
      <c r="A551">
        <v>549</v>
      </c>
      <c r="B551">
        <v>119</v>
      </c>
      <c r="C551">
        <v>551</v>
      </c>
      <c r="D551">
        <v>98</v>
      </c>
      <c r="E551">
        <v>2</v>
      </c>
      <c r="F551">
        <v>196</v>
      </c>
    </row>
    <row r="552" spans="1:6" x14ac:dyDescent="0.25">
      <c r="A552">
        <v>550</v>
      </c>
      <c r="B552">
        <v>119</v>
      </c>
      <c r="C552">
        <v>911</v>
      </c>
      <c r="D552">
        <v>96</v>
      </c>
      <c r="E552">
        <v>1</v>
      </c>
      <c r="F552">
        <v>96</v>
      </c>
    </row>
    <row r="553" spans="1:6" x14ac:dyDescent="0.25">
      <c r="A553">
        <v>551</v>
      </c>
      <c r="B553">
        <v>119</v>
      </c>
      <c r="C553">
        <v>66</v>
      </c>
      <c r="D553">
        <v>104</v>
      </c>
      <c r="E553">
        <v>1</v>
      </c>
      <c r="F553">
        <v>104</v>
      </c>
    </row>
    <row r="554" spans="1:6" x14ac:dyDescent="0.25">
      <c r="A554">
        <v>552</v>
      </c>
      <c r="B554">
        <v>119</v>
      </c>
      <c r="C554">
        <v>63</v>
      </c>
      <c r="D554">
        <v>104</v>
      </c>
      <c r="E554">
        <v>1</v>
      </c>
      <c r="F554">
        <v>104</v>
      </c>
    </row>
    <row r="555" spans="1:6" x14ac:dyDescent="0.25">
      <c r="A555">
        <v>553</v>
      </c>
      <c r="B555">
        <v>120</v>
      </c>
      <c r="C555">
        <v>1231</v>
      </c>
      <c r="D555">
        <v>112</v>
      </c>
      <c r="E555">
        <v>1</v>
      </c>
      <c r="F555">
        <v>112</v>
      </c>
    </row>
    <row r="556" spans="1:6" x14ac:dyDescent="0.25">
      <c r="A556">
        <v>554</v>
      </c>
      <c r="B556">
        <v>120</v>
      </c>
      <c r="C556">
        <v>340</v>
      </c>
      <c r="D556">
        <v>109</v>
      </c>
      <c r="E556">
        <v>2</v>
      </c>
      <c r="F556">
        <v>218</v>
      </c>
    </row>
    <row r="557" spans="1:6" x14ac:dyDescent="0.25">
      <c r="A557">
        <v>555</v>
      </c>
      <c r="B557">
        <v>120</v>
      </c>
      <c r="C557">
        <v>881</v>
      </c>
      <c r="D557">
        <v>94</v>
      </c>
      <c r="E557">
        <v>2</v>
      </c>
      <c r="F557">
        <v>188</v>
      </c>
    </row>
    <row r="558" spans="1:6" x14ac:dyDescent="0.25">
      <c r="A558">
        <v>556</v>
      </c>
      <c r="B558">
        <v>120</v>
      </c>
      <c r="C558">
        <v>560</v>
      </c>
      <c r="D558">
        <v>100</v>
      </c>
      <c r="E558">
        <v>1</v>
      </c>
      <c r="F558">
        <v>100</v>
      </c>
    </row>
    <row r="559" spans="1:6" x14ac:dyDescent="0.25">
      <c r="A559">
        <v>557</v>
      </c>
      <c r="B559">
        <v>120</v>
      </c>
      <c r="C559">
        <v>11</v>
      </c>
      <c r="D559">
        <v>96</v>
      </c>
      <c r="E559">
        <v>2</v>
      </c>
      <c r="F559">
        <v>192</v>
      </c>
    </row>
    <row r="560" spans="1:6" x14ac:dyDescent="0.25">
      <c r="A560">
        <v>558</v>
      </c>
      <c r="B560">
        <v>120</v>
      </c>
      <c r="C560">
        <v>395</v>
      </c>
      <c r="D560">
        <v>119</v>
      </c>
      <c r="E560">
        <v>3</v>
      </c>
      <c r="F560">
        <v>357</v>
      </c>
    </row>
    <row r="561" spans="1:6" x14ac:dyDescent="0.25">
      <c r="A561">
        <v>559</v>
      </c>
      <c r="B561">
        <v>121</v>
      </c>
      <c r="C561">
        <v>920</v>
      </c>
      <c r="D561">
        <v>96</v>
      </c>
      <c r="E561">
        <v>2</v>
      </c>
      <c r="F561">
        <v>192</v>
      </c>
    </row>
    <row r="562" spans="1:6" x14ac:dyDescent="0.25">
      <c r="A562">
        <v>560</v>
      </c>
      <c r="B562">
        <v>121</v>
      </c>
      <c r="C562">
        <v>58</v>
      </c>
      <c r="D562">
        <v>104</v>
      </c>
      <c r="E562">
        <v>1</v>
      </c>
      <c r="F562">
        <v>104</v>
      </c>
    </row>
    <row r="563" spans="1:6" x14ac:dyDescent="0.25">
      <c r="A563">
        <v>561</v>
      </c>
      <c r="B563">
        <v>121</v>
      </c>
      <c r="C563">
        <v>568</v>
      </c>
      <c r="D563">
        <v>100</v>
      </c>
      <c r="E563">
        <v>2</v>
      </c>
      <c r="F563">
        <v>200</v>
      </c>
    </row>
    <row r="564" spans="1:6" x14ac:dyDescent="0.25">
      <c r="A564">
        <v>562</v>
      </c>
      <c r="B564">
        <v>121</v>
      </c>
      <c r="C564">
        <v>1200</v>
      </c>
      <c r="D564">
        <v>105</v>
      </c>
      <c r="E564">
        <v>1</v>
      </c>
      <c r="F564">
        <v>105</v>
      </c>
    </row>
    <row r="565" spans="1:6" x14ac:dyDescent="0.25">
      <c r="A565">
        <v>563</v>
      </c>
      <c r="B565">
        <v>121</v>
      </c>
      <c r="C565">
        <v>60</v>
      </c>
      <c r="D565">
        <v>104</v>
      </c>
      <c r="E565">
        <v>2</v>
      </c>
      <c r="F565">
        <v>208</v>
      </c>
    </row>
    <row r="566" spans="1:6" x14ac:dyDescent="0.25">
      <c r="A566">
        <v>564</v>
      </c>
      <c r="B566">
        <v>121</v>
      </c>
      <c r="C566">
        <v>266</v>
      </c>
      <c r="D566">
        <v>95</v>
      </c>
      <c r="E566">
        <v>2</v>
      </c>
      <c r="F566">
        <v>190</v>
      </c>
    </row>
    <row r="567" spans="1:6" x14ac:dyDescent="0.25">
      <c r="A567">
        <v>565</v>
      </c>
      <c r="B567">
        <v>121</v>
      </c>
      <c r="C567">
        <v>1222</v>
      </c>
      <c r="D567">
        <v>105</v>
      </c>
      <c r="E567">
        <v>3</v>
      </c>
      <c r="F567">
        <v>315</v>
      </c>
    </row>
    <row r="568" spans="1:6" x14ac:dyDescent="0.25">
      <c r="A568">
        <v>566</v>
      </c>
      <c r="B568">
        <v>121</v>
      </c>
      <c r="C568">
        <v>1126</v>
      </c>
      <c r="D568">
        <v>102</v>
      </c>
      <c r="E568">
        <v>1</v>
      </c>
      <c r="F568">
        <v>102</v>
      </c>
    </row>
    <row r="569" spans="1:6" x14ac:dyDescent="0.25">
      <c r="A569">
        <v>567</v>
      </c>
      <c r="B569">
        <v>122</v>
      </c>
      <c r="C569">
        <v>1015</v>
      </c>
      <c r="D569">
        <v>90</v>
      </c>
      <c r="E569">
        <v>3</v>
      </c>
      <c r="F569">
        <v>270</v>
      </c>
    </row>
    <row r="570" spans="1:6" x14ac:dyDescent="0.25">
      <c r="A570">
        <v>568</v>
      </c>
      <c r="B570">
        <v>122</v>
      </c>
      <c r="C570">
        <v>616</v>
      </c>
      <c r="D570">
        <v>112</v>
      </c>
      <c r="E570">
        <v>1</v>
      </c>
      <c r="F570">
        <v>112</v>
      </c>
    </row>
    <row r="571" spans="1:6" x14ac:dyDescent="0.25">
      <c r="A571">
        <v>569</v>
      </c>
      <c r="B571">
        <v>122</v>
      </c>
      <c r="C571">
        <v>258</v>
      </c>
      <c r="D571">
        <v>95</v>
      </c>
      <c r="E571">
        <v>1</v>
      </c>
      <c r="F571">
        <v>95</v>
      </c>
    </row>
    <row r="572" spans="1:6" x14ac:dyDescent="0.25">
      <c r="A572">
        <v>570</v>
      </c>
      <c r="B572">
        <v>122</v>
      </c>
      <c r="C572">
        <v>712</v>
      </c>
      <c r="D572">
        <v>119</v>
      </c>
      <c r="E572">
        <v>2</v>
      </c>
      <c r="F572">
        <v>238</v>
      </c>
    </row>
    <row r="573" spans="1:6" x14ac:dyDescent="0.25">
      <c r="A573">
        <v>571</v>
      </c>
      <c r="B573">
        <v>123</v>
      </c>
      <c r="C573">
        <v>616</v>
      </c>
      <c r="D573">
        <v>112</v>
      </c>
      <c r="E573">
        <v>1</v>
      </c>
      <c r="F573">
        <v>112</v>
      </c>
    </row>
    <row r="574" spans="1:6" x14ac:dyDescent="0.25">
      <c r="A574">
        <v>572</v>
      </c>
      <c r="B574">
        <v>123</v>
      </c>
      <c r="C574">
        <v>724</v>
      </c>
      <c r="D574">
        <v>119</v>
      </c>
      <c r="E574">
        <v>2</v>
      </c>
      <c r="F574">
        <v>238</v>
      </c>
    </row>
    <row r="575" spans="1:6" x14ac:dyDescent="0.25">
      <c r="A575">
        <v>573</v>
      </c>
      <c r="B575">
        <v>123</v>
      </c>
      <c r="C575">
        <v>700</v>
      </c>
      <c r="D575">
        <v>119</v>
      </c>
      <c r="E575">
        <v>3</v>
      </c>
      <c r="F575">
        <v>357</v>
      </c>
    </row>
    <row r="576" spans="1:6" x14ac:dyDescent="0.25">
      <c r="A576">
        <v>574</v>
      </c>
      <c r="B576">
        <v>123</v>
      </c>
      <c r="C576">
        <v>553</v>
      </c>
      <c r="D576">
        <v>98</v>
      </c>
      <c r="E576">
        <v>2</v>
      </c>
      <c r="F576">
        <v>196</v>
      </c>
    </row>
    <row r="577" spans="1:6" x14ac:dyDescent="0.25">
      <c r="A577">
        <v>575</v>
      </c>
      <c r="B577">
        <v>123</v>
      </c>
      <c r="C577">
        <v>958</v>
      </c>
      <c r="D577">
        <v>97</v>
      </c>
      <c r="E577">
        <v>2</v>
      </c>
      <c r="F577">
        <v>194</v>
      </c>
    </row>
    <row r="578" spans="1:6" x14ac:dyDescent="0.25">
      <c r="A578">
        <v>576</v>
      </c>
      <c r="B578">
        <v>123</v>
      </c>
      <c r="C578">
        <v>1065</v>
      </c>
      <c r="D578">
        <v>93</v>
      </c>
      <c r="E578">
        <v>2</v>
      </c>
      <c r="F578">
        <v>186</v>
      </c>
    </row>
    <row r="579" spans="1:6" x14ac:dyDescent="0.25">
      <c r="A579">
        <v>577</v>
      </c>
      <c r="B579">
        <v>123</v>
      </c>
      <c r="C579">
        <v>108</v>
      </c>
      <c r="D579">
        <v>92</v>
      </c>
      <c r="E579">
        <v>2</v>
      </c>
      <c r="F579">
        <v>184</v>
      </c>
    </row>
    <row r="580" spans="1:6" x14ac:dyDescent="0.25">
      <c r="A580">
        <v>578</v>
      </c>
      <c r="B580">
        <v>123</v>
      </c>
      <c r="C580">
        <v>75</v>
      </c>
      <c r="D580">
        <v>118</v>
      </c>
      <c r="E580">
        <v>1</v>
      </c>
      <c r="F580">
        <v>118</v>
      </c>
    </row>
    <row r="581" spans="1:6" x14ac:dyDescent="0.25">
      <c r="A581">
        <v>579</v>
      </c>
      <c r="B581">
        <v>123</v>
      </c>
      <c r="C581">
        <v>361</v>
      </c>
      <c r="D581">
        <v>94</v>
      </c>
      <c r="E581">
        <v>3</v>
      </c>
      <c r="F581">
        <v>282</v>
      </c>
    </row>
    <row r="582" spans="1:6" x14ac:dyDescent="0.25">
      <c r="A582">
        <v>580</v>
      </c>
      <c r="B582">
        <v>124</v>
      </c>
      <c r="C582">
        <v>352</v>
      </c>
      <c r="D582">
        <v>94</v>
      </c>
      <c r="E582">
        <v>2</v>
      </c>
      <c r="F582">
        <v>188</v>
      </c>
    </row>
    <row r="583" spans="1:6" x14ac:dyDescent="0.25">
      <c r="A583">
        <v>581</v>
      </c>
      <c r="B583">
        <v>124</v>
      </c>
      <c r="C583">
        <v>563</v>
      </c>
      <c r="D583">
        <v>100</v>
      </c>
      <c r="E583">
        <v>1</v>
      </c>
      <c r="F583">
        <v>100</v>
      </c>
    </row>
    <row r="584" spans="1:6" x14ac:dyDescent="0.25">
      <c r="A584">
        <v>582</v>
      </c>
      <c r="B584">
        <v>124</v>
      </c>
      <c r="C584">
        <v>647</v>
      </c>
      <c r="D584">
        <v>93</v>
      </c>
      <c r="E584">
        <v>1</v>
      </c>
      <c r="F584">
        <v>93</v>
      </c>
    </row>
    <row r="585" spans="1:6" x14ac:dyDescent="0.25">
      <c r="A585">
        <v>583</v>
      </c>
      <c r="B585">
        <v>124</v>
      </c>
      <c r="C585">
        <v>572</v>
      </c>
      <c r="D585">
        <v>100</v>
      </c>
      <c r="E585">
        <v>2</v>
      </c>
      <c r="F585">
        <v>200</v>
      </c>
    </row>
    <row r="586" spans="1:6" x14ac:dyDescent="0.25">
      <c r="A586">
        <v>584</v>
      </c>
      <c r="B586">
        <v>124</v>
      </c>
      <c r="C586">
        <v>32</v>
      </c>
      <c r="D586">
        <v>96</v>
      </c>
      <c r="E586">
        <v>3</v>
      </c>
      <c r="F586">
        <v>288</v>
      </c>
    </row>
    <row r="587" spans="1:6" x14ac:dyDescent="0.25">
      <c r="A587">
        <v>585</v>
      </c>
      <c r="B587">
        <v>124</v>
      </c>
      <c r="C587">
        <v>200</v>
      </c>
      <c r="D587">
        <v>98</v>
      </c>
      <c r="E587">
        <v>3</v>
      </c>
      <c r="F587">
        <v>294</v>
      </c>
    </row>
    <row r="588" spans="1:6" x14ac:dyDescent="0.25">
      <c r="A588">
        <v>586</v>
      </c>
      <c r="B588">
        <v>124</v>
      </c>
      <c r="C588">
        <v>1199</v>
      </c>
      <c r="D588">
        <v>105</v>
      </c>
      <c r="E588">
        <v>2</v>
      </c>
      <c r="F588">
        <v>210</v>
      </c>
    </row>
    <row r="589" spans="1:6" x14ac:dyDescent="0.25">
      <c r="A589">
        <v>587</v>
      </c>
      <c r="B589">
        <v>124</v>
      </c>
      <c r="C589">
        <v>137</v>
      </c>
      <c r="D589">
        <v>92</v>
      </c>
      <c r="E589">
        <v>3</v>
      </c>
      <c r="F589">
        <v>276</v>
      </c>
    </row>
    <row r="590" spans="1:6" x14ac:dyDescent="0.25">
      <c r="A590">
        <v>588</v>
      </c>
      <c r="B590">
        <v>124</v>
      </c>
      <c r="C590">
        <v>1058</v>
      </c>
      <c r="D590">
        <v>93</v>
      </c>
      <c r="E590">
        <v>3</v>
      </c>
      <c r="F590">
        <v>279</v>
      </c>
    </row>
    <row r="591" spans="1:6" x14ac:dyDescent="0.25">
      <c r="A591">
        <v>589</v>
      </c>
      <c r="B591">
        <v>124</v>
      </c>
      <c r="C591">
        <v>640</v>
      </c>
      <c r="D591">
        <v>93</v>
      </c>
      <c r="E591">
        <v>1</v>
      </c>
      <c r="F591">
        <v>93</v>
      </c>
    </row>
    <row r="592" spans="1:6" x14ac:dyDescent="0.25">
      <c r="A592">
        <v>590</v>
      </c>
      <c r="B592">
        <v>125</v>
      </c>
      <c r="C592">
        <v>586</v>
      </c>
      <c r="D592">
        <v>100</v>
      </c>
      <c r="E592">
        <v>1</v>
      </c>
      <c r="F592">
        <v>100</v>
      </c>
    </row>
    <row r="593" spans="1:6" x14ac:dyDescent="0.25">
      <c r="A593">
        <v>591</v>
      </c>
      <c r="B593">
        <v>125</v>
      </c>
      <c r="C593">
        <v>1223</v>
      </c>
      <c r="D593">
        <v>105</v>
      </c>
      <c r="E593">
        <v>1</v>
      </c>
      <c r="F593">
        <v>105</v>
      </c>
    </row>
    <row r="594" spans="1:6" x14ac:dyDescent="0.25">
      <c r="A594">
        <v>592</v>
      </c>
      <c r="B594">
        <v>126</v>
      </c>
      <c r="C594">
        <v>678</v>
      </c>
      <c r="D594">
        <v>113</v>
      </c>
      <c r="E594">
        <v>1</v>
      </c>
      <c r="F594">
        <v>113</v>
      </c>
    </row>
    <row r="595" spans="1:6" x14ac:dyDescent="0.25">
      <c r="A595">
        <v>593</v>
      </c>
      <c r="B595">
        <v>126</v>
      </c>
      <c r="C595">
        <v>312</v>
      </c>
      <c r="D595">
        <v>105</v>
      </c>
      <c r="E595">
        <v>2</v>
      </c>
      <c r="F595">
        <v>210</v>
      </c>
    </row>
    <row r="596" spans="1:6" x14ac:dyDescent="0.25">
      <c r="A596">
        <v>594</v>
      </c>
      <c r="B596">
        <v>126</v>
      </c>
      <c r="C596">
        <v>444</v>
      </c>
      <c r="D596">
        <v>107</v>
      </c>
      <c r="E596">
        <v>2</v>
      </c>
      <c r="F596">
        <v>214</v>
      </c>
    </row>
    <row r="597" spans="1:6" x14ac:dyDescent="0.25">
      <c r="A597">
        <v>595</v>
      </c>
      <c r="B597">
        <v>126</v>
      </c>
      <c r="C597">
        <v>33</v>
      </c>
      <c r="D597">
        <v>96</v>
      </c>
      <c r="E597">
        <v>2</v>
      </c>
      <c r="F597">
        <v>192</v>
      </c>
    </row>
    <row r="598" spans="1:6" x14ac:dyDescent="0.25">
      <c r="A598">
        <v>596</v>
      </c>
      <c r="B598">
        <v>126</v>
      </c>
      <c r="C598">
        <v>613</v>
      </c>
      <c r="D598">
        <v>112</v>
      </c>
      <c r="E598">
        <v>2</v>
      </c>
      <c r="F598">
        <v>224</v>
      </c>
    </row>
    <row r="599" spans="1:6" x14ac:dyDescent="0.25">
      <c r="A599">
        <v>597</v>
      </c>
      <c r="B599">
        <v>126</v>
      </c>
      <c r="C599">
        <v>310</v>
      </c>
      <c r="D599">
        <v>105</v>
      </c>
      <c r="E599">
        <v>3</v>
      </c>
      <c r="F599">
        <v>315</v>
      </c>
    </row>
    <row r="600" spans="1:6" x14ac:dyDescent="0.25">
      <c r="A600">
        <v>598</v>
      </c>
      <c r="B600">
        <v>127</v>
      </c>
      <c r="C600">
        <v>384</v>
      </c>
      <c r="D600">
        <v>94</v>
      </c>
      <c r="E600">
        <v>3</v>
      </c>
      <c r="F600">
        <v>282</v>
      </c>
    </row>
    <row r="601" spans="1:6" x14ac:dyDescent="0.25">
      <c r="A601">
        <v>599</v>
      </c>
      <c r="B601">
        <v>127</v>
      </c>
      <c r="C601">
        <v>539</v>
      </c>
      <c r="D601">
        <v>98</v>
      </c>
      <c r="E601">
        <v>3</v>
      </c>
      <c r="F601">
        <v>294</v>
      </c>
    </row>
    <row r="602" spans="1:6" x14ac:dyDescent="0.25">
      <c r="A602">
        <v>600</v>
      </c>
      <c r="B602">
        <v>127</v>
      </c>
      <c r="C602">
        <v>1138</v>
      </c>
      <c r="D602">
        <v>102</v>
      </c>
      <c r="E602">
        <v>1</v>
      </c>
      <c r="F602">
        <v>102</v>
      </c>
    </row>
    <row r="603" spans="1:6" x14ac:dyDescent="0.25">
      <c r="A603">
        <v>601</v>
      </c>
      <c r="B603">
        <v>127</v>
      </c>
      <c r="C603">
        <v>34</v>
      </c>
      <c r="D603">
        <v>96</v>
      </c>
      <c r="E603">
        <v>1</v>
      </c>
      <c r="F603">
        <v>96</v>
      </c>
    </row>
    <row r="604" spans="1:6" x14ac:dyDescent="0.25">
      <c r="A604">
        <v>602</v>
      </c>
      <c r="B604">
        <v>127</v>
      </c>
      <c r="C604">
        <v>542</v>
      </c>
      <c r="D604">
        <v>98</v>
      </c>
      <c r="E604">
        <v>1</v>
      </c>
      <c r="F604">
        <v>98</v>
      </c>
    </row>
    <row r="605" spans="1:6" x14ac:dyDescent="0.25">
      <c r="A605">
        <v>603</v>
      </c>
      <c r="B605">
        <v>127</v>
      </c>
      <c r="C605">
        <v>477</v>
      </c>
      <c r="D605">
        <v>118</v>
      </c>
      <c r="E605">
        <v>2</v>
      </c>
      <c r="F605">
        <v>236</v>
      </c>
    </row>
    <row r="606" spans="1:6" x14ac:dyDescent="0.25">
      <c r="A606">
        <v>604</v>
      </c>
      <c r="B606">
        <v>127</v>
      </c>
      <c r="C606">
        <v>328</v>
      </c>
      <c r="D606">
        <v>109</v>
      </c>
      <c r="E606">
        <v>2</v>
      </c>
      <c r="F606">
        <v>218</v>
      </c>
    </row>
    <row r="607" spans="1:6" x14ac:dyDescent="0.25">
      <c r="A607">
        <v>605</v>
      </c>
      <c r="B607">
        <v>127</v>
      </c>
      <c r="C607">
        <v>121</v>
      </c>
      <c r="D607">
        <v>92</v>
      </c>
      <c r="E607">
        <v>1</v>
      </c>
      <c r="F607">
        <v>92</v>
      </c>
    </row>
    <row r="608" spans="1:6" x14ac:dyDescent="0.25">
      <c r="A608">
        <v>606</v>
      </c>
      <c r="B608">
        <v>128</v>
      </c>
      <c r="C608">
        <v>674</v>
      </c>
      <c r="D608">
        <v>113</v>
      </c>
      <c r="E608">
        <v>3</v>
      </c>
      <c r="F608">
        <v>339</v>
      </c>
    </row>
    <row r="609" spans="1:6" x14ac:dyDescent="0.25">
      <c r="A609">
        <v>607</v>
      </c>
      <c r="B609">
        <v>128</v>
      </c>
      <c r="C609">
        <v>240</v>
      </c>
      <c r="D609">
        <v>106</v>
      </c>
      <c r="E609">
        <v>3</v>
      </c>
      <c r="F609">
        <v>318</v>
      </c>
    </row>
    <row r="610" spans="1:6" x14ac:dyDescent="0.25">
      <c r="A610">
        <v>608</v>
      </c>
      <c r="B610">
        <v>128</v>
      </c>
      <c r="C610">
        <v>1002</v>
      </c>
      <c r="D610">
        <v>106</v>
      </c>
      <c r="E610">
        <v>2</v>
      </c>
      <c r="F610">
        <v>212</v>
      </c>
    </row>
    <row r="611" spans="1:6" x14ac:dyDescent="0.25">
      <c r="A611">
        <v>609</v>
      </c>
      <c r="B611">
        <v>128</v>
      </c>
      <c r="C611">
        <v>322</v>
      </c>
      <c r="D611">
        <v>109</v>
      </c>
      <c r="E611">
        <v>2</v>
      </c>
      <c r="F611">
        <v>218</v>
      </c>
    </row>
    <row r="612" spans="1:6" x14ac:dyDescent="0.25">
      <c r="A612">
        <v>610</v>
      </c>
      <c r="B612">
        <v>128</v>
      </c>
      <c r="C612">
        <v>814</v>
      </c>
      <c r="D612">
        <v>117</v>
      </c>
      <c r="E612">
        <v>3</v>
      </c>
      <c r="F612">
        <v>351</v>
      </c>
    </row>
    <row r="613" spans="1:6" x14ac:dyDescent="0.25">
      <c r="A613">
        <v>611</v>
      </c>
      <c r="B613">
        <v>128</v>
      </c>
      <c r="C613">
        <v>185</v>
      </c>
      <c r="D613">
        <v>98</v>
      </c>
      <c r="E613">
        <v>1</v>
      </c>
      <c r="F613">
        <v>98</v>
      </c>
    </row>
    <row r="614" spans="1:6" x14ac:dyDescent="0.25">
      <c r="A614">
        <v>612</v>
      </c>
      <c r="B614">
        <v>128</v>
      </c>
      <c r="C614">
        <v>787</v>
      </c>
      <c r="D614">
        <v>91</v>
      </c>
      <c r="E614">
        <v>2</v>
      </c>
      <c r="F614">
        <v>182</v>
      </c>
    </row>
    <row r="615" spans="1:6" x14ac:dyDescent="0.25">
      <c r="A615">
        <v>613</v>
      </c>
      <c r="B615">
        <v>129</v>
      </c>
      <c r="C615">
        <v>1026</v>
      </c>
      <c r="D615">
        <v>90</v>
      </c>
      <c r="E615">
        <v>2</v>
      </c>
      <c r="F615">
        <v>180</v>
      </c>
    </row>
    <row r="616" spans="1:6" x14ac:dyDescent="0.25">
      <c r="A616">
        <v>614</v>
      </c>
      <c r="B616">
        <v>129</v>
      </c>
      <c r="C616">
        <v>570</v>
      </c>
      <c r="D616">
        <v>100</v>
      </c>
      <c r="E616">
        <v>1</v>
      </c>
      <c r="F616">
        <v>100</v>
      </c>
    </row>
    <row r="617" spans="1:6" x14ac:dyDescent="0.25">
      <c r="A617">
        <v>615</v>
      </c>
      <c r="B617">
        <v>129</v>
      </c>
      <c r="C617">
        <v>872</v>
      </c>
      <c r="D617">
        <v>113</v>
      </c>
      <c r="E617">
        <v>2</v>
      </c>
      <c r="F617">
        <v>226</v>
      </c>
    </row>
    <row r="618" spans="1:6" x14ac:dyDescent="0.25">
      <c r="A618">
        <v>616</v>
      </c>
      <c r="B618">
        <v>130</v>
      </c>
      <c r="C618">
        <v>250</v>
      </c>
      <c r="D618">
        <v>95</v>
      </c>
      <c r="E618">
        <v>1</v>
      </c>
      <c r="F618">
        <v>95</v>
      </c>
    </row>
    <row r="619" spans="1:6" x14ac:dyDescent="0.25">
      <c r="A619">
        <v>617</v>
      </c>
      <c r="B619">
        <v>131</v>
      </c>
      <c r="C619">
        <v>215</v>
      </c>
      <c r="D619">
        <v>106</v>
      </c>
      <c r="E619">
        <v>3</v>
      </c>
      <c r="F619">
        <v>318</v>
      </c>
    </row>
    <row r="620" spans="1:6" x14ac:dyDescent="0.25">
      <c r="A620">
        <v>618</v>
      </c>
      <c r="B620">
        <v>131</v>
      </c>
      <c r="C620">
        <v>535</v>
      </c>
      <c r="D620">
        <v>98</v>
      </c>
      <c r="E620">
        <v>1</v>
      </c>
      <c r="F620">
        <v>98</v>
      </c>
    </row>
    <row r="621" spans="1:6" x14ac:dyDescent="0.25">
      <c r="A621">
        <v>619</v>
      </c>
      <c r="B621">
        <v>131</v>
      </c>
      <c r="C621">
        <v>865</v>
      </c>
      <c r="D621">
        <v>113</v>
      </c>
      <c r="E621">
        <v>2</v>
      </c>
      <c r="F621">
        <v>226</v>
      </c>
    </row>
    <row r="622" spans="1:6" x14ac:dyDescent="0.25">
      <c r="A622">
        <v>620</v>
      </c>
      <c r="B622">
        <v>131</v>
      </c>
      <c r="C622">
        <v>1142</v>
      </c>
      <c r="D622">
        <v>102</v>
      </c>
      <c r="E622">
        <v>2</v>
      </c>
      <c r="F622">
        <v>204</v>
      </c>
    </row>
    <row r="623" spans="1:6" x14ac:dyDescent="0.25">
      <c r="A623">
        <v>621</v>
      </c>
      <c r="B623">
        <v>131</v>
      </c>
      <c r="C623">
        <v>517</v>
      </c>
      <c r="D623">
        <v>102</v>
      </c>
      <c r="E623">
        <v>1</v>
      </c>
      <c r="F623">
        <v>102</v>
      </c>
    </row>
    <row r="624" spans="1:6" x14ac:dyDescent="0.25">
      <c r="A624">
        <v>622</v>
      </c>
      <c r="B624">
        <v>132</v>
      </c>
      <c r="C624">
        <v>420</v>
      </c>
      <c r="D624">
        <v>107</v>
      </c>
      <c r="E624">
        <v>1</v>
      </c>
      <c r="F624">
        <v>107</v>
      </c>
    </row>
    <row r="625" spans="1:6" x14ac:dyDescent="0.25">
      <c r="A625">
        <v>623</v>
      </c>
      <c r="B625">
        <v>132</v>
      </c>
      <c r="C625">
        <v>207</v>
      </c>
      <c r="D625">
        <v>98</v>
      </c>
      <c r="E625">
        <v>2</v>
      </c>
      <c r="F625">
        <v>196</v>
      </c>
    </row>
    <row r="626" spans="1:6" x14ac:dyDescent="0.25">
      <c r="A626">
        <v>624</v>
      </c>
      <c r="B626">
        <v>132</v>
      </c>
      <c r="C626">
        <v>979</v>
      </c>
      <c r="D626">
        <v>97</v>
      </c>
      <c r="E626">
        <v>1</v>
      </c>
      <c r="F626">
        <v>97</v>
      </c>
    </row>
    <row r="627" spans="1:6" x14ac:dyDescent="0.25">
      <c r="A627">
        <v>625</v>
      </c>
      <c r="B627">
        <v>132</v>
      </c>
      <c r="C627">
        <v>1227</v>
      </c>
      <c r="D627">
        <v>112</v>
      </c>
      <c r="E627">
        <v>2</v>
      </c>
      <c r="F627">
        <v>224</v>
      </c>
    </row>
    <row r="628" spans="1:6" x14ac:dyDescent="0.25">
      <c r="A628">
        <v>626</v>
      </c>
      <c r="B628">
        <v>132</v>
      </c>
      <c r="C628">
        <v>658</v>
      </c>
      <c r="D628">
        <v>93</v>
      </c>
      <c r="E628">
        <v>3</v>
      </c>
      <c r="F628">
        <v>279</v>
      </c>
    </row>
    <row r="629" spans="1:6" x14ac:dyDescent="0.25">
      <c r="A629">
        <v>627</v>
      </c>
      <c r="B629">
        <v>133</v>
      </c>
      <c r="C629">
        <v>523</v>
      </c>
      <c r="D629">
        <v>102</v>
      </c>
      <c r="E629">
        <v>1</v>
      </c>
      <c r="F629">
        <v>102</v>
      </c>
    </row>
    <row r="630" spans="1:6" x14ac:dyDescent="0.25">
      <c r="A630">
        <v>628</v>
      </c>
      <c r="B630">
        <v>133</v>
      </c>
      <c r="C630">
        <v>942</v>
      </c>
      <c r="D630">
        <v>96</v>
      </c>
      <c r="E630">
        <v>2</v>
      </c>
      <c r="F630">
        <v>192</v>
      </c>
    </row>
    <row r="631" spans="1:6" x14ac:dyDescent="0.25">
      <c r="A631">
        <v>629</v>
      </c>
      <c r="B631">
        <v>133</v>
      </c>
      <c r="C631">
        <v>374</v>
      </c>
      <c r="D631">
        <v>94</v>
      </c>
      <c r="E631">
        <v>3</v>
      </c>
      <c r="F631">
        <v>282</v>
      </c>
    </row>
    <row r="632" spans="1:6" x14ac:dyDescent="0.25">
      <c r="A632">
        <v>630</v>
      </c>
      <c r="B632">
        <v>134</v>
      </c>
      <c r="C632">
        <v>770</v>
      </c>
      <c r="D632">
        <v>91</v>
      </c>
      <c r="E632">
        <v>1</v>
      </c>
      <c r="F632">
        <v>91</v>
      </c>
    </row>
    <row r="633" spans="1:6" x14ac:dyDescent="0.25">
      <c r="A633">
        <v>631</v>
      </c>
      <c r="B633">
        <v>134</v>
      </c>
      <c r="C633">
        <v>516</v>
      </c>
      <c r="D633">
        <v>102</v>
      </c>
      <c r="E633">
        <v>2</v>
      </c>
      <c r="F633">
        <v>204</v>
      </c>
    </row>
    <row r="634" spans="1:6" x14ac:dyDescent="0.25">
      <c r="A634">
        <v>632</v>
      </c>
      <c r="B634">
        <v>134</v>
      </c>
      <c r="C634">
        <v>989</v>
      </c>
      <c r="D634">
        <v>106</v>
      </c>
      <c r="E634">
        <v>2</v>
      </c>
      <c r="F634">
        <v>212</v>
      </c>
    </row>
    <row r="635" spans="1:6" x14ac:dyDescent="0.25">
      <c r="A635">
        <v>633</v>
      </c>
      <c r="B635">
        <v>134</v>
      </c>
      <c r="C635">
        <v>407</v>
      </c>
      <c r="D635">
        <v>119</v>
      </c>
      <c r="E635">
        <v>2</v>
      </c>
      <c r="F635">
        <v>238</v>
      </c>
    </row>
    <row r="636" spans="1:6" x14ac:dyDescent="0.25">
      <c r="A636">
        <v>634</v>
      </c>
      <c r="B636">
        <v>134</v>
      </c>
      <c r="C636">
        <v>840</v>
      </c>
      <c r="D636">
        <v>113</v>
      </c>
      <c r="E636">
        <v>2</v>
      </c>
      <c r="F636">
        <v>226</v>
      </c>
    </row>
    <row r="637" spans="1:6" x14ac:dyDescent="0.25">
      <c r="A637">
        <v>635</v>
      </c>
      <c r="B637">
        <v>134</v>
      </c>
      <c r="C637">
        <v>185</v>
      </c>
      <c r="D637">
        <v>98</v>
      </c>
      <c r="E637">
        <v>2</v>
      </c>
      <c r="F637">
        <v>196</v>
      </c>
    </row>
    <row r="638" spans="1:6" x14ac:dyDescent="0.25">
      <c r="A638">
        <v>636</v>
      </c>
      <c r="B638">
        <v>134</v>
      </c>
      <c r="C638">
        <v>653</v>
      </c>
      <c r="D638">
        <v>93</v>
      </c>
      <c r="E638">
        <v>3</v>
      </c>
      <c r="F638">
        <v>279</v>
      </c>
    </row>
    <row r="639" spans="1:6" x14ac:dyDescent="0.25">
      <c r="A639">
        <v>637</v>
      </c>
      <c r="B639">
        <v>134</v>
      </c>
      <c r="C639">
        <v>1194</v>
      </c>
      <c r="D639">
        <v>105</v>
      </c>
      <c r="E639">
        <v>1</v>
      </c>
      <c r="F639">
        <v>105</v>
      </c>
    </row>
    <row r="640" spans="1:6" x14ac:dyDescent="0.25">
      <c r="A640">
        <v>638</v>
      </c>
      <c r="B640">
        <v>135</v>
      </c>
      <c r="C640">
        <v>106</v>
      </c>
      <c r="D640">
        <v>92</v>
      </c>
      <c r="E640">
        <v>1</v>
      </c>
      <c r="F640">
        <v>92</v>
      </c>
    </row>
    <row r="641" spans="1:6" x14ac:dyDescent="0.25">
      <c r="A641">
        <v>639</v>
      </c>
      <c r="B641">
        <v>135</v>
      </c>
      <c r="C641">
        <v>730</v>
      </c>
      <c r="D641">
        <v>119</v>
      </c>
      <c r="E641">
        <v>2</v>
      </c>
      <c r="F641">
        <v>238</v>
      </c>
    </row>
    <row r="642" spans="1:6" x14ac:dyDescent="0.25">
      <c r="A642">
        <v>640</v>
      </c>
      <c r="B642">
        <v>135</v>
      </c>
      <c r="C642">
        <v>654</v>
      </c>
      <c r="D642">
        <v>93</v>
      </c>
      <c r="E642">
        <v>2</v>
      </c>
      <c r="F642">
        <v>186</v>
      </c>
    </row>
    <row r="643" spans="1:6" x14ac:dyDescent="0.25">
      <c r="A643">
        <v>641</v>
      </c>
      <c r="B643">
        <v>135</v>
      </c>
      <c r="C643">
        <v>376</v>
      </c>
      <c r="D643">
        <v>94</v>
      </c>
      <c r="E643">
        <v>1</v>
      </c>
      <c r="F643">
        <v>94</v>
      </c>
    </row>
    <row r="644" spans="1:6" x14ac:dyDescent="0.25">
      <c r="A644">
        <v>642</v>
      </c>
      <c r="B644">
        <v>136</v>
      </c>
      <c r="C644">
        <v>816</v>
      </c>
      <c r="D644">
        <v>117</v>
      </c>
      <c r="E644">
        <v>2</v>
      </c>
      <c r="F644">
        <v>234</v>
      </c>
    </row>
    <row r="645" spans="1:6" x14ac:dyDescent="0.25">
      <c r="A645">
        <v>643</v>
      </c>
      <c r="B645">
        <v>136</v>
      </c>
      <c r="C645">
        <v>174</v>
      </c>
      <c r="D645">
        <v>91</v>
      </c>
      <c r="E645">
        <v>3</v>
      </c>
      <c r="F645">
        <v>273</v>
      </c>
    </row>
    <row r="646" spans="1:6" x14ac:dyDescent="0.25">
      <c r="A646">
        <v>644</v>
      </c>
      <c r="B646">
        <v>136</v>
      </c>
      <c r="C646">
        <v>582</v>
      </c>
      <c r="D646">
        <v>100</v>
      </c>
      <c r="E646">
        <v>3</v>
      </c>
      <c r="F646">
        <v>300</v>
      </c>
    </row>
    <row r="647" spans="1:6" x14ac:dyDescent="0.25">
      <c r="A647">
        <v>645</v>
      </c>
      <c r="B647">
        <v>137</v>
      </c>
      <c r="C647">
        <v>1137</v>
      </c>
      <c r="D647">
        <v>102</v>
      </c>
      <c r="E647">
        <v>1</v>
      </c>
      <c r="F647">
        <v>102</v>
      </c>
    </row>
    <row r="648" spans="1:6" x14ac:dyDescent="0.25">
      <c r="A648">
        <v>646</v>
      </c>
      <c r="B648">
        <v>137</v>
      </c>
      <c r="C648">
        <v>175</v>
      </c>
      <c r="D648">
        <v>98</v>
      </c>
      <c r="E648">
        <v>1</v>
      </c>
      <c r="F648">
        <v>98</v>
      </c>
    </row>
    <row r="649" spans="1:6" x14ac:dyDescent="0.25">
      <c r="A649">
        <v>647</v>
      </c>
      <c r="B649">
        <v>137</v>
      </c>
      <c r="C649">
        <v>826</v>
      </c>
      <c r="D649">
        <v>117</v>
      </c>
      <c r="E649">
        <v>1</v>
      </c>
      <c r="F649">
        <v>117</v>
      </c>
    </row>
    <row r="650" spans="1:6" x14ac:dyDescent="0.25">
      <c r="A650">
        <v>648</v>
      </c>
      <c r="B650">
        <v>137</v>
      </c>
      <c r="C650">
        <v>236</v>
      </c>
      <c r="D650">
        <v>106</v>
      </c>
      <c r="E650">
        <v>3</v>
      </c>
      <c r="F650">
        <v>318</v>
      </c>
    </row>
    <row r="651" spans="1:6" x14ac:dyDescent="0.25">
      <c r="A651">
        <v>649</v>
      </c>
      <c r="B651">
        <v>138</v>
      </c>
      <c r="C651">
        <v>51</v>
      </c>
      <c r="D651">
        <v>104</v>
      </c>
      <c r="E651">
        <v>2</v>
      </c>
      <c r="F651">
        <v>208</v>
      </c>
    </row>
    <row r="652" spans="1:6" x14ac:dyDescent="0.25">
      <c r="A652">
        <v>650</v>
      </c>
      <c r="B652">
        <v>138</v>
      </c>
      <c r="C652">
        <v>518</v>
      </c>
      <c r="D652">
        <v>102</v>
      </c>
      <c r="E652">
        <v>3</v>
      </c>
      <c r="F652">
        <v>306</v>
      </c>
    </row>
    <row r="653" spans="1:6" x14ac:dyDescent="0.25">
      <c r="A653">
        <v>651</v>
      </c>
      <c r="B653">
        <v>138</v>
      </c>
      <c r="C653">
        <v>2</v>
      </c>
      <c r="D653">
        <v>96</v>
      </c>
      <c r="E653">
        <v>2</v>
      </c>
      <c r="F653">
        <v>192</v>
      </c>
    </row>
    <row r="654" spans="1:6" x14ac:dyDescent="0.25">
      <c r="A654">
        <v>652</v>
      </c>
      <c r="B654">
        <v>138</v>
      </c>
      <c r="C654">
        <v>1065</v>
      </c>
      <c r="D654">
        <v>93</v>
      </c>
      <c r="E654">
        <v>1</v>
      </c>
      <c r="F654">
        <v>93</v>
      </c>
    </row>
    <row r="655" spans="1:6" x14ac:dyDescent="0.25">
      <c r="A655">
        <v>653</v>
      </c>
      <c r="B655">
        <v>138</v>
      </c>
      <c r="C655">
        <v>383</v>
      </c>
      <c r="D655">
        <v>94</v>
      </c>
      <c r="E655">
        <v>2</v>
      </c>
      <c r="F655">
        <v>188</v>
      </c>
    </row>
    <row r="656" spans="1:6" x14ac:dyDescent="0.25">
      <c r="A656">
        <v>654</v>
      </c>
      <c r="B656">
        <v>139</v>
      </c>
      <c r="C656">
        <v>521</v>
      </c>
      <c r="D656">
        <v>102</v>
      </c>
      <c r="E656">
        <v>2</v>
      </c>
      <c r="F656">
        <v>204</v>
      </c>
    </row>
    <row r="657" spans="1:6" x14ac:dyDescent="0.25">
      <c r="A657">
        <v>655</v>
      </c>
      <c r="B657">
        <v>139</v>
      </c>
      <c r="C657">
        <v>428</v>
      </c>
      <c r="D657">
        <v>107</v>
      </c>
      <c r="E657">
        <v>1</v>
      </c>
      <c r="F657">
        <v>107</v>
      </c>
    </row>
    <row r="658" spans="1:6" x14ac:dyDescent="0.25">
      <c r="A658">
        <v>656</v>
      </c>
      <c r="B658">
        <v>139</v>
      </c>
      <c r="C658">
        <v>280</v>
      </c>
      <c r="D658">
        <v>105</v>
      </c>
      <c r="E658">
        <v>1</v>
      </c>
      <c r="F658">
        <v>105</v>
      </c>
    </row>
    <row r="659" spans="1:6" x14ac:dyDescent="0.25">
      <c r="A659">
        <v>657</v>
      </c>
      <c r="B659">
        <v>139</v>
      </c>
      <c r="C659">
        <v>1110</v>
      </c>
      <c r="D659">
        <v>115</v>
      </c>
      <c r="E659">
        <v>3</v>
      </c>
      <c r="F659">
        <v>345</v>
      </c>
    </row>
    <row r="660" spans="1:6" x14ac:dyDescent="0.25">
      <c r="A660">
        <v>658</v>
      </c>
      <c r="B660">
        <v>140</v>
      </c>
      <c r="C660">
        <v>701</v>
      </c>
      <c r="D660">
        <v>119</v>
      </c>
      <c r="E660">
        <v>3</v>
      </c>
      <c r="F660">
        <v>357</v>
      </c>
    </row>
    <row r="661" spans="1:6" x14ac:dyDescent="0.25">
      <c r="A661">
        <v>659</v>
      </c>
      <c r="B661">
        <v>140</v>
      </c>
      <c r="C661">
        <v>955</v>
      </c>
      <c r="D661">
        <v>97</v>
      </c>
      <c r="E661">
        <v>1</v>
      </c>
      <c r="F661">
        <v>97</v>
      </c>
    </row>
    <row r="662" spans="1:6" x14ac:dyDescent="0.25">
      <c r="A662">
        <v>660</v>
      </c>
      <c r="B662">
        <v>140</v>
      </c>
      <c r="C662">
        <v>575</v>
      </c>
      <c r="D662">
        <v>100</v>
      </c>
      <c r="E662">
        <v>1</v>
      </c>
      <c r="F662">
        <v>100</v>
      </c>
    </row>
    <row r="663" spans="1:6" x14ac:dyDescent="0.25">
      <c r="A663">
        <v>661</v>
      </c>
      <c r="B663">
        <v>140</v>
      </c>
      <c r="C663">
        <v>533</v>
      </c>
      <c r="D663">
        <v>98</v>
      </c>
      <c r="E663">
        <v>2</v>
      </c>
      <c r="F663">
        <v>196</v>
      </c>
    </row>
    <row r="664" spans="1:6" x14ac:dyDescent="0.25">
      <c r="A664">
        <v>662</v>
      </c>
      <c r="B664">
        <v>140</v>
      </c>
      <c r="C664">
        <v>687</v>
      </c>
      <c r="D664">
        <v>113</v>
      </c>
      <c r="E664">
        <v>3</v>
      </c>
      <c r="F664">
        <v>339</v>
      </c>
    </row>
    <row r="665" spans="1:6" x14ac:dyDescent="0.25">
      <c r="A665">
        <v>663</v>
      </c>
      <c r="B665">
        <v>140</v>
      </c>
      <c r="C665">
        <v>628</v>
      </c>
      <c r="D665">
        <v>112</v>
      </c>
      <c r="E665">
        <v>1</v>
      </c>
      <c r="F665">
        <v>112</v>
      </c>
    </row>
    <row r="666" spans="1:6" x14ac:dyDescent="0.25">
      <c r="A666">
        <v>664</v>
      </c>
      <c r="B666">
        <v>140</v>
      </c>
      <c r="C666">
        <v>1130</v>
      </c>
      <c r="D666">
        <v>102</v>
      </c>
      <c r="E666">
        <v>3</v>
      </c>
      <c r="F666">
        <v>306</v>
      </c>
    </row>
    <row r="667" spans="1:6" x14ac:dyDescent="0.25">
      <c r="A667">
        <v>665</v>
      </c>
      <c r="B667">
        <v>141</v>
      </c>
      <c r="C667">
        <v>805</v>
      </c>
      <c r="D667">
        <v>117</v>
      </c>
      <c r="E667">
        <v>3</v>
      </c>
      <c r="F667">
        <v>351</v>
      </c>
    </row>
    <row r="668" spans="1:6" x14ac:dyDescent="0.25">
      <c r="A668">
        <v>666</v>
      </c>
      <c r="B668">
        <v>141</v>
      </c>
      <c r="C668">
        <v>950</v>
      </c>
      <c r="D668">
        <v>97</v>
      </c>
      <c r="E668">
        <v>1</v>
      </c>
      <c r="F668">
        <v>97</v>
      </c>
    </row>
    <row r="669" spans="1:6" x14ac:dyDescent="0.25">
      <c r="A669">
        <v>667</v>
      </c>
      <c r="B669">
        <v>141</v>
      </c>
      <c r="C669">
        <v>733</v>
      </c>
      <c r="D669">
        <v>119</v>
      </c>
      <c r="E669">
        <v>3</v>
      </c>
      <c r="F669">
        <v>357</v>
      </c>
    </row>
    <row r="670" spans="1:6" x14ac:dyDescent="0.25">
      <c r="A670">
        <v>668</v>
      </c>
      <c r="B670">
        <v>142</v>
      </c>
      <c r="C670">
        <v>8</v>
      </c>
      <c r="D670">
        <v>96</v>
      </c>
      <c r="E670">
        <v>3</v>
      </c>
      <c r="F670">
        <v>288</v>
      </c>
    </row>
    <row r="671" spans="1:6" x14ac:dyDescent="0.25">
      <c r="A671">
        <v>669</v>
      </c>
      <c r="B671">
        <v>142</v>
      </c>
      <c r="C671">
        <v>843</v>
      </c>
      <c r="D671">
        <v>113</v>
      </c>
      <c r="E671">
        <v>2</v>
      </c>
      <c r="F671">
        <v>226</v>
      </c>
    </row>
    <row r="672" spans="1:6" x14ac:dyDescent="0.25">
      <c r="A672">
        <v>670</v>
      </c>
      <c r="B672">
        <v>142</v>
      </c>
      <c r="C672">
        <v>131</v>
      </c>
      <c r="D672">
        <v>92</v>
      </c>
      <c r="E672">
        <v>3</v>
      </c>
      <c r="F672">
        <v>276</v>
      </c>
    </row>
    <row r="673" spans="1:6" x14ac:dyDescent="0.25">
      <c r="A673">
        <v>671</v>
      </c>
      <c r="B673">
        <v>142</v>
      </c>
      <c r="C673">
        <v>575</v>
      </c>
      <c r="D673">
        <v>100</v>
      </c>
      <c r="E673">
        <v>3</v>
      </c>
      <c r="F673">
        <v>300</v>
      </c>
    </row>
    <row r="674" spans="1:6" x14ac:dyDescent="0.25">
      <c r="A674">
        <v>672</v>
      </c>
      <c r="B674">
        <v>142</v>
      </c>
      <c r="C674">
        <v>717</v>
      </c>
      <c r="D674">
        <v>119</v>
      </c>
      <c r="E674">
        <v>3</v>
      </c>
      <c r="F674">
        <v>357</v>
      </c>
    </row>
    <row r="675" spans="1:6" x14ac:dyDescent="0.25">
      <c r="A675">
        <v>673</v>
      </c>
      <c r="B675">
        <v>142</v>
      </c>
      <c r="C675">
        <v>1237</v>
      </c>
      <c r="D675">
        <v>112</v>
      </c>
      <c r="E675">
        <v>3</v>
      </c>
      <c r="F675">
        <v>336</v>
      </c>
    </row>
    <row r="676" spans="1:6" x14ac:dyDescent="0.25">
      <c r="A676">
        <v>674</v>
      </c>
      <c r="B676">
        <v>142</v>
      </c>
      <c r="C676">
        <v>712</v>
      </c>
      <c r="D676">
        <v>119</v>
      </c>
      <c r="E676">
        <v>1</v>
      </c>
      <c r="F676">
        <v>119</v>
      </c>
    </row>
    <row r="677" spans="1:6" x14ac:dyDescent="0.25">
      <c r="A677">
        <v>675</v>
      </c>
      <c r="B677">
        <v>142</v>
      </c>
      <c r="C677">
        <v>932</v>
      </c>
      <c r="D677">
        <v>96</v>
      </c>
      <c r="E677">
        <v>3</v>
      </c>
      <c r="F677">
        <v>288</v>
      </c>
    </row>
    <row r="678" spans="1:6" x14ac:dyDescent="0.25">
      <c r="A678">
        <v>676</v>
      </c>
      <c r="B678">
        <v>142</v>
      </c>
      <c r="C678">
        <v>630</v>
      </c>
      <c r="D678">
        <v>93</v>
      </c>
      <c r="E678">
        <v>3</v>
      </c>
      <c r="F678">
        <v>279</v>
      </c>
    </row>
    <row r="679" spans="1:6" x14ac:dyDescent="0.25">
      <c r="A679">
        <v>677</v>
      </c>
      <c r="B679">
        <v>143</v>
      </c>
      <c r="C679">
        <v>740</v>
      </c>
      <c r="D679">
        <v>109</v>
      </c>
      <c r="E679">
        <v>2</v>
      </c>
      <c r="F679">
        <v>218</v>
      </c>
    </row>
    <row r="680" spans="1:6" x14ac:dyDescent="0.25">
      <c r="A680">
        <v>678</v>
      </c>
      <c r="B680">
        <v>143</v>
      </c>
      <c r="C680">
        <v>94</v>
      </c>
      <c r="D680">
        <v>118</v>
      </c>
      <c r="E680">
        <v>2</v>
      </c>
      <c r="F680">
        <v>236</v>
      </c>
    </row>
    <row r="681" spans="1:6" x14ac:dyDescent="0.25">
      <c r="A681">
        <v>679</v>
      </c>
      <c r="B681">
        <v>143</v>
      </c>
      <c r="C681">
        <v>1083</v>
      </c>
      <c r="D681">
        <v>93</v>
      </c>
      <c r="E681">
        <v>1</v>
      </c>
      <c r="F681">
        <v>93</v>
      </c>
    </row>
    <row r="682" spans="1:6" x14ac:dyDescent="0.25">
      <c r="A682">
        <v>680</v>
      </c>
      <c r="B682">
        <v>143</v>
      </c>
      <c r="C682">
        <v>387</v>
      </c>
      <c r="D682">
        <v>119</v>
      </c>
      <c r="E682">
        <v>1</v>
      </c>
      <c r="F682">
        <v>119</v>
      </c>
    </row>
    <row r="683" spans="1:6" x14ac:dyDescent="0.25">
      <c r="A683">
        <v>681</v>
      </c>
      <c r="B683">
        <v>143</v>
      </c>
      <c r="C683">
        <v>1123</v>
      </c>
      <c r="D683">
        <v>102</v>
      </c>
      <c r="E683">
        <v>3</v>
      </c>
      <c r="F683">
        <v>306</v>
      </c>
    </row>
    <row r="684" spans="1:6" x14ac:dyDescent="0.25">
      <c r="A684">
        <v>682</v>
      </c>
      <c r="B684">
        <v>143</v>
      </c>
      <c r="C684">
        <v>837</v>
      </c>
      <c r="D684">
        <v>117</v>
      </c>
      <c r="E684">
        <v>1</v>
      </c>
      <c r="F684">
        <v>117</v>
      </c>
    </row>
    <row r="685" spans="1:6" x14ac:dyDescent="0.25">
      <c r="A685">
        <v>683</v>
      </c>
      <c r="B685">
        <v>144</v>
      </c>
      <c r="C685">
        <v>698</v>
      </c>
      <c r="D685">
        <v>113</v>
      </c>
      <c r="E685">
        <v>1</v>
      </c>
      <c r="F685">
        <v>113</v>
      </c>
    </row>
    <row r="686" spans="1:6" x14ac:dyDescent="0.25">
      <c r="A686">
        <v>684</v>
      </c>
      <c r="B686">
        <v>144</v>
      </c>
      <c r="C686">
        <v>295</v>
      </c>
      <c r="D686">
        <v>105</v>
      </c>
      <c r="E686">
        <v>3</v>
      </c>
      <c r="F686">
        <v>315</v>
      </c>
    </row>
    <row r="687" spans="1:6" x14ac:dyDescent="0.25">
      <c r="A687">
        <v>685</v>
      </c>
      <c r="B687">
        <v>144</v>
      </c>
      <c r="C687">
        <v>461</v>
      </c>
      <c r="D687">
        <v>118</v>
      </c>
      <c r="E687">
        <v>2</v>
      </c>
      <c r="F687">
        <v>236</v>
      </c>
    </row>
    <row r="688" spans="1:6" x14ac:dyDescent="0.25">
      <c r="A688">
        <v>686</v>
      </c>
      <c r="B688">
        <v>144</v>
      </c>
      <c r="C688">
        <v>680</v>
      </c>
      <c r="D688">
        <v>113</v>
      </c>
      <c r="E688">
        <v>2</v>
      </c>
      <c r="F688">
        <v>226</v>
      </c>
    </row>
    <row r="689" spans="1:6" x14ac:dyDescent="0.25">
      <c r="A689">
        <v>687</v>
      </c>
      <c r="B689">
        <v>145</v>
      </c>
      <c r="C689">
        <v>1138</v>
      </c>
      <c r="D689">
        <v>102</v>
      </c>
      <c r="E689">
        <v>1</v>
      </c>
      <c r="F689">
        <v>102</v>
      </c>
    </row>
    <row r="690" spans="1:6" x14ac:dyDescent="0.25">
      <c r="A690">
        <v>688</v>
      </c>
      <c r="B690">
        <v>145</v>
      </c>
      <c r="C690">
        <v>623</v>
      </c>
      <c r="D690">
        <v>112</v>
      </c>
      <c r="E690">
        <v>3</v>
      </c>
      <c r="F690">
        <v>336</v>
      </c>
    </row>
    <row r="691" spans="1:6" x14ac:dyDescent="0.25">
      <c r="A691">
        <v>689</v>
      </c>
      <c r="B691">
        <v>145</v>
      </c>
      <c r="C691">
        <v>655</v>
      </c>
      <c r="D691">
        <v>93</v>
      </c>
      <c r="E691">
        <v>2</v>
      </c>
      <c r="F691">
        <v>186</v>
      </c>
    </row>
    <row r="692" spans="1:6" x14ac:dyDescent="0.25">
      <c r="A692">
        <v>690</v>
      </c>
      <c r="B692">
        <v>145</v>
      </c>
      <c r="C692">
        <v>472</v>
      </c>
      <c r="D692">
        <v>118</v>
      </c>
      <c r="E692">
        <v>3</v>
      </c>
      <c r="F692">
        <v>354</v>
      </c>
    </row>
    <row r="693" spans="1:6" x14ac:dyDescent="0.25">
      <c r="A693">
        <v>691</v>
      </c>
      <c r="B693">
        <v>146</v>
      </c>
      <c r="C693">
        <v>17</v>
      </c>
      <c r="D693">
        <v>96</v>
      </c>
      <c r="E693">
        <v>3</v>
      </c>
      <c r="F693">
        <v>288</v>
      </c>
    </row>
    <row r="694" spans="1:6" x14ac:dyDescent="0.25">
      <c r="A694">
        <v>692</v>
      </c>
      <c r="B694">
        <v>146</v>
      </c>
      <c r="C694">
        <v>610</v>
      </c>
      <c r="D694">
        <v>112</v>
      </c>
      <c r="E694">
        <v>3</v>
      </c>
      <c r="F694">
        <v>336</v>
      </c>
    </row>
    <row r="695" spans="1:6" x14ac:dyDescent="0.25">
      <c r="A695">
        <v>693</v>
      </c>
      <c r="B695">
        <v>147</v>
      </c>
      <c r="C695">
        <v>1250</v>
      </c>
      <c r="D695">
        <v>112</v>
      </c>
      <c r="E695">
        <v>1</v>
      </c>
      <c r="F695">
        <v>112</v>
      </c>
    </row>
    <row r="696" spans="1:6" x14ac:dyDescent="0.25">
      <c r="A696">
        <v>694</v>
      </c>
      <c r="B696">
        <v>148</v>
      </c>
      <c r="C696">
        <v>213</v>
      </c>
      <c r="D696">
        <v>106</v>
      </c>
      <c r="E696">
        <v>1</v>
      </c>
      <c r="F696">
        <v>106</v>
      </c>
    </row>
    <row r="697" spans="1:6" x14ac:dyDescent="0.25">
      <c r="A697">
        <v>695</v>
      </c>
      <c r="B697">
        <v>148</v>
      </c>
      <c r="C697">
        <v>779</v>
      </c>
      <c r="D697">
        <v>91</v>
      </c>
      <c r="E697">
        <v>3</v>
      </c>
      <c r="F697">
        <v>273</v>
      </c>
    </row>
    <row r="698" spans="1:6" x14ac:dyDescent="0.25">
      <c r="A698">
        <v>696</v>
      </c>
      <c r="B698">
        <v>148</v>
      </c>
      <c r="C698">
        <v>1214</v>
      </c>
      <c r="D698">
        <v>105</v>
      </c>
      <c r="E698">
        <v>3</v>
      </c>
      <c r="F698">
        <v>315</v>
      </c>
    </row>
    <row r="699" spans="1:6" x14ac:dyDescent="0.25">
      <c r="A699">
        <v>697</v>
      </c>
      <c r="B699">
        <v>148</v>
      </c>
      <c r="C699">
        <v>220</v>
      </c>
      <c r="D699">
        <v>106</v>
      </c>
      <c r="E699">
        <v>3</v>
      </c>
      <c r="F699">
        <v>318</v>
      </c>
    </row>
    <row r="700" spans="1:6" x14ac:dyDescent="0.25">
      <c r="A700">
        <v>698</v>
      </c>
      <c r="B700">
        <v>149</v>
      </c>
      <c r="C700">
        <v>423</v>
      </c>
      <c r="D700">
        <v>107</v>
      </c>
      <c r="E700">
        <v>1</v>
      </c>
      <c r="F700">
        <v>107</v>
      </c>
    </row>
    <row r="701" spans="1:6" x14ac:dyDescent="0.25">
      <c r="A701">
        <v>699</v>
      </c>
      <c r="B701">
        <v>149</v>
      </c>
      <c r="C701">
        <v>549</v>
      </c>
      <c r="D701">
        <v>98</v>
      </c>
      <c r="E701">
        <v>3</v>
      </c>
      <c r="F701">
        <v>294</v>
      </c>
    </row>
    <row r="702" spans="1:6" x14ac:dyDescent="0.25">
      <c r="A702">
        <v>700</v>
      </c>
      <c r="B702">
        <v>149</v>
      </c>
      <c r="C702">
        <v>931</v>
      </c>
      <c r="D702">
        <v>96</v>
      </c>
      <c r="E702">
        <v>1</v>
      </c>
      <c r="F702">
        <v>96</v>
      </c>
    </row>
    <row r="703" spans="1:6" x14ac:dyDescent="0.25">
      <c r="A703">
        <v>701</v>
      </c>
      <c r="B703">
        <v>149</v>
      </c>
      <c r="C703">
        <v>380</v>
      </c>
      <c r="D703">
        <v>94</v>
      </c>
      <c r="E703">
        <v>2</v>
      </c>
      <c r="F703">
        <v>188</v>
      </c>
    </row>
    <row r="704" spans="1:6" x14ac:dyDescent="0.25">
      <c r="A704">
        <v>702</v>
      </c>
      <c r="B704">
        <v>149</v>
      </c>
      <c r="C704">
        <v>93</v>
      </c>
      <c r="D704">
        <v>118</v>
      </c>
      <c r="E704">
        <v>3</v>
      </c>
      <c r="F704">
        <v>354</v>
      </c>
    </row>
    <row r="705" spans="1:6" x14ac:dyDescent="0.25">
      <c r="A705">
        <v>703</v>
      </c>
      <c r="B705">
        <v>150</v>
      </c>
      <c r="C705">
        <v>736</v>
      </c>
      <c r="D705">
        <v>109</v>
      </c>
      <c r="E705">
        <v>1</v>
      </c>
      <c r="F705">
        <v>109</v>
      </c>
    </row>
    <row r="706" spans="1:6" x14ac:dyDescent="0.25">
      <c r="A706">
        <v>704</v>
      </c>
      <c r="B706">
        <v>150</v>
      </c>
      <c r="C706">
        <v>1110</v>
      </c>
      <c r="D706">
        <v>115</v>
      </c>
      <c r="E706">
        <v>3</v>
      </c>
      <c r="F706">
        <v>345</v>
      </c>
    </row>
    <row r="707" spans="1:6" x14ac:dyDescent="0.25">
      <c r="A707">
        <v>705</v>
      </c>
      <c r="B707">
        <v>150</v>
      </c>
      <c r="C707">
        <v>263</v>
      </c>
      <c r="D707">
        <v>95</v>
      </c>
      <c r="E707">
        <v>3</v>
      </c>
      <c r="F707">
        <v>285</v>
      </c>
    </row>
    <row r="708" spans="1:6" x14ac:dyDescent="0.25">
      <c r="A708">
        <v>706</v>
      </c>
      <c r="B708">
        <v>150</v>
      </c>
      <c r="C708">
        <v>234</v>
      </c>
      <c r="D708">
        <v>106</v>
      </c>
      <c r="E708">
        <v>2</v>
      </c>
      <c r="F708">
        <v>212</v>
      </c>
    </row>
    <row r="709" spans="1:6" x14ac:dyDescent="0.25">
      <c r="A709">
        <v>707</v>
      </c>
      <c r="B709">
        <v>151</v>
      </c>
      <c r="C709">
        <v>772</v>
      </c>
      <c r="D709">
        <v>91</v>
      </c>
      <c r="E709">
        <v>1</v>
      </c>
      <c r="F709">
        <v>91</v>
      </c>
    </row>
    <row r="710" spans="1:6" x14ac:dyDescent="0.25">
      <c r="A710">
        <v>708</v>
      </c>
      <c r="B710">
        <v>151</v>
      </c>
      <c r="C710">
        <v>842</v>
      </c>
      <c r="D710">
        <v>113</v>
      </c>
      <c r="E710">
        <v>2</v>
      </c>
      <c r="F710">
        <v>226</v>
      </c>
    </row>
    <row r="711" spans="1:6" x14ac:dyDescent="0.25">
      <c r="A711">
        <v>709</v>
      </c>
      <c r="B711">
        <v>151</v>
      </c>
      <c r="C711">
        <v>287</v>
      </c>
      <c r="D711">
        <v>105</v>
      </c>
      <c r="E711">
        <v>3</v>
      </c>
      <c r="F711">
        <v>315</v>
      </c>
    </row>
    <row r="712" spans="1:6" x14ac:dyDescent="0.25">
      <c r="A712">
        <v>710</v>
      </c>
      <c r="B712">
        <v>151</v>
      </c>
      <c r="C712">
        <v>992</v>
      </c>
      <c r="D712">
        <v>106</v>
      </c>
      <c r="E712">
        <v>1</v>
      </c>
      <c r="F712">
        <v>106</v>
      </c>
    </row>
    <row r="713" spans="1:6" x14ac:dyDescent="0.25">
      <c r="A713">
        <v>711</v>
      </c>
      <c r="B713">
        <v>152</v>
      </c>
      <c r="C713">
        <v>246</v>
      </c>
      <c r="D713">
        <v>95</v>
      </c>
      <c r="E713">
        <v>1</v>
      </c>
      <c r="F713">
        <v>95</v>
      </c>
    </row>
    <row r="714" spans="1:6" x14ac:dyDescent="0.25">
      <c r="A714">
        <v>712</v>
      </c>
      <c r="B714">
        <v>152</v>
      </c>
      <c r="C714">
        <v>731</v>
      </c>
      <c r="D714">
        <v>119</v>
      </c>
      <c r="E714">
        <v>1</v>
      </c>
      <c r="F714">
        <v>119</v>
      </c>
    </row>
    <row r="715" spans="1:6" x14ac:dyDescent="0.25">
      <c r="A715">
        <v>713</v>
      </c>
      <c r="B715">
        <v>152</v>
      </c>
      <c r="C715">
        <v>490</v>
      </c>
      <c r="D715">
        <v>102</v>
      </c>
      <c r="E715">
        <v>1</v>
      </c>
      <c r="F715">
        <v>102</v>
      </c>
    </row>
    <row r="716" spans="1:6" x14ac:dyDescent="0.25">
      <c r="A716">
        <v>714</v>
      </c>
      <c r="B716">
        <v>152</v>
      </c>
      <c r="C716">
        <v>897</v>
      </c>
      <c r="D716">
        <v>94</v>
      </c>
      <c r="E716">
        <v>1</v>
      </c>
      <c r="F716">
        <v>94</v>
      </c>
    </row>
    <row r="717" spans="1:6" x14ac:dyDescent="0.25">
      <c r="A717">
        <v>715</v>
      </c>
      <c r="B717">
        <v>152</v>
      </c>
      <c r="C717">
        <v>537</v>
      </c>
      <c r="D717">
        <v>98</v>
      </c>
      <c r="E717">
        <v>3</v>
      </c>
      <c r="F717">
        <v>294</v>
      </c>
    </row>
    <row r="718" spans="1:6" x14ac:dyDescent="0.25">
      <c r="A718">
        <v>716</v>
      </c>
      <c r="B718">
        <v>152</v>
      </c>
      <c r="C718">
        <v>904</v>
      </c>
      <c r="D718">
        <v>94</v>
      </c>
      <c r="E718">
        <v>3</v>
      </c>
      <c r="F718">
        <v>282</v>
      </c>
    </row>
    <row r="719" spans="1:6" x14ac:dyDescent="0.25">
      <c r="A719">
        <v>717</v>
      </c>
      <c r="B719">
        <v>152</v>
      </c>
      <c r="C719">
        <v>1230</v>
      </c>
      <c r="D719">
        <v>112</v>
      </c>
      <c r="E719">
        <v>1</v>
      </c>
      <c r="F719">
        <v>112</v>
      </c>
    </row>
    <row r="720" spans="1:6" x14ac:dyDescent="0.25">
      <c r="A720">
        <v>718</v>
      </c>
      <c r="B720">
        <v>152</v>
      </c>
      <c r="C720">
        <v>1188</v>
      </c>
      <c r="D720">
        <v>99</v>
      </c>
      <c r="E720">
        <v>2</v>
      </c>
      <c r="F720">
        <v>198</v>
      </c>
    </row>
    <row r="721" spans="1:6" x14ac:dyDescent="0.25">
      <c r="A721">
        <v>719</v>
      </c>
      <c r="B721">
        <v>153</v>
      </c>
      <c r="C721">
        <v>542</v>
      </c>
      <c r="D721">
        <v>98</v>
      </c>
      <c r="E721">
        <v>3</v>
      </c>
      <c r="F721">
        <v>294</v>
      </c>
    </row>
    <row r="722" spans="1:6" x14ac:dyDescent="0.25">
      <c r="A722">
        <v>720</v>
      </c>
      <c r="B722">
        <v>153</v>
      </c>
      <c r="C722">
        <v>698</v>
      </c>
      <c r="D722">
        <v>113</v>
      </c>
      <c r="E722">
        <v>1</v>
      </c>
      <c r="F722">
        <v>113</v>
      </c>
    </row>
    <row r="723" spans="1:6" x14ac:dyDescent="0.25">
      <c r="A723">
        <v>721</v>
      </c>
      <c r="B723">
        <v>153</v>
      </c>
      <c r="C723">
        <v>769</v>
      </c>
      <c r="D723">
        <v>109</v>
      </c>
      <c r="E723">
        <v>3</v>
      </c>
      <c r="F723">
        <v>327</v>
      </c>
    </row>
    <row r="724" spans="1:6" x14ac:dyDescent="0.25">
      <c r="A724">
        <v>722</v>
      </c>
      <c r="B724">
        <v>153</v>
      </c>
      <c r="C724">
        <v>989</v>
      </c>
      <c r="D724">
        <v>106</v>
      </c>
      <c r="E724">
        <v>2</v>
      </c>
      <c r="F724">
        <v>212</v>
      </c>
    </row>
    <row r="725" spans="1:6" x14ac:dyDescent="0.25">
      <c r="A725">
        <v>723</v>
      </c>
      <c r="B725">
        <v>153</v>
      </c>
      <c r="C725">
        <v>1188</v>
      </c>
      <c r="D725">
        <v>99</v>
      </c>
      <c r="E725">
        <v>3</v>
      </c>
      <c r="F725">
        <v>297</v>
      </c>
    </row>
    <row r="726" spans="1:6" x14ac:dyDescent="0.25">
      <c r="A726">
        <v>724</v>
      </c>
      <c r="B726">
        <v>153</v>
      </c>
      <c r="C726">
        <v>1235</v>
      </c>
      <c r="D726">
        <v>112</v>
      </c>
      <c r="E726">
        <v>3</v>
      </c>
      <c r="F726">
        <v>336</v>
      </c>
    </row>
    <row r="727" spans="1:6" x14ac:dyDescent="0.25">
      <c r="A727">
        <v>725</v>
      </c>
      <c r="B727">
        <v>154</v>
      </c>
      <c r="C727">
        <v>347</v>
      </c>
      <c r="D727">
        <v>109</v>
      </c>
      <c r="E727">
        <v>1</v>
      </c>
      <c r="F727">
        <v>109</v>
      </c>
    </row>
    <row r="728" spans="1:6" x14ac:dyDescent="0.25">
      <c r="A728">
        <v>726</v>
      </c>
      <c r="B728">
        <v>154</v>
      </c>
      <c r="C728">
        <v>1043</v>
      </c>
      <c r="D728">
        <v>90</v>
      </c>
      <c r="E728">
        <v>1</v>
      </c>
      <c r="F728">
        <v>90</v>
      </c>
    </row>
    <row r="729" spans="1:6" x14ac:dyDescent="0.25">
      <c r="A729">
        <v>727</v>
      </c>
      <c r="B729">
        <v>154</v>
      </c>
      <c r="C729">
        <v>174</v>
      </c>
      <c r="D729">
        <v>91</v>
      </c>
      <c r="E729">
        <v>1</v>
      </c>
      <c r="F729">
        <v>91</v>
      </c>
    </row>
    <row r="730" spans="1:6" x14ac:dyDescent="0.25">
      <c r="A730">
        <v>728</v>
      </c>
      <c r="B730">
        <v>154</v>
      </c>
      <c r="C730">
        <v>630</v>
      </c>
      <c r="D730">
        <v>93</v>
      </c>
      <c r="E730">
        <v>2</v>
      </c>
      <c r="F730">
        <v>186</v>
      </c>
    </row>
    <row r="731" spans="1:6" x14ac:dyDescent="0.25">
      <c r="A731">
        <v>729</v>
      </c>
      <c r="B731">
        <v>154</v>
      </c>
      <c r="C731">
        <v>625</v>
      </c>
      <c r="D731">
        <v>112</v>
      </c>
      <c r="E731">
        <v>2</v>
      </c>
      <c r="F731">
        <v>224</v>
      </c>
    </row>
    <row r="732" spans="1:6" x14ac:dyDescent="0.25">
      <c r="A732">
        <v>730</v>
      </c>
      <c r="B732">
        <v>155</v>
      </c>
      <c r="C732">
        <v>512</v>
      </c>
      <c r="D732">
        <v>102</v>
      </c>
      <c r="E732">
        <v>1</v>
      </c>
      <c r="F732">
        <v>102</v>
      </c>
    </row>
    <row r="733" spans="1:6" x14ac:dyDescent="0.25">
      <c r="A733">
        <v>731</v>
      </c>
      <c r="B733">
        <v>156</v>
      </c>
      <c r="C733">
        <v>1253</v>
      </c>
      <c r="D733">
        <v>112</v>
      </c>
      <c r="E733">
        <v>1</v>
      </c>
      <c r="F733">
        <v>112</v>
      </c>
    </row>
    <row r="734" spans="1:6" x14ac:dyDescent="0.25">
      <c r="A734">
        <v>732</v>
      </c>
      <c r="B734">
        <v>156</v>
      </c>
      <c r="C734">
        <v>1155</v>
      </c>
      <c r="D734">
        <v>99</v>
      </c>
      <c r="E734">
        <v>2</v>
      </c>
      <c r="F734">
        <v>198</v>
      </c>
    </row>
    <row r="735" spans="1:6" x14ac:dyDescent="0.25">
      <c r="A735">
        <v>733</v>
      </c>
      <c r="B735">
        <v>156</v>
      </c>
      <c r="C735">
        <v>438</v>
      </c>
      <c r="D735">
        <v>107</v>
      </c>
      <c r="E735">
        <v>2</v>
      </c>
      <c r="F735">
        <v>214</v>
      </c>
    </row>
    <row r="736" spans="1:6" x14ac:dyDescent="0.25">
      <c r="A736">
        <v>734</v>
      </c>
      <c r="B736">
        <v>156</v>
      </c>
      <c r="C736">
        <v>719</v>
      </c>
      <c r="D736">
        <v>119</v>
      </c>
      <c r="E736">
        <v>1</v>
      </c>
      <c r="F736">
        <v>119</v>
      </c>
    </row>
    <row r="737" spans="1:6" x14ac:dyDescent="0.25">
      <c r="A737">
        <v>735</v>
      </c>
      <c r="B737">
        <v>156</v>
      </c>
      <c r="C737">
        <v>470</v>
      </c>
      <c r="D737">
        <v>118</v>
      </c>
      <c r="E737">
        <v>3</v>
      </c>
      <c r="F737">
        <v>354</v>
      </c>
    </row>
    <row r="738" spans="1:6" x14ac:dyDescent="0.25">
      <c r="A738">
        <v>736</v>
      </c>
      <c r="B738">
        <v>157</v>
      </c>
      <c r="C738">
        <v>918</v>
      </c>
      <c r="D738">
        <v>96</v>
      </c>
      <c r="E738">
        <v>3</v>
      </c>
      <c r="F738">
        <v>288</v>
      </c>
    </row>
    <row r="739" spans="1:6" x14ac:dyDescent="0.25">
      <c r="A739">
        <v>737</v>
      </c>
      <c r="B739">
        <v>157</v>
      </c>
      <c r="C739">
        <v>585</v>
      </c>
      <c r="D739">
        <v>100</v>
      </c>
      <c r="E739">
        <v>1</v>
      </c>
      <c r="F739">
        <v>100</v>
      </c>
    </row>
    <row r="740" spans="1:6" x14ac:dyDescent="0.25">
      <c r="A740">
        <v>738</v>
      </c>
      <c r="B740">
        <v>157</v>
      </c>
      <c r="C740">
        <v>493</v>
      </c>
      <c r="D740">
        <v>102</v>
      </c>
      <c r="E740">
        <v>2</v>
      </c>
      <c r="F740">
        <v>204</v>
      </c>
    </row>
    <row r="741" spans="1:6" x14ac:dyDescent="0.25">
      <c r="A741">
        <v>739</v>
      </c>
      <c r="B741">
        <v>157</v>
      </c>
      <c r="C741">
        <v>442</v>
      </c>
      <c r="D741">
        <v>107</v>
      </c>
      <c r="E741">
        <v>1</v>
      </c>
      <c r="F741">
        <v>107</v>
      </c>
    </row>
    <row r="742" spans="1:6" x14ac:dyDescent="0.25">
      <c r="A742">
        <v>740</v>
      </c>
      <c r="B742">
        <v>158</v>
      </c>
      <c r="C742">
        <v>1173</v>
      </c>
      <c r="D742">
        <v>99</v>
      </c>
      <c r="E742">
        <v>2</v>
      </c>
      <c r="F742">
        <v>198</v>
      </c>
    </row>
    <row r="743" spans="1:6" x14ac:dyDescent="0.25">
      <c r="A743">
        <v>741</v>
      </c>
      <c r="B743">
        <v>158</v>
      </c>
      <c r="C743">
        <v>975</v>
      </c>
      <c r="D743">
        <v>97</v>
      </c>
      <c r="E743">
        <v>2</v>
      </c>
      <c r="F743">
        <v>194</v>
      </c>
    </row>
    <row r="744" spans="1:6" x14ac:dyDescent="0.25">
      <c r="A744">
        <v>742</v>
      </c>
      <c r="B744">
        <v>158</v>
      </c>
      <c r="C744">
        <v>238</v>
      </c>
      <c r="D744">
        <v>106</v>
      </c>
      <c r="E744">
        <v>1</v>
      </c>
      <c r="F744">
        <v>106</v>
      </c>
    </row>
    <row r="745" spans="1:6" x14ac:dyDescent="0.25">
      <c r="A745">
        <v>743</v>
      </c>
      <c r="B745">
        <v>158</v>
      </c>
      <c r="C745">
        <v>130</v>
      </c>
      <c r="D745">
        <v>92</v>
      </c>
      <c r="E745">
        <v>2</v>
      </c>
      <c r="F745">
        <v>184</v>
      </c>
    </row>
    <row r="746" spans="1:6" x14ac:dyDescent="0.25">
      <c r="A746">
        <v>744</v>
      </c>
      <c r="B746">
        <v>158</v>
      </c>
      <c r="C746">
        <v>257</v>
      </c>
      <c r="D746">
        <v>95</v>
      </c>
      <c r="E746">
        <v>2</v>
      </c>
      <c r="F746">
        <v>190</v>
      </c>
    </row>
    <row r="747" spans="1:6" x14ac:dyDescent="0.25">
      <c r="A747">
        <v>745</v>
      </c>
      <c r="B747">
        <v>158</v>
      </c>
      <c r="C747">
        <v>100</v>
      </c>
      <c r="D747">
        <v>118</v>
      </c>
      <c r="E747">
        <v>3</v>
      </c>
      <c r="F747">
        <v>354</v>
      </c>
    </row>
    <row r="748" spans="1:6" x14ac:dyDescent="0.25">
      <c r="A748">
        <v>746</v>
      </c>
      <c r="B748">
        <v>159</v>
      </c>
      <c r="C748">
        <v>118</v>
      </c>
      <c r="D748">
        <v>92</v>
      </c>
      <c r="E748">
        <v>2</v>
      </c>
      <c r="F748">
        <v>184</v>
      </c>
    </row>
    <row r="749" spans="1:6" x14ac:dyDescent="0.25">
      <c r="A749">
        <v>747</v>
      </c>
      <c r="B749">
        <v>159</v>
      </c>
      <c r="C749">
        <v>172</v>
      </c>
      <c r="D749">
        <v>91</v>
      </c>
      <c r="E749">
        <v>2</v>
      </c>
      <c r="F749">
        <v>182</v>
      </c>
    </row>
    <row r="750" spans="1:6" x14ac:dyDescent="0.25">
      <c r="A750">
        <v>748</v>
      </c>
      <c r="B750">
        <v>159</v>
      </c>
      <c r="C750">
        <v>209</v>
      </c>
      <c r="D750">
        <v>98</v>
      </c>
      <c r="E750">
        <v>2</v>
      </c>
      <c r="F750">
        <v>196</v>
      </c>
    </row>
    <row r="751" spans="1:6" x14ac:dyDescent="0.25">
      <c r="A751">
        <v>749</v>
      </c>
      <c r="B751">
        <v>159</v>
      </c>
      <c r="C751">
        <v>410</v>
      </c>
      <c r="D751">
        <v>119</v>
      </c>
      <c r="E751">
        <v>3</v>
      </c>
      <c r="F751">
        <v>357</v>
      </c>
    </row>
    <row r="752" spans="1:6" x14ac:dyDescent="0.25">
      <c r="A752">
        <v>750</v>
      </c>
      <c r="B752">
        <v>160</v>
      </c>
      <c r="C752">
        <v>765</v>
      </c>
      <c r="D752">
        <v>109</v>
      </c>
      <c r="E752">
        <v>1</v>
      </c>
      <c r="F752">
        <v>109</v>
      </c>
    </row>
    <row r="753" spans="1:6" x14ac:dyDescent="0.25">
      <c r="A753">
        <v>751</v>
      </c>
      <c r="B753">
        <v>160</v>
      </c>
      <c r="C753">
        <v>117</v>
      </c>
      <c r="D753">
        <v>92</v>
      </c>
      <c r="E753">
        <v>1</v>
      </c>
      <c r="F753">
        <v>92</v>
      </c>
    </row>
    <row r="754" spans="1:6" x14ac:dyDescent="0.25">
      <c r="A754">
        <v>752</v>
      </c>
      <c r="B754">
        <v>160</v>
      </c>
      <c r="C754">
        <v>94</v>
      </c>
      <c r="D754">
        <v>118</v>
      </c>
      <c r="E754">
        <v>1</v>
      </c>
      <c r="F754">
        <v>118</v>
      </c>
    </row>
    <row r="755" spans="1:6" x14ac:dyDescent="0.25">
      <c r="A755">
        <v>753</v>
      </c>
      <c r="B755">
        <v>160</v>
      </c>
      <c r="C755">
        <v>1213</v>
      </c>
      <c r="D755">
        <v>105</v>
      </c>
      <c r="E755">
        <v>1</v>
      </c>
      <c r="F755">
        <v>105</v>
      </c>
    </row>
    <row r="756" spans="1:6" x14ac:dyDescent="0.25">
      <c r="A756">
        <v>754</v>
      </c>
      <c r="B756">
        <v>160</v>
      </c>
      <c r="C756">
        <v>437</v>
      </c>
      <c r="D756">
        <v>107</v>
      </c>
      <c r="E756">
        <v>2</v>
      </c>
      <c r="F756">
        <v>214</v>
      </c>
    </row>
    <row r="757" spans="1:6" x14ac:dyDescent="0.25">
      <c r="A757">
        <v>755</v>
      </c>
      <c r="B757">
        <v>160</v>
      </c>
      <c r="C757">
        <v>1102</v>
      </c>
      <c r="D757">
        <v>115</v>
      </c>
      <c r="E757">
        <v>1</v>
      </c>
      <c r="F757">
        <v>115</v>
      </c>
    </row>
    <row r="758" spans="1:6" x14ac:dyDescent="0.25">
      <c r="A758">
        <v>756</v>
      </c>
      <c r="B758">
        <v>160</v>
      </c>
      <c r="C758">
        <v>122</v>
      </c>
      <c r="D758">
        <v>92</v>
      </c>
      <c r="E758">
        <v>2</v>
      </c>
      <c r="F758">
        <v>184</v>
      </c>
    </row>
    <row r="759" spans="1:6" x14ac:dyDescent="0.25">
      <c r="A759">
        <v>757</v>
      </c>
      <c r="B759">
        <v>160</v>
      </c>
      <c r="C759">
        <v>878</v>
      </c>
      <c r="D759">
        <v>94</v>
      </c>
      <c r="E759">
        <v>2</v>
      </c>
      <c r="F759">
        <v>188</v>
      </c>
    </row>
    <row r="760" spans="1:6" x14ac:dyDescent="0.25">
      <c r="A760">
        <v>758</v>
      </c>
      <c r="B760">
        <v>160</v>
      </c>
      <c r="C760">
        <v>134</v>
      </c>
      <c r="D760">
        <v>92</v>
      </c>
      <c r="E760">
        <v>3</v>
      </c>
      <c r="F760">
        <v>276</v>
      </c>
    </row>
    <row r="761" spans="1:6" x14ac:dyDescent="0.25">
      <c r="A761">
        <v>759</v>
      </c>
      <c r="B761">
        <v>160</v>
      </c>
      <c r="C761">
        <v>951</v>
      </c>
      <c r="D761">
        <v>97</v>
      </c>
      <c r="E761">
        <v>1</v>
      </c>
      <c r="F761">
        <v>97</v>
      </c>
    </row>
    <row r="762" spans="1:6" x14ac:dyDescent="0.25">
      <c r="A762">
        <v>760</v>
      </c>
      <c r="B762">
        <v>161</v>
      </c>
      <c r="C762">
        <v>48</v>
      </c>
      <c r="D762">
        <v>104</v>
      </c>
      <c r="E762">
        <v>2</v>
      </c>
      <c r="F762">
        <v>208</v>
      </c>
    </row>
    <row r="763" spans="1:6" x14ac:dyDescent="0.25">
      <c r="A763">
        <v>761</v>
      </c>
      <c r="B763">
        <v>161</v>
      </c>
      <c r="C763">
        <v>1177</v>
      </c>
      <c r="D763">
        <v>99</v>
      </c>
      <c r="E763">
        <v>2</v>
      </c>
      <c r="F763">
        <v>198</v>
      </c>
    </row>
    <row r="764" spans="1:6" x14ac:dyDescent="0.25">
      <c r="A764">
        <v>762</v>
      </c>
      <c r="B764">
        <v>161</v>
      </c>
      <c r="C764">
        <v>936</v>
      </c>
      <c r="D764">
        <v>96</v>
      </c>
      <c r="E764">
        <v>1</v>
      </c>
      <c r="F764">
        <v>96</v>
      </c>
    </row>
    <row r="765" spans="1:6" x14ac:dyDescent="0.25">
      <c r="A765">
        <v>763</v>
      </c>
      <c r="B765">
        <v>161</v>
      </c>
      <c r="C765">
        <v>1041</v>
      </c>
      <c r="D765">
        <v>90</v>
      </c>
      <c r="E765">
        <v>2</v>
      </c>
      <c r="F765">
        <v>180</v>
      </c>
    </row>
    <row r="766" spans="1:6" x14ac:dyDescent="0.25">
      <c r="A766">
        <v>764</v>
      </c>
      <c r="B766">
        <v>161</v>
      </c>
      <c r="C766">
        <v>483</v>
      </c>
      <c r="D766">
        <v>118</v>
      </c>
      <c r="E766">
        <v>2</v>
      </c>
      <c r="F766">
        <v>236</v>
      </c>
    </row>
    <row r="767" spans="1:6" x14ac:dyDescent="0.25">
      <c r="A767">
        <v>765</v>
      </c>
      <c r="B767">
        <v>161</v>
      </c>
      <c r="C767">
        <v>525</v>
      </c>
      <c r="D767">
        <v>98</v>
      </c>
      <c r="E767">
        <v>3</v>
      </c>
      <c r="F767">
        <v>294</v>
      </c>
    </row>
    <row r="768" spans="1:6" x14ac:dyDescent="0.25">
      <c r="A768">
        <v>766</v>
      </c>
      <c r="B768">
        <v>161</v>
      </c>
      <c r="C768">
        <v>63</v>
      </c>
      <c r="D768">
        <v>104</v>
      </c>
      <c r="E768">
        <v>3</v>
      </c>
      <c r="F768">
        <v>312</v>
      </c>
    </row>
    <row r="769" spans="1:6" x14ac:dyDescent="0.25">
      <c r="A769">
        <v>767</v>
      </c>
      <c r="B769">
        <v>161</v>
      </c>
      <c r="C769">
        <v>517</v>
      </c>
      <c r="D769">
        <v>102</v>
      </c>
      <c r="E769">
        <v>2</v>
      </c>
      <c r="F769">
        <v>204</v>
      </c>
    </row>
    <row r="770" spans="1:6" x14ac:dyDescent="0.25">
      <c r="A770">
        <v>768</v>
      </c>
      <c r="B770">
        <v>162</v>
      </c>
      <c r="C770">
        <v>896</v>
      </c>
      <c r="D770">
        <v>94</v>
      </c>
      <c r="E770">
        <v>1</v>
      </c>
      <c r="F770">
        <v>94</v>
      </c>
    </row>
    <row r="771" spans="1:6" x14ac:dyDescent="0.25">
      <c r="A771">
        <v>769</v>
      </c>
      <c r="B771">
        <v>162</v>
      </c>
      <c r="C771">
        <v>1052</v>
      </c>
      <c r="D771">
        <v>93</v>
      </c>
      <c r="E771">
        <v>3</v>
      </c>
      <c r="F771">
        <v>279</v>
      </c>
    </row>
    <row r="772" spans="1:6" x14ac:dyDescent="0.25">
      <c r="A772">
        <v>770</v>
      </c>
      <c r="B772">
        <v>162</v>
      </c>
      <c r="C772">
        <v>1091</v>
      </c>
      <c r="D772">
        <v>115</v>
      </c>
      <c r="E772">
        <v>3</v>
      </c>
      <c r="F772">
        <v>345</v>
      </c>
    </row>
    <row r="773" spans="1:6" x14ac:dyDescent="0.25">
      <c r="A773">
        <v>771</v>
      </c>
      <c r="B773">
        <v>162</v>
      </c>
      <c r="C773">
        <v>870</v>
      </c>
      <c r="D773">
        <v>113</v>
      </c>
      <c r="E773">
        <v>2</v>
      </c>
      <c r="F773">
        <v>226</v>
      </c>
    </row>
    <row r="774" spans="1:6" x14ac:dyDescent="0.25">
      <c r="A774">
        <v>772</v>
      </c>
      <c r="B774">
        <v>162</v>
      </c>
      <c r="C774">
        <v>849</v>
      </c>
      <c r="D774">
        <v>113</v>
      </c>
      <c r="E774">
        <v>2</v>
      </c>
      <c r="F774">
        <v>226</v>
      </c>
    </row>
    <row r="775" spans="1:6" x14ac:dyDescent="0.25">
      <c r="A775">
        <v>773</v>
      </c>
      <c r="B775">
        <v>163</v>
      </c>
      <c r="C775">
        <v>937</v>
      </c>
      <c r="D775">
        <v>96</v>
      </c>
      <c r="E775">
        <v>2</v>
      </c>
      <c r="F775">
        <v>192</v>
      </c>
    </row>
    <row r="776" spans="1:6" x14ac:dyDescent="0.25">
      <c r="A776">
        <v>774</v>
      </c>
      <c r="B776">
        <v>163</v>
      </c>
      <c r="C776">
        <v>753</v>
      </c>
      <c r="D776">
        <v>109</v>
      </c>
      <c r="E776">
        <v>1</v>
      </c>
      <c r="F776">
        <v>109</v>
      </c>
    </row>
    <row r="777" spans="1:6" x14ac:dyDescent="0.25">
      <c r="A777">
        <v>775</v>
      </c>
      <c r="B777">
        <v>163</v>
      </c>
      <c r="C777">
        <v>563</v>
      </c>
      <c r="D777">
        <v>100</v>
      </c>
      <c r="E777">
        <v>3</v>
      </c>
      <c r="F777">
        <v>300</v>
      </c>
    </row>
    <row r="778" spans="1:6" x14ac:dyDescent="0.25">
      <c r="A778">
        <v>776</v>
      </c>
      <c r="B778">
        <v>163</v>
      </c>
      <c r="C778">
        <v>549</v>
      </c>
      <c r="D778">
        <v>98</v>
      </c>
      <c r="E778">
        <v>2</v>
      </c>
      <c r="F778">
        <v>196</v>
      </c>
    </row>
    <row r="779" spans="1:6" x14ac:dyDescent="0.25">
      <c r="A779">
        <v>777</v>
      </c>
      <c r="B779">
        <v>163</v>
      </c>
      <c r="C779">
        <v>43</v>
      </c>
      <c r="D779">
        <v>104</v>
      </c>
      <c r="E779">
        <v>3</v>
      </c>
      <c r="F779">
        <v>312</v>
      </c>
    </row>
    <row r="780" spans="1:6" x14ac:dyDescent="0.25">
      <c r="A780">
        <v>778</v>
      </c>
      <c r="B780">
        <v>163</v>
      </c>
      <c r="C780">
        <v>682</v>
      </c>
      <c r="D780">
        <v>113</v>
      </c>
      <c r="E780">
        <v>3</v>
      </c>
      <c r="F780">
        <v>339</v>
      </c>
    </row>
    <row r="781" spans="1:6" x14ac:dyDescent="0.25">
      <c r="A781">
        <v>779</v>
      </c>
      <c r="B781">
        <v>163</v>
      </c>
      <c r="C781">
        <v>372</v>
      </c>
      <c r="D781">
        <v>94</v>
      </c>
      <c r="E781">
        <v>1</v>
      </c>
      <c r="F781">
        <v>94</v>
      </c>
    </row>
    <row r="782" spans="1:6" x14ac:dyDescent="0.25">
      <c r="A782">
        <v>780</v>
      </c>
      <c r="B782">
        <v>163</v>
      </c>
      <c r="C782">
        <v>153</v>
      </c>
      <c r="D782">
        <v>91</v>
      </c>
      <c r="E782">
        <v>2</v>
      </c>
      <c r="F782">
        <v>182</v>
      </c>
    </row>
    <row r="783" spans="1:6" x14ac:dyDescent="0.25">
      <c r="A783">
        <v>781</v>
      </c>
      <c r="B783">
        <v>164</v>
      </c>
      <c r="C783">
        <v>1202</v>
      </c>
      <c r="D783">
        <v>105</v>
      </c>
      <c r="E783">
        <v>2</v>
      </c>
      <c r="F783">
        <v>210</v>
      </c>
    </row>
    <row r="784" spans="1:6" x14ac:dyDescent="0.25">
      <c r="A784">
        <v>782</v>
      </c>
      <c r="B784">
        <v>164</v>
      </c>
      <c r="C784">
        <v>604</v>
      </c>
      <c r="D784">
        <v>112</v>
      </c>
      <c r="E784">
        <v>1</v>
      </c>
      <c r="F784">
        <v>112</v>
      </c>
    </row>
    <row r="785" spans="1:6" x14ac:dyDescent="0.25">
      <c r="A785">
        <v>783</v>
      </c>
      <c r="B785">
        <v>164</v>
      </c>
      <c r="C785">
        <v>275</v>
      </c>
      <c r="D785">
        <v>95</v>
      </c>
      <c r="E785">
        <v>2</v>
      </c>
      <c r="F785">
        <v>190</v>
      </c>
    </row>
    <row r="786" spans="1:6" x14ac:dyDescent="0.25">
      <c r="A786">
        <v>784</v>
      </c>
      <c r="B786">
        <v>164</v>
      </c>
      <c r="C786">
        <v>8</v>
      </c>
      <c r="D786">
        <v>96</v>
      </c>
      <c r="E786">
        <v>1</v>
      </c>
      <c r="F786">
        <v>96</v>
      </c>
    </row>
    <row r="787" spans="1:6" x14ac:dyDescent="0.25">
      <c r="A787">
        <v>785</v>
      </c>
      <c r="B787">
        <v>164</v>
      </c>
      <c r="C787">
        <v>425</v>
      </c>
      <c r="D787">
        <v>107</v>
      </c>
      <c r="E787">
        <v>3</v>
      </c>
      <c r="F787">
        <v>321</v>
      </c>
    </row>
    <row r="788" spans="1:6" x14ac:dyDescent="0.25">
      <c r="A788">
        <v>786</v>
      </c>
      <c r="B788">
        <v>165</v>
      </c>
      <c r="C788">
        <v>1165</v>
      </c>
      <c r="D788">
        <v>99</v>
      </c>
      <c r="E788">
        <v>3</v>
      </c>
      <c r="F788">
        <v>297</v>
      </c>
    </row>
    <row r="789" spans="1:6" x14ac:dyDescent="0.25">
      <c r="A789">
        <v>787</v>
      </c>
      <c r="B789">
        <v>165</v>
      </c>
      <c r="C789">
        <v>1029</v>
      </c>
      <c r="D789">
        <v>90</v>
      </c>
      <c r="E789">
        <v>1</v>
      </c>
      <c r="F789">
        <v>90</v>
      </c>
    </row>
    <row r="790" spans="1:6" x14ac:dyDescent="0.25">
      <c r="A790">
        <v>788</v>
      </c>
      <c r="B790">
        <v>165</v>
      </c>
      <c r="C790">
        <v>118</v>
      </c>
      <c r="D790">
        <v>92</v>
      </c>
      <c r="E790">
        <v>2</v>
      </c>
      <c r="F790">
        <v>184</v>
      </c>
    </row>
    <row r="791" spans="1:6" x14ac:dyDescent="0.25">
      <c r="A791">
        <v>789</v>
      </c>
      <c r="B791">
        <v>165</v>
      </c>
      <c r="C791">
        <v>700</v>
      </c>
      <c r="D791">
        <v>119</v>
      </c>
      <c r="E791">
        <v>1</v>
      </c>
      <c r="F791">
        <v>119</v>
      </c>
    </row>
    <row r="792" spans="1:6" x14ac:dyDescent="0.25">
      <c r="A792">
        <v>790</v>
      </c>
      <c r="B792">
        <v>165</v>
      </c>
      <c r="C792">
        <v>679</v>
      </c>
      <c r="D792">
        <v>113</v>
      </c>
      <c r="E792">
        <v>1</v>
      </c>
      <c r="F792">
        <v>113</v>
      </c>
    </row>
    <row r="793" spans="1:6" x14ac:dyDescent="0.25">
      <c r="A793">
        <v>791</v>
      </c>
      <c r="B793">
        <v>165</v>
      </c>
      <c r="C793">
        <v>1060</v>
      </c>
      <c r="D793">
        <v>93</v>
      </c>
      <c r="E793">
        <v>2</v>
      </c>
      <c r="F793">
        <v>186</v>
      </c>
    </row>
    <row r="794" spans="1:6" x14ac:dyDescent="0.25">
      <c r="A794">
        <v>792</v>
      </c>
      <c r="B794">
        <v>165</v>
      </c>
      <c r="C794">
        <v>26</v>
      </c>
      <c r="D794">
        <v>96</v>
      </c>
      <c r="E794">
        <v>1</v>
      </c>
      <c r="F794">
        <v>96</v>
      </c>
    </row>
    <row r="795" spans="1:6" x14ac:dyDescent="0.25">
      <c r="A795">
        <v>793</v>
      </c>
      <c r="B795">
        <v>166</v>
      </c>
      <c r="C795">
        <v>743</v>
      </c>
      <c r="D795">
        <v>109</v>
      </c>
      <c r="E795">
        <v>1</v>
      </c>
      <c r="F795">
        <v>109</v>
      </c>
    </row>
    <row r="796" spans="1:6" x14ac:dyDescent="0.25">
      <c r="A796">
        <v>794</v>
      </c>
      <c r="B796">
        <v>166</v>
      </c>
      <c r="C796">
        <v>827</v>
      </c>
      <c r="D796">
        <v>117</v>
      </c>
      <c r="E796">
        <v>3</v>
      </c>
      <c r="F796">
        <v>351</v>
      </c>
    </row>
    <row r="797" spans="1:6" x14ac:dyDescent="0.25">
      <c r="A797">
        <v>795</v>
      </c>
      <c r="B797">
        <v>166</v>
      </c>
      <c r="C797">
        <v>740</v>
      </c>
      <c r="D797">
        <v>109</v>
      </c>
      <c r="E797">
        <v>1</v>
      </c>
      <c r="F797">
        <v>109</v>
      </c>
    </row>
    <row r="798" spans="1:6" x14ac:dyDescent="0.25">
      <c r="A798">
        <v>796</v>
      </c>
      <c r="B798">
        <v>166</v>
      </c>
      <c r="C798">
        <v>661</v>
      </c>
      <c r="D798">
        <v>93</v>
      </c>
      <c r="E798">
        <v>2</v>
      </c>
      <c r="F798">
        <v>186</v>
      </c>
    </row>
    <row r="799" spans="1:6" x14ac:dyDescent="0.25">
      <c r="A799">
        <v>797</v>
      </c>
      <c r="B799">
        <v>166</v>
      </c>
      <c r="C799">
        <v>217</v>
      </c>
      <c r="D799">
        <v>106</v>
      </c>
      <c r="E799">
        <v>2</v>
      </c>
      <c r="F799">
        <v>212</v>
      </c>
    </row>
    <row r="800" spans="1:6" x14ac:dyDescent="0.25">
      <c r="A800">
        <v>798</v>
      </c>
      <c r="B800">
        <v>166</v>
      </c>
      <c r="C800">
        <v>430</v>
      </c>
      <c r="D800">
        <v>107</v>
      </c>
      <c r="E800">
        <v>3</v>
      </c>
      <c r="F800">
        <v>321</v>
      </c>
    </row>
    <row r="801" spans="1:6" x14ac:dyDescent="0.25">
      <c r="A801">
        <v>799</v>
      </c>
      <c r="B801">
        <v>167</v>
      </c>
      <c r="C801">
        <v>1035</v>
      </c>
      <c r="D801">
        <v>90</v>
      </c>
      <c r="E801">
        <v>2</v>
      </c>
      <c r="F801">
        <v>180</v>
      </c>
    </row>
    <row r="802" spans="1:6" x14ac:dyDescent="0.25">
      <c r="A802">
        <v>800</v>
      </c>
      <c r="B802">
        <v>167</v>
      </c>
      <c r="C802">
        <v>930</v>
      </c>
      <c r="D802">
        <v>96</v>
      </c>
      <c r="E802">
        <v>1</v>
      </c>
      <c r="F802">
        <v>96</v>
      </c>
    </row>
    <row r="803" spans="1:6" x14ac:dyDescent="0.25">
      <c r="A803">
        <v>801</v>
      </c>
      <c r="B803">
        <v>167</v>
      </c>
      <c r="C803">
        <v>217</v>
      </c>
      <c r="D803">
        <v>106</v>
      </c>
      <c r="E803">
        <v>1</v>
      </c>
      <c r="F803">
        <v>106</v>
      </c>
    </row>
    <row r="804" spans="1:6" x14ac:dyDescent="0.25">
      <c r="A804">
        <v>802</v>
      </c>
      <c r="B804">
        <v>167</v>
      </c>
      <c r="C804">
        <v>134</v>
      </c>
      <c r="D804">
        <v>92</v>
      </c>
      <c r="E804">
        <v>2</v>
      </c>
      <c r="F804">
        <v>184</v>
      </c>
    </row>
    <row r="805" spans="1:6" x14ac:dyDescent="0.25">
      <c r="A805">
        <v>803</v>
      </c>
      <c r="B805">
        <v>168</v>
      </c>
      <c r="C805">
        <v>1037</v>
      </c>
      <c r="D805">
        <v>90</v>
      </c>
      <c r="E805">
        <v>3</v>
      </c>
      <c r="F805">
        <v>270</v>
      </c>
    </row>
    <row r="806" spans="1:6" x14ac:dyDescent="0.25">
      <c r="A806">
        <v>804</v>
      </c>
      <c r="B806">
        <v>168</v>
      </c>
      <c r="C806">
        <v>1112</v>
      </c>
      <c r="D806">
        <v>115</v>
      </c>
      <c r="E806">
        <v>3</v>
      </c>
      <c r="F806">
        <v>345</v>
      </c>
    </row>
    <row r="807" spans="1:6" x14ac:dyDescent="0.25">
      <c r="A807">
        <v>805</v>
      </c>
      <c r="B807">
        <v>168</v>
      </c>
      <c r="C807">
        <v>19</v>
      </c>
      <c r="D807">
        <v>96</v>
      </c>
      <c r="E807">
        <v>1</v>
      </c>
      <c r="F807">
        <v>96</v>
      </c>
    </row>
    <row r="808" spans="1:6" x14ac:dyDescent="0.25">
      <c r="A808">
        <v>806</v>
      </c>
      <c r="B808">
        <v>168</v>
      </c>
      <c r="C808">
        <v>439</v>
      </c>
      <c r="D808">
        <v>107</v>
      </c>
      <c r="E808">
        <v>1</v>
      </c>
      <c r="F808">
        <v>107</v>
      </c>
    </row>
    <row r="809" spans="1:6" x14ac:dyDescent="0.25">
      <c r="A809">
        <v>807</v>
      </c>
      <c r="B809">
        <v>168</v>
      </c>
      <c r="C809">
        <v>605</v>
      </c>
      <c r="D809">
        <v>112</v>
      </c>
      <c r="E809">
        <v>2</v>
      </c>
      <c r="F809">
        <v>224</v>
      </c>
    </row>
    <row r="810" spans="1:6" x14ac:dyDescent="0.25">
      <c r="A810">
        <v>808</v>
      </c>
      <c r="B810">
        <v>169</v>
      </c>
      <c r="C810">
        <v>1016</v>
      </c>
      <c r="D810">
        <v>90</v>
      </c>
      <c r="E810">
        <v>2</v>
      </c>
      <c r="F810">
        <v>180</v>
      </c>
    </row>
    <row r="811" spans="1:6" x14ac:dyDescent="0.25">
      <c r="A811">
        <v>809</v>
      </c>
      <c r="B811">
        <v>169</v>
      </c>
      <c r="C811">
        <v>468</v>
      </c>
      <c r="D811">
        <v>118</v>
      </c>
      <c r="E811">
        <v>3</v>
      </c>
      <c r="F811">
        <v>354</v>
      </c>
    </row>
    <row r="812" spans="1:6" x14ac:dyDescent="0.25">
      <c r="A812">
        <v>810</v>
      </c>
      <c r="B812">
        <v>169</v>
      </c>
      <c r="C812">
        <v>928</v>
      </c>
      <c r="D812">
        <v>96</v>
      </c>
      <c r="E812">
        <v>2</v>
      </c>
      <c r="F812">
        <v>192</v>
      </c>
    </row>
    <row r="813" spans="1:6" x14ac:dyDescent="0.25">
      <c r="A813">
        <v>811</v>
      </c>
      <c r="B813">
        <v>169</v>
      </c>
      <c r="C813">
        <v>605</v>
      </c>
      <c r="D813">
        <v>112</v>
      </c>
      <c r="E813">
        <v>2</v>
      </c>
      <c r="F813">
        <v>224</v>
      </c>
    </row>
    <row r="814" spans="1:6" x14ac:dyDescent="0.25">
      <c r="A814">
        <v>812</v>
      </c>
      <c r="B814">
        <v>169</v>
      </c>
      <c r="C814">
        <v>722</v>
      </c>
      <c r="D814">
        <v>119</v>
      </c>
      <c r="E814">
        <v>2</v>
      </c>
      <c r="F814">
        <v>238</v>
      </c>
    </row>
    <row r="815" spans="1:6" x14ac:dyDescent="0.25">
      <c r="A815">
        <v>813</v>
      </c>
      <c r="B815">
        <v>169</v>
      </c>
      <c r="C815">
        <v>792</v>
      </c>
      <c r="D815">
        <v>91</v>
      </c>
      <c r="E815">
        <v>3</v>
      </c>
      <c r="F815">
        <v>273</v>
      </c>
    </row>
    <row r="816" spans="1:6" x14ac:dyDescent="0.25">
      <c r="A816">
        <v>814</v>
      </c>
      <c r="B816">
        <v>169</v>
      </c>
      <c r="C816">
        <v>526</v>
      </c>
      <c r="D816">
        <v>98</v>
      </c>
      <c r="E816">
        <v>3</v>
      </c>
      <c r="F816">
        <v>294</v>
      </c>
    </row>
    <row r="817" spans="1:6" x14ac:dyDescent="0.25">
      <c r="A817">
        <v>815</v>
      </c>
      <c r="B817">
        <v>169</v>
      </c>
      <c r="C817">
        <v>1062</v>
      </c>
      <c r="D817">
        <v>93</v>
      </c>
      <c r="E817">
        <v>1</v>
      </c>
      <c r="F817">
        <v>93</v>
      </c>
    </row>
    <row r="818" spans="1:6" x14ac:dyDescent="0.25">
      <c r="A818">
        <v>816</v>
      </c>
      <c r="B818">
        <v>169</v>
      </c>
      <c r="C818">
        <v>751</v>
      </c>
      <c r="D818">
        <v>109</v>
      </c>
      <c r="E818">
        <v>2</v>
      </c>
      <c r="F818">
        <v>218</v>
      </c>
    </row>
    <row r="819" spans="1:6" x14ac:dyDescent="0.25">
      <c r="A819">
        <v>817</v>
      </c>
      <c r="B819">
        <v>170</v>
      </c>
      <c r="C819">
        <v>673</v>
      </c>
      <c r="D819">
        <v>113</v>
      </c>
      <c r="E819">
        <v>3</v>
      </c>
      <c r="F819">
        <v>339</v>
      </c>
    </row>
    <row r="820" spans="1:6" x14ac:dyDescent="0.25">
      <c r="A820">
        <v>818</v>
      </c>
      <c r="B820">
        <v>170</v>
      </c>
      <c r="C820">
        <v>357</v>
      </c>
      <c r="D820">
        <v>94</v>
      </c>
      <c r="E820">
        <v>1</v>
      </c>
      <c r="F820">
        <v>94</v>
      </c>
    </row>
    <row r="821" spans="1:6" x14ac:dyDescent="0.25">
      <c r="A821">
        <v>819</v>
      </c>
      <c r="B821">
        <v>170</v>
      </c>
      <c r="C821">
        <v>345</v>
      </c>
      <c r="D821">
        <v>109</v>
      </c>
      <c r="E821">
        <v>1</v>
      </c>
      <c r="F821">
        <v>109</v>
      </c>
    </row>
    <row r="822" spans="1:6" x14ac:dyDescent="0.25">
      <c r="A822">
        <v>820</v>
      </c>
      <c r="B822">
        <v>170</v>
      </c>
      <c r="C822">
        <v>1224</v>
      </c>
      <c r="D822">
        <v>105</v>
      </c>
      <c r="E822">
        <v>2</v>
      </c>
      <c r="F822">
        <v>210</v>
      </c>
    </row>
    <row r="823" spans="1:6" x14ac:dyDescent="0.25">
      <c r="A823">
        <v>821</v>
      </c>
      <c r="B823">
        <v>170</v>
      </c>
      <c r="C823">
        <v>899</v>
      </c>
      <c r="D823">
        <v>94</v>
      </c>
      <c r="E823">
        <v>2</v>
      </c>
      <c r="F823">
        <v>188</v>
      </c>
    </row>
    <row r="824" spans="1:6" x14ac:dyDescent="0.25">
      <c r="A824">
        <v>822</v>
      </c>
      <c r="B824">
        <v>171</v>
      </c>
      <c r="C824">
        <v>520</v>
      </c>
      <c r="D824">
        <v>102</v>
      </c>
      <c r="E824">
        <v>2</v>
      </c>
      <c r="F824">
        <v>204</v>
      </c>
    </row>
    <row r="825" spans="1:6" x14ac:dyDescent="0.25">
      <c r="A825">
        <v>823</v>
      </c>
      <c r="B825">
        <v>171</v>
      </c>
      <c r="C825">
        <v>655</v>
      </c>
      <c r="D825">
        <v>93</v>
      </c>
      <c r="E825">
        <v>1</v>
      </c>
      <c r="F825">
        <v>93</v>
      </c>
    </row>
    <row r="826" spans="1:6" x14ac:dyDescent="0.25">
      <c r="A826">
        <v>824</v>
      </c>
      <c r="B826">
        <v>171</v>
      </c>
      <c r="C826">
        <v>812</v>
      </c>
      <c r="D826">
        <v>117</v>
      </c>
      <c r="E826">
        <v>1</v>
      </c>
      <c r="F826">
        <v>117</v>
      </c>
    </row>
    <row r="827" spans="1:6" x14ac:dyDescent="0.25">
      <c r="A827">
        <v>825</v>
      </c>
      <c r="B827">
        <v>171</v>
      </c>
      <c r="C827">
        <v>444</v>
      </c>
      <c r="D827">
        <v>107</v>
      </c>
      <c r="E827">
        <v>3</v>
      </c>
      <c r="F827">
        <v>321</v>
      </c>
    </row>
    <row r="828" spans="1:6" x14ac:dyDescent="0.25">
      <c r="A828">
        <v>826</v>
      </c>
      <c r="B828">
        <v>171</v>
      </c>
      <c r="C828">
        <v>785</v>
      </c>
      <c r="D828">
        <v>91</v>
      </c>
      <c r="E828">
        <v>1</v>
      </c>
      <c r="F828">
        <v>91</v>
      </c>
    </row>
    <row r="829" spans="1:6" x14ac:dyDescent="0.25">
      <c r="A829">
        <v>827</v>
      </c>
      <c r="B829">
        <v>171</v>
      </c>
      <c r="C829">
        <v>85</v>
      </c>
      <c r="D829">
        <v>118</v>
      </c>
      <c r="E829">
        <v>2</v>
      </c>
      <c r="F829">
        <v>236</v>
      </c>
    </row>
    <row r="830" spans="1:6" x14ac:dyDescent="0.25">
      <c r="A830">
        <v>828</v>
      </c>
      <c r="B830">
        <v>171</v>
      </c>
      <c r="C830">
        <v>198</v>
      </c>
      <c r="D830">
        <v>98</v>
      </c>
      <c r="E830">
        <v>2</v>
      </c>
      <c r="F830">
        <v>196</v>
      </c>
    </row>
    <row r="831" spans="1:6" x14ac:dyDescent="0.25">
      <c r="A831">
        <v>829</v>
      </c>
      <c r="B831">
        <v>171</v>
      </c>
      <c r="C831">
        <v>314</v>
      </c>
      <c r="D831">
        <v>105</v>
      </c>
      <c r="E831">
        <v>2</v>
      </c>
      <c r="F831">
        <v>210</v>
      </c>
    </row>
    <row r="832" spans="1:6" x14ac:dyDescent="0.25">
      <c r="A832">
        <v>830</v>
      </c>
      <c r="B832">
        <v>172</v>
      </c>
      <c r="C832">
        <v>574</v>
      </c>
      <c r="D832">
        <v>100</v>
      </c>
      <c r="E832">
        <v>3</v>
      </c>
      <c r="F832">
        <v>300</v>
      </c>
    </row>
    <row r="833" spans="1:6" x14ac:dyDescent="0.25">
      <c r="A833">
        <v>831</v>
      </c>
      <c r="B833">
        <v>172</v>
      </c>
      <c r="C833">
        <v>413</v>
      </c>
      <c r="D833">
        <v>119</v>
      </c>
      <c r="E833">
        <v>1</v>
      </c>
      <c r="F833">
        <v>119</v>
      </c>
    </row>
    <row r="834" spans="1:6" x14ac:dyDescent="0.25">
      <c r="A834">
        <v>832</v>
      </c>
      <c r="B834">
        <v>172</v>
      </c>
      <c r="C834">
        <v>1156</v>
      </c>
      <c r="D834">
        <v>99</v>
      </c>
      <c r="E834">
        <v>2</v>
      </c>
      <c r="F834">
        <v>198</v>
      </c>
    </row>
    <row r="835" spans="1:6" x14ac:dyDescent="0.25">
      <c r="A835">
        <v>833</v>
      </c>
      <c r="B835">
        <v>172</v>
      </c>
      <c r="C835">
        <v>683</v>
      </c>
      <c r="D835">
        <v>113</v>
      </c>
      <c r="E835">
        <v>3</v>
      </c>
      <c r="F835">
        <v>339</v>
      </c>
    </row>
    <row r="836" spans="1:6" x14ac:dyDescent="0.25">
      <c r="A836">
        <v>834</v>
      </c>
      <c r="B836">
        <v>172</v>
      </c>
      <c r="C836">
        <v>706</v>
      </c>
      <c r="D836">
        <v>119</v>
      </c>
      <c r="E836">
        <v>3</v>
      </c>
      <c r="F836">
        <v>357</v>
      </c>
    </row>
    <row r="837" spans="1:6" x14ac:dyDescent="0.25">
      <c r="A837">
        <v>835</v>
      </c>
      <c r="B837">
        <v>172</v>
      </c>
      <c r="C837">
        <v>1245</v>
      </c>
      <c r="D837">
        <v>112</v>
      </c>
      <c r="E837">
        <v>3</v>
      </c>
      <c r="F837">
        <v>336</v>
      </c>
    </row>
    <row r="838" spans="1:6" x14ac:dyDescent="0.25">
      <c r="A838">
        <v>836</v>
      </c>
      <c r="B838">
        <v>173</v>
      </c>
      <c r="C838">
        <v>1005</v>
      </c>
      <c r="D838">
        <v>106</v>
      </c>
      <c r="E838">
        <v>2</v>
      </c>
      <c r="F838">
        <v>212</v>
      </c>
    </row>
    <row r="839" spans="1:6" x14ac:dyDescent="0.25">
      <c r="A839">
        <v>837</v>
      </c>
      <c r="B839">
        <v>174</v>
      </c>
      <c r="C839">
        <v>1174</v>
      </c>
      <c r="D839">
        <v>99</v>
      </c>
      <c r="E839">
        <v>1</v>
      </c>
      <c r="F839">
        <v>99</v>
      </c>
    </row>
    <row r="840" spans="1:6" x14ac:dyDescent="0.25">
      <c r="A840">
        <v>838</v>
      </c>
      <c r="B840">
        <v>174</v>
      </c>
      <c r="C840">
        <v>634</v>
      </c>
      <c r="D840">
        <v>93</v>
      </c>
      <c r="E840">
        <v>3</v>
      </c>
      <c r="F840">
        <v>279</v>
      </c>
    </row>
    <row r="841" spans="1:6" x14ac:dyDescent="0.25">
      <c r="A841">
        <v>839</v>
      </c>
      <c r="B841">
        <v>174</v>
      </c>
      <c r="C841">
        <v>795</v>
      </c>
      <c r="D841">
        <v>91</v>
      </c>
      <c r="E841">
        <v>1</v>
      </c>
      <c r="F841">
        <v>91</v>
      </c>
    </row>
    <row r="842" spans="1:6" x14ac:dyDescent="0.25">
      <c r="A842">
        <v>840</v>
      </c>
      <c r="B842">
        <v>175</v>
      </c>
      <c r="C842">
        <v>329</v>
      </c>
      <c r="D842">
        <v>109</v>
      </c>
      <c r="E842">
        <v>1</v>
      </c>
      <c r="F842">
        <v>109</v>
      </c>
    </row>
    <row r="843" spans="1:6" x14ac:dyDescent="0.25">
      <c r="A843">
        <v>841</v>
      </c>
      <c r="B843">
        <v>175</v>
      </c>
      <c r="C843">
        <v>165</v>
      </c>
      <c r="D843">
        <v>91</v>
      </c>
      <c r="E843">
        <v>1</v>
      </c>
      <c r="F843">
        <v>91</v>
      </c>
    </row>
    <row r="844" spans="1:6" x14ac:dyDescent="0.25">
      <c r="A844">
        <v>842</v>
      </c>
      <c r="B844">
        <v>175</v>
      </c>
      <c r="C844">
        <v>968</v>
      </c>
      <c r="D844">
        <v>97</v>
      </c>
      <c r="E844">
        <v>3</v>
      </c>
      <c r="F844">
        <v>291</v>
      </c>
    </row>
    <row r="845" spans="1:6" x14ac:dyDescent="0.25">
      <c r="A845">
        <v>843</v>
      </c>
      <c r="B845">
        <v>175</v>
      </c>
      <c r="C845">
        <v>1207</v>
      </c>
      <c r="D845">
        <v>105</v>
      </c>
      <c r="E845">
        <v>3</v>
      </c>
      <c r="F845">
        <v>315</v>
      </c>
    </row>
    <row r="846" spans="1:6" x14ac:dyDescent="0.25">
      <c r="A846">
        <v>844</v>
      </c>
      <c r="B846">
        <v>175</v>
      </c>
      <c r="C846">
        <v>381</v>
      </c>
      <c r="D846">
        <v>94</v>
      </c>
      <c r="E846">
        <v>3</v>
      </c>
      <c r="F846">
        <v>282</v>
      </c>
    </row>
    <row r="847" spans="1:6" x14ac:dyDescent="0.25">
      <c r="A847">
        <v>845</v>
      </c>
      <c r="B847">
        <v>175</v>
      </c>
      <c r="C847">
        <v>890</v>
      </c>
      <c r="D847">
        <v>94</v>
      </c>
      <c r="E847">
        <v>3</v>
      </c>
      <c r="F847">
        <v>282</v>
      </c>
    </row>
    <row r="848" spans="1:6" x14ac:dyDescent="0.25">
      <c r="A848">
        <v>846</v>
      </c>
      <c r="B848">
        <v>175</v>
      </c>
      <c r="C848">
        <v>66</v>
      </c>
      <c r="D848">
        <v>104</v>
      </c>
      <c r="E848">
        <v>1</v>
      </c>
      <c r="F848">
        <v>104</v>
      </c>
    </row>
    <row r="849" spans="1:6" x14ac:dyDescent="0.25">
      <c r="A849">
        <v>847</v>
      </c>
      <c r="B849">
        <v>175</v>
      </c>
      <c r="C849">
        <v>1052</v>
      </c>
      <c r="D849">
        <v>93</v>
      </c>
      <c r="E849">
        <v>1</v>
      </c>
      <c r="F849">
        <v>93</v>
      </c>
    </row>
    <row r="850" spans="1:6" x14ac:dyDescent="0.25">
      <c r="A850">
        <v>848</v>
      </c>
      <c r="B850">
        <v>176</v>
      </c>
      <c r="C850">
        <v>704</v>
      </c>
      <c r="D850">
        <v>119</v>
      </c>
      <c r="E850">
        <v>1</v>
      </c>
      <c r="F850">
        <v>119</v>
      </c>
    </row>
    <row r="851" spans="1:6" x14ac:dyDescent="0.25">
      <c r="A851">
        <v>849</v>
      </c>
      <c r="B851">
        <v>176</v>
      </c>
      <c r="C851">
        <v>642</v>
      </c>
      <c r="D851">
        <v>93</v>
      </c>
      <c r="E851">
        <v>1</v>
      </c>
      <c r="F851">
        <v>93</v>
      </c>
    </row>
    <row r="852" spans="1:6" x14ac:dyDescent="0.25">
      <c r="A852">
        <v>850</v>
      </c>
      <c r="B852">
        <v>176</v>
      </c>
      <c r="C852">
        <v>124</v>
      </c>
      <c r="D852">
        <v>92</v>
      </c>
      <c r="E852">
        <v>1</v>
      </c>
      <c r="F852">
        <v>92</v>
      </c>
    </row>
    <row r="853" spans="1:6" x14ac:dyDescent="0.25">
      <c r="A853">
        <v>851</v>
      </c>
      <c r="B853">
        <v>176</v>
      </c>
      <c r="C853">
        <v>24</v>
      </c>
      <c r="D853">
        <v>96</v>
      </c>
      <c r="E853">
        <v>3</v>
      </c>
      <c r="F853">
        <v>288</v>
      </c>
    </row>
    <row r="854" spans="1:6" x14ac:dyDescent="0.25">
      <c r="A854">
        <v>852</v>
      </c>
      <c r="B854">
        <v>176</v>
      </c>
      <c r="C854">
        <v>1095</v>
      </c>
      <c r="D854">
        <v>115</v>
      </c>
      <c r="E854">
        <v>3</v>
      </c>
      <c r="F854">
        <v>345</v>
      </c>
    </row>
    <row r="855" spans="1:6" x14ac:dyDescent="0.25">
      <c r="A855">
        <v>853</v>
      </c>
      <c r="B855">
        <v>176</v>
      </c>
      <c r="C855">
        <v>1028</v>
      </c>
      <c r="D855">
        <v>90</v>
      </c>
      <c r="E855">
        <v>1</v>
      </c>
      <c r="F855">
        <v>90</v>
      </c>
    </row>
    <row r="856" spans="1:6" x14ac:dyDescent="0.25">
      <c r="A856">
        <v>854</v>
      </c>
      <c r="B856">
        <v>177</v>
      </c>
      <c r="C856">
        <v>64</v>
      </c>
      <c r="D856">
        <v>104</v>
      </c>
      <c r="E856">
        <v>1</v>
      </c>
      <c r="F856">
        <v>104</v>
      </c>
    </row>
    <row r="857" spans="1:6" x14ac:dyDescent="0.25">
      <c r="A857">
        <v>855</v>
      </c>
      <c r="B857">
        <v>177</v>
      </c>
      <c r="C857">
        <v>256</v>
      </c>
      <c r="D857">
        <v>95</v>
      </c>
      <c r="E857">
        <v>1</v>
      </c>
      <c r="F857">
        <v>95</v>
      </c>
    </row>
    <row r="858" spans="1:6" x14ac:dyDescent="0.25">
      <c r="A858">
        <v>856</v>
      </c>
      <c r="B858">
        <v>177</v>
      </c>
      <c r="C858">
        <v>257</v>
      </c>
      <c r="D858">
        <v>95</v>
      </c>
      <c r="E858">
        <v>2</v>
      </c>
      <c r="F858">
        <v>190</v>
      </c>
    </row>
    <row r="859" spans="1:6" x14ac:dyDescent="0.25">
      <c r="A859">
        <v>857</v>
      </c>
      <c r="B859">
        <v>177</v>
      </c>
      <c r="C859">
        <v>207</v>
      </c>
      <c r="D859">
        <v>98</v>
      </c>
      <c r="E859">
        <v>1</v>
      </c>
      <c r="F859">
        <v>98</v>
      </c>
    </row>
    <row r="860" spans="1:6" x14ac:dyDescent="0.25">
      <c r="A860">
        <v>858</v>
      </c>
      <c r="B860">
        <v>177</v>
      </c>
      <c r="C860">
        <v>976</v>
      </c>
      <c r="D860">
        <v>97</v>
      </c>
      <c r="E860">
        <v>3</v>
      </c>
      <c r="F860">
        <v>291</v>
      </c>
    </row>
    <row r="861" spans="1:6" x14ac:dyDescent="0.25">
      <c r="A861">
        <v>859</v>
      </c>
      <c r="B861">
        <v>177</v>
      </c>
      <c r="C861">
        <v>1059</v>
      </c>
      <c r="D861">
        <v>93</v>
      </c>
      <c r="E861">
        <v>3</v>
      </c>
      <c r="F861">
        <v>279</v>
      </c>
    </row>
    <row r="862" spans="1:6" x14ac:dyDescent="0.25">
      <c r="A862">
        <v>860</v>
      </c>
      <c r="B862">
        <v>178</v>
      </c>
      <c r="C862">
        <v>593</v>
      </c>
      <c r="D862">
        <v>100</v>
      </c>
      <c r="E862">
        <v>1</v>
      </c>
      <c r="F862">
        <v>100</v>
      </c>
    </row>
    <row r="863" spans="1:6" x14ac:dyDescent="0.25">
      <c r="A863">
        <v>861</v>
      </c>
      <c r="B863">
        <v>178</v>
      </c>
      <c r="C863">
        <v>307</v>
      </c>
      <c r="D863">
        <v>105</v>
      </c>
      <c r="E863">
        <v>1</v>
      </c>
      <c r="F863">
        <v>105</v>
      </c>
    </row>
    <row r="864" spans="1:6" x14ac:dyDescent="0.25">
      <c r="A864">
        <v>862</v>
      </c>
      <c r="B864">
        <v>178</v>
      </c>
      <c r="C864">
        <v>1023</v>
      </c>
      <c r="D864">
        <v>90</v>
      </c>
      <c r="E864">
        <v>1</v>
      </c>
      <c r="F864">
        <v>90</v>
      </c>
    </row>
    <row r="865" spans="1:6" x14ac:dyDescent="0.25">
      <c r="A865">
        <v>863</v>
      </c>
      <c r="B865">
        <v>179</v>
      </c>
      <c r="C865">
        <v>182</v>
      </c>
      <c r="D865">
        <v>98</v>
      </c>
      <c r="E865">
        <v>2</v>
      </c>
      <c r="F865">
        <v>196</v>
      </c>
    </row>
    <row r="866" spans="1:6" x14ac:dyDescent="0.25">
      <c r="A866">
        <v>864</v>
      </c>
      <c r="B866">
        <v>179</v>
      </c>
      <c r="C866">
        <v>700</v>
      </c>
      <c r="D866">
        <v>119</v>
      </c>
      <c r="E866">
        <v>2</v>
      </c>
      <c r="F866">
        <v>238</v>
      </c>
    </row>
    <row r="867" spans="1:6" x14ac:dyDescent="0.25">
      <c r="A867">
        <v>865</v>
      </c>
      <c r="B867">
        <v>179</v>
      </c>
      <c r="C867">
        <v>788</v>
      </c>
      <c r="D867">
        <v>91</v>
      </c>
      <c r="E867">
        <v>3</v>
      </c>
      <c r="F867">
        <v>273</v>
      </c>
    </row>
    <row r="868" spans="1:6" x14ac:dyDescent="0.25">
      <c r="A868">
        <v>866</v>
      </c>
      <c r="B868">
        <v>179</v>
      </c>
      <c r="C868">
        <v>360</v>
      </c>
      <c r="D868">
        <v>94</v>
      </c>
      <c r="E868">
        <v>2</v>
      </c>
      <c r="F868">
        <v>188</v>
      </c>
    </row>
    <row r="869" spans="1:6" x14ac:dyDescent="0.25">
      <c r="A869">
        <v>867</v>
      </c>
      <c r="B869">
        <v>179</v>
      </c>
      <c r="C869">
        <v>1235</v>
      </c>
      <c r="D869">
        <v>112</v>
      </c>
      <c r="E869">
        <v>1</v>
      </c>
      <c r="F869">
        <v>112</v>
      </c>
    </row>
    <row r="870" spans="1:6" x14ac:dyDescent="0.25">
      <c r="A870">
        <v>868</v>
      </c>
      <c r="B870">
        <v>179</v>
      </c>
      <c r="C870">
        <v>449</v>
      </c>
      <c r="D870">
        <v>107</v>
      </c>
      <c r="E870">
        <v>3</v>
      </c>
      <c r="F870">
        <v>321</v>
      </c>
    </row>
    <row r="871" spans="1:6" x14ac:dyDescent="0.25">
      <c r="A871">
        <v>869</v>
      </c>
      <c r="B871">
        <v>180</v>
      </c>
      <c r="C871">
        <v>50</v>
      </c>
      <c r="D871">
        <v>104</v>
      </c>
      <c r="E871">
        <v>3</v>
      </c>
      <c r="F871">
        <v>312</v>
      </c>
    </row>
    <row r="872" spans="1:6" x14ac:dyDescent="0.25">
      <c r="A872">
        <v>870</v>
      </c>
      <c r="B872">
        <v>180</v>
      </c>
      <c r="C872">
        <v>1184</v>
      </c>
      <c r="D872">
        <v>99</v>
      </c>
      <c r="E872">
        <v>1</v>
      </c>
      <c r="F872">
        <v>99</v>
      </c>
    </row>
    <row r="873" spans="1:6" x14ac:dyDescent="0.25">
      <c r="A873">
        <v>871</v>
      </c>
      <c r="B873">
        <v>180</v>
      </c>
      <c r="C873">
        <v>1245</v>
      </c>
      <c r="D873">
        <v>112</v>
      </c>
      <c r="E873">
        <v>1</v>
      </c>
      <c r="F873">
        <v>112</v>
      </c>
    </row>
    <row r="874" spans="1:6" x14ac:dyDescent="0.25">
      <c r="A874">
        <v>872</v>
      </c>
      <c r="B874">
        <v>180</v>
      </c>
      <c r="C874">
        <v>1058</v>
      </c>
      <c r="D874">
        <v>93</v>
      </c>
      <c r="E874">
        <v>2</v>
      </c>
      <c r="F874">
        <v>186</v>
      </c>
    </row>
    <row r="875" spans="1:6" x14ac:dyDescent="0.25">
      <c r="A875">
        <v>873</v>
      </c>
      <c r="B875">
        <v>180</v>
      </c>
      <c r="C875">
        <v>1054</v>
      </c>
      <c r="D875">
        <v>93</v>
      </c>
      <c r="E875">
        <v>1</v>
      </c>
      <c r="F875">
        <v>93</v>
      </c>
    </row>
    <row r="876" spans="1:6" x14ac:dyDescent="0.25">
      <c r="A876">
        <v>874</v>
      </c>
      <c r="B876">
        <v>180</v>
      </c>
      <c r="C876">
        <v>272</v>
      </c>
      <c r="D876">
        <v>95</v>
      </c>
      <c r="E876">
        <v>1</v>
      </c>
      <c r="F876">
        <v>95</v>
      </c>
    </row>
    <row r="877" spans="1:6" x14ac:dyDescent="0.25">
      <c r="A877">
        <v>875</v>
      </c>
      <c r="B877">
        <v>181</v>
      </c>
      <c r="C877">
        <v>463</v>
      </c>
      <c r="D877">
        <v>118</v>
      </c>
      <c r="E877">
        <v>1</v>
      </c>
      <c r="F877">
        <v>118</v>
      </c>
    </row>
    <row r="878" spans="1:6" x14ac:dyDescent="0.25">
      <c r="A878">
        <v>876</v>
      </c>
      <c r="B878">
        <v>181</v>
      </c>
      <c r="C878">
        <v>506</v>
      </c>
      <c r="D878">
        <v>102</v>
      </c>
      <c r="E878">
        <v>3</v>
      </c>
      <c r="F878">
        <v>306</v>
      </c>
    </row>
    <row r="879" spans="1:6" x14ac:dyDescent="0.25">
      <c r="A879">
        <v>877</v>
      </c>
      <c r="B879">
        <v>182</v>
      </c>
      <c r="C879">
        <v>852</v>
      </c>
      <c r="D879">
        <v>113</v>
      </c>
      <c r="E879">
        <v>2</v>
      </c>
      <c r="F879">
        <v>226</v>
      </c>
    </row>
    <row r="880" spans="1:6" x14ac:dyDescent="0.25">
      <c r="A880">
        <v>878</v>
      </c>
      <c r="B880">
        <v>182</v>
      </c>
      <c r="C880">
        <v>408</v>
      </c>
      <c r="D880">
        <v>119</v>
      </c>
      <c r="E880">
        <v>2</v>
      </c>
      <c r="F880">
        <v>238</v>
      </c>
    </row>
    <row r="881" spans="1:6" x14ac:dyDescent="0.25">
      <c r="A881">
        <v>879</v>
      </c>
      <c r="B881">
        <v>182</v>
      </c>
      <c r="C881">
        <v>578</v>
      </c>
      <c r="D881">
        <v>100</v>
      </c>
      <c r="E881">
        <v>2</v>
      </c>
      <c r="F881">
        <v>200</v>
      </c>
    </row>
    <row r="882" spans="1:6" x14ac:dyDescent="0.25">
      <c r="A882">
        <v>880</v>
      </c>
      <c r="B882">
        <v>182</v>
      </c>
      <c r="C882">
        <v>858</v>
      </c>
      <c r="D882">
        <v>113</v>
      </c>
      <c r="E882">
        <v>3</v>
      </c>
      <c r="F882">
        <v>339</v>
      </c>
    </row>
    <row r="883" spans="1:6" x14ac:dyDescent="0.25">
      <c r="A883">
        <v>881</v>
      </c>
      <c r="B883">
        <v>182</v>
      </c>
      <c r="C883">
        <v>756</v>
      </c>
      <c r="D883">
        <v>109</v>
      </c>
      <c r="E883">
        <v>1</v>
      </c>
      <c r="F883">
        <v>109</v>
      </c>
    </row>
    <row r="884" spans="1:6" x14ac:dyDescent="0.25">
      <c r="A884">
        <v>882</v>
      </c>
      <c r="B884">
        <v>182</v>
      </c>
      <c r="C884">
        <v>525</v>
      </c>
      <c r="D884">
        <v>98</v>
      </c>
      <c r="E884">
        <v>1</v>
      </c>
      <c r="F884">
        <v>98</v>
      </c>
    </row>
    <row r="885" spans="1:6" x14ac:dyDescent="0.25">
      <c r="A885">
        <v>883</v>
      </c>
      <c r="B885">
        <v>182</v>
      </c>
      <c r="C885">
        <v>792</v>
      </c>
      <c r="D885">
        <v>91</v>
      </c>
      <c r="E885">
        <v>3</v>
      </c>
      <c r="F885">
        <v>273</v>
      </c>
    </row>
    <row r="886" spans="1:6" x14ac:dyDescent="0.25">
      <c r="A886">
        <v>884</v>
      </c>
      <c r="B886">
        <v>182</v>
      </c>
      <c r="C886">
        <v>705</v>
      </c>
      <c r="D886">
        <v>119</v>
      </c>
      <c r="E886">
        <v>2</v>
      </c>
      <c r="F886">
        <v>238</v>
      </c>
    </row>
    <row r="887" spans="1:6" x14ac:dyDescent="0.25">
      <c r="A887">
        <v>885</v>
      </c>
      <c r="B887">
        <v>182</v>
      </c>
      <c r="C887">
        <v>60</v>
      </c>
      <c r="D887">
        <v>104</v>
      </c>
      <c r="E887">
        <v>2</v>
      </c>
      <c r="F887">
        <v>208</v>
      </c>
    </row>
    <row r="888" spans="1:6" x14ac:dyDescent="0.25">
      <c r="A888">
        <v>886</v>
      </c>
      <c r="B888">
        <v>183</v>
      </c>
      <c r="C888">
        <v>1192</v>
      </c>
      <c r="D888">
        <v>105</v>
      </c>
      <c r="E888">
        <v>2</v>
      </c>
      <c r="F888">
        <v>210</v>
      </c>
    </row>
    <row r="889" spans="1:6" x14ac:dyDescent="0.25">
      <c r="A889">
        <v>887</v>
      </c>
      <c r="B889">
        <v>183</v>
      </c>
      <c r="C889">
        <v>513</v>
      </c>
      <c r="D889">
        <v>102</v>
      </c>
      <c r="E889">
        <v>3</v>
      </c>
      <c r="F889">
        <v>306</v>
      </c>
    </row>
    <row r="890" spans="1:6" x14ac:dyDescent="0.25">
      <c r="A890">
        <v>888</v>
      </c>
      <c r="B890">
        <v>183</v>
      </c>
      <c r="C890">
        <v>758</v>
      </c>
      <c r="D890">
        <v>109</v>
      </c>
      <c r="E890">
        <v>3</v>
      </c>
      <c r="F890">
        <v>327</v>
      </c>
    </row>
    <row r="891" spans="1:6" x14ac:dyDescent="0.25">
      <c r="A891">
        <v>889</v>
      </c>
      <c r="B891">
        <v>183</v>
      </c>
      <c r="C891">
        <v>202</v>
      </c>
      <c r="D891">
        <v>98</v>
      </c>
      <c r="E891">
        <v>1</v>
      </c>
      <c r="F891">
        <v>98</v>
      </c>
    </row>
    <row r="892" spans="1:6" x14ac:dyDescent="0.25">
      <c r="A892">
        <v>890</v>
      </c>
      <c r="B892">
        <v>183</v>
      </c>
      <c r="C892">
        <v>359</v>
      </c>
      <c r="D892">
        <v>94</v>
      </c>
      <c r="E892">
        <v>2</v>
      </c>
      <c r="F892">
        <v>188</v>
      </c>
    </row>
    <row r="893" spans="1:6" x14ac:dyDescent="0.25">
      <c r="A893">
        <v>891</v>
      </c>
      <c r="B893">
        <v>183</v>
      </c>
      <c r="C893">
        <v>300</v>
      </c>
      <c r="D893">
        <v>105</v>
      </c>
      <c r="E893">
        <v>3</v>
      </c>
      <c r="F893">
        <v>315</v>
      </c>
    </row>
    <row r="894" spans="1:6" x14ac:dyDescent="0.25">
      <c r="A894">
        <v>892</v>
      </c>
      <c r="B894">
        <v>183</v>
      </c>
      <c r="C894">
        <v>709</v>
      </c>
      <c r="D894">
        <v>119</v>
      </c>
      <c r="E894">
        <v>2</v>
      </c>
      <c r="F894">
        <v>238</v>
      </c>
    </row>
    <row r="895" spans="1:6" x14ac:dyDescent="0.25">
      <c r="A895">
        <v>893</v>
      </c>
      <c r="B895">
        <v>184</v>
      </c>
      <c r="C895">
        <v>31</v>
      </c>
      <c r="D895">
        <v>96</v>
      </c>
      <c r="E895">
        <v>2</v>
      </c>
      <c r="F895">
        <v>192</v>
      </c>
    </row>
    <row r="896" spans="1:6" x14ac:dyDescent="0.25">
      <c r="A896">
        <v>894</v>
      </c>
      <c r="B896">
        <v>184</v>
      </c>
      <c r="C896">
        <v>1100</v>
      </c>
      <c r="D896">
        <v>115</v>
      </c>
      <c r="E896">
        <v>2</v>
      </c>
      <c r="F896">
        <v>230</v>
      </c>
    </row>
    <row r="897" spans="1:6" x14ac:dyDescent="0.25">
      <c r="A897">
        <v>895</v>
      </c>
      <c r="B897">
        <v>184</v>
      </c>
      <c r="C897">
        <v>318</v>
      </c>
      <c r="D897">
        <v>109</v>
      </c>
      <c r="E897">
        <v>2</v>
      </c>
      <c r="F897">
        <v>218</v>
      </c>
    </row>
    <row r="898" spans="1:6" x14ac:dyDescent="0.25">
      <c r="A898">
        <v>896</v>
      </c>
      <c r="B898">
        <v>185</v>
      </c>
      <c r="C898">
        <v>360</v>
      </c>
      <c r="D898">
        <v>94</v>
      </c>
      <c r="E898">
        <v>3</v>
      </c>
      <c r="F898">
        <v>282</v>
      </c>
    </row>
    <row r="899" spans="1:6" x14ac:dyDescent="0.25">
      <c r="A899">
        <v>897</v>
      </c>
      <c r="B899">
        <v>185</v>
      </c>
      <c r="C899">
        <v>1145</v>
      </c>
      <c r="D899">
        <v>102</v>
      </c>
      <c r="E899">
        <v>1</v>
      </c>
      <c r="F899">
        <v>102</v>
      </c>
    </row>
    <row r="900" spans="1:6" x14ac:dyDescent="0.25">
      <c r="A900">
        <v>898</v>
      </c>
      <c r="B900">
        <v>185</v>
      </c>
      <c r="C900">
        <v>469</v>
      </c>
      <c r="D900">
        <v>118</v>
      </c>
      <c r="E900">
        <v>2</v>
      </c>
      <c r="F900">
        <v>236</v>
      </c>
    </row>
    <row r="901" spans="1:6" x14ac:dyDescent="0.25">
      <c r="A901">
        <v>899</v>
      </c>
      <c r="B901">
        <v>185</v>
      </c>
      <c r="C901">
        <v>406</v>
      </c>
      <c r="D901">
        <v>119</v>
      </c>
      <c r="E901">
        <v>3</v>
      </c>
      <c r="F901">
        <v>357</v>
      </c>
    </row>
    <row r="902" spans="1:6" x14ac:dyDescent="0.25">
      <c r="A902">
        <v>900</v>
      </c>
      <c r="B902">
        <v>185</v>
      </c>
      <c r="C902">
        <v>411</v>
      </c>
      <c r="D902">
        <v>119</v>
      </c>
      <c r="E902">
        <v>2</v>
      </c>
      <c r="F902">
        <v>238</v>
      </c>
    </row>
    <row r="903" spans="1:6" x14ac:dyDescent="0.25">
      <c r="A903">
        <v>901</v>
      </c>
      <c r="B903">
        <v>185</v>
      </c>
      <c r="C903">
        <v>249</v>
      </c>
      <c r="D903">
        <v>95</v>
      </c>
      <c r="E903">
        <v>1</v>
      </c>
      <c r="F903">
        <v>95</v>
      </c>
    </row>
    <row r="904" spans="1:6" x14ac:dyDescent="0.25">
      <c r="A904">
        <v>902</v>
      </c>
      <c r="B904">
        <v>185</v>
      </c>
      <c r="C904">
        <v>55</v>
      </c>
      <c r="D904">
        <v>104</v>
      </c>
      <c r="E904">
        <v>3</v>
      </c>
      <c r="F904">
        <v>312</v>
      </c>
    </row>
    <row r="905" spans="1:6" x14ac:dyDescent="0.25">
      <c r="A905">
        <v>903</v>
      </c>
      <c r="B905">
        <v>185</v>
      </c>
      <c r="C905">
        <v>948</v>
      </c>
      <c r="D905">
        <v>97</v>
      </c>
      <c r="E905">
        <v>2</v>
      </c>
      <c r="F905">
        <v>194</v>
      </c>
    </row>
    <row r="906" spans="1:6" x14ac:dyDescent="0.25">
      <c r="A906">
        <v>904</v>
      </c>
      <c r="B906">
        <v>185</v>
      </c>
      <c r="C906">
        <v>1057</v>
      </c>
      <c r="D906">
        <v>93</v>
      </c>
      <c r="E906">
        <v>3</v>
      </c>
      <c r="F906">
        <v>279</v>
      </c>
    </row>
    <row r="907" spans="1:6" x14ac:dyDescent="0.25">
      <c r="A907">
        <v>905</v>
      </c>
      <c r="B907">
        <v>186</v>
      </c>
      <c r="C907">
        <v>316</v>
      </c>
      <c r="D907">
        <v>109</v>
      </c>
      <c r="E907">
        <v>2</v>
      </c>
      <c r="F907">
        <v>218</v>
      </c>
    </row>
    <row r="908" spans="1:6" x14ac:dyDescent="0.25">
      <c r="A908">
        <v>906</v>
      </c>
      <c r="B908">
        <v>186</v>
      </c>
      <c r="C908">
        <v>642</v>
      </c>
      <c r="D908">
        <v>93</v>
      </c>
      <c r="E908">
        <v>2</v>
      </c>
      <c r="F908">
        <v>186</v>
      </c>
    </row>
    <row r="909" spans="1:6" x14ac:dyDescent="0.25">
      <c r="A909">
        <v>907</v>
      </c>
      <c r="B909">
        <v>186</v>
      </c>
      <c r="C909">
        <v>759</v>
      </c>
      <c r="D909">
        <v>109</v>
      </c>
      <c r="E909">
        <v>2</v>
      </c>
      <c r="F909">
        <v>218</v>
      </c>
    </row>
    <row r="910" spans="1:6" x14ac:dyDescent="0.25">
      <c r="A910">
        <v>908</v>
      </c>
      <c r="B910">
        <v>186</v>
      </c>
      <c r="C910">
        <v>1208</v>
      </c>
      <c r="D910">
        <v>105</v>
      </c>
      <c r="E910">
        <v>2</v>
      </c>
      <c r="F910">
        <v>210</v>
      </c>
    </row>
    <row r="911" spans="1:6" x14ac:dyDescent="0.25">
      <c r="A911">
        <v>909</v>
      </c>
      <c r="B911">
        <v>186</v>
      </c>
      <c r="C911">
        <v>617</v>
      </c>
      <c r="D911">
        <v>112</v>
      </c>
      <c r="E911">
        <v>1</v>
      </c>
      <c r="F911">
        <v>112</v>
      </c>
    </row>
    <row r="912" spans="1:6" x14ac:dyDescent="0.25">
      <c r="A912">
        <v>910</v>
      </c>
      <c r="B912">
        <v>186</v>
      </c>
      <c r="C912">
        <v>1038</v>
      </c>
      <c r="D912">
        <v>90</v>
      </c>
      <c r="E912">
        <v>1</v>
      </c>
      <c r="F912">
        <v>90</v>
      </c>
    </row>
    <row r="913" spans="1:6" x14ac:dyDescent="0.25">
      <c r="A913">
        <v>911</v>
      </c>
      <c r="B913">
        <v>187</v>
      </c>
      <c r="C913">
        <v>129</v>
      </c>
      <c r="D913">
        <v>92</v>
      </c>
      <c r="E913">
        <v>3</v>
      </c>
      <c r="F913">
        <v>276</v>
      </c>
    </row>
    <row r="914" spans="1:6" x14ac:dyDescent="0.25">
      <c r="A914">
        <v>912</v>
      </c>
      <c r="B914">
        <v>187</v>
      </c>
      <c r="C914">
        <v>95</v>
      </c>
      <c r="D914">
        <v>118</v>
      </c>
      <c r="E914">
        <v>3</v>
      </c>
      <c r="F914">
        <v>354</v>
      </c>
    </row>
    <row r="915" spans="1:6" x14ac:dyDescent="0.25">
      <c r="A915">
        <v>913</v>
      </c>
      <c r="B915">
        <v>187</v>
      </c>
      <c r="C915">
        <v>66</v>
      </c>
      <c r="D915">
        <v>104</v>
      </c>
      <c r="E915">
        <v>1</v>
      </c>
      <c r="F915">
        <v>104</v>
      </c>
    </row>
    <row r="916" spans="1:6" x14ac:dyDescent="0.25">
      <c r="A916">
        <v>914</v>
      </c>
      <c r="B916">
        <v>187</v>
      </c>
      <c r="C916">
        <v>644</v>
      </c>
      <c r="D916">
        <v>93</v>
      </c>
      <c r="E916">
        <v>3</v>
      </c>
      <c r="F916">
        <v>279</v>
      </c>
    </row>
    <row r="917" spans="1:6" x14ac:dyDescent="0.25">
      <c r="A917">
        <v>915</v>
      </c>
      <c r="B917">
        <v>187</v>
      </c>
      <c r="C917">
        <v>771</v>
      </c>
      <c r="D917">
        <v>91</v>
      </c>
      <c r="E917">
        <v>2</v>
      </c>
      <c r="F917">
        <v>182</v>
      </c>
    </row>
    <row r="918" spans="1:6" x14ac:dyDescent="0.25">
      <c r="A918">
        <v>916</v>
      </c>
      <c r="B918">
        <v>188</v>
      </c>
      <c r="C918">
        <v>961</v>
      </c>
      <c r="D918">
        <v>97</v>
      </c>
      <c r="E918">
        <v>3</v>
      </c>
      <c r="F918">
        <v>291</v>
      </c>
    </row>
    <row r="919" spans="1:6" x14ac:dyDescent="0.25">
      <c r="A919">
        <v>917</v>
      </c>
      <c r="B919">
        <v>188</v>
      </c>
      <c r="C919">
        <v>1246</v>
      </c>
      <c r="D919">
        <v>112</v>
      </c>
      <c r="E919">
        <v>3</v>
      </c>
      <c r="F919">
        <v>336</v>
      </c>
    </row>
    <row r="920" spans="1:6" x14ac:dyDescent="0.25">
      <c r="A920">
        <v>918</v>
      </c>
      <c r="B920">
        <v>188</v>
      </c>
      <c r="C920">
        <v>1109</v>
      </c>
      <c r="D920">
        <v>115</v>
      </c>
      <c r="E920">
        <v>1</v>
      </c>
      <c r="F920">
        <v>115</v>
      </c>
    </row>
    <row r="921" spans="1:6" x14ac:dyDescent="0.25">
      <c r="A921">
        <v>919</v>
      </c>
      <c r="B921">
        <v>189</v>
      </c>
      <c r="C921">
        <v>214</v>
      </c>
      <c r="D921">
        <v>106</v>
      </c>
      <c r="E921">
        <v>1</v>
      </c>
      <c r="F921">
        <v>106</v>
      </c>
    </row>
    <row r="922" spans="1:6" x14ac:dyDescent="0.25">
      <c r="A922">
        <v>920</v>
      </c>
      <c r="B922">
        <v>189</v>
      </c>
      <c r="C922">
        <v>668</v>
      </c>
      <c r="D922">
        <v>113</v>
      </c>
      <c r="E922">
        <v>1</v>
      </c>
      <c r="F922">
        <v>113</v>
      </c>
    </row>
    <row r="923" spans="1:6" x14ac:dyDescent="0.25">
      <c r="A923">
        <v>921</v>
      </c>
      <c r="B923">
        <v>189</v>
      </c>
      <c r="C923">
        <v>179</v>
      </c>
      <c r="D923">
        <v>98</v>
      </c>
      <c r="E923">
        <v>2</v>
      </c>
      <c r="F923">
        <v>196</v>
      </c>
    </row>
    <row r="924" spans="1:6" x14ac:dyDescent="0.25">
      <c r="A924">
        <v>922</v>
      </c>
      <c r="B924">
        <v>189</v>
      </c>
      <c r="C924">
        <v>877</v>
      </c>
      <c r="D924">
        <v>94</v>
      </c>
      <c r="E924">
        <v>2</v>
      </c>
      <c r="F924">
        <v>188</v>
      </c>
    </row>
    <row r="925" spans="1:6" x14ac:dyDescent="0.25">
      <c r="A925">
        <v>923</v>
      </c>
      <c r="B925">
        <v>190</v>
      </c>
      <c r="C925">
        <v>431</v>
      </c>
      <c r="D925">
        <v>107</v>
      </c>
      <c r="E925">
        <v>3</v>
      </c>
      <c r="F925">
        <v>321</v>
      </c>
    </row>
    <row r="926" spans="1:6" x14ac:dyDescent="0.25">
      <c r="A926">
        <v>924</v>
      </c>
      <c r="B926">
        <v>191</v>
      </c>
      <c r="C926">
        <v>219</v>
      </c>
      <c r="D926">
        <v>106</v>
      </c>
      <c r="E926">
        <v>1</v>
      </c>
      <c r="F926">
        <v>106</v>
      </c>
    </row>
    <row r="927" spans="1:6" x14ac:dyDescent="0.25">
      <c r="A927">
        <v>925</v>
      </c>
      <c r="B927">
        <v>191</v>
      </c>
      <c r="C927">
        <v>1077</v>
      </c>
      <c r="D927">
        <v>93</v>
      </c>
      <c r="E927">
        <v>2</v>
      </c>
      <c r="F927">
        <v>186</v>
      </c>
    </row>
    <row r="928" spans="1:6" x14ac:dyDescent="0.25">
      <c r="A928">
        <v>926</v>
      </c>
      <c r="B928">
        <v>191</v>
      </c>
      <c r="C928">
        <v>130</v>
      </c>
      <c r="D928">
        <v>92</v>
      </c>
      <c r="E928">
        <v>2</v>
      </c>
      <c r="F928">
        <v>184</v>
      </c>
    </row>
    <row r="929" spans="1:6" x14ac:dyDescent="0.25">
      <c r="A929">
        <v>927</v>
      </c>
      <c r="B929">
        <v>191</v>
      </c>
      <c r="C929">
        <v>74</v>
      </c>
      <c r="D929">
        <v>118</v>
      </c>
      <c r="E929">
        <v>1</v>
      </c>
      <c r="F929">
        <v>118</v>
      </c>
    </row>
    <row r="930" spans="1:6" x14ac:dyDescent="0.25">
      <c r="A930">
        <v>928</v>
      </c>
      <c r="B930">
        <v>191</v>
      </c>
      <c r="C930">
        <v>23</v>
      </c>
      <c r="D930">
        <v>96</v>
      </c>
      <c r="E930">
        <v>2</v>
      </c>
      <c r="F930">
        <v>192</v>
      </c>
    </row>
    <row r="931" spans="1:6" x14ac:dyDescent="0.25">
      <c r="A931">
        <v>929</v>
      </c>
      <c r="B931">
        <v>191</v>
      </c>
      <c r="C931">
        <v>282</v>
      </c>
      <c r="D931">
        <v>105</v>
      </c>
      <c r="E931">
        <v>1</v>
      </c>
      <c r="F931">
        <v>105</v>
      </c>
    </row>
    <row r="932" spans="1:6" x14ac:dyDescent="0.25">
      <c r="A932">
        <v>930</v>
      </c>
      <c r="B932">
        <v>192</v>
      </c>
      <c r="C932">
        <v>863</v>
      </c>
      <c r="D932">
        <v>113</v>
      </c>
      <c r="E932">
        <v>2</v>
      </c>
      <c r="F932">
        <v>226</v>
      </c>
    </row>
    <row r="933" spans="1:6" x14ac:dyDescent="0.25">
      <c r="A933">
        <v>931</v>
      </c>
      <c r="B933">
        <v>192</v>
      </c>
      <c r="C933">
        <v>390</v>
      </c>
      <c r="D933">
        <v>119</v>
      </c>
      <c r="E933">
        <v>3</v>
      </c>
      <c r="F933">
        <v>357</v>
      </c>
    </row>
    <row r="934" spans="1:6" x14ac:dyDescent="0.25">
      <c r="A934">
        <v>932</v>
      </c>
      <c r="B934">
        <v>192</v>
      </c>
      <c r="C934">
        <v>990</v>
      </c>
      <c r="D934">
        <v>106</v>
      </c>
      <c r="E934">
        <v>3</v>
      </c>
      <c r="F934">
        <v>318</v>
      </c>
    </row>
    <row r="935" spans="1:6" x14ac:dyDescent="0.25">
      <c r="A935">
        <v>933</v>
      </c>
      <c r="B935">
        <v>192</v>
      </c>
      <c r="C935">
        <v>920</v>
      </c>
      <c r="D935">
        <v>96</v>
      </c>
      <c r="E935">
        <v>3</v>
      </c>
      <c r="F935">
        <v>288</v>
      </c>
    </row>
    <row r="936" spans="1:6" x14ac:dyDescent="0.25">
      <c r="A936">
        <v>934</v>
      </c>
      <c r="B936">
        <v>192</v>
      </c>
      <c r="C936">
        <v>9</v>
      </c>
      <c r="D936">
        <v>96</v>
      </c>
      <c r="E936">
        <v>3</v>
      </c>
      <c r="F936">
        <v>288</v>
      </c>
    </row>
    <row r="937" spans="1:6" x14ac:dyDescent="0.25">
      <c r="A937">
        <v>935</v>
      </c>
      <c r="B937">
        <v>192</v>
      </c>
      <c r="C937">
        <v>664</v>
      </c>
      <c r="D937">
        <v>93</v>
      </c>
      <c r="E937">
        <v>1</v>
      </c>
      <c r="F937">
        <v>93</v>
      </c>
    </row>
    <row r="938" spans="1:6" x14ac:dyDescent="0.25">
      <c r="A938">
        <v>936</v>
      </c>
      <c r="B938">
        <v>192</v>
      </c>
      <c r="C938">
        <v>573</v>
      </c>
      <c r="D938">
        <v>100</v>
      </c>
      <c r="E938">
        <v>3</v>
      </c>
      <c r="F938">
        <v>300</v>
      </c>
    </row>
    <row r="939" spans="1:6" x14ac:dyDescent="0.25">
      <c r="A939">
        <v>937</v>
      </c>
      <c r="B939">
        <v>193</v>
      </c>
      <c r="C939">
        <v>1084</v>
      </c>
      <c r="D939">
        <v>93</v>
      </c>
      <c r="E939">
        <v>2</v>
      </c>
      <c r="F939">
        <v>186</v>
      </c>
    </row>
    <row r="940" spans="1:6" x14ac:dyDescent="0.25">
      <c r="A940">
        <v>938</v>
      </c>
      <c r="B940">
        <v>193</v>
      </c>
      <c r="C940">
        <v>63</v>
      </c>
      <c r="D940">
        <v>104</v>
      </c>
      <c r="E940">
        <v>3</v>
      </c>
      <c r="F940">
        <v>312</v>
      </c>
    </row>
    <row r="941" spans="1:6" x14ac:dyDescent="0.25">
      <c r="A941">
        <v>939</v>
      </c>
      <c r="B941">
        <v>193</v>
      </c>
      <c r="C941">
        <v>396</v>
      </c>
      <c r="D941">
        <v>119</v>
      </c>
      <c r="E941">
        <v>2</v>
      </c>
      <c r="F941">
        <v>238</v>
      </c>
    </row>
    <row r="942" spans="1:6" x14ac:dyDescent="0.25">
      <c r="A942">
        <v>940</v>
      </c>
      <c r="B942">
        <v>193</v>
      </c>
      <c r="C942">
        <v>762</v>
      </c>
      <c r="D942">
        <v>109</v>
      </c>
      <c r="E942">
        <v>1</v>
      </c>
      <c r="F942">
        <v>109</v>
      </c>
    </row>
    <row r="943" spans="1:6" x14ac:dyDescent="0.25">
      <c r="A943">
        <v>941</v>
      </c>
      <c r="B943">
        <v>193</v>
      </c>
      <c r="C943">
        <v>593</v>
      </c>
      <c r="D943">
        <v>100</v>
      </c>
      <c r="E943">
        <v>2</v>
      </c>
      <c r="F943">
        <v>200</v>
      </c>
    </row>
    <row r="944" spans="1:6" x14ac:dyDescent="0.25">
      <c r="A944">
        <v>942</v>
      </c>
      <c r="B944">
        <v>193</v>
      </c>
      <c r="C944">
        <v>1061</v>
      </c>
      <c r="D944">
        <v>93</v>
      </c>
      <c r="E944">
        <v>2</v>
      </c>
      <c r="F944">
        <v>186</v>
      </c>
    </row>
    <row r="945" spans="1:6" x14ac:dyDescent="0.25">
      <c r="A945">
        <v>943</v>
      </c>
      <c r="B945">
        <v>193</v>
      </c>
      <c r="C945">
        <v>656</v>
      </c>
      <c r="D945">
        <v>93</v>
      </c>
      <c r="E945">
        <v>3</v>
      </c>
      <c r="F945">
        <v>279</v>
      </c>
    </row>
    <row r="946" spans="1:6" x14ac:dyDescent="0.25">
      <c r="A946">
        <v>944</v>
      </c>
      <c r="B946">
        <v>193</v>
      </c>
      <c r="C946">
        <v>727</v>
      </c>
      <c r="D946">
        <v>119</v>
      </c>
      <c r="E946">
        <v>1</v>
      </c>
      <c r="F946">
        <v>119</v>
      </c>
    </row>
    <row r="947" spans="1:6" x14ac:dyDescent="0.25">
      <c r="A947">
        <v>945</v>
      </c>
      <c r="B947">
        <v>194</v>
      </c>
      <c r="C947">
        <v>371</v>
      </c>
      <c r="D947">
        <v>94</v>
      </c>
      <c r="E947">
        <v>1</v>
      </c>
      <c r="F947">
        <v>94</v>
      </c>
    </row>
    <row r="948" spans="1:6" x14ac:dyDescent="0.25">
      <c r="A948">
        <v>946</v>
      </c>
      <c r="B948">
        <v>194</v>
      </c>
      <c r="C948">
        <v>303</v>
      </c>
      <c r="D948">
        <v>105</v>
      </c>
      <c r="E948">
        <v>3</v>
      </c>
      <c r="F948">
        <v>315</v>
      </c>
    </row>
    <row r="949" spans="1:6" x14ac:dyDescent="0.25">
      <c r="A949">
        <v>947</v>
      </c>
      <c r="B949">
        <v>194</v>
      </c>
      <c r="C949">
        <v>954</v>
      </c>
      <c r="D949">
        <v>97</v>
      </c>
      <c r="E949">
        <v>1</v>
      </c>
      <c r="F949">
        <v>97</v>
      </c>
    </row>
    <row r="950" spans="1:6" x14ac:dyDescent="0.25">
      <c r="A950">
        <v>948</v>
      </c>
      <c r="B950">
        <v>194</v>
      </c>
      <c r="C950">
        <v>893</v>
      </c>
      <c r="D950">
        <v>94</v>
      </c>
      <c r="E950">
        <v>1</v>
      </c>
      <c r="F950">
        <v>94</v>
      </c>
    </row>
    <row r="951" spans="1:6" x14ac:dyDescent="0.25">
      <c r="A951">
        <v>949</v>
      </c>
      <c r="B951">
        <v>194</v>
      </c>
      <c r="C951">
        <v>25</v>
      </c>
      <c r="D951">
        <v>96</v>
      </c>
      <c r="E951">
        <v>1</v>
      </c>
      <c r="F951">
        <v>96</v>
      </c>
    </row>
    <row r="952" spans="1:6" x14ac:dyDescent="0.25">
      <c r="A952">
        <v>950</v>
      </c>
      <c r="B952">
        <v>194</v>
      </c>
      <c r="C952">
        <v>179</v>
      </c>
      <c r="D952">
        <v>98</v>
      </c>
      <c r="E952">
        <v>3</v>
      </c>
      <c r="F952">
        <v>294</v>
      </c>
    </row>
    <row r="953" spans="1:6" x14ac:dyDescent="0.25">
      <c r="A953">
        <v>951</v>
      </c>
      <c r="B953">
        <v>194</v>
      </c>
      <c r="C953">
        <v>71</v>
      </c>
      <c r="D953">
        <v>118</v>
      </c>
      <c r="E953">
        <v>3</v>
      </c>
      <c r="F953">
        <v>354</v>
      </c>
    </row>
    <row r="954" spans="1:6" x14ac:dyDescent="0.25">
      <c r="A954">
        <v>952</v>
      </c>
      <c r="B954">
        <v>195</v>
      </c>
      <c r="C954">
        <v>495</v>
      </c>
      <c r="D954">
        <v>102</v>
      </c>
      <c r="E954">
        <v>3</v>
      </c>
      <c r="F954">
        <v>306</v>
      </c>
    </row>
    <row r="955" spans="1:6" x14ac:dyDescent="0.25">
      <c r="A955">
        <v>953</v>
      </c>
      <c r="B955">
        <v>195</v>
      </c>
      <c r="C955">
        <v>1212</v>
      </c>
      <c r="D955">
        <v>105</v>
      </c>
      <c r="E955">
        <v>2</v>
      </c>
      <c r="F955">
        <v>210</v>
      </c>
    </row>
    <row r="956" spans="1:6" x14ac:dyDescent="0.25">
      <c r="A956">
        <v>954</v>
      </c>
      <c r="B956">
        <v>195</v>
      </c>
      <c r="C956">
        <v>370</v>
      </c>
      <c r="D956">
        <v>94</v>
      </c>
      <c r="E956">
        <v>2</v>
      </c>
      <c r="F956">
        <v>188</v>
      </c>
    </row>
    <row r="957" spans="1:6" x14ac:dyDescent="0.25">
      <c r="A957">
        <v>955</v>
      </c>
      <c r="B957">
        <v>196</v>
      </c>
      <c r="C957">
        <v>1053</v>
      </c>
      <c r="D957">
        <v>93</v>
      </c>
      <c r="E957">
        <v>3</v>
      </c>
      <c r="F957">
        <v>279</v>
      </c>
    </row>
    <row r="958" spans="1:6" x14ac:dyDescent="0.25">
      <c r="A958">
        <v>956</v>
      </c>
      <c r="B958">
        <v>196</v>
      </c>
      <c r="C958">
        <v>948</v>
      </c>
      <c r="D958">
        <v>97</v>
      </c>
      <c r="E958">
        <v>2</v>
      </c>
      <c r="F958">
        <v>194</v>
      </c>
    </row>
    <row r="959" spans="1:6" x14ac:dyDescent="0.25">
      <c r="A959">
        <v>957</v>
      </c>
      <c r="B959">
        <v>196</v>
      </c>
      <c r="C959">
        <v>1127</v>
      </c>
      <c r="D959">
        <v>102</v>
      </c>
      <c r="E959">
        <v>1</v>
      </c>
      <c r="F959">
        <v>102</v>
      </c>
    </row>
    <row r="960" spans="1:6" x14ac:dyDescent="0.25">
      <c r="A960">
        <v>958</v>
      </c>
      <c r="B960">
        <v>196</v>
      </c>
      <c r="C960">
        <v>750</v>
      </c>
      <c r="D960">
        <v>109</v>
      </c>
      <c r="E960">
        <v>1</v>
      </c>
      <c r="F960">
        <v>109</v>
      </c>
    </row>
    <row r="961" spans="1:6" x14ac:dyDescent="0.25">
      <c r="A961">
        <v>959</v>
      </c>
      <c r="B961">
        <v>196</v>
      </c>
      <c r="C961">
        <v>239</v>
      </c>
      <c r="D961">
        <v>106</v>
      </c>
      <c r="E961">
        <v>3</v>
      </c>
      <c r="F961">
        <v>318</v>
      </c>
    </row>
    <row r="962" spans="1:6" x14ac:dyDescent="0.25">
      <c r="A962">
        <v>960</v>
      </c>
      <c r="B962">
        <v>196</v>
      </c>
      <c r="C962">
        <v>306</v>
      </c>
      <c r="D962">
        <v>105</v>
      </c>
      <c r="E962">
        <v>2</v>
      </c>
      <c r="F962">
        <v>210</v>
      </c>
    </row>
    <row r="963" spans="1:6" x14ac:dyDescent="0.25">
      <c r="A963">
        <v>961</v>
      </c>
      <c r="B963">
        <v>197</v>
      </c>
      <c r="C963">
        <v>1065</v>
      </c>
      <c r="D963">
        <v>93</v>
      </c>
      <c r="E963">
        <v>1</v>
      </c>
      <c r="F963">
        <v>93</v>
      </c>
    </row>
    <row r="964" spans="1:6" x14ac:dyDescent="0.25">
      <c r="A964">
        <v>962</v>
      </c>
      <c r="B964">
        <v>197</v>
      </c>
      <c r="C964">
        <v>1244</v>
      </c>
      <c r="D964">
        <v>112</v>
      </c>
      <c r="E964">
        <v>2</v>
      </c>
      <c r="F964">
        <v>224</v>
      </c>
    </row>
    <row r="965" spans="1:6" x14ac:dyDescent="0.25">
      <c r="A965">
        <v>963</v>
      </c>
      <c r="B965">
        <v>197</v>
      </c>
      <c r="C965">
        <v>697</v>
      </c>
      <c r="D965">
        <v>113</v>
      </c>
      <c r="E965">
        <v>2</v>
      </c>
      <c r="F965">
        <v>226</v>
      </c>
    </row>
    <row r="966" spans="1:6" x14ac:dyDescent="0.25">
      <c r="A966">
        <v>964</v>
      </c>
      <c r="B966">
        <v>197</v>
      </c>
      <c r="C966">
        <v>254</v>
      </c>
      <c r="D966">
        <v>95</v>
      </c>
      <c r="E966">
        <v>3</v>
      </c>
      <c r="F966">
        <v>285</v>
      </c>
    </row>
    <row r="967" spans="1:6" x14ac:dyDescent="0.25">
      <c r="A967">
        <v>965</v>
      </c>
      <c r="B967">
        <v>197</v>
      </c>
      <c r="C967">
        <v>864</v>
      </c>
      <c r="D967">
        <v>113</v>
      </c>
      <c r="E967">
        <v>1</v>
      </c>
      <c r="F967">
        <v>113</v>
      </c>
    </row>
    <row r="968" spans="1:6" x14ac:dyDescent="0.25">
      <c r="A968">
        <v>966</v>
      </c>
      <c r="B968">
        <v>198</v>
      </c>
      <c r="C968">
        <v>172</v>
      </c>
      <c r="D968">
        <v>91</v>
      </c>
      <c r="E968">
        <v>3</v>
      </c>
      <c r="F968">
        <v>273</v>
      </c>
    </row>
    <row r="969" spans="1:6" x14ac:dyDescent="0.25">
      <c r="A969">
        <v>967</v>
      </c>
      <c r="B969">
        <v>198</v>
      </c>
      <c r="C969">
        <v>204</v>
      </c>
      <c r="D969">
        <v>98</v>
      </c>
      <c r="E969">
        <v>2</v>
      </c>
      <c r="F969">
        <v>196</v>
      </c>
    </row>
    <row r="970" spans="1:6" x14ac:dyDescent="0.25">
      <c r="A970">
        <v>968</v>
      </c>
      <c r="B970">
        <v>198</v>
      </c>
      <c r="C970">
        <v>1259</v>
      </c>
      <c r="D970">
        <v>112</v>
      </c>
      <c r="E970">
        <v>2</v>
      </c>
      <c r="F970">
        <v>224</v>
      </c>
    </row>
    <row r="971" spans="1:6" x14ac:dyDescent="0.25">
      <c r="A971">
        <v>969</v>
      </c>
      <c r="B971">
        <v>199</v>
      </c>
      <c r="C971">
        <v>78</v>
      </c>
      <c r="D971">
        <v>118</v>
      </c>
      <c r="E971">
        <v>2</v>
      </c>
      <c r="F971">
        <v>236</v>
      </c>
    </row>
    <row r="972" spans="1:6" x14ac:dyDescent="0.25">
      <c r="A972">
        <v>970</v>
      </c>
      <c r="B972">
        <v>199</v>
      </c>
      <c r="C972">
        <v>1057</v>
      </c>
      <c r="D972">
        <v>93</v>
      </c>
      <c r="E972">
        <v>3</v>
      </c>
      <c r="F972">
        <v>279</v>
      </c>
    </row>
    <row r="973" spans="1:6" x14ac:dyDescent="0.25">
      <c r="A973">
        <v>971</v>
      </c>
      <c r="B973">
        <v>199</v>
      </c>
      <c r="C973">
        <v>655</v>
      </c>
      <c r="D973">
        <v>93</v>
      </c>
      <c r="E973">
        <v>3</v>
      </c>
      <c r="F973">
        <v>279</v>
      </c>
    </row>
    <row r="974" spans="1:6" x14ac:dyDescent="0.25">
      <c r="A974">
        <v>972</v>
      </c>
      <c r="B974">
        <v>199</v>
      </c>
      <c r="C974">
        <v>249</v>
      </c>
      <c r="D974">
        <v>95</v>
      </c>
      <c r="E974">
        <v>3</v>
      </c>
      <c r="F974">
        <v>285</v>
      </c>
    </row>
    <row r="975" spans="1:6" x14ac:dyDescent="0.25">
      <c r="A975">
        <v>973</v>
      </c>
      <c r="B975">
        <v>200</v>
      </c>
      <c r="C975">
        <v>758</v>
      </c>
      <c r="D975">
        <v>109</v>
      </c>
      <c r="E975">
        <v>3</v>
      </c>
      <c r="F975">
        <v>327</v>
      </c>
    </row>
    <row r="976" spans="1:6" x14ac:dyDescent="0.25">
      <c r="A976">
        <v>974</v>
      </c>
      <c r="B976">
        <v>200</v>
      </c>
      <c r="C976">
        <v>1158</v>
      </c>
      <c r="D976">
        <v>99</v>
      </c>
      <c r="E976">
        <v>2</v>
      </c>
      <c r="F976">
        <v>198</v>
      </c>
    </row>
    <row r="977" spans="1:6" x14ac:dyDescent="0.25">
      <c r="A977">
        <v>975</v>
      </c>
      <c r="B977">
        <v>200</v>
      </c>
      <c r="C977">
        <v>964</v>
      </c>
      <c r="D977">
        <v>97</v>
      </c>
      <c r="E977">
        <v>2</v>
      </c>
      <c r="F977">
        <v>194</v>
      </c>
    </row>
    <row r="978" spans="1:6" x14ac:dyDescent="0.25">
      <c r="A978">
        <v>976</v>
      </c>
      <c r="B978">
        <v>200</v>
      </c>
      <c r="C978">
        <v>135</v>
      </c>
      <c r="D978">
        <v>92</v>
      </c>
      <c r="E978">
        <v>2</v>
      </c>
      <c r="F978">
        <v>184</v>
      </c>
    </row>
    <row r="979" spans="1:6" x14ac:dyDescent="0.25">
      <c r="A979">
        <v>977</v>
      </c>
      <c r="B979">
        <v>200</v>
      </c>
      <c r="C979">
        <v>842</v>
      </c>
      <c r="D979">
        <v>113</v>
      </c>
      <c r="E979">
        <v>3</v>
      </c>
      <c r="F979">
        <v>339</v>
      </c>
    </row>
    <row r="980" spans="1:6" x14ac:dyDescent="0.25">
      <c r="A980">
        <v>978</v>
      </c>
      <c r="B980">
        <v>200</v>
      </c>
      <c r="C980">
        <v>992</v>
      </c>
      <c r="D980">
        <v>106</v>
      </c>
      <c r="E980">
        <v>1</v>
      </c>
      <c r="F980">
        <v>106</v>
      </c>
    </row>
    <row r="981" spans="1:6" x14ac:dyDescent="0.25">
      <c r="A981">
        <v>979</v>
      </c>
      <c r="B981">
        <v>201</v>
      </c>
      <c r="C981">
        <v>974</v>
      </c>
      <c r="D981">
        <v>97</v>
      </c>
      <c r="E981">
        <v>3</v>
      </c>
      <c r="F981">
        <v>291</v>
      </c>
    </row>
    <row r="982" spans="1:6" x14ac:dyDescent="0.25">
      <c r="A982">
        <v>980</v>
      </c>
      <c r="B982">
        <v>201</v>
      </c>
      <c r="C982">
        <v>1085</v>
      </c>
      <c r="D982">
        <v>115</v>
      </c>
      <c r="E982">
        <v>2</v>
      </c>
      <c r="F982">
        <v>230</v>
      </c>
    </row>
    <row r="983" spans="1:6" x14ac:dyDescent="0.25">
      <c r="A983">
        <v>981</v>
      </c>
      <c r="B983">
        <v>201</v>
      </c>
      <c r="C983">
        <v>451</v>
      </c>
      <c r="D983">
        <v>107</v>
      </c>
      <c r="E983">
        <v>2</v>
      </c>
      <c r="F983">
        <v>214</v>
      </c>
    </row>
    <row r="984" spans="1:6" x14ac:dyDescent="0.25">
      <c r="A984">
        <v>982</v>
      </c>
      <c r="B984">
        <v>201</v>
      </c>
      <c r="C984">
        <v>27</v>
      </c>
      <c r="D984">
        <v>96</v>
      </c>
      <c r="E984">
        <v>2</v>
      </c>
      <c r="F984">
        <v>192</v>
      </c>
    </row>
    <row r="985" spans="1:6" x14ac:dyDescent="0.25">
      <c r="A985">
        <v>983</v>
      </c>
      <c r="B985">
        <v>201</v>
      </c>
      <c r="C985">
        <v>486</v>
      </c>
      <c r="D985">
        <v>118</v>
      </c>
      <c r="E985">
        <v>1</v>
      </c>
      <c r="F985">
        <v>118</v>
      </c>
    </row>
    <row r="986" spans="1:6" x14ac:dyDescent="0.25">
      <c r="A986">
        <v>984</v>
      </c>
      <c r="B986">
        <v>202</v>
      </c>
      <c r="C986">
        <v>104</v>
      </c>
      <c r="D986">
        <v>118</v>
      </c>
      <c r="E986">
        <v>3</v>
      </c>
      <c r="F986">
        <v>354</v>
      </c>
    </row>
    <row r="987" spans="1:6" x14ac:dyDescent="0.25">
      <c r="A987">
        <v>985</v>
      </c>
      <c r="B987">
        <v>202</v>
      </c>
      <c r="C987">
        <v>182</v>
      </c>
      <c r="D987">
        <v>98</v>
      </c>
      <c r="E987">
        <v>3</v>
      </c>
      <c r="F987">
        <v>294</v>
      </c>
    </row>
    <row r="988" spans="1:6" x14ac:dyDescent="0.25">
      <c r="A988">
        <v>986</v>
      </c>
      <c r="B988">
        <v>202</v>
      </c>
      <c r="C988">
        <v>1177</v>
      </c>
      <c r="D988">
        <v>99</v>
      </c>
      <c r="E988">
        <v>1</v>
      </c>
      <c r="F988">
        <v>99</v>
      </c>
    </row>
    <row r="989" spans="1:6" x14ac:dyDescent="0.25">
      <c r="A989">
        <v>987</v>
      </c>
      <c r="B989">
        <v>202</v>
      </c>
      <c r="C989">
        <v>174</v>
      </c>
      <c r="D989">
        <v>91</v>
      </c>
      <c r="E989">
        <v>3</v>
      </c>
      <c r="F989">
        <v>273</v>
      </c>
    </row>
    <row r="990" spans="1:6" x14ac:dyDescent="0.25">
      <c r="A990">
        <v>988</v>
      </c>
      <c r="B990">
        <v>202</v>
      </c>
      <c r="C990">
        <v>224</v>
      </c>
      <c r="D990">
        <v>106</v>
      </c>
      <c r="E990">
        <v>1</v>
      </c>
      <c r="F990">
        <v>106</v>
      </c>
    </row>
    <row r="991" spans="1:6" x14ac:dyDescent="0.25">
      <c r="A991">
        <v>989</v>
      </c>
      <c r="B991">
        <v>202</v>
      </c>
      <c r="C991">
        <v>860</v>
      </c>
      <c r="D991">
        <v>113</v>
      </c>
      <c r="E991">
        <v>1</v>
      </c>
      <c r="F991">
        <v>113</v>
      </c>
    </row>
    <row r="992" spans="1:6" x14ac:dyDescent="0.25">
      <c r="A992">
        <v>990</v>
      </c>
      <c r="B992">
        <v>203</v>
      </c>
      <c r="C992">
        <v>574</v>
      </c>
      <c r="D992">
        <v>100</v>
      </c>
      <c r="E992">
        <v>1</v>
      </c>
      <c r="F992">
        <v>100</v>
      </c>
    </row>
    <row r="993" spans="1:6" x14ac:dyDescent="0.25">
      <c r="A993">
        <v>991</v>
      </c>
      <c r="B993">
        <v>203</v>
      </c>
      <c r="C993">
        <v>1058</v>
      </c>
      <c r="D993">
        <v>93</v>
      </c>
      <c r="E993">
        <v>2</v>
      </c>
      <c r="F993">
        <v>186</v>
      </c>
    </row>
    <row r="994" spans="1:6" x14ac:dyDescent="0.25">
      <c r="A994">
        <v>992</v>
      </c>
      <c r="B994">
        <v>203</v>
      </c>
      <c r="C994">
        <v>1170</v>
      </c>
      <c r="D994">
        <v>99</v>
      </c>
      <c r="E994">
        <v>2</v>
      </c>
      <c r="F994">
        <v>198</v>
      </c>
    </row>
    <row r="995" spans="1:6" x14ac:dyDescent="0.25">
      <c r="A995">
        <v>993</v>
      </c>
      <c r="B995">
        <v>203</v>
      </c>
      <c r="C995">
        <v>1229</v>
      </c>
      <c r="D995">
        <v>112</v>
      </c>
      <c r="E995">
        <v>1</v>
      </c>
      <c r="F995">
        <v>112</v>
      </c>
    </row>
    <row r="996" spans="1:6" x14ac:dyDescent="0.25">
      <c r="A996">
        <v>994</v>
      </c>
      <c r="B996">
        <v>203</v>
      </c>
      <c r="C996">
        <v>1104</v>
      </c>
      <c r="D996">
        <v>115</v>
      </c>
      <c r="E996">
        <v>3</v>
      </c>
      <c r="F996">
        <v>345</v>
      </c>
    </row>
    <row r="997" spans="1:6" x14ac:dyDescent="0.25">
      <c r="A997">
        <v>995</v>
      </c>
      <c r="B997">
        <v>204</v>
      </c>
      <c r="C997">
        <v>879</v>
      </c>
      <c r="D997">
        <v>94</v>
      </c>
      <c r="E997">
        <v>1</v>
      </c>
      <c r="F997">
        <v>94</v>
      </c>
    </row>
    <row r="998" spans="1:6" x14ac:dyDescent="0.25">
      <c r="A998">
        <v>996</v>
      </c>
      <c r="B998">
        <v>204</v>
      </c>
      <c r="C998">
        <v>325</v>
      </c>
      <c r="D998">
        <v>109</v>
      </c>
      <c r="E998">
        <v>2</v>
      </c>
      <c r="F998">
        <v>218</v>
      </c>
    </row>
    <row r="999" spans="1:6" x14ac:dyDescent="0.25">
      <c r="A999">
        <v>997</v>
      </c>
      <c r="B999">
        <v>204</v>
      </c>
      <c r="C999">
        <v>649</v>
      </c>
      <c r="D999">
        <v>93</v>
      </c>
      <c r="E999">
        <v>1</v>
      </c>
      <c r="F999">
        <v>93</v>
      </c>
    </row>
    <row r="1000" spans="1:6" x14ac:dyDescent="0.25">
      <c r="A1000">
        <v>998</v>
      </c>
      <c r="B1000">
        <v>204</v>
      </c>
      <c r="C1000">
        <v>484</v>
      </c>
      <c r="D1000">
        <v>118</v>
      </c>
      <c r="E1000">
        <v>2</v>
      </c>
      <c r="F1000">
        <v>236</v>
      </c>
    </row>
    <row r="1001" spans="1:6" x14ac:dyDescent="0.25">
      <c r="A1001">
        <v>999</v>
      </c>
      <c r="B1001">
        <v>205</v>
      </c>
      <c r="C1001">
        <v>502</v>
      </c>
      <c r="D1001">
        <v>102</v>
      </c>
      <c r="E1001">
        <v>2</v>
      </c>
      <c r="F1001">
        <v>204</v>
      </c>
    </row>
    <row r="1002" spans="1:6" x14ac:dyDescent="0.25">
      <c r="A1002">
        <v>1000</v>
      </c>
      <c r="B1002">
        <v>205</v>
      </c>
      <c r="C1002">
        <v>506</v>
      </c>
      <c r="D1002">
        <v>102</v>
      </c>
      <c r="E1002">
        <v>2</v>
      </c>
      <c r="F1002">
        <v>204</v>
      </c>
    </row>
    <row r="1003" spans="1:6" x14ac:dyDescent="0.25">
      <c r="A1003">
        <v>1001</v>
      </c>
      <c r="B1003">
        <v>205</v>
      </c>
      <c r="C1003">
        <v>230</v>
      </c>
      <c r="D1003">
        <v>106</v>
      </c>
      <c r="E1003">
        <v>1</v>
      </c>
      <c r="F1003">
        <v>106</v>
      </c>
    </row>
    <row r="1004" spans="1:6" x14ac:dyDescent="0.25">
      <c r="A1004">
        <v>1002</v>
      </c>
      <c r="B1004">
        <v>206</v>
      </c>
      <c r="C1004">
        <v>249</v>
      </c>
      <c r="D1004">
        <v>95</v>
      </c>
      <c r="E1004">
        <v>1</v>
      </c>
      <c r="F1004">
        <v>95</v>
      </c>
    </row>
    <row r="1005" spans="1:6" x14ac:dyDescent="0.25">
      <c r="A1005">
        <v>1003</v>
      </c>
      <c r="B1005">
        <v>206</v>
      </c>
      <c r="C1005">
        <v>66</v>
      </c>
      <c r="D1005">
        <v>104</v>
      </c>
      <c r="E1005">
        <v>3</v>
      </c>
      <c r="F1005">
        <v>312</v>
      </c>
    </row>
    <row r="1006" spans="1:6" x14ac:dyDescent="0.25">
      <c r="A1006">
        <v>1004</v>
      </c>
      <c r="B1006">
        <v>206</v>
      </c>
      <c r="C1006">
        <v>340</v>
      </c>
      <c r="D1006">
        <v>109</v>
      </c>
      <c r="E1006">
        <v>2</v>
      </c>
      <c r="F1006">
        <v>218</v>
      </c>
    </row>
    <row r="1007" spans="1:6" x14ac:dyDescent="0.25">
      <c r="A1007">
        <v>1005</v>
      </c>
      <c r="B1007">
        <v>206</v>
      </c>
      <c r="C1007">
        <v>541</v>
      </c>
      <c r="D1007">
        <v>98</v>
      </c>
      <c r="E1007">
        <v>2</v>
      </c>
      <c r="F1007">
        <v>196</v>
      </c>
    </row>
    <row r="1008" spans="1:6" x14ac:dyDescent="0.25">
      <c r="A1008">
        <v>1006</v>
      </c>
      <c r="B1008">
        <v>206</v>
      </c>
      <c r="C1008">
        <v>912</v>
      </c>
      <c r="D1008">
        <v>96</v>
      </c>
      <c r="E1008">
        <v>1</v>
      </c>
      <c r="F1008">
        <v>96</v>
      </c>
    </row>
    <row r="1009" spans="1:6" x14ac:dyDescent="0.25">
      <c r="A1009">
        <v>1007</v>
      </c>
      <c r="B1009">
        <v>206</v>
      </c>
      <c r="C1009">
        <v>553</v>
      </c>
      <c r="D1009">
        <v>98</v>
      </c>
      <c r="E1009">
        <v>3</v>
      </c>
      <c r="F1009">
        <v>294</v>
      </c>
    </row>
    <row r="1010" spans="1:6" x14ac:dyDescent="0.25">
      <c r="A1010">
        <v>1008</v>
      </c>
      <c r="B1010">
        <v>207</v>
      </c>
      <c r="C1010">
        <v>403</v>
      </c>
      <c r="D1010">
        <v>119</v>
      </c>
      <c r="E1010">
        <v>1</v>
      </c>
      <c r="F1010">
        <v>119</v>
      </c>
    </row>
    <row r="1011" spans="1:6" x14ac:dyDescent="0.25">
      <c r="A1011">
        <v>1009</v>
      </c>
      <c r="B1011">
        <v>207</v>
      </c>
      <c r="C1011">
        <v>327</v>
      </c>
      <c r="D1011">
        <v>109</v>
      </c>
      <c r="E1011">
        <v>3</v>
      </c>
      <c r="F1011">
        <v>327</v>
      </c>
    </row>
    <row r="1012" spans="1:6" x14ac:dyDescent="0.25">
      <c r="A1012">
        <v>1010</v>
      </c>
      <c r="B1012">
        <v>207</v>
      </c>
      <c r="C1012">
        <v>1017</v>
      </c>
      <c r="D1012">
        <v>90</v>
      </c>
      <c r="E1012">
        <v>1</v>
      </c>
      <c r="F1012">
        <v>90</v>
      </c>
    </row>
    <row r="1013" spans="1:6" x14ac:dyDescent="0.25">
      <c r="A1013">
        <v>1011</v>
      </c>
      <c r="B1013">
        <v>207</v>
      </c>
      <c r="C1013">
        <v>839</v>
      </c>
      <c r="D1013">
        <v>117</v>
      </c>
      <c r="E1013">
        <v>2</v>
      </c>
      <c r="F1013">
        <v>234</v>
      </c>
    </row>
    <row r="1014" spans="1:6" x14ac:dyDescent="0.25">
      <c r="A1014">
        <v>1012</v>
      </c>
      <c r="B1014">
        <v>208</v>
      </c>
      <c r="C1014">
        <v>501</v>
      </c>
      <c r="D1014">
        <v>102</v>
      </c>
      <c r="E1014">
        <v>2</v>
      </c>
      <c r="F1014">
        <v>204</v>
      </c>
    </row>
    <row r="1015" spans="1:6" x14ac:dyDescent="0.25">
      <c r="A1015">
        <v>1013</v>
      </c>
      <c r="B1015">
        <v>208</v>
      </c>
      <c r="C1015">
        <v>231</v>
      </c>
      <c r="D1015">
        <v>106</v>
      </c>
      <c r="E1015">
        <v>2</v>
      </c>
      <c r="F1015">
        <v>212</v>
      </c>
    </row>
    <row r="1016" spans="1:6" x14ac:dyDescent="0.25">
      <c r="A1016">
        <v>1014</v>
      </c>
      <c r="B1016">
        <v>208</v>
      </c>
      <c r="C1016">
        <v>895</v>
      </c>
      <c r="D1016">
        <v>94</v>
      </c>
      <c r="E1016">
        <v>1</v>
      </c>
      <c r="F1016">
        <v>94</v>
      </c>
    </row>
    <row r="1017" spans="1:6" x14ac:dyDescent="0.25">
      <c r="A1017">
        <v>1015</v>
      </c>
      <c r="B1017">
        <v>208</v>
      </c>
      <c r="C1017">
        <v>744</v>
      </c>
      <c r="D1017">
        <v>109</v>
      </c>
      <c r="E1017">
        <v>1</v>
      </c>
      <c r="F1017">
        <v>109</v>
      </c>
    </row>
    <row r="1018" spans="1:6" x14ac:dyDescent="0.25">
      <c r="A1018">
        <v>1016</v>
      </c>
      <c r="B1018">
        <v>208</v>
      </c>
      <c r="C1018">
        <v>1006</v>
      </c>
      <c r="D1018">
        <v>106</v>
      </c>
      <c r="E1018">
        <v>1</v>
      </c>
      <c r="F1018">
        <v>106</v>
      </c>
    </row>
    <row r="1019" spans="1:6" x14ac:dyDescent="0.25">
      <c r="A1019">
        <v>1017</v>
      </c>
      <c r="B1019">
        <v>208</v>
      </c>
      <c r="C1019">
        <v>486</v>
      </c>
      <c r="D1019">
        <v>118</v>
      </c>
      <c r="E1019">
        <v>3</v>
      </c>
      <c r="F1019">
        <v>354</v>
      </c>
    </row>
    <row r="1020" spans="1:6" x14ac:dyDescent="0.25">
      <c r="A1020">
        <v>1018</v>
      </c>
      <c r="B1020">
        <v>209</v>
      </c>
      <c r="C1020">
        <v>837</v>
      </c>
      <c r="D1020">
        <v>117</v>
      </c>
      <c r="E1020">
        <v>1</v>
      </c>
      <c r="F1020">
        <v>117</v>
      </c>
    </row>
    <row r="1021" spans="1:6" x14ac:dyDescent="0.25">
      <c r="A1021">
        <v>1019</v>
      </c>
      <c r="B1021">
        <v>209</v>
      </c>
      <c r="C1021">
        <v>428</v>
      </c>
      <c r="D1021">
        <v>107</v>
      </c>
      <c r="E1021">
        <v>2</v>
      </c>
      <c r="F1021">
        <v>214</v>
      </c>
    </row>
    <row r="1022" spans="1:6" x14ac:dyDescent="0.25">
      <c r="A1022">
        <v>1020</v>
      </c>
      <c r="B1022">
        <v>209</v>
      </c>
      <c r="C1022">
        <v>1220</v>
      </c>
      <c r="D1022">
        <v>105</v>
      </c>
      <c r="E1022">
        <v>1</v>
      </c>
      <c r="F1022">
        <v>105</v>
      </c>
    </row>
    <row r="1023" spans="1:6" x14ac:dyDescent="0.25">
      <c r="A1023">
        <v>1021</v>
      </c>
      <c r="B1023">
        <v>209</v>
      </c>
      <c r="C1023">
        <v>29</v>
      </c>
      <c r="D1023">
        <v>96</v>
      </c>
      <c r="E1023">
        <v>2</v>
      </c>
      <c r="F1023">
        <v>192</v>
      </c>
    </row>
    <row r="1024" spans="1:6" x14ac:dyDescent="0.25">
      <c r="A1024">
        <v>1022</v>
      </c>
      <c r="B1024">
        <v>210</v>
      </c>
      <c r="C1024">
        <v>412</v>
      </c>
      <c r="D1024">
        <v>119</v>
      </c>
      <c r="E1024">
        <v>3</v>
      </c>
      <c r="F1024">
        <v>357</v>
      </c>
    </row>
    <row r="1025" spans="1:6" x14ac:dyDescent="0.25">
      <c r="A1025">
        <v>1023</v>
      </c>
      <c r="B1025">
        <v>210</v>
      </c>
      <c r="C1025">
        <v>546</v>
      </c>
      <c r="D1025">
        <v>98</v>
      </c>
      <c r="E1025">
        <v>3</v>
      </c>
      <c r="F1025">
        <v>294</v>
      </c>
    </row>
    <row r="1026" spans="1:6" x14ac:dyDescent="0.25">
      <c r="A1026">
        <v>1024</v>
      </c>
      <c r="B1026">
        <v>211</v>
      </c>
      <c r="C1026">
        <v>1253</v>
      </c>
      <c r="D1026">
        <v>112</v>
      </c>
      <c r="E1026">
        <v>2</v>
      </c>
      <c r="F1026">
        <v>224</v>
      </c>
    </row>
    <row r="1027" spans="1:6" x14ac:dyDescent="0.25">
      <c r="A1027">
        <v>1025</v>
      </c>
      <c r="B1027">
        <v>211</v>
      </c>
      <c r="C1027">
        <v>430</v>
      </c>
      <c r="D1027">
        <v>107</v>
      </c>
      <c r="E1027">
        <v>2</v>
      </c>
      <c r="F1027">
        <v>214</v>
      </c>
    </row>
    <row r="1028" spans="1:6" x14ac:dyDescent="0.25">
      <c r="A1028">
        <v>1026</v>
      </c>
      <c r="B1028">
        <v>211</v>
      </c>
      <c r="C1028">
        <v>152</v>
      </c>
      <c r="D1028">
        <v>91</v>
      </c>
      <c r="E1028">
        <v>3</v>
      </c>
      <c r="F1028">
        <v>273</v>
      </c>
    </row>
    <row r="1029" spans="1:6" x14ac:dyDescent="0.25">
      <c r="A1029">
        <v>1027</v>
      </c>
      <c r="B1029">
        <v>211</v>
      </c>
      <c r="C1029">
        <v>519</v>
      </c>
      <c r="D1029">
        <v>102</v>
      </c>
      <c r="E1029">
        <v>1</v>
      </c>
      <c r="F1029">
        <v>102</v>
      </c>
    </row>
    <row r="1030" spans="1:6" x14ac:dyDescent="0.25">
      <c r="A1030">
        <v>1028</v>
      </c>
      <c r="B1030">
        <v>211</v>
      </c>
      <c r="C1030">
        <v>573</v>
      </c>
      <c r="D1030">
        <v>100</v>
      </c>
      <c r="E1030">
        <v>3</v>
      </c>
      <c r="F1030">
        <v>300</v>
      </c>
    </row>
    <row r="1031" spans="1:6" x14ac:dyDescent="0.25">
      <c r="A1031">
        <v>1029</v>
      </c>
      <c r="B1031">
        <v>212</v>
      </c>
      <c r="C1031">
        <v>1087</v>
      </c>
      <c r="D1031">
        <v>115</v>
      </c>
      <c r="E1031">
        <v>3</v>
      </c>
      <c r="F1031">
        <v>345</v>
      </c>
    </row>
    <row r="1032" spans="1:6" x14ac:dyDescent="0.25">
      <c r="A1032">
        <v>1030</v>
      </c>
      <c r="B1032">
        <v>212</v>
      </c>
      <c r="C1032">
        <v>317</v>
      </c>
      <c r="D1032">
        <v>109</v>
      </c>
      <c r="E1032">
        <v>3</v>
      </c>
      <c r="F1032">
        <v>327</v>
      </c>
    </row>
    <row r="1033" spans="1:6" x14ac:dyDescent="0.25">
      <c r="A1033">
        <v>1031</v>
      </c>
      <c r="B1033">
        <v>212</v>
      </c>
      <c r="C1033">
        <v>627</v>
      </c>
      <c r="D1033">
        <v>112</v>
      </c>
      <c r="E1033">
        <v>1</v>
      </c>
      <c r="F1033">
        <v>112</v>
      </c>
    </row>
    <row r="1034" spans="1:6" x14ac:dyDescent="0.25">
      <c r="A1034">
        <v>1032</v>
      </c>
      <c r="B1034">
        <v>212</v>
      </c>
      <c r="C1034">
        <v>517</v>
      </c>
      <c r="D1034">
        <v>102</v>
      </c>
      <c r="E1034">
        <v>2</v>
      </c>
      <c r="F1034">
        <v>204</v>
      </c>
    </row>
    <row r="1035" spans="1:6" x14ac:dyDescent="0.25">
      <c r="A1035">
        <v>1033</v>
      </c>
      <c r="B1035">
        <v>212</v>
      </c>
      <c r="C1035">
        <v>1174</v>
      </c>
      <c r="D1035">
        <v>99</v>
      </c>
      <c r="E1035">
        <v>1</v>
      </c>
      <c r="F1035">
        <v>99</v>
      </c>
    </row>
    <row r="1036" spans="1:6" x14ac:dyDescent="0.25">
      <c r="A1036">
        <v>1034</v>
      </c>
      <c r="B1036">
        <v>212</v>
      </c>
      <c r="C1036">
        <v>362</v>
      </c>
      <c r="D1036">
        <v>94</v>
      </c>
      <c r="E1036">
        <v>3</v>
      </c>
      <c r="F1036">
        <v>282</v>
      </c>
    </row>
    <row r="1037" spans="1:6" x14ac:dyDescent="0.25">
      <c r="A1037">
        <v>1035</v>
      </c>
      <c r="B1037">
        <v>212</v>
      </c>
      <c r="C1037">
        <v>172</v>
      </c>
      <c r="D1037">
        <v>91</v>
      </c>
      <c r="E1037">
        <v>2</v>
      </c>
      <c r="F1037">
        <v>182</v>
      </c>
    </row>
    <row r="1038" spans="1:6" x14ac:dyDescent="0.25">
      <c r="A1038">
        <v>1036</v>
      </c>
      <c r="B1038">
        <v>212</v>
      </c>
      <c r="C1038">
        <v>1006</v>
      </c>
      <c r="D1038">
        <v>106</v>
      </c>
      <c r="E1038">
        <v>1</v>
      </c>
      <c r="F1038">
        <v>106</v>
      </c>
    </row>
    <row r="1039" spans="1:6" x14ac:dyDescent="0.25">
      <c r="A1039">
        <v>1037</v>
      </c>
      <c r="B1039">
        <v>213</v>
      </c>
      <c r="C1039">
        <v>262</v>
      </c>
      <c r="D1039">
        <v>95</v>
      </c>
      <c r="E1039">
        <v>3</v>
      </c>
      <c r="F1039">
        <v>285</v>
      </c>
    </row>
    <row r="1040" spans="1:6" x14ac:dyDescent="0.25">
      <c r="A1040">
        <v>1038</v>
      </c>
      <c r="B1040">
        <v>213</v>
      </c>
      <c r="C1040">
        <v>907</v>
      </c>
      <c r="D1040">
        <v>94</v>
      </c>
      <c r="E1040">
        <v>1</v>
      </c>
      <c r="F1040">
        <v>94</v>
      </c>
    </row>
    <row r="1041" spans="1:6" x14ac:dyDescent="0.25">
      <c r="A1041">
        <v>1039</v>
      </c>
      <c r="B1041">
        <v>213</v>
      </c>
      <c r="C1041">
        <v>759</v>
      </c>
      <c r="D1041">
        <v>109</v>
      </c>
      <c r="E1041">
        <v>3</v>
      </c>
      <c r="F1041">
        <v>327</v>
      </c>
    </row>
    <row r="1042" spans="1:6" x14ac:dyDescent="0.25">
      <c r="A1042">
        <v>1040</v>
      </c>
      <c r="B1042">
        <v>213</v>
      </c>
      <c r="C1042">
        <v>1007</v>
      </c>
      <c r="D1042">
        <v>106</v>
      </c>
      <c r="E1042">
        <v>2</v>
      </c>
      <c r="F1042">
        <v>212</v>
      </c>
    </row>
    <row r="1043" spans="1:6" x14ac:dyDescent="0.25">
      <c r="A1043">
        <v>1041</v>
      </c>
      <c r="B1043">
        <v>213</v>
      </c>
      <c r="C1043">
        <v>737</v>
      </c>
      <c r="D1043">
        <v>109</v>
      </c>
      <c r="E1043">
        <v>1</v>
      </c>
      <c r="F1043">
        <v>109</v>
      </c>
    </row>
    <row r="1044" spans="1:6" x14ac:dyDescent="0.25">
      <c r="A1044">
        <v>1042</v>
      </c>
      <c r="B1044">
        <v>213</v>
      </c>
      <c r="C1044">
        <v>55</v>
      </c>
      <c r="D1044">
        <v>104</v>
      </c>
      <c r="E1044">
        <v>1</v>
      </c>
      <c r="F1044">
        <v>104</v>
      </c>
    </row>
    <row r="1045" spans="1:6" x14ac:dyDescent="0.25">
      <c r="A1045">
        <v>1043</v>
      </c>
      <c r="B1045">
        <v>213</v>
      </c>
      <c r="C1045">
        <v>522</v>
      </c>
      <c r="D1045">
        <v>102</v>
      </c>
      <c r="E1045">
        <v>3</v>
      </c>
      <c r="F1045">
        <v>306</v>
      </c>
    </row>
    <row r="1046" spans="1:6" x14ac:dyDescent="0.25">
      <c r="A1046">
        <v>1044</v>
      </c>
      <c r="B1046">
        <v>214</v>
      </c>
      <c r="C1046">
        <v>667</v>
      </c>
      <c r="D1046">
        <v>113</v>
      </c>
      <c r="E1046">
        <v>3</v>
      </c>
      <c r="F1046">
        <v>339</v>
      </c>
    </row>
    <row r="1047" spans="1:6" x14ac:dyDescent="0.25">
      <c r="A1047">
        <v>1045</v>
      </c>
      <c r="B1047">
        <v>214</v>
      </c>
      <c r="C1047">
        <v>1111</v>
      </c>
      <c r="D1047">
        <v>115</v>
      </c>
      <c r="E1047">
        <v>1</v>
      </c>
      <c r="F1047">
        <v>115</v>
      </c>
    </row>
    <row r="1048" spans="1:6" x14ac:dyDescent="0.25">
      <c r="A1048">
        <v>1046</v>
      </c>
      <c r="B1048">
        <v>214</v>
      </c>
      <c r="C1048">
        <v>415</v>
      </c>
      <c r="D1048">
        <v>119</v>
      </c>
      <c r="E1048">
        <v>1</v>
      </c>
      <c r="F1048">
        <v>119</v>
      </c>
    </row>
    <row r="1049" spans="1:6" x14ac:dyDescent="0.25">
      <c r="A1049">
        <v>1047</v>
      </c>
      <c r="B1049">
        <v>214</v>
      </c>
      <c r="C1049">
        <v>740</v>
      </c>
      <c r="D1049">
        <v>109</v>
      </c>
      <c r="E1049">
        <v>1</v>
      </c>
      <c r="F1049">
        <v>109</v>
      </c>
    </row>
    <row r="1050" spans="1:6" x14ac:dyDescent="0.25">
      <c r="A1050">
        <v>1048</v>
      </c>
      <c r="B1050">
        <v>215</v>
      </c>
      <c r="C1050">
        <v>207</v>
      </c>
      <c r="D1050">
        <v>98</v>
      </c>
      <c r="E1050">
        <v>1</v>
      </c>
      <c r="F1050">
        <v>98</v>
      </c>
    </row>
    <row r="1051" spans="1:6" x14ac:dyDescent="0.25">
      <c r="A1051">
        <v>1049</v>
      </c>
      <c r="B1051">
        <v>215</v>
      </c>
      <c r="C1051">
        <v>618</v>
      </c>
      <c r="D1051">
        <v>112</v>
      </c>
      <c r="E1051">
        <v>2</v>
      </c>
      <c r="F1051">
        <v>224</v>
      </c>
    </row>
    <row r="1052" spans="1:6" x14ac:dyDescent="0.25">
      <c r="A1052">
        <v>1050</v>
      </c>
      <c r="B1052">
        <v>215</v>
      </c>
      <c r="C1052">
        <v>780</v>
      </c>
      <c r="D1052">
        <v>91</v>
      </c>
      <c r="E1052">
        <v>3</v>
      </c>
      <c r="F1052">
        <v>273</v>
      </c>
    </row>
    <row r="1053" spans="1:6" x14ac:dyDescent="0.25">
      <c r="A1053">
        <v>1051</v>
      </c>
      <c r="B1053">
        <v>215</v>
      </c>
      <c r="C1053">
        <v>793</v>
      </c>
      <c r="D1053">
        <v>91</v>
      </c>
      <c r="E1053">
        <v>2</v>
      </c>
      <c r="F1053">
        <v>182</v>
      </c>
    </row>
    <row r="1054" spans="1:6" x14ac:dyDescent="0.25">
      <c r="A1054">
        <v>1052</v>
      </c>
      <c r="B1054">
        <v>216</v>
      </c>
      <c r="C1054">
        <v>370</v>
      </c>
      <c r="D1054">
        <v>94</v>
      </c>
      <c r="E1054">
        <v>1</v>
      </c>
      <c r="F1054">
        <v>94</v>
      </c>
    </row>
    <row r="1055" spans="1:6" x14ac:dyDescent="0.25">
      <c r="A1055">
        <v>1053</v>
      </c>
      <c r="B1055">
        <v>216</v>
      </c>
      <c r="C1055">
        <v>118</v>
      </c>
      <c r="D1055">
        <v>92</v>
      </c>
      <c r="E1055">
        <v>1</v>
      </c>
      <c r="F1055">
        <v>92</v>
      </c>
    </row>
    <row r="1056" spans="1:6" x14ac:dyDescent="0.25">
      <c r="A1056">
        <v>1054</v>
      </c>
      <c r="B1056">
        <v>216</v>
      </c>
      <c r="C1056">
        <v>731</v>
      </c>
      <c r="D1056">
        <v>119</v>
      </c>
      <c r="E1056">
        <v>2</v>
      </c>
      <c r="F1056">
        <v>238</v>
      </c>
    </row>
    <row r="1057" spans="1:6" x14ac:dyDescent="0.25">
      <c r="A1057">
        <v>1055</v>
      </c>
      <c r="B1057">
        <v>216</v>
      </c>
      <c r="C1057">
        <v>303</v>
      </c>
      <c r="D1057">
        <v>105</v>
      </c>
      <c r="E1057">
        <v>1</v>
      </c>
      <c r="F1057">
        <v>105</v>
      </c>
    </row>
    <row r="1058" spans="1:6" x14ac:dyDescent="0.25">
      <c r="A1058">
        <v>1056</v>
      </c>
      <c r="B1058">
        <v>216</v>
      </c>
      <c r="C1058">
        <v>493</v>
      </c>
      <c r="D1058">
        <v>102</v>
      </c>
      <c r="E1058">
        <v>3</v>
      </c>
      <c r="F1058">
        <v>306</v>
      </c>
    </row>
    <row r="1059" spans="1:6" x14ac:dyDescent="0.25">
      <c r="A1059">
        <v>1057</v>
      </c>
      <c r="B1059">
        <v>217</v>
      </c>
      <c r="C1059">
        <v>1149</v>
      </c>
      <c r="D1059">
        <v>102</v>
      </c>
      <c r="E1059">
        <v>3</v>
      </c>
      <c r="F1059">
        <v>306</v>
      </c>
    </row>
    <row r="1060" spans="1:6" x14ac:dyDescent="0.25">
      <c r="A1060">
        <v>1058</v>
      </c>
      <c r="B1060">
        <v>217</v>
      </c>
      <c r="C1060">
        <v>865</v>
      </c>
      <c r="D1060">
        <v>113</v>
      </c>
      <c r="E1060">
        <v>1</v>
      </c>
      <c r="F1060">
        <v>113</v>
      </c>
    </row>
    <row r="1061" spans="1:6" x14ac:dyDescent="0.25">
      <c r="A1061">
        <v>1059</v>
      </c>
      <c r="B1061">
        <v>217</v>
      </c>
      <c r="C1061">
        <v>871</v>
      </c>
      <c r="D1061">
        <v>113</v>
      </c>
      <c r="E1061">
        <v>3</v>
      </c>
      <c r="F1061">
        <v>339</v>
      </c>
    </row>
    <row r="1062" spans="1:6" x14ac:dyDescent="0.25">
      <c r="A1062">
        <v>1060</v>
      </c>
      <c r="B1062">
        <v>217</v>
      </c>
      <c r="C1062">
        <v>245</v>
      </c>
      <c r="D1062">
        <v>95</v>
      </c>
      <c r="E1062">
        <v>2</v>
      </c>
      <c r="F1062">
        <v>190</v>
      </c>
    </row>
    <row r="1063" spans="1:6" x14ac:dyDescent="0.25">
      <c r="A1063">
        <v>1061</v>
      </c>
      <c r="B1063">
        <v>217</v>
      </c>
      <c r="C1063">
        <v>277</v>
      </c>
      <c r="D1063">
        <v>95</v>
      </c>
      <c r="E1063">
        <v>3</v>
      </c>
      <c r="F1063">
        <v>285</v>
      </c>
    </row>
    <row r="1064" spans="1:6" x14ac:dyDescent="0.25">
      <c r="A1064">
        <v>1062</v>
      </c>
      <c r="B1064">
        <v>217</v>
      </c>
      <c r="C1064">
        <v>1058</v>
      </c>
      <c r="D1064">
        <v>93</v>
      </c>
      <c r="E1064">
        <v>1</v>
      </c>
      <c r="F1064">
        <v>93</v>
      </c>
    </row>
    <row r="1065" spans="1:6" x14ac:dyDescent="0.25">
      <c r="A1065">
        <v>1063</v>
      </c>
      <c r="B1065">
        <v>217</v>
      </c>
      <c r="C1065">
        <v>1029</v>
      </c>
      <c r="D1065">
        <v>90</v>
      </c>
      <c r="E1065">
        <v>3</v>
      </c>
      <c r="F1065">
        <v>270</v>
      </c>
    </row>
    <row r="1066" spans="1:6" x14ac:dyDescent="0.25">
      <c r="A1066">
        <v>1064</v>
      </c>
      <c r="B1066">
        <v>218</v>
      </c>
      <c r="C1066">
        <v>360</v>
      </c>
      <c r="D1066">
        <v>94</v>
      </c>
      <c r="E1066">
        <v>1</v>
      </c>
      <c r="F1066">
        <v>94</v>
      </c>
    </row>
    <row r="1067" spans="1:6" x14ac:dyDescent="0.25">
      <c r="A1067">
        <v>1065</v>
      </c>
      <c r="B1067">
        <v>218</v>
      </c>
      <c r="C1067">
        <v>478</v>
      </c>
      <c r="D1067">
        <v>118</v>
      </c>
      <c r="E1067">
        <v>2</v>
      </c>
      <c r="F1067">
        <v>236</v>
      </c>
    </row>
    <row r="1068" spans="1:6" x14ac:dyDescent="0.25">
      <c r="A1068">
        <v>1066</v>
      </c>
      <c r="B1068">
        <v>218</v>
      </c>
      <c r="C1068">
        <v>1219</v>
      </c>
      <c r="D1068">
        <v>105</v>
      </c>
      <c r="E1068">
        <v>3</v>
      </c>
      <c r="F1068">
        <v>315</v>
      </c>
    </row>
    <row r="1069" spans="1:6" x14ac:dyDescent="0.25">
      <c r="A1069">
        <v>1067</v>
      </c>
      <c r="B1069">
        <v>219</v>
      </c>
      <c r="C1069">
        <v>279</v>
      </c>
      <c r="D1069">
        <v>95</v>
      </c>
      <c r="E1069">
        <v>2</v>
      </c>
      <c r="F1069">
        <v>190</v>
      </c>
    </row>
    <row r="1070" spans="1:6" x14ac:dyDescent="0.25">
      <c r="A1070">
        <v>1068</v>
      </c>
      <c r="B1070">
        <v>219</v>
      </c>
      <c r="C1070">
        <v>872</v>
      </c>
      <c r="D1070">
        <v>113</v>
      </c>
      <c r="E1070">
        <v>1</v>
      </c>
      <c r="F1070">
        <v>113</v>
      </c>
    </row>
    <row r="1071" spans="1:6" x14ac:dyDescent="0.25">
      <c r="A1071">
        <v>1069</v>
      </c>
      <c r="B1071">
        <v>219</v>
      </c>
      <c r="C1071">
        <v>288</v>
      </c>
      <c r="D1071">
        <v>105</v>
      </c>
      <c r="E1071">
        <v>1</v>
      </c>
      <c r="F1071">
        <v>105</v>
      </c>
    </row>
    <row r="1072" spans="1:6" x14ac:dyDescent="0.25">
      <c r="A1072">
        <v>1070</v>
      </c>
      <c r="B1072">
        <v>219</v>
      </c>
      <c r="C1072">
        <v>956</v>
      </c>
      <c r="D1072">
        <v>97</v>
      </c>
      <c r="E1072">
        <v>1</v>
      </c>
      <c r="F1072">
        <v>97</v>
      </c>
    </row>
    <row r="1073" spans="1:6" x14ac:dyDescent="0.25">
      <c r="A1073">
        <v>1071</v>
      </c>
      <c r="B1073">
        <v>220</v>
      </c>
      <c r="C1073">
        <v>878</v>
      </c>
      <c r="D1073">
        <v>94</v>
      </c>
      <c r="E1073">
        <v>2</v>
      </c>
      <c r="F1073">
        <v>188</v>
      </c>
    </row>
    <row r="1074" spans="1:6" x14ac:dyDescent="0.25">
      <c r="A1074">
        <v>1072</v>
      </c>
      <c r="B1074">
        <v>220</v>
      </c>
      <c r="C1074">
        <v>1000</v>
      </c>
      <c r="D1074">
        <v>106</v>
      </c>
      <c r="E1074">
        <v>3</v>
      </c>
      <c r="F1074">
        <v>318</v>
      </c>
    </row>
    <row r="1075" spans="1:6" x14ac:dyDescent="0.25">
      <c r="A1075">
        <v>1073</v>
      </c>
      <c r="B1075">
        <v>220</v>
      </c>
      <c r="C1075">
        <v>97</v>
      </c>
      <c r="D1075">
        <v>118</v>
      </c>
      <c r="E1075">
        <v>1</v>
      </c>
      <c r="F1075">
        <v>118</v>
      </c>
    </row>
    <row r="1076" spans="1:6" x14ac:dyDescent="0.25">
      <c r="A1076">
        <v>1074</v>
      </c>
      <c r="B1076">
        <v>220</v>
      </c>
      <c r="C1076">
        <v>472</v>
      </c>
      <c r="D1076">
        <v>118</v>
      </c>
      <c r="E1076">
        <v>3</v>
      </c>
      <c r="F1076">
        <v>354</v>
      </c>
    </row>
    <row r="1077" spans="1:6" x14ac:dyDescent="0.25">
      <c r="A1077">
        <v>1075</v>
      </c>
      <c r="B1077">
        <v>221</v>
      </c>
      <c r="C1077">
        <v>824</v>
      </c>
      <c r="D1077">
        <v>117</v>
      </c>
      <c r="E1077">
        <v>3</v>
      </c>
      <c r="F1077">
        <v>351</v>
      </c>
    </row>
    <row r="1078" spans="1:6" x14ac:dyDescent="0.25">
      <c r="A1078">
        <v>1076</v>
      </c>
      <c r="B1078">
        <v>221</v>
      </c>
      <c r="C1078">
        <v>348</v>
      </c>
      <c r="D1078">
        <v>109</v>
      </c>
      <c r="E1078">
        <v>2</v>
      </c>
      <c r="F1078">
        <v>218</v>
      </c>
    </row>
    <row r="1079" spans="1:6" x14ac:dyDescent="0.25">
      <c r="A1079">
        <v>1077</v>
      </c>
      <c r="B1079">
        <v>221</v>
      </c>
      <c r="C1079">
        <v>416</v>
      </c>
      <c r="D1079">
        <v>119</v>
      </c>
      <c r="E1079">
        <v>3</v>
      </c>
      <c r="F1079">
        <v>357</v>
      </c>
    </row>
    <row r="1080" spans="1:6" x14ac:dyDescent="0.25">
      <c r="A1080">
        <v>1078</v>
      </c>
      <c r="B1080">
        <v>221</v>
      </c>
      <c r="C1080">
        <v>700</v>
      </c>
      <c r="D1080">
        <v>119</v>
      </c>
      <c r="E1080">
        <v>1</v>
      </c>
      <c r="F1080">
        <v>119</v>
      </c>
    </row>
    <row r="1081" spans="1:6" x14ac:dyDescent="0.25">
      <c r="A1081">
        <v>1079</v>
      </c>
      <c r="B1081">
        <v>222</v>
      </c>
      <c r="C1081">
        <v>908</v>
      </c>
      <c r="D1081">
        <v>94</v>
      </c>
      <c r="E1081">
        <v>3</v>
      </c>
      <c r="F1081">
        <v>282</v>
      </c>
    </row>
    <row r="1082" spans="1:6" x14ac:dyDescent="0.25">
      <c r="A1082">
        <v>1080</v>
      </c>
      <c r="B1082">
        <v>222</v>
      </c>
      <c r="C1082">
        <v>796</v>
      </c>
      <c r="D1082">
        <v>91</v>
      </c>
      <c r="E1082">
        <v>2</v>
      </c>
      <c r="F1082">
        <v>182</v>
      </c>
    </row>
    <row r="1083" spans="1:6" x14ac:dyDescent="0.25">
      <c r="A1083">
        <v>1081</v>
      </c>
      <c r="B1083">
        <v>222</v>
      </c>
      <c r="C1083">
        <v>490</v>
      </c>
      <c r="D1083">
        <v>102</v>
      </c>
      <c r="E1083">
        <v>3</v>
      </c>
      <c r="F1083">
        <v>306</v>
      </c>
    </row>
    <row r="1084" spans="1:6" x14ac:dyDescent="0.25">
      <c r="A1084">
        <v>1082</v>
      </c>
      <c r="B1084">
        <v>223</v>
      </c>
      <c r="C1084">
        <v>883</v>
      </c>
      <c r="D1084">
        <v>94</v>
      </c>
      <c r="E1084">
        <v>3</v>
      </c>
      <c r="F1084">
        <v>282</v>
      </c>
    </row>
    <row r="1085" spans="1:6" x14ac:dyDescent="0.25">
      <c r="A1085">
        <v>1083</v>
      </c>
      <c r="B1085">
        <v>223</v>
      </c>
      <c r="C1085">
        <v>373</v>
      </c>
      <c r="D1085">
        <v>94</v>
      </c>
      <c r="E1085">
        <v>1</v>
      </c>
      <c r="F1085">
        <v>94</v>
      </c>
    </row>
    <row r="1086" spans="1:6" x14ac:dyDescent="0.25">
      <c r="A1086">
        <v>1084</v>
      </c>
      <c r="B1086">
        <v>223</v>
      </c>
      <c r="C1086">
        <v>832</v>
      </c>
      <c r="D1086">
        <v>117</v>
      </c>
      <c r="E1086">
        <v>1</v>
      </c>
      <c r="F1086">
        <v>117</v>
      </c>
    </row>
    <row r="1087" spans="1:6" x14ac:dyDescent="0.25">
      <c r="A1087">
        <v>1085</v>
      </c>
      <c r="B1087">
        <v>223</v>
      </c>
      <c r="C1087">
        <v>13</v>
      </c>
      <c r="D1087">
        <v>96</v>
      </c>
      <c r="E1087">
        <v>1</v>
      </c>
      <c r="F1087">
        <v>96</v>
      </c>
    </row>
    <row r="1088" spans="1:6" x14ac:dyDescent="0.25">
      <c r="A1088">
        <v>1086</v>
      </c>
      <c r="B1088">
        <v>223</v>
      </c>
      <c r="C1088">
        <v>1117</v>
      </c>
      <c r="D1088">
        <v>115</v>
      </c>
      <c r="E1088">
        <v>3</v>
      </c>
      <c r="F1088">
        <v>345</v>
      </c>
    </row>
    <row r="1089" spans="1:6" x14ac:dyDescent="0.25">
      <c r="A1089">
        <v>1087</v>
      </c>
      <c r="B1089">
        <v>223</v>
      </c>
      <c r="C1089">
        <v>91</v>
      </c>
      <c r="D1089">
        <v>118</v>
      </c>
      <c r="E1089">
        <v>2</v>
      </c>
      <c r="F1089">
        <v>236</v>
      </c>
    </row>
    <row r="1090" spans="1:6" x14ac:dyDescent="0.25">
      <c r="A1090">
        <v>1088</v>
      </c>
      <c r="B1090">
        <v>223</v>
      </c>
      <c r="C1090">
        <v>583</v>
      </c>
      <c r="D1090">
        <v>100</v>
      </c>
      <c r="E1090">
        <v>3</v>
      </c>
      <c r="F1090">
        <v>300</v>
      </c>
    </row>
    <row r="1091" spans="1:6" x14ac:dyDescent="0.25">
      <c r="A1091">
        <v>1089</v>
      </c>
      <c r="B1091">
        <v>224</v>
      </c>
      <c r="C1091">
        <v>449</v>
      </c>
      <c r="D1091">
        <v>107</v>
      </c>
      <c r="E1091">
        <v>2</v>
      </c>
      <c r="F1091">
        <v>214</v>
      </c>
    </row>
    <row r="1092" spans="1:6" x14ac:dyDescent="0.25">
      <c r="A1092">
        <v>1090</v>
      </c>
      <c r="B1092">
        <v>224</v>
      </c>
      <c r="C1092">
        <v>57</v>
      </c>
      <c r="D1092">
        <v>104</v>
      </c>
      <c r="E1092">
        <v>2</v>
      </c>
      <c r="F1092">
        <v>208</v>
      </c>
    </row>
    <row r="1093" spans="1:6" x14ac:dyDescent="0.25">
      <c r="A1093">
        <v>1091</v>
      </c>
      <c r="B1093">
        <v>224</v>
      </c>
      <c r="C1093">
        <v>179</v>
      </c>
      <c r="D1093">
        <v>98</v>
      </c>
      <c r="E1093">
        <v>3</v>
      </c>
      <c r="F1093">
        <v>294</v>
      </c>
    </row>
    <row r="1094" spans="1:6" x14ac:dyDescent="0.25">
      <c r="A1094">
        <v>1092</v>
      </c>
      <c r="B1094">
        <v>224</v>
      </c>
      <c r="C1094">
        <v>516</v>
      </c>
      <c r="D1094">
        <v>102</v>
      </c>
      <c r="E1094">
        <v>3</v>
      </c>
      <c r="F1094">
        <v>306</v>
      </c>
    </row>
    <row r="1095" spans="1:6" x14ac:dyDescent="0.25">
      <c r="A1095">
        <v>1093</v>
      </c>
      <c r="B1095">
        <v>225</v>
      </c>
      <c r="C1095">
        <v>687</v>
      </c>
      <c r="D1095">
        <v>113</v>
      </c>
      <c r="E1095">
        <v>2</v>
      </c>
      <c r="F1095">
        <v>226</v>
      </c>
    </row>
    <row r="1096" spans="1:6" x14ac:dyDescent="0.25">
      <c r="A1096">
        <v>1094</v>
      </c>
      <c r="B1096">
        <v>225</v>
      </c>
      <c r="C1096">
        <v>382</v>
      </c>
      <c r="D1096">
        <v>94</v>
      </c>
      <c r="E1096">
        <v>1</v>
      </c>
      <c r="F1096">
        <v>94</v>
      </c>
    </row>
    <row r="1097" spans="1:6" x14ac:dyDescent="0.25">
      <c r="A1097">
        <v>1095</v>
      </c>
      <c r="B1097">
        <v>225</v>
      </c>
      <c r="C1097">
        <v>575</v>
      </c>
      <c r="D1097">
        <v>100</v>
      </c>
      <c r="E1097">
        <v>2</v>
      </c>
      <c r="F1097">
        <v>200</v>
      </c>
    </row>
    <row r="1098" spans="1:6" x14ac:dyDescent="0.25">
      <c r="A1098">
        <v>1096</v>
      </c>
      <c r="B1098">
        <v>225</v>
      </c>
      <c r="C1098">
        <v>328</v>
      </c>
      <c r="D1098">
        <v>109</v>
      </c>
      <c r="E1098">
        <v>2</v>
      </c>
      <c r="F1098">
        <v>218</v>
      </c>
    </row>
    <row r="1099" spans="1:6" x14ac:dyDescent="0.25">
      <c r="A1099">
        <v>1097</v>
      </c>
      <c r="B1099">
        <v>225</v>
      </c>
      <c r="C1099">
        <v>318</v>
      </c>
      <c r="D1099">
        <v>109</v>
      </c>
      <c r="E1099">
        <v>3</v>
      </c>
      <c r="F1099">
        <v>327</v>
      </c>
    </row>
    <row r="1100" spans="1:6" x14ac:dyDescent="0.25">
      <c r="A1100">
        <v>1098</v>
      </c>
      <c r="B1100">
        <v>225</v>
      </c>
      <c r="C1100">
        <v>243</v>
      </c>
      <c r="D1100">
        <v>106</v>
      </c>
      <c r="E1100">
        <v>3</v>
      </c>
      <c r="F1100">
        <v>318</v>
      </c>
    </row>
    <row r="1101" spans="1:6" x14ac:dyDescent="0.25">
      <c r="A1101">
        <v>1099</v>
      </c>
      <c r="B1101">
        <v>226</v>
      </c>
      <c r="C1101">
        <v>711</v>
      </c>
      <c r="D1101">
        <v>119</v>
      </c>
      <c r="E1101">
        <v>2</v>
      </c>
      <c r="F1101">
        <v>238</v>
      </c>
    </row>
    <row r="1102" spans="1:6" x14ac:dyDescent="0.25">
      <c r="A1102">
        <v>1100</v>
      </c>
      <c r="B1102">
        <v>226</v>
      </c>
      <c r="C1102">
        <v>1128</v>
      </c>
      <c r="D1102">
        <v>102</v>
      </c>
      <c r="E1102">
        <v>3</v>
      </c>
      <c r="F1102">
        <v>306</v>
      </c>
    </row>
    <row r="1103" spans="1:6" x14ac:dyDescent="0.25">
      <c r="A1103">
        <v>1101</v>
      </c>
      <c r="B1103">
        <v>226</v>
      </c>
      <c r="C1103">
        <v>206</v>
      </c>
      <c r="D1103">
        <v>98</v>
      </c>
      <c r="E1103">
        <v>1</v>
      </c>
      <c r="F1103">
        <v>98</v>
      </c>
    </row>
    <row r="1104" spans="1:6" x14ac:dyDescent="0.25">
      <c r="A1104">
        <v>1102</v>
      </c>
      <c r="B1104">
        <v>226</v>
      </c>
      <c r="C1104">
        <v>972</v>
      </c>
      <c r="D1104">
        <v>97</v>
      </c>
      <c r="E1104">
        <v>1</v>
      </c>
      <c r="F1104">
        <v>97</v>
      </c>
    </row>
    <row r="1105" spans="1:6" x14ac:dyDescent="0.25">
      <c r="A1105">
        <v>1103</v>
      </c>
      <c r="B1105">
        <v>226</v>
      </c>
      <c r="C1105">
        <v>860</v>
      </c>
      <c r="D1105">
        <v>113</v>
      </c>
      <c r="E1105">
        <v>3</v>
      </c>
      <c r="F1105">
        <v>339</v>
      </c>
    </row>
    <row r="1106" spans="1:6" x14ac:dyDescent="0.25">
      <c r="A1106">
        <v>1104</v>
      </c>
      <c r="B1106">
        <v>226</v>
      </c>
      <c r="C1106">
        <v>683</v>
      </c>
      <c r="D1106">
        <v>113</v>
      </c>
      <c r="E1106">
        <v>2</v>
      </c>
      <c r="F1106">
        <v>226</v>
      </c>
    </row>
    <row r="1107" spans="1:6" x14ac:dyDescent="0.25">
      <c r="A1107">
        <v>1105</v>
      </c>
      <c r="B1107">
        <v>226</v>
      </c>
      <c r="C1107">
        <v>900</v>
      </c>
      <c r="D1107">
        <v>94</v>
      </c>
      <c r="E1107">
        <v>2</v>
      </c>
      <c r="F1107">
        <v>188</v>
      </c>
    </row>
    <row r="1108" spans="1:6" x14ac:dyDescent="0.25">
      <c r="A1108">
        <v>1106</v>
      </c>
      <c r="B1108">
        <v>226</v>
      </c>
      <c r="C1108">
        <v>512</v>
      </c>
      <c r="D1108">
        <v>102</v>
      </c>
      <c r="E1108">
        <v>2</v>
      </c>
      <c r="F1108">
        <v>204</v>
      </c>
    </row>
    <row r="1109" spans="1:6" x14ac:dyDescent="0.25">
      <c r="A1109">
        <v>1107</v>
      </c>
      <c r="B1109">
        <v>226</v>
      </c>
      <c r="C1109">
        <v>517</v>
      </c>
      <c r="D1109">
        <v>102</v>
      </c>
      <c r="E1109">
        <v>1</v>
      </c>
      <c r="F1109">
        <v>102</v>
      </c>
    </row>
    <row r="1110" spans="1:6" x14ac:dyDescent="0.25">
      <c r="A1110">
        <v>1108</v>
      </c>
      <c r="B1110">
        <v>228</v>
      </c>
      <c r="C1110">
        <v>478</v>
      </c>
      <c r="D1110">
        <v>118</v>
      </c>
      <c r="E1110">
        <v>3</v>
      </c>
      <c r="F1110">
        <v>354</v>
      </c>
    </row>
    <row r="1111" spans="1:6" x14ac:dyDescent="0.25">
      <c r="A1111">
        <v>1109</v>
      </c>
      <c r="B1111">
        <v>228</v>
      </c>
      <c r="C1111">
        <v>904</v>
      </c>
      <c r="D1111">
        <v>94</v>
      </c>
      <c r="E1111">
        <v>1</v>
      </c>
      <c r="F1111">
        <v>94</v>
      </c>
    </row>
    <row r="1112" spans="1:6" x14ac:dyDescent="0.25">
      <c r="A1112">
        <v>1110</v>
      </c>
      <c r="B1112">
        <v>228</v>
      </c>
      <c r="C1112">
        <v>123</v>
      </c>
      <c r="D1112">
        <v>92</v>
      </c>
      <c r="E1112">
        <v>1</v>
      </c>
      <c r="F1112">
        <v>92</v>
      </c>
    </row>
    <row r="1113" spans="1:6" x14ac:dyDescent="0.25">
      <c r="A1113">
        <v>1111</v>
      </c>
      <c r="B1113">
        <v>228</v>
      </c>
      <c r="C1113">
        <v>1026</v>
      </c>
      <c r="D1113">
        <v>90</v>
      </c>
      <c r="E1113">
        <v>3</v>
      </c>
      <c r="F1113">
        <v>270</v>
      </c>
    </row>
    <row r="1114" spans="1:6" x14ac:dyDescent="0.25">
      <c r="A1114">
        <v>1112</v>
      </c>
      <c r="B1114">
        <v>228</v>
      </c>
      <c r="C1114">
        <v>381</v>
      </c>
      <c r="D1114">
        <v>94</v>
      </c>
      <c r="E1114">
        <v>2</v>
      </c>
      <c r="F1114">
        <v>188</v>
      </c>
    </row>
    <row r="1115" spans="1:6" x14ac:dyDescent="0.25">
      <c r="A1115">
        <v>1113</v>
      </c>
      <c r="B1115">
        <v>229</v>
      </c>
      <c r="C1115">
        <v>523</v>
      </c>
      <c r="D1115">
        <v>102</v>
      </c>
      <c r="E1115">
        <v>2</v>
      </c>
      <c r="F1115">
        <v>204</v>
      </c>
    </row>
    <row r="1116" spans="1:6" x14ac:dyDescent="0.25">
      <c r="A1116">
        <v>1114</v>
      </c>
      <c r="B1116">
        <v>229</v>
      </c>
      <c r="C1116">
        <v>695</v>
      </c>
      <c r="D1116">
        <v>113</v>
      </c>
      <c r="E1116">
        <v>1</v>
      </c>
      <c r="F1116">
        <v>113</v>
      </c>
    </row>
    <row r="1117" spans="1:6" x14ac:dyDescent="0.25">
      <c r="A1117">
        <v>1115</v>
      </c>
      <c r="B1117">
        <v>229</v>
      </c>
      <c r="C1117">
        <v>145</v>
      </c>
      <c r="D1117">
        <v>91</v>
      </c>
      <c r="E1117">
        <v>3</v>
      </c>
      <c r="F1117">
        <v>273</v>
      </c>
    </row>
    <row r="1118" spans="1:6" x14ac:dyDescent="0.25">
      <c r="A1118">
        <v>1116</v>
      </c>
      <c r="B1118">
        <v>230</v>
      </c>
      <c r="C1118">
        <v>1146</v>
      </c>
      <c r="D1118">
        <v>102</v>
      </c>
      <c r="E1118">
        <v>1</v>
      </c>
      <c r="F1118">
        <v>102</v>
      </c>
    </row>
    <row r="1119" spans="1:6" x14ac:dyDescent="0.25">
      <c r="A1119">
        <v>1117</v>
      </c>
      <c r="B1119">
        <v>230</v>
      </c>
      <c r="C1119">
        <v>51</v>
      </c>
      <c r="D1119">
        <v>104</v>
      </c>
      <c r="E1119">
        <v>1</v>
      </c>
      <c r="F1119">
        <v>104</v>
      </c>
    </row>
    <row r="1120" spans="1:6" x14ac:dyDescent="0.25">
      <c r="A1120">
        <v>1118</v>
      </c>
      <c r="B1120">
        <v>230</v>
      </c>
      <c r="C1120">
        <v>657</v>
      </c>
      <c r="D1120">
        <v>93</v>
      </c>
      <c r="E1120">
        <v>1</v>
      </c>
      <c r="F1120">
        <v>93</v>
      </c>
    </row>
    <row r="1121" spans="1:6" x14ac:dyDescent="0.25">
      <c r="A1121">
        <v>1119</v>
      </c>
      <c r="B1121">
        <v>231</v>
      </c>
      <c r="C1121">
        <v>192</v>
      </c>
      <c r="D1121">
        <v>98</v>
      </c>
      <c r="E1121">
        <v>2</v>
      </c>
      <c r="F1121">
        <v>196</v>
      </c>
    </row>
    <row r="1122" spans="1:6" x14ac:dyDescent="0.25">
      <c r="A1122">
        <v>1120</v>
      </c>
      <c r="B1122">
        <v>231</v>
      </c>
      <c r="C1122">
        <v>646</v>
      </c>
      <c r="D1122">
        <v>93</v>
      </c>
      <c r="E1122">
        <v>2</v>
      </c>
      <c r="F1122">
        <v>186</v>
      </c>
    </row>
    <row r="1123" spans="1:6" x14ac:dyDescent="0.25">
      <c r="A1123">
        <v>1121</v>
      </c>
      <c r="B1123">
        <v>231</v>
      </c>
      <c r="C1123">
        <v>1</v>
      </c>
      <c r="D1123">
        <v>96</v>
      </c>
      <c r="E1123">
        <v>1</v>
      </c>
      <c r="F1123">
        <v>96</v>
      </c>
    </row>
    <row r="1124" spans="1:6" x14ac:dyDescent="0.25">
      <c r="A1124">
        <v>1122</v>
      </c>
      <c r="B1124">
        <v>231</v>
      </c>
      <c r="C1124">
        <v>740</v>
      </c>
      <c r="D1124">
        <v>109</v>
      </c>
      <c r="E1124">
        <v>1</v>
      </c>
      <c r="F1124">
        <v>109</v>
      </c>
    </row>
    <row r="1125" spans="1:6" x14ac:dyDescent="0.25">
      <c r="A1125">
        <v>1123</v>
      </c>
      <c r="B1125">
        <v>231</v>
      </c>
      <c r="C1125">
        <v>126</v>
      </c>
      <c r="D1125">
        <v>92</v>
      </c>
      <c r="E1125">
        <v>2</v>
      </c>
      <c r="F1125">
        <v>184</v>
      </c>
    </row>
    <row r="1126" spans="1:6" x14ac:dyDescent="0.25">
      <c r="A1126">
        <v>1124</v>
      </c>
      <c r="B1126">
        <v>232</v>
      </c>
      <c r="C1126">
        <v>794</v>
      </c>
      <c r="D1126">
        <v>91</v>
      </c>
      <c r="E1126">
        <v>3</v>
      </c>
      <c r="F1126">
        <v>273</v>
      </c>
    </row>
    <row r="1127" spans="1:6" x14ac:dyDescent="0.25">
      <c r="A1127">
        <v>1125</v>
      </c>
      <c r="B1127">
        <v>232</v>
      </c>
      <c r="C1127">
        <v>246</v>
      </c>
      <c r="D1127">
        <v>95</v>
      </c>
      <c r="E1127">
        <v>2</v>
      </c>
      <c r="F1127">
        <v>190</v>
      </c>
    </row>
    <row r="1128" spans="1:6" x14ac:dyDescent="0.25">
      <c r="A1128">
        <v>1126</v>
      </c>
      <c r="B1128">
        <v>232</v>
      </c>
      <c r="C1128">
        <v>447</v>
      </c>
      <c r="D1128">
        <v>107</v>
      </c>
      <c r="E1128">
        <v>2</v>
      </c>
      <c r="F1128">
        <v>214</v>
      </c>
    </row>
    <row r="1129" spans="1:6" x14ac:dyDescent="0.25">
      <c r="A1129">
        <v>1127</v>
      </c>
      <c r="B1129">
        <v>232</v>
      </c>
      <c r="C1129">
        <v>43</v>
      </c>
      <c r="D1129">
        <v>104</v>
      </c>
      <c r="E1129">
        <v>3</v>
      </c>
      <c r="F1129">
        <v>312</v>
      </c>
    </row>
    <row r="1130" spans="1:6" x14ac:dyDescent="0.25">
      <c r="A1130">
        <v>1128</v>
      </c>
      <c r="B1130">
        <v>232</v>
      </c>
      <c r="C1130">
        <v>1182</v>
      </c>
      <c r="D1130">
        <v>99</v>
      </c>
      <c r="E1130">
        <v>3</v>
      </c>
      <c r="F1130">
        <v>297</v>
      </c>
    </row>
    <row r="1131" spans="1:6" x14ac:dyDescent="0.25">
      <c r="A1131">
        <v>1129</v>
      </c>
      <c r="B1131">
        <v>233</v>
      </c>
      <c r="C1131">
        <v>218</v>
      </c>
      <c r="D1131">
        <v>106</v>
      </c>
      <c r="E1131">
        <v>3</v>
      </c>
      <c r="F1131">
        <v>318</v>
      </c>
    </row>
    <row r="1132" spans="1:6" x14ac:dyDescent="0.25">
      <c r="A1132">
        <v>1130</v>
      </c>
      <c r="B1132">
        <v>233</v>
      </c>
      <c r="C1132">
        <v>1191</v>
      </c>
      <c r="D1132">
        <v>105</v>
      </c>
      <c r="E1132">
        <v>2</v>
      </c>
      <c r="F1132">
        <v>210</v>
      </c>
    </row>
    <row r="1133" spans="1:6" x14ac:dyDescent="0.25">
      <c r="A1133">
        <v>1131</v>
      </c>
      <c r="B1133">
        <v>233</v>
      </c>
      <c r="C1133">
        <v>886</v>
      </c>
      <c r="D1133">
        <v>94</v>
      </c>
      <c r="E1133">
        <v>1</v>
      </c>
      <c r="F1133">
        <v>94</v>
      </c>
    </row>
    <row r="1134" spans="1:6" x14ac:dyDescent="0.25">
      <c r="A1134">
        <v>1132</v>
      </c>
      <c r="B1134">
        <v>233</v>
      </c>
      <c r="C1134">
        <v>701</v>
      </c>
      <c r="D1134">
        <v>119</v>
      </c>
      <c r="E1134">
        <v>3</v>
      </c>
      <c r="F1134">
        <v>357</v>
      </c>
    </row>
    <row r="1135" spans="1:6" x14ac:dyDescent="0.25">
      <c r="A1135">
        <v>1133</v>
      </c>
      <c r="B1135">
        <v>234</v>
      </c>
      <c r="C1135">
        <v>941</v>
      </c>
      <c r="D1135">
        <v>96</v>
      </c>
      <c r="E1135">
        <v>3</v>
      </c>
      <c r="F1135">
        <v>288</v>
      </c>
    </row>
    <row r="1136" spans="1:6" x14ac:dyDescent="0.25">
      <c r="A1136">
        <v>1134</v>
      </c>
      <c r="B1136">
        <v>234</v>
      </c>
      <c r="C1136">
        <v>244</v>
      </c>
      <c r="D1136">
        <v>106</v>
      </c>
      <c r="E1136">
        <v>3</v>
      </c>
      <c r="F1136">
        <v>318</v>
      </c>
    </row>
    <row r="1137" spans="1:6" x14ac:dyDescent="0.25">
      <c r="A1137">
        <v>1135</v>
      </c>
      <c r="B1137">
        <v>234</v>
      </c>
      <c r="C1137">
        <v>174</v>
      </c>
      <c r="D1137">
        <v>91</v>
      </c>
      <c r="E1137">
        <v>1</v>
      </c>
      <c r="F1137">
        <v>91</v>
      </c>
    </row>
    <row r="1138" spans="1:6" x14ac:dyDescent="0.25">
      <c r="A1138">
        <v>1136</v>
      </c>
      <c r="B1138">
        <v>235</v>
      </c>
      <c r="C1138">
        <v>1213</v>
      </c>
      <c r="D1138">
        <v>105</v>
      </c>
      <c r="E1138">
        <v>3</v>
      </c>
      <c r="F1138">
        <v>315</v>
      </c>
    </row>
    <row r="1139" spans="1:6" x14ac:dyDescent="0.25">
      <c r="A1139">
        <v>1137</v>
      </c>
      <c r="B1139">
        <v>235</v>
      </c>
      <c r="C1139">
        <v>140</v>
      </c>
      <c r="D1139">
        <v>91</v>
      </c>
      <c r="E1139">
        <v>3</v>
      </c>
      <c r="F1139">
        <v>273</v>
      </c>
    </row>
    <row r="1140" spans="1:6" x14ac:dyDescent="0.25">
      <c r="A1140">
        <v>1138</v>
      </c>
      <c r="B1140">
        <v>235</v>
      </c>
      <c r="C1140">
        <v>78</v>
      </c>
      <c r="D1140">
        <v>118</v>
      </c>
      <c r="E1140">
        <v>2</v>
      </c>
      <c r="F1140">
        <v>236</v>
      </c>
    </row>
    <row r="1141" spans="1:6" x14ac:dyDescent="0.25">
      <c r="A1141">
        <v>1139</v>
      </c>
      <c r="B1141">
        <v>235</v>
      </c>
      <c r="C1141">
        <v>950</v>
      </c>
      <c r="D1141">
        <v>97</v>
      </c>
      <c r="E1141">
        <v>2</v>
      </c>
      <c r="F1141">
        <v>194</v>
      </c>
    </row>
    <row r="1142" spans="1:6" x14ac:dyDescent="0.25">
      <c r="A1142">
        <v>1140</v>
      </c>
      <c r="B1142">
        <v>235</v>
      </c>
      <c r="C1142">
        <v>801</v>
      </c>
      <c r="D1142">
        <v>91</v>
      </c>
      <c r="E1142">
        <v>3</v>
      </c>
      <c r="F1142">
        <v>273</v>
      </c>
    </row>
    <row r="1143" spans="1:6" x14ac:dyDescent="0.25">
      <c r="A1143">
        <v>1141</v>
      </c>
      <c r="B1143">
        <v>236</v>
      </c>
      <c r="C1143">
        <v>17</v>
      </c>
      <c r="D1143">
        <v>96</v>
      </c>
      <c r="E1143">
        <v>2</v>
      </c>
      <c r="F1143">
        <v>192</v>
      </c>
    </row>
    <row r="1144" spans="1:6" x14ac:dyDescent="0.25">
      <c r="A1144">
        <v>1142</v>
      </c>
      <c r="B1144">
        <v>236</v>
      </c>
      <c r="C1144">
        <v>566</v>
      </c>
      <c r="D1144">
        <v>100</v>
      </c>
      <c r="E1144">
        <v>1</v>
      </c>
      <c r="F1144">
        <v>100</v>
      </c>
    </row>
    <row r="1145" spans="1:6" x14ac:dyDescent="0.25">
      <c r="A1145">
        <v>1143</v>
      </c>
      <c r="B1145">
        <v>236</v>
      </c>
      <c r="C1145">
        <v>844</v>
      </c>
      <c r="D1145">
        <v>113</v>
      </c>
      <c r="E1145">
        <v>1</v>
      </c>
      <c r="F1145">
        <v>113</v>
      </c>
    </row>
    <row r="1146" spans="1:6" x14ac:dyDescent="0.25">
      <c r="A1146">
        <v>1144</v>
      </c>
      <c r="B1146">
        <v>236</v>
      </c>
      <c r="C1146">
        <v>640</v>
      </c>
      <c r="D1146">
        <v>93</v>
      </c>
      <c r="E1146">
        <v>1</v>
      </c>
      <c r="F1146">
        <v>93</v>
      </c>
    </row>
    <row r="1147" spans="1:6" x14ac:dyDescent="0.25">
      <c r="A1147">
        <v>1145</v>
      </c>
      <c r="B1147">
        <v>236</v>
      </c>
      <c r="C1147">
        <v>1189</v>
      </c>
      <c r="D1147">
        <v>99</v>
      </c>
      <c r="E1147">
        <v>1</v>
      </c>
      <c r="F1147">
        <v>99</v>
      </c>
    </row>
    <row r="1148" spans="1:6" x14ac:dyDescent="0.25">
      <c r="A1148">
        <v>1146</v>
      </c>
      <c r="B1148">
        <v>236</v>
      </c>
      <c r="C1148">
        <v>160</v>
      </c>
      <c r="D1148">
        <v>91</v>
      </c>
      <c r="E1148">
        <v>2</v>
      </c>
      <c r="F1148">
        <v>182</v>
      </c>
    </row>
    <row r="1149" spans="1:6" x14ac:dyDescent="0.25">
      <c r="A1149">
        <v>1147</v>
      </c>
      <c r="B1149">
        <v>237</v>
      </c>
      <c r="C1149">
        <v>17</v>
      </c>
      <c r="D1149">
        <v>96</v>
      </c>
      <c r="E1149">
        <v>2</v>
      </c>
      <c r="F1149">
        <v>192</v>
      </c>
    </row>
    <row r="1150" spans="1:6" x14ac:dyDescent="0.25">
      <c r="A1150">
        <v>1148</v>
      </c>
      <c r="B1150">
        <v>237</v>
      </c>
      <c r="C1150">
        <v>1009</v>
      </c>
      <c r="D1150">
        <v>106</v>
      </c>
      <c r="E1150">
        <v>1</v>
      </c>
      <c r="F1150">
        <v>106</v>
      </c>
    </row>
    <row r="1151" spans="1:6" x14ac:dyDescent="0.25">
      <c r="A1151">
        <v>1149</v>
      </c>
      <c r="B1151">
        <v>237</v>
      </c>
      <c r="C1151">
        <v>268</v>
      </c>
      <c r="D1151">
        <v>95</v>
      </c>
      <c r="E1151">
        <v>2</v>
      </c>
      <c r="F1151">
        <v>190</v>
      </c>
    </row>
    <row r="1152" spans="1:6" x14ac:dyDescent="0.25">
      <c r="A1152">
        <v>1150</v>
      </c>
      <c r="B1152">
        <v>237</v>
      </c>
      <c r="C1152">
        <v>502</v>
      </c>
      <c r="D1152">
        <v>102</v>
      </c>
      <c r="E1152">
        <v>2</v>
      </c>
      <c r="F1152">
        <v>204</v>
      </c>
    </row>
    <row r="1153" spans="1:6" x14ac:dyDescent="0.25">
      <c r="A1153">
        <v>1151</v>
      </c>
      <c r="B1153">
        <v>237</v>
      </c>
      <c r="C1153">
        <v>74</v>
      </c>
      <c r="D1153">
        <v>118</v>
      </c>
      <c r="E1153">
        <v>3</v>
      </c>
      <c r="F1153">
        <v>354</v>
      </c>
    </row>
    <row r="1154" spans="1:6" x14ac:dyDescent="0.25">
      <c r="A1154">
        <v>1152</v>
      </c>
      <c r="B1154">
        <v>238</v>
      </c>
      <c r="C1154">
        <v>1024</v>
      </c>
      <c r="D1154">
        <v>90</v>
      </c>
      <c r="E1154">
        <v>3</v>
      </c>
      <c r="F1154">
        <v>270</v>
      </c>
    </row>
    <row r="1155" spans="1:6" x14ac:dyDescent="0.25">
      <c r="A1155">
        <v>1153</v>
      </c>
      <c r="B1155">
        <v>238</v>
      </c>
      <c r="C1155">
        <v>883</v>
      </c>
      <c r="D1155">
        <v>94</v>
      </c>
      <c r="E1155">
        <v>2</v>
      </c>
      <c r="F1155">
        <v>188</v>
      </c>
    </row>
    <row r="1156" spans="1:6" x14ac:dyDescent="0.25">
      <c r="A1156">
        <v>1154</v>
      </c>
      <c r="B1156">
        <v>238</v>
      </c>
      <c r="C1156">
        <v>101</v>
      </c>
      <c r="D1156">
        <v>118</v>
      </c>
      <c r="E1156">
        <v>3</v>
      </c>
      <c r="F1156">
        <v>354</v>
      </c>
    </row>
    <row r="1157" spans="1:6" x14ac:dyDescent="0.25">
      <c r="A1157">
        <v>1155</v>
      </c>
      <c r="B1157">
        <v>238</v>
      </c>
      <c r="C1157">
        <v>313</v>
      </c>
      <c r="D1157">
        <v>105</v>
      </c>
      <c r="E1157">
        <v>3</v>
      </c>
      <c r="F1157">
        <v>315</v>
      </c>
    </row>
    <row r="1158" spans="1:6" x14ac:dyDescent="0.25">
      <c r="A1158">
        <v>1156</v>
      </c>
      <c r="B1158">
        <v>238</v>
      </c>
      <c r="C1158">
        <v>179</v>
      </c>
      <c r="D1158">
        <v>98</v>
      </c>
      <c r="E1158">
        <v>2</v>
      </c>
      <c r="F1158">
        <v>196</v>
      </c>
    </row>
    <row r="1159" spans="1:6" x14ac:dyDescent="0.25">
      <c r="A1159">
        <v>1157</v>
      </c>
      <c r="B1159">
        <v>238</v>
      </c>
      <c r="C1159">
        <v>340</v>
      </c>
      <c r="D1159">
        <v>109</v>
      </c>
      <c r="E1159">
        <v>1</v>
      </c>
      <c r="F1159">
        <v>109</v>
      </c>
    </row>
    <row r="1160" spans="1:6" x14ac:dyDescent="0.25">
      <c r="A1160">
        <v>1158</v>
      </c>
      <c r="B1160">
        <v>239</v>
      </c>
      <c r="C1160">
        <v>1177</v>
      </c>
      <c r="D1160">
        <v>99</v>
      </c>
      <c r="E1160">
        <v>3</v>
      </c>
      <c r="F1160">
        <v>297</v>
      </c>
    </row>
    <row r="1161" spans="1:6" x14ac:dyDescent="0.25">
      <c r="A1161">
        <v>1159</v>
      </c>
      <c r="B1161">
        <v>239</v>
      </c>
      <c r="C1161">
        <v>445</v>
      </c>
      <c r="D1161">
        <v>107</v>
      </c>
      <c r="E1161">
        <v>3</v>
      </c>
      <c r="F1161">
        <v>321</v>
      </c>
    </row>
    <row r="1162" spans="1:6" x14ac:dyDescent="0.25">
      <c r="A1162">
        <v>1160</v>
      </c>
      <c r="B1162">
        <v>240</v>
      </c>
      <c r="C1162">
        <v>1009</v>
      </c>
      <c r="D1162">
        <v>106</v>
      </c>
      <c r="E1162">
        <v>1</v>
      </c>
      <c r="F1162">
        <v>106</v>
      </c>
    </row>
    <row r="1163" spans="1:6" x14ac:dyDescent="0.25">
      <c r="A1163">
        <v>1161</v>
      </c>
      <c r="B1163">
        <v>240</v>
      </c>
      <c r="C1163">
        <v>259</v>
      </c>
      <c r="D1163">
        <v>95</v>
      </c>
      <c r="E1163">
        <v>2</v>
      </c>
      <c r="F1163">
        <v>190</v>
      </c>
    </row>
    <row r="1164" spans="1:6" x14ac:dyDescent="0.25">
      <c r="A1164">
        <v>1162</v>
      </c>
      <c r="B1164">
        <v>240</v>
      </c>
      <c r="C1164">
        <v>473</v>
      </c>
      <c r="D1164">
        <v>118</v>
      </c>
      <c r="E1164">
        <v>1</v>
      </c>
      <c r="F1164">
        <v>118</v>
      </c>
    </row>
    <row r="1165" spans="1:6" x14ac:dyDescent="0.25">
      <c r="A1165">
        <v>1163</v>
      </c>
      <c r="B1165">
        <v>240</v>
      </c>
      <c r="C1165">
        <v>124</v>
      </c>
      <c r="D1165">
        <v>92</v>
      </c>
      <c r="E1165">
        <v>3</v>
      </c>
      <c r="F1165">
        <v>276</v>
      </c>
    </row>
    <row r="1166" spans="1:6" x14ac:dyDescent="0.25">
      <c r="A1166">
        <v>1164</v>
      </c>
      <c r="B1166">
        <v>240</v>
      </c>
      <c r="C1166">
        <v>9</v>
      </c>
      <c r="D1166">
        <v>96</v>
      </c>
      <c r="E1166">
        <v>1</v>
      </c>
      <c r="F1166">
        <v>96</v>
      </c>
    </row>
    <row r="1167" spans="1:6" x14ac:dyDescent="0.25">
      <c r="A1167">
        <v>1165</v>
      </c>
      <c r="B1167">
        <v>240</v>
      </c>
      <c r="C1167">
        <v>298</v>
      </c>
      <c r="D1167">
        <v>105</v>
      </c>
      <c r="E1167">
        <v>3</v>
      </c>
      <c r="F1167">
        <v>315</v>
      </c>
    </row>
    <row r="1168" spans="1:6" x14ac:dyDescent="0.25">
      <c r="A1168">
        <v>1166</v>
      </c>
      <c r="B1168">
        <v>241</v>
      </c>
      <c r="C1168">
        <v>400</v>
      </c>
      <c r="D1168">
        <v>119</v>
      </c>
      <c r="E1168">
        <v>2</v>
      </c>
      <c r="F1168">
        <v>238</v>
      </c>
    </row>
    <row r="1169" spans="1:6" x14ac:dyDescent="0.25">
      <c r="A1169">
        <v>1167</v>
      </c>
      <c r="B1169">
        <v>241</v>
      </c>
      <c r="C1169">
        <v>1051</v>
      </c>
      <c r="D1169">
        <v>93</v>
      </c>
      <c r="E1169">
        <v>2</v>
      </c>
      <c r="F1169">
        <v>186</v>
      </c>
    </row>
    <row r="1170" spans="1:6" x14ac:dyDescent="0.25">
      <c r="A1170">
        <v>1168</v>
      </c>
      <c r="B1170">
        <v>241</v>
      </c>
      <c r="C1170">
        <v>333</v>
      </c>
      <c r="D1170">
        <v>109</v>
      </c>
      <c r="E1170">
        <v>2</v>
      </c>
      <c r="F1170">
        <v>218</v>
      </c>
    </row>
    <row r="1171" spans="1:6" x14ac:dyDescent="0.25">
      <c r="A1171">
        <v>1169</v>
      </c>
      <c r="B1171">
        <v>242</v>
      </c>
      <c r="C1171">
        <v>26</v>
      </c>
      <c r="D1171">
        <v>96</v>
      </c>
      <c r="E1171">
        <v>3</v>
      </c>
      <c r="F1171">
        <v>288</v>
      </c>
    </row>
    <row r="1172" spans="1:6" x14ac:dyDescent="0.25">
      <c r="A1172">
        <v>1170</v>
      </c>
      <c r="B1172">
        <v>242</v>
      </c>
      <c r="C1172">
        <v>1002</v>
      </c>
      <c r="D1172">
        <v>106</v>
      </c>
      <c r="E1172">
        <v>3</v>
      </c>
      <c r="F1172">
        <v>318</v>
      </c>
    </row>
    <row r="1173" spans="1:6" x14ac:dyDescent="0.25">
      <c r="A1173">
        <v>1171</v>
      </c>
      <c r="B1173">
        <v>242</v>
      </c>
      <c r="C1173">
        <v>877</v>
      </c>
      <c r="D1173">
        <v>94</v>
      </c>
      <c r="E1173">
        <v>1</v>
      </c>
      <c r="F1173">
        <v>94</v>
      </c>
    </row>
    <row r="1174" spans="1:6" x14ac:dyDescent="0.25">
      <c r="A1174">
        <v>1172</v>
      </c>
      <c r="B1174">
        <v>242</v>
      </c>
      <c r="C1174">
        <v>950</v>
      </c>
      <c r="D1174">
        <v>97</v>
      </c>
      <c r="E1174">
        <v>1</v>
      </c>
      <c r="F1174">
        <v>97</v>
      </c>
    </row>
    <row r="1175" spans="1:6" x14ac:dyDescent="0.25">
      <c r="A1175">
        <v>1173</v>
      </c>
      <c r="B1175">
        <v>242</v>
      </c>
      <c r="C1175">
        <v>182</v>
      </c>
      <c r="D1175">
        <v>98</v>
      </c>
      <c r="E1175">
        <v>3</v>
      </c>
      <c r="F1175">
        <v>294</v>
      </c>
    </row>
    <row r="1176" spans="1:6" x14ac:dyDescent="0.25">
      <c r="A1176">
        <v>1174</v>
      </c>
      <c r="B1176">
        <v>242</v>
      </c>
      <c r="C1176">
        <v>729</v>
      </c>
      <c r="D1176">
        <v>119</v>
      </c>
      <c r="E1176">
        <v>3</v>
      </c>
      <c r="F1176">
        <v>357</v>
      </c>
    </row>
    <row r="1177" spans="1:6" x14ac:dyDescent="0.25">
      <c r="A1177">
        <v>1175</v>
      </c>
      <c r="B1177">
        <v>243</v>
      </c>
      <c r="C1177">
        <v>389</v>
      </c>
      <c r="D1177">
        <v>119</v>
      </c>
      <c r="E1177">
        <v>1</v>
      </c>
      <c r="F1177">
        <v>119</v>
      </c>
    </row>
    <row r="1178" spans="1:6" x14ac:dyDescent="0.25">
      <c r="A1178">
        <v>1176</v>
      </c>
      <c r="B1178">
        <v>243</v>
      </c>
      <c r="C1178">
        <v>567</v>
      </c>
      <c r="D1178">
        <v>100</v>
      </c>
      <c r="E1178">
        <v>3</v>
      </c>
      <c r="F1178">
        <v>300</v>
      </c>
    </row>
    <row r="1179" spans="1:6" x14ac:dyDescent="0.25">
      <c r="A1179">
        <v>1177</v>
      </c>
      <c r="B1179">
        <v>244</v>
      </c>
      <c r="C1179">
        <v>429</v>
      </c>
      <c r="D1179">
        <v>107</v>
      </c>
      <c r="E1179">
        <v>3</v>
      </c>
      <c r="F1179">
        <v>321</v>
      </c>
    </row>
    <row r="1180" spans="1:6" x14ac:dyDescent="0.25">
      <c r="A1180">
        <v>1178</v>
      </c>
      <c r="B1180">
        <v>244</v>
      </c>
      <c r="C1180">
        <v>896</v>
      </c>
      <c r="D1180">
        <v>94</v>
      </c>
      <c r="E1180">
        <v>3</v>
      </c>
      <c r="F1180">
        <v>282</v>
      </c>
    </row>
    <row r="1181" spans="1:6" x14ac:dyDescent="0.25">
      <c r="A1181">
        <v>1179</v>
      </c>
      <c r="B1181">
        <v>244</v>
      </c>
      <c r="C1181">
        <v>777</v>
      </c>
      <c r="D1181">
        <v>91</v>
      </c>
      <c r="E1181">
        <v>1</v>
      </c>
      <c r="F1181">
        <v>91</v>
      </c>
    </row>
    <row r="1182" spans="1:6" x14ac:dyDescent="0.25">
      <c r="A1182">
        <v>1180</v>
      </c>
      <c r="B1182">
        <v>244</v>
      </c>
      <c r="C1182">
        <v>205</v>
      </c>
      <c r="D1182">
        <v>98</v>
      </c>
      <c r="E1182">
        <v>2</v>
      </c>
      <c r="F1182">
        <v>196</v>
      </c>
    </row>
    <row r="1183" spans="1:6" x14ac:dyDescent="0.25">
      <c r="A1183">
        <v>1181</v>
      </c>
      <c r="B1183">
        <v>244</v>
      </c>
      <c r="C1183">
        <v>651</v>
      </c>
      <c r="D1183">
        <v>93</v>
      </c>
      <c r="E1183">
        <v>3</v>
      </c>
      <c r="F1183">
        <v>279</v>
      </c>
    </row>
    <row r="1184" spans="1:6" x14ac:dyDescent="0.25">
      <c r="A1184">
        <v>1182</v>
      </c>
      <c r="B1184">
        <v>245</v>
      </c>
      <c r="C1184">
        <v>1059</v>
      </c>
      <c r="D1184">
        <v>93</v>
      </c>
      <c r="E1184">
        <v>3</v>
      </c>
      <c r="F1184">
        <v>279</v>
      </c>
    </row>
    <row r="1185" spans="1:6" x14ac:dyDescent="0.25">
      <c r="A1185">
        <v>1183</v>
      </c>
      <c r="B1185">
        <v>245</v>
      </c>
      <c r="C1185">
        <v>655</v>
      </c>
      <c r="D1185">
        <v>93</v>
      </c>
      <c r="E1185">
        <v>2</v>
      </c>
      <c r="F1185">
        <v>186</v>
      </c>
    </row>
    <row r="1186" spans="1:6" x14ac:dyDescent="0.25">
      <c r="A1186">
        <v>1184</v>
      </c>
      <c r="B1186">
        <v>245</v>
      </c>
      <c r="C1186">
        <v>472</v>
      </c>
      <c r="D1186">
        <v>118</v>
      </c>
      <c r="E1186">
        <v>3</v>
      </c>
      <c r="F1186">
        <v>354</v>
      </c>
    </row>
    <row r="1187" spans="1:6" x14ac:dyDescent="0.25">
      <c r="A1187">
        <v>1185</v>
      </c>
      <c r="B1187">
        <v>245</v>
      </c>
      <c r="C1187">
        <v>1050</v>
      </c>
      <c r="D1187">
        <v>93</v>
      </c>
      <c r="E1187">
        <v>2</v>
      </c>
      <c r="F1187">
        <v>186</v>
      </c>
    </row>
    <row r="1188" spans="1:6" x14ac:dyDescent="0.25">
      <c r="A1188">
        <v>1186</v>
      </c>
      <c r="B1188">
        <v>246</v>
      </c>
      <c r="C1188">
        <v>485</v>
      </c>
      <c r="D1188">
        <v>118</v>
      </c>
      <c r="E1188">
        <v>1</v>
      </c>
      <c r="F1188">
        <v>118</v>
      </c>
    </row>
    <row r="1189" spans="1:6" x14ac:dyDescent="0.25">
      <c r="A1189">
        <v>1187</v>
      </c>
      <c r="B1189">
        <v>246</v>
      </c>
      <c r="C1189">
        <v>627</v>
      </c>
      <c r="D1189">
        <v>112</v>
      </c>
      <c r="E1189">
        <v>3</v>
      </c>
      <c r="F1189">
        <v>336</v>
      </c>
    </row>
    <row r="1190" spans="1:6" x14ac:dyDescent="0.25">
      <c r="A1190">
        <v>1188</v>
      </c>
      <c r="B1190">
        <v>246</v>
      </c>
      <c r="C1190">
        <v>450</v>
      </c>
      <c r="D1190">
        <v>107</v>
      </c>
      <c r="E1190">
        <v>2</v>
      </c>
      <c r="F1190">
        <v>214</v>
      </c>
    </row>
    <row r="1191" spans="1:6" x14ac:dyDescent="0.25">
      <c r="A1191">
        <v>1189</v>
      </c>
      <c r="B1191">
        <v>246</v>
      </c>
      <c r="C1191">
        <v>1250</v>
      </c>
      <c r="D1191">
        <v>112</v>
      </c>
      <c r="E1191">
        <v>1</v>
      </c>
      <c r="F1191">
        <v>112</v>
      </c>
    </row>
    <row r="1192" spans="1:6" x14ac:dyDescent="0.25">
      <c r="A1192">
        <v>1190</v>
      </c>
      <c r="B1192">
        <v>247</v>
      </c>
      <c r="C1192">
        <v>1220</v>
      </c>
      <c r="D1192">
        <v>105</v>
      </c>
      <c r="E1192">
        <v>3</v>
      </c>
      <c r="F1192">
        <v>315</v>
      </c>
    </row>
    <row r="1193" spans="1:6" x14ac:dyDescent="0.25">
      <c r="A1193">
        <v>1191</v>
      </c>
      <c r="B1193">
        <v>247</v>
      </c>
      <c r="C1193">
        <v>1208</v>
      </c>
      <c r="D1193">
        <v>105</v>
      </c>
      <c r="E1193">
        <v>1</v>
      </c>
      <c r="F1193">
        <v>105</v>
      </c>
    </row>
    <row r="1194" spans="1:6" x14ac:dyDescent="0.25">
      <c r="A1194">
        <v>1192</v>
      </c>
      <c r="B1194">
        <v>247</v>
      </c>
      <c r="C1194">
        <v>152</v>
      </c>
      <c r="D1194">
        <v>91</v>
      </c>
      <c r="E1194">
        <v>3</v>
      </c>
      <c r="F1194">
        <v>273</v>
      </c>
    </row>
    <row r="1195" spans="1:6" x14ac:dyDescent="0.25">
      <c r="A1195">
        <v>1193</v>
      </c>
      <c r="B1195">
        <v>248</v>
      </c>
      <c r="C1195">
        <v>1121</v>
      </c>
      <c r="D1195">
        <v>102</v>
      </c>
      <c r="E1195">
        <v>2</v>
      </c>
      <c r="F1195">
        <v>204</v>
      </c>
    </row>
    <row r="1196" spans="1:6" x14ac:dyDescent="0.25">
      <c r="A1196">
        <v>1194</v>
      </c>
      <c r="B1196">
        <v>248</v>
      </c>
      <c r="C1196">
        <v>835</v>
      </c>
      <c r="D1196">
        <v>117</v>
      </c>
      <c r="E1196">
        <v>3</v>
      </c>
      <c r="F1196">
        <v>351</v>
      </c>
    </row>
    <row r="1197" spans="1:6" x14ac:dyDescent="0.25">
      <c r="A1197">
        <v>1195</v>
      </c>
      <c r="B1197">
        <v>248</v>
      </c>
      <c r="C1197">
        <v>689</v>
      </c>
      <c r="D1197">
        <v>113</v>
      </c>
      <c r="E1197">
        <v>3</v>
      </c>
      <c r="F1197">
        <v>339</v>
      </c>
    </row>
    <row r="1198" spans="1:6" x14ac:dyDescent="0.25">
      <c r="A1198">
        <v>1196</v>
      </c>
      <c r="B1198">
        <v>248</v>
      </c>
      <c r="C1198">
        <v>889</v>
      </c>
      <c r="D1198">
        <v>94</v>
      </c>
      <c r="E1198">
        <v>2</v>
      </c>
      <c r="F1198">
        <v>188</v>
      </c>
    </row>
    <row r="1199" spans="1:6" x14ac:dyDescent="0.25">
      <c r="A1199">
        <v>1197</v>
      </c>
      <c r="B1199">
        <v>248</v>
      </c>
      <c r="C1199">
        <v>1171</v>
      </c>
      <c r="D1199">
        <v>99</v>
      </c>
      <c r="E1199">
        <v>3</v>
      </c>
      <c r="F1199">
        <v>297</v>
      </c>
    </row>
    <row r="1200" spans="1:6" x14ac:dyDescent="0.25">
      <c r="A1200">
        <v>1198</v>
      </c>
      <c r="B1200">
        <v>248</v>
      </c>
      <c r="C1200">
        <v>192</v>
      </c>
      <c r="D1200">
        <v>98</v>
      </c>
      <c r="E1200">
        <v>1</v>
      </c>
      <c r="F1200">
        <v>98</v>
      </c>
    </row>
    <row r="1201" spans="1:6" x14ac:dyDescent="0.25">
      <c r="A1201">
        <v>1199</v>
      </c>
      <c r="B1201">
        <v>248</v>
      </c>
      <c r="C1201">
        <v>254</v>
      </c>
      <c r="D1201">
        <v>95</v>
      </c>
      <c r="E1201">
        <v>1</v>
      </c>
      <c r="F1201">
        <v>95</v>
      </c>
    </row>
    <row r="1202" spans="1:6" x14ac:dyDescent="0.25">
      <c r="A1202">
        <v>1200</v>
      </c>
      <c r="B1202">
        <v>248</v>
      </c>
      <c r="C1202">
        <v>262</v>
      </c>
      <c r="D1202">
        <v>95</v>
      </c>
      <c r="E1202">
        <v>1</v>
      </c>
      <c r="F1202">
        <v>95</v>
      </c>
    </row>
    <row r="1203" spans="1:6" x14ac:dyDescent="0.25">
      <c r="A1203">
        <v>1201</v>
      </c>
      <c r="B1203">
        <v>249</v>
      </c>
      <c r="C1203">
        <v>1186</v>
      </c>
      <c r="D1203">
        <v>99</v>
      </c>
      <c r="E1203">
        <v>2</v>
      </c>
      <c r="F1203">
        <v>198</v>
      </c>
    </row>
    <row r="1204" spans="1:6" x14ac:dyDescent="0.25">
      <c r="A1204">
        <v>1202</v>
      </c>
      <c r="B1204">
        <v>249</v>
      </c>
      <c r="C1204">
        <v>241</v>
      </c>
      <c r="D1204">
        <v>106</v>
      </c>
      <c r="E1204">
        <v>1</v>
      </c>
      <c r="F1204">
        <v>106</v>
      </c>
    </row>
    <row r="1205" spans="1:6" x14ac:dyDescent="0.25">
      <c r="A1205">
        <v>1203</v>
      </c>
      <c r="B1205">
        <v>249</v>
      </c>
      <c r="C1205">
        <v>928</v>
      </c>
      <c r="D1205">
        <v>96</v>
      </c>
      <c r="E1205">
        <v>1</v>
      </c>
      <c r="F1205">
        <v>96</v>
      </c>
    </row>
    <row r="1206" spans="1:6" x14ac:dyDescent="0.25">
      <c r="A1206">
        <v>1204</v>
      </c>
      <c r="B1206">
        <v>249</v>
      </c>
      <c r="C1206">
        <v>51</v>
      </c>
      <c r="D1206">
        <v>104</v>
      </c>
      <c r="E1206">
        <v>3</v>
      </c>
      <c r="F1206">
        <v>312</v>
      </c>
    </row>
    <row r="1207" spans="1:6" x14ac:dyDescent="0.25">
      <c r="A1207">
        <v>1205</v>
      </c>
      <c r="B1207">
        <v>249</v>
      </c>
      <c r="C1207">
        <v>547</v>
      </c>
      <c r="D1207">
        <v>98</v>
      </c>
      <c r="E1207">
        <v>2</v>
      </c>
      <c r="F1207">
        <v>196</v>
      </c>
    </row>
    <row r="1208" spans="1:6" x14ac:dyDescent="0.25">
      <c r="A1208">
        <v>1206</v>
      </c>
      <c r="B1208">
        <v>249</v>
      </c>
      <c r="C1208">
        <v>729</v>
      </c>
      <c r="D1208">
        <v>119</v>
      </c>
      <c r="E1208">
        <v>2</v>
      </c>
      <c r="F1208">
        <v>238</v>
      </c>
    </row>
    <row r="1209" spans="1:6" x14ac:dyDescent="0.25">
      <c r="A1209">
        <v>1207</v>
      </c>
      <c r="B1209">
        <v>249</v>
      </c>
      <c r="C1209">
        <v>935</v>
      </c>
      <c r="D1209">
        <v>96</v>
      </c>
      <c r="E1209">
        <v>2</v>
      </c>
      <c r="F1209">
        <v>192</v>
      </c>
    </row>
    <row r="1210" spans="1:6" x14ac:dyDescent="0.25">
      <c r="A1210">
        <v>1208</v>
      </c>
      <c r="B1210">
        <v>250</v>
      </c>
      <c r="C1210">
        <v>41</v>
      </c>
      <c r="D1210">
        <v>104</v>
      </c>
      <c r="E1210">
        <v>3</v>
      </c>
      <c r="F1210">
        <v>312</v>
      </c>
    </row>
    <row r="1211" spans="1:6" x14ac:dyDescent="0.25">
      <c r="A1211">
        <v>1209</v>
      </c>
      <c r="B1211">
        <v>250</v>
      </c>
      <c r="C1211">
        <v>540</v>
      </c>
      <c r="D1211">
        <v>98</v>
      </c>
      <c r="E1211">
        <v>2</v>
      </c>
      <c r="F1211">
        <v>196</v>
      </c>
    </row>
    <row r="1212" spans="1:6" x14ac:dyDescent="0.25">
      <c r="A1212">
        <v>1210</v>
      </c>
      <c r="B1212">
        <v>250</v>
      </c>
      <c r="C1212">
        <v>880</v>
      </c>
      <c r="D1212">
        <v>94</v>
      </c>
      <c r="E1212">
        <v>1</v>
      </c>
      <c r="F1212">
        <v>94</v>
      </c>
    </row>
    <row r="1213" spans="1:6" x14ac:dyDescent="0.25">
      <c r="A1213">
        <v>1211</v>
      </c>
      <c r="B1213">
        <v>250</v>
      </c>
      <c r="C1213">
        <v>219</v>
      </c>
      <c r="D1213">
        <v>106</v>
      </c>
      <c r="E1213">
        <v>3</v>
      </c>
      <c r="F1213">
        <v>318</v>
      </c>
    </row>
    <row r="1214" spans="1:6" x14ac:dyDescent="0.25">
      <c r="A1214">
        <v>1212</v>
      </c>
      <c r="B1214">
        <v>250</v>
      </c>
      <c r="C1214">
        <v>600</v>
      </c>
      <c r="D1214">
        <v>112</v>
      </c>
      <c r="E1214">
        <v>1</v>
      </c>
      <c r="F1214">
        <v>112</v>
      </c>
    </row>
    <row r="1215" spans="1:6" x14ac:dyDescent="0.25">
      <c r="A1215">
        <v>1213</v>
      </c>
      <c r="B1215">
        <v>251</v>
      </c>
      <c r="C1215">
        <v>790</v>
      </c>
      <c r="D1215">
        <v>91</v>
      </c>
      <c r="E1215">
        <v>1</v>
      </c>
      <c r="F1215">
        <v>91</v>
      </c>
    </row>
    <row r="1216" spans="1:6" x14ac:dyDescent="0.25">
      <c r="A1216">
        <v>1214</v>
      </c>
      <c r="B1216">
        <v>251</v>
      </c>
      <c r="C1216">
        <v>551</v>
      </c>
      <c r="D1216">
        <v>98</v>
      </c>
      <c r="E1216">
        <v>3</v>
      </c>
      <c r="F1216">
        <v>294</v>
      </c>
    </row>
    <row r="1217" spans="1:6" x14ac:dyDescent="0.25">
      <c r="A1217">
        <v>1215</v>
      </c>
      <c r="B1217">
        <v>251</v>
      </c>
      <c r="C1217">
        <v>1015</v>
      </c>
      <c r="D1217">
        <v>90</v>
      </c>
      <c r="E1217">
        <v>2</v>
      </c>
      <c r="F1217">
        <v>180</v>
      </c>
    </row>
    <row r="1218" spans="1:6" x14ac:dyDescent="0.25">
      <c r="A1218">
        <v>1216</v>
      </c>
      <c r="B1218">
        <v>251</v>
      </c>
      <c r="C1218">
        <v>26</v>
      </c>
      <c r="D1218">
        <v>96</v>
      </c>
      <c r="E1218">
        <v>3</v>
      </c>
      <c r="F1218">
        <v>288</v>
      </c>
    </row>
    <row r="1219" spans="1:6" x14ac:dyDescent="0.25">
      <c r="A1219">
        <v>1217</v>
      </c>
      <c r="B1219">
        <v>252</v>
      </c>
      <c r="C1219">
        <v>772</v>
      </c>
      <c r="D1219">
        <v>91</v>
      </c>
      <c r="E1219">
        <v>1</v>
      </c>
      <c r="F1219">
        <v>91</v>
      </c>
    </row>
    <row r="1220" spans="1:6" x14ac:dyDescent="0.25">
      <c r="A1220">
        <v>1218</v>
      </c>
      <c r="B1220">
        <v>252</v>
      </c>
      <c r="C1220">
        <v>397</v>
      </c>
      <c r="D1220">
        <v>119</v>
      </c>
      <c r="E1220">
        <v>2</v>
      </c>
      <c r="F1220">
        <v>238</v>
      </c>
    </row>
    <row r="1221" spans="1:6" x14ac:dyDescent="0.25">
      <c r="A1221">
        <v>1219</v>
      </c>
      <c r="B1221">
        <v>252</v>
      </c>
      <c r="C1221">
        <v>524</v>
      </c>
      <c r="D1221">
        <v>102</v>
      </c>
      <c r="E1221">
        <v>2</v>
      </c>
      <c r="F1221">
        <v>204</v>
      </c>
    </row>
    <row r="1222" spans="1:6" x14ac:dyDescent="0.25">
      <c r="A1222">
        <v>1220</v>
      </c>
      <c r="B1222">
        <v>252</v>
      </c>
      <c r="C1222">
        <v>662</v>
      </c>
      <c r="D1222">
        <v>93</v>
      </c>
      <c r="E1222">
        <v>3</v>
      </c>
      <c r="F1222">
        <v>279</v>
      </c>
    </row>
    <row r="1223" spans="1:6" x14ac:dyDescent="0.25">
      <c r="A1223">
        <v>1221</v>
      </c>
      <c r="B1223">
        <v>252</v>
      </c>
      <c r="C1223">
        <v>728</v>
      </c>
      <c r="D1223">
        <v>119</v>
      </c>
      <c r="E1223">
        <v>3</v>
      </c>
      <c r="F1223">
        <v>357</v>
      </c>
    </row>
    <row r="1224" spans="1:6" x14ac:dyDescent="0.25">
      <c r="A1224">
        <v>1222</v>
      </c>
      <c r="B1224">
        <v>252</v>
      </c>
      <c r="C1224">
        <v>859</v>
      </c>
      <c r="D1224">
        <v>113</v>
      </c>
      <c r="E1224">
        <v>2</v>
      </c>
      <c r="F1224">
        <v>226</v>
      </c>
    </row>
    <row r="1225" spans="1:6" x14ac:dyDescent="0.25">
      <c r="A1225">
        <v>1223</v>
      </c>
      <c r="B1225">
        <v>252</v>
      </c>
      <c r="C1225">
        <v>627</v>
      </c>
      <c r="D1225">
        <v>112</v>
      </c>
      <c r="E1225">
        <v>3</v>
      </c>
      <c r="F1225">
        <v>336</v>
      </c>
    </row>
    <row r="1226" spans="1:6" x14ac:dyDescent="0.25">
      <c r="A1226">
        <v>1224</v>
      </c>
      <c r="B1226">
        <v>252</v>
      </c>
      <c r="C1226">
        <v>98</v>
      </c>
      <c r="D1226">
        <v>118</v>
      </c>
      <c r="E1226">
        <v>3</v>
      </c>
      <c r="F1226">
        <v>354</v>
      </c>
    </row>
    <row r="1227" spans="1:6" x14ac:dyDescent="0.25">
      <c r="A1227">
        <v>1225</v>
      </c>
      <c r="B1227">
        <v>252</v>
      </c>
      <c r="C1227">
        <v>364</v>
      </c>
      <c r="D1227">
        <v>94</v>
      </c>
      <c r="E1227">
        <v>3</v>
      </c>
      <c r="F1227">
        <v>282</v>
      </c>
    </row>
    <row r="1228" spans="1:6" x14ac:dyDescent="0.25">
      <c r="A1228">
        <v>1226</v>
      </c>
      <c r="B1228">
        <v>252</v>
      </c>
      <c r="C1228">
        <v>1104</v>
      </c>
      <c r="D1228">
        <v>115</v>
      </c>
      <c r="E1228">
        <v>2</v>
      </c>
      <c r="F1228">
        <v>230</v>
      </c>
    </row>
    <row r="1229" spans="1:6" x14ac:dyDescent="0.25">
      <c r="A1229">
        <v>1227</v>
      </c>
      <c r="B1229">
        <v>253</v>
      </c>
      <c r="C1229">
        <v>797</v>
      </c>
      <c r="D1229">
        <v>91</v>
      </c>
      <c r="E1229">
        <v>3</v>
      </c>
      <c r="F1229">
        <v>273</v>
      </c>
    </row>
    <row r="1230" spans="1:6" x14ac:dyDescent="0.25">
      <c r="A1230">
        <v>1228</v>
      </c>
      <c r="B1230">
        <v>253</v>
      </c>
      <c r="C1230">
        <v>1065</v>
      </c>
      <c r="D1230">
        <v>93</v>
      </c>
      <c r="E1230">
        <v>2</v>
      </c>
      <c r="F1230">
        <v>186</v>
      </c>
    </row>
    <row r="1231" spans="1:6" x14ac:dyDescent="0.25">
      <c r="A1231">
        <v>1229</v>
      </c>
      <c r="B1231">
        <v>253</v>
      </c>
      <c r="C1231">
        <v>740</v>
      </c>
      <c r="D1231">
        <v>109</v>
      </c>
      <c r="E1231">
        <v>2</v>
      </c>
      <c r="F1231">
        <v>218</v>
      </c>
    </row>
    <row r="1232" spans="1:6" x14ac:dyDescent="0.25">
      <c r="A1232">
        <v>1230</v>
      </c>
      <c r="B1232">
        <v>254</v>
      </c>
      <c r="C1232">
        <v>1186</v>
      </c>
      <c r="D1232">
        <v>99</v>
      </c>
      <c r="E1232">
        <v>2</v>
      </c>
      <c r="F1232">
        <v>198</v>
      </c>
    </row>
    <row r="1233" spans="1:6" x14ac:dyDescent="0.25">
      <c r="A1233">
        <v>1231</v>
      </c>
      <c r="B1233">
        <v>254</v>
      </c>
      <c r="C1233">
        <v>816</v>
      </c>
      <c r="D1233">
        <v>117</v>
      </c>
      <c r="E1233">
        <v>1</v>
      </c>
      <c r="F1233">
        <v>117</v>
      </c>
    </row>
    <row r="1234" spans="1:6" x14ac:dyDescent="0.25">
      <c r="A1234">
        <v>1232</v>
      </c>
      <c r="B1234">
        <v>254</v>
      </c>
      <c r="C1234">
        <v>175</v>
      </c>
      <c r="D1234">
        <v>98</v>
      </c>
      <c r="E1234">
        <v>2</v>
      </c>
      <c r="F1234">
        <v>196</v>
      </c>
    </row>
    <row r="1235" spans="1:6" x14ac:dyDescent="0.25">
      <c r="A1235">
        <v>1233</v>
      </c>
      <c r="B1235">
        <v>254</v>
      </c>
      <c r="C1235">
        <v>664</v>
      </c>
      <c r="D1235">
        <v>93</v>
      </c>
      <c r="E1235">
        <v>2</v>
      </c>
      <c r="F1235">
        <v>186</v>
      </c>
    </row>
    <row r="1236" spans="1:6" x14ac:dyDescent="0.25">
      <c r="A1236">
        <v>1234</v>
      </c>
      <c r="B1236">
        <v>255</v>
      </c>
      <c r="C1236">
        <v>806</v>
      </c>
      <c r="D1236">
        <v>117</v>
      </c>
      <c r="E1236">
        <v>3</v>
      </c>
      <c r="F1236">
        <v>351</v>
      </c>
    </row>
    <row r="1237" spans="1:6" x14ac:dyDescent="0.25">
      <c r="A1237">
        <v>1235</v>
      </c>
      <c r="B1237">
        <v>255</v>
      </c>
      <c r="C1237">
        <v>437</v>
      </c>
      <c r="D1237">
        <v>107</v>
      </c>
      <c r="E1237">
        <v>2</v>
      </c>
      <c r="F1237">
        <v>214</v>
      </c>
    </row>
    <row r="1238" spans="1:6" x14ac:dyDescent="0.25">
      <c r="A1238">
        <v>1236</v>
      </c>
      <c r="B1238">
        <v>256</v>
      </c>
      <c r="C1238">
        <v>1051</v>
      </c>
      <c r="D1238">
        <v>93</v>
      </c>
      <c r="E1238">
        <v>1</v>
      </c>
      <c r="F1238">
        <v>93</v>
      </c>
    </row>
    <row r="1239" spans="1:6" x14ac:dyDescent="0.25">
      <c r="A1239">
        <v>1237</v>
      </c>
      <c r="B1239">
        <v>256</v>
      </c>
      <c r="C1239">
        <v>178</v>
      </c>
      <c r="D1239">
        <v>98</v>
      </c>
      <c r="E1239">
        <v>3</v>
      </c>
      <c r="F1239">
        <v>294</v>
      </c>
    </row>
    <row r="1240" spans="1:6" x14ac:dyDescent="0.25">
      <c r="A1240">
        <v>1238</v>
      </c>
      <c r="B1240">
        <v>256</v>
      </c>
      <c r="C1240">
        <v>118</v>
      </c>
      <c r="D1240">
        <v>92</v>
      </c>
      <c r="E1240">
        <v>3</v>
      </c>
      <c r="F1240">
        <v>276</v>
      </c>
    </row>
    <row r="1241" spans="1:6" x14ac:dyDescent="0.25">
      <c r="A1241">
        <v>1239</v>
      </c>
      <c r="B1241">
        <v>256</v>
      </c>
      <c r="C1241">
        <v>1018</v>
      </c>
      <c r="D1241">
        <v>90</v>
      </c>
      <c r="E1241">
        <v>1</v>
      </c>
      <c r="F1241">
        <v>90</v>
      </c>
    </row>
    <row r="1242" spans="1:6" x14ac:dyDescent="0.25">
      <c r="A1242">
        <v>1240</v>
      </c>
      <c r="B1242">
        <v>256</v>
      </c>
      <c r="C1242">
        <v>36</v>
      </c>
      <c r="D1242">
        <v>104</v>
      </c>
      <c r="E1242">
        <v>2</v>
      </c>
      <c r="F1242">
        <v>208</v>
      </c>
    </row>
    <row r="1243" spans="1:6" x14ac:dyDescent="0.25">
      <c r="A1243">
        <v>1241</v>
      </c>
      <c r="B1243">
        <v>257</v>
      </c>
      <c r="C1243">
        <v>976</v>
      </c>
      <c r="D1243">
        <v>97</v>
      </c>
      <c r="E1243">
        <v>2</v>
      </c>
      <c r="F1243">
        <v>194</v>
      </c>
    </row>
    <row r="1244" spans="1:6" x14ac:dyDescent="0.25">
      <c r="A1244">
        <v>1242</v>
      </c>
      <c r="B1244">
        <v>257</v>
      </c>
      <c r="C1244">
        <v>1124</v>
      </c>
      <c r="D1244">
        <v>102</v>
      </c>
      <c r="E1244">
        <v>2</v>
      </c>
      <c r="F1244">
        <v>204</v>
      </c>
    </row>
    <row r="1245" spans="1:6" x14ac:dyDescent="0.25">
      <c r="A1245">
        <v>1243</v>
      </c>
      <c r="B1245">
        <v>257</v>
      </c>
      <c r="C1245">
        <v>61</v>
      </c>
      <c r="D1245">
        <v>104</v>
      </c>
      <c r="E1245">
        <v>1</v>
      </c>
      <c r="F1245">
        <v>104</v>
      </c>
    </row>
    <row r="1246" spans="1:6" x14ac:dyDescent="0.25">
      <c r="A1246">
        <v>1244</v>
      </c>
      <c r="B1246">
        <v>257</v>
      </c>
      <c r="C1246">
        <v>952</v>
      </c>
      <c r="D1246">
        <v>97</v>
      </c>
      <c r="E1246">
        <v>2</v>
      </c>
      <c r="F1246">
        <v>194</v>
      </c>
    </row>
    <row r="1247" spans="1:6" x14ac:dyDescent="0.25">
      <c r="A1247">
        <v>1245</v>
      </c>
      <c r="B1247">
        <v>257</v>
      </c>
      <c r="C1247">
        <v>796</v>
      </c>
      <c r="D1247">
        <v>91</v>
      </c>
      <c r="E1247">
        <v>3</v>
      </c>
      <c r="F1247">
        <v>273</v>
      </c>
    </row>
    <row r="1248" spans="1:6" x14ac:dyDescent="0.25">
      <c r="A1248">
        <v>1246</v>
      </c>
      <c r="B1248">
        <v>258</v>
      </c>
      <c r="C1248">
        <v>861</v>
      </c>
      <c r="D1248">
        <v>113</v>
      </c>
      <c r="E1248">
        <v>1</v>
      </c>
      <c r="F1248">
        <v>113</v>
      </c>
    </row>
    <row r="1249" spans="1:6" x14ac:dyDescent="0.25">
      <c r="A1249">
        <v>1247</v>
      </c>
      <c r="B1249">
        <v>258</v>
      </c>
      <c r="C1249">
        <v>669</v>
      </c>
      <c r="D1249">
        <v>113</v>
      </c>
      <c r="E1249">
        <v>1</v>
      </c>
      <c r="F1249">
        <v>113</v>
      </c>
    </row>
    <row r="1250" spans="1:6" x14ac:dyDescent="0.25">
      <c r="A1250">
        <v>1248</v>
      </c>
      <c r="B1250">
        <v>258</v>
      </c>
      <c r="C1250">
        <v>65</v>
      </c>
      <c r="D1250">
        <v>104</v>
      </c>
      <c r="E1250">
        <v>2</v>
      </c>
      <c r="F1250">
        <v>208</v>
      </c>
    </row>
    <row r="1251" spans="1:6" x14ac:dyDescent="0.25">
      <c r="A1251">
        <v>1249</v>
      </c>
      <c r="B1251">
        <v>258</v>
      </c>
      <c r="C1251">
        <v>35</v>
      </c>
      <c r="D1251">
        <v>104</v>
      </c>
      <c r="E1251">
        <v>1</v>
      </c>
      <c r="F1251">
        <v>104</v>
      </c>
    </row>
    <row r="1252" spans="1:6" x14ac:dyDescent="0.25">
      <c r="A1252">
        <v>1250</v>
      </c>
      <c r="B1252">
        <v>258</v>
      </c>
      <c r="C1252">
        <v>843</v>
      </c>
      <c r="D1252">
        <v>113</v>
      </c>
      <c r="E1252">
        <v>2</v>
      </c>
      <c r="F1252">
        <v>226</v>
      </c>
    </row>
    <row r="1253" spans="1:6" x14ac:dyDescent="0.25">
      <c r="A1253">
        <v>1251</v>
      </c>
      <c r="B1253">
        <v>258</v>
      </c>
      <c r="C1253">
        <v>348</v>
      </c>
      <c r="D1253">
        <v>109</v>
      </c>
      <c r="E1253">
        <v>3</v>
      </c>
      <c r="F1253">
        <v>327</v>
      </c>
    </row>
    <row r="1254" spans="1:6" x14ac:dyDescent="0.25">
      <c r="A1254">
        <v>1252</v>
      </c>
      <c r="B1254">
        <v>259</v>
      </c>
      <c r="C1254">
        <v>317</v>
      </c>
      <c r="D1254">
        <v>109</v>
      </c>
      <c r="E1254">
        <v>1</v>
      </c>
      <c r="F1254">
        <v>109</v>
      </c>
    </row>
    <row r="1255" spans="1:6" x14ac:dyDescent="0.25">
      <c r="A1255">
        <v>1253</v>
      </c>
      <c r="B1255">
        <v>259</v>
      </c>
      <c r="C1255">
        <v>777</v>
      </c>
      <c r="D1255">
        <v>91</v>
      </c>
      <c r="E1255">
        <v>3</v>
      </c>
      <c r="F1255">
        <v>273</v>
      </c>
    </row>
    <row r="1256" spans="1:6" x14ac:dyDescent="0.25">
      <c r="A1256">
        <v>1254</v>
      </c>
      <c r="B1256">
        <v>259</v>
      </c>
      <c r="C1256">
        <v>162</v>
      </c>
      <c r="D1256">
        <v>91</v>
      </c>
      <c r="E1256">
        <v>2</v>
      </c>
      <c r="F1256">
        <v>182</v>
      </c>
    </row>
    <row r="1257" spans="1:6" x14ac:dyDescent="0.25">
      <c r="A1257">
        <v>1255</v>
      </c>
      <c r="B1257">
        <v>260</v>
      </c>
      <c r="C1257">
        <v>828</v>
      </c>
      <c r="D1257">
        <v>117</v>
      </c>
      <c r="E1257">
        <v>2</v>
      </c>
      <c r="F1257">
        <v>234</v>
      </c>
    </row>
    <row r="1258" spans="1:6" x14ac:dyDescent="0.25">
      <c r="A1258">
        <v>1256</v>
      </c>
      <c r="B1258">
        <v>260</v>
      </c>
      <c r="C1258">
        <v>1095</v>
      </c>
      <c r="D1258">
        <v>115</v>
      </c>
      <c r="E1258">
        <v>1</v>
      </c>
      <c r="F1258">
        <v>115</v>
      </c>
    </row>
    <row r="1259" spans="1:6" x14ac:dyDescent="0.25">
      <c r="A1259">
        <v>1257</v>
      </c>
      <c r="B1259">
        <v>260</v>
      </c>
      <c r="C1259">
        <v>1213</v>
      </c>
      <c r="D1259">
        <v>105</v>
      </c>
      <c r="E1259">
        <v>2</v>
      </c>
      <c r="F1259">
        <v>210</v>
      </c>
    </row>
    <row r="1260" spans="1:6" x14ac:dyDescent="0.25">
      <c r="A1260">
        <v>1258</v>
      </c>
      <c r="B1260">
        <v>260</v>
      </c>
      <c r="C1260">
        <v>241</v>
      </c>
      <c r="D1260">
        <v>106</v>
      </c>
      <c r="E1260">
        <v>2</v>
      </c>
      <c r="F1260">
        <v>212</v>
      </c>
    </row>
    <row r="1261" spans="1:6" x14ac:dyDescent="0.25">
      <c r="A1261">
        <v>1259</v>
      </c>
      <c r="B1261">
        <v>260</v>
      </c>
      <c r="C1261">
        <v>563</v>
      </c>
      <c r="D1261">
        <v>100</v>
      </c>
      <c r="E1261">
        <v>1</v>
      </c>
      <c r="F1261">
        <v>100</v>
      </c>
    </row>
    <row r="1262" spans="1:6" x14ac:dyDescent="0.25">
      <c r="A1262">
        <v>1260</v>
      </c>
      <c r="B1262">
        <v>260</v>
      </c>
      <c r="C1262">
        <v>1096</v>
      </c>
      <c r="D1262">
        <v>115</v>
      </c>
      <c r="E1262">
        <v>2</v>
      </c>
      <c r="F1262">
        <v>230</v>
      </c>
    </row>
    <row r="1263" spans="1:6" x14ac:dyDescent="0.25">
      <c r="A1263">
        <v>1261</v>
      </c>
      <c r="B1263">
        <v>261</v>
      </c>
      <c r="C1263">
        <v>961</v>
      </c>
      <c r="D1263">
        <v>97</v>
      </c>
      <c r="E1263">
        <v>2</v>
      </c>
      <c r="F1263">
        <v>194</v>
      </c>
    </row>
    <row r="1264" spans="1:6" x14ac:dyDescent="0.25">
      <c r="A1264">
        <v>1262</v>
      </c>
      <c r="B1264">
        <v>261</v>
      </c>
      <c r="C1264">
        <v>920</v>
      </c>
      <c r="D1264">
        <v>96</v>
      </c>
      <c r="E1264">
        <v>3</v>
      </c>
      <c r="F1264">
        <v>288</v>
      </c>
    </row>
    <row r="1265" spans="1:6" x14ac:dyDescent="0.25">
      <c r="A1265">
        <v>1263</v>
      </c>
      <c r="B1265">
        <v>261</v>
      </c>
      <c r="C1265">
        <v>886</v>
      </c>
      <c r="D1265">
        <v>94</v>
      </c>
      <c r="E1265">
        <v>3</v>
      </c>
      <c r="F1265">
        <v>282</v>
      </c>
    </row>
    <row r="1266" spans="1:6" x14ac:dyDescent="0.25">
      <c r="A1266">
        <v>1264</v>
      </c>
      <c r="B1266">
        <v>261</v>
      </c>
      <c r="C1266">
        <v>425</v>
      </c>
      <c r="D1266">
        <v>107</v>
      </c>
      <c r="E1266">
        <v>1</v>
      </c>
      <c r="F1266">
        <v>107</v>
      </c>
    </row>
    <row r="1267" spans="1:6" x14ac:dyDescent="0.25">
      <c r="A1267">
        <v>1265</v>
      </c>
      <c r="B1267">
        <v>262</v>
      </c>
      <c r="C1267">
        <v>1062</v>
      </c>
      <c r="D1267">
        <v>93</v>
      </c>
      <c r="E1267">
        <v>3</v>
      </c>
      <c r="F1267">
        <v>279</v>
      </c>
    </row>
    <row r="1268" spans="1:6" x14ac:dyDescent="0.25">
      <c r="A1268">
        <v>1266</v>
      </c>
      <c r="B1268">
        <v>262</v>
      </c>
      <c r="C1268">
        <v>814</v>
      </c>
      <c r="D1268">
        <v>117</v>
      </c>
      <c r="E1268">
        <v>1</v>
      </c>
      <c r="F1268">
        <v>117</v>
      </c>
    </row>
    <row r="1269" spans="1:6" x14ac:dyDescent="0.25">
      <c r="A1269">
        <v>1267</v>
      </c>
      <c r="B1269">
        <v>262</v>
      </c>
      <c r="C1269">
        <v>507</v>
      </c>
      <c r="D1269">
        <v>102</v>
      </c>
      <c r="E1269">
        <v>2</v>
      </c>
      <c r="F1269">
        <v>204</v>
      </c>
    </row>
    <row r="1270" spans="1:6" x14ac:dyDescent="0.25">
      <c r="A1270">
        <v>1268</v>
      </c>
      <c r="B1270">
        <v>262</v>
      </c>
      <c r="C1270">
        <v>553</v>
      </c>
      <c r="D1270">
        <v>98</v>
      </c>
      <c r="E1270">
        <v>2</v>
      </c>
      <c r="F1270">
        <v>196</v>
      </c>
    </row>
    <row r="1271" spans="1:6" x14ac:dyDescent="0.25">
      <c r="A1271">
        <v>1269</v>
      </c>
      <c r="B1271">
        <v>263</v>
      </c>
      <c r="C1271">
        <v>355</v>
      </c>
      <c r="D1271">
        <v>94</v>
      </c>
      <c r="E1271">
        <v>1</v>
      </c>
      <c r="F1271">
        <v>94</v>
      </c>
    </row>
    <row r="1272" spans="1:6" x14ac:dyDescent="0.25">
      <c r="A1272">
        <v>1270</v>
      </c>
      <c r="B1272">
        <v>263</v>
      </c>
      <c r="C1272">
        <v>289</v>
      </c>
      <c r="D1272">
        <v>105</v>
      </c>
      <c r="E1272">
        <v>3</v>
      </c>
      <c r="F1272">
        <v>315</v>
      </c>
    </row>
    <row r="1273" spans="1:6" x14ac:dyDescent="0.25">
      <c r="A1273">
        <v>1271</v>
      </c>
      <c r="B1273">
        <v>263</v>
      </c>
      <c r="C1273">
        <v>1157</v>
      </c>
      <c r="D1273">
        <v>99</v>
      </c>
      <c r="E1273">
        <v>2</v>
      </c>
      <c r="F1273">
        <v>198</v>
      </c>
    </row>
    <row r="1274" spans="1:6" x14ac:dyDescent="0.25">
      <c r="A1274">
        <v>1272</v>
      </c>
      <c r="B1274">
        <v>263</v>
      </c>
      <c r="C1274">
        <v>473</v>
      </c>
      <c r="D1274">
        <v>118</v>
      </c>
      <c r="E1274">
        <v>3</v>
      </c>
      <c r="F1274">
        <v>354</v>
      </c>
    </row>
    <row r="1275" spans="1:6" x14ac:dyDescent="0.25">
      <c r="A1275">
        <v>1273</v>
      </c>
      <c r="B1275">
        <v>263</v>
      </c>
      <c r="C1275">
        <v>293</v>
      </c>
      <c r="D1275">
        <v>105</v>
      </c>
      <c r="E1275">
        <v>1</v>
      </c>
      <c r="F1275">
        <v>105</v>
      </c>
    </row>
    <row r="1276" spans="1:6" x14ac:dyDescent="0.25">
      <c r="A1276">
        <v>1274</v>
      </c>
      <c r="B1276">
        <v>264</v>
      </c>
      <c r="C1276">
        <v>1211</v>
      </c>
      <c r="D1276">
        <v>105</v>
      </c>
      <c r="E1276">
        <v>3</v>
      </c>
      <c r="F1276">
        <v>315</v>
      </c>
    </row>
    <row r="1277" spans="1:6" x14ac:dyDescent="0.25">
      <c r="A1277">
        <v>1275</v>
      </c>
      <c r="B1277">
        <v>264</v>
      </c>
      <c r="C1277">
        <v>633</v>
      </c>
      <c r="D1277">
        <v>93</v>
      </c>
      <c r="E1277">
        <v>3</v>
      </c>
      <c r="F1277">
        <v>279</v>
      </c>
    </row>
    <row r="1278" spans="1:6" x14ac:dyDescent="0.25">
      <c r="A1278">
        <v>1276</v>
      </c>
      <c r="B1278">
        <v>264</v>
      </c>
      <c r="C1278">
        <v>1024</v>
      </c>
      <c r="D1278">
        <v>90</v>
      </c>
      <c r="E1278">
        <v>2</v>
      </c>
      <c r="F1278">
        <v>180</v>
      </c>
    </row>
    <row r="1279" spans="1:6" x14ac:dyDescent="0.25">
      <c r="A1279">
        <v>1277</v>
      </c>
      <c r="B1279">
        <v>264</v>
      </c>
      <c r="C1279">
        <v>396</v>
      </c>
      <c r="D1279">
        <v>119</v>
      </c>
      <c r="E1279">
        <v>3</v>
      </c>
      <c r="F1279">
        <v>357</v>
      </c>
    </row>
    <row r="1280" spans="1:6" x14ac:dyDescent="0.25">
      <c r="A1280">
        <v>1278</v>
      </c>
      <c r="B1280">
        <v>264</v>
      </c>
      <c r="C1280">
        <v>1137</v>
      </c>
      <c r="D1280">
        <v>102</v>
      </c>
      <c r="E1280">
        <v>1</v>
      </c>
      <c r="F1280">
        <v>102</v>
      </c>
    </row>
    <row r="1281" spans="1:6" x14ac:dyDescent="0.25">
      <c r="A1281">
        <v>1279</v>
      </c>
      <c r="B1281">
        <v>264</v>
      </c>
      <c r="C1281">
        <v>13</v>
      </c>
      <c r="D1281">
        <v>96</v>
      </c>
      <c r="E1281">
        <v>2</v>
      </c>
      <c r="F1281">
        <v>192</v>
      </c>
    </row>
    <row r="1282" spans="1:6" x14ac:dyDescent="0.25">
      <c r="A1282">
        <v>1280</v>
      </c>
      <c r="B1282">
        <v>265</v>
      </c>
      <c r="C1282">
        <v>1029</v>
      </c>
      <c r="D1282">
        <v>90</v>
      </c>
      <c r="E1282">
        <v>2</v>
      </c>
      <c r="F1282">
        <v>180</v>
      </c>
    </row>
    <row r="1283" spans="1:6" x14ac:dyDescent="0.25">
      <c r="A1283">
        <v>1281</v>
      </c>
      <c r="B1283">
        <v>265</v>
      </c>
      <c r="C1283">
        <v>742</v>
      </c>
      <c r="D1283">
        <v>109</v>
      </c>
      <c r="E1283">
        <v>2</v>
      </c>
      <c r="F1283">
        <v>218</v>
      </c>
    </row>
    <row r="1284" spans="1:6" x14ac:dyDescent="0.25">
      <c r="A1284">
        <v>1282</v>
      </c>
      <c r="B1284">
        <v>265</v>
      </c>
      <c r="C1284">
        <v>364</v>
      </c>
      <c r="D1284">
        <v>94</v>
      </c>
      <c r="E1284">
        <v>1</v>
      </c>
      <c r="F1284">
        <v>94</v>
      </c>
    </row>
    <row r="1285" spans="1:6" x14ac:dyDescent="0.25">
      <c r="A1285">
        <v>1283</v>
      </c>
      <c r="B1285">
        <v>265</v>
      </c>
      <c r="C1285">
        <v>479</v>
      </c>
      <c r="D1285">
        <v>118</v>
      </c>
      <c r="E1285">
        <v>1</v>
      </c>
      <c r="F1285">
        <v>118</v>
      </c>
    </row>
    <row r="1286" spans="1:6" x14ac:dyDescent="0.25">
      <c r="A1286">
        <v>1284</v>
      </c>
      <c r="B1286">
        <v>265</v>
      </c>
      <c r="C1286">
        <v>813</v>
      </c>
      <c r="D1286">
        <v>117</v>
      </c>
      <c r="E1286">
        <v>1</v>
      </c>
      <c r="F1286">
        <v>117</v>
      </c>
    </row>
    <row r="1287" spans="1:6" x14ac:dyDescent="0.25">
      <c r="A1287">
        <v>1285</v>
      </c>
      <c r="B1287">
        <v>265</v>
      </c>
      <c r="C1287">
        <v>630</v>
      </c>
      <c r="D1287">
        <v>93</v>
      </c>
      <c r="E1287">
        <v>1</v>
      </c>
      <c r="F1287">
        <v>93</v>
      </c>
    </row>
    <row r="1288" spans="1:6" x14ac:dyDescent="0.25">
      <c r="A1288">
        <v>1286</v>
      </c>
      <c r="B1288">
        <v>265</v>
      </c>
      <c r="C1288">
        <v>462</v>
      </c>
      <c r="D1288">
        <v>118</v>
      </c>
      <c r="E1288">
        <v>1</v>
      </c>
      <c r="F1288">
        <v>118</v>
      </c>
    </row>
    <row r="1289" spans="1:6" x14ac:dyDescent="0.25">
      <c r="A1289">
        <v>1287</v>
      </c>
      <c r="B1289">
        <v>266</v>
      </c>
      <c r="C1289">
        <v>209</v>
      </c>
      <c r="D1289">
        <v>98</v>
      </c>
      <c r="E1289">
        <v>1</v>
      </c>
      <c r="F1289">
        <v>98</v>
      </c>
    </row>
    <row r="1290" spans="1:6" x14ac:dyDescent="0.25">
      <c r="A1290">
        <v>1288</v>
      </c>
      <c r="B1290">
        <v>266</v>
      </c>
      <c r="C1290">
        <v>229</v>
      </c>
      <c r="D1290">
        <v>106</v>
      </c>
      <c r="E1290">
        <v>2</v>
      </c>
      <c r="F1290">
        <v>212</v>
      </c>
    </row>
    <row r="1291" spans="1:6" x14ac:dyDescent="0.25">
      <c r="A1291">
        <v>1289</v>
      </c>
      <c r="B1291">
        <v>266</v>
      </c>
      <c r="C1291">
        <v>318</v>
      </c>
      <c r="D1291">
        <v>109</v>
      </c>
      <c r="E1291">
        <v>2</v>
      </c>
      <c r="F1291">
        <v>218</v>
      </c>
    </row>
    <row r="1292" spans="1:6" x14ac:dyDescent="0.25">
      <c r="A1292">
        <v>1290</v>
      </c>
      <c r="B1292">
        <v>266</v>
      </c>
      <c r="C1292">
        <v>224</v>
      </c>
      <c r="D1292">
        <v>106</v>
      </c>
      <c r="E1292">
        <v>2</v>
      </c>
      <c r="F1292">
        <v>212</v>
      </c>
    </row>
    <row r="1293" spans="1:6" x14ac:dyDescent="0.25">
      <c r="A1293">
        <v>1291</v>
      </c>
      <c r="B1293">
        <v>266</v>
      </c>
      <c r="C1293">
        <v>1212</v>
      </c>
      <c r="D1293">
        <v>105</v>
      </c>
      <c r="E1293">
        <v>1</v>
      </c>
      <c r="F1293">
        <v>105</v>
      </c>
    </row>
    <row r="1294" spans="1:6" x14ac:dyDescent="0.25">
      <c r="A1294">
        <v>1292</v>
      </c>
      <c r="B1294">
        <v>266</v>
      </c>
      <c r="C1294">
        <v>1258</v>
      </c>
      <c r="D1294">
        <v>112</v>
      </c>
      <c r="E1294">
        <v>2</v>
      </c>
      <c r="F1294">
        <v>224</v>
      </c>
    </row>
    <row r="1295" spans="1:6" x14ac:dyDescent="0.25">
      <c r="A1295">
        <v>1293</v>
      </c>
      <c r="B1295">
        <v>266</v>
      </c>
      <c r="C1295">
        <v>1098</v>
      </c>
      <c r="D1295">
        <v>115</v>
      </c>
      <c r="E1295">
        <v>1</v>
      </c>
      <c r="F1295">
        <v>115</v>
      </c>
    </row>
    <row r="1296" spans="1:6" x14ac:dyDescent="0.25">
      <c r="A1296">
        <v>1294</v>
      </c>
      <c r="B1296">
        <v>267</v>
      </c>
      <c r="C1296">
        <v>252</v>
      </c>
      <c r="D1296">
        <v>95</v>
      </c>
      <c r="E1296">
        <v>1</v>
      </c>
      <c r="F1296">
        <v>95</v>
      </c>
    </row>
    <row r="1297" spans="1:6" x14ac:dyDescent="0.25">
      <c r="A1297">
        <v>1295</v>
      </c>
      <c r="B1297">
        <v>267</v>
      </c>
      <c r="C1297">
        <v>298</v>
      </c>
      <c r="D1297">
        <v>105</v>
      </c>
      <c r="E1297">
        <v>2</v>
      </c>
      <c r="F1297">
        <v>210</v>
      </c>
    </row>
    <row r="1298" spans="1:6" x14ac:dyDescent="0.25">
      <c r="A1298">
        <v>1296</v>
      </c>
      <c r="B1298">
        <v>267</v>
      </c>
      <c r="C1298">
        <v>372</v>
      </c>
      <c r="D1298">
        <v>94</v>
      </c>
      <c r="E1298">
        <v>3</v>
      </c>
      <c r="F1298">
        <v>282</v>
      </c>
    </row>
    <row r="1299" spans="1:6" x14ac:dyDescent="0.25">
      <c r="A1299">
        <v>1297</v>
      </c>
      <c r="B1299">
        <v>267</v>
      </c>
      <c r="C1299">
        <v>1069</v>
      </c>
      <c r="D1299">
        <v>93</v>
      </c>
      <c r="E1299">
        <v>3</v>
      </c>
      <c r="F1299">
        <v>279</v>
      </c>
    </row>
    <row r="1300" spans="1:6" x14ac:dyDescent="0.25">
      <c r="A1300">
        <v>1298</v>
      </c>
      <c r="B1300">
        <v>268</v>
      </c>
      <c r="C1300">
        <v>1117</v>
      </c>
      <c r="D1300">
        <v>115</v>
      </c>
      <c r="E1300">
        <v>1</v>
      </c>
      <c r="F1300">
        <v>115</v>
      </c>
    </row>
    <row r="1301" spans="1:6" x14ac:dyDescent="0.25">
      <c r="A1301">
        <v>1299</v>
      </c>
      <c r="B1301">
        <v>268</v>
      </c>
      <c r="C1301">
        <v>1224</v>
      </c>
      <c r="D1301">
        <v>105</v>
      </c>
      <c r="E1301">
        <v>1</v>
      </c>
      <c r="F1301">
        <v>105</v>
      </c>
    </row>
    <row r="1302" spans="1:6" x14ac:dyDescent="0.25">
      <c r="A1302">
        <v>1300</v>
      </c>
      <c r="B1302">
        <v>269</v>
      </c>
      <c r="C1302">
        <v>1210</v>
      </c>
      <c r="D1302">
        <v>105</v>
      </c>
      <c r="E1302">
        <v>3</v>
      </c>
      <c r="F1302">
        <v>315</v>
      </c>
    </row>
    <row r="1303" spans="1:6" x14ac:dyDescent="0.25">
      <c r="A1303">
        <v>1301</v>
      </c>
      <c r="B1303">
        <v>269</v>
      </c>
      <c r="C1303">
        <v>730</v>
      </c>
      <c r="D1303">
        <v>119</v>
      </c>
      <c r="E1303">
        <v>3</v>
      </c>
      <c r="F1303">
        <v>357</v>
      </c>
    </row>
    <row r="1304" spans="1:6" x14ac:dyDescent="0.25">
      <c r="A1304">
        <v>1302</v>
      </c>
      <c r="B1304">
        <v>269</v>
      </c>
      <c r="C1304">
        <v>103</v>
      </c>
      <c r="D1304">
        <v>118</v>
      </c>
      <c r="E1304">
        <v>2</v>
      </c>
      <c r="F1304">
        <v>236</v>
      </c>
    </row>
    <row r="1305" spans="1:6" x14ac:dyDescent="0.25">
      <c r="A1305">
        <v>1303</v>
      </c>
      <c r="B1305">
        <v>270</v>
      </c>
      <c r="C1305">
        <v>390</v>
      </c>
      <c r="D1305">
        <v>119</v>
      </c>
      <c r="E1305">
        <v>1</v>
      </c>
      <c r="F1305">
        <v>119</v>
      </c>
    </row>
    <row r="1306" spans="1:6" x14ac:dyDescent="0.25">
      <c r="A1306">
        <v>1304</v>
      </c>
      <c r="B1306">
        <v>270</v>
      </c>
      <c r="C1306">
        <v>313</v>
      </c>
      <c r="D1306">
        <v>105</v>
      </c>
      <c r="E1306">
        <v>2</v>
      </c>
      <c r="F1306">
        <v>210</v>
      </c>
    </row>
    <row r="1307" spans="1:6" x14ac:dyDescent="0.25">
      <c r="A1307">
        <v>1305</v>
      </c>
      <c r="B1307">
        <v>270</v>
      </c>
      <c r="C1307">
        <v>1150</v>
      </c>
      <c r="D1307">
        <v>102</v>
      </c>
      <c r="E1307">
        <v>2</v>
      </c>
      <c r="F1307">
        <v>204</v>
      </c>
    </row>
    <row r="1308" spans="1:6" x14ac:dyDescent="0.25">
      <c r="A1308">
        <v>1306</v>
      </c>
      <c r="B1308">
        <v>270</v>
      </c>
      <c r="C1308">
        <v>857</v>
      </c>
      <c r="D1308">
        <v>113</v>
      </c>
      <c r="E1308">
        <v>3</v>
      </c>
      <c r="F1308">
        <v>339</v>
      </c>
    </row>
    <row r="1309" spans="1:6" x14ac:dyDescent="0.25">
      <c r="A1309">
        <v>1307</v>
      </c>
      <c r="B1309">
        <v>270</v>
      </c>
      <c r="C1309">
        <v>1138</v>
      </c>
      <c r="D1309">
        <v>102</v>
      </c>
      <c r="E1309">
        <v>2</v>
      </c>
      <c r="F1309">
        <v>204</v>
      </c>
    </row>
    <row r="1310" spans="1:6" x14ac:dyDescent="0.25">
      <c r="A1310">
        <v>1308</v>
      </c>
      <c r="B1310">
        <v>270</v>
      </c>
      <c r="C1310">
        <v>1128</v>
      </c>
      <c r="D1310">
        <v>102</v>
      </c>
      <c r="E1310">
        <v>1</v>
      </c>
      <c r="F1310">
        <v>102</v>
      </c>
    </row>
    <row r="1311" spans="1:6" x14ac:dyDescent="0.25">
      <c r="A1311">
        <v>1309</v>
      </c>
      <c r="B1311">
        <v>271</v>
      </c>
      <c r="C1311">
        <v>1103</v>
      </c>
      <c r="D1311">
        <v>115</v>
      </c>
      <c r="E1311">
        <v>3</v>
      </c>
      <c r="F1311">
        <v>345</v>
      </c>
    </row>
    <row r="1312" spans="1:6" x14ac:dyDescent="0.25">
      <c r="A1312">
        <v>1310</v>
      </c>
      <c r="B1312">
        <v>271</v>
      </c>
      <c r="C1312">
        <v>253</v>
      </c>
      <c r="D1312">
        <v>95</v>
      </c>
      <c r="E1312">
        <v>1</v>
      </c>
      <c r="F1312">
        <v>95</v>
      </c>
    </row>
    <row r="1313" spans="1:6" x14ac:dyDescent="0.25">
      <c r="A1313">
        <v>1311</v>
      </c>
      <c r="B1313">
        <v>271</v>
      </c>
      <c r="C1313">
        <v>999</v>
      </c>
      <c r="D1313">
        <v>106</v>
      </c>
      <c r="E1313">
        <v>1</v>
      </c>
      <c r="F1313">
        <v>106</v>
      </c>
    </row>
    <row r="1314" spans="1:6" x14ac:dyDescent="0.25">
      <c r="A1314">
        <v>1312</v>
      </c>
      <c r="B1314">
        <v>271</v>
      </c>
      <c r="C1314">
        <v>943</v>
      </c>
      <c r="D1314">
        <v>96</v>
      </c>
      <c r="E1314">
        <v>1</v>
      </c>
      <c r="F1314">
        <v>96</v>
      </c>
    </row>
    <row r="1315" spans="1:6" x14ac:dyDescent="0.25">
      <c r="A1315">
        <v>1313</v>
      </c>
      <c r="B1315">
        <v>272</v>
      </c>
      <c r="C1315">
        <v>826</v>
      </c>
      <c r="D1315">
        <v>117</v>
      </c>
      <c r="E1315">
        <v>1</v>
      </c>
      <c r="F1315">
        <v>117</v>
      </c>
    </row>
    <row r="1316" spans="1:6" x14ac:dyDescent="0.25">
      <c r="A1316">
        <v>1314</v>
      </c>
      <c r="B1316">
        <v>273</v>
      </c>
      <c r="C1316">
        <v>889</v>
      </c>
      <c r="D1316">
        <v>94</v>
      </c>
      <c r="E1316">
        <v>2</v>
      </c>
      <c r="F1316">
        <v>188</v>
      </c>
    </row>
    <row r="1317" spans="1:6" x14ac:dyDescent="0.25">
      <c r="A1317">
        <v>1315</v>
      </c>
      <c r="B1317">
        <v>273</v>
      </c>
      <c r="C1317">
        <v>749</v>
      </c>
      <c r="D1317">
        <v>109</v>
      </c>
      <c r="E1317">
        <v>1</v>
      </c>
      <c r="F1317">
        <v>109</v>
      </c>
    </row>
    <row r="1318" spans="1:6" x14ac:dyDescent="0.25">
      <c r="A1318">
        <v>1316</v>
      </c>
      <c r="B1318">
        <v>273</v>
      </c>
      <c r="C1318">
        <v>596</v>
      </c>
      <c r="D1318">
        <v>112</v>
      </c>
      <c r="E1318">
        <v>3</v>
      </c>
      <c r="F1318">
        <v>336</v>
      </c>
    </row>
    <row r="1319" spans="1:6" x14ac:dyDescent="0.25">
      <c r="A1319">
        <v>1317</v>
      </c>
      <c r="B1319">
        <v>273</v>
      </c>
      <c r="C1319">
        <v>522</v>
      </c>
      <c r="D1319">
        <v>102</v>
      </c>
      <c r="E1319">
        <v>1</v>
      </c>
      <c r="F1319">
        <v>102</v>
      </c>
    </row>
    <row r="1320" spans="1:6" x14ac:dyDescent="0.25">
      <c r="A1320">
        <v>1318</v>
      </c>
      <c r="B1320">
        <v>274</v>
      </c>
      <c r="C1320">
        <v>942</v>
      </c>
      <c r="D1320">
        <v>96</v>
      </c>
      <c r="E1320">
        <v>1</v>
      </c>
      <c r="F1320">
        <v>96</v>
      </c>
    </row>
    <row r="1321" spans="1:6" x14ac:dyDescent="0.25">
      <c r="A1321">
        <v>1319</v>
      </c>
      <c r="B1321">
        <v>274</v>
      </c>
      <c r="C1321">
        <v>1140</v>
      </c>
      <c r="D1321">
        <v>102</v>
      </c>
      <c r="E1321">
        <v>2</v>
      </c>
      <c r="F1321">
        <v>204</v>
      </c>
    </row>
    <row r="1322" spans="1:6" x14ac:dyDescent="0.25">
      <c r="A1322">
        <v>1320</v>
      </c>
      <c r="B1322">
        <v>274</v>
      </c>
      <c r="C1322">
        <v>73</v>
      </c>
      <c r="D1322">
        <v>118</v>
      </c>
      <c r="E1322">
        <v>3</v>
      </c>
      <c r="F1322">
        <v>354</v>
      </c>
    </row>
    <row r="1323" spans="1:6" x14ac:dyDescent="0.25">
      <c r="A1323">
        <v>1321</v>
      </c>
      <c r="B1323">
        <v>274</v>
      </c>
      <c r="C1323">
        <v>1225</v>
      </c>
      <c r="D1323">
        <v>112</v>
      </c>
      <c r="E1323">
        <v>1</v>
      </c>
      <c r="F1323">
        <v>112</v>
      </c>
    </row>
    <row r="1324" spans="1:6" x14ac:dyDescent="0.25">
      <c r="A1324">
        <v>1322</v>
      </c>
      <c r="B1324">
        <v>274</v>
      </c>
      <c r="C1324">
        <v>513</v>
      </c>
      <c r="D1324">
        <v>102</v>
      </c>
      <c r="E1324">
        <v>3</v>
      </c>
      <c r="F1324">
        <v>306</v>
      </c>
    </row>
    <row r="1325" spans="1:6" x14ac:dyDescent="0.25">
      <c r="A1325">
        <v>1323</v>
      </c>
      <c r="B1325">
        <v>274</v>
      </c>
      <c r="C1325">
        <v>581</v>
      </c>
      <c r="D1325">
        <v>100</v>
      </c>
      <c r="E1325">
        <v>1</v>
      </c>
      <c r="F1325">
        <v>100</v>
      </c>
    </row>
    <row r="1326" spans="1:6" x14ac:dyDescent="0.25">
      <c r="A1326">
        <v>1324</v>
      </c>
      <c r="B1326">
        <v>275</v>
      </c>
      <c r="C1326">
        <v>4</v>
      </c>
      <c r="D1326">
        <v>96</v>
      </c>
      <c r="E1326">
        <v>3</v>
      </c>
      <c r="F1326">
        <v>288</v>
      </c>
    </row>
    <row r="1327" spans="1:6" x14ac:dyDescent="0.25">
      <c r="A1327">
        <v>1325</v>
      </c>
      <c r="B1327">
        <v>275</v>
      </c>
      <c r="C1327">
        <v>1217</v>
      </c>
      <c r="D1327">
        <v>105</v>
      </c>
      <c r="E1327">
        <v>3</v>
      </c>
      <c r="F1327">
        <v>315</v>
      </c>
    </row>
    <row r="1328" spans="1:6" x14ac:dyDescent="0.25">
      <c r="A1328">
        <v>1326</v>
      </c>
      <c r="B1328">
        <v>275</v>
      </c>
      <c r="C1328">
        <v>1190</v>
      </c>
      <c r="D1328">
        <v>105</v>
      </c>
      <c r="E1328">
        <v>3</v>
      </c>
      <c r="F1328">
        <v>315</v>
      </c>
    </row>
    <row r="1329" spans="1:6" x14ac:dyDescent="0.25">
      <c r="A1329">
        <v>1327</v>
      </c>
      <c r="B1329">
        <v>275</v>
      </c>
      <c r="C1329">
        <v>420</v>
      </c>
      <c r="D1329">
        <v>107</v>
      </c>
      <c r="E1329">
        <v>2</v>
      </c>
      <c r="F1329">
        <v>214</v>
      </c>
    </row>
    <row r="1330" spans="1:6" x14ac:dyDescent="0.25">
      <c r="A1330">
        <v>1328</v>
      </c>
      <c r="B1330">
        <v>275</v>
      </c>
      <c r="C1330">
        <v>867</v>
      </c>
      <c r="D1330">
        <v>113</v>
      </c>
      <c r="E1330">
        <v>1</v>
      </c>
      <c r="F1330">
        <v>113</v>
      </c>
    </row>
    <row r="1331" spans="1:6" x14ac:dyDescent="0.25">
      <c r="A1331">
        <v>1329</v>
      </c>
      <c r="B1331">
        <v>276</v>
      </c>
      <c r="C1331">
        <v>1134</v>
      </c>
      <c r="D1331">
        <v>102</v>
      </c>
      <c r="E1331">
        <v>3</v>
      </c>
      <c r="F1331">
        <v>306</v>
      </c>
    </row>
    <row r="1332" spans="1:6" x14ac:dyDescent="0.25">
      <c r="A1332">
        <v>1330</v>
      </c>
      <c r="B1332">
        <v>276</v>
      </c>
      <c r="C1332">
        <v>951</v>
      </c>
      <c r="D1332">
        <v>97</v>
      </c>
      <c r="E1332">
        <v>1</v>
      </c>
      <c r="F1332">
        <v>97</v>
      </c>
    </row>
    <row r="1333" spans="1:6" x14ac:dyDescent="0.25">
      <c r="A1333">
        <v>1331</v>
      </c>
      <c r="B1333">
        <v>276</v>
      </c>
      <c r="C1333">
        <v>1178</v>
      </c>
      <c r="D1333">
        <v>99</v>
      </c>
      <c r="E1333">
        <v>1</v>
      </c>
      <c r="F1333">
        <v>99</v>
      </c>
    </row>
    <row r="1334" spans="1:6" x14ac:dyDescent="0.25">
      <c r="A1334">
        <v>1332</v>
      </c>
      <c r="B1334">
        <v>276</v>
      </c>
      <c r="C1334">
        <v>1060</v>
      </c>
      <c r="D1334">
        <v>93</v>
      </c>
      <c r="E1334">
        <v>3</v>
      </c>
      <c r="F1334">
        <v>279</v>
      </c>
    </row>
    <row r="1335" spans="1:6" x14ac:dyDescent="0.25">
      <c r="A1335">
        <v>1333</v>
      </c>
      <c r="B1335">
        <v>277</v>
      </c>
      <c r="C1335">
        <v>690</v>
      </c>
      <c r="D1335">
        <v>113</v>
      </c>
      <c r="E1335">
        <v>2</v>
      </c>
      <c r="F1335">
        <v>226</v>
      </c>
    </row>
    <row r="1336" spans="1:6" x14ac:dyDescent="0.25">
      <c r="A1336">
        <v>1334</v>
      </c>
      <c r="B1336">
        <v>277</v>
      </c>
      <c r="C1336">
        <v>944</v>
      </c>
      <c r="D1336">
        <v>96</v>
      </c>
      <c r="E1336">
        <v>2</v>
      </c>
      <c r="F1336">
        <v>192</v>
      </c>
    </row>
    <row r="1337" spans="1:6" x14ac:dyDescent="0.25">
      <c r="A1337">
        <v>1335</v>
      </c>
      <c r="B1337">
        <v>277</v>
      </c>
      <c r="C1337">
        <v>1180</v>
      </c>
      <c r="D1337">
        <v>99</v>
      </c>
      <c r="E1337">
        <v>2</v>
      </c>
      <c r="F1337">
        <v>198</v>
      </c>
    </row>
    <row r="1338" spans="1:6" x14ac:dyDescent="0.25">
      <c r="A1338">
        <v>1336</v>
      </c>
      <c r="B1338">
        <v>277</v>
      </c>
      <c r="C1338">
        <v>181</v>
      </c>
      <c r="D1338">
        <v>98</v>
      </c>
      <c r="E1338">
        <v>2</v>
      </c>
      <c r="F1338">
        <v>196</v>
      </c>
    </row>
    <row r="1339" spans="1:6" x14ac:dyDescent="0.25">
      <c r="A1339">
        <v>1337</v>
      </c>
      <c r="B1339">
        <v>277</v>
      </c>
      <c r="C1339">
        <v>740</v>
      </c>
      <c r="D1339">
        <v>109</v>
      </c>
      <c r="E1339">
        <v>3</v>
      </c>
      <c r="F1339">
        <v>327</v>
      </c>
    </row>
    <row r="1340" spans="1:6" x14ac:dyDescent="0.25">
      <c r="A1340">
        <v>1338</v>
      </c>
      <c r="B1340">
        <v>277</v>
      </c>
      <c r="C1340">
        <v>1037</v>
      </c>
      <c r="D1340">
        <v>90</v>
      </c>
      <c r="E1340">
        <v>3</v>
      </c>
      <c r="F1340">
        <v>270</v>
      </c>
    </row>
    <row r="1341" spans="1:6" x14ac:dyDescent="0.25">
      <c r="A1341">
        <v>1339</v>
      </c>
      <c r="B1341">
        <v>277</v>
      </c>
      <c r="C1341">
        <v>126</v>
      </c>
      <c r="D1341">
        <v>92</v>
      </c>
      <c r="E1341">
        <v>2</v>
      </c>
      <c r="F1341">
        <v>184</v>
      </c>
    </row>
    <row r="1342" spans="1:6" x14ac:dyDescent="0.25">
      <c r="A1342">
        <v>1340</v>
      </c>
      <c r="B1342">
        <v>278</v>
      </c>
      <c r="C1342">
        <v>1193</v>
      </c>
      <c r="D1342">
        <v>105</v>
      </c>
      <c r="E1342">
        <v>2</v>
      </c>
      <c r="F1342">
        <v>210</v>
      </c>
    </row>
    <row r="1343" spans="1:6" x14ac:dyDescent="0.25">
      <c r="A1343">
        <v>1341</v>
      </c>
      <c r="B1343">
        <v>278</v>
      </c>
      <c r="C1343">
        <v>534</v>
      </c>
      <c r="D1343">
        <v>98</v>
      </c>
      <c r="E1343">
        <v>2</v>
      </c>
      <c r="F1343">
        <v>196</v>
      </c>
    </row>
    <row r="1344" spans="1:6" x14ac:dyDescent="0.25">
      <c r="A1344">
        <v>1342</v>
      </c>
      <c r="B1344">
        <v>278</v>
      </c>
      <c r="C1344">
        <v>92</v>
      </c>
      <c r="D1344">
        <v>118</v>
      </c>
      <c r="E1344">
        <v>3</v>
      </c>
      <c r="F1344">
        <v>354</v>
      </c>
    </row>
    <row r="1345" spans="1:6" x14ac:dyDescent="0.25">
      <c r="A1345">
        <v>1343</v>
      </c>
      <c r="B1345">
        <v>278</v>
      </c>
      <c r="C1345">
        <v>248</v>
      </c>
      <c r="D1345">
        <v>95</v>
      </c>
      <c r="E1345">
        <v>1</v>
      </c>
      <c r="F1345">
        <v>95</v>
      </c>
    </row>
    <row r="1346" spans="1:6" x14ac:dyDescent="0.25">
      <c r="A1346">
        <v>1344</v>
      </c>
      <c r="B1346">
        <v>278</v>
      </c>
      <c r="C1346">
        <v>637</v>
      </c>
      <c r="D1346">
        <v>93</v>
      </c>
      <c r="E1346">
        <v>1</v>
      </c>
      <c r="F1346">
        <v>93</v>
      </c>
    </row>
    <row r="1347" spans="1:6" x14ac:dyDescent="0.25">
      <c r="A1347">
        <v>1345</v>
      </c>
      <c r="B1347">
        <v>278</v>
      </c>
      <c r="C1347">
        <v>232</v>
      </c>
      <c r="D1347">
        <v>106</v>
      </c>
      <c r="E1347">
        <v>1</v>
      </c>
      <c r="F1347">
        <v>106</v>
      </c>
    </row>
    <row r="1348" spans="1:6" x14ac:dyDescent="0.25">
      <c r="A1348">
        <v>1346</v>
      </c>
      <c r="B1348">
        <v>279</v>
      </c>
      <c r="C1348">
        <v>560</v>
      </c>
      <c r="D1348">
        <v>100</v>
      </c>
      <c r="E1348">
        <v>3</v>
      </c>
      <c r="F1348">
        <v>300</v>
      </c>
    </row>
    <row r="1349" spans="1:6" x14ac:dyDescent="0.25">
      <c r="A1349">
        <v>1347</v>
      </c>
      <c r="B1349">
        <v>279</v>
      </c>
      <c r="C1349">
        <v>15</v>
      </c>
      <c r="D1349">
        <v>96</v>
      </c>
      <c r="E1349">
        <v>2</v>
      </c>
      <c r="F1349">
        <v>192</v>
      </c>
    </row>
    <row r="1350" spans="1:6" x14ac:dyDescent="0.25">
      <c r="A1350">
        <v>1348</v>
      </c>
      <c r="B1350">
        <v>279</v>
      </c>
      <c r="C1350">
        <v>997</v>
      </c>
      <c r="D1350">
        <v>106</v>
      </c>
      <c r="E1350">
        <v>3</v>
      </c>
      <c r="F1350">
        <v>318</v>
      </c>
    </row>
    <row r="1351" spans="1:6" x14ac:dyDescent="0.25">
      <c r="A1351">
        <v>1349</v>
      </c>
      <c r="B1351">
        <v>279</v>
      </c>
      <c r="C1351">
        <v>707</v>
      </c>
      <c r="D1351">
        <v>119</v>
      </c>
      <c r="E1351">
        <v>1</v>
      </c>
      <c r="F1351">
        <v>119</v>
      </c>
    </row>
    <row r="1352" spans="1:6" x14ac:dyDescent="0.25">
      <c r="A1352">
        <v>1350</v>
      </c>
      <c r="B1352">
        <v>279</v>
      </c>
      <c r="C1352">
        <v>1073</v>
      </c>
      <c r="D1352">
        <v>93</v>
      </c>
      <c r="E1352">
        <v>1</v>
      </c>
      <c r="F1352">
        <v>93</v>
      </c>
    </row>
    <row r="1353" spans="1:6" x14ac:dyDescent="0.25">
      <c r="A1353">
        <v>1351</v>
      </c>
      <c r="B1353">
        <v>279</v>
      </c>
      <c r="C1353">
        <v>136</v>
      </c>
      <c r="D1353">
        <v>92</v>
      </c>
      <c r="E1353">
        <v>1</v>
      </c>
      <c r="F1353">
        <v>92</v>
      </c>
    </row>
    <row r="1354" spans="1:6" x14ac:dyDescent="0.25">
      <c r="A1354">
        <v>1352</v>
      </c>
      <c r="B1354">
        <v>279</v>
      </c>
      <c r="C1354">
        <v>755</v>
      </c>
      <c r="D1354">
        <v>109</v>
      </c>
      <c r="E1354">
        <v>3</v>
      </c>
      <c r="F1354">
        <v>327</v>
      </c>
    </row>
    <row r="1355" spans="1:6" x14ac:dyDescent="0.25">
      <c r="A1355">
        <v>1353</v>
      </c>
      <c r="B1355">
        <v>280</v>
      </c>
      <c r="C1355">
        <v>502</v>
      </c>
      <c r="D1355">
        <v>102</v>
      </c>
      <c r="E1355">
        <v>1</v>
      </c>
      <c r="F1355">
        <v>102</v>
      </c>
    </row>
    <row r="1356" spans="1:6" x14ac:dyDescent="0.25">
      <c r="A1356">
        <v>1354</v>
      </c>
      <c r="B1356">
        <v>280</v>
      </c>
      <c r="C1356">
        <v>1159</v>
      </c>
      <c r="D1356">
        <v>99</v>
      </c>
      <c r="E1356">
        <v>3</v>
      </c>
      <c r="F1356">
        <v>297</v>
      </c>
    </row>
    <row r="1357" spans="1:6" x14ac:dyDescent="0.25">
      <c r="A1357">
        <v>1355</v>
      </c>
      <c r="B1357">
        <v>280</v>
      </c>
      <c r="C1357">
        <v>459</v>
      </c>
      <c r="D1357">
        <v>118</v>
      </c>
      <c r="E1357">
        <v>1</v>
      </c>
      <c r="F1357">
        <v>118</v>
      </c>
    </row>
    <row r="1358" spans="1:6" x14ac:dyDescent="0.25">
      <c r="A1358">
        <v>1356</v>
      </c>
      <c r="B1358">
        <v>281</v>
      </c>
      <c r="C1358">
        <v>649</v>
      </c>
      <c r="D1358">
        <v>93</v>
      </c>
      <c r="E1358">
        <v>1</v>
      </c>
      <c r="F1358">
        <v>93</v>
      </c>
    </row>
    <row r="1359" spans="1:6" x14ac:dyDescent="0.25">
      <c r="A1359">
        <v>1357</v>
      </c>
      <c r="B1359">
        <v>281</v>
      </c>
      <c r="C1359">
        <v>994</v>
      </c>
      <c r="D1359">
        <v>106</v>
      </c>
      <c r="E1359">
        <v>3</v>
      </c>
      <c r="F1359">
        <v>318</v>
      </c>
    </row>
    <row r="1360" spans="1:6" x14ac:dyDescent="0.25">
      <c r="A1360">
        <v>1358</v>
      </c>
      <c r="B1360">
        <v>281</v>
      </c>
      <c r="C1360">
        <v>486</v>
      </c>
      <c r="D1360">
        <v>118</v>
      </c>
      <c r="E1360">
        <v>3</v>
      </c>
      <c r="F1360">
        <v>354</v>
      </c>
    </row>
    <row r="1361" spans="1:6" x14ac:dyDescent="0.25">
      <c r="A1361">
        <v>1359</v>
      </c>
      <c r="B1361">
        <v>281</v>
      </c>
      <c r="C1361">
        <v>639</v>
      </c>
      <c r="D1361">
        <v>93</v>
      </c>
      <c r="E1361">
        <v>1</v>
      </c>
      <c r="F1361">
        <v>93</v>
      </c>
    </row>
    <row r="1362" spans="1:6" x14ac:dyDescent="0.25">
      <c r="A1362">
        <v>1360</v>
      </c>
      <c r="B1362">
        <v>281</v>
      </c>
      <c r="C1362">
        <v>1157</v>
      </c>
      <c r="D1362">
        <v>99</v>
      </c>
      <c r="E1362">
        <v>3</v>
      </c>
      <c r="F1362">
        <v>297</v>
      </c>
    </row>
    <row r="1363" spans="1:6" x14ac:dyDescent="0.25">
      <c r="A1363">
        <v>1361</v>
      </c>
      <c r="B1363">
        <v>281</v>
      </c>
      <c r="C1363">
        <v>624</v>
      </c>
      <c r="D1363">
        <v>112</v>
      </c>
      <c r="E1363">
        <v>1</v>
      </c>
      <c r="F1363">
        <v>112</v>
      </c>
    </row>
    <row r="1364" spans="1:6" x14ac:dyDescent="0.25">
      <c r="A1364">
        <v>1362</v>
      </c>
      <c r="B1364">
        <v>281</v>
      </c>
      <c r="C1364">
        <v>321</v>
      </c>
      <c r="D1364">
        <v>109</v>
      </c>
      <c r="E1364">
        <v>1</v>
      </c>
      <c r="F1364">
        <v>109</v>
      </c>
    </row>
    <row r="1365" spans="1:6" x14ac:dyDescent="0.25">
      <c r="A1365">
        <v>1363</v>
      </c>
      <c r="B1365">
        <v>281</v>
      </c>
      <c r="C1365">
        <v>363</v>
      </c>
      <c r="D1365">
        <v>94</v>
      </c>
      <c r="E1365">
        <v>3</v>
      </c>
      <c r="F1365">
        <v>282</v>
      </c>
    </row>
    <row r="1366" spans="1:6" x14ac:dyDescent="0.25">
      <c r="A1366">
        <v>1364</v>
      </c>
      <c r="B1366">
        <v>281</v>
      </c>
      <c r="C1366">
        <v>51</v>
      </c>
      <c r="D1366">
        <v>104</v>
      </c>
      <c r="E1366">
        <v>3</v>
      </c>
      <c r="F1366">
        <v>312</v>
      </c>
    </row>
    <row r="1367" spans="1:6" x14ac:dyDescent="0.25">
      <c r="A1367">
        <v>1365</v>
      </c>
      <c r="B1367">
        <v>282</v>
      </c>
      <c r="C1367">
        <v>52</v>
      </c>
      <c r="D1367">
        <v>104</v>
      </c>
      <c r="E1367">
        <v>2</v>
      </c>
      <c r="F1367">
        <v>208</v>
      </c>
    </row>
    <row r="1368" spans="1:6" x14ac:dyDescent="0.25">
      <c r="A1368">
        <v>1366</v>
      </c>
      <c r="B1368">
        <v>282</v>
      </c>
      <c r="C1368">
        <v>537</v>
      </c>
      <c r="D1368">
        <v>98</v>
      </c>
      <c r="E1368">
        <v>1</v>
      </c>
      <c r="F1368">
        <v>98</v>
      </c>
    </row>
    <row r="1369" spans="1:6" x14ac:dyDescent="0.25">
      <c r="A1369">
        <v>1367</v>
      </c>
      <c r="B1369">
        <v>282</v>
      </c>
      <c r="C1369">
        <v>481</v>
      </c>
      <c r="D1369">
        <v>118</v>
      </c>
      <c r="E1369">
        <v>1</v>
      </c>
      <c r="F1369">
        <v>118</v>
      </c>
    </row>
    <row r="1370" spans="1:6" x14ac:dyDescent="0.25">
      <c r="A1370">
        <v>1368</v>
      </c>
      <c r="B1370">
        <v>282</v>
      </c>
      <c r="C1370">
        <v>1207</v>
      </c>
      <c r="D1370">
        <v>105</v>
      </c>
      <c r="E1370">
        <v>2</v>
      </c>
      <c r="F1370">
        <v>210</v>
      </c>
    </row>
    <row r="1371" spans="1:6" x14ac:dyDescent="0.25">
      <c r="A1371">
        <v>1369</v>
      </c>
      <c r="B1371">
        <v>282</v>
      </c>
      <c r="C1371">
        <v>611</v>
      </c>
      <c r="D1371">
        <v>112</v>
      </c>
      <c r="E1371">
        <v>1</v>
      </c>
      <c r="F1371">
        <v>112</v>
      </c>
    </row>
    <row r="1372" spans="1:6" x14ac:dyDescent="0.25">
      <c r="A1372">
        <v>1370</v>
      </c>
      <c r="B1372">
        <v>282</v>
      </c>
      <c r="C1372">
        <v>427</v>
      </c>
      <c r="D1372">
        <v>107</v>
      </c>
      <c r="E1372">
        <v>2</v>
      </c>
      <c r="F1372">
        <v>214</v>
      </c>
    </row>
    <row r="1373" spans="1:6" x14ac:dyDescent="0.25">
      <c r="A1373">
        <v>1371</v>
      </c>
      <c r="B1373">
        <v>282</v>
      </c>
      <c r="C1373">
        <v>74</v>
      </c>
      <c r="D1373">
        <v>118</v>
      </c>
      <c r="E1373">
        <v>2</v>
      </c>
      <c r="F1373">
        <v>236</v>
      </c>
    </row>
    <row r="1374" spans="1:6" x14ac:dyDescent="0.25">
      <c r="A1374">
        <v>1372</v>
      </c>
      <c r="B1374">
        <v>282</v>
      </c>
      <c r="C1374">
        <v>1106</v>
      </c>
      <c r="D1374">
        <v>115</v>
      </c>
      <c r="E1374">
        <v>2</v>
      </c>
      <c r="F1374">
        <v>230</v>
      </c>
    </row>
    <row r="1375" spans="1:6" x14ac:dyDescent="0.25">
      <c r="A1375">
        <v>1373</v>
      </c>
      <c r="B1375">
        <v>283</v>
      </c>
      <c r="C1375">
        <v>67</v>
      </c>
      <c r="D1375">
        <v>104</v>
      </c>
      <c r="E1375">
        <v>1</v>
      </c>
      <c r="F1375">
        <v>104</v>
      </c>
    </row>
    <row r="1376" spans="1:6" x14ac:dyDescent="0.25">
      <c r="A1376">
        <v>1374</v>
      </c>
      <c r="B1376">
        <v>283</v>
      </c>
      <c r="C1376">
        <v>1239</v>
      </c>
      <c r="D1376">
        <v>112</v>
      </c>
      <c r="E1376">
        <v>1</v>
      </c>
      <c r="F1376">
        <v>112</v>
      </c>
    </row>
    <row r="1377" spans="1:6" x14ac:dyDescent="0.25">
      <c r="A1377">
        <v>1375</v>
      </c>
      <c r="B1377">
        <v>283</v>
      </c>
      <c r="C1377">
        <v>1213</v>
      </c>
      <c r="D1377">
        <v>105</v>
      </c>
      <c r="E1377">
        <v>3</v>
      </c>
      <c r="F1377">
        <v>315</v>
      </c>
    </row>
    <row r="1378" spans="1:6" x14ac:dyDescent="0.25">
      <c r="A1378">
        <v>1376</v>
      </c>
      <c r="B1378">
        <v>283</v>
      </c>
      <c r="C1378">
        <v>1119</v>
      </c>
      <c r="D1378">
        <v>115</v>
      </c>
      <c r="E1378">
        <v>3</v>
      </c>
      <c r="F1378">
        <v>345</v>
      </c>
    </row>
    <row r="1379" spans="1:6" x14ac:dyDescent="0.25">
      <c r="A1379">
        <v>1377</v>
      </c>
      <c r="B1379">
        <v>283</v>
      </c>
      <c r="C1379">
        <v>168</v>
      </c>
      <c r="D1379">
        <v>91</v>
      </c>
      <c r="E1379">
        <v>2</v>
      </c>
      <c r="F1379">
        <v>182</v>
      </c>
    </row>
    <row r="1380" spans="1:6" x14ac:dyDescent="0.25">
      <c r="A1380">
        <v>1378</v>
      </c>
      <c r="B1380">
        <v>283</v>
      </c>
      <c r="C1380">
        <v>606</v>
      </c>
      <c r="D1380">
        <v>112</v>
      </c>
      <c r="E1380">
        <v>1</v>
      </c>
      <c r="F1380">
        <v>112</v>
      </c>
    </row>
    <row r="1381" spans="1:6" x14ac:dyDescent="0.25">
      <c r="A1381">
        <v>1379</v>
      </c>
      <c r="B1381">
        <v>283</v>
      </c>
      <c r="C1381">
        <v>1113</v>
      </c>
      <c r="D1381">
        <v>115</v>
      </c>
      <c r="E1381">
        <v>1</v>
      </c>
      <c r="F1381">
        <v>115</v>
      </c>
    </row>
    <row r="1382" spans="1:6" x14ac:dyDescent="0.25">
      <c r="A1382">
        <v>1380</v>
      </c>
      <c r="B1382">
        <v>283</v>
      </c>
      <c r="C1382">
        <v>288</v>
      </c>
      <c r="D1382">
        <v>105</v>
      </c>
      <c r="E1382">
        <v>1</v>
      </c>
      <c r="F1382">
        <v>105</v>
      </c>
    </row>
    <row r="1383" spans="1:6" x14ac:dyDescent="0.25">
      <c r="A1383">
        <v>1381</v>
      </c>
      <c r="B1383">
        <v>283</v>
      </c>
      <c r="C1383">
        <v>392</v>
      </c>
      <c r="D1383">
        <v>119</v>
      </c>
      <c r="E1383">
        <v>3</v>
      </c>
      <c r="F1383">
        <v>357</v>
      </c>
    </row>
    <row r="1384" spans="1:6" x14ac:dyDescent="0.25">
      <c r="A1384">
        <v>1382</v>
      </c>
      <c r="B1384">
        <v>284</v>
      </c>
      <c r="C1384">
        <v>1057</v>
      </c>
      <c r="D1384">
        <v>93</v>
      </c>
      <c r="E1384">
        <v>1</v>
      </c>
      <c r="F1384">
        <v>93</v>
      </c>
    </row>
    <row r="1385" spans="1:6" x14ac:dyDescent="0.25">
      <c r="A1385">
        <v>1383</v>
      </c>
      <c r="B1385">
        <v>284</v>
      </c>
      <c r="C1385">
        <v>1016</v>
      </c>
      <c r="D1385">
        <v>90</v>
      </c>
      <c r="E1385">
        <v>2</v>
      </c>
      <c r="F1385">
        <v>180</v>
      </c>
    </row>
    <row r="1386" spans="1:6" x14ac:dyDescent="0.25">
      <c r="A1386">
        <v>1384</v>
      </c>
      <c r="B1386">
        <v>285</v>
      </c>
      <c r="C1386">
        <v>1223</v>
      </c>
      <c r="D1386">
        <v>105</v>
      </c>
      <c r="E1386">
        <v>2</v>
      </c>
      <c r="F1386">
        <v>210</v>
      </c>
    </row>
    <row r="1387" spans="1:6" x14ac:dyDescent="0.25">
      <c r="A1387">
        <v>1385</v>
      </c>
      <c r="B1387">
        <v>285</v>
      </c>
      <c r="C1387">
        <v>948</v>
      </c>
      <c r="D1387">
        <v>97</v>
      </c>
      <c r="E1387">
        <v>2</v>
      </c>
      <c r="F1387">
        <v>194</v>
      </c>
    </row>
    <row r="1388" spans="1:6" x14ac:dyDescent="0.25">
      <c r="A1388">
        <v>1386</v>
      </c>
      <c r="B1388">
        <v>286</v>
      </c>
      <c r="C1388">
        <v>740</v>
      </c>
      <c r="D1388">
        <v>109</v>
      </c>
      <c r="E1388">
        <v>1</v>
      </c>
      <c r="F1388">
        <v>109</v>
      </c>
    </row>
    <row r="1389" spans="1:6" x14ac:dyDescent="0.25">
      <c r="A1389">
        <v>1387</v>
      </c>
      <c r="B1389">
        <v>286</v>
      </c>
      <c r="C1389">
        <v>982</v>
      </c>
      <c r="D1389">
        <v>106</v>
      </c>
      <c r="E1389">
        <v>3</v>
      </c>
      <c r="F1389">
        <v>318</v>
      </c>
    </row>
    <row r="1390" spans="1:6" x14ac:dyDescent="0.25">
      <c r="A1390">
        <v>1388</v>
      </c>
      <c r="B1390">
        <v>286</v>
      </c>
      <c r="C1390">
        <v>719</v>
      </c>
      <c r="D1390">
        <v>119</v>
      </c>
      <c r="E1390">
        <v>3</v>
      </c>
      <c r="F1390">
        <v>357</v>
      </c>
    </row>
    <row r="1391" spans="1:6" x14ac:dyDescent="0.25">
      <c r="A1391">
        <v>1389</v>
      </c>
      <c r="B1391">
        <v>286</v>
      </c>
      <c r="C1391">
        <v>802</v>
      </c>
      <c r="D1391">
        <v>91</v>
      </c>
      <c r="E1391">
        <v>2</v>
      </c>
      <c r="F1391">
        <v>182</v>
      </c>
    </row>
    <row r="1392" spans="1:6" x14ac:dyDescent="0.25">
      <c r="A1392">
        <v>1390</v>
      </c>
      <c r="B1392">
        <v>286</v>
      </c>
      <c r="C1392">
        <v>285</v>
      </c>
      <c r="D1392">
        <v>105</v>
      </c>
      <c r="E1392">
        <v>3</v>
      </c>
      <c r="F1392">
        <v>315</v>
      </c>
    </row>
    <row r="1393" spans="1:6" x14ac:dyDescent="0.25">
      <c r="A1393">
        <v>1391</v>
      </c>
      <c r="B1393">
        <v>286</v>
      </c>
      <c r="C1393">
        <v>741</v>
      </c>
      <c r="D1393">
        <v>109</v>
      </c>
      <c r="E1393">
        <v>1</v>
      </c>
      <c r="F1393">
        <v>109</v>
      </c>
    </row>
    <row r="1394" spans="1:6" x14ac:dyDescent="0.25">
      <c r="A1394">
        <v>1392</v>
      </c>
      <c r="B1394">
        <v>287</v>
      </c>
      <c r="C1394">
        <v>977</v>
      </c>
      <c r="D1394">
        <v>97</v>
      </c>
      <c r="E1394">
        <v>1</v>
      </c>
      <c r="F1394">
        <v>97</v>
      </c>
    </row>
    <row r="1395" spans="1:6" x14ac:dyDescent="0.25">
      <c r="A1395">
        <v>1393</v>
      </c>
      <c r="B1395">
        <v>287</v>
      </c>
      <c r="C1395">
        <v>607</v>
      </c>
      <c r="D1395">
        <v>112</v>
      </c>
      <c r="E1395">
        <v>3</v>
      </c>
      <c r="F1395">
        <v>336</v>
      </c>
    </row>
    <row r="1396" spans="1:6" x14ac:dyDescent="0.25">
      <c r="A1396">
        <v>1394</v>
      </c>
      <c r="B1396">
        <v>287</v>
      </c>
      <c r="C1396">
        <v>755</v>
      </c>
      <c r="D1396">
        <v>109</v>
      </c>
      <c r="E1396">
        <v>3</v>
      </c>
      <c r="F1396">
        <v>327</v>
      </c>
    </row>
    <row r="1397" spans="1:6" x14ac:dyDescent="0.25">
      <c r="A1397">
        <v>1395</v>
      </c>
      <c r="B1397">
        <v>288</v>
      </c>
      <c r="C1397">
        <v>84</v>
      </c>
      <c r="D1397">
        <v>118</v>
      </c>
      <c r="E1397">
        <v>3</v>
      </c>
      <c r="F1397">
        <v>354</v>
      </c>
    </row>
    <row r="1398" spans="1:6" x14ac:dyDescent="0.25">
      <c r="A1398">
        <v>1396</v>
      </c>
      <c r="B1398">
        <v>288</v>
      </c>
      <c r="C1398">
        <v>519</v>
      </c>
      <c r="D1398">
        <v>102</v>
      </c>
      <c r="E1398">
        <v>3</v>
      </c>
      <c r="F1398">
        <v>306</v>
      </c>
    </row>
    <row r="1399" spans="1:6" x14ac:dyDescent="0.25">
      <c r="A1399">
        <v>1397</v>
      </c>
      <c r="B1399">
        <v>288</v>
      </c>
      <c r="C1399">
        <v>715</v>
      </c>
      <c r="D1399">
        <v>119</v>
      </c>
      <c r="E1399">
        <v>1</v>
      </c>
      <c r="F1399">
        <v>119</v>
      </c>
    </row>
    <row r="1400" spans="1:6" x14ac:dyDescent="0.25">
      <c r="A1400">
        <v>1398</v>
      </c>
      <c r="B1400">
        <v>288</v>
      </c>
      <c r="C1400">
        <v>519</v>
      </c>
      <c r="D1400">
        <v>102</v>
      </c>
      <c r="E1400">
        <v>3</v>
      </c>
      <c r="F1400">
        <v>306</v>
      </c>
    </row>
    <row r="1401" spans="1:6" x14ac:dyDescent="0.25">
      <c r="A1401">
        <v>1399</v>
      </c>
      <c r="B1401">
        <v>288</v>
      </c>
      <c r="C1401">
        <v>788</v>
      </c>
      <c r="D1401">
        <v>91</v>
      </c>
      <c r="E1401">
        <v>2</v>
      </c>
      <c r="F1401">
        <v>182</v>
      </c>
    </row>
    <row r="1402" spans="1:6" x14ac:dyDescent="0.25">
      <c r="A1402">
        <v>1400</v>
      </c>
      <c r="B1402">
        <v>288</v>
      </c>
      <c r="C1402">
        <v>888</v>
      </c>
      <c r="D1402">
        <v>94</v>
      </c>
      <c r="E1402">
        <v>3</v>
      </c>
      <c r="F1402">
        <v>282</v>
      </c>
    </row>
    <row r="1403" spans="1:6" x14ac:dyDescent="0.25">
      <c r="A1403">
        <v>1401</v>
      </c>
      <c r="B1403">
        <v>288</v>
      </c>
      <c r="C1403">
        <v>1203</v>
      </c>
      <c r="D1403">
        <v>105</v>
      </c>
      <c r="E1403">
        <v>1</v>
      </c>
      <c r="F1403">
        <v>105</v>
      </c>
    </row>
    <row r="1404" spans="1:6" x14ac:dyDescent="0.25">
      <c r="A1404">
        <v>1402</v>
      </c>
      <c r="B1404">
        <v>288</v>
      </c>
      <c r="C1404">
        <v>847</v>
      </c>
      <c r="D1404">
        <v>113</v>
      </c>
      <c r="E1404">
        <v>2</v>
      </c>
      <c r="F1404">
        <v>226</v>
      </c>
    </row>
    <row r="1405" spans="1:6" x14ac:dyDescent="0.25">
      <c r="A1405">
        <v>1403</v>
      </c>
      <c r="B1405">
        <v>288</v>
      </c>
      <c r="C1405">
        <v>395</v>
      </c>
      <c r="D1405">
        <v>119</v>
      </c>
      <c r="E1405">
        <v>1</v>
      </c>
      <c r="F1405">
        <v>119</v>
      </c>
    </row>
    <row r="1406" spans="1:6" x14ac:dyDescent="0.25">
      <c r="A1406">
        <v>1404</v>
      </c>
      <c r="B1406">
        <v>289</v>
      </c>
      <c r="C1406">
        <v>828</v>
      </c>
      <c r="D1406">
        <v>117</v>
      </c>
      <c r="E1406">
        <v>2</v>
      </c>
      <c r="F1406">
        <v>234</v>
      </c>
    </row>
    <row r="1407" spans="1:6" x14ac:dyDescent="0.25">
      <c r="A1407">
        <v>1405</v>
      </c>
      <c r="B1407">
        <v>289</v>
      </c>
      <c r="C1407">
        <v>422</v>
      </c>
      <c r="D1407">
        <v>107</v>
      </c>
      <c r="E1407">
        <v>1</v>
      </c>
      <c r="F1407">
        <v>107</v>
      </c>
    </row>
    <row r="1408" spans="1:6" x14ac:dyDescent="0.25">
      <c r="A1408">
        <v>1406</v>
      </c>
      <c r="B1408">
        <v>289</v>
      </c>
      <c r="C1408">
        <v>1141</v>
      </c>
      <c r="D1408">
        <v>102</v>
      </c>
      <c r="E1408">
        <v>1</v>
      </c>
      <c r="F1408">
        <v>102</v>
      </c>
    </row>
    <row r="1409" spans="1:6" x14ac:dyDescent="0.25">
      <c r="A1409">
        <v>1407</v>
      </c>
      <c r="B1409">
        <v>289</v>
      </c>
      <c r="C1409">
        <v>599</v>
      </c>
      <c r="D1409">
        <v>112</v>
      </c>
      <c r="E1409">
        <v>2</v>
      </c>
      <c r="F1409">
        <v>224</v>
      </c>
    </row>
    <row r="1410" spans="1:6" x14ac:dyDescent="0.25">
      <c r="A1410">
        <v>1408</v>
      </c>
      <c r="B1410">
        <v>289</v>
      </c>
      <c r="C1410">
        <v>481</v>
      </c>
      <c r="D1410">
        <v>118</v>
      </c>
      <c r="E1410">
        <v>2</v>
      </c>
      <c r="F1410">
        <v>236</v>
      </c>
    </row>
    <row r="1411" spans="1:6" x14ac:dyDescent="0.25">
      <c r="A1411">
        <v>1409</v>
      </c>
      <c r="B1411">
        <v>289</v>
      </c>
      <c r="C1411">
        <v>736</v>
      </c>
      <c r="D1411">
        <v>109</v>
      </c>
      <c r="E1411">
        <v>2</v>
      </c>
      <c r="F1411">
        <v>218</v>
      </c>
    </row>
    <row r="1412" spans="1:6" x14ac:dyDescent="0.25">
      <c r="A1412">
        <v>1410</v>
      </c>
      <c r="B1412">
        <v>289</v>
      </c>
      <c r="C1412">
        <v>45</v>
      </c>
      <c r="D1412">
        <v>104</v>
      </c>
      <c r="E1412">
        <v>3</v>
      </c>
      <c r="F1412">
        <v>312</v>
      </c>
    </row>
    <row r="1413" spans="1:6" x14ac:dyDescent="0.25">
      <c r="A1413">
        <v>1411</v>
      </c>
      <c r="B1413">
        <v>289</v>
      </c>
      <c r="C1413">
        <v>1045</v>
      </c>
      <c r="D1413">
        <v>90</v>
      </c>
      <c r="E1413">
        <v>1</v>
      </c>
      <c r="F1413">
        <v>90</v>
      </c>
    </row>
    <row r="1414" spans="1:6" x14ac:dyDescent="0.25">
      <c r="A1414">
        <v>1412</v>
      </c>
      <c r="B1414">
        <v>289</v>
      </c>
      <c r="C1414">
        <v>463</v>
      </c>
      <c r="D1414">
        <v>118</v>
      </c>
      <c r="E1414">
        <v>2</v>
      </c>
      <c r="F1414">
        <v>236</v>
      </c>
    </row>
    <row r="1415" spans="1:6" x14ac:dyDescent="0.25">
      <c r="A1415">
        <v>1413</v>
      </c>
      <c r="B1415">
        <v>289</v>
      </c>
      <c r="C1415">
        <v>1150</v>
      </c>
      <c r="D1415">
        <v>102</v>
      </c>
      <c r="E1415">
        <v>2</v>
      </c>
      <c r="F1415">
        <v>204</v>
      </c>
    </row>
    <row r="1416" spans="1:6" x14ac:dyDescent="0.25">
      <c r="A1416">
        <v>1414</v>
      </c>
      <c r="B1416">
        <v>290</v>
      </c>
      <c r="C1416">
        <v>780</v>
      </c>
      <c r="D1416">
        <v>91</v>
      </c>
      <c r="E1416">
        <v>1</v>
      </c>
      <c r="F1416">
        <v>91</v>
      </c>
    </row>
    <row r="1417" spans="1:6" x14ac:dyDescent="0.25">
      <c r="A1417">
        <v>1415</v>
      </c>
      <c r="B1417">
        <v>290</v>
      </c>
      <c r="C1417">
        <v>770</v>
      </c>
      <c r="D1417">
        <v>91</v>
      </c>
      <c r="E1417">
        <v>3</v>
      </c>
      <c r="F1417">
        <v>273</v>
      </c>
    </row>
    <row r="1418" spans="1:6" x14ac:dyDescent="0.25">
      <c r="A1418">
        <v>1416</v>
      </c>
      <c r="B1418">
        <v>290</v>
      </c>
      <c r="C1418">
        <v>916</v>
      </c>
      <c r="D1418">
        <v>96</v>
      </c>
      <c r="E1418">
        <v>2</v>
      </c>
      <c r="F1418">
        <v>192</v>
      </c>
    </row>
    <row r="1419" spans="1:6" x14ac:dyDescent="0.25">
      <c r="A1419">
        <v>1417</v>
      </c>
      <c r="B1419">
        <v>290</v>
      </c>
      <c r="C1419">
        <v>843</v>
      </c>
      <c r="D1419">
        <v>113</v>
      </c>
      <c r="E1419">
        <v>3</v>
      </c>
      <c r="F1419">
        <v>339</v>
      </c>
    </row>
    <row r="1420" spans="1:6" x14ac:dyDescent="0.25">
      <c r="A1420">
        <v>1418</v>
      </c>
      <c r="B1420">
        <v>290</v>
      </c>
      <c r="C1420">
        <v>143</v>
      </c>
      <c r="D1420">
        <v>91</v>
      </c>
      <c r="E1420">
        <v>1</v>
      </c>
      <c r="F1420">
        <v>91</v>
      </c>
    </row>
    <row r="1421" spans="1:6" x14ac:dyDescent="0.25">
      <c r="A1421">
        <v>1419</v>
      </c>
      <c r="B1421">
        <v>291</v>
      </c>
      <c r="C1421">
        <v>443</v>
      </c>
      <c r="D1421">
        <v>107</v>
      </c>
      <c r="E1421">
        <v>3</v>
      </c>
      <c r="F1421">
        <v>321</v>
      </c>
    </row>
    <row r="1422" spans="1:6" x14ac:dyDescent="0.25">
      <c r="A1422">
        <v>1420</v>
      </c>
      <c r="B1422">
        <v>291</v>
      </c>
      <c r="C1422">
        <v>810</v>
      </c>
      <c r="D1422">
        <v>117</v>
      </c>
      <c r="E1422">
        <v>3</v>
      </c>
      <c r="F1422">
        <v>351</v>
      </c>
    </row>
    <row r="1423" spans="1:6" x14ac:dyDescent="0.25">
      <c r="A1423">
        <v>1421</v>
      </c>
      <c r="B1423">
        <v>291</v>
      </c>
      <c r="C1423">
        <v>800</v>
      </c>
      <c r="D1423">
        <v>91</v>
      </c>
      <c r="E1423">
        <v>3</v>
      </c>
      <c r="F1423">
        <v>273</v>
      </c>
    </row>
    <row r="1424" spans="1:6" x14ac:dyDescent="0.25">
      <c r="A1424">
        <v>1422</v>
      </c>
      <c r="B1424">
        <v>291</v>
      </c>
      <c r="C1424">
        <v>287</v>
      </c>
      <c r="D1424">
        <v>105</v>
      </c>
      <c r="E1424">
        <v>2</v>
      </c>
      <c r="F1424">
        <v>210</v>
      </c>
    </row>
    <row r="1425" spans="1:6" x14ac:dyDescent="0.25">
      <c r="A1425">
        <v>1423</v>
      </c>
      <c r="B1425">
        <v>291</v>
      </c>
      <c r="C1425">
        <v>222</v>
      </c>
      <c r="D1425">
        <v>106</v>
      </c>
      <c r="E1425">
        <v>1</v>
      </c>
      <c r="F1425">
        <v>106</v>
      </c>
    </row>
    <row r="1426" spans="1:6" x14ac:dyDescent="0.25">
      <c r="A1426">
        <v>1424</v>
      </c>
      <c r="B1426">
        <v>291</v>
      </c>
      <c r="C1426">
        <v>806</v>
      </c>
      <c r="D1426">
        <v>117</v>
      </c>
      <c r="E1426">
        <v>1</v>
      </c>
      <c r="F1426">
        <v>117</v>
      </c>
    </row>
    <row r="1427" spans="1:6" x14ac:dyDescent="0.25">
      <c r="A1427">
        <v>1425</v>
      </c>
      <c r="B1427">
        <v>292</v>
      </c>
      <c r="C1427">
        <v>946</v>
      </c>
      <c r="D1427">
        <v>97</v>
      </c>
      <c r="E1427">
        <v>3</v>
      </c>
      <c r="F1427">
        <v>291</v>
      </c>
    </row>
    <row r="1428" spans="1:6" x14ac:dyDescent="0.25">
      <c r="A1428">
        <v>1426</v>
      </c>
      <c r="B1428">
        <v>292</v>
      </c>
      <c r="C1428">
        <v>692</v>
      </c>
      <c r="D1428">
        <v>113</v>
      </c>
      <c r="E1428">
        <v>3</v>
      </c>
      <c r="F1428">
        <v>339</v>
      </c>
    </row>
    <row r="1429" spans="1:6" x14ac:dyDescent="0.25">
      <c r="A1429">
        <v>1427</v>
      </c>
      <c r="B1429">
        <v>292</v>
      </c>
      <c r="C1429">
        <v>1246</v>
      </c>
      <c r="D1429">
        <v>112</v>
      </c>
      <c r="E1429">
        <v>1</v>
      </c>
      <c r="F1429">
        <v>112</v>
      </c>
    </row>
    <row r="1430" spans="1:6" x14ac:dyDescent="0.25">
      <c r="A1430">
        <v>1428</v>
      </c>
      <c r="B1430">
        <v>292</v>
      </c>
      <c r="C1430">
        <v>925</v>
      </c>
      <c r="D1430">
        <v>96</v>
      </c>
      <c r="E1430">
        <v>2</v>
      </c>
      <c r="F1430">
        <v>192</v>
      </c>
    </row>
    <row r="1431" spans="1:6" x14ac:dyDescent="0.25">
      <c r="A1431">
        <v>1429</v>
      </c>
      <c r="B1431">
        <v>292</v>
      </c>
      <c r="C1431">
        <v>189</v>
      </c>
      <c r="D1431">
        <v>98</v>
      </c>
      <c r="E1431">
        <v>3</v>
      </c>
      <c r="F1431">
        <v>294</v>
      </c>
    </row>
    <row r="1432" spans="1:6" x14ac:dyDescent="0.25">
      <c r="A1432">
        <v>1430</v>
      </c>
      <c r="B1432">
        <v>292</v>
      </c>
      <c r="C1432">
        <v>1250</v>
      </c>
      <c r="D1432">
        <v>112</v>
      </c>
      <c r="E1432">
        <v>2</v>
      </c>
      <c r="F1432">
        <v>224</v>
      </c>
    </row>
    <row r="1433" spans="1:6" x14ac:dyDescent="0.25">
      <c r="A1433">
        <v>1431</v>
      </c>
      <c r="B1433">
        <v>293</v>
      </c>
      <c r="C1433">
        <v>740</v>
      </c>
      <c r="D1433">
        <v>109</v>
      </c>
      <c r="E1433">
        <v>2</v>
      </c>
      <c r="F1433">
        <v>218</v>
      </c>
    </row>
    <row r="1434" spans="1:6" x14ac:dyDescent="0.25">
      <c r="A1434">
        <v>1432</v>
      </c>
      <c r="B1434">
        <v>293</v>
      </c>
      <c r="C1434">
        <v>982</v>
      </c>
      <c r="D1434">
        <v>106</v>
      </c>
      <c r="E1434">
        <v>2</v>
      </c>
      <c r="F1434">
        <v>212</v>
      </c>
    </row>
    <row r="1435" spans="1:6" x14ac:dyDescent="0.25">
      <c r="A1435">
        <v>1433</v>
      </c>
      <c r="B1435">
        <v>293</v>
      </c>
      <c r="C1435">
        <v>1122</v>
      </c>
      <c r="D1435">
        <v>102</v>
      </c>
      <c r="E1435">
        <v>2</v>
      </c>
      <c r="F1435">
        <v>204</v>
      </c>
    </row>
    <row r="1436" spans="1:6" x14ac:dyDescent="0.25">
      <c r="A1436">
        <v>1434</v>
      </c>
      <c r="B1436">
        <v>293</v>
      </c>
      <c r="C1436">
        <v>1050</v>
      </c>
      <c r="D1436">
        <v>93</v>
      </c>
      <c r="E1436">
        <v>1</v>
      </c>
      <c r="F1436">
        <v>93</v>
      </c>
    </row>
    <row r="1437" spans="1:6" x14ac:dyDescent="0.25">
      <c r="A1437">
        <v>1435</v>
      </c>
      <c r="B1437">
        <v>293</v>
      </c>
      <c r="C1437">
        <v>1055</v>
      </c>
      <c r="D1437">
        <v>93</v>
      </c>
      <c r="E1437">
        <v>2</v>
      </c>
      <c r="F1437">
        <v>186</v>
      </c>
    </row>
    <row r="1438" spans="1:6" x14ac:dyDescent="0.25">
      <c r="A1438">
        <v>1436</v>
      </c>
      <c r="B1438">
        <v>293</v>
      </c>
      <c r="C1438">
        <v>105</v>
      </c>
      <c r="D1438">
        <v>92</v>
      </c>
      <c r="E1438">
        <v>3</v>
      </c>
      <c r="F1438">
        <v>276</v>
      </c>
    </row>
    <row r="1439" spans="1:6" x14ac:dyDescent="0.25">
      <c r="A1439">
        <v>1437</v>
      </c>
      <c r="B1439">
        <v>293</v>
      </c>
      <c r="C1439">
        <v>317</v>
      </c>
      <c r="D1439">
        <v>109</v>
      </c>
      <c r="E1439">
        <v>1</v>
      </c>
      <c r="F1439">
        <v>109</v>
      </c>
    </row>
    <row r="1440" spans="1:6" x14ac:dyDescent="0.25">
      <c r="A1440">
        <v>1438</v>
      </c>
      <c r="B1440">
        <v>294</v>
      </c>
      <c r="C1440">
        <v>539</v>
      </c>
      <c r="D1440">
        <v>98</v>
      </c>
      <c r="E1440">
        <v>1</v>
      </c>
      <c r="F1440">
        <v>98</v>
      </c>
    </row>
    <row r="1441" spans="1:6" x14ac:dyDescent="0.25">
      <c r="A1441">
        <v>1439</v>
      </c>
      <c r="B1441">
        <v>294</v>
      </c>
      <c r="C1441">
        <v>566</v>
      </c>
      <c r="D1441">
        <v>100</v>
      </c>
      <c r="E1441">
        <v>3</v>
      </c>
      <c r="F1441">
        <v>300</v>
      </c>
    </row>
    <row r="1442" spans="1:6" x14ac:dyDescent="0.25">
      <c r="A1442">
        <v>1440</v>
      </c>
      <c r="B1442">
        <v>294</v>
      </c>
      <c r="C1442">
        <v>1241</v>
      </c>
      <c r="D1442">
        <v>112</v>
      </c>
      <c r="E1442">
        <v>2</v>
      </c>
      <c r="F1442">
        <v>224</v>
      </c>
    </row>
    <row r="1443" spans="1:6" x14ac:dyDescent="0.25">
      <c r="A1443">
        <v>1441</v>
      </c>
      <c r="B1443">
        <v>294</v>
      </c>
      <c r="C1443">
        <v>181</v>
      </c>
      <c r="D1443">
        <v>98</v>
      </c>
      <c r="E1443">
        <v>1</v>
      </c>
      <c r="F1443">
        <v>98</v>
      </c>
    </row>
    <row r="1444" spans="1:6" x14ac:dyDescent="0.25">
      <c r="A1444">
        <v>1442</v>
      </c>
      <c r="B1444">
        <v>294</v>
      </c>
      <c r="C1444">
        <v>25</v>
      </c>
      <c r="D1444">
        <v>96</v>
      </c>
      <c r="E1444">
        <v>1</v>
      </c>
      <c r="F1444">
        <v>96</v>
      </c>
    </row>
    <row r="1445" spans="1:6" x14ac:dyDescent="0.25">
      <c r="A1445">
        <v>1443</v>
      </c>
      <c r="B1445">
        <v>294</v>
      </c>
      <c r="C1445">
        <v>1219</v>
      </c>
      <c r="D1445">
        <v>105</v>
      </c>
      <c r="E1445">
        <v>1</v>
      </c>
      <c r="F1445">
        <v>105</v>
      </c>
    </row>
    <row r="1446" spans="1:6" x14ac:dyDescent="0.25">
      <c r="A1446">
        <v>1444</v>
      </c>
      <c r="B1446">
        <v>295</v>
      </c>
      <c r="C1446">
        <v>865</v>
      </c>
      <c r="D1446">
        <v>113</v>
      </c>
      <c r="E1446">
        <v>1</v>
      </c>
      <c r="F1446">
        <v>113</v>
      </c>
    </row>
    <row r="1447" spans="1:6" x14ac:dyDescent="0.25">
      <c r="A1447">
        <v>1445</v>
      </c>
      <c r="B1447">
        <v>295</v>
      </c>
      <c r="C1447">
        <v>571</v>
      </c>
      <c r="D1447">
        <v>100</v>
      </c>
      <c r="E1447">
        <v>2</v>
      </c>
      <c r="F1447">
        <v>200</v>
      </c>
    </row>
    <row r="1448" spans="1:6" x14ac:dyDescent="0.25">
      <c r="A1448">
        <v>1446</v>
      </c>
      <c r="B1448">
        <v>296</v>
      </c>
      <c r="C1448">
        <v>100</v>
      </c>
      <c r="D1448">
        <v>118</v>
      </c>
      <c r="E1448">
        <v>1</v>
      </c>
      <c r="F1448">
        <v>118</v>
      </c>
    </row>
    <row r="1449" spans="1:6" x14ac:dyDescent="0.25">
      <c r="A1449">
        <v>1447</v>
      </c>
      <c r="B1449">
        <v>296</v>
      </c>
      <c r="C1449">
        <v>49</v>
      </c>
      <c r="D1449">
        <v>104</v>
      </c>
      <c r="E1449">
        <v>2</v>
      </c>
      <c r="F1449">
        <v>208</v>
      </c>
    </row>
    <row r="1450" spans="1:6" x14ac:dyDescent="0.25">
      <c r="A1450">
        <v>1448</v>
      </c>
      <c r="B1450">
        <v>296</v>
      </c>
      <c r="C1450">
        <v>466</v>
      </c>
      <c r="D1450">
        <v>118</v>
      </c>
      <c r="E1450">
        <v>3</v>
      </c>
      <c r="F1450">
        <v>354</v>
      </c>
    </row>
    <row r="1451" spans="1:6" x14ac:dyDescent="0.25">
      <c r="A1451">
        <v>1449</v>
      </c>
      <c r="B1451">
        <v>296</v>
      </c>
      <c r="C1451">
        <v>103</v>
      </c>
      <c r="D1451">
        <v>118</v>
      </c>
      <c r="E1451">
        <v>3</v>
      </c>
      <c r="F1451">
        <v>354</v>
      </c>
    </row>
    <row r="1452" spans="1:6" x14ac:dyDescent="0.25">
      <c r="A1452">
        <v>1450</v>
      </c>
      <c r="B1452">
        <v>296</v>
      </c>
      <c r="C1452">
        <v>343</v>
      </c>
      <c r="D1452">
        <v>109</v>
      </c>
      <c r="E1452">
        <v>2</v>
      </c>
      <c r="F1452">
        <v>218</v>
      </c>
    </row>
    <row r="1453" spans="1:6" x14ac:dyDescent="0.25">
      <c r="A1453">
        <v>1451</v>
      </c>
      <c r="B1453">
        <v>297</v>
      </c>
      <c r="C1453">
        <v>1235</v>
      </c>
      <c r="D1453">
        <v>112</v>
      </c>
      <c r="E1453">
        <v>3</v>
      </c>
      <c r="F1453">
        <v>336</v>
      </c>
    </row>
    <row r="1454" spans="1:6" x14ac:dyDescent="0.25">
      <c r="A1454">
        <v>1452</v>
      </c>
      <c r="B1454">
        <v>297</v>
      </c>
      <c r="C1454">
        <v>247</v>
      </c>
      <c r="D1454">
        <v>95</v>
      </c>
      <c r="E1454">
        <v>1</v>
      </c>
      <c r="F1454">
        <v>95</v>
      </c>
    </row>
    <row r="1455" spans="1:6" x14ac:dyDescent="0.25">
      <c r="A1455">
        <v>1453</v>
      </c>
      <c r="B1455">
        <v>297</v>
      </c>
      <c r="C1455">
        <v>416</v>
      </c>
      <c r="D1455">
        <v>119</v>
      </c>
      <c r="E1455">
        <v>2</v>
      </c>
      <c r="F1455">
        <v>238</v>
      </c>
    </row>
    <row r="1456" spans="1:6" x14ac:dyDescent="0.25">
      <c r="A1456">
        <v>1454</v>
      </c>
      <c r="B1456">
        <v>297</v>
      </c>
      <c r="C1456">
        <v>845</v>
      </c>
      <c r="D1456">
        <v>113</v>
      </c>
      <c r="E1456">
        <v>1</v>
      </c>
      <c r="F1456">
        <v>113</v>
      </c>
    </row>
    <row r="1457" spans="1:6" x14ac:dyDescent="0.25">
      <c r="A1457">
        <v>1455</v>
      </c>
      <c r="B1457">
        <v>297</v>
      </c>
      <c r="C1457">
        <v>752</v>
      </c>
      <c r="D1457">
        <v>109</v>
      </c>
      <c r="E1457">
        <v>1</v>
      </c>
      <c r="F1457">
        <v>109</v>
      </c>
    </row>
    <row r="1458" spans="1:6" x14ac:dyDescent="0.25">
      <c r="A1458">
        <v>1456</v>
      </c>
      <c r="B1458">
        <v>297</v>
      </c>
      <c r="C1458">
        <v>892</v>
      </c>
      <c r="D1458">
        <v>94</v>
      </c>
      <c r="E1458">
        <v>3</v>
      </c>
      <c r="F1458">
        <v>282</v>
      </c>
    </row>
    <row r="1459" spans="1:6" x14ac:dyDescent="0.25">
      <c r="A1459">
        <v>1457</v>
      </c>
      <c r="B1459">
        <v>297</v>
      </c>
      <c r="C1459">
        <v>672</v>
      </c>
      <c r="D1459">
        <v>113</v>
      </c>
      <c r="E1459">
        <v>2</v>
      </c>
      <c r="F1459">
        <v>226</v>
      </c>
    </row>
    <row r="1460" spans="1:6" x14ac:dyDescent="0.25">
      <c r="A1460">
        <v>1458</v>
      </c>
      <c r="B1460">
        <v>297</v>
      </c>
      <c r="C1460">
        <v>854</v>
      </c>
      <c r="D1460">
        <v>113</v>
      </c>
      <c r="E1460">
        <v>2</v>
      </c>
      <c r="F1460">
        <v>226</v>
      </c>
    </row>
    <row r="1461" spans="1:6" x14ac:dyDescent="0.25">
      <c r="A1461">
        <v>1459</v>
      </c>
      <c r="B1461">
        <v>297</v>
      </c>
      <c r="C1461">
        <v>757</v>
      </c>
      <c r="D1461">
        <v>109</v>
      </c>
      <c r="E1461">
        <v>1</v>
      </c>
      <c r="F1461">
        <v>109</v>
      </c>
    </row>
    <row r="1462" spans="1:6" x14ac:dyDescent="0.25">
      <c r="A1462">
        <v>1460</v>
      </c>
      <c r="B1462">
        <v>297</v>
      </c>
      <c r="C1462">
        <v>971</v>
      </c>
      <c r="D1462">
        <v>97</v>
      </c>
      <c r="E1462">
        <v>2</v>
      </c>
      <c r="F1462">
        <v>194</v>
      </c>
    </row>
    <row r="1463" spans="1:6" x14ac:dyDescent="0.25">
      <c r="A1463">
        <v>1461</v>
      </c>
      <c r="B1463">
        <v>298</v>
      </c>
      <c r="C1463">
        <v>978</v>
      </c>
      <c r="D1463">
        <v>97</v>
      </c>
      <c r="E1463">
        <v>2</v>
      </c>
      <c r="F1463">
        <v>194</v>
      </c>
    </row>
    <row r="1464" spans="1:6" x14ac:dyDescent="0.25">
      <c r="A1464">
        <v>1462</v>
      </c>
      <c r="B1464">
        <v>298</v>
      </c>
      <c r="C1464">
        <v>667</v>
      </c>
      <c r="D1464">
        <v>113</v>
      </c>
      <c r="E1464">
        <v>2</v>
      </c>
      <c r="F1464">
        <v>226</v>
      </c>
    </row>
    <row r="1465" spans="1:6" x14ac:dyDescent="0.25">
      <c r="A1465">
        <v>1463</v>
      </c>
      <c r="B1465">
        <v>298</v>
      </c>
      <c r="C1465">
        <v>672</v>
      </c>
      <c r="D1465">
        <v>113</v>
      </c>
      <c r="E1465">
        <v>1</v>
      </c>
      <c r="F1465">
        <v>113</v>
      </c>
    </row>
    <row r="1466" spans="1:6" x14ac:dyDescent="0.25">
      <c r="A1466">
        <v>1464</v>
      </c>
      <c r="B1466">
        <v>298</v>
      </c>
      <c r="C1466">
        <v>767</v>
      </c>
      <c r="D1466">
        <v>109</v>
      </c>
      <c r="E1466">
        <v>2</v>
      </c>
      <c r="F1466">
        <v>218</v>
      </c>
    </row>
    <row r="1467" spans="1:6" x14ac:dyDescent="0.25">
      <c r="A1467">
        <v>1465</v>
      </c>
      <c r="B1467">
        <v>298</v>
      </c>
      <c r="C1467">
        <v>1081</v>
      </c>
      <c r="D1467">
        <v>93</v>
      </c>
      <c r="E1467">
        <v>3</v>
      </c>
      <c r="F1467">
        <v>279</v>
      </c>
    </row>
    <row r="1468" spans="1:6" x14ac:dyDescent="0.25">
      <c r="A1468">
        <v>1466</v>
      </c>
      <c r="B1468">
        <v>298</v>
      </c>
      <c r="C1468">
        <v>555</v>
      </c>
      <c r="D1468">
        <v>98</v>
      </c>
      <c r="E1468">
        <v>2</v>
      </c>
      <c r="F1468">
        <v>196</v>
      </c>
    </row>
    <row r="1469" spans="1:6" x14ac:dyDescent="0.25">
      <c r="A1469">
        <v>1467</v>
      </c>
      <c r="B1469">
        <v>299</v>
      </c>
      <c r="C1469">
        <v>153</v>
      </c>
      <c r="D1469">
        <v>91</v>
      </c>
      <c r="E1469">
        <v>2</v>
      </c>
      <c r="F1469">
        <v>182</v>
      </c>
    </row>
    <row r="1470" spans="1:6" x14ac:dyDescent="0.25">
      <c r="A1470">
        <v>1468</v>
      </c>
      <c r="B1470">
        <v>299</v>
      </c>
      <c r="C1470">
        <v>143</v>
      </c>
      <c r="D1470">
        <v>91</v>
      </c>
      <c r="E1470">
        <v>3</v>
      </c>
      <c r="F1470">
        <v>273</v>
      </c>
    </row>
    <row r="1471" spans="1:6" x14ac:dyDescent="0.25">
      <c r="A1471">
        <v>1469</v>
      </c>
      <c r="B1471">
        <v>299</v>
      </c>
      <c r="C1471">
        <v>694</v>
      </c>
      <c r="D1471">
        <v>113</v>
      </c>
      <c r="E1471">
        <v>3</v>
      </c>
      <c r="F1471">
        <v>339</v>
      </c>
    </row>
    <row r="1472" spans="1:6" x14ac:dyDescent="0.25">
      <c r="A1472">
        <v>1470</v>
      </c>
      <c r="B1472">
        <v>299</v>
      </c>
      <c r="C1472">
        <v>199</v>
      </c>
      <c r="D1472">
        <v>98</v>
      </c>
      <c r="E1472">
        <v>1</v>
      </c>
      <c r="F1472">
        <v>98</v>
      </c>
    </row>
    <row r="1473" spans="1:6" x14ac:dyDescent="0.25">
      <c r="A1473">
        <v>1471</v>
      </c>
      <c r="B1473">
        <v>299</v>
      </c>
      <c r="C1473">
        <v>492</v>
      </c>
      <c r="D1473">
        <v>102</v>
      </c>
      <c r="E1473">
        <v>3</v>
      </c>
      <c r="F1473">
        <v>306</v>
      </c>
    </row>
    <row r="1474" spans="1:6" x14ac:dyDescent="0.25">
      <c r="A1474">
        <v>1472</v>
      </c>
      <c r="B1474">
        <v>299</v>
      </c>
      <c r="C1474">
        <v>149</v>
      </c>
      <c r="D1474">
        <v>91</v>
      </c>
      <c r="E1474">
        <v>2</v>
      </c>
      <c r="F1474">
        <v>182</v>
      </c>
    </row>
    <row r="1475" spans="1:6" x14ac:dyDescent="0.25">
      <c r="A1475">
        <v>1473</v>
      </c>
      <c r="B1475">
        <v>299</v>
      </c>
      <c r="C1475">
        <v>1242</v>
      </c>
      <c r="D1475">
        <v>112</v>
      </c>
      <c r="E1475">
        <v>3</v>
      </c>
      <c r="F1475">
        <v>336</v>
      </c>
    </row>
    <row r="1476" spans="1:6" x14ac:dyDescent="0.25">
      <c r="A1476">
        <v>1474</v>
      </c>
      <c r="B1476">
        <v>300</v>
      </c>
      <c r="C1476">
        <v>523</v>
      </c>
      <c r="D1476">
        <v>102</v>
      </c>
      <c r="E1476">
        <v>2</v>
      </c>
      <c r="F1476">
        <v>204</v>
      </c>
    </row>
    <row r="1477" spans="1:6" x14ac:dyDescent="0.25">
      <c r="A1477">
        <v>1475</v>
      </c>
      <c r="B1477">
        <v>301</v>
      </c>
      <c r="C1477">
        <v>1035</v>
      </c>
      <c r="D1477">
        <v>90</v>
      </c>
      <c r="E1477">
        <v>2</v>
      </c>
      <c r="F1477">
        <v>180</v>
      </c>
    </row>
    <row r="1478" spans="1:6" x14ac:dyDescent="0.25">
      <c r="A1478">
        <v>1476</v>
      </c>
      <c r="B1478">
        <v>301</v>
      </c>
      <c r="C1478">
        <v>814</v>
      </c>
      <c r="D1478">
        <v>117</v>
      </c>
      <c r="E1478">
        <v>3</v>
      </c>
      <c r="F1478">
        <v>351</v>
      </c>
    </row>
    <row r="1479" spans="1:6" x14ac:dyDescent="0.25">
      <c r="A1479">
        <v>1477</v>
      </c>
      <c r="B1479">
        <v>301</v>
      </c>
      <c r="C1479">
        <v>141</v>
      </c>
      <c r="D1479">
        <v>91</v>
      </c>
      <c r="E1479">
        <v>3</v>
      </c>
      <c r="F1479">
        <v>273</v>
      </c>
    </row>
    <row r="1480" spans="1:6" x14ac:dyDescent="0.25">
      <c r="A1480">
        <v>1478</v>
      </c>
      <c r="B1480">
        <v>301</v>
      </c>
      <c r="C1480">
        <v>266</v>
      </c>
      <c r="D1480">
        <v>95</v>
      </c>
      <c r="E1480">
        <v>3</v>
      </c>
      <c r="F1480">
        <v>285</v>
      </c>
    </row>
    <row r="1481" spans="1:6" x14ac:dyDescent="0.25">
      <c r="A1481">
        <v>1479</v>
      </c>
      <c r="B1481">
        <v>301</v>
      </c>
      <c r="C1481">
        <v>947</v>
      </c>
      <c r="D1481">
        <v>97</v>
      </c>
      <c r="E1481">
        <v>2</v>
      </c>
      <c r="F1481">
        <v>194</v>
      </c>
    </row>
    <row r="1482" spans="1:6" x14ac:dyDescent="0.25">
      <c r="A1482">
        <v>1480</v>
      </c>
      <c r="B1482">
        <v>301</v>
      </c>
      <c r="C1482">
        <v>1094</v>
      </c>
      <c r="D1482">
        <v>115</v>
      </c>
      <c r="E1482">
        <v>2</v>
      </c>
      <c r="F1482">
        <v>230</v>
      </c>
    </row>
    <row r="1483" spans="1:6" x14ac:dyDescent="0.25">
      <c r="A1483">
        <v>1481</v>
      </c>
      <c r="B1483">
        <v>302</v>
      </c>
      <c r="C1483">
        <v>1052</v>
      </c>
      <c r="D1483">
        <v>93</v>
      </c>
      <c r="E1483">
        <v>1</v>
      </c>
      <c r="F1483">
        <v>93</v>
      </c>
    </row>
    <row r="1484" spans="1:6" x14ac:dyDescent="0.25">
      <c r="A1484">
        <v>1482</v>
      </c>
      <c r="B1484">
        <v>302</v>
      </c>
      <c r="C1484">
        <v>528</v>
      </c>
      <c r="D1484">
        <v>98</v>
      </c>
      <c r="E1484">
        <v>2</v>
      </c>
      <c r="F1484">
        <v>196</v>
      </c>
    </row>
    <row r="1485" spans="1:6" x14ac:dyDescent="0.25">
      <c r="A1485">
        <v>1483</v>
      </c>
      <c r="B1485">
        <v>302</v>
      </c>
      <c r="C1485">
        <v>926</v>
      </c>
      <c r="D1485">
        <v>96</v>
      </c>
      <c r="E1485">
        <v>1</v>
      </c>
      <c r="F1485">
        <v>96</v>
      </c>
    </row>
    <row r="1486" spans="1:6" x14ac:dyDescent="0.25">
      <c r="A1486">
        <v>1484</v>
      </c>
      <c r="B1486">
        <v>303</v>
      </c>
      <c r="C1486">
        <v>595</v>
      </c>
      <c r="D1486">
        <v>112</v>
      </c>
      <c r="E1486">
        <v>2</v>
      </c>
      <c r="F1486">
        <v>224</v>
      </c>
    </row>
    <row r="1487" spans="1:6" x14ac:dyDescent="0.25">
      <c r="A1487">
        <v>1485</v>
      </c>
      <c r="B1487">
        <v>303</v>
      </c>
      <c r="C1487">
        <v>589</v>
      </c>
      <c r="D1487">
        <v>100</v>
      </c>
      <c r="E1487">
        <v>1</v>
      </c>
      <c r="F1487">
        <v>100</v>
      </c>
    </row>
    <row r="1488" spans="1:6" x14ac:dyDescent="0.25">
      <c r="A1488">
        <v>1486</v>
      </c>
      <c r="B1488">
        <v>303</v>
      </c>
      <c r="C1488">
        <v>3</v>
      </c>
      <c r="D1488">
        <v>96</v>
      </c>
      <c r="E1488">
        <v>2</v>
      </c>
      <c r="F1488">
        <v>192</v>
      </c>
    </row>
    <row r="1489" spans="1:6" x14ac:dyDescent="0.25">
      <c r="A1489">
        <v>1487</v>
      </c>
      <c r="B1489">
        <v>303</v>
      </c>
      <c r="C1489">
        <v>399</v>
      </c>
      <c r="D1489">
        <v>119</v>
      </c>
      <c r="E1489">
        <v>3</v>
      </c>
      <c r="F1489">
        <v>357</v>
      </c>
    </row>
    <row r="1490" spans="1:6" x14ac:dyDescent="0.25">
      <c r="A1490">
        <v>1488</v>
      </c>
      <c r="B1490">
        <v>304</v>
      </c>
      <c r="C1490">
        <v>155</v>
      </c>
      <c r="D1490">
        <v>91</v>
      </c>
      <c r="E1490">
        <v>3</v>
      </c>
      <c r="F1490">
        <v>273</v>
      </c>
    </row>
    <row r="1491" spans="1:6" x14ac:dyDescent="0.25">
      <c r="A1491">
        <v>1489</v>
      </c>
      <c r="B1491">
        <v>304</v>
      </c>
      <c r="C1491">
        <v>605</v>
      </c>
      <c r="D1491">
        <v>112</v>
      </c>
      <c r="E1491">
        <v>3</v>
      </c>
      <c r="F1491">
        <v>336</v>
      </c>
    </row>
    <row r="1492" spans="1:6" x14ac:dyDescent="0.25">
      <c r="A1492">
        <v>1490</v>
      </c>
      <c r="B1492">
        <v>304</v>
      </c>
      <c r="C1492">
        <v>104</v>
      </c>
      <c r="D1492">
        <v>118</v>
      </c>
      <c r="E1492">
        <v>3</v>
      </c>
      <c r="F1492">
        <v>354</v>
      </c>
    </row>
    <row r="1493" spans="1:6" x14ac:dyDescent="0.25">
      <c r="A1493">
        <v>1491</v>
      </c>
      <c r="B1493">
        <v>304</v>
      </c>
      <c r="C1493">
        <v>850</v>
      </c>
      <c r="D1493">
        <v>113</v>
      </c>
      <c r="E1493">
        <v>3</v>
      </c>
      <c r="F1493">
        <v>339</v>
      </c>
    </row>
    <row r="1494" spans="1:6" x14ac:dyDescent="0.25">
      <c r="A1494">
        <v>1492</v>
      </c>
      <c r="B1494">
        <v>304</v>
      </c>
      <c r="C1494">
        <v>98</v>
      </c>
      <c r="D1494">
        <v>118</v>
      </c>
      <c r="E1494">
        <v>2</v>
      </c>
      <c r="F1494">
        <v>236</v>
      </c>
    </row>
    <row r="1495" spans="1:6" x14ac:dyDescent="0.25">
      <c r="A1495">
        <v>1493</v>
      </c>
      <c r="B1495">
        <v>305</v>
      </c>
      <c r="C1495">
        <v>706</v>
      </c>
      <c r="D1495">
        <v>119</v>
      </c>
      <c r="E1495">
        <v>3</v>
      </c>
      <c r="F1495">
        <v>357</v>
      </c>
    </row>
    <row r="1496" spans="1:6" x14ac:dyDescent="0.25">
      <c r="A1496">
        <v>1494</v>
      </c>
      <c r="B1496">
        <v>305</v>
      </c>
      <c r="C1496">
        <v>504</v>
      </c>
      <c r="D1496">
        <v>102</v>
      </c>
      <c r="E1496">
        <v>1</v>
      </c>
      <c r="F1496">
        <v>102</v>
      </c>
    </row>
    <row r="1497" spans="1:6" x14ac:dyDescent="0.25">
      <c r="A1497">
        <v>1495</v>
      </c>
      <c r="B1497">
        <v>305</v>
      </c>
      <c r="C1497">
        <v>188</v>
      </c>
      <c r="D1497">
        <v>98</v>
      </c>
      <c r="E1497">
        <v>2</v>
      </c>
      <c r="F1497">
        <v>196</v>
      </c>
    </row>
    <row r="1498" spans="1:6" x14ac:dyDescent="0.25">
      <c r="A1498">
        <v>1496</v>
      </c>
      <c r="B1498">
        <v>305</v>
      </c>
      <c r="C1498">
        <v>308</v>
      </c>
      <c r="D1498">
        <v>105</v>
      </c>
      <c r="E1498">
        <v>2</v>
      </c>
      <c r="F1498">
        <v>210</v>
      </c>
    </row>
    <row r="1499" spans="1:6" x14ac:dyDescent="0.25">
      <c r="A1499">
        <v>1497</v>
      </c>
      <c r="B1499">
        <v>306</v>
      </c>
      <c r="C1499">
        <v>768</v>
      </c>
      <c r="D1499">
        <v>109</v>
      </c>
      <c r="E1499">
        <v>3</v>
      </c>
      <c r="F1499">
        <v>327</v>
      </c>
    </row>
    <row r="1500" spans="1:6" x14ac:dyDescent="0.25">
      <c r="A1500">
        <v>1498</v>
      </c>
      <c r="B1500">
        <v>307</v>
      </c>
      <c r="C1500">
        <v>349</v>
      </c>
      <c r="D1500">
        <v>109</v>
      </c>
      <c r="E1500">
        <v>1</v>
      </c>
      <c r="F1500">
        <v>109</v>
      </c>
    </row>
    <row r="1501" spans="1:6" x14ac:dyDescent="0.25">
      <c r="A1501">
        <v>1499</v>
      </c>
      <c r="B1501">
        <v>307</v>
      </c>
      <c r="C1501">
        <v>886</v>
      </c>
      <c r="D1501">
        <v>94</v>
      </c>
      <c r="E1501">
        <v>3</v>
      </c>
      <c r="F1501">
        <v>282</v>
      </c>
    </row>
    <row r="1502" spans="1:6" x14ac:dyDescent="0.25">
      <c r="A1502">
        <v>1500</v>
      </c>
      <c r="B1502">
        <v>307</v>
      </c>
      <c r="C1502">
        <v>1070</v>
      </c>
      <c r="D1502">
        <v>93</v>
      </c>
      <c r="E1502">
        <v>2</v>
      </c>
      <c r="F1502">
        <v>186</v>
      </c>
    </row>
    <row r="1503" spans="1:6" x14ac:dyDescent="0.25">
      <c r="A1503">
        <v>1501</v>
      </c>
      <c r="B1503">
        <v>307</v>
      </c>
      <c r="C1503">
        <v>1177</v>
      </c>
      <c r="D1503">
        <v>99</v>
      </c>
      <c r="E1503">
        <v>3</v>
      </c>
      <c r="F1503">
        <v>297</v>
      </c>
    </row>
    <row r="1504" spans="1:6" x14ac:dyDescent="0.25">
      <c r="A1504">
        <v>1502</v>
      </c>
      <c r="B1504">
        <v>308</v>
      </c>
      <c r="C1504">
        <v>598</v>
      </c>
      <c r="D1504">
        <v>112</v>
      </c>
      <c r="E1504">
        <v>1</v>
      </c>
      <c r="F1504">
        <v>112</v>
      </c>
    </row>
    <row r="1505" spans="1:6" x14ac:dyDescent="0.25">
      <c r="A1505">
        <v>1503</v>
      </c>
      <c r="B1505">
        <v>308</v>
      </c>
      <c r="C1505">
        <v>678</v>
      </c>
      <c r="D1505">
        <v>113</v>
      </c>
      <c r="E1505">
        <v>3</v>
      </c>
      <c r="F1505">
        <v>339</v>
      </c>
    </row>
    <row r="1506" spans="1:6" x14ac:dyDescent="0.25">
      <c r="A1506">
        <v>1504</v>
      </c>
      <c r="B1506">
        <v>308</v>
      </c>
      <c r="C1506">
        <v>944</v>
      </c>
      <c r="D1506">
        <v>96</v>
      </c>
      <c r="E1506">
        <v>3</v>
      </c>
      <c r="F1506">
        <v>288</v>
      </c>
    </row>
    <row r="1507" spans="1:6" x14ac:dyDescent="0.25">
      <c r="A1507">
        <v>1505</v>
      </c>
      <c r="B1507">
        <v>309</v>
      </c>
      <c r="C1507">
        <v>406</v>
      </c>
      <c r="D1507">
        <v>119</v>
      </c>
      <c r="E1507">
        <v>1</v>
      </c>
      <c r="F1507">
        <v>119</v>
      </c>
    </row>
    <row r="1508" spans="1:6" x14ac:dyDescent="0.25">
      <c r="A1508">
        <v>1506</v>
      </c>
      <c r="B1508">
        <v>309</v>
      </c>
      <c r="C1508">
        <v>350</v>
      </c>
      <c r="D1508">
        <v>94</v>
      </c>
      <c r="E1508">
        <v>2</v>
      </c>
      <c r="F1508">
        <v>188</v>
      </c>
    </row>
    <row r="1509" spans="1:6" x14ac:dyDescent="0.25">
      <c r="A1509">
        <v>1507</v>
      </c>
      <c r="B1509">
        <v>310</v>
      </c>
      <c r="C1509">
        <v>640</v>
      </c>
      <c r="D1509">
        <v>93</v>
      </c>
      <c r="E1509">
        <v>2</v>
      </c>
      <c r="F1509">
        <v>186</v>
      </c>
    </row>
    <row r="1510" spans="1:6" x14ac:dyDescent="0.25">
      <c r="A1510">
        <v>1508</v>
      </c>
      <c r="B1510">
        <v>310</v>
      </c>
      <c r="C1510">
        <v>1036</v>
      </c>
      <c r="D1510">
        <v>90</v>
      </c>
      <c r="E1510">
        <v>2</v>
      </c>
      <c r="F1510">
        <v>180</v>
      </c>
    </row>
    <row r="1511" spans="1:6" x14ac:dyDescent="0.25">
      <c r="A1511">
        <v>1509</v>
      </c>
      <c r="B1511">
        <v>310</v>
      </c>
      <c r="C1511">
        <v>78</v>
      </c>
      <c r="D1511">
        <v>118</v>
      </c>
      <c r="E1511">
        <v>1</v>
      </c>
      <c r="F1511">
        <v>118</v>
      </c>
    </row>
    <row r="1512" spans="1:6" x14ac:dyDescent="0.25">
      <c r="A1512">
        <v>1510</v>
      </c>
      <c r="B1512">
        <v>310</v>
      </c>
      <c r="C1512">
        <v>1105</v>
      </c>
      <c r="D1512">
        <v>115</v>
      </c>
      <c r="E1512">
        <v>3</v>
      </c>
      <c r="F1512">
        <v>345</v>
      </c>
    </row>
    <row r="1513" spans="1:6" x14ac:dyDescent="0.25">
      <c r="A1513">
        <v>1511</v>
      </c>
      <c r="B1513">
        <v>310</v>
      </c>
      <c r="C1513">
        <v>870</v>
      </c>
      <c r="D1513">
        <v>113</v>
      </c>
      <c r="E1513">
        <v>2</v>
      </c>
      <c r="F1513">
        <v>226</v>
      </c>
    </row>
    <row r="1514" spans="1:6" x14ac:dyDescent="0.25">
      <c r="A1514">
        <v>1512</v>
      </c>
      <c r="B1514">
        <v>311</v>
      </c>
      <c r="C1514">
        <v>317</v>
      </c>
      <c r="D1514">
        <v>109</v>
      </c>
      <c r="E1514">
        <v>2</v>
      </c>
      <c r="F1514">
        <v>218</v>
      </c>
    </row>
    <row r="1515" spans="1:6" x14ac:dyDescent="0.25">
      <c r="A1515">
        <v>1513</v>
      </c>
      <c r="B1515">
        <v>311</v>
      </c>
      <c r="C1515">
        <v>39</v>
      </c>
      <c r="D1515">
        <v>104</v>
      </c>
      <c r="E1515">
        <v>3</v>
      </c>
      <c r="F1515">
        <v>312</v>
      </c>
    </row>
    <row r="1516" spans="1:6" x14ac:dyDescent="0.25">
      <c r="A1516">
        <v>1514</v>
      </c>
      <c r="B1516">
        <v>311</v>
      </c>
      <c r="C1516">
        <v>399</v>
      </c>
      <c r="D1516">
        <v>119</v>
      </c>
      <c r="E1516">
        <v>1</v>
      </c>
      <c r="F1516">
        <v>119</v>
      </c>
    </row>
    <row r="1517" spans="1:6" x14ac:dyDescent="0.25">
      <c r="A1517">
        <v>1515</v>
      </c>
      <c r="B1517">
        <v>311</v>
      </c>
      <c r="C1517">
        <v>1191</v>
      </c>
      <c r="D1517">
        <v>105</v>
      </c>
      <c r="E1517">
        <v>1</v>
      </c>
      <c r="F1517">
        <v>105</v>
      </c>
    </row>
    <row r="1518" spans="1:6" x14ac:dyDescent="0.25">
      <c r="A1518">
        <v>1516</v>
      </c>
      <c r="B1518">
        <v>312</v>
      </c>
      <c r="C1518">
        <v>285</v>
      </c>
      <c r="D1518">
        <v>105</v>
      </c>
      <c r="E1518">
        <v>2</v>
      </c>
      <c r="F1518">
        <v>210</v>
      </c>
    </row>
    <row r="1519" spans="1:6" x14ac:dyDescent="0.25">
      <c r="A1519">
        <v>1517</v>
      </c>
      <c r="B1519">
        <v>312</v>
      </c>
      <c r="C1519">
        <v>31</v>
      </c>
      <c r="D1519">
        <v>96</v>
      </c>
      <c r="E1519">
        <v>2</v>
      </c>
      <c r="F1519">
        <v>192</v>
      </c>
    </row>
    <row r="1520" spans="1:6" x14ac:dyDescent="0.25">
      <c r="A1520">
        <v>1518</v>
      </c>
      <c r="B1520">
        <v>312</v>
      </c>
      <c r="C1520">
        <v>899</v>
      </c>
      <c r="D1520">
        <v>94</v>
      </c>
      <c r="E1520">
        <v>3</v>
      </c>
      <c r="F1520">
        <v>282</v>
      </c>
    </row>
    <row r="1521" spans="1:6" x14ac:dyDescent="0.25">
      <c r="A1521">
        <v>1519</v>
      </c>
      <c r="B1521">
        <v>312</v>
      </c>
      <c r="C1521">
        <v>713</v>
      </c>
      <c r="D1521">
        <v>119</v>
      </c>
      <c r="E1521">
        <v>1</v>
      </c>
      <c r="F1521">
        <v>119</v>
      </c>
    </row>
    <row r="1522" spans="1:6" x14ac:dyDescent="0.25">
      <c r="A1522">
        <v>1520</v>
      </c>
      <c r="B1522">
        <v>312</v>
      </c>
      <c r="C1522">
        <v>155</v>
      </c>
      <c r="D1522">
        <v>91</v>
      </c>
      <c r="E1522">
        <v>2</v>
      </c>
      <c r="F1522">
        <v>182</v>
      </c>
    </row>
    <row r="1523" spans="1:6" x14ac:dyDescent="0.25">
      <c r="A1523">
        <v>1521</v>
      </c>
      <c r="B1523">
        <v>312</v>
      </c>
      <c r="C1523">
        <v>78</v>
      </c>
      <c r="D1523">
        <v>118</v>
      </c>
      <c r="E1523">
        <v>2</v>
      </c>
      <c r="F1523">
        <v>236</v>
      </c>
    </row>
    <row r="1524" spans="1:6" x14ac:dyDescent="0.25">
      <c r="A1524">
        <v>1522</v>
      </c>
      <c r="B1524">
        <v>312</v>
      </c>
      <c r="C1524">
        <v>895</v>
      </c>
      <c r="D1524">
        <v>94</v>
      </c>
      <c r="E1524">
        <v>3</v>
      </c>
      <c r="F1524">
        <v>282</v>
      </c>
    </row>
    <row r="1525" spans="1:6" x14ac:dyDescent="0.25">
      <c r="A1525">
        <v>1523</v>
      </c>
      <c r="B1525">
        <v>312</v>
      </c>
      <c r="C1525">
        <v>684</v>
      </c>
      <c r="D1525">
        <v>113</v>
      </c>
      <c r="E1525">
        <v>2</v>
      </c>
      <c r="F1525">
        <v>226</v>
      </c>
    </row>
    <row r="1526" spans="1:6" x14ac:dyDescent="0.25">
      <c r="A1526">
        <v>1524</v>
      </c>
      <c r="B1526">
        <v>312</v>
      </c>
      <c r="C1526">
        <v>836</v>
      </c>
      <c r="D1526">
        <v>117</v>
      </c>
      <c r="E1526">
        <v>1</v>
      </c>
      <c r="F1526">
        <v>117</v>
      </c>
    </row>
    <row r="1527" spans="1:6" x14ac:dyDescent="0.25">
      <c r="A1527">
        <v>1525</v>
      </c>
      <c r="B1527">
        <v>312</v>
      </c>
      <c r="C1527">
        <v>1239</v>
      </c>
      <c r="D1527">
        <v>112</v>
      </c>
      <c r="E1527">
        <v>3</v>
      </c>
      <c r="F1527">
        <v>336</v>
      </c>
    </row>
    <row r="1528" spans="1:6" x14ac:dyDescent="0.25">
      <c r="A1528">
        <v>1526</v>
      </c>
      <c r="B1528">
        <v>312</v>
      </c>
      <c r="C1528">
        <v>949</v>
      </c>
      <c r="D1528">
        <v>97</v>
      </c>
      <c r="E1528">
        <v>1</v>
      </c>
      <c r="F1528">
        <v>97</v>
      </c>
    </row>
    <row r="1529" spans="1:6" x14ac:dyDescent="0.25">
      <c r="A1529">
        <v>1527</v>
      </c>
      <c r="B1529">
        <v>313</v>
      </c>
      <c r="C1529">
        <v>540</v>
      </c>
      <c r="D1529">
        <v>98</v>
      </c>
      <c r="E1529">
        <v>3</v>
      </c>
      <c r="F1529">
        <v>294</v>
      </c>
    </row>
    <row r="1530" spans="1:6" x14ac:dyDescent="0.25">
      <c r="A1530">
        <v>1528</v>
      </c>
      <c r="B1530">
        <v>313</v>
      </c>
      <c r="C1530">
        <v>196</v>
      </c>
      <c r="D1530">
        <v>98</v>
      </c>
      <c r="E1530">
        <v>1</v>
      </c>
      <c r="F1530">
        <v>98</v>
      </c>
    </row>
    <row r="1531" spans="1:6" x14ac:dyDescent="0.25">
      <c r="A1531">
        <v>1529</v>
      </c>
      <c r="B1531">
        <v>313</v>
      </c>
      <c r="C1531">
        <v>1129</v>
      </c>
      <c r="D1531">
        <v>102</v>
      </c>
      <c r="E1531">
        <v>2</v>
      </c>
      <c r="F1531">
        <v>204</v>
      </c>
    </row>
    <row r="1532" spans="1:6" x14ac:dyDescent="0.25">
      <c r="A1532">
        <v>1530</v>
      </c>
      <c r="B1532">
        <v>313</v>
      </c>
      <c r="C1532">
        <v>1063</v>
      </c>
      <c r="D1532">
        <v>93</v>
      </c>
      <c r="E1532">
        <v>3</v>
      </c>
      <c r="F1532">
        <v>279</v>
      </c>
    </row>
    <row r="1533" spans="1:6" x14ac:dyDescent="0.25">
      <c r="A1533">
        <v>1531</v>
      </c>
      <c r="B1533">
        <v>313</v>
      </c>
      <c r="C1533">
        <v>420</v>
      </c>
      <c r="D1533">
        <v>107</v>
      </c>
      <c r="E1533">
        <v>2</v>
      </c>
      <c r="F1533">
        <v>214</v>
      </c>
    </row>
    <row r="1534" spans="1:6" x14ac:dyDescent="0.25">
      <c r="A1534">
        <v>1532</v>
      </c>
      <c r="B1534">
        <v>313</v>
      </c>
      <c r="C1534">
        <v>123</v>
      </c>
      <c r="D1534">
        <v>92</v>
      </c>
      <c r="E1534">
        <v>3</v>
      </c>
      <c r="F1534">
        <v>276</v>
      </c>
    </row>
    <row r="1535" spans="1:6" x14ac:dyDescent="0.25">
      <c r="A1535">
        <v>1533</v>
      </c>
      <c r="B1535">
        <v>313</v>
      </c>
      <c r="C1535">
        <v>527</v>
      </c>
      <c r="D1535">
        <v>98</v>
      </c>
      <c r="E1535">
        <v>3</v>
      </c>
      <c r="F1535">
        <v>294</v>
      </c>
    </row>
    <row r="1536" spans="1:6" x14ac:dyDescent="0.25">
      <c r="A1536">
        <v>1534</v>
      </c>
      <c r="B1536">
        <v>313</v>
      </c>
      <c r="C1536">
        <v>2</v>
      </c>
      <c r="D1536">
        <v>96</v>
      </c>
      <c r="E1536">
        <v>1</v>
      </c>
      <c r="F1536">
        <v>96</v>
      </c>
    </row>
    <row r="1537" spans="1:6" x14ac:dyDescent="0.25">
      <c r="A1537">
        <v>1535</v>
      </c>
      <c r="B1537">
        <v>314</v>
      </c>
      <c r="C1537">
        <v>869</v>
      </c>
      <c r="D1537">
        <v>113</v>
      </c>
      <c r="E1537">
        <v>2</v>
      </c>
      <c r="F1537">
        <v>226</v>
      </c>
    </row>
    <row r="1538" spans="1:6" x14ac:dyDescent="0.25">
      <c r="A1538">
        <v>1536</v>
      </c>
      <c r="B1538">
        <v>314</v>
      </c>
      <c r="C1538">
        <v>815</v>
      </c>
      <c r="D1538">
        <v>117</v>
      </c>
      <c r="E1538">
        <v>3</v>
      </c>
      <c r="F1538">
        <v>351</v>
      </c>
    </row>
    <row r="1539" spans="1:6" x14ac:dyDescent="0.25">
      <c r="A1539">
        <v>1537</v>
      </c>
      <c r="B1539">
        <v>314</v>
      </c>
      <c r="C1539">
        <v>884</v>
      </c>
      <c r="D1539">
        <v>94</v>
      </c>
      <c r="E1539">
        <v>3</v>
      </c>
      <c r="F1539">
        <v>282</v>
      </c>
    </row>
    <row r="1540" spans="1:6" x14ac:dyDescent="0.25">
      <c r="A1540">
        <v>1538</v>
      </c>
      <c r="B1540">
        <v>314</v>
      </c>
      <c r="C1540">
        <v>1257</v>
      </c>
      <c r="D1540">
        <v>112</v>
      </c>
      <c r="E1540">
        <v>3</v>
      </c>
      <c r="F1540">
        <v>336</v>
      </c>
    </row>
    <row r="1541" spans="1:6" x14ac:dyDescent="0.25">
      <c r="A1541">
        <v>1539</v>
      </c>
      <c r="B1541">
        <v>314</v>
      </c>
      <c r="C1541">
        <v>205</v>
      </c>
      <c r="D1541">
        <v>98</v>
      </c>
      <c r="E1541">
        <v>1</v>
      </c>
      <c r="F1541">
        <v>98</v>
      </c>
    </row>
    <row r="1542" spans="1:6" x14ac:dyDescent="0.25">
      <c r="A1542">
        <v>1540</v>
      </c>
      <c r="B1542">
        <v>314</v>
      </c>
      <c r="C1542">
        <v>829</v>
      </c>
      <c r="D1542">
        <v>117</v>
      </c>
      <c r="E1542">
        <v>3</v>
      </c>
      <c r="F1542">
        <v>351</v>
      </c>
    </row>
    <row r="1543" spans="1:6" x14ac:dyDescent="0.25">
      <c r="A1543">
        <v>1541</v>
      </c>
      <c r="B1543">
        <v>314</v>
      </c>
      <c r="C1543">
        <v>935</v>
      </c>
      <c r="D1543">
        <v>96</v>
      </c>
      <c r="E1543">
        <v>3</v>
      </c>
      <c r="F1543">
        <v>288</v>
      </c>
    </row>
    <row r="1544" spans="1:6" x14ac:dyDescent="0.25">
      <c r="A1544">
        <v>1542</v>
      </c>
      <c r="B1544">
        <v>315</v>
      </c>
      <c r="C1544">
        <v>677</v>
      </c>
      <c r="D1544">
        <v>113</v>
      </c>
      <c r="E1544">
        <v>1</v>
      </c>
      <c r="F1544">
        <v>113</v>
      </c>
    </row>
    <row r="1545" spans="1:6" x14ac:dyDescent="0.25">
      <c r="A1545">
        <v>1543</v>
      </c>
      <c r="B1545">
        <v>315</v>
      </c>
      <c r="C1545">
        <v>1089</v>
      </c>
      <c r="D1545">
        <v>115</v>
      </c>
      <c r="E1545">
        <v>1</v>
      </c>
      <c r="F1545">
        <v>115</v>
      </c>
    </row>
    <row r="1546" spans="1:6" x14ac:dyDescent="0.25">
      <c r="A1546">
        <v>1544</v>
      </c>
      <c r="B1546">
        <v>315</v>
      </c>
      <c r="C1546">
        <v>145</v>
      </c>
      <c r="D1546">
        <v>91</v>
      </c>
      <c r="E1546">
        <v>3</v>
      </c>
      <c r="F1546">
        <v>273</v>
      </c>
    </row>
    <row r="1547" spans="1:6" x14ac:dyDescent="0.25">
      <c r="A1547">
        <v>1545</v>
      </c>
      <c r="B1547">
        <v>316</v>
      </c>
      <c r="C1547">
        <v>1079</v>
      </c>
      <c r="D1547">
        <v>93</v>
      </c>
      <c r="E1547">
        <v>3</v>
      </c>
      <c r="F1547">
        <v>279</v>
      </c>
    </row>
    <row r="1548" spans="1:6" x14ac:dyDescent="0.25">
      <c r="A1548">
        <v>1546</v>
      </c>
      <c r="B1548">
        <v>316</v>
      </c>
      <c r="C1548">
        <v>170</v>
      </c>
      <c r="D1548">
        <v>91</v>
      </c>
      <c r="E1548">
        <v>1</v>
      </c>
      <c r="F1548">
        <v>91</v>
      </c>
    </row>
    <row r="1549" spans="1:6" x14ac:dyDescent="0.25">
      <c r="A1549">
        <v>1547</v>
      </c>
      <c r="B1549">
        <v>316</v>
      </c>
      <c r="C1549">
        <v>1071</v>
      </c>
      <c r="D1549">
        <v>93</v>
      </c>
      <c r="E1549">
        <v>2</v>
      </c>
      <c r="F1549">
        <v>186</v>
      </c>
    </row>
    <row r="1550" spans="1:6" x14ac:dyDescent="0.25">
      <c r="A1550">
        <v>1548</v>
      </c>
      <c r="B1550">
        <v>316</v>
      </c>
      <c r="C1550">
        <v>103</v>
      </c>
      <c r="D1550">
        <v>118</v>
      </c>
      <c r="E1550">
        <v>3</v>
      </c>
      <c r="F1550">
        <v>354</v>
      </c>
    </row>
    <row r="1551" spans="1:6" x14ac:dyDescent="0.25">
      <c r="A1551">
        <v>1549</v>
      </c>
      <c r="B1551">
        <v>317</v>
      </c>
      <c r="C1551">
        <v>254</v>
      </c>
      <c r="D1551">
        <v>95</v>
      </c>
      <c r="E1551">
        <v>3</v>
      </c>
      <c r="F1551">
        <v>285</v>
      </c>
    </row>
    <row r="1552" spans="1:6" x14ac:dyDescent="0.25">
      <c r="A1552">
        <v>1550</v>
      </c>
      <c r="B1552">
        <v>317</v>
      </c>
      <c r="C1552">
        <v>414</v>
      </c>
      <c r="D1552">
        <v>119</v>
      </c>
      <c r="E1552">
        <v>2</v>
      </c>
      <c r="F1552">
        <v>238</v>
      </c>
    </row>
    <row r="1553" spans="1:6" x14ac:dyDescent="0.25">
      <c r="A1553">
        <v>1551</v>
      </c>
      <c r="B1553">
        <v>318</v>
      </c>
      <c r="C1553">
        <v>634</v>
      </c>
      <c r="D1553">
        <v>93</v>
      </c>
      <c r="E1553">
        <v>1</v>
      </c>
      <c r="F1553">
        <v>93</v>
      </c>
    </row>
    <row r="1554" spans="1:6" x14ac:dyDescent="0.25">
      <c r="A1554">
        <v>1552</v>
      </c>
      <c r="B1554">
        <v>318</v>
      </c>
      <c r="C1554">
        <v>854</v>
      </c>
      <c r="D1554">
        <v>113</v>
      </c>
      <c r="E1554">
        <v>1</v>
      </c>
      <c r="F1554">
        <v>113</v>
      </c>
    </row>
    <row r="1555" spans="1:6" x14ac:dyDescent="0.25">
      <c r="A1555">
        <v>1553</v>
      </c>
      <c r="B1555">
        <v>318</v>
      </c>
      <c r="C1555">
        <v>542</v>
      </c>
      <c r="D1555">
        <v>98</v>
      </c>
      <c r="E1555">
        <v>2</v>
      </c>
      <c r="F1555">
        <v>196</v>
      </c>
    </row>
    <row r="1556" spans="1:6" x14ac:dyDescent="0.25">
      <c r="A1556">
        <v>1554</v>
      </c>
      <c r="B1556">
        <v>319</v>
      </c>
      <c r="C1556">
        <v>1152</v>
      </c>
      <c r="D1556">
        <v>102</v>
      </c>
      <c r="E1556">
        <v>1</v>
      </c>
      <c r="F1556">
        <v>102</v>
      </c>
    </row>
    <row r="1557" spans="1:6" x14ac:dyDescent="0.25">
      <c r="A1557">
        <v>1555</v>
      </c>
      <c r="B1557">
        <v>319</v>
      </c>
      <c r="C1557">
        <v>1202</v>
      </c>
      <c r="D1557">
        <v>105</v>
      </c>
      <c r="E1557">
        <v>1</v>
      </c>
      <c r="F1557">
        <v>105</v>
      </c>
    </row>
    <row r="1558" spans="1:6" x14ac:dyDescent="0.25">
      <c r="A1558">
        <v>1556</v>
      </c>
      <c r="B1558">
        <v>319</v>
      </c>
      <c r="C1558">
        <v>1160</v>
      </c>
      <c r="D1558">
        <v>99</v>
      </c>
      <c r="E1558">
        <v>1</v>
      </c>
      <c r="F1558">
        <v>99</v>
      </c>
    </row>
    <row r="1559" spans="1:6" x14ac:dyDescent="0.25">
      <c r="A1559">
        <v>1557</v>
      </c>
      <c r="B1559">
        <v>319</v>
      </c>
      <c r="C1559">
        <v>162</v>
      </c>
      <c r="D1559">
        <v>91</v>
      </c>
      <c r="E1559">
        <v>3</v>
      </c>
      <c r="F1559">
        <v>273</v>
      </c>
    </row>
    <row r="1560" spans="1:6" x14ac:dyDescent="0.25">
      <c r="A1560">
        <v>1558</v>
      </c>
      <c r="B1560">
        <v>319</v>
      </c>
      <c r="C1560">
        <v>385</v>
      </c>
      <c r="D1560">
        <v>119</v>
      </c>
      <c r="E1560">
        <v>1</v>
      </c>
      <c r="F1560">
        <v>119</v>
      </c>
    </row>
    <row r="1561" spans="1:6" x14ac:dyDescent="0.25">
      <c r="A1561">
        <v>1559</v>
      </c>
      <c r="B1561">
        <v>320</v>
      </c>
      <c r="C1561">
        <v>940</v>
      </c>
      <c r="D1561">
        <v>96</v>
      </c>
      <c r="E1561">
        <v>1</v>
      </c>
      <c r="F1561">
        <v>96</v>
      </c>
    </row>
    <row r="1562" spans="1:6" x14ac:dyDescent="0.25">
      <c r="A1562">
        <v>1560</v>
      </c>
      <c r="B1562">
        <v>320</v>
      </c>
      <c r="C1562">
        <v>596</v>
      </c>
      <c r="D1562">
        <v>112</v>
      </c>
      <c r="E1562">
        <v>3</v>
      </c>
      <c r="F1562">
        <v>336</v>
      </c>
    </row>
    <row r="1563" spans="1:6" x14ac:dyDescent="0.25">
      <c r="A1563">
        <v>1561</v>
      </c>
      <c r="B1563">
        <v>320</v>
      </c>
      <c r="C1563">
        <v>1137</v>
      </c>
      <c r="D1563">
        <v>102</v>
      </c>
      <c r="E1563">
        <v>3</v>
      </c>
      <c r="F1563">
        <v>306</v>
      </c>
    </row>
    <row r="1564" spans="1:6" x14ac:dyDescent="0.25">
      <c r="A1564">
        <v>1562</v>
      </c>
      <c r="B1564">
        <v>320</v>
      </c>
      <c r="C1564">
        <v>1235</v>
      </c>
      <c r="D1564">
        <v>112</v>
      </c>
      <c r="E1564">
        <v>3</v>
      </c>
      <c r="F1564">
        <v>336</v>
      </c>
    </row>
    <row r="1565" spans="1:6" x14ac:dyDescent="0.25">
      <c r="A1565">
        <v>1563</v>
      </c>
      <c r="B1565">
        <v>320</v>
      </c>
      <c r="C1565">
        <v>836</v>
      </c>
      <c r="D1565">
        <v>117</v>
      </c>
      <c r="E1565">
        <v>1</v>
      </c>
      <c r="F1565">
        <v>117</v>
      </c>
    </row>
    <row r="1566" spans="1:6" x14ac:dyDescent="0.25">
      <c r="A1566">
        <v>1564</v>
      </c>
      <c r="B1566">
        <v>320</v>
      </c>
      <c r="C1566">
        <v>844</v>
      </c>
      <c r="D1566">
        <v>113</v>
      </c>
      <c r="E1566">
        <v>2</v>
      </c>
      <c r="F1566">
        <v>226</v>
      </c>
    </row>
    <row r="1567" spans="1:6" x14ac:dyDescent="0.25">
      <c r="A1567">
        <v>1565</v>
      </c>
      <c r="B1567">
        <v>321</v>
      </c>
      <c r="C1567">
        <v>457</v>
      </c>
      <c r="D1567">
        <v>118</v>
      </c>
      <c r="E1567">
        <v>2</v>
      </c>
      <c r="F1567">
        <v>236</v>
      </c>
    </row>
    <row r="1568" spans="1:6" x14ac:dyDescent="0.25">
      <c r="A1568">
        <v>1566</v>
      </c>
      <c r="B1568">
        <v>321</v>
      </c>
      <c r="C1568">
        <v>933</v>
      </c>
      <c r="D1568">
        <v>96</v>
      </c>
      <c r="E1568">
        <v>3</v>
      </c>
      <c r="F1568">
        <v>288</v>
      </c>
    </row>
    <row r="1569" spans="1:6" x14ac:dyDescent="0.25">
      <c r="A1569">
        <v>1567</v>
      </c>
      <c r="B1569">
        <v>321</v>
      </c>
      <c r="C1569">
        <v>673</v>
      </c>
      <c r="D1569">
        <v>113</v>
      </c>
      <c r="E1569">
        <v>1</v>
      </c>
      <c r="F1569">
        <v>113</v>
      </c>
    </row>
    <row r="1570" spans="1:6" x14ac:dyDescent="0.25">
      <c r="A1570">
        <v>1568</v>
      </c>
      <c r="B1570">
        <v>321</v>
      </c>
      <c r="C1570">
        <v>615</v>
      </c>
      <c r="D1570">
        <v>112</v>
      </c>
      <c r="E1570">
        <v>2</v>
      </c>
      <c r="F1570">
        <v>224</v>
      </c>
    </row>
    <row r="1571" spans="1:6" x14ac:dyDescent="0.25">
      <c r="A1571">
        <v>1569</v>
      </c>
      <c r="B1571">
        <v>321</v>
      </c>
      <c r="C1571">
        <v>1020</v>
      </c>
      <c r="D1571">
        <v>90</v>
      </c>
      <c r="E1571">
        <v>1</v>
      </c>
      <c r="F1571">
        <v>90</v>
      </c>
    </row>
    <row r="1572" spans="1:6" x14ac:dyDescent="0.25">
      <c r="A1572">
        <v>1570</v>
      </c>
      <c r="B1572">
        <v>321</v>
      </c>
      <c r="C1572">
        <v>892</v>
      </c>
      <c r="D1572">
        <v>94</v>
      </c>
      <c r="E1572">
        <v>1</v>
      </c>
      <c r="F1572">
        <v>94</v>
      </c>
    </row>
    <row r="1573" spans="1:6" x14ac:dyDescent="0.25">
      <c r="A1573">
        <v>1571</v>
      </c>
      <c r="B1573">
        <v>321</v>
      </c>
      <c r="C1573">
        <v>612</v>
      </c>
      <c r="D1573">
        <v>112</v>
      </c>
      <c r="E1573">
        <v>1</v>
      </c>
      <c r="F1573">
        <v>112</v>
      </c>
    </row>
    <row r="1574" spans="1:6" x14ac:dyDescent="0.25">
      <c r="A1574">
        <v>1572</v>
      </c>
      <c r="B1574">
        <v>321</v>
      </c>
      <c r="C1574">
        <v>887</v>
      </c>
      <c r="D1574">
        <v>94</v>
      </c>
      <c r="E1574">
        <v>2</v>
      </c>
      <c r="F1574">
        <v>188</v>
      </c>
    </row>
    <row r="1575" spans="1:6" x14ac:dyDescent="0.25">
      <c r="A1575">
        <v>1573</v>
      </c>
      <c r="B1575">
        <v>321</v>
      </c>
      <c r="C1575">
        <v>944</v>
      </c>
      <c r="D1575">
        <v>96</v>
      </c>
      <c r="E1575">
        <v>2</v>
      </c>
      <c r="F1575">
        <v>192</v>
      </c>
    </row>
    <row r="1576" spans="1:6" x14ac:dyDescent="0.25">
      <c r="A1576">
        <v>1574</v>
      </c>
      <c r="B1576">
        <v>322</v>
      </c>
      <c r="C1576">
        <v>236</v>
      </c>
      <c r="D1576">
        <v>106</v>
      </c>
      <c r="E1576">
        <v>2</v>
      </c>
      <c r="F1576">
        <v>212</v>
      </c>
    </row>
    <row r="1577" spans="1:6" x14ac:dyDescent="0.25">
      <c r="A1577">
        <v>1575</v>
      </c>
      <c r="B1577">
        <v>322</v>
      </c>
      <c r="C1577">
        <v>797</v>
      </c>
      <c r="D1577">
        <v>91</v>
      </c>
      <c r="E1577">
        <v>2</v>
      </c>
      <c r="F1577">
        <v>182</v>
      </c>
    </row>
    <row r="1578" spans="1:6" x14ac:dyDescent="0.25">
      <c r="A1578">
        <v>1576</v>
      </c>
      <c r="B1578">
        <v>322</v>
      </c>
      <c r="C1578">
        <v>997</v>
      </c>
      <c r="D1578">
        <v>106</v>
      </c>
      <c r="E1578">
        <v>2</v>
      </c>
      <c r="F1578">
        <v>212</v>
      </c>
    </row>
    <row r="1579" spans="1:6" x14ac:dyDescent="0.25">
      <c r="A1579">
        <v>1577</v>
      </c>
      <c r="B1579">
        <v>322</v>
      </c>
      <c r="C1579">
        <v>967</v>
      </c>
      <c r="D1579">
        <v>97</v>
      </c>
      <c r="E1579">
        <v>1</v>
      </c>
      <c r="F1579">
        <v>97</v>
      </c>
    </row>
    <row r="1580" spans="1:6" x14ac:dyDescent="0.25">
      <c r="A1580">
        <v>1578</v>
      </c>
      <c r="B1580">
        <v>322</v>
      </c>
      <c r="C1580">
        <v>537</v>
      </c>
      <c r="D1580">
        <v>98</v>
      </c>
      <c r="E1580">
        <v>2</v>
      </c>
      <c r="F1580">
        <v>196</v>
      </c>
    </row>
    <row r="1581" spans="1:6" x14ac:dyDescent="0.25">
      <c r="A1581">
        <v>1579</v>
      </c>
      <c r="B1581">
        <v>322</v>
      </c>
      <c r="C1581">
        <v>348</v>
      </c>
      <c r="D1581">
        <v>109</v>
      </c>
      <c r="E1581">
        <v>1</v>
      </c>
      <c r="F1581">
        <v>109</v>
      </c>
    </row>
    <row r="1582" spans="1:6" x14ac:dyDescent="0.25">
      <c r="A1582">
        <v>1580</v>
      </c>
      <c r="B1582">
        <v>322</v>
      </c>
      <c r="C1582">
        <v>152</v>
      </c>
      <c r="D1582">
        <v>91</v>
      </c>
      <c r="E1582">
        <v>3</v>
      </c>
      <c r="F1582">
        <v>273</v>
      </c>
    </row>
    <row r="1583" spans="1:6" x14ac:dyDescent="0.25">
      <c r="A1583">
        <v>1581</v>
      </c>
      <c r="B1583">
        <v>323</v>
      </c>
      <c r="C1583">
        <v>943</v>
      </c>
      <c r="D1583">
        <v>96</v>
      </c>
      <c r="E1583">
        <v>2</v>
      </c>
      <c r="F1583">
        <v>192</v>
      </c>
    </row>
    <row r="1584" spans="1:6" x14ac:dyDescent="0.25">
      <c r="A1584">
        <v>1582</v>
      </c>
      <c r="B1584">
        <v>323</v>
      </c>
      <c r="C1584">
        <v>635</v>
      </c>
      <c r="D1584">
        <v>93</v>
      </c>
      <c r="E1584">
        <v>3</v>
      </c>
      <c r="F1584">
        <v>279</v>
      </c>
    </row>
    <row r="1585" spans="1:6" x14ac:dyDescent="0.25">
      <c r="A1585">
        <v>1583</v>
      </c>
      <c r="B1585">
        <v>323</v>
      </c>
      <c r="C1585">
        <v>1000</v>
      </c>
      <c r="D1585">
        <v>106</v>
      </c>
      <c r="E1585">
        <v>3</v>
      </c>
      <c r="F1585">
        <v>318</v>
      </c>
    </row>
    <row r="1586" spans="1:6" x14ac:dyDescent="0.25">
      <c r="A1586">
        <v>1584</v>
      </c>
      <c r="B1586">
        <v>323</v>
      </c>
      <c r="C1586">
        <v>444</v>
      </c>
      <c r="D1586">
        <v>107</v>
      </c>
      <c r="E1586">
        <v>1</v>
      </c>
      <c r="F1586">
        <v>107</v>
      </c>
    </row>
    <row r="1587" spans="1:6" x14ac:dyDescent="0.25">
      <c r="A1587">
        <v>1585</v>
      </c>
      <c r="B1587">
        <v>323</v>
      </c>
      <c r="C1587">
        <v>787</v>
      </c>
      <c r="D1587">
        <v>91</v>
      </c>
      <c r="E1587">
        <v>2</v>
      </c>
      <c r="F1587">
        <v>182</v>
      </c>
    </row>
    <row r="1588" spans="1:6" x14ac:dyDescent="0.25">
      <c r="A1588">
        <v>1586</v>
      </c>
      <c r="B1588">
        <v>323</v>
      </c>
      <c r="C1588">
        <v>357</v>
      </c>
      <c r="D1588">
        <v>94</v>
      </c>
      <c r="E1588">
        <v>3</v>
      </c>
      <c r="F1588">
        <v>282</v>
      </c>
    </row>
    <row r="1589" spans="1:6" x14ac:dyDescent="0.25">
      <c r="A1589">
        <v>1587</v>
      </c>
      <c r="B1589">
        <v>323</v>
      </c>
      <c r="C1589">
        <v>41</v>
      </c>
      <c r="D1589">
        <v>104</v>
      </c>
      <c r="E1589">
        <v>2</v>
      </c>
      <c r="F1589">
        <v>208</v>
      </c>
    </row>
    <row r="1590" spans="1:6" x14ac:dyDescent="0.25">
      <c r="A1590">
        <v>1588</v>
      </c>
      <c r="B1590">
        <v>323</v>
      </c>
      <c r="C1590">
        <v>1066</v>
      </c>
      <c r="D1590">
        <v>93</v>
      </c>
      <c r="E1590">
        <v>2</v>
      </c>
      <c r="F1590">
        <v>186</v>
      </c>
    </row>
    <row r="1591" spans="1:6" x14ac:dyDescent="0.25">
      <c r="A1591">
        <v>1589</v>
      </c>
      <c r="B1591">
        <v>324</v>
      </c>
      <c r="C1591">
        <v>122</v>
      </c>
      <c r="D1591">
        <v>92</v>
      </c>
      <c r="E1591">
        <v>2</v>
      </c>
      <c r="F1591">
        <v>184</v>
      </c>
    </row>
    <row r="1592" spans="1:6" x14ac:dyDescent="0.25">
      <c r="A1592">
        <v>1590</v>
      </c>
      <c r="B1592">
        <v>324</v>
      </c>
      <c r="C1592">
        <v>135</v>
      </c>
      <c r="D1592">
        <v>92</v>
      </c>
      <c r="E1592">
        <v>3</v>
      </c>
      <c r="F1592">
        <v>276</v>
      </c>
    </row>
    <row r="1593" spans="1:6" x14ac:dyDescent="0.25">
      <c r="A1593">
        <v>1591</v>
      </c>
      <c r="B1593">
        <v>324</v>
      </c>
      <c r="C1593">
        <v>647</v>
      </c>
      <c r="D1593">
        <v>93</v>
      </c>
      <c r="E1593">
        <v>3</v>
      </c>
      <c r="F1593">
        <v>279</v>
      </c>
    </row>
    <row r="1594" spans="1:6" x14ac:dyDescent="0.25">
      <c r="A1594">
        <v>1592</v>
      </c>
      <c r="B1594">
        <v>324</v>
      </c>
      <c r="C1594">
        <v>269</v>
      </c>
      <c r="D1594">
        <v>95</v>
      </c>
      <c r="E1594">
        <v>2</v>
      </c>
      <c r="F1594">
        <v>190</v>
      </c>
    </row>
    <row r="1595" spans="1:6" x14ac:dyDescent="0.25">
      <c r="A1595">
        <v>1593</v>
      </c>
      <c r="B1595">
        <v>324</v>
      </c>
      <c r="C1595">
        <v>741</v>
      </c>
      <c r="D1595">
        <v>109</v>
      </c>
      <c r="E1595">
        <v>3</v>
      </c>
      <c r="F1595">
        <v>327</v>
      </c>
    </row>
    <row r="1596" spans="1:6" x14ac:dyDescent="0.25">
      <c r="A1596">
        <v>1594</v>
      </c>
      <c r="B1596">
        <v>325</v>
      </c>
      <c r="C1596">
        <v>869</v>
      </c>
      <c r="D1596">
        <v>113</v>
      </c>
      <c r="E1596">
        <v>3</v>
      </c>
      <c r="F1596">
        <v>339</v>
      </c>
    </row>
    <row r="1597" spans="1:6" x14ac:dyDescent="0.25">
      <c r="A1597">
        <v>1595</v>
      </c>
      <c r="B1597">
        <v>325</v>
      </c>
      <c r="C1597">
        <v>863</v>
      </c>
      <c r="D1597">
        <v>113</v>
      </c>
      <c r="E1597">
        <v>1</v>
      </c>
      <c r="F1597">
        <v>113</v>
      </c>
    </row>
    <row r="1598" spans="1:6" x14ac:dyDescent="0.25">
      <c r="A1598">
        <v>1596</v>
      </c>
      <c r="B1598">
        <v>326</v>
      </c>
      <c r="C1598">
        <v>390</v>
      </c>
      <c r="D1598">
        <v>119</v>
      </c>
      <c r="E1598">
        <v>2</v>
      </c>
      <c r="F1598">
        <v>238</v>
      </c>
    </row>
    <row r="1599" spans="1:6" x14ac:dyDescent="0.25">
      <c r="A1599">
        <v>1597</v>
      </c>
      <c r="B1599">
        <v>326</v>
      </c>
      <c r="C1599">
        <v>550</v>
      </c>
      <c r="D1599">
        <v>98</v>
      </c>
      <c r="E1599">
        <v>1</v>
      </c>
      <c r="F1599">
        <v>98</v>
      </c>
    </row>
    <row r="1600" spans="1:6" x14ac:dyDescent="0.25">
      <c r="A1600">
        <v>1598</v>
      </c>
      <c r="B1600">
        <v>326</v>
      </c>
      <c r="C1600">
        <v>695</v>
      </c>
      <c r="D1600">
        <v>113</v>
      </c>
      <c r="E1600">
        <v>3</v>
      </c>
      <c r="F1600">
        <v>339</v>
      </c>
    </row>
    <row r="1601" spans="1:6" x14ac:dyDescent="0.25">
      <c r="A1601">
        <v>1599</v>
      </c>
      <c r="B1601">
        <v>327</v>
      </c>
      <c r="C1601">
        <v>1030</v>
      </c>
      <c r="D1601">
        <v>90</v>
      </c>
      <c r="E1601">
        <v>2</v>
      </c>
      <c r="F1601">
        <v>180</v>
      </c>
    </row>
    <row r="1602" spans="1:6" x14ac:dyDescent="0.25">
      <c r="A1602">
        <v>1600</v>
      </c>
      <c r="B1602">
        <v>327</v>
      </c>
      <c r="C1602">
        <v>60</v>
      </c>
      <c r="D1602">
        <v>104</v>
      </c>
      <c r="E1602">
        <v>1</v>
      </c>
      <c r="F1602">
        <v>104</v>
      </c>
    </row>
    <row r="1603" spans="1:6" x14ac:dyDescent="0.25">
      <c r="A1603">
        <v>1601</v>
      </c>
      <c r="B1603">
        <v>327</v>
      </c>
      <c r="C1603">
        <v>421</v>
      </c>
      <c r="D1603">
        <v>107</v>
      </c>
      <c r="E1603">
        <v>1</v>
      </c>
      <c r="F1603">
        <v>107</v>
      </c>
    </row>
    <row r="1604" spans="1:6" x14ac:dyDescent="0.25">
      <c r="A1604">
        <v>1602</v>
      </c>
      <c r="B1604">
        <v>327</v>
      </c>
      <c r="C1604">
        <v>104</v>
      </c>
      <c r="D1604">
        <v>118</v>
      </c>
      <c r="E1604">
        <v>1</v>
      </c>
      <c r="F1604">
        <v>118</v>
      </c>
    </row>
    <row r="1605" spans="1:6" x14ac:dyDescent="0.25">
      <c r="A1605">
        <v>1603</v>
      </c>
      <c r="B1605">
        <v>327</v>
      </c>
      <c r="C1605">
        <v>508</v>
      </c>
      <c r="D1605">
        <v>102</v>
      </c>
      <c r="E1605">
        <v>3</v>
      </c>
      <c r="F1605">
        <v>306</v>
      </c>
    </row>
    <row r="1606" spans="1:6" x14ac:dyDescent="0.25">
      <c r="A1606">
        <v>1604</v>
      </c>
      <c r="B1606">
        <v>327</v>
      </c>
      <c r="C1606">
        <v>707</v>
      </c>
      <c r="D1606">
        <v>119</v>
      </c>
      <c r="E1606">
        <v>3</v>
      </c>
      <c r="F1606">
        <v>357</v>
      </c>
    </row>
    <row r="1607" spans="1:6" x14ac:dyDescent="0.25">
      <c r="A1607">
        <v>1605</v>
      </c>
      <c r="B1607">
        <v>327</v>
      </c>
      <c r="C1607">
        <v>102</v>
      </c>
      <c r="D1607">
        <v>118</v>
      </c>
      <c r="E1607">
        <v>1</v>
      </c>
      <c r="F1607">
        <v>118</v>
      </c>
    </row>
    <row r="1608" spans="1:6" x14ac:dyDescent="0.25">
      <c r="A1608">
        <v>1606</v>
      </c>
      <c r="B1608">
        <v>327</v>
      </c>
      <c r="C1608">
        <v>889</v>
      </c>
      <c r="D1608">
        <v>94</v>
      </c>
      <c r="E1608">
        <v>1</v>
      </c>
      <c r="F1608">
        <v>94</v>
      </c>
    </row>
    <row r="1609" spans="1:6" x14ac:dyDescent="0.25">
      <c r="A1609">
        <v>1607</v>
      </c>
      <c r="B1609">
        <v>328</v>
      </c>
      <c r="C1609">
        <v>8</v>
      </c>
      <c r="D1609">
        <v>96</v>
      </c>
      <c r="E1609">
        <v>1</v>
      </c>
      <c r="F1609">
        <v>96</v>
      </c>
    </row>
    <row r="1610" spans="1:6" x14ac:dyDescent="0.25">
      <c r="A1610">
        <v>1608</v>
      </c>
      <c r="B1610">
        <v>328</v>
      </c>
      <c r="C1610">
        <v>1069</v>
      </c>
      <c r="D1610">
        <v>93</v>
      </c>
      <c r="E1610">
        <v>3</v>
      </c>
      <c r="F1610">
        <v>279</v>
      </c>
    </row>
    <row r="1611" spans="1:6" x14ac:dyDescent="0.25">
      <c r="A1611">
        <v>1609</v>
      </c>
      <c r="B1611">
        <v>328</v>
      </c>
      <c r="C1611">
        <v>1145</v>
      </c>
      <c r="D1611">
        <v>102</v>
      </c>
      <c r="E1611">
        <v>1</v>
      </c>
      <c r="F1611">
        <v>102</v>
      </c>
    </row>
    <row r="1612" spans="1:6" x14ac:dyDescent="0.25">
      <c r="A1612">
        <v>1610</v>
      </c>
      <c r="B1612">
        <v>329</v>
      </c>
      <c r="C1612">
        <v>1041</v>
      </c>
      <c r="D1612">
        <v>90</v>
      </c>
      <c r="E1612">
        <v>2</v>
      </c>
      <c r="F1612">
        <v>180</v>
      </c>
    </row>
    <row r="1613" spans="1:6" x14ac:dyDescent="0.25">
      <c r="A1613">
        <v>1611</v>
      </c>
      <c r="B1613">
        <v>329</v>
      </c>
      <c r="C1613">
        <v>1110</v>
      </c>
      <c r="D1613">
        <v>115</v>
      </c>
      <c r="E1613">
        <v>1</v>
      </c>
      <c r="F1613">
        <v>115</v>
      </c>
    </row>
    <row r="1614" spans="1:6" x14ac:dyDescent="0.25">
      <c r="A1614">
        <v>1612</v>
      </c>
      <c r="B1614">
        <v>329</v>
      </c>
      <c r="C1614">
        <v>887</v>
      </c>
      <c r="D1614">
        <v>94</v>
      </c>
      <c r="E1614">
        <v>1</v>
      </c>
      <c r="F1614">
        <v>94</v>
      </c>
    </row>
    <row r="1615" spans="1:6" x14ac:dyDescent="0.25">
      <c r="A1615">
        <v>1613</v>
      </c>
      <c r="B1615">
        <v>329</v>
      </c>
      <c r="C1615">
        <v>751</v>
      </c>
      <c r="D1615">
        <v>109</v>
      </c>
      <c r="E1615">
        <v>1</v>
      </c>
      <c r="F1615">
        <v>109</v>
      </c>
    </row>
    <row r="1616" spans="1:6" x14ac:dyDescent="0.25">
      <c r="A1616">
        <v>1614</v>
      </c>
      <c r="B1616">
        <v>329</v>
      </c>
      <c r="C1616">
        <v>186</v>
      </c>
      <c r="D1616">
        <v>98</v>
      </c>
      <c r="E1616">
        <v>3</v>
      </c>
      <c r="F1616">
        <v>294</v>
      </c>
    </row>
    <row r="1617" spans="1:6" x14ac:dyDescent="0.25">
      <c r="A1617">
        <v>1615</v>
      </c>
      <c r="B1617">
        <v>329</v>
      </c>
      <c r="C1617">
        <v>220</v>
      </c>
      <c r="D1617">
        <v>106</v>
      </c>
      <c r="E1617">
        <v>1</v>
      </c>
      <c r="F1617">
        <v>106</v>
      </c>
    </row>
    <row r="1618" spans="1:6" x14ac:dyDescent="0.25">
      <c r="A1618">
        <v>1616</v>
      </c>
      <c r="B1618">
        <v>330</v>
      </c>
      <c r="C1618">
        <v>1226</v>
      </c>
      <c r="D1618">
        <v>112</v>
      </c>
      <c r="E1618">
        <v>2</v>
      </c>
      <c r="F1618">
        <v>224</v>
      </c>
    </row>
    <row r="1619" spans="1:6" x14ac:dyDescent="0.25">
      <c r="A1619">
        <v>1617</v>
      </c>
      <c r="B1619">
        <v>330</v>
      </c>
      <c r="C1619">
        <v>809</v>
      </c>
      <c r="D1619">
        <v>117</v>
      </c>
      <c r="E1619">
        <v>3</v>
      </c>
      <c r="F1619">
        <v>351</v>
      </c>
    </row>
    <row r="1620" spans="1:6" x14ac:dyDescent="0.25">
      <c r="A1620">
        <v>1618</v>
      </c>
      <c r="B1620">
        <v>330</v>
      </c>
      <c r="C1620">
        <v>87</v>
      </c>
      <c r="D1620">
        <v>118</v>
      </c>
      <c r="E1620">
        <v>2</v>
      </c>
      <c r="F1620">
        <v>236</v>
      </c>
    </row>
    <row r="1621" spans="1:6" x14ac:dyDescent="0.25">
      <c r="A1621">
        <v>1619</v>
      </c>
      <c r="B1621">
        <v>330</v>
      </c>
      <c r="C1621">
        <v>1132</v>
      </c>
      <c r="D1621">
        <v>102</v>
      </c>
      <c r="E1621">
        <v>2</v>
      </c>
      <c r="F1621">
        <v>204</v>
      </c>
    </row>
    <row r="1622" spans="1:6" x14ac:dyDescent="0.25">
      <c r="A1622">
        <v>1620</v>
      </c>
      <c r="B1622">
        <v>330</v>
      </c>
      <c r="C1622">
        <v>1071</v>
      </c>
      <c r="D1622">
        <v>93</v>
      </c>
      <c r="E1622">
        <v>2</v>
      </c>
      <c r="F1622">
        <v>186</v>
      </c>
    </row>
    <row r="1623" spans="1:6" x14ac:dyDescent="0.25">
      <c r="A1623">
        <v>1621</v>
      </c>
      <c r="B1623">
        <v>330</v>
      </c>
      <c r="C1623">
        <v>263</v>
      </c>
      <c r="D1623">
        <v>95</v>
      </c>
      <c r="E1623">
        <v>1</v>
      </c>
      <c r="F1623">
        <v>95</v>
      </c>
    </row>
    <row r="1624" spans="1:6" x14ac:dyDescent="0.25">
      <c r="A1624">
        <v>1622</v>
      </c>
      <c r="B1624">
        <v>330</v>
      </c>
      <c r="C1624">
        <v>569</v>
      </c>
      <c r="D1624">
        <v>100</v>
      </c>
      <c r="E1624">
        <v>1</v>
      </c>
      <c r="F1624">
        <v>100</v>
      </c>
    </row>
    <row r="1625" spans="1:6" x14ac:dyDescent="0.25">
      <c r="A1625">
        <v>1623</v>
      </c>
      <c r="B1625">
        <v>330</v>
      </c>
      <c r="C1625">
        <v>1223</v>
      </c>
      <c r="D1625">
        <v>105</v>
      </c>
      <c r="E1625">
        <v>3</v>
      </c>
      <c r="F1625">
        <v>315</v>
      </c>
    </row>
    <row r="1626" spans="1:6" x14ac:dyDescent="0.25">
      <c r="A1626">
        <v>1624</v>
      </c>
      <c r="B1626">
        <v>331</v>
      </c>
      <c r="C1626">
        <v>1141</v>
      </c>
      <c r="D1626">
        <v>102</v>
      </c>
      <c r="E1626">
        <v>2</v>
      </c>
      <c r="F1626">
        <v>204</v>
      </c>
    </row>
    <row r="1627" spans="1:6" x14ac:dyDescent="0.25">
      <c r="A1627">
        <v>1625</v>
      </c>
      <c r="B1627">
        <v>333</v>
      </c>
      <c r="C1627">
        <v>196</v>
      </c>
      <c r="D1627">
        <v>98</v>
      </c>
      <c r="E1627">
        <v>1</v>
      </c>
      <c r="F1627">
        <v>98</v>
      </c>
    </row>
    <row r="1628" spans="1:6" x14ac:dyDescent="0.25">
      <c r="A1628">
        <v>1626</v>
      </c>
      <c r="B1628">
        <v>333</v>
      </c>
      <c r="C1628">
        <v>1092</v>
      </c>
      <c r="D1628">
        <v>115</v>
      </c>
      <c r="E1628">
        <v>3</v>
      </c>
      <c r="F1628">
        <v>345</v>
      </c>
    </row>
    <row r="1629" spans="1:6" x14ac:dyDescent="0.25">
      <c r="A1629">
        <v>1627</v>
      </c>
      <c r="B1629">
        <v>333</v>
      </c>
      <c r="C1629">
        <v>885</v>
      </c>
      <c r="D1629">
        <v>94</v>
      </c>
      <c r="E1629">
        <v>3</v>
      </c>
      <c r="F1629">
        <v>282</v>
      </c>
    </row>
    <row r="1630" spans="1:6" x14ac:dyDescent="0.25">
      <c r="A1630">
        <v>1628</v>
      </c>
      <c r="B1630">
        <v>333</v>
      </c>
      <c r="C1630">
        <v>903</v>
      </c>
      <c r="D1630">
        <v>94</v>
      </c>
      <c r="E1630">
        <v>1</v>
      </c>
      <c r="F1630">
        <v>94</v>
      </c>
    </row>
    <row r="1631" spans="1:6" x14ac:dyDescent="0.25">
      <c r="A1631">
        <v>1629</v>
      </c>
      <c r="B1631">
        <v>333</v>
      </c>
      <c r="C1631">
        <v>822</v>
      </c>
      <c r="D1631">
        <v>117</v>
      </c>
      <c r="E1631">
        <v>1</v>
      </c>
      <c r="F1631">
        <v>117</v>
      </c>
    </row>
    <row r="1632" spans="1:6" x14ac:dyDescent="0.25">
      <c r="A1632">
        <v>1630</v>
      </c>
      <c r="B1632">
        <v>333</v>
      </c>
      <c r="C1632">
        <v>124</v>
      </c>
      <c r="D1632">
        <v>92</v>
      </c>
      <c r="E1632">
        <v>3</v>
      </c>
      <c r="F1632">
        <v>276</v>
      </c>
    </row>
    <row r="1633" spans="1:6" x14ac:dyDescent="0.25">
      <c r="A1633">
        <v>1631</v>
      </c>
      <c r="B1633">
        <v>333</v>
      </c>
      <c r="C1633">
        <v>452</v>
      </c>
      <c r="D1633">
        <v>107</v>
      </c>
      <c r="E1633">
        <v>3</v>
      </c>
      <c r="F1633">
        <v>321</v>
      </c>
    </row>
    <row r="1634" spans="1:6" x14ac:dyDescent="0.25">
      <c r="A1634">
        <v>1632</v>
      </c>
      <c r="B1634">
        <v>334</v>
      </c>
      <c r="C1634">
        <v>762</v>
      </c>
      <c r="D1634">
        <v>109</v>
      </c>
      <c r="E1634">
        <v>3</v>
      </c>
      <c r="F1634">
        <v>327</v>
      </c>
    </row>
    <row r="1635" spans="1:6" x14ac:dyDescent="0.25">
      <c r="A1635">
        <v>1633</v>
      </c>
      <c r="B1635">
        <v>334</v>
      </c>
      <c r="C1635">
        <v>777</v>
      </c>
      <c r="D1635">
        <v>91</v>
      </c>
      <c r="E1635">
        <v>3</v>
      </c>
      <c r="F1635">
        <v>273</v>
      </c>
    </row>
    <row r="1636" spans="1:6" x14ac:dyDescent="0.25">
      <c r="A1636">
        <v>1634</v>
      </c>
      <c r="B1636">
        <v>334</v>
      </c>
      <c r="C1636">
        <v>282</v>
      </c>
      <c r="D1636">
        <v>105</v>
      </c>
      <c r="E1636">
        <v>2</v>
      </c>
      <c r="F1636">
        <v>210</v>
      </c>
    </row>
    <row r="1637" spans="1:6" x14ac:dyDescent="0.25">
      <c r="A1637">
        <v>1635</v>
      </c>
      <c r="B1637">
        <v>334</v>
      </c>
      <c r="C1637">
        <v>1148</v>
      </c>
      <c r="D1637">
        <v>102</v>
      </c>
      <c r="E1637">
        <v>2</v>
      </c>
      <c r="F1637">
        <v>204</v>
      </c>
    </row>
    <row r="1638" spans="1:6" x14ac:dyDescent="0.25">
      <c r="A1638">
        <v>1636</v>
      </c>
      <c r="B1638">
        <v>334</v>
      </c>
      <c r="C1638">
        <v>102</v>
      </c>
      <c r="D1638">
        <v>118</v>
      </c>
      <c r="E1638">
        <v>2</v>
      </c>
      <c r="F1638">
        <v>236</v>
      </c>
    </row>
    <row r="1639" spans="1:6" x14ac:dyDescent="0.25">
      <c r="A1639">
        <v>1637</v>
      </c>
      <c r="B1639">
        <v>334</v>
      </c>
      <c r="C1639">
        <v>599</v>
      </c>
      <c r="D1639">
        <v>112</v>
      </c>
      <c r="E1639">
        <v>1</v>
      </c>
      <c r="F1639">
        <v>112</v>
      </c>
    </row>
    <row r="1640" spans="1:6" x14ac:dyDescent="0.25">
      <c r="A1640">
        <v>1638</v>
      </c>
      <c r="B1640">
        <v>334</v>
      </c>
      <c r="C1640">
        <v>1188</v>
      </c>
      <c r="D1640">
        <v>99</v>
      </c>
      <c r="E1640">
        <v>1</v>
      </c>
      <c r="F1640">
        <v>99</v>
      </c>
    </row>
    <row r="1641" spans="1:6" x14ac:dyDescent="0.25">
      <c r="A1641">
        <v>1639</v>
      </c>
      <c r="B1641">
        <v>335</v>
      </c>
      <c r="C1641">
        <v>551</v>
      </c>
      <c r="D1641">
        <v>98</v>
      </c>
      <c r="E1641">
        <v>2</v>
      </c>
      <c r="F1641">
        <v>196</v>
      </c>
    </row>
    <row r="1642" spans="1:6" x14ac:dyDescent="0.25">
      <c r="A1642">
        <v>1640</v>
      </c>
      <c r="B1642">
        <v>335</v>
      </c>
      <c r="C1642">
        <v>6</v>
      </c>
      <c r="D1642">
        <v>96</v>
      </c>
      <c r="E1642">
        <v>1</v>
      </c>
      <c r="F1642">
        <v>96</v>
      </c>
    </row>
    <row r="1643" spans="1:6" x14ac:dyDescent="0.25">
      <c r="A1643">
        <v>1641</v>
      </c>
      <c r="B1643">
        <v>335</v>
      </c>
      <c r="C1643">
        <v>140</v>
      </c>
      <c r="D1643">
        <v>91</v>
      </c>
      <c r="E1643">
        <v>2</v>
      </c>
      <c r="F1643">
        <v>182</v>
      </c>
    </row>
    <row r="1644" spans="1:6" x14ac:dyDescent="0.25">
      <c r="A1644">
        <v>1642</v>
      </c>
      <c r="B1644">
        <v>336</v>
      </c>
      <c r="C1644">
        <v>808</v>
      </c>
      <c r="D1644">
        <v>117</v>
      </c>
      <c r="E1644">
        <v>2</v>
      </c>
      <c r="F1644">
        <v>234</v>
      </c>
    </row>
    <row r="1645" spans="1:6" x14ac:dyDescent="0.25">
      <c r="A1645">
        <v>1643</v>
      </c>
      <c r="B1645">
        <v>336</v>
      </c>
      <c r="C1645">
        <v>578</v>
      </c>
      <c r="D1645">
        <v>100</v>
      </c>
      <c r="E1645">
        <v>1</v>
      </c>
      <c r="F1645">
        <v>100</v>
      </c>
    </row>
    <row r="1646" spans="1:6" x14ac:dyDescent="0.25">
      <c r="A1646">
        <v>1644</v>
      </c>
      <c r="B1646">
        <v>336</v>
      </c>
      <c r="C1646">
        <v>978</v>
      </c>
      <c r="D1646">
        <v>97</v>
      </c>
      <c r="E1646">
        <v>3</v>
      </c>
      <c r="F1646">
        <v>291</v>
      </c>
    </row>
    <row r="1647" spans="1:6" x14ac:dyDescent="0.25">
      <c r="A1647">
        <v>1645</v>
      </c>
      <c r="B1647">
        <v>336</v>
      </c>
      <c r="C1647">
        <v>358</v>
      </c>
      <c r="D1647">
        <v>94</v>
      </c>
      <c r="E1647">
        <v>1</v>
      </c>
      <c r="F1647">
        <v>94</v>
      </c>
    </row>
    <row r="1648" spans="1:6" x14ac:dyDescent="0.25">
      <c r="A1648">
        <v>1646</v>
      </c>
      <c r="B1648">
        <v>336</v>
      </c>
      <c r="C1648">
        <v>620</v>
      </c>
      <c r="D1648">
        <v>112</v>
      </c>
      <c r="E1648">
        <v>2</v>
      </c>
      <c r="F1648">
        <v>224</v>
      </c>
    </row>
    <row r="1649" spans="1:6" x14ac:dyDescent="0.25">
      <c r="A1649">
        <v>1647</v>
      </c>
      <c r="B1649">
        <v>337</v>
      </c>
      <c r="C1649">
        <v>922</v>
      </c>
      <c r="D1649">
        <v>96</v>
      </c>
      <c r="E1649">
        <v>2</v>
      </c>
      <c r="F1649">
        <v>192</v>
      </c>
    </row>
    <row r="1650" spans="1:6" x14ac:dyDescent="0.25">
      <c r="A1650">
        <v>1648</v>
      </c>
      <c r="B1650">
        <v>337</v>
      </c>
      <c r="C1650">
        <v>264</v>
      </c>
      <c r="D1650">
        <v>95</v>
      </c>
      <c r="E1650">
        <v>2</v>
      </c>
      <c r="F1650">
        <v>190</v>
      </c>
    </row>
    <row r="1651" spans="1:6" x14ac:dyDescent="0.25">
      <c r="A1651">
        <v>1649</v>
      </c>
      <c r="B1651">
        <v>337</v>
      </c>
      <c r="C1651">
        <v>161</v>
      </c>
      <c r="D1651">
        <v>91</v>
      </c>
      <c r="E1651">
        <v>1</v>
      </c>
      <c r="F1651">
        <v>91</v>
      </c>
    </row>
    <row r="1652" spans="1:6" x14ac:dyDescent="0.25">
      <c r="A1652">
        <v>1650</v>
      </c>
      <c r="B1652">
        <v>337</v>
      </c>
      <c r="C1652">
        <v>460</v>
      </c>
      <c r="D1652">
        <v>118</v>
      </c>
      <c r="E1652">
        <v>2</v>
      </c>
      <c r="F1652">
        <v>236</v>
      </c>
    </row>
    <row r="1653" spans="1:6" x14ac:dyDescent="0.25">
      <c r="A1653">
        <v>1651</v>
      </c>
      <c r="B1653">
        <v>337</v>
      </c>
      <c r="C1653">
        <v>389</v>
      </c>
      <c r="D1653">
        <v>119</v>
      </c>
      <c r="E1653">
        <v>1</v>
      </c>
      <c r="F1653">
        <v>119</v>
      </c>
    </row>
    <row r="1654" spans="1:6" x14ac:dyDescent="0.25">
      <c r="A1654">
        <v>1652</v>
      </c>
      <c r="B1654">
        <v>337</v>
      </c>
      <c r="C1654">
        <v>662</v>
      </c>
      <c r="D1654">
        <v>93</v>
      </c>
      <c r="E1654">
        <v>2</v>
      </c>
      <c r="F1654">
        <v>186</v>
      </c>
    </row>
    <row r="1655" spans="1:6" x14ac:dyDescent="0.25">
      <c r="A1655">
        <v>1653</v>
      </c>
      <c r="B1655">
        <v>338</v>
      </c>
      <c r="C1655">
        <v>1183</v>
      </c>
      <c r="D1655">
        <v>99</v>
      </c>
      <c r="E1655">
        <v>2</v>
      </c>
      <c r="F1655">
        <v>198</v>
      </c>
    </row>
    <row r="1656" spans="1:6" x14ac:dyDescent="0.25">
      <c r="A1656">
        <v>1654</v>
      </c>
      <c r="B1656">
        <v>338</v>
      </c>
      <c r="C1656">
        <v>640</v>
      </c>
      <c r="D1656">
        <v>93</v>
      </c>
      <c r="E1656">
        <v>1</v>
      </c>
      <c r="F1656">
        <v>93</v>
      </c>
    </row>
    <row r="1657" spans="1:6" x14ac:dyDescent="0.25">
      <c r="A1657">
        <v>1655</v>
      </c>
      <c r="B1657">
        <v>338</v>
      </c>
      <c r="C1657">
        <v>805</v>
      </c>
      <c r="D1657">
        <v>117</v>
      </c>
      <c r="E1657">
        <v>2</v>
      </c>
      <c r="F1657">
        <v>234</v>
      </c>
    </row>
    <row r="1658" spans="1:6" x14ac:dyDescent="0.25">
      <c r="A1658">
        <v>1656</v>
      </c>
      <c r="B1658">
        <v>338</v>
      </c>
      <c r="C1658">
        <v>383</v>
      </c>
      <c r="D1658">
        <v>94</v>
      </c>
      <c r="E1658">
        <v>2</v>
      </c>
      <c r="F1658">
        <v>188</v>
      </c>
    </row>
    <row r="1659" spans="1:6" x14ac:dyDescent="0.25">
      <c r="A1659">
        <v>1657</v>
      </c>
      <c r="B1659">
        <v>338</v>
      </c>
      <c r="C1659">
        <v>125</v>
      </c>
      <c r="D1659">
        <v>92</v>
      </c>
      <c r="E1659">
        <v>2</v>
      </c>
      <c r="F1659">
        <v>184</v>
      </c>
    </row>
    <row r="1660" spans="1:6" x14ac:dyDescent="0.25">
      <c r="A1660">
        <v>1658</v>
      </c>
      <c r="B1660">
        <v>339</v>
      </c>
      <c r="C1660">
        <v>525</v>
      </c>
      <c r="D1660">
        <v>98</v>
      </c>
      <c r="E1660">
        <v>2</v>
      </c>
      <c r="F1660">
        <v>196</v>
      </c>
    </row>
    <row r="1661" spans="1:6" x14ac:dyDescent="0.25">
      <c r="A1661">
        <v>1659</v>
      </c>
      <c r="B1661">
        <v>339</v>
      </c>
      <c r="C1661">
        <v>451</v>
      </c>
      <c r="D1661">
        <v>107</v>
      </c>
      <c r="E1661">
        <v>1</v>
      </c>
      <c r="F1661">
        <v>107</v>
      </c>
    </row>
    <row r="1662" spans="1:6" x14ac:dyDescent="0.25">
      <c r="A1662">
        <v>1660</v>
      </c>
      <c r="B1662">
        <v>339</v>
      </c>
      <c r="C1662">
        <v>383</v>
      </c>
      <c r="D1662">
        <v>94</v>
      </c>
      <c r="E1662">
        <v>2</v>
      </c>
      <c r="F1662">
        <v>188</v>
      </c>
    </row>
    <row r="1663" spans="1:6" x14ac:dyDescent="0.25">
      <c r="A1663">
        <v>1661</v>
      </c>
      <c r="B1663">
        <v>339</v>
      </c>
      <c r="C1663">
        <v>651</v>
      </c>
      <c r="D1663">
        <v>93</v>
      </c>
      <c r="E1663">
        <v>1</v>
      </c>
      <c r="F1663">
        <v>93</v>
      </c>
    </row>
    <row r="1664" spans="1:6" x14ac:dyDescent="0.25">
      <c r="A1664">
        <v>1662</v>
      </c>
      <c r="B1664">
        <v>339</v>
      </c>
      <c r="C1664">
        <v>762</v>
      </c>
      <c r="D1664">
        <v>109</v>
      </c>
      <c r="E1664">
        <v>2</v>
      </c>
      <c r="F1664">
        <v>218</v>
      </c>
    </row>
    <row r="1665" spans="1:6" x14ac:dyDescent="0.25">
      <c r="A1665">
        <v>1663</v>
      </c>
      <c r="B1665">
        <v>339</v>
      </c>
      <c r="C1665">
        <v>291</v>
      </c>
      <c r="D1665">
        <v>105</v>
      </c>
      <c r="E1665">
        <v>1</v>
      </c>
      <c r="F1665">
        <v>105</v>
      </c>
    </row>
    <row r="1666" spans="1:6" x14ac:dyDescent="0.25">
      <c r="A1666">
        <v>1664</v>
      </c>
      <c r="B1666">
        <v>339</v>
      </c>
      <c r="C1666">
        <v>543</v>
      </c>
      <c r="D1666">
        <v>98</v>
      </c>
      <c r="E1666">
        <v>1</v>
      </c>
      <c r="F1666">
        <v>98</v>
      </c>
    </row>
    <row r="1667" spans="1:6" x14ac:dyDescent="0.25">
      <c r="A1667">
        <v>1665</v>
      </c>
      <c r="B1667">
        <v>339</v>
      </c>
      <c r="C1667">
        <v>158</v>
      </c>
      <c r="D1667">
        <v>91</v>
      </c>
      <c r="E1667">
        <v>1</v>
      </c>
      <c r="F1667">
        <v>91</v>
      </c>
    </row>
    <row r="1668" spans="1:6" x14ac:dyDescent="0.25">
      <c r="A1668">
        <v>1666</v>
      </c>
      <c r="B1668">
        <v>340</v>
      </c>
      <c r="C1668">
        <v>1169</v>
      </c>
      <c r="D1668">
        <v>99</v>
      </c>
      <c r="E1668">
        <v>3</v>
      </c>
      <c r="F1668">
        <v>297</v>
      </c>
    </row>
    <row r="1669" spans="1:6" x14ac:dyDescent="0.25">
      <c r="A1669">
        <v>1667</v>
      </c>
      <c r="B1669">
        <v>340</v>
      </c>
      <c r="C1669">
        <v>1001</v>
      </c>
      <c r="D1669">
        <v>106</v>
      </c>
      <c r="E1669">
        <v>2</v>
      </c>
      <c r="F1669">
        <v>212</v>
      </c>
    </row>
    <row r="1670" spans="1:6" x14ac:dyDescent="0.25">
      <c r="A1670">
        <v>1668</v>
      </c>
      <c r="B1670">
        <v>340</v>
      </c>
      <c r="C1670">
        <v>696</v>
      </c>
      <c r="D1670">
        <v>113</v>
      </c>
      <c r="E1670">
        <v>2</v>
      </c>
      <c r="F1670">
        <v>226</v>
      </c>
    </row>
    <row r="1671" spans="1:6" x14ac:dyDescent="0.25">
      <c r="A1671">
        <v>1669</v>
      </c>
      <c r="B1671">
        <v>341</v>
      </c>
      <c r="C1671">
        <v>137</v>
      </c>
      <c r="D1671">
        <v>92</v>
      </c>
      <c r="E1671">
        <v>3</v>
      </c>
      <c r="F1671">
        <v>276</v>
      </c>
    </row>
    <row r="1672" spans="1:6" x14ac:dyDescent="0.25">
      <c r="A1672">
        <v>1670</v>
      </c>
      <c r="B1672">
        <v>341</v>
      </c>
      <c r="C1672">
        <v>502</v>
      </c>
      <c r="D1672">
        <v>102</v>
      </c>
      <c r="E1672">
        <v>2</v>
      </c>
      <c r="F1672">
        <v>204</v>
      </c>
    </row>
    <row r="1673" spans="1:6" x14ac:dyDescent="0.25">
      <c r="A1673">
        <v>1671</v>
      </c>
      <c r="B1673">
        <v>341</v>
      </c>
      <c r="C1673">
        <v>95</v>
      </c>
      <c r="D1673">
        <v>118</v>
      </c>
      <c r="E1673">
        <v>3</v>
      </c>
      <c r="F1673">
        <v>354</v>
      </c>
    </row>
    <row r="1674" spans="1:6" x14ac:dyDescent="0.25">
      <c r="A1674">
        <v>1672</v>
      </c>
      <c r="B1674">
        <v>341</v>
      </c>
      <c r="C1674">
        <v>501</v>
      </c>
      <c r="D1674">
        <v>102</v>
      </c>
      <c r="E1674">
        <v>3</v>
      </c>
      <c r="F1674">
        <v>306</v>
      </c>
    </row>
    <row r="1675" spans="1:6" x14ac:dyDescent="0.25">
      <c r="A1675">
        <v>1673</v>
      </c>
      <c r="B1675">
        <v>341</v>
      </c>
      <c r="C1675">
        <v>1143</v>
      </c>
      <c r="D1675">
        <v>102</v>
      </c>
      <c r="E1675">
        <v>3</v>
      </c>
      <c r="F1675">
        <v>306</v>
      </c>
    </row>
    <row r="1676" spans="1:6" x14ac:dyDescent="0.25">
      <c r="A1676">
        <v>1674</v>
      </c>
      <c r="B1676">
        <v>341</v>
      </c>
      <c r="C1676">
        <v>409</v>
      </c>
      <c r="D1676">
        <v>119</v>
      </c>
      <c r="E1676">
        <v>1</v>
      </c>
      <c r="F1676">
        <v>119</v>
      </c>
    </row>
    <row r="1677" spans="1:6" x14ac:dyDescent="0.25">
      <c r="A1677">
        <v>1675</v>
      </c>
      <c r="B1677">
        <v>341</v>
      </c>
      <c r="C1677">
        <v>416</v>
      </c>
      <c r="D1677">
        <v>119</v>
      </c>
      <c r="E1677">
        <v>3</v>
      </c>
      <c r="F1677">
        <v>357</v>
      </c>
    </row>
    <row r="1678" spans="1:6" x14ac:dyDescent="0.25">
      <c r="A1678">
        <v>1676</v>
      </c>
      <c r="B1678">
        <v>341</v>
      </c>
      <c r="C1678">
        <v>1097</v>
      </c>
      <c r="D1678">
        <v>115</v>
      </c>
      <c r="E1678">
        <v>3</v>
      </c>
      <c r="F1678">
        <v>345</v>
      </c>
    </row>
    <row r="1679" spans="1:6" x14ac:dyDescent="0.25">
      <c r="A1679">
        <v>1677</v>
      </c>
      <c r="B1679">
        <v>342</v>
      </c>
      <c r="C1679">
        <v>919</v>
      </c>
      <c r="D1679">
        <v>96</v>
      </c>
      <c r="E1679">
        <v>3</v>
      </c>
      <c r="F1679">
        <v>288</v>
      </c>
    </row>
    <row r="1680" spans="1:6" x14ac:dyDescent="0.25">
      <c r="A1680">
        <v>1678</v>
      </c>
      <c r="B1680">
        <v>342</v>
      </c>
      <c r="C1680">
        <v>1066</v>
      </c>
      <c r="D1680">
        <v>93</v>
      </c>
      <c r="E1680">
        <v>1</v>
      </c>
      <c r="F1680">
        <v>93</v>
      </c>
    </row>
    <row r="1681" spans="1:6" x14ac:dyDescent="0.25">
      <c r="A1681">
        <v>1679</v>
      </c>
      <c r="B1681">
        <v>342</v>
      </c>
      <c r="C1681">
        <v>1149</v>
      </c>
      <c r="D1681">
        <v>102</v>
      </c>
      <c r="E1681">
        <v>2</v>
      </c>
      <c r="F1681">
        <v>204</v>
      </c>
    </row>
    <row r="1682" spans="1:6" x14ac:dyDescent="0.25">
      <c r="A1682">
        <v>1680</v>
      </c>
      <c r="B1682">
        <v>342</v>
      </c>
      <c r="C1682">
        <v>1016</v>
      </c>
      <c r="D1682">
        <v>90</v>
      </c>
      <c r="E1682">
        <v>3</v>
      </c>
      <c r="F1682">
        <v>270</v>
      </c>
    </row>
    <row r="1683" spans="1:6" x14ac:dyDescent="0.25">
      <c r="A1683">
        <v>1681</v>
      </c>
      <c r="B1683">
        <v>342</v>
      </c>
      <c r="C1683">
        <v>596</v>
      </c>
      <c r="D1683">
        <v>112</v>
      </c>
      <c r="E1683">
        <v>1</v>
      </c>
      <c r="F1683">
        <v>112</v>
      </c>
    </row>
    <row r="1684" spans="1:6" x14ac:dyDescent="0.25">
      <c r="A1684">
        <v>1682</v>
      </c>
      <c r="B1684">
        <v>342</v>
      </c>
      <c r="C1684">
        <v>490</v>
      </c>
      <c r="D1684">
        <v>102</v>
      </c>
      <c r="E1684">
        <v>2</v>
      </c>
      <c r="F1684">
        <v>204</v>
      </c>
    </row>
    <row r="1685" spans="1:6" x14ac:dyDescent="0.25">
      <c r="A1685">
        <v>1683</v>
      </c>
      <c r="B1685">
        <v>343</v>
      </c>
      <c r="C1685">
        <v>830</v>
      </c>
      <c r="D1685">
        <v>117</v>
      </c>
      <c r="E1685">
        <v>1</v>
      </c>
      <c r="F1685">
        <v>117</v>
      </c>
    </row>
    <row r="1686" spans="1:6" x14ac:dyDescent="0.25">
      <c r="A1686">
        <v>1684</v>
      </c>
      <c r="B1686">
        <v>343</v>
      </c>
      <c r="C1686">
        <v>378</v>
      </c>
      <c r="D1686">
        <v>94</v>
      </c>
      <c r="E1686">
        <v>2</v>
      </c>
      <c r="F1686">
        <v>188</v>
      </c>
    </row>
    <row r="1687" spans="1:6" x14ac:dyDescent="0.25">
      <c r="A1687">
        <v>1685</v>
      </c>
      <c r="B1687">
        <v>343</v>
      </c>
      <c r="C1687">
        <v>756</v>
      </c>
      <c r="D1687">
        <v>109</v>
      </c>
      <c r="E1687">
        <v>3</v>
      </c>
      <c r="F1687">
        <v>327</v>
      </c>
    </row>
    <row r="1688" spans="1:6" x14ac:dyDescent="0.25">
      <c r="A1688">
        <v>1686</v>
      </c>
      <c r="B1688">
        <v>344</v>
      </c>
      <c r="C1688">
        <v>913</v>
      </c>
      <c r="D1688">
        <v>96</v>
      </c>
      <c r="E1688">
        <v>2</v>
      </c>
      <c r="F1688">
        <v>192</v>
      </c>
    </row>
    <row r="1689" spans="1:6" x14ac:dyDescent="0.25">
      <c r="A1689">
        <v>1687</v>
      </c>
      <c r="B1689">
        <v>344</v>
      </c>
      <c r="C1689">
        <v>466</v>
      </c>
      <c r="D1689">
        <v>118</v>
      </c>
      <c r="E1689">
        <v>3</v>
      </c>
      <c r="F1689">
        <v>354</v>
      </c>
    </row>
    <row r="1690" spans="1:6" x14ac:dyDescent="0.25">
      <c r="A1690">
        <v>1688</v>
      </c>
      <c r="B1690">
        <v>345</v>
      </c>
      <c r="C1690">
        <v>428</v>
      </c>
      <c r="D1690">
        <v>107</v>
      </c>
      <c r="E1690">
        <v>1</v>
      </c>
      <c r="F1690">
        <v>107</v>
      </c>
    </row>
    <row r="1691" spans="1:6" x14ac:dyDescent="0.25">
      <c r="A1691">
        <v>1689</v>
      </c>
      <c r="B1691">
        <v>345</v>
      </c>
      <c r="C1691">
        <v>657</v>
      </c>
      <c r="D1691">
        <v>93</v>
      </c>
      <c r="E1691">
        <v>1</v>
      </c>
      <c r="F1691">
        <v>93</v>
      </c>
    </row>
    <row r="1692" spans="1:6" x14ac:dyDescent="0.25">
      <c r="A1692">
        <v>1690</v>
      </c>
      <c r="B1692">
        <v>345</v>
      </c>
      <c r="C1692">
        <v>608</v>
      </c>
      <c r="D1692">
        <v>112</v>
      </c>
      <c r="E1692">
        <v>1</v>
      </c>
      <c r="F1692">
        <v>112</v>
      </c>
    </row>
    <row r="1693" spans="1:6" x14ac:dyDescent="0.25">
      <c r="A1693">
        <v>1691</v>
      </c>
      <c r="B1693">
        <v>345</v>
      </c>
      <c r="C1693">
        <v>1181</v>
      </c>
      <c r="D1693">
        <v>99</v>
      </c>
      <c r="E1693">
        <v>2</v>
      </c>
      <c r="F1693">
        <v>198</v>
      </c>
    </row>
    <row r="1694" spans="1:6" x14ac:dyDescent="0.25">
      <c r="A1694">
        <v>1692</v>
      </c>
      <c r="B1694">
        <v>346</v>
      </c>
      <c r="C1694">
        <v>383</v>
      </c>
      <c r="D1694">
        <v>94</v>
      </c>
      <c r="E1694">
        <v>1</v>
      </c>
      <c r="F1694">
        <v>94</v>
      </c>
    </row>
    <row r="1695" spans="1:6" x14ac:dyDescent="0.25">
      <c r="A1695">
        <v>1693</v>
      </c>
      <c r="B1695">
        <v>346</v>
      </c>
      <c r="C1695">
        <v>730</v>
      </c>
      <c r="D1695">
        <v>119</v>
      </c>
      <c r="E1695">
        <v>1</v>
      </c>
      <c r="F1695">
        <v>119</v>
      </c>
    </row>
    <row r="1696" spans="1:6" x14ac:dyDescent="0.25">
      <c r="A1696">
        <v>1694</v>
      </c>
      <c r="B1696">
        <v>346</v>
      </c>
      <c r="C1696">
        <v>15</v>
      </c>
      <c r="D1696">
        <v>96</v>
      </c>
      <c r="E1696">
        <v>3</v>
      </c>
      <c r="F1696">
        <v>288</v>
      </c>
    </row>
    <row r="1697" spans="1:6" x14ac:dyDescent="0.25">
      <c r="A1697">
        <v>1695</v>
      </c>
      <c r="B1697">
        <v>346</v>
      </c>
      <c r="C1697">
        <v>1145</v>
      </c>
      <c r="D1697">
        <v>102</v>
      </c>
      <c r="E1697">
        <v>3</v>
      </c>
      <c r="F1697">
        <v>306</v>
      </c>
    </row>
    <row r="1698" spans="1:6" x14ac:dyDescent="0.25">
      <c r="A1698">
        <v>1696</v>
      </c>
      <c r="B1698">
        <v>346</v>
      </c>
      <c r="C1698">
        <v>194</v>
      </c>
      <c r="D1698">
        <v>98</v>
      </c>
      <c r="E1698">
        <v>1</v>
      </c>
      <c r="F1698">
        <v>98</v>
      </c>
    </row>
    <row r="1699" spans="1:6" x14ac:dyDescent="0.25">
      <c r="A1699">
        <v>1697</v>
      </c>
      <c r="B1699">
        <v>346</v>
      </c>
      <c r="C1699">
        <v>591</v>
      </c>
      <c r="D1699">
        <v>100</v>
      </c>
      <c r="E1699">
        <v>1</v>
      </c>
      <c r="F1699">
        <v>100</v>
      </c>
    </row>
    <row r="1700" spans="1:6" x14ac:dyDescent="0.25">
      <c r="A1700">
        <v>1698</v>
      </c>
      <c r="B1700">
        <v>346</v>
      </c>
      <c r="C1700">
        <v>74</v>
      </c>
      <c r="D1700">
        <v>118</v>
      </c>
      <c r="E1700">
        <v>2</v>
      </c>
      <c r="F1700">
        <v>236</v>
      </c>
    </row>
    <row r="1701" spans="1:6" x14ac:dyDescent="0.25">
      <c r="A1701">
        <v>1699</v>
      </c>
      <c r="B1701">
        <v>346</v>
      </c>
      <c r="C1701">
        <v>776</v>
      </c>
      <c r="D1701">
        <v>91</v>
      </c>
      <c r="E1701">
        <v>1</v>
      </c>
      <c r="F1701">
        <v>91</v>
      </c>
    </row>
    <row r="1702" spans="1:6" x14ac:dyDescent="0.25">
      <c r="A1702">
        <v>1700</v>
      </c>
      <c r="B1702">
        <v>346</v>
      </c>
      <c r="C1702">
        <v>1210</v>
      </c>
      <c r="D1702">
        <v>105</v>
      </c>
      <c r="E1702">
        <v>2</v>
      </c>
      <c r="F1702">
        <v>210</v>
      </c>
    </row>
    <row r="1703" spans="1:6" x14ac:dyDescent="0.25">
      <c r="A1703">
        <v>1701</v>
      </c>
      <c r="B1703">
        <v>347</v>
      </c>
      <c r="C1703">
        <v>953</v>
      </c>
      <c r="D1703">
        <v>97</v>
      </c>
      <c r="E1703">
        <v>2</v>
      </c>
      <c r="F1703">
        <v>194</v>
      </c>
    </row>
    <row r="1704" spans="1:6" x14ac:dyDescent="0.25">
      <c r="A1704">
        <v>1702</v>
      </c>
      <c r="B1704">
        <v>347</v>
      </c>
      <c r="C1704">
        <v>489</v>
      </c>
      <c r="D1704">
        <v>118</v>
      </c>
      <c r="E1704">
        <v>1</v>
      </c>
      <c r="F1704">
        <v>118</v>
      </c>
    </row>
    <row r="1705" spans="1:6" x14ac:dyDescent="0.25">
      <c r="A1705">
        <v>1703</v>
      </c>
      <c r="B1705">
        <v>347</v>
      </c>
      <c r="C1705">
        <v>957</v>
      </c>
      <c r="D1705">
        <v>97</v>
      </c>
      <c r="E1705">
        <v>1</v>
      </c>
      <c r="F1705">
        <v>97</v>
      </c>
    </row>
    <row r="1706" spans="1:6" x14ac:dyDescent="0.25">
      <c r="A1706">
        <v>1704</v>
      </c>
      <c r="B1706">
        <v>347</v>
      </c>
      <c r="C1706">
        <v>644</v>
      </c>
      <c r="D1706">
        <v>93</v>
      </c>
      <c r="E1706">
        <v>3</v>
      </c>
      <c r="F1706">
        <v>279</v>
      </c>
    </row>
    <row r="1707" spans="1:6" x14ac:dyDescent="0.25">
      <c r="A1707">
        <v>1705</v>
      </c>
      <c r="B1707">
        <v>348</v>
      </c>
      <c r="C1707">
        <v>619</v>
      </c>
      <c r="D1707">
        <v>112</v>
      </c>
      <c r="E1707">
        <v>3</v>
      </c>
      <c r="F1707">
        <v>336</v>
      </c>
    </row>
    <row r="1708" spans="1:6" x14ac:dyDescent="0.25">
      <c r="A1708">
        <v>1706</v>
      </c>
      <c r="B1708">
        <v>348</v>
      </c>
      <c r="C1708">
        <v>349</v>
      </c>
      <c r="D1708">
        <v>109</v>
      </c>
      <c r="E1708">
        <v>3</v>
      </c>
      <c r="F1708">
        <v>327</v>
      </c>
    </row>
    <row r="1709" spans="1:6" x14ac:dyDescent="0.25">
      <c r="A1709">
        <v>1707</v>
      </c>
      <c r="B1709">
        <v>348</v>
      </c>
      <c r="C1709">
        <v>856</v>
      </c>
      <c r="D1709">
        <v>113</v>
      </c>
      <c r="E1709">
        <v>3</v>
      </c>
      <c r="F1709">
        <v>339</v>
      </c>
    </row>
    <row r="1710" spans="1:6" x14ac:dyDescent="0.25">
      <c r="A1710">
        <v>1708</v>
      </c>
      <c r="B1710">
        <v>348</v>
      </c>
      <c r="C1710">
        <v>349</v>
      </c>
      <c r="D1710">
        <v>109</v>
      </c>
      <c r="E1710">
        <v>2</v>
      </c>
      <c r="F1710">
        <v>218</v>
      </c>
    </row>
    <row r="1711" spans="1:6" x14ac:dyDescent="0.25">
      <c r="A1711">
        <v>1709</v>
      </c>
      <c r="B1711">
        <v>348</v>
      </c>
      <c r="C1711">
        <v>833</v>
      </c>
      <c r="D1711">
        <v>117</v>
      </c>
      <c r="E1711">
        <v>3</v>
      </c>
      <c r="F1711">
        <v>351</v>
      </c>
    </row>
    <row r="1712" spans="1:6" x14ac:dyDescent="0.25">
      <c r="A1712">
        <v>1710</v>
      </c>
      <c r="B1712">
        <v>348</v>
      </c>
      <c r="C1712">
        <v>880</v>
      </c>
      <c r="D1712">
        <v>94</v>
      </c>
      <c r="E1712">
        <v>2</v>
      </c>
      <c r="F1712">
        <v>188</v>
      </c>
    </row>
    <row r="1713" spans="1:6" x14ac:dyDescent="0.25">
      <c r="A1713">
        <v>1711</v>
      </c>
      <c r="B1713">
        <v>349</v>
      </c>
      <c r="C1713">
        <v>135</v>
      </c>
      <c r="D1713">
        <v>92</v>
      </c>
      <c r="E1713">
        <v>1</v>
      </c>
      <c r="F1713">
        <v>92</v>
      </c>
    </row>
    <row r="1714" spans="1:6" x14ac:dyDescent="0.25">
      <c r="A1714">
        <v>1712</v>
      </c>
      <c r="B1714">
        <v>349</v>
      </c>
      <c r="C1714">
        <v>112</v>
      </c>
      <c r="D1714">
        <v>92</v>
      </c>
      <c r="E1714">
        <v>2</v>
      </c>
      <c r="F1714">
        <v>184</v>
      </c>
    </row>
    <row r="1715" spans="1:6" x14ac:dyDescent="0.25">
      <c r="A1715">
        <v>1713</v>
      </c>
      <c r="B1715">
        <v>349</v>
      </c>
      <c r="C1715">
        <v>71</v>
      </c>
      <c r="D1715">
        <v>118</v>
      </c>
      <c r="E1715">
        <v>1</v>
      </c>
      <c r="F1715">
        <v>118</v>
      </c>
    </row>
    <row r="1716" spans="1:6" x14ac:dyDescent="0.25">
      <c r="A1716">
        <v>1714</v>
      </c>
      <c r="B1716">
        <v>349</v>
      </c>
      <c r="C1716">
        <v>774</v>
      </c>
      <c r="D1716">
        <v>91</v>
      </c>
      <c r="E1716">
        <v>1</v>
      </c>
      <c r="F1716">
        <v>91</v>
      </c>
    </row>
    <row r="1717" spans="1:6" x14ac:dyDescent="0.25">
      <c r="A1717">
        <v>1715</v>
      </c>
      <c r="B1717">
        <v>349</v>
      </c>
      <c r="C1717">
        <v>572</v>
      </c>
      <c r="D1717">
        <v>100</v>
      </c>
      <c r="E1717">
        <v>2</v>
      </c>
      <c r="F1717">
        <v>200</v>
      </c>
    </row>
    <row r="1718" spans="1:6" x14ac:dyDescent="0.25">
      <c r="A1718">
        <v>1716</v>
      </c>
      <c r="B1718">
        <v>349</v>
      </c>
      <c r="C1718">
        <v>471</v>
      </c>
      <c r="D1718">
        <v>118</v>
      </c>
      <c r="E1718">
        <v>3</v>
      </c>
      <c r="F1718">
        <v>354</v>
      </c>
    </row>
    <row r="1719" spans="1:6" x14ac:dyDescent="0.25">
      <c r="A1719">
        <v>1717</v>
      </c>
      <c r="B1719">
        <v>350</v>
      </c>
      <c r="C1719">
        <v>314</v>
      </c>
      <c r="D1719">
        <v>105</v>
      </c>
      <c r="E1719">
        <v>3</v>
      </c>
      <c r="F1719">
        <v>315</v>
      </c>
    </row>
    <row r="1720" spans="1:6" x14ac:dyDescent="0.25">
      <c r="A1720">
        <v>1718</v>
      </c>
      <c r="B1720">
        <v>350</v>
      </c>
      <c r="C1720">
        <v>385</v>
      </c>
      <c r="D1720">
        <v>119</v>
      </c>
      <c r="E1720">
        <v>3</v>
      </c>
      <c r="F1720">
        <v>357</v>
      </c>
    </row>
    <row r="1721" spans="1:6" x14ac:dyDescent="0.25">
      <c r="A1721">
        <v>1719</v>
      </c>
      <c r="B1721">
        <v>350</v>
      </c>
      <c r="C1721">
        <v>997</v>
      </c>
      <c r="D1721">
        <v>106</v>
      </c>
      <c r="E1721">
        <v>1</v>
      </c>
      <c r="F1721">
        <v>106</v>
      </c>
    </row>
    <row r="1722" spans="1:6" x14ac:dyDescent="0.25">
      <c r="A1722">
        <v>1720</v>
      </c>
      <c r="B1722">
        <v>350</v>
      </c>
      <c r="C1722">
        <v>336</v>
      </c>
      <c r="D1722">
        <v>109</v>
      </c>
      <c r="E1722">
        <v>1</v>
      </c>
      <c r="F1722">
        <v>109</v>
      </c>
    </row>
    <row r="1723" spans="1:6" x14ac:dyDescent="0.25">
      <c r="A1723">
        <v>1721</v>
      </c>
      <c r="B1723">
        <v>350</v>
      </c>
      <c r="C1723">
        <v>501</v>
      </c>
      <c r="D1723">
        <v>102</v>
      </c>
      <c r="E1723">
        <v>2</v>
      </c>
      <c r="F1723">
        <v>204</v>
      </c>
    </row>
    <row r="1724" spans="1:6" x14ac:dyDescent="0.25">
      <c r="A1724">
        <v>1722</v>
      </c>
      <c r="B1724">
        <v>350</v>
      </c>
      <c r="C1724">
        <v>308</v>
      </c>
      <c r="D1724">
        <v>105</v>
      </c>
      <c r="E1724">
        <v>1</v>
      </c>
      <c r="F1724">
        <v>105</v>
      </c>
    </row>
    <row r="1725" spans="1:6" x14ac:dyDescent="0.25">
      <c r="A1725">
        <v>1723</v>
      </c>
      <c r="B1725">
        <v>351</v>
      </c>
      <c r="C1725">
        <v>125</v>
      </c>
      <c r="D1725">
        <v>92</v>
      </c>
      <c r="E1725">
        <v>2</v>
      </c>
      <c r="F1725">
        <v>184</v>
      </c>
    </row>
    <row r="1726" spans="1:6" x14ac:dyDescent="0.25">
      <c r="A1726">
        <v>1724</v>
      </c>
      <c r="B1726">
        <v>351</v>
      </c>
      <c r="C1726">
        <v>887</v>
      </c>
      <c r="D1726">
        <v>94</v>
      </c>
      <c r="E1726">
        <v>1</v>
      </c>
      <c r="F1726">
        <v>94</v>
      </c>
    </row>
    <row r="1727" spans="1:6" x14ac:dyDescent="0.25">
      <c r="A1727">
        <v>1725</v>
      </c>
      <c r="B1727">
        <v>351</v>
      </c>
      <c r="C1727">
        <v>1206</v>
      </c>
      <c r="D1727">
        <v>105</v>
      </c>
      <c r="E1727">
        <v>2</v>
      </c>
      <c r="F1727">
        <v>210</v>
      </c>
    </row>
    <row r="1728" spans="1:6" x14ac:dyDescent="0.25">
      <c r="A1728">
        <v>1726</v>
      </c>
      <c r="B1728">
        <v>351</v>
      </c>
      <c r="C1728">
        <v>902</v>
      </c>
      <c r="D1728">
        <v>94</v>
      </c>
      <c r="E1728">
        <v>2</v>
      </c>
      <c r="F1728">
        <v>188</v>
      </c>
    </row>
    <row r="1729" spans="1:6" x14ac:dyDescent="0.25">
      <c r="A1729">
        <v>1727</v>
      </c>
      <c r="B1729">
        <v>351</v>
      </c>
      <c r="C1729">
        <v>344</v>
      </c>
      <c r="D1729">
        <v>109</v>
      </c>
      <c r="E1729">
        <v>3</v>
      </c>
      <c r="F1729">
        <v>327</v>
      </c>
    </row>
    <row r="1730" spans="1:6" x14ac:dyDescent="0.25">
      <c r="A1730">
        <v>1728</v>
      </c>
      <c r="B1730">
        <v>351</v>
      </c>
      <c r="C1730">
        <v>881</v>
      </c>
      <c r="D1730">
        <v>94</v>
      </c>
      <c r="E1730">
        <v>3</v>
      </c>
      <c r="F1730">
        <v>282</v>
      </c>
    </row>
    <row r="1731" spans="1:6" x14ac:dyDescent="0.25">
      <c r="A1731">
        <v>1729</v>
      </c>
      <c r="B1731">
        <v>351</v>
      </c>
      <c r="C1731">
        <v>1055</v>
      </c>
      <c r="D1731">
        <v>93</v>
      </c>
      <c r="E1731">
        <v>2</v>
      </c>
      <c r="F1731">
        <v>186</v>
      </c>
    </row>
    <row r="1732" spans="1:6" x14ac:dyDescent="0.25">
      <c r="A1732">
        <v>1730</v>
      </c>
      <c r="B1732">
        <v>351</v>
      </c>
      <c r="C1732">
        <v>1048</v>
      </c>
      <c r="D1732">
        <v>90</v>
      </c>
      <c r="E1732">
        <v>3</v>
      </c>
      <c r="F1732">
        <v>270</v>
      </c>
    </row>
    <row r="1733" spans="1:6" x14ac:dyDescent="0.25">
      <c r="A1733">
        <v>1731</v>
      </c>
      <c r="B1733">
        <v>351</v>
      </c>
      <c r="C1733">
        <v>1071</v>
      </c>
      <c r="D1733">
        <v>93</v>
      </c>
      <c r="E1733">
        <v>1</v>
      </c>
      <c r="F1733">
        <v>93</v>
      </c>
    </row>
    <row r="1734" spans="1:6" x14ac:dyDescent="0.25">
      <c r="A1734">
        <v>1732</v>
      </c>
      <c r="B1734">
        <v>352</v>
      </c>
      <c r="C1734">
        <v>636</v>
      </c>
      <c r="D1734">
        <v>93</v>
      </c>
      <c r="E1734">
        <v>2</v>
      </c>
      <c r="F1734">
        <v>186</v>
      </c>
    </row>
    <row r="1735" spans="1:6" x14ac:dyDescent="0.25">
      <c r="A1735">
        <v>1733</v>
      </c>
      <c r="B1735">
        <v>352</v>
      </c>
      <c r="C1735">
        <v>1241</v>
      </c>
      <c r="D1735">
        <v>112</v>
      </c>
      <c r="E1735">
        <v>1</v>
      </c>
      <c r="F1735">
        <v>112</v>
      </c>
    </row>
    <row r="1736" spans="1:6" x14ac:dyDescent="0.25">
      <c r="A1736">
        <v>1734</v>
      </c>
      <c r="B1736">
        <v>352</v>
      </c>
      <c r="C1736">
        <v>571</v>
      </c>
      <c r="D1736">
        <v>100</v>
      </c>
      <c r="E1736">
        <v>3</v>
      </c>
      <c r="F1736">
        <v>300</v>
      </c>
    </row>
    <row r="1737" spans="1:6" x14ac:dyDescent="0.25">
      <c r="A1737">
        <v>1735</v>
      </c>
      <c r="B1737">
        <v>352</v>
      </c>
      <c r="C1737">
        <v>233</v>
      </c>
      <c r="D1737">
        <v>106</v>
      </c>
      <c r="E1737">
        <v>2</v>
      </c>
      <c r="F1737">
        <v>212</v>
      </c>
    </row>
    <row r="1738" spans="1:6" x14ac:dyDescent="0.25">
      <c r="A1738">
        <v>1736</v>
      </c>
      <c r="B1738">
        <v>352</v>
      </c>
      <c r="C1738">
        <v>146</v>
      </c>
      <c r="D1738">
        <v>91</v>
      </c>
      <c r="E1738">
        <v>2</v>
      </c>
      <c r="F1738">
        <v>182</v>
      </c>
    </row>
    <row r="1739" spans="1:6" x14ac:dyDescent="0.25">
      <c r="A1739">
        <v>1737</v>
      </c>
      <c r="B1739">
        <v>352</v>
      </c>
      <c r="C1739">
        <v>892</v>
      </c>
      <c r="D1739">
        <v>94</v>
      </c>
      <c r="E1739">
        <v>2</v>
      </c>
      <c r="F1739">
        <v>188</v>
      </c>
    </row>
    <row r="1740" spans="1:6" x14ac:dyDescent="0.25">
      <c r="A1740">
        <v>1738</v>
      </c>
      <c r="B1740">
        <v>353</v>
      </c>
      <c r="C1740">
        <v>18</v>
      </c>
      <c r="D1740">
        <v>96</v>
      </c>
      <c r="E1740">
        <v>2</v>
      </c>
      <c r="F1740">
        <v>192</v>
      </c>
    </row>
    <row r="1741" spans="1:6" x14ac:dyDescent="0.25">
      <c r="A1741">
        <v>1739</v>
      </c>
      <c r="B1741">
        <v>353</v>
      </c>
      <c r="C1741">
        <v>396</v>
      </c>
      <c r="D1741">
        <v>119</v>
      </c>
      <c r="E1741">
        <v>1</v>
      </c>
      <c r="F1741">
        <v>119</v>
      </c>
    </row>
    <row r="1742" spans="1:6" x14ac:dyDescent="0.25">
      <c r="A1742">
        <v>1740</v>
      </c>
      <c r="B1742">
        <v>353</v>
      </c>
      <c r="C1742">
        <v>174</v>
      </c>
      <c r="D1742">
        <v>91</v>
      </c>
      <c r="E1742">
        <v>3</v>
      </c>
      <c r="F1742">
        <v>273</v>
      </c>
    </row>
    <row r="1743" spans="1:6" x14ac:dyDescent="0.25">
      <c r="A1743">
        <v>1741</v>
      </c>
      <c r="B1743">
        <v>353</v>
      </c>
      <c r="C1743">
        <v>1</v>
      </c>
      <c r="D1743">
        <v>96</v>
      </c>
      <c r="E1743">
        <v>3</v>
      </c>
      <c r="F1743">
        <v>288</v>
      </c>
    </row>
    <row r="1744" spans="1:6" x14ac:dyDescent="0.25">
      <c r="A1744">
        <v>1742</v>
      </c>
      <c r="B1744">
        <v>353</v>
      </c>
      <c r="C1744">
        <v>87</v>
      </c>
      <c r="D1744">
        <v>118</v>
      </c>
      <c r="E1744">
        <v>3</v>
      </c>
      <c r="F1744">
        <v>354</v>
      </c>
    </row>
    <row r="1745" spans="1:6" x14ac:dyDescent="0.25">
      <c r="A1745">
        <v>1743</v>
      </c>
      <c r="B1745">
        <v>353</v>
      </c>
      <c r="C1745">
        <v>948</v>
      </c>
      <c r="D1745">
        <v>97</v>
      </c>
      <c r="E1745">
        <v>1</v>
      </c>
      <c r="F1745">
        <v>97</v>
      </c>
    </row>
    <row r="1746" spans="1:6" x14ac:dyDescent="0.25">
      <c r="A1746">
        <v>1744</v>
      </c>
      <c r="B1746">
        <v>353</v>
      </c>
      <c r="C1746">
        <v>594</v>
      </c>
      <c r="D1746">
        <v>100</v>
      </c>
      <c r="E1746">
        <v>1</v>
      </c>
      <c r="F1746">
        <v>100</v>
      </c>
    </row>
    <row r="1747" spans="1:6" x14ac:dyDescent="0.25">
      <c r="A1747">
        <v>1745</v>
      </c>
      <c r="B1747">
        <v>354</v>
      </c>
      <c r="C1747">
        <v>620</v>
      </c>
      <c r="D1747">
        <v>112</v>
      </c>
      <c r="E1747">
        <v>2</v>
      </c>
      <c r="F1747">
        <v>224</v>
      </c>
    </row>
    <row r="1748" spans="1:6" x14ac:dyDescent="0.25">
      <c r="A1748">
        <v>1746</v>
      </c>
      <c r="B1748">
        <v>354</v>
      </c>
      <c r="C1748">
        <v>324</v>
      </c>
      <c r="D1748">
        <v>109</v>
      </c>
      <c r="E1748">
        <v>1</v>
      </c>
      <c r="F1748">
        <v>109</v>
      </c>
    </row>
    <row r="1749" spans="1:6" x14ac:dyDescent="0.25">
      <c r="A1749">
        <v>1747</v>
      </c>
      <c r="B1749">
        <v>354</v>
      </c>
      <c r="C1749">
        <v>147</v>
      </c>
      <c r="D1749">
        <v>91</v>
      </c>
      <c r="E1749">
        <v>1</v>
      </c>
      <c r="F1749">
        <v>91</v>
      </c>
    </row>
    <row r="1750" spans="1:6" x14ac:dyDescent="0.25">
      <c r="A1750">
        <v>1748</v>
      </c>
      <c r="B1750">
        <v>354</v>
      </c>
      <c r="C1750">
        <v>550</v>
      </c>
      <c r="D1750">
        <v>98</v>
      </c>
      <c r="E1750">
        <v>3</v>
      </c>
      <c r="F1750">
        <v>294</v>
      </c>
    </row>
    <row r="1751" spans="1:6" x14ac:dyDescent="0.25">
      <c r="A1751">
        <v>1749</v>
      </c>
      <c r="B1751">
        <v>354</v>
      </c>
      <c r="C1751">
        <v>976</v>
      </c>
      <c r="D1751">
        <v>97</v>
      </c>
      <c r="E1751">
        <v>1</v>
      </c>
      <c r="F1751">
        <v>97</v>
      </c>
    </row>
    <row r="1752" spans="1:6" x14ac:dyDescent="0.25">
      <c r="A1752">
        <v>1750</v>
      </c>
      <c r="B1752">
        <v>354</v>
      </c>
      <c r="C1752">
        <v>409</v>
      </c>
      <c r="D1752">
        <v>119</v>
      </c>
      <c r="E1752">
        <v>2</v>
      </c>
      <c r="F1752">
        <v>238</v>
      </c>
    </row>
    <row r="1753" spans="1:6" x14ac:dyDescent="0.25">
      <c r="A1753">
        <v>1751</v>
      </c>
      <c r="B1753">
        <v>354</v>
      </c>
      <c r="C1753">
        <v>713</v>
      </c>
      <c r="D1753">
        <v>119</v>
      </c>
      <c r="E1753">
        <v>3</v>
      </c>
      <c r="F1753">
        <v>357</v>
      </c>
    </row>
    <row r="1754" spans="1:6" x14ac:dyDescent="0.25">
      <c r="A1754">
        <v>1752</v>
      </c>
      <c r="B1754">
        <v>355</v>
      </c>
      <c r="C1754">
        <v>72</v>
      </c>
      <c r="D1754">
        <v>118</v>
      </c>
      <c r="E1754">
        <v>2</v>
      </c>
      <c r="F1754">
        <v>236</v>
      </c>
    </row>
    <row r="1755" spans="1:6" x14ac:dyDescent="0.25">
      <c r="A1755">
        <v>1753</v>
      </c>
      <c r="B1755">
        <v>355</v>
      </c>
      <c r="C1755">
        <v>134</v>
      </c>
      <c r="D1755">
        <v>92</v>
      </c>
      <c r="E1755">
        <v>2</v>
      </c>
      <c r="F1755">
        <v>184</v>
      </c>
    </row>
    <row r="1756" spans="1:6" x14ac:dyDescent="0.25">
      <c r="A1756">
        <v>1754</v>
      </c>
      <c r="B1756">
        <v>355</v>
      </c>
      <c r="C1756">
        <v>379</v>
      </c>
      <c r="D1756">
        <v>94</v>
      </c>
      <c r="E1756">
        <v>1</v>
      </c>
      <c r="F1756">
        <v>94</v>
      </c>
    </row>
    <row r="1757" spans="1:6" x14ac:dyDescent="0.25">
      <c r="A1757">
        <v>1755</v>
      </c>
      <c r="B1757">
        <v>355</v>
      </c>
      <c r="C1757">
        <v>200</v>
      </c>
      <c r="D1757">
        <v>98</v>
      </c>
      <c r="E1757">
        <v>2</v>
      </c>
      <c r="F1757">
        <v>196</v>
      </c>
    </row>
    <row r="1758" spans="1:6" x14ac:dyDescent="0.25">
      <c r="A1758">
        <v>1756</v>
      </c>
      <c r="B1758">
        <v>356</v>
      </c>
      <c r="C1758">
        <v>397</v>
      </c>
      <c r="D1758">
        <v>119</v>
      </c>
      <c r="E1758">
        <v>3</v>
      </c>
      <c r="F1758">
        <v>357</v>
      </c>
    </row>
    <row r="1759" spans="1:6" x14ac:dyDescent="0.25">
      <c r="A1759">
        <v>1757</v>
      </c>
      <c r="B1759">
        <v>356</v>
      </c>
      <c r="C1759">
        <v>554</v>
      </c>
      <c r="D1759">
        <v>98</v>
      </c>
      <c r="E1759">
        <v>3</v>
      </c>
      <c r="F1759">
        <v>294</v>
      </c>
    </row>
    <row r="1760" spans="1:6" x14ac:dyDescent="0.25">
      <c r="A1760">
        <v>1758</v>
      </c>
      <c r="B1760">
        <v>356</v>
      </c>
      <c r="C1760">
        <v>1209</v>
      </c>
      <c r="D1760">
        <v>105</v>
      </c>
      <c r="E1760">
        <v>2</v>
      </c>
      <c r="F1760">
        <v>210</v>
      </c>
    </row>
    <row r="1761" spans="1:6" x14ac:dyDescent="0.25">
      <c r="A1761">
        <v>1759</v>
      </c>
      <c r="B1761">
        <v>356</v>
      </c>
      <c r="C1761">
        <v>1169</v>
      </c>
      <c r="D1761">
        <v>99</v>
      </c>
      <c r="E1761">
        <v>2</v>
      </c>
      <c r="F1761">
        <v>198</v>
      </c>
    </row>
    <row r="1762" spans="1:6" x14ac:dyDescent="0.25">
      <c r="A1762">
        <v>1760</v>
      </c>
      <c r="B1762">
        <v>356</v>
      </c>
      <c r="C1762">
        <v>716</v>
      </c>
      <c r="D1762">
        <v>119</v>
      </c>
      <c r="E1762">
        <v>3</v>
      </c>
      <c r="F1762">
        <v>357</v>
      </c>
    </row>
    <row r="1763" spans="1:6" x14ac:dyDescent="0.25">
      <c r="A1763">
        <v>1761</v>
      </c>
      <c r="B1763">
        <v>356</v>
      </c>
      <c r="C1763">
        <v>149</v>
      </c>
      <c r="D1763">
        <v>91</v>
      </c>
      <c r="E1763">
        <v>1</v>
      </c>
      <c r="F1763">
        <v>91</v>
      </c>
    </row>
    <row r="1764" spans="1:6" x14ac:dyDescent="0.25">
      <c r="A1764">
        <v>1762</v>
      </c>
      <c r="B1764">
        <v>356</v>
      </c>
      <c r="C1764">
        <v>727</v>
      </c>
      <c r="D1764">
        <v>119</v>
      </c>
      <c r="E1764">
        <v>1</v>
      </c>
      <c r="F1764">
        <v>119</v>
      </c>
    </row>
    <row r="1765" spans="1:6" x14ac:dyDescent="0.25">
      <c r="A1765">
        <v>1763</v>
      </c>
      <c r="B1765">
        <v>357</v>
      </c>
      <c r="C1765">
        <v>706</v>
      </c>
      <c r="D1765">
        <v>119</v>
      </c>
      <c r="E1765">
        <v>3</v>
      </c>
      <c r="F1765">
        <v>357</v>
      </c>
    </row>
    <row r="1766" spans="1:6" x14ac:dyDescent="0.25">
      <c r="A1766">
        <v>1764</v>
      </c>
      <c r="B1766">
        <v>357</v>
      </c>
      <c r="C1766">
        <v>264</v>
      </c>
      <c r="D1766">
        <v>95</v>
      </c>
      <c r="E1766">
        <v>2</v>
      </c>
      <c r="F1766">
        <v>190</v>
      </c>
    </row>
    <row r="1767" spans="1:6" x14ac:dyDescent="0.25">
      <c r="A1767">
        <v>1765</v>
      </c>
      <c r="B1767">
        <v>358</v>
      </c>
      <c r="C1767">
        <v>620</v>
      </c>
      <c r="D1767">
        <v>112</v>
      </c>
      <c r="E1767">
        <v>1</v>
      </c>
      <c r="F1767">
        <v>112</v>
      </c>
    </row>
    <row r="1768" spans="1:6" x14ac:dyDescent="0.25">
      <c r="A1768">
        <v>1766</v>
      </c>
      <c r="B1768">
        <v>358</v>
      </c>
      <c r="C1768">
        <v>385</v>
      </c>
      <c r="D1768">
        <v>119</v>
      </c>
      <c r="E1768">
        <v>3</v>
      </c>
      <c r="F1768">
        <v>357</v>
      </c>
    </row>
    <row r="1769" spans="1:6" x14ac:dyDescent="0.25">
      <c r="A1769">
        <v>1767</v>
      </c>
      <c r="B1769">
        <v>358</v>
      </c>
      <c r="C1769">
        <v>8</v>
      </c>
      <c r="D1769">
        <v>96</v>
      </c>
      <c r="E1769">
        <v>2</v>
      </c>
      <c r="F1769">
        <v>192</v>
      </c>
    </row>
    <row r="1770" spans="1:6" x14ac:dyDescent="0.25">
      <c r="A1770">
        <v>1768</v>
      </c>
      <c r="B1770">
        <v>358</v>
      </c>
      <c r="C1770">
        <v>327</v>
      </c>
      <c r="D1770">
        <v>109</v>
      </c>
      <c r="E1770">
        <v>2</v>
      </c>
      <c r="F1770">
        <v>218</v>
      </c>
    </row>
    <row r="1771" spans="1:6" x14ac:dyDescent="0.25">
      <c r="A1771">
        <v>1769</v>
      </c>
      <c r="B1771">
        <v>358</v>
      </c>
      <c r="C1771">
        <v>259</v>
      </c>
      <c r="D1771">
        <v>95</v>
      </c>
      <c r="E1771">
        <v>1</v>
      </c>
      <c r="F1771">
        <v>95</v>
      </c>
    </row>
    <row r="1772" spans="1:6" x14ac:dyDescent="0.25">
      <c r="A1772">
        <v>1770</v>
      </c>
      <c r="B1772">
        <v>358</v>
      </c>
      <c r="C1772">
        <v>288</v>
      </c>
      <c r="D1772">
        <v>105</v>
      </c>
      <c r="E1772">
        <v>2</v>
      </c>
      <c r="F1772">
        <v>210</v>
      </c>
    </row>
    <row r="1773" spans="1:6" x14ac:dyDescent="0.25">
      <c r="A1773">
        <v>1771</v>
      </c>
      <c r="B1773">
        <v>358</v>
      </c>
      <c r="C1773">
        <v>538</v>
      </c>
      <c r="D1773">
        <v>98</v>
      </c>
      <c r="E1773">
        <v>3</v>
      </c>
      <c r="F1773">
        <v>294</v>
      </c>
    </row>
    <row r="1774" spans="1:6" x14ac:dyDescent="0.25">
      <c r="A1774">
        <v>1772</v>
      </c>
      <c r="B1774">
        <v>358</v>
      </c>
      <c r="C1774">
        <v>94</v>
      </c>
      <c r="D1774">
        <v>118</v>
      </c>
      <c r="E1774">
        <v>3</v>
      </c>
      <c r="F1774">
        <v>354</v>
      </c>
    </row>
    <row r="1775" spans="1:6" x14ac:dyDescent="0.25">
      <c r="A1775">
        <v>1773</v>
      </c>
      <c r="B1775">
        <v>358</v>
      </c>
      <c r="C1775">
        <v>6</v>
      </c>
      <c r="D1775">
        <v>96</v>
      </c>
      <c r="E1775">
        <v>2</v>
      </c>
      <c r="F1775">
        <v>192</v>
      </c>
    </row>
    <row r="1776" spans="1:6" x14ac:dyDescent="0.25">
      <c r="A1776">
        <v>1774</v>
      </c>
      <c r="B1776">
        <v>359</v>
      </c>
      <c r="C1776">
        <v>222</v>
      </c>
      <c r="D1776">
        <v>106</v>
      </c>
      <c r="E1776">
        <v>3</v>
      </c>
      <c r="F1776">
        <v>318</v>
      </c>
    </row>
    <row r="1777" spans="1:6" x14ac:dyDescent="0.25">
      <c r="A1777">
        <v>1775</v>
      </c>
      <c r="B1777">
        <v>359</v>
      </c>
      <c r="C1777">
        <v>694</v>
      </c>
      <c r="D1777">
        <v>113</v>
      </c>
      <c r="E1777">
        <v>2</v>
      </c>
      <c r="F1777">
        <v>226</v>
      </c>
    </row>
    <row r="1778" spans="1:6" x14ac:dyDescent="0.25">
      <c r="A1778">
        <v>1776</v>
      </c>
      <c r="B1778">
        <v>359</v>
      </c>
      <c r="C1778">
        <v>1069</v>
      </c>
      <c r="D1778">
        <v>93</v>
      </c>
      <c r="E1778">
        <v>1</v>
      </c>
      <c r="F1778">
        <v>93</v>
      </c>
    </row>
    <row r="1779" spans="1:6" x14ac:dyDescent="0.25">
      <c r="A1779">
        <v>1777</v>
      </c>
      <c r="B1779">
        <v>359</v>
      </c>
      <c r="C1779">
        <v>1193</v>
      </c>
      <c r="D1779">
        <v>105</v>
      </c>
      <c r="E1779">
        <v>1</v>
      </c>
      <c r="F1779">
        <v>105</v>
      </c>
    </row>
    <row r="1780" spans="1:6" x14ac:dyDescent="0.25">
      <c r="A1780">
        <v>1778</v>
      </c>
      <c r="B1780">
        <v>360</v>
      </c>
      <c r="C1780">
        <v>1053</v>
      </c>
      <c r="D1780">
        <v>93</v>
      </c>
      <c r="E1780">
        <v>2</v>
      </c>
      <c r="F1780">
        <v>186</v>
      </c>
    </row>
    <row r="1781" spans="1:6" x14ac:dyDescent="0.25">
      <c r="A1781">
        <v>1779</v>
      </c>
      <c r="B1781">
        <v>360</v>
      </c>
      <c r="C1781">
        <v>913</v>
      </c>
      <c r="D1781">
        <v>96</v>
      </c>
      <c r="E1781">
        <v>2</v>
      </c>
      <c r="F1781">
        <v>192</v>
      </c>
    </row>
    <row r="1782" spans="1:6" x14ac:dyDescent="0.25">
      <c r="A1782">
        <v>1780</v>
      </c>
      <c r="B1782">
        <v>360</v>
      </c>
      <c r="C1782">
        <v>98</v>
      </c>
      <c r="D1782">
        <v>118</v>
      </c>
      <c r="E1782">
        <v>2</v>
      </c>
      <c r="F1782">
        <v>236</v>
      </c>
    </row>
    <row r="1783" spans="1:6" x14ac:dyDescent="0.25">
      <c r="A1783">
        <v>1781</v>
      </c>
      <c r="B1783">
        <v>361</v>
      </c>
      <c r="C1783">
        <v>465</v>
      </c>
      <c r="D1783">
        <v>118</v>
      </c>
      <c r="E1783">
        <v>3</v>
      </c>
      <c r="F1783">
        <v>354</v>
      </c>
    </row>
    <row r="1784" spans="1:6" x14ac:dyDescent="0.25">
      <c r="A1784">
        <v>1782</v>
      </c>
      <c r="B1784">
        <v>361</v>
      </c>
      <c r="C1784">
        <v>685</v>
      </c>
      <c r="D1784">
        <v>113</v>
      </c>
      <c r="E1784">
        <v>1</v>
      </c>
      <c r="F1784">
        <v>113</v>
      </c>
    </row>
    <row r="1785" spans="1:6" x14ac:dyDescent="0.25">
      <c r="A1785">
        <v>1783</v>
      </c>
      <c r="B1785">
        <v>361</v>
      </c>
      <c r="C1785">
        <v>992</v>
      </c>
      <c r="D1785">
        <v>106</v>
      </c>
      <c r="E1785">
        <v>2</v>
      </c>
      <c r="F1785">
        <v>212</v>
      </c>
    </row>
    <row r="1786" spans="1:6" x14ac:dyDescent="0.25">
      <c r="A1786">
        <v>1784</v>
      </c>
      <c r="B1786">
        <v>361</v>
      </c>
      <c r="C1786">
        <v>804</v>
      </c>
      <c r="D1786">
        <v>91</v>
      </c>
      <c r="E1786">
        <v>1</v>
      </c>
      <c r="F1786">
        <v>91</v>
      </c>
    </row>
    <row r="1787" spans="1:6" x14ac:dyDescent="0.25">
      <c r="A1787">
        <v>1785</v>
      </c>
      <c r="B1787">
        <v>361</v>
      </c>
      <c r="C1787">
        <v>1074</v>
      </c>
      <c r="D1787">
        <v>93</v>
      </c>
      <c r="E1787">
        <v>2</v>
      </c>
      <c r="F1787">
        <v>186</v>
      </c>
    </row>
    <row r="1788" spans="1:6" x14ac:dyDescent="0.25">
      <c r="A1788">
        <v>1786</v>
      </c>
      <c r="B1788">
        <v>361</v>
      </c>
      <c r="C1788">
        <v>1042</v>
      </c>
      <c r="D1788">
        <v>90</v>
      </c>
      <c r="E1788">
        <v>1</v>
      </c>
      <c r="F1788">
        <v>90</v>
      </c>
    </row>
    <row r="1789" spans="1:6" x14ac:dyDescent="0.25">
      <c r="A1789">
        <v>1787</v>
      </c>
      <c r="B1789">
        <v>362</v>
      </c>
      <c r="C1789">
        <v>788</v>
      </c>
      <c r="D1789">
        <v>91</v>
      </c>
      <c r="E1789">
        <v>1</v>
      </c>
      <c r="F1789">
        <v>91</v>
      </c>
    </row>
    <row r="1790" spans="1:6" x14ac:dyDescent="0.25">
      <c r="A1790">
        <v>1788</v>
      </c>
      <c r="B1790">
        <v>362</v>
      </c>
      <c r="C1790">
        <v>5</v>
      </c>
      <c r="D1790">
        <v>96</v>
      </c>
      <c r="E1790">
        <v>2</v>
      </c>
      <c r="F1790">
        <v>192</v>
      </c>
    </row>
    <row r="1791" spans="1:6" x14ac:dyDescent="0.25">
      <c r="A1791">
        <v>1789</v>
      </c>
      <c r="B1791">
        <v>362</v>
      </c>
      <c r="C1791">
        <v>1153</v>
      </c>
      <c r="D1791">
        <v>102</v>
      </c>
      <c r="E1791">
        <v>3</v>
      </c>
      <c r="F1791">
        <v>306</v>
      </c>
    </row>
    <row r="1792" spans="1:6" x14ac:dyDescent="0.25">
      <c r="A1792">
        <v>1790</v>
      </c>
      <c r="B1792">
        <v>362</v>
      </c>
      <c r="C1792">
        <v>816</v>
      </c>
      <c r="D1792">
        <v>117</v>
      </c>
      <c r="E1792">
        <v>1</v>
      </c>
      <c r="F1792">
        <v>117</v>
      </c>
    </row>
    <row r="1793" spans="1:6" x14ac:dyDescent="0.25">
      <c r="A1793">
        <v>1791</v>
      </c>
      <c r="B1793">
        <v>363</v>
      </c>
      <c r="C1793">
        <v>1003</v>
      </c>
      <c r="D1793">
        <v>106</v>
      </c>
      <c r="E1793">
        <v>3</v>
      </c>
      <c r="F1793">
        <v>318</v>
      </c>
    </row>
    <row r="1794" spans="1:6" x14ac:dyDescent="0.25">
      <c r="A1794">
        <v>1792</v>
      </c>
      <c r="B1794">
        <v>363</v>
      </c>
      <c r="C1794">
        <v>391</v>
      </c>
      <c r="D1794">
        <v>119</v>
      </c>
      <c r="E1794">
        <v>2</v>
      </c>
      <c r="F1794">
        <v>238</v>
      </c>
    </row>
    <row r="1795" spans="1:6" x14ac:dyDescent="0.25">
      <c r="A1795">
        <v>1793</v>
      </c>
      <c r="B1795">
        <v>364</v>
      </c>
      <c r="C1795">
        <v>464</v>
      </c>
      <c r="D1795">
        <v>118</v>
      </c>
      <c r="E1795">
        <v>3</v>
      </c>
      <c r="F1795">
        <v>354</v>
      </c>
    </row>
    <row r="1796" spans="1:6" x14ac:dyDescent="0.25">
      <c r="A1796">
        <v>1794</v>
      </c>
      <c r="B1796">
        <v>364</v>
      </c>
      <c r="C1796">
        <v>365</v>
      </c>
      <c r="D1796">
        <v>94</v>
      </c>
      <c r="E1796">
        <v>2</v>
      </c>
      <c r="F1796">
        <v>188</v>
      </c>
    </row>
    <row r="1797" spans="1:6" x14ac:dyDescent="0.25">
      <c r="A1797">
        <v>1795</v>
      </c>
      <c r="B1797">
        <v>364</v>
      </c>
      <c r="C1797">
        <v>703</v>
      </c>
      <c r="D1797">
        <v>119</v>
      </c>
      <c r="E1797">
        <v>2</v>
      </c>
      <c r="F1797">
        <v>238</v>
      </c>
    </row>
    <row r="1798" spans="1:6" x14ac:dyDescent="0.25">
      <c r="A1798">
        <v>1796</v>
      </c>
      <c r="B1798">
        <v>364</v>
      </c>
      <c r="C1798">
        <v>581</v>
      </c>
      <c r="D1798">
        <v>100</v>
      </c>
      <c r="E1798">
        <v>1</v>
      </c>
      <c r="F1798">
        <v>100</v>
      </c>
    </row>
    <row r="1799" spans="1:6" x14ac:dyDescent="0.25">
      <c r="A1799">
        <v>1797</v>
      </c>
      <c r="B1799">
        <v>365</v>
      </c>
      <c r="C1799">
        <v>789</v>
      </c>
      <c r="D1799">
        <v>91</v>
      </c>
      <c r="E1799">
        <v>3</v>
      </c>
      <c r="F1799">
        <v>273</v>
      </c>
    </row>
    <row r="1800" spans="1:6" x14ac:dyDescent="0.25">
      <c r="A1800">
        <v>1798</v>
      </c>
      <c r="B1800">
        <v>365</v>
      </c>
      <c r="C1800">
        <v>539</v>
      </c>
      <c r="D1800">
        <v>98</v>
      </c>
      <c r="E1800">
        <v>2</v>
      </c>
      <c r="F1800">
        <v>196</v>
      </c>
    </row>
    <row r="1801" spans="1:6" x14ac:dyDescent="0.25">
      <c r="A1801">
        <v>1799</v>
      </c>
      <c r="B1801">
        <v>365</v>
      </c>
      <c r="C1801">
        <v>201</v>
      </c>
      <c r="D1801">
        <v>98</v>
      </c>
      <c r="E1801">
        <v>3</v>
      </c>
      <c r="F1801">
        <v>294</v>
      </c>
    </row>
    <row r="1802" spans="1:6" x14ac:dyDescent="0.25">
      <c r="A1802">
        <v>1800</v>
      </c>
      <c r="B1802">
        <v>365</v>
      </c>
      <c r="C1802">
        <v>532</v>
      </c>
      <c r="D1802">
        <v>98</v>
      </c>
      <c r="E1802">
        <v>1</v>
      </c>
      <c r="F1802">
        <v>98</v>
      </c>
    </row>
    <row r="1803" spans="1:6" x14ac:dyDescent="0.25">
      <c r="A1803">
        <v>1801</v>
      </c>
      <c r="B1803">
        <v>365</v>
      </c>
      <c r="C1803">
        <v>414</v>
      </c>
      <c r="D1803">
        <v>119</v>
      </c>
      <c r="E1803">
        <v>2</v>
      </c>
      <c r="F1803">
        <v>238</v>
      </c>
    </row>
    <row r="1804" spans="1:6" x14ac:dyDescent="0.25">
      <c r="A1804">
        <v>1802</v>
      </c>
      <c r="B1804">
        <v>365</v>
      </c>
      <c r="C1804">
        <v>589</v>
      </c>
      <c r="D1804">
        <v>100</v>
      </c>
      <c r="E1804">
        <v>3</v>
      </c>
      <c r="F1804">
        <v>300</v>
      </c>
    </row>
    <row r="1805" spans="1:6" x14ac:dyDescent="0.25">
      <c r="A1805">
        <v>1803</v>
      </c>
      <c r="B1805">
        <v>365</v>
      </c>
      <c r="C1805">
        <v>111</v>
      </c>
      <c r="D1805">
        <v>92</v>
      </c>
      <c r="E1805">
        <v>2</v>
      </c>
      <c r="F1805">
        <v>184</v>
      </c>
    </row>
    <row r="1806" spans="1:6" x14ac:dyDescent="0.25">
      <c r="A1806">
        <v>1804</v>
      </c>
      <c r="B1806">
        <v>366</v>
      </c>
      <c r="C1806">
        <v>793</v>
      </c>
      <c r="D1806">
        <v>91</v>
      </c>
      <c r="E1806">
        <v>1</v>
      </c>
      <c r="F1806">
        <v>91</v>
      </c>
    </row>
    <row r="1807" spans="1:6" x14ac:dyDescent="0.25">
      <c r="A1807">
        <v>1805</v>
      </c>
      <c r="B1807">
        <v>366</v>
      </c>
      <c r="C1807">
        <v>350</v>
      </c>
      <c r="D1807">
        <v>94</v>
      </c>
      <c r="E1807">
        <v>3</v>
      </c>
      <c r="F1807">
        <v>282</v>
      </c>
    </row>
    <row r="1808" spans="1:6" x14ac:dyDescent="0.25">
      <c r="A1808">
        <v>1806</v>
      </c>
      <c r="B1808">
        <v>366</v>
      </c>
      <c r="C1808">
        <v>171</v>
      </c>
      <c r="D1808">
        <v>91</v>
      </c>
      <c r="E1808">
        <v>3</v>
      </c>
      <c r="F1808">
        <v>273</v>
      </c>
    </row>
    <row r="1809" spans="1:6" x14ac:dyDescent="0.25">
      <c r="A1809">
        <v>1807</v>
      </c>
      <c r="B1809">
        <v>366</v>
      </c>
      <c r="C1809">
        <v>1223</v>
      </c>
      <c r="D1809">
        <v>105</v>
      </c>
      <c r="E1809">
        <v>2</v>
      </c>
      <c r="F1809">
        <v>210</v>
      </c>
    </row>
    <row r="1810" spans="1:6" x14ac:dyDescent="0.25">
      <c r="A1810">
        <v>1808</v>
      </c>
      <c r="B1810">
        <v>366</v>
      </c>
      <c r="C1810">
        <v>1155</v>
      </c>
      <c r="D1810">
        <v>99</v>
      </c>
      <c r="E1810">
        <v>2</v>
      </c>
      <c r="F1810">
        <v>198</v>
      </c>
    </row>
    <row r="1811" spans="1:6" x14ac:dyDescent="0.25">
      <c r="A1811">
        <v>1809</v>
      </c>
      <c r="B1811">
        <v>367</v>
      </c>
      <c r="C1811">
        <v>584</v>
      </c>
      <c r="D1811">
        <v>100</v>
      </c>
      <c r="E1811">
        <v>2</v>
      </c>
      <c r="F1811">
        <v>200</v>
      </c>
    </row>
    <row r="1812" spans="1:6" x14ac:dyDescent="0.25">
      <c r="A1812">
        <v>1810</v>
      </c>
      <c r="B1812">
        <v>367</v>
      </c>
      <c r="C1812">
        <v>197</v>
      </c>
      <c r="D1812">
        <v>98</v>
      </c>
      <c r="E1812">
        <v>2</v>
      </c>
      <c r="F1812">
        <v>196</v>
      </c>
    </row>
    <row r="1813" spans="1:6" x14ac:dyDescent="0.25">
      <c r="A1813">
        <v>1811</v>
      </c>
      <c r="B1813">
        <v>367</v>
      </c>
      <c r="C1813">
        <v>666</v>
      </c>
      <c r="D1813">
        <v>113</v>
      </c>
      <c r="E1813">
        <v>2</v>
      </c>
      <c r="F1813">
        <v>226</v>
      </c>
    </row>
    <row r="1814" spans="1:6" x14ac:dyDescent="0.25">
      <c r="A1814">
        <v>1812</v>
      </c>
      <c r="B1814">
        <v>367</v>
      </c>
      <c r="C1814">
        <v>1159</v>
      </c>
      <c r="D1814">
        <v>99</v>
      </c>
      <c r="E1814">
        <v>1</v>
      </c>
      <c r="F1814">
        <v>99</v>
      </c>
    </row>
    <row r="1815" spans="1:6" x14ac:dyDescent="0.25">
      <c r="A1815">
        <v>1813</v>
      </c>
      <c r="B1815">
        <v>367</v>
      </c>
      <c r="C1815">
        <v>1239</v>
      </c>
      <c r="D1815">
        <v>112</v>
      </c>
      <c r="E1815">
        <v>3</v>
      </c>
      <c r="F1815">
        <v>336</v>
      </c>
    </row>
    <row r="1816" spans="1:6" x14ac:dyDescent="0.25">
      <c r="A1816">
        <v>1814</v>
      </c>
      <c r="B1816">
        <v>367</v>
      </c>
      <c r="C1816">
        <v>1183</v>
      </c>
      <c r="D1816">
        <v>99</v>
      </c>
      <c r="E1816">
        <v>3</v>
      </c>
      <c r="F1816">
        <v>297</v>
      </c>
    </row>
    <row r="1817" spans="1:6" x14ac:dyDescent="0.25">
      <c r="A1817">
        <v>1815</v>
      </c>
      <c r="B1817">
        <v>367</v>
      </c>
      <c r="C1817">
        <v>821</v>
      </c>
      <c r="D1817">
        <v>117</v>
      </c>
      <c r="E1817">
        <v>2</v>
      </c>
      <c r="F1817">
        <v>234</v>
      </c>
    </row>
    <row r="1818" spans="1:6" x14ac:dyDescent="0.25">
      <c r="A1818">
        <v>1816</v>
      </c>
      <c r="B1818">
        <v>368</v>
      </c>
      <c r="C1818">
        <v>1014</v>
      </c>
      <c r="D1818">
        <v>106</v>
      </c>
      <c r="E1818">
        <v>2</v>
      </c>
      <c r="F1818">
        <v>212</v>
      </c>
    </row>
    <row r="1819" spans="1:6" x14ac:dyDescent="0.25">
      <c r="A1819">
        <v>1817</v>
      </c>
      <c r="B1819">
        <v>368</v>
      </c>
      <c r="C1819">
        <v>964</v>
      </c>
      <c r="D1819">
        <v>97</v>
      </c>
      <c r="E1819">
        <v>3</v>
      </c>
      <c r="F1819">
        <v>291</v>
      </c>
    </row>
    <row r="1820" spans="1:6" x14ac:dyDescent="0.25">
      <c r="A1820">
        <v>1818</v>
      </c>
      <c r="B1820">
        <v>368</v>
      </c>
      <c r="C1820">
        <v>517</v>
      </c>
      <c r="D1820">
        <v>102</v>
      </c>
      <c r="E1820">
        <v>1</v>
      </c>
      <c r="F1820">
        <v>102</v>
      </c>
    </row>
    <row r="1821" spans="1:6" x14ac:dyDescent="0.25">
      <c r="A1821">
        <v>1819</v>
      </c>
      <c r="B1821">
        <v>368</v>
      </c>
      <c r="C1821">
        <v>863</v>
      </c>
      <c r="D1821">
        <v>113</v>
      </c>
      <c r="E1821">
        <v>3</v>
      </c>
      <c r="F1821">
        <v>339</v>
      </c>
    </row>
    <row r="1822" spans="1:6" x14ac:dyDescent="0.25">
      <c r="A1822">
        <v>1820</v>
      </c>
      <c r="B1822">
        <v>368</v>
      </c>
      <c r="C1822">
        <v>1156</v>
      </c>
      <c r="D1822">
        <v>99</v>
      </c>
      <c r="E1822">
        <v>3</v>
      </c>
      <c r="F1822">
        <v>297</v>
      </c>
    </row>
    <row r="1823" spans="1:6" x14ac:dyDescent="0.25">
      <c r="A1823">
        <v>1821</v>
      </c>
      <c r="B1823">
        <v>369</v>
      </c>
      <c r="C1823">
        <v>729</v>
      </c>
      <c r="D1823">
        <v>119</v>
      </c>
      <c r="E1823">
        <v>2</v>
      </c>
      <c r="F1823">
        <v>238</v>
      </c>
    </row>
    <row r="1824" spans="1:6" x14ac:dyDescent="0.25">
      <c r="A1824">
        <v>1822</v>
      </c>
      <c r="B1824">
        <v>369</v>
      </c>
      <c r="C1824">
        <v>380</v>
      </c>
      <c r="D1824">
        <v>94</v>
      </c>
      <c r="E1824">
        <v>1</v>
      </c>
      <c r="F1824">
        <v>94</v>
      </c>
    </row>
    <row r="1825" spans="1:6" x14ac:dyDescent="0.25">
      <c r="A1825">
        <v>1823</v>
      </c>
      <c r="B1825">
        <v>369</v>
      </c>
      <c r="C1825">
        <v>1033</v>
      </c>
      <c r="D1825">
        <v>90</v>
      </c>
      <c r="E1825">
        <v>3</v>
      </c>
      <c r="F1825">
        <v>270</v>
      </c>
    </row>
    <row r="1826" spans="1:6" x14ac:dyDescent="0.25">
      <c r="A1826">
        <v>1824</v>
      </c>
      <c r="B1826">
        <v>369</v>
      </c>
      <c r="C1826">
        <v>749</v>
      </c>
      <c r="D1826">
        <v>109</v>
      </c>
      <c r="E1826">
        <v>2</v>
      </c>
      <c r="F1826">
        <v>218</v>
      </c>
    </row>
    <row r="1827" spans="1:6" x14ac:dyDescent="0.25">
      <c r="A1827">
        <v>1825</v>
      </c>
      <c r="B1827">
        <v>370</v>
      </c>
      <c r="C1827">
        <v>387</v>
      </c>
      <c r="D1827">
        <v>119</v>
      </c>
      <c r="E1827">
        <v>2</v>
      </c>
      <c r="F1827">
        <v>238</v>
      </c>
    </row>
    <row r="1828" spans="1:6" x14ac:dyDescent="0.25">
      <c r="A1828">
        <v>1826</v>
      </c>
      <c r="B1828">
        <v>370</v>
      </c>
      <c r="C1828">
        <v>663</v>
      </c>
      <c r="D1828">
        <v>93</v>
      </c>
      <c r="E1828">
        <v>2</v>
      </c>
      <c r="F1828">
        <v>186</v>
      </c>
    </row>
    <row r="1829" spans="1:6" x14ac:dyDescent="0.25">
      <c r="A1829">
        <v>1827</v>
      </c>
      <c r="B1829">
        <v>370</v>
      </c>
      <c r="C1829">
        <v>84</v>
      </c>
      <c r="D1829">
        <v>118</v>
      </c>
      <c r="E1829">
        <v>1</v>
      </c>
      <c r="F1829">
        <v>118</v>
      </c>
    </row>
    <row r="1830" spans="1:6" x14ac:dyDescent="0.25">
      <c r="A1830">
        <v>1828</v>
      </c>
      <c r="B1830">
        <v>370</v>
      </c>
      <c r="C1830">
        <v>354</v>
      </c>
      <c r="D1830">
        <v>94</v>
      </c>
      <c r="E1830">
        <v>1</v>
      </c>
      <c r="F1830">
        <v>94</v>
      </c>
    </row>
    <row r="1831" spans="1:6" x14ac:dyDescent="0.25">
      <c r="A1831">
        <v>1829</v>
      </c>
      <c r="B1831">
        <v>370</v>
      </c>
      <c r="C1831">
        <v>901</v>
      </c>
      <c r="D1831">
        <v>94</v>
      </c>
      <c r="E1831">
        <v>2</v>
      </c>
      <c r="F1831">
        <v>188</v>
      </c>
    </row>
    <row r="1832" spans="1:6" x14ac:dyDescent="0.25">
      <c r="A1832">
        <v>1830</v>
      </c>
      <c r="B1832">
        <v>370</v>
      </c>
      <c r="C1832">
        <v>1141</v>
      </c>
      <c r="D1832">
        <v>102</v>
      </c>
      <c r="E1832">
        <v>1</v>
      </c>
      <c r="F1832">
        <v>102</v>
      </c>
    </row>
    <row r="1833" spans="1:6" x14ac:dyDescent="0.25">
      <c r="A1833">
        <v>1831</v>
      </c>
      <c r="B1833">
        <v>370</v>
      </c>
      <c r="C1833">
        <v>30</v>
      </c>
      <c r="D1833">
        <v>96</v>
      </c>
      <c r="E1833">
        <v>2</v>
      </c>
      <c r="F1833">
        <v>192</v>
      </c>
    </row>
    <row r="1834" spans="1:6" x14ac:dyDescent="0.25">
      <c r="A1834">
        <v>1832</v>
      </c>
      <c r="B1834">
        <v>370</v>
      </c>
      <c r="C1834">
        <v>334</v>
      </c>
      <c r="D1834">
        <v>109</v>
      </c>
      <c r="E1834">
        <v>1</v>
      </c>
      <c r="F1834">
        <v>109</v>
      </c>
    </row>
    <row r="1835" spans="1:6" x14ac:dyDescent="0.25">
      <c r="A1835">
        <v>1833</v>
      </c>
      <c r="B1835">
        <v>370</v>
      </c>
      <c r="C1835">
        <v>1125</v>
      </c>
      <c r="D1835">
        <v>102</v>
      </c>
      <c r="E1835">
        <v>3</v>
      </c>
      <c r="F1835">
        <v>306</v>
      </c>
    </row>
    <row r="1836" spans="1:6" x14ac:dyDescent="0.25">
      <c r="A1836">
        <v>1834</v>
      </c>
      <c r="B1836">
        <v>370</v>
      </c>
      <c r="C1836">
        <v>944</v>
      </c>
      <c r="D1836">
        <v>96</v>
      </c>
      <c r="E1836">
        <v>3</v>
      </c>
      <c r="F1836">
        <v>288</v>
      </c>
    </row>
    <row r="1837" spans="1:6" x14ac:dyDescent="0.25">
      <c r="A1837">
        <v>1835</v>
      </c>
      <c r="B1837">
        <v>371</v>
      </c>
      <c r="C1837">
        <v>475</v>
      </c>
      <c r="D1837">
        <v>118</v>
      </c>
      <c r="E1837">
        <v>1</v>
      </c>
      <c r="F1837">
        <v>118</v>
      </c>
    </row>
    <row r="1838" spans="1:6" x14ac:dyDescent="0.25">
      <c r="A1838">
        <v>1836</v>
      </c>
      <c r="B1838">
        <v>371</v>
      </c>
      <c r="C1838">
        <v>291</v>
      </c>
      <c r="D1838">
        <v>105</v>
      </c>
      <c r="E1838">
        <v>2</v>
      </c>
      <c r="F1838">
        <v>210</v>
      </c>
    </row>
    <row r="1839" spans="1:6" x14ac:dyDescent="0.25">
      <c r="A1839">
        <v>1837</v>
      </c>
      <c r="B1839">
        <v>371</v>
      </c>
      <c r="C1839">
        <v>147</v>
      </c>
      <c r="D1839">
        <v>91</v>
      </c>
      <c r="E1839">
        <v>3</v>
      </c>
      <c r="F1839">
        <v>273</v>
      </c>
    </row>
    <row r="1840" spans="1:6" x14ac:dyDescent="0.25">
      <c r="A1840">
        <v>1838</v>
      </c>
      <c r="B1840">
        <v>371</v>
      </c>
      <c r="C1840">
        <v>628</v>
      </c>
      <c r="D1840">
        <v>112</v>
      </c>
      <c r="E1840">
        <v>2</v>
      </c>
      <c r="F1840">
        <v>224</v>
      </c>
    </row>
    <row r="1841" spans="1:6" x14ac:dyDescent="0.25">
      <c r="A1841">
        <v>1839</v>
      </c>
      <c r="B1841">
        <v>371</v>
      </c>
      <c r="C1841">
        <v>643</v>
      </c>
      <c r="D1841">
        <v>93</v>
      </c>
      <c r="E1841">
        <v>2</v>
      </c>
      <c r="F1841">
        <v>186</v>
      </c>
    </row>
    <row r="1842" spans="1:6" x14ac:dyDescent="0.25">
      <c r="A1842">
        <v>1840</v>
      </c>
      <c r="B1842">
        <v>371</v>
      </c>
      <c r="C1842">
        <v>540</v>
      </c>
      <c r="D1842">
        <v>98</v>
      </c>
      <c r="E1842">
        <v>3</v>
      </c>
      <c r="F1842">
        <v>294</v>
      </c>
    </row>
    <row r="1843" spans="1:6" x14ac:dyDescent="0.25">
      <c r="A1843">
        <v>1841</v>
      </c>
      <c r="B1843">
        <v>371</v>
      </c>
      <c r="C1843">
        <v>1013</v>
      </c>
      <c r="D1843">
        <v>106</v>
      </c>
      <c r="E1843">
        <v>1</v>
      </c>
      <c r="F1843">
        <v>106</v>
      </c>
    </row>
    <row r="1844" spans="1:6" x14ac:dyDescent="0.25">
      <c r="A1844">
        <v>1842</v>
      </c>
      <c r="B1844">
        <v>372</v>
      </c>
      <c r="C1844">
        <v>626</v>
      </c>
      <c r="D1844">
        <v>112</v>
      </c>
      <c r="E1844">
        <v>1</v>
      </c>
      <c r="F1844">
        <v>112</v>
      </c>
    </row>
    <row r="1845" spans="1:6" x14ac:dyDescent="0.25">
      <c r="A1845">
        <v>1843</v>
      </c>
      <c r="B1845">
        <v>372</v>
      </c>
      <c r="C1845">
        <v>947</v>
      </c>
      <c r="D1845">
        <v>97</v>
      </c>
      <c r="E1845">
        <v>2</v>
      </c>
      <c r="F1845">
        <v>194</v>
      </c>
    </row>
    <row r="1846" spans="1:6" x14ac:dyDescent="0.25">
      <c r="A1846">
        <v>1844</v>
      </c>
      <c r="B1846">
        <v>372</v>
      </c>
      <c r="C1846">
        <v>79</v>
      </c>
      <c r="D1846">
        <v>118</v>
      </c>
      <c r="E1846">
        <v>1</v>
      </c>
      <c r="F1846">
        <v>118</v>
      </c>
    </row>
    <row r="1847" spans="1:6" x14ac:dyDescent="0.25">
      <c r="A1847">
        <v>1845</v>
      </c>
      <c r="B1847">
        <v>372</v>
      </c>
      <c r="C1847">
        <v>813</v>
      </c>
      <c r="D1847">
        <v>117</v>
      </c>
      <c r="E1847">
        <v>1</v>
      </c>
      <c r="F1847">
        <v>117</v>
      </c>
    </row>
    <row r="1848" spans="1:6" x14ac:dyDescent="0.25">
      <c r="A1848">
        <v>1846</v>
      </c>
      <c r="B1848">
        <v>372</v>
      </c>
      <c r="C1848">
        <v>1126</v>
      </c>
      <c r="D1848">
        <v>102</v>
      </c>
      <c r="E1848">
        <v>3</v>
      </c>
      <c r="F1848">
        <v>306</v>
      </c>
    </row>
    <row r="1849" spans="1:6" x14ac:dyDescent="0.25">
      <c r="A1849">
        <v>1847</v>
      </c>
      <c r="B1849">
        <v>372</v>
      </c>
      <c r="C1849">
        <v>275</v>
      </c>
      <c r="D1849">
        <v>95</v>
      </c>
      <c r="E1849">
        <v>1</v>
      </c>
      <c r="F1849">
        <v>95</v>
      </c>
    </row>
    <row r="1850" spans="1:6" x14ac:dyDescent="0.25">
      <c r="A1850">
        <v>1848</v>
      </c>
      <c r="B1850">
        <v>373</v>
      </c>
      <c r="C1850">
        <v>86</v>
      </c>
      <c r="D1850">
        <v>118</v>
      </c>
      <c r="E1850">
        <v>1</v>
      </c>
      <c r="F1850">
        <v>118</v>
      </c>
    </row>
    <row r="1851" spans="1:6" x14ac:dyDescent="0.25">
      <c r="A1851">
        <v>1849</v>
      </c>
      <c r="B1851">
        <v>373</v>
      </c>
      <c r="C1851">
        <v>36</v>
      </c>
      <c r="D1851">
        <v>104</v>
      </c>
      <c r="E1851">
        <v>3</v>
      </c>
      <c r="F1851">
        <v>312</v>
      </c>
    </row>
    <row r="1852" spans="1:6" x14ac:dyDescent="0.25">
      <c r="A1852">
        <v>1850</v>
      </c>
      <c r="B1852">
        <v>373</v>
      </c>
      <c r="C1852">
        <v>1232</v>
      </c>
      <c r="D1852">
        <v>112</v>
      </c>
      <c r="E1852">
        <v>2</v>
      </c>
      <c r="F1852">
        <v>224</v>
      </c>
    </row>
    <row r="1853" spans="1:6" x14ac:dyDescent="0.25">
      <c r="A1853">
        <v>1851</v>
      </c>
      <c r="B1853">
        <v>373</v>
      </c>
      <c r="C1853">
        <v>1116</v>
      </c>
      <c r="D1853">
        <v>115</v>
      </c>
      <c r="E1853">
        <v>2</v>
      </c>
      <c r="F1853">
        <v>230</v>
      </c>
    </row>
    <row r="1854" spans="1:6" x14ac:dyDescent="0.25">
      <c r="A1854">
        <v>1852</v>
      </c>
      <c r="B1854">
        <v>373</v>
      </c>
      <c r="C1854">
        <v>213</v>
      </c>
      <c r="D1854">
        <v>106</v>
      </c>
      <c r="E1854">
        <v>1</v>
      </c>
      <c r="F1854">
        <v>106</v>
      </c>
    </row>
    <row r="1855" spans="1:6" x14ac:dyDescent="0.25">
      <c r="A1855">
        <v>1853</v>
      </c>
      <c r="B1855">
        <v>373</v>
      </c>
      <c r="C1855">
        <v>370</v>
      </c>
      <c r="D1855">
        <v>94</v>
      </c>
      <c r="E1855">
        <v>1</v>
      </c>
      <c r="F1855">
        <v>94</v>
      </c>
    </row>
    <row r="1856" spans="1:6" x14ac:dyDescent="0.25">
      <c r="A1856">
        <v>1854</v>
      </c>
      <c r="B1856">
        <v>373</v>
      </c>
      <c r="C1856">
        <v>830</v>
      </c>
      <c r="D1856">
        <v>117</v>
      </c>
      <c r="E1856">
        <v>3</v>
      </c>
      <c r="F1856">
        <v>351</v>
      </c>
    </row>
    <row r="1857" spans="1:6" x14ac:dyDescent="0.25">
      <c r="A1857">
        <v>1855</v>
      </c>
      <c r="B1857">
        <v>374</v>
      </c>
      <c r="C1857">
        <v>557</v>
      </c>
      <c r="D1857">
        <v>98</v>
      </c>
      <c r="E1857">
        <v>2</v>
      </c>
      <c r="F1857">
        <v>196</v>
      </c>
    </row>
    <row r="1858" spans="1:6" x14ac:dyDescent="0.25">
      <c r="A1858">
        <v>1856</v>
      </c>
      <c r="B1858">
        <v>374</v>
      </c>
      <c r="C1858">
        <v>86</v>
      </c>
      <c r="D1858">
        <v>118</v>
      </c>
      <c r="E1858">
        <v>2</v>
      </c>
      <c r="F1858">
        <v>236</v>
      </c>
    </row>
    <row r="1859" spans="1:6" x14ac:dyDescent="0.25">
      <c r="A1859">
        <v>1857</v>
      </c>
      <c r="B1859">
        <v>374</v>
      </c>
      <c r="C1859">
        <v>182</v>
      </c>
      <c r="D1859">
        <v>98</v>
      </c>
      <c r="E1859">
        <v>3</v>
      </c>
      <c r="F1859">
        <v>294</v>
      </c>
    </row>
    <row r="1860" spans="1:6" x14ac:dyDescent="0.25">
      <c r="A1860">
        <v>1858</v>
      </c>
      <c r="B1860">
        <v>374</v>
      </c>
      <c r="C1860">
        <v>1182</v>
      </c>
      <c r="D1860">
        <v>99</v>
      </c>
      <c r="E1860">
        <v>3</v>
      </c>
      <c r="F1860">
        <v>297</v>
      </c>
    </row>
    <row r="1861" spans="1:6" x14ac:dyDescent="0.25">
      <c r="A1861">
        <v>1859</v>
      </c>
      <c r="B1861">
        <v>374</v>
      </c>
      <c r="C1861">
        <v>316</v>
      </c>
      <c r="D1861">
        <v>109</v>
      </c>
      <c r="E1861">
        <v>3</v>
      </c>
      <c r="F1861">
        <v>327</v>
      </c>
    </row>
    <row r="1862" spans="1:6" x14ac:dyDescent="0.25">
      <c r="A1862">
        <v>1860</v>
      </c>
      <c r="B1862">
        <v>374</v>
      </c>
      <c r="C1862">
        <v>266</v>
      </c>
      <c r="D1862">
        <v>95</v>
      </c>
      <c r="E1862">
        <v>3</v>
      </c>
      <c r="F1862">
        <v>285</v>
      </c>
    </row>
    <row r="1863" spans="1:6" x14ac:dyDescent="0.25">
      <c r="A1863">
        <v>1861</v>
      </c>
      <c r="B1863">
        <v>374</v>
      </c>
      <c r="C1863">
        <v>1230</v>
      </c>
      <c r="D1863">
        <v>112</v>
      </c>
      <c r="E1863">
        <v>1</v>
      </c>
      <c r="F1863">
        <v>112</v>
      </c>
    </row>
    <row r="1864" spans="1:6" x14ac:dyDescent="0.25">
      <c r="A1864">
        <v>1862</v>
      </c>
      <c r="B1864">
        <v>375</v>
      </c>
      <c r="C1864">
        <v>778</v>
      </c>
      <c r="D1864">
        <v>91</v>
      </c>
      <c r="E1864">
        <v>1</v>
      </c>
      <c r="F1864">
        <v>91</v>
      </c>
    </row>
    <row r="1865" spans="1:6" x14ac:dyDescent="0.25">
      <c r="A1865">
        <v>1863</v>
      </c>
      <c r="B1865">
        <v>375</v>
      </c>
      <c r="C1865">
        <v>1122</v>
      </c>
      <c r="D1865">
        <v>102</v>
      </c>
      <c r="E1865">
        <v>2</v>
      </c>
      <c r="F1865">
        <v>204</v>
      </c>
    </row>
    <row r="1866" spans="1:6" x14ac:dyDescent="0.25">
      <c r="A1866">
        <v>1864</v>
      </c>
      <c r="B1866">
        <v>375</v>
      </c>
      <c r="C1866">
        <v>654</v>
      </c>
      <c r="D1866">
        <v>93</v>
      </c>
      <c r="E1866">
        <v>3</v>
      </c>
      <c r="F1866">
        <v>279</v>
      </c>
    </row>
    <row r="1867" spans="1:6" x14ac:dyDescent="0.25">
      <c r="A1867">
        <v>1865</v>
      </c>
      <c r="B1867">
        <v>376</v>
      </c>
      <c r="C1867">
        <v>217</v>
      </c>
      <c r="D1867">
        <v>106</v>
      </c>
      <c r="E1867">
        <v>1</v>
      </c>
      <c r="F1867">
        <v>106</v>
      </c>
    </row>
    <row r="1868" spans="1:6" x14ac:dyDescent="0.25">
      <c r="A1868">
        <v>1866</v>
      </c>
      <c r="B1868">
        <v>376</v>
      </c>
      <c r="C1868">
        <v>1039</v>
      </c>
      <c r="D1868">
        <v>90</v>
      </c>
      <c r="E1868">
        <v>3</v>
      </c>
      <c r="F1868">
        <v>270</v>
      </c>
    </row>
    <row r="1869" spans="1:6" x14ac:dyDescent="0.25">
      <c r="A1869">
        <v>1867</v>
      </c>
      <c r="B1869">
        <v>376</v>
      </c>
      <c r="C1869">
        <v>268</v>
      </c>
      <c r="D1869">
        <v>95</v>
      </c>
      <c r="E1869">
        <v>3</v>
      </c>
      <c r="F1869">
        <v>285</v>
      </c>
    </row>
    <row r="1870" spans="1:6" x14ac:dyDescent="0.25">
      <c r="A1870">
        <v>1868</v>
      </c>
      <c r="B1870">
        <v>376</v>
      </c>
      <c r="C1870">
        <v>966</v>
      </c>
      <c r="D1870">
        <v>97</v>
      </c>
      <c r="E1870">
        <v>1</v>
      </c>
      <c r="F1870">
        <v>97</v>
      </c>
    </row>
    <row r="1871" spans="1:6" x14ac:dyDescent="0.25">
      <c r="A1871">
        <v>1869</v>
      </c>
      <c r="B1871">
        <v>376</v>
      </c>
      <c r="C1871">
        <v>206</v>
      </c>
      <c r="D1871">
        <v>98</v>
      </c>
      <c r="E1871">
        <v>1</v>
      </c>
      <c r="F1871">
        <v>98</v>
      </c>
    </row>
    <row r="1872" spans="1:6" x14ac:dyDescent="0.25">
      <c r="A1872">
        <v>1870</v>
      </c>
      <c r="B1872">
        <v>376</v>
      </c>
      <c r="C1872">
        <v>973</v>
      </c>
      <c r="D1872">
        <v>97</v>
      </c>
      <c r="E1872">
        <v>1</v>
      </c>
      <c r="F1872">
        <v>97</v>
      </c>
    </row>
    <row r="1873" spans="1:6" x14ac:dyDescent="0.25">
      <c r="A1873">
        <v>1871</v>
      </c>
      <c r="B1873">
        <v>376</v>
      </c>
      <c r="C1873">
        <v>587</v>
      </c>
      <c r="D1873">
        <v>100</v>
      </c>
      <c r="E1873">
        <v>2</v>
      </c>
      <c r="F1873">
        <v>200</v>
      </c>
    </row>
    <row r="1874" spans="1:6" x14ac:dyDescent="0.25">
      <c r="A1874">
        <v>1872</v>
      </c>
      <c r="B1874">
        <v>376</v>
      </c>
      <c r="C1874">
        <v>110</v>
      </c>
      <c r="D1874">
        <v>92</v>
      </c>
      <c r="E1874">
        <v>2</v>
      </c>
      <c r="F1874">
        <v>184</v>
      </c>
    </row>
    <row r="1875" spans="1:6" x14ac:dyDescent="0.25">
      <c r="A1875">
        <v>1873</v>
      </c>
      <c r="B1875">
        <v>377</v>
      </c>
      <c r="C1875">
        <v>1145</v>
      </c>
      <c r="D1875">
        <v>102</v>
      </c>
      <c r="E1875">
        <v>1</v>
      </c>
      <c r="F1875">
        <v>102</v>
      </c>
    </row>
    <row r="1876" spans="1:6" x14ac:dyDescent="0.25">
      <c r="A1876">
        <v>1874</v>
      </c>
      <c r="B1876">
        <v>377</v>
      </c>
      <c r="C1876">
        <v>1006</v>
      </c>
      <c r="D1876">
        <v>106</v>
      </c>
      <c r="E1876">
        <v>3</v>
      </c>
      <c r="F1876">
        <v>318</v>
      </c>
    </row>
    <row r="1877" spans="1:6" x14ac:dyDescent="0.25">
      <c r="A1877">
        <v>1875</v>
      </c>
      <c r="B1877">
        <v>377</v>
      </c>
      <c r="C1877">
        <v>197</v>
      </c>
      <c r="D1877">
        <v>98</v>
      </c>
      <c r="E1877">
        <v>2</v>
      </c>
      <c r="F1877">
        <v>196</v>
      </c>
    </row>
    <row r="1878" spans="1:6" x14ac:dyDescent="0.25">
      <c r="A1878">
        <v>1876</v>
      </c>
      <c r="B1878">
        <v>377</v>
      </c>
      <c r="C1878">
        <v>235</v>
      </c>
      <c r="D1878">
        <v>106</v>
      </c>
      <c r="E1878">
        <v>3</v>
      </c>
      <c r="F1878">
        <v>318</v>
      </c>
    </row>
    <row r="1879" spans="1:6" x14ac:dyDescent="0.25">
      <c r="A1879">
        <v>1877</v>
      </c>
      <c r="B1879">
        <v>377</v>
      </c>
      <c r="C1879">
        <v>968</v>
      </c>
      <c r="D1879">
        <v>97</v>
      </c>
      <c r="E1879">
        <v>1</v>
      </c>
      <c r="F1879">
        <v>97</v>
      </c>
    </row>
    <row r="1880" spans="1:6" x14ac:dyDescent="0.25">
      <c r="A1880">
        <v>1878</v>
      </c>
      <c r="B1880">
        <v>377</v>
      </c>
      <c r="C1880">
        <v>851</v>
      </c>
      <c r="D1880">
        <v>113</v>
      </c>
      <c r="E1880">
        <v>2</v>
      </c>
      <c r="F1880">
        <v>226</v>
      </c>
    </row>
    <row r="1881" spans="1:6" x14ac:dyDescent="0.25">
      <c r="A1881">
        <v>1879</v>
      </c>
      <c r="B1881">
        <v>377</v>
      </c>
      <c r="C1881">
        <v>628</v>
      </c>
      <c r="D1881">
        <v>112</v>
      </c>
      <c r="E1881">
        <v>1</v>
      </c>
      <c r="F1881">
        <v>112</v>
      </c>
    </row>
    <row r="1882" spans="1:6" x14ac:dyDescent="0.25">
      <c r="A1882">
        <v>1880</v>
      </c>
      <c r="B1882">
        <v>377</v>
      </c>
      <c r="C1882">
        <v>126</v>
      </c>
      <c r="D1882">
        <v>92</v>
      </c>
      <c r="E1882">
        <v>1</v>
      </c>
      <c r="F1882">
        <v>92</v>
      </c>
    </row>
    <row r="1883" spans="1:6" x14ac:dyDescent="0.25">
      <c r="A1883">
        <v>1881</v>
      </c>
      <c r="B1883">
        <v>378</v>
      </c>
      <c r="C1883">
        <v>674</v>
      </c>
      <c r="D1883">
        <v>113</v>
      </c>
      <c r="E1883">
        <v>1</v>
      </c>
      <c r="F1883">
        <v>113</v>
      </c>
    </row>
    <row r="1884" spans="1:6" x14ac:dyDescent="0.25">
      <c r="A1884">
        <v>1882</v>
      </c>
      <c r="B1884">
        <v>378</v>
      </c>
      <c r="C1884">
        <v>1253</v>
      </c>
      <c r="D1884">
        <v>112</v>
      </c>
      <c r="E1884">
        <v>2</v>
      </c>
      <c r="F1884">
        <v>224</v>
      </c>
    </row>
    <row r="1885" spans="1:6" x14ac:dyDescent="0.25">
      <c r="A1885">
        <v>1883</v>
      </c>
      <c r="B1885">
        <v>378</v>
      </c>
      <c r="C1885">
        <v>715</v>
      </c>
      <c r="D1885">
        <v>119</v>
      </c>
      <c r="E1885">
        <v>2</v>
      </c>
      <c r="F1885">
        <v>238</v>
      </c>
    </row>
    <row r="1886" spans="1:6" x14ac:dyDescent="0.25">
      <c r="A1886">
        <v>1884</v>
      </c>
      <c r="B1886">
        <v>379</v>
      </c>
      <c r="C1886">
        <v>111</v>
      </c>
      <c r="D1886">
        <v>92</v>
      </c>
      <c r="E1886">
        <v>1</v>
      </c>
      <c r="F1886">
        <v>92</v>
      </c>
    </row>
    <row r="1887" spans="1:6" x14ac:dyDescent="0.25">
      <c r="A1887">
        <v>1885</v>
      </c>
      <c r="B1887">
        <v>379</v>
      </c>
      <c r="C1887">
        <v>1016</v>
      </c>
      <c r="D1887">
        <v>90</v>
      </c>
      <c r="E1887">
        <v>1</v>
      </c>
      <c r="F1887">
        <v>90</v>
      </c>
    </row>
    <row r="1888" spans="1:6" x14ac:dyDescent="0.25">
      <c r="A1888">
        <v>1886</v>
      </c>
      <c r="B1888">
        <v>379</v>
      </c>
      <c r="C1888">
        <v>530</v>
      </c>
      <c r="D1888">
        <v>98</v>
      </c>
      <c r="E1888">
        <v>1</v>
      </c>
      <c r="F1888">
        <v>98</v>
      </c>
    </row>
    <row r="1889" spans="1:6" x14ac:dyDescent="0.25">
      <c r="A1889">
        <v>1887</v>
      </c>
      <c r="B1889">
        <v>379</v>
      </c>
      <c r="C1889">
        <v>581</v>
      </c>
      <c r="D1889">
        <v>100</v>
      </c>
      <c r="E1889">
        <v>3</v>
      </c>
      <c r="F1889">
        <v>300</v>
      </c>
    </row>
    <row r="1890" spans="1:6" x14ac:dyDescent="0.25">
      <c r="A1890">
        <v>1888</v>
      </c>
      <c r="B1890">
        <v>379</v>
      </c>
      <c r="C1890">
        <v>983</v>
      </c>
      <c r="D1890">
        <v>106</v>
      </c>
      <c r="E1890">
        <v>1</v>
      </c>
      <c r="F1890">
        <v>106</v>
      </c>
    </row>
    <row r="1891" spans="1:6" x14ac:dyDescent="0.25">
      <c r="A1891">
        <v>1889</v>
      </c>
      <c r="B1891">
        <v>379</v>
      </c>
      <c r="C1891">
        <v>533</v>
      </c>
      <c r="D1891">
        <v>98</v>
      </c>
      <c r="E1891">
        <v>1</v>
      </c>
      <c r="F1891">
        <v>98</v>
      </c>
    </row>
    <row r="1892" spans="1:6" x14ac:dyDescent="0.25">
      <c r="A1892">
        <v>1890</v>
      </c>
      <c r="B1892">
        <v>379</v>
      </c>
      <c r="C1892">
        <v>82</v>
      </c>
      <c r="D1892">
        <v>118</v>
      </c>
      <c r="E1892">
        <v>1</v>
      </c>
      <c r="F1892">
        <v>118</v>
      </c>
    </row>
    <row r="1893" spans="1:6" x14ac:dyDescent="0.25">
      <c r="A1893">
        <v>1891</v>
      </c>
      <c r="B1893">
        <v>379</v>
      </c>
      <c r="C1893">
        <v>221</v>
      </c>
      <c r="D1893">
        <v>106</v>
      </c>
      <c r="E1893">
        <v>2</v>
      </c>
      <c r="F1893">
        <v>212</v>
      </c>
    </row>
    <row r="1894" spans="1:6" x14ac:dyDescent="0.25">
      <c r="A1894">
        <v>1892</v>
      </c>
      <c r="B1894">
        <v>380</v>
      </c>
      <c r="C1894">
        <v>87</v>
      </c>
      <c r="D1894">
        <v>118</v>
      </c>
      <c r="E1894">
        <v>1</v>
      </c>
      <c r="F1894">
        <v>118</v>
      </c>
    </row>
    <row r="1895" spans="1:6" x14ac:dyDescent="0.25">
      <c r="A1895">
        <v>1893</v>
      </c>
      <c r="B1895">
        <v>380</v>
      </c>
      <c r="C1895">
        <v>393</v>
      </c>
      <c r="D1895">
        <v>119</v>
      </c>
      <c r="E1895">
        <v>3</v>
      </c>
      <c r="F1895">
        <v>357</v>
      </c>
    </row>
    <row r="1896" spans="1:6" x14ac:dyDescent="0.25">
      <c r="A1896">
        <v>1894</v>
      </c>
      <c r="B1896">
        <v>380</v>
      </c>
      <c r="C1896">
        <v>49</v>
      </c>
      <c r="D1896">
        <v>104</v>
      </c>
      <c r="E1896">
        <v>2</v>
      </c>
      <c r="F1896">
        <v>208</v>
      </c>
    </row>
    <row r="1897" spans="1:6" x14ac:dyDescent="0.25">
      <c r="A1897">
        <v>1895</v>
      </c>
      <c r="B1897">
        <v>380</v>
      </c>
      <c r="C1897">
        <v>182</v>
      </c>
      <c r="D1897">
        <v>98</v>
      </c>
      <c r="E1897">
        <v>3</v>
      </c>
      <c r="F1897">
        <v>294</v>
      </c>
    </row>
    <row r="1898" spans="1:6" x14ac:dyDescent="0.25">
      <c r="A1898">
        <v>1896</v>
      </c>
      <c r="B1898">
        <v>380</v>
      </c>
      <c r="C1898">
        <v>1256</v>
      </c>
      <c r="D1898">
        <v>112</v>
      </c>
      <c r="E1898">
        <v>2</v>
      </c>
      <c r="F1898">
        <v>224</v>
      </c>
    </row>
    <row r="1899" spans="1:6" x14ac:dyDescent="0.25">
      <c r="A1899">
        <v>1897</v>
      </c>
      <c r="B1899">
        <v>380</v>
      </c>
      <c r="C1899">
        <v>522</v>
      </c>
      <c r="D1899">
        <v>102</v>
      </c>
      <c r="E1899">
        <v>1</v>
      </c>
      <c r="F1899">
        <v>102</v>
      </c>
    </row>
    <row r="1900" spans="1:6" x14ac:dyDescent="0.25">
      <c r="A1900">
        <v>1898</v>
      </c>
      <c r="B1900">
        <v>380</v>
      </c>
      <c r="C1900">
        <v>616</v>
      </c>
      <c r="D1900">
        <v>112</v>
      </c>
      <c r="E1900">
        <v>2</v>
      </c>
      <c r="F1900">
        <v>224</v>
      </c>
    </row>
    <row r="1901" spans="1:6" x14ac:dyDescent="0.25">
      <c r="A1901">
        <v>1899</v>
      </c>
      <c r="B1901">
        <v>381</v>
      </c>
      <c r="C1901">
        <v>842</v>
      </c>
      <c r="D1901">
        <v>113</v>
      </c>
      <c r="E1901">
        <v>3</v>
      </c>
      <c r="F1901">
        <v>339</v>
      </c>
    </row>
    <row r="1902" spans="1:6" x14ac:dyDescent="0.25">
      <c r="A1902">
        <v>1900</v>
      </c>
      <c r="B1902">
        <v>381</v>
      </c>
      <c r="C1902">
        <v>440</v>
      </c>
      <c r="D1902">
        <v>107</v>
      </c>
      <c r="E1902">
        <v>3</v>
      </c>
      <c r="F1902">
        <v>321</v>
      </c>
    </row>
    <row r="1903" spans="1:6" x14ac:dyDescent="0.25">
      <c r="A1903">
        <v>1901</v>
      </c>
      <c r="B1903">
        <v>381</v>
      </c>
      <c r="C1903">
        <v>472</v>
      </c>
      <c r="D1903">
        <v>118</v>
      </c>
      <c r="E1903">
        <v>3</v>
      </c>
      <c r="F1903">
        <v>354</v>
      </c>
    </row>
    <row r="1904" spans="1:6" x14ac:dyDescent="0.25">
      <c r="A1904">
        <v>1902</v>
      </c>
      <c r="B1904">
        <v>381</v>
      </c>
      <c r="C1904">
        <v>1218</v>
      </c>
      <c r="D1904">
        <v>105</v>
      </c>
      <c r="E1904">
        <v>3</v>
      </c>
      <c r="F1904">
        <v>315</v>
      </c>
    </row>
    <row r="1905" spans="1:6" x14ac:dyDescent="0.25">
      <c r="A1905">
        <v>1903</v>
      </c>
      <c r="B1905">
        <v>381</v>
      </c>
      <c r="C1905">
        <v>703</v>
      </c>
      <c r="D1905">
        <v>119</v>
      </c>
      <c r="E1905">
        <v>3</v>
      </c>
      <c r="F1905">
        <v>357</v>
      </c>
    </row>
    <row r="1906" spans="1:6" x14ac:dyDescent="0.25">
      <c r="A1906">
        <v>1904</v>
      </c>
      <c r="B1906">
        <v>381</v>
      </c>
      <c r="C1906">
        <v>1079</v>
      </c>
      <c r="D1906">
        <v>93</v>
      </c>
      <c r="E1906">
        <v>2</v>
      </c>
      <c r="F1906">
        <v>186</v>
      </c>
    </row>
    <row r="1907" spans="1:6" x14ac:dyDescent="0.25">
      <c r="A1907">
        <v>1905</v>
      </c>
      <c r="B1907">
        <v>381</v>
      </c>
      <c r="C1907">
        <v>1114</v>
      </c>
      <c r="D1907">
        <v>115</v>
      </c>
      <c r="E1907">
        <v>3</v>
      </c>
      <c r="F1907">
        <v>345</v>
      </c>
    </row>
    <row r="1908" spans="1:6" x14ac:dyDescent="0.25">
      <c r="A1908">
        <v>1906</v>
      </c>
      <c r="B1908">
        <v>382</v>
      </c>
      <c r="C1908">
        <v>971</v>
      </c>
      <c r="D1908">
        <v>97</v>
      </c>
      <c r="E1908">
        <v>2</v>
      </c>
      <c r="F1908">
        <v>194</v>
      </c>
    </row>
    <row r="1909" spans="1:6" x14ac:dyDescent="0.25">
      <c r="A1909">
        <v>1907</v>
      </c>
      <c r="B1909">
        <v>382</v>
      </c>
      <c r="C1909">
        <v>650</v>
      </c>
      <c r="D1909">
        <v>93</v>
      </c>
      <c r="E1909">
        <v>3</v>
      </c>
      <c r="F1909">
        <v>279</v>
      </c>
    </row>
    <row r="1910" spans="1:6" x14ac:dyDescent="0.25">
      <c r="A1910">
        <v>1908</v>
      </c>
      <c r="B1910">
        <v>382</v>
      </c>
      <c r="C1910">
        <v>1022</v>
      </c>
      <c r="D1910">
        <v>90</v>
      </c>
      <c r="E1910">
        <v>1</v>
      </c>
      <c r="F1910">
        <v>90</v>
      </c>
    </row>
    <row r="1911" spans="1:6" x14ac:dyDescent="0.25">
      <c r="A1911">
        <v>1909</v>
      </c>
      <c r="B1911">
        <v>382</v>
      </c>
      <c r="C1911">
        <v>894</v>
      </c>
      <c r="D1911">
        <v>94</v>
      </c>
      <c r="E1911">
        <v>1</v>
      </c>
      <c r="F1911">
        <v>94</v>
      </c>
    </row>
    <row r="1912" spans="1:6" x14ac:dyDescent="0.25">
      <c r="A1912">
        <v>1910</v>
      </c>
      <c r="B1912">
        <v>383</v>
      </c>
      <c r="C1912">
        <v>565</v>
      </c>
      <c r="D1912">
        <v>100</v>
      </c>
      <c r="E1912">
        <v>3</v>
      </c>
      <c r="F1912">
        <v>300</v>
      </c>
    </row>
    <row r="1913" spans="1:6" x14ac:dyDescent="0.25">
      <c r="A1913">
        <v>1911</v>
      </c>
      <c r="B1913">
        <v>383</v>
      </c>
      <c r="C1913">
        <v>1233</v>
      </c>
      <c r="D1913">
        <v>112</v>
      </c>
      <c r="E1913">
        <v>1</v>
      </c>
      <c r="F1913">
        <v>112</v>
      </c>
    </row>
    <row r="1914" spans="1:6" x14ac:dyDescent="0.25">
      <c r="A1914">
        <v>1912</v>
      </c>
      <c r="B1914">
        <v>383</v>
      </c>
      <c r="C1914">
        <v>504</v>
      </c>
      <c r="D1914">
        <v>102</v>
      </c>
      <c r="E1914">
        <v>2</v>
      </c>
      <c r="F1914">
        <v>204</v>
      </c>
    </row>
    <row r="1915" spans="1:6" x14ac:dyDescent="0.25">
      <c r="A1915">
        <v>1913</v>
      </c>
      <c r="B1915">
        <v>383</v>
      </c>
      <c r="C1915">
        <v>882</v>
      </c>
      <c r="D1915">
        <v>94</v>
      </c>
      <c r="E1915">
        <v>1</v>
      </c>
      <c r="F1915">
        <v>94</v>
      </c>
    </row>
    <row r="1916" spans="1:6" x14ac:dyDescent="0.25">
      <c r="A1916">
        <v>1914</v>
      </c>
      <c r="B1916">
        <v>383</v>
      </c>
      <c r="C1916">
        <v>968</v>
      </c>
      <c r="D1916">
        <v>97</v>
      </c>
      <c r="E1916">
        <v>1</v>
      </c>
      <c r="F1916">
        <v>97</v>
      </c>
    </row>
    <row r="1917" spans="1:6" x14ac:dyDescent="0.25">
      <c r="A1917">
        <v>1915</v>
      </c>
      <c r="B1917">
        <v>383</v>
      </c>
      <c r="C1917">
        <v>805</v>
      </c>
      <c r="D1917">
        <v>117</v>
      </c>
      <c r="E1917">
        <v>1</v>
      </c>
      <c r="F1917">
        <v>117</v>
      </c>
    </row>
    <row r="1918" spans="1:6" x14ac:dyDescent="0.25">
      <c r="A1918">
        <v>1916</v>
      </c>
      <c r="B1918">
        <v>384</v>
      </c>
      <c r="C1918">
        <v>303</v>
      </c>
      <c r="D1918">
        <v>105</v>
      </c>
      <c r="E1918">
        <v>2</v>
      </c>
      <c r="F1918">
        <v>210</v>
      </c>
    </row>
    <row r="1919" spans="1:6" x14ac:dyDescent="0.25">
      <c r="A1919">
        <v>1917</v>
      </c>
      <c r="B1919">
        <v>384</v>
      </c>
      <c r="C1919">
        <v>810</v>
      </c>
      <c r="D1919">
        <v>117</v>
      </c>
      <c r="E1919">
        <v>2</v>
      </c>
      <c r="F1919">
        <v>234</v>
      </c>
    </row>
    <row r="1920" spans="1:6" x14ac:dyDescent="0.25">
      <c r="A1920">
        <v>1918</v>
      </c>
      <c r="B1920">
        <v>384</v>
      </c>
      <c r="C1920">
        <v>569</v>
      </c>
      <c r="D1920">
        <v>100</v>
      </c>
      <c r="E1920">
        <v>2</v>
      </c>
      <c r="F1920">
        <v>200</v>
      </c>
    </row>
    <row r="1921" spans="1:6" x14ac:dyDescent="0.25">
      <c r="A1921">
        <v>1919</v>
      </c>
      <c r="B1921">
        <v>385</v>
      </c>
      <c r="C1921">
        <v>278</v>
      </c>
      <c r="D1921">
        <v>95</v>
      </c>
      <c r="E1921">
        <v>2</v>
      </c>
      <c r="F1921">
        <v>190</v>
      </c>
    </row>
    <row r="1922" spans="1:6" x14ac:dyDescent="0.25">
      <c r="A1922">
        <v>1920</v>
      </c>
      <c r="B1922">
        <v>385</v>
      </c>
      <c r="C1922">
        <v>440</v>
      </c>
      <c r="D1922">
        <v>107</v>
      </c>
      <c r="E1922">
        <v>2</v>
      </c>
      <c r="F1922">
        <v>214</v>
      </c>
    </row>
    <row r="1923" spans="1:6" x14ac:dyDescent="0.25">
      <c r="A1923">
        <v>1921</v>
      </c>
      <c r="B1923">
        <v>385</v>
      </c>
      <c r="C1923">
        <v>678</v>
      </c>
      <c r="D1923">
        <v>113</v>
      </c>
      <c r="E1923">
        <v>1</v>
      </c>
      <c r="F1923">
        <v>113</v>
      </c>
    </row>
    <row r="1924" spans="1:6" x14ac:dyDescent="0.25">
      <c r="A1924">
        <v>1922</v>
      </c>
      <c r="B1924">
        <v>385</v>
      </c>
      <c r="C1924">
        <v>1172</v>
      </c>
      <c r="D1924">
        <v>99</v>
      </c>
      <c r="E1924">
        <v>1</v>
      </c>
      <c r="F1924">
        <v>99</v>
      </c>
    </row>
    <row r="1925" spans="1:6" x14ac:dyDescent="0.25">
      <c r="A1925">
        <v>1923</v>
      </c>
      <c r="B1925">
        <v>386</v>
      </c>
      <c r="C1925">
        <v>1064</v>
      </c>
      <c r="D1925">
        <v>93</v>
      </c>
      <c r="E1925">
        <v>3</v>
      </c>
      <c r="F1925">
        <v>279</v>
      </c>
    </row>
    <row r="1926" spans="1:6" x14ac:dyDescent="0.25">
      <c r="A1926">
        <v>1924</v>
      </c>
      <c r="B1926">
        <v>386</v>
      </c>
      <c r="C1926">
        <v>971</v>
      </c>
      <c r="D1926">
        <v>97</v>
      </c>
      <c r="E1926">
        <v>2</v>
      </c>
      <c r="F1926">
        <v>194</v>
      </c>
    </row>
    <row r="1927" spans="1:6" x14ac:dyDescent="0.25">
      <c r="A1927">
        <v>1925</v>
      </c>
      <c r="B1927">
        <v>386</v>
      </c>
      <c r="C1927">
        <v>744</v>
      </c>
      <c r="D1927">
        <v>109</v>
      </c>
      <c r="E1927">
        <v>2</v>
      </c>
      <c r="F1927">
        <v>218</v>
      </c>
    </row>
    <row r="1928" spans="1:6" x14ac:dyDescent="0.25">
      <c r="A1928">
        <v>1926</v>
      </c>
      <c r="B1928">
        <v>387</v>
      </c>
      <c r="C1928">
        <v>376</v>
      </c>
      <c r="D1928">
        <v>94</v>
      </c>
      <c r="E1928">
        <v>3</v>
      </c>
      <c r="F1928">
        <v>282</v>
      </c>
    </row>
    <row r="1929" spans="1:6" x14ac:dyDescent="0.25">
      <c r="A1929">
        <v>1927</v>
      </c>
      <c r="B1929">
        <v>387</v>
      </c>
      <c r="C1929">
        <v>969</v>
      </c>
      <c r="D1929">
        <v>97</v>
      </c>
      <c r="E1929">
        <v>3</v>
      </c>
      <c r="F1929">
        <v>291</v>
      </c>
    </row>
    <row r="1930" spans="1:6" x14ac:dyDescent="0.25">
      <c r="A1930">
        <v>1928</v>
      </c>
      <c r="B1930">
        <v>387</v>
      </c>
      <c r="C1930">
        <v>415</v>
      </c>
      <c r="D1930">
        <v>119</v>
      </c>
      <c r="E1930">
        <v>1</v>
      </c>
      <c r="F1930">
        <v>119</v>
      </c>
    </row>
    <row r="1931" spans="1:6" x14ac:dyDescent="0.25">
      <c r="A1931">
        <v>1929</v>
      </c>
      <c r="B1931">
        <v>387</v>
      </c>
      <c r="C1931">
        <v>256</v>
      </c>
      <c r="D1931">
        <v>95</v>
      </c>
      <c r="E1931">
        <v>1</v>
      </c>
      <c r="F1931">
        <v>95</v>
      </c>
    </row>
    <row r="1932" spans="1:6" x14ac:dyDescent="0.25">
      <c r="A1932">
        <v>1930</v>
      </c>
      <c r="B1932">
        <v>387</v>
      </c>
      <c r="C1932">
        <v>82</v>
      </c>
      <c r="D1932">
        <v>118</v>
      </c>
      <c r="E1932">
        <v>1</v>
      </c>
      <c r="F1932">
        <v>118</v>
      </c>
    </row>
    <row r="1933" spans="1:6" x14ac:dyDescent="0.25">
      <c r="A1933">
        <v>1931</v>
      </c>
      <c r="B1933">
        <v>387</v>
      </c>
      <c r="C1933">
        <v>283</v>
      </c>
      <c r="D1933">
        <v>105</v>
      </c>
      <c r="E1933">
        <v>2</v>
      </c>
      <c r="F1933">
        <v>210</v>
      </c>
    </row>
    <row r="1934" spans="1:6" x14ac:dyDescent="0.25">
      <c r="A1934">
        <v>1932</v>
      </c>
      <c r="B1934">
        <v>388</v>
      </c>
      <c r="C1934">
        <v>45</v>
      </c>
      <c r="D1934">
        <v>104</v>
      </c>
      <c r="E1934">
        <v>2</v>
      </c>
      <c r="F1934">
        <v>208</v>
      </c>
    </row>
    <row r="1935" spans="1:6" x14ac:dyDescent="0.25">
      <c r="A1935">
        <v>1933</v>
      </c>
      <c r="B1935">
        <v>388</v>
      </c>
      <c r="C1935">
        <v>15</v>
      </c>
      <c r="D1935">
        <v>96</v>
      </c>
      <c r="E1935">
        <v>2</v>
      </c>
      <c r="F1935">
        <v>192</v>
      </c>
    </row>
    <row r="1936" spans="1:6" x14ac:dyDescent="0.25">
      <c r="A1936">
        <v>1934</v>
      </c>
      <c r="B1936">
        <v>388</v>
      </c>
      <c r="C1936">
        <v>670</v>
      </c>
      <c r="D1936">
        <v>113</v>
      </c>
      <c r="E1936">
        <v>2</v>
      </c>
      <c r="F1936">
        <v>226</v>
      </c>
    </row>
    <row r="1937" spans="1:6" x14ac:dyDescent="0.25">
      <c r="A1937">
        <v>1935</v>
      </c>
      <c r="B1937">
        <v>388</v>
      </c>
      <c r="C1937">
        <v>579</v>
      </c>
      <c r="D1937">
        <v>100</v>
      </c>
      <c r="E1937">
        <v>1</v>
      </c>
      <c r="F1937">
        <v>100</v>
      </c>
    </row>
    <row r="1938" spans="1:6" x14ac:dyDescent="0.25">
      <c r="A1938">
        <v>1936</v>
      </c>
      <c r="B1938">
        <v>389</v>
      </c>
      <c r="C1938">
        <v>632</v>
      </c>
      <c r="D1938">
        <v>93</v>
      </c>
      <c r="E1938">
        <v>3</v>
      </c>
      <c r="F1938">
        <v>279</v>
      </c>
    </row>
    <row r="1939" spans="1:6" x14ac:dyDescent="0.25">
      <c r="A1939">
        <v>1937</v>
      </c>
      <c r="B1939">
        <v>389</v>
      </c>
      <c r="C1939">
        <v>582</v>
      </c>
      <c r="D1939">
        <v>100</v>
      </c>
      <c r="E1939">
        <v>3</v>
      </c>
      <c r="F1939">
        <v>300</v>
      </c>
    </row>
    <row r="1940" spans="1:6" x14ac:dyDescent="0.25">
      <c r="A1940">
        <v>1938</v>
      </c>
      <c r="B1940">
        <v>389</v>
      </c>
      <c r="C1940">
        <v>165</v>
      </c>
      <c r="D1940">
        <v>91</v>
      </c>
      <c r="E1940">
        <v>1</v>
      </c>
      <c r="F1940">
        <v>91</v>
      </c>
    </row>
    <row r="1941" spans="1:6" x14ac:dyDescent="0.25">
      <c r="A1941">
        <v>1939</v>
      </c>
      <c r="B1941">
        <v>389</v>
      </c>
      <c r="C1941">
        <v>440</v>
      </c>
      <c r="D1941">
        <v>107</v>
      </c>
      <c r="E1941">
        <v>2</v>
      </c>
      <c r="F1941">
        <v>214</v>
      </c>
    </row>
    <row r="1942" spans="1:6" x14ac:dyDescent="0.25">
      <c r="A1942">
        <v>1940</v>
      </c>
      <c r="B1942">
        <v>389</v>
      </c>
      <c r="C1942">
        <v>929</v>
      </c>
      <c r="D1942">
        <v>96</v>
      </c>
      <c r="E1942">
        <v>3</v>
      </c>
      <c r="F1942">
        <v>288</v>
      </c>
    </row>
    <row r="1943" spans="1:6" x14ac:dyDescent="0.25">
      <c r="A1943">
        <v>1941</v>
      </c>
      <c r="B1943">
        <v>389</v>
      </c>
      <c r="C1943">
        <v>1071</v>
      </c>
      <c r="D1943">
        <v>93</v>
      </c>
      <c r="E1943">
        <v>2</v>
      </c>
      <c r="F1943">
        <v>186</v>
      </c>
    </row>
    <row r="1944" spans="1:6" x14ac:dyDescent="0.25">
      <c r="A1944">
        <v>1942</v>
      </c>
      <c r="B1944">
        <v>390</v>
      </c>
      <c r="C1944">
        <v>1101</v>
      </c>
      <c r="D1944">
        <v>115</v>
      </c>
      <c r="E1944">
        <v>3</v>
      </c>
      <c r="F1944">
        <v>345</v>
      </c>
    </row>
    <row r="1945" spans="1:6" x14ac:dyDescent="0.25">
      <c r="A1945">
        <v>1943</v>
      </c>
      <c r="B1945">
        <v>390</v>
      </c>
      <c r="C1945">
        <v>405</v>
      </c>
      <c r="D1945">
        <v>119</v>
      </c>
      <c r="E1945">
        <v>3</v>
      </c>
      <c r="F1945">
        <v>357</v>
      </c>
    </row>
    <row r="1946" spans="1:6" x14ac:dyDescent="0.25">
      <c r="A1946">
        <v>1944</v>
      </c>
      <c r="B1946">
        <v>390</v>
      </c>
      <c r="C1946">
        <v>685</v>
      </c>
      <c r="D1946">
        <v>113</v>
      </c>
      <c r="E1946">
        <v>2</v>
      </c>
      <c r="F1946">
        <v>226</v>
      </c>
    </row>
    <row r="1947" spans="1:6" x14ac:dyDescent="0.25">
      <c r="A1947">
        <v>1945</v>
      </c>
      <c r="B1947">
        <v>391</v>
      </c>
      <c r="C1947">
        <v>850</v>
      </c>
      <c r="D1947">
        <v>113</v>
      </c>
      <c r="E1947">
        <v>2</v>
      </c>
      <c r="F1947">
        <v>226</v>
      </c>
    </row>
    <row r="1948" spans="1:6" x14ac:dyDescent="0.25">
      <c r="A1948">
        <v>1946</v>
      </c>
      <c r="B1948">
        <v>391</v>
      </c>
      <c r="C1948">
        <v>607</v>
      </c>
      <c r="D1948">
        <v>112</v>
      </c>
      <c r="E1948">
        <v>1</v>
      </c>
      <c r="F1948">
        <v>112</v>
      </c>
    </row>
    <row r="1949" spans="1:6" x14ac:dyDescent="0.25">
      <c r="A1949">
        <v>1947</v>
      </c>
      <c r="B1949">
        <v>391</v>
      </c>
      <c r="C1949">
        <v>872</v>
      </c>
      <c r="D1949">
        <v>113</v>
      </c>
      <c r="E1949">
        <v>2</v>
      </c>
      <c r="F1949">
        <v>226</v>
      </c>
    </row>
    <row r="1950" spans="1:6" x14ac:dyDescent="0.25">
      <c r="A1950">
        <v>1948</v>
      </c>
      <c r="B1950">
        <v>391</v>
      </c>
      <c r="C1950">
        <v>1155</v>
      </c>
      <c r="D1950">
        <v>99</v>
      </c>
      <c r="E1950">
        <v>1</v>
      </c>
      <c r="F1950">
        <v>99</v>
      </c>
    </row>
    <row r="1951" spans="1:6" x14ac:dyDescent="0.25">
      <c r="A1951">
        <v>1949</v>
      </c>
      <c r="B1951">
        <v>391</v>
      </c>
      <c r="C1951">
        <v>1114</v>
      </c>
      <c r="D1951">
        <v>115</v>
      </c>
      <c r="E1951">
        <v>3</v>
      </c>
      <c r="F1951">
        <v>345</v>
      </c>
    </row>
    <row r="1952" spans="1:6" x14ac:dyDescent="0.25">
      <c r="A1952">
        <v>1950</v>
      </c>
      <c r="B1952">
        <v>391</v>
      </c>
      <c r="C1952">
        <v>431</v>
      </c>
      <c r="D1952">
        <v>107</v>
      </c>
      <c r="E1952">
        <v>3</v>
      </c>
      <c r="F1952">
        <v>321</v>
      </c>
    </row>
    <row r="1953" spans="1:6" x14ac:dyDescent="0.25">
      <c r="A1953">
        <v>1951</v>
      </c>
      <c r="B1953">
        <v>391</v>
      </c>
      <c r="C1953">
        <v>734</v>
      </c>
      <c r="D1953">
        <v>119</v>
      </c>
      <c r="E1953">
        <v>2</v>
      </c>
      <c r="F1953">
        <v>238</v>
      </c>
    </row>
    <row r="1954" spans="1:6" x14ac:dyDescent="0.25">
      <c r="A1954">
        <v>1952</v>
      </c>
      <c r="B1954">
        <v>392</v>
      </c>
      <c r="C1954">
        <v>1181</v>
      </c>
      <c r="D1954">
        <v>99</v>
      </c>
      <c r="E1954">
        <v>3</v>
      </c>
      <c r="F1954">
        <v>297</v>
      </c>
    </row>
    <row r="1955" spans="1:6" x14ac:dyDescent="0.25">
      <c r="A1955">
        <v>1953</v>
      </c>
      <c r="B1955">
        <v>392</v>
      </c>
      <c r="C1955">
        <v>79</v>
      </c>
      <c r="D1955">
        <v>118</v>
      </c>
      <c r="E1955">
        <v>1</v>
      </c>
      <c r="F1955">
        <v>118</v>
      </c>
    </row>
    <row r="1956" spans="1:6" x14ac:dyDescent="0.25">
      <c r="A1956">
        <v>1954</v>
      </c>
      <c r="B1956">
        <v>392</v>
      </c>
      <c r="C1956">
        <v>1156</v>
      </c>
      <c r="D1956">
        <v>99</v>
      </c>
      <c r="E1956">
        <v>2</v>
      </c>
      <c r="F1956">
        <v>198</v>
      </c>
    </row>
    <row r="1957" spans="1:6" x14ac:dyDescent="0.25">
      <c r="A1957">
        <v>1955</v>
      </c>
      <c r="B1957">
        <v>392</v>
      </c>
      <c r="C1957">
        <v>1056</v>
      </c>
      <c r="D1957">
        <v>93</v>
      </c>
      <c r="E1957">
        <v>1</v>
      </c>
      <c r="F1957">
        <v>93</v>
      </c>
    </row>
    <row r="1958" spans="1:6" x14ac:dyDescent="0.25">
      <c r="A1958">
        <v>1956</v>
      </c>
      <c r="B1958">
        <v>393</v>
      </c>
      <c r="C1958">
        <v>396</v>
      </c>
      <c r="D1958">
        <v>119</v>
      </c>
      <c r="E1958">
        <v>2</v>
      </c>
      <c r="F1958">
        <v>238</v>
      </c>
    </row>
    <row r="1959" spans="1:6" x14ac:dyDescent="0.25">
      <c r="A1959">
        <v>1957</v>
      </c>
      <c r="B1959">
        <v>393</v>
      </c>
      <c r="C1959">
        <v>1143</v>
      </c>
      <c r="D1959">
        <v>102</v>
      </c>
      <c r="E1959">
        <v>3</v>
      </c>
      <c r="F1959">
        <v>306</v>
      </c>
    </row>
    <row r="1960" spans="1:6" x14ac:dyDescent="0.25">
      <c r="A1960">
        <v>1958</v>
      </c>
      <c r="B1960">
        <v>393</v>
      </c>
      <c r="C1960">
        <v>103</v>
      </c>
      <c r="D1960">
        <v>118</v>
      </c>
      <c r="E1960">
        <v>2</v>
      </c>
      <c r="F1960">
        <v>236</v>
      </c>
    </row>
    <row r="1961" spans="1:6" x14ac:dyDescent="0.25">
      <c r="A1961">
        <v>1959</v>
      </c>
      <c r="B1961">
        <v>393</v>
      </c>
      <c r="C1961">
        <v>1207</v>
      </c>
      <c r="D1961">
        <v>105</v>
      </c>
      <c r="E1961">
        <v>3</v>
      </c>
      <c r="F1961">
        <v>315</v>
      </c>
    </row>
    <row r="1962" spans="1:6" x14ac:dyDescent="0.25">
      <c r="A1962">
        <v>1960</v>
      </c>
      <c r="B1962">
        <v>393</v>
      </c>
      <c r="C1962">
        <v>649</v>
      </c>
      <c r="D1962">
        <v>93</v>
      </c>
      <c r="E1962">
        <v>2</v>
      </c>
      <c r="F1962">
        <v>186</v>
      </c>
    </row>
    <row r="1963" spans="1:6" x14ac:dyDescent="0.25">
      <c r="A1963">
        <v>1961</v>
      </c>
      <c r="B1963">
        <v>394</v>
      </c>
      <c r="C1963">
        <v>557</v>
      </c>
      <c r="D1963">
        <v>98</v>
      </c>
      <c r="E1963">
        <v>1</v>
      </c>
      <c r="F1963">
        <v>98</v>
      </c>
    </row>
    <row r="1964" spans="1:6" x14ac:dyDescent="0.25">
      <c r="A1964">
        <v>1962</v>
      </c>
      <c r="B1964">
        <v>394</v>
      </c>
      <c r="C1964">
        <v>567</v>
      </c>
      <c r="D1964">
        <v>100</v>
      </c>
      <c r="E1964">
        <v>3</v>
      </c>
      <c r="F1964">
        <v>300</v>
      </c>
    </row>
    <row r="1965" spans="1:6" x14ac:dyDescent="0.25">
      <c r="A1965">
        <v>1963</v>
      </c>
      <c r="B1965">
        <v>394</v>
      </c>
      <c r="C1965">
        <v>179</v>
      </c>
      <c r="D1965">
        <v>98</v>
      </c>
      <c r="E1965">
        <v>1</v>
      </c>
      <c r="F1965">
        <v>98</v>
      </c>
    </row>
    <row r="1966" spans="1:6" x14ac:dyDescent="0.25">
      <c r="A1966">
        <v>1964</v>
      </c>
      <c r="B1966">
        <v>394</v>
      </c>
      <c r="C1966">
        <v>933</v>
      </c>
      <c r="D1966">
        <v>96</v>
      </c>
      <c r="E1966">
        <v>3</v>
      </c>
      <c r="F1966">
        <v>288</v>
      </c>
    </row>
    <row r="1967" spans="1:6" x14ac:dyDescent="0.25">
      <c r="A1967">
        <v>1965</v>
      </c>
      <c r="B1967">
        <v>394</v>
      </c>
      <c r="C1967">
        <v>537</v>
      </c>
      <c r="D1967">
        <v>98</v>
      </c>
      <c r="E1967">
        <v>3</v>
      </c>
      <c r="F1967">
        <v>294</v>
      </c>
    </row>
    <row r="1968" spans="1:6" x14ac:dyDescent="0.25">
      <c r="A1968">
        <v>1966</v>
      </c>
      <c r="B1968">
        <v>394</v>
      </c>
      <c r="C1968">
        <v>1004</v>
      </c>
      <c r="D1968">
        <v>106</v>
      </c>
      <c r="E1968">
        <v>3</v>
      </c>
      <c r="F1968">
        <v>318</v>
      </c>
    </row>
    <row r="1969" spans="1:6" x14ac:dyDescent="0.25">
      <c r="A1969">
        <v>1967</v>
      </c>
      <c r="B1969">
        <v>394</v>
      </c>
      <c r="C1969">
        <v>226</v>
      </c>
      <c r="D1969">
        <v>106</v>
      </c>
      <c r="E1969">
        <v>3</v>
      </c>
      <c r="F1969">
        <v>318</v>
      </c>
    </row>
    <row r="1970" spans="1:6" x14ac:dyDescent="0.25">
      <c r="A1970">
        <v>1968</v>
      </c>
      <c r="B1970">
        <v>395</v>
      </c>
      <c r="C1970">
        <v>1180</v>
      </c>
      <c r="D1970">
        <v>99</v>
      </c>
      <c r="E1970">
        <v>2</v>
      </c>
      <c r="F1970">
        <v>198</v>
      </c>
    </row>
    <row r="1971" spans="1:6" x14ac:dyDescent="0.25">
      <c r="A1971">
        <v>1969</v>
      </c>
      <c r="B1971">
        <v>395</v>
      </c>
      <c r="C1971">
        <v>1249</v>
      </c>
      <c r="D1971">
        <v>112</v>
      </c>
      <c r="E1971">
        <v>3</v>
      </c>
      <c r="F1971">
        <v>336</v>
      </c>
    </row>
    <row r="1972" spans="1:6" x14ac:dyDescent="0.25">
      <c r="A1972">
        <v>1970</v>
      </c>
      <c r="B1972">
        <v>395</v>
      </c>
      <c r="C1972">
        <v>270</v>
      </c>
      <c r="D1972">
        <v>95</v>
      </c>
      <c r="E1972">
        <v>2</v>
      </c>
      <c r="F1972">
        <v>190</v>
      </c>
    </row>
    <row r="1973" spans="1:6" x14ac:dyDescent="0.25">
      <c r="A1973">
        <v>1971</v>
      </c>
      <c r="B1973">
        <v>395</v>
      </c>
      <c r="C1973">
        <v>124</v>
      </c>
      <c r="D1973">
        <v>92</v>
      </c>
      <c r="E1973">
        <v>1</v>
      </c>
      <c r="F1973">
        <v>92</v>
      </c>
    </row>
    <row r="1974" spans="1:6" x14ac:dyDescent="0.25">
      <c r="A1974">
        <v>1972</v>
      </c>
      <c r="B1974">
        <v>395</v>
      </c>
      <c r="C1974">
        <v>587</v>
      </c>
      <c r="D1974">
        <v>100</v>
      </c>
      <c r="E1974">
        <v>2</v>
      </c>
      <c r="F1974">
        <v>200</v>
      </c>
    </row>
    <row r="1975" spans="1:6" x14ac:dyDescent="0.25">
      <c r="A1975">
        <v>1973</v>
      </c>
      <c r="B1975">
        <v>396</v>
      </c>
      <c r="C1975">
        <v>106</v>
      </c>
      <c r="D1975">
        <v>92</v>
      </c>
      <c r="E1975">
        <v>3</v>
      </c>
      <c r="F1975">
        <v>276</v>
      </c>
    </row>
    <row r="1976" spans="1:6" x14ac:dyDescent="0.25">
      <c r="A1976">
        <v>1974</v>
      </c>
      <c r="B1976">
        <v>396</v>
      </c>
      <c r="C1976">
        <v>739</v>
      </c>
      <c r="D1976">
        <v>109</v>
      </c>
      <c r="E1976">
        <v>2</v>
      </c>
      <c r="F1976">
        <v>218</v>
      </c>
    </row>
    <row r="1977" spans="1:6" x14ac:dyDescent="0.25">
      <c r="A1977">
        <v>1975</v>
      </c>
      <c r="B1977">
        <v>396</v>
      </c>
      <c r="C1977">
        <v>920</v>
      </c>
      <c r="D1977">
        <v>96</v>
      </c>
      <c r="E1977">
        <v>1</v>
      </c>
      <c r="F1977">
        <v>96</v>
      </c>
    </row>
    <row r="1978" spans="1:6" x14ac:dyDescent="0.25">
      <c r="A1978">
        <v>1976</v>
      </c>
      <c r="B1978">
        <v>396</v>
      </c>
      <c r="C1978">
        <v>1209</v>
      </c>
      <c r="D1978">
        <v>105</v>
      </c>
      <c r="E1978">
        <v>2</v>
      </c>
      <c r="F1978">
        <v>210</v>
      </c>
    </row>
    <row r="1979" spans="1:6" x14ac:dyDescent="0.25">
      <c r="A1979">
        <v>1977</v>
      </c>
      <c r="B1979">
        <v>397</v>
      </c>
      <c r="C1979">
        <v>1181</v>
      </c>
      <c r="D1979">
        <v>99</v>
      </c>
      <c r="E1979">
        <v>2</v>
      </c>
      <c r="F1979">
        <v>198</v>
      </c>
    </row>
    <row r="1980" spans="1:6" x14ac:dyDescent="0.25">
      <c r="A1980">
        <v>1978</v>
      </c>
      <c r="B1980">
        <v>397</v>
      </c>
      <c r="C1980">
        <v>1080</v>
      </c>
      <c r="D1980">
        <v>93</v>
      </c>
      <c r="E1980">
        <v>2</v>
      </c>
      <c r="F1980">
        <v>186</v>
      </c>
    </row>
    <row r="1981" spans="1:6" x14ac:dyDescent="0.25">
      <c r="A1981">
        <v>1979</v>
      </c>
      <c r="B1981">
        <v>397</v>
      </c>
      <c r="C1981">
        <v>963</v>
      </c>
      <c r="D1981">
        <v>97</v>
      </c>
      <c r="E1981">
        <v>3</v>
      </c>
      <c r="F1981">
        <v>291</v>
      </c>
    </row>
    <row r="1982" spans="1:6" x14ac:dyDescent="0.25">
      <c r="A1982">
        <v>1980</v>
      </c>
      <c r="B1982">
        <v>398</v>
      </c>
      <c r="C1982">
        <v>503</v>
      </c>
      <c r="D1982">
        <v>102</v>
      </c>
      <c r="E1982">
        <v>1</v>
      </c>
      <c r="F1982">
        <v>102</v>
      </c>
    </row>
    <row r="1983" spans="1:6" x14ac:dyDescent="0.25">
      <c r="A1983">
        <v>1981</v>
      </c>
      <c r="B1983">
        <v>398</v>
      </c>
      <c r="C1983">
        <v>472</v>
      </c>
      <c r="D1983">
        <v>118</v>
      </c>
      <c r="E1983">
        <v>1</v>
      </c>
      <c r="F1983">
        <v>118</v>
      </c>
    </row>
    <row r="1984" spans="1:6" x14ac:dyDescent="0.25">
      <c r="A1984">
        <v>1982</v>
      </c>
      <c r="B1984">
        <v>398</v>
      </c>
      <c r="C1984">
        <v>611</v>
      </c>
      <c r="D1984">
        <v>112</v>
      </c>
      <c r="E1984">
        <v>1</v>
      </c>
      <c r="F1984">
        <v>112</v>
      </c>
    </row>
    <row r="1985" spans="1:6" x14ac:dyDescent="0.25">
      <c r="A1985">
        <v>1983</v>
      </c>
      <c r="B1985">
        <v>399</v>
      </c>
      <c r="C1985">
        <v>305</v>
      </c>
      <c r="D1985">
        <v>105</v>
      </c>
      <c r="E1985">
        <v>3</v>
      </c>
      <c r="F1985">
        <v>315</v>
      </c>
    </row>
    <row r="1986" spans="1:6" x14ac:dyDescent="0.25">
      <c r="A1986">
        <v>1984</v>
      </c>
      <c r="B1986">
        <v>399</v>
      </c>
      <c r="C1986">
        <v>593</v>
      </c>
      <c r="D1986">
        <v>100</v>
      </c>
      <c r="E1986">
        <v>1</v>
      </c>
      <c r="F1986">
        <v>100</v>
      </c>
    </row>
    <row r="1987" spans="1:6" x14ac:dyDescent="0.25">
      <c r="A1987">
        <v>1985</v>
      </c>
      <c r="B1987">
        <v>399</v>
      </c>
      <c r="C1987">
        <v>865</v>
      </c>
      <c r="D1987">
        <v>113</v>
      </c>
      <c r="E1987">
        <v>2</v>
      </c>
      <c r="F1987">
        <v>226</v>
      </c>
    </row>
    <row r="1988" spans="1:6" x14ac:dyDescent="0.25">
      <c r="A1988">
        <v>1986</v>
      </c>
      <c r="B1988">
        <v>399</v>
      </c>
      <c r="C1988">
        <v>965</v>
      </c>
      <c r="D1988">
        <v>97</v>
      </c>
      <c r="E1988">
        <v>1</v>
      </c>
      <c r="F1988">
        <v>97</v>
      </c>
    </row>
    <row r="1989" spans="1:6" x14ac:dyDescent="0.25">
      <c r="A1989">
        <v>1987</v>
      </c>
      <c r="B1989">
        <v>399</v>
      </c>
      <c r="C1989">
        <v>1239</v>
      </c>
      <c r="D1989">
        <v>112</v>
      </c>
      <c r="E1989">
        <v>3</v>
      </c>
      <c r="F1989">
        <v>336</v>
      </c>
    </row>
    <row r="1990" spans="1:6" x14ac:dyDescent="0.25">
      <c r="A1990">
        <v>1988</v>
      </c>
      <c r="B1990">
        <v>400</v>
      </c>
      <c r="C1990">
        <v>57</v>
      </c>
      <c r="D1990">
        <v>104</v>
      </c>
      <c r="E1990">
        <v>3</v>
      </c>
      <c r="F1990">
        <v>312</v>
      </c>
    </row>
    <row r="1991" spans="1:6" x14ac:dyDescent="0.25">
      <c r="A1991">
        <v>1989</v>
      </c>
      <c r="B1991">
        <v>400</v>
      </c>
      <c r="C1991">
        <v>1037</v>
      </c>
      <c r="D1991">
        <v>90</v>
      </c>
      <c r="E1991">
        <v>2</v>
      </c>
      <c r="F1991">
        <v>180</v>
      </c>
    </row>
    <row r="1992" spans="1:6" x14ac:dyDescent="0.25">
      <c r="A1992">
        <v>1990</v>
      </c>
      <c r="B1992">
        <v>400</v>
      </c>
      <c r="C1992">
        <v>41</v>
      </c>
      <c r="D1992">
        <v>104</v>
      </c>
      <c r="E1992">
        <v>2</v>
      </c>
      <c r="F1992">
        <v>208</v>
      </c>
    </row>
    <row r="1993" spans="1:6" x14ac:dyDescent="0.25">
      <c r="A1993">
        <v>1991</v>
      </c>
      <c r="B1993">
        <v>400</v>
      </c>
      <c r="C1993">
        <v>1165</v>
      </c>
      <c r="D1993">
        <v>99</v>
      </c>
      <c r="E1993">
        <v>3</v>
      </c>
      <c r="F1993">
        <v>297</v>
      </c>
    </row>
    <row r="1994" spans="1:6" x14ac:dyDescent="0.25">
      <c r="A1994">
        <v>1992</v>
      </c>
      <c r="B1994">
        <v>400</v>
      </c>
      <c r="C1994">
        <v>236</v>
      </c>
      <c r="D1994">
        <v>106</v>
      </c>
      <c r="E1994">
        <v>1</v>
      </c>
      <c r="F1994">
        <v>106</v>
      </c>
    </row>
    <row r="1995" spans="1:6" x14ac:dyDescent="0.25">
      <c r="A1995">
        <v>1993</v>
      </c>
      <c r="B1995">
        <v>400</v>
      </c>
      <c r="C1995">
        <v>515</v>
      </c>
      <c r="D1995">
        <v>102</v>
      </c>
      <c r="E1995">
        <v>1</v>
      </c>
      <c r="F1995">
        <v>102</v>
      </c>
    </row>
    <row r="1996" spans="1:6" x14ac:dyDescent="0.25">
      <c r="A1996">
        <v>1994</v>
      </c>
      <c r="B1996">
        <v>400</v>
      </c>
      <c r="C1996">
        <v>187</v>
      </c>
      <c r="D1996">
        <v>98</v>
      </c>
      <c r="E1996">
        <v>1</v>
      </c>
      <c r="F1996">
        <v>98</v>
      </c>
    </row>
    <row r="1997" spans="1:6" x14ac:dyDescent="0.25">
      <c r="A1997">
        <v>1995</v>
      </c>
      <c r="B1997">
        <v>401</v>
      </c>
      <c r="C1997">
        <v>266</v>
      </c>
      <c r="D1997">
        <v>95</v>
      </c>
      <c r="E1997">
        <v>1</v>
      </c>
      <c r="F1997">
        <v>95</v>
      </c>
    </row>
    <row r="1998" spans="1:6" x14ac:dyDescent="0.25">
      <c r="A1998">
        <v>1996</v>
      </c>
      <c r="B1998">
        <v>401</v>
      </c>
      <c r="C1998">
        <v>791</v>
      </c>
      <c r="D1998">
        <v>91</v>
      </c>
      <c r="E1998">
        <v>2</v>
      </c>
      <c r="F1998">
        <v>182</v>
      </c>
    </row>
    <row r="1999" spans="1:6" x14ac:dyDescent="0.25">
      <c r="A1999">
        <v>1997</v>
      </c>
      <c r="B1999">
        <v>401</v>
      </c>
      <c r="C1999">
        <v>392</v>
      </c>
      <c r="D1999">
        <v>119</v>
      </c>
      <c r="E1999">
        <v>1</v>
      </c>
      <c r="F1999">
        <v>119</v>
      </c>
    </row>
    <row r="2000" spans="1:6" x14ac:dyDescent="0.25">
      <c r="A2000">
        <v>1998</v>
      </c>
      <c r="B2000">
        <v>401</v>
      </c>
      <c r="C2000">
        <v>137</v>
      </c>
      <c r="D2000">
        <v>92</v>
      </c>
      <c r="E2000">
        <v>1</v>
      </c>
      <c r="F2000">
        <v>92</v>
      </c>
    </row>
    <row r="2001" spans="1:6" x14ac:dyDescent="0.25">
      <c r="A2001">
        <v>1999</v>
      </c>
      <c r="B2001">
        <v>401</v>
      </c>
      <c r="C2001">
        <v>92</v>
      </c>
      <c r="D2001">
        <v>118</v>
      </c>
      <c r="E2001">
        <v>2</v>
      </c>
      <c r="F2001">
        <v>236</v>
      </c>
    </row>
    <row r="2002" spans="1:6" x14ac:dyDescent="0.25">
      <c r="A2002">
        <v>2000</v>
      </c>
      <c r="B2002">
        <v>401</v>
      </c>
      <c r="C2002">
        <v>647</v>
      </c>
      <c r="D2002">
        <v>93</v>
      </c>
      <c r="E2002">
        <v>2</v>
      </c>
      <c r="F2002">
        <v>186</v>
      </c>
    </row>
    <row r="2003" spans="1:6" x14ac:dyDescent="0.25">
      <c r="A2003">
        <v>2001</v>
      </c>
      <c r="B2003">
        <v>401</v>
      </c>
      <c r="C2003">
        <v>422</v>
      </c>
      <c r="D2003">
        <v>107</v>
      </c>
      <c r="E2003">
        <v>3</v>
      </c>
      <c r="F2003">
        <v>321</v>
      </c>
    </row>
    <row r="2004" spans="1:6" x14ac:dyDescent="0.25">
      <c r="A2004">
        <v>2002</v>
      </c>
      <c r="B2004">
        <v>402</v>
      </c>
      <c r="C2004">
        <v>577</v>
      </c>
      <c r="D2004">
        <v>100</v>
      </c>
      <c r="E2004">
        <v>2</v>
      </c>
      <c r="F2004">
        <v>200</v>
      </c>
    </row>
    <row r="2005" spans="1:6" x14ac:dyDescent="0.25">
      <c r="A2005">
        <v>2003</v>
      </c>
      <c r="B2005">
        <v>403</v>
      </c>
      <c r="C2005">
        <v>807</v>
      </c>
      <c r="D2005">
        <v>117</v>
      </c>
      <c r="E2005">
        <v>1</v>
      </c>
      <c r="F2005">
        <v>117</v>
      </c>
    </row>
    <row r="2006" spans="1:6" x14ac:dyDescent="0.25">
      <c r="A2006">
        <v>2004</v>
      </c>
      <c r="B2006">
        <v>403</v>
      </c>
      <c r="C2006">
        <v>405</v>
      </c>
      <c r="D2006">
        <v>119</v>
      </c>
      <c r="E2006">
        <v>3</v>
      </c>
      <c r="F2006">
        <v>357</v>
      </c>
    </row>
    <row r="2007" spans="1:6" x14ac:dyDescent="0.25">
      <c r="A2007">
        <v>2005</v>
      </c>
      <c r="B2007">
        <v>403</v>
      </c>
      <c r="C2007">
        <v>80</v>
      </c>
      <c r="D2007">
        <v>118</v>
      </c>
      <c r="E2007">
        <v>2</v>
      </c>
      <c r="F2007">
        <v>236</v>
      </c>
    </row>
    <row r="2008" spans="1:6" x14ac:dyDescent="0.25">
      <c r="A2008">
        <v>2006</v>
      </c>
      <c r="B2008">
        <v>403</v>
      </c>
      <c r="C2008">
        <v>810</v>
      </c>
      <c r="D2008">
        <v>117</v>
      </c>
      <c r="E2008">
        <v>3</v>
      </c>
      <c r="F2008">
        <v>351</v>
      </c>
    </row>
    <row r="2009" spans="1:6" x14ac:dyDescent="0.25">
      <c r="A2009">
        <v>2007</v>
      </c>
      <c r="B2009">
        <v>404</v>
      </c>
      <c r="C2009">
        <v>1153</v>
      </c>
      <c r="D2009">
        <v>102</v>
      </c>
      <c r="E2009">
        <v>1</v>
      </c>
      <c r="F2009">
        <v>102</v>
      </c>
    </row>
    <row r="2010" spans="1:6" x14ac:dyDescent="0.25">
      <c r="A2010">
        <v>2008</v>
      </c>
      <c r="B2010">
        <v>404</v>
      </c>
      <c r="C2010">
        <v>4</v>
      </c>
      <c r="D2010">
        <v>96</v>
      </c>
      <c r="E2010">
        <v>1</v>
      </c>
      <c r="F2010">
        <v>96</v>
      </c>
    </row>
    <row r="2011" spans="1:6" x14ac:dyDescent="0.25">
      <c r="A2011">
        <v>2009</v>
      </c>
      <c r="B2011">
        <v>405</v>
      </c>
      <c r="C2011">
        <v>317</v>
      </c>
      <c r="D2011">
        <v>109</v>
      </c>
      <c r="E2011">
        <v>3</v>
      </c>
      <c r="F2011">
        <v>327</v>
      </c>
    </row>
    <row r="2012" spans="1:6" x14ac:dyDescent="0.25">
      <c r="A2012">
        <v>2010</v>
      </c>
      <c r="B2012">
        <v>405</v>
      </c>
      <c r="C2012">
        <v>66</v>
      </c>
      <c r="D2012">
        <v>104</v>
      </c>
      <c r="E2012">
        <v>3</v>
      </c>
      <c r="F2012">
        <v>312</v>
      </c>
    </row>
    <row r="2013" spans="1:6" x14ac:dyDescent="0.25">
      <c r="A2013">
        <v>2011</v>
      </c>
      <c r="B2013">
        <v>405</v>
      </c>
      <c r="C2013">
        <v>932</v>
      </c>
      <c r="D2013">
        <v>96</v>
      </c>
      <c r="E2013">
        <v>2</v>
      </c>
      <c r="F2013">
        <v>192</v>
      </c>
    </row>
    <row r="2014" spans="1:6" x14ac:dyDescent="0.25">
      <c r="A2014">
        <v>2012</v>
      </c>
      <c r="B2014">
        <v>406</v>
      </c>
      <c r="C2014">
        <v>838</v>
      </c>
      <c r="D2014">
        <v>117</v>
      </c>
      <c r="E2014">
        <v>3</v>
      </c>
      <c r="F2014">
        <v>351</v>
      </c>
    </row>
    <row r="2015" spans="1:6" x14ac:dyDescent="0.25">
      <c r="A2015">
        <v>2013</v>
      </c>
      <c r="B2015">
        <v>406</v>
      </c>
      <c r="C2015">
        <v>1258</v>
      </c>
      <c r="D2015">
        <v>112</v>
      </c>
      <c r="E2015">
        <v>3</v>
      </c>
      <c r="F2015">
        <v>336</v>
      </c>
    </row>
    <row r="2016" spans="1:6" x14ac:dyDescent="0.25">
      <c r="A2016">
        <v>2014</v>
      </c>
      <c r="B2016">
        <v>406</v>
      </c>
      <c r="C2016">
        <v>26</v>
      </c>
      <c r="D2016">
        <v>96</v>
      </c>
      <c r="E2016">
        <v>1</v>
      </c>
      <c r="F2016">
        <v>96</v>
      </c>
    </row>
    <row r="2017" spans="1:6" x14ac:dyDescent="0.25">
      <c r="A2017">
        <v>2015</v>
      </c>
      <c r="B2017">
        <v>406</v>
      </c>
      <c r="C2017">
        <v>121</v>
      </c>
      <c r="D2017">
        <v>92</v>
      </c>
      <c r="E2017">
        <v>1</v>
      </c>
      <c r="F2017">
        <v>92</v>
      </c>
    </row>
    <row r="2018" spans="1:6" x14ac:dyDescent="0.25">
      <c r="A2018">
        <v>2016</v>
      </c>
      <c r="B2018">
        <v>406</v>
      </c>
      <c r="C2018">
        <v>92</v>
      </c>
      <c r="D2018">
        <v>118</v>
      </c>
      <c r="E2018">
        <v>3</v>
      </c>
      <c r="F2018">
        <v>354</v>
      </c>
    </row>
    <row r="2019" spans="1:6" x14ac:dyDescent="0.25">
      <c r="A2019">
        <v>2017</v>
      </c>
      <c r="B2019">
        <v>406</v>
      </c>
      <c r="C2019">
        <v>1184</v>
      </c>
      <c r="D2019">
        <v>99</v>
      </c>
      <c r="E2019">
        <v>2</v>
      </c>
      <c r="F2019">
        <v>198</v>
      </c>
    </row>
    <row r="2020" spans="1:6" x14ac:dyDescent="0.25">
      <c r="A2020">
        <v>2018</v>
      </c>
      <c r="B2020">
        <v>407</v>
      </c>
      <c r="C2020">
        <v>307</v>
      </c>
      <c r="D2020">
        <v>105</v>
      </c>
      <c r="E2020">
        <v>2</v>
      </c>
      <c r="F2020">
        <v>210</v>
      </c>
    </row>
    <row r="2021" spans="1:6" x14ac:dyDescent="0.25">
      <c r="A2021">
        <v>2019</v>
      </c>
      <c r="B2021">
        <v>407</v>
      </c>
      <c r="C2021">
        <v>602</v>
      </c>
      <c r="D2021">
        <v>112</v>
      </c>
      <c r="E2021">
        <v>1</v>
      </c>
      <c r="F2021">
        <v>112</v>
      </c>
    </row>
    <row r="2022" spans="1:6" x14ac:dyDescent="0.25">
      <c r="A2022">
        <v>2020</v>
      </c>
      <c r="B2022">
        <v>407</v>
      </c>
      <c r="C2022">
        <v>795</v>
      </c>
      <c r="D2022">
        <v>91</v>
      </c>
      <c r="E2022">
        <v>3</v>
      </c>
      <c r="F2022">
        <v>273</v>
      </c>
    </row>
    <row r="2023" spans="1:6" x14ac:dyDescent="0.25">
      <c r="A2023">
        <v>2021</v>
      </c>
      <c r="B2023">
        <v>408</v>
      </c>
      <c r="C2023">
        <v>949</v>
      </c>
      <c r="D2023">
        <v>97</v>
      </c>
      <c r="E2023">
        <v>3</v>
      </c>
      <c r="F2023">
        <v>291</v>
      </c>
    </row>
    <row r="2024" spans="1:6" x14ac:dyDescent="0.25">
      <c r="A2024">
        <v>2022</v>
      </c>
      <c r="B2024">
        <v>408</v>
      </c>
      <c r="C2024">
        <v>1201</v>
      </c>
      <c r="D2024">
        <v>105</v>
      </c>
      <c r="E2024">
        <v>1</v>
      </c>
      <c r="F2024">
        <v>105</v>
      </c>
    </row>
    <row r="2025" spans="1:6" x14ac:dyDescent="0.25">
      <c r="A2025">
        <v>2023</v>
      </c>
      <c r="B2025">
        <v>408</v>
      </c>
      <c r="C2025">
        <v>378</v>
      </c>
      <c r="D2025">
        <v>94</v>
      </c>
      <c r="E2025">
        <v>3</v>
      </c>
      <c r="F2025">
        <v>282</v>
      </c>
    </row>
    <row r="2026" spans="1:6" x14ac:dyDescent="0.25">
      <c r="A2026">
        <v>2024</v>
      </c>
      <c r="B2026">
        <v>408</v>
      </c>
      <c r="C2026">
        <v>994</v>
      </c>
      <c r="D2026">
        <v>106</v>
      </c>
      <c r="E2026">
        <v>1</v>
      </c>
      <c r="F2026">
        <v>106</v>
      </c>
    </row>
    <row r="2027" spans="1:6" x14ac:dyDescent="0.25">
      <c r="A2027">
        <v>2025</v>
      </c>
      <c r="B2027">
        <v>408</v>
      </c>
      <c r="C2027">
        <v>611</v>
      </c>
      <c r="D2027">
        <v>112</v>
      </c>
      <c r="E2027">
        <v>3</v>
      </c>
      <c r="F2027">
        <v>336</v>
      </c>
    </row>
    <row r="2028" spans="1:6" x14ac:dyDescent="0.25">
      <c r="A2028">
        <v>2026</v>
      </c>
      <c r="B2028">
        <v>408</v>
      </c>
      <c r="C2028">
        <v>399</v>
      </c>
      <c r="D2028">
        <v>119</v>
      </c>
      <c r="E2028">
        <v>2</v>
      </c>
      <c r="F2028">
        <v>238</v>
      </c>
    </row>
    <row r="2029" spans="1:6" x14ac:dyDescent="0.25">
      <c r="A2029">
        <v>2027</v>
      </c>
      <c r="B2029">
        <v>408</v>
      </c>
      <c r="C2029">
        <v>757</v>
      </c>
      <c r="D2029">
        <v>109</v>
      </c>
      <c r="E2029">
        <v>1</v>
      </c>
      <c r="F2029">
        <v>109</v>
      </c>
    </row>
    <row r="2030" spans="1:6" x14ac:dyDescent="0.25">
      <c r="A2030">
        <v>2028</v>
      </c>
      <c r="B2030">
        <v>408</v>
      </c>
      <c r="C2030">
        <v>1245</v>
      </c>
      <c r="D2030">
        <v>112</v>
      </c>
      <c r="E2030">
        <v>3</v>
      </c>
      <c r="F2030">
        <v>336</v>
      </c>
    </row>
    <row r="2031" spans="1:6" x14ac:dyDescent="0.25">
      <c r="A2031">
        <v>2029</v>
      </c>
      <c r="B2031">
        <v>409</v>
      </c>
      <c r="C2031">
        <v>772</v>
      </c>
      <c r="D2031">
        <v>91</v>
      </c>
      <c r="E2031">
        <v>2</v>
      </c>
      <c r="F2031">
        <v>182</v>
      </c>
    </row>
    <row r="2032" spans="1:6" x14ac:dyDescent="0.25">
      <c r="A2032">
        <v>2030</v>
      </c>
      <c r="B2032">
        <v>409</v>
      </c>
      <c r="C2032">
        <v>579</v>
      </c>
      <c r="D2032">
        <v>100</v>
      </c>
      <c r="E2032">
        <v>3</v>
      </c>
      <c r="F2032">
        <v>300</v>
      </c>
    </row>
    <row r="2033" spans="1:6" x14ac:dyDescent="0.25">
      <c r="A2033">
        <v>2031</v>
      </c>
      <c r="B2033">
        <v>409</v>
      </c>
      <c r="C2033">
        <v>1141</v>
      </c>
      <c r="D2033">
        <v>102</v>
      </c>
      <c r="E2033">
        <v>2</v>
      </c>
      <c r="F2033">
        <v>204</v>
      </c>
    </row>
    <row r="2034" spans="1:6" x14ac:dyDescent="0.25">
      <c r="A2034">
        <v>2032</v>
      </c>
      <c r="B2034">
        <v>409</v>
      </c>
      <c r="C2034">
        <v>279</v>
      </c>
      <c r="D2034">
        <v>95</v>
      </c>
      <c r="E2034">
        <v>3</v>
      </c>
      <c r="F2034">
        <v>285</v>
      </c>
    </row>
    <row r="2035" spans="1:6" x14ac:dyDescent="0.25">
      <c r="A2035">
        <v>2033</v>
      </c>
      <c r="B2035">
        <v>409</v>
      </c>
      <c r="C2035">
        <v>1230</v>
      </c>
      <c r="D2035">
        <v>112</v>
      </c>
      <c r="E2035">
        <v>3</v>
      </c>
      <c r="F2035">
        <v>336</v>
      </c>
    </row>
    <row r="2036" spans="1:6" x14ac:dyDescent="0.25">
      <c r="A2036">
        <v>2034</v>
      </c>
      <c r="B2036">
        <v>410</v>
      </c>
      <c r="C2036">
        <v>660</v>
      </c>
      <c r="D2036">
        <v>93</v>
      </c>
      <c r="E2036">
        <v>1</v>
      </c>
      <c r="F2036">
        <v>93</v>
      </c>
    </row>
    <row r="2037" spans="1:6" x14ac:dyDescent="0.25">
      <c r="A2037">
        <v>2035</v>
      </c>
      <c r="B2037">
        <v>410</v>
      </c>
      <c r="C2037">
        <v>1049</v>
      </c>
      <c r="D2037">
        <v>90</v>
      </c>
      <c r="E2037">
        <v>1</v>
      </c>
      <c r="F2037">
        <v>90</v>
      </c>
    </row>
    <row r="2038" spans="1:6" x14ac:dyDescent="0.25">
      <c r="A2038">
        <v>2036</v>
      </c>
      <c r="B2038">
        <v>411</v>
      </c>
      <c r="C2038">
        <v>564</v>
      </c>
      <c r="D2038">
        <v>100</v>
      </c>
      <c r="E2038">
        <v>3</v>
      </c>
      <c r="F2038">
        <v>300</v>
      </c>
    </row>
    <row r="2039" spans="1:6" x14ac:dyDescent="0.25">
      <c r="A2039">
        <v>2037</v>
      </c>
      <c r="B2039">
        <v>411</v>
      </c>
      <c r="C2039">
        <v>826</v>
      </c>
      <c r="D2039">
        <v>117</v>
      </c>
      <c r="E2039">
        <v>1</v>
      </c>
      <c r="F2039">
        <v>117</v>
      </c>
    </row>
    <row r="2040" spans="1:6" x14ac:dyDescent="0.25">
      <c r="A2040">
        <v>2038</v>
      </c>
      <c r="B2040">
        <v>411</v>
      </c>
      <c r="C2040">
        <v>508</v>
      </c>
      <c r="D2040">
        <v>102</v>
      </c>
      <c r="E2040">
        <v>1</v>
      </c>
      <c r="F2040">
        <v>102</v>
      </c>
    </row>
    <row r="2041" spans="1:6" x14ac:dyDescent="0.25">
      <c r="A2041">
        <v>2039</v>
      </c>
      <c r="B2041">
        <v>411</v>
      </c>
      <c r="C2041">
        <v>860</v>
      </c>
      <c r="D2041">
        <v>113</v>
      </c>
      <c r="E2041">
        <v>2</v>
      </c>
      <c r="F2041">
        <v>226</v>
      </c>
    </row>
    <row r="2042" spans="1:6" x14ac:dyDescent="0.25">
      <c r="A2042">
        <v>2040</v>
      </c>
      <c r="B2042">
        <v>411</v>
      </c>
      <c r="C2042">
        <v>410</v>
      </c>
      <c r="D2042">
        <v>119</v>
      </c>
      <c r="E2042">
        <v>1</v>
      </c>
      <c r="F2042">
        <v>119</v>
      </c>
    </row>
    <row r="2043" spans="1:6" x14ac:dyDescent="0.25">
      <c r="A2043">
        <v>2041</v>
      </c>
      <c r="B2043">
        <v>411</v>
      </c>
      <c r="C2043">
        <v>451</v>
      </c>
      <c r="D2043">
        <v>107</v>
      </c>
      <c r="E2043">
        <v>2</v>
      </c>
      <c r="F2043">
        <v>214</v>
      </c>
    </row>
    <row r="2044" spans="1:6" x14ac:dyDescent="0.25">
      <c r="A2044">
        <v>2042</v>
      </c>
      <c r="B2044">
        <v>412</v>
      </c>
      <c r="C2044">
        <v>1034</v>
      </c>
      <c r="D2044">
        <v>90</v>
      </c>
      <c r="E2044">
        <v>2</v>
      </c>
      <c r="F2044">
        <v>180</v>
      </c>
    </row>
    <row r="2045" spans="1:6" x14ac:dyDescent="0.25">
      <c r="A2045">
        <v>2043</v>
      </c>
      <c r="B2045">
        <v>412</v>
      </c>
      <c r="C2045">
        <v>314</v>
      </c>
      <c r="D2045">
        <v>105</v>
      </c>
      <c r="E2045">
        <v>1</v>
      </c>
      <c r="F2045">
        <v>105</v>
      </c>
    </row>
    <row r="2046" spans="1:6" x14ac:dyDescent="0.25">
      <c r="A2046">
        <v>2044</v>
      </c>
      <c r="B2046">
        <v>412</v>
      </c>
      <c r="C2046">
        <v>232</v>
      </c>
      <c r="D2046">
        <v>106</v>
      </c>
      <c r="E2046">
        <v>2</v>
      </c>
      <c r="F2046">
        <v>212</v>
      </c>
    </row>
    <row r="2047" spans="1:6" x14ac:dyDescent="0.25">
      <c r="A2047">
        <v>2045</v>
      </c>
      <c r="B2047">
        <v>412</v>
      </c>
      <c r="C2047">
        <v>721</v>
      </c>
      <c r="D2047">
        <v>119</v>
      </c>
      <c r="E2047">
        <v>1</v>
      </c>
      <c r="F2047">
        <v>119</v>
      </c>
    </row>
    <row r="2048" spans="1:6" x14ac:dyDescent="0.25">
      <c r="A2048">
        <v>2046</v>
      </c>
      <c r="B2048">
        <v>413</v>
      </c>
      <c r="C2048">
        <v>1204</v>
      </c>
      <c r="D2048">
        <v>105</v>
      </c>
      <c r="E2048">
        <v>2</v>
      </c>
      <c r="F2048">
        <v>210</v>
      </c>
    </row>
    <row r="2049" spans="1:6" x14ac:dyDescent="0.25">
      <c r="A2049">
        <v>2047</v>
      </c>
      <c r="B2049">
        <v>413</v>
      </c>
      <c r="C2049">
        <v>527</v>
      </c>
      <c r="D2049">
        <v>98</v>
      </c>
      <c r="E2049">
        <v>2</v>
      </c>
      <c r="F2049">
        <v>196</v>
      </c>
    </row>
    <row r="2050" spans="1:6" x14ac:dyDescent="0.25">
      <c r="A2050">
        <v>2048</v>
      </c>
      <c r="B2050">
        <v>413</v>
      </c>
      <c r="C2050">
        <v>707</v>
      </c>
      <c r="D2050">
        <v>119</v>
      </c>
      <c r="E2050">
        <v>3</v>
      </c>
      <c r="F2050">
        <v>357</v>
      </c>
    </row>
    <row r="2051" spans="1:6" x14ac:dyDescent="0.25">
      <c r="A2051">
        <v>2049</v>
      </c>
      <c r="B2051">
        <v>413</v>
      </c>
      <c r="C2051">
        <v>1234</v>
      </c>
      <c r="D2051">
        <v>112</v>
      </c>
      <c r="E2051">
        <v>2</v>
      </c>
      <c r="F2051">
        <v>224</v>
      </c>
    </row>
    <row r="2052" spans="1:6" x14ac:dyDescent="0.25">
      <c r="A2052">
        <v>2050</v>
      </c>
      <c r="B2052">
        <v>413</v>
      </c>
      <c r="C2052">
        <v>124</v>
      </c>
      <c r="D2052">
        <v>92</v>
      </c>
      <c r="E2052">
        <v>2</v>
      </c>
      <c r="F2052">
        <v>184</v>
      </c>
    </row>
    <row r="2053" spans="1:6" x14ac:dyDescent="0.25">
      <c r="A2053">
        <v>2051</v>
      </c>
      <c r="B2053">
        <v>413</v>
      </c>
      <c r="C2053">
        <v>306</v>
      </c>
      <c r="D2053">
        <v>105</v>
      </c>
      <c r="E2053">
        <v>3</v>
      </c>
      <c r="F2053">
        <v>315</v>
      </c>
    </row>
    <row r="2054" spans="1:6" x14ac:dyDescent="0.25">
      <c r="A2054">
        <v>2052</v>
      </c>
      <c r="B2054">
        <v>414</v>
      </c>
      <c r="C2054">
        <v>233</v>
      </c>
      <c r="D2054">
        <v>106</v>
      </c>
      <c r="E2054">
        <v>3</v>
      </c>
      <c r="F2054">
        <v>318</v>
      </c>
    </row>
    <row r="2055" spans="1:6" x14ac:dyDescent="0.25">
      <c r="A2055">
        <v>2053</v>
      </c>
      <c r="B2055">
        <v>414</v>
      </c>
      <c r="C2055">
        <v>932</v>
      </c>
      <c r="D2055">
        <v>96</v>
      </c>
      <c r="E2055">
        <v>1</v>
      </c>
      <c r="F2055">
        <v>96</v>
      </c>
    </row>
    <row r="2056" spans="1:6" x14ac:dyDescent="0.25">
      <c r="A2056">
        <v>2054</v>
      </c>
      <c r="B2056">
        <v>414</v>
      </c>
      <c r="C2056">
        <v>625</v>
      </c>
      <c r="D2056">
        <v>112</v>
      </c>
      <c r="E2056">
        <v>1</v>
      </c>
      <c r="F2056">
        <v>112</v>
      </c>
    </row>
    <row r="2057" spans="1:6" x14ac:dyDescent="0.25">
      <c r="A2057">
        <v>2055</v>
      </c>
      <c r="B2057">
        <v>415</v>
      </c>
      <c r="C2057">
        <v>190</v>
      </c>
      <c r="D2057">
        <v>98</v>
      </c>
      <c r="E2057">
        <v>2</v>
      </c>
      <c r="F2057">
        <v>196</v>
      </c>
    </row>
    <row r="2058" spans="1:6" x14ac:dyDescent="0.25">
      <c r="A2058">
        <v>2056</v>
      </c>
      <c r="B2058">
        <v>415</v>
      </c>
      <c r="C2058">
        <v>494</v>
      </c>
      <c r="D2058">
        <v>102</v>
      </c>
      <c r="E2058">
        <v>2</v>
      </c>
      <c r="F2058">
        <v>204</v>
      </c>
    </row>
    <row r="2059" spans="1:6" x14ac:dyDescent="0.25">
      <c r="A2059">
        <v>2057</v>
      </c>
      <c r="B2059">
        <v>415</v>
      </c>
      <c r="C2059">
        <v>833</v>
      </c>
      <c r="D2059">
        <v>117</v>
      </c>
      <c r="E2059">
        <v>2</v>
      </c>
      <c r="F2059">
        <v>234</v>
      </c>
    </row>
    <row r="2060" spans="1:6" x14ac:dyDescent="0.25">
      <c r="A2060">
        <v>2058</v>
      </c>
      <c r="B2060">
        <v>415</v>
      </c>
      <c r="C2060">
        <v>487</v>
      </c>
      <c r="D2060">
        <v>118</v>
      </c>
      <c r="E2060">
        <v>2</v>
      </c>
      <c r="F2060">
        <v>236</v>
      </c>
    </row>
    <row r="2061" spans="1:6" x14ac:dyDescent="0.25">
      <c r="A2061">
        <v>2059</v>
      </c>
      <c r="B2061">
        <v>415</v>
      </c>
      <c r="C2061">
        <v>260</v>
      </c>
      <c r="D2061">
        <v>95</v>
      </c>
      <c r="E2061">
        <v>2</v>
      </c>
      <c r="F2061">
        <v>190</v>
      </c>
    </row>
    <row r="2062" spans="1:6" x14ac:dyDescent="0.25">
      <c r="A2062">
        <v>2060</v>
      </c>
      <c r="B2062">
        <v>415</v>
      </c>
      <c r="C2062">
        <v>946</v>
      </c>
      <c r="D2062">
        <v>97</v>
      </c>
      <c r="E2062">
        <v>1</v>
      </c>
      <c r="F2062">
        <v>97</v>
      </c>
    </row>
    <row r="2063" spans="1:6" x14ac:dyDescent="0.25">
      <c r="A2063">
        <v>2061</v>
      </c>
      <c r="B2063">
        <v>415</v>
      </c>
      <c r="C2063">
        <v>983</v>
      </c>
      <c r="D2063">
        <v>106</v>
      </c>
      <c r="E2063">
        <v>1</v>
      </c>
      <c r="F2063">
        <v>106</v>
      </c>
    </row>
    <row r="2064" spans="1:6" x14ac:dyDescent="0.25">
      <c r="A2064">
        <v>2062</v>
      </c>
      <c r="B2064">
        <v>415</v>
      </c>
      <c r="C2064">
        <v>1149</v>
      </c>
      <c r="D2064">
        <v>102</v>
      </c>
      <c r="E2064">
        <v>2</v>
      </c>
      <c r="F2064">
        <v>204</v>
      </c>
    </row>
    <row r="2065" spans="1:6" x14ac:dyDescent="0.25">
      <c r="A2065">
        <v>2063</v>
      </c>
      <c r="B2065">
        <v>416</v>
      </c>
      <c r="C2065">
        <v>798</v>
      </c>
      <c r="D2065">
        <v>91</v>
      </c>
      <c r="E2065">
        <v>1</v>
      </c>
      <c r="F2065">
        <v>91</v>
      </c>
    </row>
    <row r="2066" spans="1:6" x14ac:dyDescent="0.25">
      <c r="A2066">
        <v>2064</v>
      </c>
      <c r="B2066">
        <v>416</v>
      </c>
      <c r="C2066">
        <v>1141</v>
      </c>
      <c r="D2066">
        <v>102</v>
      </c>
      <c r="E2066">
        <v>3</v>
      </c>
      <c r="F2066">
        <v>306</v>
      </c>
    </row>
    <row r="2067" spans="1:6" x14ac:dyDescent="0.25">
      <c r="A2067">
        <v>2065</v>
      </c>
      <c r="B2067">
        <v>416</v>
      </c>
      <c r="C2067">
        <v>270</v>
      </c>
      <c r="D2067">
        <v>95</v>
      </c>
      <c r="E2067">
        <v>1</v>
      </c>
      <c r="F2067">
        <v>95</v>
      </c>
    </row>
    <row r="2068" spans="1:6" x14ac:dyDescent="0.25">
      <c r="A2068">
        <v>2066</v>
      </c>
      <c r="B2068">
        <v>416</v>
      </c>
      <c r="C2068">
        <v>217</v>
      </c>
      <c r="D2068">
        <v>106</v>
      </c>
      <c r="E2068">
        <v>3</v>
      </c>
      <c r="F2068">
        <v>318</v>
      </c>
    </row>
    <row r="2069" spans="1:6" x14ac:dyDescent="0.25">
      <c r="A2069">
        <v>2067</v>
      </c>
      <c r="B2069">
        <v>416</v>
      </c>
      <c r="C2069">
        <v>1027</v>
      </c>
      <c r="D2069">
        <v>90</v>
      </c>
      <c r="E2069">
        <v>3</v>
      </c>
      <c r="F2069">
        <v>270</v>
      </c>
    </row>
    <row r="2070" spans="1:6" x14ac:dyDescent="0.25">
      <c r="A2070">
        <v>2068</v>
      </c>
      <c r="B2070">
        <v>416</v>
      </c>
      <c r="C2070">
        <v>33</v>
      </c>
      <c r="D2070">
        <v>96</v>
      </c>
      <c r="E2070">
        <v>1</v>
      </c>
      <c r="F2070">
        <v>96</v>
      </c>
    </row>
    <row r="2071" spans="1:6" x14ac:dyDescent="0.25">
      <c r="A2071">
        <v>2069</v>
      </c>
      <c r="B2071">
        <v>416</v>
      </c>
      <c r="C2071">
        <v>182</v>
      </c>
      <c r="D2071">
        <v>98</v>
      </c>
      <c r="E2071">
        <v>3</v>
      </c>
      <c r="F2071">
        <v>294</v>
      </c>
    </row>
    <row r="2072" spans="1:6" x14ac:dyDescent="0.25">
      <c r="A2072">
        <v>2070</v>
      </c>
      <c r="B2072">
        <v>417</v>
      </c>
      <c r="C2072">
        <v>173</v>
      </c>
      <c r="D2072">
        <v>91</v>
      </c>
      <c r="E2072">
        <v>3</v>
      </c>
      <c r="F2072">
        <v>273</v>
      </c>
    </row>
    <row r="2073" spans="1:6" x14ac:dyDescent="0.25">
      <c r="A2073">
        <v>2071</v>
      </c>
      <c r="B2073">
        <v>417</v>
      </c>
      <c r="C2073">
        <v>560</v>
      </c>
      <c r="D2073">
        <v>100</v>
      </c>
      <c r="E2073">
        <v>2</v>
      </c>
      <c r="F2073">
        <v>200</v>
      </c>
    </row>
    <row r="2074" spans="1:6" x14ac:dyDescent="0.25">
      <c r="A2074">
        <v>2072</v>
      </c>
      <c r="B2074">
        <v>417</v>
      </c>
      <c r="C2074">
        <v>963</v>
      </c>
      <c r="D2074">
        <v>97</v>
      </c>
      <c r="E2074">
        <v>1</v>
      </c>
      <c r="F2074">
        <v>97</v>
      </c>
    </row>
    <row r="2075" spans="1:6" x14ac:dyDescent="0.25">
      <c r="A2075">
        <v>2073</v>
      </c>
      <c r="B2075">
        <v>417</v>
      </c>
      <c r="C2075">
        <v>986</v>
      </c>
      <c r="D2075">
        <v>106</v>
      </c>
      <c r="E2075">
        <v>2</v>
      </c>
      <c r="F2075">
        <v>212</v>
      </c>
    </row>
    <row r="2076" spans="1:6" x14ac:dyDescent="0.25">
      <c r="A2076">
        <v>2074</v>
      </c>
      <c r="B2076">
        <v>417</v>
      </c>
      <c r="C2076">
        <v>1022</v>
      </c>
      <c r="D2076">
        <v>90</v>
      </c>
      <c r="E2076">
        <v>3</v>
      </c>
      <c r="F2076">
        <v>270</v>
      </c>
    </row>
    <row r="2077" spans="1:6" x14ac:dyDescent="0.25">
      <c r="A2077">
        <v>2075</v>
      </c>
      <c r="B2077">
        <v>417</v>
      </c>
      <c r="C2077">
        <v>1214</v>
      </c>
      <c r="D2077">
        <v>105</v>
      </c>
      <c r="E2077">
        <v>1</v>
      </c>
      <c r="F2077">
        <v>105</v>
      </c>
    </row>
    <row r="2078" spans="1:6" x14ac:dyDescent="0.25">
      <c r="A2078">
        <v>2076</v>
      </c>
      <c r="B2078">
        <v>418</v>
      </c>
      <c r="C2078">
        <v>1102</v>
      </c>
      <c r="D2078">
        <v>115</v>
      </c>
      <c r="E2078">
        <v>1</v>
      </c>
      <c r="F2078">
        <v>115</v>
      </c>
    </row>
    <row r="2079" spans="1:6" x14ac:dyDescent="0.25">
      <c r="A2079">
        <v>2077</v>
      </c>
      <c r="B2079">
        <v>418</v>
      </c>
      <c r="C2079">
        <v>970</v>
      </c>
      <c r="D2079">
        <v>97</v>
      </c>
      <c r="E2079">
        <v>3</v>
      </c>
      <c r="F2079">
        <v>291</v>
      </c>
    </row>
    <row r="2080" spans="1:6" x14ac:dyDescent="0.25">
      <c r="A2080">
        <v>2078</v>
      </c>
      <c r="B2080">
        <v>418</v>
      </c>
      <c r="C2080">
        <v>118</v>
      </c>
      <c r="D2080">
        <v>92</v>
      </c>
      <c r="E2080">
        <v>1</v>
      </c>
      <c r="F2080">
        <v>92</v>
      </c>
    </row>
    <row r="2081" spans="1:6" x14ac:dyDescent="0.25">
      <c r="A2081">
        <v>2079</v>
      </c>
      <c r="B2081">
        <v>418</v>
      </c>
      <c r="C2081">
        <v>436</v>
      </c>
      <c r="D2081">
        <v>107</v>
      </c>
      <c r="E2081">
        <v>1</v>
      </c>
      <c r="F2081">
        <v>107</v>
      </c>
    </row>
    <row r="2082" spans="1:6" x14ac:dyDescent="0.25">
      <c r="A2082">
        <v>2080</v>
      </c>
      <c r="B2082">
        <v>418</v>
      </c>
      <c r="C2082">
        <v>964</v>
      </c>
      <c r="D2082">
        <v>97</v>
      </c>
      <c r="E2082">
        <v>3</v>
      </c>
      <c r="F2082">
        <v>291</v>
      </c>
    </row>
    <row r="2083" spans="1:6" x14ac:dyDescent="0.25">
      <c r="A2083">
        <v>2081</v>
      </c>
      <c r="B2083">
        <v>419</v>
      </c>
      <c r="C2083">
        <v>989</v>
      </c>
      <c r="D2083">
        <v>106</v>
      </c>
      <c r="E2083">
        <v>3</v>
      </c>
      <c r="F2083">
        <v>318</v>
      </c>
    </row>
    <row r="2084" spans="1:6" x14ac:dyDescent="0.25">
      <c r="A2084">
        <v>2082</v>
      </c>
      <c r="B2084">
        <v>419</v>
      </c>
      <c r="C2084">
        <v>1135</v>
      </c>
      <c r="D2084">
        <v>102</v>
      </c>
      <c r="E2084">
        <v>2</v>
      </c>
      <c r="F2084">
        <v>204</v>
      </c>
    </row>
    <row r="2085" spans="1:6" x14ac:dyDescent="0.25">
      <c r="A2085">
        <v>2083</v>
      </c>
      <c r="B2085">
        <v>419</v>
      </c>
      <c r="C2085">
        <v>669</v>
      </c>
      <c r="D2085">
        <v>113</v>
      </c>
      <c r="E2085">
        <v>2</v>
      </c>
      <c r="F2085">
        <v>226</v>
      </c>
    </row>
    <row r="2086" spans="1:6" x14ac:dyDescent="0.25">
      <c r="A2086">
        <v>2084</v>
      </c>
      <c r="B2086">
        <v>419</v>
      </c>
      <c r="C2086">
        <v>691</v>
      </c>
      <c r="D2086">
        <v>113</v>
      </c>
      <c r="E2086">
        <v>3</v>
      </c>
      <c r="F2086">
        <v>339</v>
      </c>
    </row>
    <row r="2087" spans="1:6" x14ac:dyDescent="0.25">
      <c r="A2087">
        <v>2085</v>
      </c>
      <c r="B2087">
        <v>419</v>
      </c>
      <c r="C2087">
        <v>581</v>
      </c>
      <c r="D2087">
        <v>100</v>
      </c>
      <c r="E2087">
        <v>2</v>
      </c>
      <c r="F2087">
        <v>200</v>
      </c>
    </row>
    <row r="2088" spans="1:6" x14ac:dyDescent="0.25">
      <c r="A2088">
        <v>2086</v>
      </c>
      <c r="B2088">
        <v>419</v>
      </c>
      <c r="C2088">
        <v>34</v>
      </c>
      <c r="D2088">
        <v>96</v>
      </c>
      <c r="E2088">
        <v>2</v>
      </c>
      <c r="F2088">
        <v>192</v>
      </c>
    </row>
    <row r="2089" spans="1:6" x14ac:dyDescent="0.25">
      <c r="A2089">
        <v>2087</v>
      </c>
      <c r="B2089">
        <v>420</v>
      </c>
      <c r="C2089">
        <v>441</v>
      </c>
      <c r="D2089">
        <v>107</v>
      </c>
      <c r="E2089">
        <v>1</v>
      </c>
      <c r="F2089">
        <v>107</v>
      </c>
    </row>
    <row r="2090" spans="1:6" x14ac:dyDescent="0.25">
      <c r="A2090">
        <v>2088</v>
      </c>
      <c r="B2090">
        <v>420</v>
      </c>
      <c r="C2090">
        <v>109</v>
      </c>
      <c r="D2090">
        <v>92</v>
      </c>
      <c r="E2090">
        <v>3</v>
      </c>
      <c r="F2090">
        <v>276</v>
      </c>
    </row>
    <row r="2091" spans="1:6" x14ac:dyDescent="0.25">
      <c r="A2091">
        <v>2089</v>
      </c>
      <c r="B2091">
        <v>420</v>
      </c>
      <c r="C2091">
        <v>253</v>
      </c>
      <c r="D2091">
        <v>95</v>
      </c>
      <c r="E2091">
        <v>2</v>
      </c>
      <c r="F2091">
        <v>190</v>
      </c>
    </row>
    <row r="2092" spans="1:6" x14ac:dyDescent="0.25">
      <c r="A2092">
        <v>2090</v>
      </c>
      <c r="B2092">
        <v>420</v>
      </c>
      <c r="C2092">
        <v>960</v>
      </c>
      <c r="D2092">
        <v>97</v>
      </c>
      <c r="E2092">
        <v>3</v>
      </c>
      <c r="F2092">
        <v>291</v>
      </c>
    </row>
    <row r="2093" spans="1:6" x14ac:dyDescent="0.25">
      <c r="A2093">
        <v>2091</v>
      </c>
      <c r="B2093">
        <v>420</v>
      </c>
      <c r="C2093">
        <v>579</v>
      </c>
      <c r="D2093">
        <v>100</v>
      </c>
      <c r="E2093">
        <v>3</v>
      </c>
      <c r="F2093">
        <v>300</v>
      </c>
    </row>
    <row r="2094" spans="1:6" x14ac:dyDescent="0.25">
      <c r="A2094">
        <v>2092</v>
      </c>
      <c r="B2094">
        <v>421</v>
      </c>
      <c r="C2094">
        <v>767</v>
      </c>
      <c r="D2094">
        <v>109</v>
      </c>
      <c r="E2094">
        <v>2</v>
      </c>
      <c r="F2094">
        <v>218</v>
      </c>
    </row>
    <row r="2095" spans="1:6" x14ac:dyDescent="0.25">
      <c r="A2095">
        <v>2093</v>
      </c>
      <c r="B2095">
        <v>421</v>
      </c>
      <c r="C2095">
        <v>755</v>
      </c>
      <c r="D2095">
        <v>109</v>
      </c>
      <c r="E2095">
        <v>3</v>
      </c>
      <c r="F2095">
        <v>327</v>
      </c>
    </row>
    <row r="2096" spans="1:6" x14ac:dyDescent="0.25">
      <c r="A2096">
        <v>2094</v>
      </c>
      <c r="B2096">
        <v>421</v>
      </c>
      <c r="C2096">
        <v>146</v>
      </c>
      <c r="D2096">
        <v>91</v>
      </c>
      <c r="E2096">
        <v>3</v>
      </c>
      <c r="F2096">
        <v>273</v>
      </c>
    </row>
    <row r="2097" spans="1:6" x14ac:dyDescent="0.25">
      <c r="A2097">
        <v>2095</v>
      </c>
      <c r="B2097">
        <v>421</v>
      </c>
      <c r="C2097">
        <v>572</v>
      </c>
      <c r="D2097">
        <v>100</v>
      </c>
      <c r="E2097">
        <v>3</v>
      </c>
      <c r="F2097">
        <v>300</v>
      </c>
    </row>
    <row r="2098" spans="1:6" x14ac:dyDescent="0.25">
      <c r="A2098">
        <v>2096</v>
      </c>
      <c r="B2098">
        <v>421</v>
      </c>
      <c r="C2098">
        <v>634</v>
      </c>
      <c r="D2098">
        <v>93</v>
      </c>
      <c r="E2098">
        <v>2</v>
      </c>
      <c r="F2098">
        <v>186</v>
      </c>
    </row>
    <row r="2099" spans="1:6" x14ac:dyDescent="0.25">
      <c r="A2099">
        <v>2097</v>
      </c>
      <c r="B2099">
        <v>421</v>
      </c>
      <c r="C2099">
        <v>723</v>
      </c>
      <c r="D2099">
        <v>119</v>
      </c>
      <c r="E2099">
        <v>1</v>
      </c>
      <c r="F2099">
        <v>119</v>
      </c>
    </row>
    <row r="2100" spans="1:6" x14ac:dyDescent="0.25">
      <c r="A2100">
        <v>2098</v>
      </c>
      <c r="B2100">
        <v>422</v>
      </c>
      <c r="C2100">
        <v>859</v>
      </c>
      <c r="D2100">
        <v>113</v>
      </c>
      <c r="E2100">
        <v>3</v>
      </c>
      <c r="F2100">
        <v>339</v>
      </c>
    </row>
    <row r="2101" spans="1:6" x14ac:dyDescent="0.25">
      <c r="A2101">
        <v>2099</v>
      </c>
      <c r="B2101">
        <v>422</v>
      </c>
      <c r="C2101">
        <v>1214</v>
      </c>
      <c r="D2101">
        <v>105</v>
      </c>
      <c r="E2101">
        <v>1</v>
      </c>
      <c r="F2101">
        <v>105</v>
      </c>
    </row>
    <row r="2102" spans="1:6" x14ac:dyDescent="0.25">
      <c r="A2102">
        <v>2100</v>
      </c>
      <c r="B2102">
        <v>422</v>
      </c>
      <c r="C2102">
        <v>762</v>
      </c>
      <c r="D2102">
        <v>109</v>
      </c>
      <c r="E2102">
        <v>2</v>
      </c>
      <c r="F2102">
        <v>218</v>
      </c>
    </row>
    <row r="2103" spans="1:6" x14ac:dyDescent="0.25">
      <c r="A2103">
        <v>2101</v>
      </c>
      <c r="B2103">
        <v>422</v>
      </c>
      <c r="C2103">
        <v>1004</v>
      </c>
      <c r="D2103">
        <v>106</v>
      </c>
      <c r="E2103">
        <v>1</v>
      </c>
      <c r="F2103">
        <v>106</v>
      </c>
    </row>
    <row r="2104" spans="1:6" x14ac:dyDescent="0.25">
      <c r="A2104">
        <v>2102</v>
      </c>
      <c r="B2104">
        <v>422</v>
      </c>
      <c r="C2104">
        <v>1156</v>
      </c>
      <c r="D2104">
        <v>99</v>
      </c>
      <c r="E2104">
        <v>2</v>
      </c>
      <c r="F2104">
        <v>198</v>
      </c>
    </row>
    <row r="2105" spans="1:6" x14ac:dyDescent="0.25">
      <c r="A2105">
        <v>2103</v>
      </c>
      <c r="B2105">
        <v>423</v>
      </c>
      <c r="C2105">
        <v>306</v>
      </c>
      <c r="D2105">
        <v>105</v>
      </c>
      <c r="E2105">
        <v>3</v>
      </c>
      <c r="F2105">
        <v>315</v>
      </c>
    </row>
    <row r="2106" spans="1:6" x14ac:dyDescent="0.25">
      <c r="A2106">
        <v>2104</v>
      </c>
      <c r="B2106">
        <v>423</v>
      </c>
      <c r="C2106">
        <v>1182</v>
      </c>
      <c r="D2106">
        <v>99</v>
      </c>
      <c r="E2106">
        <v>2</v>
      </c>
      <c r="F2106">
        <v>198</v>
      </c>
    </row>
    <row r="2107" spans="1:6" x14ac:dyDescent="0.25">
      <c r="A2107">
        <v>2105</v>
      </c>
      <c r="B2107">
        <v>423</v>
      </c>
      <c r="C2107">
        <v>205</v>
      </c>
      <c r="D2107">
        <v>98</v>
      </c>
      <c r="E2107">
        <v>3</v>
      </c>
      <c r="F2107">
        <v>294</v>
      </c>
    </row>
    <row r="2108" spans="1:6" x14ac:dyDescent="0.25">
      <c r="A2108">
        <v>2106</v>
      </c>
      <c r="B2108">
        <v>423</v>
      </c>
      <c r="C2108">
        <v>38</v>
      </c>
      <c r="D2108">
        <v>104</v>
      </c>
      <c r="E2108">
        <v>2</v>
      </c>
      <c r="F2108">
        <v>208</v>
      </c>
    </row>
    <row r="2109" spans="1:6" x14ac:dyDescent="0.25">
      <c r="A2109">
        <v>2107</v>
      </c>
      <c r="B2109">
        <v>423</v>
      </c>
      <c r="C2109">
        <v>773</v>
      </c>
      <c r="D2109">
        <v>91</v>
      </c>
      <c r="E2109">
        <v>2</v>
      </c>
      <c r="F2109">
        <v>182</v>
      </c>
    </row>
    <row r="2110" spans="1:6" x14ac:dyDescent="0.25">
      <c r="A2110">
        <v>2108</v>
      </c>
      <c r="B2110">
        <v>423</v>
      </c>
      <c r="C2110">
        <v>544</v>
      </c>
      <c r="D2110">
        <v>98</v>
      </c>
      <c r="E2110">
        <v>2</v>
      </c>
      <c r="F2110">
        <v>196</v>
      </c>
    </row>
    <row r="2111" spans="1:6" x14ac:dyDescent="0.25">
      <c r="A2111">
        <v>2109</v>
      </c>
      <c r="B2111">
        <v>424</v>
      </c>
      <c r="C2111">
        <v>407</v>
      </c>
      <c r="D2111">
        <v>119</v>
      </c>
      <c r="E2111">
        <v>1</v>
      </c>
      <c r="F2111">
        <v>119</v>
      </c>
    </row>
    <row r="2112" spans="1:6" x14ac:dyDescent="0.25">
      <c r="A2112">
        <v>2110</v>
      </c>
      <c r="B2112">
        <v>424</v>
      </c>
      <c r="C2112">
        <v>759</v>
      </c>
      <c r="D2112">
        <v>109</v>
      </c>
      <c r="E2112">
        <v>1</v>
      </c>
      <c r="F2112">
        <v>109</v>
      </c>
    </row>
    <row r="2113" spans="1:6" x14ac:dyDescent="0.25">
      <c r="A2113">
        <v>2111</v>
      </c>
      <c r="B2113">
        <v>424</v>
      </c>
      <c r="C2113">
        <v>1078</v>
      </c>
      <c r="D2113">
        <v>93</v>
      </c>
      <c r="E2113">
        <v>2</v>
      </c>
      <c r="F2113">
        <v>186</v>
      </c>
    </row>
    <row r="2114" spans="1:6" x14ac:dyDescent="0.25">
      <c r="A2114">
        <v>2112</v>
      </c>
      <c r="B2114">
        <v>424</v>
      </c>
      <c r="C2114">
        <v>182</v>
      </c>
      <c r="D2114">
        <v>98</v>
      </c>
      <c r="E2114">
        <v>1</v>
      </c>
      <c r="F2114">
        <v>98</v>
      </c>
    </row>
    <row r="2115" spans="1:6" x14ac:dyDescent="0.25">
      <c r="A2115">
        <v>2113</v>
      </c>
      <c r="B2115">
        <v>424</v>
      </c>
      <c r="C2115">
        <v>833</v>
      </c>
      <c r="D2115">
        <v>117</v>
      </c>
      <c r="E2115">
        <v>1</v>
      </c>
      <c r="F2115">
        <v>117</v>
      </c>
    </row>
    <row r="2116" spans="1:6" x14ac:dyDescent="0.25">
      <c r="A2116">
        <v>2114</v>
      </c>
      <c r="B2116">
        <v>424</v>
      </c>
      <c r="C2116">
        <v>420</v>
      </c>
      <c r="D2116">
        <v>107</v>
      </c>
      <c r="E2116">
        <v>3</v>
      </c>
      <c r="F2116">
        <v>321</v>
      </c>
    </row>
    <row r="2117" spans="1:6" x14ac:dyDescent="0.25">
      <c r="A2117">
        <v>2115</v>
      </c>
      <c r="B2117">
        <v>424</v>
      </c>
      <c r="C2117">
        <v>1040</v>
      </c>
      <c r="D2117">
        <v>90</v>
      </c>
      <c r="E2117">
        <v>2</v>
      </c>
      <c r="F2117">
        <v>180</v>
      </c>
    </row>
    <row r="2118" spans="1:6" x14ac:dyDescent="0.25">
      <c r="A2118">
        <v>2116</v>
      </c>
      <c r="B2118">
        <v>424</v>
      </c>
      <c r="C2118">
        <v>454</v>
      </c>
      <c r="D2118">
        <v>107</v>
      </c>
      <c r="E2118">
        <v>1</v>
      </c>
      <c r="F2118">
        <v>107</v>
      </c>
    </row>
    <row r="2119" spans="1:6" x14ac:dyDescent="0.25">
      <c r="A2119">
        <v>2117</v>
      </c>
      <c r="B2119">
        <v>425</v>
      </c>
      <c r="C2119">
        <v>926</v>
      </c>
      <c r="D2119">
        <v>96</v>
      </c>
      <c r="E2119">
        <v>1</v>
      </c>
      <c r="F2119">
        <v>96</v>
      </c>
    </row>
    <row r="2120" spans="1:6" x14ac:dyDescent="0.25">
      <c r="A2120">
        <v>2118</v>
      </c>
      <c r="B2120">
        <v>425</v>
      </c>
      <c r="C2120">
        <v>313</v>
      </c>
      <c r="D2120">
        <v>105</v>
      </c>
      <c r="E2120">
        <v>3</v>
      </c>
      <c r="F2120">
        <v>315</v>
      </c>
    </row>
    <row r="2121" spans="1:6" x14ac:dyDescent="0.25">
      <c r="A2121">
        <v>2119</v>
      </c>
      <c r="B2121">
        <v>425</v>
      </c>
      <c r="C2121">
        <v>363</v>
      </c>
      <c r="D2121">
        <v>94</v>
      </c>
      <c r="E2121">
        <v>3</v>
      </c>
      <c r="F2121">
        <v>282</v>
      </c>
    </row>
    <row r="2122" spans="1:6" x14ac:dyDescent="0.25">
      <c r="A2122">
        <v>2120</v>
      </c>
      <c r="B2122">
        <v>425</v>
      </c>
      <c r="C2122">
        <v>785</v>
      </c>
      <c r="D2122">
        <v>91</v>
      </c>
      <c r="E2122">
        <v>2</v>
      </c>
      <c r="F2122">
        <v>182</v>
      </c>
    </row>
    <row r="2123" spans="1:6" x14ac:dyDescent="0.25">
      <c r="A2123">
        <v>2121</v>
      </c>
      <c r="B2123">
        <v>425</v>
      </c>
      <c r="C2123">
        <v>1074</v>
      </c>
      <c r="D2123">
        <v>93</v>
      </c>
      <c r="E2123">
        <v>3</v>
      </c>
      <c r="F2123">
        <v>279</v>
      </c>
    </row>
    <row r="2124" spans="1:6" x14ac:dyDescent="0.25">
      <c r="A2124">
        <v>2122</v>
      </c>
      <c r="B2124">
        <v>426</v>
      </c>
      <c r="C2124">
        <v>1031</v>
      </c>
      <c r="D2124">
        <v>90</v>
      </c>
      <c r="E2124">
        <v>2</v>
      </c>
      <c r="F2124">
        <v>180</v>
      </c>
    </row>
    <row r="2125" spans="1:6" x14ac:dyDescent="0.25">
      <c r="A2125">
        <v>2123</v>
      </c>
      <c r="B2125">
        <v>427</v>
      </c>
      <c r="C2125">
        <v>266</v>
      </c>
      <c r="D2125">
        <v>95</v>
      </c>
      <c r="E2125">
        <v>2</v>
      </c>
      <c r="F2125">
        <v>190</v>
      </c>
    </row>
    <row r="2126" spans="1:6" x14ac:dyDescent="0.25">
      <c r="A2126">
        <v>2124</v>
      </c>
      <c r="B2126">
        <v>427</v>
      </c>
      <c r="C2126">
        <v>1231</v>
      </c>
      <c r="D2126">
        <v>112</v>
      </c>
      <c r="E2126">
        <v>3</v>
      </c>
      <c r="F2126">
        <v>336</v>
      </c>
    </row>
    <row r="2127" spans="1:6" x14ac:dyDescent="0.25">
      <c r="A2127">
        <v>2125</v>
      </c>
      <c r="B2127">
        <v>427</v>
      </c>
      <c r="C2127">
        <v>752</v>
      </c>
      <c r="D2127">
        <v>109</v>
      </c>
      <c r="E2127">
        <v>3</v>
      </c>
      <c r="F2127">
        <v>327</v>
      </c>
    </row>
    <row r="2128" spans="1:6" x14ac:dyDescent="0.25">
      <c r="A2128">
        <v>2126</v>
      </c>
      <c r="B2128">
        <v>427</v>
      </c>
      <c r="C2128">
        <v>969</v>
      </c>
      <c r="D2128">
        <v>97</v>
      </c>
      <c r="E2128">
        <v>3</v>
      </c>
      <c r="F2128">
        <v>291</v>
      </c>
    </row>
    <row r="2129" spans="1:6" x14ac:dyDescent="0.25">
      <c r="A2129">
        <v>2127</v>
      </c>
      <c r="B2129">
        <v>427</v>
      </c>
      <c r="C2129">
        <v>766</v>
      </c>
      <c r="D2129">
        <v>109</v>
      </c>
      <c r="E2129">
        <v>1</v>
      </c>
      <c r="F2129">
        <v>109</v>
      </c>
    </row>
    <row r="2130" spans="1:6" x14ac:dyDescent="0.25">
      <c r="A2130">
        <v>2128</v>
      </c>
      <c r="B2130">
        <v>427</v>
      </c>
      <c r="C2130">
        <v>586</v>
      </c>
      <c r="D2130">
        <v>100</v>
      </c>
      <c r="E2130">
        <v>2</v>
      </c>
      <c r="F2130">
        <v>200</v>
      </c>
    </row>
    <row r="2131" spans="1:6" x14ac:dyDescent="0.25">
      <c r="A2131">
        <v>2129</v>
      </c>
      <c r="B2131">
        <v>427</v>
      </c>
      <c r="C2131">
        <v>27</v>
      </c>
      <c r="D2131">
        <v>96</v>
      </c>
      <c r="E2131">
        <v>3</v>
      </c>
      <c r="F2131">
        <v>288</v>
      </c>
    </row>
    <row r="2132" spans="1:6" x14ac:dyDescent="0.25">
      <c r="A2132">
        <v>2130</v>
      </c>
      <c r="B2132">
        <v>427</v>
      </c>
      <c r="C2132">
        <v>90</v>
      </c>
      <c r="D2132">
        <v>118</v>
      </c>
      <c r="E2132">
        <v>3</v>
      </c>
      <c r="F2132">
        <v>354</v>
      </c>
    </row>
    <row r="2133" spans="1:6" x14ac:dyDescent="0.25">
      <c r="A2133">
        <v>2131</v>
      </c>
      <c r="B2133">
        <v>427</v>
      </c>
      <c r="C2133">
        <v>710</v>
      </c>
      <c r="D2133">
        <v>119</v>
      </c>
      <c r="E2133">
        <v>2</v>
      </c>
      <c r="F2133">
        <v>238</v>
      </c>
    </row>
    <row r="2134" spans="1:6" x14ac:dyDescent="0.25">
      <c r="A2134">
        <v>2132</v>
      </c>
      <c r="B2134">
        <v>428</v>
      </c>
      <c r="C2134">
        <v>689</v>
      </c>
      <c r="D2134">
        <v>113</v>
      </c>
      <c r="E2134">
        <v>2</v>
      </c>
      <c r="F2134">
        <v>226</v>
      </c>
    </row>
    <row r="2135" spans="1:6" x14ac:dyDescent="0.25">
      <c r="A2135">
        <v>2133</v>
      </c>
      <c r="B2135">
        <v>428</v>
      </c>
      <c r="C2135">
        <v>910</v>
      </c>
      <c r="D2135">
        <v>96</v>
      </c>
      <c r="E2135">
        <v>1</v>
      </c>
      <c r="F2135">
        <v>96</v>
      </c>
    </row>
    <row r="2136" spans="1:6" x14ac:dyDescent="0.25">
      <c r="A2136">
        <v>2134</v>
      </c>
      <c r="B2136">
        <v>428</v>
      </c>
      <c r="C2136">
        <v>328</v>
      </c>
      <c r="D2136">
        <v>109</v>
      </c>
      <c r="E2136">
        <v>2</v>
      </c>
      <c r="F2136">
        <v>218</v>
      </c>
    </row>
    <row r="2137" spans="1:6" x14ac:dyDescent="0.25">
      <c r="A2137">
        <v>2135</v>
      </c>
      <c r="B2137">
        <v>429</v>
      </c>
      <c r="C2137">
        <v>397</v>
      </c>
      <c r="D2137">
        <v>119</v>
      </c>
      <c r="E2137">
        <v>2</v>
      </c>
      <c r="F2137">
        <v>238</v>
      </c>
    </row>
    <row r="2138" spans="1:6" x14ac:dyDescent="0.25">
      <c r="A2138">
        <v>2136</v>
      </c>
      <c r="B2138">
        <v>429</v>
      </c>
      <c r="C2138">
        <v>270</v>
      </c>
      <c r="D2138">
        <v>95</v>
      </c>
      <c r="E2138">
        <v>2</v>
      </c>
      <c r="F2138">
        <v>190</v>
      </c>
    </row>
    <row r="2139" spans="1:6" x14ac:dyDescent="0.25">
      <c r="A2139">
        <v>2137</v>
      </c>
      <c r="B2139">
        <v>430</v>
      </c>
      <c r="C2139">
        <v>989</v>
      </c>
      <c r="D2139">
        <v>106</v>
      </c>
      <c r="E2139">
        <v>1</v>
      </c>
      <c r="F2139">
        <v>106</v>
      </c>
    </row>
    <row r="2140" spans="1:6" x14ac:dyDescent="0.25">
      <c r="A2140">
        <v>2138</v>
      </c>
      <c r="B2140">
        <v>430</v>
      </c>
      <c r="C2140">
        <v>777</v>
      </c>
      <c r="D2140">
        <v>91</v>
      </c>
      <c r="E2140">
        <v>1</v>
      </c>
      <c r="F2140">
        <v>91</v>
      </c>
    </row>
    <row r="2141" spans="1:6" x14ac:dyDescent="0.25">
      <c r="A2141">
        <v>2139</v>
      </c>
      <c r="B2141">
        <v>430</v>
      </c>
      <c r="C2141">
        <v>1090</v>
      </c>
      <c r="D2141">
        <v>115</v>
      </c>
      <c r="E2141">
        <v>2</v>
      </c>
      <c r="F2141">
        <v>230</v>
      </c>
    </row>
    <row r="2142" spans="1:6" x14ac:dyDescent="0.25">
      <c r="A2142">
        <v>2140</v>
      </c>
      <c r="B2142">
        <v>431</v>
      </c>
      <c r="C2142">
        <v>570</v>
      </c>
      <c r="D2142">
        <v>100</v>
      </c>
      <c r="E2142">
        <v>1</v>
      </c>
      <c r="F2142">
        <v>100</v>
      </c>
    </row>
    <row r="2143" spans="1:6" x14ac:dyDescent="0.25">
      <c r="A2143">
        <v>2141</v>
      </c>
      <c r="B2143">
        <v>431</v>
      </c>
      <c r="C2143">
        <v>1212</v>
      </c>
      <c r="D2143">
        <v>105</v>
      </c>
      <c r="E2143">
        <v>1</v>
      </c>
      <c r="F2143">
        <v>105</v>
      </c>
    </row>
    <row r="2144" spans="1:6" x14ac:dyDescent="0.25">
      <c r="A2144">
        <v>2142</v>
      </c>
      <c r="B2144">
        <v>431</v>
      </c>
      <c r="C2144">
        <v>69</v>
      </c>
      <c r="D2144">
        <v>104</v>
      </c>
      <c r="E2144">
        <v>2</v>
      </c>
      <c r="F2144">
        <v>208</v>
      </c>
    </row>
    <row r="2145" spans="1:6" x14ac:dyDescent="0.25">
      <c r="A2145">
        <v>2143</v>
      </c>
      <c r="B2145">
        <v>431</v>
      </c>
      <c r="C2145">
        <v>165</v>
      </c>
      <c r="D2145">
        <v>91</v>
      </c>
      <c r="E2145">
        <v>2</v>
      </c>
      <c r="F2145">
        <v>182</v>
      </c>
    </row>
    <row r="2146" spans="1:6" x14ac:dyDescent="0.25">
      <c r="A2146">
        <v>2144</v>
      </c>
      <c r="B2146">
        <v>431</v>
      </c>
      <c r="C2146">
        <v>325</v>
      </c>
      <c r="D2146">
        <v>109</v>
      </c>
      <c r="E2146">
        <v>1</v>
      </c>
      <c r="F2146">
        <v>109</v>
      </c>
    </row>
    <row r="2147" spans="1:6" x14ac:dyDescent="0.25">
      <c r="A2147">
        <v>2145</v>
      </c>
      <c r="B2147">
        <v>432</v>
      </c>
      <c r="C2147">
        <v>191</v>
      </c>
      <c r="D2147">
        <v>98</v>
      </c>
      <c r="E2147">
        <v>3</v>
      </c>
      <c r="F2147">
        <v>294</v>
      </c>
    </row>
    <row r="2148" spans="1:6" x14ac:dyDescent="0.25">
      <c r="A2148">
        <v>2146</v>
      </c>
      <c r="B2148">
        <v>432</v>
      </c>
      <c r="C2148">
        <v>652</v>
      </c>
      <c r="D2148">
        <v>93</v>
      </c>
      <c r="E2148">
        <v>1</v>
      </c>
      <c r="F2148">
        <v>93</v>
      </c>
    </row>
    <row r="2149" spans="1:6" x14ac:dyDescent="0.25">
      <c r="A2149">
        <v>2147</v>
      </c>
      <c r="B2149">
        <v>432</v>
      </c>
      <c r="C2149">
        <v>769</v>
      </c>
      <c r="D2149">
        <v>109</v>
      </c>
      <c r="E2149">
        <v>2</v>
      </c>
      <c r="F2149">
        <v>218</v>
      </c>
    </row>
    <row r="2150" spans="1:6" x14ac:dyDescent="0.25">
      <c r="A2150">
        <v>2148</v>
      </c>
      <c r="B2150">
        <v>432</v>
      </c>
      <c r="C2150">
        <v>6</v>
      </c>
      <c r="D2150">
        <v>96</v>
      </c>
      <c r="E2150">
        <v>1</v>
      </c>
      <c r="F2150">
        <v>96</v>
      </c>
    </row>
    <row r="2151" spans="1:6" x14ac:dyDescent="0.25">
      <c r="A2151">
        <v>2149</v>
      </c>
      <c r="B2151">
        <v>433</v>
      </c>
      <c r="C2151">
        <v>841</v>
      </c>
      <c r="D2151">
        <v>113</v>
      </c>
      <c r="E2151">
        <v>1</v>
      </c>
      <c r="F2151">
        <v>113</v>
      </c>
    </row>
    <row r="2152" spans="1:6" x14ac:dyDescent="0.25">
      <c r="A2152">
        <v>2150</v>
      </c>
      <c r="B2152">
        <v>433</v>
      </c>
      <c r="C2152">
        <v>858</v>
      </c>
      <c r="D2152">
        <v>113</v>
      </c>
      <c r="E2152">
        <v>3</v>
      </c>
      <c r="F2152">
        <v>339</v>
      </c>
    </row>
    <row r="2153" spans="1:6" x14ac:dyDescent="0.25">
      <c r="A2153">
        <v>2151</v>
      </c>
      <c r="B2153">
        <v>434</v>
      </c>
      <c r="C2153">
        <v>272</v>
      </c>
      <c r="D2153">
        <v>95</v>
      </c>
      <c r="E2153">
        <v>3</v>
      </c>
      <c r="F2153">
        <v>285</v>
      </c>
    </row>
    <row r="2154" spans="1:6" x14ac:dyDescent="0.25">
      <c r="A2154">
        <v>2152</v>
      </c>
      <c r="B2154">
        <v>434</v>
      </c>
      <c r="C2154">
        <v>190</v>
      </c>
      <c r="D2154">
        <v>98</v>
      </c>
      <c r="E2154">
        <v>1</v>
      </c>
      <c r="F2154">
        <v>98</v>
      </c>
    </row>
    <row r="2155" spans="1:6" x14ac:dyDescent="0.25">
      <c r="A2155">
        <v>2153</v>
      </c>
      <c r="B2155">
        <v>434</v>
      </c>
      <c r="C2155">
        <v>465</v>
      </c>
      <c r="D2155">
        <v>118</v>
      </c>
      <c r="E2155">
        <v>2</v>
      </c>
      <c r="F2155">
        <v>236</v>
      </c>
    </row>
    <row r="2156" spans="1:6" x14ac:dyDescent="0.25">
      <c r="A2156">
        <v>2154</v>
      </c>
      <c r="B2156">
        <v>434</v>
      </c>
      <c r="C2156">
        <v>128</v>
      </c>
      <c r="D2156">
        <v>92</v>
      </c>
      <c r="E2156">
        <v>2</v>
      </c>
      <c r="F2156">
        <v>184</v>
      </c>
    </row>
    <row r="2157" spans="1:6" x14ac:dyDescent="0.25">
      <c r="A2157">
        <v>2155</v>
      </c>
      <c r="B2157">
        <v>434</v>
      </c>
      <c r="C2157">
        <v>278</v>
      </c>
      <c r="D2157">
        <v>95</v>
      </c>
      <c r="E2157">
        <v>1</v>
      </c>
      <c r="F2157">
        <v>95</v>
      </c>
    </row>
    <row r="2158" spans="1:6" x14ac:dyDescent="0.25">
      <c r="A2158">
        <v>2156</v>
      </c>
      <c r="B2158">
        <v>434</v>
      </c>
      <c r="C2158">
        <v>310</v>
      </c>
      <c r="D2158">
        <v>105</v>
      </c>
      <c r="E2158">
        <v>3</v>
      </c>
      <c r="F2158">
        <v>315</v>
      </c>
    </row>
    <row r="2159" spans="1:6" x14ac:dyDescent="0.25">
      <c r="A2159">
        <v>2157</v>
      </c>
      <c r="B2159">
        <v>434</v>
      </c>
      <c r="C2159">
        <v>172</v>
      </c>
      <c r="D2159">
        <v>91</v>
      </c>
      <c r="E2159">
        <v>3</v>
      </c>
      <c r="F2159">
        <v>273</v>
      </c>
    </row>
    <row r="2160" spans="1:6" x14ac:dyDescent="0.25">
      <c r="A2160">
        <v>2158</v>
      </c>
      <c r="B2160">
        <v>434</v>
      </c>
      <c r="C2160">
        <v>803</v>
      </c>
      <c r="D2160">
        <v>91</v>
      </c>
      <c r="E2160">
        <v>3</v>
      </c>
      <c r="F2160">
        <v>273</v>
      </c>
    </row>
    <row r="2161" spans="1:6" x14ac:dyDescent="0.25">
      <c r="A2161">
        <v>2159</v>
      </c>
      <c r="B2161">
        <v>435</v>
      </c>
      <c r="C2161">
        <v>678</v>
      </c>
      <c r="D2161">
        <v>113</v>
      </c>
      <c r="E2161">
        <v>3</v>
      </c>
      <c r="F2161">
        <v>339</v>
      </c>
    </row>
    <row r="2162" spans="1:6" x14ac:dyDescent="0.25">
      <c r="A2162">
        <v>2160</v>
      </c>
      <c r="B2162">
        <v>435</v>
      </c>
      <c r="C2162">
        <v>269</v>
      </c>
      <c r="D2162">
        <v>95</v>
      </c>
      <c r="E2162">
        <v>3</v>
      </c>
      <c r="F2162">
        <v>285</v>
      </c>
    </row>
    <row r="2163" spans="1:6" x14ac:dyDescent="0.25">
      <c r="A2163">
        <v>2161</v>
      </c>
      <c r="B2163">
        <v>435</v>
      </c>
      <c r="C2163">
        <v>889</v>
      </c>
      <c r="D2163">
        <v>94</v>
      </c>
      <c r="E2163">
        <v>2</v>
      </c>
      <c r="F2163">
        <v>188</v>
      </c>
    </row>
    <row r="2164" spans="1:6" x14ac:dyDescent="0.25">
      <c r="A2164">
        <v>2162</v>
      </c>
      <c r="B2164">
        <v>435</v>
      </c>
      <c r="C2164">
        <v>77</v>
      </c>
      <c r="D2164">
        <v>118</v>
      </c>
      <c r="E2164">
        <v>2</v>
      </c>
      <c r="F2164">
        <v>236</v>
      </c>
    </row>
    <row r="2165" spans="1:6" x14ac:dyDescent="0.25">
      <c r="A2165">
        <v>2163</v>
      </c>
      <c r="B2165">
        <v>435</v>
      </c>
      <c r="C2165">
        <v>754</v>
      </c>
      <c r="D2165">
        <v>109</v>
      </c>
      <c r="E2165">
        <v>2</v>
      </c>
      <c r="F2165">
        <v>218</v>
      </c>
    </row>
    <row r="2166" spans="1:6" x14ac:dyDescent="0.25">
      <c r="A2166">
        <v>2164</v>
      </c>
      <c r="B2166">
        <v>436</v>
      </c>
      <c r="C2166">
        <v>583</v>
      </c>
      <c r="D2166">
        <v>100</v>
      </c>
      <c r="E2166">
        <v>3</v>
      </c>
      <c r="F2166">
        <v>300</v>
      </c>
    </row>
    <row r="2167" spans="1:6" x14ac:dyDescent="0.25">
      <c r="A2167">
        <v>2165</v>
      </c>
      <c r="B2167">
        <v>436</v>
      </c>
      <c r="C2167">
        <v>579</v>
      </c>
      <c r="D2167">
        <v>100</v>
      </c>
      <c r="E2167">
        <v>1</v>
      </c>
      <c r="F2167">
        <v>100</v>
      </c>
    </row>
    <row r="2168" spans="1:6" x14ac:dyDescent="0.25">
      <c r="A2168">
        <v>2166</v>
      </c>
      <c r="B2168">
        <v>437</v>
      </c>
      <c r="C2168">
        <v>243</v>
      </c>
      <c r="D2168">
        <v>106</v>
      </c>
      <c r="E2168">
        <v>2</v>
      </c>
      <c r="F2168">
        <v>212</v>
      </c>
    </row>
    <row r="2169" spans="1:6" x14ac:dyDescent="0.25">
      <c r="A2169">
        <v>2167</v>
      </c>
      <c r="B2169">
        <v>437</v>
      </c>
      <c r="C2169">
        <v>363</v>
      </c>
      <c r="D2169">
        <v>94</v>
      </c>
      <c r="E2169">
        <v>1</v>
      </c>
      <c r="F2169">
        <v>94</v>
      </c>
    </row>
    <row r="2170" spans="1:6" x14ac:dyDescent="0.25">
      <c r="A2170">
        <v>2168</v>
      </c>
      <c r="B2170">
        <v>437</v>
      </c>
      <c r="C2170">
        <v>43</v>
      </c>
      <c r="D2170">
        <v>104</v>
      </c>
      <c r="E2170">
        <v>3</v>
      </c>
      <c r="F2170">
        <v>312</v>
      </c>
    </row>
    <row r="2171" spans="1:6" x14ac:dyDescent="0.25">
      <c r="A2171">
        <v>2169</v>
      </c>
      <c r="B2171">
        <v>437</v>
      </c>
      <c r="C2171">
        <v>308</v>
      </c>
      <c r="D2171">
        <v>105</v>
      </c>
      <c r="E2171">
        <v>3</v>
      </c>
      <c r="F2171">
        <v>315</v>
      </c>
    </row>
    <row r="2172" spans="1:6" x14ac:dyDescent="0.25">
      <c r="A2172">
        <v>2170</v>
      </c>
      <c r="B2172">
        <v>437</v>
      </c>
      <c r="C2172">
        <v>523</v>
      </c>
      <c r="D2172">
        <v>102</v>
      </c>
      <c r="E2172">
        <v>1</v>
      </c>
      <c r="F2172">
        <v>102</v>
      </c>
    </row>
    <row r="2173" spans="1:6" x14ac:dyDescent="0.25">
      <c r="A2173">
        <v>2171</v>
      </c>
      <c r="B2173">
        <v>437</v>
      </c>
      <c r="C2173">
        <v>1176</v>
      </c>
      <c r="D2173">
        <v>99</v>
      </c>
      <c r="E2173">
        <v>3</v>
      </c>
      <c r="F2173">
        <v>297</v>
      </c>
    </row>
    <row r="2174" spans="1:6" x14ac:dyDescent="0.25">
      <c r="A2174">
        <v>2172</v>
      </c>
      <c r="B2174">
        <v>438</v>
      </c>
      <c r="C2174">
        <v>884</v>
      </c>
      <c r="D2174">
        <v>94</v>
      </c>
      <c r="E2174">
        <v>2</v>
      </c>
      <c r="F2174">
        <v>188</v>
      </c>
    </row>
    <row r="2175" spans="1:6" x14ac:dyDescent="0.25">
      <c r="A2175">
        <v>2173</v>
      </c>
      <c r="B2175">
        <v>438</v>
      </c>
      <c r="C2175">
        <v>856</v>
      </c>
      <c r="D2175">
        <v>113</v>
      </c>
      <c r="E2175">
        <v>1</v>
      </c>
      <c r="F2175">
        <v>113</v>
      </c>
    </row>
    <row r="2176" spans="1:6" x14ac:dyDescent="0.25">
      <c r="A2176">
        <v>2174</v>
      </c>
      <c r="B2176">
        <v>438</v>
      </c>
      <c r="C2176">
        <v>491</v>
      </c>
      <c r="D2176">
        <v>102</v>
      </c>
      <c r="E2176">
        <v>2</v>
      </c>
      <c r="F2176">
        <v>204</v>
      </c>
    </row>
    <row r="2177" spans="1:6" x14ac:dyDescent="0.25">
      <c r="A2177">
        <v>2175</v>
      </c>
      <c r="B2177">
        <v>438</v>
      </c>
      <c r="C2177">
        <v>214</v>
      </c>
      <c r="D2177">
        <v>106</v>
      </c>
      <c r="E2177">
        <v>2</v>
      </c>
      <c r="F2177">
        <v>212</v>
      </c>
    </row>
    <row r="2178" spans="1:6" x14ac:dyDescent="0.25">
      <c r="A2178">
        <v>2176</v>
      </c>
      <c r="B2178">
        <v>439</v>
      </c>
      <c r="C2178">
        <v>1087</v>
      </c>
      <c r="D2178">
        <v>115</v>
      </c>
      <c r="E2178">
        <v>3</v>
      </c>
      <c r="F2178">
        <v>345</v>
      </c>
    </row>
    <row r="2179" spans="1:6" x14ac:dyDescent="0.25">
      <c r="A2179">
        <v>2177</v>
      </c>
      <c r="B2179">
        <v>439</v>
      </c>
      <c r="C2179">
        <v>164</v>
      </c>
      <c r="D2179">
        <v>91</v>
      </c>
      <c r="E2179">
        <v>2</v>
      </c>
      <c r="F2179">
        <v>182</v>
      </c>
    </row>
    <row r="2180" spans="1:6" x14ac:dyDescent="0.25">
      <c r="A2180">
        <v>2178</v>
      </c>
      <c r="B2180">
        <v>439</v>
      </c>
      <c r="C2180">
        <v>669</v>
      </c>
      <c r="D2180">
        <v>113</v>
      </c>
      <c r="E2180">
        <v>2</v>
      </c>
      <c r="F2180">
        <v>226</v>
      </c>
    </row>
    <row r="2181" spans="1:6" x14ac:dyDescent="0.25">
      <c r="A2181">
        <v>2179</v>
      </c>
      <c r="B2181">
        <v>439</v>
      </c>
      <c r="C2181">
        <v>1036</v>
      </c>
      <c r="D2181">
        <v>90</v>
      </c>
      <c r="E2181">
        <v>3</v>
      </c>
      <c r="F2181">
        <v>270</v>
      </c>
    </row>
    <row r="2182" spans="1:6" x14ac:dyDescent="0.25">
      <c r="A2182">
        <v>2180</v>
      </c>
      <c r="B2182">
        <v>439</v>
      </c>
      <c r="C2182">
        <v>400</v>
      </c>
      <c r="D2182">
        <v>119</v>
      </c>
      <c r="E2182">
        <v>1</v>
      </c>
      <c r="F2182">
        <v>119</v>
      </c>
    </row>
    <row r="2183" spans="1:6" x14ac:dyDescent="0.25">
      <c r="A2183">
        <v>2181</v>
      </c>
      <c r="B2183">
        <v>439</v>
      </c>
      <c r="C2183">
        <v>1025</v>
      </c>
      <c r="D2183">
        <v>90</v>
      </c>
      <c r="E2183">
        <v>2</v>
      </c>
      <c r="F2183">
        <v>180</v>
      </c>
    </row>
    <row r="2184" spans="1:6" x14ac:dyDescent="0.25">
      <c r="A2184">
        <v>2182</v>
      </c>
      <c r="B2184">
        <v>439</v>
      </c>
      <c r="C2184">
        <v>137</v>
      </c>
      <c r="D2184">
        <v>92</v>
      </c>
      <c r="E2184">
        <v>1</v>
      </c>
      <c r="F2184">
        <v>92</v>
      </c>
    </row>
    <row r="2185" spans="1:6" x14ac:dyDescent="0.25">
      <c r="A2185">
        <v>2183</v>
      </c>
      <c r="B2185">
        <v>439</v>
      </c>
      <c r="C2185">
        <v>942</v>
      </c>
      <c r="D2185">
        <v>96</v>
      </c>
      <c r="E2185">
        <v>2</v>
      </c>
      <c r="F2185">
        <v>192</v>
      </c>
    </row>
    <row r="2186" spans="1:6" x14ac:dyDescent="0.25">
      <c r="A2186">
        <v>2184</v>
      </c>
      <c r="B2186">
        <v>440</v>
      </c>
      <c r="C2186">
        <v>1158</v>
      </c>
      <c r="D2186">
        <v>99</v>
      </c>
      <c r="E2186">
        <v>3</v>
      </c>
      <c r="F2186">
        <v>297</v>
      </c>
    </row>
    <row r="2187" spans="1:6" x14ac:dyDescent="0.25">
      <c r="A2187">
        <v>2185</v>
      </c>
      <c r="B2187">
        <v>440</v>
      </c>
      <c r="C2187">
        <v>105</v>
      </c>
      <c r="D2187">
        <v>92</v>
      </c>
      <c r="E2187">
        <v>2</v>
      </c>
      <c r="F2187">
        <v>184</v>
      </c>
    </row>
    <row r="2188" spans="1:6" x14ac:dyDescent="0.25">
      <c r="A2188">
        <v>2186</v>
      </c>
      <c r="B2188">
        <v>440</v>
      </c>
      <c r="C2188">
        <v>762</v>
      </c>
      <c r="D2188">
        <v>109</v>
      </c>
      <c r="E2188">
        <v>2</v>
      </c>
      <c r="F2188">
        <v>218</v>
      </c>
    </row>
    <row r="2189" spans="1:6" x14ac:dyDescent="0.25">
      <c r="A2189">
        <v>2187</v>
      </c>
      <c r="B2189">
        <v>440</v>
      </c>
      <c r="C2189">
        <v>1130</v>
      </c>
      <c r="D2189">
        <v>102</v>
      </c>
      <c r="E2189">
        <v>1</v>
      </c>
      <c r="F2189">
        <v>102</v>
      </c>
    </row>
    <row r="2190" spans="1:6" x14ac:dyDescent="0.25">
      <c r="A2190">
        <v>2188</v>
      </c>
      <c r="B2190">
        <v>440</v>
      </c>
      <c r="C2190">
        <v>882</v>
      </c>
      <c r="D2190">
        <v>94</v>
      </c>
      <c r="E2190">
        <v>1</v>
      </c>
      <c r="F2190">
        <v>94</v>
      </c>
    </row>
    <row r="2191" spans="1:6" x14ac:dyDescent="0.25">
      <c r="A2191">
        <v>2189</v>
      </c>
      <c r="B2191">
        <v>440</v>
      </c>
      <c r="C2191">
        <v>120</v>
      </c>
      <c r="D2191">
        <v>92</v>
      </c>
      <c r="E2191">
        <v>3</v>
      </c>
      <c r="F2191">
        <v>276</v>
      </c>
    </row>
    <row r="2192" spans="1:6" x14ac:dyDescent="0.25">
      <c r="A2192">
        <v>2190</v>
      </c>
      <c r="B2192">
        <v>441</v>
      </c>
      <c r="C2192">
        <v>1155</v>
      </c>
      <c r="D2192">
        <v>99</v>
      </c>
      <c r="E2192">
        <v>1</v>
      </c>
      <c r="F2192">
        <v>99</v>
      </c>
    </row>
    <row r="2193" spans="1:6" x14ac:dyDescent="0.25">
      <c r="A2193">
        <v>2191</v>
      </c>
      <c r="B2193">
        <v>441</v>
      </c>
      <c r="C2193">
        <v>974</v>
      </c>
      <c r="D2193">
        <v>97</v>
      </c>
      <c r="E2193">
        <v>1</v>
      </c>
      <c r="F2193">
        <v>97</v>
      </c>
    </row>
    <row r="2194" spans="1:6" x14ac:dyDescent="0.25">
      <c r="A2194">
        <v>2192</v>
      </c>
      <c r="B2194">
        <v>441</v>
      </c>
      <c r="C2194">
        <v>611</v>
      </c>
      <c r="D2194">
        <v>112</v>
      </c>
      <c r="E2194">
        <v>3</v>
      </c>
      <c r="F2194">
        <v>336</v>
      </c>
    </row>
    <row r="2195" spans="1:6" x14ac:dyDescent="0.25">
      <c r="A2195">
        <v>2193</v>
      </c>
      <c r="B2195">
        <v>441</v>
      </c>
      <c r="C2195">
        <v>642</v>
      </c>
      <c r="D2195">
        <v>93</v>
      </c>
      <c r="E2195">
        <v>1</v>
      </c>
      <c r="F2195">
        <v>93</v>
      </c>
    </row>
    <row r="2196" spans="1:6" x14ac:dyDescent="0.25">
      <c r="A2196">
        <v>2194</v>
      </c>
      <c r="B2196">
        <v>441</v>
      </c>
      <c r="C2196">
        <v>756</v>
      </c>
      <c r="D2196">
        <v>109</v>
      </c>
      <c r="E2196">
        <v>3</v>
      </c>
      <c r="F2196">
        <v>327</v>
      </c>
    </row>
    <row r="2197" spans="1:6" x14ac:dyDescent="0.25">
      <c r="A2197">
        <v>2195</v>
      </c>
      <c r="B2197">
        <v>441</v>
      </c>
      <c r="C2197">
        <v>447</v>
      </c>
      <c r="D2197">
        <v>107</v>
      </c>
      <c r="E2197">
        <v>3</v>
      </c>
      <c r="F2197">
        <v>321</v>
      </c>
    </row>
    <row r="2198" spans="1:6" x14ac:dyDescent="0.25">
      <c r="A2198">
        <v>2196</v>
      </c>
      <c r="B2198">
        <v>441</v>
      </c>
      <c r="C2198">
        <v>199</v>
      </c>
      <c r="D2198">
        <v>98</v>
      </c>
      <c r="E2198">
        <v>2</v>
      </c>
      <c r="F2198">
        <v>196</v>
      </c>
    </row>
    <row r="2199" spans="1:6" x14ac:dyDescent="0.25">
      <c r="A2199">
        <v>2197</v>
      </c>
      <c r="B2199">
        <v>441</v>
      </c>
      <c r="C2199">
        <v>169</v>
      </c>
      <c r="D2199">
        <v>91</v>
      </c>
      <c r="E2199">
        <v>3</v>
      </c>
      <c r="F2199">
        <v>273</v>
      </c>
    </row>
    <row r="2200" spans="1:6" x14ac:dyDescent="0.25">
      <c r="A2200">
        <v>2198</v>
      </c>
      <c r="B2200">
        <v>442</v>
      </c>
      <c r="C2200">
        <v>1242</v>
      </c>
      <c r="D2200">
        <v>112</v>
      </c>
      <c r="E2200">
        <v>2</v>
      </c>
      <c r="F2200">
        <v>224</v>
      </c>
    </row>
    <row r="2201" spans="1:6" x14ac:dyDescent="0.25">
      <c r="A2201">
        <v>2199</v>
      </c>
      <c r="B2201">
        <v>442</v>
      </c>
      <c r="C2201">
        <v>970</v>
      </c>
      <c r="D2201">
        <v>97</v>
      </c>
      <c r="E2201">
        <v>1</v>
      </c>
      <c r="F2201">
        <v>97</v>
      </c>
    </row>
    <row r="2202" spans="1:6" x14ac:dyDescent="0.25">
      <c r="A2202">
        <v>2200</v>
      </c>
      <c r="B2202">
        <v>442</v>
      </c>
      <c r="C2202">
        <v>873</v>
      </c>
      <c r="D2202">
        <v>113</v>
      </c>
      <c r="E2202">
        <v>1</v>
      </c>
      <c r="F2202">
        <v>113</v>
      </c>
    </row>
    <row r="2203" spans="1:6" x14ac:dyDescent="0.25">
      <c r="A2203">
        <v>2201</v>
      </c>
      <c r="B2203">
        <v>443</v>
      </c>
      <c r="C2203">
        <v>513</v>
      </c>
      <c r="D2203">
        <v>102</v>
      </c>
      <c r="E2203">
        <v>2</v>
      </c>
      <c r="F2203">
        <v>204</v>
      </c>
    </row>
    <row r="2204" spans="1:6" x14ac:dyDescent="0.25">
      <c r="A2204">
        <v>2202</v>
      </c>
      <c r="B2204">
        <v>443</v>
      </c>
      <c r="C2204">
        <v>380</v>
      </c>
      <c r="D2204">
        <v>94</v>
      </c>
      <c r="E2204">
        <v>2</v>
      </c>
      <c r="F2204">
        <v>188</v>
      </c>
    </row>
    <row r="2205" spans="1:6" x14ac:dyDescent="0.25">
      <c r="A2205">
        <v>2203</v>
      </c>
      <c r="B2205">
        <v>443</v>
      </c>
      <c r="C2205">
        <v>46</v>
      </c>
      <c r="D2205">
        <v>104</v>
      </c>
      <c r="E2205">
        <v>2</v>
      </c>
      <c r="F2205">
        <v>208</v>
      </c>
    </row>
    <row r="2206" spans="1:6" x14ac:dyDescent="0.25">
      <c r="A2206">
        <v>2204</v>
      </c>
      <c r="B2206">
        <v>444</v>
      </c>
      <c r="C2206">
        <v>39</v>
      </c>
      <c r="D2206">
        <v>104</v>
      </c>
      <c r="E2206">
        <v>3</v>
      </c>
      <c r="F2206">
        <v>312</v>
      </c>
    </row>
    <row r="2207" spans="1:6" x14ac:dyDescent="0.25">
      <c r="A2207">
        <v>2205</v>
      </c>
      <c r="B2207">
        <v>444</v>
      </c>
      <c r="C2207">
        <v>263</v>
      </c>
      <c r="D2207">
        <v>95</v>
      </c>
      <c r="E2207">
        <v>1</v>
      </c>
      <c r="F2207">
        <v>95</v>
      </c>
    </row>
    <row r="2208" spans="1:6" x14ac:dyDescent="0.25">
      <c r="A2208">
        <v>2206</v>
      </c>
      <c r="B2208">
        <v>444</v>
      </c>
      <c r="C2208">
        <v>178</v>
      </c>
      <c r="D2208">
        <v>98</v>
      </c>
      <c r="E2208">
        <v>1</v>
      </c>
      <c r="F2208">
        <v>98</v>
      </c>
    </row>
    <row r="2209" spans="1:6" x14ac:dyDescent="0.25">
      <c r="A2209">
        <v>2207</v>
      </c>
      <c r="B2209">
        <v>445</v>
      </c>
      <c r="C2209">
        <v>561</v>
      </c>
      <c r="D2209">
        <v>100</v>
      </c>
      <c r="E2209">
        <v>3</v>
      </c>
      <c r="F2209">
        <v>300</v>
      </c>
    </row>
    <row r="2210" spans="1:6" x14ac:dyDescent="0.25">
      <c r="A2210">
        <v>2208</v>
      </c>
      <c r="B2210">
        <v>445</v>
      </c>
      <c r="C2210">
        <v>1096</v>
      </c>
      <c r="D2210">
        <v>115</v>
      </c>
      <c r="E2210">
        <v>2</v>
      </c>
      <c r="F2210">
        <v>230</v>
      </c>
    </row>
    <row r="2211" spans="1:6" x14ac:dyDescent="0.25">
      <c r="A2211">
        <v>2209</v>
      </c>
      <c r="B2211">
        <v>446</v>
      </c>
      <c r="C2211">
        <v>201</v>
      </c>
      <c r="D2211">
        <v>98</v>
      </c>
      <c r="E2211">
        <v>3</v>
      </c>
      <c r="F2211">
        <v>294</v>
      </c>
    </row>
    <row r="2212" spans="1:6" x14ac:dyDescent="0.25">
      <c r="A2212">
        <v>2210</v>
      </c>
      <c r="B2212">
        <v>446</v>
      </c>
      <c r="C2212">
        <v>932</v>
      </c>
      <c r="D2212">
        <v>96</v>
      </c>
      <c r="E2212">
        <v>3</v>
      </c>
      <c r="F2212">
        <v>288</v>
      </c>
    </row>
    <row r="2213" spans="1:6" x14ac:dyDescent="0.25">
      <c r="A2213">
        <v>2211</v>
      </c>
      <c r="B2213">
        <v>446</v>
      </c>
      <c r="C2213">
        <v>33</v>
      </c>
      <c r="D2213">
        <v>96</v>
      </c>
      <c r="E2213">
        <v>2</v>
      </c>
      <c r="F2213">
        <v>192</v>
      </c>
    </row>
    <row r="2214" spans="1:6" x14ac:dyDescent="0.25">
      <c r="A2214">
        <v>2212</v>
      </c>
      <c r="B2214">
        <v>446</v>
      </c>
      <c r="C2214">
        <v>541</v>
      </c>
      <c r="D2214">
        <v>98</v>
      </c>
      <c r="E2214">
        <v>3</v>
      </c>
      <c r="F2214">
        <v>294</v>
      </c>
    </row>
    <row r="2215" spans="1:6" x14ac:dyDescent="0.25">
      <c r="A2215">
        <v>2213</v>
      </c>
      <c r="B2215">
        <v>446</v>
      </c>
      <c r="C2215">
        <v>725</v>
      </c>
      <c r="D2215">
        <v>119</v>
      </c>
      <c r="E2215">
        <v>1</v>
      </c>
      <c r="F2215">
        <v>119</v>
      </c>
    </row>
    <row r="2216" spans="1:6" x14ac:dyDescent="0.25">
      <c r="A2216">
        <v>2214</v>
      </c>
      <c r="B2216">
        <v>447</v>
      </c>
      <c r="C2216">
        <v>1095</v>
      </c>
      <c r="D2216">
        <v>115</v>
      </c>
      <c r="E2216">
        <v>1</v>
      </c>
      <c r="F2216">
        <v>115</v>
      </c>
    </row>
    <row r="2217" spans="1:6" x14ac:dyDescent="0.25">
      <c r="A2217">
        <v>2215</v>
      </c>
      <c r="B2217">
        <v>447</v>
      </c>
      <c r="C2217">
        <v>1124</v>
      </c>
      <c r="D2217">
        <v>102</v>
      </c>
      <c r="E2217">
        <v>2</v>
      </c>
      <c r="F2217">
        <v>204</v>
      </c>
    </row>
    <row r="2218" spans="1:6" x14ac:dyDescent="0.25">
      <c r="A2218">
        <v>2216</v>
      </c>
      <c r="B2218">
        <v>447</v>
      </c>
      <c r="C2218">
        <v>14</v>
      </c>
      <c r="D2218">
        <v>96</v>
      </c>
      <c r="E2218">
        <v>2</v>
      </c>
      <c r="F2218">
        <v>192</v>
      </c>
    </row>
    <row r="2219" spans="1:6" x14ac:dyDescent="0.25">
      <c r="A2219">
        <v>2217</v>
      </c>
      <c r="B2219">
        <v>447</v>
      </c>
      <c r="C2219">
        <v>701</v>
      </c>
      <c r="D2219">
        <v>119</v>
      </c>
      <c r="E2219">
        <v>3</v>
      </c>
      <c r="F2219">
        <v>357</v>
      </c>
    </row>
    <row r="2220" spans="1:6" x14ac:dyDescent="0.25">
      <c r="A2220">
        <v>2218</v>
      </c>
      <c r="B2220">
        <v>447</v>
      </c>
      <c r="C2220">
        <v>427</v>
      </c>
      <c r="D2220">
        <v>107</v>
      </c>
      <c r="E2220">
        <v>3</v>
      </c>
      <c r="F2220">
        <v>321</v>
      </c>
    </row>
    <row r="2221" spans="1:6" x14ac:dyDescent="0.25">
      <c r="A2221">
        <v>2219</v>
      </c>
      <c r="B2221">
        <v>447</v>
      </c>
      <c r="C2221">
        <v>719</v>
      </c>
      <c r="D2221">
        <v>119</v>
      </c>
      <c r="E2221">
        <v>1</v>
      </c>
      <c r="F2221">
        <v>119</v>
      </c>
    </row>
    <row r="2222" spans="1:6" x14ac:dyDescent="0.25">
      <c r="A2222">
        <v>2220</v>
      </c>
      <c r="B2222">
        <v>448</v>
      </c>
      <c r="C2222">
        <v>1030</v>
      </c>
      <c r="D2222">
        <v>90</v>
      </c>
      <c r="E2222">
        <v>2</v>
      </c>
      <c r="F2222">
        <v>180</v>
      </c>
    </row>
    <row r="2223" spans="1:6" x14ac:dyDescent="0.25">
      <c r="A2223">
        <v>2221</v>
      </c>
      <c r="B2223">
        <v>448</v>
      </c>
      <c r="C2223">
        <v>136</v>
      </c>
      <c r="D2223">
        <v>92</v>
      </c>
      <c r="E2223">
        <v>2</v>
      </c>
      <c r="F2223">
        <v>184</v>
      </c>
    </row>
    <row r="2224" spans="1:6" x14ac:dyDescent="0.25">
      <c r="A2224">
        <v>2222</v>
      </c>
      <c r="B2224">
        <v>448</v>
      </c>
      <c r="C2224">
        <v>95</v>
      </c>
      <c r="D2224">
        <v>118</v>
      </c>
      <c r="E2224">
        <v>2</v>
      </c>
      <c r="F2224">
        <v>236</v>
      </c>
    </row>
    <row r="2225" spans="1:6" x14ac:dyDescent="0.25">
      <c r="A2225">
        <v>2223</v>
      </c>
      <c r="B2225">
        <v>449</v>
      </c>
      <c r="C2225">
        <v>923</v>
      </c>
      <c r="D2225">
        <v>96</v>
      </c>
      <c r="E2225">
        <v>3</v>
      </c>
      <c r="F2225">
        <v>288</v>
      </c>
    </row>
    <row r="2226" spans="1:6" x14ac:dyDescent="0.25">
      <c r="A2226">
        <v>2224</v>
      </c>
      <c r="B2226">
        <v>449</v>
      </c>
      <c r="C2226">
        <v>1094</v>
      </c>
      <c r="D2226">
        <v>115</v>
      </c>
      <c r="E2226">
        <v>2</v>
      </c>
      <c r="F2226">
        <v>230</v>
      </c>
    </row>
    <row r="2227" spans="1:6" x14ac:dyDescent="0.25">
      <c r="A2227">
        <v>2225</v>
      </c>
      <c r="B2227">
        <v>449</v>
      </c>
      <c r="C2227">
        <v>425</v>
      </c>
      <c r="D2227">
        <v>107</v>
      </c>
      <c r="E2227">
        <v>1</v>
      </c>
      <c r="F2227">
        <v>107</v>
      </c>
    </row>
    <row r="2228" spans="1:6" x14ac:dyDescent="0.25">
      <c r="A2228">
        <v>2226</v>
      </c>
      <c r="B2228">
        <v>449</v>
      </c>
      <c r="C2228">
        <v>1177</v>
      </c>
      <c r="D2228">
        <v>99</v>
      </c>
      <c r="E2228">
        <v>1</v>
      </c>
      <c r="F2228">
        <v>99</v>
      </c>
    </row>
    <row r="2229" spans="1:6" x14ac:dyDescent="0.25">
      <c r="A2229">
        <v>2227</v>
      </c>
      <c r="B2229">
        <v>450</v>
      </c>
      <c r="C2229">
        <v>277</v>
      </c>
      <c r="D2229">
        <v>95</v>
      </c>
      <c r="E2229">
        <v>3</v>
      </c>
      <c r="F2229">
        <v>285</v>
      </c>
    </row>
    <row r="2230" spans="1:6" x14ac:dyDescent="0.25">
      <c r="A2230">
        <v>2228</v>
      </c>
      <c r="B2230">
        <v>450</v>
      </c>
      <c r="C2230">
        <v>955</v>
      </c>
      <c r="D2230">
        <v>97</v>
      </c>
      <c r="E2230">
        <v>1</v>
      </c>
      <c r="F2230">
        <v>97</v>
      </c>
    </row>
    <row r="2231" spans="1:6" x14ac:dyDescent="0.25">
      <c r="A2231">
        <v>2229</v>
      </c>
      <c r="B2231">
        <v>450</v>
      </c>
      <c r="C2231">
        <v>306</v>
      </c>
      <c r="D2231">
        <v>105</v>
      </c>
      <c r="E2231">
        <v>3</v>
      </c>
      <c r="F2231">
        <v>315</v>
      </c>
    </row>
    <row r="2232" spans="1:6" x14ac:dyDescent="0.25">
      <c r="A2232">
        <v>2230</v>
      </c>
      <c r="B2232">
        <v>450</v>
      </c>
      <c r="C2232">
        <v>837</v>
      </c>
      <c r="D2232">
        <v>117</v>
      </c>
      <c r="E2232">
        <v>1</v>
      </c>
      <c r="F2232">
        <v>117</v>
      </c>
    </row>
    <row r="2233" spans="1:6" x14ac:dyDescent="0.25">
      <c r="A2233">
        <v>2231</v>
      </c>
      <c r="B2233">
        <v>450</v>
      </c>
      <c r="C2233">
        <v>517</v>
      </c>
      <c r="D2233">
        <v>102</v>
      </c>
      <c r="E2233">
        <v>1</v>
      </c>
      <c r="F2233">
        <v>102</v>
      </c>
    </row>
    <row r="2234" spans="1:6" x14ac:dyDescent="0.25">
      <c r="A2234">
        <v>2232</v>
      </c>
      <c r="B2234">
        <v>450</v>
      </c>
      <c r="C2234">
        <v>216</v>
      </c>
      <c r="D2234">
        <v>106</v>
      </c>
      <c r="E2234">
        <v>3</v>
      </c>
      <c r="F2234">
        <v>318</v>
      </c>
    </row>
    <row r="2235" spans="1:6" x14ac:dyDescent="0.25">
      <c r="A2235">
        <v>2233</v>
      </c>
      <c r="B2235">
        <v>451</v>
      </c>
      <c r="C2235">
        <v>688</v>
      </c>
      <c r="D2235">
        <v>113</v>
      </c>
      <c r="E2235">
        <v>1</v>
      </c>
      <c r="F2235">
        <v>113</v>
      </c>
    </row>
    <row r="2236" spans="1:6" x14ac:dyDescent="0.25">
      <c r="A2236">
        <v>2234</v>
      </c>
      <c r="B2236">
        <v>451</v>
      </c>
      <c r="C2236">
        <v>234</v>
      </c>
      <c r="D2236">
        <v>106</v>
      </c>
      <c r="E2236">
        <v>2</v>
      </c>
      <c r="F2236">
        <v>212</v>
      </c>
    </row>
    <row r="2237" spans="1:6" x14ac:dyDescent="0.25">
      <c r="A2237">
        <v>2235</v>
      </c>
      <c r="B2237">
        <v>451</v>
      </c>
      <c r="C2237">
        <v>778</v>
      </c>
      <c r="D2237">
        <v>91</v>
      </c>
      <c r="E2237">
        <v>1</v>
      </c>
      <c r="F2237">
        <v>91</v>
      </c>
    </row>
    <row r="2238" spans="1:6" x14ac:dyDescent="0.25">
      <c r="A2238">
        <v>2236</v>
      </c>
      <c r="B2238">
        <v>451</v>
      </c>
      <c r="C2238">
        <v>183</v>
      </c>
      <c r="D2238">
        <v>98</v>
      </c>
      <c r="E2238">
        <v>2</v>
      </c>
      <c r="F2238">
        <v>196</v>
      </c>
    </row>
    <row r="2239" spans="1:6" x14ac:dyDescent="0.25">
      <c r="A2239">
        <v>2237</v>
      </c>
      <c r="B2239">
        <v>452</v>
      </c>
      <c r="C2239">
        <v>797</v>
      </c>
      <c r="D2239">
        <v>91</v>
      </c>
      <c r="E2239">
        <v>1</v>
      </c>
      <c r="F2239">
        <v>91</v>
      </c>
    </row>
    <row r="2240" spans="1:6" x14ac:dyDescent="0.25">
      <c r="A2240">
        <v>2238</v>
      </c>
      <c r="B2240">
        <v>452</v>
      </c>
      <c r="C2240">
        <v>526</v>
      </c>
      <c r="D2240">
        <v>98</v>
      </c>
      <c r="E2240">
        <v>1</v>
      </c>
      <c r="F2240">
        <v>98</v>
      </c>
    </row>
    <row r="2241" spans="1:6" x14ac:dyDescent="0.25">
      <c r="A2241">
        <v>2239</v>
      </c>
      <c r="B2241">
        <v>453</v>
      </c>
      <c r="C2241">
        <v>728</v>
      </c>
      <c r="D2241">
        <v>119</v>
      </c>
      <c r="E2241">
        <v>1</v>
      </c>
      <c r="F2241">
        <v>119</v>
      </c>
    </row>
    <row r="2242" spans="1:6" x14ac:dyDescent="0.25">
      <c r="A2242">
        <v>2240</v>
      </c>
      <c r="B2242">
        <v>453</v>
      </c>
      <c r="C2242">
        <v>305</v>
      </c>
      <c r="D2242">
        <v>105</v>
      </c>
      <c r="E2242">
        <v>1</v>
      </c>
      <c r="F2242">
        <v>105</v>
      </c>
    </row>
    <row r="2243" spans="1:6" x14ac:dyDescent="0.25">
      <c r="A2243">
        <v>2241</v>
      </c>
      <c r="B2243">
        <v>454</v>
      </c>
      <c r="C2243">
        <v>669</v>
      </c>
      <c r="D2243">
        <v>113</v>
      </c>
      <c r="E2243">
        <v>3</v>
      </c>
      <c r="F2243">
        <v>339</v>
      </c>
    </row>
    <row r="2244" spans="1:6" x14ac:dyDescent="0.25">
      <c r="A2244">
        <v>2242</v>
      </c>
      <c r="B2244">
        <v>454</v>
      </c>
      <c r="C2244">
        <v>693</v>
      </c>
      <c r="D2244">
        <v>113</v>
      </c>
      <c r="E2244">
        <v>1</v>
      </c>
      <c r="F2244">
        <v>113</v>
      </c>
    </row>
    <row r="2245" spans="1:6" x14ac:dyDescent="0.25">
      <c r="A2245">
        <v>2243</v>
      </c>
      <c r="B2245">
        <v>454</v>
      </c>
      <c r="C2245">
        <v>286</v>
      </c>
      <c r="D2245">
        <v>105</v>
      </c>
      <c r="E2245">
        <v>2</v>
      </c>
      <c r="F2245">
        <v>210</v>
      </c>
    </row>
    <row r="2246" spans="1:6" x14ac:dyDescent="0.25">
      <c r="A2246">
        <v>2244</v>
      </c>
      <c r="B2246">
        <v>454</v>
      </c>
      <c r="C2246">
        <v>382</v>
      </c>
      <c r="D2246">
        <v>94</v>
      </c>
      <c r="E2246">
        <v>2</v>
      </c>
      <c r="F2246">
        <v>188</v>
      </c>
    </row>
    <row r="2247" spans="1:6" x14ac:dyDescent="0.25">
      <c r="A2247">
        <v>2245</v>
      </c>
      <c r="B2247">
        <v>455</v>
      </c>
      <c r="C2247">
        <v>211</v>
      </c>
      <c r="D2247">
        <v>106</v>
      </c>
      <c r="E2247">
        <v>3</v>
      </c>
      <c r="F2247">
        <v>318</v>
      </c>
    </row>
    <row r="2248" spans="1:6" x14ac:dyDescent="0.25">
      <c r="A2248">
        <v>2246</v>
      </c>
      <c r="B2248">
        <v>455</v>
      </c>
      <c r="C2248">
        <v>783</v>
      </c>
      <c r="D2248">
        <v>91</v>
      </c>
      <c r="E2248">
        <v>2</v>
      </c>
      <c r="F2248">
        <v>182</v>
      </c>
    </row>
    <row r="2249" spans="1:6" x14ac:dyDescent="0.25">
      <c r="A2249">
        <v>2247</v>
      </c>
      <c r="B2249">
        <v>456</v>
      </c>
      <c r="C2249">
        <v>15</v>
      </c>
      <c r="D2249">
        <v>96</v>
      </c>
      <c r="E2249">
        <v>3</v>
      </c>
      <c r="F2249">
        <v>288</v>
      </c>
    </row>
    <row r="2250" spans="1:6" x14ac:dyDescent="0.25">
      <c r="A2250">
        <v>2248</v>
      </c>
      <c r="B2250">
        <v>456</v>
      </c>
      <c r="C2250">
        <v>15</v>
      </c>
      <c r="D2250">
        <v>96</v>
      </c>
      <c r="E2250">
        <v>2</v>
      </c>
      <c r="F2250">
        <v>192</v>
      </c>
    </row>
    <row r="2251" spans="1:6" x14ac:dyDescent="0.25">
      <c r="A2251">
        <v>2249</v>
      </c>
      <c r="B2251">
        <v>457</v>
      </c>
      <c r="C2251">
        <v>771</v>
      </c>
      <c r="D2251">
        <v>91</v>
      </c>
      <c r="E2251">
        <v>3</v>
      </c>
      <c r="F2251">
        <v>273</v>
      </c>
    </row>
    <row r="2252" spans="1:6" x14ac:dyDescent="0.25">
      <c r="A2252">
        <v>2250</v>
      </c>
      <c r="B2252">
        <v>457</v>
      </c>
      <c r="C2252">
        <v>1119</v>
      </c>
      <c r="D2252">
        <v>115</v>
      </c>
      <c r="E2252">
        <v>3</v>
      </c>
      <c r="F2252">
        <v>345</v>
      </c>
    </row>
    <row r="2253" spans="1:6" x14ac:dyDescent="0.25">
      <c r="A2253">
        <v>2251</v>
      </c>
      <c r="B2253">
        <v>457</v>
      </c>
      <c r="C2253">
        <v>543</v>
      </c>
      <c r="D2253">
        <v>98</v>
      </c>
      <c r="E2253">
        <v>3</v>
      </c>
      <c r="F2253">
        <v>294</v>
      </c>
    </row>
    <row r="2254" spans="1:6" x14ac:dyDescent="0.25">
      <c r="A2254">
        <v>2252</v>
      </c>
      <c r="B2254">
        <v>457</v>
      </c>
      <c r="C2254">
        <v>741</v>
      </c>
      <c r="D2254">
        <v>109</v>
      </c>
      <c r="E2254">
        <v>1</v>
      </c>
      <c r="F2254">
        <v>109</v>
      </c>
    </row>
    <row r="2255" spans="1:6" x14ac:dyDescent="0.25">
      <c r="A2255">
        <v>2253</v>
      </c>
      <c r="B2255">
        <v>457</v>
      </c>
      <c r="C2255">
        <v>853</v>
      </c>
      <c r="D2255">
        <v>113</v>
      </c>
      <c r="E2255">
        <v>3</v>
      </c>
      <c r="F2255">
        <v>339</v>
      </c>
    </row>
    <row r="2256" spans="1:6" x14ac:dyDescent="0.25">
      <c r="A2256">
        <v>2254</v>
      </c>
      <c r="B2256">
        <v>458</v>
      </c>
      <c r="C2256">
        <v>927</v>
      </c>
      <c r="D2256">
        <v>96</v>
      </c>
      <c r="E2256">
        <v>3</v>
      </c>
      <c r="F2256">
        <v>288</v>
      </c>
    </row>
    <row r="2257" spans="1:6" x14ac:dyDescent="0.25">
      <c r="A2257">
        <v>2255</v>
      </c>
      <c r="B2257">
        <v>458</v>
      </c>
      <c r="C2257">
        <v>119</v>
      </c>
      <c r="D2257">
        <v>92</v>
      </c>
      <c r="E2257">
        <v>3</v>
      </c>
      <c r="F2257">
        <v>276</v>
      </c>
    </row>
    <row r="2258" spans="1:6" x14ac:dyDescent="0.25">
      <c r="A2258">
        <v>2256</v>
      </c>
      <c r="B2258">
        <v>458</v>
      </c>
      <c r="C2258">
        <v>459</v>
      </c>
      <c r="D2258">
        <v>118</v>
      </c>
      <c r="E2258">
        <v>3</v>
      </c>
      <c r="F2258">
        <v>354</v>
      </c>
    </row>
    <row r="2259" spans="1:6" x14ac:dyDescent="0.25">
      <c r="A2259">
        <v>2257</v>
      </c>
      <c r="B2259">
        <v>458</v>
      </c>
      <c r="C2259">
        <v>369</v>
      </c>
      <c r="D2259">
        <v>94</v>
      </c>
      <c r="E2259">
        <v>2</v>
      </c>
      <c r="F2259">
        <v>188</v>
      </c>
    </row>
    <row r="2260" spans="1:6" x14ac:dyDescent="0.25">
      <c r="A2260">
        <v>2258</v>
      </c>
      <c r="B2260">
        <v>458</v>
      </c>
      <c r="C2260">
        <v>901</v>
      </c>
      <c r="D2260">
        <v>94</v>
      </c>
      <c r="E2260">
        <v>1</v>
      </c>
      <c r="F2260">
        <v>94</v>
      </c>
    </row>
    <row r="2261" spans="1:6" x14ac:dyDescent="0.25">
      <c r="A2261">
        <v>2259</v>
      </c>
      <c r="B2261">
        <v>458</v>
      </c>
      <c r="C2261">
        <v>319</v>
      </c>
      <c r="D2261">
        <v>109</v>
      </c>
      <c r="E2261">
        <v>3</v>
      </c>
      <c r="F2261">
        <v>327</v>
      </c>
    </row>
    <row r="2262" spans="1:6" x14ac:dyDescent="0.25">
      <c r="A2262">
        <v>2260</v>
      </c>
      <c r="B2262">
        <v>459</v>
      </c>
      <c r="C2262">
        <v>595</v>
      </c>
      <c r="D2262">
        <v>112</v>
      </c>
      <c r="E2262">
        <v>2</v>
      </c>
      <c r="F2262">
        <v>224</v>
      </c>
    </row>
    <row r="2263" spans="1:6" x14ac:dyDescent="0.25">
      <c r="A2263">
        <v>2261</v>
      </c>
      <c r="B2263">
        <v>459</v>
      </c>
      <c r="C2263">
        <v>752</v>
      </c>
      <c r="D2263">
        <v>109</v>
      </c>
      <c r="E2263">
        <v>2</v>
      </c>
      <c r="F2263">
        <v>218</v>
      </c>
    </row>
    <row r="2264" spans="1:6" x14ac:dyDescent="0.25">
      <c r="A2264">
        <v>2262</v>
      </c>
      <c r="B2264">
        <v>459</v>
      </c>
      <c r="C2264">
        <v>35</v>
      </c>
      <c r="D2264">
        <v>104</v>
      </c>
      <c r="E2264">
        <v>1</v>
      </c>
      <c r="F2264">
        <v>104</v>
      </c>
    </row>
    <row r="2265" spans="1:6" x14ac:dyDescent="0.25">
      <c r="A2265">
        <v>2263</v>
      </c>
      <c r="B2265">
        <v>459</v>
      </c>
      <c r="C2265">
        <v>613</v>
      </c>
      <c r="D2265">
        <v>112</v>
      </c>
      <c r="E2265">
        <v>2</v>
      </c>
      <c r="F2265">
        <v>224</v>
      </c>
    </row>
    <row r="2266" spans="1:6" x14ac:dyDescent="0.25">
      <c r="A2266">
        <v>2264</v>
      </c>
      <c r="B2266">
        <v>459</v>
      </c>
      <c r="C2266">
        <v>535</v>
      </c>
      <c r="D2266">
        <v>98</v>
      </c>
      <c r="E2266">
        <v>1</v>
      </c>
      <c r="F2266">
        <v>98</v>
      </c>
    </row>
    <row r="2267" spans="1:6" x14ac:dyDescent="0.25">
      <c r="A2267">
        <v>2265</v>
      </c>
      <c r="B2267">
        <v>460</v>
      </c>
      <c r="C2267">
        <v>447</v>
      </c>
      <c r="D2267">
        <v>107</v>
      </c>
      <c r="E2267">
        <v>2</v>
      </c>
      <c r="F2267">
        <v>214</v>
      </c>
    </row>
    <row r="2268" spans="1:6" x14ac:dyDescent="0.25">
      <c r="A2268">
        <v>2266</v>
      </c>
      <c r="B2268">
        <v>460</v>
      </c>
      <c r="C2268">
        <v>967</v>
      </c>
      <c r="D2268">
        <v>97</v>
      </c>
      <c r="E2268">
        <v>1</v>
      </c>
      <c r="F2268">
        <v>97</v>
      </c>
    </row>
    <row r="2269" spans="1:6" x14ac:dyDescent="0.25">
      <c r="A2269">
        <v>2267</v>
      </c>
      <c r="B2269">
        <v>460</v>
      </c>
      <c r="C2269">
        <v>422</v>
      </c>
      <c r="D2269">
        <v>107</v>
      </c>
      <c r="E2269">
        <v>2</v>
      </c>
      <c r="F2269">
        <v>214</v>
      </c>
    </row>
    <row r="2270" spans="1:6" x14ac:dyDescent="0.25">
      <c r="A2270">
        <v>2268</v>
      </c>
      <c r="B2270">
        <v>461</v>
      </c>
      <c r="C2270">
        <v>13</v>
      </c>
      <c r="D2270">
        <v>96</v>
      </c>
      <c r="E2270">
        <v>1</v>
      </c>
      <c r="F2270">
        <v>96</v>
      </c>
    </row>
    <row r="2271" spans="1:6" x14ac:dyDescent="0.25">
      <c r="A2271">
        <v>2269</v>
      </c>
      <c r="B2271">
        <v>461</v>
      </c>
      <c r="C2271">
        <v>1072</v>
      </c>
      <c r="D2271">
        <v>93</v>
      </c>
      <c r="E2271">
        <v>1</v>
      </c>
      <c r="F2271">
        <v>93</v>
      </c>
    </row>
    <row r="2272" spans="1:6" x14ac:dyDescent="0.25">
      <c r="A2272">
        <v>2270</v>
      </c>
      <c r="B2272">
        <v>461</v>
      </c>
      <c r="C2272">
        <v>835</v>
      </c>
      <c r="D2272">
        <v>117</v>
      </c>
      <c r="E2272">
        <v>3</v>
      </c>
      <c r="F2272">
        <v>351</v>
      </c>
    </row>
    <row r="2273" spans="1:6" x14ac:dyDescent="0.25">
      <c r="A2273">
        <v>2271</v>
      </c>
      <c r="B2273">
        <v>461</v>
      </c>
      <c r="C2273">
        <v>688</v>
      </c>
      <c r="D2273">
        <v>113</v>
      </c>
      <c r="E2273">
        <v>2</v>
      </c>
      <c r="F2273">
        <v>226</v>
      </c>
    </row>
    <row r="2274" spans="1:6" x14ac:dyDescent="0.25">
      <c r="A2274">
        <v>2272</v>
      </c>
      <c r="B2274">
        <v>461</v>
      </c>
      <c r="C2274">
        <v>1096</v>
      </c>
      <c r="D2274">
        <v>115</v>
      </c>
      <c r="E2274">
        <v>2</v>
      </c>
      <c r="F2274">
        <v>230</v>
      </c>
    </row>
    <row r="2275" spans="1:6" x14ac:dyDescent="0.25">
      <c r="A2275">
        <v>2273</v>
      </c>
      <c r="B2275">
        <v>461</v>
      </c>
      <c r="C2275">
        <v>944</v>
      </c>
      <c r="D2275">
        <v>96</v>
      </c>
      <c r="E2275">
        <v>2</v>
      </c>
      <c r="F2275">
        <v>192</v>
      </c>
    </row>
    <row r="2276" spans="1:6" x14ac:dyDescent="0.25">
      <c r="A2276">
        <v>2274</v>
      </c>
      <c r="B2276">
        <v>462</v>
      </c>
      <c r="C2276">
        <v>778</v>
      </c>
      <c r="D2276">
        <v>91</v>
      </c>
      <c r="E2276">
        <v>2</v>
      </c>
      <c r="F2276">
        <v>182</v>
      </c>
    </row>
    <row r="2277" spans="1:6" x14ac:dyDescent="0.25">
      <c r="A2277">
        <v>2275</v>
      </c>
      <c r="B2277">
        <v>462</v>
      </c>
      <c r="C2277">
        <v>493</v>
      </c>
      <c r="D2277">
        <v>102</v>
      </c>
      <c r="E2277">
        <v>3</v>
      </c>
      <c r="F2277">
        <v>306</v>
      </c>
    </row>
    <row r="2278" spans="1:6" x14ac:dyDescent="0.25">
      <c r="A2278">
        <v>2276</v>
      </c>
      <c r="B2278">
        <v>462</v>
      </c>
      <c r="C2278">
        <v>1083</v>
      </c>
      <c r="D2278">
        <v>93</v>
      </c>
      <c r="E2278">
        <v>3</v>
      </c>
      <c r="F2278">
        <v>279</v>
      </c>
    </row>
    <row r="2279" spans="1:6" x14ac:dyDescent="0.25">
      <c r="A2279">
        <v>2277</v>
      </c>
      <c r="B2279">
        <v>462</v>
      </c>
      <c r="C2279">
        <v>262</v>
      </c>
      <c r="D2279">
        <v>95</v>
      </c>
      <c r="E2279">
        <v>3</v>
      </c>
      <c r="F2279">
        <v>285</v>
      </c>
    </row>
    <row r="2280" spans="1:6" x14ac:dyDescent="0.25">
      <c r="A2280">
        <v>2278</v>
      </c>
      <c r="B2280">
        <v>462</v>
      </c>
      <c r="C2280">
        <v>1203</v>
      </c>
      <c r="D2280">
        <v>105</v>
      </c>
      <c r="E2280">
        <v>1</v>
      </c>
      <c r="F2280">
        <v>105</v>
      </c>
    </row>
    <row r="2281" spans="1:6" x14ac:dyDescent="0.25">
      <c r="A2281">
        <v>2279</v>
      </c>
      <c r="B2281">
        <v>462</v>
      </c>
      <c r="C2281">
        <v>205</v>
      </c>
      <c r="D2281">
        <v>98</v>
      </c>
      <c r="E2281">
        <v>1</v>
      </c>
      <c r="F2281">
        <v>98</v>
      </c>
    </row>
    <row r="2282" spans="1:6" x14ac:dyDescent="0.25">
      <c r="A2282">
        <v>2280</v>
      </c>
      <c r="B2282">
        <v>463</v>
      </c>
      <c r="C2282">
        <v>92</v>
      </c>
      <c r="D2282">
        <v>118</v>
      </c>
      <c r="E2282">
        <v>2</v>
      </c>
      <c r="F2282">
        <v>236</v>
      </c>
    </row>
    <row r="2283" spans="1:6" x14ac:dyDescent="0.25">
      <c r="A2283">
        <v>2281</v>
      </c>
      <c r="B2283">
        <v>463</v>
      </c>
      <c r="C2283">
        <v>986</v>
      </c>
      <c r="D2283">
        <v>106</v>
      </c>
      <c r="E2283">
        <v>3</v>
      </c>
      <c r="F2283">
        <v>318</v>
      </c>
    </row>
    <row r="2284" spans="1:6" x14ac:dyDescent="0.25">
      <c r="A2284">
        <v>2282</v>
      </c>
      <c r="B2284">
        <v>463</v>
      </c>
      <c r="C2284">
        <v>729</v>
      </c>
      <c r="D2284">
        <v>119</v>
      </c>
      <c r="E2284">
        <v>1</v>
      </c>
      <c r="F2284">
        <v>119</v>
      </c>
    </row>
    <row r="2285" spans="1:6" x14ac:dyDescent="0.25">
      <c r="A2285">
        <v>2283</v>
      </c>
      <c r="B2285">
        <v>463</v>
      </c>
      <c r="C2285">
        <v>456</v>
      </c>
      <c r="D2285">
        <v>118</v>
      </c>
      <c r="E2285">
        <v>3</v>
      </c>
      <c r="F2285">
        <v>354</v>
      </c>
    </row>
    <row r="2286" spans="1:6" x14ac:dyDescent="0.25">
      <c r="A2286">
        <v>2284</v>
      </c>
      <c r="B2286">
        <v>463</v>
      </c>
      <c r="C2286">
        <v>864</v>
      </c>
      <c r="D2286">
        <v>113</v>
      </c>
      <c r="E2286">
        <v>3</v>
      </c>
      <c r="F2286">
        <v>339</v>
      </c>
    </row>
    <row r="2287" spans="1:6" x14ac:dyDescent="0.25">
      <c r="A2287">
        <v>2285</v>
      </c>
      <c r="B2287">
        <v>464</v>
      </c>
      <c r="C2287">
        <v>1235</v>
      </c>
      <c r="D2287">
        <v>112</v>
      </c>
      <c r="E2287">
        <v>1</v>
      </c>
      <c r="F2287">
        <v>112</v>
      </c>
    </row>
    <row r="2288" spans="1:6" x14ac:dyDescent="0.25">
      <c r="A2288">
        <v>2286</v>
      </c>
      <c r="B2288">
        <v>464</v>
      </c>
      <c r="C2288">
        <v>498</v>
      </c>
      <c r="D2288">
        <v>102</v>
      </c>
      <c r="E2288">
        <v>2</v>
      </c>
      <c r="F2288">
        <v>204</v>
      </c>
    </row>
    <row r="2289" spans="1:6" x14ac:dyDescent="0.25">
      <c r="A2289">
        <v>2287</v>
      </c>
      <c r="B2289">
        <v>464</v>
      </c>
      <c r="C2289">
        <v>495</v>
      </c>
      <c r="D2289">
        <v>102</v>
      </c>
      <c r="E2289">
        <v>3</v>
      </c>
      <c r="F2289">
        <v>306</v>
      </c>
    </row>
    <row r="2290" spans="1:6" x14ac:dyDescent="0.25">
      <c r="A2290">
        <v>2288</v>
      </c>
      <c r="B2290">
        <v>464</v>
      </c>
      <c r="C2290">
        <v>18</v>
      </c>
      <c r="D2290">
        <v>96</v>
      </c>
      <c r="E2290">
        <v>3</v>
      </c>
      <c r="F2290">
        <v>288</v>
      </c>
    </row>
    <row r="2291" spans="1:6" x14ac:dyDescent="0.25">
      <c r="A2291">
        <v>2289</v>
      </c>
      <c r="B2291">
        <v>464</v>
      </c>
      <c r="C2291">
        <v>263</v>
      </c>
      <c r="D2291">
        <v>95</v>
      </c>
      <c r="E2291">
        <v>2</v>
      </c>
      <c r="F2291">
        <v>190</v>
      </c>
    </row>
    <row r="2292" spans="1:6" x14ac:dyDescent="0.25">
      <c r="A2292">
        <v>2290</v>
      </c>
      <c r="B2292">
        <v>464</v>
      </c>
      <c r="C2292">
        <v>205</v>
      </c>
      <c r="D2292">
        <v>98</v>
      </c>
      <c r="E2292">
        <v>3</v>
      </c>
      <c r="F2292">
        <v>294</v>
      </c>
    </row>
    <row r="2293" spans="1:6" x14ac:dyDescent="0.25">
      <c r="A2293">
        <v>2291</v>
      </c>
      <c r="B2293">
        <v>464</v>
      </c>
      <c r="C2293">
        <v>691</v>
      </c>
      <c r="D2293">
        <v>113</v>
      </c>
      <c r="E2293">
        <v>3</v>
      </c>
      <c r="F2293">
        <v>339</v>
      </c>
    </row>
    <row r="2294" spans="1:6" x14ac:dyDescent="0.25">
      <c r="A2294">
        <v>2292</v>
      </c>
      <c r="B2294">
        <v>465</v>
      </c>
      <c r="C2294">
        <v>1118</v>
      </c>
      <c r="D2294">
        <v>115</v>
      </c>
      <c r="E2294">
        <v>3</v>
      </c>
      <c r="F2294">
        <v>345</v>
      </c>
    </row>
    <row r="2295" spans="1:6" x14ac:dyDescent="0.25">
      <c r="A2295">
        <v>2293</v>
      </c>
      <c r="B2295">
        <v>465</v>
      </c>
      <c r="C2295">
        <v>1259</v>
      </c>
      <c r="D2295">
        <v>112</v>
      </c>
      <c r="E2295">
        <v>2</v>
      </c>
      <c r="F2295">
        <v>224</v>
      </c>
    </row>
    <row r="2296" spans="1:6" x14ac:dyDescent="0.25">
      <c r="A2296">
        <v>2294</v>
      </c>
      <c r="B2296">
        <v>465</v>
      </c>
      <c r="C2296">
        <v>811</v>
      </c>
      <c r="D2296">
        <v>117</v>
      </c>
      <c r="E2296">
        <v>1</v>
      </c>
      <c r="F2296">
        <v>117</v>
      </c>
    </row>
    <row r="2297" spans="1:6" x14ac:dyDescent="0.25">
      <c r="A2297">
        <v>2295</v>
      </c>
      <c r="B2297">
        <v>465</v>
      </c>
      <c r="C2297">
        <v>408</v>
      </c>
      <c r="D2297">
        <v>119</v>
      </c>
      <c r="E2297">
        <v>1</v>
      </c>
      <c r="F2297">
        <v>119</v>
      </c>
    </row>
    <row r="2298" spans="1:6" x14ac:dyDescent="0.25">
      <c r="A2298">
        <v>2296</v>
      </c>
      <c r="B2298">
        <v>465</v>
      </c>
      <c r="C2298">
        <v>1010</v>
      </c>
      <c r="D2298">
        <v>106</v>
      </c>
      <c r="E2298">
        <v>2</v>
      </c>
      <c r="F2298">
        <v>212</v>
      </c>
    </row>
    <row r="2299" spans="1:6" x14ac:dyDescent="0.25">
      <c r="A2299">
        <v>2297</v>
      </c>
      <c r="B2299">
        <v>466</v>
      </c>
      <c r="C2299">
        <v>1188</v>
      </c>
      <c r="D2299">
        <v>99</v>
      </c>
      <c r="E2299">
        <v>1</v>
      </c>
      <c r="F2299">
        <v>99</v>
      </c>
    </row>
    <row r="2300" spans="1:6" x14ac:dyDescent="0.25">
      <c r="A2300">
        <v>2298</v>
      </c>
      <c r="B2300">
        <v>466</v>
      </c>
      <c r="C2300">
        <v>733</v>
      </c>
      <c r="D2300">
        <v>119</v>
      </c>
      <c r="E2300">
        <v>3</v>
      </c>
      <c r="F2300">
        <v>357</v>
      </c>
    </row>
    <row r="2301" spans="1:6" x14ac:dyDescent="0.25">
      <c r="A2301">
        <v>2299</v>
      </c>
      <c r="B2301">
        <v>466</v>
      </c>
      <c r="C2301">
        <v>718</v>
      </c>
      <c r="D2301">
        <v>119</v>
      </c>
      <c r="E2301">
        <v>1</v>
      </c>
      <c r="F2301">
        <v>119</v>
      </c>
    </row>
    <row r="2302" spans="1:6" x14ac:dyDescent="0.25">
      <c r="A2302">
        <v>2300</v>
      </c>
      <c r="B2302">
        <v>466</v>
      </c>
      <c r="C2302">
        <v>1157</v>
      </c>
      <c r="D2302">
        <v>99</v>
      </c>
      <c r="E2302">
        <v>1</v>
      </c>
      <c r="F2302">
        <v>99</v>
      </c>
    </row>
    <row r="2303" spans="1:6" x14ac:dyDescent="0.25">
      <c r="A2303">
        <v>2301</v>
      </c>
      <c r="B2303">
        <v>467</v>
      </c>
      <c r="C2303">
        <v>356</v>
      </c>
      <c r="D2303">
        <v>94</v>
      </c>
      <c r="E2303">
        <v>1</v>
      </c>
      <c r="F2303">
        <v>94</v>
      </c>
    </row>
    <row r="2304" spans="1:6" x14ac:dyDescent="0.25">
      <c r="A2304">
        <v>2302</v>
      </c>
      <c r="B2304">
        <v>467</v>
      </c>
      <c r="C2304">
        <v>1152</v>
      </c>
      <c r="D2304">
        <v>102</v>
      </c>
      <c r="E2304">
        <v>1</v>
      </c>
      <c r="F2304">
        <v>102</v>
      </c>
    </row>
    <row r="2305" spans="1:6" x14ac:dyDescent="0.25">
      <c r="A2305">
        <v>2303</v>
      </c>
      <c r="B2305">
        <v>467</v>
      </c>
      <c r="C2305">
        <v>1210</v>
      </c>
      <c r="D2305">
        <v>105</v>
      </c>
      <c r="E2305">
        <v>3</v>
      </c>
      <c r="F2305">
        <v>315</v>
      </c>
    </row>
    <row r="2306" spans="1:6" x14ac:dyDescent="0.25">
      <c r="A2306">
        <v>2304</v>
      </c>
      <c r="B2306">
        <v>467</v>
      </c>
      <c r="C2306">
        <v>694</v>
      </c>
      <c r="D2306">
        <v>113</v>
      </c>
      <c r="E2306">
        <v>1</v>
      </c>
      <c r="F2306">
        <v>113</v>
      </c>
    </row>
    <row r="2307" spans="1:6" x14ac:dyDescent="0.25">
      <c r="A2307">
        <v>2305</v>
      </c>
      <c r="B2307">
        <v>467</v>
      </c>
      <c r="C2307">
        <v>979</v>
      </c>
      <c r="D2307">
        <v>97</v>
      </c>
      <c r="E2307">
        <v>1</v>
      </c>
      <c r="F2307">
        <v>97</v>
      </c>
    </row>
    <row r="2308" spans="1:6" x14ac:dyDescent="0.25">
      <c r="A2308">
        <v>2306</v>
      </c>
      <c r="B2308">
        <v>467</v>
      </c>
      <c r="C2308">
        <v>625</v>
      </c>
      <c r="D2308">
        <v>112</v>
      </c>
      <c r="E2308">
        <v>3</v>
      </c>
      <c r="F2308">
        <v>336</v>
      </c>
    </row>
    <row r="2309" spans="1:6" x14ac:dyDescent="0.25">
      <c r="A2309">
        <v>2307</v>
      </c>
      <c r="B2309">
        <v>468</v>
      </c>
      <c r="C2309">
        <v>287</v>
      </c>
      <c r="D2309">
        <v>105</v>
      </c>
      <c r="E2309">
        <v>1</v>
      </c>
      <c r="F2309">
        <v>105</v>
      </c>
    </row>
    <row r="2310" spans="1:6" x14ac:dyDescent="0.25">
      <c r="A2310">
        <v>2308</v>
      </c>
      <c r="B2310">
        <v>468</v>
      </c>
      <c r="C2310">
        <v>365</v>
      </c>
      <c r="D2310">
        <v>94</v>
      </c>
      <c r="E2310">
        <v>1</v>
      </c>
      <c r="F2310">
        <v>94</v>
      </c>
    </row>
    <row r="2311" spans="1:6" x14ac:dyDescent="0.25">
      <c r="A2311">
        <v>2309</v>
      </c>
      <c r="B2311">
        <v>468</v>
      </c>
      <c r="C2311">
        <v>242</v>
      </c>
      <c r="D2311">
        <v>106</v>
      </c>
      <c r="E2311">
        <v>2</v>
      </c>
      <c r="F2311">
        <v>212</v>
      </c>
    </row>
    <row r="2312" spans="1:6" x14ac:dyDescent="0.25">
      <c r="A2312">
        <v>2310</v>
      </c>
      <c r="B2312">
        <v>468</v>
      </c>
      <c r="C2312">
        <v>331</v>
      </c>
      <c r="D2312">
        <v>109</v>
      </c>
      <c r="E2312">
        <v>3</v>
      </c>
      <c r="F2312">
        <v>327</v>
      </c>
    </row>
    <row r="2313" spans="1:6" x14ac:dyDescent="0.25">
      <c r="A2313">
        <v>2311</v>
      </c>
      <c r="B2313">
        <v>468</v>
      </c>
      <c r="C2313">
        <v>171</v>
      </c>
      <c r="D2313">
        <v>91</v>
      </c>
      <c r="E2313">
        <v>1</v>
      </c>
      <c r="F2313">
        <v>91</v>
      </c>
    </row>
    <row r="2314" spans="1:6" x14ac:dyDescent="0.25">
      <c r="A2314">
        <v>2312</v>
      </c>
      <c r="B2314">
        <v>468</v>
      </c>
      <c r="C2314">
        <v>940</v>
      </c>
      <c r="D2314">
        <v>96</v>
      </c>
      <c r="E2314">
        <v>1</v>
      </c>
      <c r="F2314">
        <v>96</v>
      </c>
    </row>
    <row r="2315" spans="1:6" x14ac:dyDescent="0.25">
      <c r="A2315">
        <v>2313</v>
      </c>
      <c r="B2315">
        <v>469</v>
      </c>
      <c r="C2315">
        <v>312</v>
      </c>
      <c r="D2315">
        <v>105</v>
      </c>
      <c r="E2315">
        <v>2</v>
      </c>
      <c r="F2315">
        <v>210</v>
      </c>
    </row>
    <row r="2316" spans="1:6" x14ac:dyDescent="0.25">
      <c r="A2316">
        <v>2314</v>
      </c>
      <c r="B2316">
        <v>470</v>
      </c>
      <c r="C2316">
        <v>918</v>
      </c>
      <c r="D2316">
        <v>96</v>
      </c>
      <c r="E2316">
        <v>3</v>
      </c>
      <c r="F2316">
        <v>288</v>
      </c>
    </row>
    <row r="2317" spans="1:6" x14ac:dyDescent="0.25">
      <c r="A2317">
        <v>2315</v>
      </c>
      <c r="B2317">
        <v>470</v>
      </c>
      <c r="C2317">
        <v>1095</v>
      </c>
      <c r="D2317">
        <v>115</v>
      </c>
      <c r="E2317">
        <v>2</v>
      </c>
      <c r="F2317">
        <v>230</v>
      </c>
    </row>
    <row r="2318" spans="1:6" x14ac:dyDescent="0.25">
      <c r="A2318">
        <v>2316</v>
      </c>
      <c r="B2318">
        <v>471</v>
      </c>
      <c r="C2318">
        <v>775</v>
      </c>
      <c r="D2318">
        <v>91</v>
      </c>
      <c r="E2318">
        <v>3</v>
      </c>
      <c r="F2318">
        <v>273</v>
      </c>
    </row>
    <row r="2319" spans="1:6" x14ac:dyDescent="0.25">
      <c r="A2319">
        <v>2317</v>
      </c>
      <c r="B2319">
        <v>471</v>
      </c>
      <c r="C2319">
        <v>689</v>
      </c>
      <c r="D2319">
        <v>113</v>
      </c>
      <c r="E2319">
        <v>2</v>
      </c>
      <c r="F2319">
        <v>226</v>
      </c>
    </row>
    <row r="2320" spans="1:6" x14ac:dyDescent="0.25">
      <c r="A2320">
        <v>2318</v>
      </c>
      <c r="B2320">
        <v>471</v>
      </c>
      <c r="C2320">
        <v>589</v>
      </c>
      <c r="D2320">
        <v>100</v>
      </c>
      <c r="E2320">
        <v>3</v>
      </c>
      <c r="F2320">
        <v>300</v>
      </c>
    </row>
    <row r="2321" spans="1:6" x14ac:dyDescent="0.25">
      <c r="A2321">
        <v>2319</v>
      </c>
      <c r="B2321">
        <v>471</v>
      </c>
      <c r="C2321">
        <v>376</v>
      </c>
      <c r="D2321">
        <v>94</v>
      </c>
      <c r="E2321">
        <v>3</v>
      </c>
      <c r="F2321">
        <v>282</v>
      </c>
    </row>
    <row r="2322" spans="1:6" x14ac:dyDescent="0.25">
      <c r="A2322">
        <v>2320</v>
      </c>
      <c r="B2322">
        <v>472</v>
      </c>
      <c r="C2322">
        <v>34</v>
      </c>
      <c r="D2322">
        <v>96</v>
      </c>
      <c r="E2322">
        <v>3</v>
      </c>
      <c r="F2322">
        <v>288</v>
      </c>
    </row>
    <row r="2323" spans="1:6" x14ac:dyDescent="0.25">
      <c r="A2323">
        <v>2321</v>
      </c>
      <c r="B2323">
        <v>472</v>
      </c>
      <c r="C2323">
        <v>716</v>
      </c>
      <c r="D2323">
        <v>119</v>
      </c>
      <c r="E2323">
        <v>3</v>
      </c>
      <c r="F2323">
        <v>357</v>
      </c>
    </row>
    <row r="2324" spans="1:6" x14ac:dyDescent="0.25">
      <c r="A2324">
        <v>2322</v>
      </c>
      <c r="B2324">
        <v>472</v>
      </c>
      <c r="C2324">
        <v>1207</v>
      </c>
      <c r="D2324">
        <v>105</v>
      </c>
      <c r="E2324">
        <v>3</v>
      </c>
      <c r="F2324">
        <v>315</v>
      </c>
    </row>
    <row r="2325" spans="1:6" x14ac:dyDescent="0.25">
      <c r="A2325">
        <v>2323</v>
      </c>
      <c r="B2325">
        <v>472</v>
      </c>
      <c r="C2325">
        <v>886</v>
      </c>
      <c r="D2325">
        <v>94</v>
      </c>
      <c r="E2325">
        <v>2</v>
      </c>
      <c r="F2325">
        <v>188</v>
      </c>
    </row>
    <row r="2326" spans="1:6" x14ac:dyDescent="0.25">
      <c r="A2326">
        <v>2324</v>
      </c>
      <c r="B2326">
        <v>472</v>
      </c>
      <c r="C2326">
        <v>511</v>
      </c>
      <c r="D2326">
        <v>102</v>
      </c>
      <c r="E2326">
        <v>2</v>
      </c>
      <c r="F2326">
        <v>204</v>
      </c>
    </row>
    <row r="2327" spans="1:6" x14ac:dyDescent="0.25">
      <c r="A2327">
        <v>2325</v>
      </c>
      <c r="B2327">
        <v>472</v>
      </c>
      <c r="C2327">
        <v>46</v>
      </c>
      <c r="D2327">
        <v>104</v>
      </c>
      <c r="E2327">
        <v>3</v>
      </c>
      <c r="F2327">
        <v>312</v>
      </c>
    </row>
    <row r="2328" spans="1:6" x14ac:dyDescent="0.25">
      <c r="A2328">
        <v>2326</v>
      </c>
      <c r="B2328">
        <v>473</v>
      </c>
      <c r="C2328">
        <v>104</v>
      </c>
      <c r="D2328">
        <v>118</v>
      </c>
      <c r="E2328">
        <v>2</v>
      </c>
      <c r="F2328">
        <v>236</v>
      </c>
    </row>
    <row r="2329" spans="1:6" x14ac:dyDescent="0.25">
      <c r="A2329">
        <v>2327</v>
      </c>
      <c r="B2329">
        <v>474</v>
      </c>
      <c r="C2329">
        <v>114</v>
      </c>
      <c r="D2329">
        <v>92</v>
      </c>
      <c r="E2329">
        <v>1</v>
      </c>
      <c r="F2329">
        <v>92</v>
      </c>
    </row>
    <row r="2330" spans="1:6" x14ac:dyDescent="0.25">
      <c r="A2330">
        <v>2328</v>
      </c>
      <c r="B2330">
        <v>474</v>
      </c>
      <c r="C2330">
        <v>728</v>
      </c>
      <c r="D2330">
        <v>119</v>
      </c>
      <c r="E2330">
        <v>3</v>
      </c>
      <c r="F2330">
        <v>357</v>
      </c>
    </row>
    <row r="2331" spans="1:6" x14ac:dyDescent="0.25">
      <c r="A2331">
        <v>2329</v>
      </c>
      <c r="B2331">
        <v>474</v>
      </c>
      <c r="C2331">
        <v>89</v>
      </c>
      <c r="D2331">
        <v>118</v>
      </c>
      <c r="E2331">
        <v>1</v>
      </c>
      <c r="F2331">
        <v>118</v>
      </c>
    </row>
    <row r="2332" spans="1:6" x14ac:dyDescent="0.25">
      <c r="A2332">
        <v>2330</v>
      </c>
      <c r="B2332">
        <v>474</v>
      </c>
      <c r="C2332">
        <v>1069</v>
      </c>
      <c r="D2332">
        <v>93</v>
      </c>
      <c r="E2332">
        <v>1</v>
      </c>
      <c r="F2332">
        <v>93</v>
      </c>
    </row>
    <row r="2333" spans="1:6" x14ac:dyDescent="0.25">
      <c r="A2333">
        <v>2331</v>
      </c>
      <c r="B2333">
        <v>474</v>
      </c>
      <c r="C2333">
        <v>229</v>
      </c>
      <c r="D2333">
        <v>106</v>
      </c>
      <c r="E2333">
        <v>1</v>
      </c>
      <c r="F2333">
        <v>106</v>
      </c>
    </row>
    <row r="2334" spans="1:6" x14ac:dyDescent="0.25">
      <c r="A2334">
        <v>2332</v>
      </c>
      <c r="B2334">
        <v>474</v>
      </c>
      <c r="C2334">
        <v>988</v>
      </c>
      <c r="D2334">
        <v>106</v>
      </c>
      <c r="E2334">
        <v>1</v>
      </c>
      <c r="F2334">
        <v>106</v>
      </c>
    </row>
    <row r="2335" spans="1:6" x14ac:dyDescent="0.25">
      <c r="A2335">
        <v>2333</v>
      </c>
      <c r="B2335">
        <v>474</v>
      </c>
      <c r="C2335">
        <v>724</v>
      </c>
      <c r="D2335">
        <v>119</v>
      </c>
      <c r="E2335">
        <v>2</v>
      </c>
      <c r="F2335">
        <v>238</v>
      </c>
    </row>
    <row r="2336" spans="1:6" x14ac:dyDescent="0.25">
      <c r="A2336">
        <v>2334</v>
      </c>
      <c r="B2336">
        <v>474</v>
      </c>
      <c r="C2336">
        <v>184</v>
      </c>
      <c r="D2336">
        <v>98</v>
      </c>
      <c r="E2336">
        <v>1</v>
      </c>
      <c r="F2336">
        <v>98</v>
      </c>
    </row>
    <row r="2337" spans="1:6" x14ac:dyDescent="0.25">
      <c r="A2337">
        <v>2335</v>
      </c>
      <c r="B2337">
        <v>474</v>
      </c>
      <c r="C2337">
        <v>1154</v>
      </c>
      <c r="D2337">
        <v>102</v>
      </c>
      <c r="E2337">
        <v>2</v>
      </c>
      <c r="F2337">
        <v>204</v>
      </c>
    </row>
    <row r="2338" spans="1:6" x14ac:dyDescent="0.25">
      <c r="A2338">
        <v>2336</v>
      </c>
      <c r="B2338">
        <v>475</v>
      </c>
      <c r="C2338">
        <v>1204</v>
      </c>
      <c r="D2338">
        <v>105</v>
      </c>
      <c r="E2338">
        <v>2</v>
      </c>
      <c r="F2338">
        <v>210</v>
      </c>
    </row>
    <row r="2339" spans="1:6" x14ac:dyDescent="0.25">
      <c r="A2339">
        <v>2337</v>
      </c>
      <c r="B2339">
        <v>475</v>
      </c>
      <c r="C2339">
        <v>1149</v>
      </c>
      <c r="D2339">
        <v>102</v>
      </c>
      <c r="E2339">
        <v>1</v>
      </c>
      <c r="F2339">
        <v>102</v>
      </c>
    </row>
    <row r="2340" spans="1:6" x14ac:dyDescent="0.25">
      <c r="A2340">
        <v>2338</v>
      </c>
      <c r="B2340">
        <v>475</v>
      </c>
      <c r="C2340">
        <v>1250</v>
      </c>
      <c r="D2340">
        <v>112</v>
      </c>
      <c r="E2340">
        <v>1</v>
      </c>
      <c r="F2340">
        <v>112</v>
      </c>
    </row>
    <row r="2341" spans="1:6" x14ac:dyDescent="0.25">
      <c r="A2341">
        <v>2339</v>
      </c>
      <c r="B2341">
        <v>475</v>
      </c>
      <c r="C2341">
        <v>630</v>
      </c>
      <c r="D2341">
        <v>93</v>
      </c>
      <c r="E2341">
        <v>2</v>
      </c>
      <c r="F2341">
        <v>186</v>
      </c>
    </row>
    <row r="2342" spans="1:6" x14ac:dyDescent="0.25">
      <c r="A2342">
        <v>2340</v>
      </c>
      <c r="B2342">
        <v>475</v>
      </c>
      <c r="C2342">
        <v>722</v>
      </c>
      <c r="D2342">
        <v>119</v>
      </c>
      <c r="E2342">
        <v>1</v>
      </c>
      <c r="F2342">
        <v>119</v>
      </c>
    </row>
    <row r="2343" spans="1:6" x14ac:dyDescent="0.25">
      <c r="A2343">
        <v>2341</v>
      </c>
      <c r="B2343">
        <v>475</v>
      </c>
      <c r="C2343">
        <v>1035</v>
      </c>
      <c r="D2343">
        <v>90</v>
      </c>
      <c r="E2343">
        <v>2</v>
      </c>
      <c r="F2343">
        <v>180</v>
      </c>
    </row>
    <row r="2344" spans="1:6" x14ac:dyDescent="0.25">
      <c r="A2344">
        <v>2342</v>
      </c>
      <c r="B2344">
        <v>475</v>
      </c>
      <c r="C2344">
        <v>113</v>
      </c>
      <c r="D2344">
        <v>92</v>
      </c>
      <c r="E2344">
        <v>2</v>
      </c>
      <c r="F2344">
        <v>184</v>
      </c>
    </row>
    <row r="2345" spans="1:6" x14ac:dyDescent="0.25">
      <c r="A2345">
        <v>2343</v>
      </c>
      <c r="B2345">
        <v>475</v>
      </c>
      <c r="C2345">
        <v>97</v>
      </c>
      <c r="D2345">
        <v>118</v>
      </c>
      <c r="E2345">
        <v>2</v>
      </c>
      <c r="F2345">
        <v>236</v>
      </c>
    </row>
    <row r="2346" spans="1:6" x14ac:dyDescent="0.25">
      <c r="A2346">
        <v>2344</v>
      </c>
      <c r="B2346">
        <v>476</v>
      </c>
      <c r="C2346">
        <v>368</v>
      </c>
      <c r="D2346">
        <v>94</v>
      </c>
      <c r="E2346">
        <v>2</v>
      </c>
      <c r="F2346">
        <v>188</v>
      </c>
    </row>
    <row r="2347" spans="1:6" x14ac:dyDescent="0.25">
      <c r="A2347">
        <v>2345</v>
      </c>
      <c r="B2347">
        <v>476</v>
      </c>
      <c r="C2347">
        <v>253</v>
      </c>
      <c r="D2347">
        <v>95</v>
      </c>
      <c r="E2347">
        <v>1</v>
      </c>
      <c r="F2347">
        <v>95</v>
      </c>
    </row>
    <row r="2348" spans="1:6" x14ac:dyDescent="0.25">
      <c r="A2348">
        <v>2346</v>
      </c>
      <c r="B2348">
        <v>476</v>
      </c>
      <c r="C2348">
        <v>651</v>
      </c>
      <c r="D2348">
        <v>93</v>
      </c>
      <c r="E2348">
        <v>3</v>
      </c>
      <c r="F2348">
        <v>279</v>
      </c>
    </row>
    <row r="2349" spans="1:6" x14ac:dyDescent="0.25">
      <c r="A2349">
        <v>2347</v>
      </c>
      <c r="B2349">
        <v>476</v>
      </c>
      <c r="C2349">
        <v>696</v>
      </c>
      <c r="D2349">
        <v>113</v>
      </c>
      <c r="E2349">
        <v>2</v>
      </c>
      <c r="F2349">
        <v>226</v>
      </c>
    </row>
    <row r="2350" spans="1:6" x14ac:dyDescent="0.25">
      <c r="A2350">
        <v>2348</v>
      </c>
      <c r="B2350">
        <v>476</v>
      </c>
      <c r="C2350">
        <v>400</v>
      </c>
      <c r="D2350">
        <v>119</v>
      </c>
      <c r="E2350">
        <v>2</v>
      </c>
      <c r="F2350">
        <v>238</v>
      </c>
    </row>
    <row r="2351" spans="1:6" x14ac:dyDescent="0.25">
      <c r="A2351">
        <v>2349</v>
      </c>
      <c r="B2351">
        <v>476</v>
      </c>
      <c r="C2351">
        <v>982</v>
      </c>
      <c r="D2351">
        <v>106</v>
      </c>
      <c r="E2351">
        <v>3</v>
      </c>
      <c r="F2351">
        <v>318</v>
      </c>
    </row>
    <row r="2352" spans="1:6" x14ac:dyDescent="0.25">
      <c r="A2352">
        <v>2350</v>
      </c>
      <c r="B2352">
        <v>477</v>
      </c>
      <c r="C2352">
        <v>1023</v>
      </c>
      <c r="D2352">
        <v>90</v>
      </c>
      <c r="E2352">
        <v>2</v>
      </c>
      <c r="F2352">
        <v>180</v>
      </c>
    </row>
    <row r="2353" spans="1:6" x14ac:dyDescent="0.25">
      <c r="A2353">
        <v>2351</v>
      </c>
      <c r="B2353">
        <v>477</v>
      </c>
      <c r="C2353">
        <v>826</v>
      </c>
      <c r="D2353">
        <v>117</v>
      </c>
      <c r="E2353">
        <v>1</v>
      </c>
      <c r="F2353">
        <v>117</v>
      </c>
    </row>
    <row r="2354" spans="1:6" x14ac:dyDescent="0.25">
      <c r="A2354">
        <v>2352</v>
      </c>
      <c r="B2354">
        <v>477</v>
      </c>
      <c r="C2354">
        <v>208</v>
      </c>
      <c r="D2354">
        <v>98</v>
      </c>
      <c r="E2354">
        <v>2</v>
      </c>
      <c r="F2354">
        <v>196</v>
      </c>
    </row>
    <row r="2355" spans="1:6" x14ac:dyDescent="0.25">
      <c r="A2355">
        <v>2353</v>
      </c>
      <c r="B2355">
        <v>477</v>
      </c>
      <c r="C2355">
        <v>680</v>
      </c>
      <c r="D2355">
        <v>113</v>
      </c>
      <c r="E2355">
        <v>1</v>
      </c>
      <c r="F2355">
        <v>113</v>
      </c>
    </row>
    <row r="2356" spans="1:6" x14ac:dyDescent="0.25">
      <c r="A2356">
        <v>2354</v>
      </c>
      <c r="B2356">
        <v>477</v>
      </c>
      <c r="C2356">
        <v>95</v>
      </c>
      <c r="D2356">
        <v>118</v>
      </c>
      <c r="E2356">
        <v>2</v>
      </c>
      <c r="F2356">
        <v>236</v>
      </c>
    </row>
    <row r="2357" spans="1:6" x14ac:dyDescent="0.25">
      <c r="A2357">
        <v>2355</v>
      </c>
      <c r="B2357">
        <v>478</v>
      </c>
      <c r="C2357">
        <v>74</v>
      </c>
      <c r="D2357">
        <v>118</v>
      </c>
      <c r="E2357">
        <v>2</v>
      </c>
      <c r="F2357">
        <v>236</v>
      </c>
    </row>
    <row r="2358" spans="1:6" x14ac:dyDescent="0.25">
      <c r="A2358">
        <v>2356</v>
      </c>
      <c r="B2358">
        <v>478</v>
      </c>
      <c r="C2358">
        <v>641</v>
      </c>
      <c r="D2358">
        <v>93</v>
      </c>
      <c r="E2358">
        <v>1</v>
      </c>
      <c r="F2358">
        <v>93</v>
      </c>
    </row>
    <row r="2359" spans="1:6" x14ac:dyDescent="0.25">
      <c r="A2359">
        <v>2357</v>
      </c>
      <c r="B2359">
        <v>478</v>
      </c>
      <c r="C2359">
        <v>1193</v>
      </c>
      <c r="D2359">
        <v>105</v>
      </c>
      <c r="E2359">
        <v>2</v>
      </c>
      <c r="F2359">
        <v>210</v>
      </c>
    </row>
    <row r="2360" spans="1:6" x14ac:dyDescent="0.25">
      <c r="A2360">
        <v>2358</v>
      </c>
      <c r="B2360">
        <v>478</v>
      </c>
      <c r="C2360">
        <v>1056</v>
      </c>
      <c r="D2360">
        <v>93</v>
      </c>
      <c r="E2360">
        <v>3</v>
      </c>
      <c r="F2360">
        <v>279</v>
      </c>
    </row>
    <row r="2361" spans="1:6" x14ac:dyDescent="0.25">
      <c r="A2361">
        <v>2359</v>
      </c>
      <c r="B2361">
        <v>478</v>
      </c>
      <c r="C2361">
        <v>1076</v>
      </c>
      <c r="D2361">
        <v>93</v>
      </c>
      <c r="E2361">
        <v>2</v>
      </c>
      <c r="F2361">
        <v>186</v>
      </c>
    </row>
    <row r="2362" spans="1:6" x14ac:dyDescent="0.25">
      <c r="A2362">
        <v>2360</v>
      </c>
      <c r="B2362">
        <v>478</v>
      </c>
      <c r="C2362">
        <v>214</v>
      </c>
      <c r="D2362">
        <v>106</v>
      </c>
      <c r="E2362">
        <v>2</v>
      </c>
      <c r="F2362">
        <v>212</v>
      </c>
    </row>
    <row r="2363" spans="1:6" x14ac:dyDescent="0.25">
      <c r="A2363">
        <v>2361</v>
      </c>
      <c r="B2363">
        <v>478</v>
      </c>
      <c r="C2363">
        <v>816</v>
      </c>
      <c r="D2363">
        <v>117</v>
      </c>
      <c r="E2363">
        <v>2</v>
      </c>
      <c r="F2363">
        <v>234</v>
      </c>
    </row>
    <row r="2364" spans="1:6" x14ac:dyDescent="0.25">
      <c r="A2364">
        <v>2362</v>
      </c>
      <c r="B2364">
        <v>479</v>
      </c>
      <c r="C2364">
        <v>518</v>
      </c>
      <c r="D2364">
        <v>102</v>
      </c>
      <c r="E2364">
        <v>2</v>
      </c>
      <c r="F2364">
        <v>204</v>
      </c>
    </row>
    <row r="2365" spans="1:6" x14ac:dyDescent="0.25">
      <c r="A2365">
        <v>2363</v>
      </c>
      <c r="B2365">
        <v>479</v>
      </c>
      <c r="C2365">
        <v>646</v>
      </c>
      <c r="D2365">
        <v>93</v>
      </c>
      <c r="E2365">
        <v>2</v>
      </c>
      <c r="F2365">
        <v>186</v>
      </c>
    </row>
    <row r="2366" spans="1:6" x14ac:dyDescent="0.25">
      <c r="A2366">
        <v>2364</v>
      </c>
      <c r="B2366">
        <v>479</v>
      </c>
      <c r="C2366">
        <v>1161</v>
      </c>
      <c r="D2366">
        <v>99</v>
      </c>
      <c r="E2366">
        <v>3</v>
      </c>
      <c r="F2366">
        <v>297</v>
      </c>
    </row>
    <row r="2367" spans="1:6" x14ac:dyDescent="0.25">
      <c r="A2367">
        <v>2365</v>
      </c>
      <c r="B2367">
        <v>479</v>
      </c>
      <c r="C2367">
        <v>477</v>
      </c>
      <c r="D2367">
        <v>118</v>
      </c>
      <c r="E2367">
        <v>2</v>
      </c>
      <c r="F2367">
        <v>236</v>
      </c>
    </row>
    <row r="2368" spans="1:6" x14ac:dyDescent="0.25">
      <c r="A2368">
        <v>2366</v>
      </c>
      <c r="B2368">
        <v>479</v>
      </c>
      <c r="C2368">
        <v>434</v>
      </c>
      <c r="D2368">
        <v>107</v>
      </c>
      <c r="E2368">
        <v>1</v>
      </c>
      <c r="F2368">
        <v>107</v>
      </c>
    </row>
    <row r="2369" spans="1:6" x14ac:dyDescent="0.25">
      <c r="A2369">
        <v>2367</v>
      </c>
      <c r="B2369">
        <v>480</v>
      </c>
      <c r="C2369">
        <v>1079</v>
      </c>
      <c r="D2369">
        <v>93</v>
      </c>
      <c r="E2369">
        <v>2</v>
      </c>
      <c r="F2369">
        <v>186</v>
      </c>
    </row>
    <row r="2370" spans="1:6" x14ac:dyDescent="0.25">
      <c r="A2370">
        <v>2368</v>
      </c>
      <c r="B2370">
        <v>480</v>
      </c>
      <c r="C2370">
        <v>1113</v>
      </c>
      <c r="D2370">
        <v>115</v>
      </c>
      <c r="E2370">
        <v>3</v>
      </c>
      <c r="F2370">
        <v>345</v>
      </c>
    </row>
    <row r="2371" spans="1:6" x14ac:dyDescent="0.25">
      <c r="A2371">
        <v>2369</v>
      </c>
      <c r="B2371">
        <v>480</v>
      </c>
      <c r="C2371">
        <v>1044</v>
      </c>
      <c r="D2371">
        <v>90</v>
      </c>
      <c r="E2371">
        <v>2</v>
      </c>
      <c r="F2371">
        <v>180</v>
      </c>
    </row>
    <row r="2372" spans="1:6" x14ac:dyDescent="0.25">
      <c r="A2372">
        <v>2370</v>
      </c>
      <c r="B2372">
        <v>480</v>
      </c>
      <c r="C2372">
        <v>1049</v>
      </c>
      <c r="D2372">
        <v>90</v>
      </c>
      <c r="E2372">
        <v>1</v>
      </c>
      <c r="F2372">
        <v>90</v>
      </c>
    </row>
    <row r="2373" spans="1:6" x14ac:dyDescent="0.25">
      <c r="A2373">
        <v>2371</v>
      </c>
      <c r="B2373">
        <v>481</v>
      </c>
      <c r="C2373">
        <v>1000</v>
      </c>
      <c r="D2373">
        <v>106</v>
      </c>
      <c r="E2373">
        <v>2</v>
      </c>
      <c r="F2373">
        <v>212</v>
      </c>
    </row>
    <row r="2374" spans="1:6" x14ac:dyDescent="0.25">
      <c r="A2374">
        <v>2372</v>
      </c>
      <c r="B2374">
        <v>481</v>
      </c>
      <c r="C2374">
        <v>329</v>
      </c>
      <c r="D2374">
        <v>109</v>
      </c>
      <c r="E2374">
        <v>1</v>
      </c>
      <c r="F2374">
        <v>109</v>
      </c>
    </row>
    <row r="2375" spans="1:6" x14ac:dyDescent="0.25">
      <c r="A2375">
        <v>2373</v>
      </c>
      <c r="B2375">
        <v>481</v>
      </c>
      <c r="C2375">
        <v>1197</v>
      </c>
      <c r="D2375">
        <v>105</v>
      </c>
      <c r="E2375">
        <v>3</v>
      </c>
      <c r="F2375">
        <v>315</v>
      </c>
    </row>
    <row r="2376" spans="1:6" x14ac:dyDescent="0.25">
      <c r="A2376">
        <v>2374</v>
      </c>
      <c r="B2376">
        <v>481</v>
      </c>
      <c r="C2376">
        <v>395</v>
      </c>
      <c r="D2376">
        <v>119</v>
      </c>
      <c r="E2376">
        <v>2</v>
      </c>
      <c r="F2376">
        <v>238</v>
      </c>
    </row>
    <row r="2377" spans="1:6" x14ac:dyDescent="0.25">
      <c r="A2377">
        <v>2375</v>
      </c>
      <c r="B2377">
        <v>481</v>
      </c>
      <c r="C2377">
        <v>1038</v>
      </c>
      <c r="D2377">
        <v>90</v>
      </c>
      <c r="E2377">
        <v>3</v>
      </c>
      <c r="F2377">
        <v>270</v>
      </c>
    </row>
    <row r="2378" spans="1:6" x14ac:dyDescent="0.25">
      <c r="A2378">
        <v>2376</v>
      </c>
      <c r="B2378">
        <v>481</v>
      </c>
      <c r="C2378">
        <v>339</v>
      </c>
      <c r="D2378">
        <v>109</v>
      </c>
      <c r="E2378">
        <v>3</v>
      </c>
      <c r="F2378">
        <v>327</v>
      </c>
    </row>
    <row r="2379" spans="1:6" x14ac:dyDescent="0.25">
      <c r="A2379">
        <v>2377</v>
      </c>
      <c r="B2379">
        <v>481</v>
      </c>
      <c r="C2379">
        <v>201</v>
      </c>
      <c r="D2379">
        <v>98</v>
      </c>
      <c r="E2379">
        <v>3</v>
      </c>
      <c r="F2379">
        <v>294</v>
      </c>
    </row>
    <row r="2380" spans="1:6" x14ac:dyDescent="0.25">
      <c r="A2380">
        <v>2378</v>
      </c>
      <c r="B2380">
        <v>482</v>
      </c>
      <c r="C2380">
        <v>630</v>
      </c>
      <c r="D2380">
        <v>93</v>
      </c>
      <c r="E2380">
        <v>3</v>
      </c>
      <c r="F2380">
        <v>279</v>
      </c>
    </row>
    <row r="2381" spans="1:6" x14ac:dyDescent="0.25">
      <c r="A2381">
        <v>2379</v>
      </c>
      <c r="B2381">
        <v>482</v>
      </c>
      <c r="C2381">
        <v>877</v>
      </c>
      <c r="D2381">
        <v>94</v>
      </c>
      <c r="E2381">
        <v>1</v>
      </c>
      <c r="F2381">
        <v>94</v>
      </c>
    </row>
    <row r="2382" spans="1:6" x14ac:dyDescent="0.25">
      <c r="A2382">
        <v>2380</v>
      </c>
      <c r="B2382">
        <v>482</v>
      </c>
      <c r="C2382">
        <v>724</v>
      </c>
      <c r="D2382">
        <v>119</v>
      </c>
      <c r="E2382">
        <v>2</v>
      </c>
      <c r="F2382">
        <v>238</v>
      </c>
    </row>
    <row r="2383" spans="1:6" x14ac:dyDescent="0.25">
      <c r="A2383">
        <v>2381</v>
      </c>
      <c r="B2383">
        <v>482</v>
      </c>
      <c r="C2383">
        <v>1133</v>
      </c>
      <c r="D2383">
        <v>102</v>
      </c>
      <c r="E2383">
        <v>3</v>
      </c>
      <c r="F2383">
        <v>306</v>
      </c>
    </row>
    <row r="2384" spans="1:6" x14ac:dyDescent="0.25">
      <c r="A2384">
        <v>2382</v>
      </c>
      <c r="B2384">
        <v>483</v>
      </c>
      <c r="C2384">
        <v>537</v>
      </c>
      <c r="D2384">
        <v>98</v>
      </c>
      <c r="E2384">
        <v>1</v>
      </c>
      <c r="F2384">
        <v>98</v>
      </c>
    </row>
    <row r="2385" spans="1:6" x14ac:dyDescent="0.25">
      <c r="A2385">
        <v>2383</v>
      </c>
      <c r="B2385">
        <v>483</v>
      </c>
      <c r="C2385">
        <v>1209</v>
      </c>
      <c r="D2385">
        <v>105</v>
      </c>
      <c r="E2385">
        <v>1</v>
      </c>
      <c r="F2385">
        <v>105</v>
      </c>
    </row>
    <row r="2386" spans="1:6" x14ac:dyDescent="0.25">
      <c r="A2386">
        <v>2384</v>
      </c>
      <c r="B2386">
        <v>483</v>
      </c>
      <c r="C2386">
        <v>779</v>
      </c>
      <c r="D2386">
        <v>91</v>
      </c>
      <c r="E2386">
        <v>3</v>
      </c>
      <c r="F2386">
        <v>273</v>
      </c>
    </row>
    <row r="2387" spans="1:6" x14ac:dyDescent="0.25">
      <c r="A2387">
        <v>2385</v>
      </c>
      <c r="B2387">
        <v>483</v>
      </c>
      <c r="C2387">
        <v>812</v>
      </c>
      <c r="D2387">
        <v>117</v>
      </c>
      <c r="E2387">
        <v>1</v>
      </c>
      <c r="F2387">
        <v>117</v>
      </c>
    </row>
    <row r="2388" spans="1:6" x14ac:dyDescent="0.25">
      <c r="A2388">
        <v>2386</v>
      </c>
      <c r="B2388">
        <v>483</v>
      </c>
      <c r="C2388">
        <v>1188</v>
      </c>
      <c r="D2388">
        <v>99</v>
      </c>
      <c r="E2388">
        <v>1</v>
      </c>
      <c r="F2388">
        <v>99</v>
      </c>
    </row>
    <row r="2389" spans="1:6" x14ac:dyDescent="0.25">
      <c r="A2389">
        <v>2387</v>
      </c>
      <c r="B2389">
        <v>483</v>
      </c>
      <c r="C2389">
        <v>415</v>
      </c>
      <c r="D2389">
        <v>119</v>
      </c>
      <c r="E2389">
        <v>1</v>
      </c>
      <c r="F2389">
        <v>119</v>
      </c>
    </row>
    <row r="2390" spans="1:6" x14ac:dyDescent="0.25">
      <c r="A2390">
        <v>2388</v>
      </c>
      <c r="B2390">
        <v>483</v>
      </c>
      <c r="C2390">
        <v>505</v>
      </c>
      <c r="D2390">
        <v>102</v>
      </c>
      <c r="E2390">
        <v>2</v>
      </c>
      <c r="F2390">
        <v>204</v>
      </c>
    </row>
    <row r="2391" spans="1:6" x14ac:dyDescent="0.25">
      <c r="A2391">
        <v>2389</v>
      </c>
      <c r="B2391">
        <v>484</v>
      </c>
      <c r="C2391">
        <v>981</v>
      </c>
      <c r="D2391">
        <v>106</v>
      </c>
      <c r="E2391">
        <v>3</v>
      </c>
      <c r="F2391">
        <v>318</v>
      </c>
    </row>
    <row r="2392" spans="1:6" x14ac:dyDescent="0.25">
      <c r="A2392">
        <v>2390</v>
      </c>
      <c r="B2392">
        <v>485</v>
      </c>
      <c r="C2392">
        <v>1065</v>
      </c>
      <c r="D2392">
        <v>93</v>
      </c>
      <c r="E2392">
        <v>2</v>
      </c>
      <c r="F2392">
        <v>186</v>
      </c>
    </row>
    <row r="2393" spans="1:6" x14ac:dyDescent="0.25">
      <c r="A2393">
        <v>2391</v>
      </c>
      <c r="B2393">
        <v>486</v>
      </c>
      <c r="C2393">
        <v>358</v>
      </c>
      <c r="D2393">
        <v>94</v>
      </c>
      <c r="E2393">
        <v>3</v>
      </c>
      <c r="F2393">
        <v>282</v>
      </c>
    </row>
    <row r="2394" spans="1:6" x14ac:dyDescent="0.25">
      <c r="A2394">
        <v>2392</v>
      </c>
      <c r="B2394">
        <v>486</v>
      </c>
      <c r="C2394">
        <v>1184</v>
      </c>
      <c r="D2394">
        <v>99</v>
      </c>
      <c r="E2394">
        <v>1</v>
      </c>
      <c r="F2394">
        <v>99</v>
      </c>
    </row>
    <row r="2395" spans="1:6" x14ac:dyDescent="0.25">
      <c r="A2395">
        <v>2393</v>
      </c>
      <c r="B2395">
        <v>486</v>
      </c>
      <c r="C2395">
        <v>1052</v>
      </c>
      <c r="D2395">
        <v>93</v>
      </c>
      <c r="E2395">
        <v>3</v>
      </c>
      <c r="F2395">
        <v>279</v>
      </c>
    </row>
    <row r="2396" spans="1:6" x14ac:dyDescent="0.25">
      <c r="A2396">
        <v>2394</v>
      </c>
      <c r="B2396">
        <v>486</v>
      </c>
      <c r="C2396">
        <v>359</v>
      </c>
      <c r="D2396">
        <v>94</v>
      </c>
      <c r="E2396">
        <v>1</v>
      </c>
      <c r="F2396">
        <v>94</v>
      </c>
    </row>
    <row r="2397" spans="1:6" x14ac:dyDescent="0.25">
      <c r="A2397">
        <v>2395</v>
      </c>
      <c r="B2397">
        <v>487</v>
      </c>
      <c r="C2397">
        <v>758</v>
      </c>
      <c r="D2397">
        <v>109</v>
      </c>
      <c r="E2397">
        <v>2</v>
      </c>
      <c r="F2397">
        <v>218</v>
      </c>
    </row>
    <row r="2398" spans="1:6" x14ac:dyDescent="0.25">
      <c r="A2398">
        <v>2396</v>
      </c>
      <c r="B2398">
        <v>487</v>
      </c>
      <c r="C2398">
        <v>851</v>
      </c>
      <c r="D2398">
        <v>113</v>
      </c>
      <c r="E2398">
        <v>2</v>
      </c>
      <c r="F2398">
        <v>226</v>
      </c>
    </row>
    <row r="2399" spans="1:6" x14ac:dyDescent="0.25">
      <c r="A2399">
        <v>2397</v>
      </c>
      <c r="B2399">
        <v>487</v>
      </c>
      <c r="C2399">
        <v>906</v>
      </c>
      <c r="D2399">
        <v>94</v>
      </c>
      <c r="E2399">
        <v>2</v>
      </c>
      <c r="F2399">
        <v>188</v>
      </c>
    </row>
    <row r="2400" spans="1:6" x14ac:dyDescent="0.25">
      <c r="A2400">
        <v>2398</v>
      </c>
      <c r="B2400">
        <v>487</v>
      </c>
      <c r="C2400">
        <v>1103</v>
      </c>
      <c r="D2400">
        <v>115</v>
      </c>
      <c r="E2400">
        <v>1</v>
      </c>
      <c r="F2400">
        <v>115</v>
      </c>
    </row>
    <row r="2401" spans="1:6" x14ac:dyDescent="0.25">
      <c r="A2401">
        <v>2399</v>
      </c>
      <c r="B2401">
        <v>487</v>
      </c>
      <c r="C2401">
        <v>676</v>
      </c>
      <c r="D2401">
        <v>113</v>
      </c>
      <c r="E2401">
        <v>1</v>
      </c>
      <c r="F2401">
        <v>113</v>
      </c>
    </row>
    <row r="2402" spans="1:6" x14ac:dyDescent="0.25">
      <c r="A2402">
        <v>2400</v>
      </c>
      <c r="B2402">
        <v>487</v>
      </c>
      <c r="C2402">
        <v>329</v>
      </c>
      <c r="D2402">
        <v>109</v>
      </c>
      <c r="E2402">
        <v>1</v>
      </c>
      <c r="F2402">
        <v>109</v>
      </c>
    </row>
    <row r="2403" spans="1:6" x14ac:dyDescent="0.25">
      <c r="A2403">
        <v>2401</v>
      </c>
      <c r="B2403">
        <v>487</v>
      </c>
      <c r="C2403">
        <v>814</v>
      </c>
      <c r="D2403">
        <v>117</v>
      </c>
      <c r="E2403">
        <v>2</v>
      </c>
      <c r="F2403">
        <v>234</v>
      </c>
    </row>
    <row r="2404" spans="1:6" x14ac:dyDescent="0.25">
      <c r="A2404">
        <v>2402</v>
      </c>
      <c r="B2404">
        <v>488</v>
      </c>
      <c r="C2404">
        <v>529</v>
      </c>
      <c r="D2404">
        <v>98</v>
      </c>
      <c r="E2404">
        <v>3</v>
      </c>
      <c r="F2404">
        <v>294</v>
      </c>
    </row>
    <row r="2405" spans="1:6" x14ac:dyDescent="0.25">
      <c r="A2405">
        <v>2403</v>
      </c>
      <c r="B2405">
        <v>488</v>
      </c>
      <c r="C2405">
        <v>42</v>
      </c>
      <c r="D2405">
        <v>104</v>
      </c>
      <c r="E2405">
        <v>1</v>
      </c>
      <c r="F2405">
        <v>104</v>
      </c>
    </row>
    <row r="2406" spans="1:6" x14ac:dyDescent="0.25">
      <c r="A2406">
        <v>2404</v>
      </c>
      <c r="B2406">
        <v>488</v>
      </c>
      <c r="C2406">
        <v>1077</v>
      </c>
      <c r="D2406">
        <v>93</v>
      </c>
      <c r="E2406">
        <v>3</v>
      </c>
      <c r="F2406">
        <v>279</v>
      </c>
    </row>
    <row r="2407" spans="1:6" x14ac:dyDescent="0.25">
      <c r="A2407">
        <v>2405</v>
      </c>
      <c r="B2407">
        <v>488</v>
      </c>
      <c r="C2407">
        <v>853</v>
      </c>
      <c r="D2407">
        <v>113</v>
      </c>
      <c r="E2407">
        <v>2</v>
      </c>
      <c r="F2407">
        <v>226</v>
      </c>
    </row>
    <row r="2408" spans="1:6" x14ac:dyDescent="0.25">
      <c r="A2408">
        <v>2406</v>
      </c>
      <c r="B2408">
        <v>488</v>
      </c>
      <c r="C2408">
        <v>1157</v>
      </c>
      <c r="D2408">
        <v>99</v>
      </c>
      <c r="E2408">
        <v>2</v>
      </c>
      <c r="F2408">
        <v>198</v>
      </c>
    </row>
    <row r="2409" spans="1:6" x14ac:dyDescent="0.25">
      <c r="A2409">
        <v>2407</v>
      </c>
      <c r="B2409">
        <v>489</v>
      </c>
      <c r="C2409">
        <v>74</v>
      </c>
      <c r="D2409">
        <v>118</v>
      </c>
      <c r="E2409">
        <v>3</v>
      </c>
      <c r="F2409">
        <v>354</v>
      </c>
    </row>
    <row r="2410" spans="1:6" x14ac:dyDescent="0.25">
      <c r="A2410">
        <v>2408</v>
      </c>
      <c r="B2410">
        <v>489</v>
      </c>
      <c r="C2410">
        <v>954</v>
      </c>
      <c r="D2410">
        <v>97</v>
      </c>
      <c r="E2410">
        <v>1</v>
      </c>
      <c r="F2410">
        <v>97</v>
      </c>
    </row>
    <row r="2411" spans="1:6" x14ac:dyDescent="0.25">
      <c r="A2411">
        <v>2409</v>
      </c>
      <c r="B2411">
        <v>489</v>
      </c>
      <c r="C2411">
        <v>798</v>
      </c>
      <c r="D2411">
        <v>91</v>
      </c>
      <c r="E2411">
        <v>3</v>
      </c>
      <c r="F2411">
        <v>273</v>
      </c>
    </row>
    <row r="2412" spans="1:6" x14ac:dyDescent="0.25">
      <c r="A2412">
        <v>2410</v>
      </c>
      <c r="B2412">
        <v>489</v>
      </c>
      <c r="C2412">
        <v>770</v>
      </c>
      <c r="D2412">
        <v>91</v>
      </c>
      <c r="E2412">
        <v>2</v>
      </c>
      <c r="F2412">
        <v>182</v>
      </c>
    </row>
    <row r="2413" spans="1:6" x14ac:dyDescent="0.25">
      <c r="A2413">
        <v>2411</v>
      </c>
      <c r="B2413">
        <v>489</v>
      </c>
      <c r="C2413">
        <v>1062</v>
      </c>
      <c r="D2413">
        <v>93</v>
      </c>
      <c r="E2413">
        <v>2</v>
      </c>
      <c r="F2413">
        <v>186</v>
      </c>
    </row>
    <row r="2414" spans="1:6" x14ac:dyDescent="0.25">
      <c r="A2414">
        <v>2412</v>
      </c>
      <c r="B2414">
        <v>489</v>
      </c>
      <c r="C2414">
        <v>339</v>
      </c>
      <c r="D2414">
        <v>109</v>
      </c>
      <c r="E2414">
        <v>1</v>
      </c>
      <c r="F2414">
        <v>109</v>
      </c>
    </row>
    <row r="2415" spans="1:6" x14ac:dyDescent="0.25">
      <c r="A2415">
        <v>2413</v>
      </c>
      <c r="B2415">
        <v>490</v>
      </c>
      <c r="C2415">
        <v>246</v>
      </c>
      <c r="D2415">
        <v>95</v>
      </c>
      <c r="E2415">
        <v>3</v>
      </c>
      <c r="F2415">
        <v>285</v>
      </c>
    </row>
    <row r="2416" spans="1:6" x14ac:dyDescent="0.25">
      <c r="A2416">
        <v>2414</v>
      </c>
      <c r="B2416">
        <v>490</v>
      </c>
      <c r="C2416">
        <v>1016</v>
      </c>
      <c r="D2416">
        <v>90</v>
      </c>
      <c r="E2416">
        <v>2</v>
      </c>
      <c r="F2416">
        <v>180</v>
      </c>
    </row>
    <row r="2417" spans="1:6" x14ac:dyDescent="0.25">
      <c r="A2417">
        <v>2415</v>
      </c>
      <c r="B2417">
        <v>490</v>
      </c>
      <c r="C2417">
        <v>1206</v>
      </c>
      <c r="D2417">
        <v>105</v>
      </c>
      <c r="E2417">
        <v>2</v>
      </c>
      <c r="F2417">
        <v>210</v>
      </c>
    </row>
    <row r="2418" spans="1:6" x14ac:dyDescent="0.25">
      <c r="A2418">
        <v>2416</v>
      </c>
      <c r="B2418">
        <v>491</v>
      </c>
      <c r="C2418">
        <v>923</v>
      </c>
      <c r="D2418">
        <v>96</v>
      </c>
      <c r="E2418">
        <v>1</v>
      </c>
      <c r="F2418">
        <v>96</v>
      </c>
    </row>
    <row r="2419" spans="1:6" x14ac:dyDescent="0.25">
      <c r="A2419">
        <v>2417</v>
      </c>
      <c r="B2419">
        <v>491</v>
      </c>
      <c r="C2419">
        <v>663</v>
      </c>
      <c r="D2419">
        <v>93</v>
      </c>
      <c r="E2419">
        <v>2</v>
      </c>
      <c r="F2419">
        <v>186</v>
      </c>
    </row>
    <row r="2420" spans="1:6" x14ac:dyDescent="0.25">
      <c r="A2420">
        <v>2418</v>
      </c>
      <c r="B2420">
        <v>491</v>
      </c>
      <c r="C2420">
        <v>843</v>
      </c>
      <c r="D2420">
        <v>113</v>
      </c>
      <c r="E2420">
        <v>1</v>
      </c>
      <c r="F2420">
        <v>113</v>
      </c>
    </row>
    <row r="2421" spans="1:6" x14ac:dyDescent="0.25">
      <c r="A2421">
        <v>2419</v>
      </c>
      <c r="B2421">
        <v>491</v>
      </c>
      <c r="C2421">
        <v>816</v>
      </c>
      <c r="D2421">
        <v>117</v>
      </c>
      <c r="E2421">
        <v>3</v>
      </c>
      <c r="F2421">
        <v>351</v>
      </c>
    </row>
    <row r="2422" spans="1:6" x14ac:dyDescent="0.25">
      <c r="A2422">
        <v>2420</v>
      </c>
      <c r="B2422">
        <v>491</v>
      </c>
      <c r="C2422">
        <v>1256</v>
      </c>
      <c r="D2422">
        <v>112</v>
      </c>
      <c r="E2422">
        <v>2</v>
      </c>
      <c r="F2422">
        <v>224</v>
      </c>
    </row>
    <row r="2423" spans="1:6" x14ac:dyDescent="0.25">
      <c r="A2423">
        <v>2421</v>
      </c>
      <c r="B2423">
        <v>492</v>
      </c>
      <c r="C2423">
        <v>1043</v>
      </c>
      <c r="D2423">
        <v>90</v>
      </c>
      <c r="E2423">
        <v>3</v>
      </c>
      <c r="F2423">
        <v>270</v>
      </c>
    </row>
    <row r="2424" spans="1:6" x14ac:dyDescent="0.25">
      <c r="A2424">
        <v>2422</v>
      </c>
      <c r="B2424">
        <v>492</v>
      </c>
      <c r="C2424">
        <v>379</v>
      </c>
      <c r="D2424">
        <v>94</v>
      </c>
      <c r="E2424">
        <v>3</v>
      </c>
      <c r="F2424">
        <v>282</v>
      </c>
    </row>
    <row r="2425" spans="1:6" x14ac:dyDescent="0.25">
      <c r="A2425">
        <v>2423</v>
      </c>
      <c r="B2425">
        <v>492</v>
      </c>
      <c r="C2425">
        <v>1205</v>
      </c>
      <c r="D2425">
        <v>105</v>
      </c>
      <c r="E2425">
        <v>2</v>
      </c>
      <c r="F2425">
        <v>210</v>
      </c>
    </row>
    <row r="2426" spans="1:6" x14ac:dyDescent="0.25">
      <c r="A2426">
        <v>2424</v>
      </c>
      <c r="B2426">
        <v>492</v>
      </c>
      <c r="C2426">
        <v>837</v>
      </c>
      <c r="D2426">
        <v>117</v>
      </c>
      <c r="E2426">
        <v>1</v>
      </c>
      <c r="F2426">
        <v>117</v>
      </c>
    </row>
    <row r="2427" spans="1:6" x14ac:dyDescent="0.25">
      <c r="A2427">
        <v>2425</v>
      </c>
      <c r="B2427">
        <v>492</v>
      </c>
      <c r="C2427">
        <v>1023</v>
      </c>
      <c r="D2427">
        <v>90</v>
      </c>
      <c r="E2427">
        <v>1</v>
      </c>
      <c r="F2427">
        <v>90</v>
      </c>
    </row>
    <row r="2428" spans="1:6" x14ac:dyDescent="0.25">
      <c r="A2428">
        <v>2426</v>
      </c>
      <c r="B2428">
        <v>492</v>
      </c>
      <c r="C2428">
        <v>630</v>
      </c>
      <c r="D2428">
        <v>93</v>
      </c>
      <c r="E2428">
        <v>2</v>
      </c>
      <c r="F2428">
        <v>186</v>
      </c>
    </row>
    <row r="2429" spans="1:6" x14ac:dyDescent="0.25">
      <c r="A2429">
        <v>2427</v>
      </c>
      <c r="B2429">
        <v>492</v>
      </c>
      <c r="C2429">
        <v>31</v>
      </c>
      <c r="D2429">
        <v>96</v>
      </c>
      <c r="E2429">
        <v>3</v>
      </c>
      <c r="F2429">
        <v>288</v>
      </c>
    </row>
    <row r="2430" spans="1:6" x14ac:dyDescent="0.25">
      <c r="A2430">
        <v>2428</v>
      </c>
      <c r="B2430">
        <v>493</v>
      </c>
      <c r="C2430">
        <v>578</v>
      </c>
      <c r="D2430">
        <v>100</v>
      </c>
      <c r="E2430">
        <v>3</v>
      </c>
      <c r="F2430">
        <v>300</v>
      </c>
    </row>
    <row r="2431" spans="1:6" x14ac:dyDescent="0.25">
      <c r="A2431">
        <v>2429</v>
      </c>
      <c r="B2431">
        <v>493</v>
      </c>
      <c r="C2431">
        <v>466</v>
      </c>
      <c r="D2431">
        <v>118</v>
      </c>
      <c r="E2431">
        <v>3</v>
      </c>
      <c r="F2431">
        <v>354</v>
      </c>
    </row>
    <row r="2432" spans="1:6" x14ac:dyDescent="0.25">
      <c r="A2432">
        <v>2430</v>
      </c>
      <c r="B2432">
        <v>493</v>
      </c>
      <c r="C2432">
        <v>1129</v>
      </c>
      <c r="D2432">
        <v>102</v>
      </c>
      <c r="E2432">
        <v>3</v>
      </c>
      <c r="F2432">
        <v>306</v>
      </c>
    </row>
    <row r="2433" spans="1:6" x14ac:dyDescent="0.25">
      <c r="A2433">
        <v>2431</v>
      </c>
      <c r="B2433">
        <v>493</v>
      </c>
      <c r="C2433">
        <v>274</v>
      </c>
      <c r="D2433">
        <v>95</v>
      </c>
      <c r="E2433">
        <v>1</v>
      </c>
      <c r="F2433">
        <v>95</v>
      </c>
    </row>
    <row r="2434" spans="1:6" x14ac:dyDescent="0.25">
      <c r="A2434">
        <v>2432</v>
      </c>
      <c r="B2434">
        <v>493</v>
      </c>
      <c r="C2434">
        <v>148</v>
      </c>
      <c r="D2434">
        <v>91</v>
      </c>
      <c r="E2434">
        <v>3</v>
      </c>
      <c r="F2434">
        <v>273</v>
      </c>
    </row>
    <row r="2435" spans="1:6" x14ac:dyDescent="0.25">
      <c r="A2435">
        <v>2433</v>
      </c>
      <c r="B2435">
        <v>493</v>
      </c>
      <c r="C2435">
        <v>756</v>
      </c>
      <c r="D2435">
        <v>109</v>
      </c>
      <c r="E2435">
        <v>1</v>
      </c>
      <c r="F2435">
        <v>109</v>
      </c>
    </row>
    <row r="2436" spans="1:6" x14ac:dyDescent="0.25">
      <c r="A2436">
        <v>2434</v>
      </c>
      <c r="B2436">
        <v>494</v>
      </c>
      <c r="C2436">
        <v>409</v>
      </c>
      <c r="D2436">
        <v>119</v>
      </c>
      <c r="E2436">
        <v>3</v>
      </c>
      <c r="F2436">
        <v>357</v>
      </c>
    </row>
    <row r="2437" spans="1:6" x14ac:dyDescent="0.25">
      <c r="A2437">
        <v>2435</v>
      </c>
      <c r="B2437">
        <v>494</v>
      </c>
      <c r="C2437">
        <v>475</v>
      </c>
      <c r="D2437">
        <v>118</v>
      </c>
      <c r="E2437">
        <v>3</v>
      </c>
      <c r="F2437">
        <v>354</v>
      </c>
    </row>
    <row r="2438" spans="1:6" x14ac:dyDescent="0.25">
      <c r="A2438">
        <v>2436</v>
      </c>
      <c r="B2438">
        <v>494</v>
      </c>
      <c r="C2438">
        <v>469</v>
      </c>
      <c r="D2438">
        <v>118</v>
      </c>
      <c r="E2438">
        <v>3</v>
      </c>
      <c r="F2438">
        <v>354</v>
      </c>
    </row>
    <row r="2439" spans="1:6" x14ac:dyDescent="0.25">
      <c r="A2439">
        <v>2437</v>
      </c>
      <c r="B2439">
        <v>494</v>
      </c>
      <c r="C2439">
        <v>608</v>
      </c>
      <c r="D2439">
        <v>112</v>
      </c>
      <c r="E2439">
        <v>2</v>
      </c>
      <c r="F2439">
        <v>224</v>
      </c>
    </row>
    <row r="2440" spans="1:6" x14ac:dyDescent="0.25">
      <c r="A2440">
        <v>2438</v>
      </c>
      <c r="B2440">
        <v>494</v>
      </c>
      <c r="C2440">
        <v>491</v>
      </c>
      <c r="D2440">
        <v>102</v>
      </c>
      <c r="E2440">
        <v>1</v>
      </c>
      <c r="F2440">
        <v>102</v>
      </c>
    </row>
    <row r="2441" spans="1:6" x14ac:dyDescent="0.25">
      <c r="A2441">
        <v>2439</v>
      </c>
      <c r="B2441">
        <v>494</v>
      </c>
      <c r="C2441">
        <v>502</v>
      </c>
      <c r="D2441">
        <v>102</v>
      </c>
      <c r="E2441">
        <v>3</v>
      </c>
      <c r="F2441">
        <v>306</v>
      </c>
    </row>
    <row r="2442" spans="1:6" x14ac:dyDescent="0.25">
      <c r="A2442">
        <v>2440</v>
      </c>
      <c r="B2442">
        <v>494</v>
      </c>
      <c r="C2442">
        <v>450</v>
      </c>
      <c r="D2442">
        <v>107</v>
      </c>
      <c r="E2442">
        <v>2</v>
      </c>
      <c r="F2442">
        <v>214</v>
      </c>
    </row>
    <row r="2443" spans="1:6" x14ac:dyDescent="0.25">
      <c r="A2443">
        <v>2441</v>
      </c>
      <c r="B2443">
        <v>494</v>
      </c>
      <c r="C2443">
        <v>389</v>
      </c>
      <c r="D2443">
        <v>119</v>
      </c>
      <c r="E2443">
        <v>3</v>
      </c>
      <c r="F2443">
        <v>357</v>
      </c>
    </row>
    <row r="2444" spans="1:6" x14ac:dyDescent="0.25">
      <c r="A2444">
        <v>2442</v>
      </c>
      <c r="B2444">
        <v>495</v>
      </c>
      <c r="C2444">
        <v>779</v>
      </c>
      <c r="D2444">
        <v>91</v>
      </c>
      <c r="E2444">
        <v>3</v>
      </c>
      <c r="F2444">
        <v>273</v>
      </c>
    </row>
    <row r="2445" spans="1:6" x14ac:dyDescent="0.25">
      <c r="A2445">
        <v>2443</v>
      </c>
      <c r="B2445">
        <v>495</v>
      </c>
      <c r="C2445">
        <v>363</v>
      </c>
      <c r="D2445">
        <v>94</v>
      </c>
      <c r="E2445">
        <v>2</v>
      </c>
      <c r="F2445">
        <v>188</v>
      </c>
    </row>
    <row r="2446" spans="1:6" x14ac:dyDescent="0.25">
      <c r="A2446">
        <v>2444</v>
      </c>
      <c r="B2446">
        <v>495</v>
      </c>
      <c r="C2446">
        <v>819</v>
      </c>
      <c r="D2446">
        <v>117</v>
      </c>
      <c r="E2446">
        <v>1</v>
      </c>
      <c r="F2446">
        <v>117</v>
      </c>
    </row>
    <row r="2447" spans="1:6" x14ac:dyDescent="0.25">
      <c r="A2447">
        <v>2445</v>
      </c>
      <c r="B2447">
        <v>496</v>
      </c>
      <c r="C2447">
        <v>437</v>
      </c>
      <c r="D2447">
        <v>107</v>
      </c>
      <c r="E2447">
        <v>1</v>
      </c>
      <c r="F2447">
        <v>107</v>
      </c>
    </row>
    <row r="2448" spans="1:6" x14ac:dyDescent="0.25">
      <c r="A2448">
        <v>2446</v>
      </c>
      <c r="B2448">
        <v>496</v>
      </c>
      <c r="C2448">
        <v>1254</v>
      </c>
      <c r="D2448">
        <v>112</v>
      </c>
      <c r="E2448">
        <v>2</v>
      </c>
      <c r="F2448">
        <v>224</v>
      </c>
    </row>
    <row r="2449" spans="1:6" x14ac:dyDescent="0.25">
      <c r="A2449">
        <v>2447</v>
      </c>
      <c r="B2449">
        <v>496</v>
      </c>
      <c r="C2449">
        <v>411</v>
      </c>
      <c r="D2449">
        <v>119</v>
      </c>
      <c r="E2449">
        <v>3</v>
      </c>
      <c r="F2449">
        <v>357</v>
      </c>
    </row>
    <row r="2450" spans="1:6" x14ac:dyDescent="0.25">
      <c r="A2450">
        <v>2448</v>
      </c>
      <c r="B2450">
        <v>496</v>
      </c>
      <c r="C2450">
        <v>843</v>
      </c>
      <c r="D2450">
        <v>113</v>
      </c>
      <c r="E2450">
        <v>2</v>
      </c>
      <c r="F2450">
        <v>226</v>
      </c>
    </row>
    <row r="2451" spans="1:6" x14ac:dyDescent="0.25">
      <c r="A2451">
        <v>2449</v>
      </c>
      <c r="B2451">
        <v>496</v>
      </c>
      <c r="C2451">
        <v>1222</v>
      </c>
      <c r="D2451">
        <v>105</v>
      </c>
      <c r="E2451">
        <v>3</v>
      </c>
      <c r="F2451">
        <v>315</v>
      </c>
    </row>
    <row r="2452" spans="1:6" x14ac:dyDescent="0.25">
      <c r="A2452">
        <v>2450</v>
      </c>
      <c r="B2452">
        <v>496</v>
      </c>
      <c r="C2452">
        <v>1173</v>
      </c>
      <c r="D2452">
        <v>99</v>
      </c>
      <c r="E2452">
        <v>1</v>
      </c>
      <c r="F2452">
        <v>99</v>
      </c>
    </row>
    <row r="2453" spans="1:6" x14ac:dyDescent="0.25">
      <c r="A2453">
        <v>2451</v>
      </c>
      <c r="B2453">
        <v>497</v>
      </c>
      <c r="C2453">
        <v>968</v>
      </c>
      <c r="D2453">
        <v>97</v>
      </c>
      <c r="E2453">
        <v>1</v>
      </c>
      <c r="F2453">
        <v>97</v>
      </c>
    </row>
    <row r="2454" spans="1:6" x14ac:dyDescent="0.25">
      <c r="A2454">
        <v>2452</v>
      </c>
      <c r="B2454">
        <v>497</v>
      </c>
      <c r="C2454">
        <v>332</v>
      </c>
      <c r="D2454">
        <v>109</v>
      </c>
      <c r="E2454">
        <v>3</v>
      </c>
      <c r="F2454">
        <v>327</v>
      </c>
    </row>
    <row r="2455" spans="1:6" x14ac:dyDescent="0.25">
      <c r="A2455">
        <v>2453</v>
      </c>
      <c r="B2455">
        <v>498</v>
      </c>
      <c r="C2455">
        <v>323</v>
      </c>
      <c r="D2455">
        <v>109</v>
      </c>
      <c r="E2455">
        <v>2</v>
      </c>
      <c r="F2455">
        <v>218</v>
      </c>
    </row>
    <row r="2456" spans="1:6" x14ac:dyDescent="0.25">
      <c r="A2456">
        <v>2454</v>
      </c>
      <c r="B2456">
        <v>498</v>
      </c>
      <c r="C2456">
        <v>1042</v>
      </c>
      <c r="D2456">
        <v>90</v>
      </c>
      <c r="E2456">
        <v>1</v>
      </c>
      <c r="F2456">
        <v>90</v>
      </c>
    </row>
    <row r="2457" spans="1:6" x14ac:dyDescent="0.25">
      <c r="A2457">
        <v>2455</v>
      </c>
      <c r="B2457">
        <v>498</v>
      </c>
      <c r="C2457">
        <v>132</v>
      </c>
      <c r="D2457">
        <v>92</v>
      </c>
      <c r="E2457">
        <v>2</v>
      </c>
      <c r="F2457">
        <v>184</v>
      </c>
    </row>
    <row r="2458" spans="1:6" x14ac:dyDescent="0.25">
      <c r="A2458">
        <v>2456</v>
      </c>
      <c r="B2458">
        <v>498</v>
      </c>
      <c r="C2458">
        <v>1116</v>
      </c>
      <c r="D2458">
        <v>115</v>
      </c>
      <c r="E2458">
        <v>1</v>
      </c>
      <c r="F2458">
        <v>115</v>
      </c>
    </row>
    <row r="2459" spans="1:6" x14ac:dyDescent="0.25">
      <c r="A2459">
        <v>2457</v>
      </c>
      <c r="B2459">
        <v>499</v>
      </c>
      <c r="C2459">
        <v>180</v>
      </c>
      <c r="D2459">
        <v>98</v>
      </c>
      <c r="E2459">
        <v>1</v>
      </c>
      <c r="F2459">
        <v>98</v>
      </c>
    </row>
    <row r="2460" spans="1:6" x14ac:dyDescent="0.25">
      <c r="A2460">
        <v>2458</v>
      </c>
      <c r="B2460">
        <v>499</v>
      </c>
      <c r="C2460">
        <v>1022</v>
      </c>
      <c r="D2460">
        <v>90</v>
      </c>
      <c r="E2460">
        <v>1</v>
      </c>
      <c r="F2460">
        <v>90</v>
      </c>
    </row>
    <row r="2461" spans="1:6" x14ac:dyDescent="0.25">
      <c r="A2461">
        <v>2459</v>
      </c>
      <c r="B2461">
        <v>499</v>
      </c>
      <c r="C2461">
        <v>17</v>
      </c>
      <c r="D2461">
        <v>96</v>
      </c>
      <c r="E2461">
        <v>2</v>
      </c>
      <c r="F2461">
        <v>192</v>
      </c>
    </row>
    <row r="2462" spans="1:6" x14ac:dyDescent="0.25">
      <c r="A2462">
        <v>2460</v>
      </c>
      <c r="B2462">
        <v>499</v>
      </c>
      <c r="C2462">
        <v>1217</v>
      </c>
      <c r="D2462">
        <v>105</v>
      </c>
      <c r="E2462">
        <v>3</v>
      </c>
      <c r="F2462">
        <v>315</v>
      </c>
    </row>
    <row r="2463" spans="1:6" x14ac:dyDescent="0.25">
      <c r="A2463">
        <v>2461</v>
      </c>
      <c r="B2463">
        <v>499</v>
      </c>
      <c r="C2463">
        <v>96</v>
      </c>
      <c r="D2463">
        <v>118</v>
      </c>
      <c r="E2463">
        <v>3</v>
      </c>
      <c r="F2463">
        <v>354</v>
      </c>
    </row>
    <row r="2464" spans="1:6" x14ac:dyDescent="0.25">
      <c r="A2464">
        <v>2462</v>
      </c>
      <c r="B2464">
        <v>499</v>
      </c>
      <c r="C2464">
        <v>1104</v>
      </c>
      <c r="D2464">
        <v>115</v>
      </c>
      <c r="E2464">
        <v>3</v>
      </c>
      <c r="F2464">
        <v>345</v>
      </c>
    </row>
    <row r="2465" spans="1:6" x14ac:dyDescent="0.25">
      <c r="A2465">
        <v>2463</v>
      </c>
      <c r="B2465">
        <v>499</v>
      </c>
      <c r="C2465">
        <v>889</v>
      </c>
      <c r="D2465">
        <v>94</v>
      </c>
      <c r="E2465">
        <v>3</v>
      </c>
      <c r="F2465">
        <v>282</v>
      </c>
    </row>
    <row r="2466" spans="1:6" x14ac:dyDescent="0.25">
      <c r="A2466">
        <v>2464</v>
      </c>
      <c r="B2466">
        <v>499</v>
      </c>
      <c r="C2466">
        <v>132</v>
      </c>
      <c r="D2466">
        <v>92</v>
      </c>
      <c r="E2466">
        <v>3</v>
      </c>
      <c r="F2466">
        <v>276</v>
      </c>
    </row>
    <row r="2467" spans="1:6" x14ac:dyDescent="0.25">
      <c r="A2467">
        <v>2465</v>
      </c>
      <c r="B2467">
        <v>500</v>
      </c>
      <c r="C2467">
        <v>1169</v>
      </c>
      <c r="D2467">
        <v>99</v>
      </c>
      <c r="E2467">
        <v>1</v>
      </c>
      <c r="F2467">
        <v>99</v>
      </c>
    </row>
    <row r="2468" spans="1:6" x14ac:dyDescent="0.25">
      <c r="A2468">
        <v>2466</v>
      </c>
      <c r="B2468">
        <v>500</v>
      </c>
      <c r="C2468">
        <v>112</v>
      </c>
      <c r="D2468">
        <v>92</v>
      </c>
      <c r="E2468">
        <v>2</v>
      </c>
      <c r="F2468">
        <v>184</v>
      </c>
    </row>
    <row r="2469" spans="1:6" x14ac:dyDescent="0.25">
      <c r="A2469">
        <v>2467</v>
      </c>
      <c r="B2469">
        <v>500</v>
      </c>
      <c r="C2469">
        <v>100</v>
      </c>
      <c r="D2469">
        <v>118</v>
      </c>
      <c r="E2469">
        <v>2</v>
      </c>
      <c r="F2469">
        <v>236</v>
      </c>
    </row>
    <row r="2470" spans="1:6" x14ac:dyDescent="0.25">
      <c r="A2470">
        <v>2468</v>
      </c>
      <c r="B2470">
        <v>500</v>
      </c>
      <c r="C2470">
        <v>284</v>
      </c>
      <c r="D2470">
        <v>105</v>
      </c>
      <c r="E2470">
        <v>2</v>
      </c>
      <c r="F2470">
        <v>210</v>
      </c>
    </row>
    <row r="2471" spans="1:6" x14ac:dyDescent="0.25">
      <c r="A2471">
        <v>2469</v>
      </c>
      <c r="B2471">
        <v>500</v>
      </c>
      <c r="C2471">
        <v>1012</v>
      </c>
      <c r="D2471">
        <v>106</v>
      </c>
      <c r="E2471">
        <v>2</v>
      </c>
      <c r="F2471">
        <v>212</v>
      </c>
    </row>
    <row r="2472" spans="1:6" x14ac:dyDescent="0.25">
      <c r="A2472">
        <v>2470</v>
      </c>
      <c r="B2472">
        <v>500</v>
      </c>
      <c r="C2472">
        <v>965</v>
      </c>
      <c r="D2472">
        <v>97</v>
      </c>
      <c r="E2472">
        <v>1</v>
      </c>
      <c r="F2472">
        <v>97</v>
      </c>
    </row>
    <row r="2473" spans="1:6" x14ac:dyDescent="0.25">
      <c r="A2473">
        <v>2471</v>
      </c>
      <c r="B2473">
        <v>500</v>
      </c>
      <c r="C2473">
        <v>943</v>
      </c>
      <c r="D2473">
        <v>96</v>
      </c>
      <c r="E2473">
        <v>1</v>
      </c>
      <c r="F2473">
        <v>96</v>
      </c>
    </row>
    <row r="2474" spans="1:6" x14ac:dyDescent="0.25">
      <c r="A2474">
        <v>2472</v>
      </c>
      <c r="B2474">
        <v>501</v>
      </c>
      <c r="C2474">
        <v>227</v>
      </c>
      <c r="D2474">
        <v>106</v>
      </c>
      <c r="E2474">
        <v>1</v>
      </c>
      <c r="F2474">
        <v>106</v>
      </c>
    </row>
    <row r="2475" spans="1:6" x14ac:dyDescent="0.25">
      <c r="A2475">
        <v>2473</v>
      </c>
      <c r="B2475">
        <v>501</v>
      </c>
      <c r="C2475">
        <v>1082</v>
      </c>
      <c r="D2475">
        <v>93</v>
      </c>
      <c r="E2475">
        <v>2</v>
      </c>
      <c r="F2475">
        <v>186</v>
      </c>
    </row>
    <row r="2476" spans="1:6" x14ac:dyDescent="0.25">
      <c r="A2476">
        <v>2474</v>
      </c>
      <c r="B2476">
        <v>501</v>
      </c>
      <c r="C2476">
        <v>1029</v>
      </c>
      <c r="D2476">
        <v>90</v>
      </c>
      <c r="E2476">
        <v>2</v>
      </c>
      <c r="F2476">
        <v>180</v>
      </c>
    </row>
    <row r="2477" spans="1:6" x14ac:dyDescent="0.25">
      <c r="A2477">
        <v>2475</v>
      </c>
      <c r="B2477">
        <v>501</v>
      </c>
      <c r="C2477">
        <v>193</v>
      </c>
      <c r="D2477">
        <v>98</v>
      </c>
      <c r="E2477">
        <v>1</v>
      </c>
      <c r="F2477">
        <v>98</v>
      </c>
    </row>
    <row r="2478" spans="1:6" x14ac:dyDescent="0.25">
      <c r="A2478">
        <v>2476</v>
      </c>
      <c r="B2478">
        <v>501</v>
      </c>
      <c r="C2478">
        <v>409</v>
      </c>
      <c r="D2478">
        <v>119</v>
      </c>
      <c r="E2478">
        <v>3</v>
      </c>
      <c r="F2478">
        <v>357</v>
      </c>
    </row>
    <row r="2479" spans="1:6" x14ac:dyDescent="0.25">
      <c r="A2479">
        <v>2477</v>
      </c>
      <c r="B2479">
        <v>501</v>
      </c>
      <c r="C2479">
        <v>737</v>
      </c>
      <c r="D2479">
        <v>109</v>
      </c>
      <c r="E2479">
        <v>2</v>
      </c>
      <c r="F2479">
        <v>218</v>
      </c>
    </row>
    <row r="2480" spans="1:6" x14ac:dyDescent="0.25">
      <c r="A2480">
        <v>2478</v>
      </c>
      <c r="B2480">
        <v>501</v>
      </c>
      <c r="C2480">
        <v>808</v>
      </c>
      <c r="D2480">
        <v>117</v>
      </c>
      <c r="E2480">
        <v>1</v>
      </c>
      <c r="F2480">
        <v>117</v>
      </c>
    </row>
    <row r="2481" spans="1:6" x14ac:dyDescent="0.25">
      <c r="A2481">
        <v>2479</v>
      </c>
      <c r="B2481">
        <v>501</v>
      </c>
      <c r="C2481">
        <v>667</v>
      </c>
      <c r="D2481">
        <v>113</v>
      </c>
      <c r="E2481">
        <v>1</v>
      </c>
      <c r="F2481">
        <v>113</v>
      </c>
    </row>
    <row r="2482" spans="1:6" x14ac:dyDescent="0.25">
      <c r="A2482">
        <v>2480</v>
      </c>
      <c r="B2482">
        <v>502</v>
      </c>
      <c r="C2482">
        <v>254</v>
      </c>
      <c r="D2482">
        <v>95</v>
      </c>
      <c r="E2482">
        <v>3</v>
      </c>
      <c r="F2482">
        <v>285</v>
      </c>
    </row>
    <row r="2483" spans="1:6" x14ac:dyDescent="0.25">
      <c r="A2483">
        <v>2481</v>
      </c>
      <c r="B2483">
        <v>502</v>
      </c>
      <c r="C2483">
        <v>978</v>
      </c>
      <c r="D2483">
        <v>97</v>
      </c>
      <c r="E2483">
        <v>2</v>
      </c>
      <c r="F2483">
        <v>194</v>
      </c>
    </row>
    <row r="2484" spans="1:6" x14ac:dyDescent="0.25">
      <c r="A2484">
        <v>2482</v>
      </c>
      <c r="B2484">
        <v>502</v>
      </c>
      <c r="C2484">
        <v>1199</v>
      </c>
      <c r="D2484">
        <v>105</v>
      </c>
      <c r="E2484">
        <v>3</v>
      </c>
      <c r="F2484">
        <v>315</v>
      </c>
    </row>
    <row r="2485" spans="1:6" x14ac:dyDescent="0.25">
      <c r="A2485">
        <v>2483</v>
      </c>
      <c r="B2485">
        <v>502</v>
      </c>
      <c r="C2485">
        <v>1107</v>
      </c>
      <c r="D2485">
        <v>115</v>
      </c>
      <c r="E2485">
        <v>3</v>
      </c>
      <c r="F2485">
        <v>345</v>
      </c>
    </row>
    <row r="2486" spans="1:6" x14ac:dyDescent="0.25">
      <c r="A2486">
        <v>2484</v>
      </c>
      <c r="B2486">
        <v>502</v>
      </c>
      <c r="C2486">
        <v>7</v>
      </c>
      <c r="D2486">
        <v>96</v>
      </c>
      <c r="E2486">
        <v>2</v>
      </c>
      <c r="F2486">
        <v>192</v>
      </c>
    </row>
    <row r="2487" spans="1:6" x14ac:dyDescent="0.25">
      <c r="A2487">
        <v>2485</v>
      </c>
      <c r="B2487">
        <v>502</v>
      </c>
      <c r="C2487">
        <v>720</v>
      </c>
      <c r="D2487">
        <v>119</v>
      </c>
      <c r="E2487">
        <v>1</v>
      </c>
      <c r="F2487">
        <v>119</v>
      </c>
    </row>
    <row r="2488" spans="1:6" x14ac:dyDescent="0.25">
      <c r="A2488">
        <v>2486</v>
      </c>
      <c r="B2488">
        <v>502</v>
      </c>
      <c r="C2488">
        <v>396</v>
      </c>
      <c r="D2488">
        <v>119</v>
      </c>
      <c r="E2488">
        <v>3</v>
      </c>
      <c r="F2488">
        <v>357</v>
      </c>
    </row>
    <row r="2489" spans="1:6" x14ac:dyDescent="0.25">
      <c r="A2489">
        <v>2487</v>
      </c>
      <c r="B2489">
        <v>503</v>
      </c>
      <c r="C2489">
        <v>1073</v>
      </c>
      <c r="D2489">
        <v>93</v>
      </c>
      <c r="E2489">
        <v>2</v>
      </c>
      <c r="F2489">
        <v>186</v>
      </c>
    </row>
    <row r="2490" spans="1:6" x14ac:dyDescent="0.25">
      <c r="A2490">
        <v>2488</v>
      </c>
      <c r="B2490">
        <v>503</v>
      </c>
      <c r="C2490">
        <v>974</v>
      </c>
      <c r="D2490">
        <v>97</v>
      </c>
      <c r="E2490">
        <v>1</v>
      </c>
      <c r="F2490">
        <v>97</v>
      </c>
    </row>
    <row r="2491" spans="1:6" x14ac:dyDescent="0.25">
      <c r="A2491">
        <v>2489</v>
      </c>
      <c r="B2491">
        <v>503</v>
      </c>
      <c r="C2491">
        <v>526</v>
      </c>
      <c r="D2491">
        <v>98</v>
      </c>
      <c r="E2491">
        <v>3</v>
      </c>
      <c r="F2491">
        <v>294</v>
      </c>
    </row>
    <row r="2492" spans="1:6" x14ac:dyDescent="0.25">
      <c r="A2492">
        <v>2490</v>
      </c>
      <c r="B2492">
        <v>503</v>
      </c>
      <c r="C2492">
        <v>606</v>
      </c>
      <c r="D2492">
        <v>112</v>
      </c>
      <c r="E2492">
        <v>2</v>
      </c>
      <c r="F2492">
        <v>224</v>
      </c>
    </row>
    <row r="2493" spans="1:6" x14ac:dyDescent="0.25">
      <c r="A2493">
        <v>2491</v>
      </c>
      <c r="B2493">
        <v>503</v>
      </c>
      <c r="C2493">
        <v>336</v>
      </c>
      <c r="D2493">
        <v>109</v>
      </c>
      <c r="E2493">
        <v>2</v>
      </c>
      <c r="F2493">
        <v>218</v>
      </c>
    </row>
    <row r="2494" spans="1:6" x14ac:dyDescent="0.25">
      <c r="A2494">
        <v>2492</v>
      </c>
      <c r="B2494">
        <v>503</v>
      </c>
      <c r="C2494">
        <v>722</v>
      </c>
      <c r="D2494">
        <v>119</v>
      </c>
      <c r="E2494">
        <v>2</v>
      </c>
      <c r="F2494">
        <v>238</v>
      </c>
    </row>
    <row r="2495" spans="1:6" x14ac:dyDescent="0.25">
      <c r="A2495">
        <v>2493</v>
      </c>
      <c r="B2495">
        <v>504</v>
      </c>
      <c r="C2495">
        <v>754</v>
      </c>
      <c r="D2495">
        <v>109</v>
      </c>
      <c r="E2495">
        <v>3</v>
      </c>
      <c r="F2495">
        <v>327</v>
      </c>
    </row>
    <row r="2496" spans="1:6" x14ac:dyDescent="0.25">
      <c r="A2496">
        <v>2494</v>
      </c>
      <c r="B2496">
        <v>504</v>
      </c>
      <c r="C2496">
        <v>425</v>
      </c>
      <c r="D2496">
        <v>107</v>
      </c>
      <c r="E2496">
        <v>1</v>
      </c>
      <c r="F2496">
        <v>107</v>
      </c>
    </row>
    <row r="2497" spans="1:6" x14ac:dyDescent="0.25">
      <c r="A2497">
        <v>2495</v>
      </c>
      <c r="B2497">
        <v>504</v>
      </c>
      <c r="C2497">
        <v>1068</v>
      </c>
      <c r="D2497">
        <v>93</v>
      </c>
      <c r="E2497">
        <v>2</v>
      </c>
      <c r="F2497">
        <v>186</v>
      </c>
    </row>
    <row r="2498" spans="1:6" x14ac:dyDescent="0.25">
      <c r="A2498">
        <v>2496</v>
      </c>
      <c r="B2498">
        <v>504</v>
      </c>
      <c r="C2498">
        <v>618</v>
      </c>
      <c r="D2498">
        <v>112</v>
      </c>
      <c r="E2498">
        <v>3</v>
      </c>
      <c r="F2498">
        <v>336</v>
      </c>
    </row>
    <row r="2499" spans="1:6" x14ac:dyDescent="0.25">
      <c r="A2499">
        <v>2497</v>
      </c>
      <c r="B2499">
        <v>504</v>
      </c>
      <c r="C2499">
        <v>350</v>
      </c>
      <c r="D2499">
        <v>94</v>
      </c>
      <c r="E2499">
        <v>1</v>
      </c>
      <c r="F2499">
        <v>94</v>
      </c>
    </row>
    <row r="2500" spans="1:6" x14ac:dyDescent="0.25">
      <c r="A2500">
        <v>2498</v>
      </c>
      <c r="B2500">
        <v>504</v>
      </c>
      <c r="C2500">
        <v>554</v>
      </c>
      <c r="D2500">
        <v>98</v>
      </c>
      <c r="E2500">
        <v>1</v>
      </c>
      <c r="F2500">
        <v>98</v>
      </c>
    </row>
    <row r="2501" spans="1:6" x14ac:dyDescent="0.25">
      <c r="A2501">
        <v>2499</v>
      </c>
      <c r="B2501">
        <v>504</v>
      </c>
      <c r="C2501">
        <v>1086</v>
      </c>
      <c r="D2501">
        <v>115</v>
      </c>
      <c r="E2501">
        <v>3</v>
      </c>
      <c r="F2501">
        <v>345</v>
      </c>
    </row>
    <row r="2502" spans="1:6" x14ac:dyDescent="0.25">
      <c r="A2502">
        <v>2500</v>
      </c>
      <c r="B2502">
        <v>505</v>
      </c>
      <c r="C2502">
        <v>1024</v>
      </c>
      <c r="D2502">
        <v>90</v>
      </c>
      <c r="E2502">
        <v>3</v>
      </c>
      <c r="F2502">
        <v>270</v>
      </c>
    </row>
    <row r="2503" spans="1:6" x14ac:dyDescent="0.25">
      <c r="A2503">
        <v>2501</v>
      </c>
      <c r="B2503">
        <v>505</v>
      </c>
      <c r="C2503">
        <v>210</v>
      </c>
      <c r="D2503">
        <v>106</v>
      </c>
      <c r="E2503">
        <v>3</v>
      </c>
      <c r="F2503">
        <v>318</v>
      </c>
    </row>
    <row r="2504" spans="1:6" x14ac:dyDescent="0.25">
      <c r="A2504">
        <v>2502</v>
      </c>
      <c r="B2504">
        <v>505</v>
      </c>
      <c r="C2504">
        <v>1009</v>
      </c>
      <c r="D2504">
        <v>106</v>
      </c>
      <c r="E2504">
        <v>2</v>
      </c>
      <c r="F2504">
        <v>212</v>
      </c>
    </row>
    <row r="2505" spans="1:6" x14ac:dyDescent="0.25">
      <c r="A2505">
        <v>2503</v>
      </c>
      <c r="B2505">
        <v>505</v>
      </c>
      <c r="C2505">
        <v>485</v>
      </c>
      <c r="D2505">
        <v>118</v>
      </c>
      <c r="E2505">
        <v>2</v>
      </c>
      <c r="F2505">
        <v>236</v>
      </c>
    </row>
    <row r="2506" spans="1:6" x14ac:dyDescent="0.25">
      <c r="A2506">
        <v>2504</v>
      </c>
      <c r="B2506">
        <v>505</v>
      </c>
      <c r="C2506">
        <v>736</v>
      </c>
      <c r="D2506">
        <v>109</v>
      </c>
      <c r="E2506">
        <v>1</v>
      </c>
      <c r="F2506">
        <v>109</v>
      </c>
    </row>
    <row r="2507" spans="1:6" x14ac:dyDescent="0.25">
      <c r="A2507">
        <v>2505</v>
      </c>
      <c r="B2507">
        <v>505</v>
      </c>
      <c r="C2507">
        <v>413</v>
      </c>
      <c r="D2507">
        <v>119</v>
      </c>
      <c r="E2507">
        <v>2</v>
      </c>
      <c r="F2507">
        <v>238</v>
      </c>
    </row>
    <row r="2508" spans="1:6" x14ac:dyDescent="0.25">
      <c r="A2508">
        <v>2506</v>
      </c>
      <c r="B2508">
        <v>506</v>
      </c>
      <c r="C2508">
        <v>822</v>
      </c>
      <c r="D2508">
        <v>117</v>
      </c>
      <c r="E2508">
        <v>2</v>
      </c>
      <c r="F2508">
        <v>234</v>
      </c>
    </row>
    <row r="2509" spans="1:6" x14ac:dyDescent="0.25">
      <c r="A2509">
        <v>2507</v>
      </c>
      <c r="B2509">
        <v>506</v>
      </c>
      <c r="C2509">
        <v>839</v>
      </c>
      <c r="D2509">
        <v>117</v>
      </c>
      <c r="E2509">
        <v>2</v>
      </c>
      <c r="F2509">
        <v>234</v>
      </c>
    </row>
    <row r="2510" spans="1:6" x14ac:dyDescent="0.25">
      <c r="A2510">
        <v>2508</v>
      </c>
      <c r="B2510">
        <v>506</v>
      </c>
      <c r="C2510">
        <v>1029</v>
      </c>
      <c r="D2510">
        <v>90</v>
      </c>
      <c r="E2510">
        <v>2</v>
      </c>
      <c r="F2510">
        <v>180</v>
      </c>
    </row>
    <row r="2511" spans="1:6" x14ac:dyDescent="0.25">
      <c r="A2511">
        <v>2509</v>
      </c>
      <c r="B2511">
        <v>506</v>
      </c>
      <c r="C2511">
        <v>757</v>
      </c>
      <c r="D2511">
        <v>109</v>
      </c>
      <c r="E2511">
        <v>2</v>
      </c>
      <c r="F2511">
        <v>218</v>
      </c>
    </row>
    <row r="2512" spans="1:6" x14ac:dyDescent="0.25">
      <c r="A2512">
        <v>2510</v>
      </c>
      <c r="B2512">
        <v>506</v>
      </c>
      <c r="C2512">
        <v>1078</v>
      </c>
      <c r="D2512">
        <v>93</v>
      </c>
      <c r="E2512">
        <v>3</v>
      </c>
      <c r="F2512">
        <v>279</v>
      </c>
    </row>
    <row r="2513" spans="1:6" x14ac:dyDescent="0.25">
      <c r="A2513">
        <v>2511</v>
      </c>
      <c r="B2513">
        <v>507</v>
      </c>
      <c r="C2513">
        <v>1145</v>
      </c>
      <c r="D2513">
        <v>102</v>
      </c>
      <c r="E2513">
        <v>1</v>
      </c>
      <c r="F2513">
        <v>102</v>
      </c>
    </row>
    <row r="2514" spans="1:6" x14ac:dyDescent="0.25">
      <c r="A2514">
        <v>2512</v>
      </c>
      <c r="B2514">
        <v>507</v>
      </c>
      <c r="C2514">
        <v>310</v>
      </c>
      <c r="D2514">
        <v>105</v>
      </c>
      <c r="E2514">
        <v>3</v>
      </c>
      <c r="F2514">
        <v>315</v>
      </c>
    </row>
    <row r="2515" spans="1:6" x14ac:dyDescent="0.25">
      <c r="A2515">
        <v>2513</v>
      </c>
      <c r="B2515">
        <v>507</v>
      </c>
      <c r="C2515">
        <v>860</v>
      </c>
      <c r="D2515">
        <v>113</v>
      </c>
      <c r="E2515">
        <v>2</v>
      </c>
      <c r="F2515">
        <v>226</v>
      </c>
    </row>
    <row r="2516" spans="1:6" x14ac:dyDescent="0.25">
      <c r="A2516">
        <v>2514</v>
      </c>
      <c r="B2516">
        <v>507</v>
      </c>
      <c r="C2516">
        <v>814</v>
      </c>
      <c r="D2516">
        <v>117</v>
      </c>
      <c r="E2516">
        <v>1</v>
      </c>
      <c r="F2516">
        <v>117</v>
      </c>
    </row>
    <row r="2517" spans="1:6" x14ac:dyDescent="0.25">
      <c r="A2517">
        <v>2515</v>
      </c>
      <c r="B2517">
        <v>507</v>
      </c>
      <c r="C2517">
        <v>504</v>
      </c>
      <c r="D2517">
        <v>102</v>
      </c>
      <c r="E2517">
        <v>1</v>
      </c>
      <c r="F2517">
        <v>102</v>
      </c>
    </row>
    <row r="2518" spans="1:6" x14ac:dyDescent="0.25">
      <c r="A2518">
        <v>2516</v>
      </c>
      <c r="B2518">
        <v>508</v>
      </c>
      <c r="C2518">
        <v>1047</v>
      </c>
      <c r="D2518">
        <v>90</v>
      </c>
      <c r="E2518">
        <v>1</v>
      </c>
      <c r="F2518">
        <v>90</v>
      </c>
    </row>
    <row r="2519" spans="1:6" x14ac:dyDescent="0.25">
      <c r="A2519">
        <v>2517</v>
      </c>
      <c r="B2519">
        <v>508</v>
      </c>
      <c r="C2519">
        <v>773</v>
      </c>
      <c r="D2519">
        <v>91</v>
      </c>
      <c r="E2519">
        <v>2</v>
      </c>
      <c r="F2519">
        <v>182</v>
      </c>
    </row>
    <row r="2520" spans="1:6" x14ac:dyDescent="0.25">
      <c r="A2520">
        <v>2518</v>
      </c>
      <c r="B2520">
        <v>508</v>
      </c>
      <c r="C2520">
        <v>400</v>
      </c>
      <c r="D2520">
        <v>119</v>
      </c>
      <c r="E2520">
        <v>3</v>
      </c>
      <c r="F2520">
        <v>357</v>
      </c>
    </row>
    <row r="2521" spans="1:6" x14ac:dyDescent="0.25">
      <c r="A2521">
        <v>2519</v>
      </c>
      <c r="B2521">
        <v>508</v>
      </c>
      <c r="C2521">
        <v>632</v>
      </c>
      <c r="D2521">
        <v>93</v>
      </c>
      <c r="E2521">
        <v>2</v>
      </c>
      <c r="F2521">
        <v>186</v>
      </c>
    </row>
    <row r="2522" spans="1:6" x14ac:dyDescent="0.25">
      <c r="A2522">
        <v>2520</v>
      </c>
      <c r="B2522">
        <v>508</v>
      </c>
      <c r="C2522">
        <v>1017</v>
      </c>
      <c r="D2522">
        <v>90</v>
      </c>
      <c r="E2522">
        <v>2</v>
      </c>
      <c r="F2522">
        <v>180</v>
      </c>
    </row>
    <row r="2523" spans="1:6" x14ac:dyDescent="0.25">
      <c r="A2523">
        <v>2521</v>
      </c>
      <c r="B2523">
        <v>508</v>
      </c>
      <c r="C2523">
        <v>16</v>
      </c>
      <c r="D2523">
        <v>96</v>
      </c>
      <c r="E2523">
        <v>2</v>
      </c>
      <c r="F2523">
        <v>192</v>
      </c>
    </row>
    <row r="2524" spans="1:6" x14ac:dyDescent="0.25">
      <c r="A2524">
        <v>2522</v>
      </c>
      <c r="B2524">
        <v>508</v>
      </c>
      <c r="C2524">
        <v>718</v>
      </c>
      <c r="D2524">
        <v>119</v>
      </c>
      <c r="E2524">
        <v>1</v>
      </c>
      <c r="F2524">
        <v>119</v>
      </c>
    </row>
    <row r="2525" spans="1:6" x14ac:dyDescent="0.25">
      <c r="A2525">
        <v>2523</v>
      </c>
      <c r="B2525">
        <v>508</v>
      </c>
      <c r="C2525">
        <v>24</v>
      </c>
      <c r="D2525">
        <v>96</v>
      </c>
      <c r="E2525">
        <v>1</v>
      </c>
      <c r="F2525">
        <v>96</v>
      </c>
    </row>
    <row r="2526" spans="1:6" x14ac:dyDescent="0.25">
      <c r="A2526">
        <v>2524</v>
      </c>
      <c r="B2526">
        <v>508</v>
      </c>
      <c r="C2526">
        <v>506</v>
      </c>
      <c r="D2526">
        <v>102</v>
      </c>
      <c r="E2526">
        <v>1</v>
      </c>
      <c r="F2526">
        <v>102</v>
      </c>
    </row>
    <row r="2527" spans="1:6" x14ac:dyDescent="0.25">
      <c r="A2527">
        <v>2525</v>
      </c>
      <c r="B2527">
        <v>509</v>
      </c>
      <c r="C2527">
        <v>457</v>
      </c>
      <c r="D2527">
        <v>118</v>
      </c>
      <c r="E2527">
        <v>2</v>
      </c>
      <c r="F2527">
        <v>236</v>
      </c>
    </row>
    <row r="2528" spans="1:6" x14ac:dyDescent="0.25">
      <c r="A2528">
        <v>2526</v>
      </c>
      <c r="B2528">
        <v>509</v>
      </c>
      <c r="C2528">
        <v>126</v>
      </c>
      <c r="D2528">
        <v>92</v>
      </c>
      <c r="E2528">
        <v>2</v>
      </c>
      <c r="F2528">
        <v>184</v>
      </c>
    </row>
    <row r="2529" spans="1:6" x14ac:dyDescent="0.25">
      <c r="A2529">
        <v>2527</v>
      </c>
      <c r="B2529">
        <v>509</v>
      </c>
      <c r="C2529">
        <v>841</v>
      </c>
      <c r="D2529">
        <v>113</v>
      </c>
      <c r="E2529">
        <v>3</v>
      </c>
      <c r="F2529">
        <v>339</v>
      </c>
    </row>
    <row r="2530" spans="1:6" x14ac:dyDescent="0.25">
      <c r="A2530">
        <v>2528</v>
      </c>
      <c r="B2530">
        <v>509</v>
      </c>
      <c r="C2530">
        <v>513</v>
      </c>
      <c r="D2530">
        <v>102</v>
      </c>
      <c r="E2530">
        <v>3</v>
      </c>
      <c r="F2530">
        <v>306</v>
      </c>
    </row>
    <row r="2531" spans="1:6" x14ac:dyDescent="0.25">
      <c r="A2531">
        <v>2529</v>
      </c>
      <c r="B2531">
        <v>509</v>
      </c>
      <c r="C2531">
        <v>624</v>
      </c>
      <c r="D2531">
        <v>112</v>
      </c>
      <c r="E2531">
        <v>2</v>
      </c>
      <c r="F2531">
        <v>224</v>
      </c>
    </row>
    <row r="2532" spans="1:6" x14ac:dyDescent="0.25">
      <c r="A2532">
        <v>2530</v>
      </c>
      <c r="B2532">
        <v>510</v>
      </c>
      <c r="C2532">
        <v>643</v>
      </c>
      <c r="D2532">
        <v>93</v>
      </c>
      <c r="E2532">
        <v>1</v>
      </c>
      <c r="F2532">
        <v>93</v>
      </c>
    </row>
    <row r="2533" spans="1:6" x14ac:dyDescent="0.25">
      <c r="A2533">
        <v>2531</v>
      </c>
      <c r="B2533">
        <v>510</v>
      </c>
      <c r="C2533">
        <v>1241</v>
      </c>
      <c r="D2533">
        <v>112</v>
      </c>
      <c r="E2533">
        <v>3</v>
      </c>
      <c r="F2533">
        <v>336</v>
      </c>
    </row>
    <row r="2534" spans="1:6" x14ac:dyDescent="0.25">
      <c r="A2534">
        <v>2532</v>
      </c>
      <c r="B2534">
        <v>510</v>
      </c>
      <c r="C2534">
        <v>49</v>
      </c>
      <c r="D2534">
        <v>104</v>
      </c>
      <c r="E2534">
        <v>1</v>
      </c>
      <c r="F2534">
        <v>104</v>
      </c>
    </row>
    <row r="2535" spans="1:6" x14ac:dyDescent="0.25">
      <c r="A2535">
        <v>2533</v>
      </c>
      <c r="B2535">
        <v>510</v>
      </c>
      <c r="C2535">
        <v>893</v>
      </c>
      <c r="D2535">
        <v>94</v>
      </c>
      <c r="E2535">
        <v>1</v>
      </c>
      <c r="F2535">
        <v>94</v>
      </c>
    </row>
    <row r="2536" spans="1:6" x14ac:dyDescent="0.25">
      <c r="A2536">
        <v>2534</v>
      </c>
      <c r="B2536">
        <v>510</v>
      </c>
      <c r="C2536">
        <v>1034</v>
      </c>
      <c r="D2536">
        <v>90</v>
      </c>
      <c r="E2536">
        <v>3</v>
      </c>
      <c r="F2536">
        <v>270</v>
      </c>
    </row>
    <row r="2537" spans="1:6" x14ac:dyDescent="0.25">
      <c r="A2537">
        <v>2535</v>
      </c>
      <c r="B2537">
        <v>510</v>
      </c>
      <c r="C2537">
        <v>1023</v>
      </c>
      <c r="D2537">
        <v>90</v>
      </c>
      <c r="E2537">
        <v>2</v>
      </c>
      <c r="F2537">
        <v>180</v>
      </c>
    </row>
    <row r="2538" spans="1:6" x14ac:dyDescent="0.25">
      <c r="A2538">
        <v>2536</v>
      </c>
      <c r="B2538">
        <v>510</v>
      </c>
      <c r="C2538">
        <v>1158</v>
      </c>
      <c r="D2538">
        <v>99</v>
      </c>
      <c r="E2538">
        <v>3</v>
      </c>
      <c r="F2538">
        <v>297</v>
      </c>
    </row>
    <row r="2539" spans="1:6" x14ac:dyDescent="0.25">
      <c r="A2539">
        <v>2537</v>
      </c>
      <c r="B2539">
        <v>510</v>
      </c>
      <c r="C2539">
        <v>413</v>
      </c>
      <c r="D2539">
        <v>119</v>
      </c>
      <c r="E2539">
        <v>2</v>
      </c>
      <c r="F2539">
        <v>238</v>
      </c>
    </row>
    <row r="2540" spans="1:6" x14ac:dyDescent="0.25">
      <c r="A2540">
        <v>2538</v>
      </c>
      <c r="B2540">
        <v>511</v>
      </c>
      <c r="C2540">
        <v>608</v>
      </c>
      <c r="D2540">
        <v>112</v>
      </c>
      <c r="E2540">
        <v>1</v>
      </c>
      <c r="F2540">
        <v>112</v>
      </c>
    </row>
    <row r="2541" spans="1:6" x14ac:dyDescent="0.25">
      <c r="A2541">
        <v>2539</v>
      </c>
      <c r="B2541">
        <v>511</v>
      </c>
      <c r="C2541">
        <v>1252</v>
      </c>
      <c r="D2541">
        <v>112</v>
      </c>
      <c r="E2541">
        <v>2</v>
      </c>
      <c r="F2541">
        <v>224</v>
      </c>
    </row>
    <row r="2542" spans="1:6" x14ac:dyDescent="0.25">
      <c r="A2542">
        <v>2540</v>
      </c>
      <c r="B2542">
        <v>511</v>
      </c>
      <c r="C2542">
        <v>147</v>
      </c>
      <c r="D2542">
        <v>91</v>
      </c>
      <c r="E2542">
        <v>2</v>
      </c>
      <c r="F2542">
        <v>182</v>
      </c>
    </row>
    <row r="2543" spans="1:6" x14ac:dyDescent="0.25">
      <c r="A2543">
        <v>2541</v>
      </c>
      <c r="B2543">
        <v>511</v>
      </c>
      <c r="C2543">
        <v>1220</v>
      </c>
      <c r="D2543">
        <v>105</v>
      </c>
      <c r="E2543">
        <v>3</v>
      </c>
      <c r="F2543">
        <v>315</v>
      </c>
    </row>
    <row r="2544" spans="1:6" x14ac:dyDescent="0.25">
      <c r="A2544">
        <v>2542</v>
      </c>
      <c r="B2544">
        <v>511</v>
      </c>
      <c r="C2544">
        <v>565</v>
      </c>
      <c r="D2544">
        <v>100</v>
      </c>
      <c r="E2544">
        <v>2</v>
      </c>
      <c r="F2544">
        <v>200</v>
      </c>
    </row>
    <row r="2545" spans="1:6" x14ac:dyDescent="0.25">
      <c r="A2545">
        <v>2543</v>
      </c>
      <c r="B2545">
        <v>511</v>
      </c>
      <c r="C2545">
        <v>758</v>
      </c>
      <c r="D2545">
        <v>109</v>
      </c>
      <c r="E2545">
        <v>3</v>
      </c>
      <c r="F2545">
        <v>327</v>
      </c>
    </row>
    <row r="2546" spans="1:6" x14ac:dyDescent="0.25">
      <c r="A2546">
        <v>2544</v>
      </c>
      <c r="B2546">
        <v>511</v>
      </c>
      <c r="C2546">
        <v>1094</v>
      </c>
      <c r="D2546">
        <v>115</v>
      </c>
      <c r="E2546">
        <v>2</v>
      </c>
      <c r="F2546">
        <v>230</v>
      </c>
    </row>
    <row r="2547" spans="1:6" x14ac:dyDescent="0.25">
      <c r="A2547">
        <v>2545</v>
      </c>
      <c r="B2547">
        <v>511</v>
      </c>
      <c r="C2547">
        <v>681</v>
      </c>
      <c r="D2547">
        <v>113</v>
      </c>
      <c r="E2547">
        <v>3</v>
      </c>
      <c r="F2547">
        <v>339</v>
      </c>
    </row>
    <row r="2548" spans="1:6" x14ac:dyDescent="0.25">
      <c r="A2548">
        <v>2546</v>
      </c>
      <c r="B2548">
        <v>512</v>
      </c>
      <c r="C2548">
        <v>818</v>
      </c>
      <c r="D2548">
        <v>117</v>
      </c>
      <c r="E2548">
        <v>3</v>
      </c>
      <c r="F2548">
        <v>351</v>
      </c>
    </row>
    <row r="2549" spans="1:6" x14ac:dyDescent="0.25">
      <c r="A2549">
        <v>2547</v>
      </c>
      <c r="B2549">
        <v>512</v>
      </c>
      <c r="C2549">
        <v>589</v>
      </c>
      <c r="D2549">
        <v>100</v>
      </c>
      <c r="E2549">
        <v>2</v>
      </c>
      <c r="F2549">
        <v>200</v>
      </c>
    </row>
    <row r="2550" spans="1:6" x14ac:dyDescent="0.25">
      <c r="A2550">
        <v>2548</v>
      </c>
      <c r="B2550">
        <v>513</v>
      </c>
      <c r="C2550">
        <v>843</v>
      </c>
      <c r="D2550">
        <v>113</v>
      </c>
      <c r="E2550">
        <v>2</v>
      </c>
      <c r="F2550">
        <v>226</v>
      </c>
    </row>
    <row r="2551" spans="1:6" x14ac:dyDescent="0.25">
      <c r="A2551">
        <v>2549</v>
      </c>
      <c r="B2551">
        <v>513</v>
      </c>
      <c r="C2551">
        <v>1054</v>
      </c>
      <c r="D2551">
        <v>93</v>
      </c>
      <c r="E2551">
        <v>1</v>
      </c>
      <c r="F2551">
        <v>93</v>
      </c>
    </row>
    <row r="2552" spans="1:6" x14ac:dyDescent="0.25">
      <c r="A2552">
        <v>2550</v>
      </c>
      <c r="B2552">
        <v>514</v>
      </c>
      <c r="C2552">
        <v>239</v>
      </c>
      <c r="D2552">
        <v>106</v>
      </c>
      <c r="E2552">
        <v>1</v>
      </c>
      <c r="F2552">
        <v>106</v>
      </c>
    </row>
    <row r="2553" spans="1:6" x14ac:dyDescent="0.25">
      <c r="A2553">
        <v>2551</v>
      </c>
      <c r="B2553">
        <v>514</v>
      </c>
      <c r="C2553">
        <v>816</v>
      </c>
      <c r="D2553">
        <v>117</v>
      </c>
      <c r="E2553">
        <v>1</v>
      </c>
      <c r="F2553">
        <v>117</v>
      </c>
    </row>
    <row r="2554" spans="1:6" x14ac:dyDescent="0.25">
      <c r="A2554">
        <v>2552</v>
      </c>
      <c r="B2554">
        <v>514</v>
      </c>
      <c r="C2554">
        <v>210</v>
      </c>
      <c r="D2554">
        <v>106</v>
      </c>
      <c r="E2554">
        <v>2</v>
      </c>
      <c r="F2554">
        <v>212</v>
      </c>
    </row>
    <row r="2555" spans="1:6" x14ac:dyDescent="0.25">
      <c r="A2555">
        <v>2553</v>
      </c>
      <c r="B2555">
        <v>515</v>
      </c>
      <c r="C2555">
        <v>576</v>
      </c>
      <c r="D2555">
        <v>100</v>
      </c>
      <c r="E2555">
        <v>1</v>
      </c>
      <c r="F2555">
        <v>100</v>
      </c>
    </row>
    <row r="2556" spans="1:6" x14ac:dyDescent="0.25">
      <c r="A2556">
        <v>2554</v>
      </c>
      <c r="B2556">
        <v>515</v>
      </c>
      <c r="C2556">
        <v>1007</v>
      </c>
      <c r="D2556">
        <v>106</v>
      </c>
      <c r="E2556">
        <v>3</v>
      </c>
      <c r="F2556">
        <v>318</v>
      </c>
    </row>
    <row r="2557" spans="1:6" x14ac:dyDescent="0.25">
      <c r="A2557">
        <v>2555</v>
      </c>
      <c r="B2557">
        <v>515</v>
      </c>
      <c r="C2557">
        <v>817</v>
      </c>
      <c r="D2557">
        <v>117</v>
      </c>
      <c r="E2557">
        <v>1</v>
      </c>
      <c r="F2557">
        <v>117</v>
      </c>
    </row>
    <row r="2558" spans="1:6" x14ac:dyDescent="0.25">
      <c r="A2558">
        <v>2556</v>
      </c>
      <c r="B2558">
        <v>515</v>
      </c>
      <c r="C2558">
        <v>1057</v>
      </c>
      <c r="D2558">
        <v>93</v>
      </c>
      <c r="E2558">
        <v>2</v>
      </c>
      <c r="F2558">
        <v>186</v>
      </c>
    </row>
    <row r="2559" spans="1:6" x14ac:dyDescent="0.25">
      <c r="A2559">
        <v>2557</v>
      </c>
      <c r="B2559">
        <v>515</v>
      </c>
      <c r="C2559">
        <v>346</v>
      </c>
      <c r="D2559">
        <v>109</v>
      </c>
      <c r="E2559">
        <v>1</v>
      </c>
      <c r="F2559">
        <v>109</v>
      </c>
    </row>
    <row r="2560" spans="1:6" x14ac:dyDescent="0.25">
      <c r="A2560">
        <v>2558</v>
      </c>
      <c r="B2560">
        <v>515</v>
      </c>
      <c r="C2560">
        <v>1181</v>
      </c>
      <c r="D2560">
        <v>99</v>
      </c>
      <c r="E2560">
        <v>1</v>
      </c>
      <c r="F2560">
        <v>99</v>
      </c>
    </row>
    <row r="2561" spans="1:6" x14ac:dyDescent="0.25">
      <c r="A2561">
        <v>2559</v>
      </c>
      <c r="B2561">
        <v>515</v>
      </c>
      <c r="C2561">
        <v>860</v>
      </c>
      <c r="D2561">
        <v>113</v>
      </c>
      <c r="E2561">
        <v>3</v>
      </c>
      <c r="F2561">
        <v>339</v>
      </c>
    </row>
    <row r="2562" spans="1:6" x14ac:dyDescent="0.25">
      <c r="A2562">
        <v>2560</v>
      </c>
      <c r="B2562">
        <v>516</v>
      </c>
      <c r="C2562">
        <v>1093</v>
      </c>
      <c r="D2562">
        <v>115</v>
      </c>
      <c r="E2562">
        <v>2</v>
      </c>
      <c r="F2562">
        <v>230</v>
      </c>
    </row>
    <row r="2563" spans="1:6" x14ac:dyDescent="0.25">
      <c r="A2563">
        <v>2561</v>
      </c>
      <c r="B2563">
        <v>516</v>
      </c>
      <c r="C2563">
        <v>1092</v>
      </c>
      <c r="D2563">
        <v>115</v>
      </c>
      <c r="E2563">
        <v>2</v>
      </c>
      <c r="F2563">
        <v>230</v>
      </c>
    </row>
    <row r="2564" spans="1:6" x14ac:dyDescent="0.25">
      <c r="A2564">
        <v>2562</v>
      </c>
      <c r="B2564">
        <v>516</v>
      </c>
      <c r="C2564">
        <v>399</v>
      </c>
      <c r="D2564">
        <v>119</v>
      </c>
      <c r="E2564">
        <v>1</v>
      </c>
      <c r="F2564">
        <v>119</v>
      </c>
    </row>
    <row r="2565" spans="1:6" x14ac:dyDescent="0.25">
      <c r="A2565">
        <v>2563</v>
      </c>
      <c r="B2565">
        <v>516</v>
      </c>
      <c r="C2565">
        <v>1121</v>
      </c>
      <c r="D2565">
        <v>102</v>
      </c>
      <c r="E2565">
        <v>3</v>
      </c>
      <c r="F2565">
        <v>306</v>
      </c>
    </row>
    <row r="2566" spans="1:6" x14ac:dyDescent="0.25">
      <c r="A2566">
        <v>2564</v>
      </c>
      <c r="B2566">
        <v>517</v>
      </c>
      <c r="C2566">
        <v>182</v>
      </c>
      <c r="D2566">
        <v>98</v>
      </c>
      <c r="E2566">
        <v>2</v>
      </c>
      <c r="F2566">
        <v>196</v>
      </c>
    </row>
    <row r="2567" spans="1:6" x14ac:dyDescent="0.25">
      <c r="A2567">
        <v>2565</v>
      </c>
      <c r="B2567">
        <v>517</v>
      </c>
      <c r="C2567">
        <v>1033</v>
      </c>
      <c r="D2567">
        <v>90</v>
      </c>
      <c r="E2567">
        <v>3</v>
      </c>
      <c r="F2567">
        <v>270</v>
      </c>
    </row>
    <row r="2568" spans="1:6" x14ac:dyDescent="0.25">
      <c r="A2568">
        <v>2566</v>
      </c>
      <c r="B2568">
        <v>517</v>
      </c>
      <c r="C2568">
        <v>269</v>
      </c>
      <c r="D2568">
        <v>95</v>
      </c>
      <c r="E2568">
        <v>3</v>
      </c>
      <c r="F2568">
        <v>285</v>
      </c>
    </row>
    <row r="2569" spans="1:6" x14ac:dyDescent="0.25">
      <c r="A2569">
        <v>2567</v>
      </c>
      <c r="B2569">
        <v>517</v>
      </c>
      <c r="C2569">
        <v>884</v>
      </c>
      <c r="D2569">
        <v>94</v>
      </c>
      <c r="E2569">
        <v>3</v>
      </c>
      <c r="F2569">
        <v>282</v>
      </c>
    </row>
    <row r="2570" spans="1:6" x14ac:dyDescent="0.25">
      <c r="A2570">
        <v>2568</v>
      </c>
      <c r="B2570">
        <v>517</v>
      </c>
      <c r="C2570">
        <v>465</v>
      </c>
      <c r="D2570">
        <v>118</v>
      </c>
      <c r="E2570">
        <v>3</v>
      </c>
      <c r="F2570">
        <v>354</v>
      </c>
    </row>
    <row r="2571" spans="1:6" x14ac:dyDescent="0.25">
      <c r="A2571">
        <v>2569</v>
      </c>
      <c r="B2571">
        <v>517</v>
      </c>
      <c r="C2571">
        <v>990</v>
      </c>
      <c r="D2571">
        <v>106</v>
      </c>
      <c r="E2571">
        <v>3</v>
      </c>
      <c r="F2571">
        <v>318</v>
      </c>
    </row>
    <row r="2572" spans="1:6" x14ac:dyDescent="0.25">
      <c r="A2572">
        <v>2570</v>
      </c>
      <c r="B2572">
        <v>517</v>
      </c>
      <c r="C2572">
        <v>1149</v>
      </c>
      <c r="D2572">
        <v>102</v>
      </c>
      <c r="E2572">
        <v>3</v>
      </c>
      <c r="F2572">
        <v>306</v>
      </c>
    </row>
    <row r="2573" spans="1:6" x14ac:dyDescent="0.25">
      <c r="A2573">
        <v>2571</v>
      </c>
      <c r="B2573">
        <v>517</v>
      </c>
      <c r="C2573">
        <v>775</v>
      </c>
      <c r="D2573">
        <v>91</v>
      </c>
      <c r="E2573">
        <v>2</v>
      </c>
      <c r="F2573">
        <v>182</v>
      </c>
    </row>
    <row r="2574" spans="1:6" x14ac:dyDescent="0.25">
      <c r="A2574">
        <v>2572</v>
      </c>
      <c r="B2574">
        <v>517</v>
      </c>
      <c r="C2574">
        <v>1209</v>
      </c>
      <c r="D2574">
        <v>105</v>
      </c>
      <c r="E2574">
        <v>1</v>
      </c>
      <c r="F2574">
        <v>105</v>
      </c>
    </row>
    <row r="2575" spans="1:6" x14ac:dyDescent="0.25">
      <c r="A2575">
        <v>2573</v>
      </c>
      <c r="B2575">
        <v>518</v>
      </c>
      <c r="C2575">
        <v>199</v>
      </c>
      <c r="D2575">
        <v>98</v>
      </c>
      <c r="E2575">
        <v>2</v>
      </c>
      <c r="F2575">
        <v>196</v>
      </c>
    </row>
    <row r="2576" spans="1:6" x14ac:dyDescent="0.25">
      <c r="A2576">
        <v>2574</v>
      </c>
      <c r="B2576">
        <v>518</v>
      </c>
      <c r="C2576">
        <v>781</v>
      </c>
      <c r="D2576">
        <v>91</v>
      </c>
      <c r="E2576">
        <v>2</v>
      </c>
      <c r="F2576">
        <v>182</v>
      </c>
    </row>
    <row r="2577" spans="1:6" x14ac:dyDescent="0.25">
      <c r="A2577">
        <v>2575</v>
      </c>
      <c r="B2577">
        <v>518</v>
      </c>
      <c r="C2577">
        <v>816</v>
      </c>
      <c r="D2577">
        <v>117</v>
      </c>
      <c r="E2577">
        <v>1</v>
      </c>
      <c r="F2577">
        <v>117</v>
      </c>
    </row>
    <row r="2578" spans="1:6" x14ac:dyDescent="0.25">
      <c r="A2578">
        <v>2576</v>
      </c>
      <c r="B2578">
        <v>518</v>
      </c>
      <c r="C2578">
        <v>934</v>
      </c>
      <c r="D2578">
        <v>96</v>
      </c>
      <c r="E2578">
        <v>3</v>
      </c>
      <c r="F2578">
        <v>288</v>
      </c>
    </row>
    <row r="2579" spans="1:6" x14ac:dyDescent="0.25">
      <c r="A2579">
        <v>2577</v>
      </c>
      <c r="B2579">
        <v>518</v>
      </c>
      <c r="C2579">
        <v>740</v>
      </c>
      <c r="D2579">
        <v>109</v>
      </c>
      <c r="E2579">
        <v>3</v>
      </c>
      <c r="F2579">
        <v>327</v>
      </c>
    </row>
    <row r="2580" spans="1:6" x14ac:dyDescent="0.25">
      <c r="A2580">
        <v>2578</v>
      </c>
      <c r="B2580">
        <v>519</v>
      </c>
      <c r="C2580">
        <v>230</v>
      </c>
      <c r="D2580">
        <v>106</v>
      </c>
      <c r="E2580">
        <v>3</v>
      </c>
      <c r="F2580">
        <v>318</v>
      </c>
    </row>
    <row r="2581" spans="1:6" x14ac:dyDescent="0.25">
      <c r="A2581">
        <v>2579</v>
      </c>
      <c r="B2581">
        <v>519</v>
      </c>
      <c r="C2581">
        <v>1029</v>
      </c>
      <c r="D2581">
        <v>90</v>
      </c>
      <c r="E2581">
        <v>2</v>
      </c>
      <c r="F2581">
        <v>180</v>
      </c>
    </row>
    <row r="2582" spans="1:6" x14ac:dyDescent="0.25">
      <c r="A2582">
        <v>2580</v>
      </c>
      <c r="B2582">
        <v>519</v>
      </c>
      <c r="C2582">
        <v>156</v>
      </c>
      <c r="D2582">
        <v>91</v>
      </c>
      <c r="E2582">
        <v>2</v>
      </c>
      <c r="F2582">
        <v>182</v>
      </c>
    </row>
    <row r="2583" spans="1:6" x14ac:dyDescent="0.25">
      <c r="A2583">
        <v>2581</v>
      </c>
      <c r="B2583">
        <v>519</v>
      </c>
      <c r="C2583">
        <v>823</v>
      </c>
      <c r="D2583">
        <v>117</v>
      </c>
      <c r="E2583">
        <v>1</v>
      </c>
      <c r="F2583">
        <v>117</v>
      </c>
    </row>
    <row r="2584" spans="1:6" x14ac:dyDescent="0.25">
      <c r="A2584">
        <v>2582</v>
      </c>
      <c r="B2584">
        <v>519</v>
      </c>
      <c r="C2584">
        <v>550</v>
      </c>
      <c r="D2584">
        <v>98</v>
      </c>
      <c r="E2584">
        <v>1</v>
      </c>
      <c r="F2584">
        <v>98</v>
      </c>
    </row>
    <row r="2585" spans="1:6" x14ac:dyDescent="0.25">
      <c r="A2585">
        <v>2583</v>
      </c>
      <c r="B2585">
        <v>519</v>
      </c>
      <c r="C2585">
        <v>391</v>
      </c>
      <c r="D2585">
        <v>119</v>
      </c>
      <c r="E2585">
        <v>2</v>
      </c>
      <c r="F2585">
        <v>238</v>
      </c>
    </row>
    <row r="2586" spans="1:6" x14ac:dyDescent="0.25">
      <c r="A2586">
        <v>2584</v>
      </c>
      <c r="B2586">
        <v>519</v>
      </c>
      <c r="C2586">
        <v>161</v>
      </c>
      <c r="D2586">
        <v>91</v>
      </c>
      <c r="E2586">
        <v>2</v>
      </c>
      <c r="F2586">
        <v>182</v>
      </c>
    </row>
    <row r="2587" spans="1:6" x14ac:dyDescent="0.25">
      <c r="A2587">
        <v>2585</v>
      </c>
      <c r="B2587">
        <v>519</v>
      </c>
      <c r="C2587">
        <v>924</v>
      </c>
      <c r="D2587">
        <v>96</v>
      </c>
      <c r="E2587">
        <v>1</v>
      </c>
      <c r="F2587">
        <v>96</v>
      </c>
    </row>
    <row r="2588" spans="1:6" x14ac:dyDescent="0.25">
      <c r="A2588">
        <v>2586</v>
      </c>
      <c r="B2588">
        <v>519</v>
      </c>
      <c r="C2588">
        <v>652</v>
      </c>
      <c r="D2588">
        <v>93</v>
      </c>
      <c r="E2588">
        <v>2</v>
      </c>
      <c r="F2588">
        <v>186</v>
      </c>
    </row>
    <row r="2589" spans="1:6" x14ac:dyDescent="0.25">
      <c r="A2589">
        <v>2587</v>
      </c>
      <c r="B2589">
        <v>520</v>
      </c>
      <c r="C2589">
        <v>920</v>
      </c>
      <c r="D2589">
        <v>96</v>
      </c>
      <c r="E2589">
        <v>2</v>
      </c>
      <c r="F2589">
        <v>192</v>
      </c>
    </row>
    <row r="2590" spans="1:6" x14ac:dyDescent="0.25">
      <c r="A2590">
        <v>2588</v>
      </c>
      <c r="B2590">
        <v>520</v>
      </c>
      <c r="C2590">
        <v>1136</v>
      </c>
      <c r="D2590">
        <v>102</v>
      </c>
      <c r="E2590">
        <v>2</v>
      </c>
      <c r="F2590">
        <v>204</v>
      </c>
    </row>
    <row r="2591" spans="1:6" x14ac:dyDescent="0.25">
      <c r="A2591">
        <v>2589</v>
      </c>
      <c r="B2591">
        <v>520</v>
      </c>
      <c r="C2591">
        <v>30</v>
      </c>
      <c r="D2591">
        <v>96</v>
      </c>
      <c r="E2591">
        <v>3</v>
      </c>
      <c r="F2591">
        <v>288</v>
      </c>
    </row>
    <row r="2592" spans="1:6" x14ac:dyDescent="0.25">
      <c r="A2592">
        <v>2590</v>
      </c>
      <c r="B2592">
        <v>520</v>
      </c>
      <c r="C2592">
        <v>465</v>
      </c>
      <c r="D2592">
        <v>118</v>
      </c>
      <c r="E2592">
        <v>2</v>
      </c>
      <c r="F2592">
        <v>236</v>
      </c>
    </row>
    <row r="2593" spans="1:6" x14ac:dyDescent="0.25">
      <c r="A2593">
        <v>2591</v>
      </c>
      <c r="B2593">
        <v>520</v>
      </c>
      <c r="C2593">
        <v>1091</v>
      </c>
      <c r="D2593">
        <v>115</v>
      </c>
      <c r="E2593">
        <v>2</v>
      </c>
      <c r="F2593">
        <v>230</v>
      </c>
    </row>
    <row r="2594" spans="1:6" x14ac:dyDescent="0.25">
      <c r="A2594">
        <v>2592</v>
      </c>
      <c r="B2594">
        <v>520</v>
      </c>
      <c r="C2594">
        <v>975</v>
      </c>
      <c r="D2594">
        <v>97</v>
      </c>
      <c r="E2594">
        <v>1</v>
      </c>
      <c r="F2594">
        <v>97</v>
      </c>
    </row>
    <row r="2595" spans="1:6" x14ac:dyDescent="0.25">
      <c r="A2595">
        <v>2593</v>
      </c>
      <c r="B2595">
        <v>520</v>
      </c>
      <c r="C2595">
        <v>138</v>
      </c>
      <c r="D2595">
        <v>92</v>
      </c>
      <c r="E2595">
        <v>1</v>
      </c>
      <c r="F2595">
        <v>92</v>
      </c>
    </row>
    <row r="2596" spans="1:6" x14ac:dyDescent="0.25">
      <c r="A2596">
        <v>2594</v>
      </c>
      <c r="B2596">
        <v>520</v>
      </c>
      <c r="C2596">
        <v>954</v>
      </c>
      <c r="D2596">
        <v>97</v>
      </c>
      <c r="E2596">
        <v>3</v>
      </c>
      <c r="F2596">
        <v>291</v>
      </c>
    </row>
    <row r="2597" spans="1:6" x14ac:dyDescent="0.25">
      <c r="A2597">
        <v>2595</v>
      </c>
      <c r="B2597">
        <v>520</v>
      </c>
      <c r="C2597">
        <v>1052</v>
      </c>
      <c r="D2597">
        <v>93</v>
      </c>
      <c r="E2597">
        <v>2</v>
      </c>
      <c r="F2597">
        <v>186</v>
      </c>
    </row>
    <row r="2598" spans="1:6" x14ac:dyDescent="0.25">
      <c r="A2598">
        <v>2596</v>
      </c>
      <c r="B2598">
        <v>520</v>
      </c>
      <c r="C2598">
        <v>204</v>
      </c>
      <c r="D2598">
        <v>98</v>
      </c>
      <c r="E2598">
        <v>1</v>
      </c>
      <c r="F2598">
        <v>98</v>
      </c>
    </row>
    <row r="2599" spans="1:6" x14ac:dyDescent="0.25">
      <c r="A2599">
        <v>2597</v>
      </c>
      <c r="B2599">
        <v>521</v>
      </c>
      <c r="C2599">
        <v>405</v>
      </c>
      <c r="D2599">
        <v>119</v>
      </c>
      <c r="E2599">
        <v>1</v>
      </c>
      <c r="F2599">
        <v>119</v>
      </c>
    </row>
    <row r="2600" spans="1:6" x14ac:dyDescent="0.25">
      <c r="A2600">
        <v>2598</v>
      </c>
      <c r="B2600">
        <v>521</v>
      </c>
      <c r="C2600">
        <v>491</v>
      </c>
      <c r="D2600">
        <v>102</v>
      </c>
      <c r="E2600">
        <v>3</v>
      </c>
      <c r="F2600">
        <v>306</v>
      </c>
    </row>
    <row r="2601" spans="1:6" x14ac:dyDescent="0.25">
      <c r="A2601">
        <v>2599</v>
      </c>
      <c r="B2601">
        <v>521</v>
      </c>
      <c r="C2601">
        <v>382</v>
      </c>
      <c r="D2601">
        <v>94</v>
      </c>
      <c r="E2601">
        <v>3</v>
      </c>
      <c r="F2601">
        <v>282</v>
      </c>
    </row>
    <row r="2602" spans="1:6" x14ac:dyDescent="0.25">
      <c r="A2602">
        <v>2600</v>
      </c>
      <c r="B2602">
        <v>521</v>
      </c>
      <c r="C2602">
        <v>625</v>
      </c>
      <c r="D2602">
        <v>112</v>
      </c>
      <c r="E2602">
        <v>1</v>
      </c>
      <c r="F2602">
        <v>112</v>
      </c>
    </row>
    <row r="2603" spans="1:6" x14ac:dyDescent="0.25">
      <c r="A2603">
        <v>2601</v>
      </c>
      <c r="B2603">
        <v>521</v>
      </c>
      <c r="C2603">
        <v>722</v>
      </c>
      <c r="D2603">
        <v>119</v>
      </c>
      <c r="E2603">
        <v>3</v>
      </c>
      <c r="F2603">
        <v>357</v>
      </c>
    </row>
    <row r="2604" spans="1:6" x14ac:dyDescent="0.25">
      <c r="A2604">
        <v>2602</v>
      </c>
      <c r="B2604">
        <v>521</v>
      </c>
      <c r="C2604">
        <v>135</v>
      </c>
      <c r="D2604">
        <v>92</v>
      </c>
      <c r="E2604">
        <v>1</v>
      </c>
      <c r="F2604">
        <v>92</v>
      </c>
    </row>
    <row r="2605" spans="1:6" x14ac:dyDescent="0.25">
      <c r="A2605">
        <v>2603</v>
      </c>
      <c r="B2605">
        <v>521</v>
      </c>
      <c r="C2605">
        <v>476</v>
      </c>
      <c r="D2605">
        <v>118</v>
      </c>
      <c r="E2605">
        <v>3</v>
      </c>
      <c r="F2605">
        <v>354</v>
      </c>
    </row>
    <row r="2606" spans="1:6" x14ac:dyDescent="0.25">
      <c r="A2606">
        <v>2604</v>
      </c>
      <c r="B2606">
        <v>521</v>
      </c>
      <c r="C2606">
        <v>174</v>
      </c>
      <c r="D2606">
        <v>91</v>
      </c>
      <c r="E2606">
        <v>1</v>
      </c>
      <c r="F2606">
        <v>91</v>
      </c>
    </row>
    <row r="2607" spans="1:6" x14ac:dyDescent="0.25">
      <c r="A2607">
        <v>2605</v>
      </c>
      <c r="B2607">
        <v>522</v>
      </c>
      <c r="C2607">
        <v>433</v>
      </c>
      <c r="D2607">
        <v>107</v>
      </c>
      <c r="E2607">
        <v>3</v>
      </c>
      <c r="F2607">
        <v>321</v>
      </c>
    </row>
    <row r="2608" spans="1:6" x14ac:dyDescent="0.25">
      <c r="A2608">
        <v>2606</v>
      </c>
      <c r="B2608">
        <v>522</v>
      </c>
      <c r="C2608">
        <v>924</v>
      </c>
      <c r="D2608">
        <v>96</v>
      </c>
      <c r="E2608">
        <v>2</v>
      </c>
      <c r="F2608">
        <v>192</v>
      </c>
    </row>
    <row r="2609" spans="1:6" x14ac:dyDescent="0.25">
      <c r="A2609">
        <v>2607</v>
      </c>
      <c r="B2609">
        <v>522</v>
      </c>
      <c r="C2609">
        <v>713</v>
      </c>
      <c r="D2609">
        <v>119</v>
      </c>
      <c r="E2609">
        <v>2</v>
      </c>
      <c r="F2609">
        <v>238</v>
      </c>
    </row>
    <row r="2610" spans="1:6" x14ac:dyDescent="0.25">
      <c r="A2610">
        <v>2608</v>
      </c>
      <c r="B2610">
        <v>523</v>
      </c>
      <c r="C2610">
        <v>1068</v>
      </c>
      <c r="D2610">
        <v>93</v>
      </c>
      <c r="E2610">
        <v>3</v>
      </c>
      <c r="F2610">
        <v>279</v>
      </c>
    </row>
    <row r="2611" spans="1:6" x14ac:dyDescent="0.25">
      <c r="A2611">
        <v>2609</v>
      </c>
      <c r="B2611">
        <v>523</v>
      </c>
      <c r="C2611">
        <v>354</v>
      </c>
      <c r="D2611">
        <v>94</v>
      </c>
      <c r="E2611">
        <v>1</v>
      </c>
      <c r="F2611">
        <v>94</v>
      </c>
    </row>
    <row r="2612" spans="1:6" x14ac:dyDescent="0.25">
      <c r="A2612">
        <v>2610</v>
      </c>
      <c r="B2612">
        <v>523</v>
      </c>
      <c r="C2612">
        <v>727</v>
      </c>
      <c r="D2612">
        <v>119</v>
      </c>
      <c r="E2612">
        <v>3</v>
      </c>
      <c r="F2612">
        <v>357</v>
      </c>
    </row>
    <row r="2613" spans="1:6" x14ac:dyDescent="0.25">
      <c r="A2613">
        <v>2611</v>
      </c>
      <c r="B2613">
        <v>523</v>
      </c>
      <c r="C2613">
        <v>727</v>
      </c>
      <c r="D2613">
        <v>119</v>
      </c>
      <c r="E2613">
        <v>2</v>
      </c>
      <c r="F2613">
        <v>238</v>
      </c>
    </row>
    <row r="2614" spans="1:6" x14ac:dyDescent="0.25">
      <c r="A2614">
        <v>2612</v>
      </c>
      <c r="B2614">
        <v>523</v>
      </c>
      <c r="C2614">
        <v>221</v>
      </c>
      <c r="D2614">
        <v>106</v>
      </c>
      <c r="E2614">
        <v>3</v>
      </c>
      <c r="F2614">
        <v>318</v>
      </c>
    </row>
    <row r="2615" spans="1:6" x14ac:dyDescent="0.25">
      <c r="A2615">
        <v>2613</v>
      </c>
      <c r="B2615">
        <v>523</v>
      </c>
      <c r="C2615">
        <v>864</v>
      </c>
      <c r="D2615">
        <v>113</v>
      </c>
      <c r="E2615">
        <v>3</v>
      </c>
      <c r="F2615">
        <v>339</v>
      </c>
    </row>
    <row r="2616" spans="1:6" x14ac:dyDescent="0.25">
      <c r="A2616">
        <v>2614</v>
      </c>
      <c r="B2616">
        <v>524</v>
      </c>
      <c r="C2616">
        <v>794</v>
      </c>
      <c r="D2616">
        <v>91</v>
      </c>
      <c r="E2616">
        <v>3</v>
      </c>
      <c r="F2616">
        <v>273</v>
      </c>
    </row>
    <row r="2617" spans="1:6" x14ac:dyDescent="0.25">
      <c r="A2617">
        <v>2615</v>
      </c>
      <c r="B2617">
        <v>524</v>
      </c>
      <c r="C2617">
        <v>179</v>
      </c>
      <c r="D2617">
        <v>98</v>
      </c>
      <c r="E2617">
        <v>1</v>
      </c>
      <c r="F2617">
        <v>98</v>
      </c>
    </row>
    <row r="2618" spans="1:6" x14ac:dyDescent="0.25">
      <c r="A2618">
        <v>2616</v>
      </c>
      <c r="B2618">
        <v>524</v>
      </c>
      <c r="C2618">
        <v>485</v>
      </c>
      <c r="D2618">
        <v>118</v>
      </c>
      <c r="E2618">
        <v>3</v>
      </c>
      <c r="F2618">
        <v>354</v>
      </c>
    </row>
    <row r="2619" spans="1:6" x14ac:dyDescent="0.25">
      <c r="A2619">
        <v>2617</v>
      </c>
      <c r="B2619">
        <v>525</v>
      </c>
      <c r="C2619">
        <v>1091</v>
      </c>
      <c r="D2619">
        <v>115</v>
      </c>
      <c r="E2619">
        <v>3</v>
      </c>
      <c r="F2619">
        <v>345</v>
      </c>
    </row>
    <row r="2620" spans="1:6" x14ac:dyDescent="0.25">
      <c r="A2620">
        <v>2618</v>
      </c>
      <c r="B2620">
        <v>525</v>
      </c>
      <c r="C2620">
        <v>848</v>
      </c>
      <c r="D2620">
        <v>113</v>
      </c>
      <c r="E2620">
        <v>3</v>
      </c>
      <c r="F2620">
        <v>339</v>
      </c>
    </row>
    <row r="2621" spans="1:6" x14ac:dyDescent="0.25">
      <c r="A2621">
        <v>2619</v>
      </c>
      <c r="B2621">
        <v>525</v>
      </c>
      <c r="C2621">
        <v>1192</v>
      </c>
      <c r="D2621">
        <v>105</v>
      </c>
      <c r="E2621">
        <v>3</v>
      </c>
      <c r="F2621">
        <v>315</v>
      </c>
    </row>
    <row r="2622" spans="1:6" x14ac:dyDescent="0.25">
      <c r="A2622">
        <v>2620</v>
      </c>
      <c r="B2622">
        <v>525</v>
      </c>
      <c r="C2622">
        <v>45</v>
      </c>
      <c r="D2622">
        <v>104</v>
      </c>
      <c r="E2622">
        <v>2</v>
      </c>
      <c r="F2622">
        <v>208</v>
      </c>
    </row>
    <row r="2623" spans="1:6" x14ac:dyDescent="0.25">
      <c r="A2623">
        <v>2621</v>
      </c>
      <c r="B2623">
        <v>525</v>
      </c>
      <c r="C2623">
        <v>727</v>
      </c>
      <c r="D2623">
        <v>119</v>
      </c>
      <c r="E2623">
        <v>3</v>
      </c>
      <c r="F2623">
        <v>357</v>
      </c>
    </row>
    <row r="2624" spans="1:6" x14ac:dyDescent="0.25">
      <c r="A2624">
        <v>2622</v>
      </c>
      <c r="B2624">
        <v>525</v>
      </c>
      <c r="C2624">
        <v>361</v>
      </c>
      <c r="D2624">
        <v>94</v>
      </c>
      <c r="E2624">
        <v>2</v>
      </c>
      <c r="F2624">
        <v>188</v>
      </c>
    </row>
    <row r="2625" spans="1:6" x14ac:dyDescent="0.25">
      <c r="A2625">
        <v>2623</v>
      </c>
      <c r="B2625">
        <v>526</v>
      </c>
      <c r="C2625">
        <v>1112</v>
      </c>
      <c r="D2625">
        <v>115</v>
      </c>
      <c r="E2625">
        <v>1</v>
      </c>
      <c r="F2625">
        <v>115</v>
      </c>
    </row>
    <row r="2626" spans="1:6" x14ac:dyDescent="0.25">
      <c r="A2626">
        <v>2624</v>
      </c>
      <c r="B2626">
        <v>526</v>
      </c>
      <c r="C2626">
        <v>879</v>
      </c>
      <c r="D2626">
        <v>94</v>
      </c>
      <c r="E2626">
        <v>2</v>
      </c>
      <c r="F2626">
        <v>188</v>
      </c>
    </row>
    <row r="2627" spans="1:6" x14ac:dyDescent="0.25">
      <c r="A2627">
        <v>2625</v>
      </c>
      <c r="B2627">
        <v>526</v>
      </c>
      <c r="C2627">
        <v>251</v>
      </c>
      <c r="D2627">
        <v>95</v>
      </c>
      <c r="E2627">
        <v>3</v>
      </c>
      <c r="F2627">
        <v>285</v>
      </c>
    </row>
    <row r="2628" spans="1:6" x14ac:dyDescent="0.25">
      <c r="A2628">
        <v>2626</v>
      </c>
      <c r="B2628">
        <v>526</v>
      </c>
      <c r="C2628">
        <v>1122</v>
      </c>
      <c r="D2628">
        <v>102</v>
      </c>
      <c r="E2628">
        <v>3</v>
      </c>
      <c r="F2628">
        <v>306</v>
      </c>
    </row>
    <row r="2629" spans="1:6" x14ac:dyDescent="0.25">
      <c r="A2629">
        <v>2627</v>
      </c>
      <c r="B2629">
        <v>526</v>
      </c>
      <c r="C2629">
        <v>343</v>
      </c>
      <c r="D2629">
        <v>109</v>
      </c>
      <c r="E2629">
        <v>2</v>
      </c>
      <c r="F2629">
        <v>218</v>
      </c>
    </row>
    <row r="2630" spans="1:6" x14ac:dyDescent="0.25">
      <c r="A2630">
        <v>2628</v>
      </c>
      <c r="B2630">
        <v>526</v>
      </c>
      <c r="C2630">
        <v>1030</v>
      </c>
      <c r="D2630">
        <v>90</v>
      </c>
      <c r="E2630">
        <v>3</v>
      </c>
      <c r="F2630">
        <v>270</v>
      </c>
    </row>
    <row r="2631" spans="1:6" x14ac:dyDescent="0.25">
      <c r="A2631">
        <v>2629</v>
      </c>
      <c r="B2631">
        <v>527</v>
      </c>
      <c r="C2631">
        <v>350</v>
      </c>
      <c r="D2631">
        <v>94</v>
      </c>
      <c r="E2631">
        <v>3</v>
      </c>
      <c r="F2631">
        <v>282</v>
      </c>
    </row>
    <row r="2632" spans="1:6" x14ac:dyDescent="0.25">
      <c r="A2632">
        <v>2630</v>
      </c>
      <c r="B2632">
        <v>527</v>
      </c>
      <c r="C2632">
        <v>594</v>
      </c>
      <c r="D2632">
        <v>100</v>
      </c>
      <c r="E2632">
        <v>1</v>
      </c>
      <c r="F2632">
        <v>100</v>
      </c>
    </row>
    <row r="2633" spans="1:6" x14ac:dyDescent="0.25">
      <c r="A2633">
        <v>2631</v>
      </c>
      <c r="B2633">
        <v>527</v>
      </c>
      <c r="C2633">
        <v>415</v>
      </c>
      <c r="D2633">
        <v>119</v>
      </c>
      <c r="E2633">
        <v>2</v>
      </c>
      <c r="F2633">
        <v>238</v>
      </c>
    </row>
    <row r="2634" spans="1:6" x14ac:dyDescent="0.25">
      <c r="A2634">
        <v>2632</v>
      </c>
      <c r="B2634">
        <v>527</v>
      </c>
      <c r="C2634">
        <v>114</v>
      </c>
      <c r="D2634">
        <v>92</v>
      </c>
      <c r="E2634">
        <v>1</v>
      </c>
      <c r="F2634">
        <v>92</v>
      </c>
    </row>
    <row r="2635" spans="1:6" x14ac:dyDescent="0.25">
      <c r="A2635">
        <v>2633</v>
      </c>
      <c r="B2635">
        <v>527</v>
      </c>
      <c r="C2635">
        <v>519</v>
      </c>
      <c r="D2635">
        <v>102</v>
      </c>
      <c r="E2635">
        <v>2</v>
      </c>
      <c r="F2635">
        <v>204</v>
      </c>
    </row>
    <row r="2636" spans="1:6" x14ac:dyDescent="0.25">
      <c r="A2636">
        <v>2634</v>
      </c>
      <c r="B2636">
        <v>527</v>
      </c>
      <c r="C2636">
        <v>440</v>
      </c>
      <c r="D2636">
        <v>107</v>
      </c>
      <c r="E2636">
        <v>3</v>
      </c>
      <c r="F2636">
        <v>321</v>
      </c>
    </row>
    <row r="2637" spans="1:6" x14ac:dyDescent="0.25">
      <c r="A2637">
        <v>2635</v>
      </c>
      <c r="B2637">
        <v>527</v>
      </c>
      <c r="C2637">
        <v>788</v>
      </c>
      <c r="D2637">
        <v>91</v>
      </c>
      <c r="E2637">
        <v>1</v>
      </c>
      <c r="F2637">
        <v>91</v>
      </c>
    </row>
    <row r="2638" spans="1:6" x14ac:dyDescent="0.25">
      <c r="A2638">
        <v>2636</v>
      </c>
      <c r="B2638">
        <v>527</v>
      </c>
      <c r="C2638">
        <v>156</v>
      </c>
      <c r="D2638">
        <v>91</v>
      </c>
      <c r="E2638">
        <v>1</v>
      </c>
      <c r="F2638">
        <v>91</v>
      </c>
    </row>
    <row r="2639" spans="1:6" x14ac:dyDescent="0.25">
      <c r="A2639">
        <v>2637</v>
      </c>
      <c r="B2639">
        <v>528</v>
      </c>
      <c r="C2639">
        <v>297</v>
      </c>
      <c r="D2639">
        <v>105</v>
      </c>
      <c r="E2639">
        <v>2</v>
      </c>
      <c r="F2639">
        <v>210</v>
      </c>
    </row>
    <row r="2640" spans="1:6" x14ac:dyDescent="0.25">
      <c r="A2640">
        <v>2638</v>
      </c>
      <c r="B2640">
        <v>528</v>
      </c>
      <c r="C2640">
        <v>366</v>
      </c>
      <c r="D2640">
        <v>94</v>
      </c>
      <c r="E2640">
        <v>2</v>
      </c>
      <c r="F2640">
        <v>188</v>
      </c>
    </row>
    <row r="2641" spans="1:6" x14ac:dyDescent="0.25">
      <c r="A2641">
        <v>2639</v>
      </c>
      <c r="B2641">
        <v>528</v>
      </c>
      <c r="C2641">
        <v>895</v>
      </c>
      <c r="D2641">
        <v>94</v>
      </c>
      <c r="E2641">
        <v>1</v>
      </c>
      <c r="F2641">
        <v>94</v>
      </c>
    </row>
    <row r="2642" spans="1:6" x14ac:dyDescent="0.25">
      <c r="A2642">
        <v>2640</v>
      </c>
      <c r="B2642">
        <v>528</v>
      </c>
      <c r="C2642">
        <v>472</v>
      </c>
      <c r="D2642">
        <v>118</v>
      </c>
      <c r="E2642">
        <v>3</v>
      </c>
      <c r="F2642">
        <v>354</v>
      </c>
    </row>
    <row r="2643" spans="1:6" x14ac:dyDescent="0.25">
      <c r="A2643">
        <v>2641</v>
      </c>
      <c r="B2643">
        <v>528</v>
      </c>
      <c r="C2643">
        <v>1089</v>
      </c>
      <c r="D2643">
        <v>115</v>
      </c>
      <c r="E2643">
        <v>1</v>
      </c>
      <c r="F2643">
        <v>115</v>
      </c>
    </row>
    <row r="2644" spans="1:6" x14ac:dyDescent="0.25">
      <c r="A2644">
        <v>2642</v>
      </c>
      <c r="B2644">
        <v>528</v>
      </c>
      <c r="C2644">
        <v>1168</v>
      </c>
      <c r="D2644">
        <v>99</v>
      </c>
      <c r="E2644">
        <v>2</v>
      </c>
      <c r="F2644">
        <v>198</v>
      </c>
    </row>
    <row r="2645" spans="1:6" x14ac:dyDescent="0.25">
      <c r="A2645">
        <v>2643</v>
      </c>
      <c r="B2645">
        <v>529</v>
      </c>
      <c r="C2645">
        <v>291</v>
      </c>
      <c r="D2645">
        <v>105</v>
      </c>
      <c r="E2645">
        <v>2</v>
      </c>
      <c r="F2645">
        <v>210</v>
      </c>
    </row>
    <row r="2646" spans="1:6" x14ac:dyDescent="0.25">
      <c r="A2646">
        <v>2644</v>
      </c>
      <c r="B2646">
        <v>529</v>
      </c>
      <c r="C2646">
        <v>937</v>
      </c>
      <c r="D2646">
        <v>96</v>
      </c>
      <c r="E2646">
        <v>3</v>
      </c>
      <c r="F2646">
        <v>288</v>
      </c>
    </row>
    <row r="2647" spans="1:6" x14ac:dyDescent="0.25">
      <c r="A2647">
        <v>2645</v>
      </c>
      <c r="B2647">
        <v>529</v>
      </c>
      <c r="C2647">
        <v>1194</v>
      </c>
      <c r="D2647">
        <v>105</v>
      </c>
      <c r="E2647">
        <v>2</v>
      </c>
      <c r="F2647">
        <v>210</v>
      </c>
    </row>
    <row r="2648" spans="1:6" x14ac:dyDescent="0.25">
      <c r="A2648">
        <v>2646</v>
      </c>
      <c r="B2648">
        <v>530</v>
      </c>
      <c r="C2648">
        <v>1073</v>
      </c>
      <c r="D2648">
        <v>93</v>
      </c>
      <c r="E2648">
        <v>3</v>
      </c>
      <c r="F2648">
        <v>279</v>
      </c>
    </row>
    <row r="2649" spans="1:6" x14ac:dyDescent="0.25">
      <c r="A2649">
        <v>2647</v>
      </c>
      <c r="B2649">
        <v>530</v>
      </c>
      <c r="C2649">
        <v>274</v>
      </c>
      <c r="D2649">
        <v>95</v>
      </c>
      <c r="E2649">
        <v>2</v>
      </c>
      <c r="F2649">
        <v>190</v>
      </c>
    </row>
    <row r="2650" spans="1:6" x14ac:dyDescent="0.25">
      <c r="A2650">
        <v>2648</v>
      </c>
      <c r="B2650">
        <v>530</v>
      </c>
      <c r="C2650">
        <v>757</v>
      </c>
      <c r="D2650">
        <v>109</v>
      </c>
      <c r="E2650">
        <v>3</v>
      </c>
      <c r="F2650">
        <v>327</v>
      </c>
    </row>
    <row r="2651" spans="1:6" x14ac:dyDescent="0.25">
      <c r="A2651">
        <v>2649</v>
      </c>
      <c r="B2651">
        <v>530</v>
      </c>
      <c r="C2651">
        <v>277</v>
      </c>
      <c r="D2651">
        <v>95</v>
      </c>
      <c r="E2651">
        <v>2</v>
      </c>
      <c r="F2651">
        <v>190</v>
      </c>
    </row>
    <row r="2652" spans="1:6" x14ac:dyDescent="0.25">
      <c r="A2652">
        <v>2650</v>
      </c>
      <c r="B2652">
        <v>530</v>
      </c>
      <c r="C2652">
        <v>718</v>
      </c>
      <c r="D2652">
        <v>119</v>
      </c>
      <c r="E2652">
        <v>1</v>
      </c>
      <c r="F2652">
        <v>119</v>
      </c>
    </row>
    <row r="2653" spans="1:6" x14ac:dyDescent="0.25">
      <c r="A2653">
        <v>2651</v>
      </c>
      <c r="B2653">
        <v>530</v>
      </c>
      <c r="C2653">
        <v>1124</v>
      </c>
      <c r="D2653">
        <v>102</v>
      </c>
      <c r="E2653">
        <v>3</v>
      </c>
      <c r="F2653">
        <v>306</v>
      </c>
    </row>
    <row r="2654" spans="1:6" x14ac:dyDescent="0.25">
      <c r="A2654">
        <v>2652</v>
      </c>
      <c r="B2654">
        <v>530</v>
      </c>
      <c r="C2654">
        <v>657</v>
      </c>
      <c r="D2654">
        <v>93</v>
      </c>
      <c r="E2654">
        <v>1</v>
      </c>
      <c r="F2654">
        <v>93</v>
      </c>
    </row>
    <row r="2655" spans="1:6" x14ac:dyDescent="0.25">
      <c r="A2655">
        <v>2653</v>
      </c>
      <c r="B2655">
        <v>530</v>
      </c>
      <c r="C2655">
        <v>703</v>
      </c>
      <c r="D2655">
        <v>119</v>
      </c>
      <c r="E2655">
        <v>2</v>
      </c>
      <c r="F2655">
        <v>238</v>
      </c>
    </row>
    <row r="2656" spans="1:6" x14ac:dyDescent="0.25">
      <c r="A2656">
        <v>2654</v>
      </c>
      <c r="B2656">
        <v>530</v>
      </c>
      <c r="C2656">
        <v>458</v>
      </c>
      <c r="D2656">
        <v>118</v>
      </c>
      <c r="E2656">
        <v>2</v>
      </c>
      <c r="F2656">
        <v>236</v>
      </c>
    </row>
    <row r="2657" spans="1:6" x14ac:dyDescent="0.25">
      <c r="A2657">
        <v>2655</v>
      </c>
      <c r="B2657">
        <v>530</v>
      </c>
      <c r="C2657">
        <v>719</v>
      </c>
      <c r="D2657">
        <v>119</v>
      </c>
      <c r="E2657">
        <v>3</v>
      </c>
      <c r="F2657">
        <v>357</v>
      </c>
    </row>
    <row r="2658" spans="1:6" x14ac:dyDescent="0.25">
      <c r="A2658">
        <v>2656</v>
      </c>
      <c r="B2658">
        <v>530</v>
      </c>
      <c r="C2658">
        <v>1097</v>
      </c>
      <c r="D2658">
        <v>115</v>
      </c>
      <c r="E2658">
        <v>1</v>
      </c>
      <c r="F2658">
        <v>115</v>
      </c>
    </row>
    <row r="2659" spans="1:6" x14ac:dyDescent="0.25">
      <c r="A2659">
        <v>2657</v>
      </c>
      <c r="B2659">
        <v>531</v>
      </c>
      <c r="C2659">
        <v>611</v>
      </c>
      <c r="D2659">
        <v>112</v>
      </c>
      <c r="E2659">
        <v>2</v>
      </c>
      <c r="F2659">
        <v>224</v>
      </c>
    </row>
    <row r="2660" spans="1:6" x14ac:dyDescent="0.25">
      <c r="A2660">
        <v>2658</v>
      </c>
      <c r="B2660">
        <v>531</v>
      </c>
      <c r="C2660">
        <v>829</v>
      </c>
      <c r="D2660">
        <v>117</v>
      </c>
      <c r="E2660">
        <v>2</v>
      </c>
      <c r="F2660">
        <v>234</v>
      </c>
    </row>
    <row r="2661" spans="1:6" x14ac:dyDescent="0.25">
      <c r="A2661">
        <v>2659</v>
      </c>
      <c r="B2661">
        <v>531</v>
      </c>
      <c r="C2661">
        <v>466</v>
      </c>
      <c r="D2661">
        <v>118</v>
      </c>
      <c r="E2661">
        <v>2</v>
      </c>
      <c r="F2661">
        <v>236</v>
      </c>
    </row>
    <row r="2662" spans="1:6" x14ac:dyDescent="0.25">
      <c r="A2662">
        <v>2660</v>
      </c>
      <c r="B2662">
        <v>531</v>
      </c>
      <c r="C2662">
        <v>1155</v>
      </c>
      <c r="D2662">
        <v>99</v>
      </c>
      <c r="E2662">
        <v>3</v>
      </c>
      <c r="F2662">
        <v>297</v>
      </c>
    </row>
    <row r="2663" spans="1:6" x14ac:dyDescent="0.25">
      <c r="A2663">
        <v>2661</v>
      </c>
      <c r="B2663">
        <v>532</v>
      </c>
      <c r="C2663">
        <v>343</v>
      </c>
      <c r="D2663">
        <v>109</v>
      </c>
      <c r="E2663">
        <v>1</v>
      </c>
      <c r="F2663">
        <v>109</v>
      </c>
    </row>
    <row r="2664" spans="1:6" x14ac:dyDescent="0.25">
      <c r="A2664">
        <v>2662</v>
      </c>
      <c r="B2664">
        <v>532</v>
      </c>
      <c r="C2664">
        <v>980</v>
      </c>
      <c r="D2664">
        <v>106</v>
      </c>
      <c r="E2664">
        <v>2</v>
      </c>
      <c r="F2664">
        <v>212</v>
      </c>
    </row>
    <row r="2665" spans="1:6" x14ac:dyDescent="0.25">
      <c r="A2665">
        <v>2663</v>
      </c>
      <c r="B2665">
        <v>532</v>
      </c>
      <c r="C2665">
        <v>1255</v>
      </c>
      <c r="D2665">
        <v>112</v>
      </c>
      <c r="E2665">
        <v>1</v>
      </c>
      <c r="F2665">
        <v>112</v>
      </c>
    </row>
    <row r="2666" spans="1:6" x14ac:dyDescent="0.25">
      <c r="A2666">
        <v>2664</v>
      </c>
      <c r="B2666">
        <v>532</v>
      </c>
      <c r="C2666">
        <v>60</v>
      </c>
      <c r="D2666">
        <v>104</v>
      </c>
      <c r="E2666">
        <v>2</v>
      </c>
      <c r="F2666">
        <v>208</v>
      </c>
    </row>
    <row r="2667" spans="1:6" x14ac:dyDescent="0.25">
      <c r="A2667">
        <v>2665</v>
      </c>
      <c r="B2667">
        <v>533</v>
      </c>
      <c r="C2667">
        <v>1199</v>
      </c>
      <c r="D2667">
        <v>105</v>
      </c>
      <c r="E2667">
        <v>2</v>
      </c>
      <c r="F2667">
        <v>210</v>
      </c>
    </row>
    <row r="2668" spans="1:6" x14ac:dyDescent="0.25">
      <c r="A2668">
        <v>2666</v>
      </c>
      <c r="B2668">
        <v>533</v>
      </c>
      <c r="C2668">
        <v>344</v>
      </c>
      <c r="D2668">
        <v>109</v>
      </c>
      <c r="E2668">
        <v>3</v>
      </c>
      <c r="F2668">
        <v>327</v>
      </c>
    </row>
    <row r="2669" spans="1:6" x14ac:dyDescent="0.25">
      <c r="A2669">
        <v>2667</v>
      </c>
      <c r="B2669">
        <v>533</v>
      </c>
      <c r="C2669">
        <v>618</v>
      </c>
      <c r="D2669">
        <v>112</v>
      </c>
      <c r="E2669">
        <v>1</v>
      </c>
      <c r="F2669">
        <v>112</v>
      </c>
    </row>
    <row r="2670" spans="1:6" x14ac:dyDescent="0.25">
      <c r="A2670">
        <v>2668</v>
      </c>
      <c r="B2670">
        <v>534</v>
      </c>
      <c r="C2670">
        <v>276</v>
      </c>
      <c r="D2670">
        <v>95</v>
      </c>
      <c r="E2670">
        <v>3</v>
      </c>
      <c r="F2670">
        <v>285</v>
      </c>
    </row>
    <row r="2671" spans="1:6" x14ac:dyDescent="0.25">
      <c r="A2671">
        <v>2669</v>
      </c>
      <c r="B2671">
        <v>535</v>
      </c>
      <c r="C2671">
        <v>928</v>
      </c>
      <c r="D2671">
        <v>96</v>
      </c>
      <c r="E2671">
        <v>3</v>
      </c>
      <c r="F2671">
        <v>288</v>
      </c>
    </row>
    <row r="2672" spans="1:6" x14ac:dyDescent="0.25">
      <c r="A2672">
        <v>2670</v>
      </c>
      <c r="B2672">
        <v>535</v>
      </c>
      <c r="C2672">
        <v>707</v>
      </c>
      <c r="D2672">
        <v>119</v>
      </c>
      <c r="E2672">
        <v>3</v>
      </c>
      <c r="F2672">
        <v>357</v>
      </c>
    </row>
    <row r="2673" spans="1:6" x14ac:dyDescent="0.25">
      <c r="A2673">
        <v>2671</v>
      </c>
      <c r="B2673">
        <v>535</v>
      </c>
      <c r="C2673">
        <v>58</v>
      </c>
      <c r="D2673">
        <v>104</v>
      </c>
      <c r="E2673">
        <v>1</v>
      </c>
      <c r="F2673">
        <v>104</v>
      </c>
    </row>
    <row r="2674" spans="1:6" x14ac:dyDescent="0.25">
      <c r="A2674">
        <v>2672</v>
      </c>
      <c r="B2674">
        <v>535</v>
      </c>
      <c r="C2674">
        <v>946</v>
      </c>
      <c r="D2674">
        <v>97</v>
      </c>
      <c r="E2674">
        <v>2</v>
      </c>
      <c r="F2674">
        <v>194</v>
      </c>
    </row>
    <row r="2675" spans="1:6" x14ac:dyDescent="0.25">
      <c r="A2675">
        <v>2673</v>
      </c>
      <c r="B2675">
        <v>535</v>
      </c>
      <c r="C2675">
        <v>1224</v>
      </c>
      <c r="D2675">
        <v>105</v>
      </c>
      <c r="E2675">
        <v>2</v>
      </c>
      <c r="F2675">
        <v>210</v>
      </c>
    </row>
    <row r="2676" spans="1:6" x14ac:dyDescent="0.25">
      <c r="A2676">
        <v>2674</v>
      </c>
      <c r="B2676">
        <v>535</v>
      </c>
      <c r="C2676">
        <v>164</v>
      </c>
      <c r="D2676">
        <v>91</v>
      </c>
      <c r="E2676">
        <v>1</v>
      </c>
      <c r="F2676">
        <v>91</v>
      </c>
    </row>
    <row r="2677" spans="1:6" x14ac:dyDescent="0.25">
      <c r="A2677">
        <v>2675</v>
      </c>
      <c r="B2677">
        <v>537</v>
      </c>
      <c r="C2677">
        <v>1022</v>
      </c>
      <c r="D2677">
        <v>90</v>
      </c>
      <c r="E2677">
        <v>3</v>
      </c>
      <c r="F2677">
        <v>270</v>
      </c>
    </row>
    <row r="2678" spans="1:6" x14ac:dyDescent="0.25">
      <c r="A2678">
        <v>2676</v>
      </c>
      <c r="B2678">
        <v>537</v>
      </c>
      <c r="C2678">
        <v>1248</v>
      </c>
      <c r="D2678">
        <v>112</v>
      </c>
      <c r="E2678">
        <v>3</v>
      </c>
      <c r="F2678">
        <v>336</v>
      </c>
    </row>
    <row r="2679" spans="1:6" x14ac:dyDescent="0.25">
      <c r="A2679">
        <v>2677</v>
      </c>
      <c r="B2679">
        <v>537</v>
      </c>
      <c r="C2679">
        <v>1232</v>
      </c>
      <c r="D2679">
        <v>112</v>
      </c>
      <c r="E2679">
        <v>3</v>
      </c>
      <c r="F2679">
        <v>336</v>
      </c>
    </row>
    <row r="2680" spans="1:6" x14ac:dyDescent="0.25">
      <c r="A2680">
        <v>2678</v>
      </c>
      <c r="B2680">
        <v>538</v>
      </c>
      <c r="C2680">
        <v>279</v>
      </c>
      <c r="D2680">
        <v>95</v>
      </c>
      <c r="E2680">
        <v>1</v>
      </c>
      <c r="F2680">
        <v>95</v>
      </c>
    </row>
    <row r="2681" spans="1:6" x14ac:dyDescent="0.25">
      <c r="A2681">
        <v>2679</v>
      </c>
      <c r="B2681">
        <v>538</v>
      </c>
      <c r="C2681">
        <v>494</v>
      </c>
      <c r="D2681">
        <v>102</v>
      </c>
      <c r="E2681">
        <v>1</v>
      </c>
      <c r="F2681">
        <v>102</v>
      </c>
    </row>
    <row r="2682" spans="1:6" x14ac:dyDescent="0.25">
      <c r="A2682">
        <v>2680</v>
      </c>
      <c r="B2682">
        <v>538</v>
      </c>
      <c r="C2682">
        <v>351</v>
      </c>
      <c r="D2682">
        <v>94</v>
      </c>
      <c r="E2682">
        <v>3</v>
      </c>
      <c r="F2682">
        <v>282</v>
      </c>
    </row>
    <row r="2683" spans="1:6" x14ac:dyDescent="0.25">
      <c r="A2683">
        <v>2681</v>
      </c>
      <c r="B2683">
        <v>538</v>
      </c>
      <c r="C2683">
        <v>74</v>
      </c>
      <c r="D2683">
        <v>118</v>
      </c>
      <c r="E2683">
        <v>2</v>
      </c>
      <c r="F2683">
        <v>236</v>
      </c>
    </row>
    <row r="2684" spans="1:6" x14ac:dyDescent="0.25">
      <c r="A2684">
        <v>2682</v>
      </c>
      <c r="B2684">
        <v>538</v>
      </c>
      <c r="C2684">
        <v>33</v>
      </c>
      <c r="D2684">
        <v>96</v>
      </c>
      <c r="E2684">
        <v>1</v>
      </c>
      <c r="F2684">
        <v>96</v>
      </c>
    </row>
    <row r="2685" spans="1:6" x14ac:dyDescent="0.25">
      <c r="A2685">
        <v>2683</v>
      </c>
      <c r="B2685">
        <v>538</v>
      </c>
      <c r="C2685">
        <v>1023</v>
      </c>
      <c r="D2685">
        <v>90</v>
      </c>
      <c r="E2685">
        <v>1</v>
      </c>
      <c r="F2685">
        <v>90</v>
      </c>
    </row>
    <row r="2686" spans="1:6" x14ac:dyDescent="0.25">
      <c r="A2686">
        <v>2684</v>
      </c>
      <c r="B2686">
        <v>538</v>
      </c>
      <c r="C2686">
        <v>213</v>
      </c>
      <c r="D2686">
        <v>106</v>
      </c>
      <c r="E2686">
        <v>1</v>
      </c>
      <c r="F2686">
        <v>106</v>
      </c>
    </row>
    <row r="2687" spans="1:6" x14ac:dyDescent="0.25">
      <c r="A2687">
        <v>2685</v>
      </c>
      <c r="B2687">
        <v>538</v>
      </c>
      <c r="C2687">
        <v>810</v>
      </c>
      <c r="D2687">
        <v>117</v>
      </c>
      <c r="E2687">
        <v>2</v>
      </c>
      <c r="F2687">
        <v>234</v>
      </c>
    </row>
    <row r="2688" spans="1:6" x14ac:dyDescent="0.25">
      <c r="A2688">
        <v>2686</v>
      </c>
      <c r="B2688">
        <v>539</v>
      </c>
      <c r="C2688">
        <v>1229</v>
      </c>
      <c r="D2688">
        <v>112</v>
      </c>
      <c r="E2688">
        <v>2</v>
      </c>
      <c r="F2688">
        <v>224</v>
      </c>
    </row>
    <row r="2689" spans="1:6" x14ac:dyDescent="0.25">
      <c r="A2689">
        <v>2687</v>
      </c>
      <c r="B2689">
        <v>539</v>
      </c>
      <c r="C2689">
        <v>437</v>
      </c>
      <c r="D2689">
        <v>107</v>
      </c>
      <c r="E2689">
        <v>1</v>
      </c>
      <c r="F2689">
        <v>107</v>
      </c>
    </row>
    <row r="2690" spans="1:6" x14ac:dyDescent="0.25">
      <c r="A2690">
        <v>2688</v>
      </c>
      <c r="B2690">
        <v>539</v>
      </c>
      <c r="C2690">
        <v>613</v>
      </c>
      <c r="D2690">
        <v>112</v>
      </c>
      <c r="E2690">
        <v>3</v>
      </c>
      <c r="F2690">
        <v>336</v>
      </c>
    </row>
    <row r="2691" spans="1:6" x14ac:dyDescent="0.25">
      <c r="A2691">
        <v>2689</v>
      </c>
      <c r="B2691">
        <v>539</v>
      </c>
      <c r="C2691">
        <v>524</v>
      </c>
      <c r="D2691">
        <v>102</v>
      </c>
      <c r="E2691">
        <v>3</v>
      </c>
      <c r="F2691">
        <v>306</v>
      </c>
    </row>
    <row r="2692" spans="1:6" x14ac:dyDescent="0.25">
      <c r="A2692">
        <v>2690</v>
      </c>
      <c r="B2692">
        <v>539</v>
      </c>
      <c r="C2692">
        <v>1098</v>
      </c>
      <c r="D2692">
        <v>115</v>
      </c>
      <c r="E2692">
        <v>3</v>
      </c>
      <c r="F2692">
        <v>345</v>
      </c>
    </row>
    <row r="2693" spans="1:6" x14ac:dyDescent="0.25">
      <c r="A2693">
        <v>2691</v>
      </c>
      <c r="B2693">
        <v>540</v>
      </c>
      <c r="C2693">
        <v>81</v>
      </c>
      <c r="D2693">
        <v>118</v>
      </c>
      <c r="E2693">
        <v>2</v>
      </c>
      <c r="F2693">
        <v>236</v>
      </c>
    </row>
    <row r="2694" spans="1:6" x14ac:dyDescent="0.25">
      <c r="A2694">
        <v>2692</v>
      </c>
      <c r="B2694">
        <v>540</v>
      </c>
      <c r="C2694">
        <v>406</v>
      </c>
      <c r="D2694">
        <v>119</v>
      </c>
      <c r="E2694">
        <v>2</v>
      </c>
      <c r="F2694">
        <v>238</v>
      </c>
    </row>
    <row r="2695" spans="1:6" x14ac:dyDescent="0.25">
      <c r="A2695">
        <v>2693</v>
      </c>
      <c r="B2695">
        <v>540</v>
      </c>
      <c r="C2695">
        <v>751</v>
      </c>
      <c r="D2695">
        <v>109</v>
      </c>
      <c r="E2695">
        <v>2</v>
      </c>
      <c r="F2695">
        <v>218</v>
      </c>
    </row>
    <row r="2696" spans="1:6" x14ac:dyDescent="0.25">
      <c r="A2696">
        <v>2694</v>
      </c>
      <c r="B2696">
        <v>540</v>
      </c>
      <c r="C2696">
        <v>554</v>
      </c>
      <c r="D2696">
        <v>98</v>
      </c>
      <c r="E2696">
        <v>1</v>
      </c>
      <c r="F2696">
        <v>98</v>
      </c>
    </row>
    <row r="2697" spans="1:6" x14ac:dyDescent="0.25">
      <c r="A2697">
        <v>2695</v>
      </c>
      <c r="B2697">
        <v>540</v>
      </c>
      <c r="C2697">
        <v>786</v>
      </c>
      <c r="D2697">
        <v>91</v>
      </c>
      <c r="E2697">
        <v>2</v>
      </c>
      <c r="F2697">
        <v>182</v>
      </c>
    </row>
    <row r="2698" spans="1:6" x14ac:dyDescent="0.25">
      <c r="A2698">
        <v>2696</v>
      </c>
      <c r="B2698">
        <v>540</v>
      </c>
      <c r="C2698">
        <v>631</v>
      </c>
      <c r="D2698">
        <v>93</v>
      </c>
      <c r="E2698">
        <v>3</v>
      </c>
      <c r="F2698">
        <v>279</v>
      </c>
    </row>
    <row r="2699" spans="1:6" x14ac:dyDescent="0.25">
      <c r="A2699">
        <v>2697</v>
      </c>
      <c r="B2699">
        <v>541</v>
      </c>
      <c r="C2699">
        <v>487</v>
      </c>
      <c r="D2699">
        <v>118</v>
      </c>
      <c r="E2699">
        <v>3</v>
      </c>
      <c r="F2699">
        <v>354</v>
      </c>
    </row>
    <row r="2700" spans="1:6" x14ac:dyDescent="0.25">
      <c r="A2700">
        <v>2698</v>
      </c>
      <c r="B2700">
        <v>541</v>
      </c>
      <c r="C2700">
        <v>385</v>
      </c>
      <c r="D2700">
        <v>119</v>
      </c>
      <c r="E2700">
        <v>1</v>
      </c>
      <c r="F2700">
        <v>119</v>
      </c>
    </row>
    <row r="2701" spans="1:6" x14ac:dyDescent="0.25">
      <c r="A2701">
        <v>2699</v>
      </c>
      <c r="B2701">
        <v>541</v>
      </c>
      <c r="C2701">
        <v>1126</v>
      </c>
      <c r="D2701">
        <v>102</v>
      </c>
      <c r="E2701">
        <v>2</v>
      </c>
      <c r="F2701">
        <v>204</v>
      </c>
    </row>
    <row r="2702" spans="1:6" x14ac:dyDescent="0.25">
      <c r="A2702">
        <v>2700</v>
      </c>
      <c r="B2702">
        <v>541</v>
      </c>
      <c r="C2702">
        <v>857</v>
      </c>
      <c r="D2702">
        <v>113</v>
      </c>
      <c r="E2702">
        <v>1</v>
      </c>
      <c r="F2702">
        <v>113</v>
      </c>
    </row>
    <row r="2703" spans="1:6" x14ac:dyDescent="0.25">
      <c r="A2703">
        <v>2701</v>
      </c>
      <c r="B2703">
        <v>542</v>
      </c>
      <c r="C2703">
        <v>507</v>
      </c>
      <c r="D2703">
        <v>102</v>
      </c>
      <c r="E2703">
        <v>3</v>
      </c>
      <c r="F2703">
        <v>306</v>
      </c>
    </row>
    <row r="2704" spans="1:6" x14ac:dyDescent="0.25">
      <c r="A2704">
        <v>2702</v>
      </c>
      <c r="B2704">
        <v>542</v>
      </c>
      <c r="C2704">
        <v>969</v>
      </c>
      <c r="D2704">
        <v>97</v>
      </c>
      <c r="E2704">
        <v>1</v>
      </c>
      <c r="F2704">
        <v>97</v>
      </c>
    </row>
    <row r="2705" spans="1:6" x14ac:dyDescent="0.25">
      <c r="A2705">
        <v>2703</v>
      </c>
      <c r="B2705">
        <v>542</v>
      </c>
      <c r="C2705">
        <v>1045</v>
      </c>
      <c r="D2705">
        <v>90</v>
      </c>
      <c r="E2705">
        <v>3</v>
      </c>
      <c r="F2705">
        <v>270</v>
      </c>
    </row>
    <row r="2706" spans="1:6" x14ac:dyDescent="0.25">
      <c r="A2706">
        <v>2704</v>
      </c>
      <c r="B2706">
        <v>542</v>
      </c>
      <c r="C2706">
        <v>1127</v>
      </c>
      <c r="D2706">
        <v>102</v>
      </c>
      <c r="E2706">
        <v>2</v>
      </c>
      <c r="F2706">
        <v>204</v>
      </c>
    </row>
    <row r="2707" spans="1:6" x14ac:dyDescent="0.25">
      <c r="A2707">
        <v>2705</v>
      </c>
      <c r="B2707">
        <v>542</v>
      </c>
      <c r="C2707">
        <v>931</v>
      </c>
      <c r="D2707">
        <v>96</v>
      </c>
      <c r="E2707">
        <v>2</v>
      </c>
      <c r="F2707">
        <v>192</v>
      </c>
    </row>
    <row r="2708" spans="1:6" x14ac:dyDescent="0.25">
      <c r="A2708">
        <v>2706</v>
      </c>
      <c r="B2708">
        <v>542</v>
      </c>
      <c r="C2708">
        <v>821</v>
      </c>
      <c r="D2708">
        <v>117</v>
      </c>
      <c r="E2708">
        <v>3</v>
      </c>
      <c r="F2708">
        <v>351</v>
      </c>
    </row>
    <row r="2709" spans="1:6" x14ac:dyDescent="0.25">
      <c r="A2709">
        <v>2707</v>
      </c>
      <c r="B2709">
        <v>543</v>
      </c>
      <c r="C2709">
        <v>17</v>
      </c>
      <c r="D2709">
        <v>96</v>
      </c>
      <c r="E2709">
        <v>1</v>
      </c>
      <c r="F2709">
        <v>96</v>
      </c>
    </row>
    <row r="2710" spans="1:6" x14ac:dyDescent="0.25">
      <c r="A2710">
        <v>2708</v>
      </c>
      <c r="B2710">
        <v>543</v>
      </c>
      <c r="C2710">
        <v>1092</v>
      </c>
      <c r="D2710">
        <v>115</v>
      </c>
      <c r="E2710">
        <v>1</v>
      </c>
      <c r="F2710">
        <v>115</v>
      </c>
    </row>
    <row r="2711" spans="1:6" x14ac:dyDescent="0.25">
      <c r="A2711">
        <v>2709</v>
      </c>
      <c r="B2711">
        <v>543</v>
      </c>
      <c r="C2711">
        <v>1106</v>
      </c>
      <c r="D2711">
        <v>115</v>
      </c>
      <c r="E2711">
        <v>2</v>
      </c>
      <c r="F2711">
        <v>230</v>
      </c>
    </row>
    <row r="2712" spans="1:6" x14ac:dyDescent="0.25">
      <c r="A2712">
        <v>2710</v>
      </c>
      <c r="B2712">
        <v>543</v>
      </c>
      <c r="C2712">
        <v>1046</v>
      </c>
      <c r="D2712">
        <v>90</v>
      </c>
      <c r="E2712">
        <v>2</v>
      </c>
      <c r="F2712">
        <v>180</v>
      </c>
    </row>
    <row r="2713" spans="1:6" x14ac:dyDescent="0.25">
      <c r="A2713">
        <v>2711</v>
      </c>
      <c r="B2713">
        <v>543</v>
      </c>
      <c r="C2713">
        <v>1205</v>
      </c>
      <c r="D2713">
        <v>105</v>
      </c>
      <c r="E2713">
        <v>1</v>
      </c>
      <c r="F2713">
        <v>105</v>
      </c>
    </row>
    <row r="2714" spans="1:6" x14ac:dyDescent="0.25">
      <c r="A2714">
        <v>2712</v>
      </c>
      <c r="B2714">
        <v>543</v>
      </c>
      <c r="C2714">
        <v>1204</v>
      </c>
      <c r="D2714">
        <v>105</v>
      </c>
      <c r="E2714">
        <v>2</v>
      </c>
      <c r="F2714">
        <v>210</v>
      </c>
    </row>
    <row r="2715" spans="1:6" x14ac:dyDescent="0.25">
      <c r="A2715">
        <v>2713</v>
      </c>
      <c r="B2715">
        <v>543</v>
      </c>
      <c r="C2715">
        <v>1108</v>
      </c>
      <c r="D2715">
        <v>115</v>
      </c>
      <c r="E2715">
        <v>2</v>
      </c>
      <c r="F2715">
        <v>230</v>
      </c>
    </row>
    <row r="2716" spans="1:6" x14ac:dyDescent="0.25">
      <c r="A2716">
        <v>2714</v>
      </c>
      <c r="B2716">
        <v>544</v>
      </c>
      <c r="C2716">
        <v>337</v>
      </c>
      <c r="D2716">
        <v>109</v>
      </c>
      <c r="E2716">
        <v>1</v>
      </c>
      <c r="F2716">
        <v>109</v>
      </c>
    </row>
    <row r="2717" spans="1:6" x14ac:dyDescent="0.25">
      <c r="A2717">
        <v>2715</v>
      </c>
      <c r="B2717">
        <v>544</v>
      </c>
      <c r="C2717">
        <v>580</v>
      </c>
      <c r="D2717">
        <v>100</v>
      </c>
      <c r="E2717">
        <v>1</v>
      </c>
      <c r="F2717">
        <v>100</v>
      </c>
    </row>
    <row r="2718" spans="1:6" x14ac:dyDescent="0.25">
      <c r="A2718">
        <v>2716</v>
      </c>
      <c r="B2718">
        <v>544</v>
      </c>
      <c r="C2718">
        <v>616</v>
      </c>
      <c r="D2718">
        <v>112</v>
      </c>
      <c r="E2718">
        <v>3</v>
      </c>
      <c r="F2718">
        <v>336</v>
      </c>
    </row>
    <row r="2719" spans="1:6" x14ac:dyDescent="0.25">
      <c r="A2719">
        <v>2717</v>
      </c>
      <c r="B2719">
        <v>544</v>
      </c>
      <c r="C2719">
        <v>1080</v>
      </c>
      <c r="D2719">
        <v>93</v>
      </c>
      <c r="E2719">
        <v>3</v>
      </c>
      <c r="F2719">
        <v>279</v>
      </c>
    </row>
    <row r="2720" spans="1:6" x14ac:dyDescent="0.25">
      <c r="A2720">
        <v>2718</v>
      </c>
      <c r="B2720">
        <v>544</v>
      </c>
      <c r="C2720">
        <v>75</v>
      </c>
      <c r="D2720">
        <v>118</v>
      </c>
      <c r="E2720">
        <v>2</v>
      </c>
      <c r="F2720">
        <v>236</v>
      </c>
    </row>
    <row r="2721" spans="1:6" x14ac:dyDescent="0.25">
      <c r="A2721">
        <v>2719</v>
      </c>
      <c r="B2721">
        <v>544</v>
      </c>
      <c r="C2721">
        <v>631</v>
      </c>
      <c r="D2721">
        <v>93</v>
      </c>
      <c r="E2721">
        <v>3</v>
      </c>
      <c r="F2721">
        <v>279</v>
      </c>
    </row>
    <row r="2722" spans="1:6" x14ac:dyDescent="0.25">
      <c r="A2722">
        <v>2720</v>
      </c>
      <c r="B2722">
        <v>544</v>
      </c>
      <c r="C2722">
        <v>350</v>
      </c>
      <c r="D2722">
        <v>94</v>
      </c>
      <c r="E2722">
        <v>2</v>
      </c>
      <c r="F2722">
        <v>188</v>
      </c>
    </row>
    <row r="2723" spans="1:6" x14ac:dyDescent="0.25">
      <c r="A2723">
        <v>2721</v>
      </c>
      <c r="B2723">
        <v>545</v>
      </c>
      <c r="C2723">
        <v>422</v>
      </c>
      <c r="D2723">
        <v>107</v>
      </c>
      <c r="E2723">
        <v>3</v>
      </c>
      <c r="F2723">
        <v>321</v>
      </c>
    </row>
    <row r="2724" spans="1:6" x14ac:dyDescent="0.25">
      <c r="A2724">
        <v>2722</v>
      </c>
      <c r="B2724">
        <v>545</v>
      </c>
      <c r="C2724">
        <v>921</v>
      </c>
      <c r="D2724">
        <v>96</v>
      </c>
      <c r="E2724">
        <v>2</v>
      </c>
      <c r="F2724">
        <v>192</v>
      </c>
    </row>
    <row r="2725" spans="1:6" x14ac:dyDescent="0.25">
      <c r="A2725">
        <v>2723</v>
      </c>
      <c r="B2725">
        <v>545</v>
      </c>
      <c r="C2725">
        <v>419</v>
      </c>
      <c r="D2725">
        <v>119</v>
      </c>
      <c r="E2725">
        <v>1</v>
      </c>
      <c r="F2725">
        <v>119</v>
      </c>
    </row>
    <row r="2726" spans="1:6" x14ac:dyDescent="0.25">
      <c r="A2726">
        <v>2724</v>
      </c>
      <c r="B2726">
        <v>545</v>
      </c>
      <c r="C2726">
        <v>1242</v>
      </c>
      <c r="D2726">
        <v>112</v>
      </c>
      <c r="E2726">
        <v>3</v>
      </c>
      <c r="F2726">
        <v>336</v>
      </c>
    </row>
    <row r="2727" spans="1:6" x14ac:dyDescent="0.25">
      <c r="A2727">
        <v>2725</v>
      </c>
      <c r="B2727">
        <v>545</v>
      </c>
      <c r="C2727">
        <v>823</v>
      </c>
      <c r="D2727">
        <v>117</v>
      </c>
      <c r="E2727">
        <v>3</v>
      </c>
      <c r="F2727">
        <v>351</v>
      </c>
    </row>
    <row r="2728" spans="1:6" x14ac:dyDescent="0.25">
      <c r="A2728">
        <v>2726</v>
      </c>
      <c r="B2728">
        <v>545</v>
      </c>
      <c r="C2728">
        <v>600</v>
      </c>
      <c r="D2728">
        <v>112</v>
      </c>
      <c r="E2728">
        <v>1</v>
      </c>
      <c r="F2728">
        <v>112</v>
      </c>
    </row>
    <row r="2729" spans="1:6" x14ac:dyDescent="0.25">
      <c r="A2729">
        <v>2727</v>
      </c>
      <c r="B2729">
        <v>545</v>
      </c>
      <c r="C2729">
        <v>355</v>
      </c>
      <c r="D2729">
        <v>94</v>
      </c>
      <c r="E2729">
        <v>1</v>
      </c>
      <c r="F2729">
        <v>94</v>
      </c>
    </row>
    <row r="2730" spans="1:6" x14ac:dyDescent="0.25">
      <c r="A2730">
        <v>2728</v>
      </c>
      <c r="B2730">
        <v>545</v>
      </c>
      <c r="C2730">
        <v>586</v>
      </c>
      <c r="D2730">
        <v>100</v>
      </c>
      <c r="E2730">
        <v>1</v>
      </c>
      <c r="F2730">
        <v>100</v>
      </c>
    </row>
    <row r="2731" spans="1:6" x14ac:dyDescent="0.25">
      <c r="A2731">
        <v>2729</v>
      </c>
      <c r="B2731">
        <v>545</v>
      </c>
      <c r="C2731">
        <v>1172</v>
      </c>
      <c r="D2731">
        <v>99</v>
      </c>
      <c r="E2731">
        <v>2</v>
      </c>
      <c r="F2731">
        <v>198</v>
      </c>
    </row>
    <row r="2732" spans="1:6" x14ac:dyDescent="0.25">
      <c r="A2732">
        <v>2730</v>
      </c>
      <c r="B2732">
        <v>545</v>
      </c>
      <c r="C2732">
        <v>646</v>
      </c>
      <c r="D2732">
        <v>93</v>
      </c>
      <c r="E2732">
        <v>2</v>
      </c>
      <c r="F2732">
        <v>186</v>
      </c>
    </row>
    <row r="2733" spans="1:6" x14ac:dyDescent="0.25">
      <c r="A2733">
        <v>2731</v>
      </c>
      <c r="B2733">
        <v>545</v>
      </c>
      <c r="C2733">
        <v>977</v>
      </c>
      <c r="D2733">
        <v>97</v>
      </c>
      <c r="E2733">
        <v>3</v>
      </c>
      <c r="F2733">
        <v>291</v>
      </c>
    </row>
    <row r="2734" spans="1:6" x14ac:dyDescent="0.25">
      <c r="A2734">
        <v>2732</v>
      </c>
      <c r="B2734">
        <v>546</v>
      </c>
      <c r="C2734">
        <v>153</v>
      </c>
      <c r="D2734">
        <v>91</v>
      </c>
      <c r="E2734">
        <v>2</v>
      </c>
      <c r="F2734">
        <v>182</v>
      </c>
    </row>
    <row r="2735" spans="1:6" x14ac:dyDescent="0.25">
      <c r="A2735">
        <v>2733</v>
      </c>
      <c r="B2735">
        <v>546</v>
      </c>
      <c r="C2735">
        <v>352</v>
      </c>
      <c r="D2735">
        <v>94</v>
      </c>
      <c r="E2735">
        <v>3</v>
      </c>
      <c r="F2735">
        <v>282</v>
      </c>
    </row>
    <row r="2736" spans="1:6" x14ac:dyDescent="0.25">
      <c r="A2736">
        <v>2734</v>
      </c>
      <c r="B2736">
        <v>546</v>
      </c>
      <c r="C2736">
        <v>79</v>
      </c>
      <c r="D2736">
        <v>118</v>
      </c>
      <c r="E2736">
        <v>1</v>
      </c>
      <c r="F2736">
        <v>118</v>
      </c>
    </row>
    <row r="2737" spans="1:6" x14ac:dyDescent="0.25">
      <c r="A2737">
        <v>2735</v>
      </c>
      <c r="B2737">
        <v>546</v>
      </c>
      <c r="C2737">
        <v>961</v>
      </c>
      <c r="D2737">
        <v>97</v>
      </c>
      <c r="E2737">
        <v>2</v>
      </c>
      <c r="F2737">
        <v>194</v>
      </c>
    </row>
    <row r="2738" spans="1:6" x14ac:dyDescent="0.25">
      <c r="A2738">
        <v>2736</v>
      </c>
      <c r="B2738">
        <v>546</v>
      </c>
      <c r="C2738">
        <v>344</v>
      </c>
      <c r="D2738">
        <v>109</v>
      </c>
      <c r="E2738">
        <v>1</v>
      </c>
      <c r="F2738">
        <v>109</v>
      </c>
    </row>
    <row r="2739" spans="1:6" x14ac:dyDescent="0.25">
      <c r="A2739">
        <v>2737</v>
      </c>
      <c r="B2739">
        <v>547</v>
      </c>
      <c r="C2739">
        <v>498</v>
      </c>
      <c r="D2739">
        <v>102</v>
      </c>
      <c r="E2739">
        <v>3</v>
      </c>
      <c r="F2739">
        <v>306</v>
      </c>
    </row>
    <row r="2740" spans="1:6" x14ac:dyDescent="0.25">
      <c r="A2740">
        <v>2738</v>
      </c>
      <c r="B2740">
        <v>547</v>
      </c>
      <c r="C2740">
        <v>1162</v>
      </c>
      <c r="D2740">
        <v>99</v>
      </c>
      <c r="E2740">
        <v>3</v>
      </c>
      <c r="F2740">
        <v>297</v>
      </c>
    </row>
    <row r="2741" spans="1:6" x14ac:dyDescent="0.25">
      <c r="A2741">
        <v>2739</v>
      </c>
      <c r="B2741">
        <v>547</v>
      </c>
      <c r="C2741">
        <v>1168</v>
      </c>
      <c r="D2741">
        <v>99</v>
      </c>
      <c r="E2741">
        <v>3</v>
      </c>
      <c r="F2741">
        <v>297</v>
      </c>
    </row>
    <row r="2742" spans="1:6" x14ac:dyDescent="0.25">
      <c r="A2742">
        <v>2740</v>
      </c>
      <c r="B2742">
        <v>547</v>
      </c>
      <c r="C2742">
        <v>941</v>
      </c>
      <c r="D2742">
        <v>96</v>
      </c>
      <c r="E2742">
        <v>3</v>
      </c>
      <c r="F2742">
        <v>288</v>
      </c>
    </row>
    <row r="2743" spans="1:6" x14ac:dyDescent="0.25">
      <c r="A2743">
        <v>2741</v>
      </c>
      <c r="B2743">
        <v>547</v>
      </c>
      <c r="C2743">
        <v>384</v>
      </c>
      <c r="D2743">
        <v>94</v>
      </c>
      <c r="E2743">
        <v>1</v>
      </c>
      <c r="F2743">
        <v>94</v>
      </c>
    </row>
    <row r="2744" spans="1:6" x14ac:dyDescent="0.25">
      <c r="A2744">
        <v>2742</v>
      </c>
      <c r="B2744">
        <v>547</v>
      </c>
      <c r="C2744">
        <v>1245</v>
      </c>
      <c r="D2744">
        <v>112</v>
      </c>
      <c r="E2744">
        <v>3</v>
      </c>
      <c r="F2744">
        <v>336</v>
      </c>
    </row>
    <row r="2745" spans="1:6" x14ac:dyDescent="0.25">
      <c r="A2745">
        <v>2743</v>
      </c>
      <c r="B2745">
        <v>547</v>
      </c>
      <c r="C2745">
        <v>479</v>
      </c>
      <c r="D2745">
        <v>118</v>
      </c>
      <c r="E2745">
        <v>2</v>
      </c>
      <c r="F2745">
        <v>236</v>
      </c>
    </row>
    <row r="2746" spans="1:6" x14ac:dyDescent="0.25">
      <c r="A2746">
        <v>2744</v>
      </c>
      <c r="B2746">
        <v>547</v>
      </c>
      <c r="C2746">
        <v>1162</v>
      </c>
      <c r="D2746">
        <v>99</v>
      </c>
      <c r="E2746">
        <v>1</v>
      </c>
      <c r="F2746">
        <v>99</v>
      </c>
    </row>
    <row r="2747" spans="1:6" x14ac:dyDescent="0.25">
      <c r="A2747">
        <v>2745</v>
      </c>
      <c r="B2747">
        <v>547</v>
      </c>
      <c r="C2747">
        <v>48</v>
      </c>
      <c r="D2747">
        <v>104</v>
      </c>
      <c r="E2747">
        <v>2</v>
      </c>
      <c r="F2747">
        <v>208</v>
      </c>
    </row>
    <row r="2748" spans="1:6" x14ac:dyDescent="0.25">
      <c r="A2748">
        <v>2746</v>
      </c>
      <c r="B2748">
        <v>548</v>
      </c>
      <c r="C2748">
        <v>141</v>
      </c>
      <c r="D2748">
        <v>91</v>
      </c>
      <c r="E2748">
        <v>3</v>
      </c>
      <c r="F2748">
        <v>273</v>
      </c>
    </row>
    <row r="2749" spans="1:6" x14ac:dyDescent="0.25">
      <c r="A2749">
        <v>2747</v>
      </c>
      <c r="B2749">
        <v>548</v>
      </c>
      <c r="C2749">
        <v>831</v>
      </c>
      <c r="D2749">
        <v>117</v>
      </c>
      <c r="E2749">
        <v>2</v>
      </c>
      <c r="F2749">
        <v>234</v>
      </c>
    </row>
    <row r="2750" spans="1:6" x14ac:dyDescent="0.25">
      <c r="A2750">
        <v>2748</v>
      </c>
      <c r="B2750">
        <v>549</v>
      </c>
      <c r="C2750">
        <v>286</v>
      </c>
      <c r="D2750">
        <v>105</v>
      </c>
      <c r="E2750">
        <v>3</v>
      </c>
      <c r="F2750">
        <v>315</v>
      </c>
    </row>
    <row r="2751" spans="1:6" x14ac:dyDescent="0.25">
      <c r="A2751">
        <v>2749</v>
      </c>
      <c r="B2751">
        <v>550</v>
      </c>
      <c r="C2751">
        <v>63</v>
      </c>
      <c r="D2751">
        <v>104</v>
      </c>
      <c r="E2751">
        <v>3</v>
      </c>
      <c r="F2751">
        <v>312</v>
      </c>
    </row>
    <row r="2752" spans="1:6" x14ac:dyDescent="0.25">
      <c r="A2752">
        <v>2750</v>
      </c>
      <c r="B2752">
        <v>550</v>
      </c>
      <c r="C2752">
        <v>707</v>
      </c>
      <c r="D2752">
        <v>119</v>
      </c>
      <c r="E2752">
        <v>2</v>
      </c>
      <c r="F2752">
        <v>238</v>
      </c>
    </row>
    <row r="2753" spans="1:6" x14ac:dyDescent="0.25">
      <c r="A2753">
        <v>2751</v>
      </c>
      <c r="B2753">
        <v>550</v>
      </c>
      <c r="C2753">
        <v>399</v>
      </c>
      <c r="D2753">
        <v>119</v>
      </c>
      <c r="E2753">
        <v>1</v>
      </c>
      <c r="F2753">
        <v>119</v>
      </c>
    </row>
    <row r="2754" spans="1:6" x14ac:dyDescent="0.25">
      <c r="A2754">
        <v>2752</v>
      </c>
      <c r="B2754">
        <v>550</v>
      </c>
      <c r="C2754">
        <v>623</v>
      </c>
      <c r="D2754">
        <v>112</v>
      </c>
      <c r="E2754">
        <v>2</v>
      </c>
      <c r="F2754">
        <v>224</v>
      </c>
    </row>
    <row r="2755" spans="1:6" x14ac:dyDescent="0.25">
      <c r="A2755">
        <v>2753</v>
      </c>
      <c r="B2755">
        <v>550</v>
      </c>
      <c r="C2755">
        <v>1233</v>
      </c>
      <c r="D2755">
        <v>112</v>
      </c>
      <c r="E2755">
        <v>3</v>
      </c>
      <c r="F2755">
        <v>336</v>
      </c>
    </row>
    <row r="2756" spans="1:6" x14ac:dyDescent="0.25">
      <c r="A2756">
        <v>2754</v>
      </c>
      <c r="B2756">
        <v>550</v>
      </c>
      <c r="C2756">
        <v>97</v>
      </c>
      <c r="D2756">
        <v>118</v>
      </c>
      <c r="E2756">
        <v>1</v>
      </c>
      <c r="F2756">
        <v>118</v>
      </c>
    </row>
    <row r="2757" spans="1:6" x14ac:dyDescent="0.25">
      <c r="A2757">
        <v>2755</v>
      </c>
      <c r="B2757">
        <v>551</v>
      </c>
      <c r="C2757">
        <v>1091</v>
      </c>
      <c r="D2757">
        <v>115</v>
      </c>
      <c r="E2757">
        <v>3</v>
      </c>
      <c r="F2757">
        <v>345</v>
      </c>
    </row>
    <row r="2758" spans="1:6" x14ac:dyDescent="0.25">
      <c r="A2758">
        <v>2756</v>
      </c>
      <c r="B2758">
        <v>552</v>
      </c>
      <c r="C2758">
        <v>610</v>
      </c>
      <c r="D2758">
        <v>112</v>
      </c>
      <c r="E2758">
        <v>2</v>
      </c>
      <c r="F2758">
        <v>224</v>
      </c>
    </row>
    <row r="2759" spans="1:6" x14ac:dyDescent="0.25">
      <c r="A2759">
        <v>2757</v>
      </c>
      <c r="B2759">
        <v>552</v>
      </c>
      <c r="C2759">
        <v>857</v>
      </c>
      <c r="D2759">
        <v>113</v>
      </c>
      <c r="E2759">
        <v>3</v>
      </c>
      <c r="F2759">
        <v>339</v>
      </c>
    </row>
    <row r="2760" spans="1:6" x14ac:dyDescent="0.25">
      <c r="A2760">
        <v>2758</v>
      </c>
      <c r="B2760">
        <v>552</v>
      </c>
      <c r="C2760">
        <v>898</v>
      </c>
      <c r="D2760">
        <v>94</v>
      </c>
      <c r="E2760">
        <v>2</v>
      </c>
      <c r="F2760">
        <v>188</v>
      </c>
    </row>
    <row r="2761" spans="1:6" x14ac:dyDescent="0.25">
      <c r="A2761">
        <v>2759</v>
      </c>
      <c r="B2761">
        <v>552</v>
      </c>
      <c r="C2761">
        <v>1138</v>
      </c>
      <c r="D2761">
        <v>102</v>
      </c>
      <c r="E2761">
        <v>2</v>
      </c>
      <c r="F2761">
        <v>204</v>
      </c>
    </row>
    <row r="2762" spans="1:6" x14ac:dyDescent="0.25">
      <c r="A2762">
        <v>2760</v>
      </c>
      <c r="B2762">
        <v>552</v>
      </c>
      <c r="C2762">
        <v>1114</v>
      </c>
      <c r="D2762">
        <v>115</v>
      </c>
      <c r="E2762">
        <v>3</v>
      </c>
      <c r="F2762">
        <v>345</v>
      </c>
    </row>
    <row r="2763" spans="1:6" x14ac:dyDescent="0.25">
      <c r="A2763">
        <v>2761</v>
      </c>
      <c r="B2763">
        <v>552</v>
      </c>
      <c r="C2763">
        <v>84</v>
      </c>
      <c r="D2763">
        <v>118</v>
      </c>
      <c r="E2763">
        <v>3</v>
      </c>
      <c r="F2763">
        <v>354</v>
      </c>
    </row>
    <row r="2764" spans="1:6" x14ac:dyDescent="0.25">
      <c r="A2764">
        <v>2762</v>
      </c>
      <c r="B2764">
        <v>553</v>
      </c>
      <c r="C2764">
        <v>946</v>
      </c>
      <c r="D2764">
        <v>97</v>
      </c>
      <c r="E2764">
        <v>3</v>
      </c>
      <c r="F2764">
        <v>291</v>
      </c>
    </row>
    <row r="2765" spans="1:6" x14ac:dyDescent="0.25">
      <c r="A2765">
        <v>2763</v>
      </c>
      <c r="B2765">
        <v>553</v>
      </c>
      <c r="C2765">
        <v>658</v>
      </c>
      <c r="D2765">
        <v>93</v>
      </c>
      <c r="E2765">
        <v>1</v>
      </c>
      <c r="F2765">
        <v>93</v>
      </c>
    </row>
    <row r="2766" spans="1:6" x14ac:dyDescent="0.25">
      <c r="A2766">
        <v>2764</v>
      </c>
      <c r="B2766">
        <v>553</v>
      </c>
      <c r="C2766">
        <v>1118</v>
      </c>
      <c r="D2766">
        <v>115</v>
      </c>
      <c r="E2766">
        <v>2</v>
      </c>
      <c r="F2766">
        <v>230</v>
      </c>
    </row>
    <row r="2767" spans="1:6" x14ac:dyDescent="0.25">
      <c r="A2767">
        <v>2765</v>
      </c>
      <c r="B2767">
        <v>553</v>
      </c>
      <c r="C2767">
        <v>973</v>
      </c>
      <c r="D2767">
        <v>97</v>
      </c>
      <c r="E2767">
        <v>1</v>
      </c>
      <c r="F2767">
        <v>97</v>
      </c>
    </row>
    <row r="2768" spans="1:6" x14ac:dyDescent="0.25">
      <c r="A2768">
        <v>2766</v>
      </c>
      <c r="B2768">
        <v>553</v>
      </c>
      <c r="C2768">
        <v>303</v>
      </c>
      <c r="D2768">
        <v>105</v>
      </c>
      <c r="E2768">
        <v>1</v>
      </c>
      <c r="F2768">
        <v>105</v>
      </c>
    </row>
    <row r="2769" spans="1:6" x14ac:dyDescent="0.25">
      <c r="A2769">
        <v>2767</v>
      </c>
      <c r="B2769">
        <v>554</v>
      </c>
      <c r="C2769">
        <v>1127</v>
      </c>
      <c r="D2769">
        <v>102</v>
      </c>
      <c r="E2769">
        <v>3</v>
      </c>
      <c r="F2769">
        <v>306</v>
      </c>
    </row>
    <row r="2770" spans="1:6" x14ac:dyDescent="0.25">
      <c r="A2770">
        <v>2768</v>
      </c>
      <c r="B2770">
        <v>554</v>
      </c>
      <c r="C2770">
        <v>870</v>
      </c>
      <c r="D2770">
        <v>113</v>
      </c>
      <c r="E2770">
        <v>2</v>
      </c>
      <c r="F2770">
        <v>226</v>
      </c>
    </row>
    <row r="2771" spans="1:6" x14ac:dyDescent="0.25">
      <c r="A2771">
        <v>2769</v>
      </c>
      <c r="B2771">
        <v>555</v>
      </c>
      <c r="C2771">
        <v>282</v>
      </c>
      <c r="D2771">
        <v>105</v>
      </c>
      <c r="E2771">
        <v>2</v>
      </c>
      <c r="F2771">
        <v>210</v>
      </c>
    </row>
    <row r="2772" spans="1:6" x14ac:dyDescent="0.25">
      <c r="A2772">
        <v>2770</v>
      </c>
      <c r="B2772">
        <v>555</v>
      </c>
      <c r="C2772">
        <v>358</v>
      </c>
      <c r="D2772">
        <v>94</v>
      </c>
      <c r="E2772">
        <v>2</v>
      </c>
      <c r="F2772">
        <v>188</v>
      </c>
    </row>
    <row r="2773" spans="1:6" x14ac:dyDescent="0.25">
      <c r="A2773">
        <v>2771</v>
      </c>
      <c r="B2773">
        <v>555</v>
      </c>
      <c r="C2773">
        <v>575</v>
      </c>
      <c r="D2773">
        <v>100</v>
      </c>
      <c r="E2773">
        <v>1</v>
      </c>
      <c r="F2773">
        <v>100</v>
      </c>
    </row>
    <row r="2774" spans="1:6" x14ac:dyDescent="0.25">
      <c r="A2774">
        <v>2772</v>
      </c>
      <c r="B2774">
        <v>555</v>
      </c>
      <c r="C2774">
        <v>526</v>
      </c>
      <c r="D2774">
        <v>98</v>
      </c>
      <c r="E2774">
        <v>3</v>
      </c>
      <c r="F2774">
        <v>294</v>
      </c>
    </row>
    <row r="2775" spans="1:6" x14ac:dyDescent="0.25">
      <c r="A2775">
        <v>2773</v>
      </c>
      <c r="B2775">
        <v>555</v>
      </c>
      <c r="C2775">
        <v>3</v>
      </c>
      <c r="D2775">
        <v>96</v>
      </c>
      <c r="E2775">
        <v>1</v>
      </c>
      <c r="F2775">
        <v>96</v>
      </c>
    </row>
    <row r="2776" spans="1:6" x14ac:dyDescent="0.25">
      <c r="A2776">
        <v>2774</v>
      </c>
      <c r="B2776">
        <v>555</v>
      </c>
      <c r="C2776">
        <v>928</v>
      </c>
      <c r="D2776">
        <v>96</v>
      </c>
      <c r="E2776">
        <v>1</v>
      </c>
      <c r="F2776">
        <v>96</v>
      </c>
    </row>
    <row r="2777" spans="1:6" x14ac:dyDescent="0.25">
      <c r="A2777">
        <v>2775</v>
      </c>
      <c r="B2777">
        <v>556</v>
      </c>
      <c r="C2777">
        <v>202</v>
      </c>
      <c r="D2777">
        <v>98</v>
      </c>
      <c r="E2777">
        <v>2</v>
      </c>
      <c r="F2777">
        <v>196</v>
      </c>
    </row>
    <row r="2778" spans="1:6" x14ac:dyDescent="0.25">
      <c r="A2778">
        <v>2776</v>
      </c>
      <c r="B2778">
        <v>556</v>
      </c>
      <c r="C2778">
        <v>459</v>
      </c>
      <c r="D2778">
        <v>118</v>
      </c>
      <c r="E2778">
        <v>2</v>
      </c>
      <c r="F2778">
        <v>236</v>
      </c>
    </row>
    <row r="2779" spans="1:6" x14ac:dyDescent="0.25">
      <c r="A2779">
        <v>2777</v>
      </c>
      <c r="B2779">
        <v>556</v>
      </c>
      <c r="C2779">
        <v>595</v>
      </c>
      <c r="D2779">
        <v>112</v>
      </c>
      <c r="E2779">
        <v>2</v>
      </c>
      <c r="F2779">
        <v>224</v>
      </c>
    </row>
    <row r="2780" spans="1:6" x14ac:dyDescent="0.25">
      <c r="A2780">
        <v>2778</v>
      </c>
      <c r="B2780">
        <v>556</v>
      </c>
      <c r="C2780">
        <v>530</v>
      </c>
      <c r="D2780">
        <v>98</v>
      </c>
      <c r="E2780">
        <v>2</v>
      </c>
      <c r="F2780">
        <v>196</v>
      </c>
    </row>
    <row r="2781" spans="1:6" x14ac:dyDescent="0.25">
      <c r="A2781">
        <v>2779</v>
      </c>
      <c r="B2781">
        <v>556</v>
      </c>
      <c r="C2781">
        <v>968</v>
      </c>
      <c r="D2781">
        <v>97</v>
      </c>
      <c r="E2781">
        <v>3</v>
      </c>
      <c r="F2781">
        <v>291</v>
      </c>
    </row>
    <row r="2782" spans="1:6" x14ac:dyDescent="0.25">
      <c r="A2782">
        <v>2780</v>
      </c>
      <c r="B2782">
        <v>556</v>
      </c>
      <c r="C2782">
        <v>238</v>
      </c>
      <c r="D2782">
        <v>106</v>
      </c>
      <c r="E2782">
        <v>2</v>
      </c>
      <c r="F2782">
        <v>212</v>
      </c>
    </row>
    <row r="2783" spans="1:6" x14ac:dyDescent="0.25">
      <c r="A2783">
        <v>2781</v>
      </c>
      <c r="B2783">
        <v>557</v>
      </c>
      <c r="C2783">
        <v>850</v>
      </c>
      <c r="D2783">
        <v>113</v>
      </c>
      <c r="E2783">
        <v>3</v>
      </c>
      <c r="F2783">
        <v>339</v>
      </c>
    </row>
    <row r="2784" spans="1:6" x14ac:dyDescent="0.25">
      <c r="A2784">
        <v>2782</v>
      </c>
      <c r="B2784">
        <v>557</v>
      </c>
      <c r="C2784">
        <v>1003</v>
      </c>
      <c r="D2784">
        <v>106</v>
      </c>
      <c r="E2784">
        <v>3</v>
      </c>
      <c r="F2784">
        <v>318</v>
      </c>
    </row>
    <row r="2785" spans="1:6" x14ac:dyDescent="0.25">
      <c r="A2785">
        <v>2783</v>
      </c>
      <c r="B2785">
        <v>557</v>
      </c>
      <c r="C2785">
        <v>1070</v>
      </c>
      <c r="D2785">
        <v>93</v>
      </c>
      <c r="E2785">
        <v>1</v>
      </c>
      <c r="F2785">
        <v>93</v>
      </c>
    </row>
    <row r="2786" spans="1:6" x14ac:dyDescent="0.25">
      <c r="A2786">
        <v>2784</v>
      </c>
      <c r="B2786">
        <v>557</v>
      </c>
      <c r="C2786">
        <v>350</v>
      </c>
      <c r="D2786">
        <v>94</v>
      </c>
      <c r="E2786">
        <v>3</v>
      </c>
      <c r="F2786">
        <v>282</v>
      </c>
    </row>
    <row r="2787" spans="1:6" x14ac:dyDescent="0.25">
      <c r="A2787">
        <v>2785</v>
      </c>
      <c r="B2787">
        <v>557</v>
      </c>
      <c r="C2787">
        <v>66</v>
      </c>
      <c r="D2787">
        <v>104</v>
      </c>
      <c r="E2787">
        <v>3</v>
      </c>
      <c r="F2787">
        <v>312</v>
      </c>
    </row>
    <row r="2788" spans="1:6" x14ac:dyDescent="0.25">
      <c r="A2788">
        <v>2786</v>
      </c>
      <c r="B2788">
        <v>557</v>
      </c>
      <c r="C2788">
        <v>1211</v>
      </c>
      <c r="D2788">
        <v>105</v>
      </c>
      <c r="E2788">
        <v>2</v>
      </c>
      <c r="F2788">
        <v>210</v>
      </c>
    </row>
    <row r="2789" spans="1:6" x14ac:dyDescent="0.25">
      <c r="A2789">
        <v>2787</v>
      </c>
      <c r="B2789">
        <v>558</v>
      </c>
      <c r="C2789">
        <v>5</v>
      </c>
      <c r="D2789">
        <v>96</v>
      </c>
      <c r="E2789">
        <v>1</v>
      </c>
      <c r="F2789">
        <v>96</v>
      </c>
    </row>
    <row r="2790" spans="1:6" x14ac:dyDescent="0.25">
      <c r="A2790">
        <v>2788</v>
      </c>
      <c r="B2790">
        <v>558</v>
      </c>
      <c r="C2790">
        <v>1115</v>
      </c>
      <c r="D2790">
        <v>115</v>
      </c>
      <c r="E2790">
        <v>2</v>
      </c>
      <c r="F2790">
        <v>230</v>
      </c>
    </row>
    <row r="2791" spans="1:6" x14ac:dyDescent="0.25">
      <c r="A2791">
        <v>2789</v>
      </c>
      <c r="B2791">
        <v>558</v>
      </c>
      <c r="C2791">
        <v>398</v>
      </c>
      <c r="D2791">
        <v>119</v>
      </c>
      <c r="E2791">
        <v>1</v>
      </c>
      <c r="F2791">
        <v>119</v>
      </c>
    </row>
    <row r="2792" spans="1:6" x14ac:dyDescent="0.25">
      <c r="A2792">
        <v>2790</v>
      </c>
      <c r="B2792">
        <v>558</v>
      </c>
      <c r="C2792">
        <v>513</v>
      </c>
      <c r="D2792">
        <v>102</v>
      </c>
      <c r="E2792">
        <v>2</v>
      </c>
      <c r="F2792">
        <v>204</v>
      </c>
    </row>
    <row r="2793" spans="1:6" x14ac:dyDescent="0.25">
      <c r="A2793">
        <v>2791</v>
      </c>
      <c r="B2793">
        <v>558</v>
      </c>
      <c r="C2793">
        <v>233</v>
      </c>
      <c r="D2793">
        <v>106</v>
      </c>
      <c r="E2793">
        <v>3</v>
      </c>
      <c r="F2793">
        <v>318</v>
      </c>
    </row>
    <row r="2794" spans="1:6" x14ac:dyDescent="0.25">
      <c r="A2794">
        <v>2792</v>
      </c>
      <c r="B2794">
        <v>558</v>
      </c>
      <c r="C2794">
        <v>222</v>
      </c>
      <c r="D2794">
        <v>106</v>
      </c>
      <c r="E2794">
        <v>2</v>
      </c>
      <c r="F2794">
        <v>212</v>
      </c>
    </row>
    <row r="2795" spans="1:6" x14ac:dyDescent="0.25">
      <c r="A2795">
        <v>2793</v>
      </c>
      <c r="B2795">
        <v>559</v>
      </c>
      <c r="C2795">
        <v>305</v>
      </c>
      <c r="D2795">
        <v>105</v>
      </c>
      <c r="E2795">
        <v>2</v>
      </c>
      <c r="F2795">
        <v>210</v>
      </c>
    </row>
    <row r="2796" spans="1:6" x14ac:dyDescent="0.25">
      <c r="A2796">
        <v>2794</v>
      </c>
      <c r="B2796">
        <v>559</v>
      </c>
      <c r="C2796">
        <v>185</v>
      </c>
      <c r="D2796">
        <v>98</v>
      </c>
      <c r="E2796">
        <v>3</v>
      </c>
      <c r="F2796">
        <v>294</v>
      </c>
    </row>
    <row r="2797" spans="1:6" x14ac:dyDescent="0.25">
      <c r="A2797">
        <v>2795</v>
      </c>
      <c r="B2797">
        <v>559</v>
      </c>
      <c r="C2797">
        <v>532</v>
      </c>
      <c r="D2797">
        <v>98</v>
      </c>
      <c r="E2797">
        <v>2</v>
      </c>
      <c r="F2797">
        <v>196</v>
      </c>
    </row>
    <row r="2798" spans="1:6" x14ac:dyDescent="0.25">
      <c r="A2798">
        <v>2796</v>
      </c>
      <c r="B2798">
        <v>559</v>
      </c>
      <c r="C2798">
        <v>568</v>
      </c>
      <c r="D2798">
        <v>100</v>
      </c>
      <c r="E2798">
        <v>1</v>
      </c>
      <c r="F2798">
        <v>100</v>
      </c>
    </row>
    <row r="2799" spans="1:6" x14ac:dyDescent="0.25">
      <c r="A2799">
        <v>2797</v>
      </c>
      <c r="B2799">
        <v>559</v>
      </c>
      <c r="C2799">
        <v>550</v>
      </c>
      <c r="D2799">
        <v>98</v>
      </c>
      <c r="E2799">
        <v>2</v>
      </c>
      <c r="F2799">
        <v>196</v>
      </c>
    </row>
    <row r="2800" spans="1:6" x14ac:dyDescent="0.25">
      <c r="A2800">
        <v>2798</v>
      </c>
      <c r="B2800">
        <v>559</v>
      </c>
      <c r="C2800">
        <v>729</v>
      </c>
      <c r="D2800">
        <v>119</v>
      </c>
      <c r="E2800">
        <v>3</v>
      </c>
      <c r="F2800">
        <v>357</v>
      </c>
    </row>
    <row r="2801" spans="1:6" x14ac:dyDescent="0.25">
      <c r="A2801">
        <v>2799</v>
      </c>
      <c r="B2801">
        <v>559</v>
      </c>
      <c r="C2801">
        <v>968</v>
      </c>
      <c r="D2801">
        <v>97</v>
      </c>
      <c r="E2801">
        <v>2</v>
      </c>
      <c r="F2801">
        <v>194</v>
      </c>
    </row>
    <row r="2802" spans="1:6" x14ac:dyDescent="0.25">
      <c r="A2802">
        <v>2800</v>
      </c>
      <c r="B2802">
        <v>560</v>
      </c>
      <c r="C2802">
        <v>144</v>
      </c>
      <c r="D2802">
        <v>91</v>
      </c>
      <c r="E2802">
        <v>2</v>
      </c>
      <c r="F2802">
        <v>182</v>
      </c>
    </row>
    <row r="2803" spans="1:6" x14ac:dyDescent="0.25">
      <c r="A2803">
        <v>2801</v>
      </c>
      <c r="B2803">
        <v>560</v>
      </c>
      <c r="C2803">
        <v>590</v>
      </c>
      <c r="D2803">
        <v>100</v>
      </c>
      <c r="E2803">
        <v>2</v>
      </c>
      <c r="F2803">
        <v>200</v>
      </c>
    </row>
    <row r="2804" spans="1:6" x14ac:dyDescent="0.25">
      <c r="A2804">
        <v>2802</v>
      </c>
      <c r="B2804">
        <v>561</v>
      </c>
      <c r="C2804">
        <v>1067</v>
      </c>
      <c r="D2804">
        <v>93</v>
      </c>
      <c r="E2804">
        <v>3</v>
      </c>
      <c r="F2804">
        <v>279</v>
      </c>
    </row>
    <row r="2805" spans="1:6" x14ac:dyDescent="0.25">
      <c r="A2805">
        <v>2803</v>
      </c>
      <c r="B2805">
        <v>561</v>
      </c>
      <c r="C2805">
        <v>878</v>
      </c>
      <c r="D2805">
        <v>94</v>
      </c>
      <c r="E2805">
        <v>1</v>
      </c>
      <c r="F2805">
        <v>94</v>
      </c>
    </row>
    <row r="2806" spans="1:6" x14ac:dyDescent="0.25">
      <c r="A2806">
        <v>2804</v>
      </c>
      <c r="B2806">
        <v>561</v>
      </c>
      <c r="C2806">
        <v>672</v>
      </c>
      <c r="D2806">
        <v>113</v>
      </c>
      <c r="E2806">
        <v>3</v>
      </c>
      <c r="F2806">
        <v>339</v>
      </c>
    </row>
    <row r="2807" spans="1:6" x14ac:dyDescent="0.25">
      <c r="A2807">
        <v>2805</v>
      </c>
      <c r="B2807">
        <v>562</v>
      </c>
      <c r="C2807">
        <v>336</v>
      </c>
      <c r="D2807">
        <v>109</v>
      </c>
      <c r="E2807">
        <v>2</v>
      </c>
      <c r="F2807">
        <v>218</v>
      </c>
    </row>
    <row r="2808" spans="1:6" x14ac:dyDescent="0.25">
      <c r="A2808">
        <v>2806</v>
      </c>
      <c r="B2808">
        <v>562</v>
      </c>
      <c r="C2808">
        <v>1216</v>
      </c>
      <c r="D2808">
        <v>105</v>
      </c>
      <c r="E2808">
        <v>2</v>
      </c>
      <c r="F2808">
        <v>210</v>
      </c>
    </row>
    <row r="2809" spans="1:6" x14ac:dyDescent="0.25">
      <c r="A2809">
        <v>2807</v>
      </c>
      <c r="B2809">
        <v>562</v>
      </c>
      <c r="C2809">
        <v>375</v>
      </c>
      <c r="D2809">
        <v>94</v>
      </c>
      <c r="E2809">
        <v>3</v>
      </c>
      <c r="F2809">
        <v>282</v>
      </c>
    </row>
    <row r="2810" spans="1:6" x14ac:dyDescent="0.25">
      <c r="A2810">
        <v>2808</v>
      </c>
      <c r="B2810">
        <v>562</v>
      </c>
      <c r="C2810">
        <v>628</v>
      </c>
      <c r="D2810">
        <v>112</v>
      </c>
      <c r="E2810">
        <v>3</v>
      </c>
      <c r="F2810">
        <v>336</v>
      </c>
    </row>
    <row r="2811" spans="1:6" x14ac:dyDescent="0.25">
      <c r="A2811">
        <v>2809</v>
      </c>
      <c r="B2811">
        <v>562</v>
      </c>
      <c r="C2811">
        <v>210</v>
      </c>
      <c r="D2811">
        <v>106</v>
      </c>
      <c r="E2811">
        <v>3</v>
      </c>
      <c r="F2811">
        <v>318</v>
      </c>
    </row>
    <row r="2812" spans="1:6" x14ac:dyDescent="0.25">
      <c r="A2812">
        <v>2810</v>
      </c>
      <c r="B2812">
        <v>563</v>
      </c>
      <c r="C2812">
        <v>798</v>
      </c>
      <c r="D2812">
        <v>91</v>
      </c>
      <c r="E2812">
        <v>1</v>
      </c>
      <c r="F2812">
        <v>91</v>
      </c>
    </row>
    <row r="2813" spans="1:6" x14ac:dyDescent="0.25">
      <c r="A2813">
        <v>2811</v>
      </c>
      <c r="B2813">
        <v>563</v>
      </c>
      <c r="C2813">
        <v>1045</v>
      </c>
      <c r="D2813">
        <v>90</v>
      </c>
      <c r="E2813">
        <v>3</v>
      </c>
      <c r="F2813">
        <v>270</v>
      </c>
    </row>
    <row r="2814" spans="1:6" x14ac:dyDescent="0.25">
      <c r="A2814">
        <v>2812</v>
      </c>
      <c r="B2814">
        <v>563</v>
      </c>
      <c r="C2814">
        <v>164</v>
      </c>
      <c r="D2814">
        <v>91</v>
      </c>
      <c r="E2814">
        <v>3</v>
      </c>
      <c r="F2814">
        <v>273</v>
      </c>
    </row>
    <row r="2815" spans="1:6" x14ac:dyDescent="0.25">
      <c r="A2815">
        <v>2813</v>
      </c>
      <c r="B2815">
        <v>563</v>
      </c>
      <c r="C2815">
        <v>409</v>
      </c>
      <c r="D2815">
        <v>119</v>
      </c>
      <c r="E2815">
        <v>1</v>
      </c>
      <c r="F2815">
        <v>119</v>
      </c>
    </row>
    <row r="2816" spans="1:6" x14ac:dyDescent="0.25">
      <c r="A2816">
        <v>2814</v>
      </c>
      <c r="B2816">
        <v>563</v>
      </c>
      <c r="C2816">
        <v>1005</v>
      </c>
      <c r="D2816">
        <v>106</v>
      </c>
      <c r="E2816">
        <v>2</v>
      </c>
      <c r="F2816">
        <v>212</v>
      </c>
    </row>
    <row r="2817" spans="1:6" x14ac:dyDescent="0.25">
      <c r="A2817">
        <v>2815</v>
      </c>
      <c r="B2817">
        <v>563</v>
      </c>
      <c r="C2817">
        <v>930</v>
      </c>
      <c r="D2817">
        <v>96</v>
      </c>
      <c r="E2817">
        <v>1</v>
      </c>
      <c r="F2817">
        <v>96</v>
      </c>
    </row>
    <row r="2818" spans="1:6" x14ac:dyDescent="0.25">
      <c r="A2818">
        <v>2816</v>
      </c>
      <c r="B2818">
        <v>563</v>
      </c>
      <c r="C2818">
        <v>522</v>
      </c>
      <c r="D2818">
        <v>102</v>
      </c>
      <c r="E2818">
        <v>2</v>
      </c>
      <c r="F2818">
        <v>204</v>
      </c>
    </row>
    <row r="2819" spans="1:6" x14ac:dyDescent="0.25">
      <c r="A2819">
        <v>2817</v>
      </c>
      <c r="B2819">
        <v>564</v>
      </c>
      <c r="C2819">
        <v>991</v>
      </c>
      <c r="D2819">
        <v>106</v>
      </c>
      <c r="E2819">
        <v>1</v>
      </c>
      <c r="F2819">
        <v>106</v>
      </c>
    </row>
    <row r="2820" spans="1:6" x14ac:dyDescent="0.25">
      <c r="A2820">
        <v>2818</v>
      </c>
      <c r="B2820">
        <v>564</v>
      </c>
      <c r="C2820">
        <v>838</v>
      </c>
      <c r="D2820">
        <v>117</v>
      </c>
      <c r="E2820">
        <v>3</v>
      </c>
      <c r="F2820">
        <v>351</v>
      </c>
    </row>
    <row r="2821" spans="1:6" x14ac:dyDescent="0.25">
      <c r="A2821">
        <v>2819</v>
      </c>
      <c r="B2821">
        <v>564</v>
      </c>
      <c r="C2821">
        <v>908</v>
      </c>
      <c r="D2821">
        <v>94</v>
      </c>
      <c r="E2821">
        <v>2</v>
      </c>
      <c r="F2821">
        <v>188</v>
      </c>
    </row>
    <row r="2822" spans="1:6" x14ac:dyDescent="0.25">
      <c r="A2822">
        <v>2820</v>
      </c>
      <c r="B2822">
        <v>565</v>
      </c>
      <c r="C2822">
        <v>1100</v>
      </c>
      <c r="D2822">
        <v>115</v>
      </c>
      <c r="E2822">
        <v>1</v>
      </c>
      <c r="F2822">
        <v>115</v>
      </c>
    </row>
    <row r="2823" spans="1:6" x14ac:dyDescent="0.25">
      <c r="A2823">
        <v>2821</v>
      </c>
      <c r="B2823">
        <v>565</v>
      </c>
      <c r="C2823">
        <v>833</v>
      </c>
      <c r="D2823">
        <v>117</v>
      </c>
      <c r="E2823">
        <v>1</v>
      </c>
      <c r="F2823">
        <v>117</v>
      </c>
    </row>
    <row r="2824" spans="1:6" x14ac:dyDescent="0.25">
      <c r="A2824">
        <v>2822</v>
      </c>
      <c r="B2824">
        <v>565</v>
      </c>
      <c r="C2824">
        <v>831</v>
      </c>
      <c r="D2824">
        <v>117</v>
      </c>
      <c r="E2824">
        <v>2</v>
      </c>
      <c r="F2824">
        <v>234</v>
      </c>
    </row>
    <row r="2825" spans="1:6" x14ac:dyDescent="0.25">
      <c r="A2825">
        <v>2823</v>
      </c>
      <c r="B2825">
        <v>565</v>
      </c>
      <c r="C2825">
        <v>1244</v>
      </c>
      <c r="D2825">
        <v>112</v>
      </c>
      <c r="E2825">
        <v>1</v>
      </c>
      <c r="F2825">
        <v>112</v>
      </c>
    </row>
    <row r="2826" spans="1:6" x14ac:dyDescent="0.25">
      <c r="A2826">
        <v>2824</v>
      </c>
      <c r="B2826">
        <v>565</v>
      </c>
      <c r="C2826">
        <v>610</v>
      </c>
      <c r="D2826">
        <v>112</v>
      </c>
      <c r="E2826">
        <v>1</v>
      </c>
      <c r="F2826">
        <v>112</v>
      </c>
    </row>
    <row r="2827" spans="1:6" x14ac:dyDescent="0.25">
      <c r="A2827">
        <v>2825</v>
      </c>
      <c r="B2827">
        <v>566</v>
      </c>
      <c r="C2827">
        <v>44</v>
      </c>
      <c r="D2827">
        <v>104</v>
      </c>
      <c r="E2827">
        <v>1</v>
      </c>
      <c r="F2827">
        <v>104</v>
      </c>
    </row>
    <row r="2828" spans="1:6" x14ac:dyDescent="0.25">
      <c r="A2828">
        <v>2826</v>
      </c>
      <c r="B2828">
        <v>566</v>
      </c>
      <c r="C2828">
        <v>160</v>
      </c>
      <c r="D2828">
        <v>91</v>
      </c>
      <c r="E2828">
        <v>2</v>
      </c>
      <c r="F2828">
        <v>182</v>
      </c>
    </row>
    <row r="2829" spans="1:6" x14ac:dyDescent="0.25">
      <c r="A2829">
        <v>2827</v>
      </c>
      <c r="B2829">
        <v>566</v>
      </c>
      <c r="C2829">
        <v>4</v>
      </c>
      <c r="D2829">
        <v>96</v>
      </c>
      <c r="E2829">
        <v>3</v>
      </c>
      <c r="F2829">
        <v>288</v>
      </c>
    </row>
    <row r="2830" spans="1:6" x14ac:dyDescent="0.25">
      <c r="A2830">
        <v>2828</v>
      </c>
      <c r="B2830">
        <v>566</v>
      </c>
      <c r="C2830">
        <v>754</v>
      </c>
      <c r="D2830">
        <v>109</v>
      </c>
      <c r="E2830">
        <v>2</v>
      </c>
      <c r="F2830">
        <v>218</v>
      </c>
    </row>
    <row r="2831" spans="1:6" x14ac:dyDescent="0.25">
      <c r="A2831">
        <v>2829</v>
      </c>
      <c r="B2831">
        <v>567</v>
      </c>
      <c r="C2831">
        <v>1234</v>
      </c>
      <c r="D2831">
        <v>112</v>
      </c>
      <c r="E2831">
        <v>1</v>
      </c>
      <c r="F2831">
        <v>112</v>
      </c>
    </row>
    <row r="2832" spans="1:6" x14ac:dyDescent="0.25">
      <c r="A2832">
        <v>2830</v>
      </c>
      <c r="B2832">
        <v>567</v>
      </c>
      <c r="C2832">
        <v>556</v>
      </c>
      <c r="D2832">
        <v>98</v>
      </c>
      <c r="E2832">
        <v>1</v>
      </c>
      <c r="F2832">
        <v>98</v>
      </c>
    </row>
    <row r="2833" spans="1:6" x14ac:dyDescent="0.25">
      <c r="A2833">
        <v>2831</v>
      </c>
      <c r="B2833">
        <v>567</v>
      </c>
      <c r="C2833">
        <v>1236</v>
      </c>
      <c r="D2833">
        <v>112</v>
      </c>
      <c r="E2833">
        <v>1</v>
      </c>
      <c r="F2833">
        <v>112</v>
      </c>
    </row>
    <row r="2834" spans="1:6" x14ac:dyDescent="0.25">
      <c r="A2834">
        <v>2832</v>
      </c>
      <c r="B2834">
        <v>567</v>
      </c>
      <c r="C2834">
        <v>827</v>
      </c>
      <c r="D2834">
        <v>117</v>
      </c>
      <c r="E2834">
        <v>1</v>
      </c>
      <c r="F2834">
        <v>117</v>
      </c>
    </row>
    <row r="2835" spans="1:6" x14ac:dyDescent="0.25">
      <c r="A2835">
        <v>2833</v>
      </c>
      <c r="B2835">
        <v>567</v>
      </c>
      <c r="C2835">
        <v>3</v>
      </c>
      <c r="D2835">
        <v>96</v>
      </c>
      <c r="E2835">
        <v>2</v>
      </c>
      <c r="F2835">
        <v>192</v>
      </c>
    </row>
    <row r="2836" spans="1:6" x14ac:dyDescent="0.25">
      <c r="A2836">
        <v>2834</v>
      </c>
      <c r="B2836">
        <v>567</v>
      </c>
      <c r="C2836">
        <v>778</v>
      </c>
      <c r="D2836">
        <v>91</v>
      </c>
      <c r="E2836">
        <v>1</v>
      </c>
      <c r="F2836">
        <v>91</v>
      </c>
    </row>
    <row r="2837" spans="1:6" x14ac:dyDescent="0.25">
      <c r="A2837">
        <v>2835</v>
      </c>
      <c r="B2837">
        <v>567</v>
      </c>
      <c r="C2837">
        <v>953</v>
      </c>
      <c r="D2837">
        <v>97</v>
      </c>
      <c r="E2837">
        <v>1</v>
      </c>
      <c r="F2837">
        <v>97</v>
      </c>
    </row>
    <row r="2838" spans="1:6" x14ac:dyDescent="0.25">
      <c r="A2838">
        <v>2836</v>
      </c>
      <c r="B2838">
        <v>568</v>
      </c>
      <c r="C2838">
        <v>824</v>
      </c>
      <c r="D2838">
        <v>117</v>
      </c>
      <c r="E2838">
        <v>2</v>
      </c>
      <c r="F2838">
        <v>234</v>
      </c>
    </row>
    <row r="2839" spans="1:6" x14ac:dyDescent="0.25">
      <c r="A2839">
        <v>2837</v>
      </c>
      <c r="B2839">
        <v>568</v>
      </c>
      <c r="C2839">
        <v>989</v>
      </c>
      <c r="D2839">
        <v>106</v>
      </c>
      <c r="E2839">
        <v>2</v>
      </c>
      <c r="F2839">
        <v>212</v>
      </c>
    </row>
    <row r="2840" spans="1:6" x14ac:dyDescent="0.25">
      <c r="A2840">
        <v>2838</v>
      </c>
      <c r="B2840">
        <v>568</v>
      </c>
      <c r="C2840">
        <v>366</v>
      </c>
      <c r="D2840">
        <v>94</v>
      </c>
      <c r="E2840">
        <v>1</v>
      </c>
      <c r="F2840">
        <v>94</v>
      </c>
    </row>
    <row r="2841" spans="1:6" x14ac:dyDescent="0.25">
      <c r="A2841">
        <v>2839</v>
      </c>
      <c r="B2841">
        <v>568</v>
      </c>
      <c r="C2841">
        <v>596</v>
      </c>
      <c r="D2841">
        <v>112</v>
      </c>
      <c r="E2841">
        <v>3</v>
      </c>
      <c r="F2841">
        <v>336</v>
      </c>
    </row>
    <row r="2842" spans="1:6" x14ac:dyDescent="0.25">
      <c r="A2842">
        <v>2840</v>
      </c>
      <c r="B2842">
        <v>569</v>
      </c>
      <c r="C2842">
        <v>194</v>
      </c>
      <c r="D2842">
        <v>98</v>
      </c>
      <c r="E2842">
        <v>3</v>
      </c>
      <c r="F2842">
        <v>294</v>
      </c>
    </row>
    <row r="2843" spans="1:6" x14ac:dyDescent="0.25">
      <c r="A2843">
        <v>2841</v>
      </c>
      <c r="B2843">
        <v>569</v>
      </c>
      <c r="C2843">
        <v>688</v>
      </c>
      <c r="D2843">
        <v>113</v>
      </c>
      <c r="E2843">
        <v>3</v>
      </c>
      <c r="F2843">
        <v>339</v>
      </c>
    </row>
    <row r="2844" spans="1:6" x14ac:dyDescent="0.25">
      <c r="A2844">
        <v>2842</v>
      </c>
      <c r="B2844">
        <v>569</v>
      </c>
      <c r="C2844">
        <v>548</v>
      </c>
      <c r="D2844">
        <v>98</v>
      </c>
      <c r="E2844">
        <v>1</v>
      </c>
      <c r="F2844">
        <v>98</v>
      </c>
    </row>
    <row r="2845" spans="1:6" x14ac:dyDescent="0.25">
      <c r="A2845">
        <v>2843</v>
      </c>
      <c r="B2845">
        <v>569</v>
      </c>
      <c r="C2845">
        <v>1240</v>
      </c>
      <c r="D2845">
        <v>112</v>
      </c>
      <c r="E2845">
        <v>2</v>
      </c>
      <c r="F2845">
        <v>224</v>
      </c>
    </row>
    <row r="2846" spans="1:6" x14ac:dyDescent="0.25">
      <c r="A2846">
        <v>2844</v>
      </c>
      <c r="B2846">
        <v>570</v>
      </c>
      <c r="C2846">
        <v>451</v>
      </c>
      <c r="D2846">
        <v>107</v>
      </c>
      <c r="E2846">
        <v>1</v>
      </c>
      <c r="F2846">
        <v>107</v>
      </c>
    </row>
    <row r="2847" spans="1:6" x14ac:dyDescent="0.25">
      <c r="A2847">
        <v>2845</v>
      </c>
      <c r="B2847">
        <v>570</v>
      </c>
      <c r="C2847">
        <v>111</v>
      </c>
      <c r="D2847">
        <v>92</v>
      </c>
      <c r="E2847">
        <v>2</v>
      </c>
      <c r="F2847">
        <v>184</v>
      </c>
    </row>
    <row r="2848" spans="1:6" x14ac:dyDescent="0.25">
      <c r="A2848">
        <v>2846</v>
      </c>
      <c r="B2848">
        <v>570</v>
      </c>
      <c r="C2848">
        <v>125</v>
      </c>
      <c r="D2848">
        <v>92</v>
      </c>
      <c r="E2848">
        <v>2</v>
      </c>
      <c r="F2848">
        <v>184</v>
      </c>
    </row>
    <row r="2849" spans="1:6" x14ac:dyDescent="0.25">
      <c r="A2849">
        <v>2847</v>
      </c>
      <c r="B2849">
        <v>570</v>
      </c>
      <c r="C2849">
        <v>554</v>
      </c>
      <c r="D2849">
        <v>98</v>
      </c>
      <c r="E2849">
        <v>1</v>
      </c>
      <c r="F2849">
        <v>98</v>
      </c>
    </row>
    <row r="2850" spans="1:6" x14ac:dyDescent="0.25">
      <c r="A2850">
        <v>2848</v>
      </c>
      <c r="B2850">
        <v>570</v>
      </c>
      <c r="C2850">
        <v>23</v>
      </c>
      <c r="D2850">
        <v>96</v>
      </c>
      <c r="E2850">
        <v>3</v>
      </c>
      <c r="F2850">
        <v>288</v>
      </c>
    </row>
    <row r="2851" spans="1:6" x14ac:dyDescent="0.25">
      <c r="A2851">
        <v>2849</v>
      </c>
      <c r="B2851">
        <v>570</v>
      </c>
      <c r="C2851">
        <v>457</v>
      </c>
      <c r="D2851">
        <v>118</v>
      </c>
      <c r="E2851">
        <v>1</v>
      </c>
      <c r="F2851">
        <v>118</v>
      </c>
    </row>
    <row r="2852" spans="1:6" x14ac:dyDescent="0.25">
      <c r="A2852">
        <v>2850</v>
      </c>
      <c r="B2852">
        <v>570</v>
      </c>
      <c r="C2852">
        <v>1236</v>
      </c>
      <c r="D2852">
        <v>112</v>
      </c>
      <c r="E2852">
        <v>3</v>
      </c>
      <c r="F2852">
        <v>336</v>
      </c>
    </row>
    <row r="2853" spans="1:6" x14ac:dyDescent="0.25">
      <c r="A2853">
        <v>2851</v>
      </c>
      <c r="B2853">
        <v>570</v>
      </c>
      <c r="C2853">
        <v>797</v>
      </c>
      <c r="D2853">
        <v>91</v>
      </c>
      <c r="E2853">
        <v>3</v>
      </c>
      <c r="F2853">
        <v>273</v>
      </c>
    </row>
    <row r="2854" spans="1:6" x14ac:dyDescent="0.25">
      <c r="A2854">
        <v>2852</v>
      </c>
      <c r="B2854">
        <v>571</v>
      </c>
      <c r="C2854">
        <v>509</v>
      </c>
      <c r="D2854">
        <v>102</v>
      </c>
      <c r="E2854">
        <v>3</v>
      </c>
      <c r="F2854">
        <v>306</v>
      </c>
    </row>
    <row r="2855" spans="1:6" x14ac:dyDescent="0.25">
      <c r="A2855">
        <v>2853</v>
      </c>
      <c r="B2855">
        <v>571</v>
      </c>
      <c r="C2855">
        <v>1082</v>
      </c>
      <c r="D2855">
        <v>93</v>
      </c>
      <c r="E2855">
        <v>2</v>
      </c>
      <c r="F2855">
        <v>186</v>
      </c>
    </row>
    <row r="2856" spans="1:6" x14ac:dyDescent="0.25">
      <c r="A2856">
        <v>2854</v>
      </c>
      <c r="B2856">
        <v>571</v>
      </c>
      <c r="C2856">
        <v>845</v>
      </c>
      <c r="D2856">
        <v>113</v>
      </c>
      <c r="E2856">
        <v>2</v>
      </c>
      <c r="F2856">
        <v>226</v>
      </c>
    </row>
    <row r="2857" spans="1:6" x14ac:dyDescent="0.25">
      <c r="A2857">
        <v>2855</v>
      </c>
      <c r="B2857">
        <v>571</v>
      </c>
      <c r="C2857">
        <v>299</v>
      </c>
      <c r="D2857">
        <v>105</v>
      </c>
      <c r="E2857">
        <v>3</v>
      </c>
      <c r="F2857">
        <v>315</v>
      </c>
    </row>
    <row r="2858" spans="1:6" x14ac:dyDescent="0.25">
      <c r="A2858">
        <v>2856</v>
      </c>
      <c r="B2858">
        <v>571</v>
      </c>
      <c r="C2858">
        <v>417</v>
      </c>
      <c r="D2858">
        <v>119</v>
      </c>
      <c r="E2858">
        <v>3</v>
      </c>
      <c r="F2858">
        <v>357</v>
      </c>
    </row>
    <row r="2859" spans="1:6" x14ac:dyDescent="0.25">
      <c r="A2859">
        <v>2857</v>
      </c>
      <c r="B2859">
        <v>571</v>
      </c>
      <c r="C2859">
        <v>633</v>
      </c>
      <c r="D2859">
        <v>93</v>
      </c>
      <c r="E2859">
        <v>1</v>
      </c>
      <c r="F2859">
        <v>93</v>
      </c>
    </row>
    <row r="2860" spans="1:6" x14ac:dyDescent="0.25">
      <c r="A2860">
        <v>2858</v>
      </c>
      <c r="B2860">
        <v>572</v>
      </c>
      <c r="C2860">
        <v>240</v>
      </c>
      <c r="D2860">
        <v>106</v>
      </c>
      <c r="E2860">
        <v>2</v>
      </c>
      <c r="F2860">
        <v>212</v>
      </c>
    </row>
    <row r="2861" spans="1:6" x14ac:dyDescent="0.25">
      <c r="A2861">
        <v>2859</v>
      </c>
      <c r="B2861">
        <v>572</v>
      </c>
      <c r="C2861">
        <v>906</v>
      </c>
      <c r="D2861">
        <v>94</v>
      </c>
      <c r="E2861">
        <v>2</v>
      </c>
      <c r="F2861">
        <v>188</v>
      </c>
    </row>
    <row r="2862" spans="1:6" x14ac:dyDescent="0.25">
      <c r="A2862">
        <v>2860</v>
      </c>
      <c r="B2862">
        <v>572</v>
      </c>
      <c r="C2862">
        <v>316</v>
      </c>
      <c r="D2862">
        <v>109</v>
      </c>
      <c r="E2862">
        <v>3</v>
      </c>
      <c r="F2862">
        <v>327</v>
      </c>
    </row>
    <row r="2863" spans="1:6" x14ac:dyDescent="0.25">
      <c r="A2863">
        <v>2861</v>
      </c>
      <c r="B2863">
        <v>572</v>
      </c>
      <c r="C2863">
        <v>90</v>
      </c>
      <c r="D2863">
        <v>118</v>
      </c>
      <c r="E2863">
        <v>3</v>
      </c>
      <c r="F2863">
        <v>354</v>
      </c>
    </row>
    <row r="2864" spans="1:6" x14ac:dyDescent="0.25">
      <c r="A2864">
        <v>2862</v>
      </c>
      <c r="B2864">
        <v>573</v>
      </c>
      <c r="C2864">
        <v>749</v>
      </c>
      <c r="D2864">
        <v>109</v>
      </c>
      <c r="E2864">
        <v>2</v>
      </c>
      <c r="F2864">
        <v>218</v>
      </c>
    </row>
    <row r="2865" spans="1:6" x14ac:dyDescent="0.25">
      <c r="A2865">
        <v>2863</v>
      </c>
      <c r="B2865">
        <v>573</v>
      </c>
      <c r="C2865">
        <v>312</v>
      </c>
      <c r="D2865">
        <v>105</v>
      </c>
      <c r="E2865">
        <v>3</v>
      </c>
      <c r="F2865">
        <v>315</v>
      </c>
    </row>
    <row r="2866" spans="1:6" x14ac:dyDescent="0.25">
      <c r="A2866">
        <v>2864</v>
      </c>
      <c r="B2866">
        <v>573</v>
      </c>
      <c r="C2866">
        <v>138</v>
      </c>
      <c r="D2866">
        <v>92</v>
      </c>
      <c r="E2866">
        <v>1</v>
      </c>
      <c r="F2866">
        <v>92</v>
      </c>
    </row>
    <row r="2867" spans="1:6" x14ac:dyDescent="0.25">
      <c r="A2867">
        <v>2865</v>
      </c>
      <c r="B2867">
        <v>574</v>
      </c>
      <c r="C2867">
        <v>1095</v>
      </c>
      <c r="D2867">
        <v>115</v>
      </c>
      <c r="E2867">
        <v>3</v>
      </c>
      <c r="F2867">
        <v>345</v>
      </c>
    </row>
    <row r="2868" spans="1:6" x14ac:dyDescent="0.25">
      <c r="A2868">
        <v>2866</v>
      </c>
      <c r="B2868">
        <v>574</v>
      </c>
      <c r="C2868">
        <v>1038</v>
      </c>
      <c r="D2868">
        <v>90</v>
      </c>
      <c r="E2868">
        <v>1</v>
      </c>
      <c r="F2868">
        <v>90</v>
      </c>
    </row>
    <row r="2869" spans="1:6" x14ac:dyDescent="0.25">
      <c r="A2869">
        <v>2867</v>
      </c>
      <c r="B2869">
        <v>574</v>
      </c>
      <c r="C2869">
        <v>195</v>
      </c>
      <c r="D2869">
        <v>98</v>
      </c>
      <c r="E2869">
        <v>1</v>
      </c>
      <c r="F2869">
        <v>98</v>
      </c>
    </row>
    <row r="2870" spans="1:6" x14ac:dyDescent="0.25">
      <c r="A2870">
        <v>2868</v>
      </c>
      <c r="B2870">
        <v>575</v>
      </c>
      <c r="C2870">
        <v>753</v>
      </c>
      <c r="D2870">
        <v>109</v>
      </c>
      <c r="E2870">
        <v>1</v>
      </c>
      <c r="F2870">
        <v>109</v>
      </c>
    </row>
    <row r="2871" spans="1:6" x14ac:dyDescent="0.25">
      <c r="A2871">
        <v>2869</v>
      </c>
      <c r="B2871">
        <v>575</v>
      </c>
      <c r="C2871">
        <v>793</v>
      </c>
      <c r="D2871">
        <v>91</v>
      </c>
      <c r="E2871">
        <v>2</v>
      </c>
      <c r="F2871">
        <v>182</v>
      </c>
    </row>
    <row r="2872" spans="1:6" x14ac:dyDescent="0.25">
      <c r="A2872">
        <v>2870</v>
      </c>
      <c r="B2872">
        <v>575</v>
      </c>
      <c r="C2872">
        <v>78</v>
      </c>
      <c r="D2872">
        <v>118</v>
      </c>
      <c r="E2872">
        <v>3</v>
      </c>
      <c r="F2872">
        <v>354</v>
      </c>
    </row>
    <row r="2873" spans="1:6" x14ac:dyDescent="0.25">
      <c r="A2873">
        <v>2871</v>
      </c>
      <c r="B2873">
        <v>575</v>
      </c>
      <c r="C2873">
        <v>537</v>
      </c>
      <c r="D2873">
        <v>98</v>
      </c>
      <c r="E2873">
        <v>2</v>
      </c>
      <c r="F2873">
        <v>196</v>
      </c>
    </row>
    <row r="2874" spans="1:6" x14ac:dyDescent="0.25">
      <c r="A2874">
        <v>2872</v>
      </c>
      <c r="B2874">
        <v>576</v>
      </c>
      <c r="C2874">
        <v>1073</v>
      </c>
      <c r="D2874">
        <v>93</v>
      </c>
      <c r="E2874">
        <v>1</v>
      </c>
      <c r="F2874">
        <v>93</v>
      </c>
    </row>
    <row r="2875" spans="1:6" x14ac:dyDescent="0.25">
      <c r="A2875">
        <v>2873</v>
      </c>
      <c r="B2875">
        <v>576</v>
      </c>
      <c r="C2875">
        <v>605</v>
      </c>
      <c r="D2875">
        <v>112</v>
      </c>
      <c r="E2875">
        <v>3</v>
      </c>
      <c r="F2875">
        <v>336</v>
      </c>
    </row>
    <row r="2876" spans="1:6" x14ac:dyDescent="0.25">
      <c r="A2876">
        <v>2874</v>
      </c>
      <c r="B2876">
        <v>576</v>
      </c>
      <c r="C2876">
        <v>968</v>
      </c>
      <c r="D2876">
        <v>97</v>
      </c>
      <c r="E2876">
        <v>2</v>
      </c>
      <c r="F2876">
        <v>194</v>
      </c>
    </row>
    <row r="2877" spans="1:6" x14ac:dyDescent="0.25">
      <c r="A2877">
        <v>2875</v>
      </c>
      <c r="B2877">
        <v>576</v>
      </c>
      <c r="C2877">
        <v>748</v>
      </c>
      <c r="D2877">
        <v>109</v>
      </c>
      <c r="E2877">
        <v>3</v>
      </c>
      <c r="F2877">
        <v>327</v>
      </c>
    </row>
    <row r="2878" spans="1:6" x14ac:dyDescent="0.25">
      <c r="A2878">
        <v>2876</v>
      </c>
      <c r="B2878">
        <v>576</v>
      </c>
      <c r="C2878">
        <v>395</v>
      </c>
      <c r="D2878">
        <v>119</v>
      </c>
      <c r="E2878">
        <v>1</v>
      </c>
      <c r="F2878">
        <v>119</v>
      </c>
    </row>
    <row r="2879" spans="1:6" x14ac:dyDescent="0.25">
      <c r="A2879">
        <v>2877</v>
      </c>
      <c r="B2879">
        <v>577</v>
      </c>
      <c r="C2879">
        <v>778</v>
      </c>
      <c r="D2879">
        <v>91</v>
      </c>
      <c r="E2879">
        <v>3</v>
      </c>
      <c r="F2879">
        <v>273</v>
      </c>
    </row>
    <row r="2880" spans="1:6" x14ac:dyDescent="0.25">
      <c r="A2880">
        <v>2878</v>
      </c>
      <c r="B2880">
        <v>577</v>
      </c>
      <c r="C2880">
        <v>1249</v>
      </c>
      <c r="D2880">
        <v>112</v>
      </c>
      <c r="E2880">
        <v>2</v>
      </c>
      <c r="F2880">
        <v>224</v>
      </c>
    </row>
    <row r="2881" spans="1:6" x14ac:dyDescent="0.25">
      <c r="A2881">
        <v>2879</v>
      </c>
      <c r="B2881">
        <v>577</v>
      </c>
      <c r="C2881">
        <v>372</v>
      </c>
      <c r="D2881">
        <v>94</v>
      </c>
      <c r="E2881">
        <v>2</v>
      </c>
      <c r="F2881">
        <v>188</v>
      </c>
    </row>
    <row r="2882" spans="1:6" x14ac:dyDescent="0.25">
      <c r="A2882">
        <v>2880</v>
      </c>
      <c r="B2882">
        <v>577</v>
      </c>
      <c r="C2882">
        <v>1056</v>
      </c>
      <c r="D2882">
        <v>93</v>
      </c>
      <c r="E2882">
        <v>3</v>
      </c>
      <c r="F2882">
        <v>279</v>
      </c>
    </row>
    <row r="2883" spans="1:6" x14ac:dyDescent="0.25">
      <c r="A2883">
        <v>2881</v>
      </c>
      <c r="B2883">
        <v>577</v>
      </c>
      <c r="C2883">
        <v>1077</v>
      </c>
      <c r="D2883">
        <v>93</v>
      </c>
      <c r="E2883">
        <v>3</v>
      </c>
      <c r="F2883">
        <v>279</v>
      </c>
    </row>
    <row r="2884" spans="1:6" x14ac:dyDescent="0.25">
      <c r="A2884">
        <v>2882</v>
      </c>
      <c r="B2884">
        <v>577</v>
      </c>
      <c r="C2884">
        <v>203</v>
      </c>
      <c r="D2884">
        <v>98</v>
      </c>
      <c r="E2884">
        <v>3</v>
      </c>
      <c r="F2884">
        <v>294</v>
      </c>
    </row>
    <row r="2885" spans="1:6" x14ac:dyDescent="0.25">
      <c r="A2885">
        <v>2883</v>
      </c>
      <c r="B2885">
        <v>577</v>
      </c>
      <c r="C2885">
        <v>761</v>
      </c>
      <c r="D2885">
        <v>109</v>
      </c>
      <c r="E2885">
        <v>2</v>
      </c>
      <c r="F2885">
        <v>218</v>
      </c>
    </row>
    <row r="2886" spans="1:6" x14ac:dyDescent="0.25">
      <c r="A2886">
        <v>2884</v>
      </c>
      <c r="B2886">
        <v>578</v>
      </c>
      <c r="C2886">
        <v>478</v>
      </c>
      <c r="D2886">
        <v>118</v>
      </c>
      <c r="E2886">
        <v>2</v>
      </c>
      <c r="F2886">
        <v>236</v>
      </c>
    </row>
    <row r="2887" spans="1:6" x14ac:dyDescent="0.25">
      <c r="A2887">
        <v>2885</v>
      </c>
      <c r="B2887">
        <v>578</v>
      </c>
      <c r="C2887">
        <v>442</v>
      </c>
      <c r="D2887">
        <v>107</v>
      </c>
      <c r="E2887">
        <v>2</v>
      </c>
      <c r="F2887">
        <v>214</v>
      </c>
    </row>
    <row r="2888" spans="1:6" x14ac:dyDescent="0.25">
      <c r="A2888">
        <v>2886</v>
      </c>
      <c r="B2888">
        <v>578</v>
      </c>
      <c r="C2888">
        <v>987</v>
      </c>
      <c r="D2888">
        <v>106</v>
      </c>
      <c r="E2888">
        <v>1</v>
      </c>
      <c r="F2888">
        <v>106</v>
      </c>
    </row>
    <row r="2889" spans="1:6" x14ac:dyDescent="0.25">
      <c r="A2889">
        <v>2887</v>
      </c>
      <c r="B2889">
        <v>578</v>
      </c>
      <c r="C2889">
        <v>115</v>
      </c>
      <c r="D2889">
        <v>92</v>
      </c>
      <c r="E2889">
        <v>2</v>
      </c>
      <c r="F2889">
        <v>184</v>
      </c>
    </row>
    <row r="2890" spans="1:6" x14ac:dyDescent="0.25">
      <c r="A2890">
        <v>2888</v>
      </c>
      <c r="B2890">
        <v>578</v>
      </c>
      <c r="C2890">
        <v>904</v>
      </c>
      <c r="D2890">
        <v>94</v>
      </c>
      <c r="E2890">
        <v>1</v>
      </c>
      <c r="F2890">
        <v>94</v>
      </c>
    </row>
    <row r="2891" spans="1:6" x14ac:dyDescent="0.25">
      <c r="A2891">
        <v>2889</v>
      </c>
      <c r="B2891">
        <v>578</v>
      </c>
      <c r="C2891">
        <v>1072</v>
      </c>
      <c r="D2891">
        <v>93</v>
      </c>
      <c r="E2891">
        <v>2</v>
      </c>
      <c r="F2891">
        <v>186</v>
      </c>
    </row>
    <row r="2892" spans="1:6" x14ac:dyDescent="0.25">
      <c r="A2892">
        <v>2890</v>
      </c>
      <c r="B2892">
        <v>578</v>
      </c>
      <c r="C2892">
        <v>784</v>
      </c>
      <c r="D2892">
        <v>91</v>
      </c>
      <c r="E2892">
        <v>3</v>
      </c>
      <c r="F2892">
        <v>273</v>
      </c>
    </row>
    <row r="2893" spans="1:6" x14ac:dyDescent="0.25">
      <c r="A2893">
        <v>2891</v>
      </c>
      <c r="B2893">
        <v>578</v>
      </c>
      <c r="C2893">
        <v>797</v>
      </c>
      <c r="D2893">
        <v>91</v>
      </c>
      <c r="E2893">
        <v>1</v>
      </c>
      <c r="F2893">
        <v>91</v>
      </c>
    </row>
    <row r="2894" spans="1:6" x14ac:dyDescent="0.25">
      <c r="A2894">
        <v>2892</v>
      </c>
      <c r="B2894">
        <v>578</v>
      </c>
      <c r="C2894">
        <v>1127</v>
      </c>
      <c r="D2894">
        <v>102</v>
      </c>
      <c r="E2894">
        <v>1</v>
      </c>
      <c r="F2894">
        <v>102</v>
      </c>
    </row>
    <row r="2895" spans="1:6" x14ac:dyDescent="0.25">
      <c r="A2895">
        <v>2893</v>
      </c>
      <c r="B2895">
        <v>578</v>
      </c>
      <c r="C2895">
        <v>892</v>
      </c>
      <c r="D2895">
        <v>94</v>
      </c>
      <c r="E2895">
        <v>3</v>
      </c>
      <c r="F2895">
        <v>282</v>
      </c>
    </row>
    <row r="2896" spans="1:6" x14ac:dyDescent="0.25">
      <c r="A2896">
        <v>2894</v>
      </c>
      <c r="B2896">
        <v>579</v>
      </c>
      <c r="C2896">
        <v>222</v>
      </c>
      <c r="D2896">
        <v>106</v>
      </c>
      <c r="E2896">
        <v>2</v>
      </c>
      <c r="F2896">
        <v>212</v>
      </c>
    </row>
    <row r="2897" spans="1:6" x14ac:dyDescent="0.25">
      <c r="A2897">
        <v>2895</v>
      </c>
      <c r="B2897">
        <v>579</v>
      </c>
      <c r="C2897">
        <v>989</v>
      </c>
      <c r="D2897">
        <v>106</v>
      </c>
      <c r="E2897">
        <v>2</v>
      </c>
      <c r="F2897">
        <v>212</v>
      </c>
    </row>
    <row r="2898" spans="1:6" x14ac:dyDescent="0.25">
      <c r="A2898">
        <v>2896</v>
      </c>
      <c r="B2898">
        <v>579</v>
      </c>
      <c r="C2898">
        <v>477</v>
      </c>
      <c r="D2898">
        <v>118</v>
      </c>
      <c r="E2898">
        <v>1</v>
      </c>
      <c r="F2898">
        <v>118</v>
      </c>
    </row>
    <row r="2899" spans="1:6" x14ac:dyDescent="0.25">
      <c r="A2899">
        <v>2897</v>
      </c>
      <c r="B2899">
        <v>579</v>
      </c>
      <c r="C2899">
        <v>1064</v>
      </c>
      <c r="D2899">
        <v>93</v>
      </c>
      <c r="E2899">
        <v>1</v>
      </c>
      <c r="F2899">
        <v>93</v>
      </c>
    </row>
    <row r="2900" spans="1:6" x14ac:dyDescent="0.25">
      <c r="A2900">
        <v>2898</v>
      </c>
      <c r="B2900">
        <v>579</v>
      </c>
      <c r="C2900">
        <v>37</v>
      </c>
      <c r="D2900">
        <v>104</v>
      </c>
      <c r="E2900">
        <v>1</v>
      </c>
      <c r="F2900">
        <v>104</v>
      </c>
    </row>
    <row r="2901" spans="1:6" x14ac:dyDescent="0.25">
      <c r="A2901">
        <v>2899</v>
      </c>
      <c r="B2901">
        <v>579</v>
      </c>
      <c r="C2901">
        <v>434</v>
      </c>
      <c r="D2901">
        <v>107</v>
      </c>
      <c r="E2901">
        <v>1</v>
      </c>
      <c r="F2901">
        <v>107</v>
      </c>
    </row>
    <row r="2902" spans="1:6" x14ac:dyDescent="0.25">
      <c r="A2902">
        <v>2900</v>
      </c>
      <c r="B2902">
        <v>580</v>
      </c>
      <c r="C2902">
        <v>433</v>
      </c>
      <c r="D2902">
        <v>107</v>
      </c>
      <c r="E2902">
        <v>2</v>
      </c>
      <c r="F2902">
        <v>214</v>
      </c>
    </row>
    <row r="2903" spans="1:6" x14ac:dyDescent="0.25">
      <c r="A2903">
        <v>2901</v>
      </c>
      <c r="B2903">
        <v>580</v>
      </c>
      <c r="C2903">
        <v>37</v>
      </c>
      <c r="D2903">
        <v>104</v>
      </c>
      <c r="E2903">
        <v>2</v>
      </c>
      <c r="F2903">
        <v>208</v>
      </c>
    </row>
    <row r="2904" spans="1:6" x14ac:dyDescent="0.25">
      <c r="A2904">
        <v>2902</v>
      </c>
      <c r="B2904">
        <v>580</v>
      </c>
      <c r="C2904">
        <v>159</v>
      </c>
      <c r="D2904">
        <v>91</v>
      </c>
      <c r="E2904">
        <v>2</v>
      </c>
      <c r="F2904">
        <v>182</v>
      </c>
    </row>
    <row r="2905" spans="1:6" x14ac:dyDescent="0.25">
      <c r="A2905">
        <v>2903</v>
      </c>
      <c r="B2905">
        <v>580</v>
      </c>
      <c r="C2905">
        <v>657</v>
      </c>
      <c r="D2905">
        <v>93</v>
      </c>
      <c r="E2905">
        <v>1</v>
      </c>
      <c r="F2905">
        <v>93</v>
      </c>
    </row>
    <row r="2906" spans="1:6" x14ac:dyDescent="0.25">
      <c r="A2906">
        <v>2904</v>
      </c>
      <c r="B2906">
        <v>581</v>
      </c>
      <c r="C2906">
        <v>721</v>
      </c>
      <c r="D2906">
        <v>119</v>
      </c>
      <c r="E2906">
        <v>2</v>
      </c>
      <c r="F2906">
        <v>238</v>
      </c>
    </row>
    <row r="2907" spans="1:6" x14ac:dyDescent="0.25">
      <c r="A2907">
        <v>2905</v>
      </c>
      <c r="B2907">
        <v>581</v>
      </c>
      <c r="C2907">
        <v>134</v>
      </c>
      <c r="D2907">
        <v>92</v>
      </c>
      <c r="E2907">
        <v>1</v>
      </c>
      <c r="F2907">
        <v>92</v>
      </c>
    </row>
    <row r="2908" spans="1:6" x14ac:dyDescent="0.25">
      <c r="A2908">
        <v>2906</v>
      </c>
      <c r="B2908">
        <v>581</v>
      </c>
      <c r="C2908">
        <v>1063</v>
      </c>
      <c r="D2908">
        <v>93</v>
      </c>
      <c r="E2908">
        <v>2</v>
      </c>
      <c r="F2908">
        <v>186</v>
      </c>
    </row>
    <row r="2909" spans="1:6" x14ac:dyDescent="0.25">
      <c r="A2909">
        <v>2907</v>
      </c>
      <c r="B2909">
        <v>581</v>
      </c>
      <c r="C2909">
        <v>290</v>
      </c>
      <c r="D2909">
        <v>105</v>
      </c>
      <c r="E2909">
        <v>2</v>
      </c>
      <c r="F2909">
        <v>210</v>
      </c>
    </row>
    <row r="2910" spans="1:6" x14ac:dyDescent="0.25">
      <c r="A2910">
        <v>2908</v>
      </c>
      <c r="B2910">
        <v>582</v>
      </c>
      <c r="C2910">
        <v>216</v>
      </c>
      <c r="D2910">
        <v>106</v>
      </c>
      <c r="E2910">
        <v>3</v>
      </c>
      <c r="F2910">
        <v>318</v>
      </c>
    </row>
    <row r="2911" spans="1:6" x14ac:dyDescent="0.25">
      <c r="A2911">
        <v>2909</v>
      </c>
      <c r="B2911">
        <v>582</v>
      </c>
      <c r="C2911">
        <v>21</v>
      </c>
      <c r="D2911">
        <v>96</v>
      </c>
      <c r="E2911">
        <v>2</v>
      </c>
      <c r="F2911">
        <v>192</v>
      </c>
    </row>
    <row r="2912" spans="1:6" x14ac:dyDescent="0.25">
      <c r="A2912">
        <v>2910</v>
      </c>
      <c r="B2912">
        <v>582</v>
      </c>
      <c r="C2912">
        <v>321</v>
      </c>
      <c r="D2912">
        <v>109</v>
      </c>
      <c r="E2912">
        <v>2</v>
      </c>
      <c r="F2912">
        <v>218</v>
      </c>
    </row>
    <row r="2913" spans="1:6" x14ac:dyDescent="0.25">
      <c r="A2913">
        <v>2911</v>
      </c>
      <c r="B2913">
        <v>582</v>
      </c>
      <c r="C2913">
        <v>322</v>
      </c>
      <c r="D2913">
        <v>109</v>
      </c>
      <c r="E2913">
        <v>1</v>
      </c>
      <c r="F2913">
        <v>109</v>
      </c>
    </row>
    <row r="2914" spans="1:6" x14ac:dyDescent="0.25">
      <c r="A2914">
        <v>2912</v>
      </c>
      <c r="B2914">
        <v>582</v>
      </c>
      <c r="C2914">
        <v>618</v>
      </c>
      <c r="D2914">
        <v>112</v>
      </c>
      <c r="E2914">
        <v>1</v>
      </c>
      <c r="F2914">
        <v>112</v>
      </c>
    </row>
    <row r="2915" spans="1:6" x14ac:dyDescent="0.25">
      <c r="A2915">
        <v>2913</v>
      </c>
      <c r="B2915">
        <v>582</v>
      </c>
      <c r="C2915">
        <v>687</v>
      </c>
      <c r="D2915">
        <v>113</v>
      </c>
      <c r="E2915">
        <v>2</v>
      </c>
      <c r="F2915">
        <v>226</v>
      </c>
    </row>
    <row r="2916" spans="1:6" x14ac:dyDescent="0.25">
      <c r="A2916">
        <v>2914</v>
      </c>
      <c r="B2916">
        <v>583</v>
      </c>
      <c r="C2916">
        <v>801</v>
      </c>
      <c r="D2916">
        <v>91</v>
      </c>
      <c r="E2916">
        <v>3</v>
      </c>
      <c r="F2916">
        <v>273</v>
      </c>
    </row>
    <row r="2917" spans="1:6" x14ac:dyDescent="0.25">
      <c r="A2917">
        <v>2915</v>
      </c>
      <c r="B2917">
        <v>583</v>
      </c>
      <c r="C2917">
        <v>124</v>
      </c>
      <c r="D2917">
        <v>92</v>
      </c>
      <c r="E2917">
        <v>2</v>
      </c>
      <c r="F2917">
        <v>184</v>
      </c>
    </row>
    <row r="2918" spans="1:6" x14ac:dyDescent="0.25">
      <c r="A2918">
        <v>2916</v>
      </c>
      <c r="B2918">
        <v>583</v>
      </c>
      <c r="C2918">
        <v>327</v>
      </c>
      <c r="D2918">
        <v>109</v>
      </c>
      <c r="E2918">
        <v>2</v>
      </c>
      <c r="F2918">
        <v>218</v>
      </c>
    </row>
    <row r="2919" spans="1:6" x14ac:dyDescent="0.25">
      <c r="A2919">
        <v>2917</v>
      </c>
      <c r="B2919">
        <v>583</v>
      </c>
      <c r="C2919">
        <v>224</v>
      </c>
      <c r="D2919">
        <v>106</v>
      </c>
      <c r="E2919">
        <v>3</v>
      </c>
      <c r="F2919">
        <v>318</v>
      </c>
    </row>
    <row r="2920" spans="1:6" x14ac:dyDescent="0.25">
      <c r="A2920">
        <v>2918</v>
      </c>
      <c r="B2920">
        <v>583</v>
      </c>
      <c r="C2920">
        <v>314</v>
      </c>
      <c r="D2920">
        <v>105</v>
      </c>
      <c r="E2920">
        <v>2</v>
      </c>
      <c r="F2920">
        <v>210</v>
      </c>
    </row>
    <row r="2921" spans="1:6" x14ac:dyDescent="0.25">
      <c r="A2921">
        <v>2919</v>
      </c>
      <c r="B2921">
        <v>583</v>
      </c>
      <c r="C2921">
        <v>1047</v>
      </c>
      <c r="D2921">
        <v>90</v>
      </c>
      <c r="E2921">
        <v>1</v>
      </c>
      <c r="F2921">
        <v>90</v>
      </c>
    </row>
    <row r="2922" spans="1:6" x14ac:dyDescent="0.25">
      <c r="A2922">
        <v>2920</v>
      </c>
      <c r="B2922">
        <v>583</v>
      </c>
      <c r="C2922">
        <v>1010</v>
      </c>
      <c r="D2922">
        <v>106</v>
      </c>
      <c r="E2922">
        <v>2</v>
      </c>
      <c r="F2922">
        <v>212</v>
      </c>
    </row>
    <row r="2923" spans="1:6" x14ac:dyDescent="0.25">
      <c r="A2923">
        <v>2921</v>
      </c>
      <c r="B2923">
        <v>583</v>
      </c>
      <c r="C2923">
        <v>1131</v>
      </c>
      <c r="D2923">
        <v>102</v>
      </c>
      <c r="E2923">
        <v>1</v>
      </c>
      <c r="F2923">
        <v>102</v>
      </c>
    </row>
    <row r="2924" spans="1:6" x14ac:dyDescent="0.25">
      <c r="A2924">
        <v>2922</v>
      </c>
      <c r="B2924">
        <v>583</v>
      </c>
      <c r="C2924">
        <v>784</v>
      </c>
      <c r="D2924">
        <v>91</v>
      </c>
      <c r="E2924">
        <v>1</v>
      </c>
      <c r="F2924">
        <v>91</v>
      </c>
    </row>
    <row r="2925" spans="1:6" x14ac:dyDescent="0.25">
      <c r="A2925">
        <v>2923</v>
      </c>
      <c r="B2925">
        <v>583</v>
      </c>
      <c r="C2925">
        <v>766</v>
      </c>
      <c r="D2925">
        <v>109</v>
      </c>
      <c r="E2925">
        <v>3</v>
      </c>
      <c r="F2925">
        <v>327</v>
      </c>
    </row>
    <row r="2926" spans="1:6" x14ac:dyDescent="0.25">
      <c r="A2926">
        <v>2924</v>
      </c>
      <c r="B2926">
        <v>583</v>
      </c>
      <c r="C2926">
        <v>716</v>
      </c>
      <c r="D2926">
        <v>119</v>
      </c>
      <c r="E2926">
        <v>1</v>
      </c>
      <c r="F2926">
        <v>119</v>
      </c>
    </row>
    <row r="2927" spans="1:6" x14ac:dyDescent="0.25">
      <c r="A2927">
        <v>2925</v>
      </c>
      <c r="B2927">
        <v>584</v>
      </c>
      <c r="C2927">
        <v>357</v>
      </c>
      <c r="D2927">
        <v>94</v>
      </c>
      <c r="E2927">
        <v>1</v>
      </c>
      <c r="F2927">
        <v>94</v>
      </c>
    </row>
    <row r="2928" spans="1:6" x14ac:dyDescent="0.25">
      <c r="A2928">
        <v>2926</v>
      </c>
      <c r="B2928">
        <v>584</v>
      </c>
      <c r="C2928">
        <v>832</v>
      </c>
      <c r="D2928">
        <v>117</v>
      </c>
      <c r="E2928">
        <v>2</v>
      </c>
      <c r="F2928">
        <v>234</v>
      </c>
    </row>
    <row r="2929" spans="1:6" x14ac:dyDescent="0.25">
      <c r="A2929">
        <v>2927</v>
      </c>
      <c r="B2929">
        <v>584</v>
      </c>
      <c r="C2929">
        <v>660</v>
      </c>
      <c r="D2929">
        <v>93</v>
      </c>
      <c r="E2929">
        <v>2</v>
      </c>
      <c r="F2929">
        <v>186</v>
      </c>
    </row>
    <row r="2930" spans="1:6" x14ac:dyDescent="0.25">
      <c r="A2930">
        <v>2928</v>
      </c>
      <c r="B2930">
        <v>584</v>
      </c>
      <c r="C2930">
        <v>588</v>
      </c>
      <c r="D2930">
        <v>100</v>
      </c>
      <c r="E2930">
        <v>2</v>
      </c>
      <c r="F2930">
        <v>200</v>
      </c>
    </row>
    <row r="2931" spans="1:6" x14ac:dyDescent="0.25">
      <c r="A2931">
        <v>2929</v>
      </c>
      <c r="B2931">
        <v>585</v>
      </c>
      <c r="C2931">
        <v>447</v>
      </c>
      <c r="D2931">
        <v>107</v>
      </c>
      <c r="E2931">
        <v>2</v>
      </c>
      <c r="F2931">
        <v>214</v>
      </c>
    </row>
    <row r="2932" spans="1:6" x14ac:dyDescent="0.25">
      <c r="A2932">
        <v>2930</v>
      </c>
      <c r="B2932">
        <v>585</v>
      </c>
      <c r="C2932">
        <v>886</v>
      </c>
      <c r="D2932">
        <v>94</v>
      </c>
      <c r="E2932">
        <v>2</v>
      </c>
      <c r="F2932">
        <v>188</v>
      </c>
    </row>
    <row r="2933" spans="1:6" x14ac:dyDescent="0.25">
      <c r="A2933">
        <v>2931</v>
      </c>
      <c r="B2933">
        <v>585</v>
      </c>
      <c r="C2933">
        <v>456</v>
      </c>
      <c r="D2933">
        <v>118</v>
      </c>
      <c r="E2933">
        <v>3</v>
      </c>
      <c r="F2933">
        <v>354</v>
      </c>
    </row>
    <row r="2934" spans="1:6" x14ac:dyDescent="0.25">
      <c r="A2934">
        <v>2932</v>
      </c>
      <c r="B2934">
        <v>585</v>
      </c>
      <c r="C2934">
        <v>401</v>
      </c>
      <c r="D2934">
        <v>119</v>
      </c>
      <c r="E2934">
        <v>2</v>
      </c>
      <c r="F2934">
        <v>238</v>
      </c>
    </row>
    <row r="2935" spans="1:6" x14ac:dyDescent="0.25">
      <c r="A2935">
        <v>2933</v>
      </c>
      <c r="B2935">
        <v>585</v>
      </c>
      <c r="C2935">
        <v>328</v>
      </c>
      <c r="D2935">
        <v>109</v>
      </c>
      <c r="E2935">
        <v>1</v>
      </c>
      <c r="F2935">
        <v>109</v>
      </c>
    </row>
    <row r="2936" spans="1:6" x14ac:dyDescent="0.25">
      <c r="A2936">
        <v>2934</v>
      </c>
      <c r="B2936">
        <v>586</v>
      </c>
      <c r="C2936">
        <v>57</v>
      </c>
      <c r="D2936">
        <v>104</v>
      </c>
      <c r="E2936">
        <v>3</v>
      </c>
      <c r="F2936">
        <v>312</v>
      </c>
    </row>
    <row r="2937" spans="1:6" x14ac:dyDescent="0.25">
      <c r="A2937">
        <v>2935</v>
      </c>
      <c r="B2937">
        <v>586</v>
      </c>
      <c r="C2937">
        <v>411</v>
      </c>
      <c r="D2937">
        <v>119</v>
      </c>
      <c r="E2937">
        <v>2</v>
      </c>
      <c r="F2937">
        <v>238</v>
      </c>
    </row>
    <row r="2938" spans="1:6" x14ac:dyDescent="0.25">
      <c r="A2938">
        <v>2936</v>
      </c>
      <c r="B2938">
        <v>586</v>
      </c>
      <c r="C2938">
        <v>815</v>
      </c>
      <c r="D2938">
        <v>117</v>
      </c>
      <c r="E2938">
        <v>2</v>
      </c>
      <c r="F2938">
        <v>234</v>
      </c>
    </row>
    <row r="2939" spans="1:6" x14ac:dyDescent="0.25">
      <c r="A2939">
        <v>2937</v>
      </c>
      <c r="B2939">
        <v>586</v>
      </c>
      <c r="C2939">
        <v>523</v>
      </c>
      <c r="D2939">
        <v>102</v>
      </c>
      <c r="E2939">
        <v>3</v>
      </c>
      <c r="F2939">
        <v>306</v>
      </c>
    </row>
    <row r="2940" spans="1:6" x14ac:dyDescent="0.25">
      <c r="A2940">
        <v>2938</v>
      </c>
      <c r="B2940">
        <v>586</v>
      </c>
      <c r="C2940">
        <v>918</v>
      </c>
      <c r="D2940">
        <v>96</v>
      </c>
      <c r="E2940">
        <v>2</v>
      </c>
      <c r="F2940">
        <v>192</v>
      </c>
    </row>
    <row r="2941" spans="1:6" x14ac:dyDescent="0.25">
      <c r="A2941">
        <v>2939</v>
      </c>
      <c r="B2941">
        <v>586</v>
      </c>
      <c r="C2941">
        <v>1195</v>
      </c>
      <c r="D2941">
        <v>105</v>
      </c>
      <c r="E2941">
        <v>2</v>
      </c>
      <c r="F2941">
        <v>210</v>
      </c>
    </row>
    <row r="2942" spans="1:6" x14ac:dyDescent="0.25">
      <c r="A2942">
        <v>2940</v>
      </c>
      <c r="B2942">
        <v>586</v>
      </c>
      <c r="C2942">
        <v>594</v>
      </c>
      <c r="D2942">
        <v>100</v>
      </c>
      <c r="E2942">
        <v>1</v>
      </c>
      <c r="F2942">
        <v>100</v>
      </c>
    </row>
    <row r="2943" spans="1:6" x14ac:dyDescent="0.25">
      <c r="A2943">
        <v>2941</v>
      </c>
      <c r="B2943">
        <v>586</v>
      </c>
      <c r="C2943">
        <v>1101</v>
      </c>
      <c r="D2943">
        <v>115</v>
      </c>
      <c r="E2943">
        <v>2</v>
      </c>
      <c r="F2943">
        <v>230</v>
      </c>
    </row>
    <row r="2944" spans="1:6" x14ac:dyDescent="0.25">
      <c r="A2944">
        <v>2942</v>
      </c>
      <c r="B2944">
        <v>587</v>
      </c>
      <c r="C2944">
        <v>502</v>
      </c>
      <c r="D2944">
        <v>102</v>
      </c>
      <c r="E2944">
        <v>2</v>
      </c>
      <c r="F2944">
        <v>204</v>
      </c>
    </row>
    <row r="2945" spans="1:6" x14ac:dyDescent="0.25">
      <c r="A2945">
        <v>2943</v>
      </c>
      <c r="B2945">
        <v>587</v>
      </c>
      <c r="C2945">
        <v>272</v>
      </c>
      <c r="D2945">
        <v>95</v>
      </c>
      <c r="E2945">
        <v>1</v>
      </c>
      <c r="F2945">
        <v>95</v>
      </c>
    </row>
    <row r="2946" spans="1:6" x14ac:dyDescent="0.25">
      <c r="A2946">
        <v>2944</v>
      </c>
      <c r="B2946">
        <v>587</v>
      </c>
      <c r="C2946">
        <v>1029</v>
      </c>
      <c r="D2946">
        <v>90</v>
      </c>
      <c r="E2946">
        <v>2</v>
      </c>
      <c r="F2946">
        <v>180</v>
      </c>
    </row>
    <row r="2947" spans="1:6" x14ac:dyDescent="0.25">
      <c r="A2947">
        <v>2945</v>
      </c>
      <c r="B2947">
        <v>587</v>
      </c>
      <c r="C2947">
        <v>351</v>
      </c>
      <c r="D2947">
        <v>94</v>
      </c>
      <c r="E2947">
        <v>3</v>
      </c>
      <c r="F2947">
        <v>282</v>
      </c>
    </row>
    <row r="2948" spans="1:6" x14ac:dyDescent="0.25">
      <c r="A2948">
        <v>2946</v>
      </c>
      <c r="B2948">
        <v>587</v>
      </c>
      <c r="C2948">
        <v>1233</v>
      </c>
      <c r="D2948">
        <v>112</v>
      </c>
      <c r="E2948">
        <v>3</v>
      </c>
      <c r="F2948">
        <v>336</v>
      </c>
    </row>
    <row r="2949" spans="1:6" x14ac:dyDescent="0.25">
      <c r="A2949">
        <v>2947</v>
      </c>
      <c r="B2949">
        <v>587</v>
      </c>
      <c r="C2949">
        <v>450</v>
      </c>
      <c r="D2949">
        <v>107</v>
      </c>
      <c r="E2949">
        <v>1</v>
      </c>
      <c r="F2949">
        <v>107</v>
      </c>
    </row>
    <row r="2950" spans="1:6" x14ac:dyDescent="0.25">
      <c r="A2950">
        <v>2948</v>
      </c>
      <c r="B2950">
        <v>588</v>
      </c>
      <c r="C2950">
        <v>334</v>
      </c>
      <c r="D2950">
        <v>109</v>
      </c>
      <c r="E2950">
        <v>1</v>
      </c>
      <c r="F2950">
        <v>109</v>
      </c>
    </row>
    <row r="2951" spans="1:6" x14ac:dyDescent="0.25">
      <c r="A2951">
        <v>2949</v>
      </c>
      <c r="B2951">
        <v>588</v>
      </c>
      <c r="C2951">
        <v>806</v>
      </c>
      <c r="D2951">
        <v>117</v>
      </c>
      <c r="E2951">
        <v>2</v>
      </c>
      <c r="F2951">
        <v>234</v>
      </c>
    </row>
    <row r="2952" spans="1:6" x14ac:dyDescent="0.25">
      <c r="A2952">
        <v>2950</v>
      </c>
      <c r="B2952">
        <v>588</v>
      </c>
      <c r="C2952">
        <v>281</v>
      </c>
      <c r="D2952">
        <v>105</v>
      </c>
      <c r="E2952">
        <v>1</v>
      </c>
      <c r="F2952">
        <v>105</v>
      </c>
    </row>
    <row r="2953" spans="1:6" x14ac:dyDescent="0.25">
      <c r="A2953">
        <v>2951</v>
      </c>
      <c r="B2953">
        <v>588</v>
      </c>
      <c r="C2953">
        <v>9</v>
      </c>
      <c r="D2953">
        <v>96</v>
      </c>
      <c r="E2953">
        <v>2</v>
      </c>
      <c r="F2953">
        <v>192</v>
      </c>
    </row>
    <row r="2954" spans="1:6" x14ac:dyDescent="0.25">
      <c r="A2954">
        <v>2952</v>
      </c>
      <c r="B2954">
        <v>588</v>
      </c>
      <c r="C2954">
        <v>1031</v>
      </c>
      <c r="D2954">
        <v>90</v>
      </c>
      <c r="E2954">
        <v>2</v>
      </c>
      <c r="F2954">
        <v>180</v>
      </c>
    </row>
    <row r="2955" spans="1:6" x14ac:dyDescent="0.25">
      <c r="A2955">
        <v>2953</v>
      </c>
      <c r="B2955">
        <v>589</v>
      </c>
      <c r="C2955">
        <v>754</v>
      </c>
      <c r="D2955">
        <v>109</v>
      </c>
      <c r="E2955">
        <v>2</v>
      </c>
      <c r="F2955">
        <v>218</v>
      </c>
    </row>
    <row r="2956" spans="1:6" x14ac:dyDescent="0.25">
      <c r="A2956">
        <v>2954</v>
      </c>
      <c r="B2956">
        <v>589</v>
      </c>
      <c r="C2956">
        <v>566</v>
      </c>
      <c r="D2956">
        <v>100</v>
      </c>
      <c r="E2956">
        <v>1</v>
      </c>
      <c r="F2956">
        <v>100</v>
      </c>
    </row>
    <row r="2957" spans="1:6" x14ac:dyDescent="0.25">
      <c r="A2957">
        <v>2955</v>
      </c>
      <c r="B2957">
        <v>589</v>
      </c>
      <c r="C2957">
        <v>1009</v>
      </c>
      <c r="D2957">
        <v>106</v>
      </c>
      <c r="E2957">
        <v>1</v>
      </c>
      <c r="F2957">
        <v>106</v>
      </c>
    </row>
    <row r="2958" spans="1:6" x14ac:dyDescent="0.25">
      <c r="A2958">
        <v>2956</v>
      </c>
      <c r="B2958">
        <v>589</v>
      </c>
      <c r="C2958">
        <v>955</v>
      </c>
      <c r="D2958">
        <v>97</v>
      </c>
      <c r="E2958">
        <v>2</v>
      </c>
      <c r="F2958">
        <v>194</v>
      </c>
    </row>
    <row r="2959" spans="1:6" x14ac:dyDescent="0.25">
      <c r="A2959">
        <v>2957</v>
      </c>
      <c r="B2959">
        <v>589</v>
      </c>
      <c r="C2959">
        <v>283</v>
      </c>
      <c r="D2959">
        <v>105</v>
      </c>
      <c r="E2959">
        <v>2</v>
      </c>
      <c r="F2959">
        <v>210</v>
      </c>
    </row>
    <row r="2960" spans="1:6" x14ac:dyDescent="0.25">
      <c r="A2960">
        <v>2958</v>
      </c>
      <c r="B2960">
        <v>589</v>
      </c>
      <c r="C2960">
        <v>133</v>
      </c>
      <c r="D2960">
        <v>92</v>
      </c>
      <c r="E2960">
        <v>1</v>
      </c>
      <c r="F2960">
        <v>92</v>
      </c>
    </row>
    <row r="2961" spans="1:6" x14ac:dyDescent="0.25">
      <c r="A2961">
        <v>2959</v>
      </c>
      <c r="B2961">
        <v>589</v>
      </c>
      <c r="C2961">
        <v>1224</v>
      </c>
      <c r="D2961">
        <v>105</v>
      </c>
      <c r="E2961">
        <v>2</v>
      </c>
      <c r="F2961">
        <v>210</v>
      </c>
    </row>
    <row r="2962" spans="1:6" x14ac:dyDescent="0.25">
      <c r="A2962">
        <v>2960</v>
      </c>
      <c r="B2962">
        <v>589</v>
      </c>
      <c r="C2962">
        <v>265</v>
      </c>
      <c r="D2962">
        <v>95</v>
      </c>
      <c r="E2962">
        <v>3</v>
      </c>
      <c r="F2962">
        <v>285</v>
      </c>
    </row>
    <row r="2963" spans="1:6" x14ac:dyDescent="0.25">
      <c r="A2963">
        <v>2961</v>
      </c>
      <c r="B2963">
        <v>589</v>
      </c>
      <c r="C2963">
        <v>404</v>
      </c>
      <c r="D2963">
        <v>119</v>
      </c>
      <c r="E2963">
        <v>1</v>
      </c>
      <c r="F2963">
        <v>119</v>
      </c>
    </row>
    <row r="2964" spans="1:6" x14ac:dyDescent="0.25">
      <c r="A2964">
        <v>2962</v>
      </c>
      <c r="B2964">
        <v>589</v>
      </c>
      <c r="C2964">
        <v>488</v>
      </c>
      <c r="D2964">
        <v>118</v>
      </c>
      <c r="E2964">
        <v>3</v>
      </c>
      <c r="F2964">
        <v>354</v>
      </c>
    </row>
    <row r="2965" spans="1:6" x14ac:dyDescent="0.25">
      <c r="A2965">
        <v>2963</v>
      </c>
      <c r="B2965">
        <v>590</v>
      </c>
      <c r="C2965">
        <v>1056</v>
      </c>
      <c r="D2965">
        <v>93</v>
      </c>
      <c r="E2965">
        <v>2</v>
      </c>
      <c r="F2965">
        <v>186</v>
      </c>
    </row>
    <row r="2966" spans="1:6" x14ac:dyDescent="0.25">
      <c r="A2966">
        <v>2964</v>
      </c>
      <c r="B2966">
        <v>590</v>
      </c>
      <c r="C2966">
        <v>379</v>
      </c>
      <c r="D2966">
        <v>94</v>
      </c>
      <c r="E2966">
        <v>2</v>
      </c>
      <c r="F2966">
        <v>188</v>
      </c>
    </row>
    <row r="2967" spans="1:6" x14ac:dyDescent="0.25">
      <c r="A2967">
        <v>2965</v>
      </c>
      <c r="B2967">
        <v>590</v>
      </c>
      <c r="C2967">
        <v>944</v>
      </c>
      <c r="D2967">
        <v>96</v>
      </c>
      <c r="E2967">
        <v>2</v>
      </c>
      <c r="F2967">
        <v>192</v>
      </c>
    </row>
    <row r="2968" spans="1:6" x14ac:dyDescent="0.25">
      <c r="A2968">
        <v>2966</v>
      </c>
      <c r="B2968">
        <v>590</v>
      </c>
      <c r="C2968">
        <v>388</v>
      </c>
      <c r="D2968">
        <v>119</v>
      </c>
      <c r="E2968">
        <v>1</v>
      </c>
      <c r="F2968">
        <v>119</v>
      </c>
    </row>
    <row r="2969" spans="1:6" x14ac:dyDescent="0.25">
      <c r="A2969">
        <v>2967</v>
      </c>
      <c r="B2969">
        <v>591</v>
      </c>
      <c r="C2969">
        <v>1234</v>
      </c>
      <c r="D2969">
        <v>112</v>
      </c>
      <c r="E2969">
        <v>3</v>
      </c>
      <c r="F2969">
        <v>336</v>
      </c>
    </row>
    <row r="2970" spans="1:6" x14ac:dyDescent="0.25">
      <c r="A2970">
        <v>2968</v>
      </c>
      <c r="B2970">
        <v>592</v>
      </c>
      <c r="C2970">
        <v>417</v>
      </c>
      <c r="D2970">
        <v>119</v>
      </c>
      <c r="E2970">
        <v>1</v>
      </c>
      <c r="F2970">
        <v>119</v>
      </c>
    </row>
    <row r="2971" spans="1:6" x14ac:dyDescent="0.25">
      <c r="A2971">
        <v>2969</v>
      </c>
      <c r="B2971">
        <v>592</v>
      </c>
      <c r="C2971">
        <v>696</v>
      </c>
      <c r="D2971">
        <v>113</v>
      </c>
      <c r="E2971">
        <v>1</v>
      </c>
      <c r="F2971">
        <v>113</v>
      </c>
    </row>
    <row r="2972" spans="1:6" x14ac:dyDescent="0.25">
      <c r="A2972">
        <v>2970</v>
      </c>
      <c r="B2972">
        <v>592</v>
      </c>
      <c r="C2972">
        <v>1139</v>
      </c>
      <c r="D2972">
        <v>102</v>
      </c>
      <c r="E2972">
        <v>3</v>
      </c>
      <c r="F2972">
        <v>306</v>
      </c>
    </row>
    <row r="2973" spans="1:6" x14ac:dyDescent="0.25">
      <c r="A2973">
        <v>2971</v>
      </c>
      <c r="B2973">
        <v>592</v>
      </c>
      <c r="C2973">
        <v>511</v>
      </c>
      <c r="D2973">
        <v>102</v>
      </c>
      <c r="E2973">
        <v>2</v>
      </c>
      <c r="F2973">
        <v>204</v>
      </c>
    </row>
    <row r="2974" spans="1:6" x14ac:dyDescent="0.25">
      <c r="A2974">
        <v>2972</v>
      </c>
      <c r="B2974">
        <v>592</v>
      </c>
      <c r="C2974">
        <v>309</v>
      </c>
      <c r="D2974">
        <v>105</v>
      </c>
      <c r="E2974">
        <v>1</v>
      </c>
      <c r="F2974">
        <v>105</v>
      </c>
    </row>
    <row r="2975" spans="1:6" x14ac:dyDescent="0.25">
      <c r="A2975">
        <v>2973</v>
      </c>
      <c r="B2975">
        <v>592</v>
      </c>
      <c r="C2975">
        <v>960</v>
      </c>
      <c r="D2975">
        <v>97</v>
      </c>
      <c r="E2975">
        <v>2</v>
      </c>
      <c r="F2975">
        <v>194</v>
      </c>
    </row>
    <row r="2976" spans="1:6" x14ac:dyDescent="0.25">
      <c r="A2976">
        <v>2974</v>
      </c>
      <c r="B2976">
        <v>592</v>
      </c>
      <c r="C2976">
        <v>513</v>
      </c>
      <c r="D2976">
        <v>102</v>
      </c>
      <c r="E2976">
        <v>3</v>
      </c>
      <c r="F2976">
        <v>306</v>
      </c>
    </row>
    <row r="2977" spans="1:6" x14ac:dyDescent="0.25">
      <c r="A2977">
        <v>2975</v>
      </c>
      <c r="B2977">
        <v>592</v>
      </c>
      <c r="C2977">
        <v>1094</v>
      </c>
      <c r="D2977">
        <v>115</v>
      </c>
      <c r="E2977">
        <v>2</v>
      </c>
      <c r="F2977">
        <v>230</v>
      </c>
    </row>
    <row r="2978" spans="1:6" x14ac:dyDescent="0.25">
      <c r="A2978">
        <v>2976</v>
      </c>
      <c r="B2978">
        <v>592</v>
      </c>
      <c r="C2978">
        <v>579</v>
      </c>
      <c r="D2978">
        <v>100</v>
      </c>
      <c r="E2978">
        <v>2</v>
      </c>
      <c r="F2978">
        <v>200</v>
      </c>
    </row>
    <row r="2979" spans="1:6" x14ac:dyDescent="0.25">
      <c r="A2979">
        <v>2977</v>
      </c>
      <c r="B2979">
        <v>592</v>
      </c>
      <c r="C2979">
        <v>870</v>
      </c>
      <c r="D2979">
        <v>113</v>
      </c>
      <c r="E2979">
        <v>3</v>
      </c>
      <c r="F2979">
        <v>339</v>
      </c>
    </row>
    <row r="2980" spans="1:6" x14ac:dyDescent="0.25">
      <c r="A2980">
        <v>2978</v>
      </c>
      <c r="B2980">
        <v>593</v>
      </c>
      <c r="C2980">
        <v>955</v>
      </c>
      <c r="D2980">
        <v>97</v>
      </c>
      <c r="E2980">
        <v>1</v>
      </c>
      <c r="F2980">
        <v>97</v>
      </c>
    </row>
    <row r="2981" spans="1:6" x14ac:dyDescent="0.25">
      <c r="A2981">
        <v>2979</v>
      </c>
      <c r="B2981">
        <v>593</v>
      </c>
      <c r="C2981">
        <v>996</v>
      </c>
      <c r="D2981">
        <v>106</v>
      </c>
      <c r="E2981">
        <v>1</v>
      </c>
      <c r="F2981">
        <v>106</v>
      </c>
    </row>
    <row r="2982" spans="1:6" x14ac:dyDescent="0.25">
      <c r="A2982">
        <v>2980</v>
      </c>
      <c r="B2982">
        <v>593</v>
      </c>
      <c r="C2982">
        <v>380</v>
      </c>
      <c r="D2982">
        <v>94</v>
      </c>
      <c r="E2982">
        <v>1</v>
      </c>
      <c r="F2982">
        <v>94</v>
      </c>
    </row>
    <row r="2983" spans="1:6" x14ac:dyDescent="0.25">
      <c r="A2983">
        <v>2981</v>
      </c>
      <c r="B2983">
        <v>593</v>
      </c>
      <c r="C2983">
        <v>665</v>
      </c>
      <c r="D2983">
        <v>113</v>
      </c>
      <c r="E2983">
        <v>1</v>
      </c>
      <c r="F2983">
        <v>113</v>
      </c>
    </row>
    <row r="2984" spans="1:6" x14ac:dyDescent="0.25">
      <c r="A2984">
        <v>2982</v>
      </c>
      <c r="B2984">
        <v>593</v>
      </c>
      <c r="C2984">
        <v>1120</v>
      </c>
      <c r="D2984">
        <v>102</v>
      </c>
      <c r="E2984">
        <v>1</v>
      </c>
      <c r="F2984">
        <v>102</v>
      </c>
    </row>
    <row r="2985" spans="1:6" x14ac:dyDescent="0.25">
      <c r="A2985">
        <v>2983</v>
      </c>
      <c r="B2985">
        <v>593</v>
      </c>
      <c r="C2985">
        <v>911</v>
      </c>
      <c r="D2985">
        <v>96</v>
      </c>
      <c r="E2985">
        <v>3</v>
      </c>
      <c r="F2985">
        <v>288</v>
      </c>
    </row>
    <row r="2986" spans="1:6" x14ac:dyDescent="0.25">
      <c r="A2986">
        <v>2984</v>
      </c>
      <c r="B2986">
        <v>593</v>
      </c>
      <c r="C2986">
        <v>467</v>
      </c>
      <c r="D2986">
        <v>118</v>
      </c>
      <c r="E2986">
        <v>3</v>
      </c>
      <c r="F2986">
        <v>354</v>
      </c>
    </row>
    <row r="2987" spans="1:6" x14ac:dyDescent="0.25">
      <c r="A2987">
        <v>2985</v>
      </c>
      <c r="B2987">
        <v>594</v>
      </c>
      <c r="C2987">
        <v>561</v>
      </c>
      <c r="D2987">
        <v>100</v>
      </c>
      <c r="E2987">
        <v>1</v>
      </c>
      <c r="F2987">
        <v>100</v>
      </c>
    </row>
    <row r="2988" spans="1:6" x14ac:dyDescent="0.25">
      <c r="A2988">
        <v>2986</v>
      </c>
      <c r="B2988">
        <v>594</v>
      </c>
      <c r="C2988">
        <v>597</v>
      </c>
      <c r="D2988">
        <v>112</v>
      </c>
      <c r="E2988">
        <v>1</v>
      </c>
      <c r="F2988">
        <v>112</v>
      </c>
    </row>
    <row r="2989" spans="1:6" x14ac:dyDescent="0.25">
      <c r="A2989">
        <v>2987</v>
      </c>
      <c r="B2989">
        <v>594</v>
      </c>
      <c r="C2989">
        <v>487</v>
      </c>
      <c r="D2989">
        <v>118</v>
      </c>
      <c r="E2989">
        <v>2</v>
      </c>
      <c r="F2989">
        <v>236</v>
      </c>
    </row>
    <row r="2990" spans="1:6" x14ac:dyDescent="0.25">
      <c r="A2990">
        <v>2988</v>
      </c>
      <c r="B2990">
        <v>594</v>
      </c>
      <c r="C2990">
        <v>89</v>
      </c>
      <c r="D2990">
        <v>118</v>
      </c>
      <c r="E2990">
        <v>2</v>
      </c>
      <c r="F2990">
        <v>236</v>
      </c>
    </row>
    <row r="2991" spans="1:6" x14ac:dyDescent="0.25">
      <c r="A2991">
        <v>2989</v>
      </c>
      <c r="B2991">
        <v>594</v>
      </c>
      <c r="C2991">
        <v>1166</v>
      </c>
      <c r="D2991">
        <v>99</v>
      </c>
      <c r="E2991">
        <v>3</v>
      </c>
      <c r="F2991">
        <v>297</v>
      </c>
    </row>
    <row r="2992" spans="1:6" x14ac:dyDescent="0.25">
      <c r="A2992">
        <v>2990</v>
      </c>
      <c r="B2992">
        <v>595</v>
      </c>
      <c r="C2992">
        <v>1023</v>
      </c>
      <c r="D2992">
        <v>90</v>
      </c>
      <c r="E2992">
        <v>3</v>
      </c>
      <c r="F2992">
        <v>270</v>
      </c>
    </row>
    <row r="2993" spans="1:6" x14ac:dyDescent="0.25">
      <c r="A2993">
        <v>2991</v>
      </c>
      <c r="B2993">
        <v>596</v>
      </c>
      <c r="C2993">
        <v>544</v>
      </c>
      <c r="D2993">
        <v>98</v>
      </c>
      <c r="E2993">
        <v>2</v>
      </c>
      <c r="F2993">
        <v>196</v>
      </c>
    </row>
    <row r="2994" spans="1:6" x14ac:dyDescent="0.25">
      <c r="A2994">
        <v>2992</v>
      </c>
      <c r="B2994">
        <v>596</v>
      </c>
      <c r="C2994">
        <v>294</v>
      </c>
      <c r="D2994">
        <v>105</v>
      </c>
      <c r="E2994">
        <v>1</v>
      </c>
      <c r="F2994">
        <v>105</v>
      </c>
    </row>
    <row r="2995" spans="1:6" x14ac:dyDescent="0.25">
      <c r="A2995">
        <v>2993</v>
      </c>
      <c r="B2995">
        <v>597</v>
      </c>
      <c r="C2995">
        <v>1038</v>
      </c>
      <c r="D2995">
        <v>90</v>
      </c>
      <c r="E2995">
        <v>2</v>
      </c>
      <c r="F2995">
        <v>180</v>
      </c>
    </row>
    <row r="2996" spans="1:6" x14ac:dyDescent="0.25">
      <c r="A2996">
        <v>2994</v>
      </c>
      <c r="B2996">
        <v>599</v>
      </c>
      <c r="C2996">
        <v>630</v>
      </c>
      <c r="D2996">
        <v>93</v>
      </c>
      <c r="E2996">
        <v>2</v>
      </c>
      <c r="F2996">
        <v>186</v>
      </c>
    </row>
    <row r="2997" spans="1:6" x14ac:dyDescent="0.25">
      <c r="A2997">
        <v>2995</v>
      </c>
      <c r="B2997">
        <v>599</v>
      </c>
      <c r="C2997">
        <v>28</v>
      </c>
      <c r="D2997">
        <v>96</v>
      </c>
      <c r="E2997">
        <v>3</v>
      </c>
      <c r="F2997">
        <v>288</v>
      </c>
    </row>
    <row r="2998" spans="1:6" x14ac:dyDescent="0.25">
      <c r="A2998">
        <v>2996</v>
      </c>
      <c r="B2998">
        <v>599</v>
      </c>
      <c r="C2998">
        <v>1038</v>
      </c>
      <c r="D2998">
        <v>90</v>
      </c>
      <c r="E2998">
        <v>3</v>
      </c>
      <c r="F2998">
        <v>270</v>
      </c>
    </row>
    <row r="2999" spans="1:6" x14ac:dyDescent="0.25">
      <c r="A2999">
        <v>2997</v>
      </c>
      <c r="B2999">
        <v>599</v>
      </c>
      <c r="C2999">
        <v>1106</v>
      </c>
      <c r="D2999">
        <v>115</v>
      </c>
      <c r="E2999">
        <v>1</v>
      </c>
      <c r="F2999">
        <v>115</v>
      </c>
    </row>
    <row r="3000" spans="1:6" x14ac:dyDescent="0.25">
      <c r="A3000">
        <v>2998</v>
      </c>
      <c r="B3000">
        <v>599</v>
      </c>
      <c r="C3000">
        <v>986</v>
      </c>
      <c r="D3000">
        <v>106</v>
      </c>
      <c r="E3000">
        <v>1</v>
      </c>
      <c r="F3000">
        <v>106</v>
      </c>
    </row>
    <row r="3001" spans="1:6" x14ac:dyDescent="0.25">
      <c r="A3001">
        <v>2999</v>
      </c>
      <c r="B3001">
        <v>600</v>
      </c>
      <c r="C3001">
        <v>1093</v>
      </c>
      <c r="D3001">
        <v>115</v>
      </c>
      <c r="E3001">
        <v>1</v>
      </c>
      <c r="F3001">
        <v>115</v>
      </c>
    </row>
    <row r="3002" spans="1:6" x14ac:dyDescent="0.25">
      <c r="A3002">
        <v>3000</v>
      </c>
      <c r="B3002">
        <v>600</v>
      </c>
      <c r="C3002">
        <v>151</v>
      </c>
      <c r="D3002">
        <v>91</v>
      </c>
      <c r="E3002">
        <v>2</v>
      </c>
      <c r="F3002">
        <v>182</v>
      </c>
    </row>
    <row r="3003" spans="1:6" x14ac:dyDescent="0.25">
      <c r="A3003">
        <v>3001</v>
      </c>
      <c r="B3003">
        <v>600</v>
      </c>
      <c r="C3003">
        <v>749</v>
      </c>
      <c r="D3003">
        <v>109</v>
      </c>
      <c r="E3003">
        <v>3</v>
      </c>
      <c r="F3003">
        <v>327</v>
      </c>
    </row>
    <row r="3004" spans="1:6" x14ac:dyDescent="0.25">
      <c r="A3004">
        <v>3002</v>
      </c>
      <c r="B3004">
        <v>601</v>
      </c>
      <c r="C3004">
        <v>971</v>
      </c>
      <c r="D3004">
        <v>97</v>
      </c>
      <c r="E3004">
        <v>2</v>
      </c>
      <c r="F3004">
        <v>194</v>
      </c>
    </row>
    <row r="3005" spans="1:6" x14ac:dyDescent="0.25">
      <c r="A3005">
        <v>3003</v>
      </c>
      <c r="B3005">
        <v>601</v>
      </c>
      <c r="C3005">
        <v>278</v>
      </c>
      <c r="D3005">
        <v>95</v>
      </c>
      <c r="E3005">
        <v>1</v>
      </c>
      <c r="F3005">
        <v>95</v>
      </c>
    </row>
    <row r="3006" spans="1:6" x14ac:dyDescent="0.25">
      <c r="A3006">
        <v>3004</v>
      </c>
      <c r="B3006">
        <v>601</v>
      </c>
      <c r="C3006">
        <v>681</v>
      </c>
      <c r="D3006">
        <v>113</v>
      </c>
      <c r="E3006">
        <v>3</v>
      </c>
      <c r="F3006">
        <v>339</v>
      </c>
    </row>
    <row r="3007" spans="1:6" x14ac:dyDescent="0.25">
      <c r="A3007">
        <v>3005</v>
      </c>
      <c r="B3007">
        <v>601</v>
      </c>
      <c r="C3007">
        <v>347</v>
      </c>
      <c r="D3007">
        <v>109</v>
      </c>
      <c r="E3007">
        <v>2</v>
      </c>
      <c r="F3007">
        <v>218</v>
      </c>
    </row>
    <row r="3008" spans="1:6" x14ac:dyDescent="0.25">
      <c r="A3008">
        <v>3006</v>
      </c>
      <c r="B3008">
        <v>601</v>
      </c>
      <c r="C3008">
        <v>518</v>
      </c>
      <c r="D3008">
        <v>102</v>
      </c>
      <c r="E3008">
        <v>3</v>
      </c>
      <c r="F3008">
        <v>306</v>
      </c>
    </row>
    <row r="3009" spans="1:6" x14ac:dyDescent="0.25">
      <c r="A3009">
        <v>3007</v>
      </c>
      <c r="B3009">
        <v>602</v>
      </c>
      <c r="C3009">
        <v>1161</v>
      </c>
      <c r="D3009">
        <v>99</v>
      </c>
      <c r="E3009">
        <v>3</v>
      </c>
      <c r="F3009">
        <v>297</v>
      </c>
    </row>
    <row r="3010" spans="1:6" x14ac:dyDescent="0.25">
      <c r="A3010">
        <v>3008</v>
      </c>
      <c r="B3010">
        <v>602</v>
      </c>
      <c r="C3010">
        <v>86</v>
      </c>
      <c r="D3010">
        <v>118</v>
      </c>
      <c r="E3010">
        <v>1</v>
      </c>
      <c r="F3010">
        <v>118</v>
      </c>
    </row>
    <row r="3011" spans="1:6" x14ac:dyDescent="0.25">
      <c r="A3011">
        <v>3009</v>
      </c>
      <c r="B3011">
        <v>603</v>
      </c>
      <c r="C3011">
        <v>1170</v>
      </c>
      <c r="D3011">
        <v>99</v>
      </c>
      <c r="E3011">
        <v>2</v>
      </c>
      <c r="F3011">
        <v>198</v>
      </c>
    </row>
    <row r="3012" spans="1:6" x14ac:dyDescent="0.25">
      <c r="A3012">
        <v>3010</v>
      </c>
      <c r="B3012">
        <v>604</v>
      </c>
      <c r="C3012">
        <v>904</v>
      </c>
      <c r="D3012">
        <v>94</v>
      </c>
      <c r="E3012">
        <v>3</v>
      </c>
      <c r="F3012">
        <v>282</v>
      </c>
    </row>
    <row r="3013" spans="1:6" x14ac:dyDescent="0.25">
      <c r="A3013">
        <v>3011</v>
      </c>
      <c r="B3013">
        <v>604</v>
      </c>
      <c r="C3013">
        <v>169</v>
      </c>
      <c r="D3013">
        <v>91</v>
      </c>
      <c r="E3013">
        <v>1</v>
      </c>
      <c r="F3013">
        <v>91</v>
      </c>
    </row>
    <row r="3014" spans="1:6" x14ac:dyDescent="0.25">
      <c r="A3014">
        <v>3012</v>
      </c>
      <c r="B3014">
        <v>604</v>
      </c>
      <c r="C3014">
        <v>163</v>
      </c>
      <c r="D3014">
        <v>91</v>
      </c>
      <c r="E3014">
        <v>2</v>
      </c>
      <c r="F3014">
        <v>182</v>
      </c>
    </row>
    <row r="3015" spans="1:6" x14ac:dyDescent="0.25">
      <c r="A3015">
        <v>3013</v>
      </c>
      <c r="B3015">
        <v>604</v>
      </c>
      <c r="C3015">
        <v>955</v>
      </c>
      <c r="D3015">
        <v>97</v>
      </c>
      <c r="E3015">
        <v>1</v>
      </c>
      <c r="F3015">
        <v>97</v>
      </c>
    </row>
    <row r="3016" spans="1:6" x14ac:dyDescent="0.25">
      <c r="A3016">
        <v>3014</v>
      </c>
      <c r="B3016">
        <v>604</v>
      </c>
      <c r="C3016">
        <v>127</v>
      </c>
      <c r="D3016">
        <v>92</v>
      </c>
      <c r="E3016">
        <v>2</v>
      </c>
      <c r="F3016">
        <v>184</v>
      </c>
    </row>
    <row r="3017" spans="1:6" x14ac:dyDescent="0.25">
      <c r="A3017">
        <v>3015</v>
      </c>
      <c r="B3017">
        <v>604</v>
      </c>
      <c r="C3017">
        <v>195</v>
      </c>
      <c r="D3017">
        <v>98</v>
      </c>
      <c r="E3017">
        <v>2</v>
      </c>
      <c r="F3017">
        <v>196</v>
      </c>
    </row>
    <row r="3018" spans="1:6" x14ac:dyDescent="0.25">
      <c r="A3018">
        <v>3016</v>
      </c>
      <c r="B3018">
        <v>605</v>
      </c>
      <c r="C3018">
        <v>574</v>
      </c>
      <c r="D3018">
        <v>100</v>
      </c>
      <c r="E3018">
        <v>3</v>
      </c>
      <c r="F3018">
        <v>300</v>
      </c>
    </row>
    <row r="3019" spans="1:6" x14ac:dyDescent="0.25">
      <c r="A3019">
        <v>3017</v>
      </c>
      <c r="B3019">
        <v>605</v>
      </c>
      <c r="C3019">
        <v>222</v>
      </c>
      <c r="D3019">
        <v>106</v>
      </c>
      <c r="E3019">
        <v>3</v>
      </c>
      <c r="F3019">
        <v>318</v>
      </c>
    </row>
    <row r="3020" spans="1:6" x14ac:dyDescent="0.25">
      <c r="A3020">
        <v>3018</v>
      </c>
      <c r="B3020">
        <v>605</v>
      </c>
      <c r="C3020">
        <v>156</v>
      </c>
      <c r="D3020">
        <v>91</v>
      </c>
      <c r="E3020">
        <v>2</v>
      </c>
      <c r="F3020">
        <v>182</v>
      </c>
    </row>
    <row r="3021" spans="1:6" x14ac:dyDescent="0.25">
      <c r="A3021">
        <v>3019</v>
      </c>
      <c r="B3021">
        <v>606</v>
      </c>
      <c r="C3021">
        <v>251</v>
      </c>
      <c r="D3021">
        <v>95</v>
      </c>
      <c r="E3021">
        <v>1</v>
      </c>
      <c r="F3021">
        <v>95</v>
      </c>
    </row>
    <row r="3022" spans="1:6" x14ac:dyDescent="0.25">
      <c r="A3022">
        <v>3020</v>
      </c>
      <c r="B3022">
        <v>606</v>
      </c>
      <c r="C3022">
        <v>372</v>
      </c>
      <c r="D3022">
        <v>94</v>
      </c>
      <c r="E3022">
        <v>3</v>
      </c>
      <c r="F3022">
        <v>282</v>
      </c>
    </row>
    <row r="3023" spans="1:6" x14ac:dyDescent="0.25">
      <c r="A3023">
        <v>3021</v>
      </c>
      <c r="B3023">
        <v>606</v>
      </c>
      <c r="C3023">
        <v>163</v>
      </c>
      <c r="D3023">
        <v>91</v>
      </c>
      <c r="E3023">
        <v>1</v>
      </c>
      <c r="F3023">
        <v>91</v>
      </c>
    </row>
    <row r="3024" spans="1:6" x14ac:dyDescent="0.25">
      <c r="A3024">
        <v>3022</v>
      </c>
      <c r="B3024">
        <v>606</v>
      </c>
      <c r="C3024">
        <v>486</v>
      </c>
      <c r="D3024">
        <v>118</v>
      </c>
      <c r="E3024">
        <v>2</v>
      </c>
      <c r="F3024">
        <v>236</v>
      </c>
    </row>
    <row r="3025" spans="1:6" x14ac:dyDescent="0.25">
      <c r="A3025">
        <v>3023</v>
      </c>
      <c r="B3025">
        <v>606</v>
      </c>
      <c r="C3025">
        <v>472</v>
      </c>
      <c r="D3025">
        <v>118</v>
      </c>
      <c r="E3025">
        <v>3</v>
      </c>
      <c r="F3025">
        <v>354</v>
      </c>
    </row>
    <row r="3026" spans="1:6" x14ac:dyDescent="0.25">
      <c r="A3026">
        <v>3024</v>
      </c>
      <c r="B3026">
        <v>606</v>
      </c>
      <c r="C3026">
        <v>782</v>
      </c>
      <c r="D3026">
        <v>91</v>
      </c>
      <c r="E3026">
        <v>1</v>
      </c>
      <c r="F3026">
        <v>91</v>
      </c>
    </row>
    <row r="3027" spans="1:6" x14ac:dyDescent="0.25">
      <c r="A3027">
        <v>3025</v>
      </c>
      <c r="B3027">
        <v>607</v>
      </c>
      <c r="C3027">
        <v>1053</v>
      </c>
      <c r="D3027">
        <v>93</v>
      </c>
      <c r="E3027">
        <v>3</v>
      </c>
      <c r="F3027">
        <v>279</v>
      </c>
    </row>
    <row r="3028" spans="1:6" x14ac:dyDescent="0.25">
      <c r="A3028">
        <v>3026</v>
      </c>
      <c r="B3028">
        <v>607</v>
      </c>
      <c r="C3028">
        <v>473</v>
      </c>
      <c r="D3028">
        <v>118</v>
      </c>
      <c r="E3028">
        <v>2</v>
      </c>
      <c r="F3028">
        <v>236</v>
      </c>
    </row>
    <row r="3029" spans="1:6" x14ac:dyDescent="0.25">
      <c r="A3029">
        <v>3027</v>
      </c>
      <c r="B3029">
        <v>607</v>
      </c>
      <c r="C3029">
        <v>1155</v>
      </c>
      <c r="D3029">
        <v>99</v>
      </c>
      <c r="E3029">
        <v>3</v>
      </c>
      <c r="F3029">
        <v>297</v>
      </c>
    </row>
    <row r="3030" spans="1:6" x14ac:dyDescent="0.25">
      <c r="A3030">
        <v>3028</v>
      </c>
      <c r="B3030">
        <v>607</v>
      </c>
      <c r="C3030">
        <v>886</v>
      </c>
      <c r="D3030">
        <v>94</v>
      </c>
      <c r="E3030">
        <v>2</v>
      </c>
      <c r="F3030">
        <v>188</v>
      </c>
    </row>
    <row r="3031" spans="1:6" x14ac:dyDescent="0.25">
      <c r="A3031">
        <v>3029</v>
      </c>
      <c r="B3031">
        <v>607</v>
      </c>
      <c r="C3031">
        <v>994</v>
      </c>
      <c r="D3031">
        <v>106</v>
      </c>
      <c r="E3031">
        <v>1</v>
      </c>
      <c r="F3031">
        <v>106</v>
      </c>
    </row>
    <row r="3032" spans="1:6" x14ac:dyDescent="0.25">
      <c r="A3032">
        <v>3030</v>
      </c>
      <c r="B3032">
        <v>608</v>
      </c>
      <c r="C3032">
        <v>572</v>
      </c>
      <c r="D3032">
        <v>100</v>
      </c>
      <c r="E3032">
        <v>3</v>
      </c>
      <c r="F3032">
        <v>300</v>
      </c>
    </row>
    <row r="3033" spans="1:6" x14ac:dyDescent="0.25">
      <c r="A3033">
        <v>3031</v>
      </c>
      <c r="B3033">
        <v>608</v>
      </c>
      <c r="C3033">
        <v>265</v>
      </c>
      <c r="D3033">
        <v>95</v>
      </c>
      <c r="E3033">
        <v>3</v>
      </c>
      <c r="F3033">
        <v>285</v>
      </c>
    </row>
    <row r="3034" spans="1:6" x14ac:dyDescent="0.25">
      <c r="A3034">
        <v>3032</v>
      </c>
      <c r="B3034">
        <v>609</v>
      </c>
      <c r="C3034">
        <v>536</v>
      </c>
      <c r="D3034">
        <v>98</v>
      </c>
      <c r="E3034">
        <v>2</v>
      </c>
      <c r="F3034">
        <v>196</v>
      </c>
    </row>
    <row r="3035" spans="1:6" x14ac:dyDescent="0.25">
      <c r="A3035">
        <v>3033</v>
      </c>
      <c r="B3035">
        <v>609</v>
      </c>
      <c r="C3035">
        <v>196</v>
      </c>
      <c r="D3035">
        <v>98</v>
      </c>
      <c r="E3035">
        <v>3</v>
      </c>
      <c r="F3035">
        <v>294</v>
      </c>
    </row>
    <row r="3036" spans="1:6" x14ac:dyDescent="0.25">
      <c r="A3036">
        <v>3034</v>
      </c>
      <c r="B3036">
        <v>609</v>
      </c>
      <c r="C3036">
        <v>900</v>
      </c>
      <c r="D3036">
        <v>94</v>
      </c>
      <c r="E3036">
        <v>3</v>
      </c>
      <c r="F3036">
        <v>282</v>
      </c>
    </row>
    <row r="3037" spans="1:6" x14ac:dyDescent="0.25">
      <c r="A3037">
        <v>3035</v>
      </c>
      <c r="B3037">
        <v>609</v>
      </c>
      <c r="C3037">
        <v>177</v>
      </c>
      <c r="D3037">
        <v>98</v>
      </c>
      <c r="E3037">
        <v>1</v>
      </c>
      <c r="F3037">
        <v>98</v>
      </c>
    </row>
    <row r="3038" spans="1:6" x14ac:dyDescent="0.25">
      <c r="A3038">
        <v>3036</v>
      </c>
      <c r="B3038">
        <v>609</v>
      </c>
      <c r="C3038">
        <v>1033</v>
      </c>
      <c r="D3038">
        <v>90</v>
      </c>
      <c r="E3038">
        <v>3</v>
      </c>
      <c r="F3038">
        <v>270</v>
      </c>
    </row>
    <row r="3039" spans="1:6" x14ac:dyDescent="0.25">
      <c r="A3039">
        <v>3037</v>
      </c>
      <c r="B3039">
        <v>609</v>
      </c>
      <c r="C3039">
        <v>872</v>
      </c>
      <c r="D3039">
        <v>113</v>
      </c>
      <c r="E3039">
        <v>1</v>
      </c>
      <c r="F3039">
        <v>113</v>
      </c>
    </row>
    <row r="3040" spans="1:6" x14ac:dyDescent="0.25">
      <c r="A3040">
        <v>3038</v>
      </c>
      <c r="B3040">
        <v>610</v>
      </c>
      <c r="C3040">
        <v>497</v>
      </c>
      <c r="D3040">
        <v>102</v>
      </c>
      <c r="E3040">
        <v>1</v>
      </c>
      <c r="F3040">
        <v>102</v>
      </c>
    </row>
    <row r="3041" spans="1:6" x14ac:dyDescent="0.25">
      <c r="A3041">
        <v>3039</v>
      </c>
      <c r="B3041">
        <v>610</v>
      </c>
      <c r="C3041">
        <v>410</v>
      </c>
      <c r="D3041">
        <v>119</v>
      </c>
      <c r="E3041">
        <v>3</v>
      </c>
      <c r="F3041">
        <v>357</v>
      </c>
    </row>
    <row r="3042" spans="1:6" x14ac:dyDescent="0.25">
      <c r="A3042">
        <v>3040</v>
      </c>
      <c r="B3042">
        <v>610</v>
      </c>
      <c r="C3042">
        <v>919</v>
      </c>
      <c r="D3042">
        <v>96</v>
      </c>
      <c r="E3042">
        <v>2</v>
      </c>
      <c r="F3042">
        <v>192</v>
      </c>
    </row>
    <row r="3043" spans="1:6" x14ac:dyDescent="0.25">
      <c r="A3043">
        <v>3041</v>
      </c>
      <c r="B3043">
        <v>610</v>
      </c>
      <c r="C3043">
        <v>571</v>
      </c>
      <c r="D3043">
        <v>100</v>
      </c>
      <c r="E3043">
        <v>2</v>
      </c>
      <c r="F3043">
        <v>200</v>
      </c>
    </row>
    <row r="3044" spans="1:6" x14ac:dyDescent="0.25">
      <c r="A3044">
        <v>3042</v>
      </c>
      <c r="B3044">
        <v>611</v>
      </c>
      <c r="C3044">
        <v>580</v>
      </c>
      <c r="D3044">
        <v>100</v>
      </c>
      <c r="E3044">
        <v>2</v>
      </c>
      <c r="F3044">
        <v>200</v>
      </c>
    </row>
    <row r="3045" spans="1:6" x14ac:dyDescent="0.25">
      <c r="A3045">
        <v>3043</v>
      </c>
      <c r="B3045">
        <v>611</v>
      </c>
      <c r="C3045">
        <v>133</v>
      </c>
      <c r="D3045">
        <v>92</v>
      </c>
      <c r="E3045">
        <v>2</v>
      </c>
      <c r="F3045">
        <v>184</v>
      </c>
    </row>
    <row r="3046" spans="1:6" x14ac:dyDescent="0.25">
      <c r="A3046">
        <v>3044</v>
      </c>
      <c r="B3046">
        <v>611</v>
      </c>
      <c r="C3046">
        <v>891</v>
      </c>
      <c r="D3046">
        <v>94</v>
      </c>
      <c r="E3046">
        <v>3</v>
      </c>
      <c r="F3046">
        <v>282</v>
      </c>
    </row>
    <row r="3047" spans="1:6" x14ac:dyDescent="0.25">
      <c r="A3047">
        <v>3045</v>
      </c>
      <c r="B3047">
        <v>611</v>
      </c>
      <c r="C3047">
        <v>146</v>
      </c>
      <c r="D3047">
        <v>91</v>
      </c>
      <c r="E3047">
        <v>3</v>
      </c>
      <c r="F3047">
        <v>273</v>
      </c>
    </row>
    <row r="3048" spans="1:6" x14ac:dyDescent="0.25">
      <c r="A3048">
        <v>3046</v>
      </c>
      <c r="B3048">
        <v>612</v>
      </c>
      <c r="C3048">
        <v>895</v>
      </c>
      <c r="D3048">
        <v>94</v>
      </c>
      <c r="E3048">
        <v>1</v>
      </c>
      <c r="F3048">
        <v>94</v>
      </c>
    </row>
    <row r="3049" spans="1:6" x14ac:dyDescent="0.25">
      <c r="A3049">
        <v>3047</v>
      </c>
      <c r="B3049">
        <v>612</v>
      </c>
      <c r="C3049">
        <v>833</v>
      </c>
      <c r="D3049">
        <v>117</v>
      </c>
      <c r="E3049">
        <v>3</v>
      </c>
      <c r="F3049">
        <v>351</v>
      </c>
    </row>
    <row r="3050" spans="1:6" x14ac:dyDescent="0.25">
      <c r="A3050">
        <v>3048</v>
      </c>
      <c r="B3050">
        <v>612</v>
      </c>
      <c r="C3050">
        <v>660</v>
      </c>
      <c r="D3050">
        <v>93</v>
      </c>
      <c r="E3050">
        <v>3</v>
      </c>
      <c r="F3050">
        <v>279</v>
      </c>
    </row>
    <row r="3051" spans="1:6" x14ac:dyDescent="0.25">
      <c r="A3051">
        <v>3049</v>
      </c>
      <c r="B3051">
        <v>613</v>
      </c>
      <c r="C3051">
        <v>405</v>
      </c>
      <c r="D3051">
        <v>119</v>
      </c>
      <c r="E3051">
        <v>1</v>
      </c>
      <c r="F3051">
        <v>119</v>
      </c>
    </row>
    <row r="3052" spans="1:6" x14ac:dyDescent="0.25">
      <c r="A3052">
        <v>3050</v>
      </c>
      <c r="B3052">
        <v>613</v>
      </c>
      <c r="C3052">
        <v>777</v>
      </c>
      <c r="D3052">
        <v>91</v>
      </c>
      <c r="E3052">
        <v>1</v>
      </c>
      <c r="F3052">
        <v>91</v>
      </c>
    </row>
    <row r="3053" spans="1:6" x14ac:dyDescent="0.25">
      <c r="A3053">
        <v>3051</v>
      </c>
      <c r="B3053">
        <v>613</v>
      </c>
      <c r="C3053">
        <v>624</v>
      </c>
      <c r="D3053">
        <v>112</v>
      </c>
      <c r="E3053">
        <v>1</v>
      </c>
      <c r="F3053">
        <v>112</v>
      </c>
    </row>
    <row r="3054" spans="1:6" x14ac:dyDescent="0.25">
      <c r="A3054">
        <v>3052</v>
      </c>
      <c r="B3054">
        <v>613</v>
      </c>
      <c r="C3054">
        <v>405</v>
      </c>
      <c r="D3054">
        <v>119</v>
      </c>
      <c r="E3054">
        <v>2</v>
      </c>
      <c r="F3054">
        <v>238</v>
      </c>
    </row>
    <row r="3055" spans="1:6" x14ac:dyDescent="0.25">
      <c r="A3055">
        <v>3053</v>
      </c>
      <c r="B3055">
        <v>613</v>
      </c>
      <c r="C3055">
        <v>1106</v>
      </c>
      <c r="D3055">
        <v>115</v>
      </c>
      <c r="E3055">
        <v>3</v>
      </c>
      <c r="F3055">
        <v>345</v>
      </c>
    </row>
    <row r="3056" spans="1:6" x14ac:dyDescent="0.25">
      <c r="A3056">
        <v>3054</v>
      </c>
      <c r="B3056">
        <v>613</v>
      </c>
      <c r="C3056">
        <v>448</v>
      </c>
      <c r="D3056">
        <v>107</v>
      </c>
      <c r="E3056">
        <v>3</v>
      </c>
      <c r="F3056">
        <v>321</v>
      </c>
    </row>
    <row r="3057" spans="1:6" x14ac:dyDescent="0.25">
      <c r="A3057">
        <v>3055</v>
      </c>
      <c r="B3057">
        <v>614</v>
      </c>
      <c r="C3057">
        <v>10</v>
      </c>
      <c r="D3057">
        <v>96</v>
      </c>
      <c r="E3057">
        <v>2</v>
      </c>
      <c r="F3057">
        <v>192</v>
      </c>
    </row>
    <row r="3058" spans="1:6" x14ac:dyDescent="0.25">
      <c r="A3058">
        <v>3056</v>
      </c>
      <c r="B3058">
        <v>614</v>
      </c>
      <c r="C3058">
        <v>615</v>
      </c>
      <c r="D3058">
        <v>112</v>
      </c>
      <c r="E3058">
        <v>3</v>
      </c>
      <c r="F3058">
        <v>336</v>
      </c>
    </row>
    <row r="3059" spans="1:6" x14ac:dyDescent="0.25">
      <c r="A3059">
        <v>3057</v>
      </c>
      <c r="B3059">
        <v>614</v>
      </c>
      <c r="C3059">
        <v>28</v>
      </c>
      <c r="D3059">
        <v>96</v>
      </c>
      <c r="E3059">
        <v>3</v>
      </c>
      <c r="F3059">
        <v>288</v>
      </c>
    </row>
    <row r="3060" spans="1:6" x14ac:dyDescent="0.25">
      <c r="A3060">
        <v>3058</v>
      </c>
      <c r="B3060">
        <v>614</v>
      </c>
      <c r="C3060">
        <v>457</v>
      </c>
      <c r="D3060">
        <v>118</v>
      </c>
      <c r="E3060">
        <v>1</v>
      </c>
      <c r="F3060">
        <v>118</v>
      </c>
    </row>
    <row r="3061" spans="1:6" x14ac:dyDescent="0.25">
      <c r="A3061">
        <v>3059</v>
      </c>
      <c r="B3061">
        <v>614</v>
      </c>
      <c r="C3061">
        <v>744</v>
      </c>
      <c r="D3061">
        <v>109</v>
      </c>
      <c r="E3061">
        <v>2</v>
      </c>
      <c r="F3061">
        <v>218</v>
      </c>
    </row>
    <row r="3062" spans="1:6" x14ac:dyDescent="0.25">
      <c r="A3062">
        <v>3060</v>
      </c>
      <c r="B3062">
        <v>615</v>
      </c>
      <c r="C3062">
        <v>948</v>
      </c>
      <c r="D3062">
        <v>97</v>
      </c>
      <c r="E3062">
        <v>3</v>
      </c>
      <c r="F3062">
        <v>291</v>
      </c>
    </row>
    <row r="3063" spans="1:6" x14ac:dyDescent="0.25">
      <c r="A3063">
        <v>3061</v>
      </c>
      <c r="B3063">
        <v>615</v>
      </c>
      <c r="C3063">
        <v>491</v>
      </c>
      <c r="D3063">
        <v>102</v>
      </c>
      <c r="E3063">
        <v>3</v>
      </c>
      <c r="F3063">
        <v>306</v>
      </c>
    </row>
    <row r="3064" spans="1:6" x14ac:dyDescent="0.25">
      <c r="A3064">
        <v>3062</v>
      </c>
      <c r="B3064">
        <v>615</v>
      </c>
      <c r="C3064">
        <v>1213</v>
      </c>
      <c r="D3064">
        <v>105</v>
      </c>
      <c r="E3064">
        <v>3</v>
      </c>
      <c r="F3064">
        <v>315</v>
      </c>
    </row>
    <row r="3065" spans="1:6" x14ac:dyDescent="0.25">
      <c r="A3065">
        <v>3063</v>
      </c>
      <c r="B3065">
        <v>615</v>
      </c>
      <c r="C3065">
        <v>385</v>
      </c>
      <c r="D3065">
        <v>119</v>
      </c>
      <c r="E3065">
        <v>1</v>
      </c>
      <c r="F3065">
        <v>119</v>
      </c>
    </row>
    <row r="3066" spans="1:6" x14ac:dyDescent="0.25">
      <c r="A3066">
        <v>3064</v>
      </c>
      <c r="B3066">
        <v>615</v>
      </c>
      <c r="C3066">
        <v>782</v>
      </c>
      <c r="D3066">
        <v>91</v>
      </c>
      <c r="E3066">
        <v>2</v>
      </c>
      <c r="F3066">
        <v>182</v>
      </c>
    </row>
    <row r="3067" spans="1:6" x14ac:dyDescent="0.25">
      <c r="A3067">
        <v>3065</v>
      </c>
      <c r="B3067">
        <v>616</v>
      </c>
      <c r="C3067">
        <v>615</v>
      </c>
      <c r="D3067">
        <v>112</v>
      </c>
      <c r="E3067">
        <v>2</v>
      </c>
      <c r="F3067">
        <v>224</v>
      </c>
    </row>
    <row r="3068" spans="1:6" x14ac:dyDescent="0.25">
      <c r="A3068">
        <v>3066</v>
      </c>
      <c r="B3068">
        <v>616</v>
      </c>
      <c r="C3068">
        <v>215</v>
      </c>
      <c r="D3068">
        <v>106</v>
      </c>
      <c r="E3068">
        <v>2</v>
      </c>
      <c r="F3068">
        <v>212</v>
      </c>
    </row>
    <row r="3069" spans="1:6" x14ac:dyDescent="0.25">
      <c r="A3069">
        <v>3067</v>
      </c>
      <c r="B3069">
        <v>616</v>
      </c>
      <c r="C3069">
        <v>1252</v>
      </c>
      <c r="D3069">
        <v>112</v>
      </c>
      <c r="E3069">
        <v>1</v>
      </c>
      <c r="F3069">
        <v>112</v>
      </c>
    </row>
    <row r="3070" spans="1:6" x14ac:dyDescent="0.25">
      <c r="A3070">
        <v>3068</v>
      </c>
      <c r="B3070">
        <v>616</v>
      </c>
      <c r="C3070">
        <v>422</v>
      </c>
      <c r="D3070">
        <v>107</v>
      </c>
      <c r="E3070">
        <v>3</v>
      </c>
      <c r="F3070">
        <v>321</v>
      </c>
    </row>
    <row r="3071" spans="1:6" x14ac:dyDescent="0.25">
      <c r="A3071">
        <v>3069</v>
      </c>
      <c r="B3071">
        <v>617</v>
      </c>
      <c r="C3071">
        <v>970</v>
      </c>
      <c r="D3071">
        <v>97</v>
      </c>
      <c r="E3071">
        <v>2</v>
      </c>
      <c r="F3071">
        <v>194</v>
      </c>
    </row>
    <row r="3072" spans="1:6" x14ac:dyDescent="0.25">
      <c r="A3072">
        <v>3070</v>
      </c>
      <c r="B3072">
        <v>617</v>
      </c>
      <c r="C3072">
        <v>676</v>
      </c>
      <c r="D3072">
        <v>113</v>
      </c>
      <c r="E3072">
        <v>1</v>
      </c>
      <c r="F3072">
        <v>113</v>
      </c>
    </row>
    <row r="3073" spans="1:6" x14ac:dyDescent="0.25">
      <c r="A3073">
        <v>3071</v>
      </c>
      <c r="B3073">
        <v>617</v>
      </c>
      <c r="C3073">
        <v>876</v>
      </c>
      <c r="D3073">
        <v>94</v>
      </c>
      <c r="E3073">
        <v>1</v>
      </c>
      <c r="F3073">
        <v>94</v>
      </c>
    </row>
    <row r="3074" spans="1:6" x14ac:dyDescent="0.25">
      <c r="A3074">
        <v>3072</v>
      </c>
      <c r="B3074">
        <v>617</v>
      </c>
      <c r="C3074">
        <v>732</v>
      </c>
      <c r="D3074">
        <v>119</v>
      </c>
      <c r="E3074">
        <v>3</v>
      </c>
      <c r="F3074">
        <v>357</v>
      </c>
    </row>
    <row r="3075" spans="1:6" x14ac:dyDescent="0.25">
      <c r="A3075">
        <v>3073</v>
      </c>
      <c r="B3075">
        <v>617</v>
      </c>
      <c r="C3075">
        <v>30</v>
      </c>
      <c r="D3075">
        <v>96</v>
      </c>
      <c r="E3075">
        <v>2</v>
      </c>
      <c r="F3075">
        <v>192</v>
      </c>
    </row>
    <row r="3076" spans="1:6" x14ac:dyDescent="0.25">
      <c r="A3076">
        <v>3074</v>
      </c>
      <c r="B3076">
        <v>617</v>
      </c>
      <c r="C3076">
        <v>847</v>
      </c>
      <c r="D3076">
        <v>113</v>
      </c>
      <c r="E3076">
        <v>1</v>
      </c>
      <c r="F3076">
        <v>113</v>
      </c>
    </row>
    <row r="3077" spans="1:6" x14ac:dyDescent="0.25">
      <c r="A3077">
        <v>3075</v>
      </c>
      <c r="B3077">
        <v>619</v>
      </c>
      <c r="C3077">
        <v>130</v>
      </c>
      <c r="D3077">
        <v>92</v>
      </c>
      <c r="E3077">
        <v>1</v>
      </c>
      <c r="F3077">
        <v>92</v>
      </c>
    </row>
    <row r="3078" spans="1:6" x14ac:dyDescent="0.25">
      <c r="A3078">
        <v>3076</v>
      </c>
      <c r="B3078">
        <v>619</v>
      </c>
      <c r="C3078">
        <v>251</v>
      </c>
      <c r="D3078">
        <v>95</v>
      </c>
      <c r="E3078">
        <v>3</v>
      </c>
      <c r="F3078">
        <v>285</v>
      </c>
    </row>
    <row r="3079" spans="1:6" x14ac:dyDescent="0.25">
      <c r="A3079">
        <v>3077</v>
      </c>
      <c r="B3079">
        <v>619</v>
      </c>
      <c r="C3079">
        <v>922</v>
      </c>
      <c r="D3079">
        <v>96</v>
      </c>
      <c r="E3079">
        <v>1</v>
      </c>
      <c r="F3079">
        <v>96</v>
      </c>
    </row>
    <row r="3080" spans="1:6" x14ac:dyDescent="0.25">
      <c r="A3080">
        <v>3078</v>
      </c>
      <c r="B3080">
        <v>620</v>
      </c>
      <c r="C3080">
        <v>413</v>
      </c>
      <c r="D3080">
        <v>119</v>
      </c>
      <c r="E3080">
        <v>3</v>
      </c>
      <c r="F3080">
        <v>357</v>
      </c>
    </row>
    <row r="3081" spans="1:6" x14ac:dyDescent="0.25">
      <c r="A3081">
        <v>3079</v>
      </c>
      <c r="B3081">
        <v>620</v>
      </c>
      <c r="C3081">
        <v>372</v>
      </c>
      <c r="D3081">
        <v>94</v>
      </c>
      <c r="E3081">
        <v>1</v>
      </c>
      <c r="F3081">
        <v>94</v>
      </c>
    </row>
    <row r="3082" spans="1:6" x14ac:dyDescent="0.25">
      <c r="A3082">
        <v>3080</v>
      </c>
      <c r="B3082">
        <v>620</v>
      </c>
      <c r="C3082">
        <v>343</v>
      </c>
      <c r="D3082">
        <v>109</v>
      </c>
      <c r="E3082">
        <v>2</v>
      </c>
      <c r="F3082">
        <v>218</v>
      </c>
    </row>
    <row r="3083" spans="1:6" x14ac:dyDescent="0.25">
      <c r="A3083">
        <v>3081</v>
      </c>
      <c r="B3083">
        <v>620</v>
      </c>
      <c r="C3083">
        <v>647</v>
      </c>
      <c r="D3083">
        <v>93</v>
      </c>
      <c r="E3083">
        <v>3</v>
      </c>
      <c r="F3083">
        <v>279</v>
      </c>
    </row>
    <row r="3084" spans="1:6" x14ac:dyDescent="0.25">
      <c r="A3084">
        <v>3082</v>
      </c>
      <c r="B3084">
        <v>620</v>
      </c>
      <c r="C3084">
        <v>616</v>
      </c>
      <c r="D3084">
        <v>112</v>
      </c>
      <c r="E3084">
        <v>1</v>
      </c>
      <c r="F3084">
        <v>112</v>
      </c>
    </row>
    <row r="3085" spans="1:6" x14ac:dyDescent="0.25">
      <c r="A3085">
        <v>3083</v>
      </c>
      <c r="B3085">
        <v>621</v>
      </c>
      <c r="C3085">
        <v>416</v>
      </c>
      <c r="D3085">
        <v>119</v>
      </c>
      <c r="E3085">
        <v>1</v>
      </c>
      <c r="F3085">
        <v>119</v>
      </c>
    </row>
    <row r="3086" spans="1:6" x14ac:dyDescent="0.25">
      <c r="A3086">
        <v>3084</v>
      </c>
      <c r="B3086">
        <v>621</v>
      </c>
      <c r="C3086">
        <v>486</v>
      </c>
      <c r="D3086">
        <v>118</v>
      </c>
      <c r="E3086">
        <v>1</v>
      </c>
      <c r="F3086">
        <v>118</v>
      </c>
    </row>
    <row r="3087" spans="1:6" x14ac:dyDescent="0.25">
      <c r="A3087">
        <v>3085</v>
      </c>
      <c r="B3087">
        <v>621</v>
      </c>
      <c r="C3087">
        <v>270</v>
      </c>
      <c r="D3087">
        <v>95</v>
      </c>
      <c r="E3087">
        <v>3</v>
      </c>
      <c r="F3087">
        <v>285</v>
      </c>
    </row>
    <row r="3088" spans="1:6" x14ac:dyDescent="0.25">
      <c r="A3088">
        <v>3086</v>
      </c>
      <c r="B3088">
        <v>621</v>
      </c>
      <c r="C3088">
        <v>472</v>
      </c>
      <c r="D3088">
        <v>118</v>
      </c>
      <c r="E3088">
        <v>1</v>
      </c>
      <c r="F3088">
        <v>118</v>
      </c>
    </row>
    <row r="3089" spans="1:6" x14ac:dyDescent="0.25">
      <c r="A3089">
        <v>3087</v>
      </c>
      <c r="B3089">
        <v>622</v>
      </c>
      <c r="C3089">
        <v>709</v>
      </c>
      <c r="D3089">
        <v>119</v>
      </c>
      <c r="E3089">
        <v>1</v>
      </c>
      <c r="F3089">
        <v>119</v>
      </c>
    </row>
    <row r="3090" spans="1:6" x14ac:dyDescent="0.25">
      <c r="A3090">
        <v>3088</v>
      </c>
      <c r="B3090">
        <v>622</v>
      </c>
      <c r="C3090">
        <v>236</v>
      </c>
      <c r="D3090">
        <v>106</v>
      </c>
      <c r="E3090">
        <v>3</v>
      </c>
      <c r="F3090">
        <v>318</v>
      </c>
    </row>
    <row r="3091" spans="1:6" x14ac:dyDescent="0.25">
      <c r="A3091">
        <v>3089</v>
      </c>
      <c r="B3091">
        <v>622</v>
      </c>
      <c r="C3091">
        <v>677</v>
      </c>
      <c r="D3091">
        <v>113</v>
      </c>
      <c r="E3091">
        <v>3</v>
      </c>
      <c r="F3091">
        <v>339</v>
      </c>
    </row>
    <row r="3092" spans="1:6" x14ac:dyDescent="0.25">
      <c r="A3092">
        <v>3090</v>
      </c>
      <c r="B3092">
        <v>622</v>
      </c>
      <c r="C3092">
        <v>498</v>
      </c>
      <c r="D3092">
        <v>102</v>
      </c>
      <c r="E3092">
        <v>2</v>
      </c>
      <c r="F3092">
        <v>204</v>
      </c>
    </row>
    <row r="3093" spans="1:6" x14ac:dyDescent="0.25">
      <c r="A3093">
        <v>3091</v>
      </c>
      <c r="B3093">
        <v>623</v>
      </c>
      <c r="C3093">
        <v>913</v>
      </c>
      <c r="D3093">
        <v>96</v>
      </c>
      <c r="E3093">
        <v>1</v>
      </c>
      <c r="F3093">
        <v>96</v>
      </c>
    </row>
    <row r="3094" spans="1:6" x14ac:dyDescent="0.25">
      <c r="A3094">
        <v>3092</v>
      </c>
      <c r="B3094">
        <v>623</v>
      </c>
      <c r="C3094">
        <v>997</v>
      </c>
      <c r="D3094">
        <v>106</v>
      </c>
      <c r="E3094">
        <v>1</v>
      </c>
      <c r="F3094">
        <v>106</v>
      </c>
    </row>
    <row r="3095" spans="1:6" x14ac:dyDescent="0.25">
      <c r="A3095">
        <v>3093</v>
      </c>
      <c r="B3095">
        <v>623</v>
      </c>
      <c r="C3095">
        <v>353</v>
      </c>
      <c r="D3095">
        <v>94</v>
      </c>
      <c r="E3095">
        <v>2</v>
      </c>
      <c r="F3095">
        <v>188</v>
      </c>
    </row>
    <row r="3096" spans="1:6" x14ac:dyDescent="0.25">
      <c r="A3096">
        <v>3094</v>
      </c>
      <c r="B3096">
        <v>624</v>
      </c>
      <c r="C3096">
        <v>316</v>
      </c>
      <c r="D3096">
        <v>109</v>
      </c>
      <c r="E3096">
        <v>1</v>
      </c>
      <c r="F3096">
        <v>109</v>
      </c>
    </row>
    <row r="3097" spans="1:6" x14ac:dyDescent="0.25">
      <c r="A3097">
        <v>3095</v>
      </c>
      <c r="B3097">
        <v>624</v>
      </c>
      <c r="C3097">
        <v>240</v>
      </c>
      <c r="D3097">
        <v>106</v>
      </c>
      <c r="E3097">
        <v>3</v>
      </c>
      <c r="F3097">
        <v>318</v>
      </c>
    </row>
    <row r="3098" spans="1:6" x14ac:dyDescent="0.25">
      <c r="A3098">
        <v>3096</v>
      </c>
      <c r="B3098">
        <v>624</v>
      </c>
      <c r="C3098">
        <v>672</v>
      </c>
      <c r="D3098">
        <v>113</v>
      </c>
      <c r="E3098">
        <v>3</v>
      </c>
      <c r="F3098">
        <v>339</v>
      </c>
    </row>
    <row r="3099" spans="1:6" x14ac:dyDescent="0.25">
      <c r="A3099">
        <v>3097</v>
      </c>
      <c r="B3099">
        <v>624</v>
      </c>
      <c r="C3099">
        <v>361</v>
      </c>
      <c r="D3099">
        <v>94</v>
      </c>
      <c r="E3099">
        <v>3</v>
      </c>
      <c r="F3099">
        <v>282</v>
      </c>
    </row>
    <row r="3100" spans="1:6" x14ac:dyDescent="0.25">
      <c r="A3100">
        <v>3098</v>
      </c>
      <c r="B3100">
        <v>624</v>
      </c>
      <c r="C3100">
        <v>1228</v>
      </c>
      <c r="D3100">
        <v>112</v>
      </c>
      <c r="E3100">
        <v>3</v>
      </c>
      <c r="F3100">
        <v>336</v>
      </c>
    </row>
    <row r="3101" spans="1:6" x14ac:dyDescent="0.25">
      <c r="A3101">
        <v>3099</v>
      </c>
      <c r="B3101">
        <v>624</v>
      </c>
      <c r="C3101">
        <v>1030</v>
      </c>
      <c r="D3101">
        <v>90</v>
      </c>
      <c r="E3101">
        <v>2</v>
      </c>
      <c r="F3101">
        <v>180</v>
      </c>
    </row>
    <row r="3102" spans="1:6" x14ac:dyDescent="0.25">
      <c r="A3102">
        <v>3100</v>
      </c>
      <c r="B3102">
        <v>624</v>
      </c>
      <c r="C3102">
        <v>590</v>
      </c>
      <c r="D3102">
        <v>100</v>
      </c>
      <c r="E3102">
        <v>2</v>
      </c>
      <c r="F3102">
        <v>200</v>
      </c>
    </row>
    <row r="3103" spans="1:6" x14ac:dyDescent="0.25">
      <c r="A3103">
        <v>3101</v>
      </c>
      <c r="B3103">
        <v>625</v>
      </c>
      <c r="C3103">
        <v>415</v>
      </c>
      <c r="D3103">
        <v>119</v>
      </c>
      <c r="E3103">
        <v>2</v>
      </c>
      <c r="F3103">
        <v>238</v>
      </c>
    </row>
    <row r="3104" spans="1:6" x14ac:dyDescent="0.25">
      <c r="A3104">
        <v>3102</v>
      </c>
      <c r="B3104">
        <v>625</v>
      </c>
      <c r="C3104">
        <v>138</v>
      </c>
      <c r="D3104">
        <v>92</v>
      </c>
      <c r="E3104">
        <v>2</v>
      </c>
      <c r="F3104">
        <v>184</v>
      </c>
    </row>
    <row r="3105" spans="1:6" x14ac:dyDescent="0.25">
      <c r="A3105">
        <v>3103</v>
      </c>
      <c r="B3105">
        <v>625</v>
      </c>
      <c r="C3105">
        <v>311</v>
      </c>
      <c r="D3105">
        <v>105</v>
      </c>
      <c r="E3105">
        <v>2</v>
      </c>
      <c r="F3105">
        <v>210</v>
      </c>
    </row>
    <row r="3106" spans="1:6" x14ac:dyDescent="0.25">
      <c r="A3106">
        <v>3104</v>
      </c>
      <c r="B3106">
        <v>626</v>
      </c>
      <c r="C3106">
        <v>493</v>
      </c>
      <c r="D3106">
        <v>102</v>
      </c>
      <c r="E3106">
        <v>3</v>
      </c>
      <c r="F3106">
        <v>306</v>
      </c>
    </row>
    <row r="3107" spans="1:6" x14ac:dyDescent="0.25">
      <c r="A3107">
        <v>3105</v>
      </c>
      <c r="B3107">
        <v>626</v>
      </c>
      <c r="C3107">
        <v>934</v>
      </c>
      <c r="D3107">
        <v>96</v>
      </c>
      <c r="E3107">
        <v>3</v>
      </c>
      <c r="F3107">
        <v>288</v>
      </c>
    </row>
    <row r="3108" spans="1:6" x14ac:dyDescent="0.25">
      <c r="A3108">
        <v>3106</v>
      </c>
      <c r="B3108">
        <v>626</v>
      </c>
      <c r="C3108">
        <v>1040</v>
      </c>
      <c r="D3108">
        <v>90</v>
      </c>
      <c r="E3108">
        <v>1</v>
      </c>
      <c r="F3108">
        <v>90</v>
      </c>
    </row>
    <row r="3109" spans="1:6" x14ac:dyDescent="0.25">
      <c r="A3109">
        <v>3107</v>
      </c>
      <c r="B3109">
        <v>627</v>
      </c>
      <c r="C3109">
        <v>94</v>
      </c>
      <c r="D3109">
        <v>118</v>
      </c>
      <c r="E3109">
        <v>1</v>
      </c>
      <c r="F3109">
        <v>118</v>
      </c>
    </row>
    <row r="3110" spans="1:6" x14ac:dyDescent="0.25">
      <c r="A3110">
        <v>3108</v>
      </c>
      <c r="B3110">
        <v>627</v>
      </c>
      <c r="C3110">
        <v>1074</v>
      </c>
      <c r="D3110">
        <v>93</v>
      </c>
      <c r="E3110">
        <v>2</v>
      </c>
      <c r="F3110">
        <v>186</v>
      </c>
    </row>
    <row r="3111" spans="1:6" x14ac:dyDescent="0.25">
      <c r="A3111">
        <v>3109</v>
      </c>
      <c r="B3111">
        <v>628</v>
      </c>
      <c r="C3111">
        <v>311</v>
      </c>
      <c r="D3111">
        <v>105</v>
      </c>
      <c r="E3111">
        <v>2</v>
      </c>
      <c r="F3111">
        <v>210</v>
      </c>
    </row>
    <row r="3112" spans="1:6" x14ac:dyDescent="0.25">
      <c r="A3112">
        <v>3110</v>
      </c>
      <c r="B3112">
        <v>628</v>
      </c>
      <c r="C3112">
        <v>579</v>
      </c>
      <c r="D3112">
        <v>100</v>
      </c>
      <c r="E3112">
        <v>3</v>
      </c>
      <c r="F3112">
        <v>300</v>
      </c>
    </row>
    <row r="3113" spans="1:6" x14ac:dyDescent="0.25">
      <c r="A3113">
        <v>3111</v>
      </c>
      <c r="B3113">
        <v>628</v>
      </c>
      <c r="C3113">
        <v>494</v>
      </c>
      <c r="D3113">
        <v>102</v>
      </c>
      <c r="E3113">
        <v>2</v>
      </c>
      <c r="F3113">
        <v>204</v>
      </c>
    </row>
    <row r="3114" spans="1:6" x14ac:dyDescent="0.25">
      <c r="A3114">
        <v>3112</v>
      </c>
      <c r="B3114">
        <v>628</v>
      </c>
      <c r="C3114">
        <v>675</v>
      </c>
      <c r="D3114">
        <v>113</v>
      </c>
      <c r="E3114">
        <v>1</v>
      </c>
      <c r="F3114">
        <v>113</v>
      </c>
    </row>
    <row r="3115" spans="1:6" x14ac:dyDescent="0.25">
      <c r="A3115">
        <v>3113</v>
      </c>
      <c r="B3115">
        <v>628</v>
      </c>
      <c r="C3115">
        <v>626</v>
      </c>
      <c r="D3115">
        <v>112</v>
      </c>
      <c r="E3115">
        <v>1</v>
      </c>
      <c r="F3115">
        <v>112</v>
      </c>
    </row>
    <row r="3116" spans="1:6" x14ac:dyDescent="0.25">
      <c r="A3116">
        <v>3114</v>
      </c>
      <c r="B3116">
        <v>628</v>
      </c>
      <c r="C3116">
        <v>79</v>
      </c>
      <c r="D3116">
        <v>118</v>
      </c>
      <c r="E3116">
        <v>3</v>
      </c>
      <c r="F3116">
        <v>354</v>
      </c>
    </row>
    <row r="3117" spans="1:6" x14ac:dyDescent="0.25">
      <c r="A3117">
        <v>3115</v>
      </c>
      <c r="B3117">
        <v>628</v>
      </c>
      <c r="C3117">
        <v>1209</v>
      </c>
      <c r="D3117">
        <v>105</v>
      </c>
      <c r="E3117">
        <v>1</v>
      </c>
      <c r="F3117">
        <v>105</v>
      </c>
    </row>
    <row r="3118" spans="1:6" x14ac:dyDescent="0.25">
      <c r="A3118">
        <v>3116</v>
      </c>
      <c r="B3118">
        <v>628</v>
      </c>
      <c r="C3118">
        <v>384</v>
      </c>
      <c r="D3118">
        <v>94</v>
      </c>
      <c r="E3118">
        <v>3</v>
      </c>
      <c r="F3118">
        <v>282</v>
      </c>
    </row>
    <row r="3119" spans="1:6" x14ac:dyDescent="0.25">
      <c r="A3119">
        <v>3117</v>
      </c>
      <c r="B3119">
        <v>629</v>
      </c>
      <c r="C3119">
        <v>710</v>
      </c>
      <c r="D3119">
        <v>119</v>
      </c>
      <c r="E3119">
        <v>1</v>
      </c>
      <c r="F3119">
        <v>119</v>
      </c>
    </row>
    <row r="3120" spans="1:6" x14ac:dyDescent="0.25">
      <c r="A3120">
        <v>3118</v>
      </c>
      <c r="B3120">
        <v>629</v>
      </c>
      <c r="C3120">
        <v>819</v>
      </c>
      <c r="D3120">
        <v>117</v>
      </c>
      <c r="E3120">
        <v>3</v>
      </c>
      <c r="F3120">
        <v>351</v>
      </c>
    </row>
    <row r="3121" spans="1:6" x14ac:dyDescent="0.25">
      <c r="A3121">
        <v>3119</v>
      </c>
      <c r="B3121">
        <v>629</v>
      </c>
      <c r="C3121">
        <v>250</v>
      </c>
      <c r="D3121">
        <v>95</v>
      </c>
      <c r="E3121">
        <v>2</v>
      </c>
      <c r="F3121">
        <v>190</v>
      </c>
    </row>
    <row r="3122" spans="1:6" x14ac:dyDescent="0.25">
      <c r="A3122">
        <v>3120</v>
      </c>
      <c r="B3122">
        <v>629</v>
      </c>
      <c r="C3122">
        <v>484</v>
      </c>
      <c r="D3122">
        <v>118</v>
      </c>
      <c r="E3122">
        <v>3</v>
      </c>
      <c r="F3122">
        <v>354</v>
      </c>
    </row>
    <row r="3123" spans="1:6" x14ac:dyDescent="0.25">
      <c r="A3123">
        <v>3121</v>
      </c>
      <c r="B3123">
        <v>630</v>
      </c>
      <c r="C3123">
        <v>325</v>
      </c>
      <c r="D3123">
        <v>109</v>
      </c>
      <c r="E3123">
        <v>3</v>
      </c>
      <c r="F3123">
        <v>327</v>
      </c>
    </row>
    <row r="3124" spans="1:6" x14ac:dyDescent="0.25">
      <c r="A3124">
        <v>3122</v>
      </c>
      <c r="B3124">
        <v>630</v>
      </c>
      <c r="C3124">
        <v>943</v>
      </c>
      <c r="D3124">
        <v>96</v>
      </c>
      <c r="E3124">
        <v>2</v>
      </c>
      <c r="F3124">
        <v>192</v>
      </c>
    </row>
    <row r="3125" spans="1:6" x14ac:dyDescent="0.25">
      <c r="A3125">
        <v>3123</v>
      </c>
      <c r="B3125">
        <v>630</v>
      </c>
      <c r="C3125">
        <v>1062</v>
      </c>
      <c r="D3125">
        <v>93</v>
      </c>
      <c r="E3125">
        <v>2</v>
      </c>
      <c r="F3125">
        <v>186</v>
      </c>
    </row>
    <row r="3126" spans="1:6" x14ac:dyDescent="0.25">
      <c r="A3126">
        <v>3124</v>
      </c>
      <c r="B3126">
        <v>630</v>
      </c>
      <c r="C3126">
        <v>1084</v>
      </c>
      <c r="D3126">
        <v>93</v>
      </c>
      <c r="E3126">
        <v>3</v>
      </c>
      <c r="F3126">
        <v>279</v>
      </c>
    </row>
    <row r="3127" spans="1:6" x14ac:dyDescent="0.25">
      <c r="A3127">
        <v>3125</v>
      </c>
      <c r="B3127">
        <v>630</v>
      </c>
      <c r="C3127">
        <v>882</v>
      </c>
      <c r="D3127">
        <v>94</v>
      </c>
      <c r="E3127">
        <v>3</v>
      </c>
      <c r="F3127">
        <v>282</v>
      </c>
    </row>
    <row r="3128" spans="1:6" x14ac:dyDescent="0.25">
      <c r="A3128">
        <v>3126</v>
      </c>
      <c r="B3128">
        <v>631</v>
      </c>
      <c r="C3128">
        <v>874</v>
      </c>
      <c r="D3128">
        <v>113</v>
      </c>
      <c r="E3128">
        <v>1</v>
      </c>
      <c r="F3128">
        <v>113</v>
      </c>
    </row>
    <row r="3129" spans="1:6" x14ac:dyDescent="0.25">
      <c r="A3129">
        <v>3127</v>
      </c>
      <c r="B3129">
        <v>631</v>
      </c>
      <c r="C3129">
        <v>788</v>
      </c>
      <c r="D3129">
        <v>91</v>
      </c>
      <c r="E3129">
        <v>3</v>
      </c>
      <c r="F3129">
        <v>273</v>
      </c>
    </row>
    <row r="3130" spans="1:6" x14ac:dyDescent="0.25">
      <c r="A3130">
        <v>3128</v>
      </c>
      <c r="B3130">
        <v>631</v>
      </c>
      <c r="C3130">
        <v>1131</v>
      </c>
      <c r="D3130">
        <v>102</v>
      </c>
      <c r="E3130">
        <v>3</v>
      </c>
      <c r="F3130">
        <v>306</v>
      </c>
    </row>
    <row r="3131" spans="1:6" x14ac:dyDescent="0.25">
      <c r="A3131">
        <v>3129</v>
      </c>
      <c r="B3131">
        <v>631</v>
      </c>
      <c r="C3131">
        <v>1221</v>
      </c>
      <c r="D3131">
        <v>105</v>
      </c>
      <c r="E3131">
        <v>1</v>
      </c>
      <c r="F3131">
        <v>105</v>
      </c>
    </row>
    <row r="3132" spans="1:6" x14ac:dyDescent="0.25">
      <c r="A3132">
        <v>3130</v>
      </c>
      <c r="B3132">
        <v>632</v>
      </c>
      <c r="C3132">
        <v>1041</v>
      </c>
      <c r="D3132">
        <v>90</v>
      </c>
      <c r="E3132">
        <v>2</v>
      </c>
      <c r="F3132">
        <v>180</v>
      </c>
    </row>
    <row r="3133" spans="1:6" x14ac:dyDescent="0.25">
      <c r="A3133">
        <v>3131</v>
      </c>
      <c r="B3133">
        <v>632</v>
      </c>
      <c r="C3133">
        <v>191</v>
      </c>
      <c r="D3133">
        <v>98</v>
      </c>
      <c r="E3133">
        <v>3</v>
      </c>
      <c r="F3133">
        <v>294</v>
      </c>
    </row>
    <row r="3134" spans="1:6" x14ac:dyDescent="0.25">
      <c r="A3134">
        <v>3132</v>
      </c>
      <c r="B3134">
        <v>632</v>
      </c>
      <c r="C3134">
        <v>413</v>
      </c>
      <c r="D3134">
        <v>119</v>
      </c>
      <c r="E3134">
        <v>2</v>
      </c>
      <c r="F3134">
        <v>238</v>
      </c>
    </row>
    <row r="3135" spans="1:6" x14ac:dyDescent="0.25">
      <c r="A3135">
        <v>3133</v>
      </c>
      <c r="B3135">
        <v>632</v>
      </c>
      <c r="C3135">
        <v>1133</v>
      </c>
      <c r="D3135">
        <v>102</v>
      </c>
      <c r="E3135">
        <v>3</v>
      </c>
      <c r="F3135">
        <v>306</v>
      </c>
    </row>
    <row r="3136" spans="1:6" x14ac:dyDescent="0.25">
      <c r="A3136">
        <v>3134</v>
      </c>
      <c r="B3136">
        <v>633</v>
      </c>
      <c r="C3136">
        <v>993</v>
      </c>
      <c r="D3136">
        <v>106</v>
      </c>
      <c r="E3136">
        <v>1</v>
      </c>
      <c r="F3136">
        <v>106</v>
      </c>
    </row>
    <row r="3137" spans="1:6" x14ac:dyDescent="0.25">
      <c r="A3137">
        <v>3135</v>
      </c>
      <c r="B3137">
        <v>633</v>
      </c>
      <c r="C3137">
        <v>988</v>
      </c>
      <c r="D3137">
        <v>106</v>
      </c>
      <c r="E3137">
        <v>1</v>
      </c>
      <c r="F3137">
        <v>106</v>
      </c>
    </row>
    <row r="3138" spans="1:6" x14ac:dyDescent="0.25">
      <c r="A3138">
        <v>3136</v>
      </c>
      <c r="B3138">
        <v>633</v>
      </c>
      <c r="C3138">
        <v>383</v>
      </c>
      <c r="D3138">
        <v>94</v>
      </c>
      <c r="E3138">
        <v>3</v>
      </c>
      <c r="F3138">
        <v>282</v>
      </c>
    </row>
    <row r="3139" spans="1:6" x14ac:dyDescent="0.25">
      <c r="A3139">
        <v>3137</v>
      </c>
      <c r="B3139">
        <v>633</v>
      </c>
      <c r="C3139">
        <v>720</v>
      </c>
      <c r="D3139">
        <v>119</v>
      </c>
      <c r="E3139">
        <v>2</v>
      </c>
      <c r="F3139">
        <v>238</v>
      </c>
    </row>
    <row r="3140" spans="1:6" x14ac:dyDescent="0.25">
      <c r="A3140">
        <v>3138</v>
      </c>
      <c r="B3140">
        <v>633</v>
      </c>
      <c r="C3140">
        <v>267</v>
      </c>
      <c r="D3140">
        <v>95</v>
      </c>
      <c r="E3140">
        <v>2</v>
      </c>
      <c r="F3140">
        <v>190</v>
      </c>
    </row>
    <row r="3141" spans="1:6" x14ac:dyDescent="0.25">
      <c r="A3141">
        <v>3139</v>
      </c>
      <c r="B3141">
        <v>633</v>
      </c>
      <c r="C3141">
        <v>1179</v>
      </c>
      <c r="D3141">
        <v>99</v>
      </c>
      <c r="E3141">
        <v>3</v>
      </c>
      <c r="F3141">
        <v>297</v>
      </c>
    </row>
    <row r="3142" spans="1:6" x14ac:dyDescent="0.25">
      <c r="A3142">
        <v>3140</v>
      </c>
      <c r="B3142">
        <v>633</v>
      </c>
      <c r="C3142">
        <v>215</v>
      </c>
      <c r="D3142">
        <v>106</v>
      </c>
      <c r="E3142">
        <v>2</v>
      </c>
      <c r="F3142">
        <v>212</v>
      </c>
    </row>
    <row r="3143" spans="1:6" x14ac:dyDescent="0.25">
      <c r="A3143">
        <v>3141</v>
      </c>
      <c r="B3143">
        <v>634</v>
      </c>
      <c r="C3143">
        <v>1159</v>
      </c>
      <c r="D3143">
        <v>99</v>
      </c>
      <c r="E3143">
        <v>3</v>
      </c>
      <c r="F3143">
        <v>297</v>
      </c>
    </row>
    <row r="3144" spans="1:6" x14ac:dyDescent="0.25">
      <c r="A3144">
        <v>3142</v>
      </c>
      <c r="B3144">
        <v>634</v>
      </c>
      <c r="C3144">
        <v>760</v>
      </c>
      <c r="D3144">
        <v>109</v>
      </c>
      <c r="E3144">
        <v>3</v>
      </c>
      <c r="F3144">
        <v>327</v>
      </c>
    </row>
    <row r="3145" spans="1:6" x14ac:dyDescent="0.25">
      <c r="A3145">
        <v>3143</v>
      </c>
      <c r="B3145">
        <v>634</v>
      </c>
      <c r="C3145">
        <v>1123</v>
      </c>
      <c r="D3145">
        <v>102</v>
      </c>
      <c r="E3145">
        <v>1</v>
      </c>
      <c r="F3145">
        <v>102</v>
      </c>
    </row>
    <row r="3146" spans="1:6" x14ac:dyDescent="0.25">
      <c r="A3146">
        <v>3144</v>
      </c>
      <c r="B3146">
        <v>634</v>
      </c>
      <c r="C3146">
        <v>1066</v>
      </c>
      <c r="D3146">
        <v>93</v>
      </c>
      <c r="E3146">
        <v>3</v>
      </c>
      <c r="F3146">
        <v>279</v>
      </c>
    </row>
    <row r="3147" spans="1:6" x14ac:dyDescent="0.25">
      <c r="A3147">
        <v>3145</v>
      </c>
      <c r="B3147">
        <v>634</v>
      </c>
      <c r="C3147">
        <v>847</v>
      </c>
      <c r="D3147">
        <v>113</v>
      </c>
      <c r="E3147">
        <v>1</v>
      </c>
      <c r="F3147">
        <v>113</v>
      </c>
    </row>
    <row r="3148" spans="1:6" x14ac:dyDescent="0.25">
      <c r="A3148">
        <v>3146</v>
      </c>
      <c r="B3148">
        <v>634</v>
      </c>
      <c r="C3148">
        <v>846</v>
      </c>
      <c r="D3148">
        <v>113</v>
      </c>
      <c r="E3148">
        <v>1</v>
      </c>
      <c r="F3148">
        <v>113</v>
      </c>
    </row>
    <row r="3149" spans="1:6" x14ac:dyDescent="0.25">
      <c r="A3149">
        <v>3147</v>
      </c>
      <c r="B3149">
        <v>634</v>
      </c>
      <c r="C3149">
        <v>402</v>
      </c>
      <c r="D3149">
        <v>119</v>
      </c>
      <c r="E3149">
        <v>2</v>
      </c>
      <c r="F3149">
        <v>238</v>
      </c>
    </row>
    <row r="3150" spans="1:6" x14ac:dyDescent="0.25">
      <c r="A3150">
        <v>3148</v>
      </c>
      <c r="B3150">
        <v>634</v>
      </c>
      <c r="C3150">
        <v>1149</v>
      </c>
      <c r="D3150">
        <v>102</v>
      </c>
      <c r="E3150">
        <v>2</v>
      </c>
      <c r="F3150">
        <v>204</v>
      </c>
    </row>
    <row r="3151" spans="1:6" x14ac:dyDescent="0.25">
      <c r="A3151">
        <v>3149</v>
      </c>
      <c r="B3151">
        <v>634</v>
      </c>
      <c r="C3151">
        <v>231</v>
      </c>
      <c r="D3151">
        <v>106</v>
      </c>
      <c r="E3151">
        <v>3</v>
      </c>
      <c r="F3151">
        <v>318</v>
      </c>
    </row>
    <row r="3152" spans="1:6" x14ac:dyDescent="0.25">
      <c r="A3152">
        <v>3150</v>
      </c>
      <c r="B3152">
        <v>634</v>
      </c>
      <c r="C3152">
        <v>968</v>
      </c>
      <c r="D3152">
        <v>97</v>
      </c>
      <c r="E3152">
        <v>1</v>
      </c>
      <c r="F3152">
        <v>97</v>
      </c>
    </row>
    <row r="3153" spans="1:6" x14ac:dyDescent="0.25">
      <c r="A3153">
        <v>3151</v>
      </c>
      <c r="B3153">
        <v>635</v>
      </c>
      <c r="C3153">
        <v>183</v>
      </c>
      <c r="D3153">
        <v>98</v>
      </c>
      <c r="E3153">
        <v>1</v>
      </c>
      <c r="F3153">
        <v>98</v>
      </c>
    </row>
    <row r="3154" spans="1:6" x14ac:dyDescent="0.25">
      <c r="A3154">
        <v>3152</v>
      </c>
      <c r="B3154">
        <v>635</v>
      </c>
      <c r="C3154">
        <v>843</v>
      </c>
      <c r="D3154">
        <v>113</v>
      </c>
      <c r="E3154">
        <v>2</v>
      </c>
      <c r="F3154">
        <v>226</v>
      </c>
    </row>
    <row r="3155" spans="1:6" x14ac:dyDescent="0.25">
      <c r="A3155">
        <v>3153</v>
      </c>
      <c r="B3155">
        <v>635</v>
      </c>
      <c r="C3155">
        <v>455</v>
      </c>
      <c r="D3155">
        <v>118</v>
      </c>
      <c r="E3155">
        <v>1</v>
      </c>
      <c r="F3155">
        <v>118</v>
      </c>
    </row>
    <row r="3156" spans="1:6" x14ac:dyDescent="0.25">
      <c r="A3156">
        <v>3154</v>
      </c>
      <c r="B3156">
        <v>635</v>
      </c>
      <c r="C3156">
        <v>429</v>
      </c>
      <c r="D3156">
        <v>107</v>
      </c>
      <c r="E3156">
        <v>2</v>
      </c>
      <c r="F3156">
        <v>214</v>
      </c>
    </row>
    <row r="3157" spans="1:6" x14ac:dyDescent="0.25">
      <c r="A3157">
        <v>3155</v>
      </c>
      <c r="B3157">
        <v>635</v>
      </c>
      <c r="C3157">
        <v>615</v>
      </c>
      <c r="D3157">
        <v>112</v>
      </c>
      <c r="E3157">
        <v>1</v>
      </c>
      <c r="F3157">
        <v>112</v>
      </c>
    </row>
    <row r="3158" spans="1:6" x14ac:dyDescent="0.25">
      <c r="A3158">
        <v>3156</v>
      </c>
      <c r="B3158">
        <v>635</v>
      </c>
      <c r="C3158">
        <v>453</v>
      </c>
      <c r="D3158">
        <v>107</v>
      </c>
      <c r="E3158">
        <v>3</v>
      </c>
      <c r="F3158">
        <v>321</v>
      </c>
    </row>
    <row r="3159" spans="1:6" x14ac:dyDescent="0.25">
      <c r="A3159">
        <v>3157</v>
      </c>
      <c r="B3159">
        <v>636</v>
      </c>
      <c r="C3159">
        <v>99</v>
      </c>
      <c r="D3159">
        <v>118</v>
      </c>
      <c r="E3159">
        <v>1</v>
      </c>
      <c r="F3159">
        <v>118</v>
      </c>
    </row>
    <row r="3160" spans="1:6" x14ac:dyDescent="0.25">
      <c r="A3160">
        <v>3158</v>
      </c>
      <c r="B3160">
        <v>636</v>
      </c>
      <c r="C3160">
        <v>105</v>
      </c>
      <c r="D3160">
        <v>92</v>
      </c>
      <c r="E3160">
        <v>2</v>
      </c>
      <c r="F3160">
        <v>184</v>
      </c>
    </row>
    <row r="3161" spans="1:6" x14ac:dyDescent="0.25">
      <c r="A3161">
        <v>3159</v>
      </c>
      <c r="B3161">
        <v>636</v>
      </c>
      <c r="C3161">
        <v>796</v>
      </c>
      <c r="D3161">
        <v>91</v>
      </c>
      <c r="E3161">
        <v>2</v>
      </c>
      <c r="F3161">
        <v>182</v>
      </c>
    </row>
    <row r="3162" spans="1:6" x14ac:dyDescent="0.25">
      <c r="A3162">
        <v>3160</v>
      </c>
      <c r="B3162">
        <v>636</v>
      </c>
      <c r="C3162">
        <v>107</v>
      </c>
      <c r="D3162">
        <v>92</v>
      </c>
      <c r="E3162">
        <v>2</v>
      </c>
      <c r="F3162">
        <v>184</v>
      </c>
    </row>
    <row r="3163" spans="1:6" x14ac:dyDescent="0.25">
      <c r="A3163">
        <v>3161</v>
      </c>
      <c r="B3163">
        <v>637</v>
      </c>
      <c r="C3163">
        <v>1158</v>
      </c>
      <c r="D3163">
        <v>99</v>
      </c>
      <c r="E3163">
        <v>1</v>
      </c>
      <c r="F3163">
        <v>99</v>
      </c>
    </row>
    <row r="3164" spans="1:6" x14ac:dyDescent="0.25">
      <c r="A3164">
        <v>3162</v>
      </c>
      <c r="B3164">
        <v>637</v>
      </c>
      <c r="C3164">
        <v>1175</v>
      </c>
      <c r="D3164">
        <v>99</v>
      </c>
      <c r="E3164">
        <v>2</v>
      </c>
      <c r="F3164">
        <v>198</v>
      </c>
    </row>
    <row r="3165" spans="1:6" x14ac:dyDescent="0.25">
      <c r="A3165">
        <v>3163</v>
      </c>
      <c r="B3165">
        <v>637</v>
      </c>
      <c r="C3165">
        <v>157</v>
      </c>
      <c r="D3165">
        <v>91</v>
      </c>
      <c r="E3165">
        <v>2</v>
      </c>
      <c r="F3165">
        <v>182</v>
      </c>
    </row>
    <row r="3166" spans="1:6" x14ac:dyDescent="0.25">
      <c r="A3166">
        <v>3164</v>
      </c>
      <c r="B3166">
        <v>637</v>
      </c>
      <c r="C3166">
        <v>765</v>
      </c>
      <c r="D3166">
        <v>109</v>
      </c>
      <c r="E3166">
        <v>3</v>
      </c>
      <c r="F3166">
        <v>327</v>
      </c>
    </row>
    <row r="3167" spans="1:6" x14ac:dyDescent="0.25">
      <c r="A3167">
        <v>3165</v>
      </c>
      <c r="B3167">
        <v>638</v>
      </c>
      <c r="C3167">
        <v>460</v>
      </c>
      <c r="D3167">
        <v>118</v>
      </c>
      <c r="E3167">
        <v>1</v>
      </c>
      <c r="F3167">
        <v>118</v>
      </c>
    </row>
    <row r="3168" spans="1:6" x14ac:dyDescent="0.25">
      <c r="A3168">
        <v>3166</v>
      </c>
      <c r="B3168">
        <v>638</v>
      </c>
      <c r="C3168">
        <v>847</v>
      </c>
      <c r="D3168">
        <v>113</v>
      </c>
      <c r="E3168">
        <v>3</v>
      </c>
      <c r="F3168">
        <v>339</v>
      </c>
    </row>
    <row r="3169" spans="1:6" x14ac:dyDescent="0.25">
      <c r="A3169">
        <v>3167</v>
      </c>
      <c r="B3169">
        <v>638</v>
      </c>
      <c r="C3169">
        <v>924</v>
      </c>
      <c r="D3169">
        <v>96</v>
      </c>
      <c r="E3169">
        <v>3</v>
      </c>
      <c r="F3169">
        <v>288</v>
      </c>
    </row>
    <row r="3170" spans="1:6" x14ac:dyDescent="0.25">
      <c r="A3170">
        <v>3168</v>
      </c>
      <c r="B3170">
        <v>638</v>
      </c>
      <c r="C3170">
        <v>458</v>
      </c>
      <c r="D3170">
        <v>118</v>
      </c>
      <c r="E3170">
        <v>3</v>
      </c>
      <c r="F3170">
        <v>354</v>
      </c>
    </row>
    <row r="3171" spans="1:6" x14ac:dyDescent="0.25">
      <c r="A3171">
        <v>3169</v>
      </c>
      <c r="B3171">
        <v>638</v>
      </c>
      <c r="C3171">
        <v>175</v>
      </c>
      <c r="D3171">
        <v>98</v>
      </c>
      <c r="E3171">
        <v>3</v>
      </c>
      <c r="F3171">
        <v>294</v>
      </c>
    </row>
    <row r="3172" spans="1:6" x14ac:dyDescent="0.25">
      <c r="A3172">
        <v>3170</v>
      </c>
      <c r="B3172">
        <v>638</v>
      </c>
      <c r="C3172">
        <v>1005</v>
      </c>
      <c r="D3172">
        <v>106</v>
      </c>
      <c r="E3172">
        <v>2</v>
      </c>
      <c r="F3172">
        <v>212</v>
      </c>
    </row>
    <row r="3173" spans="1:6" x14ac:dyDescent="0.25">
      <c r="A3173">
        <v>3171</v>
      </c>
      <c r="B3173">
        <v>639</v>
      </c>
      <c r="C3173">
        <v>666</v>
      </c>
      <c r="D3173">
        <v>113</v>
      </c>
      <c r="E3173">
        <v>1</v>
      </c>
      <c r="F3173">
        <v>113</v>
      </c>
    </row>
    <row r="3174" spans="1:6" x14ac:dyDescent="0.25">
      <c r="A3174">
        <v>3172</v>
      </c>
      <c r="B3174">
        <v>639</v>
      </c>
      <c r="C3174">
        <v>1143</v>
      </c>
      <c r="D3174">
        <v>102</v>
      </c>
      <c r="E3174">
        <v>2</v>
      </c>
      <c r="F3174">
        <v>204</v>
      </c>
    </row>
    <row r="3175" spans="1:6" x14ac:dyDescent="0.25">
      <c r="A3175">
        <v>3173</v>
      </c>
      <c r="B3175">
        <v>639</v>
      </c>
      <c r="C3175">
        <v>73</v>
      </c>
      <c r="D3175">
        <v>118</v>
      </c>
      <c r="E3175">
        <v>2</v>
      </c>
      <c r="F3175">
        <v>236</v>
      </c>
    </row>
    <row r="3176" spans="1:6" x14ac:dyDescent="0.25">
      <c r="A3176">
        <v>3174</v>
      </c>
      <c r="B3176">
        <v>639</v>
      </c>
      <c r="C3176">
        <v>855</v>
      </c>
      <c r="D3176">
        <v>113</v>
      </c>
      <c r="E3176">
        <v>2</v>
      </c>
      <c r="F3176">
        <v>226</v>
      </c>
    </row>
    <row r="3177" spans="1:6" x14ac:dyDescent="0.25">
      <c r="A3177">
        <v>3175</v>
      </c>
      <c r="B3177">
        <v>639</v>
      </c>
      <c r="C3177">
        <v>949</v>
      </c>
      <c r="D3177">
        <v>97</v>
      </c>
      <c r="E3177">
        <v>1</v>
      </c>
      <c r="F3177">
        <v>97</v>
      </c>
    </row>
    <row r="3178" spans="1:6" x14ac:dyDescent="0.25">
      <c r="A3178">
        <v>3176</v>
      </c>
      <c r="B3178">
        <v>640</v>
      </c>
      <c r="C3178">
        <v>1011</v>
      </c>
      <c r="D3178">
        <v>106</v>
      </c>
      <c r="E3178">
        <v>1</v>
      </c>
      <c r="F3178">
        <v>106</v>
      </c>
    </row>
    <row r="3179" spans="1:6" x14ac:dyDescent="0.25">
      <c r="A3179">
        <v>3177</v>
      </c>
      <c r="B3179">
        <v>641</v>
      </c>
      <c r="C3179">
        <v>1249</v>
      </c>
      <c r="D3179">
        <v>112</v>
      </c>
      <c r="E3179">
        <v>1</v>
      </c>
      <c r="F3179">
        <v>112</v>
      </c>
    </row>
    <row r="3180" spans="1:6" x14ac:dyDescent="0.25">
      <c r="A3180">
        <v>3178</v>
      </c>
      <c r="B3180">
        <v>641</v>
      </c>
      <c r="C3180">
        <v>25</v>
      </c>
      <c r="D3180">
        <v>96</v>
      </c>
      <c r="E3180">
        <v>1</v>
      </c>
      <c r="F3180">
        <v>96</v>
      </c>
    </row>
    <row r="3181" spans="1:6" x14ac:dyDescent="0.25">
      <c r="A3181">
        <v>3179</v>
      </c>
      <c r="B3181">
        <v>641</v>
      </c>
      <c r="C3181">
        <v>161</v>
      </c>
      <c r="D3181">
        <v>91</v>
      </c>
      <c r="E3181">
        <v>2</v>
      </c>
      <c r="F3181">
        <v>182</v>
      </c>
    </row>
    <row r="3182" spans="1:6" x14ac:dyDescent="0.25">
      <c r="A3182">
        <v>3180</v>
      </c>
      <c r="B3182">
        <v>641</v>
      </c>
      <c r="C3182">
        <v>1039</v>
      </c>
      <c r="D3182">
        <v>90</v>
      </c>
      <c r="E3182">
        <v>1</v>
      </c>
      <c r="F3182">
        <v>90</v>
      </c>
    </row>
    <row r="3183" spans="1:6" x14ac:dyDescent="0.25">
      <c r="A3183">
        <v>3181</v>
      </c>
      <c r="B3183">
        <v>641</v>
      </c>
      <c r="C3183">
        <v>840</v>
      </c>
      <c r="D3183">
        <v>113</v>
      </c>
      <c r="E3183">
        <v>3</v>
      </c>
      <c r="F3183">
        <v>339</v>
      </c>
    </row>
    <row r="3184" spans="1:6" x14ac:dyDescent="0.25">
      <c r="A3184">
        <v>3182</v>
      </c>
      <c r="B3184">
        <v>642</v>
      </c>
      <c r="C3184">
        <v>1222</v>
      </c>
      <c r="D3184">
        <v>105</v>
      </c>
      <c r="E3184">
        <v>3</v>
      </c>
      <c r="F3184">
        <v>315</v>
      </c>
    </row>
    <row r="3185" spans="1:6" x14ac:dyDescent="0.25">
      <c r="A3185">
        <v>3183</v>
      </c>
      <c r="B3185">
        <v>642</v>
      </c>
      <c r="C3185">
        <v>96</v>
      </c>
      <c r="D3185">
        <v>118</v>
      </c>
      <c r="E3185">
        <v>2</v>
      </c>
      <c r="F3185">
        <v>236</v>
      </c>
    </row>
    <row r="3186" spans="1:6" x14ac:dyDescent="0.25">
      <c r="A3186">
        <v>3184</v>
      </c>
      <c r="B3186">
        <v>642</v>
      </c>
      <c r="C3186">
        <v>942</v>
      </c>
      <c r="D3186">
        <v>96</v>
      </c>
      <c r="E3186">
        <v>3</v>
      </c>
      <c r="F3186">
        <v>288</v>
      </c>
    </row>
    <row r="3187" spans="1:6" x14ac:dyDescent="0.25">
      <c r="A3187">
        <v>3185</v>
      </c>
      <c r="B3187">
        <v>642</v>
      </c>
      <c r="C3187">
        <v>1201</v>
      </c>
      <c r="D3187">
        <v>105</v>
      </c>
      <c r="E3187">
        <v>2</v>
      </c>
      <c r="F3187">
        <v>210</v>
      </c>
    </row>
    <row r="3188" spans="1:6" x14ac:dyDescent="0.25">
      <c r="A3188">
        <v>3186</v>
      </c>
      <c r="B3188">
        <v>642</v>
      </c>
      <c r="C3188">
        <v>935</v>
      </c>
      <c r="D3188">
        <v>96</v>
      </c>
      <c r="E3188">
        <v>2</v>
      </c>
      <c r="F3188">
        <v>192</v>
      </c>
    </row>
    <row r="3189" spans="1:6" x14ac:dyDescent="0.25">
      <c r="A3189">
        <v>3187</v>
      </c>
      <c r="B3189">
        <v>642</v>
      </c>
      <c r="C3189">
        <v>443</v>
      </c>
      <c r="D3189">
        <v>107</v>
      </c>
      <c r="E3189">
        <v>1</v>
      </c>
      <c r="F3189">
        <v>107</v>
      </c>
    </row>
    <row r="3190" spans="1:6" x14ac:dyDescent="0.25">
      <c r="A3190">
        <v>3188</v>
      </c>
      <c r="B3190">
        <v>642</v>
      </c>
      <c r="C3190">
        <v>755</v>
      </c>
      <c r="D3190">
        <v>109</v>
      </c>
      <c r="E3190">
        <v>2</v>
      </c>
      <c r="F3190">
        <v>218</v>
      </c>
    </row>
    <row r="3191" spans="1:6" x14ac:dyDescent="0.25">
      <c r="A3191">
        <v>3189</v>
      </c>
      <c r="B3191">
        <v>642</v>
      </c>
      <c r="C3191">
        <v>496</v>
      </c>
      <c r="D3191">
        <v>102</v>
      </c>
      <c r="E3191">
        <v>1</v>
      </c>
      <c r="F3191">
        <v>102</v>
      </c>
    </row>
    <row r="3192" spans="1:6" x14ac:dyDescent="0.25">
      <c r="A3192">
        <v>3190</v>
      </c>
      <c r="B3192">
        <v>642</v>
      </c>
      <c r="C3192">
        <v>671</v>
      </c>
      <c r="D3192">
        <v>113</v>
      </c>
      <c r="E3192">
        <v>1</v>
      </c>
      <c r="F3192">
        <v>113</v>
      </c>
    </row>
    <row r="3193" spans="1:6" x14ac:dyDescent="0.25">
      <c r="A3193">
        <v>3191</v>
      </c>
      <c r="B3193">
        <v>643</v>
      </c>
      <c r="C3193">
        <v>1196</v>
      </c>
      <c r="D3193">
        <v>105</v>
      </c>
      <c r="E3193">
        <v>2</v>
      </c>
      <c r="F3193">
        <v>210</v>
      </c>
    </row>
    <row r="3194" spans="1:6" x14ac:dyDescent="0.25">
      <c r="A3194">
        <v>3192</v>
      </c>
      <c r="B3194">
        <v>643</v>
      </c>
      <c r="C3194">
        <v>641</v>
      </c>
      <c r="D3194">
        <v>93</v>
      </c>
      <c r="E3194">
        <v>2</v>
      </c>
      <c r="F3194">
        <v>186</v>
      </c>
    </row>
    <row r="3195" spans="1:6" x14ac:dyDescent="0.25">
      <c r="A3195">
        <v>3193</v>
      </c>
      <c r="B3195">
        <v>643</v>
      </c>
      <c r="C3195">
        <v>682</v>
      </c>
      <c r="D3195">
        <v>113</v>
      </c>
      <c r="E3195">
        <v>3</v>
      </c>
      <c r="F3195">
        <v>339</v>
      </c>
    </row>
    <row r="3196" spans="1:6" x14ac:dyDescent="0.25">
      <c r="A3196">
        <v>3194</v>
      </c>
      <c r="B3196">
        <v>643</v>
      </c>
      <c r="C3196">
        <v>458</v>
      </c>
      <c r="D3196">
        <v>118</v>
      </c>
      <c r="E3196">
        <v>3</v>
      </c>
      <c r="F3196">
        <v>354</v>
      </c>
    </row>
    <row r="3197" spans="1:6" x14ac:dyDescent="0.25">
      <c r="A3197">
        <v>3195</v>
      </c>
      <c r="B3197">
        <v>643</v>
      </c>
      <c r="C3197">
        <v>954</v>
      </c>
      <c r="D3197">
        <v>97</v>
      </c>
      <c r="E3197">
        <v>1</v>
      </c>
      <c r="F3197">
        <v>97</v>
      </c>
    </row>
    <row r="3198" spans="1:6" x14ac:dyDescent="0.25">
      <c r="A3198">
        <v>3196</v>
      </c>
      <c r="B3198">
        <v>643</v>
      </c>
      <c r="C3198">
        <v>271</v>
      </c>
      <c r="D3198">
        <v>95</v>
      </c>
      <c r="E3198">
        <v>2</v>
      </c>
      <c r="F3198">
        <v>190</v>
      </c>
    </row>
    <row r="3199" spans="1:6" x14ac:dyDescent="0.25">
      <c r="A3199">
        <v>3197</v>
      </c>
      <c r="B3199">
        <v>643</v>
      </c>
      <c r="C3199">
        <v>320</v>
      </c>
      <c r="D3199">
        <v>109</v>
      </c>
      <c r="E3199">
        <v>1</v>
      </c>
      <c r="F3199">
        <v>109</v>
      </c>
    </row>
    <row r="3200" spans="1:6" x14ac:dyDescent="0.25">
      <c r="A3200">
        <v>3198</v>
      </c>
      <c r="B3200">
        <v>643</v>
      </c>
      <c r="C3200">
        <v>1189</v>
      </c>
      <c r="D3200">
        <v>99</v>
      </c>
      <c r="E3200">
        <v>3</v>
      </c>
      <c r="F3200">
        <v>297</v>
      </c>
    </row>
    <row r="3201" spans="1:6" x14ac:dyDescent="0.25">
      <c r="A3201">
        <v>3199</v>
      </c>
      <c r="B3201">
        <v>644</v>
      </c>
      <c r="C3201">
        <v>454</v>
      </c>
      <c r="D3201">
        <v>107</v>
      </c>
      <c r="E3201">
        <v>2</v>
      </c>
      <c r="F3201">
        <v>214</v>
      </c>
    </row>
    <row r="3202" spans="1:6" x14ac:dyDescent="0.25">
      <c r="A3202">
        <v>3200</v>
      </c>
      <c r="B3202">
        <v>644</v>
      </c>
      <c r="C3202">
        <v>167</v>
      </c>
      <c r="D3202">
        <v>91</v>
      </c>
      <c r="E3202">
        <v>3</v>
      </c>
      <c r="F3202">
        <v>273</v>
      </c>
    </row>
    <row r="3203" spans="1:6" x14ac:dyDescent="0.25">
      <c r="A3203">
        <v>3201</v>
      </c>
      <c r="B3203">
        <v>644</v>
      </c>
      <c r="C3203">
        <v>1</v>
      </c>
      <c r="D3203">
        <v>96</v>
      </c>
      <c r="E3203">
        <v>2</v>
      </c>
      <c r="F3203">
        <v>192</v>
      </c>
    </row>
    <row r="3204" spans="1:6" x14ac:dyDescent="0.25">
      <c r="A3204">
        <v>3202</v>
      </c>
      <c r="B3204">
        <v>644</v>
      </c>
      <c r="C3204">
        <v>957</v>
      </c>
      <c r="D3204">
        <v>97</v>
      </c>
      <c r="E3204">
        <v>3</v>
      </c>
      <c r="F3204">
        <v>291</v>
      </c>
    </row>
    <row r="3205" spans="1:6" x14ac:dyDescent="0.25">
      <c r="A3205">
        <v>3203</v>
      </c>
      <c r="B3205">
        <v>645</v>
      </c>
      <c r="C3205">
        <v>444</v>
      </c>
      <c r="D3205">
        <v>107</v>
      </c>
      <c r="E3205">
        <v>2</v>
      </c>
      <c r="F3205">
        <v>214</v>
      </c>
    </row>
    <row r="3206" spans="1:6" x14ac:dyDescent="0.25">
      <c r="A3206">
        <v>3204</v>
      </c>
      <c r="B3206">
        <v>645</v>
      </c>
      <c r="C3206">
        <v>586</v>
      </c>
      <c r="D3206">
        <v>100</v>
      </c>
      <c r="E3206">
        <v>2</v>
      </c>
      <c r="F3206">
        <v>200</v>
      </c>
    </row>
    <row r="3207" spans="1:6" x14ac:dyDescent="0.25">
      <c r="A3207">
        <v>3205</v>
      </c>
      <c r="B3207">
        <v>645</v>
      </c>
      <c r="C3207">
        <v>580</v>
      </c>
      <c r="D3207">
        <v>100</v>
      </c>
      <c r="E3207">
        <v>3</v>
      </c>
      <c r="F3207">
        <v>300</v>
      </c>
    </row>
    <row r="3208" spans="1:6" x14ac:dyDescent="0.25">
      <c r="A3208">
        <v>3206</v>
      </c>
      <c r="B3208">
        <v>645</v>
      </c>
      <c r="C3208">
        <v>455</v>
      </c>
      <c r="D3208">
        <v>118</v>
      </c>
      <c r="E3208">
        <v>2</v>
      </c>
      <c r="F3208">
        <v>236</v>
      </c>
    </row>
    <row r="3209" spans="1:6" x14ac:dyDescent="0.25">
      <c r="A3209">
        <v>3207</v>
      </c>
      <c r="B3209">
        <v>645</v>
      </c>
      <c r="C3209">
        <v>939</v>
      </c>
      <c r="D3209">
        <v>96</v>
      </c>
      <c r="E3209">
        <v>3</v>
      </c>
      <c r="F3209">
        <v>288</v>
      </c>
    </row>
    <row r="3210" spans="1:6" x14ac:dyDescent="0.25">
      <c r="A3210">
        <v>3208</v>
      </c>
      <c r="B3210">
        <v>645</v>
      </c>
      <c r="C3210">
        <v>525</v>
      </c>
      <c r="D3210">
        <v>98</v>
      </c>
      <c r="E3210">
        <v>2</v>
      </c>
      <c r="F3210">
        <v>196</v>
      </c>
    </row>
    <row r="3211" spans="1:6" x14ac:dyDescent="0.25">
      <c r="A3211">
        <v>3209</v>
      </c>
      <c r="B3211">
        <v>645</v>
      </c>
      <c r="C3211">
        <v>470</v>
      </c>
      <c r="D3211">
        <v>118</v>
      </c>
      <c r="E3211">
        <v>2</v>
      </c>
      <c r="F3211">
        <v>236</v>
      </c>
    </row>
    <row r="3212" spans="1:6" x14ac:dyDescent="0.25">
      <c r="A3212">
        <v>3210</v>
      </c>
      <c r="B3212">
        <v>646</v>
      </c>
      <c r="C3212">
        <v>367</v>
      </c>
      <c r="D3212">
        <v>94</v>
      </c>
      <c r="E3212">
        <v>3</v>
      </c>
      <c r="F3212">
        <v>282</v>
      </c>
    </row>
    <row r="3213" spans="1:6" x14ac:dyDescent="0.25">
      <c r="A3213">
        <v>3211</v>
      </c>
      <c r="B3213">
        <v>646</v>
      </c>
      <c r="C3213">
        <v>186</v>
      </c>
      <c r="D3213">
        <v>98</v>
      </c>
      <c r="E3213">
        <v>1</v>
      </c>
      <c r="F3213">
        <v>98</v>
      </c>
    </row>
    <row r="3214" spans="1:6" x14ac:dyDescent="0.25">
      <c r="A3214">
        <v>3212</v>
      </c>
      <c r="B3214">
        <v>646</v>
      </c>
      <c r="C3214">
        <v>411</v>
      </c>
      <c r="D3214">
        <v>119</v>
      </c>
      <c r="E3214">
        <v>3</v>
      </c>
      <c r="F3214">
        <v>357</v>
      </c>
    </row>
    <row r="3215" spans="1:6" x14ac:dyDescent="0.25">
      <c r="A3215">
        <v>3213</v>
      </c>
      <c r="B3215">
        <v>647</v>
      </c>
      <c r="C3215">
        <v>991</v>
      </c>
      <c r="D3215">
        <v>106</v>
      </c>
      <c r="E3215">
        <v>3</v>
      </c>
      <c r="F3215">
        <v>318</v>
      </c>
    </row>
    <row r="3216" spans="1:6" x14ac:dyDescent="0.25">
      <c r="A3216">
        <v>3214</v>
      </c>
      <c r="B3216">
        <v>647</v>
      </c>
      <c r="C3216">
        <v>1218</v>
      </c>
      <c r="D3216">
        <v>105</v>
      </c>
      <c r="E3216">
        <v>3</v>
      </c>
      <c r="F3216">
        <v>315</v>
      </c>
    </row>
    <row r="3217" spans="1:6" x14ac:dyDescent="0.25">
      <c r="A3217">
        <v>3215</v>
      </c>
      <c r="B3217">
        <v>647</v>
      </c>
      <c r="C3217">
        <v>253</v>
      </c>
      <c r="D3217">
        <v>95</v>
      </c>
      <c r="E3217">
        <v>2</v>
      </c>
      <c r="F3217">
        <v>190</v>
      </c>
    </row>
    <row r="3218" spans="1:6" x14ac:dyDescent="0.25">
      <c r="A3218">
        <v>3216</v>
      </c>
      <c r="B3218">
        <v>648</v>
      </c>
      <c r="C3218">
        <v>85</v>
      </c>
      <c r="D3218">
        <v>118</v>
      </c>
      <c r="E3218">
        <v>3</v>
      </c>
      <c r="F3218">
        <v>354</v>
      </c>
    </row>
    <row r="3219" spans="1:6" x14ac:dyDescent="0.25">
      <c r="A3219">
        <v>3217</v>
      </c>
      <c r="B3219">
        <v>648</v>
      </c>
      <c r="C3219">
        <v>835</v>
      </c>
      <c r="D3219">
        <v>117</v>
      </c>
      <c r="E3219">
        <v>3</v>
      </c>
      <c r="F3219">
        <v>351</v>
      </c>
    </row>
    <row r="3220" spans="1:6" x14ac:dyDescent="0.25">
      <c r="A3220">
        <v>3218</v>
      </c>
      <c r="B3220">
        <v>648</v>
      </c>
      <c r="C3220">
        <v>257</v>
      </c>
      <c r="D3220">
        <v>95</v>
      </c>
      <c r="E3220">
        <v>3</v>
      </c>
      <c r="F3220">
        <v>285</v>
      </c>
    </row>
    <row r="3221" spans="1:6" x14ac:dyDescent="0.25">
      <c r="A3221">
        <v>3219</v>
      </c>
      <c r="B3221">
        <v>649</v>
      </c>
      <c r="C3221">
        <v>922</v>
      </c>
      <c r="D3221">
        <v>96</v>
      </c>
      <c r="E3221">
        <v>2</v>
      </c>
      <c r="F3221">
        <v>192</v>
      </c>
    </row>
    <row r="3222" spans="1:6" x14ac:dyDescent="0.25">
      <c r="A3222">
        <v>3220</v>
      </c>
      <c r="B3222">
        <v>649</v>
      </c>
      <c r="C3222">
        <v>413</v>
      </c>
      <c r="D3222">
        <v>119</v>
      </c>
      <c r="E3222">
        <v>3</v>
      </c>
      <c r="F3222">
        <v>357</v>
      </c>
    </row>
    <row r="3223" spans="1:6" x14ac:dyDescent="0.25">
      <c r="A3223">
        <v>3221</v>
      </c>
      <c r="B3223">
        <v>649</v>
      </c>
      <c r="C3223">
        <v>1215</v>
      </c>
      <c r="D3223">
        <v>105</v>
      </c>
      <c r="E3223">
        <v>1</v>
      </c>
      <c r="F3223">
        <v>105</v>
      </c>
    </row>
    <row r="3224" spans="1:6" x14ac:dyDescent="0.25">
      <c r="A3224">
        <v>3222</v>
      </c>
      <c r="B3224">
        <v>649</v>
      </c>
      <c r="C3224">
        <v>294</v>
      </c>
      <c r="D3224">
        <v>105</v>
      </c>
      <c r="E3224">
        <v>3</v>
      </c>
      <c r="F3224">
        <v>315</v>
      </c>
    </row>
    <row r="3225" spans="1:6" x14ac:dyDescent="0.25">
      <c r="A3225">
        <v>3223</v>
      </c>
      <c r="B3225">
        <v>649</v>
      </c>
      <c r="C3225">
        <v>274</v>
      </c>
      <c r="D3225">
        <v>95</v>
      </c>
      <c r="E3225">
        <v>2</v>
      </c>
      <c r="F3225">
        <v>190</v>
      </c>
    </row>
    <row r="3226" spans="1:6" x14ac:dyDescent="0.25">
      <c r="A3226">
        <v>3224</v>
      </c>
      <c r="B3226">
        <v>650</v>
      </c>
      <c r="C3226">
        <v>975</v>
      </c>
      <c r="D3226">
        <v>97</v>
      </c>
      <c r="E3226">
        <v>2</v>
      </c>
      <c r="F3226">
        <v>194</v>
      </c>
    </row>
    <row r="3227" spans="1:6" x14ac:dyDescent="0.25">
      <c r="A3227">
        <v>3225</v>
      </c>
      <c r="B3227">
        <v>650</v>
      </c>
      <c r="C3227">
        <v>579</v>
      </c>
      <c r="D3227">
        <v>100</v>
      </c>
      <c r="E3227">
        <v>1</v>
      </c>
      <c r="F3227">
        <v>100</v>
      </c>
    </row>
    <row r="3228" spans="1:6" x14ac:dyDescent="0.25">
      <c r="A3228">
        <v>3226</v>
      </c>
      <c r="B3228">
        <v>650</v>
      </c>
      <c r="C3228">
        <v>156</v>
      </c>
      <c r="D3228">
        <v>91</v>
      </c>
      <c r="E3228">
        <v>1</v>
      </c>
      <c r="F3228">
        <v>91</v>
      </c>
    </row>
    <row r="3229" spans="1:6" x14ac:dyDescent="0.25">
      <c r="A3229">
        <v>3227</v>
      </c>
      <c r="B3229">
        <v>650</v>
      </c>
      <c r="C3229">
        <v>953</v>
      </c>
      <c r="D3229">
        <v>97</v>
      </c>
      <c r="E3229">
        <v>1</v>
      </c>
      <c r="F3229">
        <v>97</v>
      </c>
    </row>
    <row r="3230" spans="1:6" x14ac:dyDescent="0.25">
      <c r="A3230">
        <v>3228</v>
      </c>
      <c r="B3230">
        <v>650</v>
      </c>
      <c r="C3230">
        <v>951</v>
      </c>
      <c r="D3230">
        <v>97</v>
      </c>
      <c r="E3230">
        <v>1</v>
      </c>
      <c r="F3230">
        <v>97</v>
      </c>
    </row>
    <row r="3231" spans="1:6" x14ac:dyDescent="0.25">
      <c r="A3231">
        <v>3229</v>
      </c>
      <c r="B3231">
        <v>650</v>
      </c>
      <c r="C3231">
        <v>407</v>
      </c>
      <c r="D3231">
        <v>119</v>
      </c>
      <c r="E3231">
        <v>2</v>
      </c>
      <c r="F3231">
        <v>238</v>
      </c>
    </row>
    <row r="3232" spans="1:6" x14ac:dyDescent="0.25">
      <c r="A3232">
        <v>3230</v>
      </c>
      <c r="B3232">
        <v>650</v>
      </c>
      <c r="C3232">
        <v>1205</v>
      </c>
      <c r="D3232">
        <v>105</v>
      </c>
      <c r="E3232">
        <v>3</v>
      </c>
      <c r="F3232">
        <v>315</v>
      </c>
    </row>
    <row r="3233" spans="1:6" x14ac:dyDescent="0.25">
      <c r="A3233">
        <v>3231</v>
      </c>
      <c r="B3233">
        <v>651</v>
      </c>
      <c r="C3233">
        <v>997</v>
      </c>
      <c r="D3233">
        <v>106</v>
      </c>
      <c r="E3233">
        <v>3</v>
      </c>
      <c r="F3233">
        <v>318</v>
      </c>
    </row>
    <row r="3234" spans="1:6" x14ac:dyDescent="0.25">
      <c r="A3234">
        <v>3232</v>
      </c>
      <c r="B3234">
        <v>651</v>
      </c>
      <c r="C3234">
        <v>538</v>
      </c>
      <c r="D3234">
        <v>98</v>
      </c>
      <c r="E3234">
        <v>3</v>
      </c>
      <c r="F3234">
        <v>294</v>
      </c>
    </row>
    <row r="3235" spans="1:6" x14ac:dyDescent="0.25">
      <c r="A3235">
        <v>3233</v>
      </c>
      <c r="B3235">
        <v>651</v>
      </c>
      <c r="C3235">
        <v>640</v>
      </c>
      <c r="D3235">
        <v>93</v>
      </c>
      <c r="E3235">
        <v>1</v>
      </c>
      <c r="F3235">
        <v>93</v>
      </c>
    </row>
    <row r="3236" spans="1:6" x14ac:dyDescent="0.25">
      <c r="A3236">
        <v>3234</v>
      </c>
      <c r="B3236">
        <v>651</v>
      </c>
      <c r="C3236">
        <v>1072</v>
      </c>
      <c r="D3236">
        <v>93</v>
      </c>
      <c r="E3236">
        <v>2</v>
      </c>
      <c r="F3236">
        <v>186</v>
      </c>
    </row>
    <row r="3237" spans="1:6" x14ac:dyDescent="0.25">
      <c r="A3237">
        <v>3235</v>
      </c>
      <c r="B3237">
        <v>651</v>
      </c>
      <c r="C3237">
        <v>156</v>
      </c>
      <c r="D3237">
        <v>91</v>
      </c>
      <c r="E3237">
        <v>2</v>
      </c>
      <c r="F3237">
        <v>182</v>
      </c>
    </row>
    <row r="3238" spans="1:6" x14ac:dyDescent="0.25">
      <c r="A3238">
        <v>3236</v>
      </c>
      <c r="B3238">
        <v>651</v>
      </c>
      <c r="C3238">
        <v>361</v>
      </c>
      <c r="D3238">
        <v>94</v>
      </c>
      <c r="E3238">
        <v>2</v>
      </c>
      <c r="F3238">
        <v>188</v>
      </c>
    </row>
    <row r="3239" spans="1:6" x14ac:dyDescent="0.25">
      <c r="A3239">
        <v>3237</v>
      </c>
      <c r="B3239">
        <v>651</v>
      </c>
      <c r="C3239">
        <v>801</v>
      </c>
      <c r="D3239">
        <v>91</v>
      </c>
      <c r="E3239">
        <v>1</v>
      </c>
      <c r="F3239">
        <v>91</v>
      </c>
    </row>
    <row r="3240" spans="1:6" x14ac:dyDescent="0.25">
      <c r="A3240">
        <v>3238</v>
      </c>
      <c r="B3240">
        <v>651</v>
      </c>
      <c r="C3240">
        <v>456</v>
      </c>
      <c r="D3240">
        <v>118</v>
      </c>
      <c r="E3240">
        <v>1</v>
      </c>
      <c r="F3240">
        <v>118</v>
      </c>
    </row>
    <row r="3241" spans="1:6" x14ac:dyDescent="0.25">
      <c r="A3241">
        <v>3239</v>
      </c>
      <c r="B3241">
        <v>651</v>
      </c>
      <c r="C3241">
        <v>336</v>
      </c>
      <c r="D3241">
        <v>109</v>
      </c>
      <c r="E3241">
        <v>2</v>
      </c>
      <c r="F3241">
        <v>218</v>
      </c>
    </row>
    <row r="3242" spans="1:6" x14ac:dyDescent="0.25">
      <c r="A3242">
        <v>3240</v>
      </c>
      <c r="B3242">
        <v>652</v>
      </c>
      <c r="C3242">
        <v>516</v>
      </c>
      <c r="D3242">
        <v>102</v>
      </c>
      <c r="E3242">
        <v>2</v>
      </c>
      <c r="F3242">
        <v>204</v>
      </c>
    </row>
    <row r="3243" spans="1:6" x14ac:dyDescent="0.25">
      <c r="A3243">
        <v>3241</v>
      </c>
      <c r="B3243">
        <v>652</v>
      </c>
      <c r="C3243">
        <v>908</v>
      </c>
      <c r="D3243">
        <v>94</v>
      </c>
      <c r="E3243">
        <v>3</v>
      </c>
      <c r="F3243">
        <v>282</v>
      </c>
    </row>
    <row r="3244" spans="1:6" x14ac:dyDescent="0.25">
      <c r="A3244">
        <v>3242</v>
      </c>
      <c r="B3244">
        <v>652</v>
      </c>
      <c r="C3244">
        <v>386</v>
      </c>
      <c r="D3244">
        <v>119</v>
      </c>
      <c r="E3244">
        <v>2</v>
      </c>
      <c r="F3244">
        <v>238</v>
      </c>
    </row>
    <row r="3245" spans="1:6" x14ac:dyDescent="0.25">
      <c r="A3245">
        <v>3243</v>
      </c>
      <c r="B3245">
        <v>653</v>
      </c>
      <c r="C3245">
        <v>702</v>
      </c>
      <c r="D3245">
        <v>119</v>
      </c>
      <c r="E3245">
        <v>3</v>
      </c>
      <c r="F3245">
        <v>357</v>
      </c>
    </row>
    <row r="3246" spans="1:6" x14ac:dyDescent="0.25">
      <c r="A3246">
        <v>3244</v>
      </c>
      <c r="B3246">
        <v>653</v>
      </c>
      <c r="C3246">
        <v>232</v>
      </c>
      <c r="D3246">
        <v>106</v>
      </c>
      <c r="E3246">
        <v>1</v>
      </c>
      <c r="F3246">
        <v>106</v>
      </c>
    </row>
    <row r="3247" spans="1:6" x14ac:dyDescent="0.25">
      <c r="A3247">
        <v>3245</v>
      </c>
      <c r="B3247">
        <v>653</v>
      </c>
      <c r="C3247">
        <v>216</v>
      </c>
      <c r="D3247">
        <v>106</v>
      </c>
      <c r="E3247">
        <v>1</v>
      </c>
      <c r="F3247">
        <v>106</v>
      </c>
    </row>
    <row r="3248" spans="1:6" x14ac:dyDescent="0.25">
      <c r="A3248">
        <v>3246</v>
      </c>
      <c r="B3248">
        <v>653</v>
      </c>
      <c r="C3248">
        <v>599</v>
      </c>
      <c r="D3248">
        <v>112</v>
      </c>
      <c r="E3248">
        <v>2</v>
      </c>
      <c r="F3248">
        <v>224</v>
      </c>
    </row>
    <row r="3249" spans="1:6" x14ac:dyDescent="0.25">
      <c r="A3249">
        <v>3247</v>
      </c>
      <c r="B3249">
        <v>653</v>
      </c>
      <c r="C3249">
        <v>561</v>
      </c>
      <c r="D3249">
        <v>100</v>
      </c>
      <c r="E3249">
        <v>2</v>
      </c>
      <c r="F3249">
        <v>200</v>
      </c>
    </row>
    <row r="3250" spans="1:6" x14ac:dyDescent="0.25">
      <c r="A3250">
        <v>3248</v>
      </c>
      <c r="B3250">
        <v>653</v>
      </c>
      <c r="C3250">
        <v>492</v>
      </c>
      <c r="D3250">
        <v>102</v>
      </c>
      <c r="E3250">
        <v>1</v>
      </c>
      <c r="F3250">
        <v>102</v>
      </c>
    </row>
    <row r="3251" spans="1:6" x14ac:dyDescent="0.25">
      <c r="A3251">
        <v>3249</v>
      </c>
      <c r="B3251">
        <v>653</v>
      </c>
      <c r="C3251">
        <v>970</v>
      </c>
      <c r="D3251">
        <v>97</v>
      </c>
      <c r="E3251">
        <v>2</v>
      </c>
      <c r="F3251">
        <v>194</v>
      </c>
    </row>
    <row r="3252" spans="1:6" x14ac:dyDescent="0.25">
      <c r="A3252">
        <v>3250</v>
      </c>
      <c r="B3252">
        <v>653</v>
      </c>
      <c r="C3252">
        <v>781</v>
      </c>
      <c r="D3252">
        <v>91</v>
      </c>
      <c r="E3252">
        <v>1</v>
      </c>
      <c r="F3252">
        <v>91</v>
      </c>
    </row>
    <row r="3253" spans="1:6" x14ac:dyDescent="0.25">
      <c r="A3253">
        <v>3251</v>
      </c>
      <c r="B3253">
        <v>654</v>
      </c>
      <c r="C3253">
        <v>830</v>
      </c>
      <c r="D3253">
        <v>117</v>
      </c>
      <c r="E3253">
        <v>3</v>
      </c>
      <c r="F3253">
        <v>351</v>
      </c>
    </row>
    <row r="3254" spans="1:6" x14ac:dyDescent="0.25">
      <c r="A3254">
        <v>3252</v>
      </c>
      <c r="B3254">
        <v>654</v>
      </c>
      <c r="C3254">
        <v>826</v>
      </c>
      <c r="D3254">
        <v>117</v>
      </c>
      <c r="E3254">
        <v>2</v>
      </c>
      <c r="F3254">
        <v>234</v>
      </c>
    </row>
    <row r="3255" spans="1:6" x14ac:dyDescent="0.25">
      <c r="A3255">
        <v>3253</v>
      </c>
      <c r="B3255">
        <v>655</v>
      </c>
      <c r="C3255">
        <v>766</v>
      </c>
      <c r="D3255">
        <v>109</v>
      </c>
      <c r="E3255">
        <v>2</v>
      </c>
      <c r="F3255">
        <v>218</v>
      </c>
    </row>
    <row r="3256" spans="1:6" x14ac:dyDescent="0.25">
      <c r="A3256">
        <v>3254</v>
      </c>
      <c r="B3256">
        <v>655</v>
      </c>
      <c r="C3256">
        <v>73</v>
      </c>
      <c r="D3256">
        <v>118</v>
      </c>
      <c r="E3256">
        <v>3</v>
      </c>
      <c r="F3256">
        <v>354</v>
      </c>
    </row>
    <row r="3257" spans="1:6" x14ac:dyDescent="0.25">
      <c r="A3257">
        <v>3255</v>
      </c>
      <c r="B3257">
        <v>655</v>
      </c>
      <c r="C3257">
        <v>371</v>
      </c>
      <c r="D3257">
        <v>94</v>
      </c>
      <c r="E3257">
        <v>1</v>
      </c>
      <c r="F3257">
        <v>94</v>
      </c>
    </row>
    <row r="3258" spans="1:6" x14ac:dyDescent="0.25">
      <c r="A3258">
        <v>3256</v>
      </c>
      <c r="B3258">
        <v>655</v>
      </c>
      <c r="C3258">
        <v>175</v>
      </c>
      <c r="D3258">
        <v>98</v>
      </c>
      <c r="E3258">
        <v>3</v>
      </c>
      <c r="F3258">
        <v>294</v>
      </c>
    </row>
    <row r="3259" spans="1:6" x14ac:dyDescent="0.25">
      <c r="A3259">
        <v>3257</v>
      </c>
      <c r="B3259">
        <v>656</v>
      </c>
      <c r="C3259">
        <v>282</v>
      </c>
      <c r="D3259">
        <v>105</v>
      </c>
      <c r="E3259">
        <v>3</v>
      </c>
      <c r="F3259">
        <v>315</v>
      </c>
    </row>
    <row r="3260" spans="1:6" x14ac:dyDescent="0.25">
      <c r="A3260">
        <v>3258</v>
      </c>
      <c r="B3260">
        <v>656</v>
      </c>
      <c r="C3260">
        <v>55</v>
      </c>
      <c r="D3260">
        <v>104</v>
      </c>
      <c r="E3260">
        <v>3</v>
      </c>
      <c r="F3260">
        <v>312</v>
      </c>
    </row>
    <row r="3261" spans="1:6" x14ac:dyDescent="0.25">
      <c r="A3261">
        <v>3259</v>
      </c>
      <c r="B3261">
        <v>657</v>
      </c>
      <c r="C3261">
        <v>700</v>
      </c>
      <c r="D3261">
        <v>119</v>
      </c>
      <c r="E3261">
        <v>1</v>
      </c>
      <c r="F3261">
        <v>119</v>
      </c>
    </row>
    <row r="3262" spans="1:6" x14ac:dyDescent="0.25">
      <c r="A3262">
        <v>3260</v>
      </c>
      <c r="B3262">
        <v>657</v>
      </c>
      <c r="C3262">
        <v>686</v>
      </c>
      <c r="D3262">
        <v>113</v>
      </c>
      <c r="E3262">
        <v>1</v>
      </c>
      <c r="F3262">
        <v>113</v>
      </c>
    </row>
    <row r="3263" spans="1:6" x14ac:dyDescent="0.25">
      <c r="A3263">
        <v>3261</v>
      </c>
      <c r="B3263">
        <v>657</v>
      </c>
      <c r="C3263">
        <v>1185</v>
      </c>
      <c r="D3263">
        <v>99</v>
      </c>
      <c r="E3263">
        <v>3</v>
      </c>
      <c r="F3263">
        <v>297</v>
      </c>
    </row>
    <row r="3264" spans="1:6" x14ac:dyDescent="0.25">
      <c r="A3264">
        <v>3262</v>
      </c>
      <c r="B3264">
        <v>658</v>
      </c>
      <c r="C3264">
        <v>908</v>
      </c>
      <c r="D3264">
        <v>94</v>
      </c>
      <c r="E3264">
        <v>3</v>
      </c>
      <c r="F3264">
        <v>282</v>
      </c>
    </row>
    <row r="3265" spans="1:6" x14ac:dyDescent="0.25">
      <c r="A3265">
        <v>3263</v>
      </c>
      <c r="B3265">
        <v>658</v>
      </c>
      <c r="C3265">
        <v>195</v>
      </c>
      <c r="D3265">
        <v>98</v>
      </c>
      <c r="E3265">
        <v>2</v>
      </c>
      <c r="F3265">
        <v>196</v>
      </c>
    </row>
    <row r="3266" spans="1:6" x14ac:dyDescent="0.25">
      <c r="A3266">
        <v>3264</v>
      </c>
      <c r="B3266">
        <v>658</v>
      </c>
      <c r="C3266">
        <v>1123</v>
      </c>
      <c r="D3266">
        <v>102</v>
      </c>
      <c r="E3266">
        <v>3</v>
      </c>
      <c r="F3266">
        <v>306</v>
      </c>
    </row>
    <row r="3267" spans="1:6" x14ac:dyDescent="0.25">
      <c r="A3267">
        <v>3265</v>
      </c>
      <c r="B3267">
        <v>658</v>
      </c>
      <c r="C3267">
        <v>439</v>
      </c>
      <c r="D3267">
        <v>107</v>
      </c>
      <c r="E3267">
        <v>2</v>
      </c>
      <c r="F3267">
        <v>214</v>
      </c>
    </row>
    <row r="3268" spans="1:6" x14ac:dyDescent="0.25">
      <c r="A3268">
        <v>3266</v>
      </c>
      <c r="B3268">
        <v>658</v>
      </c>
      <c r="C3268">
        <v>692</v>
      </c>
      <c r="D3268">
        <v>113</v>
      </c>
      <c r="E3268">
        <v>1</v>
      </c>
      <c r="F3268">
        <v>113</v>
      </c>
    </row>
    <row r="3269" spans="1:6" x14ac:dyDescent="0.25">
      <c r="A3269">
        <v>3267</v>
      </c>
      <c r="B3269">
        <v>658</v>
      </c>
      <c r="C3269">
        <v>1204</v>
      </c>
      <c r="D3269">
        <v>105</v>
      </c>
      <c r="E3269">
        <v>2</v>
      </c>
      <c r="F3269">
        <v>210</v>
      </c>
    </row>
    <row r="3270" spans="1:6" x14ac:dyDescent="0.25">
      <c r="A3270">
        <v>3268</v>
      </c>
      <c r="B3270">
        <v>658</v>
      </c>
      <c r="C3270">
        <v>271</v>
      </c>
      <c r="D3270">
        <v>95</v>
      </c>
      <c r="E3270">
        <v>1</v>
      </c>
      <c r="F3270">
        <v>95</v>
      </c>
    </row>
    <row r="3271" spans="1:6" x14ac:dyDescent="0.25">
      <c r="A3271">
        <v>3269</v>
      </c>
      <c r="B3271">
        <v>658</v>
      </c>
      <c r="C3271">
        <v>42</v>
      </c>
      <c r="D3271">
        <v>104</v>
      </c>
      <c r="E3271">
        <v>1</v>
      </c>
      <c r="F3271">
        <v>104</v>
      </c>
    </row>
    <row r="3272" spans="1:6" x14ac:dyDescent="0.25">
      <c r="A3272">
        <v>3270</v>
      </c>
      <c r="B3272">
        <v>659</v>
      </c>
      <c r="C3272">
        <v>1042</v>
      </c>
      <c r="D3272">
        <v>90</v>
      </c>
      <c r="E3272">
        <v>1</v>
      </c>
      <c r="F3272">
        <v>90</v>
      </c>
    </row>
    <row r="3273" spans="1:6" x14ac:dyDescent="0.25">
      <c r="A3273">
        <v>3271</v>
      </c>
      <c r="B3273">
        <v>659</v>
      </c>
      <c r="C3273">
        <v>565</v>
      </c>
      <c r="D3273">
        <v>100</v>
      </c>
      <c r="E3273">
        <v>3</v>
      </c>
      <c r="F3273">
        <v>300</v>
      </c>
    </row>
    <row r="3274" spans="1:6" x14ac:dyDescent="0.25">
      <c r="A3274">
        <v>3272</v>
      </c>
      <c r="B3274">
        <v>659</v>
      </c>
      <c r="C3274">
        <v>1060</v>
      </c>
      <c r="D3274">
        <v>93</v>
      </c>
      <c r="E3274">
        <v>2</v>
      </c>
      <c r="F3274">
        <v>186</v>
      </c>
    </row>
    <row r="3275" spans="1:6" x14ac:dyDescent="0.25">
      <c r="A3275">
        <v>3273</v>
      </c>
      <c r="B3275">
        <v>660</v>
      </c>
      <c r="C3275">
        <v>301</v>
      </c>
      <c r="D3275">
        <v>105</v>
      </c>
      <c r="E3275">
        <v>2</v>
      </c>
      <c r="F3275">
        <v>210</v>
      </c>
    </row>
    <row r="3276" spans="1:6" x14ac:dyDescent="0.25">
      <c r="A3276">
        <v>3274</v>
      </c>
      <c r="B3276">
        <v>660</v>
      </c>
      <c r="C3276">
        <v>463</v>
      </c>
      <c r="D3276">
        <v>118</v>
      </c>
      <c r="E3276">
        <v>2</v>
      </c>
      <c r="F3276">
        <v>236</v>
      </c>
    </row>
    <row r="3277" spans="1:6" x14ac:dyDescent="0.25">
      <c r="A3277">
        <v>3275</v>
      </c>
      <c r="B3277">
        <v>660</v>
      </c>
      <c r="C3277">
        <v>807</v>
      </c>
      <c r="D3277">
        <v>117</v>
      </c>
      <c r="E3277">
        <v>3</v>
      </c>
      <c r="F3277">
        <v>351</v>
      </c>
    </row>
    <row r="3278" spans="1:6" x14ac:dyDescent="0.25">
      <c r="A3278">
        <v>3276</v>
      </c>
      <c r="B3278">
        <v>661</v>
      </c>
      <c r="C3278">
        <v>21</v>
      </c>
      <c r="D3278">
        <v>96</v>
      </c>
      <c r="E3278">
        <v>1</v>
      </c>
      <c r="F3278">
        <v>96</v>
      </c>
    </row>
    <row r="3279" spans="1:6" x14ac:dyDescent="0.25">
      <c r="A3279">
        <v>3277</v>
      </c>
      <c r="B3279">
        <v>661</v>
      </c>
      <c r="C3279">
        <v>990</v>
      </c>
      <c r="D3279">
        <v>106</v>
      </c>
      <c r="E3279">
        <v>1</v>
      </c>
      <c r="F3279">
        <v>106</v>
      </c>
    </row>
    <row r="3280" spans="1:6" x14ac:dyDescent="0.25">
      <c r="A3280">
        <v>3278</v>
      </c>
      <c r="B3280">
        <v>661</v>
      </c>
      <c r="C3280">
        <v>1184</v>
      </c>
      <c r="D3280">
        <v>99</v>
      </c>
      <c r="E3280">
        <v>2</v>
      </c>
      <c r="F3280">
        <v>198</v>
      </c>
    </row>
    <row r="3281" spans="1:6" x14ac:dyDescent="0.25">
      <c r="A3281">
        <v>3279</v>
      </c>
      <c r="B3281">
        <v>661</v>
      </c>
      <c r="C3281">
        <v>849</v>
      </c>
      <c r="D3281">
        <v>113</v>
      </c>
      <c r="E3281">
        <v>3</v>
      </c>
      <c r="F3281">
        <v>339</v>
      </c>
    </row>
    <row r="3282" spans="1:6" x14ac:dyDescent="0.25">
      <c r="A3282">
        <v>3280</v>
      </c>
      <c r="B3282">
        <v>661</v>
      </c>
      <c r="C3282">
        <v>826</v>
      </c>
      <c r="D3282">
        <v>117</v>
      </c>
      <c r="E3282">
        <v>3</v>
      </c>
      <c r="F3282">
        <v>351</v>
      </c>
    </row>
    <row r="3283" spans="1:6" x14ac:dyDescent="0.25">
      <c r="A3283">
        <v>3281</v>
      </c>
      <c r="B3283">
        <v>661</v>
      </c>
      <c r="C3283">
        <v>220</v>
      </c>
      <c r="D3283">
        <v>106</v>
      </c>
      <c r="E3283">
        <v>1</v>
      </c>
      <c r="F3283">
        <v>106</v>
      </c>
    </row>
    <row r="3284" spans="1:6" x14ac:dyDescent="0.25">
      <c r="A3284">
        <v>3282</v>
      </c>
      <c r="B3284">
        <v>662</v>
      </c>
      <c r="C3284">
        <v>222</v>
      </c>
      <c r="D3284">
        <v>106</v>
      </c>
      <c r="E3284">
        <v>3</v>
      </c>
      <c r="F3284">
        <v>318</v>
      </c>
    </row>
    <row r="3285" spans="1:6" x14ac:dyDescent="0.25">
      <c r="A3285">
        <v>3283</v>
      </c>
      <c r="B3285">
        <v>662</v>
      </c>
      <c r="C3285">
        <v>424</v>
      </c>
      <c r="D3285">
        <v>107</v>
      </c>
      <c r="E3285">
        <v>1</v>
      </c>
      <c r="F3285">
        <v>107</v>
      </c>
    </row>
    <row r="3286" spans="1:6" x14ac:dyDescent="0.25">
      <c r="A3286">
        <v>3284</v>
      </c>
      <c r="B3286">
        <v>662</v>
      </c>
      <c r="C3286">
        <v>859</v>
      </c>
      <c r="D3286">
        <v>113</v>
      </c>
      <c r="E3286">
        <v>1</v>
      </c>
      <c r="F3286">
        <v>113</v>
      </c>
    </row>
    <row r="3287" spans="1:6" x14ac:dyDescent="0.25">
      <c r="A3287">
        <v>3285</v>
      </c>
      <c r="B3287">
        <v>662</v>
      </c>
      <c r="C3287">
        <v>892</v>
      </c>
      <c r="D3287">
        <v>94</v>
      </c>
      <c r="E3287">
        <v>2</v>
      </c>
      <c r="F3287">
        <v>188</v>
      </c>
    </row>
    <row r="3288" spans="1:6" x14ac:dyDescent="0.25">
      <c r="A3288">
        <v>3286</v>
      </c>
      <c r="B3288">
        <v>662</v>
      </c>
      <c r="C3288">
        <v>946</v>
      </c>
      <c r="D3288">
        <v>97</v>
      </c>
      <c r="E3288">
        <v>3</v>
      </c>
      <c r="F3288">
        <v>291</v>
      </c>
    </row>
    <row r="3289" spans="1:6" x14ac:dyDescent="0.25">
      <c r="A3289">
        <v>3287</v>
      </c>
      <c r="B3289">
        <v>662</v>
      </c>
      <c r="C3289">
        <v>1035</v>
      </c>
      <c r="D3289">
        <v>90</v>
      </c>
      <c r="E3289">
        <v>3</v>
      </c>
      <c r="F3289">
        <v>270</v>
      </c>
    </row>
    <row r="3290" spans="1:6" x14ac:dyDescent="0.25">
      <c r="A3290">
        <v>3288</v>
      </c>
      <c r="B3290">
        <v>663</v>
      </c>
      <c r="C3290">
        <v>1079</v>
      </c>
      <c r="D3290">
        <v>93</v>
      </c>
      <c r="E3290">
        <v>1</v>
      </c>
      <c r="F3290">
        <v>93</v>
      </c>
    </row>
    <row r="3291" spans="1:6" x14ac:dyDescent="0.25">
      <c r="A3291">
        <v>3289</v>
      </c>
      <c r="B3291">
        <v>663</v>
      </c>
      <c r="C3291">
        <v>1171</v>
      </c>
      <c r="D3291">
        <v>99</v>
      </c>
      <c r="E3291">
        <v>1</v>
      </c>
      <c r="F3291">
        <v>99</v>
      </c>
    </row>
    <row r="3292" spans="1:6" x14ac:dyDescent="0.25">
      <c r="A3292">
        <v>3290</v>
      </c>
      <c r="B3292">
        <v>663</v>
      </c>
      <c r="C3292">
        <v>995</v>
      </c>
      <c r="D3292">
        <v>106</v>
      </c>
      <c r="E3292">
        <v>1</v>
      </c>
      <c r="F3292">
        <v>106</v>
      </c>
    </row>
    <row r="3293" spans="1:6" x14ac:dyDescent="0.25">
      <c r="A3293">
        <v>3291</v>
      </c>
      <c r="B3293">
        <v>663</v>
      </c>
      <c r="C3293">
        <v>579</v>
      </c>
      <c r="D3293">
        <v>100</v>
      </c>
      <c r="E3293">
        <v>2</v>
      </c>
      <c r="F3293">
        <v>200</v>
      </c>
    </row>
    <row r="3294" spans="1:6" x14ac:dyDescent="0.25">
      <c r="A3294">
        <v>3292</v>
      </c>
      <c r="B3294">
        <v>663</v>
      </c>
      <c r="C3294">
        <v>305</v>
      </c>
      <c r="D3294">
        <v>105</v>
      </c>
      <c r="E3294">
        <v>1</v>
      </c>
      <c r="F3294">
        <v>105</v>
      </c>
    </row>
    <row r="3295" spans="1:6" x14ac:dyDescent="0.25">
      <c r="A3295">
        <v>3293</v>
      </c>
      <c r="B3295">
        <v>664</v>
      </c>
      <c r="C3295">
        <v>811</v>
      </c>
      <c r="D3295">
        <v>117</v>
      </c>
      <c r="E3295">
        <v>1</v>
      </c>
      <c r="F3295">
        <v>117</v>
      </c>
    </row>
    <row r="3296" spans="1:6" x14ac:dyDescent="0.25">
      <c r="A3296">
        <v>3294</v>
      </c>
      <c r="B3296">
        <v>664</v>
      </c>
      <c r="C3296">
        <v>312</v>
      </c>
      <c r="D3296">
        <v>105</v>
      </c>
      <c r="E3296">
        <v>1</v>
      </c>
      <c r="F3296">
        <v>105</v>
      </c>
    </row>
    <row r="3297" spans="1:6" x14ac:dyDescent="0.25">
      <c r="A3297">
        <v>3295</v>
      </c>
      <c r="B3297">
        <v>665</v>
      </c>
      <c r="C3297">
        <v>533</v>
      </c>
      <c r="D3297">
        <v>98</v>
      </c>
      <c r="E3297">
        <v>3</v>
      </c>
      <c r="F3297">
        <v>294</v>
      </c>
    </row>
    <row r="3298" spans="1:6" x14ac:dyDescent="0.25">
      <c r="A3298">
        <v>3296</v>
      </c>
      <c r="B3298">
        <v>665</v>
      </c>
      <c r="C3298">
        <v>484</v>
      </c>
      <c r="D3298">
        <v>118</v>
      </c>
      <c r="E3298">
        <v>1</v>
      </c>
      <c r="F3298">
        <v>118</v>
      </c>
    </row>
    <row r="3299" spans="1:6" x14ac:dyDescent="0.25">
      <c r="A3299">
        <v>3297</v>
      </c>
      <c r="B3299">
        <v>666</v>
      </c>
      <c r="C3299">
        <v>1216</v>
      </c>
      <c r="D3299">
        <v>105</v>
      </c>
      <c r="E3299">
        <v>3</v>
      </c>
      <c r="F3299">
        <v>315</v>
      </c>
    </row>
    <row r="3300" spans="1:6" x14ac:dyDescent="0.25">
      <c r="A3300">
        <v>3298</v>
      </c>
      <c r="B3300">
        <v>666</v>
      </c>
      <c r="C3300">
        <v>1029</v>
      </c>
      <c r="D3300">
        <v>90</v>
      </c>
      <c r="E3300">
        <v>1</v>
      </c>
      <c r="F3300">
        <v>90</v>
      </c>
    </row>
    <row r="3301" spans="1:6" x14ac:dyDescent="0.25">
      <c r="A3301">
        <v>3299</v>
      </c>
      <c r="B3301">
        <v>666</v>
      </c>
      <c r="C3301">
        <v>1234</v>
      </c>
      <c r="D3301">
        <v>112</v>
      </c>
      <c r="E3301">
        <v>2</v>
      </c>
      <c r="F3301">
        <v>224</v>
      </c>
    </row>
    <row r="3302" spans="1:6" x14ac:dyDescent="0.25">
      <c r="A3302">
        <v>3300</v>
      </c>
      <c r="B3302">
        <v>666</v>
      </c>
      <c r="C3302">
        <v>782</v>
      </c>
      <c r="D3302">
        <v>91</v>
      </c>
      <c r="E3302">
        <v>1</v>
      </c>
      <c r="F3302">
        <v>91</v>
      </c>
    </row>
    <row r="3303" spans="1:6" x14ac:dyDescent="0.25">
      <c r="A3303">
        <v>3301</v>
      </c>
      <c r="B3303">
        <v>666</v>
      </c>
      <c r="C3303">
        <v>1147</v>
      </c>
      <c r="D3303">
        <v>102</v>
      </c>
      <c r="E3303">
        <v>2</v>
      </c>
      <c r="F3303">
        <v>204</v>
      </c>
    </row>
    <row r="3304" spans="1:6" x14ac:dyDescent="0.25">
      <c r="A3304">
        <v>3302</v>
      </c>
      <c r="B3304">
        <v>666</v>
      </c>
      <c r="C3304">
        <v>215</v>
      </c>
      <c r="D3304">
        <v>106</v>
      </c>
      <c r="E3304">
        <v>1</v>
      </c>
      <c r="F3304">
        <v>106</v>
      </c>
    </row>
    <row r="3305" spans="1:6" x14ac:dyDescent="0.25">
      <c r="A3305">
        <v>3303</v>
      </c>
      <c r="B3305">
        <v>667</v>
      </c>
      <c r="C3305">
        <v>978</v>
      </c>
      <c r="D3305">
        <v>97</v>
      </c>
      <c r="E3305">
        <v>1</v>
      </c>
      <c r="F3305">
        <v>97</v>
      </c>
    </row>
    <row r="3306" spans="1:6" x14ac:dyDescent="0.25">
      <c r="A3306">
        <v>3304</v>
      </c>
      <c r="B3306">
        <v>667</v>
      </c>
      <c r="C3306">
        <v>547</v>
      </c>
      <c r="D3306">
        <v>98</v>
      </c>
      <c r="E3306">
        <v>1</v>
      </c>
      <c r="F3306">
        <v>98</v>
      </c>
    </row>
    <row r="3307" spans="1:6" x14ac:dyDescent="0.25">
      <c r="A3307">
        <v>3305</v>
      </c>
      <c r="B3307">
        <v>667</v>
      </c>
      <c r="C3307">
        <v>926</v>
      </c>
      <c r="D3307">
        <v>96</v>
      </c>
      <c r="E3307">
        <v>3</v>
      </c>
      <c r="F3307">
        <v>288</v>
      </c>
    </row>
    <row r="3308" spans="1:6" x14ac:dyDescent="0.25">
      <c r="A3308">
        <v>3306</v>
      </c>
      <c r="B3308">
        <v>667</v>
      </c>
      <c r="C3308">
        <v>3</v>
      </c>
      <c r="D3308">
        <v>96</v>
      </c>
      <c r="E3308">
        <v>1</v>
      </c>
      <c r="F3308">
        <v>96</v>
      </c>
    </row>
    <row r="3309" spans="1:6" x14ac:dyDescent="0.25">
      <c r="A3309">
        <v>3307</v>
      </c>
      <c r="B3309">
        <v>667</v>
      </c>
      <c r="C3309">
        <v>698</v>
      </c>
      <c r="D3309">
        <v>113</v>
      </c>
      <c r="E3309">
        <v>3</v>
      </c>
      <c r="F3309">
        <v>339</v>
      </c>
    </row>
    <row r="3310" spans="1:6" x14ac:dyDescent="0.25">
      <c r="A3310">
        <v>3308</v>
      </c>
      <c r="B3310">
        <v>667</v>
      </c>
      <c r="C3310">
        <v>1077</v>
      </c>
      <c r="D3310">
        <v>93</v>
      </c>
      <c r="E3310">
        <v>2</v>
      </c>
      <c r="F3310">
        <v>186</v>
      </c>
    </row>
    <row r="3311" spans="1:6" x14ac:dyDescent="0.25">
      <c r="A3311">
        <v>3309</v>
      </c>
      <c r="B3311">
        <v>667</v>
      </c>
      <c r="C3311">
        <v>226</v>
      </c>
      <c r="D3311">
        <v>106</v>
      </c>
      <c r="E3311">
        <v>2</v>
      </c>
      <c r="F3311">
        <v>212</v>
      </c>
    </row>
    <row r="3312" spans="1:6" x14ac:dyDescent="0.25">
      <c r="A3312">
        <v>3310</v>
      </c>
      <c r="B3312">
        <v>668</v>
      </c>
      <c r="C3312">
        <v>788</v>
      </c>
      <c r="D3312">
        <v>91</v>
      </c>
      <c r="E3312">
        <v>3</v>
      </c>
      <c r="F3312">
        <v>273</v>
      </c>
    </row>
    <row r="3313" spans="1:6" x14ac:dyDescent="0.25">
      <c r="A3313">
        <v>3311</v>
      </c>
      <c r="B3313">
        <v>668</v>
      </c>
      <c r="C3313">
        <v>388</v>
      </c>
      <c r="D3313">
        <v>119</v>
      </c>
      <c r="E3313">
        <v>2</v>
      </c>
      <c r="F3313">
        <v>238</v>
      </c>
    </row>
    <row r="3314" spans="1:6" x14ac:dyDescent="0.25">
      <c r="A3314">
        <v>3312</v>
      </c>
      <c r="B3314">
        <v>668</v>
      </c>
      <c r="C3314">
        <v>1149</v>
      </c>
      <c r="D3314">
        <v>102</v>
      </c>
      <c r="E3314">
        <v>3</v>
      </c>
      <c r="F3314">
        <v>306</v>
      </c>
    </row>
    <row r="3315" spans="1:6" x14ac:dyDescent="0.25">
      <c r="A3315">
        <v>3313</v>
      </c>
      <c r="B3315">
        <v>668</v>
      </c>
      <c r="C3315">
        <v>955</v>
      </c>
      <c r="D3315">
        <v>97</v>
      </c>
      <c r="E3315">
        <v>3</v>
      </c>
      <c r="F3315">
        <v>291</v>
      </c>
    </row>
    <row r="3316" spans="1:6" x14ac:dyDescent="0.25">
      <c r="A3316">
        <v>3314</v>
      </c>
      <c r="B3316">
        <v>668</v>
      </c>
      <c r="C3316">
        <v>48</v>
      </c>
      <c r="D3316">
        <v>104</v>
      </c>
      <c r="E3316">
        <v>3</v>
      </c>
      <c r="F3316">
        <v>312</v>
      </c>
    </row>
    <row r="3317" spans="1:6" x14ac:dyDescent="0.25">
      <c r="A3317">
        <v>3315</v>
      </c>
      <c r="B3317">
        <v>668</v>
      </c>
      <c r="C3317">
        <v>481</v>
      </c>
      <c r="D3317">
        <v>118</v>
      </c>
      <c r="E3317">
        <v>1</v>
      </c>
      <c r="F3317">
        <v>118</v>
      </c>
    </row>
    <row r="3318" spans="1:6" x14ac:dyDescent="0.25">
      <c r="A3318">
        <v>3316</v>
      </c>
      <c r="B3318">
        <v>668</v>
      </c>
      <c r="C3318">
        <v>1079</v>
      </c>
      <c r="D3318">
        <v>93</v>
      </c>
      <c r="E3318">
        <v>1</v>
      </c>
      <c r="F3318">
        <v>93</v>
      </c>
    </row>
    <row r="3319" spans="1:6" x14ac:dyDescent="0.25">
      <c r="A3319">
        <v>3317</v>
      </c>
      <c r="B3319">
        <v>668</v>
      </c>
      <c r="C3319">
        <v>478</v>
      </c>
      <c r="D3319">
        <v>118</v>
      </c>
      <c r="E3319">
        <v>3</v>
      </c>
      <c r="F3319">
        <v>354</v>
      </c>
    </row>
    <row r="3320" spans="1:6" x14ac:dyDescent="0.25">
      <c r="A3320">
        <v>3318</v>
      </c>
      <c r="B3320">
        <v>668</v>
      </c>
      <c r="C3320">
        <v>903</v>
      </c>
      <c r="D3320">
        <v>94</v>
      </c>
      <c r="E3320">
        <v>1</v>
      </c>
      <c r="F3320">
        <v>94</v>
      </c>
    </row>
    <row r="3321" spans="1:6" x14ac:dyDescent="0.25">
      <c r="A3321">
        <v>3319</v>
      </c>
      <c r="B3321">
        <v>668</v>
      </c>
      <c r="C3321">
        <v>214</v>
      </c>
      <c r="D3321">
        <v>106</v>
      </c>
      <c r="E3321">
        <v>1</v>
      </c>
      <c r="F3321">
        <v>106</v>
      </c>
    </row>
    <row r="3322" spans="1:6" x14ac:dyDescent="0.25">
      <c r="A3322">
        <v>3320</v>
      </c>
      <c r="B3322">
        <v>668</v>
      </c>
      <c r="C3322">
        <v>77</v>
      </c>
      <c r="D3322">
        <v>118</v>
      </c>
      <c r="E3322">
        <v>3</v>
      </c>
      <c r="F3322">
        <v>354</v>
      </c>
    </row>
    <row r="3323" spans="1:6" x14ac:dyDescent="0.25">
      <c r="A3323">
        <v>3321</v>
      </c>
      <c r="B3323">
        <v>669</v>
      </c>
      <c r="C3323">
        <v>672</v>
      </c>
      <c r="D3323">
        <v>113</v>
      </c>
      <c r="E3323">
        <v>2</v>
      </c>
      <c r="F3323">
        <v>226</v>
      </c>
    </row>
    <row r="3324" spans="1:6" x14ac:dyDescent="0.25">
      <c r="A3324">
        <v>3322</v>
      </c>
      <c r="B3324">
        <v>669</v>
      </c>
      <c r="C3324">
        <v>960</v>
      </c>
      <c r="D3324">
        <v>97</v>
      </c>
      <c r="E3324">
        <v>1</v>
      </c>
      <c r="F3324">
        <v>97</v>
      </c>
    </row>
    <row r="3325" spans="1:6" x14ac:dyDescent="0.25">
      <c r="A3325">
        <v>3323</v>
      </c>
      <c r="B3325">
        <v>669</v>
      </c>
      <c r="C3325">
        <v>555</v>
      </c>
      <c r="D3325">
        <v>98</v>
      </c>
      <c r="E3325">
        <v>1</v>
      </c>
      <c r="F3325">
        <v>98</v>
      </c>
    </row>
    <row r="3326" spans="1:6" x14ac:dyDescent="0.25">
      <c r="A3326">
        <v>3324</v>
      </c>
      <c r="B3326">
        <v>670</v>
      </c>
      <c r="C3326">
        <v>525</v>
      </c>
      <c r="D3326">
        <v>98</v>
      </c>
      <c r="E3326">
        <v>2</v>
      </c>
      <c r="F3326">
        <v>196</v>
      </c>
    </row>
    <row r="3327" spans="1:6" x14ac:dyDescent="0.25">
      <c r="A3327">
        <v>3325</v>
      </c>
      <c r="B3327">
        <v>670</v>
      </c>
      <c r="C3327">
        <v>792</v>
      </c>
      <c r="D3327">
        <v>91</v>
      </c>
      <c r="E3327">
        <v>2</v>
      </c>
      <c r="F3327">
        <v>182</v>
      </c>
    </row>
    <row r="3328" spans="1:6" x14ac:dyDescent="0.25">
      <c r="A3328">
        <v>3326</v>
      </c>
      <c r="B3328">
        <v>670</v>
      </c>
      <c r="C3328">
        <v>179</v>
      </c>
      <c r="D3328">
        <v>98</v>
      </c>
      <c r="E3328">
        <v>1</v>
      </c>
      <c r="F3328">
        <v>98</v>
      </c>
    </row>
    <row r="3329" spans="1:6" x14ac:dyDescent="0.25">
      <c r="A3329">
        <v>3327</v>
      </c>
      <c r="B3329">
        <v>670</v>
      </c>
      <c r="C3329">
        <v>789</v>
      </c>
      <c r="D3329">
        <v>91</v>
      </c>
      <c r="E3329">
        <v>3</v>
      </c>
      <c r="F3329">
        <v>273</v>
      </c>
    </row>
    <row r="3330" spans="1:6" x14ac:dyDescent="0.25">
      <c r="A3330">
        <v>3328</v>
      </c>
      <c r="B3330">
        <v>671</v>
      </c>
      <c r="C3330">
        <v>1154</v>
      </c>
      <c r="D3330">
        <v>102</v>
      </c>
      <c r="E3330">
        <v>3</v>
      </c>
      <c r="F3330">
        <v>306</v>
      </c>
    </row>
    <row r="3331" spans="1:6" x14ac:dyDescent="0.25">
      <c r="A3331">
        <v>3329</v>
      </c>
      <c r="B3331">
        <v>671</v>
      </c>
      <c r="C3331">
        <v>732</v>
      </c>
      <c r="D3331">
        <v>119</v>
      </c>
      <c r="E3331">
        <v>1</v>
      </c>
      <c r="F3331">
        <v>119</v>
      </c>
    </row>
    <row r="3332" spans="1:6" x14ac:dyDescent="0.25">
      <c r="A3332">
        <v>3330</v>
      </c>
      <c r="B3332">
        <v>671</v>
      </c>
      <c r="C3332">
        <v>1054</v>
      </c>
      <c r="D3332">
        <v>93</v>
      </c>
      <c r="E3332">
        <v>1</v>
      </c>
      <c r="F3332">
        <v>93</v>
      </c>
    </row>
    <row r="3333" spans="1:6" x14ac:dyDescent="0.25">
      <c r="A3333">
        <v>3331</v>
      </c>
      <c r="B3333">
        <v>671</v>
      </c>
      <c r="C3333">
        <v>608</v>
      </c>
      <c r="D3333">
        <v>112</v>
      </c>
      <c r="E3333">
        <v>3</v>
      </c>
      <c r="F3333">
        <v>336</v>
      </c>
    </row>
    <row r="3334" spans="1:6" x14ac:dyDescent="0.25">
      <c r="A3334">
        <v>3332</v>
      </c>
      <c r="B3334">
        <v>671</v>
      </c>
      <c r="C3334">
        <v>343</v>
      </c>
      <c r="D3334">
        <v>109</v>
      </c>
      <c r="E3334">
        <v>3</v>
      </c>
      <c r="F3334">
        <v>327</v>
      </c>
    </row>
    <row r="3335" spans="1:6" x14ac:dyDescent="0.25">
      <c r="A3335">
        <v>3333</v>
      </c>
      <c r="B3335">
        <v>671</v>
      </c>
      <c r="C3335">
        <v>335</v>
      </c>
      <c r="D3335">
        <v>109</v>
      </c>
      <c r="E3335">
        <v>1</v>
      </c>
      <c r="F3335">
        <v>109</v>
      </c>
    </row>
    <row r="3336" spans="1:6" x14ac:dyDescent="0.25">
      <c r="A3336">
        <v>3334</v>
      </c>
      <c r="B3336">
        <v>672</v>
      </c>
      <c r="C3336">
        <v>523</v>
      </c>
      <c r="D3336">
        <v>102</v>
      </c>
      <c r="E3336">
        <v>3</v>
      </c>
      <c r="F3336">
        <v>306</v>
      </c>
    </row>
    <row r="3337" spans="1:6" x14ac:dyDescent="0.25">
      <c r="A3337">
        <v>3335</v>
      </c>
      <c r="B3337">
        <v>672</v>
      </c>
      <c r="C3337">
        <v>663</v>
      </c>
      <c r="D3337">
        <v>93</v>
      </c>
      <c r="E3337">
        <v>2</v>
      </c>
      <c r="F3337">
        <v>186</v>
      </c>
    </row>
    <row r="3338" spans="1:6" x14ac:dyDescent="0.25">
      <c r="A3338">
        <v>3336</v>
      </c>
      <c r="B3338">
        <v>672</v>
      </c>
      <c r="C3338">
        <v>1004</v>
      </c>
      <c r="D3338">
        <v>106</v>
      </c>
      <c r="E3338">
        <v>3</v>
      </c>
      <c r="F3338">
        <v>318</v>
      </c>
    </row>
    <row r="3339" spans="1:6" x14ac:dyDescent="0.25">
      <c r="A3339">
        <v>3337</v>
      </c>
      <c r="B3339">
        <v>672</v>
      </c>
      <c r="C3339">
        <v>708</v>
      </c>
      <c r="D3339">
        <v>119</v>
      </c>
      <c r="E3339">
        <v>3</v>
      </c>
      <c r="F3339">
        <v>357</v>
      </c>
    </row>
    <row r="3340" spans="1:6" x14ac:dyDescent="0.25">
      <c r="A3340">
        <v>3338</v>
      </c>
      <c r="B3340">
        <v>672</v>
      </c>
      <c r="C3340">
        <v>275</v>
      </c>
      <c r="D3340">
        <v>95</v>
      </c>
      <c r="E3340">
        <v>3</v>
      </c>
      <c r="F3340">
        <v>285</v>
      </c>
    </row>
    <row r="3341" spans="1:6" x14ac:dyDescent="0.25">
      <c r="A3341">
        <v>3339</v>
      </c>
      <c r="B3341">
        <v>673</v>
      </c>
      <c r="C3341">
        <v>524</v>
      </c>
      <c r="D3341">
        <v>102</v>
      </c>
      <c r="E3341">
        <v>2</v>
      </c>
      <c r="F3341">
        <v>204</v>
      </c>
    </row>
    <row r="3342" spans="1:6" x14ac:dyDescent="0.25">
      <c r="A3342">
        <v>3340</v>
      </c>
      <c r="B3342">
        <v>673</v>
      </c>
      <c r="C3342">
        <v>1013</v>
      </c>
      <c r="D3342">
        <v>106</v>
      </c>
      <c r="E3342">
        <v>3</v>
      </c>
      <c r="F3342">
        <v>318</v>
      </c>
    </row>
    <row r="3343" spans="1:6" x14ac:dyDescent="0.25">
      <c r="A3343">
        <v>3341</v>
      </c>
      <c r="B3343">
        <v>673</v>
      </c>
      <c r="C3343">
        <v>881</v>
      </c>
      <c r="D3343">
        <v>94</v>
      </c>
      <c r="E3343">
        <v>2</v>
      </c>
      <c r="F3343">
        <v>188</v>
      </c>
    </row>
    <row r="3344" spans="1:6" x14ac:dyDescent="0.25">
      <c r="A3344">
        <v>3342</v>
      </c>
      <c r="B3344">
        <v>673</v>
      </c>
      <c r="C3344">
        <v>1149</v>
      </c>
      <c r="D3344">
        <v>102</v>
      </c>
      <c r="E3344">
        <v>2</v>
      </c>
      <c r="F3344">
        <v>204</v>
      </c>
    </row>
    <row r="3345" spans="1:6" x14ac:dyDescent="0.25">
      <c r="A3345">
        <v>3343</v>
      </c>
      <c r="B3345">
        <v>673</v>
      </c>
      <c r="C3345">
        <v>628</v>
      </c>
      <c r="D3345">
        <v>112</v>
      </c>
      <c r="E3345">
        <v>1</v>
      </c>
      <c r="F3345">
        <v>112</v>
      </c>
    </row>
    <row r="3346" spans="1:6" x14ac:dyDescent="0.25">
      <c r="A3346">
        <v>3344</v>
      </c>
      <c r="B3346">
        <v>673</v>
      </c>
      <c r="C3346">
        <v>938</v>
      </c>
      <c r="D3346">
        <v>96</v>
      </c>
      <c r="E3346">
        <v>2</v>
      </c>
      <c r="F3346">
        <v>192</v>
      </c>
    </row>
    <row r="3347" spans="1:6" x14ac:dyDescent="0.25">
      <c r="A3347">
        <v>3345</v>
      </c>
      <c r="B3347">
        <v>673</v>
      </c>
      <c r="C3347">
        <v>1119</v>
      </c>
      <c r="D3347">
        <v>115</v>
      </c>
      <c r="E3347">
        <v>2</v>
      </c>
      <c r="F3347">
        <v>230</v>
      </c>
    </row>
    <row r="3348" spans="1:6" x14ac:dyDescent="0.25">
      <c r="A3348">
        <v>3346</v>
      </c>
      <c r="B3348">
        <v>674</v>
      </c>
      <c r="C3348">
        <v>375</v>
      </c>
      <c r="D3348">
        <v>94</v>
      </c>
      <c r="E3348">
        <v>1</v>
      </c>
      <c r="F3348">
        <v>94</v>
      </c>
    </row>
    <row r="3349" spans="1:6" x14ac:dyDescent="0.25">
      <c r="A3349">
        <v>3347</v>
      </c>
      <c r="B3349">
        <v>674</v>
      </c>
      <c r="C3349">
        <v>1002</v>
      </c>
      <c r="D3349">
        <v>106</v>
      </c>
      <c r="E3349">
        <v>3</v>
      </c>
      <c r="F3349">
        <v>318</v>
      </c>
    </row>
    <row r="3350" spans="1:6" x14ac:dyDescent="0.25">
      <c r="A3350">
        <v>3348</v>
      </c>
      <c r="B3350">
        <v>674</v>
      </c>
      <c r="C3350">
        <v>799</v>
      </c>
      <c r="D3350">
        <v>91</v>
      </c>
      <c r="E3350">
        <v>3</v>
      </c>
      <c r="F3350">
        <v>273</v>
      </c>
    </row>
    <row r="3351" spans="1:6" x14ac:dyDescent="0.25">
      <c r="A3351">
        <v>3349</v>
      </c>
      <c r="B3351">
        <v>674</v>
      </c>
      <c r="C3351">
        <v>451</v>
      </c>
      <c r="D3351">
        <v>107</v>
      </c>
      <c r="E3351">
        <v>1</v>
      </c>
      <c r="F3351">
        <v>107</v>
      </c>
    </row>
    <row r="3352" spans="1:6" x14ac:dyDescent="0.25">
      <c r="A3352">
        <v>3350</v>
      </c>
      <c r="B3352">
        <v>674</v>
      </c>
      <c r="C3352">
        <v>650</v>
      </c>
      <c r="D3352">
        <v>93</v>
      </c>
      <c r="E3352">
        <v>1</v>
      </c>
      <c r="F3352">
        <v>93</v>
      </c>
    </row>
    <row r="3353" spans="1:6" x14ac:dyDescent="0.25">
      <c r="A3353">
        <v>3351</v>
      </c>
      <c r="B3353">
        <v>674</v>
      </c>
      <c r="C3353">
        <v>335</v>
      </c>
      <c r="D3353">
        <v>109</v>
      </c>
      <c r="E3353">
        <v>2</v>
      </c>
      <c r="F3353">
        <v>218</v>
      </c>
    </row>
    <row r="3354" spans="1:6" x14ac:dyDescent="0.25">
      <c r="A3354">
        <v>3352</v>
      </c>
      <c r="B3354">
        <v>674</v>
      </c>
      <c r="C3354">
        <v>483</v>
      </c>
      <c r="D3354">
        <v>118</v>
      </c>
      <c r="E3354">
        <v>1</v>
      </c>
      <c r="F3354">
        <v>118</v>
      </c>
    </row>
    <row r="3355" spans="1:6" x14ac:dyDescent="0.25">
      <c r="A3355">
        <v>3353</v>
      </c>
      <c r="B3355">
        <v>674</v>
      </c>
      <c r="C3355">
        <v>1192</v>
      </c>
      <c r="D3355">
        <v>105</v>
      </c>
      <c r="E3355">
        <v>2</v>
      </c>
      <c r="F3355">
        <v>210</v>
      </c>
    </row>
    <row r="3356" spans="1:6" x14ac:dyDescent="0.25">
      <c r="A3356">
        <v>3354</v>
      </c>
      <c r="B3356">
        <v>675</v>
      </c>
      <c r="C3356">
        <v>1012</v>
      </c>
      <c r="D3356">
        <v>106</v>
      </c>
      <c r="E3356">
        <v>2</v>
      </c>
      <c r="F3356">
        <v>212</v>
      </c>
    </row>
    <row r="3357" spans="1:6" x14ac:dyDescent="0.25">
      <c r="A3357">
        <v>3355</v>
      </c>
      <c r="B3357">
        <v>675</v>
      </c>
      <c r="C3357">
        <v>81</v>
      </c>
      <c r="D3357">
        <v>118</v>
      </c>
      <c r="E3357">
        <v>3</v>
      </c>
      <c r="F3357">
        <v>354</v>
      </c>
    </row>
    <row r="3358" spans="1:6" x14ac:dyDescent="0.25">
      <c r="A3358">
        <v>3356</v>
      </c>
      <c r="B3358">
        <v>675</v>
      </c>
      <c r="C3358">
        <v>673</v>
      </c>
      <c r="D3358">
        <v>113</v>
      </c>
      <c r="E3358">
        <v>2</v>
      </c>
      <c r="F3358">
        <v>226</v>
      </c>
    </row>
    <row r="3359" spans="1:6" x14ac:dyDescent="0.25">
      <c r="A3359">
        <v>3357</v>
      </c>
      <c r="B3359">
        <v>675</v>
      </c>
      <c r="C3359">
        <v>1188</v>
      </c>
      <c r="D3359">
        <v>99</v>
      </c>
      <c r="E3359">
        <v>2</v>
      </c>
      <c r="F3359">
        <v>198</v>
      </c>
    </row>
    <row r="3360" spans="1:6" x14ac:dyDescent="0.25">
      <c r="A3360">
        <v>3358</v>
      </c>
      <c r="B3360">
        <v>675</v>
      </c>
      <c r="C3360">
        <v>43</v>
      </c>
      <c r="D3360">
        <v>104</v>
      </c>
      <c r="E3360">
        <v>2</v>
      </c>
      <c r="F3360">
        <v>208</v>
      </c>
    </row>
    <row r="3361" spans="1:6" x14ac:dyDescent="0.25">
      <c r="A3361">
        <v>3359</v>
      </c>
      <c r="B3361">
        <v>675</v>
      </c>
      <c r="C3361">
        <v>23</v>
      </c>
      <c r="D3361">
        <v>96</v>
      </c>
      <c r="E3361">
        <v>2</v>
      </c>
      <c r="F3361">
        <v>192</v>
      </c>
    </row>
    <row r="3362" spans="1:6" x14ac:dyDescent="0.25">
      <c r="A3362">
        <v>3360</v>
      </c>
      <c r="B3362">
        <v>675</v>
      </c>
      <c r="C3362">
        <v>1007</v>
      </c>
      <c r="D3362">
        <v>106</v>
      </c>
      <c r="E3362">
        <v>3</v>
      </c>
      <c r="F3362">
        <v>318</v>
      </c>
    </row>
    <row r="3363" spans="1:6" x14ac:dyDescent="0.25">
      <c r="A3363">
        <v>3361</v>
      </c>
      <c r="B3363">
        <v>676</v>
      </c>
      <c r="C3363">
        <v>814</v>
      </c>
      <c r="D3363">
        <v>117</v>
      </c>
      <c r="E3363">
        <v>3</v>
      </c>
      <c r="F3363">
        <v>351</v>
      </c>
    </row>
    <row r="3364" spans="1:6" x14ac:dyDescent="0.25">
      <c r="A3364">
        <v>3362</v>
      </c>
      <c r="B3364">
        <v>676</v>
      </c>
      <c r="C3364">
        <v>311</v>
      </c>
      <c r="D3364">
        <v>105</v>
      </c>
      <c r="E3364">
        <v>2</v>
      </c>
      <c r="F3364">
        <v>210</v>
      </c>
    </row>
    <row r="3365" spans="1:6" x14ac:dyDescent="0.25">
      <c r="A3365">
        <v>3363</v>
      </c>
      <c r="B3365">
        <v>676</v>
      </c>
      <c r="C3365">
        <v>839</v>
      </c>
      <c r="D3365">
        <v>117</v>
      </c>
      <c r="E3365">
        <v>3</v>
      </c>
      <c r="F3365">
        <v>351</v>
      </c>
    </row>
    <row r="3366" spans="1:6" x14ac:dyDescent="0.25">
      <c r="A3366">
        <v>3364</v>
      </c>
      <c r="B3366">
        <v>677</v>
      </c>
      <c r="C3366">
        <v>838</v>
      </c>
      <c r="D3366">
        <v>117</v>
      </c>
      <c r="E3366">
        <v>2</v>
      </c>
      <c r="F3366">
        <v>234</v>
      </c>
    </row>
    <row r="3367" spans="1:6" x14ac:dyDescent="0.25">
      <c r="A3367">
        <v>3365</v>
      </c>
      <c r="B3367">
        <v>677</v>
      </c>
      <c r="C3367">
        <v>56</v>
      </c>
      <c r="D3367">
        <v>104</v>
      </c>
      <c r="E3367">
        <v>1</v>
      </c>
      <c r="F3367">
        <v>104</v>
      </c>
    </row>
    <row r="3368" spans="1:6" x14ac:dyDescent="0.25">
      <c r="A3368">
        <v>3366</v>
      </c>
      <c r="B3368">
        <v>677</v>
      </c>
      <c r="C3368">
        <v>311</v>
      </c>
      <c r="D3368">
        <v>105</v>
      </c>
      <c r="E3368">
        <v>2</v>
      </c>
      <c r="F3368">
        <v>210</v>
      </c>
    </row>
    <row r="3369" spans="1:6" x14ac:dyDescent="0.25">
      <c r="A3369">
        <v>3367</v>
      </c>
      <c r="B3369">
        <v>677</v>
      </c>
      <c r="C3369">
        <v>66</v>
      </c>
      <c r="D3369">
        <v>104</v>
      </c>
      <c r="E3369">
        <v>3</v>
      </c>
      <c r="F3369">
        <v>312</v>
      </c>
    </row>
    <row r="3370" spans="1:6" x14ac:dyDescent="0.25">
      <c r="A3370">
        <v>3368</v>
      </c>
      <c r="B3370">
        <v>677</v>
      </c>
      <c r="C3370">
        <v>827</v>
      </c>
      <c r="D3370">
        <v>117</v>
      </c>
      <c r="E3370">
        <v>3</v>
      </c>
      <c r="F3370">
        <v>351</v>
      </c>
    </row>
    <row r="3371" spans="1:6" x14ac:dyDescent="0.25">
      <c r="A3371">
        <v>3369</v>
      </c>
      <c r="B3371">
        <v>677</v>
      </c>
      <c r="C3371">
        <v>958</v>
      </c>
      <c r="D3371">
        <v>97</v>
      </c>
      <c r="E3371">
        <v>3</v>
      </c>
      <c r="F3371">
        <v>291</v>
      </c>
    </row>
    <row r="3372" spans="1:6" x14ac:dyDescent="0.25">
      <c r="A3372">
        <v>3370</v>
      </c>
      <c r="B3372">
        <v>678</v>
      </c>
      <c r="C3372">
        <v>579</v>
      </c>
      <c r="D3372">
        <v>100</v>
      </c>
      <c r="E3372">
        <v>3</v>
      </c>
      <c r="F3372">
        <v>300</v>
      </c>
    </row>
    <row r="3373" spans="1:6" x14ac:dyDescent="0.25">
      <c r="A3373">
        <v>3371</v>
      </c>
      <c r="B3373">
        <v>678</v>
      </c>
      <c r="C3373">
        <v>328</v>
      </c>
      <c r="D3373">
        <v>109</v>
      </c>
      <c r="E3373">
        <v>1</v>
      </c>
      <c r="F3373">
        <v>109</v>
      </c>
    </row>
    <row r="3374" spans="1:6" x14ac:dyDescent="0.25">
      <c r="A3374">
        <v>3372</v>
      </c>
      <c r="B3374">
        <v>678</v>
      </c>
      <c r="C3374">
        <v>190</v>
      </c>
      <c r="D3374">
        <v>98</v>
      </c>
      <c r="E3374">
        <v>2</v>
      </c>
      <c r="F3374">
        <v>196</v>
      </c>
    </row>
    <row r="3375" spans="1:6" x14ac:dyDescent="0.25">
      <c r="A3375">
        <v>3373</v>
      </c>
      <c r="B3375">
        <v>679</v>
      </c>
      <c r="C3375">
        <v>375</v>
      </c>
      <c r="D3375">
        <v>94</v>
      </c>
      <c r="E3375">
        <v>2</v>
      </c>
      <c r="F3375">
        <v>188</v>
      </c>
    </row>
    <row r="3376" spans="1:6" x14ac:dyDescent="0.25">
      <c r="A3376">
        <v>3374</v>
      </c>
      <c r="B3376">
        <v>679</v>
      </c>
      <c r="C3376">
        <v>333</v>
      </c>
      <c r="D3376">
        <v>109</v>
      </c>
      <c r="E3376">
        <v>2</v>
      </c>
      <c r="F3376">
        <v>218</v>
      </c>
    </row>
    <row r="3377" spans="1:6" x14ac:dyDescent="0.25">
      <c r="A3377">
        <v>3375</v>
      </c>
      <c r="B3377">
        <v>679</v>
      </c>
      <c r="C3377">
        <v>760</v>
      </c>
      <c r="D3377">
        <v>109</v>
      </c>
      <c r="E3377">
        <v>2</v>
      </c>
      <c r="F3377">
        <v>218</v>
      </c>
    </row>
    <row r="3378" spans="1:6" x14ac:dyDescent="0.25">
      <c r="A3378">
        <v>3376</v>
      </c>
      <c r="B3378">
        <v>679</v>
      </c>
      <c r="C3378">
        <v>836</v>
      </c>
      <c r="D3378">
        <v>117</v>
      </c>
      <c r="E3378">
        <v>2</v>
      </c>
      <c r="F3378">
        <v>234</v>
      </c>
    </row>
    <row r="3379" spans="1:6" x14ac:dyDescent="0.25">
      <c r="A3379">
        <v>3377</v>
      </c>
      <c r="B3379">
        <v>680</v>
      </c>
      <c r="C3379">
        <v>422</v>
      </c>
      <c r="D3379">
        <v>107</v>
      </c>
      <c r="E3379">
        <v>3</v>
      </c>
      <c r="F3379">
        <v>321</v>
      </c>
    </row>
    <row r="3380" spans="1:6" x14ac:dyDescent="0.25">
      <c r="A3380">
        <v>3378</v>
      </c>
      <c r="B3380">
        <v>680</v>
      </c>
      <c r="C3380">
        <v>268</v>
      </c>
      <c r="D3380">
        <v>95</v>
      </c>
      <c r="E3380">
        <v>2</v>
      </c>
      <c r="F3380">
        <v>190</v>
      </c>
    </row>
    <row r="3381" spans="1:6" x14ac:dyDescent="0.25">
      <c r="A3381">
        <v>3379</v>
      </c>
      <c r="B3381">
        <v>681</v>
      </c>
      <c r="C3381">
        <v>775</v>
      </c>
      <c r="D3381">
        <v>91</v>
      </c>
      <c r="E3381">
        <v>3</v>
      </c>
      <c r="F3381">
        <v>273</v>
      </c>
    </row>
    <row r="3382" spans="1:6" x14ac:dyDescent="0.25">
      <c r="A3382">
        <v>3380</v>
      </c>
      <c r="B3382">
        <v>681</v>
      </c>
      <c r="C3382">
        <v>36</v>
      </c>
      <c r="D3382">
        <v>104</v>
      </c>
      <c r="E3382">
        <v>2</v>
      </c>
      <c r="F3382">
        <v>208</v>
      </c>
    </row>
    <row r="3383" spans="1:6" x14ac:dyDescent="0.25">
      <c r="A3383">
        <v>3381</v>
      </c>
      <c r="B3383">
        <v>681</v>
      </c>
      <c r="C3383">
        <v>120</v>
      </c>
      <c r="D3383">
        <v>92</v>
      </c>
      <c r="E3383">
        <v>2</v>
      </c>
      <c r="F3383">
        <v>184</v>
      </c>
    </row>
    <row r="3384" spans="1:6" x14ac:dyDescent="0.25">
      <c r="A3384">
        <v>3382</v>
      </c>
      <c r="B3384">
        <v>681</v>
      </c>
      <c r="C3384">
        <v>16</v>
      </c>
      <c r="D3384">
        <v>96</v>
      </c>
      <c r="E3384">
        <v>1</v>
      </c>
      <c r="F3384">
        <v>96</v>
      </c>
    </row>
    <row r="3385" spans="1:6" x14ac:dyDescent="0.25">
      <c r="A3385">
        <v>3383</v>
      </c>
      <c r="B3385">
        <v>681</v>
      </c>
      <c r="C3385">
        <v>532</v>
      </c>
      <c r="D3385">
        <v>98</v>
      </c>
      <c r="E3385">
        <v>1</v>
      </c>
      <c r="F3385">
        <v>98</v>
      </c>
    </row>
    <row r="3386" spans="1:6" x14ac:dyDescent="0.25">
      <c r="A3386">
        <v>3384</v>
      </c>
      <c r="B3386">
        <v>682</v>
      </c>
      <c r="C3386">
        <v>1067</v>
      </c>
      <c r="D3386">
        <v>93</v>
      </c>
      <c r="E3386">
        <v>2</v>
      </c>
      <c r="F3386">
        <v>186</v>
      </c>
    </row>
    <row r="3387" spans="1:6" x14ac:dyDescent="0.25">
      <c r="A3387">
        <v>3385</v>
      </c>
      <c r="B3387">
        <v>682</v>
      </c>
      <c r="C3387">
        <v>796</v>
      </c>
      <c r="D3387">
        <v>91</v>
      </c>
      <c r="E3387">
        <v>1</v>
      </c>
      <c r="F3387">
        <v>91</v>
      </c>
    </row>
    <row r="3388" spans="1:6" x14ac:dyDescent="0.25">
      <c r="A3388">
        <v>3386</v>
      </c>
      <c r="B3388">
        <v>682</v>
      </c>
      <c r="C3388">
        <v>1080</v>
      </c>
      <c r="D3388">
        <v>93</v>
      </c>
      <c r="E3388">
        <v>3</v>
      </c>
      <c r="F3388">
        <v>279</v>
      </c>
    </row>
    <row r="3389" spans="1:6" x14ac:dyDescent="0.25">
      <c r="A3389">
        <v>3387</v>
      </c>
      <c r="B3389">
        <v>682</v>
      </c>
      <c r="C3389">
        <v>782</v>
      </c>
      <c r="D3389">
        <v>91</v>
      </c>
      <c r="E3389">
        <v>1</v>
      </c>
      <c r="F3389">
        <v>91</v>
      </c>
    </row>
    <row r="3390" spans="1:6" x14ac:dyDescent="0.25">
      <c r="A3390">
        <v>3388</v>
      </c>
      <c r="B3390">
        <v>682</v>
      </c>
      <c r="C3390">
        <v>131</v>
      </c>
      <c r="D3390">
        <v>92</v>
      </c>
      <c r="E3390">
        <v>1</v>
      </c>
      <c r="F3390">
        <v>92</v>
      </c>
    </row>
    <row r="3391" spans="1:6" x14ac:dyDescent="0.25">
      <c r="A3391">
        <v>3389</v>
      </c>
      <c r="B3391">
        <v>682</v>
      </c>
      <c r="C3391">
        <v>278</v>
      </c>
      <c r="D3391">
        <v>95</v>
      </c>
      <c r="E3391">
        <v>3</v>
      </c>
      <c r="F3391">
        <v>285</v>
      </c>
    </row>
    <row r="3392" spans="1:6" x14ac:dyDescent="0.25">
      <c r="A3392">
        <v>3390</v>
      </c>
      <c r="B3392">
        <v>683</v>
      </c>
      <c r="C3392">
        <v>4</v>
      </c>
      <c r="D3392">
        <v>96</v>
      </c>
      <c r="E3392">
        <v>3</v>
      </c>
      <c r="F3392">
        <v>288</v>
      </c>
    </row>
    <row r="3393" spans="1:6" x14ac:dyDescent="0.25">
      <c r="A3393">
        <v>3391</v>
      </c>
      <c r="B3393">
        <v>683</v>
      </c>
      <c r="C3393">
        <v>753</v>
      </c>
      <c r="D3393">
        <v>109</v>
      </c>
      <c r="E3393">
        <v>2</v>
      </c>
      <c r="F3393">
        <v>218</v>
      </c>
    </row>
    <row r="3394" spans="1:6" x14ac:dyDescent="0.25">
      <c r="A3394">
        <v>3392</v>
      </c>
      <c r="B3394">
        <v>683</v>
      </c>
      <c r="C3394">
        <v>1054</v>
      </c>
      <c r="D3394">
        <v>93</v>
      </c>
      <c r="E3394">
        <v>1</v>
      </c>
      <c r="F3394">
        <v>93</v>
      </c>
    </row>
    <row r="3395" spans="1:6" x14ac:dyDescent="0.25">
      <c r="A3395">
        <v>3393</v>
      </c>
      <c r="B3395">
        <v>683</v>
      </c>
      <c r="C3395">
        <v>973</v>
      </c>
      <c r="D3395">
        <v>97</v>
      </c>
      <c r="E3395">
        <v>2</v>
      </c>
      <c r="F3395">
        <v>194</v>
      </c>
    </row>
    <row r="3396" spans="1:6" x14ac:dyDescent="0.25">
      <c r="A3396">
        <v>3394</v>
      </c>
      <c r="B3396">
        <v>683</v>
      </c>
      <c r="C3396">
        <v>1016</v>
      </c>
      <c r="D3396">
        <v>90</v>
      </c>
      <c r="E3396">
        <v>3</v>
      </c>
      <c r="F3396">
        <v>270</v>
      </c>
    </row>
    <row r="3397" spans="1:6" x14ac:dyDescent="0.25">
      <c r="A3397">
        <v>3395</v>
      </c>
      <c r="B3397">
        <v>683</v>
      </c>
      <c r="C3397">
        <v>576</v>
      </c>
      <c r="D3397">
        <v>100</v>
      </c>
      <c r="E3397">
        <v>1</v>
      </c>
      <c r="F3397">
        <v>100</v>
      </c>
    </row>
    <row r="3398" spans="1:6" x14ac:dyDescent="0.25">
      <c r="A3398">
        <v>3396</v>
      </c>
      <c r="B3398">
        <v>684</v>
      </c>
      <c r="C3398">
        <v>837</v>
      </c>
      <c r="D3398">
        <v>117</v>
      </c>
      <c r="E3398">
        <v>1</v>
      </c>
      <c r="F3398">
        <v>117</v>
      </c>
    </row>
    <row r="3399" spans="1:6" x14ac:dyDescent="0.25">
      <c r="A3399">
        <v>3397</v>
      </c>
      <c r="B3399">
        <v>684</v>
      </c>
      <c r="C3399">
        <v>99</v>
      </c>
      <c r="D3399">
        <v>118</v>
      </c>
      <c r="E3399">
        <v>2</v>
      </c>
      <c r="F3399">
        <v>236</v>
      </c>
    </row>
    <row r="3400" spans="1:6" x14ac:dyDescent="0.25">
      <c r="A3400">
        <v>3398</v>
      </c>
      <c r="B3400">
        <v>685</v>
      </c>
      <c r="C3400">
        <v>275</v>
      </c>
      <c r="D3400">
        <v>95</v>
      </c>
      <c r="E3400">
        <v>1</v>
      </c>
      <c r="F3400">
        <v>95</v>
      </c>
    </row>
    <row r="3401" spans="1:6" x14ac:dyDescent="0.25">
      <c r="A3401">
        <v>3399</v>
      </c>
      <c r="B3401">
        <v>685</v>
      </c>
      <c r="C3401">
        <v>33</v>
      </c>
      <c r="D3401">
        <v>96</v>
      </c>
      <c r="E3401">
        <v>3</v>
      </c>
      <c r="F3401">
        <v>288</v>
      </c>
    </row>
    <row r="3402" spans="1:6" x14ac:dyDescent="0.25">
      <c r="A3402">
        <v>3400</v>
      </c>
      <c r="B3402">
        <v>686</v>
      </c>
      <c r="C3402">
        <v>216</v>
      </c>
      <c r="D3402">
        <v>106</v>
      </c>
      <c r="E3402">
        <v>2</v>
      </c>
      <c r="F3402">
        <v>212</v>
      </c>
    </row>
    <row r="3403" spans="1:6" x14ac:dyDescent="0.25">
      <c r="A3403">
        <v>3401</v>
      </c>
      <c r="B3403">
        <v>686</v>
      </c>
      <c r="C3403">
        <v>37</v>
      </c>
      <c r="D3403">
        <v>104</v>
      </c>
      <c r="E3403">
        <v>2</v>
      </c>
      <c r="F3403">
        <v>208</v>
      </c>
    </row>
    <row r="3404" spans="1:6" x14ac:dyDescent="0.25">
      <c r="A3404">
        <v>3402</v>
      </c>
      <c r="B3404">
        <v>686</v>
      </c>
      <c r="C3404">
        <v>912</v>
      </c>
      <c r="D3404">
        <v>96</v>
      </c>
      <c r="E3404">
        <v>3</v>
      </c>
      <c r="F3404">
        <v>288</v>
      </c>
    </row>
    <row r="3405" spans="1:6" x14ac:dyDescent="0.25">
      <c r="A3405">
        <v>3403</v>
      </c>
      <c r="B3405">
        <v>687</v>
      </c>
      <c r="C3405">
        <v>1086</v>
      </c>
      <c r="D3405">
        <v>115</v>
      </c>
      <c r="E3405">
        <v>3</v>
      </c>
      <c r="F3405">
        <v>345</v>
      </c>
    </row>
    <row r="3406" spans="1:6" x14ac:dyDescent="0.25">
      <c r="A3406">
        <v>3404</v>
      </c>
      <c r="B3406">
        <v>687</v>
      </c>
      <c r="C3406">
        <v>564</v>
      </c>
      <c r="D3406">
        <v>100</v>
      </c>
      <c r="E3406">
        <v>1</v>
      </c>
      <c r="F3406">
        <v>100</v>
      </c>
    </row>
    <row r="3407" spans="1:6" x14ac:dyDescent="0.25">
      <c r="A3407">
        <v>3405</v>
      </c>
      <c r="B3407">
        <v>687</v>
      </c>
      <c r="C3407">
        <v>154</v>
      </c>
      <c r="D3407">
        <v>91</v>
      </c>
      <c r="E3407">
        <v>2</v>
      </c>
      <c r="F3407">
        <v>182</v>
      </c>
    </row>
    <row r="3408" spans="1:6" x14ac:dyDescent="0.25">
      <c r="A3408">
        <v>3406</v>
      </c>
      <c r="B3408">
        <v>687</v>
      </c>
      <c r="C3408">
        <v>799</v>
      </c>
      <c r="D3408">
        <v>91</v>
      </c>
      <c r="E3408">
        <v>1</v>
      </c>
      <c r="F3408">
        <v>91</v>
      </c>
    </row>
    <row r="3409" spans="1:6" x14ac:dyDescent="0.25">
      <c r="A3409">
        <v>3407</v>
      </c>
      <c r="B3409">
        <v>687</v>
      </c>
      <c r="C3409">
        <v>768</v>
      </c>
      <c r="D3409">
        <v>109</v>
      </c>
      <c r="E3409">
        <v>2</v>
      </c>
      <c r="F3409">
        <v>218</v>
      </c>
    </row>
    <row r="3410" spans="1:6" x14ac:dyDescent="0.25">
      <c r="A3410">
        <v>3408</v>
      </c>
      <c r="B3410">
        <v>687</v>
      </c>
      <c r="C3410">
        <v>864</v>
      </c>
      <c r="D3410">
        <v>113</v>
      </c>
      <c r="E3410">
        <v>2</v>
      </c>
      <c r="F3410">
        <v>226</v>
      </c>
    </row>
    <row r="3411" spans="1:6" x14ac:dyDescent="0.25">
      <c r="A3411">
        <v>3409</v>
      </c>
      <c r="B3411">
        <v>688</v>
      </c>
      <c r="C3411">
        <v>363</v>
      </c>
      <c r="D3411">
        <v>94</v>
      </c>
      <c r="E3411">
        <v>1</v>
      </c>
      <c r="F3411">
        <v>94</v>
      </c>
    </row>
    <row r="3412" spans="1:6" x14ac:dyDescent="0.25">
      <c r="A3412">
        <v>3410</v>
      </c>
      <c r="B3412">
        <v>688</v>
      </c>
      <c r="C3412">
        <v>682</v>
      </c>
      <c r="D3412">
        <v>113</v>
      </c>
      <c r="E3412">
        <v>3</v>
      </c>
      <c r="F3412">
        <v>339</v>
      </c>
    </row>
    <row r="3413" spans="1:6" x14ac:dyDescent="0.25">
      <c r="A3413">
        <v>3411</v>
      </c>
      <c r="B3413">
        <v>688</v>
      </c>
      <c r="C3413">
        <v>1137</v>
      </c>
      <c r="D3413">
        <v>102</v>
      </c>
      <c r="E3413">
        <v>3</v>
      </c>
      <c r="F3413">
        <v>306</v>
      </c>
    </row>
    <row r="3414" spans="1:6" x14ac:dyDescent="0.25">
      <c r="A3414">
        <v>3412</v>
      </c>
      <c r="B3414">
        <v>688</v>
      </c>
      <c r="C3414">
        <v>1236</v>
      </c>
      <c r="D3414">
        <v>112</v>
      </c>
      <c r="E3414">
        <v>2</v>
      </c>
      <c r="F3414">
        <v>224</v>
      </c>
    </row>
    <row r="3415" spans="1:6" x14ac:dyDescent="0.25">
      <c r="A3415">
        <v>3413</v>
      </c>
      <c r="B3415">
        <v>689</v>
      </c>
      <c r="C3415">
        <v>1169</v>
      </c>
      <c r="D3415">
        <v>99</v>
      </c>
      <c r="E3415">
        <v>1</v>
      </c>
      <c r="F3415">
        <v>99</v>
      </c>
    </row>
    <row r="3416" spans="1:6" x14ac:dyDescent="0.25">
      <c r="A3416">
        <v>3414</v>
      </c>
      <c r="B3416">
        <v>689</v>
      </c>
      <c r="C3416">
        <v>674</v>
      </c>
      <c r="D3416">
        <v>113</v>
      </c>
      <c r="E3416">
        <v>1</v>
      </c>
      <c r="F3416">
        <v>113</v>
      </c>
    </row>
    <row r="3417" spans="1:6" x14ac:dyDescent="0.25">
      <c r="A3417">
        <v>3415</v>
      </c>
      <c r="B3417">
        <v>689</v>
      </c>
      <c r="C3417">
        <v>339</v>
      </c>
      <c r="D3417">
        <v>109</v>
      </c>
      <c r="E3417">
        <v>2</v>
      </c>
      <c r="F3417">
        <v>218</v>
      </c>
    </row>
    <row r="3418" spans="1:6" x14ac:dyDescent="0.25">
      <c r="A3418">
        <v>3416</v>
      </c>
      <c r="B3418">
        <v>689</v>
      </c>
      <c r="C3418">
        <v>277</v>
      </c>
      <c r="D3418">
        <v>95</v>
      </c>
      <c r="E3418">
        <v>2</v>
      </c>
      <c r="F3418">
        <v>190</v>
      </c>
    </row>
    <row r="3419" spans="1:6" x14ac:dyDescent="0.25">
      <c r="A3419">
        <v>3417</v>
      </c>
      <c r="B3419">
        <v>689</v>
      </c>
      <c r="C3419">
        <v>245</v>
      </c>
      <c r="D3419">
        <v>95</v>
      </c>
      <c r="E3419">
        <v>2</v>
      </c>
      <c r="F3419">
        <v>190</v>
      </c>
    </row>
    <row r="3420" spans="1:6" x14ac:dyDescent="0.25">
      <c r="A3420">
        <v>3418</v>
      </c>
      <c r="B3420">
        <v>689</v>
      </c>
      <c r="C3420">
        <v>1217</v>
      </c>
      <c r="D3420">
        <v>105</v>
      </c>
      <c r="E3420">
        <v>2</v>
      </c>
      <c r="F3420">
        <v>210</v>
      </c>
    </row>
    <row r="3421" spans="1:6" x14ac:dyDescent="0.25">
      <c r="A3421">
        <v>3419</v>
      </c>
      <c r="B3421">
        <v>689</v>
      </c>
      <c r="C3421">
        <v>643</v>
      </c>
      <c r="D3421">
        <v>93</v>
      </c>
      <c r="E3421">
        <v>3</v>
      </c>
      <c r="F3421">
        <v>279</v>
      </c>
    </row>
    <row r="3422" spans="1:6" x14ac:dyDescent="0.25">
      <c r="A3422">
        <v>3420</v>
      </c>
      <c r="B3422">
        <v>690</v>
      </c>
      <c r="C3422">
        <v>454</v>
      </c>
      <c r="D3422">
        <v>107</v>
      </c>
      <c r="E3422">
        <v>1</v>
      </c>
      <c r="F3422">
        <v>107</v>
      </c>
    </row>
    <row r="3423" spans="1:6" x14ac:dyDescent="0.25">
      <c r="A3423">
        <v>3421</v>
      </c>
      <c r="B3423">
        <v>690</v>
      </c>
      <c r="C3423">
        <v>296</v>
      </c>
      <c r="D3423">
        <v>105</v>
      </c>
      <c r="E3423">
        <v>3</v>
      </c>
      <c r="F3423">
        <v>315</v>
      </c>
    </row>
    <row r="3424" spans="1:6" x14ac:dyDescent="0.25">
      <c r="A3424">
        <v>3422</v>
      </c>
      <c r="B3424">
        <v>690</v>
      </c>
      <c r="C3424">
        <v>919</v>
      </c>
      <c r="D3424">
        <v>96</v>
      </c>
      <c r="E3424">
        <v>3</v>
      </c>
      <c r="F3424">
        <v>288</v>
      </c>
    </row>
    <row r="3425" spans="1:6" x14ac:dyDescent="0.25">
      <c r="A3425">
        <v>3423</v>
      </c>
      <c r="B3425">
        <v>690</v>
      </c>
      <c r="C3425">
        <v>304</v>
      </c>
      <c r="D3425">
        <v>105</v>
      </c>
      <c r="E3425">
        <v>1</v>
      </c>
      <c r="F3425">
        <v>105</v>
      </c>
    </row>
    <row r="3426" spans="1:6" x14ac:dyDescent="0.25">
      <c r="A3426">
        <v>3424</v>
      </c>
      <c r="B3426">
        <v>691</v>
      </c>
      <c r="C3426">
        <v>1175</v>
      </c>
      <c r="D3426">
        <v>99</v>
      </c>
      <c r="E3426">
        <v>2</v>
      </c>
      <c r="F3426">
        <v>198</v>
      </c>
    </row>
    <row r="3427" spans="1:6" x14ac:dyDescent="0.25">
      <c r="A3427">
        <v>3425</v>
      </c>
      <c r="B3427">
        <v>691</v>
      </c>
      <c r="C3427">
        <v>2</v>
      </c>
      <c r="D3427">
        <v>96</v>
      </c>
      <c r="E3427">
        <v>2</v>
      </c>
      <c r="F3427">
        <v>192</v>
      </c>
    </row>
    <row r="3428" spans="1:6" x14ac:dyDescent="0.25">
      <c r="A3428">
        <v>3426</v>
      </c>
      <c r="B3428">
        <v>691</v>
      </c>
      <c r="C3428">
        <v>1100</v>
      </c>
      <c r="D3428">
        <v>115</v>
      </c>
      <c r="E3428">
        <v>1</v>
      </c>
      <c r="F3428">
        <v>115</v>
      </c>
    </row>
    <row r="3429" spans="1:6" x14ac:dyDescent="0.25">
      <c r="A3429">
        <v>3427</v>
      </c>
      <c r="B3429">
        <v>691</v>
      </c>
      <c r="C3429">
        <v>577</v>
      </c>
      <c r="D3429">
        <v>100</v>
      </c>
      <c r="E3429">
        <v>3</v>
      </c>
      <c r="F3429">
        <v>300</v>
      </c>
    </row>
    <row r="3430" spans="1:6" x14ac:dyDescent="0.25">
      <c r="A3430">
        <v>3428</v>
      </c>
      <c r="B3430">
        <v>691</v>
      </c>
      <c r="C3430">
        <v>928</v>
      </c>
      <c r="D3430">
        <v>96</v>
      </c>
      <c r="E3430">
        <v>2</v>
      </c>
      <c r="F3430">
        <v>192</v>
      </c>
    </row>
    <row r="3431" spans="1:6" x14ac:dyDescent="0.25">
      <c r="A3431">
        <v>3429</v>
      </c>
      <c r="B3431">
        <v>692</v>
      </c>
      <c r="C3431">
        <v>54</v>
      </c>
      <c r="D3431">
        <v>104</v>
      </c>
      <c r="E3431">
        <v>1</v>
      </c>
      <c r="F3431">
        <v>104</v>
      </c>
    </row>
    <row r="3432" spans="1:6" x14ac:dyDescent="0.25">
      <c r="A3432">
        <v>3430</v>
      </c>
      <c r="B3432">
        <v>692</v>
      </c>
      <c r="C3432">
        <v>752</v>
      </c>
      <c r="D3432">
        <v>109</v>
      </c>
      <c r="E3432">
        <v>3</v>
      </c>
      <c r="F3432">
        <v>327</v>
      </c>
    </row>
    <row r="3433" spans="1:6" x14ac:dyDescent="0.25">
      <c r="A3433">
        <v>3431</v>
      </c>
      <c r="B3433">
        <v>692</v>
      </c>
      <c r="C3433">
        <v>953</v>
      </c>
      <c r="D3433">
        <v>97</v>
      </c>
      <c r="E3433">
        <v>2</v>
      </c>
      <c r="F3433">
        <v>194</v>
      </c>
    </row>
    <row r="3434" spans="1:6" x14ac:dyDescent="0.25">
      <c r="A3434">
        <v>3432</v>
      </c>
      <c r="B3434">
        <v>692</v>
      </c>
      <c r="C3434">
        <v>1094</v>
      </c>
      <c r="D3434">
        <v>115</v>
      </c>
      <c r="E3434">
        <v>1</v>
      </c>
      <c r="F3434">
        <v>115</v>
      </c>
    </row>
    <row r="3435" spans="1:6" x14ac:dyDescent="0.25">
      <c r="A3435">
        <v>3433</v>
      </c>
      <c r="B3435">
        <v>693</v>
      </c>
      <c r="C3435">
        <v>681</v>
      </c>
      <c r="D3435">
        <v>113</v>
      </c>
      <c r="E3435">
        <v>3</v>
      </c>
      <c r="F3435">
        <v>339</v>
      </c>
    </row>
    <row r="3436" spans="1:6" x14ac:dyDescent="0.25">
      <c r="A3436">
        <v>3434</v>
      </c>
      <c r="B3436">
        <v>693</v>
      </c>
      <c r="C3436">
        <v>675</v>
      </c>
      <c r="D3436">
        <v>113</v>
      </c>
      <c r="E3436">
        <v>3</v>
      </c>
      <c r="F3436">
        <v>339</v>
      </c>
    </row>
    <row r="3437" spans="1:6" x14ac:dyDescent="0.25">
      <c r="A3437">
        <v>3435</v>
      </c>
      <c r="B3437">
        <v>693</v>
      </c>
      <c r="C3437">
        <v>272</v>
      </c>
      <c r="D3437">
        <v>95</v>
      </c>
      <c r="E3437">
        <v>3</v>
      </c>
      <c r="F3437">
        <v>285</v>
      </c>
    </row>
    <row r="3438" spans="1:6" x14ac:dyDescent="0.25">
      <c r="A3438">
        <v>3436</v>
      </c>
      <c r="B3438">
        <v>693</v>
      </c>
      <c r="C3438">
        <v>252</v>
      </c>
      <c r="D3438">
        <v>95</v>
      </c>
      <c r="E3438">
        <v>3</v>
      </c>
      <c r="F3438">
        <v>285</v>
      </c>
    </row>
    <row r="3439" spans="1:6" x14ac:dyDescent="0.25">
      <c r="A3439">
        <v>3437</v>
      </c>
      <c r="B3439">
        <v>693</v>
      </c>
      <c r="C3439">
        <v>846</v>
      </c>
      <c r="D3439">
        <v>113</v>
      </c>
      <c r="E3439">
        <v>3</v>
      </c>
      <c r="F3439">
        <v>339</v>
      </c>
    </row>
    <row r="3440" spans="1:6" x14ac:dyDescent="0.25">
      <c r="A3440">
        <v>3438</v>
      </c>
      <c r="B3440">
        <v>694</v>
      </c>
      <c r="C3440">
        <v>565</v>
      </c>
      <c r="D3440">
        <v>100</v>
      </c>
      <c r="E3440">
        <v>1</v>
      </c>
      <c r="F3440">
        <v>100</v>
      </c>
    </row>
    <row r="3441" spans="1:6" x14ac:dyDescent="0.25">
      <c r="A3441">
        <v>3439</v>
      </c>
      <c r="B3441">
        <v>694</v>
      </c>
      <c r="C3441">
        <v>780</v>
      </c>
      <c r="D3441">
        <v>91</v>
      </c>
      <c r="E3441">
        <v>3</v>
      </c>
      <c r="F3441">
        <v>273</v>
      </c>
    </row>
    <row r="3442" spans="1:6" x14ac:dyDescent="0.25">
      <c r="A3442">
        <v>3440</v>
      </c>
      <c r="B3442">
        <v>694</v>
      </c>
      <c r="C3442">
        <v>1171</v>
      </c>
      <c r="D3442">
        <v>99</v>
      </c>
      <c r="E3442">
        <v>3</v>
      </c>
      <c r="F3442">
        <v>297</v>
      </c>
    </row>
    <row r="3443" spans="1:6" x14ac:dyDescent="0.25">
      <c r="A3443">
        <v>3441</v>
      </c>
      <c r="B3443">
        <v>694</v>
      </c>
      <c r="C3443">
        <v>627</v>
      </c>
      <c r="D3443">
        <v>112</v>
      </c>
      <c r="E3443">
        <v>3</v>
      </c>
      <c r="F3443">
        <v>336</v>
      </c>
    </row>
    <row r="3444" spans="1:6" x14ac:dyDescent="0.25">
      <c r="A3444">
        <v>3442</v>
      </c>
      <c r="B3444">
        <v>694</v>
      </c>
      <c r="C3444">
        <v>191</v>
      </c>
      <c r="D3444">
        <v>98</v>
      </c>
      <c r="E3444">
        <v>3</v>
      </c>
      <c r="F3444">
        <v>294</v>
      </c>
    </row>
    <row r="3445" spans="1:6" x14ac:dyDescent="0.25">
      <c r="A3445">
        <v>3443</v>
      </c>
      <c r="B3445">
        <v>694</v>
      </c>
      <c r="C3445">
        <v>197</v>
      </c>
      <c r="D3445">
        <v>98</v>
      </c>
      <c r="E3445">
        <v>1</v>
      </c>
      <c r="F3445">
        <v>98</v>
      </c>
    </row>
    <row r="3446" spans="1:6" x14ac:dyDescent="0.25">
      <c r="A3446">
        <v>3444</v>
      </c>
      <c r="B3446">
        <v>694</v>
      </c>
      <c r="C3446">
        <v>415</v>
      </c>
      <c r="D3446">
        <v>119</v>
      </c>
      <c r="E3446">
        <v>3</v>
      </c>
      <c r="F3446">
        <v>357</v>
      </c>
    </row>
    <row r="3447" spans="1:6" x14ac:dyDescent="0.25">
      <c r="A3447">
        <v>3445</v>
      </c>
      <c r="B3447">
        <v>695</v>
      </c>
      <c r="C3447">
        <v>530</v>
      </c>
      <c r="D3447">
        <v>98</v>
      </c>
      <c r="E3447">
        <v>2</v>
      </c>
      <c r="F3447">
        <v>196</v>
      </c>
    </row>
    <row r="3448" spans="1:6" x14ac:dyDescent="0.25">
      <c r="A3448">
        <v>3446</v>
      </c>
      <c r="B3448">
        <v>695</v>
      </c>
      <c r="C3448">
        <v>401</v>
      </c>
      <c r="D3448">
        <v>119</v>
      </c>
      <c r="E3448">
        <v>2</v>
      </c>
      <c r="F3448">
        <v>238</v>
      </c>
    </row>
    <row r="3449" spans="1:6" x14ac:dyDescent="0.25">
      <c r="A3449">
        <v>3447</v>
      </c>
      <c r="B3449">
        <v>695</v>
      </c>
      <c r="C3449">
        <v>18</v>
      </c>
      <c r="D3449">
        <v>96</v>
      </c>
      <c r="E3449">
        <v>1</v>
      </c>
      <c r="F3449">
        <v>96</v>
      </c>
    </row>
    <row r="3450" spans="1:6" x14ac:dyDescent="0.25">
      <c r="A3450">
        <v>3448</v>
      </c>
      <c r="B3450">
        <v>695</v>
      </c>
      <c r="C3450">
        <v>165</v>
      </c>
      <c r="D3450">
        <v>91</v>
      </c>
      <c r="E3450">
        <v>1</v>
      </c>
      <c r="F3450">
        <v>91</v>
      </c>
    </row>
    <row r="3451" spans="1:6" x14ac:dyDescent="0.25">
      <c r="A3451">
        <v>3449</v>
      </c>
      <c r="B3451">
        <v>695</v>
      </c>
      <c r="C3451">
        <v>455</v>
      </c>
      <c r="D3451">
        <v>118</v>
      </c>
      <c r="E3451">
        <v>2</v>
      </c>
      <c r="F3451">
        <v>236</v>
      </c>
    </row>
    <row r="3452" spans="1:6" x14ac:dyDescent="0.25">
      <c r="A3452">
        <v>3450</v>
      </c>
      <c r="B3452">
        <v>696</v>
      </c>
      <c r="C3452">
        <v>83</v>
      </c>
      <c r="D3452">
        <v>118</v>
      </c>
      <c r="E3452">
        <v>3</v>
      </c>
      <c r="F3452">
        <v>354</v>
      </c>
    </row>
    <row r="3453" spans="1:6" x14ac:dyDescent="0.25">
      <c r="A3453">
        <v>3451</v>
      </c>
      <c r="B3453">
        <v>696</v>
      </c>
      <c r="C3453">
        <v>1167</v>
      </c>
      <c r="D3453">
        <v>99</v>
      </c>
      <c r="E3453">
        <v>2</v>
      </c>
      <c r="F3453">
        <v>198</v>
      </c>
    </row>
    <row r="3454" spans="1:6" x14ac:dyDescent="0.25">
      <c r="A3454">
        <v>3452</v>
      </c>
      <c r="B3454">
        <v>696</v>
      </c>
      <c r="C3454">
        <v>453</v>
      </c>
      <c r="D3454">
        <v>107</v>
      </c>
      <c r="E3454">
        <v>3</v>
      </c>
      <c r="F3454">
        <v>321</v>
      </c>
    </row>
    <row r="3455" spans="1:6" x14ac:dyDescent="0.25">
      <c r="A3455">
        <v>3453</v>
      </c>
      <c r="B3455">
        <v>697</v>
      </c>
      <c r="C3455">
        <v>897</v>
      </c>
      <c r="D3455">
        <v>94</v>
      </c>
      <c r="E3455">
        <v>2</v>
      </c>
      <c r="F3455">
        <v>188</v>
      </c>
    </row>
    <row r="3456" spans="1:6" x14ac:dyDescent="0.25">
      <c r="A3456">
        <v>3454</v>
      </c>
      <c r="B3456">
        <v>697</v>
      </c>
      <c r="C3456">
        <v>330</v>
      </c>
      <c r="D3456">
        <v>109</v>
      </c>
      <c r="E3456">
        <v>1</v>
      </c>
      <c r="F3456">
        <v>109</v>
      </c>
    </row>
    <row r="3457" spans="1:6" x14ac:dyDescent="0.25">
      <c r="A3457">
        <v>3455</v>
      </c>
      <c r="B3457">
        <v>697</v>
      </c>
      <c r="C3457">
        <v>457</v>
      </c>
      <c r="D3457">
        <v>118</v>
      </c>
      <c r="E3457">
        <v>3</v>
      </c>
      <c r="F3457">
        <v>354</v>
      </c>
    </row>
    <row r="3458" spans="1:6" x14ac:dyDescent="0.25">
      <c r="A3458">
        <v>3456</v>
      </c>
      <c r="B3458">
        <v>697</v>
      </c>
      <c r="C3458">
        <v>56</v>
      </c>
      <c r="D3458">
        <v>104</v>
      </c>
      <c r="E3458">
        <v>2</v>
      </c>
      <c r="F3458">
        <v>208</v>
      </c>
    </row>
    <row r="3459" spans="1:6" x14ac:dyDescent="0.25">
      <c r="A3459">
        <v>3457</v>
      </c>
      <c r="B3459">
        <v>697</v>
      </c>
      <c r="C3459">
        <v>590</v>
      </c>
      <c r="D3459">
        <v>100</v>
      </c>
      <c r="E3459">
        <v>1</v>
      </c>
      <c r="F3459">
        <v>100</v>
      </c>
    </row>
    <row r="3460" spans="1:6" x14ac:dyDescent="0.25">
      <c r="A3460">
        <v>3458</v>
      </c>
      <c r="B3460">
        <v>697</v>
      </c>
      <c r="C3460">
        <v>1036</v>
      </c>
      <c r="D3460">
        <v>90</v>
      </c>
      <c r="E3460">
        <v>3</v>
      </c>
      <c r="F3460">
        <v>270</v>
      </c>
    </row>
    <row r="3461" spans="1:6" x14ac:dyDescent="0.25">
      <c r="A3461">
        <v>3459</v>
      </c>
      <c r="B3461">
        <v>698</v>
      </c>
      <c r="C3461">
        <v>820</v>
      </c>
      <c r="D3461">
        <v>117</v>
      </c>
      <c r="E3461">
        <v>3</v>
      </c>
      <c r="F3461">
        <v>351</v>
      </c>
    </row>
    <row r="3462" spans="1:6" x14ac:dyDescent="0.25">
      <c r="A3462">
        <v>3460</v>
      </c>
      <c r="B3462">
        <v>698</v>
      </c>
      <c r="C3462">
        <v>376</v>
      </c>
      <c r="D3462">
        <v>94</v>
      </c>
      <c r="E3462">
        <v>2</v>
      </c>
      <c r="F3462">
        <v>188</v>
      </c>
    </row>
    <row r="3463" spans="1:6" x14ac:dyDescent="0.25">
      <c r="A3463">
        <v>3461</v>
      </c>
      <c r="B3463">
        <v>698</v>
      </c>
      <c r="C3463">
        <v>439</v>
      </c>
      <c r="D3463">
        <v>107</v>
      </c>
      <c r="E3463">
        <v>1</v>
      </c>
      <c r="F3463">
        <v>107</v>
      </c>
    </row>
    <row r="3464" spans="1:6" x14ac:dyDescent="0.25">
      <c r="A3464">
        <v>3462</v>
      </c>
      <c r="B3464">
        <v>698</v>
      </c>
      <c r="C3464">
        <v>1098</v>
      </c>
      <c r="D3464">
        <v>115</v>
      </c>
      <c r="E3464">
        <v>2</v>
      </c>
      <c r="F3464">
        <v>230</v>
      </c>
    </row>
    <row r="3465" spans="1:6" x14ac:dyDescent="0.25">
      <c r="A3465">
        <v>3463</v>
      </c>
      <c r="B3465">
        <v>698</v>
      </c>
      <c r="C3465">
        <v>522</v>
      </c>
      <c r="D3465">
        <v>102</v>
      </c>
      <c r="E3465">
        <v>2</v>
      </c>
      <c r="F3465">
        <v>204</v>
      </c>
    </row>
    <row r="3466" spans="1:6" x14ac:dyDescent="0.25">
      <c r="A3466">
        <v>3464</v>
      </c>
      <c r="B3466">
        <v>698</v>
      </c>
      <c r="C3466">
        <v>4</v>
      </c>
      <c r="D3466">
        <v>96</v>
      </c>
      <c r="E3466">
        <v>3</v>
      </c>
      <c r="F3466">
        <v>288</v>
      </c>
    </row>
    <row r="3467" spans="1:6" x14ac:dyDescent="0.25">
      <c r="A3467">
        <v>3465</v>
      </c>
      <c r="B3467">
        <v>698</v>
      </c>
      <c r="C3467">
        <v>1222</v>
      </c>
      <c r="D3467">
        <v>105</v>
      </c>
      <c r="E3467">
        <v>3</v>
      </c>
      <c r="F3467">
        <v>315</v>
      </c>
    </row>
    <row r="3468" spans="1:6" x14ac:dyDescent="0.25">
      <c r="A3468">
        <v>3466</v>
      </c>
      <c r="B3468">
        <v>699</v>
      </c>
      <c r="C3468">
        <v>1198</v>
      </c>
      <c r="D3468">
        <v>105</v>
      </c>
      <c r="E3468">
        <v>2</v>
      </c>
      <c r="F3468">
        <v>210</v>
      </c>
    </row>
    <row r="3469" spans="1:6" x14ac:dyDescent="0.25">
      <c r="A3469">
        <v>3467</v>
      </c>
      <c r="B3469">
        <v>699</v>
      </c>
      <c r="C3469">
        <v>587</v>
      </c>
      <c r="D3469">
        <v>100</v>
      </c>
      <c r="E3469">
        <v>2</v>
      </c>
      <c r="F3469">
        <v>200</v>
      </c>
    </row>
    <row r="3470" spans="1:6" x14ac:dyDescent="0.25">
      <c r="A3470">
        <v>3468</v>
      </c>
      <c r="B3470">
        <v>699</v>
      </c>
      <c r="C3470">
        <v>30</v>
      </c>
      <c r="D3470">
        <v>96</v>
      </c>
      <c r="E3470">
        <v>2</v>
      </c>
      <c r="F3470">
        <v>192</v>
      </c>
    </row>
    <row r="3471" spans="1:6" x14ac:dyDescent="0.25">
      <c r="A3471">
        <v>3469</v>
      </c>
      <c r="B3471">
        <v>699</v>
      </c>
      <c r="C3471">
        <v>98</v>
      </c>
      <c r="D3471">
        <v>118</v>
      </c>
      <c r="E3471">
        <v>1</v>
      </c>
      <c r="F3471">
        <v>118</v>
      </c>
    </row>
    <row r="3472" spans="1:6" x14ac:dyDescent="0.25">
      <c r="A3472">
        <v>3470</v>
      </c>
      <c r="B3472">
        <v>699</v>
      </c>
      <c r="C3472">
        <v>957</v>
      </c>
      <c r="D3472">
        <v>97</v>
      </c>
      <c r="E3472">
        <v>2</v>
      </c>
      <c r="F3472">
        <v>194</v>
      </c>
    </row>
    <row r="3473" spans="1:6" x14ac:dyDescent="0.25">
      <c r="A3473">
        <v>3471</v>
      </c>
      <c r="B3473">
        <v>699</v>
      </c>
      <c r="C3473">
        <v>189</v>
      </c>
      <c r="D3473">
        <v>98</v>
      </c>
      <c r="E3473">
        <v>3</v>
      </c>
      <c r="F3473">
        <v>294</v>
      </c>
    </row>
    <row r="3474" spans="1:6" x14ac:dyDescent="0.25">
      <c r="A3474">
        <v>3472</v>
      </c>
      <c r="B3474">
        <v>699</v>
      </c>
      <c r="C3474">
        <v>417</v>
      </c>
      <c r="D3474">
        <v>119</v>
      </c>
      <c r="E3474">
        <v>2</v>
      </c>
      <c r="F3474">
        <v>238</v>
      </c>
    </row>
    <row r="3475" spans="1:6" x14ac:dyDescent="0.25">
      <c r="A3475">
        <v>3473</v>
      </c>
      <c r="B3475">
        <v>699</v>
      </c>
      <c r="C3475">
        <v>142</v>
      </c>
      <c r="D3475">
        <v>91</v>
      </c>
      <c r="E3475">
        <v>3</v>
      </c>
      <c r="F3475">
        <v>273</v>
      </c>
    </row>
    <row r="3476" spans="1:6" x14ac:dyDescent="0.25">
      <c r="A3476">
        <v>3474</v>
      </c>
      <c r="B3476">
        <v>699</v>
      </c>
      <c r="C3476">
        <v>26</v>
      </c>
      <c r="D3476">
        <v>96</v>
      </c>
      <c r="E3476">
        <v>1</v>
      </c>
      <c r="F3476">
        <v>96</v>
      </c>
    </row>
    <row r="3477" spans="1:6" x14ac:dyDescent="0.25">
      <c r="A3477">
        <v>3475</v>
      </c>
      <c r="B3477">
        <v>700</v>
      </c>
      <c r="C3477">
        <v>172</v>
      </c>
      <c r="D3477">
        <v>91</v>
      </c>
      <c r="E3477">
        <v>1</v>
      </c>
      <c r="F3477">
        <v>91</v>
      </c>
    </row>
    <row r="3478" spans="1:6" x14ac:dyDescent="0.25">
      <c r="A3478">
        <v>3476</v>
      </c>
      <c r="B3478">
        <v>700</v>
      </c>
      <c r="C3478">
        <v>979</v>
      </c>
      <c r="D3478">
        <v>97</v>
      </c>
      <c r="E3478">
        <v>2</v>
      </c>
      <c r="F3478">
        <v>194</v>
      </c>
    </row>
    <row r="3479" spans="1:6" x14ac:dyDescent="0.25">
      <c r="A3479">
        <v>3477</v>
      </c>
      <c r="B3479">
        <v>700</v>
      </c>
      <c r="C3479">
        <v>534</v>
      </c>
      <c r="D3479">
        <v>98</v>
      </c>
      <c r="E3479">
        <v>3</v>
      </c>
      <c r="F3479">
        <v>294</v>
      </c>
    </row>
    <row r="3480" spans="1:6" x14ac:dyDescent="0.25">
      <c r="A3480">
        <v>3478</v>
      </c>
      <c r="B3480">
        <v>700</v>
      </c>
      <c r="C3480">
        <v>1145</v>
      </c>
      <c r="D3480">
        <v>102</v>
      </c>
      <c r="E3480">
        <v>3</v>
      </c>
      <c r="F3480">
        <v>306</v>
      </c>
    </row>
    <row r="3481" spans="1:6" x14ac:dyDescent="0.25">
      <c r="A3481">
        <v>3479</v>
      </c>
      <c r="B3481">
        <v>700</v>
      </c>
      <c r="C3481">
        <v>1106</v>
      </c>
      <c r="D3481">
        <v>115</v>
      </c>
      <c r="E3481">
        <v>2</v>
      </c>
      <c r="F3481">
        <v>230</v>
      </c>
    </row>
    <row r="3482" spans="1:6" x14ac:dyDescent="0.25">
      <c r="A3482">
        <v>3480</v>
      </c>
      <c r="B3482">
        <v>700</v>
      </c>
      <c r="C3482">
        <v>177</v>
      </c>
      <c r="D3482">
        <v>98</v>
      </c>
      <c r="E3482">
        <v>2</v>
      </c>
      <c r="F3482">
        <v>196</v>
      </c>
    </row>
    <row r="3483" spans="1:6" x14ac:dyDescent="0.25">
      <c r="A3483">
        <v>3481</v>
      </c>
      <c r="B3483">
        <v>701</v>
      </c>
      <c r="C3483">
        <v>314</v>
      </c>
      <c r="D3483">
        <v>105</v>
      </c>
      <c r="E3483">
        <v>2</v>
      </c>
      <c r="F3483">
        <v>210</v>
      </c>
    </row>
    <row r="3484" spans="1:6" x14ac:dyDescent="0.25">
      <c r="A3484">
        <v>3482</v>
      </c>
      <c r="B3484">
        <v>701</v>
      </c>
      <c r="C3484">
        <v>914</v>
      </c>
      <c r="D3484">
        <v>96</v>
      </c>
      <c r="E3484">
        <v>2</v>
      </c>
      <c r="F3484">
        <v>192</v>
      </c>
    </row>
    <row r="3485" spans="1:6" x14ac:dyDescent="0.25">
      <c r="A3485">
        <v>3483</v>
      </c>
      <c r="B3485">
        <v>701</v>
      </c>
      <c r="C3485">
        <v>488</v>
      </c>
      <c r="D3485">
        <v>118</v>
      </c>
      <c r="E3485">
        <v>1</v>
      </c>
      <c r="F3485">
        <v>118</v>
      </c>
    </row>
    <row r="3486" spans="1:6" x14ac:dyDescent="0.25">
      <c r="A3486">
        <v>3484</v>
      </c>
      <c r="B3486">
        <v>701</v>
      </c>
      <c r="C3486">
        <v>319</v>
      </c>
      <c r="D3486">
        <v>109</v>
      </c>
      <c r="E3486">
        <v>3</v>
      </c>
      <c r="F3486">
        <v>327</v>
      </c>
    </row>
    <row r="3487" spans="1:6" x14ac:dyDescent="0.25">
      <c r="A3487">
        <v>3485</v>
      </c>
      <c r="B3487">
        <v>702</v>
      </c>
      <c r="C3487">
        <v>1038</v>
      </c>
      <c r="D3487">
        <v>90</v>
      </c>
      <c r="E3487">
        <v>3</v>
      </c>
      <c r="F3487">
        <v>270</v>
      </c>
    </row>
    <row r="3488" spans="1:6" x14ac:dyDescent="0.25">
      <c r="A3488">
        <v>3486</v>
      </c>
      <c r="B3488">
        <v>702</v>
      </c>
      <c r="C3488">
        <v>950</v>
      </c>
      <c r="D3488">
        <v>97</v>
      </c>
      <c r="E3488">
        <v>3</v>
      </c>
      <c r="F3488">
        <v>291</v>
      </c>
    </row>
    <row r="3489" spans="1:6" x14ac:dyDescent="0.25">
      <c r="A3489">
        <v>3487</v>
      </c>
      <c r="B3489">
        <v>702</v>
      </c>
      <c r="C3489">
        <v>341</v>
      </c>
      <c r="D3489">
        <v>109</v>
      </c>
      <c r="E3489">
        <v>1</v>
      </c>
      <c r="F3489">
        <v>109</v>
      </c>
    </row>
    <row r="3490" spans="1:6" x14ac:dyDescent="0.25">
      <c r="A3490">
        <v>3488</v>
      </c>
      <c r="B3490">
        <v>702</v>
      </c>
      <c r="C3490">
        <v>1070</v>
      </c>
      <c r="D3490">
        <v>93</v>
      </c>
      <c r="E3490">
        <v>2</v>
      </c>
      <c r="F3490">
        <v>186</v>
      </c>
    </row>
    <row r="3491" spans="1:6" x14ac:dyDescent="0.25">
      <c r="A3491">
        <v>3489</v>
      </c>
      <c r="B3491">
        <v>702</v>
      </c>
      <c r="C3491">
        <v>693</v>
      </c>
      <c r="D3491">
        <v>113</v>
      </c>
      <c r="E3491">
        <v>3</v>
      </c>
      <c r="F3491">
        <v>339</v>
      </c>
    </row>
    <row r="3492" spans="1:6" x14ac:dyDescent="0.25">
      <c r="A3492">
        <v>3490</v>
      </c>
      <c r="B3492">
        <v>702</v>
      </c>
      <c r="C3492">
        <v>862</v>
      </c>
      <c r="D3492">
        <v>113</v>
      </c>
      <c r="E3492">
        <v>3</v>
      </c>
      <c r="F3492">
        <v>339</v>
      </c>
    </row>
    <row r="3493" spans="1:6" x14ac:dyDescent="0.25">
      <c r="A3493">
        <v>3491</v>
      </c>
      <c r="B3493">
        <v>703</v>
      </c>
      <c r="C3493">
        <v>116</v>
      </c>
      <c r="D3493">
        <v>92</v>
      </c>
      <c r="E3493">
        <v>2</v>
      </c>
      <c r="F3493">
        <v>184</v>
      </c>
    </row>
    <row r="3494" spans="1:6" x14ac:dyDescent="0.25">
      <c r="A3494">
        <v>3492</v>
      </c>
      <c r="B3494">
        <v>703</v>
      </c>
      <c r="C3494">
        <v>205</v>
      </c>
      <c r="D3494">
        <v>98</v>
      </c>
      <c r="E3494">
        <v>3</v>
      </c>
      <c r="F3494">
        <v>294</v>
      </c>
    </row>
    <row r="3495" spans="1:6" x14ac:dyDescent="0.25">
      <c r="A3495">
        <v>3493</v>
      </c>
      <c r="B3495">
        <v>703</v>
      </c>
      <c r="C3495">
        <v>249</v>
      </c>
      <c r="D3495">
        <v>95</v>
      </c>
      <c r="E3495">
        <v>3</v>
      </c>
      <c r="F3495">
        <v>285</v>
      </c>
    </row>
    <row r="3496" spans="1:6" x14ac:dyDescent="0.25">
      <c r="A3496">
        <v>3494</v>
      </c>
      <c r="B3496">
        <v>704</v>
      </c>
      <c r="C3496">
        <v>673</v>
      </c>
      <c r="D3496">
        <v>113</v>
      </c>
      <c r="E3496">
        <v>3</v>
      </c>
      <c r="F3496">
        <v>339</v>
      </c>
    </row>
    <row r="3497" spans="1:6" x14ac:dyDescent="0.25">
      <c r="A3497">
        <v>3495</v>
      </c>
      <c r="B3497">
        <v>704</v>
      </c>
      <c r="C3497">
        <v>44</v>
      </c>
      <c r="D3497">
        <v>104</v>
      </c>
      <c r="E3497">
        <v>2</v>
      </c>
      <c r="F3497">
        <v>208</v>
      </c>
    </row>
    <row r="3498" spans="1:6" x14ac:dyDescent="0.25">
      <c r="A3498">
        <v>3496</v>
      </c>
      <c r="B3498">
        <v>704</v>
      </c>
      <c r="C3498">
        <v>1080</v>
      </c>
      <c r="D3498">
        <v>93</v>
      </c>
      <c r="E3498">
        <v>2</v>
      </c>
      <c r="F3498">
        <v>186</v>
      </c>
    </row>
    <row r="3499" spans="1:6" x14ac:dyDescent="0.25">
      <c r="A3499">
        <v>3497</v>
      </c>
      <c r="B3499">
        <v>704</v>
      </c>
      <c r="C3499">
        <v>63</v>
      </c>
      <c r="D3499">
        <v>104</v>
      </c>
      <c r="E3499">
        <v>2</v>
      </c>
      <c r="F3499">
        <v>208</v>
      </c>
    </row>
    <row r="3500" spans="1:6" x14ac:dyDescent="0.25">
      <c r="A3500">
        <v>3498</v>
      </c>
      <c r="B3500">
        <v>705</v>
      </c>
      <c r="C3500">
        <v>231</v>
      </c>
      <c r="D3500">
        <v>106</v>
      </c>
      <c r="E3500">
        <v>3</v>
      </c>
      <c r="F3500">
        <v>318</v>
      </c>
    </row>
    <row r="3501" spans="1:6" x14ac:dyDescent="0.25">
      <c r="A3501">
        <v>3499</v>
      </c>
      <c r="B3501">
        <v>705</v>
      </c>
      <c r="C3501">
        <v>59</v>
      </c>
      <c r="D3501">
        <v>104</v>
      </c>
      <c r="E3501">
        <v>2</v>
      </c>
      <c r="F3501">
        <v>208</v>
      </c>
    </row>
    <row r="3502" spans="1:6" x14ac:dyDescent="0.25">
      <c r="A3502">
        <v>3500</v>
      </c>
      <c r="B3502">
        <v>705</v>
      </c>
      <c r="C3502">
        <v>927</v>
      </c>
      <c r="D3502">
        <v>96</v>
      </c>
      <c r="E3502">
        <v>2</v>
      </c>
      <c r="F3502">
        <v>192</v>
      </c>
    </row>
    <row r="3503" spans="1:6" x14ac:dyDescent="0.25">
      <c r="A3503">
        <v>3501</v>
      </c>
      <c r="B3503">
        <v>705</v>
      </c>
      <c r="C3503">
        <v>1090</v>
      </c>
      <c r="D3503">
        <v>115</v>
      </c>
      <c r="E3503">
        <v>2</v>
      </c>
      <c r="F3503">
        <v>230</v>
      </c>
    </row>
    <row r="3504" spans="1:6" x14ac:dyDescent="0.25">
      <c r="A3504">
        <v>3502</v>
      </c>
      <c r="B3504">
        <v>705</v>
      </c>
      <c r="C3504">
        <v>980</v>
      </c>
      <c r="D3504">
        <v>106</v>
      </c>
      <c r="E3504">
        <v>2</v>
      </c>
      <c r="F3504">
        <v>212</v>
      </c>
    </row>
    <row r="3505" spans="1:6" x14ac:dyDescent="0.25">
      <c r="A3505">
        <v>3503</v>
      </c>
      <c r="B3505">
        <v>705</v>
      </c>
      <c r="C3505">
        <v>1008</v>
      </c>
      <c r="D3505">
        <v>106</v>
      </c>
      <c r="E3505">
        <v>3</v>
      </c>
      <c r="F3505">
        <v>318</v>
      </c>
    </row>
    <row r="3506" spans="1:6" x14ac:dyDescent="0.25">
      <c r="A3506">
        <v>3504</v>
      </c>
      <c r="B3506">
        <v>705</v>
      </c>
      <c r="C3506">
        <v>666</v>
      </c>
      <c r="D3506">
        <v>113</v>
      </c>
      <c r="E3506">
        <v>3</v>
      </c>
      <c r="F3506">
        <v>339</v>
      </c>
    </row>
    <row r="3507" spans="1:6" x14ac:dyDescent="0.25">
      <c r="A3507">
        <v>3505</v>
      </c>
      <c r="B3507">
        <v>705</v>
      </c>
      <c r="C3507">
        <v>1007</v>
      </c>
      <c r="D3507">
        <v>106</v>
      </c>
      <c r="E3507">
        <v>2</v>
      </c>
      <c r="F3507">
        <v>212</v>
      </c>
    </row>
    <row r="3508" spans="1:6" x14ac:dyDescent="0.25">
      <c r="A3508">
        <v>3506</v>
      </c>
      <c r="B3508">
        <v>705</v>
      </c>
      <c r="C3508">
        <v>833</v>
      </c>
      <c r="D3508">
        <v>117</v>
      </c>
      <c r="E3508">
        <v>3</v>
      </c>
      <c r="F3508">
        <v>351</v>
      </c>
    </row>
    <row r="3509" spans="1:6" x14ac:dyDescent="0.25">
      <c r="A3509">
        <v>3507</v>
      </c>
      <c r="B3509">
        <v>705</v>
      </c>
      <c r="C3509">
        <v>1111</v>
      </c>
      <c r="D3509">
        <v>115</v>
      </c>
      <c r="E3509">
        <v>1</v>
      </c>
      <c r="F3509">
        <v>115</v>
      </c>
    </row>
    <row r="3510" spans="1:6" x14ac:dyDescent="0.25">
      <c r="A3510">
        <v>3508</v>
      </c>
      <c r="B3510">
        <v>706</v>
      </c>
      <c r="C3510">
        <v>494</v>
      </c>
      <c r="D3510">
        <v>102</v>
      </c>
      <c r="E3510">
        <v>1</v>
      </c>
      <c r="F3510">
        <v>102</v>
      </c>
    </row>
    <row r="3511" spans="1:6" x14ac:dyDescent="0.25">
      <c r="A3511">
        <v>3509</v>
      </c>
      <c r="B3511">
        <v>706</v>
      </c>
      <c r="C3511">
        <v>1030</v>
      </c>
      <c r="D3511">
        <v>90</v>
      </c>
      <c r="E3511">
        <v>2</v>
      </c>
      <c r="F3511">
        <v>180</v>
      </c>
    </row>
    <row r="3512" spans="1:6" x14ac:dyDescent="0.25">
      <c r="A3512">
        <v>3510</v>
      </c>
      <c r="B3512">
        <v>706</v>
      </c>
      <c r="C3512">
        <v>356</v>
      </c>
      <c r="D3512">
        <v>94</v>
      </c>
      <c r="E3512">
        <v>1</v>
      </c>
      <c r="F3512">
        <v>94</v>
      </c>
    </row>
    <row r="3513" spans="1:6" x14ac:dyDescent="0.25">
      <c r="A3513">
        <v>3511</v>
      </c>
      <c r="B3513">
        <v>706</v>
      </c>
      <c r="C3513">
        <v>214</v>
      </c>
      <c r="D3513">
        <v>106</v>
      </c>
      <c r="E3513">
        <v>2</v>
      </c>
      <c r="F3513">
        <v>212</v>
      </c>
    </row>
    <row r="3514" spans="1:6" x14ac:dyDescent="0.25">
      <c r="A3514">
        <v>3512</v>
      </c>
      <c r="B3514">
        <v>706</v>
      </c>
      <c r="C3514">
        <v>954</v>
      </c>
      <c r="D3514">
        <v>97</v>
      </c>
      <c r="E3514">
        <v>1</v>
      </c>
      <c r="F3514">
        <v>97</v>
      </c>
    </row>
    <row r="3515" spans="1:6" x14ac:dyDescent="0.25">
      <c r="A3515">
        <v>3513</v>
      </c>
      <c r="B3515">
        <v>707</v>
      </c>
      <c r="C3515">
        <v>667</v>
      </c>
      <c r="D3515">
        <v>113</v>
      </c>
      <c r="E3515">
        <v>3</v>
      </c>
      <c r="F3515">
        <v>339</v>
      </c>
    </row>
    <row r="3516" spans="1:6" x14ac:dyDescent="0.25">
      <c r="A3516">
        <v>3514</v>
      </c>
      <c r="B3516">
        <v>707</v>
      </c>
      <c r="C3516">
        <v>709</v>
      </c>
      <c r="D3516">
        <v>119</v>
      </c>
      <c r="E3516">
        <v>2</v>
      </c>
      <c r="F3516">
        <v>238</v>
      </c>
    </row>
    <row r="3517" spans="1:6" x14ac:dyDescent="0.25">
      <c r="A3517">
        <v>3515</v>
      </c>
      <c r="B3517">
        <v>707</v>
      </c>
      <c r="C3517">
        <v>939</v>
      </c>
      <c r="D3517">
        <v>96</v>
      </c>
      <c r="E3517">
        <v>2</v>
      </c>
      <c r="F3517">
        <v>192</v>
      </c>
    </row>
    <row r="3518" spans="1:6" x14ac:dyDescent="0.25">
      <c r="A3518">
        <v>3516</v>
      </c>
      <c r="B3518">
        <v>707</v>
      </c>
      <c r="C3518">
        <v>803</v>
      </c>
      <c r="D3518">
        <v>91</v>
      </c>
      <c r="E3518">
        <v>3</v>
      </c>
      <c r="F3518">
        <v>273</v>
      </c>
    </row>
    <row r="3519" spans="1:6" x14ac:dyDescent="0.25">
      <c r="A3519">
        <v>3517</v>
      </c>
      <c r="B3519">
        <v>707</v>
      </c>
      <c r="C3519">
        <v>742</v>
      </c>
      <c r="D3519">
        <v>109</v>
      </c>
      <c r="E3519">
        <v>3</v>
      </c>
      <c r="F3519">
        <v>327</v>
      </c>
    </row>
    <row r="3520" spans="1:6" x14ac:dyDescent="0.25">
      <c r="A3520">
        <v>3518</v>
      </c>
      <c r="B3520">
        <v>707</v>
      </c>
      <c r="C3520">
        <v>234</v>
      </c>
      <c r="D3520">
        <v>106</v>
      </c>
      <c r="E3520">
        <v>2</v>
      </c>
      <c r="F3520">
        <v>212</v>
      </c>
    </row>
    <row r="3521" spans="1:6" x14ac:dyDescent="0.25">
      <c r="A3521">
        <v>3519</v>
      </c>
      <c r="B3521">
        <v>707</v>
      </c>
      <c r="C3521">
        <v>274</v>
      </c>
      <c r="D3521">
        <v>95</v>
      </c>
      <c r="E3521">
        <v>3</v>
      </c>
      <c r="F3521">
        <v>285</v>
      </c>
    </row>
    <row r="3522" spans="1:6" x14ac:dyDescent="0.25">
      <c r="A3522">
        <v>3520</v>
      </c>
      <c r="B3522">
        <v>708</v>
      </c>
      <c r="C3522">
        <v>1099</v>
      </c>
      <c r="D3522">
        <v>115</v>
      </c>
      <c r="E3522">
        <v>1</v>
      </c>
      <c r="F3522">
        <v>115</v>
      </c>
    </row>
    <row r="3523" spans="1:6" x14ac:dyDescent="0.25">
      <c r="A3523">
        <v>3521</v>
      </c>
      <c r="B3523">
        <v>708</v>
      </c>
      <c r="C3523">
        <v>159</v>
      </c>
      <c r="D3523">
        <v>91</v>
      </c>
      <c r="E3523">
        <v>2</v>
      </c>
      <c r="F3523">
        <v>182</v>
      </c>
    </row>
    <row r="3524" spans="1:6" x14ac:dyDescent="0.25">
      <c r="A3524">
        <v>3522</v>
      </c>
      <c r="B3524">
        <v>708</v>
      </c>
      <c r="C3524">
        <v>937</v>
      </c>
      <c r="D3524">
        <v>96</v>
      </c>
      <c r="E3524">
        <v>2</v>
      </c>
      <c r="F3524">
        <v>192</v>
      </c>
    </row>
    <row r="3525" spans="1:6" x14ac:dyDescent="0.25">
      <c r="A3525">
        <v>3523</v>
      </c>
      <c r="B3525">
        <v>708</v>
      </c>
      <c r="C3525">
        <v>867</v>
      </c>
      <c r="D3525">
        <v>113</v>
      </c>
      <c r="E3525">
        <v>3</v>
      </c>
      <c r="F3525">
        <v>339</v>
      </c>
    </row>
    <row r="3526" spans="1:6" x14ac:dyDescent="0.25">
      <c r="A3526">
        <v>3524</v>
      </c>
      <c r="B3526">
        <v>708</v>
      </c>
      <c r="C3526">
        <v>180</v>
      </c>
      <c r="D3526">
        <v>98</v>
      </c>
      <c r="E3526">
        <v>3</v>
      </c>
      <c r="F3526">
        <v>294</v>
      </c>
    </row>
    <row r="3527" spans="1:6" x14ac:dyDescent="0.25">
      <c r="A3527">
        <v>3525</v>
      </c>
      <c r="B3527">
        <v>709</v>
      </c>
      <c r="C3527">
        <v>110</v>
      </c>
      <c r="D3527">
        <v>92</v>
      </c>
      <c r="E3527">
        <v>2</v>
      </c>
      <c r="F3527">
        <v>184</v>
      </c>
    </row>
    <row r="3528" spans="1:6" x14ac:dyDescent="0.25">
      <c r="A3528">
        <v>3526</v>
      </c>
      <c r="B3528">
        <v>709</v>
      </c>
      <c r="C3528">
        <v>95</v>
      </c>
      <c r="D3528">
        <v>118</v>
      </c>
      <c r="E3528">
        <v>2</v>
      </c>
      <c r="F3528">
        <v>236</v>
      </c>
    </row>
    <row r="3529" spans="1:6" x14ac:dyDescent="0.25">
      <c r="A3529">
        <v>3527</v>
      </c>
      <c r="B3529">
        <v>709</v>
      </c>
      <c r="C3529">
        <v>641</v>
      </c>
      <c r="D3529">
        <v>93</v>
      </c>
      <c r="E3529">
        <v>1</v>
      </c>
      <c r="F3529">
        <v>93</v>
      </c>
    </row>
    <row r="3530" spans="1:6" x14ac:dyDescent="0.25">
      <c r="A3530">
        <v>3528</v>
      </c>
      <c r="B3530">
        <v>709</v>
      </c>
      <c r="C3530">
        <v>397</v>
      </c>
      <c r="D3530">
        <v>119</v>
      </c>
      <c r="E3530">
        <v>1</v>
      </c>
      <c r="F3530">
        <v>119</v>
      </c>
    </row>
    <row r="3531" spans="1:6" x14ac:dyDescent="0.25">
      <c r="A3531">
        <v>3529</v>
      </c>
      <c r="B3531">
        <v>709</v>
      </c>
      <c r="C3531">
        <v>184</v>
      </c>
      <c r="D3531">
        <v>98</v>
      </c>
      <c r="E3531">
        <v>1</v>
      </c>
      <c r="F3531">
        <v>98</v>
      </c>
    </row>
    <row r="3532" spans="1:6" x14ac:dyDescent="0.25">
      <c r="A3532">
        <v>3530</v>
      </c>
      <c r="B3532">
        <v>709</v>
      </c>
      <c r="C3532">
        <v>951</v>
      </c>
      <c r="D3532">
        <v>97</v>
      </c>
      <c r="E3532">
        <v>2</v>
      </c>
      <c r="F3532">
        <v>194</v>
      </c>
    </row>
    <row r="3533" spans="1:6" x14ac:dyDescent="0.25">
      <c r="A3533">
        <v>3531</v>
      </c>
      <c r="B3533">
        <v>710</v>
      </c>
      <c r="C3533">
        <v>1083</v>
      </c>
      <c r="D3533">
        <v>93</v>
      </c>
      <c r="E3533">
        <v>1</v>
      </c>
      <c r="F3533">
        <v>93</v>
      </c>
    </row>
    <row r="3534" spans="1:6" x14ac:dyDescent="0.25">
      <c r="A3534">
        <v>3532</v>
      </c>
      <c r="B3534">
        <v>710</v>
      </c>
      <c r="C3534">
        <v>649</v>
      </c>
      <c r="D3534">
        <v>93</v>
      </c>
      <c r="E3534">
        <v>1</v>
      </c>
      <c r="F3534">
        <v>93</v>
      </c>
    </row>
    <row r="3535" spans="1:6" x14ac:dyDescent="0.25">
      <c r="A3535">
        <v>3533</v>
      </c>
      <c r="B3535">
        <v>710</v>
      </c>
      <c r="C3535">
        <v>586</v>
      </c>
      <c r="D3535">
        <v>100</v>
      </c>
      <c r="E3535">
        <v>1</v>
      </c>
      <c r="F3535">
        <v>100</v>
      </c>
    </row>
    <row r="3536" spans="1:6" x14ac:dyDescent="0.25">
      <c r="A3536">
        <v>3534</v>
      </c>
      <c r="B3536">
        <v>710</v>
      </c>
      <c r="C3536">
        <v>588</v>
      </c>
      <c r="D3536">
        <v>100</v>
      </c>
      <c r="E3536">
        <v>2</v>
      </c>
      <c r="F3536">
        <v>200</v>
      </c>
    </row>
    <row r="3537" spans="1:6" x14ac:dyDescent="0.25">
      <c r="A3537">
        <v>3535</v>
      </c>
      <c r="B3537">
        <v>710</v>
      </c>
      <c r="C3537">
        <v>708</v>
      </c>
      <c r="D3537">
        <v>119</v>
      </c>
      <c r="E3537">
        <v>1</v>
      </c>
      <c r="F3537">
        <v>119</v>
      </c>
    </row>
    <row r="3538" spans="1:6" x14ac:dyDescent="0.25">
      <c r="A3538">
        <v>3536</v>
      </c>
      <c r="B3538">
        <v>711</v>
      </c>
      <c r="C3538">
        <v>644</v>
      </c>
      <c r="D3538">
        <v>93</v>
      </c>
      <c r="E3538">
        <v>1</v>
      </c>
      <c r="F3538">
        <v>93</v>
      </c>
    </row>
    <row r="3539" spans="1:6" x14ac:dyDescent="0.25">
      <c r="A3539">
        <v>3537</v>
      </c>
      <c r="B3539">
        <v>711</v>
      </c>
      <c r="C3539">
        <v>876</v>
      </c>
      <c r="D3539">
        <v>94</v>
      </c>
      <c r="E3539">
        <v>3</v>
      </c>
      <c r="F3539">
        <v>282</v>
      </c>
    </row>
    <row r="3540" spans="1:6" x14ac:dyDescent="0.25">
      <c r="A3540">
        <v>3538</v>
      </c>
      <c r="B3540">
        <v>711</v>
      </c>
      <c r="C3540">
        <v>58</v>
      </c>
      <c r="D3540">
        <v>104</v>
      </c>
      <c r="E3540">
        <v>1</v>
      </c>
      <c r="F3540">
        <v>104</v>
      </c>
    </row>
    <row r="3541" spans="1:6" x14ac:dyDescent="0.25">
      <c r="A3541">
        <v>3539</v>
      </c>
      <c r="B3541">
        <v>711</v>
      </c>
      <c r="C3541">
        <v>296</v>
      </c>
      <c r="D3541">
        <v>105</v>
      </c>
      <c r="E3541">
        <v>1</v>
      </c>
      <c r="F3541">
        <v>105</v>
      </c>
    </row>
    <row r="3542" spans="1:6" x14ac:dyDescent="0.25">
      <c r="A3542">
        <v>3540</v>
      </c>
      <c r="B3542">
        <v>711</v>
      </c>
      <c r="C3542">
        <v>706</v>
      </c>
      <c r="D3542">
        <v>119</v>
      </c>
      <c r="E3542">
        <v>2</v>
      </c>
      <c r="F3542">
        <v>238</v>
      </c>
    </row>
    <row r="3543" spans="1:6" x14ac:dyDescent="0.25">
      <c r="A3543">
        <v>3541</v>
      </c>
      <c r="B3543">
        <v>711</v>
      </c>
      <c r="C3543">
        <v>198</v>
      </c>
      <c r="D3543">
        <v>98</v>
      </c>
      <c r="E3543">
        <v>2</v>
      </c>
      <c r="F3543">
        <v>196</v>
      </c>
    </row>
    <row r="3544" spans="1:6" x14ac:dyDescent="0.25">
      <c r="A3544">
        <v>3542</v>
      </c>
      <c r="B3544">
        <v>712</v>
      </c>
      <c r="C3544">
        <v>928</v>
      </c>
      <c r="D3544">
        <v>96</v>
      </c>
      <c r="E3544">
        <v>1</v>
      </c>
      <c r="F3544">
        <v>96</v>
      </c>
    </row>
    <row r="3545" spans="1:6" x14ac:dyDescent="0.25">
      <c r="A3545">
        <v>3543</v>
      </c>
      <c r="B3545">
        <v>712</v>
      </c>
      <c r="C3545">
        <v>913</v>
      </c>
      <c r="D3545">
        <v>96</v>
      </c>
      <c r="E3545">
        <v>3</v>
      </c>
      <c r="F3545">
        <v>288</v>
      </c>
    </row>
    <row r="3546" spans="1:6" x14ac:dyDescent="0.25">
      <c r="A3546">
        <v>3544</v>
      </c>
      <c r="B3546">
        <v>712</v>
      </c>
      <c r="C3546">
        <v>944</v>
      </c>
      <c r="D3546">
        <v>96</v>
      </c>
      <c r="E3546">
        <v>2</v>
      </c>
      <c r="F3546">
        <v>192</v>
      </c>
    </row>
    <row r="3547" spans="1:6" x14ac:dyDescent="0.25">
      <c r="A3547">
        <v>3545</v>
      </c>
      <c r="B3547">
        <v>712</v>
      </c>
      <c r="C3547">
        <v>1237</v>
      </c>
      <c r="D3547">
        <v>112</v>
      </c>
      <c r="E3547">
        <v>2</v>
      </c>
      <c r="F3547">
        <v>224</v>
      </c>
    </row>
    <row r="3548" spans="1:6" x14ac:dyDescent="0.25">
      <c r="A3548">
        <v>3546</v>
      </c>
      <c r="B3548">
        <v>712</v>
      </c>
      <c r="C3548">
        <v>650</v>
      </c>
      <c r="D3548">
        <v>93</v>
      </c>
      <c r="E3548">
        <v>1</v>
      </c>
      <c r="F3548">
        <v>93</v>
      </c>
    </row>
    <row r="3549" spans="1:6" x14ac:dyDescent="0.25">
      <c r="A3549">
        <v>3547</v>
      </c>
      <c r="B3549">
        <v>712</v>
      </c>
      <c r="C3549">
        <v>1219</v>
      </c>
      <c r="D3549">
        <v>105</v>
      </c>
      <c r="E3549">
        <v>3</v>
      </c>
      <c r="F3549">
        <v>315</v>
      </c>
    </row>
    <row r="3550" spans="1:6" x14ac:dyDescent="0.25">
      <c r="A3550">
        <v>3548</v>
      </c>
      <c r="B3550">
        <v>712</v>
      </c>
      <c r="C3550">
        <v>450</v>
      </c>
      <c r="D3550">
        <v>107</v>
      </c>
      <c r="E3550">
        <v>3</v>
      </c>
      <c r="F3550">
        <v>321</v>
      </c>
    </row>
    <row r="3551" spans="1:6" x14ac:dyDescent="0.25">
      <c r="A3551">
        <v>3549</v>
      </c>
      <c r="B3551">
        <v>713</v>
      </c>
      <c r="C3551">
        <v>173</v>
      </c>
      <c r="D3551">
        <v>91</v>
      </c>
      <c r="E3551">
        <v>2</v>
      </c>
      <c r="F3551">
        <v>182</v>
      </c>
    </row>
    <row r="3552" spans="1:6" x14ac:dyDescent="0.25">
      <c r="A3552">
        <v>3550</v>
      </c>
      <c r="B3552">
        <v>713</v>
      </c>
      <c r="C3552">
        <v>524</v>
      </c>
      <c r="D3552">
        <v>102</v>
      </c>
      <c r="E3552">
        <v>1</v>
      </c>
      <c r="F3552">
        <v>102</v>
      </c>
    </row>
    <row r="3553" spans="1:6" x14ac:dyDescent="0.25">
      <c r="A3553">
        <v>3551</v>
      </c>
      <c r="B3553">
        <v>713</v>
      </c>
      <c r="C3553">
        <v>162</v>
      </c>
      <c r="D3553">
        <v>91</v>
      </c>
      <c r="E3553">
        <v>1</v>
      </c>
      <c r="F3553">
        <v>91</v>
      </c>
    </row>
    <row r="3554" spans="1:6" x14ac:dyDescent="0.25">
      <c r="A3554">
        <v>3552</v>
      </c>
      <c r="B3554">
        <v>713</v>
      </c>
      <c r="C3554">
        <v>1250</v>
      </c>
      <c r="D3554">
        <v>112</v>
      </c>
      <c r="E3554">
        <v>2</v>
      </c>
      <c r="F3554">
        <v>224</v>
      </c>
    </row>
    <row r="3555" spans="1:6" x14ac:dyDescent="0.25">
      <c r="A3555">
        <v>3553</v>
      </c>
      <c r="B3555">
        <v>713</v>
      </c>
      <c r="C3555">
        <v>873</v>
      </c>
      <c r="D3555">
        <v>113</v>
      </c>
      <c r="E3555">
        <v>2</v>
      </c>
      <c r="F3555">
        <v>226</v>
      </c>
    </row>
    <row r="3556" spans="1:6" x14ac:dyDescent="0.25">
      <c r="A3556">
        <v>3554</v>
      </c>
      <c r="B3556">
        <v>713</v>
      </c>
      <c r="C3556">
        <v>326</v>
      </c>
      <c r="D3556">
        <v>109</v>
      </c>
      <c r="E3556">
        <v>2</v>
      </c>
      <c r="F3556">
        <v>218</v>
      </c>
    </row>
    <row r="3557" spans="1:6" x14ac:dyDescent="0.25">
      <c r="A3557">
        <v>3555</v>
      </c>
      <c r="B3557">
        <v>714</v>
      </c>
      <c r="C3557">
        <v>111</v>
      </c>
      <c r="D3557">
        <v>92</v>
      </c>
      <c r="E3557">
        <v>3</v>
      </c>
      <c r="F3557">
        <v>276</v>
      </c>
    </row>
    <row r="3558" spans="1:6" x14ac:dyDescent="0.25">
      <c r="A3558">
        <v>3556</v>
      </c>
      <c r="B3558">
        <v>714</v>
      </c>
      <c r="C3558">
        <v>331</v>
      </c>
      <c r="D3558">
        <v>109</v>
      </c>
      <c r="E3558">
        <v>3</v>
      </c>
      <c r="F3558">
        <v>327</v>
      </c>
    </row>
    <row r="3559" spans="1:6" x14ac:dyDescent="0.25">
      <c r="A3559">
        <v>3557</v>
      </c>
      <c r="B3559">
        <v>714</v>
      </c>
      <c r="C3559">
        <v>1022</v>
      </c>
      <c r="D3559">
        <v>90</v>
      </c>
      <c r="E3559">
        <v>2</v>
      </c>
      <c r="F3559">
        <v>180</v>
      </c>
    </row>
    <row r="3560" spans="1:6" x14ac:dyDescent="0.25">
      <c r="A3560">
        <v>3558</v>
      </c>
      <c r="B3560">
        <v>714</v>
      </c>
      <c r="C3560">
        <v>419</v>
      </c>
      <c r="D3560">
        <v>119</v>
      </c>
      <c r="E3560">
        <v>2</v>
      </c>
      <c r="F3560">
        <v>238</v>
      </c>
    </row>
    <row r="3561" spans="1:6" x14ac:dyDescent="0.25">
      <c r="A3561">
        <v>3559</v>
      </c>
      <c r="B3561">
        <v>714</v>
      </c>
      <c r="C3561">
        <v>951</v>
      </c>
      <c r="D3561">
        <v>97</v>
      </c>
      <c r="E3561">
        <v>1</v>
      </c>
      <c r="F3561">
        <v>97</v>
      </c>
    </row>
    <row r="3562" spans="1:6" x14ac:dyDescent="0.25">
      <c r="A3562">
        <v>3560</v>
      </c>
      <c r="B3562">
        <v>714</v>
      </c>
      <c r="C3562">
        <v>731</v>
      </c>
      <c r="D3562">
        <v>119</v>
      </c>
      <c r="E3562">
        <v>3</v>
      </c>
      <c r="F3562">
        <v>357</v>
      </c>
    </row>
    <row r="3563" spans="1:6" x14ac:dyDescent="0.25">
      <c r="A3563">
        <v>3561</v>
      </c>
      <c r="B3563">
        <v>715</v>
      </c>
      <c r="C3563">
        <v>598</v>
      </c>
      <c r="D3563">
        <v>112</v>
      </c>
      <c r="E3563">
        <v>1</v>
      </c>
      <c r="F3563">
        <v>112</v>
      </c>
    </row>
    <row r="3564" spans="1:6" x14ac:dyDescent="0.25">
      <c r="A3564">
        <v>3562</v>
      </c>
      <c r="B3564">
        <v>715</v>
      </c>
      <c r="C3564">
        <v>831</v>
      </c>
      <c r="D3564">
        <v>117</v>
      </c>
      <c r="E3564">
        <v>3</v>
      </c>
      <c r="F3564">
        <v>351</v>
      </c>
    </row>
    <row r="3565" spans="1:6" x14ac:dyDescent="0.25">
      <c r="A3565">
        <v>3563</v>
      </c>
      <c r="B3565">
        <v>715</v>
      </c>
      <c r="C3565">
        <v>1214</v>
      </c>
      <c r="D3565">
        <v>105</v>
      </c>
      <c r="E3565">
        <v>3</v>
      </c>
      <c r="F3565">
        <v>315</v>
      </c>
    </row>
    <row r="3566" spans="1:6" x14ac:dyDescent="0.25">
      <c r="A3566">
        <v>3564</v>
      </c>
      <c r="B3566">
        <v>715</v>
      </c>
      <c r="C3566">
        <v>583</v>
      </c>
      <c r="D3566">
        <v>100</v>
      </c>
      <c r="E3566">
        <v>3</v>
      </c>
      <c r="F3566">
        <v>300</v>
      </c>
    </row>
    <row r="3567" spans="1:6" x14ac:dyDescent="0.25">
      <c r="A3567">
        <v>3565</v>
      </c>
      <c r="B3567">
        <v>715</v>
      </c>
      <c r="C3567">
        <v>607</v>
      </c>
      <c r="D3567">
        <v>112</v>
      </c>
      <c r="E3567">
        <v>3</v>
      </c>
      <c r="F3567">
        <v>336</v>
      </c>
    </row>
    <row r="3568" spans="1:6" x14ac:dyDescent="0.25">
      <c r="A3568">
        <v>3566</v>
      </c>
      <c r="B3568">
        <v>716</v>
      </c>
      <c r="C3568">
        <v>501</v>
      </c>
      <c r="D3568">
        <v>102</v>
      </c>
      <c r="E3568">
        <v>2</v>
      </c>
      <c r="F3568">
        <v>204</v>
      </c>
    </row>
    <row r="3569" spans="1:6" x14ac:dyDescent="0.25">
      <c r="A3569">
        <v>3567</v>
      </c>
      <c r="B3569">
        <v>716</v>
      </c>
      <c r="C3569">
        <v>1085</v>
      </c>
      <c r="D3569">
        <v>115</v>
      </c>
      <c r="E3569">
        <v>3</v>
      </c>
      <c r="F3569">
        <v>345</v>
      </c>
    </row>
    <row r="3570" spans="1:6" x14ac:dyDescent="0.25">
      <c r="A3570">
        <v>3568</v>
      </c>
      <c r="B3570">
        <v>716</v>
      </c>
      <c r="C3570">
        <v>669</v>
      </c>
      <c r="D3570">
        <v>113</v>
      </c>
      <c r="E3570">
        <v>2</v>
      </c>
      <c r="F3570">
        <v>226</v>
      </c>
    </row>
    <row r="3571" spans="1:6" x14ac:dyDescent="0.25">
      <c r="A3571">
        <v>3569</v>
      </c>
      <c r="B3571">
        <v>716</v>
      </c>
      <c r="C3571">
        <v>1124</v>
      </c>
      <c r="D3571">
        <v>102</v>
      </c>
      <c r="E3571">
        <v>3</v>
      </c>
      <c r="F3571">
        <v>306</v>
      </c>
    </row>
    <row r="3572" spans="1:6" x14ac:dyDescent="0.25">
      <c r="A3572">
        <v>3570</v>
      </c>
      <c r="B3572">
        <v>716</v>
      </c>
      <c r="C3572">
        <v>891</v>
      </c>
      <c r="D3572">
        <v>94</v>
      </c>
      <c r="E3572">
        <v>1</v>
      </c>
      <c r="F3572">
        <v>94</v>
      </c>
    </row>
    <row r="3573" spans="1:6" x14ac:dyDescent="0.25">
      <c r="A3573">
        <v>3571</v>
      </c>
      <c r="B3573">
        <v>716</v>
      </c>
      <c r="C3573">
        <v>695</v>
      </c>
      <c r="D3573">
        <v>113</v>
      </c>
      <c r="E3573">
        <v>2</v>
      </c>
      <c r="F3573">
        <v>226</v>
      </c>
    </row>
    <row r="3574" spans="1:6" x14ac:dyDescent="0.25">
      <c r="A3574">
        <v>3572</v>
      </c>
      <c r="B3574">
        <v>717</v>
      </c>
      <c r="C3574">
        <v>1148</v>
      </c>
      <c r="D3574">
        <v>102</v>
      </c>
      <c r="E3574">
        <v>1</v>
      </c>
      <c r="F3574">
        <v>102</v>
      </c>
    </row>
    <row r="3575" spans="1:6" x14ac:dyDescent="0.25">
      <c r="A3575">
        <v>3573</v>
      </c>
      <c r="B3575">
        <v>717</v>
      </c>
      <c r="C3575">
        <v>219</v>
      </c>
      <c r="D3575">
        <v>106</v>
      </c>
      <c r="E3575">
        <v>1</v>
      </c>
      <c r="F3575">
        <v>106</v>
      </c>
    </row>
    <row r="3576" spans="1:6" x14ac:dyDescent="0.25">
      <c r="A3576">
        <v>3574</v>
      </c>
      <c r="B3576">
        <v>717</v>
      </c>
      <c r="C3576">
        <v>174</v>
      </c>
      <c r="D3576">
        <v>91</v>
      </c>
      <c r="E3576">
        <v>2</v>
      </c>
      <c r="F3576">
        <v>182</v>
      </c>
    </row>
    <row r="3577" spans="1:6" x14ac:dyDescent="0.25">
      <c r="A3577">
        <v>3575</v>
      </c>
      <c r="B3577">
        <v>717</v>
      </c>
      <c r="C3577">
        <v>237</v>
      </c>
      <c r="D3577">
        <v>106</v>
      </c>
      <c r="E3577">
        <v>1</v>
      </c>
      <c r="F3577">
        <v>106</v>
      </c>
    </row>
    <row r="3578" spans="1:6" x14ac:dyDescent="0.25">
      <c r="A3578">
        <v>3576</v>
      </c>
      <c r="B3578">
        <v>717</v>
      </c>
      <c r="C3578">
        <v>518</v>
      </c>
      <c r="D3578">
        <v>102</v>
      </c>
      <c r="E3578">
        <v>3</v>
      </c>
      <c r="F3578">
        <v>306</v>
      </c>
    </row>
    <row r="3579" spans="1:6" x14ac:dyDescent="0.25">
      <c r="A3579">
        <v>3577</v>
      </c>
      <c r="B3579">
        <v>717</v>
      </c>
      <c r="C3579">
        <v>179</v>
      </c>
      <c r="D3579">
        <v>98</v>
      </c>
      <c r="E3579">
        <v>3</v>
      </c>
      <c r="F3579">
        <v>294</v>
      </c>
    </row>
    <row r="3580" spans="1:6" x14ac:dyDescent="0.25">
      <c r="A3580">
        <v>3578</v>
      </c>
      <c r="B3580">
        <v>718</v>
      </c>
      <c r="C3580">
        <v>231</v>
      </c>
      <c r="D3580">
        <v>106</v>
      </c>
      <c r="E3580">
        <v>1</v>
      </c>
      <c r="F3580">
        <v>106</v>
      </c>
    </row>
    <row r="3581" spans="1:6" x14ac:dyDescent="0.25">
      <c r="A3581">
        <v>3579</v>
      </c>
      <c r="B3581">
        <v>718</v>
      </c>
      <c r="C3581">
        <v>1070</v>
      </c>
      <c r="D3581">
        <v>93</v>
      </c>
      <c r="E3581">
        <v>1</v>
      </c>
      <c r="F3581">
        <v>93</v>
      </c>
    </row>
    <row r="3582" spans="1:6" x14ac:dyDescent="0.25">
      <c r="A3582">
        <v>3580</v>
      </c>
      <c r="B3582">
        <v>718</v>
      </c>
      <c r="C3582">
        <v>935</v>
      </c>
      <c r="D3582">
        <v>96</v>
      </c>
      <c r="E3582">
        <v>1</v>
      </c>
      <c r="F3582">
        <v>96</v>
      </c>
    </row>
    <row r="3583" spans="1:6" x14ac:dyDescent="0.25">
      <c r="A3583">
        <v>3581</v>
      </c>
      <c r="B3583">
        <v>718</v>
      </c>
      <c r="C3583">
        <v>848</v>
      </c>
      <c r="D3583">
        <v>113</v>
      </c>
      <c r="E3583">
        <v>2</v>
      </c>
      <c r="F3583">
        <v>226</v>
      </c>
    </row>
    <row r="3584" spans="1:6" x14ac:dyDescent="0.25">
      <c r="A3584">
        <v>3582</v>
      </c>
      <c r="B3584">
        <v>718</v>
      </c>
      <c r="C3584">
        <v>1248</v>
      </c>
      <c r="D3584">
        <v>112</v>
      </c>
      <c r="E3584">
        <v>2</v>
      </c>
      <c r="F3584">
        <v>224</v>
      </c>
    </row>
    <row r="3585" spans="1:6" x14ac:dyDescent="0.25">
      <c r="A3585">
        <v>3583</v>
      </c>
      <c r="B3585">
        <v>718</v>
      </c>
      <c r="C3585">
        <v>1018</v>
      </c>
      <c r="D3585">
        <v>90</v>
      </c>
      <c r="E3585">
        <v>1</v>
      </c>
      <c r="F3585">
        <v>90</v>
      </c>
    </row>
    <row r="3586" spans="1:6" x14ac:dyDescent="0.25">
      <c r="A3586">
        <v>3584</v>
      </c>
      <c r="B3586">
        <v>718</v>
      </c>
      <c r="C3586">
        <v>24</v>
      </c>
      <c r="D3586">
        <v>96</v>
      </c>
      <c r="E3586">
        <v>2</v>
      </c>
      <c r="F3586">
        <v>192</v>
      </c>
    </row>
    <row r="3587" spans="1:6" x14ac:dyDescent="0.25">
      <c r="A3587">
        <v>3585</v>
      </c>
      <c r="B3587">
        <v>718</v>
      </c>
      <c r="C3587">
        <v>442</v>
      </c>
      <c r="D3587">
        <v>107</v>
      </c>
      <c r="E3587">
        <v>3</v>
      </c>
      <c r="F3587">
        <v>321</v>
      </c>
    </row>
    <row r="3588" spans="1:6" x14ac:dyDescent="0.25">
      <c r="A3588">
        <v>3586</v>
      </c>
      <c r="B3588">
        <v>718</v>
      </c>
      <c r="C3588">
        <v>117</v>
      </c>
      <c r="D3588">
        <v>92</v>
      </c>
      <c r="E3588">
        <v>1</v>
      </c>
      <c r="F3588">
        <v>92</v>
      </c>
    </row>
    <row r="3589" spans="1:6" x14ac:dyDescent="0.25">
      <c r="A3589">
        <v>3587</v>
      </c>
      <c r="B3589">
        <v>718</v>
      </c>
      <c r="C3589">
        <v>1255</v>
      </c>
      <c r="D3589">
        <v>112</v>
      </c>
      <c r="E3589">
        <v>2</v>
      </c>
      <c r="F3589">
        <v>224</v>
      </c>
    </row>
    <row r="3590" spans="1:6" x14ac:dyDescent="0.25">
      <c r="A3590">
        <v>3588</v>
      </c>
      <c r="B3590">
        <v>718</v>
      </c>
      <c r="C3590">
        <v>921</v>
      </c>
      <c r="D3590">
        <v>96</v>
      </c>
      <c r="E3590">
        <v>2</v>
      </c>
      <c r="F3590">
        <v>192</v>
      </c>
    </row>
    <row r="3591" spans="1:6" x14ac:dyDescent="0.25">
      <c r="A3591">
        <v>3589</v>
      </c>
      <c r="B3591">
        <v>718</v>
      </c>
      <c r="C3591">
        <v>862</v>
      </c>
      <c r="D3591">
        <v>113</v>
      </c>
      <c r="E3591">
        <v>2</v>
      </c>
      <c r="F3591">
        <v>226</v>
      </c>
    </row>
    <row r="3592" spans="1:6" x14ac:dyDescent="0.25">
      <c r="A3592">
        <v>3590</v>
      </c>
      <c r="B3592">
        <v>719</v>
      </c>
      <c r="C3592">
        <v>667</v>
      </c>
      <c r="D3592">
        <v>113</v>
      </c>
      <c r="E3592">
        <v>3</v>
      </c>
      <c r="F3592">
        <v>339</v>
      </c>
    </row>
    <row r="3593" spans="1:6" x14ac:dyDescent="0.25">
      <c r="A3593">
        <v>3591</v>
      </c>
      <c r="B3593">
        <v>719</v>
      </c>
      <c r="C3593">
        <v>434</v>
      </c>
      <c r="D3593">
        <v>107</v>
      </c>
      <c r="E3593">
        <v>2</v>
      </c>
      <c r="F3593">
        <v>214</v>
      </c>
    </row>
    <row r="3594" spans="1:6" x14ac:dyDescent="0.25">
      <c r="A3594">
        <v>3592</v>
      </c>
      <c r="B3594">
        <v>719</v>
      </c>
      <c r="C3594">
        <v>212</v>
      </c>
      <c r="D3594">
        <v>106</v>
      </c>
      <c r="E3594">
        <v>3</v>
      </c>
      <c r="F3594">
        <v>318</v>
      </c>
    </row>
    <row r="3595" spans="1:6" x14ac:dyDescent="0.25">
      <c r="A3595">
        <v>3593</v>
      </c>
      <c r="B3595">
        <v>719</v>
      </c>
      <c r="C3595">
        <v>99</v>
      </c>
      <c r="D3595">
        <v>118</v>
      </c>
      <c r="E3595">
        <v>1</v>
      </c>
      <c r="F3595">
        <v>118</v>
      </c>
    </row>
    <row r="3596" spans="1:6" x14ac:dyDescent="0.25">
      <c r="A3596">
        <v>3594</v>
      </c>
      <c r="B3596">
        <v>719</v>
      </c>
      <c r="C3596">
        <v>757</v>
      </c>
      <c r="D3596">
        <v>109</v>
      </c>
      <c r="E3596">
        <v>1</v>
      </c>
      <c r="F3596">
        <v>109</v>
      </c>
    </row>
    <row r="3597" spans="1:6" x14ac:dyDescent="0.25">
      <c r="A3597">
        <v>3595</v>
      </c>
      <c r="B3597">
        <v>719</v>
      </c>
      <c r="C3597">
        <v>891</v>
      </c>
      <c r="D3597">
        <v>94</v>
      </c>
      <c r="E3597">
        <v>1</v>
      </c>
      <c r="F3597">
        <v>94</v>
      </c>
    </row>
    <row r="3598" spans="1:6" x14ac:dyDescent="0.25">
      <c r="A3598">
        <v>3596</v>
      </c>
      <c r="B3598">
        <v>719</v>
      </c>
      <c r="C3598">
        <v>494</v>
      </c>
      <c r="D3598">
        <v>102</v>
      </c>
      <c r="E3598">
        <v>2</v>
      </c>
      <c r="F3598">
        <v>204</v>
      </c>
    </row>
    <row r="3599" spans="1:6" x14ac:dyDescent="0.25">
      <c r="A3599">
        <v>3597</v>
      </c>
      <c r="B3599">
        <v>719</v>
      </c>
      <c r="C3599">
        <v>349</v>
      </c>
      <c r="D3599">
        <v>109</v>
      </c>
      <c r="E3599">
        <v>3</v>
      </c>
      <c r="F3599">
        <v>327</v>
      </c>
    </row>
    <row r="3600" spans="1:6" x14ac:dyDescent="0.25">
      <c r="A3600">
        <v>3598</v>
      </c>
      <c r="B3600">
        <v>719</v>
      </c>
      <c r="C3600">
        <v>594</v>
      </c>
      <c r="D3600">
        <v>100</v>
      </c>
      <c r="E3600">
        <v>1</v>
      </c>
      <c r="F3600">
        <v>100</v>
      </c>
    </row>
    <row r="3601" spans="1:6" x14ac:dyDescent="0.25">
      <c r="A3601">
        <v>3599</v>
      </c>
      <c r="B3601">
        <v>720</v>
      </c>
      <c r="C3601">
        <v>1145</v>
      </c>
      <c r="D3601">
        <v>102</v>
      </c>
      <c r="E3601">
        <v>1</v>
      </c>
      <c r="F3601">
        <v>102</v>
      </c>
    </row>
    <row r="3602" spans="1:6" x14ac:dyDescent="0.25">
      <c r="A3602">
        <v>3600</v>
      </c>
      <c r="B3602">
        <v>720</v>
      </c>
      <c r="C3602">
        <v>846</v>
      </c>
      <c r="D3602">
        <v>113</v>
      </c>
      <c r="E3602">
        <v>3</v>
      </c>
      <c r="F3602">
        <v>339</v>
      </c>
    </row>
    <row r="3603" spans="1:6" x14ac:dyDescent="0.25">
      <c r="A3603">
        <v>3601</v>
      </c>
      <c r="B3603">
        <v>720</v>
      </c>
      <c r="C3603">
        <v>782</v>
      </c>
      <c r="D3603">
        <v>91</v>
      </c>
      <c r="E3603">
        <v>1</v>
      </c>
      <c r="F3603">
        <v>91</v>
      </c>
    </row>
    <row r="3604" spans="1:6" x14ac:dyDescent="0.25">
      <c r="A3604">
        <v>3602</v>
      </c>
      <c r="B3604">
        <v>720</v>
      </c>
      <c r="C3604">
        <v>375</v>
      </c>
      <c r="D3604">
        <v>94</v>
      </c>
      <c r="E3604">
        <v>1</v>
      </c>
      <c r="F3604">
        <v>94</v>
      </c>
    </row>
    <row r="3605" spans="1:6" x14ac:dyDescent="0.25">
      <c r="A3605">
        <v>3603</v>
      </c>
      <c r="B3605">
        <v>720</v>
      </c>
      <c r="C3605">
        <v>225</v>
      </c>
      <c r="D3605">
        <v>106</v>
      </c>
      <c r="E3605">
        <v>3</v>
      </c>
      <c r="F3605">
        <v>318</v>
      </c>
    </row>
    <row r="3606" spans="1:6" x14ac:dyDescent="0.25">
      <c r="A3606">
        <v>3604</v>
      </c>
      <c r="B3606">
        <v>721</v>
      </c>
      <c r="C3606">
        <v>855</v>
      </c>
      <c r="D3606">
        <v>113</v>
      </c>
      <c r="E3606">
        <v>3</v>
      </c>
      <c r="F3606">
        <v>339</v>
      </c>
    </row>
    <row r="3607" spans="1:6" x14ac:dyDescent="0.25">
      <c r="A3607">
        <v>3605</v>
      </c>
      <c r="B3607">
        <v>721</v>
      </c>
      <c r="C3607">
        <v>483</v>
      </c>
      <c r="D3607">
        <v>118</v>
      </c>
      <c r="E3607">
        <v>3</v>
      </c>
      <c r="F3607">
        <v>354</v>
      </c>
    </row>
    <row r="3608" spans="1:6" x14ac:dyDescent="0.25">
      <c r="A3608">
        <v>3606</v>
      </c>
      <c r="B3608">
        <v>721</v>
      </c>
      <c r="C3608">
        <v>543</v>
      </c>
      <c r="D3608">
        <v>98</v>
      </c>
      <c r="E3608">
        <v>1</v>
      </c>
      <c r="F3608">
        <v>98</v>
      </c>
    </row>
    <row r="3609" spans="1:6" x14ac:dyDescent="0.25">
      <c r="A3609">
        <v>3607</v>
      </c>
      <c r="B3609">
        <v>721</v>
      </c>
      <c r="C3609">
        <v>1162</v>
      </c>
      <c r="D3609">
        <v>99</v>
      </c>
      <c r="E3609">
        <v>1</v>
      </c>
      <c r="F3609">
        <v>99</v>
      </c>
    </row>
    <row r="3610" spans="1:6" x14ac:dyDescent="0.25">
      <c r="A3610">
        <v>3608</v>
      </c>
      <c r="B3610">
        <v>721</v>
      </c>
      <c r="C3610">
        <v>921</v>
      </c>
      <c r="D3610">
        <v>96</v>
      </c>
      <c r="E3610">
        <v>3</v>
      </c>
      <c r="F3610">
        <v>288</v>
      </c>
    </row>
    <row r="3611" spans="1:6" x14ac:dyDescent="0.25">
      <c r="A3611">
        <v>3609</v>
      </c>
      <c r="B3611">
        <v>722</v>
      </c>
      <c r="C3611">
        <v>362</v>
      </c>
      <c r="D3611">
        <v>94</v>
      </c>
      <c r="E3611">
        <v>2</v>
      </c>
      <c r="F3611">
        <v>188</v>
      </c>
    </row>
    <row r="3612" spans="1:6" x14ac:dyDescent="0.25">
      <c r="A3612">
        <v>3610</v>
      </c>
      <c r="B3612">
        <v>722</v>
      </c>
      <c r="C3612">
        <v>736</v>
      </c>
      <c r="D3612">
        <v>109</v>
      </c>
      <c r="E3612">
        <v>2</v>
      </c>
      <c r="F3612">
        <v>218</v>
      </c>
    </row>
    <row r="3613" spans="1:6" x14ac:dyDescent="0.25">
      <c r="A3613">
        <v>3611</v>
      </c>
      <c r="B3613">
        <v>722</v>
      </c>
      <c r="C3613">
        <v>838</v>
      </c>
      <c r="D3613">
        <v>117</v>
      </c>
      <c r="E3613">
        <v>2</v>
      </c>
      <c r="F3613">
        <v>234</v>
      </c>
    </row>
    <row r="3614" spans="1:6" x14ac:dyDescent="0.25">
      <c r="A3614">
        <v>3612</v>
      </c>
      <c r="B3614">
        <v>722</v>
      </c>
      <c r="C3614">
        <v>651</v>
      </c>
      <c r="D3614">
        <v>93</v>
      </c>
      <c r="E3614">
        <v>1</v>
      </c>
      <c r="F3614">
        <v>93</v>
      </c>
    </row>
    <row r="3615" spans="1:6" x14ac:dyDescent="0.25">
      <c r="A3615">
        <v>3613</v>
      </c>
      <c r="B3615">
        <v>722</v>
      </c>
      <c r="C3615">
        <v>65</v>
      </c>
      <c r="D3615">
        <v>104</v>
      </c>
      <c r="E3615">
        <v>2</v>
      </c>
      <c r="F3615">
        <v>208</v>
      </c>
    </row>
    <row r="3616" spans="1:6" x14ac:dyDescent="0.25">
      <c r="A3616">
        <v>3614</v>
      </c>
      <c r="B3616">
        <v>723</v>
      </c>
      <c r="C3616">
        <v>836</v>
      </c>
      <c r="D3616">
        <v>117</v>
      </c>
      <c r="E3616">
        <v>3</v>
      </c>
      <c r="F3616">
        <v>351</v>
      </c>
    </row>
    <row r="3617" spans="1:6" x14ac:dyDescent="0.25">
      <c r="A3617">
        <v>3615</v>
      </c>
      <c r="B3617">
        <v>723</v>
      </c>
      <c r="C3617">
        <v>1009</v>
      </c>
      <c r="D3617">
        <v>106</v>
      </c>
      <c r="E3617">
        <v>1</v>
      </c>
      <c r="F3617">
        <v>106</v>
      </c>
    </row>
    <row r="3618" spans="1:6" x14ac:dyDescent="0.25">
      <c r="A3618">
        <v>3616</v>
      </c>
      <c r="B3618">
        <v>723</v>
      </c>
      <c r="C3618">
        <v>1050</v>
      </c>
      <c r="D3618">
        <v>93</v>
      </c>
      <c r="E3618">
        <v>3</v>
      </c>
      <c r="F3618">
        <v>279</v>
      </c>
    </row>
    <row r="3619" spans="1:6" x14ac:dyDescent="0.25">
      <c r="A3619">
        <v>3617</v>
      </c>
      <c r="B3619">
        <v>723</v>
      </c>
      <c r="C3619">
        <v>550</v>
      </c>
      <c r="D3619">
        <v>98</v>
      </c>
      <c r="E3619">
        <v>3</v>
      </c>
      <c r="F3619">
        <v>294</v>
      </c>
    </row>
    <row r="3620" spans="1:6" x14ac:dyDescent="0.25">
      <c r="A3620">
        <v>3618</v>
      </c>
      <c r="B3620">
        <v>724</v>
      </c>
      <c r="C3620">
        <v>693</v>
      </c>
      <c r="D3620">
        <v>113</v>
      </c>
      <c r="E3620">
        <v>2</v>
      </c>
      <c r="F3620">
        <v>226</v>
      </c>
    </row>
    <row r="3621" spans="1:6" x14ac:dyDescent="0.25">
      <c r="A3621">
        <v>3619</v>
      </c>
      <c r="B3621">
        <v>724</v>
      </c>
      <c r="C3621">
        <v>1193</v>
      </c>
      <c r="D3621">
        <v>105</v>
      </c>
      <c r="E3621">
        <v>3</v>
      </c>
      <c r="F3621">
        <v>315</v>
      </c>
    </row>
    <row r="3622" spans="1:6" x14ac:dyDescent="0.25">
      <c r="A3622">
        <v>3620</v>
      </c>
      <c r="B3622">
        <v>724</v>
      </c>
      <c r="C3622">
        <v>791</v>
      </c>
      <c r="D3622">
        <v>91</v>
      </c>
      <c r="E3622">
        <v>2</v>
      </c>
      <c r="F3622">
        <v>182</v>
      </c>
    </row>
    <row r="3623" spans="1:6" x14ac:dyDescent="0.25">
      <c r="A3623">
        <v>3621</v>
      </c>
      <c r="B3623">
        <v>724</v>
      </c>
      <c r="C3623">
        <v>511</v>
      </c>
      <c r="D3623">
        <v>102</v>
      </c>
      <c r="E3623">
        <v>3</v>
      </c>
      <c r="F3623">
        <v>306</v>
      </c>
    </row>
    <row r="3624" spans="1:6" x14ac:dyDescent="0.25">
      <c r="A3624">
        <v>3622</v>
      </c>
      <c r="B3624">
        <v>724</v>
      </c>
      <c r="C3624">
        <v>1012</v>
      </c>
      <c r="D3624">
        <v>106</v>
      </c>
      <c r="E3624">
        <v>2</v>
      </c>
      <c r="F3624">
        <v>212</v>
      </c>
    </row>
    <row r="3625" spans="1:6" x14ac:dyDescent="0.25">
      <c r="A3625">
        <v>3623</v>
      </c>
      <c r="B3625">
        <v>724</v>
      </c>
      <c r="C3625">
        <v>665</v>
      </c>
      <c r="D3625">
        <v>113</v>
      </c>
      <c r="E3625">
        <v>2</v>
      </c>
      <c r="F3625">
        <v>226</v>
      </c>
    </row>
    <row r="3626" spans="1:6" x14ac:dyDescent="0.25">
      <c r="A3626">
        <v>3624</v>
      </c>
      <c r="B3626">
        <v>724</v>
      </c>
      <c r="C3626">
        <v>625</v>
      </c>
      <c r="D3626">
        <v>112</v>
      </c>
      <c r="E3626">
        <v>2</v>
      </c>
      <c r="F3626">
        <v>224</v>
      </c>
    </row>
    <row r="3627" spans="1:6" x14ac:dyDescent="0.25">
      <c r="A3627">
        <v>3625</v>
      </c>
      <c r="B3627">
        <v>725</v>
      </c>
      <c r="C3627">
        <v>265</v>
      </c>
      <c r="D3627">
        <v>95</v>
      </c>
      <c r="E3627">
        <v>3</v>
      </c>
      <c r="F3627">
        <v>285</v>
      </c>
    </row>
    <row r="3628" spans="1:6" x14ac:dyDescent="0.25">
      <c r="A3628">
        <v>3626</v>
      </c>
      <c r="B3628">
        <v>725</v>
      </c>
      <c r="C3628">
        <v>32</v>
      </c>
      <c r="D3628">
        <v>96</v>
      </c>
      <c r="E3628">
        <v>1</v>
      </c>
      <c r="F3628">
        <v>96</v>
      </c>
    </row>
    <row r="3629" spans="1:6" x14ac:dyDescent="0.25">
      <c r="A3629">
        <v>3627</v>
      </c>
      <c r="B3629">
        <v>725</v>
      </c>
      <c r="C3629">
        <v>1217</v>
      </c>
      <c r="D3629">
        <v>105</v>
      </c>
      <c r="E3629">
        <v>3</v>
      </c>
      <c r="F3629">
        <v>315</v>
      </c>
    </row>
    <row r="3630" spans="1:6" x14ac:dyDescent="0.25">
      <c r="A3630">
        <v>3628</v>
      </c>
      <c r="B3630">
        <v>725</v>
      </c>
      <c r="C3630">
        <v>1234</v>
      </c>
      <c r="D3630">
        <v>112</v>
      </c>
      <c r="E3630">
        <v>1</v>
      </c>
      <c r="F3630">
        <v>112</v>
      </c>
    </row>
    <row r="3631" spans="1:6" x14ac:dyDescent="0.25">
      <c r="A3631">
        <v>3629</v>
      </c>
      <c r="B3631">
        <v>726</v>
      </c>
      <c r="C3631">
        <v>607</v>
      </c>
      <c r="D3631">
        <v>112</v>
      </c>
      <c r="E3631">
        <v>2</v>
      </c>
      <c r="F3631">
        <v>224</v>
      </c>
    </row>
    <row r="3632" spans="1:6" x14ac:dyDescent="0.25">
      <c r="A3632">
        <v>3630</v>
      </c>
      <c r="B3632">
        <v>726</v>
      </c>
      <c r="C3632">
        <v>131</v>
      </c>
      <c r="D3632">
        <v>92</v>
      </c>
      <c r="E3632">
        <v>2</v>
      </c>
      <c r="F3632">
        <v>184</v>
      </c>
    </row>
    <row r="3633" spans="1:6" x14ac:dyDescent="0.25">
      <c r="A3633">
        <v>3631</v>
      </c>
      <c r="B3633">
        <v>727</v>
      </c>
      <c r="C3633">
        <v>165</v>
      </c>
      <c r="D3633">
        <v>91</v>
      </c>
      <c r="E3633">
        <v>2</v>
      </c>
      <c r="F3633">
        <v>182</v>
      </c>
    </row>
    <row r="3634" spans="1:6" x14ac:dyDescent="0.25">
      <c r="A3634">
        <v>3632</v>
      </c>
      <c r="B3634">
        <v>727</v>
      </c>
      <c r="C3634">
        <v>796</v>
      </c>
      <c r="D3634">
        <v>91</v>
      </c>
      <c r="E3634">
        <v>1</v>
      </c>
      <c r="F3634">
        <v>91</v>
      </c>
    </row>
    <row r="3635" spans="1:6" x14ac:dyDescent="0.25">
      <c r="A3635">
        <v>3633</v>
      </c>
      <c r="B3635">
        <v>728</v>
      </c>
      <c r="C3635">
        <v>234</v>
      </c>
      <c r="D3635">
        <v>106</v>
      </c>
      <c r="E3635">
        <v>1</v>
      </c>
      <c r="F3635">
        <v>106</v>
      </c>
    </row>
    <row r="3636" spans="1:6" x14ac:dyDescent="0.25">
      <c r="A3636">
        <v>3634</v>
      </c>
      <c r="B3636">
        <v>728</v>
      </c>
      <c r="C3636">
        <v>9</v>
      </c>
      <c r="D3636">
        <v>96</v>
      </c>
      <c r="E3636">
        <v>3</v>
      </c>
      <c r="F3636">
        <v>288</v>
      </c>
    </row>
    <row r="3637" spans="1:6" x14ac:dyDescent="0.25">
      <c r="A3637">
        <v>3635</v>
      </c>
      <c r="B3637">
        <v>728</v>
      </c>
      <c r="C3637">
        <v>1109</v>
      </c>
      <c r="D3637">
        <v>115</v>
      </c>
      <c r="E3637">
        <v>1</v>
      </c>
      <c r="F3637">
        <v>115</v>
      </c>
    </row>
    <row r="3638" spans="1:6" x14ac:dyDescent="0.25">
      <c r="A3638">
        <v>3636</v>
      </c>
      <c r="B3638">
        <v>728</v>
      </c>
      <c r="C3638">
        <v>38</v>
      </c>
      <c r="D3638">
        <v>104</v>
      </c>
      <c r="E3638">
        <v>3</v>
      </c>
      <c r="F3638">
        <v>312</v>
      </c>
    </row>
    <row r="3639" spans="1:6" x14ac:dyDescent="0.25">
      <c r="A3639">
        <v>3637</v>
      </c>
      <c r="B3639">
        <v>728</v>
      </c>
      <c r="C3639">
        <v>598</v>
      </c>
      <c r="D3639">
        <v>112</v>
      </c>
      <c r="E3639">
        <v>1</v>
      </c>
      <c r="F3639">
        <v>112</v>
      </c>
    </row>
    <row r="3640" spans="1:6" x14ac:dyDescent="0.25">
      <c r="A3640">
        <v>3638</v>
      </c>
      <c r="B3640">
        <v>728</v>
      </c>
      <c r="C3640">
        <v>1150</v>
      </c>
      <c r="D3640">
        <v>102</v>
      </c>
      <c r="E3640">
        <v>1</v>
      </c>
      <c r="F3640">
        <v>102</v>
      </c>
    </row>
    <row r="3641" spans="1:6" x14ac:dyDescent="0.25">
      <c r="A3641">
        <v>3639</v>
      </c>
      <c r="B3641">
        <v>729</v>
      </c>
      <c r="C3641">
        <v>197</v>
      </c>
      <c r="D3641">
        <v>98</v>
      </c>
      <c r="E3641">
        <v>3</v>
      </c>
      <c r="F3641">
        <v>294</v>
      </c>
    </row>
    <row r="3642" spans="1:6" x14ac:dyDescent="0.25">
      <c r="A3642">
        <v>3640</v>
      </c>
      <c r="B3642">
        <v>729</v>
      </c>
      <c r="C3642">
        <v>558</v>
      </c>
      <c r="D3642">
        <v>98</v>
      </c>
      <c r="E3642">
        <v>1</v>
      </c>
      <c r="F3642">
        <v>98</v>
      </c>
    </row>
    <row r="3643" spans="1:6" x14ac:dyDescent="0.25">
      <c r="A3643">
        <v>3641</v>
      </c>
      <c r="B3643">
        <v>730</v>
      </c>
      <c r="C3643">
        <v>221</v>
      </c>
      <c r="D3643">
        <v>106</v>
      </c>
      <c r="E3643">
        <v>3</v>
      </c>
      <c r="F3643">
        <v>318</v>
      </c>
    </row>
    <row r="3644" spans="1:6" x14ac:dyDescent="0.25">
      <c r="A3644">
        <v>3642</v>
      </c>
      <c r="B3644">
        <v>730</v>
      </c>
      <c r="C3644">
        <v>226</v>
      </c>
      <c r="D3644">
        <v>106</v>
      </c>
      <c r="E3644">
        <v>1</v>
      </c>
      <c r="F3644">
        <v>106</v>
      </c>
    </row>
    <row r="3645" spans="1:6" x14ac:dyDescent="0.25">
      <c r="A3645">
        <v>3643</v>
      </c>
      <c r="B3645">
        <v>730</v>
      </c>
      <c r="C3645">
        <v>1232</v>
      </c>
      <c r="D3645">
        <v>112</v>
      </c>
      <c r="E3645">
        <v>3</v>
      </c>
      <c r="F3645">
        <v>336</v>
      </c>
    </row>
    <row r="3646" spans="1:6" x14ac:dyDescent="0.25">
      <c r="A3646">
        <v>3644</v>
      </c>
      <c r="B3646">
        <v>730</v>
      </c>
      <c r="C3646">
        <v>310</v>
      </c>
      <c r="D3646">
        <v>105</v>
      </c>
      <c r="E3646">
        <v>3</v>
      </c>
      <c r="F3646">
        <v>315</v>
      </c>
    </row>
    <row r="3647" spans="1:6" x14ac:dyDescent="0.25">
      <c r="A3647">
        <v>3645</v>
      </c>
      <c r="B3647">
        <v>730</v>
      </c>
      <c r="C3647">
        <v>1177</v>
      </c>
      <c r="D3647">
        <v>99</v>
      </c>
      <c r="E3647">
        <v>1</v>
      </c>
      <c r="F3647">
        <v>99</v>
      </c>
    </row>
    <row r="3648" spans="1:6" x14ac:dyDescent="0.25">
      <c r="A3648">
        <v>3646</v>
      </c>
      <c r="B3648">
        <v>730</v>
      </c>
      <c r="C3648">
        <v>156</v>
      </c>
      <c r="D3648">
        <v>91</v>
      </c>
      <c r="E3648">
        <v>2</v>
      </c>
      <c r="F3648">
        <v>182</v>
      </c>
    </row>
    <row r="3649" spans="1:6" x14ac:dyDescent="0.25">
      <c r="A3649">
        <v>3647</v>
      </c>
      <c r="B3649">
        <v>731</v>
      </c>
      <c r="C3649">
        <v>696</v>
      </c>
      <c r="D3649">
        <v>113</v>
      </c>
      <c r="E3649">
        <v>1</v>
      </c>
      <c r="F3649">
        <v>113</v>
      </c>
    </row>
    <row r="3650" spans="1:6" x14ac:dyDescent="0.25">
      <c r="A3650">
        <v>3648</v>
      </c>
      <c r="B3650">
        <v>731</v>
      </c>
      <c r="C3650">
        <v>176</v>
      </c>
      <c r="D3650">
        <v>98</v>
      </c>
      <c r="E3650">
        <v>3</v>
      </c>
      <c r="F3650">
        <v>294</v>
      </c>
    </row>
    <row r="3651" spans="1:6" x14ac:dyDescent="0.25">
      <c r="A3651">
        <v>3649</v>
      </c>
      <c r="B3651">
        <v>731</v>
      </c>
      <c r="C3651">
        <v>431</v>
      </c>
      <c r="D3651">
        <v>107</v>
      </c>
      <c r="E3651">
        <v>2</v>
      </c>
      <c r="F3651">
        <v>214</v>
      </c>
    </row>
    <row r="3652" spans="1:6" x14ac:dyDescent="0.25">
      <c r="A3652">
        <v>3650</v>
      </c>
      <c r="B3652">
        <v>732</v>
      </c>
      <c r="C3652">
        <v>650</v>
      </c>
      <c r="D3652">
        <v>93</v>
      </c>
      <c r="E3652">
        <v>3</v>
      </c>
      <c r="F3652">
        <v>279</v>
      </c>
    </row>
    <row r="3653" spans="1:6" x14ac:dyDescent="0.25">
      <c r="A3653">
        <v>3651</v>
      </c>
      <c r="B3653">
        <v>732</v>
      </c>
      <c r="C3653">
        <v>1142</v>
      </c>
      <c r="D3653">
        <v>102</v>
      </c>
      <c r="E3653">
        <v>1</v>
      </c>
      <c r="F3653">
        <v>102</v>
      </c>
    </row>
    <row r="3654" spans="1:6" x14ac:dyDescent="0.25">
      <c r="A3654">
        <v>3652</v>
      </c>
      <c r="B3654">
        <v>732</v>
      </c>
      <c r="C3654">
        <v>278</v>
      </c>
      <c r="D3654">
        <v>95</v>
      </c>
      <c r="E3654">
        <v>2</v>
      </c>
      <c r="F3654">
        <v>190</v>
      </c>
    </row>
    <row r="3655" spans="1:6" x14ac:dyDescent="0.25">
      <c r="A3655">
        <v>3653</v>
      </c>
      <c r="B3655">
        <v>733</v>
      </c>
      <c r="C3655">
        <v>394</v>
      </c>
      <c r="D3655">
        <v>119</v>
      </c>
      <c r="E3655">
        <v>1</v>
      </c>
      <c r="F3655">
        <v>119</v>
      </c>
    </row>
    <row r="3656" spans="1:6" x14ac:dyDescent="0.25">
      <c r="A3656">
        <v>3654</v>
      </c>
      <c r="B3656">
        <v>733</v>
      </c>
      <c r="C3656">
        <v>944</v>
      </c>
      <c r="D3656">
        <v>96</v>
      </c>
      <c r="E3656">
        <v>2</v>
      </c>
      <c r="F3656">
        <v>192</v>
      </c>
    </row>
    <row r="3657" spans="1:6" x14ac:dyDescent="0.25">
      <c r="A3657">
        <v>3655</v>
      </c>
      <c r="B3657">
        <v>733</v>
      </c>
      <c r="C3657">
        <v>691</v>
      </c>
      <c r="D3657">
        <v>113</v>
      </c>
      <c r="E3657">
        <v>1</v>
      </c>
      <c r="F3657">
        <v>113</v>
      </c>
    </row>
    <row r="3658" spans="1:6" x14ac:dyDescent="0.25">
      <c r="A3658">
        <v>3656</v>
      </c>
      <c r="B3658">
        <v>733</v>
      </c>
      <c r="C3658">
        <v>314</v>
      </c>
      <c r="D3658">
        <v>105</v>
      </c>
      <c r="E3658">
        <v>3</v>
      </c>
      <c r="F3658">
        <v>315</v>
      </c>
    </row>
    <row r="3659" spans="1:6" x14ac:dyDescent="0.25">
      <c r="A3659">
        <v>3657</v>
      </c>
      <c r="B3659">
        <v>733</v>
      </c>
      <c r="C3659">
        <v>33</v>
      </c>
      <c r="D3659">
        <v>96</v>
      </c>
      <c r="E3659">
        <v>1</v>
      </c>
      <c r="F3659">
        <v>96</v>
      </c>
    </row>
    <row r="3660" spans="1:6" x14ac:dyDescent="0.25">
      <c r="A3660">
        <v>3658</v>
      </c>
      <c r="B3660">
        <v>733</v>
      </c>
      <c r="C3660">
        <v>971</v>
      </c>
      <c r="D3660">
        <v>97</v>
      </c>
      <c r="E3660">
        <v>1</v>
      </c>
      <c r="F3660">
        <v>97</v>
      </c>
    </row>
    <row r="3661" spans="1:6" x14ac:dyDescent="0.25">
      <c r="A3661">
        <v>3659</v>
      </c>
      <c r="B3661">
        <v>734</v>
      </c>
      <c r="C3661">
        <v>301</v>
      </c>
      <c r="D3661">
        <v>105</v>
      </c>
      <c r="E3661">
        <v>2</v>
      </c>
      <c r="F3661">
        <v>210</v>
      </c>
    </row>
    <row r="3662" spans="1:6" x14ac:dyDescent="0.25">
      <c r="A3662">
        <v>3660</v>
      </c>
      <c r="B3662">
        <v>734</v>
      </c>
      <c r="C3662">
        <v>956</v>
      </c>
      <c r="D3662">
        <v>97</v>
      </c>
      <c r="E3662">
        <v>2</v>
      </c>
      <c r="F3662">
        <v>194</v>
      </c>
    </row>
    <row r="3663" spans="1:6" x14ac:dyDescent="0.25">
      <c r="A3663">
        <v>3661</v>
      </c>
      <c r="B3663">
        <v>734</v>
      </c>
      <c r="C3663">
        <v>1051</v>
      </c>
      <c r="D3663">
        <v>93</v>
      </c>
      <c r="E3663">
        <v>2</v>
      </c>
      <c r="F3663">
        <v>186</v>
      </c>
    </row>
    <row r="3664" spans="1:6" x14ac:dyDescent="0.25">
      <c r="A3664">
        <v>3662</v>
      </c>
      <c r="B3664">
        <v>734</v>
      </c>
      <c r="C3664">
        <v>808</v>
      </c>
      <c r="D3664">
        <v>117</v>
      </c>
      <c r="E3664">
        <v>3</v>
      </c>
      <c r="F3664">
        <v>351</v>
      </c>
    </row>
    <row r="3665" spans="1:6" x14ac:dyDescent="0.25">
      <c r="A3665">
        <v>3663</v>
      </c>
      <c r="B3665">
        <v>734</v>
      </c>
      <c r="C3665">
        <v>560</v>
      </c>
      <c r="D3665">
        <v>100</v>
      </c>
      <c r="E3665">
        <v>3</v>
      </c>
      <c r="F3665">
        <v>300</v>
      </c>
    </row>
    <row r="3666" spans="1:6" x14ac:dyDescent="0.25">
      <c r="A3666">
        <v>3664</v>
      </c>
      <c r="B3666">
        <v>734</v>
      </c>
      <c r="C3666">
        <v>439</v>
      </c>
      <c r="D3666">
        <v>107</v>
      </c>
      <c r="E3666">
        <v>3</v>
      </c>
      <c r="F3666">
        <v>321</v>
      </c>
    </row>
    <row r="3667" spans="1:6" x14ac:dyDescent="0.25">
      <c r="A3667">
        <v>3665</v>
      </c>
      <c r="B3667">
        <v>734</v>
      </c>
      <c r="C3667">
        <v>465</v>
      </c>
      <c r="D3667">
        <v>118</v>
      </c>
      <c r="E3667">
        <v>3</v>
      </c>
      <c r="F3667">
        <v>354</v>
      </c>
    </row>
    <row r="3668" spans="1:6" x14ac:dyDescent="0.25">
      <c r="A3668">
        <v>3666</v>
      </c>
      <c r="B3668">
        <v>734</v>
      </c>
      <c r="C3668">
        <v>702</v>
      </c>
      <c r="D3668">
        <v>119</v>
      </c>
      <c r="E3668">
        <v>3</v>
      </c>
      <c r="F3668">
        <v>357</v>
      </c>
    </row>
    <row r="3669" spans="1:6" x14ac:dyDescent="0.25">
      <c r="A3669">
        <v>3667</v>
      </c>
      <c r="B3669">
        <v>734</v>
      </c>
      <c r="C3669">
        <v>799</v>
      </c>
      <c r="D3669">
        <v>91</v>
      </c>
      <c r="E3669">
        <v>1</v>
      </c>
      <c r="F3669">
        <v>91</v>
      </c>
    </row>
    <row r="3670" spans="1:6" x14ac:dyDescent="0.25">
      <c r="A3670">
        <v>3668</v>
      </c>
      <c r="B3670">
        <v>734</v>
      </c>
      <c r="C3670">
        <v>168</v>
      </c>
      <c r="D3670">
        <v>91</v>
      </c>
      <c r="E3670">
        <v>1</v>
      </c>
      <c r="F3670">
        <v>91</v>
      </c>
    </row>
    <row r="3671" spans="1:6" x14ac:dyDescent="0.25">
      <c r="A3671">
        <v>3669</v>
      </c>
      <c r="B3671">
        <v>735</v>
      </c>
      <c r="C3671">
        <v>481</v>
      </c>
      <c r="D3671">
        <v>118</v>
      </c>
      <c r="E3671">
        <v>3</v>
      </c>
      <c r="F3671">
        <v>354</v>
      </c>
    </row>
    <row r="3672" spans="1:6" x14ac:dyDescent="0.25">
      <c r="A3672">
        <v>3670</v>
      </c>
      <c r="B3672">
        <v>735</v>
      </c>
      <c r="C3672">
        <v>938</v>
      </c>
      <c r="D3672">
        <v>96</v>
      </c>
      <c r="E3672">
        <v>1</v>
      </c>
      <c r="F3672">
        <v>96</v>
      </c>
    </row>
    <row r="3673" spans="1:6" x14ac:dyDescent="0.25">
      <c r="A3673">
        <v>3671</v>
      </c>
      <c r="B3673">
        <v>735</v>
      </c>
      <c r="C3673">
        <v>443</v>
      </c>
      <c r="D3673">
        <v>107</v>
      </c>
      <c r="E3673">
        <v>3</v>
      </c>
      <c r="F3673">
        <v>321</v>
      </c>
    </row>
    <row r="3674" spans="1:6" x14ac:dyDescent="0.25">
      <c r="A3674">
        <v>3672</v>
      </c>
      <c r="B3674">
        <v>735</v>
      </c>
      <c r="C3674">
        <v>709</v>
      </c>
      <c r="D3674">
        <v>119</v>
      </c>
      <c r="E3674">
        <v>2</v>
      </c>
      <c r="F3674">
        <v>238</v>
      </c>
    </row>
    <row r="3675" spans="1:6" x14ac:dyDescent="0.25">
      <c r="A3675">
        <v>3673</v>
      </c>
      <c r="B3675">
        <v>735</v>
      </c>
      <c r="C3675">
        <v>184</v>
      </c>
      <c r="D3675">
        <v>98</v>
      </c>
      <c r="E3675">
        <v>3</v>
      </c>
      <c r="F3675">
        <v>294</v>
      </c>
    </row>
    <row r="3676" spans="1:6" x14ac:dyDescent="0.25">
      <c r="A3676">
        <v>3674</v>
      </c>
      <c r="B3676">
        <v>736</v>
      </c>
      <c r="C3676">
        <v>864</v>
      </c>
      <c r="D3676">
        <v>113</v>
      </c>
      <c r="E3676">
        <v>1</v>
      </c>
      <c r="F3676">
        <v>113</v>
      </c>
    </row>
    <row r="3677" spans="1:6" x14ac:dyDescent="0.25">
      <c r="A3677">
        <v>3675</v>
      </c>
      <c r="B3677">
        <v>736</v>
      </c>
      <c r="C3677">
        <v>1245</v>
      </c>
      <c r="D3677">
        <v>112</v>
      </c>
      <c r="E3677">
        <v>1</v>
      </c>
      <c r="F3677">
        <v>112</v>
      </c>
    </row>
    <row r="3678" spans="1:6" x14ac:dyDescent="0.25">
      <c r="A3678">
        <v>3676</v>
      </c>
      <c r="B3678">
        <v>736</v>
      </c>
      <c r="C3678">
        <v>378</v>
      </c>
      <c r="D3678">
        <v>94</v>
      </c>
      <c r="E3678">
        <v>2</v>
      </c>
      <c r="F3678">
        <v>188</v>
      </c>
    </row>
    <row r="3679" spans="1:6" x14ac:dyDescent="0.25">
      <c r="A3679">
        <v>3677</v>
      </c>
      <c r="B3679">
        <v>736</v>
      </c>
      <c r="C3679">
        <v>1164</v>
      </c>
      <c r="D3679">
        <v>99</v>
      </c>
      <c r="E3679">
        <v>3</v>
      </c>
      <c r="F3679">
        <v>297</v>
      </c>
    </row>
    <row r="3680" spans="1:6" x14ac:dyDescent="0.25">
      <c r="A3680">
        <v>3678</v>
      </c>
      <c r="B3680">
        <v>736</v>
      </c>
      <c r="C3680">
        <v>876</v>
      </c>
      <c r="D3680">
        <v>94</v>
      </c>
      <c r="E3680">
        <v>1</v>
      </c>
      <c r="F3680">
        <v>94</v>
      </c>
    </row>
    <row r="3681" spans="1:6" x14ac:dyDescent="0.25">
      <c r="A3681">
        <v>3679</v>
      </c>
      <c r="B3681">
        <v>736</v>
      </c>
      <c r="C3681">
        <v>1184</v>
      </c>
      <c r="D3681">
        <v>99</v>
      </c>
      <c r="E3681">
        <v>3</v>
      </c>
      <c r="F3681">
        <v>297</v>
      </c>
    </row>
    <row r="3682" spans="1:6" x14ac:dyDescent="0.25">
      <c r="A3682">
        <v>3680</v>
      </c>
      <c r="B3682">
        <v>736</v>
      </c>
      <c r="C3682">
        <v>110</v>
      </c>
      <c r="D3682">
        <v>92</v>
      </c>
      <c r="E3682">
        <v>2</v>
      </c>
      <c r="F3682">
        <v>184</v>
      </c>
    </row>
    <row r="3683" spans="1:6" x14ac:dyDescent="0.25">
      <c r="A3683">
        <v>3681</v>
      </c>
      <c r="B3683">
        <v>737</v>
      </c>
      <c r="C3683">
        <v>814</v>
      </c>
      <c r="D3683">
        <v>117</v>
      </c>
      <c r="E3683">
        <v>3</v>
      </c>
      <c r="F3683">
        <v>351</v>
      </c>
    </row>
    <row r="3684" spans="1:6" x14ac:dyDescent="0.25">
      <c r="A3684">
        <v>3682</v>
      </c>
      <c r="B3684">
        <v>737</v>
      </c>
      <c r="C3684">
        <v>1066</v>
      </c>
      <c r="D3684">
        <v>93</v>
      </c>
      <c r="E3684">
        <v>3</v>
      </c>
      <c r="F3684">
        <v>279</v>
      </c>
    </row>
    <row r="3685" spans="1:6" x14ac:dyDescent="0.25">
      <c r="A3685">
        <v>3683</v>
      </c>
      <c r="B3685">
        <v>737</v>
      </c>
      <c r="C3685">
        <v>552</v>
      </c>
      <c r="D3685">
        <v>98</v>
      </c>
      <c r="E3685">
        <v>1</v>
      </c>
      <c r="F3685">
        <v>98</v>
      </c>
    </row>
    <row r="3686" spans="1:6" x14ac:dyDescent="0.25">
      <c r="A3686">
        <v>3684</v>
      </c>
      <c r="B3686">
        <v>737</v>
      </c>
      <c r="C3686">
        <v>800</v>
      </c>
      <c r="D3686">
        <v>91</v>
      </c>
      <c r="E3686">
        <v>2</v>
      </c>
      <c r="F3686">
        <v>182</v>
      </c>
    </row>
    <row r="3687" spans="1:6" x14ac:dyDescent="0.25">
      <c r="A3687">
        <v>3685</v>
      </c>
      <c r="B3687">
        <v>737</v>
      </c>
      <c r="C3687">
        <v>1160</v>
      </c>
      <c r="D3687">
        <v>99</v>
      </c>
      <c r="E3687">
        <v>1</v>
      </c>
      <c r="F3687">
        <v>99</v>
      </c>
    </row>
    <row r="3688" spans="1:6" x14ac:dyDescent="0.25">
      <c r="A3688">
        <v>3686</v>
      </c>
      <c r="B3688">
        <v>737</v>
      </c>
      <c r="C3688">
        <v>251</v>
      </c>
      <c r="D3688">
        <v>95</v>
      </c>
      <c r="E3688">
        <v>2</v>
      </c>
      <c r="F3688">
        <v>190</v>
      </c>
    </row>
    <row r="3689" spans="1:6" x14ac:dyDescent="0.25">
      <c r="A3689">
        <v>3687</v>
      </c>
      <c r="B3689">
        <v>737</v>
      </c>
      <c r="C3689">
        <v>664</v>
      </c>
      <c r="D3689">
        <v>93</v>
      </c>
      <c r="E3689">
        <v>2</v>
      </c>
      <c r="F3689">
        <v>186</v>
      </c>
    </row>
    <row r="3690" spans="1:6" x14ac:dyDescent="0.25">
      <c r="A3690">
        <v>3688</v>
      </c>
      <c r="B3690">
        <v>737</v>
      </c>
      <c r="C3690">
        <v>1250</v>
      </c>
      <c r="D3690">
        <v>112</v>
      </c>
      <c r="E3690">
        <v>1</v>
      </c>
      <c r="F3690">
        <v>112</v>
      </c>
    </row>
    <row r="3691" spans="1:6" x14ac:dyDescent="0.25">
      <c r="A3691">
        <v>3689</v>
      </c>
      <c r="B3691">
        <v>737</v>
      </c>
      <c r="C3691">
        <v>98</v>
      </c>
      <c r="D3691">
        <v>118</v>
      </c>
      <c r="E3691">
        <v>2</v>
      </c>
      <c r="F3691">
        <v>236</v>
      </c>
    </row>
    <row r="3692" spans="1:6" x14ac:dyDescent="0.25">
      <c r="A3692">
        <v>3690</v>
      </c>
      <c r="B3692">
        <v>738</v>
      </c>
      <c r="C3692">
        <v>260</v>
      </c>
      <c r="D3692">
        <v>95</v>
      </c>
      <c r="E3692">
        <v>3</v>
      </c>
      <c r="F3692">
        <v>285</v>
      </c>
    </row>
    <row r="3693" spans="1:6" x14ac:dyDescent="0.25">
      <c r="A3693">
        <v>3691</v>
      </c>
      <c r="B3693">
        <v>738</v>
      </c>
      <c r="C3693">
        <v>1195</v>
      </c>
      <c r="D3693">
        <v>105</v>
      </c>
      <c r="E3693">
        <v>3</v>
      </c>
      <c r="F3693">
        <v>315</v>
      </c>
    </row>
    <row r="3694" spans="1:6" x14ac:dyDescent="0.25">
      <c r="A3694">
        <v>3692</v>
      </c>
      <c r="B3694">
        <v>738</v>
      </c>
      <c r="C3694">
        <v>357</v>
      </c>
      <c r="D3694">
        <v>94</v>
      </c>
      <c r="E3694">
        <v>2</v>
      </c>
      <c r="F3694">
        <v>188</v>
      </c>
    </row>
    <row r="3695" spans="1:6" x14ac:dyDescent="0.25">
      <c r="A3695">
        <v>3693</v>
      </c>
      <c r="B3695">
        <v>738</v>
      </c>
      <c r="C3695">
        <v>1197</v>
      </c>
      <c r="D3695">
        <v>105</v>
      </c>
      <c r="E3695">
        <v>2</v>
      </c>
      <c r="F3695">
        <v>210</v>
      </c>
    </row>
    <row r="3696" spans="1:6" x14ac:dyDescent="0.25">
      <c r="A3696">
        <v>3694</v>
      </c>
      <c r="B3696">
        <v>739</v>
      </c>
      <c r="C3696">
        <v>645</v>
      </c>
      <c r="D3696">
        <v>93</v>
      </c>
      <c r="E3696">
        <v>2</v>
      </c>
      <c r="F3696">
        <v>186</v>
      </c>
    </row>
    <row r="3697" spans="1:6" x14ac:dyDescent="0.25">
      <c r="A3697">
        <v>3695</v>
      </c>
      <c r="B3697">
        <v>739</v>
      </c>
      <c r="C3697">
        <v>47</v>
      </c>
      <c r="D3697">
        <v>104</v>
      </c>
      <c r="E3697">
        <v>2</v>
      </c>
      <c r="F3697">
        <v>208</v>
      </c>
    </row>
    <row r="3698" spans="1:6" x14ac:dyDescent="0.25">
      <c r="A3698">
        <v>3696</v>
      </c>
      <c r="B3698">
        <v>739</v>
      </c>
      <c r="C3698">
        <v>539</v>
      </c>
      <c r="D3698">
        <v>98</v>
      </c>
      <c r="E3698">
        <v>3</v>
      </c>
      <c r="F3698">
        <v>294</v>
      </c>
    </row>
    <row r="3699" spans="1:6" x14ac:dyDescent="0.25">
      <c r="A3699">
        <v>3697</v>
      </c>
      <c r="B3699">
        <v>740</v>
      </c>
      <c r="C3699">
        <v>396</v>
      </c>
      <c r="D3699">
        <v>119</v>
      </c>
      <c r="E3699">
        <v>3</v>
      </c>
      <c r="F3699">
        <v>357</v>
      </c>
    </row>
    <row r="3700" spans="1:6" x14ac:dyDescent="0.25">
      <c r="A3700">
        <v>3698</v>
      </c>
      <c r="B3700">
        <v>740</v>
      </c>
      <c r="C3700">
        <v>31</v>
      </c>
      <c r="D3700">
        <v>96</v>
      </c>
      <c r="E3700">
        <v>2</v>
      </c>
      <c r="F3700">
        <v>192</v>
      </c>
    </row>
    <row r="3701" spans="1:6" x14ac:dyDescent="0.25">
      <c r="A3701">
        <v>3699</v>
      </c>
      <c r="B3701">
        <v>740</v>
      </c>
      <c r="C3701">
        <v>990</v>
      </c>
      <c r="D3701">
        <v>106</v>
      </c>
      <c r="E3701">
        <v>1</v>
      </c>
      <c r="F3701">
        <v>106</v>
      </c>
    </row>
    <row r="3702" spans="1:6" x14ac:dyDescent="0.25">
      <c r="A3702">
        <v>3700</v>
      </c>
      <c r="B3702">
        <v>740</v>
      </c>
      <c r="C3702">
        <v>1076</v>
      </c>
      <c r="D3702">
        <v>93</v>
      </c>
      <c r="E3702">
        <v>2</v>
      </c>
      <c r="F3702">
        <v>186</v>
      </c>
    </row>
    <row r="3703" spans="1:6" x14ac:dyDescent="0.25">
      <c r="A3703">
        <v>3701</v>
      </c>
      <c r="B3703">
        <v>740</v>
      </c>
      <c r="C3703">
        <v>704</v>
      </c>
      <c r="D3703">
        <v>119</v>
      </c>
      <c r="E3703">
        <v>2</v>
      </c>
      <c r="F3703">
        <v>238</v>
      </c>
    </row>
    <row r="3704" spans="1:6" x14ac:dyDescent="0.25">
      <c r="A3704">
        <v>3702</v>
      </c>
      <c r="B3704">
        <v>741</v>
      </c>
      <c r="C3704">
        <v>917</v>
      </c>
      <c r="D3704">
        <v>96</v>
      </c>
      <c r="E3704">
        <v>1</v>
      </c>
      <c r="F3704">
        <v>96</v>
      </c>
    </row>
    <row r="3705" spans="1:6" x14ac:dyDescent="0.25">
      <c r="A3705">
        <v>3703</v>
      </c>
      <c r="B3705">
        <v>741</v>
      </c>
      <c r="C3705">
        <v>794</v>
      </c>
      <c r="D3705">
        <v>91</v>
      </c>
      <c r="E3705">
        <v>3</v>
      </c>
      <c r="F3705">
        <v>273</v>
      </c>
    </row>
    <row r="3706" spans="1:6" x14ac:dyDescent="0.25">
      <c r="A3706">
        <v>3704</v>
      </c>
      <c r="B3706">
        <v>742</v>
      </c>
      <c r="C3706">
        <v>893</v>
      </c>
      <c r="D3706">
        <v>94</v>
      </c>
      <c r="E3706">
        <v>3</v>
      </c>
      <c r="F3706">
        <v>282</v>
      </c>
    </row>
    <row r="3707" spans="1:6" x14ac:dyDescent="0.25">
      <c r="A3707">
        <v>3705</v>
      </c>
      <c r="B3707">
        <v>742</v>
      </c>
      <c r="C3707">
        <v>223</v>
      </c>
      <c r="D3707">
        <v>106</v>
      </c>
      <c r="E3707">
        <v>2</v>
      </c>
      <c r="F3707">
        <v>212</v>
      </c>
    </row>
    <row r="3708" spans="1:6" x14ac:dyDescent="0.25">
      <c r="A3708">
        <v>3706</v>
      </c>
      <c r="B3708">
        <v>742</v>
      </c>
      <c r="C3708">
        <v>620</v>
      </c>
      <c r="D3708">
        <v>112</v>
      </c>
      <c r="E3708">
        <v>2</v>
      </c>
      <c r="F3708">
        <v>224</v>
      </c>
    </row>
    <row r="3709" spans="1:6" x14ac:dyDescent="0.25">
      <c r="A3709">
        <v>3707</v>
      </c>
      <c r="B3709">
        <v>742</v>
      </c>
      <c r="C3709">
        <v>606</v>
      </c>
      <c r="D3709">
        <v>112</v>
      </c>
      <c r="E3709">
        <v>1</v>
      </c>
      <c r="F3709">
        <v>112</v>
      </c>
    </row>
    <row r="3710" spans="1:6" x14ac:dyDescent="0.25">
      <c r="A3710">
        <v>3708</v>
      </c>
      <c r="B3710">
        <v>742</v>
      </c>
      <c r="C3710">
        <v>133</v>
      </c>
      <c r="D3710">
        <v>92</v>
      </c>
      <c r="E3710">
        <v>1</v>
      </c>
      <c r="F3710">
        <v>92</v>
      </c>
    </row>
    <row r="3711" spans="1:6" x14ac:dyDescent="0.25">
      <c r="A3711">
        <v>3709</v>
      </c>
      <c r="B3711">
        <v>742</v>
      </c>
      <c r="C3711">
        <v>1100</v>
      </c>
      <c r="D3711">
        <v>115</v>
      </c>
      <c r="E3711">
        <v>2</v>
      </c>
      <c r="F3711">
        <v>230</v>
      </c>
    </row>
    <row r="3712" spans="1:6" x14ac:dyDescent="0.25">
      <c r="A3712">
        <v>3710</v>
      </c>
      <c r="B3712">
        <v>743</v>
      </c>
      <c r="C3712">
        <v>142</v>
      </c>
      <c r="D3712">
        <v>91</v>
      </c>
      <c r="E3712">
        <v>3</v>
      </c>
      <c r="F3712">
        <v>273</v>
      </c>
    </row>
    <row r="3713" spans="1:6" x14ac:dyDescent="0.25">
      <c r="A3713">
        <v>3711</v>
      </c>
      <c r="B3713">
        <v>743</v>
      </c>
      <c r="C3713">
        <v>1090</v>
      </c>
      <c r="D3713">
        <v>115</v>
      </c>
      <c r="E3713">
        <v>3</v>
      </c>
      <c r="F3713">
        <v>345</v>
      </c>
    </row>
    <row r="3714" spans="1:6" x14ac:dyDescent="0.25">
      <c r="A3714">
        <v>3712</v>
      </c>
      <c r="B3714">
        <v>743</v>
      </c>
      <c r="C3714">
        <v>194</v>
      </c>
      <c r="D3714">
        <v>98</v>
      </c>
      <c r="E3714">
        <v>2</v>
      </c>
      <c r="F3714">
        <v>196</v>
      </c>
    </row>
    <row r="3715" spans="1:6" x14ac:dyDescent="0.25">
      <c r="A3715">
        <v>3713</v>
      </c>
      <c r="B3715">
        <v>743</v>
      </c>
      <c r="C3715">
        <v>544</v>
      </c>
      <c r="D3715">
        <v>98</v>
      </c>
      <c r="E3715">
        <v>1</v>
      </c>
      <c r="F3715">
        <v>98</v>
      </c>
    </row>
    <row r="3716" spans="1:6" x14ac:dyDescent="0.25">
      <c r="A3716">
        <v>3714</v>
      </c>
      <c r="B3716">
        <v>744</v>
      </c>
      <c r="C3716">
        <v>553</v>
      </c>
      <c r="D3716">
        <v>98</v>
      </c>
      <c r="E3716">
        <v>2</v>
      </c>
      <c r="F3716">
        <v>196</v>
      </c>
    </row>
    <row r="3717" spans="1:6" x14ac:dyDescent="0.25">
      <c r="A3717">
        <v>3715</v>
      </c>
      <c r="B3717">
        <v>744</v>
      </c>
      <c r="C3717">
        <v>210</v>
      </c>
      <c r="D3717">
        <v>106</v>
      </c>
      <c r="E3717">
        <v>2</v>
      </c>
      <c r="F3717">
        <v>212</v>
      </c>
    </row>
    <row r="3718" spans="1:6" x14ac:dyDescent="0.25">
      <c r="A3718">
        <v>3716</v>
      </c>
      <c r="B3718">
        <v>744</v>
      </c>
      <c r="C3718">
        <v>1009</v>
      </c>
      <c r="D3718">
        <v>106</v>
      </c>
      <c r="E3718">
        <v>3</v>
      </c>
      <c r="F3718">
        <v>318</v>
      </c>
    </row>
    <row r="3719" spans="1:6" x14ac:dyDescent="0.25">
      <c r="A3719">
        <v>3717</v>
      </c>
      <c r="B3719">
        <v>744</v>
      </c>
      <c r="C3719">
        <v>1058</v>
      </c>
      <c r="D3719">
        <v>93</v>
      </c>
      <c r="E3719">
        <v>1</v>
      </c>
      <c r="F3719">
        <v>93</v>
      </c>
    </row>
    <row r="3720" spans="1:6" x14ac:dyDescent="0.25">
      <c r="A3720">
        <v>3718</v>
      </c>
      <c r="B3720">
        <v>744</v>
      </c>
      <c r="C3720">
        <v>1084</v>
      </c>
      <c r="D3720">
        <v>93</v>
      </c>
      <c r="E3720">
        <v>1</v>
      </c>
      <c r="F3720">
        <v>93</v>
      </c>
    </row>
    <row r="3721" spans="1:6" x14ac:dyDescent="0.25">
      <c r="A3721">
        <v>3719</v>
      </c>
      <c r="B3721">
        <v>744</v>
      </c>
      <c r="C3721">
        <v>43</v>
      </c>
      <c r="D3721">
        <v>104</v>
      </c>
      <c r="E3721">
        <v>2</v>
      </c>
      <c r="F3721">
        <v>208</v>
      </c>
    </row>
    <row r="3722" spans="1:6" x14ac:dyDescent="0.25">
      <c r="A3722">
        <v>3720</v>
      </c>
      <c r="B3722">
        <v>745</v>
      </c>
      <c r="C3722">
        <v>1194</v>
      </c>
      <c r="D3722">
        <v>105</v>
      </c>
      <c r="E3722">
        <v>1</v>
      </c>
      <c r="F3722">
        <v>105</v>
      </c>
    </row>
    <row r="3723" spans="1:6" x14ac:dyDescent="0.25">
      <c r="A3723">
        <v>3721</v>
      </c>
      <c r="B3723">
        <v>745</v>
      </c>
      <c r="C3723">
        <v>739</v>
      </c>
      <c r="D3723">
        <v>109</v>
      </c>
      <c r="E3723">
        <v>2</v>
      </c>
      <c r="F3723">
        <v>218</v>
      </c>
    </row>
    <row r="3724" spans="1:6" x14ac:dyDescent="0.25">
      <c r="A3724">
        <v>3722</v>
      </c>
      <c r="B3724">
        <v>745</v>
      </c>
      <c r="C3724">
        <v>757</v>
      </c>
      <c r="D3724">
        <v>109</v>
      </c>
      <c r="E3724">
        <v>2</v>
      </c>
      <c r="F3724">
        <v>218</v>
      </c>
    </row>
    <row r="3725" spans="1:6" x14ac:dyDescent="0.25">
      <c r="A3725">
        <v>3723</v>
      </c>
      <c r="B3725">
        <v>745</v>
      </c>
      <c r="C3725">
        <v>1041</v>
      </c>
      <c r="D3725">
        <v>90</v>
      </c>
      <c r="E3725">
        <v>3</v>
      </c>
      <c r="F3725">
        <v>270</v>
      </c>
    </row>
    <row r="3726" spans="1:6" x14ac:dyDescent="0.25">
      <c r="A3726">
        <v>3724</v>
      </c>
      <c r="B3726">
        <v>745</v>
      </c>
      <c r="C3726">
        <v>217</v>
      </c>
      <c r="D3726">
        <v>106</v>
      </c>
      <c r="E3726">
        <v>3</v>
      </c>
      <c r="F3726">
        <v>318</v>
      </c>
    </row>
    <row r="3727" spans="1:6" x14ac:dyDescent="0.25">
      <c r="A3727">
        <v>3725</v>
      </c>
      <c r="B3727">
        <v>745</v>
      </c>
      <c r="C3727">
        <v>1098</v>
      </c>
      <c r="D3727">
        <v>115</v>
      </c>
      <c r="E3727">
        <v>3</v>
      </c>
      <c r="F3727">
        <v>345</v>
      </c>
    </row>
    <row r="3728" spans="1:6" x14ac:dyDescent="0.25">
      <c r="A3728">
        <v>3726</v>
      </c>
      <c r="B3728">
        <v>745</v>
      </c>
      <c r="C3728">
        <v>20</v>
      </c>
      <c r="D3728">
        <v>96</v>
      </c>
      <c r="E3728">
        <v>1</v>
      </c>
      <c r="F3728">
        <v>96</v>
      </c>
    </row>
    <row r="3729" spans="1:6" x14ac:dyDescent="0.25">
      <c r="A3729">
        <v>3727</v>
      </c>
      <c r="B3729">
        <v>745</v>
      </c>
      <c r="C3729">
        <v>1191</v>
      </c>
      <c r="D3729">
        <v>105</v>
      </c>
      <c r="E3729">
        <v>2</v>
      </c>
      <c r="F3729">
        <v>210</v>
      </c>
    </row>
    <row r="3730" spans="1:6" x14ac:dyDescent="0.25">
      <c r="A3730">
        <v>3728</v>
      </c>
      <c r="B3730">
        <v>745</v>
      </c>
      <c r="C3730">
        <v>1110</v>
      </c>
      <c r="D3730">
        <v>115</v>
      </c>
      <c r="E3730">
        <v>2</v>
      </c>
      <c r="F3730">
        <v>230</v>
      </c>
    </row>
    <row r="3731" spans="1:6" x14ac:dyDescent="0.25">
      <c r="A3731">
        <v>3729</v>
      </c>
      <c r="B3731">
        <v>746</v>
      </c>
      <c r="C3731">
        <v>1170</v>
      </c>
      <c r="D3731">
        <v>99</v>
      </c>
      <c r="E3731">
        <v>2</v>
      </c>
      <c r="F3731">
        <v>198</v>
      </c>
    </row>
    <row r="3732" spans="1:6" x14ac:dyDescent="0.25">
      <c r="A3732">
        <v>3730</v>
      </c>
      <c r="B3732">
        <v>746</v>
      </c>
      <c r="C3732">
        <v>1139</v>
      </c>
      <c r="D3732">
        <v>102</v>
      </c>
      <c r="E3732">
        <v>2</v>
      </c>
      <c r="F3732">
        <v>204</v>
      </c>
    </row>
    <row r="3733" spans="1:6" x14ac:dyDescent="0.25">
      <c r="A3733">
        <v>3731</v>
      </c>
      <c r="B3733">
        <v>746</v>
      </c>
      <c r="C3733">
        <v>754</v>
      </c>
      <c r="D3733">
        <v>109</v>
      </c>
      <c r="E3733">
        <v>3</v>
      </c>
      <c r="F3733">
        <v>327</v>
      </c>
    </row>
    <row r="3734" spans="1:6" x14ac:dyDescent="0.25">
      <c r="A3734">
        <v>3732</v>
      </c>
      <c r="B3734">
        <v>746</v>
      </c>
      <c r="C3734">
        <v>742</v>
      </c>
      <c r="D3734">
        <v>109</v>
      </c>
      <c r="E3734">
        <v>3</v>
      </c>
      <c r="F3734">
        <v>327</v>
      </c>
    </row>
    <row r="3735" spans="1:6" x14ac:dyDescent="0.25">
      <c r="A3735">
        <v>3733</v>
      </c>
      <c r="B3735">
        <v>746</v>
      </c>
      <c r="C3735">
        <v>138</v>
      </c>
      <c r="D3735">
        <v>92</v>
      </c>
      <c r="E3735">
        <v>2</v>
      </c>
      <c r="F3735">
        <v>184</v>
      </c>
    </row>
    <row r="3736" spans="1:6" x14ac:dyDescent="0.25">
      <c r="A3736">
        <v>3734</v>
      </c>
      <c r="B3736">
        <v>746</v>
      </c>
      <c r="C3736">
        <v>47</v>
      </c>
      <c r="D3736">
        <v>104</v>
      </c>
      <c r="E3736">
        <v>1</v>
      </c>
      <c r="F3736">
        <v>104</v>
      </c>
    </row>
    <row r="3737" spans="1:6" x14ac:dyDescent="0.25">
      <c r="A3737">
        <v>3735</v>
      </c>
      <c r="B3737">
        <v>746</v>
      </c>
      <c r="C3737">
        <v>100</v>
      </c>
      <c r="D3737">
        <v>118</v>
      </c>
      <c r="E3737">
        <v>1</v>
      </c>
      <c r="F3737">
        <v>118</v>
      </c>
    </row>
    <row r="3738" spans="1:6" x14ac:dyDescent="0.25">
      <c r="A3738">
        <v>3736</v>
      </c>
      <c r="B3738">
        <v>747</v>
      </c>
      <c r="C3738">
        <v>1076</v>
      </c>
      <c r="D3738">
        <v>93</v>
      </c>
      <c r="E3738">
        <v>2</v>
      </c>
      <c r="F3738">
        <v>186</v>
      </c>
    </row>
    <row r="3739" spans="1:6" x14ac:dyDescent="0.25">
      <c r="A3739">
        <v>3737</v>
      </c>
      <c r="B3739">
        <v>747</v>
      </c>
      <c r="C3739">
        <v>676</v>
      </c>
      <c r="D3739">
        <v>113</v>
      </c>
      <c r="E3739">
        <v>1</v>
      </c>
      <c r="F3739">
        <v>113</v>
      </c>
    </row>
    <row r="3740" spans="1:6" x14ac:dyDescent="0.25">
      <c r="A3740">
        <v>3738</v>
      </c>
      <c r="B3740">
        <v>747</v>
      </c>
      <c r="C3740">
        <v>709</v>
      </c>
      <c r="D3740">
        <v>119</v>
      </c>
      <c r="E3740">
        <v>3</v>
      </c>
      <c r="F3740">
        <v>357</v>
      </c>
    </row>
    <row r="3741" spans="1:6" x14ac:dyDescent="0.25">
      <c r="A3741">
        <v>3739</v>
      </c>
      <c r="B3741">
        <v>748</v>
      </c>
      <c r="C3741">
        <v>743</v>
      </c>
      <c r="D3741">
        <v>109</v>
      </c>
      <c r="E3741">
        <v>3</v>
      </c>
      <c r="F3741">
        <v>327</v>
      </c>
    </row>
    <row r="3742" spans="1:6" x14ac:dyDescent="0.25">
      <c r="A3742">
        <v>3740</v>
      </c>
      <c r="B3742">
        <v>748</v>
      </c>
      <c r="C3742">
        <v>167</v>
      </c>
      <c r="D3742">
        <v>91</v>
      </c>
      <c r="E3742">
        <v>2</v>
      </c>
      <c r="F3742">
        <v>182</v>
      </c>
    </row>
    <row r="3743" spans="1:6" x14ac:dyDescent="0.25">
      <c r="A3743">
        <v>3741</v>
      </c>
      <c r="B3743">
        <v>748</v>
      </c>
      <c r="C3743">
        <v>405</v>
      </c>
      <c r="D3743">
        <v>119</v>
      </c>
      <c r="E3743">
        <v>2</v>
      </c>
      <c r="F3743">
        <v>238</v>
      </c>
    </row>
    <row r="3744" spans="1:6" x14ac:dyDescent="0.25">
      <c r="A3744">
        <v>3742</v>
      </c>
      <c r="B3744">
        <v>748</v>
      </c>
      <c r="C3744">
        <v>1133</v>
      </c>
      <c r="D3744">
        <v>102</v>
      </c>
      <c r="E3744">
        <v>3</v>
      </c>
      <c r="F3744">
        <v>306</v>
      </c>
    </row>
    <row r="3745" spans="1:6" x14ac:dyDescent="0.25">
      <c r="A3745">
        <v>3743</v>
      </c>
      <c r="B3745">
        <v>748</v>
      </c>
      <c r="C3745">
        <v>991</v>
      </c>
      <c r="D3745">
        <v>106</v>
      </c>
      <c r="E3745">
        <v>2</v>
      </c>
      <c r="F3745">
        <v>212</v>
      </c>
    </row>
    <row r="3746" spans="1:6" x14ac:dyDescent="0.25">
      <c r="A3746">
        <v>3744</v>
      </c>
      <c r="B3746">
        <v>749</v>
      </c>
      <c r="C3746">
        <v>746</v>
      </c>
      <c r="D3746">
        <v>109</v>
      </c>
      <c r="E3746">
        <v>1</v>
      </c>
      <c r="F3746">
        <v>109</v>
      </c>
    </row>
    <row r="3747" spans="1:6" x14ac:dyDescent="0.25">
      <c r="A3747">
        <v>3745</v>
      </c>
      <c r="B3747">
        <v>749</v>
      </c>
      <c r="C3747">
        <v>1197</v>
      </c>
      <c r="D3747">
        <v>105</v>
      </c>
      <c r="E3747">
        <v>1</v>
      </c>
      <c r="F3747">
        <v>105</v>
      </c>
    </row>
    <row r="3748" spans="1:6" x14ac:dyDescent="0.25">
      <c r="A3748">
        <v>3746</v>
      </c>
      <c r="B3748">
        <v>749</v>
      </c>
      <c r="C3748">
        <v>628</v>
      </c>
      <c r="D3748">
        <v>112</v>
      </c>
      <c r="E3748">
        <v>1</v>
      </c>
      <c r="F3748">
        <v>112</v>
      </c>
    </row>
    <row r="3749" spans="1:6" x14ac:dyDescent="0.25">
      <c r="A3749">
        <v>3747</v>
      </c>
      <c r="B3749">
        <v>749</v>
      </c>
      <c r="C3749">
        <v>865</v>
      </c>
      <c r="D3749">
        <v>113</v>
      </c>
      <c r="E3749">
        <v>1</v>
      </c>
      <c r="F3749">
        <v>113</v>
      </c>
    </row>
    <row r="3750" spans="1:6" x14ac:dyDescent="0.25">
      <c r="A3750">
        <v>3748</v>
      </c>
      <c r="B3750">
        <v>749</v>
      </c>
      <c r="C3750">
        <v>665</v>
      </c>
      <c r="D3750">
        <v>113</v>
      </c>
      <c r="E3750">
        <v>3</v>
      </c>
      <c r="F3750">
        <v>339</v>
      </c>
    </row>
    <row r="3751" spans="1:6" x14ac:dyDescent="0.25">
      <c r="A3751">
        <v>3749</v>
      </c>
      <c r="B3751">
        <v>749</v>
      </c>
      <c r="C3751">
        <v>12</v>
      </c>
      <c r="D3751">
        <v>96</v>
      </c>
      <c r="E3751">
        <v>3</v>
      </c>
      <c r="F3751">
        <v>288</v>
      </c>
    </row>
    <row r="3752" spans="1:6" x14ac:dyDescent="0.25">
      <c r="A3752">
        <v>3750</v>
      </c>
      <c r="B3752">
        <v>749</v>
      </c>
      <c r="C3752">
        <v>120</v>
      </c>
      <c r="D3752">
        <v>92</v>
      </c>
      <c r="E3752">
        <v>1</v>
      </c>
      <c r="F3752">
        <v>92</v>
      </c>
    </row>
    <row r="3753" spans="1:6" x14ac:dyDescent="0.25">
      <c r="A3753">
        <v>3751</v>
      </c>
      <c r="B3753">
        <v>750</v>
      </c>
      <c r="C3753">
        <v>437</v>
      </c>
      <c r="D3753">
        <v>107</v>
      </c>
      <c r="E3753">
        <v>2</v>
      </c>
      <c r="F3753">
        <v>214</v>
      </c>
    </row>
    <row r="3754" spans="1:6" x14ac:dyDescent="0.25">
      <c r="A3754">
        <v>3752</v>
      </c>
      <c r="B3754">
        <v>750</v>
      </c>
      <c r="C3754">
        <v>884</v>
      </c>
      <c r="D3754">
        <v>94</v>
      </c>
      <c r="E3754">
        <v>2</v>
      </c>
      <c r="F3754">
        <v>188</v>
      </c>
    </row>
    <row r="3755" spans="1:6" x14ac:dyDescent="0.25">
      <c r="A3755">
        <v>3753</v>
      </c>
      <c r="B3755">
        <v>750</v>
      </c>
      <c r="C3755">
        <v>333</v>
      </c>
      <c r="D3755">
        <v>109</v>
      </c>
      <c r="E3755">
        <v>1</v>
      </c>
      <c r="F3755">
        <v>109</v>
      </c>
    </row>
    <row r="3756" spans="1:6" x14ac:dyDescent="0.25">
      <c r="A3756">
        <v>3754</v>
      </c>
      <c r="B3756">
        <v>750</v>
      </c>
      <c r="C3756">
        <v>382</v>
      </c>
      <c r="D3756">
        <v>94</v>
      </c>
      <c r="E3756">
        <v>1</v>
      </c>
      <c r="F3756">
        <v>94</v>
      </c>
    </row>
    <row r="3757" spans="1:6" x14ac:dyDescent="0.25">
      <c r="A3757">
        <v>3755</v>
      </c>
      <c r="B3757">
        <v>750</v>
      </c>
      <c r="C3757">
        <v>1159</v>
      </c>
      <c r="D3757">
        <v>99</v>
      </c>
      <c r="E3757">
        <v>2</v>
      </c>
      <c r="F3757">
        <v>198</v>
      </c>
    </row>
    <row r="3758" spans="1:6" x14ac:dyDescent="0.25">
      <c r="A3758">
        <v>3756</v>
      </c>
      <c r="B3758">
        <v>750</v>
      </c>
      <c r="C3758">
        <v>509</v>
      </c>
      <c r="D3758">
        <v>102</v>
      </c>
      <c r="E3758">
        <v>2</v>
      </c>
      <c r="F3758">
        <v>204</v>
      </c>
    </row>
    <row r="3759" spans="1:6" x14ac:dyDescent="0.25">
      <c r="A3759">
        <v>3757</v>
      </c>
      <c r="B3759">
        <v>750</v>
      </c>
      <c r="C3759">
        <v>91</v>
      </c>
      <c r="D3759">
        <v>118</v>
      </c>
      <c r="E3759">
        <v>1</v>
      </c>
      <c r="F3759">
        <v>118</v>
      </c>
    </row>
    <row r="3760" spans="1:6" x14ac:dyDescent="0.25">
      <c r="A3760">
        <v>3758</v>
      </c>
      <c r="B3760">
        <v>750</v>
      </c>
      <c r="C3760">
        <v>708</v>
      </c>
      <c r="D3760">
        <v>119</v>
      </c>
      <c r="E3760">
        <v>1</v>
      </c>
      <c r="F3760">
        <v>119</v>
      </c>
    </row>
    <row r="3761" spans="1:6" x14ac:dyDescent="0.25">
      <c r="A3761">
        <v>3759</v>
      </c>
      <c r="B3761">
        <v>750</v>
      </c>
      <c r="C3761">
        <v>583</v>
      </c>
      <c r="D3761">
        <v>100</v>
      </c>
      <c r="E3761">
        <v>2</v>
      </c>
      <c r="F3761">
        <v>200</v>
      </c>
    </row>
    <row r="3762" spans="1:6" x14ac:dyDescent="0.25">
      <c r="A3762">
        <v>3760</v>
      </c>
      <c r="B3762">
        <v>750</v>
      </c>
      <c r="C3762">
        <v>507</v>
      </c>
      <c r="D3762">
        <v>102</v>
      </c>
      <c r="E3762">
        <v>1</v>
      </c>
      <c r="F3762">
        <v>102</v>
      </c>
    </row>
    <row r="3763" spans="1:6" x14ac:dyDescent="0.25">
      <c r="A3763">
        <v>3761</v>
      </c>
      <c r="B3763">
        <v>750</v>
      </c>
      <c r="C3763">
        <v>1113</v>
      </c>
      <c r="D3763">
        <v>115</v>
      </c>
      <c r="E3763">
        <v>3</v>
      </c>
      <c r="F3763">
        <v>345</v>
      </c>
    </row>
    <row r="3764" spans="1:6" x14ac:dyDescent="0.25">
      <c r="A3764">
        <v>3762</v>
      </c>
      <c r="B3764">
        <v>751</v>
      </c>
      <c r="C3764">
        <v>789</v>
      </c>
      <c r="D3764">
        <v>91</v>
      </c>
      <c r="E3764">
        <v>1</v>
      </c>
      <c r="F3764">
        <v>91</v>
      </c>
    </row>
    <row r="3765" spans="1:6" x14ac:dyDescent="0.25">
      <c r="A3765">
        <v>3763</v>
      </c>
      <c r="B3765">
        <v>751</v>
      </c>
      <c r="C3765">
        <v>728</v>
      </c>
      <c r="D3765">
        <v>119</v>
      </c>
      <c r="E3765">
        <v>2</v>
      </c>
      <c r="F3765">
        <v>238</v>
      </c>
    </row>
    <row r="3766" spans="1:6" x14ac:dyDescent="0.25">
      <c r="A3766">
        <v>3764</v>
      </c>
      <c r="B3766">
        <v>751</v>
      </c>
      <c r="C3766">
        <v>1035</v>
      </c>
      <c r="D3766">
        <v>90</v>
      </c>
      <c r="E3766">
        <v>3</v>
      </c>
      <c r="F3766">
        <v>270</v>
      </c>
    </row>
    <row r="3767" spans="1:6" x14ac:dyDescent="0.25">
      <c r="A3767">
        <v>3765</v>
      </c>
      <c r="B3767">
        <v>751</v>
      </c>
      <c r="C3767">
        <v>241</v>
      </c>
      <c r="D3767">
        <v>106</v>
      </c>
      <c r="E3767">
        <v>1</v>
      </c>
      <c r="F3767">
        <v>106</v>
      </c>
    </row>
    <row r="3768" spans="1:6" x14ac:dyDescent="0.25">
      <c r="A3768">
        <v>3766</v>
      </c>
      <c r="B3768">
        <v>751</v>
      </c>
      <c r="C3768">
        <v>1147</v>
      </c>
      <c r="D3768">
        <v>102</v>
      </c>
      <c r="E3768">
        <v>3</v>
      </c>
      <c r="F3768">
        <v>306</v>
      </c>
    </row>
    <row r="3769" spans="1:6" x14ac:dyDescent="0.25">
      <c r="A3769">
        <v>3767</v>
      </c>
      <c r="B3769">
        <v>751</v>
      </c>
      <c r="C3769">
        <v>612</v>
      </c>
      <c r="D3769">
        <v>112</v>
      </c>
      <c r="E3769">
        <v>3</v>
      </c>
      <c r="F3769">
        <v>336</v>
      </c>
    </row>
    <row r="3770" spans="1:6" x14ac:dyDescent="0.25">
      <c r="A3770">
        <v>3768</v>
      </c>
      <c r="B3770">
        <v>752</v>
      </c>
      <c r="C3770">
        <v>964</v>
      </c>
      <c r="D3770">
        <v>97</v>
      </c>
      <c r="E3770">
        <v>2</v>
      </c>
      <c r="F3770">
        <v>194</v>
      </c>
    </row>
    <row r="3771" spans="1:6" x14ac:dyDescent="0.25">
      <c r="A3771">
        <v>3769</v>
      </c>
      <c r="B3771">
        <v>752</v>
      </c>
      <c r="C3771">
        <v>196</v>
      </c>
      <c r="D3771">
        <v>98</v>
      </c>
      <c r="E3771">
        <v>3</v>
      </c>
      <c r="F3771">
        <v>294</v>
      </c>
    </row>
    <row r="3772" spans="1:6" x14ac:dyDescent="0.25">
      <c r="A3772">
        <v>3770</v>
      </c>
      <c r="B3772">
        <v>752</v>
      </c>
      <c r="C3772">
        <v>857</v>
      </c>
      <c r="D3772">
        <v>113</v>
      </c>
      <c r="E3772">
        <v>1</v>
      </c>
      <c r="F3772">
        <v>113</v>
      </c>
    </row>
    <row r="3773" spans="1:6" x14ac:dyDescent="0.25">
      <c r="A3773">
        <v>3771</v>
      </c>
      <c r="B3773">
        <v>752</v>
      </c>
      <c r="C3773">
        <v>102</v>
      </c>
      <c r="D3773">
        <v>118</v>
      </c>
      <c r="E3773">
        <v>1</v>
      </c>
      <c r="F3773">
        <v>118</v>
      </c>
    </row>
    <row r="3774" spans="1:6" x14ac:dyDescent="0.25">
      <c r="A3774">
        <v>3772</v>
      </c>
      <c r="B3774">
        <v>752</v>
      </c>
      <c r="C3774">
        <v>85</v>
      </c>
      <c r="D3774">
        <v>118</v>
      </c>
      <c r="E3774">
        <v>3</v>
      </c>
      <c r="F3774">
        <v>354</v>
      </c>
    </row>
    <row r="3775" spans="1:6" x14ac:dyDescent="0.25">
      <c r="A3775">
        <v>3773</v>
      </c>
      <c r="B3775">
        <v>753</v>
      </c>
      <c r="C3775">
        <v>394</v>
      </c>
      <c r="D3775">
        <v>119</v>
      </c>
      <c r="E3775">
        <v>1</v>
      </c>
      <c r="F3775">
        <v>119</v>
      </c>
    </row>
    <row r="3776" spans="1:6" x14ac:dyDescent="0.25">
      <c r="A3776">
        <v>3774</v>
      </c>
      <c r="B3776">
        <v>753</v>
      </c>
      <c r="C3776">
        <v>742</v>
      </c>
      <c r="D3776">
        <v>109</v>
      </c>
      <c r="E3776">
        <v>1</v>
      </c>
      <c r="F3776">
        <v>109</v>
      </c>
    </row>
    <row r="3777" spans="1:6" x14ac:dyDescent="0.25">
      <c r="A3777">
        <v>3775</v>
      </c>
      <c r="B3777">
        <v>753</v>
      </c>
      <c r="C3777">
        <v>983</v>
      </c>
      <c r="D3777">
        <v>106</v>
      </c>
      <c r="E3777">
        <v>3</v>
      </c>
      <c r="F3777">
        <v>318</v>
      </c>
    </row>
    <row r="3778" spans="1:6" x14ac:dyDescent="0.25">
      <c r="A3778">
        <v>3776</v>
      </c>
      <c r="B3778">
        <v>754</v>
      </c>
      <c r="C3778">
        <v>832</v>
      </c>
      <c r="D3778">
        <v>117</v>
      </c>
      <c r="E3778">
        <v>1</v>
      </c>
      <c r="F3778">
        <v>117</v>
      </c>
    </row>
    <row r="3779" spans="1:6" x14ac:dyDescent="0.25">
      <c r="A3779">
        <v>3777</v>
      </c>
      <c r="B3779">
        <v>754</v>
      </c>
      <c r="C3779">
        <v>126</v>
      </c>
      <c r="D3779">
        <v>92</v>
      </c>
      <c r="E3779">
        <v>1</v>
      </c>
      <c r="F3779">
        <v>92</v>
      </c>
    </row>
    <row r="3780" spans="1:6" x14ac:dyDescent="0.25">
      <c r="A3780">
        <v>3778</v>
      </c>
      <c r="B3780">
        <v>754</v>
      </c>
      <c r="C3780">
        <v>934</v>
      </c>
      <c r="D3780">
        <v>96</v>
      </c>
      <c r="E3780">
        <v>2</v>
      </c>
      <c r="F3780">
        <v>192</v>
      </c>
    </row>
    <row r="3781" spans="1:6" x14ac:dyDescent="0.25">
      <c r="A3781">
        <v>3779</v>
      </c>
      <c r="B3781">
        <v>754</v>
      </c>
      <c r="C3781">
        <v>132</v>
      </c>
      <c r="D3781">
        <v>92</v>
      </c>
      <c r="E3781">
        <v>2</v>
      </c>
      <c r="F3781">
        <v>184</v>
      </c>
    </row>
    <row r="3782" spans="1:6" x14ac:dyDescent="0.25">
      <c r="A3782">
        <v>3780</v>
      </c>
      <c r="B3782">
        <v>754</v>
      </c>
      <c r="C3782">
        <v>406</v>
      </c>
      <c r="D3782">
        <v>119</v>
      </c>
      <c r="E3782">
        <v>3</v>
      </c>
      <c r="F3782">
        <v>357</v>
      </c>
    </row>
    <row r="3783" spans="1:6" x14ac:dyDescent="0.25">
      <c r="A3783">
        <v>3781</v>
      </c>
      <c r="B3783">
        <v>754</v>
      </c>
      <c r="C3783">
        <v>38</v>
      </c>
      <c r="D3783">
        <v>104</v>
      </c>
      <c r="E3783">
        <v>2</v>
      </c>
      <c r="F3783">
        <v>208</v>
      </c>
    </row>
    <row r="3784" spans="1:6" x14ac:dyDescent="0.25">
      <c r="A3784">
        <v>3782</v>
      </c>
      <c r="B3784">
        <v>754</v>
      </c>
      <c r="C3784">
        <v>1122</v>
      </c>
      <c r="D3784">
        <v>102</v>
      </c>
      <c r="E3784">
        <v>1</v>
      </c>
      <c r="F3784">
        <v>102</v>
      </c>
    </row>
    <row r="3785" spans="1:6" x14ac:dyDescent="0.25">
      <c r="A3785">
        <v>3783</v>
      </c>
      <c r="B3785">
        <v>754</v>
      </c>
      <c r="C3785">
        <v>258</v>
      </c>
      <c r="D3785">
        <v>95</v>
      </c>
      <c r="E3785">
        <v>1</v>
      </c>
      <c r="F3785">
        <v>95</v>
      </c>
    </row>
    <row r="3786" spans="1:6" x14ac:dyDescent="0.25">
      <c r="A3786">
        <v>3784</v>
      </c>
      <c r="B3786">
        <v>755</v>
      </c>
      <c r="C3786">
        <v>1135</v>
      </c>
      <c r="D3786">
        <v>102</v>
      </c>
      <c r="E3786">
        <v>3</v>
      </c>
      <c r="F3786">
        <v>306</v>
      </c>
    </row>
    <row r="3787" spans="1:6" x14ac:dyDescent="0.25">
      <c r="A3787">
        <v>3785</v>
      </c>
      <c r="B3787">
        <v>755</v>
      </c>
      <c r="C3787">
        <v>311</v>
      </c>
      <c r="D3787">
        <v>105</v>
      </c>
      <c r="E3787">
        <v>3</v>
      </c>
      <c r="F3787">
        <v>315</v>
      </c>
    </row>
    <row r="3788" spans="1:6" x14ac:dyDescent="0.25">
      <c r="A3788">
        <v>3786</v>
      </c>
      <c r="B3788">
        <v>755</v>
      </c>
      <c r="C3788">
        <v>822</v>
      </c>
      <c r="D3788">
        <v>117</v>
      </c>
      <c r="E3788">
        <v>3</v>
      </c>
      <c r="F3788">
        <v>351</v>
      </c>
    </row>
    <row r="3789" spans="1:6" x14ac:dyDescent="0.25">
      <c r="A3789">
        <v>3787</v>
      </c>
      <c r="B3789">
        <v>755</v>
      </c>
      <c r="C3789">
        <v>772</v>
      </c>
      <c r="D3789">
        <v>91</v>
      </c>
      <c r="E3789">
        <v>2</v>
      </c>
      <c r="F3789">
        <v>182</v>
      </c>
    </row>
    <row r="3790" spans="1:6" x14ac:dyDescent="0.25">
      <c r="A3790">
        <v>3788</v>
      </c>
      <c r="B3790">
        <v>755</v>
      </c>
      <c r="C3790">
        <v>22</v>
      </c>
      <c r="D3790">
        <v>96</v>
      </c>
      <c r="E3790">
        <v>2</v>
      </c>
      <c r="F3790">
        <v>192</v>
      </c>
    </row>
    <row r="3791" spans="1:6" x14ac:dyDescent="0.25">
      <c r="A3791">
        <v>3789</v>
      </c>
      <c r="B3791">
        <v>755</v>
      </c>
      <c r="C3791">
        <v>69</v>
      </c>
      <c r="D3791">
        <v>104</v>
      </c>
      <c r="E3791">
        <v>1</v>
      </c>
      <c r="F3791">
        <v>104</v>
      </c>
    </row>
    <row r="3792" spans="1:6" x14ac:dyDescent="0.25">
      <c r="A3792">
        <v>3790</v>
      </c>
      <c r="B3792">
        <v>756</v>
      </c>
      <c r="C3792">
        <v>859</v>
      </c>
      <c r="D3792">
        <v>113</v>
      </c>
      <c r="E3792">
        <v>1</v>
      </c>
      <c r="F3792">
        <v>113</v>
      </c>
    </row>
    <row r="3793" spans="1:6" x14ac:dyDescent="0.25">
      <c r="A3793">
        <v>3791</v>
      </c>
      <c r="B3793">
        <v>756</v>
      </c>
      <c r="C3793">
        <v>1257</v>
      </c>
      <c r="D3793">
        <v>112</v>
      </c>
      <c r="E3793">
        <v>1</v>
      </c>
      <c r="F3793">
        <v>112</v>
      </c>
    </row>
    <row r="3794" spans="1:6" x14ac:dyDescent="0.25">
      <c r="A3794">
        <v>3792</v>
      </c>
      <c r="B3794">
        <v>756</v>
      </c>
      <c r="C3794">
        <v>470</v>
      </c>
      <c r="D3794">
        <v>118</v>
      </c>
      <c r="E3794">
        <v>1</v>
      </c>
      <c r="F3794">
        <v>118</v>
      </c>
    </row>
    <row r="3795" spans="1:6" x14ac:dyDescent="0.25">
      <c r="A3795">
        <v>3793</v>
      </c>
      <c r="B3795">
        <v>757</v>
      </c>
      <c r="C3795">
        <v>639</v>
      </c>
      <c r="D3795">
        <v>93</v>
      </c>
      <c r="E3795">
        <v>1</v>
      </c>
      <c r="F3795">
        <v>93</v>
      </c>
    </row>
    <row r="3796" spans="1:6" x14ac:dyDescent="0.25">
      <c r="A3796">
        <v>3794</v>
      </c>
      <c r="B3796">
        <v>757</v>
      </c>
      <c r="C3796">
        <v>1247</v>
      </c>
      <c r="D3796">
        <v>112</v>
      </c>
      <c r="E3796">
        <v>1</v>
      </c>
      <c r="F3796">
        <v>112</v>
      </c>
    </row>
    <row r="3797" spans="1:6" x14ac:dyDescent="0.25">
      <c r="A3797">
        <v>3795</v>
      </c>
      <c r="B3797">
        <v>757</v>
      </c>
      <c r="C3797">
        <v>263</v>
      </c>
      <c r="D3797">
        <v>95</v>
      </c>
      <c r="E3797">
        <v>1</v>
      </c>
      <c r="F3797">
        <v>95</v>
      </c>
    </row>
    <row r="3798" spans="1:6" x14ac:dyDescent="0.25">
      <c r="A3798">
        <v>3796</v>
      </c>
      <c r="B3798">
        <v>758</v>
      </c>
      <c r="C3798">
        <v>850</v>
      </c>
      <c r="D3798">
        <v>113</v>
      </c>
      <c r="E3798">
        <v>1</v>
      </c>
      <c r="F3798">
        <v>113</v>
      </c>
    </row>
    <row r="3799" spans="1:6" x14ac:dyDescent="0.25">
      <c r="A3799">
        <v>3797</v>
      </c>
      <c r="B3799">
        <v>758</v>
      </c>
      <c r="C3799">
        <v>921</v>
      </c>
      <c r="D3799">
        <v>96</v>
      </c>
      <c r="E3799">
        <v>3</v>
      </c>
      <c r="F3799">
        <v>288</v>
      </c>
    </row>
    <row r="3800" spans="1:6" x14ac:dyDescent="0.25">
      <c r="A3800">
        <v>3798</v>
      </c>
      <c r="B3800">
        <v>758</v>
      </c>
      <c r="C3800">
        <v>1131</v>
      </c>
      <c r="D3800">
        <v>102</v>
      </c>
      <c r="E3800">
        <v>1</v>
      </c>
      <c r="F3800">
        <v>102</v>
      </c>
    </row>
    <row r="3801" spans="1:6" x14ac:dyDescent="0.25">
      <c r="A3801">
        <v>3799</v>
      </c>
      <c r="B3801">
        <v>758</v>
      </c>
      <c r="C3801">
        <v>394</v>
      </c>
      <c r="D3801">
        <v>119</v>
      </c>
      <c r="E3801">
        <v>3</v>
      </c>
      <c r="F3801">
        <v>357</v>
      </c>
    </row>
    <row r="3802" spans="1:6" x14ac:dyDescent="0.25">
      <c r="A3802">
        <v>3800</v>
      </c>
      <c r="B3802">
        <v>759</v>
      </c>
      <c r="C3802">
        <v>536</v>
      </c>
      <c r="D3802">
        <v>98</v>
      </c>
      <c r="E3802">
        <v>2</v>
      </c>
      <c r="F3802">
        <v>196</v>
      </c>
    </row>
    <row r="3803" spans="1:6" x14ac:dyDescent="0.25">
      <c r="A3803">
        <v>3801</v>
      </c>
      <c r="B3803">
        <v>759</v>
      </c>
      <c r="C3803">
        <v>1241</v>
      </c>
      <c r="D3803">
        <v>112</v>
      </c>
      <c r="E3803">
        <v>1</v>
      </c>
      <c r="F3803">
        <v>112</v>
      </c>
    </row>
    <row r="3804" spans="1:6" x14ac:dyDescent="0.25">
      <c r="A3804">
        <v>3802</v>
      </c>
      <c r="B3804">
        <v>759</v>
      </c>
      <c r="C3804">
        <v>254</v>
      </c>
      <c r="D3804">
        <v>95</v>
      </c>
      <c r="E3804">
        <v>3</v>
      </c>
      <c r="F3804">
        <v>285</v>
      </c>
    </row>
    <row r="3805" spans="1:6" x14ac:dyDescent="0.25">
      <c r="A3805">
        <v>3803</v>
      </c>
      <c r="B3805">
        <v>759</v>
      </c>
      <c r="C3805">
        <v>266</v>
      </c>
      <c r="D3805">
        <v>95</v>
      </c>
      <c r="E3805">
        <v>2</v>
      </c>
      <c r="F3805">
        <v>190</v>
      </c>
    </row>
    <row r="3806" spans="1:6" x14ac:dyDescent="0.25">
      <c r="A3806">
        <v>3804</v>
      </c>
      <c r="B3806">
        <v>759</v>
      </c>
      <c r="C3806">
        <v>271</v>
      </c>
      <c r="D3806">
        <v>95</v>
      </c>
      <c r="E3806">
        <v>3</v>
      </c>
      <c r="F3806">
        <v>285</v>
      </c>
    </row>
    <row r="3807" spans="1:6" x14ac:dyDescent="0.25">
      <c r="A3807">
        <v>3805</v>
      </c>
      <c r="B3807">
        <v>760</v>
      </c>
      <c r="C3807">
        <v>729</v>
      </c>
      <c r="D3807">
        <v>119</v>
      </c>
      <c r="E3807">
        <v>1</v>
      </c>
      <c r="F3807">
        <v>119</v>
      </c>
    </row>
    <row r="3808" spans="1:6" x14ac:dyDescent="0.25">
      <c r="A3808">
        <v>3806</v>
      </c>
      <c r="B3808">
        <v>760</v>
      </c>
      <c r="C3808">
        <v>502</v>
      </c>
      <c r="D3808">
        <v>102</v>
      </c>
      <c r="E3808">
        <v>1</v>
      </c>
      <c r="F3808">
        <v>102</v>
      </c>
    </row>
    <row r="3809" spans="1:6" x14ac:dyDescent="0.25">
      <c r="A3809">
        <v>3807</v>
      </c>
      <c r="B3809">
        <v>760</v>
      </c>
      <c r="C3809">
        <v>661</v>
      </c>
      <c r="D3809">
        <v>93</v>
      </c>
      <c r="E3809">
        <v>2</v>
      </c>
      <c r="F3809">
        <v>186</v>
      </c>
    </row>
    <row r="3810" spans="1:6" x14ac:dyDescent="0.25">
      <c r="A3810">
        <v>3808</v>
      </c>
      <c r="B3810">
        <v>760</v>
      </c>
      <c r="C3810">
        <v>1234</v>
      </c>
      <c r="D3810">
        <v>112</v>
      </c>
      <c r="E3810">
        <v>1</v>
      </c>
      <c r="F3810">
        <v>112</v>
      </c>
    </row>
    <row r="3811" spans="1:6" x14ac:dyDescent="0.25">
      <c r="A3811">
        <v>3809</v>
      </c>
      <c r="B3811">
        <v>760</v>
      </c>
      <c r="C3811">
        <v>311</v>
      </c>
      <c r="D3811">
        <v>105</v>
      </c>
      <c r="E3811">
        <v>2</v>
      </c>
      <c r="F3811">
        <v>210</v>
      </c>
    </row>
    <row r="3812" spans="1:6" x14ac:dyDescent="0.25">
      <c r="A3812">
        <v>3810</v>
      </c>
      <c r="B3812">
        <v>760</v>
      </c>
      <c r="C3812">
        <v>1026</v>
      </c>
      <c r="D3812">
        <v>90</v>
      </c>
      <c r="E3812">
        <v>3</v>
      </c>
      <c r="F3812">
        <v>270</v>
      </c>
    </row>
    <row r="3813" spans="1:6" x14ac:dyDescent="0.25">
      <c r="A3813">
        <v>3811</v>
      </c>
      <c r="B3813">
        <v>760</v>
      </c>
      <c r="C3813">
        <v>1188</v>
      </c>
      <c r="D3813">
        <v>99</v>
      </c>
      <c r="E3813">
        <v>1</v>
      </c>
      <c r="F3813">
        <v>99</v>
      </c>
    </row>
    <row r="3814" spans="1:6" x14ac:dyDescent="0.25">
      <c r="A3814">
        <v>3812</v>
      </c>
      <c r="B3814">
        <v>761</v>
      </c>
      <c r="C3814">
        <v>1201</v>
      </c>
      <c r="D3814">
        <v>105</v>
      </c>
      <c r="E3814">
        <v>3</v>
      </c>
      <c r="F3814">
        <v>315</v>
      </c>
    </row>
    <row r="3815" spans="1:6" x14ac:dyDescent="0.25">
      <c r="A3815">
        <v>3813</v>
      </c>
      <c r="B3815">
        <v>761</v>
      </c>
      <c r="C3815">
        <v>505</v>
      </c>
      <c r="D3815">
        <v>102</v>
      </c>
      <c r="E3815">
        <v>1</v>
      </c>
      <c r="F3815">
        <v>102</v>
      </c>
    </row>
    <row r="3816" spans="1:6" x14ac:dyDescent="0.25">
      <c r="A3816">
        <v>3814</v>
      </c>
      <c r="B3816">
        <v>762</v>
      </c>
      <c r="C3816">
        <v>1086</v>
      </c>
      <c r="D3816">
        <v>115</v>
      </c>
      <c r="E3816">
        <v>2</v>
      </c>
      <c r="F3816">
        <v>230</v>
      </c>
    </row>
    <row r="3817" spans="1:6" x14ac:dyDescent="0.25">
      <c r="A3817">
        <v>3815</v>
      </c>
      <c r="B3817">
        <v>762</v>
      </c>
      <c r="C3817">
        <v>725</v>
      </c>
      <c r="D3817">
        <v>119</v>
      </c>
      <c r="E3817">
        <v>3</v>
      </c>
      <c r="F3817">
        <v>357</v>
      </c>
    </row>
    <row r="3818" spans="1:6" x14ac:dyDescent="0.25">
      <c r="A3818">
        <v>3816</v>
      </c>
      <c r="B3818">
        <v>762</v>
      </c>
      <c r="C3818">
        <v>290</v>
      </c>
      <c r="D3818">
        <v>105</v>
      </c>
      <c r="E3818">
        <v>3</v>
      </c>
      <c r="F3818">
        <v>315</v>
      </c>
    </row>
    <row r="3819" spans="1:6" x14ac:dyDescent="0.25">
      <c r="A3819">
        <v>3817</v>
      </c>
      <c r="B3819">
        <v>762</v>
      </c>
      <c r="C3819">
        <v>845</v>
      </c>
      <c r="D3819">
        <v>113</v>
      </c>
      <c r="E3819">
        <v>2</v>
      </c>
      <c r="F3819">
        <v>226</v>
      </c>
    </row>
    <row r="3820" spans="1:6" x14ac:dyDescent="0.25">
      <c r="A3820">
        <v>3818</v>
      </c>
      <c r="B3820">
        <v>762</v>
      </c>
      <c r="C3820">
        <v>617</v>
      </c>
      <c r="D3820">
        <v>112</v>
      </c>
      <c r="E3820">
        <v>1</v>
      </c>
      <c r="F3820">
        <v>112</v>
      </c>
    </row>
    <row r="3821" spans="1:6" x14ac:dyDescent="0.25">
      <c r="A3821">
        <v>3819</v>
      </c>
      <c r="B3821">
        <v>763</v>
      </c>
      <c r="C3821">
        <v>773</v>
      </c>
      <c r="D3821">
        <v>91</v>
      </c>
      <c r="E3821">
        <v>3</v>
      </c>
      <c r="F3821">
        <v>273</v>
      </c>
    </row>
    <row r="3822" spans="1:6" x14ac:dyDescent="0.25">
      <c r="A3822">
        <v>3820</v>
      </c>
      <c r="B3822">
        <v>763</v>
      </c>
      <c r="C3822">
        <v>451</v>
      </c>
      <c r="D3822">
        <v>107</v>
      </c>
      <c r="E3822">
        <v>2</v>
      </c>
      <c r="F3822">
        <v>214</v>
      </c>
    </row>
    <row r="3823" spans="1:6" x14ac:dyDescent="0.25">
      <c r="A3823">
        <v>3821</v>
      </c>
      <c r="B3823">
        <v>763</v>
      </c>
      <c r="C3823">
        <v>921</v>
      </c>
      <c r="D3823">
        <v>96</v>
      </c>
      <c r="E3823">
        <v>1</v>
      </c>
      <c r="F3823">
        <v>96</v>
      </c>
    </row>
    <row r="3824" spans="1:6" x14ac:dyDescent="0.25">
      <c r="A3824">
        <v>3822</v>
      </c>
      <c r="B3824">
        <v>763</v>
      </c>
      <c r="C3824">
        <v>429</v>
      </c>
      <c r="D3824">
        <v>107</v>
      </c>
      <c r="E3824">
        <v>2</v>
      </c>
      <c r="F3824">
        <v>214</v>
      </c>
    </row>
    <row r="3825" spans="1:6" x14ac:dyDescent="0.25">
      <c r="A3825">
        <v>3823</v>
      </c>
      <c r="B3825">
        <v>764</v>
      </c>
      <c r="C3825">
        <v>442</v>
      </c>
      <c r="D3825">
        <v>107</v>
      </c>
      <c r="E3825">
        <v>2</v>
      </c>
      <c r="F3825">
        <v>214</v>
      </c>
    </row>
    <row r="3826" spans="1:6" x14ac:dyDescent="0.25">
      <c r="A3826">
        <v>3824</v>
      </c>
      <c r="B3826">
        <v>764</v>
      </c>
      <c r="C3826">
        <v>722</v>
      </c>
      <c r="D3826">
        <v>119</v>
      </c>
      <c r="E3826">
        <v>3</v>
      </c>
      <c r="F3826">
        <v>357</v>
      </c>
    </row>
    <row r="3827" spans="1:6" x14ac:dyDescent="0.25">
      <c r="A3827">
        <v>3825</v>
      </c>
      <c r="B3827">
        <v>764</v>
      </c>
      <c r="C3827">
        <v>1105</v>
      </c>
      <c r="D3827">
        <v>115</v>
      </c>
      <c r="E3827">
        <v>2</v>
      </c>
      <c r="F3827">
        <v>230</v>
      </c>
    </row>
    <row r="3828" spans="1:6" x14ac:dyDescent="0.25">
      <c r="A3828">
        <v>3826</v>
      </c>
      <c r="B3828">
        <v>764</v>
      </c>
      <c r="C3828">
        <v>206</v>
      </c>
      <c r="D3828">
        <v>98</v>
      </c>
      <c r="E3828">
        <v>3</v>
      </c>
      <c r="F3828">
        <v>294</v>
      </c>
    </row>
    <row r="3829" spans="1:6" x14ac:dyDescent="0.25">
      <c r="A3829">
        <v>3827</v>
      </c>
      <c r="B3829">
        <v>764</v>
      </c>
      <c r="C3829">
        <v>102</v>
      </c>
      <c r="D3829">
        <v>118</v>
      </c>
      <c r="E3829">
        <v>3</v>
      </c>
      <c r="F3829">
        <v>354</v>
      </c>
    </row>
    <row r="3830" spans="1:6" x14ac:dyDescent="0.25">
      <c r="A3830">
        <v>3828</v>
      </c>
      <c r="B3830">
        <v>764</v>
      </c>
      <c r="C3830">
        <v>483</v>
      </c>
      <c r="D3830">
        <v>118</v>
      </c>
      <c r="E3830">
        <v>2</v>
      </c>
      <c r="F3830">
        <v>236</v>
      </c>
    </row>
    <row r="3831" spans="1:6" x14ac:dyDescent="0.25">
      <c r="A3831">
        <v>3829</v>
      </c>
      <c r="B3831">
        <v>765</v>
      </c>
      <c r="C3831">
        <v>706</v>
      </c>
      <c r="D3831">
        <v>119</v>
      </c>
      <c r="E3831">
        <v>1</v>
      </c>
      <c r="F3831">
        <v>119</v>
      </c>
    </row>
    <row r="3832" spans="1:6" x14ac:dyDescent="0.25">
      <c r="A3832">
        <v>3830</v>
      </c>
      <c r="B3832">
        <v>765</v>
      </c>
      <c r="C3832">
        <v>237</v>
      </c>
      <c r="D3832">
        <v>106</v>
      </c>
      <c r="E3832">
        <v>3</v>
      </c>
      <c r="F3832">
        <v>318</v>
      </c>
    </row>
    <row r="3833" spans="1:6" x14ac:dyDescent="0.25">
      <c r="A3833">
        <v>3831</v>
      </c>
      <c r="B3833">
        <v>765</v>
      </c>
      <c r="C3833">
        <v>28</v>
      </c>
      <c r="D3833">
        <v>96</v>
      </c>
      <c r="E3833">
        <v>2</v>
      </c>
      <c r="F3833">
        <v>192</v>
      </c>
    </row>
    <row r="3834" spans="1:6" x14ac:dyDescent="0.25">
      <c r="A3834">
        <v>3832</v>
      </c>
      <c r="B3834">
        <v>765</v>
      </c>
      <c r="C3834">
        <v>1046</v>
      </c>
      <c r="D3834">
        <v>90</v>
      </c>
      <c r="E3834">
        <v>1</v>
      </c>
      <c r="F3834">
        <v>90</v>
      </c>
    </row>
    <row r="3835" spans="1:6" x14ac:dyDescent="0.25">
      <c r="A3835">
        <v>3833</v>
      </c>
      <c r="B3835">
        <v>766</v>
      </c>
      <c r="C3835">
        <v>741</v>
      </c>
      <c r="D3835">
        <v>109</v>
      </c>
      <c r="E3835">
        <v>2</v>
      </c>
      <c r="F3835">
        <v>218</v>
      </c>
    </row>
    <row r="3836" spans="1:6" x14ac:dyDescent="0.25">
      <c r="A3836">
        <v>3834</v>
      </c>
      <c r="B3836">
        <v>766</v>
      </c>
      <c r="C3836">
        <v>259</v>
      </c>
      <c r="D3836">
        <v>95</v>
      </c>
      <c r="E3836">
        <v>1</v>
      </c>
      <c r="F3836">
        <v>95</v>
      </c>
    </row>
    <row r="3837" spans="1:6" x14ac:dyDescent="0.25">
      <c r="A3837">
        <v>3835</v>
      </c>
      <c r="B3837">
        <v>766</v>
      </c>
      <c r="C3837">
        <v>746</v>
      </c>
      <c r="D3837">
        <v>109</v>
      </c>
      <c r="E3837">
        <v>3</v>
      </c>
      <c r="F3837">
        <v>327</v>
      </c>
    </row>
    <row r="3838" spans="1:6" x14ac:dyDescent="0.25">
      <c r="A3838">
        <v>3836</v>
      </c>
      <c r="B3838">
        <v>766</v>
      </c>
      <c r="C3838">
        <v>161</v>
      </c>
      <c r="D3838">
        <v>91</v>
      </c>
      <c r="E3838">
        <v>3</v>
      </c>
      <c r="F3838">
        <v>273</v>
      </c>
    </row>
    <row r="3839" spans="1:6" x14ac:dyDescent="0.25">
      <c r="A3839">
        <v>3837</v>
      </c>
      <c r="B3839">
        <v>766</v>
      </c>
      <c r="C3839">
        <v>766</v>
      </c>
      <c r="D3839">
        <v>109</v>
      </c>
      <c r="E3839">
        <v>2</v>
      </c>
      <c r="F3839">
        <v>218</v>
      </c>
    </row>
    <row r="3840" spans="1:6" x14ac:dyDescent="0.25">
      <c r="A3840">
        <v>3838</v>
      </c>
      <c r="B3840">
        <v>766</v>
      </c>
      <c r="C3840">
        <v>558</v>
      </c>
      <c r="D3840">
        <v>98</v>
      </c>
      <c r="E3840">
        <v>1</v>
      </c>
      <c r="F3840">
        <v>98</v>
      </c>
    </row>
    <row r="3841" spans="1:6" x14ac:dyDescent="0.25">
      <c r="A3841">
        <v>3839</v>
      </c>
      <c r="B3841">
        <v>767</v>
      </c>
      <c r="C3841">
        <v>694</v>
      </c>
      <c r="D3841">
        <v>113</v>
      </c>
      <c r="E3841">
        <v>2</v>
      </c>
      <c r="F3841">
        <v>226</v>
      </c>
    </row>
    <row r="3842" spans="1:6" x14ac:dyDescent="0.25">
      <c r="A3842">
        <v>3840</v>
      </c>
      <c r="B3842">
        <v>767</v>
      </c>
      <c r="C3842">
        <v>791</v>
      </c>
      <c r="D3842">
        <v>91</v>
      </c>
      <c r="E3842">
        <v>1</v>
      </c>
      <c r="F3842">
        <v>91</v>
      </c>
    </row>
    <row r="3843" spans="1:6" x14ac:dyDescent="0.25">
      <c r="A3843">
        <v>3841</v>
      </c>
      <c r="B3843">
        <v>767</v>
      </c>
      <c r="C3843">
        <v>335</v>
      </c>
      <c r="D3843">
        <v>109</v>
      </c>
      <c r="E3843">
        <v>3</v>
      </c>
      <c r="F3843">
        <v>327</v>
      </c>
    </row>
    <row r="3844" spans="1:6" x14ac:dyDescent="0.25">
      <c r="A3844">
        <v>3842</v>
      </c>
      <c r="B3844">
        <v>767</v>
      </c>
      <c r="C3844">
        <v>448</v>
      </c>
      <c r="D3844">
        <v>107</v>
      </c>
      <c r="E3844">
        <v>2</v>
      </c>
      <c r="F3844">
        <v>214</v>
      </c>
    </row>
    <row r="3845" spans="1:6" x14ac:dyDescent="0.25">
      <c r="A3845">
        <v>3843</v>
      </c>
      <c r="B3845">
        <v>768</v>
      </c>
      <c r="C3845">
        <v>1090</v>
      </c>
      <c r="D3845">
        <v>115</v>
      </c>
      <c r="E3845">
        <v>3</v>
      </c>
      <c r="F3845">
        <v>345</v>
      </c>
    </row>
    <row r="3846" spans="1:6" x14ac:dyDescent="0.25">
      <c r="A3846">
        <v>3844</v>
      </c>
      <c r="B3846">
        <v>768</v>
      </c>
      <c r="C3846">
        <v>1023</v>
      </c>
      <c r="D3846">
        <v>90</v>
      </c>
      <c r="E3846">
        <v>1</v>
      </c>
      <c r="F3846">
        <v>90</v>
      </c>
    </row>
    <row r="3847" spans="1:6" x14ac:dyDescent="0.25">
      <c r="A3847">
        <v>3845</v>
      </c>
      <c r="B3847">
        <v>768</v>
      </c>
      <c r="C3847">
        <v>128</v>
      </c>
      <c r="D3847">
        <v>92</v>
      </c>
      <c r="E3847">
        <v>1</v>
      </c>
      <c r="F3847">
        <v>92</v>
      </c>
    </row>
    <row r="3848" spans="1:6" x14ac:dyDescent="0.25">
      <c r="A3848">
        <v>3846</v>
      </c>
      <c r="B3848">
        <v>768</v>
      </c>
      <c r="C3848">
        <v>748</v>
      </c>
      <c r="D3848">
        <v>109</v>
      </c>
      <c r="E3848">
        <v>3</v>
      </c>
      <c r="F3848">
        <v>327</v>
      </c>
    </row>
    <row r="3849" spans="1:6" x14ac:dyDescent="0.25">
      <c r="A3849">
        <v>3847</v>
      </c>
      <c r="B3849">
        <v>768</v>
      </c>
      <c r="C3849">
        <v>291</v>
      </c>
      <c r="D3849">
        <v>105</v>
      </c>
      <c r="E3849">
        <v>3</v>
      </c>
      <c r="F3849">
        <v>315</v>
      </c>
    </row>
    <row r="3850" spans="1:6" x14ac:dyDescent="0.25">
      <c r="A3850">
        <v>3848</v>
      </c>
      <c r="B3850">
        <v>768</v>
      </c>
      <c r="C3850">
        <v>654</v>
      </c>
      <c r="D3850">
        <v>93</v>
      </c>
      <c r="E3850">
        <v>2</v>
      </c>
      <c r="F3850">
        <v>186</v>
      </c>
    </row>
    <row r="3851" spans="1:6" x14ac:dyDescent="0.25">
      <c r="A3851">
        <v>3849</v>
      </c>
      <c r="B3851">
        <v>769</v>
      </c>
      <c r="C3851">
        <v>365</v>
      </c>
      <c r="D3851">
        <v>94</v>
      </c>
      <c r="E3851">
        <v>2</v>
      </c>
      <c r="F3851">
        <v>188</v>
      </c>
    </row>
    <row r="3852" spans="1:6" x14ac:dyDescent="0.25">
      <c r="A3852">
        <v>3850</v>
      </c>
      <c r="B3852">
        <v>770</v>
      </c>
      <c r="C3852">
        <v>1209</v>
      </c>
      <c r="D3852">
        <v>105</v>
      </c>
      <c r="E3852">
        <v>3</v>
      </c>
      <c r="F3852">
        <v>315</v>
      </c>
    </row>
    <row r="3853" spans="1:6" x14ac:dyDescent="0.25">
      <c r="A3853">
        <v>3851</v>
      </c>
      <c r="B3853">
        <v>770</v>
      </c>
      <c r="C3853">
        <v>665</v>
      </c>
      <c r="D3853">
        <v>113</v>
      </c>
      <c r="E3853">
        <v>1</v>
      </c>
      <c r="F3853">
        <v>113</v>
      </c>
    </row>
    <row r="3854" spans="1:6" x14ac:dyDescent="0.25">
      <c r="A3854">
        <v>3852</v>
      </c>
      <c r="B3854">
        <v>770</v>
      </c>
      <c r="C3854">
        <v>869</v>
      </c>
      <c r="D3854">
        <v>113</v>
      </c>
      <c r="E3854">
        <v>2</v>
      </c>
      <c r="F3854">
        <v>226</v>
      </c>
    </row>
    <row r="3855" spans="1:6" x14ac:dyDescent="0.25">
      <c r="A3855">
        <v>3853</v>
      </c>
      <c r="B3855">
        <v>771</v>
      </c>
      <c r="C3855">
        <v>443</v>
      </c>
      <c r="D3855">
        <v>107</v>
      </c>
      <c r="E3855">
        <v>2</v>
      </c>
      <c r="F3855">
        <v>214</v>
      </c>
    </row>
    <row r="3856" spans="1:6" x14ac:dyDescent="0.25">
      <c r="A3856">
        <v>3854</v>
      </c>
      <c r="B3856">
        <v>771</v>
      </c>
      <c r="C3856">
        <v>762</v>
      </c>
      <c r="D3856">
        <v>109</v>
      </c>
      <c r="E3856">
        <v>1</v>
      </c>
      <c r="F3856">
        <v>109</v>
      </c>
    </row>
    <row r="3857" spans="1:6" x14ac:dyDescent="0.25">
      <c r="A3857">
        <v>3855</v>
      </c>
      <c r="B3857">
        <v>771</v>
      </c>
      <c r="C3857">
        <v>156</v>
      </c>
      <c r="D3857">
        <v>91</v>
      </c>
      <c r="E3857">
        <v>2</v>
      </c>
      <c r="F3857">
        <v>182</v>
      </c>
    </row>
    <row r="3858" spans="1:6" x14ac:dyDescent="0.25">
      <c r="A3858">
        <v>3856</v>
      </c>
      <c r="B3858">
        <v>772</v>
      </c>
      <c r="C3858">
        <v>1018</v>
      </c>
      <c r="D3858">
        <v>90</v>
      </c>
      <c r="E3858">
        <v>3</v>
      </c>
      <c r="F3858">
        <v>270</v>
      </c>
    </row>
    <row r="3859" spans="1:6" x14ac:dyDescent="0.25">
      <c r="A3859">
        <v>3857</v>
      </c>
      <c r="B3859">
        <v>772</v>
      </c>
      <c r="C3859">
        <v>308</v>
      </c>
      <c r="D3859">
        <v>105</v>
      </c>
      <c r="E3859">
        <v>3</v>
      </c>
      <c r="F3859">
        <v>315</v>
      </c>
    </row>
    <row r="3860" spans="1:6" x14ac:dyDescent="0.25">
      <c r="A3860">
        <v>3858</v>
      </c>
      <c r="B3860">
        <v>772</v>
      </c>
      <c r="C3860">
        <v>606</v>
      </c>
      <c r="D3860">
        <v>112</v>
      </c>
      <c r="E3860">
        <v>2</v>
      </c>
      <c r="F3860">
        <v>224</v>
      </c>
    </row>
    <row r="3861" spans="1:6" x14ac:dyDescent="0.25">
      <c r="A3861">
        <v>3859</v>
      </c>
      <c r="B3861">
        <v>773</v>
      </c>
      <c r="C3861">
        <v>398</v>
      </c>
      <c r="D3861">
        <v>119</v>
      </c>
      <c r="E3861">
        <v>2</v>
      </c>
      <c r="F3861">
        <v>238</v>
      </c>
    </row>
    <row r="3862" spans="1:6" x14ac:dyDescent="0.25">
      <c r="A3862">
        <v>3860</v>
      </c>
      <c r="B3862">
        <v>773</v>
      </c>
      <c r="C3862">
        <v>147</v>
      </c>
      <c r="D3862">
        <v>91</v>
      </c>
      <c r="E3862">
        <v>1</v>
      </c>
      <c r="F3862">
        <v>91</v>
      </c>
    </row>
    <row r="3863" spans="1:6" x14ac:dyDescent="0.25">
      <c r="A3863">
        <v>3861</v>
      </c>
      <c r="B3863">
        <v>773</v>
      </c>
      <c r="C3863">
        <v>563</v>
      </c>
      <c r="D3863">
        <v>100</v>
      </c>
      <c r="E3863">
        <v>3</v>
      </c>
      <c r="F3863">
        <v>300</v>
      </c>
    </row>
    <row r="3864" spans="1:6" x14ac:dyDescent="0.25">
      <c r="A3864">
        <v>3862</v>
      </c>
      <c r="B3864">
        <v>773</v>
      </c>
      <c r="C3864">
        <v>1067</v>
      </c>
      <c r="D3864">
        <v>93</v>
      </c>
      <c r="E3864">
        <v>2</v>
      </c>
      <c r="F3864">
        <v>186</v>
      </c>
    </row>
    <row r="3865" spans="1:6" x14ac:dyDescent="0.25">
      <c r="A3865">
        <v>3863</v>
      </c>
      <c r="B3865">
        <v>773</v>
      </c>
      <c r="C3865">
        <v>261</v>
      </c>
      <c r="D3865">
        <v>95</v>
      </c>
      <c r="E3865">
        <v>2</v>
      </c>
      <c r="F3865">
        <v>190</v>
      </c>
    </row>
    <row r="3866" spans="1:6" x14ac:dyDescent="0.25">
      <c r="A3866">
        <v>3864</v>
      </c>
      <c r="B3866">
        <v>774</v>
      </c>
      <c r="C3866">
        <v>871</v>
      </c>
      <c r="D3866">
        <v>113</v>
      </c>
      <c r="E3866">
        <v>3</v>
      </c>
      <c r="F3866">
        <v>339</v>
      </c>
    </row>
    <row r="3867" spans="1:6" x14ac:dyDescent="0.25">
      <c r="A3867">
        <v>3865</v>
      </c>
      <c r="B3867">
        <v>774</v>
      </c>
      <c r="C3867">
        <v>321</v>
      </c>
      <c r="D3867">
        <v>109</v>
      </c>
      <c r="E3867">
        <v>1</v>
      </c>
      <c r="F3867">
        <v>109</v>
      </c>
    </row>
    <row r="3868" spans="1:6" x14ac:dyDescent="0.25">
      <c r="A3868">
        <v>3866</v>
      </c>
      <c r="B3868">
        <v>774</v>
      </c>
      <c r="C3868">
        <v>214</v>
      </c>
      <c r="D3868">
        <v>106</v>
      </c>
      <c r="E3868">
        <v>2</v>
      </c>
      <c r="F3868">
        <v>212</v>
      </c>
    </row>
    <row r="3869" spans="1:6" x14ac:dyDescent="0.25">
      <c r="A3869">
        <v>3867</v>
      </c>
      <c r="B3869">
        <v>775</v>
      </c>
      <c r="C3869">
        <v>1214</v>
      </c>
      <c r="D3869">
        <v>105</v>
      </c>
      <c r="E3869">
        <v>2</v>
      </c>
      <c r="F3869">
        <v>210</v>
      </c>
    </row>
    <row r="3870" spans="1:6" x14ac:dyDescent="0.25">
      <c r="A3870">
        <v>3868</v>
      </c>
      <c r="B3870">
        <v>775</v>
      </c>
      <c r="C3870">
        <v>619</v>
      </c>
      <c r="D3870">
        <v>112</v>
      </c>
      <c r="E3870">
        <v>3</v>
      </c>
      <c r="F3870">
        <v>336</v>
      </c>
    </row>
    <row r="3871" spans="1:6" x14ac:dyDescent="0.25">
      <c r="A3871">
        <v>3869</v>
      </c>
      <c r="B3871">
        <v>775</v>
      </c>
      <c r="C3871">
        <v>1039</v>
      </c>
      <c r="D3871">
        <v>90</v>
      </c>
      <c r="E3871">
        <v>1</v>
      </c>
      <c r="F3871">
        <v>90</v>
      </c>
    </row>
    <row r="3872" spans="1:6" x14ac:dyDescent="0.25">
      <c r="A3872">
        <v>3870</v>
      </c>
      <c r="B3872">
        <v>775</v>
      </c>
      <c r="C3872">
        <v>697</v>
      </c>
      <c r="D3872">
        <v>113</v>
      </c>
      <c r="E3872">
        <v>1</v>
      </c>
      <c r="F3872">
        <v>113</v>
      </c>
    </row>
    <row r="3873" spans="1:6" x14ac:dyDescent="0.25">
      <c r="A3873">
        <v>3871</v>
      </c>
      <c r="B3873">
        <v>775</v>
      </c>
      <c r="C3873">
        <v>1139</v>
      </c>
      <c r="D3873">
        <v>102</v>
      </c>
      <c r="E3873">
        <v>3</v>
      </c>
      <c r="F3873">
        <v>306</v>
      </c>
    </row>
    <row r="3874" spans="1:6" x14ac:dyDescent="0.25">
      <c r="A3874">
        <v>3872</v>
      </c>
      <c r="B3874">
        <v>776</v>
      </c>
      <c r="C3874">
        <v>372</v>
      </c>
      <c r="D3874">
        <v>94</v>
      </c>
      <c r="E3874">
        <v>2</v>
      </c>
      <c r="F3874">
        <v>188</v>
      </c>
    </row>
    <row r="3875" spans="1:6" x14ac:dyDescent="0.25">
      <c r="A3875">
        <v>3873</v>
      </c>
      <c r="B3875">
        <v>776</v>
      </c>
      <c r="C3875">
        <v>789</v>
      </c>
      <c r="D3875">
        <v>91</v>
      </c>
      <c r="E3875">
        <v>1</v>
      </c>
      <c r="F3875">
        <v>91</v>
      </c>
    </row>
    <row r="3876" spans="1:6" x14ac:dyDescent="0.25">
      <c r="A3876">
        <v>3874</v>
      </c>
      <c r="B3876">
        <v>776</v>
      </c>
      <c r="C3876">
        <v>419</v>
      </c>
      <c r="D3876">
        <v>119</v>
      </c>
      <c r="E3876">
        <v>2</v>
      </c>
      <c r="F3876">
        <v>238</v>
      </c>
    </row>
    <row r="3877" spans="1:6" x14ac:dyDescent="0.25">
      <c r="A3877">
        <v>3875</v>
      </c>
      <c r="B3877">
        <v>776</v>
      </c>
      <c r="C3877">
        <v>694</v>
      </c>
      <c r="D3877">
        <v>113</v>
      </c>
      <c r="E3877">
        <v>2</v>
      </c>
      <c r="F3877">
        <v>226</v>
      </c>
    </row>
    <row r="3878" spans="1:6" x14ac:dyDescent="0.25">
      <c r="A3878">
        <v>3876</v>
      </c>
      <c r="B3878">
        <v>777</v>
      </c>
      <c r="C3878">
        <v>625</v>
      </c>
      <c r="D3878">
        <v>112</v>
      </c>
      <c r="E3878">
        <v>2</v>
      </c>
      <c r="F3878">
        <v>224</v>
      </c>
    </row>
    <row r="3879" spans="1:6" x14ac:dyDescent="0.25">
      <c r="A3879">
        <v>3877</v>
      </c>
      <c r="B3879">
        <v>777</v>
      </c>
      <c r="C3879">
        <v>401</v>
      </c>
      <c r="D3879">
        <v>119</v>
      </c>
      <c r="E3879">
        <v>3</v>
      </c>
      <c r="F3879">
        <v>357</v>
      </c>
    </row>
    <row r="3880" spans="1:6" x14ac:dyDescent="0.25">
      <c r="A3880">
        <v>3878</v>
      </c>
      <c r="B3880">
        <v>777</v>
      </c>
      <c r="C3880">
        <v>1126</v>
      </c>
      <c r="D3880">
        <v>102</v>
      </c>
      <c r="E3880">
        <v>3</v>
      </c>
      <c r="F3880">
        <v>306</v>
      </c>
    </row>
    <row r="3881" spans="1:6" x14ac:dyDescent="0.25">
      <c r="A3881">
        <v>3879</v>
      </c>
      <c r="B3881">
        <v>777</v>
      </c>
      <c r="C3881">
        <v>577</v>
      </c>
      <c r="D3881">
        <v>100</v>
      </c>
      <c r="E3881">
        <v>1</v>
      </c>
      <c r="F3881">
        <v>100</v>
      </c>
    </row>
    <row r="3882" spans="1:6" x14ac:dyDescent="0.25">
      <c r="A3882">
        <v>3880</v>
      </c>
      <c r="B3882">
        <v>777</v>
      </c>
      <c r="C3882">
        <v>721</v>
      </c>
      <c r="D3882">
        <v>119</v>
      </c>
      <c r="E3882">
        <v>2</v>
      </c>
      <c r="F3882">
        <v>238</v>
      </c>
    </row>
    <row r="3883" spans="1:6" x14ac:dyDescent="0.25">
      <c r="A3883">
        <v>3881</v>
      </c>
      <c r="B3883">
        <v>777</v>
      </c>
      <c r="C3883">
        <v>657</v>
      </c>
      <c r="D3883">
        <v>93</v>
      </c>
      <c r="E3883">
        <v>3</v>
      </c>
      <c r="F3883">
        <v>279</v>
      </c>
    </row>
    <row r="3884" spans="1:6" x14ac:dyDescent="0.25">
      <c r="A3884">
        <v>3882</v>
      </c>
      <c r="B3884">
        <v>777</v>
      </c>
      <c r="C3884">
        <v>823</v>
      </c>
      <c r="D3884">
        <v>117</v>
      </c>
      <c r="E3884">
        <v>3</v>
      </c>
      <c r="F3884">
        <v>351</v>
      </c>
    </row>
    <row r="3885" spans="1:6" x14ac:dyDescent="0.25">
      <c r="A3885">
        <v>3883</v>
      </c>
      <c r="B3885">
        <v>778</v>
      </c>
      <c r="C3885">
        <v>594</v>
      </c>
      <c r="D3885">
        <v>100</v>
      </c>
      <c r="E3885">
        <v>2</v>
      </c>
      <c r="F3885">
        <v>200</v>
      </c>
    </row>
    <row r="3886" spans="1:6" x14ac:dyDescent="0.25">
      <c r="A3886">
        <v>3884</v>
      </c>
      <c r="B3886">
        <v>778</v>
      </c>
      <c r="C3886">
        <v>536</v>
      </c>
      <c r="D3886">
        <v>98</v>
      </c>
      <c r="E3886">
        <v>3</v>
      </c>
      <c r="F3886">
        <v>294</v>
      </c>
    </row>
    <row r="3887" spans="1:6" x14ac:dyDescent="0.25">
      <c r="A3887">
        <v>3885</v>
      </c>
      <c r="B3887">
        <v>778</v>
      </c>
      <c r="C3887">
        <v>526</v>
      </c>
      <c r="D3887">
        <v>98</v>
      </c>
      <c r="E3887">
        <v>1</v>
      </c>
      <c r="F3887">
        <v>98</v>
      </c>
    </row>
    <row r="3888" spans="1:6" x14ac:dyDescent="0.25">
      <c r="A3888">
        <v>3886</v>
      </c>
      <c r="B3888">
        <v>778</v>
      </c>
      <c r="C3888">
        <v>1147</v>
      </c>
      <c r="D3888">
        <v>102</v>
      </c>
      <c r="E3888">
        <v>2</v>
      </c>
      <c r="F3888">
        <v>204</v>
      </c>
    </row>
    <row r="3889" spans="1:6" x14ac:dyDescent="0.25">
      <c r="A3889">
        <v>3887</v>
      </c>
      <c r="B3889">
        <v>778</v>
      </c>
      <c r="C3889">
        <v>230</v>
      </c>
      <c r="D3889">
        <v>106</v>
      </c>
      <c r="E3889">
        <v>2</v>
      </c>
      <c r="F3889">
        <v>212</v>
      </c>
    </row>
    <row r="3890" spans="1:6" x14ac:dyDescent="0.25">
      <c r="A3890">
        <v>3888</v>
      </c>
      <c r="B3890">
        <v>778</v>
      </c>
      <c r="C3890">
        <v>780</v>
      </c>
      <c r="D3890">
        <v>91</v>
      </c>
      <c r="E3890">
        <v>1</v>
      </c>
      <c r="F3890">
        <v>91</v>
      </c>
    </row>
    <row r="3891" spans="1:6" x14ac:dyDescent="0.25">
      <c r="A3891">
        <v>3889</v>
      </c>
      <c r="B3891">
        <v>779</v>
      </c>
      <c r="C3891">
        <v>561</v>
      </c>
      <c r="D3891">
        <v>100</v>
      </c>
      <c r="E3891">
        <v>2</v>
      </c>
      <c r="F3891">
        <v>200</v>
      </c>
    </row>
    <row r="3892" spans="1:6" x14ac:dyDescent="0.25">
      <c r="A3892">
        <v>3890</v>
      </c>
      <c r="B3892">
        <v>779</v>
      </c>
      <c r="C3892">
        <v>616</v>
      </c>
      <c r="D3892">
        <v>112</v>
      </c>
      <c r="E3892">
        <v>3</v>
      </c>
      <c r="F3892">
        <v>336</v>
      </c>
    </row>
    <row r="3893" spans="1:6" x14ac:dyDescent="0.25">
      <c r="A3893">
        <v>3891</v>
      </c>
      <c r="B3893">
        <v>779</v>
      </c>
      <c r="C3893">
        <v>383</v>
      </c>
      <c r="D3893">
        <v>94</v>
      </c>
      <c r="E3893">
        <v>1</v>
      </c>
      <c r="F3893">
        <v>94</v>
      </c>
    </row>
    <row r="3894" spans="1:6" x14ac:dyDescent="0.25">
      <c r="A3894">
        <v>3892</v>
      </c>
      <c r="B3894">
        <v>779</v>
      </c>
      <c r="C3894">
        <v>180</v>
      </c>
      <c r="D3894">
        <v>98</v>
      </c>
      <c r="E3894">
        <v>3</v>
      </c>
      <c r="F3894">
        <v>294</v>
      </c>
    </row>
    <row r="3895" spans="1:6" x14ac:dyDescent="0.25">
      <c r="A3895">
        <v>3893</v>
      </c>
      <c r="B3895">
        <v>779</v>
      </c>
      <c r="C3895">
        <v>751</v>
      </c>
      <c r="D3895">
        <v>109</v>
      </c>
      <c r="E3895">
        <v>3</v>
      </c>
      <c r="F3895">
        <v>327</v>
      </c>
    </row>
    <row r="3896" spans="1:6" x14ac:dyDescent="0.25">
      <c r="A3896">
        <v>3894</v>
      </c>
      <c r="B3896">
        <v>779</v>
      </c>
      <c r="C3896">
        <v>166</v>
      </c>
      <c r="D3896">
        <v>91</v>
      </c>
      <c r="E3896">
        <v>1</v>
      </c>
      <c r="F3896">
        <v>91</v>
      </c>
    </row>
    <row r="3897" spans="1:6" x14ac:dyDescent="0.25">
      <c r="A3897">
        <v>3895</v>
      </c>
      <c r="B3897">
        <v>779</v>
      </c>
      <c r="C3897">
        <v>21</v>
      </c>
      <c r="D3897">
        <v>96</v>
      </c>
      <c r="E3897">
        <v>2</v>
      </c>
      <c r="F3897">
        <v>192</v>
      </c>
    </row>
    <row r="3898" spans="1:6" x14ac:dyDescent="0.25">
      <c r="A3898">
        <v>3896</v>
      </c>
      <c r="B3898">
        <v>779</v>
      </c>
      <c r="C3898">
        <v>409</v>
      </c>
      <c r="D3898">
        <v>119</v>
      </c>
      <c r="E3898">
        <v>2</v>
      </c>
      <c r="F3898">
        <v>238</v>
      </c>
    </row>
    <row r="3899" spans="1:6" x14ac:dyDescent="0.25">
      <c r="A3899">
        <v>3897</v>
      </c>
      <c r="B3899">
        <v>780</v>
      </c>
      <c r="C3899">
        <v>902</v>
      </c>
      <c r="D3899">
        <v>94</v>
      </c>
      <c r="E3899">
        <v>1</v>
      </c>
      <c r="F3899">
        <v>94</v>
      </c>
    </row>
    <row r="3900" spans="1:6" x14ac:dyDescent="0.25">
      <c r="A3900">
        <v>3898</v>
      </c>
      <c r="B3900">
        <v>780</v>
      </c>
      <c r="C3900">
        <v>295</v>
      </c>
      <c r="D3900">
        <v>105</v>
      </c>
      <c r="E3900">
        <v>2</v>
      </c>
      <c r="F3900">
        <v>210</v>
      </c>
    </row>
    <row r="3901" spans="1:6" x14ac:dyDescent="0.25">
      <c r="A3901">
        <v>3899</v>
      </c>
      <c r="B3901">
        <v>780</v>
      </c>
      <c r="C3901">
        <v>21</v>
      </c>
      <c r="D3901">
        <v>96</v>
      </c>
      <c r="E3901">
        <v>1</v>
      </c>
      <c r="F3901">
        <v>96</v>
      </c>
    </row>
    <row r="3902" spans="1:6" x14ac:dyDescent="0.25">
      <c r="A3902">
        <v>3900</v>
      </c>
      <c r="B3902">
        <v>780</v>
      </c>
      <c r="C3902">
        <v>1249</v>
      </c>
      <c r="D3902">
        <v>112</v>
      </c>
      <c r="E3902">
        <v>3</v>
      </c>
      <c r="F3902">
        <v>336</v>
      </c>
    </row>
    <row r="3903" spans="1:6" x14ac:dyDescent="0.25">
      <c r="A3903">
        <v>3901</v>
      </c>
      <c r="B3903">
        <v>780</v>
      </c>
      <c r="C3903">
        <v>165</v>
      </c>
      <c r="D3903">
        <v>91</v>
      </c>
      <c r="E3903">
        <v>1</v>
      </c>
      <c r="F3903">
        <v>91</v>
      </c>
    </row>
    <row r="3904" spans="1:6" x14ac:dyDescent="0.25">
      <c r="A3904">
        <v>3902</v>
      </c>
      <c r="B3904">
        <v>780</v>
      </c>
      <c r="C3904">
        <v>1217</v>
      </c>
      <c r="D3904">
        <v>105</v>
      </c>
      <c r="E3904">
        <v>1</v>
      </c>
      <c r="F3904">
        <v>105</v>
      </c>
    </row>
    <row r="3905" spans="1:6" x14ac:dyDescent="0.25">
      <c r="A3905">
        <v>3903</v>
      </c>
      <c r="B3905">
        <v>780</v>
      </c>
      <c r="C3905">
        <v>402</v>
      </c>
      <c r="D3905">
        <v>119</v>
      </c>
      <c r="E3905">
        <v>1</v>
      </c>
      <c r="F3905">
        <v>119</v>
      </c>
    </row>
    <row r="3906" spans="1:6" x14ac:dyDescent="0.25">
      <c r="A3906">
        <v>3904</v>
      </c>
      <c r="B3906">
        <v>781</v>
      </c>
      <c r="C3906">
        <v>1153</v>
      </c>
      <c r="D3906">
        <v>102</v>
      </c>
      <c r="E3906">
        <v>1</v>
      </c>
      <c r="F3906">
        <v>102</v>
      </c>
    </row>
    <row r="3907" spans="1:6" x14ac:dyDescent="0.25">
      <c r="A3907">
        <v>3905</v>
      </c>
      <c r="B3907">
        <v>781</v>
      </c>
      <c r="C3907">
        <v>1060</v>
      </c>
      <c r="D3907">
        <v>93</v>
      </c>
      <c r="E3907">
        <v>2</v>
      </c>
      <c r="F3907">
        <v>186</v>
      </c>
    </row>
    <row r="3908" spans="1:6" x14ac:dyDescent="0.25">
      <c r="A3908">
        <v>3906</v>
      </c>
      <c r="B3908">
        <v>781</v>
      </c>
      <c r="C3908">
        <v>927</v>
      </c>
      <c r="D3908">
        <v>96</v>
      </c>
      <c r="E3908">
        <v>3</v>
      </c>
      <c r="F3908">
        <v>288</v>
      </c>
    </row>
    <row r="3909" spans="1:6" x14ac:dyDescent="0.25">
      <c r="A3909">
        <v>3907</v>
      </c>
      <c r="B3909">
        <v>781</v>
      </c>
      <c r="C3909">
        <v>125</v>
      </c>
      <c r="D3909">
        <v>92</v>
      </c>
      <c r="E3909">
        <v>2</v>
      </c>
      <c r="F3909">
        <v>184</v>
      </c>
    </row>
    <row r="3910" spans="1:6" x14ac:dyDescent="0.25">
      <c r="A3910">
        <v>3908</v>
      </c>
      <c r="B3910">
        <v>781</v>
      </c>
      <c r="C3910">
        <v>118</v>
      </c>
      <c r="D3910">
        <v>92</v>
      </c>
      <c r="E3910">
        <v>1</v>
      </c>
      <c r="F3910">
        <v>92</v>
      </c>
    </row>
    <row r="3911" spans="1:6" x14ac:dyDescent="0.25">
      <c r="A3911">
        <v>3909</v>
      </c>
      <c r="B3911">
        <v>781</v>
      </c>
      <c r="C3911">
        <v>1230</v>
      </c>
      <c r="D3911">
        <v>112</v>
      </c>
      <c r="E3911">
        <v>2</v>
      </c>
      <c r="F3911">
        <v>224</v>
      </c>
    </row>
    <row r="3912" spans="1:6" x14ac:dyDescent="0.25">
      <c r="A3912">
        <v>3910</v>
      </c>
      <c r="B3912">
        <v>782</v>
      </c>
      <c r="C3912">
        <v>171</v>
      </c>
      <c r="D3912">
        <v>91</v>
      </c>
      <c r="E3912">
        <v>3</v>
      </c>
      <c r="F3912">
        <v>273</v>
      </c>
    </row>
    <row r="3913" spans="1:6" x14ac:dyDescent="0.25">
      <c r="A3913">
        <v>3911</v>
      </c>
      <c r="B3913">
        <v>782</v>
      </c>
      <c r="C3913">
        <v>176</v>
      </c>
      <c r="D3913">
        <v>98</v>
      </c>
      <c r="E3913">
        <v>1</v>
      </c>
      <c r="F3913">
        <v>98</v>
      </c>
    </row>
    <row r="3914" spans="1:6" x14ac:dyDescent="0.25">
      <c r="A3914">
        <v>3912</v>
      </c>
      <c r="B3914">
        <v>782</v>
      </c>
      <c r="C3914">
        <v>495</v>
      </c>
      <c r="D3914">
        <v>102</v>
      </c>
      <c r="E3914">
        <v>1</v>
      </c>
      <c r="F3914">
        <v>102</v>
      </c>
    </row>
    <row r="3915" spans="1:6" x14ac:dyDescent="0.25">
      <c r="A3915">
        <v>3913</v>
      </c>
      <c r="B3915">
        <v>782</v>
      </c>
      <c r="C3915">
        <v>590</v>
      </c>
      <c r="D3915">
        <v>100</v>
      </c>
      <c r="E3915">
        <v>2</v>
      </c>
      <c r="F3915">
        <v>200</v>
      </c>
    </row>
    <row r="3916" spans="1:6" x14ac:dyDescent="0.25">
      <c r="A3916">
        <v>3914</v>
      </c>
      <c r="B3916">
        <v>782</v>
      </c>
      <c r="C3916">
        <v>187</v>
      </c>
      <c r="D3916">
        <v>98</v>
      </c>
      <c r="E3916">
        <v>3</v>
      </c>
      <c r="F3916">
        <v>294</v>
      </c>
    </row>
    <row r="3917" spans="1:6" x14ac:dyDescent="0.25">
      <c r="A3917">
        <v>3915</v>
      </c>
      <c r="B3917">
        <v>782</v>
      </c>
      <c r="C3917">
        <v>93</v>
      </c>
      <c r="D3917">
        <v>118</v>
      </c>
      <c r="E3917">
        <v>1</v>
      </c>
      <c r="F3917">
        <v>118</v>
      </c>
    </row>
    <row r="3918" spans="1:6" x14ac:dyDescent="0.25">
      <c r="A3918">
        <v>3916</v>
      </c>
      <c r="B3918">
        <v>783</v>
      </c>
      <c r="C3918">
        <v>88</v>
      </c>
      <c r="D3918">
        <v>118</v>
      </c>
      <c r="E3918">
        <v>1</v>
      </c>
      <c r="F3918">
        <v>118</v>
      </c>
    </row>
    <row r="3919" spans="1:6" x14ac:dyDescent="0.25">
      <c r="A3919">
        <v>3917</v>
      </c>
      <c r="B3919">
        <v>783</v>
      </c>
      <c r="C3919">
        <v>458</v>
      </c>
      <c r="D3919">
        <v>118</v>
      </c>
      <c r="E3919">
        <v>2</v>
      </c>
      <c r="F3919">
        <v>236</v>
      </c>
    </row>
    <row r="3920" spans="1:6" x14ac:dyDescent="0.25">
      <c r="A3920">
        <v>3918</v>
      </c>
      <c r="B3920">
        <v>783</v>
      </c>
      <c r="C3920">
        <v>705</v>
      </c>
      <c r="D3920">
        <v>119</v>
      </c>
      <c r="E3920">
        <v>1</v>
      </c>
      <c r="F3920">
        <v>119</v>
      </c>
    </row>
    <row r="3921" spans="1:6" x14ac:dyDescent="0.25">
      <c r="A3921">
        <v>3919</v>
      </c>
      <c r="B3921">
        <v>783</v>
      </c>
      <c r="C3921">
        <v>69</v>
      </c>
      <c r="D3921">
        <v>104</v>
      </c>
      <c r="E3921">
        <v>1</v>
      </c>
      <c r="F3921">
        <v>104</v>
      </c>
    </row>
    <row r="3922" spans="1:6" x14ac:dyDescent="0.25">
      <c r="A3922">
        <v>3920</v>
      </c>
      <c r="B3922">
        <v>783</v>
      </c>
      <c r="C3922">
        <v>1121</v>
      </c>
      <c r="D3922">
        <v>102</v>
      </c>
      <c r="E3922">
        <v>2</v>
      </c>
      <c r="F3922">
        <v>204</v>
      </c>
    </row>
    <row r="3923" spans="1:6" x14ac:dyDescent="0.25">
      <c r="A3923">
        <v>3921</v>
      </c>
      <c r="B3923">
        <v>784</v>
      </c>
      <c r="C3923">
        <v>936</v>
      </c>
      <c r="D3923">
        <v>96</v>
      </c>
      <c r="E3923">
        <v>2</v>
      </c>
      <c r="F3923">
        <v>192</v>
      </c>
    </row>
    <row r="3924" spans="1:6" x14ac:dyDescent="0.25">
      <c r="A3924">
        <v>3922</v>
      </c>
      <c r="B3924">
        <v>784</v>
      </c>
      <c r="C3924">
        <v>869</v>
      </c>
      <c r="D3924">
        <v>113</v>
      </c>
      <c r="E3924">
        <v>2</v>
      </c>
      <c r="F3924">
        <v>226</v>
      </c>
    </row>
    <row r="3925" spans="1:6" x14ac:dyDescent="0.25">
      <c r="A3925">
        <v>3923</v>
      </c>
      <c r="B3925">
        <v>784</v>
      </c>
      <c r="C3925">
        <v>1033</v>
      </c>
      <c r="D3925">
        <v>90</v>
      </c>
      <c r="E3925">
        <v>1</v>
      </c>
      <c r="F3925">
        <v>90</v>
      </c>
    </row>
    <row r="3926" spans="1:6" x14ac:dyDescent="0.25">
      <c r="A3926">
        <v>3924</v>
      </c>
      <c r="B3926">
        <v>784</v>
      </c>
      <c r="C3926">
        <v>151</v>
      </c>
      <c r="D3926">
        <v>91</v>
      </c>
      <c r="E3926">
        <v>3</v>
      </c>
      <c r="F3926">
        <v>273</v>
      </c>
    </row>
    <row r="3927" spans="1:6" x14ac:dyDescent="0.25">
      <c r="A3927">
        <v>3925</v>
      </c>
      <c r="B3927">
        <v>784</v>
      </c>
      <c r="C3927">
        <v>1028</v>
      </c>
      <c r="D3927">
        <v>90</v>
      </c>
      <c r="E3927">
        <v>2</v>
      </c>
      <c r="F3927">
        <v>180</v>
      </c>
    </row>
    <row r="3928" spans="1:6" x14ac:dyDescent="0.25">
      <c r="A3928">
        <v>3926</v>
      </c>
      <c r="B3928">
        <v>784</v>
      </c>
      <c r="C3928">
        <v>397</v>
      </c>
      <c r="D3928">
        <v>119</v>
      </c>
      <c r="E3928">
        <v>1</v>
      </c>
      <c r="F3928">
        <v>119</v>
      </c>
    </row>
    <row r="3929" spans="1:6" x14ac:dyDescent="0.25">
      <c r="A3929">
        <v>3927</v>
      </c>
      <c r="B3929">
        <v>785</v>
      </c>
      <c r="C3929">
        <v>1231</v>
      </c>
      <c r="D3929">
        <v>112</v>
      </c>
      <c r="E3929">
        <v>1</v>
      </c>
      <c r="F3929">
        <v>112</v>
      </c>
    </row>
    <row r="3930" spans="1:6" x14ac:dyDescent="0.25">
      <c r="A3930">
        <v>3928</v>
      </c>
      <c r="B3930">
        <v>785</v>
      </c>
      <c r="C3930">
        <v>1148</v>
      </c>
      <c r="D3930">
        <v>102</v>
      </c>
      <c r="E3930">
        <v>2</v>
      </c>
      <c r="F3930">
        <v>204</v>
      </c>
    </row>
    <row r="3931" spans="1:6" x14ac:dyDescent="0.25">
      <c r="A3931">
        <v>3929</v>
      </c>
      <c r="B3931">
        <v>785</v>
      </c>
      <c r="C3931">
        <v>469</v>
      </c>
      <c r="D3931">
        <v>118</v>
      </c>
      <c r="E3931">
        <v>3</v>
      </c>
      <c r="F3931">
        <v>354</v>
      </c>
    </row>
    <row r="3932" spans="1:6" x14ac:dyDescent="0.25">
      <c r="A3932">
        <v>3930</v>
      </c>
      <c r="B3932">
        <v>785</v>
      </c>
      <c r="C3932">
        <v>95</v>
      </c>
      <c r="D3932">
        <v>118</v>
      </c>
      <c r="E3932">
        <v>3</v>
      </c>
      <c r="F3932">
        <v>354</v>
      </c>
    </row>
    <row r="3933" spans="1:6" x14ac:dyDescent="0.25">
      <c r="A3933">
        <v>3931</v>
      </c>
      <c r="B3933">
        <v>785</v>
      </c>
      <c r="C3933">
        <v>1242</v>
      </c>
      <c r="D3933">
        <v>112</v>
      </c>
      <c r="E3933">
        <v>2</v>
      </c>
      <c r="F3933">
        <v>224</v>
      </c>
    </row>
    <row r="3934" spans="1:6" x14ac:dyDescent="0.25">
      <c r="A3934">
        <v>3932</v>
      </c>
      <c r="B3934">
        <v>785</v>
      </c>
      <c r="C3934">
        <v>835</v>
      </c>
      <c r="D3934">
        <v>117</v>
      </c>
      <c r="E3934">
        <v>3</v>
      </c>
      <c r="F3934">
        <v>351</v>
      </c>
    </row>
    <row r="3935" spans="1:6" x14ac:dyDescent="0.25">
      <c r="A3935">
        <v>3933</v>
      </c>
      <c r="B3935">
        <v>785</v>
      </c>
      <c r="C3935">
        <v>877</v>
      </c>
      <c r="D3935">
        <v>94</v>
      </c>
      <c r="E3935">
        <v>1</v>
      </c>
      <c r="F3935">
        <v>94</v>
      </c>
    </row>
    <row r="3936" spans="1:6" x14ac:dyDescent="0.25">
      <c r="A3936">
        <v>3934</v>
      </c>
      <c r="B3936">
        <v>786</v>
      </c>
      <c r="C3936">
        <v>167</v>
      </c>
      <c r="D3936">
        <v>91</v>
      </c>
      <c r="E3936">
        <v>3</v>
      </c>
      <c r="F3936">
        <v>273</v>
      </c>
    </row>
    <row r="3937" spans="1:6" x14ac:dyDescent="0.25">
      <c r="A3937">
        <v>3935</v>
      </c>
      <c r="B3937">
        <v>786</v>
      </c>
      <c r="C3937">
        <v>46</v>
      </c>
      <c r="D3937">
        <v>104</v>
      </c>
      <c r="E3937">
        <v>1</v>
      </c>
      <c r="F3937">
        <v>104</v>
      </c>
    </row>
    <row r="3938" spans="1:6" x14ac:dyDescent="0.25">
      <c r="A3938">
        <v>3936</v>
      </c>
      <c r="B3938">
        <v>786</v>
      </c>
      <c r="C3938">
        <v>1255</v>
      </c>
      <c r="D3938">
        <v>112</v>
      </c>
      <c r="E3938">
        <v>2</v>
      </c>
      <c r="F3938">
        <v>224</v>
      </c>
    </row>
    <row r="3939" spans="1:6" x14ac:dyDescent="0.25">
      <c r="A3939">
        <v>3937</v>
      </c>
      <c r="B3939">
        <v>786</v>
      </c>
      <c r="C3939">
        <v>1151</v>
      </c>
      <c r="D3939">
        <v>102</v>
      </c>
      <c r="E3939">
        <v>2</v>
      </c>
      <c r="F3939">
        <v>204</v>
      </c>
    </row>
    <row r="3940" spans="1:6" x14ac:dyDescent="0.25">
      <c r="A3940">
        <v>3938</v>
      </c>
      <c r="B3940">
        <v>786</v>
      </c>
      <c r="C3940">
        <v>1210</v>
      </c>
      <c r="D3940">
        <v>105</v>
      </c>
      <c r="E3940">
        <v>1</v>
      </c>
      <c r="F3940">
        <v>105</v>
      </c>
    </row>
    <row r="3941" spans="1:6" x14ac:dyDescent="0.25">
      <c r="A3941">
        <v>3939</v>
      </c>
      <c r="B3941">
        <v>786</v>
      </c>
      <c r="C3941">
        <v>721</v>
      </c>
      <c r="D3941">
        <v>119</v>
      </c>
      <c r="E3941">
        <v>3</v>
      </c>
      <c r="F3941">
        <v>357</v>
      </c>
    </row>
    <row r="3942" spans="1:6" x14ac:dyDescent="0.25">
      <c r="A3942">
        <v>3940</v>
      </c>
      <c r="B3942">
        <v>786</v>
      </c>
      <c r="C3942">
        <v>855</v>
      </c>
      <c r="D3942">
        <v>113</v>
      </c>
      <c r="E3942">
        <v>1</v>
      </c>
      <c r="F3942">
        <v>113</v>
      </c>
    </row>
    <row r="3943" spans="1:6" x14ac:dyDescent="0.25">
      <c r="A3943">
        <v>3941</v>
      </c>
      <c r="B3943">
        <v>787</v>
      </c>
      <c r="C3943">
        <v>966</v>
      </c>
      <c r="D3943">
        <v>97</v>
      </c>
      <c r="E3943">
        <v>1</v>
      </c>
      <c r="F3943">
        <v>97</v>
      </c>
    </row>
    <row r="3944" spans="1:6" x14ac:dyDescent="0.25">
      <c r="A3944">
        <v>3942</v>
      </c>
      <c r="B3944">
        <v>787</v>
      </c>
      <c r="C3944">
        <v>68</v>
      </c>
      <c r="D3944">
        <v>104</v>
      </c>
      <c r="E3944">
        <v>2</v>
      </c>
      <c r="F3944">
        <v>208</v>
      </c>
    </row>
    <row r="3945" spans="1:6" x14ac:dyDescent="0.25">
      <c r="A3945">
        <v>3943</v>
      </c>
      <c r="B3945">
        <v>787</v>
      </c>
      <c r="C3945">
        <v>508</v>
      </c>
      <c r="D3945">
        <v>102</v>
      </c>
      <c r="E3945">
        <v>2</v>
      </c>
      <c r="F3945">
        <v>204</v>
      </c>
    </row>
    <row r="3946" spans="1:6" x14ac:dyDescent="0.25">
      <c r="A3946">
        <v>3944</v>
      </c>
      <c r="B3946">
        <v>787</v>
      </c>
      <c r="C3946">
        <v>1077</v>
      </c>
      <c r="D3946">
        <v>93</v>
      </c>
      <c r="E3946">
        <v>3</v>
      </c>
      <c r="F3946">
        <v>279</v>
      </c>
    </row>
    <row r="3947" spans="1:6" x14ac:dyDescent="0.25">
      <c r="A3947">
        <v>3945</v>
      </c>
      <c r="B3947">
        <v>787</v>
      </c>
      <c r="C3947">
        <v>397</v>
      </c>
      <c r="D3947">
        <v>119</v>
      </c>
      <c r="E3947">
        <v>1</v>
      </c>
      <c r="F3947">
        <v>119</v>
      </c>
    </row>
    <row r="3948" spans="1:6" x14ac:dyDescent="0.25">
      <c r="A3948">
        <v>3946</v>
      </c>
      <c r="B3948">
        <v>787</v>
      </c>
      <c r="C3948">
        <v>356</v>
      </c>
      <c r="D3948">
        <v>94</v>
      </c>
      <c r="E3948">
        <v>2</v>
      </c>
      <c r="F3948">
        <v>188</v>
      </c>
    </row>
    <row r="3949" spans="1:6" x14ac:dyDescent="0.25">
      <c r="A3949">
        <v>3947</v>
      </c>
      <c r="B3949">
        <v>787</v>
      </c>
      <c r="C3949">
        <v>1182</v>
      </c>
      <c r="D3949">
        <v>99</v>
      </c>
      <c r="E3949">
        <v>1</v>
      </c>
      <c r="F3949">
        <v>99</v>
      </c>
    </row>
    <row r="3950" spans="1:6" x14ac:dyDescent="0.25">
      <c r="A3950">
        <v>3948</v>
      </c>
      <c r="B3950">
        <v>788</v>
      </c>
      <c r="C3950">
        <v>184</v>
      </c>
      <c r="D3950">
        <v>98</v>
      </c>
      <c r="E3950">
        <v>1</v>
      </c>
      <c r="F3950">
        <v>98</v>
      </c>
    </row>
    <row r="3951" spans="1:6" x14ac:dyDescent="0.25">
      <c r="A3951">
        <v>3949</v>
      </c>
      <c r="B3951">
        <v>788</v>
      </c>
      <c r="C3951">
        <v>528</v>
      </c>
      <c r="D3951">
        <v>98</v>
      </c>
      <c r="E3951">
        <v>2</v>
      </c>
      <c r="F3951">
        <v>196</v>
      </c>
    </row>
    <row r="3952" spans="1:6" x14ac:dyDescent="0.25">
      <c r="A3952">
        <v>3950</v>
      </c>
      <c r="B3952">
        <v>788</v>
      </c>
      <c r="C3952">
        <v>18</v>
      </c>
      <c r="D3952">
        <v>96</v>
      </c>
      <c r="E3952">
        <v>3</v>
      </c>
      <c r="F3952">
        <v>288</v>
      </c>
    </row>
    <row r="3953" spans="1:6" x14ac:dyDescent="0.25">
      <c r="A3953">
        <v>3951</v>
      </c>
      <c r="B3953">
        <v>788</v>
      </c>
      <c r="C3953">
        <v>830</v>
      </c>
      <c r="D3953">
        <v>117</v>
      </c>
      <c r="E3953">
        <v>2</v>
      </c>
      <c r="F3953">
        <v>234</v>
      </c>
    </row>
    <row r="3954" spans="1:6" x14ac:dyDescent="0.25">
      <c r="A3954">
        <v>3952</v>
      </c>
      <c r="B3954">
        <v>788</v>
      </c>
      <c r="C3954">
        <v>490</v>
      </c>
      <c r="D3954">
        <v>102</v>
      </c>
      <c r="E3954">
        <v>1</v>
      </c>
      <c r="F3954">
        <v>102</v>
      </c>
    </row>
    <row r="3955" spans="1:6" x14ac:dyDescent="0.25">
      <c r="A3955">
        <v>3953</v>
      </c>
      <c r="B3955">
        <v>788</v>
      </c>
      <c r="C3955">
        <v>1162</v>
      </c>
      <c r="D3955">
        <v>99</v>
      </c>
      <c r="E3955">
        <v>3</v>
      </c>
      <c r="F3955">
        <v>297</v>
      </c>
    </row>
    <row r="3956" spans="1:6" x14ac:dyDescent="0.25">
      <c r="A3956">
        <v>3954</v>
      </c>
      <c r="B3956">
        <v>789</v>
      </c>
      <c r="C3956">
        <v>1006</v>
      </c>
      <c r="D3956">
        <v>106</v>
      </c>
      <c r="E3956">
        <v>2</v>
      </c>
      <c r="F3956">
        <v>212</v>
      </c>
    </row>
    <row r="3957" spans="1:6" x14ac:dyDescent="0.25">
      <c r="A3957">
        <v>3955</v>
      </c>
      <c r="B3957">
        <v>789</v>
      </c>
      <c r="C3957">
        <v>813</v>
      </c>
      <c r="D3957">
        <v>117</v>
      </c>
      <c r="E3957">
        <v>2</v>
      </c>
      <c r="F3957">
        <v>234</v>
      </c>
    </row>
    <row r="3958" spans="1:6" x14ac:dyDescent="0.25">
      <c r="A3958">
        <v>3956</v>
      </c>
      <c r="B3958">
        <v>789</v>
      </c>
      <c r="C3958">
        <v>931</v>
      </c>
      <c r="D3958">
        <v>96</v>
      </c>
      <c r="E3958">
        <v>1</v>
      </c>
      <c r="F3958">
        <v>96</v>
      </c>
    </row>
    <row r="3959" spans="1:6" x14ac:dyDescent="0.25">
      <c r="A3959">
        <v>3957</v>
      </c>
      <c r="B3959">
        <v>789</v>
      </c>
      <c r="C3959">
        <v>972</v>
      </c>
      <c r="D3959">
        <v>97</v>
      </c>
      <c r="E3959">
        <v>2</v>
      </c>
      <c r="F3959">
        <v>194</v>
      </c>
    </row>
    <row r="3960" spans="1:6" x14ac:dyDescent="0.25">
      <c r="A3960">
        <v>3958</v>
      </c>
      <c r="B3960">
        <v>790</v>
      </c>
      <c r="C3960">
        <v>1021</v>
      </c>
      <c r="D3960">
        <v>90</v>
      </c>
      <c r="E3960">
        <v>3</v>
      </c>
      <c r="F3960">
        <v>270</v>
      </c>
    </row>
    <row r="3961" spans="1:6" x14ac:dyDescent="0.25">
      <c r="A3961">
        <v>3959</v>
      </c>
      <c r="B3961">
        <v>790</v>
      </c>
      <c r="C3961">
        <v>727</v>
      </c>
      <c r="D3961">
        <v>119</v>
      </c>
      <c r="E3961">
        <v>3</v>
      </c>
      <c r="F3961">
        <v>357</v>
      </c>
    </row>
    <row r="3962" spans="1:6" x14ac:dyDescent="0.25">
      <c r="A3962">
        <v>3960</v>
      </c>
      <c r="B3962">
        <v>790</v>
      </c>
      <c r="C3962">
        <v>877</v>
      </c>
      <c r="D3962">
        <v>94</v>
      </c>
      <c r="E3962">
        <v>1</v>
      </c>
      <c r="F3962">
        <v>94</v>
      </c>
    </row>
    <row r="3963" spans="1:6" x14ac:dyDescent="0.25">
      <c r="A3963">
        <v>3961</v>
      </c>
      <c r="B3963">
        <v>790</v>
      </c>
      <c r="C3963">
        <v>718</v>
      </c>
      <c r="D3963">
        <v>119</v>
      </c>
      <c r="E3963">
        <v>2</v>
      </c>
      <c r="F3963">
        <v>238</v>
      </c>
    </row>
    <row r="3964" spans="1:6" x14ac:dyDescent="0.25">
      <c r="A3964">
        <v>3962</v>
      </c>
      <c r="B3964">
        <v>790</v>
      </c>
      <c r="C3964">
        <v>1218</v>
      </c>
      <c r="D3964">
        <v>105</v>
      </c>
      <c r="E3964">
        <v>3</v>
      </c>
      <c r="F3964">
        <v>315</v>
      </c>
    </row>
    <row r="3965" spans="1:6" x14ac:dyDescent="0.25">
      <c r="A3965">
        <v>3963</v>
      </c>
      <c r="B3965">
        <v>790</v>
      </c>
      <c r="C3965">
        <v>293</v>
      </c>
      <c r="D3965">
        <v>105</v>
      </c>
      <c r="E3965">
        <v>2</v>
      </c>
      <c r="F3965">
        <v>210</v>
      </c>
    </row>
    <row r="3966" spans="1:6" x14ac:dyDescent="0.25">
      <c r="A3966">
        <v>3964</v>
      </c>
      <c r="B3966">
        <v>790</v>
      </c>
      <c r="C3966">
        <v>189</v>
      </c>
      <c r="D3966">
        <v>98</v>
      </c>
      <c r="E3966">
        <v>2</v>
      </c>
      <c r="F3966">
        <v>196</v>
      </c>
    </row>
    <row r="3967" spans="1:6" x14ac:dyDescent="0.25">
      <c r="A3967">
        <v>3965</v>
      </c>
      <c r="B3967">
        <v>790</v>
      </c>
      <c r="C3967">
        <v>1013</v>
      </c>
      <c r="D3967">
        <v>106</v>
      </c>
      <c r="E3967">
        <v>3</v>
      </c>
      <c r="F3967">
        <v>318</v>
      </c>
    </row>
    <row r="3968" spans="1:6" x14ac:dyDescent="0.25">
      <c r="A3968">
        <v>3966</v>
      </c>
      <c r="B3968">
        <v>791</v>
      </c>
      <c r="C3968">
        <v>227</v>
      </c>
      <c r="D3968">
        <v>106</v>
      </c>
      <c r="E3968">
        <v>3</v>
      </c>
      <c r="F3968">
        <v>318</v>
      </c>
    </row>
    <row r="3969" spans="1:6" x14ac:dyDescent="0.25">
      <c r="A3969">
        <v>3967</v>
      </c>
      <c r="B3969">
        <v>791</v>
      </c>
      <c r="C3969">
        <v>660</v>
      </c>
      <c r="D3969">
        <v>93</v>
      </c>
      <c r="E3969">
        <v>2</v>
      </c>
      <c r="F3969">
        <v>186</v>
      </c>
    </row>
    <row r="3970" spans="1:6" x14ac:dyDescent="0.25">
      <c r="A3970">
        <v>3968</v>
      </c>
      <c r="B3970">
        <v>791</v>
      </c>
      <c r="C3970">
        <v>380</v>
      </c>
      <c r="D3970">
        <v>94</v>
      </c>
      <c r="E3970">
        <v>1</v>
      </c>
      <c r="F3970">
        <v>94</v>
      </c>
    </row>
    <row r="3971" spans="1:6" x14ac:dyDescent="0.25">
      <c r="A3971">
        <v>3969</v>
      </c>
      <c r="B3971">
        <v>791</v>
      </c>
      <c r="C3971">
        <v>1188</v>
      </c>
      <c r="D3971">
        <v>99</v>
      </c>
      <c r="E3971">
        <v>3</v>
      </c>
      <c r="F3971">
        <v>297</v>
      </c>
    </row>
    <row r="3972" spans="1:6" x14ac:dyDescent="0.25">
      <c r="A3972">
        <v>3970</v>
      </c>
      <c r="B3972">
        <v>791</v>
      </c>
      <c r="C3972">
        <v>1203</v>
      </c>
      <c r="D3972">
        <v>105</v>
      </c>
      <c r="E3972">
        <v>1</v>
      </c>
      <c r="F3972">
        <v>105</v>
      </c>
    </row>
    <row r="3973" spans="1:6" x14ac:dyDescent="0.25">
      <c r="A3973">
        <v>3971</v>
      </c>
      <c r="B3973">
        <v>791</v>
      </c>
      <c r="C3973">
        <v>709</v>
      </c>
      <c r="D3973">
        <v>119</v>
      </c>
      <c r="E3973">
        <v>1</v>
      </c>
      <c r="F3973">
        <v>119</v>
      </c>
    </row>
    <row r="3974" spans="1:6" x14ac:dyDescent="0.25">
      <c r="A3974">
        <v>3972</v>
      </c>
      <c r="B3974">
        <v>792</v>
      </c>
      <c r="C3974">
        <v>283</v>
      </c>
      <c r="D3974">
        <v>105</v>
      </c>
      <c r="E3974">
        <v>2</v>
      </c>
      <c r="F3974">
        <v>210</v>
      </c>
    </row>
    <row r="3975" spans="1:6" x14ac:dyDescent="0.25">
      <c r="A3975">
        <v>3973</v>
      </c>
      <c r="B3975">
        <v>792</v>
      </c>
      <c r="C3975">
        <v>725</v>
      </c>
      <c r="D3975">
        <v>119</v>
      </c>
      <c r="E3975">
        <v>1</v>
      </c>
      <c r="F3975">
        <v>119</v>
      </c>
    </row>
    <row r="3976" spans="1:6" x14ac:dyDescent="0.25">
      <c r="A3976">
        <v>3974</v>
      </c>
      <c r="B3976">
        <v>792</v>
      </c>
      <c r="C3976">
        <v>971</v>
      </c>
      <c r="D3976">
        <v>97</v>
      </c>
      <c r="E3976">
        <v>2</v>
      </c>
      <c r="F3976">
        <v>194</v>
      </c>
    </row>
    <row r="3977" spans="1:6" x14ac:dyDescent="0.25">
      <c r="A3977">
        <v>3975</v>
      </c>
      <c r="B3977">
        <v>792</v>
      </c>
      <c r="C3977">
        <v>621</v>
      </c>
      <c r="D3977">
        <v>112</v>
      </c>
      <c r="E3977">
        <v>3</v>
      </c>
      <c r="F3977">
        <v>336</v>
      </c>
    </row>
    <row r="3978" spans="1:6" x14ac:dyDescent="0.25">
      <c r="A3978">
        <v>3976</v>
      </c>
      <c r="B3978">
        <v>792</v>
      </c>
      <c r="C3978">
        <v>205</v>
      </c>
      <c r="D3978">
        <v>98</v>
      </c>
      <c r="E3978">
        <v>2</v>
      </c>
      <c r="F3978">
        <v>196</v>
      </c>
    </row>
    <row r="3979" spans="1:6" x14ac:dyDescent="0.25">
      <c r="A3979">
        <v>3977</v>
      </c>
      <c r="B3979">
        <v>792</v>
      </c>
      <c r="C3979">
        <v>158</v>
      </c>
      <c r="D3979">
        <v>91</v>
      </c>
      <c r="E3979">
        <v>1</v>
      </c>
      <c r="F3979">
        <v>91</v>
      </c>
    </row>
    <row r="3980" spans="1:6" x14ac:dyDescent="0.25">
      <c r="A3980">
        <v>3978</v>
      </c>
      <c r="B3980">
        <v>792</v>
      </c>
      <c r="C3980">
        <v>1008</v>
      </c>
      <c r="D3980">
        <v>106</v>
      </c>
      <c r="E3980">
        <v>2</v>
      </c>
      <c r="F3980">
        <v>212</v>
      </c>
    </row>
    <row r="3981" spans="1:6" x14ac:dyDescent="0.25">
      <c r="A3981">
        <v>3979</v>
      </c>
      <c r="B3981">
        <v>792</v>
      </c>
      <c r="C3981">
        <v>477</v>
      </c>
      <c r="D3981">
        <v>118</v>
      </c>
      <c r="E3981">
        <v>3</v>
      </c>
      <c r="F3981">
        <v>354</v>
      </c>
    </row>
    <row r="3982" spans="1:6" x14ac:dyDescent="0.25">
      <c r="A3982">
        <v>3980</v>
      </c>
      <c r="B3982">
        <v>792</v>
      </c>
      <c r="C3982">
        <v>131</v>
      </c>
      <c r="D3982">
        <v>92</v>
      </c>
      <c r="E3982">
        <v>2</v>
      </c>
      <c r="F3982">
        <v>184</v>
      </c>
    </row>
    <row r="3983" spans="1:6" x14ac:dyDescent="0.25">
      <c r="A3983">
        <v>3981</v>
      </c>
      <c r="B3983">
        <v>793</v>
      </c>
      <c r="C3983">
        <v>372</v>
      </c>
      <c r="D3983">
        <v>94</v>
      </c>
      <c r="E3983">
        <v>1</v>
      </c>
      <c r="F3983">
        <v>94</v>
      </c>
    </row>
    <row r="3984" spans="1:6" x14ac:dyDescent="0.25">
      <c r="A3984">
        <v>3982</v>
      </c>
      <c r="B3984">
        <v>793</v>
      </c>
      <c r="C3984">
        <v>970</v>
      </c>
      <c r="D3984">
        <v>97</v>
      </c>
      <c r="E3984">
        <v>3</v>
      </c>
      <c r="F3984">
        <v>291</v>
      </c>
    </row>
    <row r="3985" spans="1:6" x14ac:dyDescent="0.25">
      <c r="A3985">
        <v>3983</v>
      </c>
      <c r="B3985">
        <v>793</v>
      </c>
      <c r="C3985">
        <v>783</v>
      </c>
      <c r="D3985">
        <v>91</v>
      </c>
      <c r="E3985">
        <v>3</v>
      </c>
      <c r="F3985">
        <v>273</v>
      </c>
    </row>
    <row r="3986" spans="1:6" x14ac:dyDescent="0.25">
      <c r="A3986">
        <v>3984</v>
      </c>
      <c r="B3986">
        <v>793</v>
      </c>
      <c r="C3986">
        <v>987</v>
      </c>
      <c r="D3986">
        <v>106</v>
      </c>
      <c r="E3986">
        <v>2</v>
      </c>
      <c r="F3986">
        <v>212</v>
      </c>
    </row>
    <row r="3987" spans="1:6" x14ac:dyDescent="0.25">
      <c r="A3987">
        <v>3985</v>
      </c>
      <c r="B3987">
        <v>793</v>
      </c>
      <c r="C3987">
        <v>222</v>
      </c>
      <c r="D3987">
        <v>106</v>
      </c>
      <c r="E3987">
        <v>1</v>
      </c>
      <c r="F3987">
        <v>106</v>
      </c>
    </row>
    <row r="3988" spans="1:6" x14ac:dyDescent="0.25">
      <c r="A3988">
        <v>3986</v>
      </c>
      <c r="B3988">
        <v>793</v>
      </c>
      <c r="C3988">
        <v>849</v>
      </c>
      <c r="D3988">
        <v>113</v>
      </c>
      <c r="E3988">
        <v>2</v>
      </c>
      <c r="F3988">
        <v>226</v>
      </c>
    </row>
    <row r="3989" spans="1:6" x14ac:dyDescent="0.25">
      <c r="A3989">
        <v>3987</v>
      </c>
      <c r="B3989">
        <v>793</v>
      </c>
      <c r="C3989">
        <v>72</v>
      </c>
      <c r="D3989">
        <v>118</v>
      </c>
      <c r="E3989">
        <v>3</v>
      </c>
      <c r="F3989">
        <v>354</v>
      </c>
    </row>
    <row r="3990" spans="1:6" x14ac:dyDescent="0.25">
      <c r="A3990">
        <v>3988</v>
      </c>
      <c r="B3990">
        <v>794</v>
      </c>
      <c r="C3990">
        <v>972</v>
      </c>
      <c r="D3990">
        <v>97</v>
      </c>
      <c r="E3990">
        <v>1</v>
      </c>
      <c r="F3990">
        <v>97</v>
      </c>
    </row>
    <row r="3991" spans="1:6" x14ac:dyDescent="0.25">
      <c r="A3991">
        <v>3989</v>
      </c>
      <c r="B3991">
        <v>794</v>
      </c>
      <c r="C3991">
        <v>209</v>
      </c>
      <c r="D3991">
        <v>98</v>
      </c>
      <c r="E3991">
        <v>2</v>
      </c>
      <c r="F3991">
        <v>196</v>
      </c>
    </row>
    <row r="3992" spans="1:6" x14ac:dyDescent="0.25">
      <c r="A3992">
        <v>3990</v>
      </c>
      <c r="B3992">
        <v>794</v>
      </c>
      <c r="C3992">
        <v>582</v>
      </c>
      <c r="D3992">
        <v>100</v>
      </c>
      <c r="E3992">
        <v>3</v>
      </c>
      <c r="F3992">
        <v>300</v>
      </c>
    </row>
    <row r="3993" spans="1:6" x14ac:dyDescent="0.25">
      <c r="A3993">
        <v>3991</v>
      </c>
      <c r="B3993">
        <v>794</v>
      </c>
      <c r="C3993">
        <v>247</v>
      </c>
      <c r="D3993">
        <v>95</v>
      </c>
      <c r="E3993">
        <v>2</v>
      </c>
      <c r="F3993">
        <v>190</v>
      </c>
    </row>
    <row r="3994" spans="1:6" x14ac:dyDescent="0.25">
      <c r="A3994">
        <v>3992</v>
      </c>
      <c r="B3994">
        <v>794</v>
      </c>
      <c r="C3994">
        <v>724</v>
      </c>
      <c r="D3994">
        <v>119</v>
      </c>
      <c r="E3994">
        <v>3</v>
      </c>
      <c r="F3994">
        <v>357</v>
      </c>
    </row>
    <row r="3995" spans="1:6" x14ac:dyDescent="0.25">
      <c r="A3995">
        <v>3993</v>
      </c>
      <c r="B3995">
        <v>794</v>
      </c>
      <c r="C3995">
        <v>470</v>
      </c>
      <c r="D3995">
        <v>118</v>
      </c>
      <c r="E3995">
        <v>2</v>
      </c>
      <c r="F3995">
        <v>236</v>
      </c>
    </row>
    <row r="3996" spans="1:6" x14ac:dyDescent="0.25">
      <c r="A3996">
        <v>3994</v>
      </c>
      <c r="B3996">
        <v>794</v>
      </c>
      <c r="C3996">
        <v>922</v>
      </c>
      <c r="D3996">
        <v>96</v>
      </c>
      <c r="E3996">
        <v>2</v>
      </c>
      <c r="F3996">
        <v>192</v>
      </c>
    </row>
    <row r="3997" spans="1:6" x14ac:dyDescent="0.25">
      <c r="A3997">
        <v>3995</v>
      </c>
      <c r="B3997">
        <v>795</v>
      </c>
      <c r="C3997">
        <v>11</v>
      </c>
      <c r="D3997">
        <v>96</v>
      </c>
      <c r="E3997">
        <v>3</v>
      </c>
      <c r="F3997">
        <v>288</v>
      </c>
    </row>
    <row r="3998" spans="1:6" x14ac:dyDescent="0.25">
      <c r="A3998">
        <v>3996</v>
      </c>
      <c r="B3998">
        <v>795</v>
      </c>
      <c r="C3998">
        <v>830</v>
      </c>
      <c r="D3998">
        <v>117</v>
      </c>
      <c r="E3998">
        <v>2</v>
      </c>
      <c r="F3998">
        <v>234</v>
      </c>
    </row>
    <row r="3999" spans="1:6" x14ac:dyDescent="0.25">
      <c r="A3999">
        <v>3997</v>
      </c>
      <c r="B3999">
        <v>796</v>
      </c>
      <c r="C3999">
        <v>362</v>
      </c>
      <c r="D3999">
        <v>94</v>
      </c>
      <c r="E3999">
        <v>2</v>
      </c>
      <c r="F3999">
        <v>188</v>
      </c>
    </row>
    <row r="4000" spans="1:6" x14ac:dyDescent="0.25">
      <c r="A4000">
        <v>3998</v>
      </c>
      <c r="B4000">
        <v>796</v>
      </c>
      <c r="C4000">
        <v>437</v>
      </c>
      <c r="D4000">
        <v>107</v>
      </c>
      <c r="E4000">
        <v>1</v>
      </c>
      <c r="F4000">
        <v>107</v>
      </c>
    </row>
    <row r="4001" spans="1:6" x14ac:dyDescent="0.25">
      <c r="A4001">
        <v>3999</v>
      </c>
      <c r="B4001">
        <v>797</v>
      </c>
      <c r="C4001">
        <v>904</v>
      </c>
      <c r="D4001">
        <v>94</v>
      </c>
      <c r="E4001">
        <v>1</v>
      </c>
      <c r="F4001">
        <v>94</v>
      </c>
    </row>
    <row r="4002" spans="1:6" x14ac:dyDescent="0.25">
      <c r="A4002">
        <v>4000</v>
      </c>
      <c r="B4002">
        <v>797</v>
      </c>
      <c r="C4002">
        <v>51</v>
      </c>
      <c r="D4002">
        <v>104</v>
      </c>
      <c r="E4002">
        <v>1</v>
      </c>
      <c r="F4002">
        <v>104</v>
      </c>
    </row>
    <row r="4003" spans="1:6" x14ac:dyDescent="0.25">
      <c r="A4003">
        <v>4001</v>
      </c>
      <c r="B4003">
        <v>797</v>
      </c>
      <c r="C4003">
        <v>610</v>
      </c>
      <c r="D4003">
        <v>112</v>
      </c>
      <c r="E4003">
        <v>3</v>
      </c>
      <c r="F4003">
        <v>336</v>
      </c>
    </row>
    <row r="4004" spans="1:6" x14ac:dyDescent="0.25">
      <c r="A4004">
        <v>4002</v>
      </c>
      <c r="B4004">
        <v>797</v>
      </c>
      <c r="C4004">
        <v>523</v>
      </c>
      <c r="D4004">
        <v>102</v>
      </c>
      <c r="E4004">
        <v>2</v>
      </c>
      <c r="F4004">
        <v>204</v>
      </c>
    </row>
    <row r="4005" spans="1:6" x14ac:dyDescent="0.25">
      <c r="A4005">
        <v>4003</v>
      </c>
      <c r="B4005">
        <v>797</v>
      </c>
      <c r="C4005">
        <v>981</v>
      </c>
      <c r="D4005">
        <v>106</v>
      </c>
      <c r="E4005">
        <v>1</v>
      </c>
      <c r="F4005">
        <v>106</v>
      </c>
    </row>
    <row r="4006" spans="1:6" x14ac:dyDescent="0.25">
      <c r="A4006">
        <v>4004</v>
      </c>
      <c r="B4006">
        <v>797</v>
      </c>
      <c r="C4006">
        <v>292</v>
      </c>
      <c r="D4006">
        <v>105</v>
      </c>
      <c r="E4006">
        <v>3</v>
      </c>
      <c r="F4006">
        <v>315</v>
      </c>
    </row>
    <row r="4007" spans="1:6" x14ac:dyDescent="0.25">
      <c r="A4007">
        <v>4005</v>
      </c>
      <c r="B4007">
        <v>797</v>
      </c>
      <c r="C4007">
        <v>64</v>
      </c>
      <c r="D4007">
        <v>104</v>
      </c>
      <c r="E4007">
        <v>2</v>
      </c>
      <c r="F4007">
        <v>208</v>
      </c>
    </row>
    <row r="4008" spans="1:6" x14ac:dyDescent="0.25">
      <c r="A4008">
        <v>4006</v>
      </c>
      <c r="B4008">
        <v>798</v>
      </c>
      <c r="C4008">
        <v>979</v>
      </c>
      <c r="D4008">
        <v>97</v>
      </c>
      <c r="E4008">
        <v>2</v>
      </c>
      <c r="F4008">
        <v>194</v>
      </c>
    </row>
    <row r="4009" spans="1:6" x14ac:dyDescent="0.25">
      <c r="A4009">
        <v>4007</v>
      </c>
      <c r="B4009">
        <v>798</v>
      </c>
      <c r="C4009">
        <v>560</v>
      </c>
      <c r="D4009">
        <v>100</v>
      </c>
      <c r="E4009">
        <v>2</v>
      </c>
      <c r="F4009">
        <v>200</v>
      </c>
    </row>
    <row r="4010" spans="1:6" x14ac:dyDescent="0.25">
      <c r="A4010">
        <v>4008</v>
      </c>
      <c r="B4010">
        <v>798</v>
      </c>
      <c r="C4010">
        <v>686</v>
      </c>
      <c r="D4010">
        <v>113</v>
      </c>
      <c r="E4010">
        <v>1</v>
      </c>
      <c r="F4010">
        <v>113</v>
      </c>
    </row>
    <row r="4011" spans="1:6" x14ac:dyDescent="0.25">
      <c r="A4011">
        <v>4009</v>
      </c>
      <c r="B4011">
        <v>798</v>
      </c>
      <c r="C4011">
        <v>916</v>
      </c>
      <c r="D4011">
        <v>96</v>
      </c>
      <c r="E4011">
        <v>2</v>
      </c>
      <c r="F4011">
        <v>192</v>
      </c>
    </row>
    <row r="4012" spans="1:6" x14ac:dyDescent="0.25">
      <c r="A4012">
        <v>4010</v>
      </c>
      <c r="B4012">
        <v>798</v>
      </c>
      <c r="C4012">
        <v>791</v>
      </c>
      <c r="D4012">
        <v>91</v>
      </c>
      <c r="E4012">
        <v>2</v>
      </c>
      <c r="F4012">
        <v>182</v>
      </c>
    </row>
    <row r="4013" spans="1:6" x14ac:dyDescent="0.25">
      <c r="A4013">
        <v>4011</v>
      </c>
      <c r="B4013">
        <v>799</v>
      </c>
      <c r="C4013">
        <v>331</v>
      </c>
      <c r="D4013">
        <v>109</v>
      </c>
      <c r="E4013">
        <v>3</v>
      </c>
      <c r="F4013">
        <v>327</v>
      </c>
    </row>
    <row r="4014" spans="1:6" x14ac:dyDescent="0.25">
      <c r="A4014">
        <v>4012</v>
      </c>
      <c r="B4014">
        <v>799</v>
      </c>
      <c r="C4014">
        <v>1208</v>
      </c>
      <c r="D4014">
        <v>105</v>
      </c>
      <c r="E4014">
        <v>3</v>
      </c>
      <c r="F4014">
        <v>315</v>
      </c>
    </row>
    <row r="4015" spans="1:6" x14ac:dyDescent="0.25">
      <c r="A4015">
        <v>4013</v>
      </c>
      <c r="B4015">
        <v>799</v>
      </c>
      <c r="C4015">
        <v>886</v>
      </c>
      <c r="D4015">
        <v>94</v>
      </c>
      <c r="E4015">
        <v>1</v>
      </c>
      <c r="F4015">
        <v>94</v>
      </c>
    </row>
    <row r="4016" spans="1:6" x14ac:dyDescent="0.25">
      <c r="A4016">
        <v>4014</v>
      </c>
      <c r="B4016">
        <v>799</v>
      </c>
      <c r="C4016">
        <v>1191</v>
      </c>
      <c r="D4016">
        <v>105</v>
      </c>
      <c r="E4016">
        <v>1</v>
      </c>
      <c r="F4016">
        <v>105</v>
      </c>
    </row>
    <row r="4017" spans="1:6" x14ac:dyDescent="0.25">
      <c r="A4017">
        <v>4015</v>
      </c>
      <c r="B4017">
        <v>799</v>
      </c>
      <c r="C4017">
        <v>17</v>
      </c>
      <c r="D4017">
        <v>96</v>
      </c>
      <c r="E4017">
        <v>1</v>
      </c>
      <c r="F4017">
        <v>96</v>
      </c>
    </row>
    <row r="4018" spans="1:6" x14ac:dyDescent="0.25">
      <c r="A4018">
        <v>4016</v>
      </c>
      <c r="B4018">
        <v>800</v>
      </c>
      <c r="C4018">
        <v>229</v>
      </c>
      <c r="D4018">
        <v>106</v>
      </c>
      <c r="E4018">
        <v>3</v>
      </c>
      <c r="F4018">
        <v>318</v>
      </c>
    </row>
    <row r="4019" spans="1:6" x14ac:dyDescent="0.25">
      <c r="A4019">
        <v>4017</v>
      </c>
      <c r="B4019">
        <v>800</v>
      </c>
      <c r="C4019">
        <v>1203</v>
      </c>
      <c r="D4019">
        <v>105</v>
      </c>
      <c r="E4019">
        <v>3</v>
      </c>
      <c r="F4019">
        <v>315</v>
      </c>
    </row>
    <row r="4020" spans="1:6" x14ac:dyDescent="0.25">
      <c r="A4020">
        <v>4018</v>
      </c>
      <c r="B4020">
        <v>800</v>
      </c>
      <c r="C4020">
        <v>77</v>
      </c>
      <c r="D4020">
        <v>118</v>
      </c>
      <c r="E4020">
        <v>1</v>
      </c>
      <c r="F4020">
        <v>118</v>
      </c>
    </row>
    <row r="4021" spans="1:6" x14ac:dyDescent="0.25">
      <c r="A4021">
        <v>4019</v>
      </c>
      <c r="B4021">
        <v>800</v>
      </c>
      <c r="C4021">
        <v>401</v>
      </c>
      <c r="D4021">
        <v>119</v>
      </c>
      <c r="E4021">
        <v>2</v>
      </c>
      <c r="F4021">
        <v>238</v>
      </c>
    </row>
    <row r="4022" spans="1:6" x14ac:dyDescent="0.25">
      <c r="A4022">
        <v>4020</v>
      </c>
      <c r="B4022">
        <v>801</v>
      </c>
      <c r="C4022">
        <v>1085</v>
      </c>
      <c r="D4022">
        <v>115</v>
      </c>
      <c r="E4022">
        <v>2</v>
      </c>
      <c r="F4022">
        <v>230</v>
      </c>
    </row>
    <row r="4023" spans="1:6" x14ac:dyDescent="0.25">
      <c r="A4023">
        <v>4021</v>
      </c>
      <c r="B4023">
        <v>801</v>
      </c>
      <c r="C4023">
        <v>960</v>
      </c>
      <c r="D4023">
        <v>97</v>
      </c>
      <c r="E4023">
        <v>2</v>
      </c>
      <c r="F4023">
        <v>194</v>
      </c>
    </row>
    <row r="4024" spans="1:6" x14ac:dyDescent="0.25">
      <c r="A4024">
        <v>4022</v>
      </c>
      <c r="B4024">
        <v>801</v>
      </c>
      <c r="C4024">
        <v>152</v>
      </c>
      <c r="D4024">
        <v>91</v>
      </c>
      <c r="E4024">
        <v>3</v>
      </c>
      <c r="F4024">
        <v>273</v>
      </c>
    </row>
    <row r="4025" spans="1:6" x14ac:dyDescent="0.25">
      <c r="A4025">
        <v>4023</v>
      </c>
      <c r="B4025">
        <v>801</v>
      </c>
      <c r="C4025">
        <v>724</v>
      </c>
      <c r="D4025">
        <v>119</v>
      </c>
      <c r="E4025">
        <v>1</v>
      </c>
      <c r="F4025">
        <v>119</v>
      </c>
    </row>
    <row r="4026" spans="1:6" x14ac:dyDescent="0.25">
      <c r="A4026">
        <v>4024</v>
      </c>
      <c r="B4026">
        <v>801</v>
      </c>
      <c r="C4026">
        <v>139</v>
      </c>
      <c r="D4026">
        <v>92</v>
      </c>
      <c r="E4026">
        <v>3</v>
      </c>
      <c r="F4026">
        <v>276</v>
      </c>
    </row>
    <row r="4027" spans="1:6" x14ac:dyDescent="0.25">
      <c r="A4027">
        <v>4025</v>
      </c>
      <c r="B4027">
        <v>801</v>
      </c>
      <c r="C4027">
        <v>879</v>
      </c>
      <c r="D4027">
        <v>94</v>
      </c>
      <c r="E4027">
        <v>2</v>
      </c>
      <c r="F4027">
        <v>188</v>
      </c>
    </row>
    <row r="4028" spans="1:6" x14ac:dyDescent="0.25">
      <c r="A4028">
        <v>4026</v>
      </c>
      <c r="B4028">
        <v>801</v>
      </c>
      <c r="C4028">
        <v>26</v>
      </c>
      <c r="D4028">
        <v>96</v>
      </c>
      <c r="E4028">
        <v>3</v>
      </c>
      <c r="F4028">
        <v>288</v>
      </c>
    </row>
    <row r="4029" spans="1:6" x14ac:dyDescent="0.25">
      <c r="A4029">
        <v>4027</v>
      </c>
      <c r="B4029">
        <v>801</v>
      </c>
      <c r="C4029">
        <v>397</v>
      </c>
      <c r="D4029">
        <v>119</v>
      </c>
      <c r="E4029">
        <v>3</v>
      </c>
      <c r="F4029">
        <v>357</v>
      </c>
    </row>
    <row r="4030" spans="1:6" x14ac:dyDescent="0.25">
      <c r="A4030">
        <v>4028</v>
      </c>
      <c r="B4030">
        <v>801</v>
      </c>
      <c r="C4030">
        <v>200</v>
      </c>
      <c r="D4030">
        <v>98</v>
      </c>
      <c r="E4030">
        <v>1</v>
      </c>
      <c r="F4030">
        <v>98</v>
      </c>
    </row>
    <row r="4031" spans="1:6" x14ac:dyDescent="0.25">
      <c r="A4031">
        <v>4029</v>
      </c>
      <c r="B4031">
        <v>801</v>
      </c>
      <c r="C4031">
        <v>818</v>
      </c>
      <c r="D4031">
        <v>117</v>
      </c>
      <c r="E4031">
        <v>1</v>
      </c>
      <c r="F4031">
        <v>117</v>
      </c>
    </row>
    <row r="4032" spans="1:6" x14ac:dyDescent="0.25">
      <c r="A4032">
        <v>4030</v>
      </c>
      <c r="B4032">
        <v>802</v>
      </c>
      <c r="C4032">
        <v>716</v>
      </c>
      <c r="D4032">
        <v>119</v>
      </c>
      <c r="E4032">
        <v>2</v>
      </c>
      <c r="F4032">
        <v>238</v>
      </c>
    </row>
    <row r="4033" spans="1:6" x14ac:dyDescent="0.25">
      <c r="A4033">
        <v>4031</v>
      </c>
      <c r="B4033">
        <v>803</v>
      </c>
      <c r="C4033">
        <v>511</v>
      </c>
      <c r="D4033">
        <v>102</v>
      </c>
      <c r="E4033">
        <v>2</v>
      </c>
      <c r="F4033">
        <v>204</v>
      </c>
    </row>
    <row r="4034" spans="1:6" x14ac:dyDescent="0.25">
      <c r="A4034">
        <v>4032</v>
      </c>
      <c r="B4034">
        <v>803</v>
      </c>
      <c r="C4034">
        <v>861</v>
      </c>
      <c r="D4034">
        <v>113</v>
      </c>
      <c r="E4034">
        <v>3</v>
      </c>
      <c r="F4034">
        <v>339</v>
      </c>
    </row>
    <row r="4035" spans="1:6" x14ac:dyDescent="0.25">
      <c r="A4035">
        <v>4033</v>
      </c>
      <c r="B4035">
        <v>803</v>
      </c>
      <c r="C4035">
        <v>930</v>
      </c>
      <c r="D4035">
        <v>96</v>
      </c>
      <c r="E4035">
        <v>3</v>
      </c>
      <c r="F4035">
        <v>288</v>
      </c>
    </row>
    <row r="4036" spans="1:6" x14ac:dyDescent="0.25">
      <c r="A4036">
        <v>4034</v>
      </c>
      <c r="B4036">
        <v>803</v>
      </c>
      <c r="C4036">
        <v>399</v>
      </c>
      <c r="D4036">
        <v>119</v>
      </c>
      <c r="E4036">
        <v>1</v>
      </c>
      <c r="F4036">
        <v>119</v>
      </c>
    </row>
    <row r="4037" spans="1:6" x14ac:dyDescent="0.25">
      <c r="A4037">
        <v>4035</v>
      </c>
      <c r="B4037">
        <v>804</v>
      </c>
      <c r="C4037">
        <v>923</v>
      </c>
      <c r="D4037">
        <v>96</v>
      </c>
      <c r="E4037">
        <v>1</v>
      </c>
      <c r="F4037">
        <v>96</v>
      </c>
    </row>
    <row r="4038" spans="1:6" x14ac:dyDescent="0.25">
      <c r="A4038">
        <v>4036</v>
      </c>
      <c r="B4038">
        <v>804</v>
      </c>
      <c r="C4038">
        <v>1133</v>
      </c>
      <c r="D4038">
        <v>102</v>
      </c>
      <c r="E4038">
        <v>1</v>
      </c>
      <c r="F4038">
        <v>102</v>
      </c>
    </row>
    <row r="4039" spans="1:6" x14ac:dyDescent="0.25">
      <c r="A4039">
        <v>4037</v>
      </c>
      <c r="B4039">
        <v>804</v>
      </c>
      <c r="C4039">
        <v>332</v>
      </c>
      <c r="D4039">
        <v>109</v>
      </c>
      <c r="E4039">
        <v>1</v>
      </c>
      <c r="F4039">
        <v>109</v>
      </c>
    </row>
    <row r="4040" spans="1:6" x14ac:dyDescent="0.25">
      <c r="A4040">
        <v>4038</v>
      </c>
      <c r="B4040">
        <v>804</v>
      </c>
      <c r="C4040">
        <v>710</v>
      </c>
      <c r="D4040">
        <v>119</v>
      </c>
      <c r="E4040">
        <v>3</v>
      </c>
      <c r="F4040">
        <v>357</v>
      </c>
    </row>
    <row r="4041" spans="1:6" x14ac:dyDescent="0.25">
      <c r="A4041">
        <v>4039</v>
      </c>
      <c r="B4041">
        <v>804</v>
      </c>
      <c r="C4041">
        <v>554</v>
      </c>
      <c r="D4041">
        <v>98</v>
      </c>
      <c r="E4041">
        <v>1</v>
      </c>
      <c r="F4041">
        <v>98</v>
      </c>
    </row>
    <row r="4042" spans="1:6" x14ac:dyDescent="0.25">
      <c r="A4042">
        <v>4040</v>
      </c>
      <c r="B4042">
        <v>804</v>
      </c>
      <c r="C4042">
        <v>995</v>
      </c>
      <c r="D4042">
        <v>106</v>
      </c>
      <c r="E4042">
        <v>2</v>
      </c>
      <c r="F4042">
        <v>212</v>
      </c>
    </row>
    <row r="4043" spans="1:6" x14ac:dyDescent="0.25">
      <c r="A4043">
        <v>4041</v>
      </c>
      <c r="B4043">
        <v>804</v>
      </c>
      <c r="C4043">
        <v>509</v>
      </c>
      <c r="D4043">
        <v>102</v>
      </c>
      <c r="E4043">
        <v>3</v>
      </c>
      <c r="F4043">
        <v>306</v>
      </c>
    </row>
    <row r="4044" spans="1:6" x14ac:dyDescent="0.25">
      <c r="A4044">
        <v>4042</v>
      </c>
      <c r="B4044">
        <v>804</v>
      </c>
      <c r="C4044">
        <v>962</v>
      </c>
      <c r="D4044">
        <v>97</v>
      </c>
      <c r="E4044">
        <v>3</v>
      </c>
      <c r="F4044">
        <v>291</v>
      </c>
    </row>
    <row r="4045" spans="1:6" x14ac:dyDescent="0.25">
      <c r="A4045">
        <v>4043</v>
      </c>
      <c r="B4045">
        <v>805</v>
      </c>
      <c r="C4045">
        <v>1054</v>
      </c>
      <c r="D4045">
        <v>93</v>
      </c>
      <c r="E4045">
        <v>2</v>
      </c>
      <c r="F4045">
        <v>186</v>
      </c>
    </row>
    <row r="4046" spans="1:6" x14ac:dyDescent="0.25">
      <c r="A4046">
        <v>4044</v>
      </c>
      <c r="B4046">
        <v>805</v>
      </c>
      <c r="C4046">
        <v>258</v>
      </c>
      <c r="D4046">
        <v>95</v>
      </c>
      <c r="E4046">
        <v>2</v>
      </c>
      <c r="F4046">
        <v>190</v>
      </c>
    </row>
    <row r="4047" spans="1:6" x14ac:dyDescent="0.25">
      <c r="A4047">
        <v>4045</v>
      </c>
      <c r="B4047">
        <v>805</v>
      </c>
      <c r="C4047">
        <v>1166</v>
      </c>
      <c r="D4047">
        <v>99</v>
      </c>
      <c r="E4047">
        <v>1</v>
      </c>
      <c r="F4047">
        <v>99</v>
      </c>
    </row>
    <row r="4048" spans="1:6" x14ac:dyDescent="0.25">
      <c r="A4048">
        <v>4046</v>
      </c>
      <c r="B4048">
        <v>805</v>
      </c>
      <c r="C4048">
        <v>25</v>
      </c>
      <c r="D4048">
        <v>96</v>
      </c>
      <c r="E4048">
        <v>3</v>
      </c>
      <c r="F4048">
        <v>288</v>
      </c>
    </row>
    <row r="4049" spans="1:6" x14ac:dyDescent="0.25">
      <c r="A4049">
        <v>4047</v>
      </c>
      <c r="B4049">
        <v>805</v>
      </c>
      <c r="C4049">
        <v>453</v>
      </c>
      <c r="D4049">
        <v>107</v>
      </c>
      <c r="E4049">
        <v>2</v>
      </c>
      <c r="F4049">
        <v>214</v>
      </c>
    </row>
    <row r="4050" spans="1:6" x14ac:dyDescent="0.25">
      <c r="A4050">
        <v>4048</v>
      </c>
      <c r="B4050">
        <v>805</v>
      </c>
      <c r="C4050">
        <v>715</v>
      </c>
      <c r="D4050">
        <v>119</v>
      </c>
      <c r="E4050">
        <v>2</v>
      </c>
      <c r="F4050">
        <v>238</v>
      </c>
    </row>
    <row r="4051" spans="1:6" x14ac:dyDescent="0.25">
      <c r="A4051">
        <v>4049</v>
      </c>
      <c r="B4051">
        <v>805</v>
      </c>
      <c r="C4051">
        <v>798</v>
      </c>
      <c r="D4051">
        <v>91</v>
      </c>
      <c r="E4051">
        <v>2</v>
      </c>
      <c r="F4051">
        <v>182</v>
      </c>
    </row>
    <row r="4052" spans="1:6" x14ac:dyDescent="0.25">
      <c r="A4052">
        <v>4050</v>
      </c>
      <c r="B4052">
        <v>806</v>
      </c>
      <c r="C4052">
        <v>522</v>
      </c>
      <c r="D4052">
        <v>102</v>
      </c>
      <c r="E4052">
        <v>1</v>
      </c>
      <c r="F4052">
        <v>102</v>
      </c>
    </row>
    <row r="4053" spans="1:6" x14ac:dyDescent="0.25">
      <c r="A4053">
        <v>4051</v>
      </c>
      <c r="B4053">
        <v>806</v>
      </c>
      <c r="C4053">
        <v>482</v>
      </c>
      <c r="D4053">
        <v>118</v>
      </c>
      <c r="E4053">
        <v>3</v>
      </c>
      <c r="F4053">
        <v>354</v>
      </c>
    </row>
    <row r="4054" spans="1:6" x14ac:dyDescent="0.25">
      <c r="A4054">
        <v>4052</v>
      </c>
      <c r="B4054">
        <v>807</v>
      </c>
      <c r="C4054">
        <v>897</v>
      </c>
      <c r="D4054">
        <v>94</v>
      </c>
      <c r="E4054">
        <v>1</v>
      </c>
      <c r="F4054">
        <v>94</v>
      </c>
    </row>
    <row r="4055" spans="1:6" x14ac:dyDescent="0.25">
      <c r="A4055">
        <v>4053</v>
      </c>
      <c r="B4055">
        <v>807</v>
      </c>
      <c r="C4055">
        <v>1017</v>
      </c>
      <c r="D4055">
        <v>90</v>
      </c>
      <c r="E4055">
        <v>1</v>
      </c>
      <c r="F4055">
        <v>90</v>
      </c>
    </row>
    <row r="4056" spans="1:6" x14ac:dyDescent="0.25">
      <c r="A4056">
        <v>4054</v>
      </c>
      <c r="B4056">
        <v>807</v>
      </c>
      <c r="C4056">
        <v>26</v>
      </c>
      <c r="D4056">
        <v>96</v>
      </c>
      <c r="E4056">
        <v>2</v>
      </c>
      <c r="F4056">
        <v>192</v>
      </c>
    </row>
    <row r="4057" spans="1:6" x14ac:dyDescent="0.25">
      <c r="A4057">
        <v>4055</v>
      </c>
      <c r="B4057">
        <v>807</v>
      </c>
      <c r="C4057">
        <v>199</v>
      </c>
      <c r="D4057">
        <v>98</v>
      </c>
      <c r="E4057">
        <v>2</v>
      </c>
      <c r="F4057">
        <v>196</v>
      </c>
    </row>
    <row r="4058" spans="1:6" x14ac:dyDescent="0.25">
      <c r="A4058">
        <v>4056</v>
      </c>
      <c r="B4058">
        <v>808</v>
      </c>
      <c r="C4058">
        <v>309</v>
      </c>
      <c r="D4058">
        <v>105</v>
      </c>
      <c r="E4058">
        <v>2</v>
      </c>
      <c r="F4058">
        <v>210</v>
      </c>
    </row>
    <row r="4059" spans="1:6" x14ac:dyDescent="0.25">
      <c r="A4059">
        <v>4057</v>
      </c>
      <c r="B4059">
        <v>808</v>
      </c>
      <c r="C4059">
        <v>1195</v>
      </c>
      <c r="D4059">
        <v>105</v>
      </c>
      <c r="E4059">
        <v>1</v>
      </c>
      <c r="F4059">
        <v>105</v>
      </c>
    </row>
    <row r="4060" spans="1:6" x14ac:dyDescent="0.25">
      <c r="A4060">
        <v>4058</v>
      </c>
      <c r="B4060">
        <v>808</v>
      </c>
      <c r="C4060">
        <v>378</v>
      </c>
      <c r="D4060">
        <v>94</v>
      </c>
      <c r="E4060">
        <v>3</v>
      </c>
      <c r="F4060">
        <v>282</v>
      </c>
    </row>
    <row r="4061" spans="1:6" x14ac:dyDescent="0.25">
      <c r="A4061">
        <v>4059</v>
      </c>
      <c r="B4061">
        <v>808</v>
      </c>
      <c r="C4061">
        <v>551</v>
      </c>
      <c r="D4061">
        <v>98</v>
      </c>
      <c r="E4061">
        <v>1</v>
      </c>
      <c r="F4061">
        <v>98</v>
      </c>
    </row>
    <row r="4062" spans="1:6" x14ac:dyDescent="0.25">
      <c r="A4062">
        <v>4060</v>
      </c>
      <c r="B4062">
        <v>808</v>
      </c>
      <c r="C4062">
        <v>850</v>
      </c>
      <c r="D4062">
        <v>113</v>
      </c>
      <c r="E4062">
        <v>2</v>
      </c>
      <c r="F4062">
        <v>226</v>
      </c>
    </row>
    <row r="4063" spans="1:6" x14ac:dyDescent="0.25">
      <c r="A4063">
        <v>4061</v>
      </c>
      <c r="B4063">
        <v>809</v>
      </c>
      <c r="C4063">
        <v>398</v>
      </c>
      <c r="D4063">
        <v>119</v>
      </c>
      <c r="E4063">
        <v>3</v>
      </c>
      <c r="F4063">
        <v>357</v>
      </c>
    </row>
    <row r="4064" spans="1:6" x14ac:dyDescent="0.25">
      <c r="A4064">
        <v>4062</v>
      </c>
      <c r="B4064">
        <v>809</v>
      </c>
      <c r="C4064">
        <v>824</v>
      </c>
      <c r="D4064">
        <v>117</v>
      </c>
      <c r="E4064">
        <v>2</v>
      </c>
      <c r="F4064">
        <v>234</v>
      </c>
    </row>
    <row r="4065" spans="1:6" x14ac:dyDescent="0.25">
      <c r="A4065">
        <v>4063</v>
      </c>
      <c r="B4065">
        <v>809</v>
      </c>
      <c r="C4065">
        <v>512</v>
      </c>
      <c r="D4065">
        <v>102</v>
      </c>
      <c r="E4065">
        <v>1</v>
      </c>
      <c r="F4065">
        <v>102</v>
      </c>
    </row>
    <row r="4066" spans="1:6" x14ac:dyDescent="0.25">
      <c r="A4066">
        <v>4064</v>
      </c>
      <c r="B4066">
        <v>809</v>
      </c>
      <c r="C4066">
        <v>778</v>
      </c>
      <c r="D4066">
        <v>91</v>
      </c>
      <c r="E4066">
        <v>1</v>
      </c>
      <c r="F4066">
        <v>91</v>
      </c>
    </row>
    <row r="4067" spans="1:6" x14ac:dyDescent="0.25">
      <c r="A4067">
        <v>4065</v>
      </c>
      <c r="B4067">
        <v>809</v>
      </c>
      <c r="C4067">
        <v>136</v>
      </c>
      <c r="D4067">
        <v>92</v>
      </c>
      <c r="E4067">
        <v>1</v>
      </c>
      <c r="F4067">
        <v>92</v>
      </c>
    </row>
    <row r="4068" spans="1:6" x14ac:dyDescent="0.25">
      <c r="A4068">
        <v>4066</v>
      </c>
      <c r="B4068">
        <v>810</v>
      </c>
      <c r="C4068">
        <v>1221</v>
      </c>
      <c r="D4068">
        <v>105</v>
      </c>
      <c r="E4068">
        <v>2</v>
      </c>
      <c r="F4068">
        <v>210</v>
      </c>
    </row>
    <row r="4069" spans="1:6" x14ac:dyDescent="0.25">
      <c r="A4069">
        <v>4067</v>
      </c>
      <c r="B4069">
        <v>810</v>
      </c>
      <c r="C4069">
        <v>356</v>
      </c>
      <c r="D4069">
        <v>94</v>
      </c>
      <c r="E4069">
        <v>1</v>
      </c>
      <c r="F4069">
        <v>94</v>
      </c>
    </row>
    <row r="4070" spans="1:6" x14ac:dyDescent="0.25">
      <c r="A4070">
        <v>4068</v>
      </c>
      <c r="B4070">
        <v>810</v>
      </c>
      <c r="C4070">
        <v>689</v>
      </c>
      <c r="D4070">
        <v>113</v>
      </c>
      <c r="E4070">
        <v>2</v>
      </c>
      <c r="F4070">
        <v>226</v>
      </c>
    </row>
    <row r="4071" spans="1:6" x14ac:dyDescent="0.25">
      <c r="A4071">
        <v>4069</v>
      </c>
      <c r="B4071">
        <v>810</v>
      </c>
      <c r="C4071">
        <v>762</v>
      </c>
      <c r="D4071">
        <v>109</v>
      </c>
      <c r="E4071">
        <v>1</v>
      </c>
      <c r="F4071">
        <v>109</v>
      </c>
    </row>
    <row r="4072" spans="1:6" x14ac:dyDescent="0.25">
      <c r="A4072">
        <v>4070</v>
      </c>
      <c r="B4072">
        <v>810</v>
      </c>
      <c r="C4072">
        <v>1202</v>
      </c>
      <c r="D4072">
        <v>105</v>
      </c>
      <c r="E4072">
        <v>3</v>
      </c>
      <c r="F4072">
        <v>315</v>
      </c>
    </row>
    <row r="4073" spans="1:6" x14ac:dyDescent="0.25">
      <c r="A4073">
        <v>4071</v>
      </c>
      <c r="B4073">
        <v>810</v>
      </c>
      <c r="C4073">
        <v>130</v>
      </c>
      <c r="D4073">
        <v>92</v>
      </c>
      <c r="E4073">
        <v>3</v>
      </c>
      <c r="F4073">
        <v>276</v>
      </c>
    </row>
    <row r="4074" spans="1:6" x14ac:dyDescent="0.25">
      <c r="A4074">
        <v>4072</v>
      </c>
      <c r="B4074">
        <v>810</v>
      </c>
      <c r="C4074">
        <v>691</v>
      </c>
      <c r="D4074">
        <v>113</v>
      </c>
      <c r="E4074">
        <v>3</v>
      </c>
      <c r="F4074">
        <v>339</v>
      </c>
    </row>
    <row r="4075" spans="1:6" x14ac:dyDescent="0.25">
      <c r="A4075">
        <v>4073</v>
      </c>
      <c r="B4075">
        <v>810</v>
      </c>
      <c r="C4075">
        <v>1166</v>
      </c>
      <c r="D4075">
        <v>99</v>
      </c>
      <c r="E4075">
        <v>3</v>
      </c>
      <c r="F4075">
        <v>297</v>
      </c>
    </row>
    <row r="4076" spans="1:6" x14ac:dyDescent="0.25">
      <c r="A4076">
        <v>4074</v>
      </c>
      <c r="B4076">
        <v>810</v>
      </c>
      <c r="C4076">
        <v>1025</v>
      </c>
      <c r="D4076">
        <v>90</v>
      </c>
      <c r="E4076">
        <v>3</v>
      </c>
      <c r="F4076">
        <v>270</v>
      </c>
    </row>
    <row r="4077" spans="1:6" x14ac:dyDescent="0.25">
      <c r="A4077">
        <v>4075</v>
      </c>
      <c r="B4077">
        <v>811</v>
      </c>
      <c r="C4077">
        <v>976</v>
      </c>
      <c r="D4077">
        <v>97</v>
      </c>
      <c r="E4077">
        <v>1</v>
      </c>
      <c r="F4077">
        <v>97</v>
      </c>
    </row>
    <row r="4078" spans="1:6" x14ac:dyDescent="0.25">
      <c r="A4078">
        <v>4076</v>
      </c>
      <c r="B4078">
        <v>811</v>
      </c>
      <c r="C4078">
        <v>521</v>
      </c>
      <c r="D4078">
        <v>102</v>
      </c>
      <c r="E4078">
        <v>2</v>
      </c>
      <c r="F4078">
        <v>204</v>
      </c>
    </row>
    <row r="4079" spans="1:6" x14ac:dyDescent="0.25">
      <c r="A4079">
        <v>4077</v>
      </c>
      <c r="B4079">
        <v>811</v>
      </c>
      <c r="C4079">
        <v>287</v>
      </c>
      <c r="D4079">
        <v>105</v>
      </c>
      <c r="E4079">
        <v>3</v>
      </c>
      <c r="F4079">
        <v>315</v>
      </c>
    </row>
    <row r="4080" spans="1:6" x14ac:dyDescent="0.25">
      <c r="A4080">
        <v>4078</v>
      </c>
      <c r="B4080">
        <v>812</v>
      </c>
      <c r="C4080">
        <v>796</v>
      </c>
      <c r="D4080">
        <v>91</v>
      </c>
      <c r="E4080">
        <v>1</v>
      </c>
      <c r="F4080">
        <v>91</v>
      </c>
    </row>
    <row r="4081" spans="1:6" x14ac:dyDescent="0.25">
      <c r="A4081">
        <v>4079</v>
      </c>
      <c r="B4081">
        <v>812</v>
      </c>
      <c r="C4081">
        <v>7</v>
      </c>
      <c r="D4081">
        <v>96</v>
      </c>
      <c r="E4081">
        <v>3</v>
      </c>
      <c r="F4081">
        <v>288</v>
      </c>
    </row>
    <row r="4082" spans="1:6" x14ac:dyDescent="0.25">
      <c r="A4082">
        <v>4080</v>
      </c>
      <c r="B4082">
        <v>812</v>
      </c>
      <c r="C4082">
        <v>717</v>
      </c>
      <c r="D4082">
        <v>119</v>
      </c>
      <c r="E4082">
        <v>2</v>
      </c>
      <c r="F4082">
        <v>238</v>
      </c>
    </row>
    <row r="4083" spans="1:6" x14ac:dyDescent="0.25">
      <c r="A4083">
        <v>4081</v>
      </c>
      <c r="B4083">
        <v>812</v>
      </c>
      <c r="C4083">
        <v>900</v>
      </c>
      <c r="D4083">
        <v>94</v>
      </c>
      <c r="E4083">
        <v>2</v>
      </c>
      <c r="F4083">
        <v>188</v>
      </c>
    </row>
    <row r="4084" spans="1:6" x14ac:dyDescent="0.25">
      <c r="A4084">
        <v>4082</v>
      </c>
      <c r="B4084">
        <v>813</v>
      </c>
      <c r="C4084">
        <v>272</v>
      </c>
      <c r="D4084">
        <v>95</v>
      </c>
      <c r="E4084">
        <v>2</v>
      </c>
      <c r="F4084">
        <v>190</v>
      </c>
    </row>
    <row r="4085" spans="1:6" x14ac:dyDescent="0.25">
      <c r="A4085">
        <v>4083</v>
      </c>
      <c r="B4085">
        <v>813</v>
      </c>
      <c r="C4085">
        <v>474</v>
      </c>
      <c r="D4085">
        <v>118</v>
      </c>
      <c r="E4085">
        <v>2</v>
      </c>
      <c r="F4085">
        <v>236</v>
      </c>
    </row>
    <row r="4086" spans="1:6" x14ac:dyDescent="0.25">
      <c r="A4086">
        <v>4084</v>
      </c>
      <c r="B4086">
        <v>813</v>
      </c>
      <c r="C4086">
        <v>567</v>
      </c>
      <c r="D4086">
        <v>100</v>
      </c>
      <c r="E4086">
        <v>3</v>
      </c>
      <c r="F4086">
        <v>300</v>
      </c>
    </row>
    <row r="4087" spans="1:6" x14ac:dyDescent="0.25">
      <c r="A4087">
        <v>4085</v>
      </c>
      <c r="B4087">
        <v>813</v>
      </c>
      <c r="C4087">
        <v>583</v>
      </c>
      <c r="D4087">
        <v>100</v>
      </c>
      <c r="E4087">
        <v>1</v>
      </c>
      <c r="F4087">
        <v>100</v>
      </c>
    </row>
    <row r="4088" spans="1:6" x14ac:dyDescent="0.25">
      <c r="A4088">
        <v>4086</v>
      </c>
      <c r="B4088">
        <v>813</v>
      </c>
      <c r="C4088">
        <v>259</v>
      </c>
      <c r="D4088">
        <v>95</v>
      </c>
      <c r="E4088">
        <v>3</v>
      </c>
      <c r="F4088">
        <v>285</v>
      </c>
    </row>
    <row r="4089" spans="1:6" x14ac:dyDescent="0.25">
      <c r="A4089">
        <v>4087</v>
      </c>
      <c r="B4089">
        <v>813</v>
      </c>
      <c r="C4089">
        <v>251</v>
      </c>
      <c r="D4089">
        <v>95</v>
      </c>
      <c r="E4089">
        <v>3</v>
      </c>
      <c r="F4089">
        <v>285</v>
      </c>
    </row>
    <row r="4090" spans="1:6" x14ac:dyDescent="0.25">
      <c r="A4090">
        <v>4088</v>
      </c>
      <c r="B4090">
        <v>813</v>
      </c>
      <c r="C4090">
        <v>431</v>
      </c>
      <c r="D4090">
        <v>107</v>
      </c>
      <c r="E4090">
        <v>3</v>
      </c>
      <c r="F4090">
        <v>321</v>
      </c>
    </row>
    <row r="4091" spans="1:6" x14ac:dyDescent="0.25">
      <c r="A4091">
        <v>4089</v>
      </c>
      <c r="B4091">
        <v>813</v>
      </c>
      <c r="C4091">
        <v>1248</v>
      </c>
      <c r="D4091">
        <v>112</v>
      </c>
      <c r="E4091">
        <v>2</v>
      </c>
      <c r="F4091">
        <v>224</v>
      </c>
    </row>
    <row r="4092" spans="1:6" x14ac:dyDescent="0.25">
      <c r="A4092">
        <v>4090</v>
      </c>
      <c r="B4092">
        <v>813</v>
      </c>
      <c r="C4092">
        <v>164</v>
      </c>
      <c r="D4092">
        <v>91</v>
      </c>
      <c r="E4092">
        <v>1</v>
      </c>
      <c r="F4092">
        <v>91</v>
      </c>
    </row>
    <row r="4093" spans="1:6" x14ac:dyDescent="0.25">
      <c r="A4093">
        <v>4091</v>
      </c>
      <c r="B4093">
        <v>814</v>
      </c>
      <c r="C4093">
        <v>398</v>
      </c>
      <c r="D4093">
        <v>119</v>
      </c>
      <c r="E4093">
        <v>3</v>
      </c>
      <c r="F4093">
        <v>357</v>
      </c>
    </row>
    <row r="4094" spans="1:6" x14ac:dyDescent="0.25">
      <c r="A4094">
        <v>4092</v>
      </c>
      <c r="B4094">
        <v>814</v>
      </c>
      <c r="C4094">
        <v>11</v>
      </c>
      <c r="D4094">
        <v>96</v>
      </c>
      <c r="E4094">
        <v>3</v>
      </c>
      <c r="F4094">
        <v>288</v>
      </c>
    </row>
    <row r="4095" spans="1:6" x14ac:dyDescent="0.25">
      <c r="A4095">
        <v>4093</v>
      </c>
      <c r="B4095">
        <v>814</v>
      </c>
      <c r="C4095">
        <v>983</v>
      </c>
      <c r="D4095">
        <v>106</v>
      </c>
      <c r="E4095">
        <v>1</v>
      </c>
      <c r="F4095">
        <v>106</v>
      </c>
    </row>
    <row r="4096" spans="1:6" x14ac:dyDescent="0.25">
      <c r="A4096">
        <v>4094</v>
      </c>
      <c r="B4096">
        <v>814</v>
      </c>
      <c r="C4096">
        <v>488</v>
      </c>
      <c r="D4096">
        <v>118</v>
      </c>
      <c r="E4096">
        <v>3</v>
      </c>
      <c r="F4096">
        <v>354</v>
      </c>
    </row>
    <row r="4097" spans="1:6" x14ac:dyDescent="0.25">
      <c r="A4097">
        <v>4095</v>
      </c>
      <c r="B4097">
        <v>814</v>
      </c>
      <c r="C4097">
        <v>342</v>
      </c>
      <c r="D4097">
        <v>109</v>
      </c>
      <c r="E4097">
        <v>2</v>
      </c>
      <c r="F4097">
        <v>218</v>
      </c>
    </row>
    <row r="4098" spans="1:6" x14ac:dyDescent="0.25">
      <c r="A4098">
        <v>4096</v>
      </c>
      <c r="B4098">
        <v>814</v>
      </c>
      <c r="C4098">
        <v>49</v>
      </c>
      <c r="D4098">
        <v>104</v>
      </c>
      <c r="E4098">
        <v>2</v>
      </c>
      <c r="F4098">
        <v>208</v>
      </c>
    </row>
    <row r="4099" spans="1:6" x14ac:dyDescent="0.25">
      <c r="A4099">
        <v>4097</v>
      </c>
      <c r="B4099">
        <v>814</v>
      </c>
      <c r="C4099">
        <v>727</v>
      </c>
      <c r="D4099">
        <v>119</v>
      </c>
      <c r="E4099">
        <v>3</v>
      </c>
      <c r="F4099">
        <v>357</v>
      </c>
    </row>
    <row r="4100" spans="1:6" x14ac:dyDescent="0.25">
      <c r="A4100">
        <v>4098</v>
      </c>
      <c r="B4100">
        <v>815</v>
      </c>
      <c r="C4100">
        <v>1204</v>
      </c>
      <c r="D4100">
        <v>105</v>
      </c>
      <c r="E4100">
        <v>3</v>
      </c>
      <c r="F4100">
        <v>315</v>
      </c>
    </row>
    <row r="4101" spans="1:6" x14ac:dyDescent="0.25">
      <c r="A4101">
        <v>4099</v>
      </c>
      <c r="B4101">
        <v>815</v>
      </c>
      <c r="C4101">
        <v>927</v>
      </c>
      <c r="D4101">
        <v>96</v>
      </c>
      <c r="E4101">
        <v>2</v>
      </c>
      <c r="F4101">
        <v>192</v>
      </c>
    </row>
    <row r="4102" spans="1:6" x14ac:dyDescent="0.25">
      <c r="A4102">
        <v>4100</v>
      </c>
      <c r="B4102">
        <v>815</v>
      </c>
      <c r="C4102">
        <v>1059</v>
      </c>
      <c r="D4102">
        <v>93</v>
      </c>
      <c r="E4102">
        <v>1</v>
      </c>
      <c r="F4102">
        <v>93</v>
      </c>
    </row>
    <row r="4103" spans="1:6" x14ac:dyDescent="0.25">
      <c r="A4103">
        <v>4101</v>
      </c>
      <c r="B4103">
        <v>815</v>
      </c>
      <c r="C4103">
        <v>448</v>
      </c>
      <c r="D4103">
        <v>107</v>
      </c>
      <c r="E4103">
        <v>2</v>
      </c>
      <c r="F4103">
        <v>214</v>
      </c>
    </row>
    <row r="4104" spans="1:6" x14ac:dyDescent="0.25">
      <c r="A4104">
        <v>4102</v>
      </c>
      <c r="B4104">
        <v>815</v>
      </c>
      <c r="C4104">
        <v>903</v>
      </c>
      <c r="D4104">
        <v>94</v>
      </c>
      <c r="E4104">
        <v>1</v>
      </c>
      <c r="F4104">
        <v>94</v>
      </c>
    </row>
    <row r="4105" spans="1:6" x14ac:dyDescent="0.25">
      <c r="A4105">
        <v>4103</v>
      </c>
      <c r="B4105">
        <v>815</v>
      </c>
      <c r="C4105">
        <v>1025</v>
      </c>
      <c r="D4105">
        <v>90</v>
      </c>
      <c r="E4105">
        <v>3</v>
      </c>
      <c r="F4105">
        <v>270</v>
      </c>
    </row>
    <row r="4106" spans="1:6" x14ac:dyDescent="0.25">
      <c r="A4106">
        <v>4104</v>
      </c>
      <c r="B4106">
        <v>815</v>
      </c>
      <c r="C4106">
        <v>556</v>
      </c>
      <c r="D4106">
        <v>98</v>
      </c>
      <c r="E4106">
        <v>2</v>
      </c>
      <c r="F4106">
        <v>196</v>
      </c>
    </row>
    <row r="4107" spans="1:6" x14ac:dyDescent="0.25">
      <c r="A4107">
        <v>4105</v>
      </c>
      <c r="B4107">
        <v>815</v>
      </c>
      <c r="C4107">
        <v>702</v>
      </c>
      <c r="D4107">
        <v>119</v>
      </c>
      <c r="E4107">
        <v>2</v>
      </c>
      <c r="F4107">
        <v>238</v>
      </c>
    </row>
    <row r="4108" spans="1:6" x14ac:dyDescent="0.25">
      <c r="A4108">
        <v>4106</v>
      </c>
      <c r="B4108">
        <v>816</v>
      </c>
      <c r="C4108">
        <v>954</v>
      </c>
      <c r="D4108">
        <v>97</v>
      </c>
      <c r="E4108">
        <v>1</v>
      </c>
      <c r="F4108">
        <v>97</v>
      </c>
    </row>
    <row r="4109" spans="1:6" x14ac:dyDescent="0.25">
      <c r="A4109">
        <v>4107</v>
      </c>
      <c r="B4109">
        <v>816</v>
      </c>
      <c r="C4109">
        <v>595</v>
      </c>
      <c r="D4109">
        <v>112</v>
      </c>
      <c r="E4109">
        <v>3</v>
      </c>
      <c r="F4109">
        <v>336</v>
      </c>
    </row>
    <row r="4110" spans="1:6" x14ac:dyDescent="0.25">
      <c r="A4110">
        <v>4108</v>
      </c>
      <c r="B4110">
        <v>816</v>
      </c>
      <c r="C4110">
        <v>1085</v>
      </c>
      <c r="D4110">
        <v>115</v>
      </c>
      <c r="E4110">
        <v>2</v>
      </c>
      <c r="F4110">
        <v>230</v>
      </c>
    </row>
    <row r="4111" spans="1:6" x14ac:dyDescent="0.25">
      <c r="A4111">
        <v>4109</v>
      </c>
      <c r="B4111">
        <v>816</v>
      </c>
      <c r="C4111">
        <v>460</v>
      </c>
      <c r="D4111">
        <v>118</v>
      </c>
      <c r="E4111">
        <v>1</v>
      </c>
      <c r="F4111">
        <v>118</v>
      </c>
    </row>
    <row r="4112" spans="1:6" x14ac:dyDescent="0.25">
      <c r="A4112">
        <v>4110</v>
      </c>
      <c r="B4112">
        <v>816</v>
      </c>
      <c r="C4112">
        <v>271</v>
      </c>
      <c r="D4112">
        <v>95</v>
      </c>
      <c r="E4112">
        <v>1</v>
      </c>
      <c r="F4112">
        <v>95</v>
      </c>
    </row>
    <row r="4113" spans="1:6" x14ac:dyDescent="0.25">
      <c r="A4113">
        <v>4111</v>
      </c>
      <c r="B4113">
        <v>816</v>
      </c>
      <c r="C4113">
        <v>214</v>
      </c>
      <c r="D4113">
        <v>106</v>
      </c>
      <c r="E4113">
        <v>1</v>
      </c>
      <c r="F4113">
        <v>106</v>
      </c>
    </row>
    <row r="4114" spans="1:6" x14ac:dyDescent="0.25">
      <c r="A4114">
        <v>4112</v>
      </c>
      <c r="B4114">
        <v>817</v>
      </c>
      <c r="C4114">
        <v>783</v>
      </c>
      <c r="D4114">
        <v>91</v>
      </c>
      <c r="E4114">
        <v>1</v>
      </c>
      <c r="F4114">
        <v>91</v>
      </c>
    </row>
    <row r="4115" spans="1:6" x14ac:dyDescent="0.25">
      <c r="A4115">
        <v>4113</v>
      </c>
      <c r="B4115">
        <v>817</v>
      </c>
      <c r="C4115">
        <v>181</v>
      </c>
      <c r="D4115">
        <v>98</v>
      </c>
      <c r="E4115">
        <v>1</v>
      </c>
      <c r="F4115">
        <v>98</v>
      </c>
    </row>
    <row r="4116" spans="1:6" x14ac:dyDescent="0.25">
      <c r="A4116">
        <v>4114</v>
      </c>
      <c r="B4116">
        <v>817</v>
      </c>
      <c r="C4116">
        <v>1153</v>
      </c>
      <c r="D4116">
        <v>102</v>
      </c>
      <c r="E4116">
        <v>3</v>
      </c>
      <c r="F4116">
        <v>306</v>
      </c>
    </row>
    <row r="4117" spans="1:6" x14ac:dyDescent="0.25">
      <c r="A4117">
        <v>4115</v>
      </c>
      <c r="B4117">
        <v>817</v>
      </c>
      <c r="C4117">
        <v>149</v>
      </c>
      <c r="D4117">
        <v>91</v>
      </c>
      <c r="E4117">
        <v>1</v>
      </c>
      <c r="F4117">
        <v>91</v>
      </c>
    </row>
    <row r="4118" spans="1:6" x14ac:dyDescent="0.25">
      <c r="A4118">
        <v>4116</v>
      </c>
      <c r="B4118">
        <v>817</v>
      </c>
      <c r="C4118">
        <v>622</v>
      </c>
      <c r="D4118">
        <v>112</v>
      </c>
      <c r="E4118">
        <v>2</v>
      </c>
      <c r="F4118">
        <v>224</v>
      </c>
    </row>
    <row r="4119" spans="1:6" x14ac:dyDescent="0.25">
      <c r="A4119">
        <v>4117</v>
      </c>
      <c r="B4119">
        <v>818</v>
      </c>
      <c r="C4119">
        <v>1240</v>
      </c>
      <c r="D4119">
        <v>112</v>
      </c>
      <c r="E4119">
        <v>1</v>
      </c>
      <c r="F4119">
        <v>112</v>
      </c>
    </row>
    <row r="4120" spans="1:6" x14ac:dyDescent="0.25">
      <c r="A4120">
        <v>4118</v>
      </c>
      <c r="B4120">
        <v>818</v>
      </c>
      <c r="C4120">
        <v>931</v>
      </c>
      <c r="D4120">
        <v>96</v>
      </c>
      <c r="E4120">
        <v>3</v>
      </c>
      <c r="F4120">
        <v>288</v>
      </c>
    </row>
    <row r="4121" spans="1:6" x14ac:dyDescent="0.25">
      <c r="A4121">
        <v>4119</v>
      </c>
      <c r="B4121">
        <v>819</v>
      </c>
      <c r="C4121">
        <v>843</v>
      </c>
      <c r="D4121">
        <v>113</v>
      </c>
      <c r="E4121">
        <v>2</v>
      </c>
      <c r="F4121">
        <v>226</v>
      </c>
    </row>
    <row r="4122" spans="1:6" x14ac:dyDescent="0.25">
      <c r="A4122">
        <v>4120</v>
      </c>
      <c r="B4122">
        <v>819</v>
      </c>
      <c r="C4122">
        <v>109</v>
      </c>
      <c r="D4122">
        <v>92</v>
      </c>
      <c r="E4122">
        <v>2</v>
      </c>
      <c r="F4122">
        <v>184</v>
      </c>
    </row>
    <row r="4123" spans="1:6" x14ac:dyDescent="0.25">
      <c r="A4123">
        <v>4121</v>
      </c>
      <c r="B4123">
        <v>819</v>
      </c>
      <c r="C4123">
        <v>1144</v>
      </c>
      <c r="D4123">
        <v>102</v>
      </c>
      <c r="E4123">
        <v>2</v>
      </c>
      <c r="F4123">
        <v>204</v>
      </c>
    </row>
    <row r="4124" spans="1:6" x14ac:dyDescent="0.25">
      <c r="A4124">
        <v>4122</v>
      </c>
      <c r="B4124">
        <v>819</v>
      </c>
      <c r="C4124">
        <v>130</v>
      </c>
      <c r="D4124">
        <v>92</v>
      </c>
      <c r="E4124">
        <v>3</v>
      </c>
      <c r="F4124">
        <v>276</v>
      </c>
    </row>
    <row r="4125" spans="1:6" x14ac:dyDescent="0.25">
      <c r="A4125">
        <v>4123</v>
      </c>
      <c r="B4125">
        <v>820</v>
      </c>
      <c r="C4125">
        <v>292</v>
      </c>
      <c r="D4125">
        <v>105</v>
      </c>
      <c r="E4125">
        <v>2</v>
      </c>
      <c r="F4125">
        <v>210</v>
      </c>
    </row>
    <row r="4126" spans="1:6" x14ac:dyDescent="0.25">
      <c r="A4126">
        <v>4124</v>
      </c>
      <c r="B4126">
        <v>820</v>
      </c>
      <c r="C4126">
        <v>1118</v>
      </c>
      <c r="D4126">
        <v>115</v>
      </c>
      <c r="E4126">
        <v>1</v>
      </c>
      <c r="F4126">
        <v>115</v>
      </c>
    </row>
    <row r="4127" spans="1:6" x14ac:dyDescent="0.25">
      <c r="A4127">
        <v>4125</v>
      </c>
      <c r="B4127">
        <v>820</v>
      </c>
      <c r="C4127">
        <v>1163</v>
      </c>
      <c r="D4127">
        <v>99</v>
      </c>
      <c r="E4127">
        <v>1</v>
      </c>
      <c r="F4127">
        <v>99</v>
      </c>
    </row>
    <row r="4128" spans="1:6" x14ac:dyDescent="0.25">
      <c r="A4128">
        <v>4126</v>
      </c>
      <c r="B4128">
        <v>820</v>
      </c>
      <c r="C4128">
        <v>1085</v>
      </c>
      <c r="D4128">
        <v>115</v>
      </c>
      <c r="E4128">
        <v>2</v>
      </c>
      <c r="F4128">
        <v>230</v>
      </c>
    </row>
    <row r="4129" spans="1:6" x14ac:dyDescent="0.25">
      <c r="A4129">
        <v>4127</v>
      </c>
      <c r="B4129">
        <v>820</v>
      </c>
      <c r="C4129">
        <v>748</v>
      </c>
      <c r="D4129">
        <v>109</v>
      </c>
      <c r="E4129">
        <v>1</v>
      </c>
      <c r="F4129">
        <v>109</v>
      </c>
    </row>
    <row r="4130" spans="1:6" x14ac:dyDescent="0.25">
      <c r="A4130">
        <v>4128</v>
      </c>
      <c r="B4130">
        <v>820</v>
      </c>
      <c r="C4130">
        <v>591</v>
      </c>
      <c r="D4130">
        <v>100</v>
      </c>
      <c r="E4130">
        <v>2</v>
      </c>
      <c r="F4130">
        <v>200</v>
      </c>
    </row>
    <row r="4131" spans="1:6" x14ac:dyDescent="0.25">
      <c r="A4131">
        <v>4129</v>
      </c>
      <c r="B4131">
        <v>820</v>
      </c>
      <c r="C4131">
        <v>1165</v>
      </c>
      <c r="D4131">
        <v>99</v>
      </c>
      <c r="E4131">
        <v>1</v>
      </c>
      <c r="F4131">
        <v>99</v>
      </c>
    </row>
    <row r="4132" spans="1:6" x14ac:dyDescent="0.25">
      <c r="A4132">
        <v>4130</v>
      </c>
      <c r="B4132">
        <v>821</v>
      </c>
      <c r="C4132">
        <v>961</v>
      </c>
      <c r="D4132">
        <v>97</v>
      </c>
      <c r="E4132">
        <v>3</v>
      </c>
      <c r="F4132">
        <v>291</v>
      </c>
    </row>
    <row r="4133" spans="1:6" x14ac:dyDescent="0.25">
      <c r="A4133">
        <v>4131</v>
      </c>
      <c r="B4133">
        <v>821</v>
      </c>
      <c r="C4133">
        <v>317</v>
      </c>
      <c r="D4133">
        <v>109</v>
      </c>
      <c r="E4133">
        <v>2</v>
      </c>
      <c r="F4133">
        <v>218</v>
      </c>
    </row>
    <row r="4134" spans="1:6" x14ac:dyDescent="0.25">
      <c r="A4134">
        <v>4132</v>
      </c>
      <c r="B4134">
        <v>821</v>
      </c>
      <c r="C4134">
        <v>1084</v>
      </c>
      <c r="D4134">
        <v>93</v>
      </c>
      <c r="E4134">
        <v>3</v>
      </c>
      <c r="F4134">
        <v>279</v>
      </c>
    </row>
    <row r="4135" spans="1:6" x14ac:dyDescent="0.25">
      <c r="A4135">
        <v>4133</v>
      </c>
      <c r="B4135">
        <v>822</v>
      </c>
      <c r="C4135">
        <v>715</v>
      </c>
      <c r="D4135">
        <v>119</v>
      </c>
      <c r="E4135">
        <v>1</v>
      </c>
      <c r="F4135">
        <v>119</v>
      </c>
    </row>
    <row r="4136" spans="1:6" x14ac:dyDescent="0.25">
      <c r="A4136">
        <v>4134</v>
      </c>
      <c r="B4136">
        <v>822</v>
      </c>
      <c r="C4136">
        <v>662</v>
      </c>
      <c r="D4136">
        <v>93</v>
      </c>
      <c r="E4136">
        <v>2</v>
      </c>
      <c r="F4136">
        <v>186</v>
      </c>
    </row>
    <row r="4137" spans="1:6" x14ac:dyDescent="0.25">
      <c r="A4137">
        <v>4135</v>
      </c>
      <c r="B4137">
        <v>822</v>
      </c>
      <c r="C4137">
        <v>857</v>
      </c>
      <c r="D4137">
        <v>113</v>
      </c>
      <c r="E4137">
        <v>2</v>
      </c>
      <c r="F4137">
        <v>226</v>
      </c>
    </row>
    <row r="4138" spans="1:6" x14ac:dyDescent="0.25">
      <c r="A4138">
        <v>4136</v>
      </c>
      <c r="B4138">
        <v>822</v>
      </c>
      <c r="C4138">
        <v>181</v>
      </c>
      <c r="D4138">
        <v>98</v>
      </c>
      <c r="E4138">
        <v>1</v>
      </c>
      <c r="F4138">
        <v>98</v>
      </c>
    </row>
    <row r="4139" spans="1:6" x14ac:dyDescent="0.25">
      <c r="A4139">
        <v>4137</v>
      </c>
      <c r="B4139">
        <v>822</v>
      </c>
      <c r="C4139">
        <v>952</v>
      </c>
      <c r="D4139">
        <v>97</v>
      </c>
      <c r="E4139">
        <v>1</v>
      </c>
      <c r="F4139">
        <v>97</v>
      </c>
    </row>
    <row r="4140" spans="1:6" x14ac:dyDescent="0.25">
      <c r="A4140">
        <v>4138</v>
      </c>
      <c r="B4140">
        <v>824</v>
      </c>
      <c r="C4140">
        <v>24</v>
      </c>
      <c r="D4140">
        <v>96</v>
      </c>
      <c r="E4140">
        <v>3</v>
      </c>
      <c r="F4140">
        <v>288</v>
      </c>
    </row>
    <row r="4141" spans="1:6" x14ac:dyDescent="0.25">
      <c r="A4141">
        <v>4139</v>
      </c>
      <c r="B4141">
        <v>824</v>
      </c>
      <c r="C4141">
        <v>589</v>
      </c>
      <c r="D4141">
        <v>100</v>
      </c>
      <c r="E4141">
        <v>2</v>
      </c>
      <c r="F4141">
        <v>200</v>
      </c>
    </row>
    <row r="4142" spans="1:6" x14ac:dyDescent="0.25">
      <c r="A4142">
        <v>4140</v>
      </c>
      <c r="B4142">
        <v>824</v>
      </c>
      <c r="C4142">
        <v>68</v>
      </c>
      <c r="D4142">
        <v>104</v>
      </c>
      <c r="E4142">
        <v>1</v>
      </c>
      <c r="F4142">
        <v>104</v>
      </c>
    </row>
    <row r="4143" spans="1:6" x14ac:dyDescent="0.25">
      <c r="A4143">
        <v>4141</v>
      </c>
      <c r="B4143">
        <v>825</v>
      </c>
      <c r="C4143">
        <v>563</v>
      </c>
      <c r="D4143">
        <v>100</v>
      </c>
      <c r="E4143">
        <v>1</v>
      </c>
      <c r="F4143">
        <v>100</v>
      </c>
    </row>
    <row r="4144" spans="1:6" x14ac:dyDescent="0.25">
      <c r="A4144">
        <v>4142</v>
      </c>
      <c r="B4144">
        <v>825</v>
      </c>
      <c r="C4144">
        <v>1148</v>
      </c>
      <c r="D4144">
        <v>102</v>
      </c>
      <c r="E4144">
        <v>1</v>
      </c>
      <c r="F4144">
        <v>102</v>
      </c>
    </row>
    <row r="4145" spans="1:6" x14ac:dyDescent="0.25">
      <c r="A4145">
        <v>4143</v>
      </c>
      <c r="B4145">
        <v>825</v>
      </c>
      <c r="C4145">
        <v>164</v>
      </c>
      <c r="D4145">
        <v>91</v>
      </c>
      <c r="E4145">
        <v>1</v>
      </c>
      <c r="F4145">
        <v>91</v>
      </c>
    </row>
    <row r="4146" spans="1:6" x14ac:dyDescent="0.25">
      <c r="A4146">
        <v>4144</v>
      </c>
      <c r="B4146">
        <v>825</v>
      </c>
      <c r="C4146">
        <v>1008</v>
      </c>
      <c r="D4146">
        <v>106</v>
      </c>
      <c r="E4146">
        <v>2</v>
      </c>
      <c r="F4146">
        <v>212</v>
      </c>
    </row>
    <row r="4147" spans="1:6" x14ac:dyDescent="0.25">
      <c r="A4147">
        <v>4145</v>
      </c>
      <c r="B4147">
        <v>825</v>
      </c>
      <c r="C4147">
        <v>1115</v>
      </c>
      <c r="D4147">
        <v>115</v>
      </c>
      <c r="E4147">
        <v>2</v>
      </c>
      <c r="F4147">
        <v>230</v>
      </c>
    </row>
    <row r="4148" spans="1:6" x14ac:dyDescent="0.25">
      <c r="A4148">
        <v>4146</v>
      </c>
      <c r="B4148">
        <v>825</v>
      </c>
      <c r="C4148">
        <v>109</v>
      </c>
      <c r="D4148">
        <v>92</v>
      </c>
      <c r="E4148">
        <v>2</v>
      </c>
      <c r="F4148">
        <v>184</v>
      </c>
    </row>
    <row r="4149" spans="1:6" x14ac:dyDescent="0.25">
      <c r="A4149">
        <v>4147</v>
      </c>
      <c r="B4149">
        <v>825</v>
      </c>
      <c r="C4149">
        <v>936</v>
      </c>
      <c r="D4149">
        <v>96</v>
      </c>
      <c r="E4149">
        <v>1</v>
      </c>
      <c r="F4149">
        <v>96</v>
      </c>
    </row>
    <row r="4150" spans="1:6" x14ac:dyDescent="0.25">
      <c r="A4150">
        <v>4148</v>
      </c>
      <c r="B4150">
        <v>826</v>
      </c>
      <c r="C4150">
        <v>554</v>
      </c>
      <c r="D4150">
        <v>98</v>
      </c>
      <c r="E4150">
        <v>1</v>
      </c>
      <c r="F4150">
        <v>98</v>
      </c>
    </row>
    <row r="4151" spans="1:6" x14ac:dyDescent="0.25">
      <c r="A4151">
        <v>4149</v>
      </c>
      <c r="B4151">
        <v>826</v>
      </c>
      <c r="C4151">
        <v>547</v>
      </c>
      <c r="D4151">
        <v>98</v>
      </c>
      <c r="E4151">
        <v>2</v>
      </c>
      <c r="F4151">
        <v>196</v>
      </c>
    </row>
    <row r="4152" spans="1:6" x14ac:dyDescent="0.25">
      <c r="A4152">
        <v>4150</v>
      </c>
      <c r="B4152">
        <v>827</v>
      </c>
      <c r="C4152">
        <v>169</v>
      </c>
      <c r="D4152">
        <v>91</v>
      </c>
      <c r="E4152">
        <v>1</v>
      </c>
      <c r="F4152">
        <v>91</v>
      </c>
    </row>
    <row r="4153" spans="1:6" x14ac:dyDescent="0.25">
      <c r="A4153">
        <v>4151</v>
      </c>
      <c r="B4153">
        <v>827</v>
      </c>
      <c r="C4153">
        <v>873</v>
      </c>
      <c r="D4153">
        <v>113</v>
      </c>
      <c r="E4153">
        <v>1</v>
      </c>
      <c r="F4153">
        <v>113</v>
      </c>
    </row>
    <row r="4154" spans="1:6" x14ac:dyDescent="0.25">
      <c r="A4154">
        <v>4152</v>
      </c>
      <c r="B4154">
        <v>827</v>
      </c>
      <c r="C4154">
        <v>363</v>
      </c>
      <c r="D4154">
        <v>94</v>
      </c>
      <c r="E4154">
        <v>1</v>
      </c>
      <c r="F4154">
        <v>94</v>
      </c>
    </row>
    <row r="4155" spans="1:6" x14ac:dyDescent="0.25">
      <c r="A4155">
        <v>4153</v>
      </c>
      <c r="B4155">
        <v>827</v>
      </c>
      <c r="C4155">
        <v>919</v>
      </c>
      <c r="D4155">
        <v>96</v>
      </c>
      <c r="E4155">
        <v>1</v>
      </c>
      <c r="F4155">
        <v>96</v>
      </c>
    </row>
    <row r="4156" spans="1:6" x14ac:dyDescent="0.25">
      <c r="A4156">
        <v>4154</v>
      </c>
      <c r="B4156">
        <v>827</v>
      </c>
      <c r="C4156">
        <v>589</v>
      </c>
      <c r="D4156">
        <v>100</v>
      </c>
      <c r="E4156">
        <v>3</v>
      </c>
      <c r="F4156">
        <v>300</v>
      </c>
    </row>
    <row r="4157" spans="1:6" x14ac:dyDescent="0.25">
      <c r="A4157">
        <v>4155</v>
      </c>
      <c r="B4157">
        <v>827</v>
      </c>
      <c r="C4157">
        <v>488</v>
      </c>
      <c r="D4157">
        <v>118</v>
      </c>
      <c r="E4157">
        <v>1</v>
      </c>
      <c r="F4157">
        <v>118</v>
      </c>
    </row>
    <row r="4158" spans="1:6" x14ac:dyDescent="0.25">
      <c r="A4158">
        <v>4156</v>
      </c>
      <c r="B4158">
        <v>827</v>
      </c>
      <c r="C4158">
        <v>604</v>
      </c>
      <c r="D4158">
        <v>112</v>
      </c>
      <c r="E4158">
        <v>3</v>
      </c>
      <c r="F4158">
        <v>336</v>
      </c>
    </row>
    <row r="4159" spans="1:6" x14ac:dyDescent="0.25">
      <c r="A4159">
        <v>4157</v>
      </c>
      <c r="B4159">
        <v>827</v>
      </c>
      <c r="C4159">
        <v>736</v>
      </c>
      <c r="D4159">
        <v>109</v>
      </c>
      <c r="E4159">
        <v>2</v>
      </c>
      <c r="F4159">
        <v>218</v>
      </c>
    </row>
    <row r="4160" spans="1:6" x14ac:dyDescent="0.25">
      <c r="A4160">
        <v>4158</v>
      </c>
      <c r="B4160">
        <v>827</v>
      </c>
      <c r="C4160">
        <v>1012</v>
      </c>
      <c r="D4160">
        <v>106</v>
      </c>
      <c r="E4160">
        <v>1</v>
      </c>
      <c r="F4160">
        <v>106</v>
      </c>
    </row>
    <row r="4161" spans="1:6" x14ac:dyDescent="0.25">
      <c r="A4161">
        <v>4159</v>
      </c>
      <c r="B4161">
        <v>828</v>
      </c>
      <c r="C4161">
        <v>626</v>
      </c>
      <c r="D4161">
        <v>112</v>
      </c>
      <c r="E4161">
        <v>2</v>
      </c>
      <c r="F4161">
        <v>224</v>
      </c>
    </row>
    <row r="4162" spans="1:6" x14ac:dyDescent="0.25">
      <c r="A4162">
        <v>4160</v>
      </c>
      <c r="B4162">
        <v>828</v>
      </c>
      <c r="C4162">
        <v>56</v>
      </c>
      <c r="D4162">
        <v>104</v>
      </c>
      <c r="E4162">
        <v>2</v>
      </c>
      <c r="F4162">
        <v>208</v>
      </c>
    </row>
    <row r="4163" spans="1:6" x14ac:dyDescent="0.25">
      <c r="A4163">
        <v>4161</v>
      </c>
      <c r="B4163">
        <v>828</v>
      </c>
      <c r="C4163">
        <v>39</v>
      </c>
      <c r="D4163">
        <v>104</v>
      </c>
      <c r="E4163">
        <v>3</v>
      </c>
      <c r="F4163">
        <v>312</v>
      </c>
    </row>
    <row r="4164" spans="1:6" x14ac:dyDescent="0.25">
      <c r="A4164">
        <v>4162</v>
      </c>
      <c r="B4164">
        <v>828</v>
      </c>
      <c r="C4164">
        <v>1114</v>
      </c>
      <c r="D4164">
        <v>115</v>
      </c>
      <c r="E4164">
        <v>1</v>
      </c>
      <c r="F4164">
        <v>115</v>
      </c>
    </row>
    <row r="4165" spans="1:6" x14ac:dyDescent="0.25">
      <c r="A4165">
        <v>4163</v>
      </c>
      <c r="B4165">
        <v>829</v>
      </c>
      <c r="C4165">
        <v>1193</v>
      </c>
      <c r="D4165">
        <v>105</v>
      </c>
      <c r="E4165">
        <v>3</v>
      </c>
      <c r="F4165">
        <v>315</v>
      </c>
    </row>
    <row r="4166" spans="1:6" x14ac:dyDescent="0.25">
      <c r="A4166">
        <v>4164</v>
      </c>
      <c r="B4166">
        <v>829</v>
      </c>
      <c r="C4166">
        <v>294</v>
      </c>
      <c r="D4166">
        <v>105</v>
      </c>
      <c r="E4166">
        <v>2</v>
      </c>
      <c r="F4166">
        <v>210</v>
      </c>
    </row>
    <row r="4167" spans="1:6" x14ac:dyDescent="0.25">
      <c r="A4167">
        <v>4165</v>
      </c>
      <c r="B4167">
        <v>829</v>
      </c>
      <c r="C4167">
        <v>592</v>
      </c>
      <c r="D4167">
        <v>100</v>
      </c>
      <c r="E4167">
        <v>2</v>
      </c>
      <c r="F4167">
        <v>200</v>
      </c>
    </row>
    <row r="4168" spans="1:6" x14ac:dyDescent="0.25">
      <c r="A4168">
        <v>4166</v>
      </c>
      <c r="B4168">
        <v>829</v>
      </c>
      <c r="C4168">
        <v>1104</v>
      </c>
      <c r="D4168">
        <v>115</v>
      </c>
      <c r="E4168">
        <v>1</v>
      </c>
      <c r="F4168">
        <v>115</v>
      </c>
    </row>
    <row r="4169" spans="1:6" x14ac:dyDescent="0.25">
      <c r="A4169">
        <v>4167</v>
      </c>
      <c r="B4169">
        <v>830</v>
      </c>
      <c r="C4169">
        <v>804</v>
      </c>
      <c r="D4169">
        <v>91</v>
      </c>
      <c r="E4169">
        <v>2</v>
      </c>
      <c r="F4169">
        <v>182</v>
      </c>
    </row>
    <row r="4170" spans="1:6" x14ac:dyDescent="0.25">
      <c r="A4170">
        <v>4168</v>
      </c>
      <c r="B4170">
        <v>830</v>
      </c>
      <c r="C4170">
        <v>1006</v>
      </c>
      <c r="D4170">
        <v>106</v>
      </c>
      <c r="E4170">
        <v>1</v>
      </c>
      <c r="F4170">
        <v>106</v>
      </c>
    </row>
    <row r="4171" spans="1:6" x14ac:dyDescent="0.25">
      <c r="A4171">
        <v>4169</v>
      </c>
      <c r="B4171">
        <v>830</v>
      </c>
      <c r="C4171">
        <v>328</v>
      </c>
      <c r="D4171">
        <v>109</v>
      </c>
      <c r="E4171">
        <v>2</v>
      </c>
      <c r="F4171">
        <v>218</v>
      </c>
    </row>
    <row r="4172" spans="1:6" x14ac:dyDescent="0.25">
      <c r="A4172">
        <v>4170</v>
      </c>
      <c r="B4172">
        <v>830</v>
      </c>
      <c r="C4172">
        <v>898</v>
      </c>
      <c r="D4172">
        <v>94</v>
      </c>
      <c r="E4172">
        <v>3</v>
      </c>
      <c r="F4172">
        <v>282</v>
      </c>
    </row>
    <row r="4173" spans="1:6" x14ac:dyDescent="0.25">
      <c r="A4173">
        <v>4171</v>
      </c>
      <c r="B4173">
        <v>830</v>
      </c>
      <c r="C4173">
        <v>238</v>
      </c>
      <c r="D4173">
        <v>106</v>
      </c>
      <c r="E4173">
        <v>3</v>
      </c>
      <c r="F4173">
        <v>318</v>
      </c>
    </row>
    <row r="4174" spans="1:6" x14ac:dyDescent="0.25">
      <c r="A4174">
        <v>4172</v>
      </c>
      <c r="B4174">
        <v>831</v>
      </c>
      <c r="C4174">
        <v>533</v>
      </c>
      <c r="D4174">
        <v>98</v>
      </c>
      <c r="E4174">
        <v>1</v>
      </c>
      <c r="F4174">
        <v>98</v>
      </c>
    </row>
    <row r="4175" spans="1:6" x14ac:dyDescent="0.25">
      <c r="A4175">
        <v>4173</v>
      </c>
      <c r="B4175">
        <v>831</v>
      </c>
      <c r="C4175">
        <v>653</v>
      </c>
      <c r="D4175">
        <v>93</v>
      </c>
      <c r="E4175">
        <v>2</v>
      </c>
      <c r="F4175">
        <v>186</v>
      </c>
    </row>
    <row r="4176" spans="1:6" x14ac:dyDescent="0.25">
      <c r="A4176">
        <v>4174</v>
      </c>
      <c r="B4176">
        <v>831</v>
      </c>
      <c r="C4176">
        <v>574</v>
      </c>
      <c r="D4176">
        <v>100</v>
      </c>
      <c r="E4176">
        <v>3</v>
      </c>
      <c r="F4176">
        <v>300</v>
      </c>
    </row>
    <row r="4177" spans="1:6" x14ac:dyDescent="0.25">
      <c r="A4177">
        <v>4175</v>
      </c>
      <c r="B4177">
        <v>831</v>
      </c>
      <c r="C4177">
        <v>351</v>
      </c>
      <c r="D4177">
        <v>94</v>
      </c>
      <c r="E4177">
        <v>2</v>
      </c>
      <c r="F4177">
        <v>188</v>
      </c>
    </row>
    <row r="4178" spans="1:6" x14ac:dyDescent="0.25">
      <c r="A4178">
        <v>4176</v>
      </c>
      <c r="B4178">
        <v>831</v>
      </c>
      <c r="C4178">
        <v>40</v>
      </c>
      <c r="D4178">
        <v>104</v>
      </c>
      <c r="E4178">
        <v>2</v>
      </c>
      <c r="F4178">
        <v>208</v>
      </c>
    </row>
    <row r="4179" spans="1:6" x14ac:dyDescent="0.25">
      <c r="A4179">
        <v>4177</v>
      </c>
      <c r="B4179">
        <v>832</v>
      </c>
      <c r="C4179">
        <v>258</v>
      </c>
      <c r="D4179">
        <v>95</v>
      </c>
      <c r="E4179">
        <v>1</v>
      </c>
      <c r="F4179">
        <v>95</v>
      </c>
    </row>
    <row r="4180" spans="1:6" x14ac:dyDescent="0.25">
      <c r="A4180">
        <v>4178</v>
      </c>
      <c r="B4180">
        <v>833</v>
      </c>
      <c r="C4180">
        <v>793</v>
      </c>
      <c r="D4180">
        <v>91</v>
      </c>
      <c r="E4180">
        <v>2</v>
      </c>
      <c r="F4180">
        <v>182</v>
      </c>
    </row>
    <row r="4181" spans="1:6" x14ac:dyDescent="0.25">
      <c r="A4181">
        <v>4179</v>
      </c>
      <c r="B4181">
        <v>833</v>
      </c>
      <c r="C4181">
        <v>120</v>
      </c>
      <c r="D4181">
        <v>92</v>
      </c>
      <c r="E4181">
        <v>2</v>
      </c>
      <c r="F4181">
        <v>184</v>
      </c>
    </row>
    <row r="4182" spans="1:6" x14ac:dyDescent="0.25">
      <c r="A4182">
        <v>4180</v>
      </c>
      <c r="B4182">
        <v>833</v>
      </c>
      <c r="C4182">
        <v>824</v>
      </c>
      <c r="D4182">
        <v>117</v>
      </c>
      <c r="E4182">
        <v>2</v>
      </c>
      <c r="F4182">
        <v>234</v>
      </c>
    </row>
    <row r="4183" spans="1:6" x14ac:dyDescent="0.25">
      <c r="A4183">
        <v>4181</v>
      </c>
      <c r="B4183">
        <v>833</v>
      </c>
      <c r="C4183">
        <v>1253</v>
      </c>
      <c r="D4183">
        <v>112</v>
      </c>
      <c r="E4183">
        <v>1</v>
      </c>
      <c r="F4183">
        <v>112</v>
      </c>
    </row>
    <row r="4184" spans="1:6" x14ac:dyDescent="0.25">
      <c r="A4184">
        <v>4182</v>
      </c>
      <c r="B4184">
        <v>833</v>
      </c>
      <c r="C4184">
        <v>241</v>
      </c>
      <c r="D4184">
        <v>106</v>
      </c>
      <c r="E4184">
        <v>3</v>
      </c>
      <c r="F4184">
        <v>318</v>
      </c>
    </row>
    <row r="4185" spans="1:6" x14ac:dyDescent="0.25">
      <c r="A4185">
        <v>4183</v>
      </c>
      <c r="B4185">
        <v>834</v>
      </c>
      <c r="C4185">
        <v>506</v>
      </c>
      <c r="D4185">
        <v>102</v>
      </c>
      <c r="E4185">
        <v>2</v>
      </c>
      <c r="F4185">
        <v>204</v>
      </c>
    </row>
    <row r="4186" spans="1:6" x14ac:dyDescent="0.25">
      <c r="A4186">
        <v>4184</v>
      </c>
      <c r="B4186">
        <v>834</v>
      </c>
      <c r="C4186">
        <v>730</v>
      </c>
      <c r="D4186">
        <v>119</v>
      </c>
      <c r="E4186">
        <v>1</v>
      </c>
      <c r="F4186">
        <v>119</v>
      </c>
    </row>
    <row r="4187" spans="1:6" x14ac:dyDescent="0.25">
      <c r="A4187">
        <v>4185</v>
      </c>
      <c r="B4187">
        <v>834</v>
      </c>
      <c r="C4187">
        <v>240</v>
      </c>
      <c r="D4187">
        <v>106</v>
      </c>
      <c r="E4187">
        <v>3</v>
      </c>
      <c r="F4187">
        <v>318</v>
      </c>
    </row>
    <row r="4188" spans="1:6" x14ac:dyDescent="0.25">
      <c r="A4188">
        <v>4186</v>
      </c>
      <c r="B4188">
        <v>834</v>
      </c>
      <c r="C4188">
        <v>891</v>
      </c>
      <c r="D4188">
        <v>94</v>
      </c>
      <c r="E4188">
        <v>3</v>
      </c>
      <c r="F4188">
        <v>282</v>
      </c>
    </row>
    <row r="4189" spans="1:6" x14ac:dyDescent="0.25">
      <c r="A4189">
        <v>4187</v>
      </c>
      <c r="B4189">
        <v>835</v>
      </c>
      <c r="C4189">
        <v>1031</v>
      </c>
      <c r="D4189">
        <v>90</v>
      </c>
      <c r="E4189">
        <v>1</v>
      </c>
      <c r="F4189">
        <v>90</v>
      </c>
    </row>
    <row r="4190" spans="1:6" x14ac:dyDescent="0.25">
      <c r="A4190">
        <v>4188</v>
      </c>
      <c r="B4190">
        <v>835</v>
      </c>
      <c r="C4190">
        <v>52</v>
      </c>
      <c r="D4190">
        <v>104</v>
      </c>
      <c r="E4190">
        <v>2</v>
      </c>
      <c r="F4190">
        <v>208</v>
      </c>
    </row>
    <row r="4191" spans="1:6" x14ac:dyDescent="0.25">
      <c r="A4191">
        <v>4189</v>
      </c>
      <c r="B4191">
        <v>835</v>
      </c>
      <c r="C4191">
        <v>279</v>
      </c>
      <c r="D4191">
        <v>95</v>
      </c>
      <c r="E4191">
        <v>3</v>
      </c>
      <c r="F4191">
        <v>285</v>
      </c>
    </row>
    <row r="4192" spans="1:6" x14ac:dyDescent="0.25">
      <c r="A4192">
        <v>4190</v>
      </c>
      <c r="B4192">
        <v>835</v>
      </c>
      <c r="C4192">
        <v>922</v>
      </c>
      <c r="D4192">
        <v>96</v>
      </c>
      <c r="E4192">
        <v>2</v>
      </c>
      <c r="F4192">
        <v>192</v>
      </c>
    </row>
    <row r="4193" spans="1:6" x14ac:dyDescent="0.25">
      <c r="A4193">
        <v>4191</v>
      </c>
      <c r="B4193">
        <v>835</v>
      </c>
      <c r="C4193">
        <v>379</v>
      </c>
      <c r="D4193">
        <v>94</v>
      </c>
      <c r="E4193">
        <v>3</v>
      </c>
      <c r="F4193">
        <v>282</v>
      </c>
    </row>
    <row r="4194" spans="1:6" x14ac:dyDescent="0.25">
      <c r="A4194">
        <v>4192</v>
      </c>
      <c r="B4194">
        <v>836</v>
      </c>
      <c r="C4194">
        <v>426</v>
      </c>
      <c r="D4194">
        <v>107</v>
      </c>
      <c r="E4194">
        <v>2</v>
      </c>
      <c r="F4194">
        <v>214</v>
      </c>
    </row>
    <row r="4195" spans="1:6" x14ac:dyDescent="0.25">
      <c r="A4195">
        <v>4193</v>
      </c>
      <c r="B4195">
        <v>836</v>
      </c>
      <c r="C4195">
        <v>23</v>
      </c>
      <c r="D4195">
        <v>96</v>
      </c>
      <c r="E4195">
        <v>2</v>
      </c>
      <c r="F4195">
        <v>192</v>
      </c>
    </row>
    <row r="4196" spans="1:6" x14ac:dyDescent="0.25">
      <c r="A4196">
        <v>4194</v>
      </c>
      <c r="B4196">
        <v>836</v>
      </c>
      <c r="C4196">
        <v>593</v>
      </c>
      <c r="D4196">
        <v>100</v>
      </c>
      <c r="E4196">
        <v>1</v>
      </c>
      <c r="F4196">
        <v>100</v>
      </c>
    </row>
    <row r="4197" spans="1:6" x14ac:dyDescent="0.25">
      <c r="A4197">
        <v>4195</v>
      </c>
      <c r="B4197">
        <v>837</v>
      </c>
      <c r="C4197">
        <v>52</v>
      </c>
      <c r="D4197">
        <v>104</v>
      </c>
      <c r="E4197">
        <v>3</v>
      </c>
      <c r="F4197">
        <v>312</v>
      </c>
    </row>
    <row r="4198" spans="1:6" x14ac:dyDescent="0.25">
      <c r="A4198">
        <v>4196</v>
      </c>
      <c r="B4198">
        <v>837</v>
      </c>
      <c r="C4198">
        <v>87</v>
      </c>
      <c r="D4198">
        <v>118</v>
      </c>
      <c r="E4198">
        <v>1</v>
      </c>
      <c r="F4198">
        <v>118</v>
      </c>
    </row>
    <row r="4199" spans="1:6" x14ac:dyDescent="0.25">
      <c r="A4199">
        <v>4197</v>
      </c>
      <c r="B4199">
        <v>837</v>
      </c>
      <c r="C4199">
        <v>1177</v>
      </c>
      <c r="D4199">
        <v>99</v>
      </c>
      <c r="E4199">
        <v>1</v>
      </c>
      <c r="F4199">
        <v>99</v>
      </c>
    </row>
    <row r="4200" spans="1:6" x14ac:dyDescent="0.25">
      <c r="A4200">
        <v>4198</v>
      </c>
      <c r="B4200">
        <v>837</v>
      </c>
      <c r="C4200">
        <v>713</v>
      </c>
      <c r="D4200">
        <v>119</v>
      </c>
      <c r="E4200">
        <v>3</v>
      </c>
      <c r="F4200">
        <v>357</v>
      </c>
    </row>
    <row r="4201" spans="1:6" x14ac:dyDescent="0.25">
      <c r="A4201">
        <v>4199</v>
      </c>
      <c r="B4201">
        <v>837</v>
      </c>
      <c r="C4201">
        <v>237</v>
      </c>
      <c r="D4201">
        <v>106</v>
      </c>
      <c r="E4201">
        <v>2</v>
      </c>
      <c r="F4201">
        <v>212</v>
      </c>
    </row>
    <row r="4202" spans="1:6" x14ac:dyDescent="0.25">
      <c r="A4202">
        <v>4200</v>
      </c>
      <c r="B4202">
        <v>838</v>
      </c>
      <c r="C4202">
        <v>1012</v>
      </c>
      <c r="D4202">
        <v>106</v>
      </c>
      <c r="E4202">
        <v>2</v>
      </c>
      <c r="F4202">
        <v>212</v>
      </c>
    </row>
    <row r="4203" spans="1:6" x14ac:dyDescent="0.25">
      <c r="A4203">
        <v>4201</v>
      </c>
      <c r="B4203">
        <v>838</v>
      </c>
      <c r="C4203">
        <v>469</v>
      </c>
      <c r="D4203">
        <v>118</v>
      </c>
      <c r="E4203">
        <v>1</v>
      </c>
      <c r="F4203">
        <v>118</v>
      </c>
    </row>
    <row r="4204" spans="1:6" x14ac:dyDescent="0.25">
      <c r="A4204">
        <v>4202</v>
      </c>
      <c r="B4204">
        <v>838</v>
      </c>
      <c r="C4204">
        <v>1128</v>
      </c>
      <c r="D4204">
        <v>102</v>
      </c>
      <c r="E4204">
        <v>3</v>
      </c>
      <c r="F4204">
        <v>306</v>
      </c>
    </row>
    <row r="4205" spans="1:6" x14ac:dyDescent="0.25">
      <c r="A4205">
        <v>4203</v>
      </c>
      <c r="B4205">
        <v>839</v>
      </c>
      <c r="C4205">
        <v>847</v>
      </c>
      <c r="D4205">
        <v>113</v>
      </c>
      <c r="E4205">
        <v>2</v>
      </c>
      <c r="F4205">
        <v>226</v>
      </c>
    </row>
    <row r="4206" spans="1:6" x14ac:dyDescent="0.25">
      <c r="A4206">
        <v>4204</v>
      </c>
      <c r="B4206">
        <v>839</v>
      </c>
      <c r="C4206">
        <v>31</v>
      </c>
      <c r="D4206">
        <v>96</v>
      </c>
      <c r="E4206">
        <v>3</v>
      </c>
      <c r="F4206">
        <v>288</v>
      </c>
    </row>
    <row r="4207" spans="1:6" x14ac:dyDescent="0.25">
      <c r="A4207">
        <v>4205</v>
      </c>
      <c r="B4207">
        <v>839</v>
      </c>
      <c r="C4207">
        <v>182</v>
      </c>
      <c r="D4207">
        <v>98</v>
      </c>
      <c r="E4207">
        <v>3</v>
      </c>
      <c r="F4207">
        <v>294</v>
      </c>
    </row>
    <row r="4208" spans="1:6" x14ac:dyDescent="0.25">
      <c r="A4208">
        <v>4206</v>
      </c>
      <c r="B4208">
        <v>839</v>
      </c>
      <c r="C4208">
        <v>145</v>
      </c>
      <c r="D4208">
        <v>91</v>
      </c>
      <c r="E4208">
        <v>2</v>
      </c>
      <c r="F4208">
        <v>182</v>
      </c>
    </row>
    <row r="4209" spans="1:6" x14ac:dyDescent="0.25">
      <c r="A4209">
        <v>4207</v>
      </c>
      <c r="B4209">
        <v>839</v>
      </c>
      <c r="C4209">
        <v>1019</v>
      </c>
      <c r="D4209">
        <v>90</v>
      </c>
      <c r="E4209">
        <v>3</v>
      </c>
      <c r="F4209">
        <v>270</v>
      </c>
    </row>
    <row r="4210" spans="1:6" x14ac:dyDescent="0.25">
      <c r="A4210">
        <v>4208</v>
      </c>
      <c r="B4210">
        <v>839</v>
      </c>
      <c r="C4210">
        <v>1038</v>
      </c>
      <c r="D4210">
        <v>90</v>
      </c>
      <c r="E4210">
        <v>2</v>
      </c>
      <c r="F4210">
        <v>180</v>
      </c>
    </row>
    <row r="4211" spans="1:6" x14ac:dyDescent="0.25">
      <c r="A4211">
        <v>4209</v>
      </c>
      <c r="B4211">
        <v>839</v>
      </c>
      <c r="C4211">
        <v>111</v>
      </c>
      <c r="D4211">
        <v>92</v>
      </c>
      <c r="E4211">
        <v>1</v>
      </c>
      <c r="F4211">
        <v>92</v>
      </c>
    </row>
    <row r="4212" spans="1:6" x14ac:dyDescent="0.25">
      <c r="A4212">
        <v>4210</v>
      </c>
      <c r="B4212">
        <v>839</v>
      </c>
      <c r="C4212">
        <v>558</v>
      </c>
      <c r="D4212">
        <v>98</v>
      </c>
      <c r="E4212">
        <v>3</v>
      </c>
      <c r="F4212">
        <v>294</v>
      </c>
    </row>
    <row r="4213" spans="1:6" x14ac:dyDescent="0.25">
      <c r="A4213">
        <v>4211</v>
      </c>
      <c r="B4213">
        <v>839</v>
      </c>
      <c r="C4213">
        <v>283</v>
      </c>
      <c r="D4213">
        <v>105</v>
      </c>
      <c r="E4213">
        <v>1</v>
      </c>
      <c r="F4213">
        <v>105</v>
      </c>
    </row>
    <row r="4214" spans="1:6" x14ac:dyDescent="0.25">
      <c r="A4214">
        <v>4212</v>
      </c>
      <c r="B4214">
        <v>839</v>
      </c>
      <c r="C4214">
        <v>473</v>
      </c>
      <c r="D4214">
        <v>118</v>
      </c>
      <c r="E4214">
        <v>1</v>
      </c>
      <c r="F4214">
        <v>118</v>
      </c>
    </row>
    <row r="4215" spans="1:6" x14ac:dyDescent="0.25">
      <c r="A4215">
        <v>4213</v>
      </c>
      <c r="B4215">
        <v>839</v>
      </c>
      <c r="C4215">
        <v>1076</v>
      </c>
      <c r="D4215">
        <v>93</v>
      </c>
      <c r="E4215">
        <v>2</v>
      </c>
      <c r="F4215">
        <v>186</v>
      </c>
    </row>
    <row r="4216" spans="1:6" x14ac:dyDescent="0.25">
      <c r="A4216">
        <v>4214</v>
      </c>
      <c r="B4216">
        <v>840</v>
      </c>
      <c r="C4216">
        <v>1139</v>
      </c>
      <c r="D4216">
        <v>102</v>
      </c>
      <c r="E4216">
        <v>2</v>
      </c>
      <c r="F4216">
        <v>204</v>
      </c>
    </row>
    <row r="4217" spans="1:6" x14ac:dyDescent="0.25">
      <c r="A4217">
        <v>4215</v>
      </c>
      <c r="B4217">
        <v>840</v>
      </c>
      <c r="C4217">
        <v>600</v>
      </c>
      <c r="D4217">
        <v>112</v>
      </c>
      <c r="E4217">
        <v>1</v>
      </c>
      <c r="F4217">
        <v>112</v>
      </c>
    </row>
    <row r="4218" spans="1:6" x14ac:dyDescent="0.25">
      <c r="A4218">
        <v>4216</v>
      </c>
      <c r="B4218">
        <v>840</v>
      </c>
      <c r="C4218">
        <v>757</v>
      </c>
      <c r="D4218">
        <v>109</v>
      </c>
      <c r="E4218">
        <v>2</v>
      </c>
      <c r="F4218">
        <v>218</v>
      </c>
    </row>
    <row r="4219" spans="1:6" x14ac:dyDescent="0.25">
      <c r="A4219">
        <v>4217</v>
      </c>
      <c r="B4219">
        <v>840</v>
      </c>
      <c r="C4219">
        <v>548</v>
      </c>
      <c r="D4219">
        <v>98</v>
      </c>
      <c r="E4219">
        <v>1</v>
      </c>
      <c r="F4219">
        <v>98</v>
      </c>
    </row>
    <row r="4220" spans="1:6" x14ac:dyDescent="0.25">
      <c r="A4220">
        <v>4218</v>
      </c>
      <c r="B4220">
        <v>840</v>
      </c>
      <c r="C4220">
        <v>108</v>
      </c>
      <c r="D4220">
        <v>92</v>
      </c>
      <c r="E4220">
        <v>3</v>
      </c>
      <c r="F4220">
        <v>276</v>
      </c>
    </row>
    <row r="4221" spans="1:6" x14ac:dyDescent="0.25">
      <c r="A4221">
        <v>4219</v>
      </c>
      <c r="B4221">
        <v>840</v>
      </c>
      <c r="C4221">
        <v>1088</v>
      </c>
      <c r="D4221">
        <v>115</v>
      </c>
      <c r="E4221">
        <v>2</v>
      </c>
      <c r="F4221">
        <v>230</v>
      </c>
    </row>
    <row r="4222" spans="1:6" x14ac:dyDescent="0.25">
      <c r="A4222">
        <v>4220</v>
      </c>
      <c r="B4222">
        <v>841</v>
      </c>
      <c r="C4222">
        <v>866</v>
      </c>
      <c r="D4222">
        <v>113</v>
      </c>
      <c r="E4222">
        <v>1</v>
      </c>
      <c r="F4222">
        <v>113</v>
      </c>
    </row>
    <row r="4223" spans="1:6" x14ac:dyDescent="0.25">
      <c r="A4223">
        <v>4221</v>
      </c>
      <c r="B4223">
        <v>841</v>
      </c>
      <c r="C4223">
        <v>203</v>
      </c>
      <c r="D4223">
        <v>98</v>
      </c>
      <c r="E4223">
        <v>1</v>
      </c>
      <c r="F4223">
        <v>98</v>
      </c>
    </row>
    <row r="4224" spans="1:6" x14ac:dyDescent="0.25">
      <c r="A4224">
        <v>4222</v>
      </c>
      <c r="B4224">
        <v>841</v>
      </c>
      <c r="C4224">
        <v>473</v>
      </c>
      <c r="D4224">
        <v>118</v>
      </c>
      <c r="E4224">
        <v>1</v>
      </c>
      <c r="F4224">
        <v>118</v>
      </c>
    </row>
    <row r="4225" spans="1:6" x14ac:dyDescent="0.25">
      <c r="A4225">
        <v>4223</v>
      </c>
      <c r="B4225">
        <v>841</v>
      </c>
      <c r="C4225">
        <v>162</v>
      </c>
      <c r="D4225">
        <v>91</v>
      </c>
      <c r="E4225">
        <v>2</v>
      </c>
      <c r="F4225">
        <v>182</v>
      </c>
    </row>
    <row r="4226" spans="1:6" x14ac:dyDescent="0.25">
      <c r="A4226">
        <v>4224</v>
      </c>
      <c r="B4226">
        <v>841</v>
      </c>
      <c r="C4226">
        <v>1175</v>
      </c>
      <c r="D4226">
        <v>99</v>
      </c>
      <c r="E4226">
        <v>1</v>
      </c>
      <c r="F4226">
        <v>99</v>
      </c>
    </row>
    <row r="4227" spans="1:6" x14ac:dyDescent="0.25">
      <c r="A4227">
        <v>4225</v>
      </c>
      <c r="B4227">
        <v>841</v>
      </c>
      <c r="C4227">
        <v>501</v>
      </c>
      <c r="D4227">
        <v>102</v>
      </c>
      <c r="E4227">
        <v>3</v>
      </c>
      <c r="F4227">
        <v>306</v>
      </c>
    </row>
    <row r="4228" spans="1:6" x14ac:dyDescent="0.25">
      <c r="A4228">
        <v>4226</v>
      </c>
      <c r="B4228">
        <v>841</v>
      </c>
      <c r="C4228">
        <v>409</v>
      </c>
      <c r="D4228">
        <v>119</v>
      </c>
      <c r="E4228">
        <v>2</v>
      </c>
      <c r="F4228">
        <v>238</v>
      </c>
    </row>
    <row r="4229" spans="1:6" x14ac:dyDescent="0.25">
      <c r="A4229">
        <v>4227</v>
      </c>
      <c r="B4229">
        <v>842</v>
      </c>
      <c r="C4229">
        <v>875</v>
      </c>
      <c r="D4229">
        <v>94</v>
      </c>
      <c r="E4229">
        <v>2</v>
      </c>
      <c r="F4229">
        <v>188</v>
      </c>
    </row>
    <row r="4230" spans="1:6" x14ac:dyDescent="0.25">
      <c r="A4230">
        <v>4228</v>
      </c>
      <c r="B4230">
        <v>842</v>
      </c>
      <c r="C4230">
        <v>374</v>
      </c>
      <c r="D4230">
        <v>94</v>
      </c>
      <c r="E4230">
        <v>3</v>
      </c>
      <c r="F4230">
        <v>282</v>
      </c>
    </row>
    <row r="4231" spans="1:6" x14ac:dyDescent="0.25">
      <c r="A4231">
        <v>4229</v>
      </c>
      <c r="B4231">
        <v>842</v>
      </c>
      <c r="C4231">
        <v>645</v>
      </c>
      <c r="D4231">
        <v>93</v>
      </c>
      <c r="E4231">
        <v>3</v>
      </c>
      <c r="F4231">
        <v>279</v>
      </c>
    </row>
    <row r="4232" spans="1:6" x14ac:dyDescent="0.25">
      <c r="A4232">
        <v>4230</v>
      </c>
      <c r="B4232">
        <v>842</v>
      </c>
      <c r="C4232">
        <v>238</v>
      </c>
      <c r="D4232">
        <v>106</v>
      </c>
      <c r="E4232">
        <v>1</v>
      </c>
      <c r="F4232">
        <v>106</v>
      </c>
    </row>
    <row r="4233" spans="1:6" x14ac:dyDescent="0.25">
      <c r="A4233">
        <v>4231</v>
      </c>
      <c r="B4233">
        <v>843</v>
      </c>
      <c r="C4233">
        <v>1091</v>
      </c>
      <c r="D4233">
        <v>115</v>
      </c>
      <c r="E4233">
        <v>1</v>
      </c>
      <c r="F4233">
        <v>115</v>
      </c>
    </row>
    <row r="4234" spans="1:6" x14ac:dyDescent="0.25">
      <c r="A4234">
        <v>4232</v>
      </c>
      <c r="B4234">
        <v>843</v>
      </c>
      <c r="C4234">
        <v>374</v>
      </c>
      <c r="D4234">
        <v>94</v>
      </c>
      <c r="E4234">
        <v>3</v>
      </c>
      <c r="F4234">
        <v>282</v>
      </c>
    </row>
    <row r="4235" spans="1:6" x14ac:dyDescent="0.25">
      <c r="A4235">
        <v>4233</v>
      </c>
      <c r="B4235">
        <v>843</v>
      </c>
      <c r="C4235">
        <v>69</v>
      </c>
      <c r="D4235">
        <v>104</v>
      </c>
      <c r="E4235">
        <v>1</v>
      </c>
      <c r="F4235">
        <v>104</v>
      </c>
    </row>
    <row r="4236" spans="1:6" x14ac:dyDescent="0.25">
      <c r="A4236">
        <v>4234</v>
      </c>
      <c r="B4236">
        <v>843</v>
      </c>
      <c r="C4236">
        <v>285</v>
      </c>
      <c r="D4236">
        <v>105</v>
      </c>
      <c r="E4236">
        <v>1</v>
      </c>
      <c r="F4236">
        <v>105</v>
      </c>
    </row>
    <row r="4237" spans="1:6" x14ac:dyDescent="0.25">
      <c r="A4237">
        <v>4235</v>
      </c>
      <c r="B4237">
        <v>843</v>
      </c>
      <c r="C4237">
        <v>737</v>
      </c>
      <c r="D4237">
        <v>109</v>
      </c>
      <c r="E4237">
        <v>1</v>
      </c>
      <c r="F4237">
        <v>109</v>
      </c>
    </row>
    <row r="4238" spans="1:6" x14ac:dyDescent="0.25">
      <c r="A4238">
        <v>4236</v>
      </c>
      <c r="B4238">
        <v>843</v>
      </c>
      <c r="C4238">
        <v>1236</v>
      </c>
      <c r="D4238">
        <v>112</v>
      </c>
      <c r="E4238">
        <v>3</v>
      </c>
      <c r="F4238">
        <v>336</v>
      </c>
    </row>
    <row r="4239" spans="1:6" x14ac:dyDescent="0.25">
      <c r="A4239">
        <v>4237</v>
      </c>
      <c r="B4239">
        <v>843</v>
      </c>
      <c r="C4239">
        <v>886</v>
      </c>
      <c r="D4239">
        <v>94</v>
      </c>
      <c r="E4239">
        <v>3</v>
      </c>
      <c r="F4239">
        <v>282</v>
      </c>
    </row>
    <row r="4240" spans="1:6" x14ac:dyDescent="0.25">
      <c r="A4240">
        <v>4238</v>
      </c>
      <c r="B4240">
        <v>843</v>
      </c>
      <c r="C4240">
        <v>962</v>
      </c>
      <c r="D4240">
        <v>97</v>
      </c>
      <c r="E4240">
        <v>2</v>
      </c>
      <c r="F4240">
        <v>194</v>
      </c>
    </row>
    <row r="4241" spans="1:6" x14ac:dyDescent="0.25">
      <c r="A4241">
        <v>4239</v>
      </c>
      <c r="B4241">
        <v>843</v>
      </c>
      <c r="C4241">
        <v>207</v>
      </c>
      <c r="D4241">
        <v>98</v>
      </c>
      <c r="E4241">
        <v>3</v>
      </c>
      <c r="F4241">
        <v>294</v>
      </c>
    </row>
    <row r="4242" spans="1:6" x14ac:dyDescent="0.25">
      <c r="A4242">
        <v>4240</v>
      </c>
      <c r="B4242">
        <v>843</v>
      </c>
      <c r="C4242">
        <v>1084</v>
      </c>
      <c r="D4242">
        <v>93</v>
      </c>
      <c r="E4242">
        <v>1</v>
      </c>
      <c r="F4242">
        <v>93</v>
      </c>
    </row>
    <row r="4243" spans="1:6" x14ac:dyDescent="0.25">
      <c r="A4243">
        <v>4241</v>
      </c>
      <c r="B4243">
        <v>844</v>
      </c>
      <c r="C4243">
        <v>1222</v>
      </c>
      <c r="D4243">
        <v>105</v>
      </c>
      <c r="E4243">
        <v>2</v>
      </c>
      <c r="F4243">
        <v>210</v>
      </c>
    </row>
    <row r="4244" spans="1:6" x14ac:dyDescent="0.25">
      <c r="A4244">
        <v>4242</v>
      </c>
      <c r="B4244">
        <v>844</v>
      </c>
      <c r="C4244">
        <v>134</v>
      </c>
      <c r="D4244">
        <v>92</v>
      </c>
      <c r="E4244">
        <v>3</v>
      </c>
      <c r="F4244">
        <v>276</v>
      </c>
    </row>
    <row r="4245" spans="1:6" x14ac:dyDescent="0.25">
      <c r="A4245">
        <v>4243</v>
      </c>
      <c r="B4245">
        <v>844</v>
      </c>
      <c r="C4245">
        <v>1024</v>
      </c>
      <c r="D4245">
        <v>90</v>
      </c>
      <c r="E4245">
        <v>3</v>
      </c>
      <c r="F4245">
        <v>270</v>
      </c>
    </row>
    <row r="4246" spans="1:6" x14ac:dyDescent="0.25">
      <c r="A4246">
        <v>4244</v>
      </c>
      <c r="B4246">
        <v>844</v>
      </c>
      <c r="C4246">
        <v>139</v>
      </c>
      <c r="D4246">
        <v>92</v>
      </c>
      <c r="E4246">
        <v>1</v>
      </c>
      <c r="F4246">
        <v>92</v>
      </c>
    </row>
    <row r="4247" spans="1:6" x14ac:dyDescent="0.25">
      <c r="A4247">
        <v>4245</v>
      </c>
      <c r="B4247">
        <v>844</v>
      </c>
      <c r="C4247">
        <v>586</v>
      </c>
      <c r="D4247">
        <v>100</v>
      </c>
      <c r="E4247">
        <v>3</v>
      </c>
      <c r="F4247">
        <v>300</v>
      </c>
    </row>
    <row r="4248" spans="1:6" x14ac:dyDescent="0.25">
      <c r="A4248">
        <v>4246</v>
      </c>
      <c r="B4248">
        <v>845</v>
      </c>
      <c r="C4248">
        <v>1073</v>
      </c>
      <c r="D4248">
        <v>93</v>
      </c>
      <c r="E4248">
        <v>3</v>
      </c>
      <c r="F4248">
        <v>279</v>
      </c>
    </row>
    <row r="4249" spans="1:6" x14ac:dyDescent="0.25">
      <c r="A4249">
        <v>4247</v>
      </c>
      <c r="B4249">
        <v>845</v>
      </c>
      <c r="C4249">
        <v>1246</v>
      </c>
      <c r="D4249">
        <v>112</v>
      </c>
      <c r="E4249">
        <v>2</v>
      </c>
      <c r="F4249">
        <v>224</v>
      </c>
    </row>
    <row r="4250" spans="1:6" x14ac:dyDescent="0.25">
      <c r="A4250">
        <v>4248</v>
      </c>
      <c r="B4250">
        <v>845</v>
      </c>
      <c r="C4250">
        <v>335</v>
      </c>
      <c r="D4250">
        <v>109</v>
      </c>
      <c r="E4250">
        <v>3</v>
      </c>
      <c r="F4250">
        <v>327</v>
      </c>
    </row>
    <row r="4251" spans="1:6" x14ac:dyDescent="0.25">
      <c r="A4251">
        <v>4249</v>
      </c>
      <c r="B4251">
        <v>845</v>
      </c>
      <c r="C4251">
        <v>1038</v>
      </c>
      <c r="D4251">
        <v>90</v>
      </c>
      <c r="E4251">
        <v>3</v>
      </c>
      <c r="F4251">
        <v>270</v>
      </c>
    </row>
    <row r="4252" spans="1:6" x14ac:dyDescent="0.25">
      <c r="A4252">
        <v>4250</v>
      </c>
      <c r="B4252">
        <v>845</v>
      </c>
      <c r="C4252">
        <v>1177</v>
      </c>
      <c r="D4252">
        <v>99</v>
      </c>
      <c r="E4252">
        <v>1</v>
      </c>
      <c r="F4252">
        <v>99</v>
      </c>
    </row>
    <row r="4253" spans="1:6" x14ac:dyDescent="0.25">
      <c r="A4253">
        <v>4251</v>
      </c>
      <c r="B4253">
        <v>846</v>
      </c>
      <c r="C4253">
        <v>668</v>
      </c>
      <c r="D4253">
        <v>113</v>
      </c>
      <c r="E4253">
        <v>2</v>
      </c>
      <c r="F4253">
        <v>226</v>
      </c>
    </row>
    <row r="4254" spans="1:6" x14ac:dyDescent="0.25">
      <c r="A4254">
        <v>4252</v>
      </c>
      <c r="B4254">
        <v>847</v>
      </c>
      <c r="C4254">
        <v>790</v>
      </c>
      <c r="D4254">
        <v>91</v>
      </c>
      <c r="E4254">
        <v>1</v>
      </c>
      <c r="F4254">
        <v>91</v>
      </c>
    </row>
    <row r="4255" spans="1:6" x14ac:dyDescent="0.25">
      <c r="A4255">
        <v>4253</v>
      </c>
      <c r="B4255">
        <v>847</v>
      </c>
      <c r="C4255">
        <v>593</v>
      </c>
      <c r="D4255">
        <v>100</v>
      </c>
      <c r="E4255">
        <v>2</v>
      </c>
      <c r="F4255">
        <v>200</v>
      </c>
    </row>
    <row r="4256" spans="1:6" x14ac:dyDescent="0.25">
      <c r="A4256">
        <v>4254</v>
      </c>
      <c r="B4256">
        <v>847</v>
      </c>
      <c r="C4256">
        <v>500</v>
      </c>
      <c r="D4256">
        <v>102</v>
      </c>
      <c r="E4256">
        <v>2</v>
      </c>
      <c r="F4256">
        <v>204</v>
      </c>
    </row>
    <row r="4257" spans="1:6" x14ac:dyDescent="0.25">
      <c r="A4257">
        <v>4255</v>
      </c>
      <c r="B4257">
        <v>848</v>
      </c>
      <c r="C4257">
        <v>28</v>
      </c>
      <c r="D4257">
        <v>96</v>
      </c>
      <c r="E4257">
        <v>3</v>
      </c>
      <c r="F4257">
        <v>288</v>
      </c>
    </row>
    <row r="4258" spans="1:6" x14ac:dyDescent="0.25">
      <c r="A4258">
        <v>4256</v>
      </c>
      <c r="B4258">
        <v>848</v>
      </c>
      <c r="C4258">
        <v>66</v>
      </c>
      <c r="D4258">
        <v>104</v>
      </c>
      <c r="E4258">
        <v>2</v>
      </c>
      <c r="F4258">
        <v>208</v>
      </c>
    </row>
    <row r="4259" spans="1:6" x14ac:dyDescent="0.25">
      <c r="A4259">
        <v>4257</v>
      </c>
      <c r="B4259">
        <v>848</v>
      </c>
      <c r="C4259">
        <v>642</v>
      </c>
      <c r="D4259">
        <v>93</v>
      </c>
      <c r="E4259">
        <v>2</v>
      </c>
      <c r="F4259">
        <v>186</v>
      </c>
    </row>
    <row r="4260" spans="1:6" x14ac:dyDescent="0.25">
      <c r="A4260">
        <v>4258</v>
      </c>
      <c r="B4260">
        <v>848</v>
      </c>
      <c r="C4260">
        <v>375</v>
      </c>
      <c r="D4260">
        <v>94</v>
      </c>
      <c r="E4260">
        <v>1</v>
      </c>
      <c r="F4260">
        <v>94</v>
      </c>
    </row>
    <row r="4261" spans="1:6" x14ac:dyDescent="0.25">
      <c r="A4261">
        <v>4259</v>
      </c>
      <c r="B4261">
        <v>848</v>
      </c>
      <c r="C4261">
        <v>201</v>
      </c>
      <c r="D4261">
        <v>98</v>
      </c>
      <c r="E4261">
        <v>3</v>
      </c>
      <c r="F4261">
        <v>294</v>
      </c>
    </row>
    <row r="4262" spans="1:6" x14ac:dyDescent="0.25">
      <c r="A4262">
        <v>4260</v>
      </c>
      <c r="B4262">
        <v>848</v>
      </c>
      <c r="C4262">
        <v>830</v>
      </c>
      <c r="D4262">
        <v>117</v>
      </c>
      <c r="E4262">
        <v>3</v>
      </c>
      <c r="F4262">
        <v>351</v>
      </c>
    </row>
    <row r="4263" spans="1:6" x14ac:dyDescent="0.25">
      <c r="A4263">
        <v>4261</v>
      </c>
      <c r="B4263">
        <v>848</v>
      </c>
      <c r="C4263">
        <v>286</v>
      </c>
      <c r="D4263">
        <v>105</v>
      </c>
      <c r="E4263">
        <v>3</v>
      </c>
      <c r="F4263">
        <v>315</v>
      </c>
    </row>
    <row r="4264" spans="1:6" x14ac:dyDescent="0.25">
      <c r="A4264">
        <v>4262</v>
      </c>
      <c r="B4264">
        <v>848</v>
      </c>
      <c r="C4264">
        <v>583</v>
      </c>
      <c r="D4264">
        <v>100</v>
      </c>
      <c r="E4264">
        <v>3</v>
      </c>
      <c r="F4264">
        <v>300</v>
      </c>
    </row>
    <row r="4265" spans="1:6" x14ac:dyDescent="0.25">
      <c r="A4265">
        <v>4263</v>
      </c>
      <c r="B4265">
        <v>848</v>
      </c>
      <c r="C4265">
        <v>591</v>
      </c>
      <c r="D4265">
        <v>100</v>
      </c>
      <c r="E4265">
        <v>2</v>
      </c>
      <c r="F4265">
        <v>200</v>
      </c>
    </row>
    <row r="4266" spans="1:6" x14ac:dyDescent="0.25">
      <c r="A4266">
        <v>4264</v>
      </c>
      <c r="B4266">
        <v>849</v>
      </c>
      <c r="C4266">
        <v>73</v>
      </c>
      <c r="D4266">
        <v>118</v>
      </c>
      <c r="E4266">
        <v>2</v>
      </c>
      <c r="F4266">
        <v>236</v>
      </c>
    </row>
    <row r="4267" spans="1:6" x14ac:dyDescent="0.25">
      <c r="A4267">
        <v>4265</v>
      </c>
      <c r="B4267">
        <v>849</v>
      </c>
      <c r="C4267">
        <v>1074</v>
      </c>
      <c r="D4267">
        <v>93</v>
      </c>
      <c r="E4267">
        <v>3</v>
      </c>
      <c r="F4267">
        <v>279</v>
      </c>
    </row>
    <row r="4268" spans="1:6" x14ac:dyDescent="0.25">
      <c r="A4268">
        <v>4266</v>
      </c>
      <c r="B4268">
        <v>849</v>
      </c>
      <c r="C4268">
        <v>993</v>
      </c>
      <c r="D4268">
        <v>106</v>
      </c>
      <c r="E4268">
        <v>3</v>
      </c>
      <c r="F4268">
        <v>318</v>
      </c>
    </row>
    <row r="4269" spans="1:6" x14ac:dyDescent="0.25">
      <c r="A4269">
        <v>4267</v>
      </c>
      <c r="B4269">
        <v>849</v>
      </c>
      <c r="C4269">
        <v>1117</v>
      </c>
      <c r="D4269">
        <v>115</v>
      </c>
      <c r="E4269">
        <v>1</v>
      </c>
      <c r="F4269">
        <v>115</v>
      </c>
    </row>
    <row r="4270" spans="1:6" x14ac:dyDescent="0.25">
      <c r="A4270">
        <v>4268</v>
      </c>
      <c r="B4270">
        <v>850</v>
      </c>
      <c r="C4270">
        <v>368</v>
      </c>
      <c r="D4270">
        <v>94</v>
      </c>
      <c r="E4270">
        <v>2</v>
      </c>
      <c r="F4270">
        <v>188</v>
      </c>
    </row>
    <row r="4271" spans="1:6" x14ac:dyDescent="0.25">
      <c r="A4271">
        <v>4269</v>
      </c>
      <c r="B4271">
        <v>850</v>
      </c>
      <c r="C4271">
        <v>616</v>
      </c>
      <c r="D4271">
        <v>112</v>
      </c>
      <c r="E4271">
        <v>3</v>
      </c>
      <c r="F4271">
        <v>336</v>
      </c>
    </row>
    <row r="4272" spans="1:6" x14ac:dyDescent="0.25">
      <c r="A4272">
        <v>4270</v>
      </c>
      <c r="B4272">
        <v>850</v>
      </c>
      <c r="C4272">
        <v>652</v>
      </c>
      <c r="D4272">
        <v>93</v>
      </c>
      <c r="E4272">
        <v>2</v>
      </c>
      <c r="F4272">
        <v>186</v>
      </c>
    </row>
    <row r="4273" spans="1:6" x14ac:dyDescent="0.25">
      <c r="A4273">
        <v>4271</v>
      </c>
      <c r="B4273">
        <v>850</v>
      </c>
      <c r="C4273">
        <v>700</v>
      </c>
      <c r="D4273">
        <v>119</v>
      </c>
      <c r="E4273">
        <v>2</v>
      </c>
      <c r="F4273">
        <v>238</v>
      </c>
    </row>
    <row r="4274" spans="1:6" x14ac:dyDescent="0.25">
      <c r="A4274">
        <v>4272</v>
      </c>
      <c r="B4274">
        <v>850</v>
      </c>
      <c r="C4274">
        <v>533</v>
      </c>
      <c r="D4274">
        <v>98</v>
      </c>
      <c r="E4274">
        <v>2</v>
      </c>
      <c r="F4274">
        <v>196</v>
      </c>
    </row>
    <row r="4275" spans="1:6" x14ac:dyDescent="0.25">
      <c r="A4275">
        <v>4273</v>
      </c>
      <c r="B4275">
        <v>851</v>
      </c>
      <c r="C4275">
        <v>1031</v>
      </c>
      <c r="D4275">
        <v>90</v>
      </c>
      <c r="E4275">
        <v>3</v>
      </c>
      <c r="F4275">
        <v>270</v>
      </c>
    </row>
    <row r="4276" spans="1:6" x14ac:dyDescent="0.25">
      <c r="A4276">
        <v>4274</v>
      </c>
      <c r="B4276">
        <v>851</v>
      </c>
      <c r="C4276">
        <v>1074</v>
      </c>
      <c r="D4276">
        <v>93</v>
      </c>
      <c r="E4276">
        <v>3</v>
      </c>
      <c r="F4276">
        <v>279</v>
      </c>
    </row>
    <row r="4277" spans="1:6" x14ac:dyDescent="0.25">
      <c r="A4277">
        <v>4275</v>
      </c>
      <c r="B4277">
        <v>851</v>
      </c>
      <c r="C4277">
        <v>437</v>
      </c>
      <c r="D4277">
        <v>107</v>
      </c>
      <c r="E4277">
        <v>1</v>
      </c>
      <c r="F4277">
        <v>107</v>
      </c>
    </row>
    <row r="4278" spans="1:6" x14ac:dyDescent="0.25">
      <c r="A4278">
        <v>4276</v>
      </c>
      <c r="B4278">
        <v>851</v>
      </c>
      <c r="C4278">
        <v>1173</v>
      </c>
      <c r="D4278">
        <v>99</v>
      </c>
      <c r="E4278">
        <v>1</v>
      </c>
      <c r="F4278">
        <v>99</v>
      </c>
    </row>
    <row r="4279" spans="1:6" x14ac:dyDescent="0.25">
      <c r="A4279">
        <v>4277</v>
      </c>
      <c r="B4279">
        <v>852</v>
      </c>
      <c r="C4279">
        <v>579</v>
      </c>
      <c r="D4279">
        <v>100</v>
      </c>
      <c r="E4279">
        <v>2</v>
      </c>
      <c r="F4279">
        <v>200</v>
      </c>
    </row>
    <row r="4280" spans="1:6" x14ac:dyDescent="0.25">
      <c r="A4280">
        <v>4278</v>
      </c>
      <c r="B4280">
        <v>852</v>
      </c>
      <c r="C4280">
        <v>229</v>
      </c>
      <c r="D4280">
        <v>106</v>
      </c>
      <c r="E4280">
        <v>3</v>
      </c>
      <c r="F4280">
        <v>318</v>
      </c>
    </row>
    <row r="4281" spans="1:6" x14ac:dyDescent="0.25">
      <c r="A4281">
        <v>4279</v>
      </c>
      <c r="B4281">
        <v>852</v>
      </c>
      <c r="C4281">
        <v>623</v>
      </c>
      <c r="D4281">
        <v>112</v>
      </c>
      <c r="E4281">
        <v>2</v>
      </c>
      <c r="F4281">
        <v>224</v>
      </c>
    </row>
    <row r="4282" spans="1:6" x14ac:dyDescent="0.25">
      <c r="A4282">
        <v>4280</v>
      </c>
      <c r="B4282">
        <v>852</v>
      </c>
      <c r="C4282">
        <v>120</v>
      </c>
      <c r="D4282">
        <v>92</v>
      </c>
      <c r="E4282">
        <v>3</v>
      </c>
      <c r="F4282">
        <v>276</v>
      </c>
    </row>
    <row r="4283" spans="1:6" x14ac:dyDescent="0.25">
      <c r="A4283">
        <v>4281</v>
      </c>
      <c r="B4283">
        <v>852</v>
      </c>
      <c r="C4283">
        <v>1047</v>
      </c>
      <c r="D4283">
        <v>90</v>
      </c>
      <c r="E4283">
        <v>1</v>
      </c>
      <c r="F4283">
        <v>90</v>
      </c>
    </row>
    <row r="4284" spans="1:6" x14ac:dyDescent="0.25">
      <c r="A4284">
        <v>4282</v>
      </c>
      <c r="B4284">
        <v>853</v>
      </c>
      <c r="C4284">
        <v>549</v>
      </c>
      <c r="D4284">
        <v>98</v>
      </c>
      <c r="E4284">
        <v>2</v>
      </c>
      <c r="F4284">
        <v>196</v>
      </c>
    </row>
    <row r="4285" spans="1:6" x14ac:dyDescent="0.25">
      <c r="A4285">
        <v>4283</v>
      </c>
      <c r="B4285">
        <v>853</v>
      </c>
      <c r="C4285">
        <v>540</v>
      </c>
      <c r="D4285">
        <v>98</v>
      </c>
      <c r="E4285">
        <v>3</v>
      </c>
      <c r="F4285">
        <v>294</v>
      </c>
    </row>
    <row r="4286" spans="1:6" x14ac:dyDescent="0.25">
      <c r="A4286">
        <v>4284</v>
      </c>
      <c r="B4286">
        <v>853</v>
      </c>
      <c r="C4286">
        <v>568</v>
      </c>
      <c r="D4286">
        <v>100</v>
      </c>
      <c r="E4286">
        <v>2</v>
      </c>
      <c r="F4286">
        <v>200</v>
      </c>
    </row>
    <row r="4287" spans="1:6" x14ac:dyDescent="0.25">
      <c r="A4287">
        <v>4285</v>
      </c>
      <c r="B4287">
        <v>853</v>
      </c>
      <c r="C4287">
        <v>45</v>
      </c>
      <c r="D4287">
        <v>104</v>
      </c>
      <c r="E4287">
        <v>1</v>
      </c>
      <c r="F4287">
        <v>104</v>
      </c>
    </row>
    <row r="4288" spans="1:6" x14ac:dyDescent="0.25">
      <c r="A4288">
        <v>4286</v>
      </c>
      <c r="B4288">
        <v>853</v>
      </c>
      <c r="C4288">
        <v>1015</v>
      </c>
      <c r="D4288">
        <v>90</v>
      </c>
      <c r="E4288">
        <v>2</v>
      </c>
      <c r="F4288">
        <v>180</v>
      </c>
    </row>
    <row r="4289" spans="1:6" x14ac:dyDescent="0.25">
      <c r="A4289">
        <v>4287</v>
      </c>
      <c r="B4289">
        <v>853</v>
      </c>
      <c r="C4289">
        <v>535</v>
      </c>
      <c r="D4289">
        <v>98</v>
      </c>
      <c r="E4289">
        <v>2</v>
      </c>
      <c r="F4289">
        <v>196</v>
      </c>
    </row>
    <row r="4290" spans="1:6" x14ac:dyDescent="0.25">
      <c r="A4290">
        <v>4288</v>
      </c>
      <c r="B4290">
        <v>853</v>
      </c>
      <c r="C4290">
        <v>1220</v>
      </c>
      <c r="D4290">
        <v>105</v>
      </c>
      <c r="E4290">
        <v>3</v>
      </c>
      <c r="F4290">
        <v>315</v>
      </c>
    </row>
    <row r="4291" spans="1:6" x14ac:dyDescent="0.25">
      <c r="A4291">
        <v>4289</v>
      </c>
      <c r="B4291">
        <v>854</v>
      </c>
      <c r="C4291">
        <v>35</v>
      </c>
      <c r="D4291">
        <v>104</v>
      </c>
      <c r="E4291">
        <v>3</v>
      </c>
      <c r="F4291">
        <v>312</v>
      </c>
    </row>
    <row r="4292" spans="1:6" x14ac:dyDescent="0.25">
      <c r="A4292">
        <v>4290</v>
      </c>
      <c r="B4292">
        <v>855</v>
      </c>
      <c r="C4292">
        <v>983</v>
      </c>
      <c r="D4292">
        <v>106</v>
      </c>
      <c r="E4292">
        <v>1</v>
      </c>
      <c r="F4292">
        <v>106</v>
      </c>
    </row>
    <row r="4293" spans="1:6" x14ac:dyDescent="0.25">
      <c r="A4293">
        <v>4291</v>
      </c>
      <c r="B4293">
        <v>855</v>
      </c>
      <c r="C4293">
        <v>1112</v>
      </c>
      <c r="D4293">
        <v>115</v>
      </c>
      <c r="E4293">
        <v>3</v>
      </c>
      <c r="F4293">
        <v>345</v>
      </c>
    </row>
    <row r="4294" spans="1:6" x14ac:dyDescent="0.25">
      <c r="A4294">
        <v>4292</v>
      </c>
      <c r="B4294">
        <v>855</v>
      </c>
      <c r="C4294">
        <v>722</v>
      </c>
      <c r="D4294">
        <v>119</v>
      </c>
      <c r="E4294">
        <v>2</v>
      </c>
      <c r="F4294">
        <v>238</v>
      </c>
    </row>
    <row r="4295" spans="1:6" x14ac:dyDescent="0.25">
      <c r="A4295">
        <v>4293</v>
      </c>
      <c r="B4295">
        <v>855</v>
      </c>
      <c r="C4295">
        <v>620</v>
      </c>
      <c r="D4295">
        <v>112</v>
      </c>
      <c r="E4295">
        <v>3</v>
      </c>
      <c r="F4295">
        <v>336</v>
      </c>
    </row>
    <row r="4296" spans="1:6" x14ac:dyDescent="0.25">
      <c r="A4296">
        <v>4294</v>
      </c>
      <c r="B4296">
        <v>856</v>
      </c>
      <c r="C4296">
        <v>833</v>
      </c>
      <c r="D4296">
        <v>117</v>
      </c>
      <c r="E4296">
        <v>2</v>
      </c>
      <c r="F4296">
        <v>234</v>
      </c>
    </row>
    <row r="4297" spans="1:6" x14ac:dyDescent="0.25">
      <c r="A4297">
        <v>4295</v>
      </c>
      <c r="B4297">
        <v>856</v>
      </c>
      <c r="C4297">
        <v>1178</v>
      </c>
      <c r="D4297">
        <v>99</v>
      </c>
      <c r="E4297">
        <v>3</v>
      </c>
      <c r="F4297">
        <v>297</v>
      </c>
    </row>
    <row r="4298" spans="1:6" x14ac:dyDescent="0.25">
      <c r="A4298">
        <v>4296</v>
      </c>
      <c r="B4298">
        <v>856</v>
      </c>
      <c r="C4298">
        <v>794</v>
      </c>
      <c r="D4298">
        <v>91</v>
      </c>
      <c r="E4298">
        <v>3</v>
      </c>
      <c r="F4298">
        <v>273</v>
      </c>
    </row>
    <row r="4299" spans="1:6" x14ac:dyDescent="0.25">
      <c r="A4299">
        <v>4297</v>
      </c>
      <c r="B4299">
        <v>856</v>
      </c>
      <c r="C4299">
        <v>509</v>
      </c>
      <c r="D4299">
        <v>102</v>
      </c>
      <c r="E4299">
        <v>1</v>
      </c>
      <c r="F4299">
        <v>102</v>
      </c>
    </row>
    <row r="4300" spans="1:6" x14ac:dyDescent="0.25">
      <c r="A4300">
        <v>4298</v>
      </c>
      <c r="B4300">
        <v>856</v>
      </c>
      <c r="C4300">
        <v>92</v>
      </c>
      <c r="D4300">
        <v>118</v>
      </c>
      <c r="E4300">
        <v>1</v>
      </c>
      <c r="F4300">
        <v>118</v>
      </c>
    </row>
    <row r="4301" spans="1:6" x14ac:dyDescent="0.25">
      <c r="A4301">
        <v>4299</v>
      </c>
      <c r="B4301">
        <v>856</v>
      </c>
      <c r="C4301">
        <v>1204</v>
      </c>
      <c r="D4301">
        <v>105</v>
      </c>
      <c r="E4301">
        <v>2</v>
      </c>
      <c r="F4301">
        <v>210</v>
      </c>
    </row>
    <row r="4302" spans="1:6" x14ac:dyDescent="0.25">
      <c r="A4302">
        <v>4300</v>
      </c>
      <c r="B4302">
        <v>857</v>
      </c>
      <c r="C4302">
        <v>751</v>
      </c>
      <c r="D4302">
        <v>109</v>
      </c>
      <c r="E4302">
        <v>3</v>
      </c>
      <c r="F4302">
        <v>327</v>
      </c>
    </row>
    <row r="4303" spans="1:6" x14ac:dyDescent="0.25">
      <c r="A4303">
        <v>4301</v>
      </c>
      <c r="B4303">
        <v>857</v>
      </c>
      <c r="C4303">
        <v>213</v>
      </c>
      <c r="D4303">
        <v>106</v>
      </c>
      <c r="E4303">
        <v>3</v>
      </c>
      <c r="F4303">
        <v>318</v>
      </c>
    </row>
    <row r="4304" spans="1:6" x14ac:dyDescent="0.25">
      <c r="A4304">
        <v>4302</v>
      </c>
      <c r="B4304">
        <v>857</v>
      </c>
      <c r="C4304">
        <v>907</v>
      </c>
      <c r="D4304">
        <v>94</v>
      </c>
      <c r="E4304">
        <v>3</v>
      </c>
      <c r="F4304">
        <v>282</v>
      </c>
    </row>
    <row r="4305" spans="1:6" x14ac:dyDescent="0.25">
      <c r="A4305">
        <v>4303</v>
      </c>
      <c r="B4305">
        <v>857</v>
      </c>
      <c r="C4305">
        <v>431</v>
      </c>
      <c r="D4305">
        <v>107</v>
      </c>
      <c r="E4305">
        <v>2</v>
      </c>
      <c r="F4305">
        <v>214</v>
      </c>
    </row>
    <row r="4306" spans="1:6" x14ac:dyDescent="0.25">
      <c r="A4306">
        <v>4304</v>
      </c>
      <c r="B4306">
        <v>858</v>
      </c>
      <c r="C4306">
        <v>439</v>
      </c>
      <c r="D4306">
        <v>107</v>
      </c>
      <c r="E4306">
        <v>2</v>
      </c>
      <c r="F4306">
        <v>214</v>
      </c>
    </row>
    <row r="4307" spans="1:6" x14ac:dyDescent="0.25">
      <c r="A4307">
        <v>4305</v>
      </c>
      <c r="B4307">
        <v>858</v>
      </c>
      <c r="C4307">
        <v>281</v>
      </c>
      <c r="D4307">
        <v>105</v>
      </c>
      <c r="E4307">
        <v>3</v>
      </c>
      <c r="F4307">
        <v>315</v>
      </c>
    </row>
    <row r="4308" spans="1:6" x14ac:dyDescent="0.25">
      <c r="A4308">
        <v>4306</v>
      </c>
      <c r="B4308">
        <v>858</v>
      </c>
      <c r="C4308">
        <v>1124</v>
      </c>
      <c r="D4308">
        <v>102</v>
      </c>
      <c r="E4308">
        <v>2</v>
      </c>
      <c r="F4308">
        <v>204</v>
      </c>
    </row>
    <row r="4309" spans="1:6" x14ac:dyDescent="0.25">
      <c r="A4309">
        <v>4307</v>
      </c>
      <c r="B4309">
        <v>858</v>
      </c>
      <c r="C4309">
        <v>413</v>
      </c>
      <c r="D4309">
        <v>119</v>
      </c>
      <c r="E4309">
        <v>3</v>
      </c>
      <c r="F4309">
        <v>357</v>
      </c>
    </row>
    <row r="4310" spans="1:6" x14ac:dyDescent="0.25">
      <c r="A4310">
        <v>4308</v>
      </c>
      <c r="B4310">
        <v>858</v>
      </c>
      <c r="C4310">
        <v>799</v>
      </c>
      <c r="D4310">
        <v>91</v>
      </c>
      <c r="E4310">
        <v>1</v>
      </c>
      <c r="F4310">
        <v>91</v>
      </c>
    </row>
    <row r="4311" spans="1:6" x14ac:dyDescent="0.25">
      <c r="A4311">
        <v>4309</v>
      </c>
      <c r="B4311">
        <v>858</v>
      </c>
      <c r="C4311">
        <v>397</v>
      </c>
      <c r="D4311">
        <v>119</v>
      </c>
      <c r="E4311">
        <v>1</v>
      </c>
      <c r="F4311">
        <v>119</v>
      </c>
    </row>
    <row r="4312" spans="1:6" x14ac:dyDescent="0.25">
      <c r="A4312">
        <v>4310</v>
      </c>
      <c r="B4312">
        <v>859</v>
      </c>
      <c r="C4312">
        <v>740</v>
      </c>
      <c r="D4312">
        <v>109</v>
      </c>
      <c r="E4312">
        <v>1</v>
      </c>
      <c r="F4312">
        <v>109</v>
      </c>
    </row>
    <row r="4313" spans="1:6" x14ac:dyDescent="0.25">
      <c r="A4313">
        <v>4311</v>
      </c>
      <c r="B4313">
        <v>859</v>
      </c>
      <c r="C4313">
        <v>400</v>
      </c>
      <c r="D4313">
        <v>119</v>
      </c>
      <c r="E4313">
        <v>1</v>
      </c>
      <c r="F4313">
        <v>119</v>
      </c>
    </row>
    <row r="4314" spans="1:6" x14ac:dyDescent="0.25">
      <c r="A4314">
        <v>4312</v>
      </c>
      <c r="B4314">
        <v>859</v>
      </c>
      <c r="C4314">
        <v>180</v>
      </c>
      <c r="D4314">
        <v>98</v>
      </c>
      <c r="E4314">
        <v>2</v>
      </c>
      <c r="F4314">
        <v>196</v>
      </c>
    </row>
    <row r="4315" spans="1:6" x14ac:dyDescent="0.25">
      <c r="A4315">
        <v>4313</v>
      </c>
      <c r="B4315">
        <v>859</v>
      </c>
      <c r="C4315">
        <v>147</v>
      </c>
      <c r="D4315">
        <v>91</v>
      </c>
      <c r="E4315">
        <v>3</v>
      </c>
      <c r="F4315">
        <v>273</v>
      </c>
    </row>
    <row r="4316" spans="1:6" x14ac:dyDescent="0.25">
      <c r="A4316">
        <v>4314</v>
      </c>
      <c r="B4316">
        <v>860</v>
      </c>
      <c r="C4316">
        <v>995</v>
      </c>
      <c r="D4316">
        <v>106</v>
      </c>
      <c r="E4316">
        <v>1</v>
      </c>
      <c r="F4316">
        <v>106</v>
      </c>
    </row>
    <row r="4317" spans="1:6" x14ac:dyDescent="0.25">
      <c r="A4317">
        <v>4315</v>
      </c>
      <c r="B4317">
        <v>860</v>
      </c>
      <c r="C4317">
        <v>640</v>
      </c>
      <c r="D4317">
        <v>93</v>
      </c>
      <c r="E4317">
        <v>3</v>
      </c>
      <c r="F4317">
        <v>279</v>
      </c>
    </row>
    <row r="4318" spans="1:6" x14ac:dyDescent="0.25">
      <c r="A4318">
        <v>4316</v>
      </c>
      <c r="B4318">
        <v>860</v>
      </c>
      <c r="C4318">
        <v>52</v>
      </c>
      <c r="D4318">
        <v>104</v>
      </c>
      <c r="E4318">
        <v>3</v>
      </c>
      <c r="F4318">
        <v>312</v>
      </c>
    </row>
    <row r="4319" spans="1:6" x14ac:dyDescent="0.25">
      <c r="A4319">
        <v>4317</v>
      </c>
      <c r="B4319">
        <v>860</v>
      </c>
      <c r="C4319">
        <v>664</v>
      </c>
      <c r="D4319">
        <v>93</v>
      </c>
      <c r="E4319">
        <v>1</v>
      </c>
      <c r="F4319">
        <v>93</v>
      </c>
    </row>
    <row r="4320" spans="1:6" x14ac:dyDescent="0.25">
      <c r="A4320">
        <v>4318</v>
      </c>
      <c r="B4320">
        <v>861</v>
      </c>
      <c r="C4320">
        <v>1188</v>
      </c>
      <c r="D4320">
        <v>99</v>
      </c>
      <c r="E4320">
        <v>3</v>
      </c>
      <c r="F4320">
        <v>297</v>
      </c>
    </row>
    <row r="4321" spans="1:6" x14ac:dyDescent="0.25">
      <c r="A4321">
        <v>4319</v>
      </c>
      <c r="B4321">
        <v>861</v>
      </c>
      <c r="C4321">
        <v>58</v>
      </c>
      <c r="D4321">
        <v>104</v>
      </c>
      <c r="E4321">
        <v>2</v>
      </c>
      <c r="F4321">
        <v>208</v>
      </c>
    </row>
    <row r="4322" spans="1:6" x14ac:dyDescent="0.25">
      <c r="A4322">
        <v>4320</v>
      </c>
      <c r="B4322">
        <v>861</v>
      </c>
      <c r="C4322">
        <v>78</v>
      </c>
      <c r="D4322">
        <v>118</v>
      </c>
      <c r="E4322">
        <v>2</v>
      </c>
      <c r="F4322">
        <v>236</v>
      </c>
    </row>
    <row r="4323" spans="1:6" x14ac:dyDescent="0.25">
      <c r="A4323">
        <v>4321</v>
      </c>
      <c r="B4323">
        <v>862</v>
      </c>
      <c r="C4323">
        <v>935</v>
      </c>
      <c r="D4323">
        <v>96</v>
      </c>
      <c r="E4323">
        <v>3</v>
      </c>
      <c r="F4323">
        <v>288</v>
      </c>
    </row>
    <row r="4324" spans="1:6" x14ac:dyDescent="0.25">
      <c r="A4324">
        <v>4322</v>
      </c>
      <c r="B4324">
        <v>862</v>
      </c>
      <c r="C4324">
        <v>162</v>
      </c>
      <c r="D4324">
        <v>91</v>
      </c>
      <c r="E4324">
        <v>1</v>
      </c>
      <c r="F4324">
        <v>91</v>
      </c>
    </row>
    <row r="4325" spans="1:6" x14ac:dyDescent="0.25">
      <c r="A4325">
        <v>4323</v>
      </c>
      <c r="B4325">
        <v>862</v>
      </c>
      <c r="C4325">
        <v>208</v>
      </c>
      <c r="D4325">
        <v>98</v>
      </c>
      <c r="E4325">
        <v>2</v>
      </c>
      <c r="F4325">
        <v>196</v>
      </c>
    </row>
    <row r="4326" spans="1:6" x14ac:dyDescent="0.25">
      <c r="A4326">
        <v>4324</v>
      </c>
      <c r="B4326">
        <v>863</v>
      </c>
      <c r="C4326">
        <v>194</v>
      </c>
      <c r="D4326">
        <v>98</v>
      </c>
      <c r="E4326">
        <v>2</v>
      </c>
      <c r="F4326">
        <v>196</v>
      </c>
    </row>
    <row r="4327" spans="1:6" x14ac:dyDescent="0.25">
      <c r="A4327">
        <v>4325</v>
      </c>
      <c r="B4327">
        <v>863</v>
      </c>
      <c r="C4327">
        <v>472</v>
      </c>
      <c r="D4327">
        <v>118</v>
      </c>
      <c r="E4327">
        <v>3</v>
      </c>
      <c r="F4327">
        <v>354</v>
      </c>
    </row>
    <row r="4328" spans="1:6" x14ac:dyDescent="0.25">
      <c r="A4328">
        <v>4326</v>
      </c>
      <c r="B4328">
        <v>863</v>
      </c>
      <c r="C4328">
        <v>783</v>
      </c>
      <c r="D4328">
        <v>91</v>
      </c>
      <c r="E4328">
        <v>1</v>
      </c>
      <c r="F4328">
        <v>91</v>
      </c>
    </row>
    <row r="4329" spans="1:6" x14ac:dyDescent="0.25">
      <c r="A4329">
        <v>4327</v>
      </c>
      <c r="B4329">
        <v>863</v>
      </c>
      <c r="C4329">
        <v>650</v>
      </c>
      <c r="D4329">
        <v>93</v>
      </c>
      <c r="E4329">
        <v>3</v>
      </c>
      <c r="F4329">
        <v>279</v>
      </c>
    </row>
    <row r="4330" spans="1:6" x14ac:dyDescent="0.25">
      <c r="A4330">
        <v>4328</v>
      </c>
      <c r="B4330">
        <v>864</v>
      </c>
      <c r="C4330">
        <v>78</v>
      </c>
      <c r="D4330">
        <v>118</v>
      </c>
      <c r="E4330">
        <v>1</v>
      </c>
      <c r="F4330">
        <v>118</v>
      </c>
    </row>
    <row r="4331" spans="1:6" x14ac:dyDescent="0.25">
      <c r="A4331">
        <v>4329</v>
      </c>
      <c r="B4331">
        <v>864</v>
      </c>
      <c r="C4331">
        <v>336</v>
      </c>
      <c r="D4331">
        <v>109</v>
      </c>
      <c r="E4331">
        <v>2</v>
      </c>
      <c r="F4331">
        <v>218</v>
      </c>
    </row>
    <row r="4332" spans="1:6" x14ac:dyDescent="0.25">
      <c r="A4332">
        <v>4330</v>
      </c>
      <c r="B4332">
        <v>864</v>
      </c>
      <c r="C4332">
        <v>946</v>
      </c>
      <c r="D4332">
        <v>97</v>
      </c>
      <c r="E4332">
        <v>2</v>
      </c>
      <c r="F4332">
        <v>194</v>
      </c>
    </row>
    <row r="4333" spans="1:6" x14ac:dyDescent="0.25">
      <c r="A4333">
        <v>4331</v>
      </c>
      <c r="B4333">
        <v>865</v>
      </c>
      <c r="C4333">
        <v>1015</v>
      </c>
      <c r="D4333">
        <v>90</v>
      </c>
      <c r="E4333">
        <v>3</v>
      </c>
      <c r="F4333">
        <v>270</v>
      </c>
    </row>
    <row r="4334" spans="1:6" x14ac:dyDescent="0.25">
      <c r="A4334">
        <v>4332</v>
      </c>
      <c r="B4334">
        <v>866</v>
      </c>
      <c r="C4334">
        <v>653</v>
      </c>
      <c r="D4334">
        <v>93</v>
      </c>
      <c r="E4334">
        <v>2</v>
      </c>
      <c r="F4334">
        <v>186</v>
      </c>
    </row>
    <row r="4335" spans="1:6" x14ac:dyDescent="0.25">
      <c r="A4335">
        <v>4333</v>
      </c>
      <c r="B4335">
        <v>866</v>
      </c>
      <c r="C4335">
        <v>1142</v>
      </c>
      <c r="D4335">
        <v>102</v>
      </c>
      <c r="E4335">
        <v>2</v>
      </c>
      <c r="F4335">
        <v>204</v>
      </c>
    </row>
    <row r="4336" spans="1:6" x14ac:dyDescent="0.25">
      <c r="A4336">
        <v>4334</v>
      </c>
      <c r="B4336">
        <v>866</v>
      </c>
      <c r="C4336">
        <v>757</v>
      </c>
      <c r="D4336">
        <v>109</v>
      </c>
      <c r="E4336">
        <v>2</v>
      </c>
      <c r="F4336">
        <v>218</v>
      </c>
    </row>
    <row r="4337" spans="1:6" x14ac:dyDescent="0.25">
      <c r="A4337">
        <v>4335</v>
      </c>
      <c r="B4337">
        <v>866</v>
      </c>
      <c r="C4337">
        <v>846</v>
      </c>
      <c r="D4337">
        <v>113</v>
      </c>
      <c r="E4337">
        <v>1</v>
      </c>
      <c r="F4337">
        <v>113</v>
      </c>
    </row>
    <row r="4338" spans="1:6" x14ac:dyDescent="0.25">
      <c r="A4338">
        <v>4336</v>
      </c>
      <c r="B4338">
        <v>867</v>
      </c>
      <c r="C4338">
        <v>930</v>
      </c>
      <c r="D4338">
        <v>96</v>
      </c>
      <c r="E4338">
        <v>1</v>
      </c>
      <c r="F4338">
        <v>96</v>
      </c>
    </row>
    <row r="4339" spans="1:6" x14ac:dyDescent="0.25">
      <c r="A4339">
        <v>4337</v>
      </c>
      <c r="B4339">
        <v>867</v>
      </c>
      <c r="C4339">
        <v>129</v>
      </c>
      <c r="D4339">
        <v>92</v>
      </c>
      <c r="E4339">
        <v>1</v>
      </c>
      <c r="F4339">
        <v>92</v>
      </c>
    </row>
    <row r="4340" spans="1:6" x14ac:dyDescent="0.25">
      <c r="A4340">
        <v>4338</v>
      </c>
      <c r="B4340">
        <v>867</v>
      </c>
      <c r="C4340">
        <v>430</v>
      </c>
      <c r="D4340">
        <v>107</v>
      </c>
      <c r="E4340">
        <v>2</v>
      </c>
      <c r="F4340">
        <v>214</v>
      </c>
    </row>
    <row r="4341" spans="1:6" x14ac:dyDescent="0.25">
      <c r="A4341">
        <v>4339</v>
      </c>
      <c r="B4341">
        <v>867</v>
      </c>
      <c r="C4341">
        <v>545</v>
      </c>
      <c r="D4341">
        <v>98</v>
      </c>
      <c r="E4341">
        <v>1</v>
      </c>
      <c r="F4341">
        <v>98</v>
      </c>
    </row>
    <row r="4342" spans="1:6" x14ac:dyDescent="0.25">
      <c r="A4342">
        <v>4340</v>
      </c>
      <c r="B4342">
        <v>867</v>
      </c>
      <c r="C4342">
        <v>723</v>
      </c>
      <c r="D4342">
        <v>119</v>
      </c>
      <c r="E4342">
        <v>1</v>
      </c>
      <c r="F4342">
        <v>119</v>
      </c>
    </row>
    <row r="4343" spans="1:6" x14ac:dyDescent="0.25">
      <c r="A4343">
        <v>4341</v>
      </c>
      <c r="B4343">
        <v>867</v>
      </c>
      <c r="C4343">
        <v>19</v>
      </c>
      <c r="D4343">
        <v>96</v>
      </c>
      <c r="E4343">
        <v>1</v>
      </c>
      <c r="F4343">
        <v>96</v>
      </c>
    </row>
    <row r="4344" spans="1:6" x14ac:dyDescent="0.25">
      <c r="A4344">
        <v>4342</v>
      </c>
      <c r="B4344">
        <v>868</v>
      </c>
      <c r="C4344">
        <v>763</v>
      </c>
      <c r="D4344">
        <v>109</v>
      </c>
      <c r="E4344">
        <v>3</v>
      </c>
      <c r="F4344">
        <v>327</v>
      </c>
    </row>
    <row r="4345" spans="1:6" x14ac:dyDescent="0.25">
      <c r="A4345">
        <v>4343</v>
      </c>
      <c r="B4345">
        <v>868</v>
      </c>
      <c r="C4345">
        <v>1049</v>
      </c>
      <c r="D4345">
        <v>90</v>
      </c>
      <c r="E4345">
        <v>2</v>
      </c>
      <c r="F4345">
        <v>180</v>
      </c>
    </row>
    <row r="4346" spans="1:6" x14ac:dyDescent="0.25">
      <c r="A4346">
        <v>4344</v>
      </c>
      <c r="B4346">
        <v>869</v>
      </c>
      <c r="C4346">
        <v>1214</v>
      </c>
      <c r="D4346">
        <v>105</v>
      </c>
      <c r="E4346">
        <v>3</v>
      </c>
      <c r="F4346">
        <v>315</v>
      </c>
    </row>
    <row r="4347" spans="1:6" x14ac:dyDescent="0.25">
      <c r="A4347">
        <v>4345</v>
      </c>
      <c r="B4347">
        <v>869</v>
      </c>
      <c r="C4347">
        <v>949</v>
      </c>
      <c r="D4347">
        <v>97</v>
      </c>
      <c r="E4347">
        <v>2</v>
      </c>
      <c r="F4347">
        <v>194</v>
      </c>
    </row>
    <row r="4348" spans="1:6" x14ac:dyDescent="0.25">
      <c r="A4348">
        <v>4346</v>
      </c>
      <c r="B4348">
        <v>869</v>
      </c>
      <c r="C4348">
        <v>176</v>
      </c>
      <c r="D4348">
        <v>98</v>
      </c>
      <c r="E4348">
        <v>2</v>
      </c>
      <c r="F4348">
        <v>196</v>
      </c>
    </row>
    <row r="4349" spans="1:6" x14ac:dyDescent="0.25">
      <c r="A4349">
        <v>4347</v>
      </c>
      <c r="B4349">
        <v>869</v>
      </c>
      <c r="C4349">
        <v>535</v>
      </c>
      <c r="D4349">
        <v>98</v>
      </c>
      <c r="E4349">
        <v>3</v>
      </c>
      <c r="F4349">
        <v>294</v>
      </c>
    </row>
    <row r="4350" spans="1:6" x14ac:dyDescent="0.25">
      <c r="A4350">
        <v>4348</v>
      </c>
      <c r="B4350">
        <v>869</v>
      </c>
      <c r="C4350">
        <v>77</v>
      </c>
      <c r="D4350">
        <v>118</v>
      </c>
      <c r="E4350">
        <v>2</v>
      </c>
      <c r="F4350">
        <v>236</v>
      </c>
    </row>
    <row r="4351" spans="1:6" x14ac:dyDescent="0.25">
      <c r="A4351">
        <v>4349</v>
      </c>
      <c r="B4351">
        <v>869</v>
      </c>
      <c r="C4351">
        <v>636</v>
      </c>
      <c r="D4351">
        <v>93</v>
      </c>
      <c r="E4351">
        <v>1</v>
      </c>
      <c r="F4351">
        <v>93</v>
      </c>
    </row>
    <row r="4352" spans="1:6" x14ac:dyDescent="0.25">
      <c r="A4352">
        <v>4350</v>
      </c>
      <c r="B4352">
        <v>869</v>
      </c>
      <c r="C4352">
        <v>351</v>
      </c>
      <c r="D4352">
        <v>94</v>
      </c>
      <c r="E4352">
        <v>2</v>
      </c>
      <c r="F4352">
        <v>188</v>
      </c>
    </row>
    <row r="4353" spans="1:6" x14ac:dyDescent="0.25">
      <c r="A4353">
        <v>4351</v>
      </c>
      <c r="B4353">
        <v>869</v>
      </c>
      <c r="C4353">
        <v>1145</v>
      </c>
      <c r="D4353">
        <v>102</v>
      </c>
      <c r="E4353">
        <v>1</v>
      </c>
      <c r="F4353">
        <v>102</v>
      </c>
    </row>
    <row r="4354" spans="1:6" x14ac:dyDescent="0.25">
      <c r="A4354">
        <v>4352</v>
      </c>
      <c r="B4354">
        <v>869</v>
      </c>
      <c r="C4354">
        <v>845</v>
      </c>
      <c r="D4354">
        <v>113</v>
      </c>
      <c r="E4354">
        <v>1</v>
      </c>
      <c r="F4354">
        <v>113</v>
      </c>
    </row>
    <row r="4355" spans="1:6" x14ac:dyDescent="0.25">
      <c r="A4355">
        <v>4353</v>
      </c>
      <c r="B4355">
        <v>870</v>
      </c>
      <c r="C4355">
        <v>1256</v>
      </c>
      <c r="D4355">
        <v>112</v>
      </c>
      <c r="E4355">
        <v>2</v>
      </c>
      <c r="F4355">
        <v>224</v>
      </c>
    </row>
    <row r="4356" spans="1:6" x14ac:dyDescent="0.25">
      <c r="A4356">
        <v>4354</v>
      </c>
      <c r="B4356">
        <v>870</v>
      </c>
      <c r="C4356">
        <v>789</v>
      </c>
      <c r="D4356">
        <v>91</v>
      </c>
      <c r="E4356">
        <v>3</v>
      </c>
      <c r="F4356">
        <v>273</v>
      </c>
    </row>
    <row r="4357" spans="1:6" x14ac:dyDescent="0.25">
      <c r="A4357">
        <v>4355</v>
      </c>
      <c r="B4357">
        <v>870</v>
      </c>
      <c r="C4357">
        <v>720</v>
      </c>
      <c r="D4357">
        <v>119</v>
      </c>
      <c r="E4357">
        <v>3</v>
      </c>
      <c r="F4357">
        <v>357</v>
      </c>
    </row>
    <row r="4358" spans="1:6" x14ac:dyDescent="0.25">
      <c r="A4358">
        <v>4356</v>
      </c>
      <c r="B4358">
        <v>870</v>
      </c>
      <c r="C4358">
        <v>186</v>
      </c>
      <c r="D4358">
        <v>98</v>
      </c>
      <c r="E4358">
        <v>1</v>
      </c>
      <c r="F4358">
        <v>98</v>
      </c>
    </row>
    <row r="4359" spans="1:6" x14ac:dyDescent="0.25">
      <c r="A4359">
        <v>4357</v>
      </c>
      <c r="B4359">
        <v>870</v>
      </c>
      <c r="C4359">
        <v>1186</v>
      </c>
      <c r="D4359">
        <v>99</v>
      </c>
      <c r="E4359">
        <v>3</v>
      </c>
      <c r="F4359">
        <v>297</v>
      </c>
    </row>
    <row r="4360" spans="1:6" x14ac:dyDescent="0.25">
      <c r="A4360">
        <v>4358</v>
      </c>
      <c r="B4360">
        <v>871</v>
      </c>
      <c r="C4360">
        <v>637</v>
      </c>
      <c r="D4360">
        <v>93</v>
      </c>
      <c r="E4360">
        <v>1</v>
      </c>
      <c r="F4360">
        <v>93</v>
      </c>
    </row>
    <row r="4361" spans="1:6" x14ac:dyDescent="0.25">
      <c r="A4361">
        <v>4359</v>
      </c>
      <c r="B4361">
        <v>871</v>
      </c>
      <c r="C4361">
        <v>495</v>
      </c>
      <c r="D4361">
        <v>102</v>
      </c>
      <c r="E4361">
        <v>2</v>
      </c>
      <c r="F4361">
        <v>204</v>
      </c>
    </row>
    <row r="4362" spans="1:6" x14ac:dyDescent="0.25">
      <c r="A4362">
        <v>4360</v>
      </c>
      <c r="B4362">
        <v>871</v>
      </c>
      <c r="C4362">
        <v>1056</v>
      </c>
      <c r="D4362">
        <v>93</v>
      </c>
      <c r="E4362">
        <v>1</v>
      </c>
      <c r="F4362">
        <v>93</v>
      </c>
    </row>
    <row r="4363" spans="1:6" x14ac:dyDescent="0.25">
      <c r="A4363">
        <v>4361</v>
      </c>
      <c r="B4363">
        <v>872</v>
      </c>
      <c r="C4363">
        <v>113</v>
      </c>
      <c r="D4363">
        <v>92</v>
      </c>
      <c r="E4363">
        <v>3</v>
      </c>
      <c r="F4363">
        <v>276</v>
      </c>
    </row>
    <row r="4364" spans="1:6" x14ac:dyDescent="0.25">
      <c r="A4364">
        <v>4362</v>
      </c>
      <c r="B4364">
        <v>872</v>
      </c>
      <c r="C4364">
        <v>482</v>
      </c>
      <c r="D4364">
        <v>118</v>
      </c>
      <c r="E4364">
        <v>2</v>
      </c>
      <c r="F4364">
        <v>236</v>
      </c>
    </row>
    <row r="4365" spans="1:6" x14ac:dyDescent="0.25">
      <c r="A4365">
        <v>4363</v>
      </c>
      <c r="B4365">
        <v>872</v>
      </c>
      <c r="C4365">
        <v>230</v>
      </c>
      <c r="D4365">
        <v>106</v>
      </c>
      <c r="E4365">
        <v>1</v>
      </c>
      <c r="F4365">
        <v>106</v>
      </c>
    </row>
    <row r="4366" spans="1:6" x14ac:dyDescent="0.25">
      <c r="A4366">
        <v>4364</v>
      </c>
      <c r="B4366">
        <v>872</v>
      </c>
      <c r="C4366">
        <v>28</v>
      </c>
      <c r="D4366">
        <v>96</v>
      </c>
      <c r="E4366">
        <v>3</v>
      </c>
      <c r="F4366">
        <v>288</v>
      </c>
    </row>
    <row r="4367" spans="1:6" x14ac:dyDescent="0.25">
      <c r="A4367">
        <v>4365</v>
      </c>
      <c r="B4367">
        <v>872</v>
      </c>
      <c r="C4367">
        <v>608</v>
      </c>
      <c r="D4367">
        <v>112</v>
      </c>
      <c r="E4367">
        <v>2</v>
      </c>
      <c r="F4367">
        <v>224</v>
      </c>
    </row>
    <row r="4368" spans="1:6" x14ac:dyDescent="0.25">
      <c r="A4368">
        <v>4366</v>
      </c>
      <c r="B4368">
        <v>872</v>
      </c>
      <c r="C4368">
        <v>422</v>
      </c>
      <c r="D4368">
        <v>107</v>
      </c>
      <c r="E4368">
        <v>2</v>
      </c>
      <c r="F4368">
        <v>214</v>
      </c>
    </row>
    <row r="4369" spans="1:6" x14ac:dyDescent="0.25">
      <c r="A4369">
        <v>4367</v>
      </c>
      <c r="B4369">
        <v>872</v>
      </c>
      <c r="C4369">
        <v>78</v>
      </c>
      <c r="D4369">
        <v>118</v>
      </c>
      <c r="E4369">
        <v>1</v>
      </c>
      <c r="F4369">
        <v>118</v>
      </c>
    </row>
    <row r="4370" spans="1:6" x14ac:dyDescent="0.25">
      <c r="A4370">
        <v>4368</v>
      </c>
      <c r="B4370">
        <v>872</v>
      </c>
      <c r="C4370">
        <v>445</v>
      </c>
      <c r="D4370">
        <v>107</v>
      </c>
      <c r="E4370">
        <v>2</v>
      </c>
      <c r="F4370">
        <v>214</v>
      </c>
    </row>
    <row r="4371" spans="1:6" x14ac:dyDescent="0.25">
      <c r="A4371">
        <v>4369</v>
      </c>
      <c r="B4371">
        <v>872</v>
      </c>
      <c r="C4371">
        <v>94</v>
      </c>
      <c r="D4371">
        <v>118</v>
      </c>
      <c r="E4371">
        <v>1</v>
      </c>
      <c r="F4371">
        <v>118</v>
      </c>
    </row>
    <row r="4372" spans="1:6" x14ac:dyDescent="0.25">
      <c r="A4372">
        <v>4370</v>
      </c>
      <c r="B4372">
        <v>873</v>
      </c>
      <c r="C4372">
        <v>418</v>
      </c>
      <c r="D4372">
        <v>119</v>
      </c>
      <c r="E4372">
        <v>1</v>
      </c>
      <c r="F4372">
        <v>119</v>
      </c>
    </row>
    <row r="4373" spans="1:6" x14ac:dyDescent="0.25">
      <c r="A4373">
        <v>4371</v>
      </c>
      <c r="B4373">
        <v>873</v>
      </c>
      <c r="C4373">
        <v>440</v>
      </c>
      <c r="D4373">
        <v>107</v>
      </c>
      <c r="E4373">
        <v>1</v>
      </c>
      <c r="F4373">
        <v>107</v>
      </c>
    </row>
    <row r="4374" spans="1:6" x14ac:dyDescent="0.25">
      <c r="A4374">
        <v>4372</v>
      </c>
      <c r="B4374">
        <v>873</v>
      </c>
      <c r="C4374">
        <v>429</v>
      </c>
      <c r="D4374">
        <v>107</v>
      </c>
      <c r="E4374">
        <v>1</v>
      </c>
      <c r="F4374">
        <v>107</v>
      </c>
    </row>
    <row r="4375" spans="1:6" x14ac:dyDescent="0.25">
      <c r="A4375">
        <v>4373</v>
      </c>
      <c r="B4375">
        <v>873</v>
      </c>
      <c r="C4375">
        <v>731</v>
      </c>
      <c r="D4375">
        <v>119</v>
      </c>
      <c r="E4375">
        <v>2</v>
      </c>
      <c r="F4375">
        <v>238</v>
      </c>
    </row>
    <row r="4376" spans="1:6" x14ac:dyDescent="0.25">
      <c r="A4376">
        <v>4374</v>
      </c>
      <c r="B4376">
        <v>873</v>
      </c>
      <c r="C4376">
        <v>1126</v>
      </c>
      <c r="D4376">
        <v>102</v>
      </c>
      <c r="E4376">
        <v>1</v>
      </c>
      <c r="F4376">
        <v>102</v>
      </c>
    </row>
    <row r="4377" spans="1:6" x14ac:dyDescent="0.25">
      <c r="A4377">
        <v>4375</v>
      </c>
      <c r="B4377">
        <v>874</v>
      </c>
      <c r="C4377">
        <v>32</v>
      </c>
      <c r="D4377">
        <v>96</v>
      </c>
      <c r="E4377">
        <v>2</v>
      </c>
      <c r="F4377">
        <v>192</v>
      </c>
    </row>
    <row r="4378" spans="1:6" x14ac:dyDescent="0.25">
      <c r="A4378">
        <v>4376</v>
      </c>
      <c r="B4378">
        <v>874</v>
      </c>
      <c r="C4378">
        <v>919</v>
      </c>
      <c r="D4378">
        <v>96</v>
      </c>
      <c r="E4378">
        <v>2</v>
      </c>
      <c r="F4378">
        <v>192</v>
      </c>
    </row>
    <row r="4379" spans="1:6" x14ac:dyDescent="0.25">
      <c r="A4379">
        <v>4377</v>
      </c>
      <c r="B4379">
        <v>874</v>
      </c>
      <c r="C4379">
        <v>421</v>
      </c>
      <c r="D4379">
        <v>107</v>
      </c>
      <c r="E4379">
        <v>1</v>
      </c>
      <c r="F4379">
        <v>107</v>
      </c>
    </row>
    <row r="4380" spans="1:6" x14ac:dyDescent="0.25">
      <c r="A4380">
        <v>4378</v>
      </c>
      <c r="B4380">
        <v>874</v>
      </c>
      <c r="C4380">
        <v>1170</v>
      </c>
      <c r="D4380">
        <v>99</v>
      </c>
      <c r="E4380">
        <v>1</v>
      </c>
      <c r="F4380">
        <v>99</v>
      </c>
    </row>
    <row r="4381" spans="1:6" x14ac:dyDescent="0.25">
      <c r="A4381">
        <v>4379</v>
      </c>
      <c r="B4381">
        <v>874</v>
      </c>
      <c r="C4381">
        <v>826</v>
      </c>
      <c r="D4381">
        <v>117</v>
      </c>
      <c r="E4381">
        <v>3</v>
      </c>
      <c r="F4381">
        <v>351</v>
      </c>
    </row>
    <row r="4382" spans="1:6" x14ac:dyDescent="0.25">
      <c r="A4382">
        <v>4380</v>
      </c>
      <c r="B4382">
        <v>874</v>
      </c>
      <c r="C4382">
        <v>744</v>
      </c>
      <c r="D4382">
        <v>109</v>
      </c>
      <c r="E4382">
        <v>1</v>
      </c>
      <c r="F4382">
        <v>109</v>
      </c>
    </row>
    <row r="4383" spans="1:6" x14ac:dyDescent="0.25">
      <c r="A4383">
        <v>4381</v>
      </c>
      <c r="B4383">
        <v>874</v>
      </c>
      <c r="C4383">
        <v>1238</v>
      </c>
      <c r="D4383">
        <v>112</v>
      </c>
      <c r="E4383">
        <v>1</v>
      </c>
      <c r="F4383">
        <v>112</v>
      </c>
    </row>
    <row r="4384" spans="1:6" x14ac:dyDescent="0.25">
      <c r="A4384">
        <v>4382</v>
      </c>
      <c r="B4384">
        <v>874</v>
      </c>
      <c r="C4384">
        <v>973</v>
      </c>
      <c r="D4384">
        <v>97</v>
      </c>
      <c r="E4384">
        <v>3</v>
      </c>
      <c r="F4384">
        <v>291</v>
      </c>
    </row>
    <row r="4385" spans="1:6" x14ac:dyDescent="0.25">
      <c r="A4385">
        <v>4383</v>
      </c>
      <c r="B4385">
        <v>874</v>
      </c>
      <c r="C4385">
        <v>488</v>
      </c>
      <c r="D4385">
        <v>118</v>
      </c>
      <c r="E4385">
        <v>3</v>
      </c>
      <c r="F4385">
        <v>354</v>
      </c>
    </row>
    <row r="4386" spans="1:6" x14ac:dyDescent="0.25">
      <c r="A4386">
        <v>4384</v>
      </c>
      <c r="B4386">
        <v>875</v>
      </c>
      <c r="C4386">
        <v>6</v>
      </c>
      <c r="D4386">
        <v>96</v>
      </c>
      <c r="E4386">
        <v>1</v>
      </c>
      <c r="F4386">
        <v>96</v>
      </c>
    </row>
    <row r="4387" spans="1:6" x14ac:dyDescent="0.25">
      <c r="A4387">
        <v>4385</v>
      </c>
      <c r="B4387">
        <v>875</v>
      </c>
      <c r="C4387">
        <v>607</v>
      </c>
      <c r="D4387">
        <v>112</v>
      </c>
      <c r="E4387">
        <v>2</v>
      </c>
      <c r="F4387">
        <v>224</v>
      </c>
    </row>
    <row r="4388" spans="1:6" x14ac:dyDescent="0.25">
      <c r="A4388">
        <v>4386</v>
      </c>
      <c r="B4388">
        <v>875</v>
      </c>
      <c r="C4388">
        <v>74</v>
      </c>
      <c r="D4388">
        <v>118</v>
      </c>
      <c r="E4388">
        <v>3</v>
      </c>
      <c r="F4388">
        <v>354</v>
      </c>
    </row>
    <row r="4389" spans="1:6" x14ac:dyDescent="0.25">
      <c r="A4389">
        <v>4387</v>
      </c>
      <c r="B4389">
        <v>876</v>
      </c>
      <c r="C4389">
        <v>713</v>
      </c>
      <c r="D4389">
        <v>119</v>
      </c>
      <c r="E4389">
        <v>2</v>
      </c>
      <c r="F4389">
        <v>238</v>
      </c>
    </row>
    <row r="4390" spans="1:6" x14ac:dyDescent="0.25">
      <c r="A4390">
        <v>4388</v>
      </c>
      <c r="B4390">
        <v>876</v>
      </c>
      <c r="C4390">
        <v>739</v>
      </c>
      <c r="D4390">
        <v>109</v>
      </c>
      <c r="E4390">
        <v>3</v>
      </c>
      <c r="F4390">
        <v>327</v>
      </c>
    </row>
    <row r="4391" spans="1:6" x14ac:dyDescent="0.25">
      <c r="A4391">
        <v>4389</v>
      </c>
      <c r="B4391">
        <v>876</v>
      </c>
      <c r="C4391">
        <v>1087</v>
      </c>
      <c r="D4391">
        <v>115</v>
      </c>
      <c r="E4391">
        <v>2</v>
      </c>
      <c r="F4391">
        <v>230</v>
      </c>
    </row>
    <row r="4392" spans="1:6" x14ac:dyDescent="0.25">
      <c r="A4392">
        <v>4390</v>
      </c>
      <c r="B4392">
        <v>876</v>
      </c>
      <c r="C4392">
        <v>606</v>
      </c>
      <c r="D4392">
        <v>112</v>
      </c>
      <c r="E4392">
        <v>2</v>
      </c>
      <c r="F4392">
        <v>224</v>
      </c>
    </row>
    <row r="4393" spans="1:6" x14ac:dyDescent="0.25">
      <c r="A4393">
        <v>4391</v>
      </c>
      <c r="B4393">
        <v>876</v>
      </c>
      <c r="C4393">
        <v>697</v>
      </c>
      <c r="D4393">
        <v>113</v>
      </c>
      <c r="E4393">
        <v>2</v>
      </c>
      <c r="F4393">
        <v>226</v>
      </c>
    </row>
    <row r="4394" spans="1:6" x14ac:dyDescent="0.25">
      <c r="A4394">
        <v>4392</v>
      </c>
      <c r="B4394">
        <v>877</v>
      </c>
      <c r="C4394">
        <v>437</v>
      </c>
      <c r="D4394">
        <v>107</v>
      </c>
      <c r="E4394">
        <v>2</v>
      </c>
      <c r="F4394">
        <v>214</v>
      </c>
    </row>
    <row r="4395" spans="1:6" x14ac:dyDescent="0.25">
      <c r="A4395">
        <v>4393</v>
      </c>
      <c r="B4395">
        <v>877</v>
      </c>
      <c r="C4395">
        <v>1011</v>
      </c>
      <c r="D4395">
        <v>106</v>
      </c>
      <c r="E4395">
        <v>2</v>
      </c>
      <c r="F4395">
        <v>212</v>
      </c>
    </row>
    <row r="4396" spans="1:6" x14ac:dyDescent="0.25">
      <c r="A4396">
        <v>4394</v>
      </c>
      <c r="B4396">
        <v>877</v>
      </c>
      <c r="C4396">
        <v>509</v>
      </c>
      <c r="D4396">
        <v>102</v>
      </c>
      <c r="E4396">
        <v>1</v>
      </c>
      <c r="F4396">
        <v>102</v>
      </c>
    </row>
    <row r="4397" spans="1:6" x14ac:dyDescent="0.25">
      <c r="A4397">
        <v>4395</v>
      </c>
      <c r="B4397">
        <v>877</v>
      </c>
      <c r="C4397">
        <v>1042</v>
      </c>
      <c r="D4397">
        <v>90</v>
      </c>
      <c r="E4397">
        <v>2</v>
      </c>
      <c r="F4397">
        <v>180</v>
      </c>
    </row>
    <row r="4398" spans="1:6" x14ac:dyDescent="0.25">
      <c r="A4398">
        <v>4396</v>
      </c>
      <c r="B4398">
        <v>878</v>
      </c>
      <c r="C4398">
        <v>543</v>
      </c>
      <c r="D4398">
        <v>98</v>
      </c>
      <c r="E4398">
        <v>1</v>
      </c>
      <c r="F4398">
        <v>98</v>
      </c>
    </row>
    <row r="4399" spans="1:6" x14ac:dyDescent="0.25">
      <c r="A4399">
        <v>4397</v>
      </c>
      <c r="B4399">
        <v>878</v>
      </c>
      <c r="C4399">
        <v>1109</v>
      </c>
      <c r="D4399">
        <v>115</v>
      </c>
      <c r="E4399">
        <v>3</v>
      </c>
      <c r="F4399">
        <v>345</v>
      </c>
    </row>
    <row r="4400" spans="1:6" x14ac:dyDescent="0.25">
      <c r="A4400">
        <v>4398</v>
      </c>
      <c r="B4400">
        <v>879</v>
      </c>
      <c r="C4400">
        <v>789</v>
      </c>
      <c r="D4400">
        <v>91</v>
      </c>
      <c r="E4400">
        <v>3</v>
      </c>
      <c r="F4400">
        <v>273</v>
      </c>
    </row>
    <row r="4401" spans="1:6" x14ac:dyDescent="0.25">
      <c r="A4401">
        <v>4399</v>
      </c>
      <c r="B4401">
        <v>879</v>
      </c>
      <c r="C4401">
        <v>786</v>
      </c>
      <c r="D4401">
        <v>91</v>
      </c>
      <c r="E4401">
        <v>1</v>
      </c>
      <c r="F4401">
        <v>91</v>
      </c>
    </row>
    <row r="4402" spans="1:6" x14ac:dyDescent="0.25">
      <c r="A4402">
        <v>4400</v>
      </c>
      <c r="B4402">
        <v>880</v>
      </c>
      <c r="C4402">
        <v>724</v>
      </c>
      <c r="D4402">
        <v>119</v>
      </c>
      <c r="E4402">
        <v>2</v>
      </c>
      <c r="F4402">
        <v>238</v>
      </c>
    </row>
    <row r="4403" spans="1:6" x14ac:dyDescent="0.25">
      <c r="A4403">
        <v>4401</v>
      </c>
      <c r="B4403">
        <v>880</v>
      </c>
      <c r="C4403">
        <v>141</v>
      </c>
      <c r="D4403">
        <v>91</v>
      </c>
      <c r="E4403">
        <v>2</v>
      </c>
      <c r="F4403">
        <v>182</v>
      </c>
    </row>
    <row r="4404" spans="1:6" x14ac:dyDescent="0.25">
      <c r="A4404">
        <v>4402</v>
      </c>
      <c r="B4404">
        <v>880</v>
      </c>
      <c r="C4404">
        <v>161</v>
      </c>
      <c r="D4404">
        <v>91</v>
      </c>
      <c r="E4404">
        <v>3</v>
      </c>
      <c r="F4404">
        <v>273</v>
      </c>
    </row>
    <row r="4405" spans="1:6" x14ac:dyDescent="0.25">
      <c r="A4405">
        <v>4403</v>
      </c>
      <c r="B4405">
        <v>880</v>
      </c>
      <c r="C4405">
        <v>52</v>
      </c>
      <c r="D4405">
        <v>104</v>
      </c>
      <c r="E4405">
        <v>1</v>
      </c>
      <c r="F4405">
        <v>104</v>
      </c>
    </row>
    <row r="4406" spans="1:6" x14ac:dyDescent="0.25">
      <c r="A4406">
        <v>4404</v>
      </c>
      <c r="B4406">
        <v>880</v>
      </c>
      <c r="C4406">
        <v>860</v>
      </c>
      <c r="D4406">
        <v>113</v>
      </c>
      <c r="E4406">
        <v>1</v>
      </c>
      <c r="F4406">
        <v>113</v>
      </c>
    </row>
    <row r="4407" spans="1:6" x14ac:dyDescent="0.25">
      <c r="A4407">
        <v>4405</v>
      </c>
      <c r="B4407">
        <v>880</v>
      </c>
      <c r="C4407">
        <v>823</v>
      </c>
      <c r="D4407">
        <v>117</v>
      </c>
      <c r="E4407">
        <v>1</v>
      </c>
      <c r="F4407">
        <v>117</v>
      </c>
    </row>
    <row r="4408" spans="1:6" x14ac:dyDescent="0.25">
      <c r="A4408">
        <v>4406</v>
      </c>
      <c r="B4408">
        <v>880</v>
      </c>
      <c r="C4408">
        <v>1215</v>
      </c>
      <c r="D4408">
        <v>105</v>
      </c>
      <c r="E4408">
        <v>2</v>
      </c>
      <c r="F4408">
        <v>210</v>
      </c>
    </row>
    <row r="4409" spans="1:6" x14ac:dyDescent="0.25">
      <c r="A4409">
        <v>4407</v>
      </c>
      <c r="B4409">
        <v>881</v>
      </c>
      <c r="C4409">
        <v>1059</v>
      </c>
      <c r="D4409">
        <v>93</v>
      </c>
      <c r="E4409">
        <v>3</v>
      </c>
      <c r="F4409">
        <v>279</v>
      </c>
    </row>
    <row r="4410" spans="1:6" x14ac:dyDescent="0.25">
      <c r="A4410">
        <v>4408</v>
      </c>
      <c r="B4410">
        <v>881</v>
      </c>
      <c r="C4410">
        <v>41</v>
      </c>
      <c r="D4410">
        <v>104</v>
      </c>
      <c r="E4410">
        <v>1</v>
      </c>
      <c r="F4410">
        <v>104</v>
      </c>
    </row>
    <row r="4411" spans="1:6" x14ac:dyDescent="0.25">
      <c r="A4411">
        <v>4409</v>
      </c>
      <c r="B4411">
        <v>881</v>
      </c>
      <c r="C4411">
        <v>1258</v>
      </c>
      <c r="D4411">
        <v>112</v>
      </c>
      <c r="E4411">
        <v>1</v>
      </c>
      <c r="F4411">
        <v>112</v>
      </c>
    </row>
    <row r="4412" spans="1:6" x14ac:dyDescent="0.25">
      <c r="A4412">
        <v>4410</v>
      </c>
      <c r="B4412">
        <v>881</v>
      </c>
      <c r="C4412">
        <v>1121</v>
      </c>
      <c r="D4412">
        <v>102</v>
      </c>
      <c r="E4412">
        <v>2</v>
      </c>
      <c r="F4412">
        <v>204</v>
      </c>
    </row>
    <row r="4413" spans="1:6" x14ac:dyDescent="0.25">
      <c r="A4413">
        <v>4411</v>
      </c>
      <c r="B4413">
        <v>881</v>
      </c>
      <c r="C4413">
        <v>1077</v>
      </c>
      <c r="D4413">
        <v>93</v>
      </c>
      <c r="E4413">
        <v>2</v>
      </c>
      <c r="F4413">
        <v>186</v>
      </c>
    </row>
    <row r="4414" spans="1:6" x14ac:dyDescent="0.25">
      <c r="A4414">
        <v>4412</v>
      </c>
      <c r="B4414">
        <v>881</v>
      </c>
      <c r="C4414">
        <v>695</v>
      </c>
      <c r="D4414">
        <v>113</v>
      </c>
      <c r="E4414">
        <v>1</v>
      </c>
      <c r="F4414">
        <v>113</v>
      </c>
    </row>
    <row r="4415" spans="1:6" x14ac:dyDescent="0.25">
      <c r="A4415">
        <v>4413</v>
      </c>
      <c r="B4415">
        <v>881</v>
      </c>
      <c r="C4415">
        <v>177</v>
      </c>
      <c r="D4415">
        <v>98</v>
      </c>
      <c r="E4415">
        <v>1</v>
      </c>
      <c r="F4415">
        <v>98</v>
      </c>
    </row>
    <row r="4416" spans="1:6" x14ac:dyDescent="0.25">
      <c r="A4416">
        <v>4414</v>
      </c>
      <c r="B4416">
        <v>881</v>
      </c>
      <c r="C4416">
        <v>721</v>
      </c>
      <c r="D4416">
        <v>119</v>
      </c>
      <c r="E4416">
        <v>2</v>
      </c>
      <c r="F4416">
        <v>238</v>
      </c>
    </row>
    <row r="4417" spans="1:6" x14ac:dyDescent="0.25">
      <c r="A4417">
        <v>4415</v>
      </c>
      <c r="B4417">
        <v>881</v>
      </c>
      <c r="C4417">
        <v>729</v>
      </c>
      <c r="D4417">
        <v>119</v>
      </c>
      <c r="E4417">
        <v>1</v>
      </c>
      <c r="F4417">
        <v>119</v>
      </c>
    </row>
    <row r="4418" spans="1:6" x14ac:dyDescent="0.25">
      <c r="A4418">
        <v>4416</v>
      </c>
      <c r="B4418">
        <v>882</v>
      </c>
      <c r="C4418">
        <v>879</v>
      </c>
      <c r="D4418">
        <v>94</v>
      </c>
      <c r="E4418">
        <v>2</v>
      </c>
      <c r="F4418">
        <v>188</v>
      </c>
    </row>
    <row r="4419" spans="1:6" x14ac:dyDescent="0.25">
      <c r="A4419">
        <v>4417</v>
      </c>
      <c r="B4419">
        <v>882</v>
      </c>
      <c r="C4419">
        <v>240</v>
      </c>
      <c r="D4419">
        <v>106</v>
      </c>
      <c r="E4419">
        <v>1</v>
      </c>
      <c r="F4419">
        <v>106</v>
      </c>
    </row>
    <row r="4420" spans="1:6" x14ac:dyDescent="0.25">
      <c r="A4420">
        <v>4418</v>
      </c>
      <c r="B4420">
        <v>882</v>
      </c>
      <c r="C4420">
        <v>1013</v>
      </c>
      <c r="D4420">
        <v>106</v>
      </c>
      <c r="E4420">
        <v>1</v>
      </c>
      <c r="F4420">
        <v>106</v>
      </c>
    </row>
    <row r="4421" spans="1:6" x14ac:dyDescent="0.25">
      <c r="A4421">
        <v>4419</v>
      </c>
      <c r="B4421">
        <v>882</v>
      </c>
      <c r="C4421">
        <v>604</v>
      </c>
      <c r="D4421">
        <v>112</v>
      </c>
      <c r="E4421">
        <v>1</v>
      </c>
      <c r="F4421">
        <v>112</v>
      </c>
    </row>
    <row r="4422" spans="1:6" x14ac:dyDescent="0.25">
      <c r="A4422">
        <v>4420</v>
      </c>
      <c r="B4422">
        <v>882</v>
      </c>
      <c r="C4422">
        <v>321</v>
      </c>
      <c r="D4422">
        <v>109</v>
      </c>
      <c r="E4422">
        <v>2</v>
      </c>
      <c r="F4422">
        <v>218</v>
      </c>
    </row>
    <row r="4423" spans="1:6" x14ac:dyDescent="0.25">
      <c r="A4423">
        <v>4421</v>
      </c>
      <c r="B4423">
        <v>882</v>
      </c>
      <c r="C4423">
        <v>383</v>
      </c>
      <c r="D4423">
        <v>94</v>
      </c>
      <c r="E4423">
        <v>3</v>
      </c>
      <c r="F4423">
        <v>282</v>
      </c>
    </row>
    <row r="4424" spans="1:6" x14ac:dyDescent="0.25">
      <c r="A4424">
        <v>4422</v>
      </c>
      <c r="B4424">
        <v>882</v>
      </c>
      <c r="C4424">
        <v>681</v>
      </c>
      <c r="D4424">
        <v>113</v>
      </c>
      <c r="E4424">
        <v>3</v>
      </c>
      <c r="F4424">
        <v>339</v>
      </c>
    </row>
    <row r="4425" spans="1:6" x14ac:dyDescent="0.25">
      <c r="A4425">
        <v>4423</v>
      </c>
      <c r="B4425">
        <v>883</v>
      </c>
      <c r="C4425">
        <v>1057</v>
      </c>
      <c r="D4425">
        <v>93</v>
      </c>
      <c r="E4425">
        <v>1</v>
      </c>
      <c r="F4425">
        <v>93</v>
      </c>
    </row>
    <row r="4426" spans="1:6" x14ac:dyDescent="0.25">
      <c r="A4426">
        <v>4424</v>
      </c>
      <c r="B4426">
        <v>883</v>
      </c>
      <c r="C4426">
        <v>120</v>
      </c>
      <c r="D4426">
        <v>92</v>
      </c>
      <c r="E4426">
        <v>2</v>
      </c>
      <c r="F4426">
        <v>184</v>
      </c>
    </row>
    <row r="4427" spans="1:6" x14ac:dyDescent="0.25">
      <c r="A4427">
        <v>4425</v>
      </c>
      <c r="B4427">
        <v>883</v>
      </c>
      <c r="C4427">
        <v>155</v>
      </c>
      <c r="D4427">
        <v>91</v>
      </c>
      <c r="E4427">
        <v>2</v>
      </c>
      <c r="F4427">
        <v>182</v>
      </c>
    </row>
    <row r="4428" spans="1:6" x14ac:dyDescent="0.25">
      <c r="A4428">
        <v>4426</v>
      </c>
      <c r="B4428">
        <v>883</v>
      </c>
      <c r="C4428">
        <v>950</v>
      </c>
      <c r="D4428">
        <v>97</v>
      </c>
      <c r="E4428">
        <v>3</v>
      </c>
      <c r="F4428">
        <v>291</v>
      </c>
    </row>
    <row r="4429" spans="1:6" x14ac:dyDescent="0.25">
      <c r="A4429">
        <v>4427</v>
      </c>
      <c r="B4429">
        <v>883</v>
      </c>
      <c r="C4429">
        <v>361</v>
      </c>
      <c r="D4429">
        <v>94</v>
      </c>
      <c r="E4429">
        <v>1</v>
      </c>
      <c r="F4429">
        <v>94</v>
      </c>
    </row>
    <row r="4430" spans="1:6" x14ac:dyDescent="0.25">
      <c r="A4430">
        <v>4428</v>
      </c>
      <c r="B4430">
        <v>883</v>
      </c>
      <c r="C4430">
        <v>511</v>
      </c>
      <c r="D4430">
        <v>102</v>
      </c>
      <c r="E4430">
        <v>3</v>
      </c>
      <c r="F4430">
        <v>306</v>
      </c>
    </row>
    <row r="4431" spans="1:6" x14ac:dyDescent="0.25">
      <c r="A4431">
        <v>4429</v>
      </c>
      <c r="B4431">
        <v>883</v>
      </c>
      <c r="C4431">
        <v>883</v>
      </c>
      <c r="D4431">
        <v>94</v>
      </c>
      <c r="E4431">
        <v>3</v>
      </c>
      <c r="F4431">
        <v>282</v>
      </c>
    </row>
    <row r="4432" spans="1:6" x14ac:dyDescent="0.25">
      <c r="A4432">
        <v>4430</v>
      </c>
      <c r="B4432">
        <v>884</v>
      </c>
      <c r="C4432">
        <v>1037</v>
      </c>
      <c r="D4432">
        <v>90</v>
      </c>
      <c r="E4432">
        <v>2</v>
      </c>
      <c r="F4432">
        <v>180</v>
      </c>
    </row>
    <row r="4433" spans="1:6" x14ac:dyDescent="0.25">
      <c r="A4433">
        <v>4431</v>
      </c>
      <c r="B4433">
        <v>884</v>
      </c>
      <c r="C4433">
        <v>715</v>
      </c>
      <c r="D4433">
        <v>119</v>
      </c>
      <c r="E4433">
        <v>3</v>
      </c>
      <c r="F4433">
        <v>357</v>
      </c>
    </row>
    <row r="4434" spans="1:6" x14ac:dyDescent="0.25">
      <c r="A4434">
        <v>4432</v>
      </c>
      <c r="B4434">
        <v>884</v>
      </c>
      <c r="C4434">
        <v>1198</v>
      </c>
      <c r="D4434">
        <v>105</v>
      </c>
      <c r="E4434">
        <v>1</v>
      </c>
      <c r="F4434">
        <v>105</v>
      </c>
    </row>
    <row r="4435" spans="1:6" x14ac:dyDescent="0.25">
      <c r="A4435">
        <v>4433</v>
      </c>
      <c r="B4435">
        <v>884</v>
      </c>
      <c r="C4435">
        <v>133</v>
      </c>
      <c r="D4435">
        <v>92</v>
      </c>
      <c r="E4435">
        <v>3</v>
      </c>
      <c r="F4435">
        <v>276</v>
      </c>
    </row>
    <row r="4436" spans="1:6" x14ac:dyDescent="0.25">
      <c r="A4436">
        <v>4434</v>
      </c>
      <c r="B4436">
        <v>884</v>
      </c>
      <c r="C4436">
        <v>681</v>
      </c>
      <c r="D4436">
        <v>113</v>
      </c>
      <c r="E4436">
        <v>2</v>
      </c>
      <c r="F4436">
        <v>226</v>
      </c>
    </row>
    <row r="4437" spans="1:6" x14ac:dyDescent="0.25">
      <c r="A4437">
        <v>4435</v>
      </c>
      <c r="B4437">
        <v>884</v>
      </c>
      <c r="C4437">
        <v>428</v>
      </c>
      <c r="D4437">
        <v>107</v>
      </c>
      <c r="E4437">
        <v>3</v>
      </c>
      <c r="F4437">
        <v>321</v>
      </c>
    </row>
    <row r="4438" spans="1:6" x14ac:dyDescent="0.25">
      <c r="A4438">
        <v>4436</v>
      </c>
      <c r="B4438">
        <v>884</v>
      </c>
      <c r="C4438">
        <v>532</v>
      </c>
      <c r="D4438">
        <v>98</v>
      </c>
      <c r="E4438">
        <v>1</v>
      </c>
      <c r="F4438">
        <v>98</v>
      </c>
    </row>
    <row r="4439" spans="1:6" x14ac:dyDescent="0.25">
      <c r="A4439">
        <v>4437</v>
      </c>
      <c r="B4439">
        <v>884</v>
      </c>
      <c r="C4439">
        <v>729</v>
      </c>
      <c r="D4439">
        <v>119</v>
      </c>
      <c r="E4439">
        <v>3</v>
      </c>
      <c r="F4439">
        <v>357</v>
      </c>
    </row>
    <row r="4440" spans="1:6" x14ac:dyDescent="0.25">
      <c r="A4440">
        <v>4438</v>
      </c>
      <c r="B4440">
        <v>884</v>
      </c>
      <c r="C4440">
        <v>1199</v>
      </c>
      <c r="D4440">
        <v>105</v>
      </c>
      <c r="E4440">
        <v>1</v>
      </c>
      <c r="F4440">
        <v>105</v>
      </c>
    </row>
    <row r="4441" spans="1:6" x14ac:dyDescent="0.25">
      <c r="A4441">
        <v>4439</v>
      </c>
      <c r="B4441">
        <v>885</v>
      </c>
      <c r="C4441">
        <v>511</v>
      </c>
      <c r="D4441">
        <v>102</v>
      </c>
      <c r="E4441">
        <v>2</v>
      </c>
      <c r="F4441">
        <v>204</v>
      </c>
    </row>
    <row r="4442" spans="1:6" x14ac:dyDescent="0.25">
      <c r="A4442">
        <v>4440</v>
      </c>
      <c r="B4442">
        <v>885</v>
      </c>
      <c r="C4442">
        <v>930</v>
      </c>
      <c r="D4442">
        <v>96</v>
      </c>
      <c r="E4442">
        <v>3</v>
      </c>
      <c r="F4442">
        <v>288</v>
      </c>
    </row>
    <row r="4443" spans="1:6" x14ac:dyDescent="0.25">
      <c r="A4443">
        <v>4441</v>
      </c>
      <c r="B4443">
        <v>885</v>
      </c>
      <c r="C4443">
        <v>1222</v>
      </c>
      <c r="D4443">
        <v>105</v>
      </c>
      <c r="E4443">
        <v>2</v>
      </c>
      <c r="F4443">
        <v>210</v>
      </c>
    </row>
    <row r="4444" spans="1:6" x14ac:dyDescent="0.25">
      <c r="A4444">
        <v>4442</v>
      </c>
      <c r="B4444">
        <v>885</v>
      </c>
      <c r="C4444">
        <v>1012</v>
      </c>
      <c r="D4444">
        <v>106</v>
      </c>
      <c r="E4444">
        <v>3</v>
      </c>
      <c r="F4444">
        <v>318</v>
      </c>
    </row>
    <row r="4445" spans="1:6" x14ac:dyDescent="0.25">
      <c r="A4445">
        <v>4443</v>
      </c>
      <c r="B4445">
        <v>885</v>
      </c>
      <c r="C4445">
        <v>71</v>
      </c>
      <c r="D4445">
        <v>118</v>
      </c>
      <c r="E4445">
        <v>2</v>
      </c>
      <c r="F4445">
        <v>236</v>
      </c>
    </row>
    <row r="4446" spans="1:6" x14ac:dyDescent="0.25">
      <c r="A4446">
        <v>4444</v>
      </c>
      <c r="B4446">
        <v>886</v>
      </c>
      <c r="C4446">
        <v>112</v>
      </c>
      <c r="D4446">
        <v>92</v>
      </c>
      <c r="E4446">
        <v>2</v>
      </c>
      <c r="F4446">
        <v>184</v>
      </c>
    </row>
    <row r="4447" spans="1:6" x14ac:dyDescent="0.25">
      <c r="A4447">
        <v>4445</v>
      </c>
      <c r="B4447">
        <v>886</v>
      </c>
      <c r="C4447">
        <v>407</v>
      </c>
      <c r="D4447">
        <v>119</v>
      </c>
      <c r="E4447">
        <v>3</v>
      </c>
      <c r="F4447">
        <v>357</v>
      </c>
    </row>
    <row r="4448" spans="1:6" x14ac:dyDescent="0.25">
      <c r="A4448">
        <v>4446</v>
      </c>
      <c r="B4448">
        <v>886</v>
      </c>
      <c r="C4448">
        <v>466</v>
      </c>
      <c r="D4448">
        <v>118</v>
      </c>
      <c r="E4448">
        <v>3</v>
      </c>
      <c r="F4448">
        <v>354</v>
      </c>
    </row>
    <row r="4449" spans="1:6" x14ac:dyDescent="0.25">
      <c r="A4449">
        <v>4447</v>
      </c>
      <c r="B4449">
        <v>886</v>
      </c>
      <c r="C4449">
        <v>792</v>
      </c>
      <c r="D4449">
        <v>91</v>
      </c>
      <c r="E4449">
        <v>2</v>
      </c>
      <c r="F4449">
        <v>182</v>
      </c>
    </row>
    <row r="4450" spans="1:6" x14ac:dyDescent="0.25">
      <c r="A4450">
        <v>4448</v>
      </c>
      <c r="B4450">
        <v>886</v>
      </c>
      <c r="C4450">
        <v>357</v>
      </c>
      <c r="D4450">
        <v>94</v>
      </c>
      <c r="E4450">
        <v>2</v>
      </c>
      <c r="F4450">
        <v>188</v>
      </c>
    </row>
    <row r="4451" spans="1:6" x14ac:dyDescent="0.25">
      <c r="A4451">
        <v>4449</v>
      </c>
      <c r="B4451">
        <v>887</v>
      </c>
      <c r="C4451">
        <v>153</v>
      </c>
      <c r="D4451">
        <v>91</v>
      </c>
      <c r="E4451">
        <v>1</v>
      </c>
      <c r="F4451">
        <v>91</v>
      </c>
    </row>
    <row r="4452" spans="1:6" x14ac:dyDescent="0.25">
      <c r="A4452">
        <v>4450</v>
      </c>
      <c r="B4452">
        <v>887</v>
      </c>
      <c r="C4452">
        <v>356</v>
      </c>
      <c r="D4452">
        <v>94</v>
      </c>
      <c r="E4452">
        <v>2</v>
      </c>
      <c r="F4452">
        <v>188</v>
      </c>
    </row>
    <row r="4453" spans="1:6" x14ac:dyDescent="0.25">
      <c r="A4453">
        <v>4451</v>
      </c>
      <c r="B4453">
        <v>887</v>
      </c>
      <c r="C4453">
        <v>905</v>
      </c>
      <c r="D4453">
        <v>94</v>
      </c>
      <c r="E4453">
        <v>2</v>
      </c>
      <c r="F4453">
        <v>188</v>
      </c>
    </row>
    <row r="4454" spans="1:6" x14ac:dyDescent="0.25">
      <c r="A4454">
        <v>4452</v>
      </c>
      <c r="B4454">
        <v>887</v>
      </c>
      <c r="C4454">
        <v>977</v>
      </c>
      <c r="D4454">
        <v>97</v>
      </c>
      <c r="E4454">
        <v>2</v>
      </c>
      <c r="F4454">
        <v>194</v>
      </c>
    </row>
    <row r="4455" spans="1:6" x14ac:dyDescent="0.25">
      <c r="A4455">
        <v>4453</v>
      </c>
      <c r="B4455">
        <v>887</v>
      </c>
      <c r="C4455">
        <v>192</v>
      </c>
      <c r="D4455">
        <v>98</v>
      </c>
      <c r="E4455">
        <v>2</v>
      </c>
      <c r="F4455">
        <v>196</v>
      </c>
    </row>
    <row r="4456" spans="1:6" x14ac:dyDescent="0.25">
      <c r="A4456">
        <v>4454</v>
      </c>
      <c r="B4456">
        <v>888</v>
      </c>
      <c r="C4456">
        <v>395</v>
      </c>
      <c r="D4456">
        <v>119</v>
      </c>
      <c r="E4456">
        <v>2</v>
      </c>
      <c r="F4456">
        <v>238</v>
      </c>
    </row>
    <row r="4457" spans="1:6" x14ac:dyDescent="0.25">
      <c r="A4457">
        <v>4455</v>
      </c>
      <c r="B4457">
        <v>889</v>
      </c>
      <c r="C4457">
        <v>577</v>
      </c>
      <c r="D4457">
        <v>100</v>
      </c>
      <c r="E4457">
        <v>2</v>
      </c>
      <c r="F4457">
        <v>200</v>
      </c>
    </row>
    <row r="4458" spans="1:6" x14ac:dyDescent="0.25">
      <c r="A4458">
        <v>4456</v>
      </c>
      <c r="B4458">
        <v>890</v>
      </c>
      <c r="C4458">
        <v>664</v>
      </c>
      <c r="D4458">
        <v>93</v>
      </c>
      <c r="E4458">
        <v>2</v>
      </c>
      <c r="F4458">
        <v>186</v>
      </c>
    </row>
    <row r="4459" spans="1:6" x14ac:dyDescent="0.25">
      <c r="A4459">
        <v>4457</v>
      </c>
      <c r="B4459">
        <v>890</v>
      </c>
      <c r="C4459">
        <v>1126</v>
      </c>
      <c r="D4459">
        <v>102</v>
      </c>
      <c r="E4459">
        <v>1</v>
      </c>
      <c r="F4459">
        <v>102</v>
      </c>
    </row>
    <row r="4460" spans="1:6" x14ac:dyDescent="0.25">
      <c r="A4460">
        <v>4458</v>
      </c>
      <c r="B4460">
        <v>890</v>
      </c>
      <c r="C4460">
        <v>1052</v>
      </c>
      <c r="D4460">
        <v>93</v>
      </c>
      <c r="E4460">
        <v>2</v>
      </c>
      <c r="F4460">
        <v>186</v>
      </c>
    </row>
    <row r="4461" spans="1:6" x14ac:dyDescent="0.25">
      <c r="A4461">
        <v>4459</v>
      </c>
      <c r="B4461">
        <v>890</v>
      </c>
      <c r="C4461">
        <v>705</v>
      </c>
      <c r="D4461">
        <v>119</v>
      </c>
      <c r="E4461">
        <v>3</v>
      </c>
      <c r="F4461">
        <v>357</v>
      </c>
    </row>
    <row r="4462" spans="1:6" x14ac:dyDescent="0.25">
      <c r="A4462">
        <v>4460</v>
      </c>
      <c r="B4462">
        <v>890</v>
      </c>
      <c r="C4462">
        <v>1247</v>
      </c>
      <c r="D4462">
        <v>112</v>
      </c>
      <c r="E4462">
        <v>3</v>
      </c>
      <c r="F4462">
        <v>336</v>
      </c>
    </row>
    <row r="4463" spans="1:6" x14ac:dyDescent="0.25">
      <c r="A4463">
        <v>4461</v>
      </c>
      <c r="B4463">
        <v>890</v>
      </c>
      <c r="C4463">
        <v>545</v>
      </c>
      <c r="D4463">
        <v>98</v>
      </c>
      <c r="E4463">
        <v>1</v>
      </c>
      <c r="F4463">
        <v>98</v>
      </c>
    </row>
    <row r="4464" spans="1:6" x14ac:dyDescent="0.25">
      <c r="A4464">
        <v>4462</v>
      </c>
      <c r="B4464">
        <v>890</v>
      </c>
      <c r="C4464">
        <v>359</v>
      </c>
      <c r="D4464">
        <v>94</v>
      </c>
      <c r="E4464">
        <v>3</v>
      </c>
      <c r="F4464">
        <v>282</v>
      </c>
    </row>
    <row r="4465" spans="1:6" x14ac:dyDescent="0.25">
      <c r="A4465">
        <v>4463</v>
      </c>
      <c r="B4465">
        <v>890</v>
      </c>
      <c r="C4465">
        <v>838</v>
      </c>
      <c r="D4465">
        <v>117</v>
      </c>
      <c r="E4465">
        <v>1</v>
      </c>
      <c r="F4465">
        <v>117</v>
      </c>
    </row>
    <row r="4466" spans="1:6" x14ac:dyDescent="0.25">
      <c r="A4466">
        <v>4464</v>
      </c>
      <c r="B4466">
        <v>890</v>
      </c>
      <c r="C4466">
        <v>1121</v>
      </c>
      <c r="D4466">
        <v>102</v>
      </c>
      <c r="E4466">
        <v>3</v>
      </c>
      <c r="F4466">
        <v>306</v>
      </c>
    </row>
    <row r="4467" spans="1:6" x14ac:dyDescent="0.25">
      <c r="A4467">
        <v>4465</v>
      </c>
      <c r="B4467">
        <v>890</v>
      </c>
      <c r="C4467">
        <v>189</v>
      </c>
      <c r="D4467">
        <v>98</v>
      </c>
      <c r="E4467">
        <v>3</v>
      </c>
      <c r="F4467">
        <v>294</v>
      </c>
    </row>
    <row r="4468" spans="1:6" x14ac:dyDescent="0.25">
      <c r="A4468">
        <v>4466</v>
      </c>
      <c r="B4468">
        <v>891</v>
      </c>
      <c r="C4468">
        <v>442</v>
      </c>
      <c r="D4468">
        <v>107</v>
      </c>
      <c r="E4468">
        <v>3</v>
      </c>
      <c r="F4468">
        <v>321</v>
      </c>
    </row>
    <row r="4469" spans="1:6" x14ac:dyDescent="0.25">
      <c r="A4469">
        <v>4467</v>
      </c>
      <c r="B4469">
        <v>891</v>
      </c>
      <c r="C4469">
        <v>676</v>
      </c>
      <c r="D4469">
        <v>113</v>
      </c>
      <c r="E4469">
        <v>1</v>
      </c>
      <c r="F4469">
        <v>113</v>
      </c>
    </row>
    <row r="4470" spans="1:6" x14ac:dyDescent="0.25">
      <c r="A4470">
        <v>4468</v>
      </c>
      <c r="B4470">
        <v>891</v>
      </c>
      <c r="C4470">
        <v>514</v>
      </c>
      <c r="D4470">
        <v>102</v>
      </c>
      <c r="E4470">
        <v>2</v>
      </c>
      <c r="F4470">
        <v>204</v>
      </c>
    </row>
    <row r="4471" spans="1:6" x14ac:dyDescent="0.25">
      <c r="A4471">
        <v>4469</v>
      </c>
      <c r="B4471">
        <v>891</v>
      </c>
      <c r="C4471">
        <v>71</v>
      </c>
      <c r="D4471">
        <v>118</v>
      </c>
      <c r="E4471">
        <v>3</v>
      </c>
      <c r="F4471">
        <v>354</v>
      </c>
    </row>
    <row r="4472" spans="1:6" x14ac:dyDescent="0.25">
      <c r="A4472">
        <v>4470</v>
      </c>
      <c r="B4472">
        <v>891</v>
      </c>
      <c r="C4472">
        <v>193</v>
      </c>
      <c r="D4472">
        <v>98</v>
      </c>
      <c r="E4472">
        <v>3</v>
      </c>
      <c r="F4472">
        <v>294</v>
      </c>
    </row>
    <row r="4473" spans="1:6" x14ac:dyDescent="0.25">
      <c r="A4473">
        <v>4471</v>
      </c>
      <c r="B4473">
        <v>892</v>
      </c>
      <c r="C4473">
        <v>983</v>
      </c>
      <c r="D4473">
        <v>106</v>
      </c>
      <c r="E4473">
        <v>2</v>
      </c>
      <c r="F4473">
        <v>212</v>
      </c>
    </row>
    <row r="4474" spans="1:6" x14ac:dyDescent="0.25">
      <c r="A4474">
        <v>4472</v>
      </c>
      <c r="B4474">
        <v>893</v>
      </c>
      <c r="C4474">
        <v>1118</v>
      </c>
      <c r="D4474">
        <v>115</v>
      </c>
      <c r="E4474">
        <v>3</v>
      </c>
      <c r="F4474">
        <v>345</v>
      </c>
    </row>
    <row r="4475" spans="1:6" x14ac:dyDescent="0.25">
      <c r="A4475">
        <v>4473</v>
      </c>
      <c r="B4475">
        <v>893</v>
      </c>
      <c r="C4475">
        <v>1243</v>
      </c>
      <c r="D4475">
        <v>112</v>
      </c>
      <c r="E4475">
        <v>2</v>
      </c>
      <c r="F4475">
        <v>224</v>
      </c>
    </row>
    <row r="4476" spans="1:6" x14ac:dyDescent="0.25">
      <c r="A4476">
        <v>4474</v>
      </c>
      <c r="B4476">
        <v>893</v>
      </c>
      <c r="C4476">
        <v>838</v>
      </c>
      <c r="D4476">
        <v>117</v>
      </c>
      <c r="E4476">
        <v>1</v>
      </c>
      <c r="F4476">
        <v>117</v>
      </c>
    </row>
    <row r="4477" spans="1:6" x14ac:dyDescent="0.25">
      <c r="A4477">
        <v>4475</v>
      </c>
      <c r="B4477">
        <v>893</v>
      </c>
      <c r="C4477">
        <v>132</v>
      </c>
      <c r="D4477">
        <v>92</v>
      </c>
      <c r="E4477">
        <v>3</v>
      </c>
      <c r="F4477">
        <v>276</v>
      </c>
    </row>
    <row r="4478" spans="1:6" x14ac:dyDescent="0.25">
      <c r="A4478">
        <v>4476</v>
      </c>
      <c r="B4478">
        <v>893</v>
      </c>
      <c r="C4478">
        <v>927</v>
      </c>
      <c r="D4478">
        <v>96</v>
      </c>
      <c r="E4478">
        <v>2</v>
      </c>
      <c r="F4478">
        <v>192</v>
      </c>
    </row>
    <row r="4479" spans="1:6" x14ac:dyDescent="0.25">
      <c r="A4479">
        <v>4477</v>
      </c>
      <c r="B4479">
        <v>894</v>
      </c>
      <c r="C4479">
        <v>160</v>
      </c>
      <c r="D4479">
        <v>91</v>
      </c>
      <c r="E4479">
        <v>3</v>
      </c>
      <c r="F4479">
        <v>273</v>
      </c>
    </row>
    <row r="4480" spans="1:6" x14ac:dyDescent="0.25">
      <c r="A4480">
        <v>4478</v>
      </c>
      <c r="B4480">
        <v>894</v>
      </c>
      <c r="C4480">
        <v>1117</v>
      </c>
      <c r="D4480">
        <v>115</v>
      </c>
      <c r="E4480">
        <v>3</v>
      </c>
      <c r="F4480">
        <v>345</v>
      </c>
    </row>
    <row r="4481" spans="1:6" x14ac:dyDescent="0.25">
      <c r="A4481">
        <v>4479</v>
      </c>
      <c r="B4481">
        <v>894</v>
      </c>
      <c r="C4481">
        <v>1070</v>
      </c>
      <c r="D4481">
        <v>93</v>
      </c>
      <c r="E4481">
        <v>3</v>
      </c>
      <c r="F4481">
        <v>279</v>
      </c>
    </row>
    <row r="4482" spans="1:6" x14ac:dyDescent="0.25">
      <c r="A4482">
        <v>4480</v>
      </c>
      <c r="B4482">
        <v>894</v>
      </c>
      <c r="C4482">
        <v>1177</v>
      </c>
      <c r="D4482">
        <v>99</v>
      </c>
      <c r="E4482">
        <v>2</v>
      </c>
      <c r="F4482">
        <v>198</v>
      </c>
    </row>
    <row r="4483" spans="1:6" x14ac:dyDescent="0.25">
      <c r="A4483">
        <v>4481</v>
      </c>
      <c r="B4483">
        <v>894</v>
      </c>
      <c r="C4483">
        <v>1239</v>
      </c>
      <c r="D4483">
        <v>112</v>
      </c>
      <c r="E4483">
        <v>1</v>
      </c>
      <c r="F4483">
        <v>112</v>
      </c>
    </row>
    <row r="4484" spans="1:6" x14ac:dyDescent="0.25">
      <c r="A4484">
        <v>4482</v>
      </c>
      <c r="B4484">
        <v>894</v>
      </c>
      <c r="C4484">
        <v>109</v>
      </c>
      <c r="D4484">
        <v>92</v>
      </c>
      <c r="E4484">
        <v>3</v>
      </c>
      <c r="F4484">
        <v>276</v>
      </c>
    </row>
    <row r="4485" spans="1:6" x14ac:dyDescent="0.25">
      <c r="A4485">
        <v>4483</v>
      </c>
      <c r="B4485">
        <v>895</v>
      </c>
      <c r="C4485">
        <v>89</v>
      </c>
      <c r="D4485">
        <v>118</v>
      </c>
      <c r="E4485">
        <v>3</v>
      </c>
      <c r="F4485">
        <v>354</v>
      </c>
    </row>
    <row r="4486" spans="1:6" x14ac:dyDescent="0.25">
      <c r="A4486">
        <v>4484</v>
      </c>
      <c r="B4486">
        <v>895</v>
      </c>
      <c r="C4486">
        <v>835</v>
      </c>
      <c r="D4486">
        <v>117</v>
      </c>
      <c r="E4486">
        <v>1</v>
      </c>
      <c r="F4486">
        <v>117</v>
      </c>
    </row>
    <row r="4487" spans="1:6" x14ac:dyDescent="0.25">
      <c r="A4487">
        <v>4485</v>
      </c>
      <c r="B4487">
        <v>895</v>
      </c>
      <c r="C4487">
        <v>600</v>
      </c>
      <c r="D4487">
        <v>112</v>
      </c>
      <c r="E4487">
        <v>2</v>
      </c>
      <c r="F4487">
        <v>224</v>
      </c>
    </row>
    <row r="4488" spans="1:6" x14ac:dyDescent="0.25">
      <c r="A4488">
        <v>4486</v>
      </c>
      <c r="B4488">
        <v>895</v>
      </c>
      <c r="C4488">
        <v>643</v>
      </c>
      <c r="D4488">
        <v>93</v>
      </c>
      <c r="E4488">
        <v>1</v>
      </c>
      <c r="F4488">
        <v>93</v>
      </c>
    </row>
    <row r="4489" spans="1:6" x14ac:dyDescent="0.25">
      <c r="A4489">
        <v>4487</v>
      </c>
      <c r="B4489">
        <v>895</v>
      </c>
      <c r="C4489">
        <v>70</v>
      </c>
      <c r="D4489">
        <v>118</v>
      </c>
      <c r="E4489">
        <v>2</v>
      </c>
      <c r="F4489">
        <v>236</v>
      </c>
    </row>
    <row r="4490" spans="1:6" x14ac:dyDescent="0.25">
      <c r="A4490">
        <v>4488</v>
      </c>
      <c r="B4490">
        <v>895</v>
      </c>
      <c r="C4490">
        <v>700</v>
      </c>
      <c r="D4490">
        <v>119</v>
      </c>
      <c r="E4490">
        <v>1</v>
      </c>
      <c r="F4490">
        <v>119</v>
      </c>
    </row>
    <row r="4491" spans="1:6" x14ac:dyDescent="0.25">
      <c r="A4491">
        <v>4489</v>
      </c>
      <c r="B4491">
        <v>896</v>
      </c>
      <c r="C4491">
        <v>621</v>
      </c>
      <c r="D4491">
        <v>112</v>
      </c>
      <c r="E4491">
        <v>3</v>
      </c>
      <c r="F4491">
        <v>336</v>
      </c>
    </row>
    <row r="4492" spans="1:6" x14ac:dyDescent="0.25">
      <c r="A4492">
        <v>4490</v>
      </c>
      <c r="B4492">
        <v>896</v>
      </c>
      <c r="C4492">
        <v>388</v>
      </c>
      <c r="D4492">
        <v>119</v>
      </c>
      <c r="E4492">
        <v>2</v>
      </c>
      <c r="F4492">
        <v>238</v>
      </c>
    </row>
    <row r="4493" spans="1:6" x14ac:dyDescent="0.25">
      <c r="A4493">
        <v>4491</v>
      </c>
      <c r="B4493">
        <v>896</v>
      </c>
      <c r="C4493">
        <v>124</v>
      </c>
      <c r="D4493">
        <v>92</v>
      </c>
      <c r="E4493">
        <v>2</v>
      </c>
      <c r="F4493">
        <v>184</v>
      </c>
    </row>
    <row r="4494" spans="1:6" x14ac:dyDescent="0.25">
      <c r="A4494">
        <v>4492</v>
      </c>
      <c r="B4494">
        <v>896</v>
      </c>
      <c r="C4494">
        <v>1072</v>
      </c>
      <c r="D4494">
        <v>93</v>
      </c>
      <c r="E4494">
        <v>1</v>
      </c>
      <c r="F4494">
        <v>93</v>
      </c>
    </row>
    <row r="4495" spans="1:6" x14ac:dyDescent="0.25">
      <c r="A4495">
        <v>4493</v>
      </c>
      <c r="B4495">
        <v>896</v>
      </c>
      <c r="C4495">
        <v>905</v>
      </c>
      <c r="D4495">
        <v>94</v>
      </c>
      <c r="E4495">
        <v>1</v>
      </c>
      <c r="F4495">
        <v>94</v>
      </c>
    </row>
    <row r="4496" spans="1:6" x14ac:dyDescent="0.25">
      <c r="A4496">
        <v>4494</v>
      </c>
      <c r="B4496">
        <v>897</v>
      </c>
      <c r="C4496">
        <v>30</v>
      </c>
      <c r="D4496">
        <v>96</v>
      </c>
      <c r="E4496">
        <v>3</v>
      </c>
      <c r="F4496">
        <v>288</v>
      </c>
    </row>
    <row r="4497" spans="1:6" x14ac:dyDescent="0.25">
      <c r="A4497">
        <v>4495</v>
      </c>
      <c r="B4497">
        <v>897</v>
      </c>
      <c r="C4497">
        <v>91</v>
      </c>
      <c r="D4497">
        <v>118</v>
      </c>
      <c r="E4497">
        <v>3</v>
      </c>
      <c r="F4497">
        <v>354</v>
      </c>
    </row>
    <row r="4498" spans="1:6" x14ac:dyDescent="0.25">
      <c r="A4498">
        <v>4496</v>
      </c>
      <c r="B4498">
        <v>897</v>
      </c>
      <c r="C4498">
        <v>331</v>
      </c>
      <c r="D4498">
        <v>109</v>
      </c>
      <c r="E4498">
        <v>1</v>
      </c>
      <c r="F4498">
        <v>109</v>
      </c>
    </row>
    <row r="4499" spans="1:6" x14ac:dyDescent="0.25">
      <c r="A4499">
        <v>4497</v>
      </c>
      <c r="B4499">
        <v>897</v>
      </c>
      <c r="C4499">
        <v>589</v>
      </c>
      <c r="D4499">
        <v>100</v>
      </c>
      <c r="E4499">
        <v>2</v>
      </c>
      <c r="F4499">
        <v>200</v>
      </c>
    </row>
    <row r="4500" spans="1:6" x14ac:dyDescent="0.25">
      <c r="A4500">
        <v>4498</v>
      </c>
      <c r="B4500">
        <v>897</v>
      </c>
      <c r="C4500">
        <v>819</v>
      </c>
      <c r="D4500">
        <v>117</v>
      </c>
      <c r="E4500">
        <v>1</v>
      </c>
      <c r="F4500">
        <v>117</v>
      </c>
    </row>
    <row r="4501" spans="1:6" x14ac:dyDescent="0.25">
      <c r="A4501">
        <v>4499</v>
      </c>
      <c r="B4501">
        <v>897</v>
      </c>
      <c r="C4501">
        <v>873</v>
      </c>
      <c r="D4501">
        <v>113</v>
      </c>
      <c r="E4501">
        <v>1</v>
      </c>
      <c r="F4501">
        <v>113</v>
      </c>
    </row>
    <row r="4502" spans="1:6" x14ac:dyDescent="0.25">
      <c r="A4502">
        <v>4500</v>
      </c>
      <c r="B4502">
        <v>897</v>
      </c>
      <c r="C4502">
        <v>820</v>
      </c>
      <c r="D4502">
        <v>117</v>
      </c>
      <c r="E4502">
        <v>3</v>
      </c>
      <c r="F4502">
        <v>351</v>
      </c>
    </row>
    <row r="4503" spans="1:6" x14ac:dyDescent="0.25">
      <c r="A4503">
        <v>4501</v>
      </c>
      <c r="B4503">
        <v>897</v>
      </c>
      <c r="C4503">
        <v>546</v>
      </c>
      <c r="D4503">
        <v>98</v>
      </c>
      <c r="E4503">
        <v>3</v>
      </c>
      <c r="F4503">
        <v>294</v>
      </c>
    </row>
    <row r="4504" spans="1:6" x14ac:dyDescent="0.25">
      <c r="A4504">
        <v>4502</v>
      </c>
      <c r="B4504">
        <v>898</v>
      </c>
      <c r="C4504">
        <v>970</v>
      </c>
      <c r="D4504">
        <v>97</v>
      </c>
      <c r="E4504">
        <v>3</v>
      </c>
      <c r="F4504">
        <v>291</v>
      </c>
    </row>
    <row r="4505" spans="1:6" x14ac:dyDescent="0.25">
      <c r="A4505">
        <v>4503</v>
      </c>
      <c r="B4505">
        <v>898</v>
      </c>
      <c r="C4505">
        <v>212</v>
      </c>
      <c r="D4505">
        <v>106</v>
      </c>
      <c r="E4505">
        <v>3</v>
      </c>
      <c r="F4505">
        <v>318</v>
      </c>
    </row>
    <row r="4506" spans="1:6" x14ac:dyDescent="0.25">
      <c r="A4506">
        <v>4504</v>
      </c>
      <c r="B4506">
        <v>898</v>
      </c>
      <c r="C4506">
        <v>207</v>
      </c>
      <c r="D4506">
        <v>98</v>
      </c>
      <c r="E4506">
        <v>2</v>
      </c>
      <c r="F4506">
        <v>196</v>
      </c>
    </row>
    <row r="4507" spans="1:6" x14ac:dyDescent="0.25">
      <c r="A4507">
        <v>4505</v>
      </c>
      <c r="B4507">
        <v>898</v>
      </c>
      <c r="C4507">
        <v>366</v>
      </c>
      <c r="D4507">
        <v>94</v>
      </c>
      <c r="E4507">
        <v>1</v>
      </c>
      <c r="F4507">
        <v>94</v>
      </c>
    </row>
    <row r="4508" spans="1:6" x14ac:dyDescent="0.25">
      <c r="A4508">
        <v>4506</v>
      </c>
      <c r="B4508">
        <v>898</v>
      </c>
      <c r="C4508">
        <v>911</v>
      </c>
      <c r="D4508">
        <v>96</v>
      </c>
      <c r="E4508">
        <v>2</v>
      </c>
      <c r="F4508">
        <v>192</v>
      </c>
    </row>
    <row r="4509" spans="1:6" x14ac:dyDescent="0.25">
      <c r="A4509">
        <v>4507</v>
      </c>
      <c r="B4509">
        <v>898</v>
      </c>
      <c r="C4509">
        <v>28</v>
      </c>
      <c r="D4509">
        <v>96</v>
      </c>
      <c r="E4509">
        <v>3</v>
      </c>
      <c r="F4509">
        <v>288</v>
      </c>
    </row>
    <row r="4510" spans="1:6" x14ac:dyDescent="0.25">
      <c r="A4510">
        <v>4508</v>
      </c>
      <c r="B4510">
        <v>899</v>
      </c>
      <c r="C4510">
        <v>712</v>
      </c>
      <c r="D4510">
        <v>119</v>
      </c>
      <c r="E4510">
        <v>3</v>
      </c>
      <c r="F4510">
        <v>357</v>
      </c>
    </row>
    <row r="4511" spans="1:6" x14ac:dyDescent="0.25">
      <c r="A4511">
        <v>4509</v>
      </c>
      <c r="B4511">
        <v>899</v>
      </c>
      <c r="C4511">
        <v>112</v>
      </c>
      <c r="D4511">
        <v>92</v>
      </c>
      <c r="E4511">
        <v>2</v>
      </c>
      <c r="F4511">
        <v>184</v>
      </c>
    </row>
    <row r="4512" spans="1:6" x14ac:dyDescent="0.25">
      <c r="A4512">
        <v>4510</v>
      </c>
      <c r="B4512">
        <v>899</v>
      </c>
      <c r="C4512">
        <v>412</v>
      </c>
      <c r="D4512">
        <v>119</v>
      </c>
      <c r="E4512">
        <v>2</v>
      </c>
      <c r="F4512">
        <v>238</v>
      </c>
    </row>
    <row r="4513" spans="1:6" x14ac:dyDescent="0.25">
      <c r="A4513">
        <v>4511</v>
      </c>
      <c r="B4513">
        <v>899</v>
      </c>
      <c r="C4513">
        <v>1147</v>
      </c>
      <c r="D4513">
        <v>102</v>
      </c>
      <c r="E4513">
        <v>3</v>
      </c>
      <c r="F4513">
        <v>306</v>
      </c>
    </row>
    <row r="4514" spans="1:6" x14ac:dyDescent="0.25">
      <c r="A4514">
        <v>4512</v>
      </c>
      <c r="B4514">
        <v>900</v>
      </c>
      <c r="C4514">
        <v>636</v>
      </c>
      <c r="D4514">
        <v>93</v>
      </c>
      <c r="E4514">
        <v>2</v>
      </c>
      <c r="F4514">
        <v>186</v>
      </c>
    </row>
    <row r="4515" spans="1:6" x14ac:dyDescent="0.25">
      <c r="A4515">
        <v>4513</v>
      </c>
      <c r="B4515">
        <v>900</v>
      </c>
      <c r="C4515">
        <v>609</v>
      </c>
      <c r="D4515">
        <v>112</v>
      </c>
      <c r="E4515">
        <v>1</v>
      </c>
      <c r="F4515">
        <v>112</v>
      </c>
    </row>
    <row r="4516" spans="1:6" x14ac:dyDescent="0.25">
      <c r="A4516">
        <v>4514</v>
      </c>
      <c r="B4516">
        <v>900</v>
      </c>
      <c r="C4516">
        <v>406</v>
      </c>
      <c r="D4516">
        <v>119</v>
      </c>
      <c r="E4516">
        <v>1</v>
      </c>
      <c r="F4516">
        <v>119</v>
      </c>
    </row>
    <row r="4517" spans="1:6" x14ac:dyDescent="0.25">
      <c r="A4517">
        <v>4515</v>
      </c>
      <c r="B4517">
        <v>900</v>
      </c>
      <c r="C4517">
        <v>1108</v>
      </c>
      <c r="D4517">
        <v>115</v>
      </c>
      <c r="E4517">
        <v>3</v>
      </c>
      <c r="F4517">
        <v>345</v>
      </c>
    </row>
    <row r="4518" spans="1:6" x14ac:dyDescent="0.25">
      <c r="A4518">
        <v>4516</v>
      </c>
      <c r="B4518">
        <v>900</v>
      </c>
      <c r="C4518">
        <v>820</v>
      </c>
      <c r="D4518">
        <v>117</v>
      </c>
      <c r="E4518">
        <v>2</v>
      </c>
      <c r="F4518">
        <v>234</v>
      </c>
    </row>
    <row r="4519" spans="1:6" x14ac:dyDescent="0.25">
      <c r="A4519">
        <v>4517</v>
      </c>
      <c r="B4519">
        <v>900</v>
      </c>
      <c r="C4519">
        <v>679</v>
      </c>
      <c r="D4519">
        <v>113</v>
      </c>
      <c r="E4519">
        <v>3</v>
      </c>
      <c r="F4519">
        <v>339</v>
      </c>
    </row>
    <row r="4520" spans="1:6" x14ac:dyDescent="0.25">
      <c r="A4520">
        <v>4518</v>
      </c>
      <c r="B4520">
        <v>901</v>
      </c>
      <c r="C4520">
        <v>1144</v>
      </c>
      <c r="D4520">
        <v>102</v>
      </c>
      <c r="E4520">
        <v>2</v>
      </c>
      <c r="F4520">
        <v>204</v>
      </c>
    </row>
    <row r="4521" spans="1:6" x14ac:dyDescent="0.25">
      <c r="A4521">
        <v>4519</v>
      </c>
      <c r="B4521">
        <v>901</v>
      </c>
      <c r="C4521">
        <v>927</v>
      </c>
      <c r="D4521">
        <v>96</v>
      </c>
      <c r="E4521">
        <v>1</v>
      </c>
      <c r="F4521">
        <v>96</v>
      </c>
    </row>
    <row r="4522" spans="1:6" x14ac:dyDescent="0.25">
      <c r="A4522">
        <v>4520</v>
      </c>
      <c r="B4522">
        <v>901</v>
      </c>
      <c r="C4522">
        <v>207</v>
      </c>
      <c r="D4522">
        <v>98</v>
      </c>
      <c r="E4522">
        <v>3</v>
      </c>
      <c r="F4522">
        <v>294</v>
      </c>
    </row>
    <row r="4523" spans="1:6" x14ac:dyDescent="0.25">
      <c r="A4523">
        <v>4521</v>
      </c>
      <c r="B4523">
        <v>901</v>
      </c>
      <c r="C4523">
        <v>650</v>
      </c>
      <c r="D4523">
        <v>93</v>
      </c>
      <c r="E4523">
        <v>2</v>
      </c>
      <c r="F4523">
        <v>186</v>
      </c>
    </row>
    <row r="4524" spans="1:6" x14ac:dyDescent="0.25">
      <c r="A4524">
        <v>4522</v>
      </c>
      <c r="B4524">
        <v>901</v>
      </c>
      <c r="C4524">
        <v>441</v>
      </c>
      <c r="D4524">
        <v>107</v>
      </c>
      <c r="E4524">
        <v>1</v>
      </c>
      <c r="F4524">
        <v>107</v>
      </c>
    </row>
    <row r="4525" spans="1:6" x14ac:dyDescent="0.25">
      <c r="A4525">
        <v>4523</v>
      </c>
      <c r="B4525">
        <v>902</v>
      </c>
      <c r="C4525">
        <v>21</v>
      </c>
      <c r="D4525">
        <v>96</v>
      </c>
      <c r="E4525">
        <v>1</v>
      </c>
      <c r="F4525">
        <v>96</v>
      </c>
    </row>
    <row r="4526" spans="1:6" x14ac:dyDescent="0.25">
      <c r="A4526">
        <v>4524</v>
      </c>
      <c r="B4526">
        <v>902</v>
      </c>
      <c r="C4526">
        <v>683</v>
      </c>
      <c r="D4526">
        <v>113</v>
      </c>
      <c r="E4526">
        <v>2</v>
      </c>
      <c r="F4526">
        <v>226</v>
      </c>
    </row>
    <row r="4527" spans="1:6" x14ac:dyDescent="0.25">
      <c r="A4527">
        <v>4525</v>
      </c>
      <c r="B4527">
        <v>902</v>
      </c>
      <c r="C4527">
        <v>118</v>
      </c>
      <c r="D4527">
        <v>92</v>
      </c>
      <c r="E4527">
        <v>1</v>
      </c>
      <c r="F4527">
        <v>92</v>
      </c>
    </row>
    <row r="4528" spans="1:6" x14ac:dyDescent="0.25">
      <c r="A4528">
        <v>4526</v>
      </c>
      <c r="B4528">
        <v>902</v>
      </c>
      <c r="C4528">
        <v>892</v>
      </c>
      <c r="D4528">
        <v>94</v>
      </c>
      <c r="E4528">
        <v>2</v>
      </c>
      <c r="F4528">
        <v>188</v>
      </c>
    </row>
    <row r="4529" spans="1:6" x14ac:dyDescent="0.25">
      <c r="A4529">
        <v>4527</v>
      </c>
      <c r="B4529">
        <v>902</v>
      </c>
      <c r="C4529">
        <v>365</v>
      </c>
      <c r="D4529">
        <v>94</v>
      </c>
      <c r="E4529">
        <v>1</v>
      </c>
      <c r="F4529">
        <v>94</v>
      </c>
    </row>
    <row r="4530" spans="1:6" x14ac:dyDescent="0.25">
      <c r="A4530">
        <v>4528</v>
      </c>
      <c r="B4530">
        <v>902</v>
      </c>
      <c r="C4530">
        <v>568</v>
      </c>
      <c r="D4530">
        <v>100</v>
      </c>
      <c r="E4530">
        <v>3</v>
      </c>
      <c r="F4530">
        <v>300</v>
      </c>
    </row>
    <row r="4531" spans="1:6" x14ac:dyDescent="0.25">
      <c r="A4531">
        <v>4529</v>
      </c>
      <c r="B4531">
        <v>903</v>
      </c>
      <c r="C4531">
        <v>516</v>
      </c>
      <c r="D4531">
        <v>102</v>
      </c>
      <c r="E4531">
        <v>2</v>
      </c>
      <c r="F4531">
        <v>204</v>
      </c>
    </row>
    <row r="4532" spans="1:6" x14ac:dyDescent="0.25">
      <c r="A4532">
        <v>4530</v>
      </c>
      <c r="B4532">
        <v>903</v>
      </c>
      <c r="C4532">
        <v>121</v>
      </c>
      <c r="D4532">
        <v>92</v>
      </c>
      <c r="E4532">
        <v>1</v>
      </c>
      <c r="F4532">
        <v>92</v>
      </c>
    </row>
    <row r="4533" spans="1:6" x14ac:dyDescent="0.25">
      <c r="A4533">
        <v>4531</v>
      </c>
      <c r="B4533">
        <v>903</v>
      </c>
      <c r="C4533">
        <v>651</v>
      </c>
      <c r="D4533">
        <v>93</v>
      </c>
      <c r="E4533">
        <v>2</v>
      </c>
      <c r="F4533">
        <v>186</v>
      </c>
    </row>
    <row r="4534" spans="1:6" x14ac:dyDescent="0.25">
      <c r="A4534">
        <v>4532</v>
      </c>
      <c r="B4534">
        <v>903</v>
      </c>
      <c r="C4534">
        <v>992</v>
      </c>
      <c r="D4534">
        <v>106</v>
      </c>
      <c r="E4534">
        <v>2</v>
      </c>
      <c r="F4534">
        <v>212</v>
      </c>
    </row>
    <row r="4535" spans="1:6" x14ac:dyDescent="0.25">
      <c r="A4535">
        <v>4533</v>
      </c>
      <c r="B4535">
        <v>903</v>
      </c>
      <c r="C4535">
        <v>420</v>
      </c>
      <c r="D4535">
        <v>107</v>
      </c>
      <c r="E4535">
        <v>3</v>
      </c>
      <c r="F4535">
        <v>321</v>
      </c>
    </row>
    <row r="4536" spans="1:6" x14ac:dyDescent="0.25">
      <c r="A4536">
        <v>4534</v>
      </c>
      <c r="B4536">
        <v>903</v>
      </c>
      <c r="C4536">
        <v>1132</v>
      </c>
      <c r="D4536">
        <v>102</v>
      </c>
      <c r="E4536">
        <v>1</v>
      </c>
      <c r="F4536">
        <v>102</v>
      </c>
    </row>
    <row r="4537" spans="1:6" x14ac:dyDescent="0.25">
      <c r="A4537">
        <v>4535</v>
      </c>
      <c r="B4537">
        <v>904</v>
      </c>
      <c r="C4537">
        <v>1098</v>
      </c>
      <c r="D4537">
        <v>115</v>
      </c>
      <c r="E4537">
        <v>3</v>
      </c>
      <c r="F4537">
        <v>345</v>
      </c>
    </row>
    <row r="4538" spans="1:6" x14ac:dyDescent="0.25">
      <c r="A4538">
        <v>4536</v>
      </c>
      <c r="B4538">
        <v>904</v>
      </c>
      <c r="C4538">
        <v>148</v>
      </c>
      <c r="D4538">
        <v>91</v>
      </c>
      <c r="E4538">
        <v>3</v>
      </c>
      <c r="F4538">
        <v>273</v>
      </c>
    </row>
    <row r="4539" spans="1:6" x14ac:dyDescent="0.25">
      <c r="A4539">
        <v>4537</v>
      </c>
      <c r="B4539">
        <v>904</v>
      </c>
      <c r="C4539">
        <v>1096</v>
      </c>
      <c r="D4539">
        <v>115</v>
      </c>
      <c r="E4539">
        <v>3</v>
      </c>
      <c r="F4539">
        <v>345</v>
      </c>
    </row>
    <row r="4540" spans="1:6" x14ac:dyDescent="0.25">
      <c r="A4540">
        <v>4538</v>
      </c>
      <c r="B4540">
        <v>904</v>
      </c>
      <c r="C4540">
        <v>1240</v>
      </c>
      <c r="D4540">
        <v>112</v>
      </c>
      <c r="E4540">
        <v>1</v>
      </c>
      <c r="F4540">
        <v>112</v>
      </c>
    </row>
    <row r="4541" spans="1:6" x14ac:dyDescent="0.25">
      <c r="A4541">
        <v>4539</v>
      </c>
      <c r="B4541">
        <v>904</v>
      </c>
      <c r="C4541">
        <v>150</v>
      </c>
      <c r="D4541">
        <v>91</v>
      </c>
      <c r="E4541">
        <v>2</v>
      </c>
      <c r="F4541">
        <v>182</v>
      </c>
    </row>
    <row r="4542" spans="1:6" x14ac:dyDescent="0.25">
      <c r="A4542">
        <v>4540</v>
      </c>
      <c r="B4542">
        <v>905</v>
      </c>
      <c r="C4542">
        <v>486</v>
      </c>
      <c r="D4542">
        <v>118</v>
      </c>
      <c r="E4542">
        <v>3</v>
      </c>
      <c r="F4542">
        <v>354</v>
      </c>
    </row>
    <row r="4543" spans="1:6" x14ac:dyDescent="0.25">
      <c r="A4543">
        <v>4541</v>
      </c>
      <c r="B4543">
        <v>905</v>
      </c>
      <c r="C4543">
        <v>79</v>
      </c>
      <c r="D4543">
        <v>118</v>
      </c>
      <c r="E4543">
        <v>1</v>
      </c>
      <c r="F4543">
        <v>118</v>
      </c>
    </row>
    <row r="4544" spans="1:6" x14ac:dyDescent="0.25">
      <c r="A4544">
        <v>4542</v>
      </c>
      <c r="B4544">
        <v>905</v>
      </c>
      <c r="C4544">
        <v>870</v>
      </c>
      <c r="D4544">
        <v>113</v>
      </c>
      <c r="E4544">
        <v>2</v>
      </c>
      <c r="F4544">
        <v>226</v>
      </c>
    </row>
    <row r="4545" spans="1:6" x14ac:dyDescent="0.25">
      <c r="A4545">
        <v>4543</v>
      </c>
      <c r="B4545">
        <v>906</v>
      </c>
      <c r="C4545">
        <v>97</v>
      </c>
      <c r="D4545">
        <v>118</v>
      </c>
      <c r="E4545">
        <v>1</v>
      </c>
      <c r="F4545">
        <v>118</v>
      </c>
    </row>
    <row r="4546" spans="1:6" x14ac:dyDescent="0.25">
      <c r="A4546">
        <v>4544</v>
      </c>
      <c r="B4546">
        <v>906</v>
      </c>
      <c r="C4546">
        <v>569</v>
      </c>
      <c r="D4546">
        <v>100</v>
      </c>
      <c r="E4546">
        <v>2</v>
      </c>
      <c r="F4546">
        <v>200</v>
      </c>
    </row>
    <row r="4547" spans="1:6" x14ac:dyDescent="0.25">
      <c r="A4547">
        <v>4545</v>
      </c>
      <c r="B4547">
        <v>906</v>
      </c>
      <c r="C4547">
        <v>543</v>
      </c>
      <c r="D4547">
        <v>98</v>
      </c>
      <c r="E4547">
        <v>1</v>
      </c>
      <c r="F4547">
        <v>98</v>
      </c>
    </row>
    <row r="4548" spans="1:6" x14ac:dyDescent="0.25">
      <c r="A4548">
        <v>4546</v>
      </c>
      <c r="B4548">
        <v>906</v>
      </c>
      <c r="C4548">
        <v>727</v>
      </c>
      <c r="D4548">
        <v>119</v>
      </c>
      <c r="E4548">
        <v>3</v>
      </c>
      <c r="F4548">
        <v>357</v>
      </c>
    </row>
    <row r="4549" spans="1:6" x14ac:dyDescent="0.25">
      <c r="A4549">
        <v>4547</v>
      </c>
      <c r="B4549">
        <v>906</v>
      </c>
      <c r="C4549">
        <v>1027</v>
      </c>
      <c r="D4549">
        <v>90</v>
      </c>
      <c r="E4549">
        <v>1</v>
      </c>
      <c r="F4549">
        <v>90</v>
      </c>
    </row>
    <row r="4550" spans="1:6" x14ac:dyDescent="0.25">
      <c r="A4550">
        <v>4548</v>
      </c>
      <c r="B4550">
        <v>907</v>
      </c>
      <c r="C4550">
        <v>121</v>
      </c>
      <c r="D4550">
        <v>92</v>
      </c>
      <c r="E4550">
        <v>1</v>
      </c>
      <c r="F4550">
        <v>92</v>
      </c>
    </row>
    <row r="4551" spans="1:6" x14ac:dyDescent="0.25">
      <c r="A4551">
        <v>4549</v>
      </c>
      <c r="B4551">
        <v>907</v>
      </c>
      <c r="C4551">
        <v>115</v>
      </c>
      <c r="D4551">
        <v>92</v>
      </c>
      <c r="E4551">
        <v>1</v>
      </c>
      <c r="F4551">
        <v>92</v>
      </c>
    </row>
    <row r="4552" spans="1:6" x14ac:dyDescent="0.25">
      <c r="A4552">
        <v>4550</v>
      </c>
      <c r="B4552">
        <v>907</v>
      </c>
      <c r="C4552">
        <v>559</v>
      </c>
      <c r="D4552">
        <v>98</v>
      </c>
      <c r="E4552">
        <v>2</v>
      </c>
      <c r="F4552">
        <v>196</v>
      </c>
    </row>
    <row r="4553" spans="1:6" x14ac:dyDescent="0.25">
      <c r="A4553">
        <v>4551</v>
      </c>
      <c r="B4553">
        <v>908</v>
      </c>
      <c r="C4553">
        <v>635</v>
      </c>
      <c r="D4553">
        <v>93</v>
      </c>
      <c r="E4553">
        <v>2</v>
      </c>
      <c r="F4553">
        <v>186</v>
      </c>
    </row>
    <row r="4554" spans="1:6" x14ac:dyDescent="0.25">
      <c r="A4554">
        <v>4552</v>
      </c>
      <c r="B4554">
        <v>908</v>
      </c>
      <c r="C4554">
        <v>132</v>
      </c>
      <c r="D4554">
        <v>92</v>
      </c>
      <c r="E4554">
        <v>2</v>
      </c>
      <c r="F4554">
        <v>184</v>
      </c>
    </row>
    <row r="4555" spans="1:6" x14ac:dyDescent="0.25">
      <c r="A4555">
        <v>4553</v>
      </c>
      <c r="B4555">
        <v>908</v>
      </c>
      <c r="C4555">
        <v>196</v>
      </c>
      <c r="D4555">
        <v>98</v>
      </c>
      <c r="E4555">
        <v>3</v>
      </c>
      <c r="F4555">
        <v>294</v>
      </c>
    </row>
    <row r="4556" spans="1:6" x14ac:dyDescent="0.25">
      <c r="A4556">
        <v>4554</v>
      </c>
      <c r="B4556">
        <v>908</v>
      </c>
      <c r="C4556">
        <v>49</v>
      </c>
      <c r="D4556">
        <v>104</v>
      </c>
      <c r="E4556">
        <v>1</v>
      </c>
      <c r="F4556">
        <v>104</v>
      </c>
    </row>
    <row r="4557" spans="1:6" x14ac:dyDescent="0.25">
      <c r="A4557">
        <v>4555</v>
      </c>
      <c r="B4557">
        <v>908</v>
      </c>
      <c r="C4557">
        <v>1054</v>
      </c>
      <c r="D4557">
        <v>93</v>
      </c>
      <c r="E4557">
        <v>3</v>
      </c>
      <c r="F4557">
        <v>279</v>
      </c>
    </row>
    <row r="4558" spans="1:6" x14ac:dyDescent="0.25">
      <c r="A4558">
        <v>4556</v>
      </c>
      <c r="B4558">
        <v>908</v>
      </c>
      <c r="C4558">
        <v>817</v>
      </c>
      <c r="D4558">
        <v>117</v>
      </c>
      <c r="E4558">
        <v>3</v>
      </c>
      <c r="F4558">
        <v>351</v>
      </c>
    </row>
    <row r="4559" spans="1:6" x14ac:dyDescent="0.25">
      <c r="A4559">
        <v>4557</v>
      </c>
      <c r="B4559">
        <v>908</v>
      </c>
      <c r="C4559">
        <v>141</v>
      </c>
      <c r="D4559">
        <v>91</v>
      </c>
      <c r="E4559">
        <v>1</v>
      </c>
      <c r="F4559">
        <v>91</v>
      </c>
    </row>
    <row r="4560" spans="1:6" x14ac:dyDescent="0.25">
      <c r="A4560">
        <v>4558</v>
      </c>
      <c r="B4560">
        <v>908</v>
      </c>
      <c r="C4560">
        <v>631</v>
      </c>
      <c r="D4560">
        <v>93</v>
      </c>
      <c r="E4560">
        <v>3</v>
      </c>
      <c r="F4560">
        <v>279</v>
      </c>
    </row>
    <row r="4561" spans="1:6" x14ac:dyDescent="0.25">
      <c r="A4561">
        <v>4559</v>
      </c>
      <c r="B4561">
        <v>908</v>
      </c>
      <c r="C4561">
        <v>238</v>
      </c>
      <c r="D4561">
        <v>106</v>
      </c>
      <c r="E4561">
        <v>2</v>
      </c>
      <c r="F4561">
        <v>212</v>
      </c>
    </row>
    <row r="4562" spans="1:6" x14ac:dyDescent="0.25">
      <c r="A4562">
        <v>4560</v>
      </c>
      <c r="B4562">
        <v>908</v>
      </c>
      <c r="C4562">
        <v>842</v>
      </c>
      <c r="D4562">
        <v>113</v>
      </c>
      <c r="E4562">
        <v>1</v>
      </c>
      <c r="F4562">
        <v>113</v>
      </c>
    </row>
    <row r="4563" spans="1:6" x14ac:dyDescent="0.25">
      <c r="A4563">
        <v>4561</v>
      </c>
      <c r="B4563">
        <v>909</v>
      </c>
      <c r="C4563">
        <v>1218</v>
      </c>
      <c r="D4563">
        <v>105</v>
      </c>
      <c r="E4563">
        <v>1</v>
      </c>
      <c r="F4563">
        <v>105</v>
      </c>
    </row>
    <row r="4564" spans="1:6" x14ac:dyDescent="0.25">
      <c r="A4564">
        <v>4562</v>
      </c>
      <c r="B4564">
        <v>909</v>
      </c>
      <c r="C4564">
        <v>613</v>
      </c>
      <c r="D4564">
        <v>112</v>
      </c>
      <c r="E4564">
        <v>1</v>
      </c>
      <c r="F4564">
        <v>112</v>
      </c>
    </row>
    <row r="4565" spans="1:6" x14ac:dyDescent="0.25">
      <c r="A4565">
        <v>4563</v>
      </c>
      <c r="B4565">
        <v>909</v>
      </c>
      <c r="C4565">
        <v>309</v>
      </c>
      <c r="D4565">
        <v>105</v>
      </c>
      <c r="E4565">
        <v>3</v>
      </c>
      <c r="F4565">
        <v>315</v>
      </c>
    </row>
    <row r="4566" spans="1:6" x14ac:dyDescent="0.25">
      <c r="A4566">
        <v>4564</v>
      </c>
      <c r="B4566">
        <v>909</v>
      </c>
      <c r="C4566">
        <v>158</v>
      </c>
      <c r="D4566">
        <v>91</v>
      </c>
      <c r="E4566">
        <v>3</v>
      </c>
      <c r="F4566">
        <v>273</v>
      </c>
    </row>
    <row r="4567" spans="1:6" x14ac:dyDescent="0.25">
      <c r="A4567">
        <v>4565</v>
      </c>
      <c r="B4567">
        <v>909</v>
      </c>
      <c r="C4567">
        <v>1169</v>
      </c>
      <c r="D4567">
        <v>99</v>
      </c>
      <c r="E4567">
        <v>3</v>
      </c>
      <c r="F4567">
        <v>297</v>
      </c>
    </row>
    <row r="4568" spans="1:6" x14ac:dyDescent="0.25">
      <c r="A4568">
        <v>4566</v>
      </c>
      <c r="B4568">
        <v>909</v>
      </c>
      <c r="C4568">
        <v>507</v>
      </c>
      <c r="D4568">
        <v>102</v>
      </c>
      <c r="E4568">
        <v>3</v>
      </c>
      <c r="F4568">
        <v>306</v>
      </c>
    </row>
    <row r="4569" spans="1:6" x14ac:dyDescent="0.25">
      <c r="A4569">
        <v>4567</v>
      </c>
      <c r="B4569">
        <v>910</v>
      </c>
      <c r="C4569">
        <v>465</v>
      </c>
      <c r="D4569">
        <v>118</v>
      </c>
      <c r="E4569">
        <v>3</v>
      </c>
      <c r="F4569">
        <v>354</v>
      </c>
    </row>
    <row r="4570" spans="1:6" x14ac:dyDescent="0.25">
      <c r="A4570">
        <v>4568</v>
      </c>
      <c r="B4570">
        <v>910</v>
      </c>
      <c r="C4570">
        <v>908</v>
      </c>
      <c r="D4570">
        <v>94</v>
      </c>
      <c r="E4570">
        <v>2</v>
      </c>
      <c r="F4570">
        <v>188</v>
      </c>
    </row>
    <row r="4571" spans="1:6" x14ac:dyDescent="0.25">
      <c r="A4571">
        <v>4569</v>
      </c>
      <c r="B4571">
        <v>910</v>
      </c>
      <c r="C4571">
        <v>293</v>
      </c>
      <c r="D4571">
        <v>105</v>
      </c>
      <c r="E4571">
        <v>2</v>
      </c>
      <c r="F4571">
        <v>210</v>
      </c>
    </row>
    <row r="4572" spans="1:6" x14ac:dyDescent="0.25">
      <c r="A4572">
        <v>4570</v>
      </c>
      <c r="B4572">
        <v>910</v>
      </c>
      <c r="C4572">
        <v>21</v>
      </c>
      <c r="D4572">
        <v>96</v>
      </c>
      <c r="E4572">
        <v>2</v>
      </c>
      <c r="F4572">
        <v>192</v>
      </c>
    </row>
    <row r="4573" spans="1:6" x14ac:dyDescent="0.25">
      <c r="A4573">
        <v>4571</v>
      </c>
      <c r="B4573">
        <v>910</v>
      </c>
      <c r="C4573">
        <v>34</v>
      </c>
      <c r="D4573">
        <v>96</v>
      </c>
      <c r="E4573">
        <v>2</v>
      </c>
      <c r="F4573">
        <v>192</v>
      </c>
    </row>
    <row r="4574" spans="1:6" x14ac:dyDescent="0.25">
      <c r="A4574">
        <v>4572</v>
      </c>
      <c r="B4574">
        <v>911</v>
      </c>
      <c r="C4574">
        <v>979</v>
      </c>
      <c r="D4574">
        <v>97</v>
      </c>
      <c r="E4574">
        <v>1</v>
      </c>
      <c r="F4574">
        <v>97</v>
      </c>
    </row>
    <row r="4575" spans="1:6" x14ac:dyDescent="0.25">
      <c r="A4575">
        <v>4573</v>
      </c>
      <c r="B4575">
        <v>911</v>
      </c>
      <c r="C4575">
        <v>372</v>
      </c>
      <c r="D4575">
        <v>94</v>
      </c>
      <c r="E4575">
        <v>2</v>
      </c>
      <c r="F4575">
        <v>188</v>
      </c>
    </row>
    <row r="4576" spans="1:6" x14ac:dyDescent="0.25">
      <c r="A4576">
        <v>4574</v>
      </c>
      <c r="B4576">
        <v>911</v>
      </c>
      <c r="C4576">
        <v>915</v>
      </c>
      <c r="D4576">
        <v>96</v>
      </c>
      <c r="E4576">
        <v>1</v>
      </c>
      <c r="F4576">
        <v>96</v>
      </c>
    </row>
    <row r="4577" spans="1:6" x14ac:dyDescent="0.25">
      <c r="A4577">
        <v>4575</v>
      </c>
      <c r="B4577">
        <v>911</v>
      </c>
      <c r="C4577">
        <v>87</v>
      </c>
      <c r="D4577">
        <v>118</v>
      </c>
      <c r="E4577">
        <v>1</v>
      </c>
      <c r="F4577">
        <v>118</v>
      </c>
    </row>
    <row r="4578" spans="1:6" x14ac:dyDescent="0.25">
      <c r="A4578">
        <v>4576</v>
      </c>
      <c r="B4578">
        <v>912</v>
      </c>
      <c r="C4578">
        <v>1060</v>
      </c>
      <c r="D4578">
        <v>93</v>
      </c>
      <c r="E4578">
        <v>3</v>
      </c>
      <c r="F4578">
        <v>279</v>
      </c>
    </row>
    <row r="4579" spans="1:6" x14ac:dyDescent="0.25">
      <c r="A4579">
        <v>4577</v>
      </c>
      <c r="B4579">
        <v>913</v>
      </c>
      <c r="C4579">
        <v>761</v>
      </c>
      <c r="D4579">
        <v>109</v>
      </c>
      <c r="E4579">
        <v>1</v>
      </c>
      <c r="F4579">
        <v>109</v>
      </c>
    </row>
    <row r="4580" spans="1:6" x14ac:dyDescent="0.25">
      <c r="A4580">
        <v>4578</v>
      </c>
      <c r="B4580">
        <v>913</v>
      </c>
      <c r="C4580">
        <v>222</v>
      </c>
      <c r="D4580">
        <v>106</v>
      </c>
      <c r="E4580">
        <v>3</v>
      </c>
      <c r="F4580">
        <v>318</v>
      </c>
    </row>
    <row r="4581" spans="1:6" x14ac:dyDescent="0.25">
      <c r="A4581">
        <v>4579</v>
      </c>
      <c r="B4581">
        <v>914</v>
      </c>
      <c r="C4581">
        <v>123</v>
      </c>
      <c r="D4581">
        <v>92</v>
      </c>
      <c r="E4581">
        <v>3</v>
      </c>
      <c r="F4581">
        <v>276</v>
      </c>
    </row>
    <row r="4582" spans="1:6" x14ac:dyDescent="0.25">
      <c r="A4582">
        <v>4580</v>
      </c>
      <c r="B4582">
        <v>914</v>
      </c>
      <c r="C4582">
        <v>1114</v>
      </c>
      <c r="D4582">
        <v>115</v>
      </c>
      <c r="E4582">
        <v>2</v>
      </c>
      <c r="F4582">
        <v>230</v>
      </c>
    </row>
    <row r="4583" spans="1:6" x14ac:dyDescent="0.25">
      <c r="A4583">
        <v>4581</v>
      </c>
      <c r="B4583">
        <v>915</v>
      </c>
      <c r="C4583">
        <v>236</v>
      </c>
      <c r="D4583">
        <v>106</v>
      </c>
      <c r="E4583">
        <v>2</v>
      </c>
      <c r="F4583">
        <v>212</v>
      </c>
    </row>
    <row r="4584" spans="1:6" x14ac:dyDescent="0.25">
      <c r="A4584">
        <v>4582</v>
      </c>
      <c r="B4584">
        <v>915</v>
      </c>
      <c r="C4584">
        <v>216</v>
      </c>
      <c r="D4584">
        <v>106</v>
      </c>
      <c r="E4584">
        <v>1</v>
      </c>
      <c r="F4584">
        <v>106</v>
      </c>
    </row>
    <row r="4585" spans="1:6" x14ac:dyDescent="0.25">
      <c r="A4585">
        <v>4583</v>
      </c>
      <c r="B4585">
        <v>915</v>
      </c>
      <c r="C4585">
        <v>23</v>
      </c>
      <c r="D4585">
        <v>96</v>
      </c>
      <c r="E4585">
        <v>1</v>
      </c>
      <c r="F4585">
        <v>96</v>
      </c>
    </row>
    <row r="4586" spans="1:6" x14ac:dyDescent="0.25">
      <c r="A4586">
        <v>4584</v>
      </c>
      <c r="B4586">
        <v>915</v>
      </c>
      <c r="C4586">
        <v>53</v>
      </c>
      <c r="D4586">
        <v>104</v>
      </c>
      <c r="E4586">
        <v>1</v>
      </c>
      <c r="F4586">
        <v>104</v>
      </c>
    </row>
    <row r="4587" spans="1:6" x14ac:dyDescent="0.25">
      <c r="A4587">
        <v>4585</v>
      </c>
      <c r="B4587">
        <v>915</v>
      </c>
      <c r="C4587">
        <v>575</v>
      </c>
      <c r="D4587">
        <v>100</v>
      </c>
      <c r="E4587">
        <v>3</v>
      </c>
      <c r="F4587">
        <v>300</v>
      </c>
    </row>
    <row r="4588" spans="1:6" x14ac:dyDescent="0.25">
      <c r="A4588">
        <v>4586</v>
      </c>
      <c r="B4588">
        <v>915</v>
      </c>
      <c r="C4588">
        <v>1131</v>
      </c>
      <c r="D4588">
        <v>102</v>
      </c>
      <c r="E4588">
        <v>3</v>
      </c>
      <c r="F4588">
        <v>306</v>
      </c>
    </row>
    <row r="4589" spans="1:6" x14ac:dyDescent="0.25">
      <c r="A4589">
        <v>4587</v>
      </c>
      <c r="B4589">
        <v>915</v>
      </c>
      <c r="C4589">
        <v>1171</v>
      </c>
      <c r="D4589">
        <v>99</v>
      </c>
      <c r="E4589">
        <v>2</v>
      </c>
      <c r="F4589">
        <v>198</v>
      </c>
    </row>
    <row r="4590" spans="1:6" x14ac:dyDescent="0.25">
      <c r="A4590">
        <v>4588</v>
      </c>
      <c r="B4590">
        <v>915</v>
      </c>
      <c r="C4590">
        <v>1000</v>
      </c>
      <c r="D4590">
        <v>106</v>
      </c>
      <c r="E4590">
        <v>1</v>
      </c>
      <c r="F4590">
        <v>106</v>
      </c>
    </row>
    <row r="4591" spans="1:6" x14ac:dyDescent="0.25">
      <c r="A4591">
        <v>4589</v>
      </c>
      <c r="B4591">
        <v>916</v>
      </c>
      <c r="C4591">
        <v>904</v>
      </c>
      <c r="D4591">
        <v>94</v>
      </c>
      <c r="E4591">
        <v>1</v>
      </c>
      <c r="F4591">
        <v>94</v>
      </c>
    </row>
    <row r="4592" spans="1:6" x14ac:dyDescent="0.25">
      <c r="A4592">
        <v>4590</v>
      </c>
      <c r="B4592">
        <v>916</v>
      </c>
      <c r="C4592">
        <v>324</v>
      </c>
      <c r="D4592">
        <v>109</v>
      </c>
      <c r="E4592">
        <v>1</v>
      </c>
      <c r="F4592">
        <v>109</v>
      </c>
    </row>
    <row r="4593" spans="1:6" x14ac:dyDescent="0.25">
      <c r="A4593">
        <v>4591</v>
      </c>
      <c r="B4593">
        <v>916</v>
      </c>
      <c r="C4593">
        <v>118</v>
      </c>
      <c r="D4593">
        <v>92</v>
      </c>
      <c r="E4593">
        <v>1</v>
      </c>
      <c r="F4593">
        <v>92</v>
      </c>
    </row>
    <row r="4594" spans="1:6" x14ac:dyDescent="0.25">
      <c r="A4594">
        <v>4592</v>
      </c>
      <c r="B4594">
        <v>917</v>
      </c>
      <c r="C4594">
        <v>345</v>
      </c>
      <c r="D4594">
        <v>109</v>
      </c>
      <c r="E4594">
        <v>1</v>
      </c>
      <c r="F4594">
        <v>109</v>
      </c>
    </row>
    <row r="4595" spans="1:6" x14ac:dyDescent="0.25">
      <c r="A4595">
        <v>4593</v>
      </c>
      <c r="B4595">
        <v>918</v>
      </c>
      <c r="C4595">
        <v>539</v>
      </c>
      <c r="D4595">
        <v>98</v>
      </c>
      <c r="E4595">
        <v>3</v>
      </c>
      <c r="F4595">
        <v>294</v>
      </c>
    </row>
    <row r="4596" spans="1:6" x14ac:dyDescent="0.25">
      <c r="A4596">
        <v>4594</v>
      </c>
      <c r="B4596">
        <v>918</v>
      </c>
      <c r="C4596">
        <v>1119</v>
      </c>
      <c r="D4596">
        <v>115</v>
      </c>
      <c r="E4596">
        <v>2</v>
      </c>
      <c r="F4596">
        <v>230</v>
      </c>
    </row>
    <row r="4597" spans="1:6" x14ac:dyDescent="0.25">
      <c r="A4597">
        <v>4595</v>
      </c>
      <c r="B4597">
        <v>919</v>
      </c>
      <c r="C4597">
        <v>932</v>
      </c>
      <c r="D4597">
        <v>96</v>
      </c>
      <c r="E4597">
        <v>1</v>
      </c>
      <c r="F4597">
        <v>96</v>
      </c>
    </row>
    <row r="4598" spans="1:6" x14ac:dyDescent="0.25">
      <c r="A4598">
        <v>4596</v>
      </c>
      <c r="B4598">
        <v>920</v>
      </c>
      <c r="C4598">
        <v>1212</v>
      </c>
      <c r="D4598">
        <v>105</v>
      </c>
      <c r="E4598">
        <v>2</v>
      </c>
      <c r="F4598">
        <v>210</v>
      </c>
    </row>
    <row r="4599" spans="1:6" x14ac:dyDescent="0.25">
      <c r="A4599">
        <v>4597</v>
      </c>
      <c r="B4599">
        <v>920</v>
      </c>
      <c r="C4599">
        <v>540</v>
      </c>
      <c r="D4599">
        <v>98</v>
      </c>
      <c r="E4599">
        <v>3</v>
      </c>
      <c r="F4599">
        <v>294</v>
      </c>
    </row>
    <row r="4600" spans="1:6" x14ac:dyDescent="0.25">
      <c r="A4600">
        <v>4598</v>
      </c>
      <c r="B4600">
        <v>920</v>
      </c>
      <c r="C4600">
        <v>1000</v>
      </c>
      <c r="D4600">
        <v>106</v>
      </c>
      <c r="E4600">
        <v>3</v>
      </c>
      <c r="F4600">
        <v>318</v>
      </c>
    </row>
    <row r="4601" spans="1:6" x14ac:dyDescent="0.25">
      <c r="A4601">
        <v>4599</v>
      </c>
      <c r="B4601">
        <v>920</v>
      </c>
      <c r="C4601">
        <v>609</v>
      </c>
      <c r="D4601">
        <v>112</v>
      </c>
      <c r="E4601">
        <v>3</v>
      </c>
      <c r="F4601">
        <v>336</v>
      </c>
    </row>
    <row r="4602" spans="1:6" x14ac:dyDescent="0.25">
      <c r="A4602">
        <v>4600</v>
      </c>
      <c r="B4602">
        <v>920</v>
      </c>
      <c r="C4602">
        <v>502</v>
      </c>
      <c r="D4602">
        <v>102</v>
      </c>
      <c r="E4602">
        <v>1</v>
      </c>
      <c r="F4602">
        <v>102</v>
      </c>
    </row>
    <row r="4603" spans="1:6" x14ac:dyDescent="0.25">
      <c r="A4603">
        <v>4601</v>
      </c>
      <c r="B4603">
        <v>920</v>
      </c>
      <c r="C4603">
        <v>791</v>
      </c>
      <c r="D4603">
        <v>91</v>
      </c>
      <c r="E4603">
        <v>2</v>
      </c>
      <c r="F4603">
        <v>182</v>
      </c>
    </row>
    <row r="4604" spans="1:6" x14ac:dyDescent="0.25">
      <c r="A4604">
        <v>4602</v>
      </c>
      <c r="B4604">
        <v>920</v>
      </c>
      <c r="C4604">
        <v>943</v>
      </c>
      <c r="D4604">
        <v>96</v>
      </c>
      <c r="E4604">
        <v>3</v>
      </c>
      <c r="F4604">
        <v>288</v>
      </c>
    </row>
    <row r="4605" spans="1:6" x14ac:dyDescent="0.25">
      <c r="A4605">
        <v>4603</v>
      </c>
      <c r="B4605">
        <v>921</v>
      </c>
      <c r="C4605">
        <v>494</v>
      </c>
      <c r="D4605">
        <v>102</v>
      </c>
      <c r="E4605">
        <v>2</v>
      </c>
      <c r="F4605">
        <v>204</v>
      </c>
    </row>
    <row r="4606" spans="1:6" x14ac:dyDescent="0.25">
      <c r="A4606">
        <v>4604</v>
      </c>
      <c r="B4606">
        <v>921</v>
      </c>
      <c r="C4606">
        <v>1080</v>
      </c>
      <c r="D4606">
        <v>93</v>
      </c>
      <c r="E4606">
        <v>2</v>
      </c>
      <c r="F4606">
        <v>186</v>
      </c>
    </row>
    <row r="4607" spans="1:6" x14ac:dyDescent="0.25">
      <c r="A4607">
        <v>4605</v>
      </c>
      <c r="B4607">
        <v>921</v>
      </c>
      <c r="C4607">
        <v>573</v>
      </c>
      <c r="D4607">
        <v>100</v>
      </c>
      <c r="E4607">
        <v>3</v>
      </c>
      <c r="F4607">
        <v>300</v>
      </c>
    </row>
    <row r="4608" spans="1:6" x14ac:dyDescent="0.25">
      <c r="A4608">
        <v>4606</v>
      </c>
      <c r="B4608">
        <v>922</v>
      </c>
      <c r="C4608">
        <v>1231</v>
      </c>
      <c r="D4608">
        <v>112</v>
      </c>
      <c r="E4608">
        <v>2</v>
      </c>
      <c r="F4608">
        <v>224</v>
      </c>
    </row>
    <row r="4609" spans="1:6" x14ac:dyDescent="0.25">
      <c r="A4609">
        <v>4607</v>
      </c>
      <c r="B4609">
        <v>922</v>
      </c>
      <c r="C4609">
        <v>173</v>
      </c>
      <c r="D4609">
        <v>91</v>
      </c>
      <c r="E4609">
        <v>3</v>
      </c>
      <c r="F4609">
        <v>273</v>
      </c>
    </row>
    <row r="4610" spans="1:6" x14ac:dyDescent="0.25">
      <c r="A4610">
        <v>4608</v>
      </c>
      <c r="B4610">
        <v>923</v>
      </c>
      <c r="C4610">
        <v>655</v>
      </c>
      <c r="D4610">
        <v>93</v>
      </c>
      <c r="E4610">
        <v>3</v>
      </c>
      <c r="F4610">
        <v>279</v>
      </c>
    </row>
    <row r="4611" spans="1:6" x14ac:dyDescent="0.25">
      <c r="A4611">
        <v>4609</v>
      </c>
      <c r="B4611">
        <v>923</v>
      </c>
      <c r="C4611">
        <v>445</v>
      </c>
      <c r="D4611">
        <v>107</v>
      </c>
      <c r="E4611">
        <v>2</v>
      </c>
      <c r="F4611">
        <v>214</v>
      </c>
    </row>
    <row r="4612" spans="1:6" x14ac:dyDescent="0.25">
      <c r="A4612">
        <v>4610</v>
      </c>
      <c r="B4612">
        <v>923</v>
      </c>
      <c r="C4612">
        <v>462</v>
      </c>
      <c r="D4612">
        <v>118</v>
      </c>
      <c r="E4612">
        <v>3</v>
      </c>
      <c r="F4612">
        <v>354</v>
      </c>
    </row>
    <row r="4613" spans="1:6" x14ac:dyDescent="0.25">
      <c r="A4613">
        <v>4611</v>
      </c>
      <c r="B4613">
        <v>923</v>
      </c>
      <c r="C4613">
        <v>739</v>
      </c>
      <c r="D4613">
        <v>109</v>
      </c>
      <c r="E4613">
        <v>2</v>
      </c>
      <c r="F4613">
        <v>218</v>
      </c>
    </row>
    <row r="4614" spans="1:6" x14ac:dyDescent="0.25">
      <c r="A4614">
        <v>4612</v>
      </c>
      <c r="B4614">
        <v>923</v>
      </c>
      <c r="C4614">
        <v>222</v>
      </c>
      <c r="D4614">
        <v>106</v>
      </c>
      <c r="E4614">
        <v>1</v>
      </c>
      <c r="F4614">
        <v>106</v>
      </c>
    </row>
    <row r="4615" spans="1:6" x14ac:dyDescent="0.25">
      <c r="A4615">
        <v>4613</v>
      </c>
      <c r="B4615">
        <v>923</v>
      </c>
      <c r="C4615">
        <v>427</v>
      </c>
      <c r="D4615">
        <v>107</v>
      </c>
      <c r="E4615">
        <v>3</v>
      </c>
      <c r="F4615">
        <v>321</v>
      </c>
    </row>
    <row r="4616" spans="1:6" x14ac:dyDescent="0.25">
      <c r="A4616">
        <v>4614</v>
      </c>
      <c r="B4616">
        <v>924</v>
      </c>
      <c r="C4616">
        <v>38</v>
      </c>
      <c r="D4616">
        <v>104</v>
      </c>
      <c r="E4616">
        <v>2</v>
      </c>
      <c r="F4616">
        <v>208</v>
      </c>
    </row>
    <row r="4617" spans="1:6" x14ac:dyDescent="0.25">
      <c r="A4617">
        <v>4615</v>
      </c>
      <c r="B4617">
        <v>924</v>
      </c>
      <c r="C4617">
        <v>1176</v>
      </c>
      <c r="D4617">
        <v>99</v>
      </c>
      <c r="E4617">
        <v>1</v>
      </c>
      <c r="F4617">
        <v>99</v>
      </c>
    </row>
    <row r="4618" spans="1:6" x14ac:dyDescent="0.25">
      <c r="A4618">
        <v>4616</v>
      </c>
      <c r="B4618">
        <v>924</v>
      </c>
      <c r="C4618">
        <v>218</v>
      </c>
      <c r="D4618">
        <v>106</v>
      </c>
      <c r="E4618">
        <v>2</v>
      </c>
      <c r="F4618">
        <v>212</v>
      </c>
    </row>
    <row r="4619" spans="1:6" x14ac:dyDescent="0.25">
      <c r="A4619">
        <v>4617</v>
      </c>
      <c r="B4619">
        <v>925</v>
      </c>
      <c r="C4619">
        <v>880</v>
      </c>
      <c r="D4619">
        <v>94</v>
      </c>
      <c r="E4619">
        <v>1</v>
      </c>
      <c r="F4619">
        <v>94</v>
      </c>
    </row>
    <row r="4620" spans="1:6" x14ac:dyDescent="0.25">
      <c r="A4620">
        <v>4618</v>
      </c>
      <c r="B4620">
        <v>925</v>
      </c>
      <c r="C4620">
        <v>629</v>
      </c>
      <c r="D4620">
        <v>112</v>
      </c>
      <c r="E4620">
        <v>2</v>
      </c>
      <c r="F4620">
        <v>224</v>
      </c>
    </row>
    <row r="4621" spans="1:6" x14ac:dyDescent="0.25">
      <c r="A4621">
        <v>4619</v>
      </c>
      <c r="B4621">
        <v>925</v>
      </c>
      <c r="C4621">
        <v>511</v>
      </c>
      <c r="D4621">
        <v>102</v>
      </c>
      <c r="E4621">
        <v>3</v>
      </c>
      <c r="F4621">
        <v>306</v>
      </c>
    </row>
    <row r="4622" spans="1:6" x14ac:dyDescent="0.25">
      <c r="A4622">
        <v>4620</v>
      </c>
      <c r="B4622">
        <v>925</v>
      </c>
      <c r="C4622">
        <v>440</v>
      </c>
      <c r="D4622">
        <v>107</v>
      </c>
      <c r="E4622">
        <v>1</v>
      </c>
      <c r="F4622">
        <v>107</v>
      </c>
    </row>
    <row r="4623" spans="1:6" x14ac:dyDescent="0.25">
      <c r="A4623">
        <v>4621</v>
      </c>
      <c r="B4623">
        <v>925</v>
      </c>
      <c r="C4623">
        <v>209</v>
      </c>
      <c r="D4623">
        <v>98</v>
      </c>
      <c r="E4623">
        <v>2</v>
      </c>
      <c r="F4623">
        <v>196</v>
      </c>
    </row>
    <row r="4624" spans="1:6" x14ac:dyDescent="0.25">
      <c r="A4624">
        <v>4622</v>
      </c>
      <c r="B4624">
        <v>926</v>
      </c>
      <c r="C4624">
        <v>426</v>
      </c>
      <c r="D4624">
        <v>107</v>
      </c>
      <c r="E4624">
        <v>2</v>
      </c>
      <c r="F4624">
        <v>214</v>
      </c>
    </row>
    <row r="4625" spans="1:6" x14ac:dyDescent="0.25">
      <c r="A4625">
        <v>4623</v>
      </c>
      <c r="B4625">
        <v>926</v>
      </c>
      <c r="C4625">
        <v>469</v>
      </c>
      <c r="D4625">
        <v>118</v>
      </c>
      <c r="E4625">
        <v>2</v>
      </c>
      <c r="F4625">
        <v>236</v>
      </c>
    </row>
    <row r="4626" spans="1:6" x14ac:dyDescent="0.25">
      <c r="A4626">
        <v>4624</v>
      </c>
      <c r="B4626">
        <v>926</v>
      </c>
      <c r="C4626">
        <v>839</v>
      </c>
      <c r="D4626">
        <v>117</v>
      </c>
      <c r="E4626">
        <v>1</v>
      </c>
      <c r="F4626">
        <v>117</v>
      </c>
    </row>
    <row r="4627" spans="1:6" x14ac:dyDescent="0.25">
      <c r="A4627">
        <v>4625</v>
      </c>
      <c r="B4627">
        <v>926</v>
      </c>
      <c r="C4627">
        <v>810</v>
      </c>
      <c r="D4627">
        <v>117</v>
      </c>
      <c r="E4627">
        <v>2</v>
      </c>
      <c r="F4627">
        <v>234</v>
      </c>
    </row>
    <row r="4628" spans="1:6" x14ac:dyDescent="0.25">
      <c r="A4628">
        <v>4626</v>
      </c>
      <c r="B4628">
        <v>926</v>
      </c>
      <c r="C4628">
        <v>865</v>
      </c>
      <c r="D4628">
        <v>113</v>
      </c>
      <c r="E4628">
        <v>1</v>
      </c>
      <c r="F4628">
        <v>113</v>
      </c>
    </row>
    <row r="4629" spans="1:6" x14ac:dyDescent="0.25">
      <c r="A4629">
        <v>4627</v>
      </c>
      <c r="B4629">
        <v>926</v>
      </c>
      <c r="C4629">
        <v>661</v>
      </c>
      <c r="D4629">
        <v>93</v>
      </c>
      <c r="E4629">
        <v>1</v>
      </c>
      <c r="F4629">
        <v>93</v>
      </c>
    </row>
    <row r="4630" spans="1:6" x14ac:dyDescent="0.25">
      <c r="A4630">
        <v>4628</v>
      </c>
      <c r="B4630">
        <v>926</v>
      </c>
      <c r="C4630">
        <v>1148</v>
      </c>
      <c r="D4630">
        <v>102</v>
      </c>
      <c r="E4630">
        <v>3</v>
      </c>
      <c r="F4630">
        <v>306</v>
      </c>
    </row>
    <row r="4631" spans="1:6" x14ac:dyDescent="0.25">
      <c r="A4631">
        <v>4629</v>
      </c>
      <c r="B4631">
        <v>927</v>
      </c>
      <c r="C4631">
        <v>539</v>
      </c>
      <c r="D4631">
        <v>98</v>
      </c>
      <c r="E4631">
        <v>3</v>
      </c>
      <c r="F4631">
        <v>294</v>
      </c>
    </row>
    <row r="4632" spans="1:6" x14ac:dyDescent="0.25">
      <c r="A4632">
        <v>4630</v>
      </c>
      <c r="B4632">
        <v>927</v>
      </c>
      <c r="C4632">
        <v>390</v>
      </c>
      <c r="D4632">
        <v>119</v>
      </c>
      <c r="E4632">
        <v>3</v>
      </c>
      <c r="F4632">
        <v>357</v>
      </c>
    </row>
    <row r="4633" spans="1:6" x14ac:dyDescent="0.25">
      <c r="A4633">
        <v>4631</v>
      </c>
      <c r="B4633">
        <v>927</v>
      </c>
      <c r="C4633">
        <v>108</v>
      </c>
      <c r="D4633">
        <v>92</v>
      </c>
      <c r="E4633">
        <v>2</v>
      </c>
      <c r="F4633">
        <v>184</v>
      </c>
    </row>
    <row r="4634" spans="1:6" x14ac:dyDescent="0.25">
      <c r="A4634">
        <v>4632</v>
      </c>
      <c r="B4634">
        <v>927</v>
      </c>
      <c r="C4634">
        <v>1160</v>
      </c>
      <c r="D4634">
        <v>99</v>
      </c>
      <c r="E4634">
        <v>3</v>
      </c>
      <c r="F4634">
        <v>297</v>
      </c>
    </row>
    <row r="4635" spans="1:6" x14ac:dyDescent="0.25">
      <c r="A4635">
        <v>4633</v>
      </c>
      <c r="B4635">
        <v>928</v>
      </c>
      <c r="C4635">
        <v>22</v>
      </c>
      <c r="D4635">
        <v>96</v>
      </c>
      <c r="E4635">
        <v>1</v>
      </c>
      <c r="F4635">
        <v>96</v>
      </c>
    </row>
    <row r="4636" spans="1:6" x14ac:dyDescent="0.25">
      <c r="A4636">
        <v>4634</v>
      </c>
      <c r="B4636">
        <v>928</v>
      </c>
      <c r="C4636">
        <v>400</v>
      </c>
      <c r="D4636">
        <v>119</v>
      </c>
      <c r="E4636">
        <v>1</v>
      </c>
      <c r="F4636">
        <v>119</v>
      </c>
    </row>
    <row r="4637" spans="1:6" x14ac:dyDescent="0.25">
      <c r="A4637">
        <v>4635</v>
      </c>
      <c r="B4637">
        <v>928</v>
      </c>
      <c r="C4637">
        <v>67</v>
      </c>
      <c r="D4637">
        <v>104</v>
      </c>
      <c r="E4637">
        <v>1</v>
      </c>
      <c r="F4637">
        <v>104</v>
      </c>
    </row>
    <row r="4638" spans="1:6" x14ac:dyDescent="0.25">
      <c r="A4638">
        <v>4636</v>
      </c>
      <c r="B4638">
        <v>928</v>
      </c>
      <c r="C4638">
        <v>421</v>
      </c>
      <c r="D4638">
        <v>107</v>
      </c>
      <c r="E4638">
        <v>1</v>
      </c>
      <c r="F4638">
        <v>107</v>
      </c>
    </row>
    <row r="4639" spans="1:6" x14ac:dyDescent="0.25">
      <c r="A4639">
        <v>4637</v>
      </c>
      <c r="B4639">
        <v>928</v>
      </c>
      <c r="C4639">
        <v>290</v>
      </c>
      <c r="D4639">
        <v>105</v>
      </c>
      <c r="E4639">
        <v>1</v>
      </c>
      <c r="F4639">
        <v>105</v>
      </c>
    </row>
    <row r="4640" spans="1:6" x14ac:dyDescent="0.25">
      <c r="A4640">
        <v>4638</v>
      </c>
      <c r="B4640">
        <v>928</v>
      </c>
      <c r="C4640">
        <v>1105</v>
      </c>
      <c r="D4640">
        <v>115</v>
      </c>
      <c r="E4640">
        <v>2</v>
      </c>
      <c r="F4640">
        <v>230</v>
      </c>
    </row>
    <row r="4641" spans="1:6" x14ac:dyDescent="0.25">
      <c r="A4641">
        <v>4639</v>
      </c>
      <c r="B4641">
        <v>928</v>
      </c>
      <c r="C4641">
        <v>922</v>
      </c>
      <c r="D4641">
        <v>96</v>
      </c>
      <c r="E4641">
        <v>2</v>
      </c>
      <c r="F4641">
        <v>192</v>
      </c>
    </row>
    <row r="4642" spans="1:6" x14ac:dyDescent="0.25">
      <c r="A4642">
        <v>4640</v>
      </c>
      <c r="B4642">
        <v>929</v>
      </c>
      <c r="C4642">
        <v>1157</v>
      </c>
      <c r="D4642">
        <v>99</v>
      </c>
      <c r="E4642">
        <v>2</v>
      </c>
      <c r="F4642">
        <v>198</v>
      </c>
    </row>
    <row r="4643" spans="1:6" x14ac:dyDescent="0.25">
      <c r="A4643">
        <v>4641</v>
      </c>
      <c r="B4643">
        <v>929</v>
      </c>
      <c r="C4643">
        <v>167</v>
      </c>
      <c r="D4643">
        <v>91</v>
      </c>
      <c r="E4643">
        <v>3</v>
      </c>
      <c r="F4643">
        <v>273</v>
      </c>
    </row>
    <row r="4644" spans="1:6" x14ac:dyDescent="0.25">
      <c r="A4644">
        <v>4642</v>
      </c>
      <c r="B4644">
        <v>929</v>
      </c>
      <c r="C4644">
        <v>803</v>
      </c>
      <c r="D4644">
        <v>91</v>
      </c>
      <c r="E4644">
        <v>2</v>
      </c>
      <c r="F4644">
        <v>182</v>
      </c>
    </row>
    <row r="4645" spans="1:6" x14ac:dyDescent="0.25">
      <c r="A4645">
        <v>4643</v>
      </c>
      <c r="B4645">
        <v>929</v>
      </c>
      <c r="C4645">
        <v>256</v>
      </c>
      <c r="D4645">
        <v>95</v>
      </c>
      <c r="E4645">
        <v>1</v>
      </c>
      <c r="F4645">
        <v>95</v>
      </c>
    </row>
    <row r="4646" spans="1:6" x14ac:dyDescent="0.25">
      <c r="A4646">
        <v>4644</v>
      </c>
      <c r="B4646">
        <v>930</v>
      </c>
      <c r="C4646">
        <v>276</v>
      </c>
      <c r="D4646">
        <v>95</v>
      </c>
      <c r="E4646">
        <v>3</v>
      </c>
      <c r="F4646">
        <v>285</v>
      </c>
    </row>
    <row r="4647" spans="1:6" x14ac:dyDescent="0.25">
      <c r="A4647">
        <v>4645</v>
      </c>
      <c r="B4647">
        <v>930</v>
      </c>
      <c r="C4647">
        <v>1176</v>
      </c>
      <c r="D4647">
        <v>99</v>
      </c>
      <c r="E4647">
        <v>2</v>
      </c>
      <c r="F4647">
        <v>198</v>
      </c>
    </row>
    <row r="4648" spans="1:6" x14ac:dyDescent="0.25">
      <c r="A4648">
        <v>4646</v>
      </c>
      <c r="B4648">
        <v>930</v>
      </c>
      <c r="C4648">
        <v>389</v>
      </c>
      <c r="D4648">
        <v>119</v>
      </c>
      <c r="E4648">
        <v>2</v>
      </c>
      <c r="F4648">
        <v>238</v>
      </c>
    </row>
    <row r="4649" spans="1:6" x14ac:dyDescent="0.25">
      <c r="A4649">
        <v>4647</v>
      </c>
      <c r="B4649">
        <v>931</v>
      </c>
      <c r="C4649">
        <v>1241</v>
      </c>
      <c r="D4649">
        <v>112</v>
      </c>
      <c r="E4649">
        <v>1</v>
      </c>
      <c r="F4649">
        <v>112</v>
      </c>
    </row>
    <row r="4650" spans="1:6" x14ac:dyDescent="0.25">
      <c r="A4650">
        <v>4648</v>
      </c>
      <c r="B4650">
        <v>931</v>
      </c>
      <c r="C4650">
        <v>1025</v>
      </c>
      <c r="D4650">
        <v>90</v>
      </c>
      <c r="E4650">
        <v>2</v>
      </c>
      <c r="F4650">
        <v>180</v>
      </c>
    </row>
    <row r="4651" spans="1:6" x14ac:dyDescent="0.25">
      <c r="A4651">
        <v>4649</v>
      </c>
      <c r="B4651">
        <v>932</v>
      </c>
      <c r="C4651">
        <v>382</v>
      </c>
      <c r="D4651">
        <v>94</v>
      </c>
      <c r="E4651">
        <v>3</v>
      </c>
      <c r="F4651">
        <v>282</v>
      </c>
    </row>
    <row r="4652" spans="1:6" x14ac:dyDescent="0.25">
      <c r="A4652">
        <v>4650</v>
      </c>
      <c r="B4652">
        <v>932</v>
      </c>
      <c r="C4652">
        <v>821</v>
      </c>
      <c r="D4652">
        <v>117</v>
      </c>
      <c r="E4652">
        <v>1</v>
      </c>
      <c r="F4652">
        <v>117</v>
      </c>
    </row>
    <row r="4653" spans="1:6" x14ac:dyDescent="0.25">
      <c r="A4653">
        <v>4651</v>
      </c>
      <c r="B4653">
        <v>933</v>
      </c>
      <c r="C4653">
        <v>958</v>
      </c>
      <c r="D4653">
        <v>97</v>
      </c>
      <c r="E4653">
        <v>3</v>
      </c>
      <c r="F4653">
        <v>291</v>
      </c>
    </row>
    <row r="4654" spans="1:6" x14ac:dyDescent="0.25">
      <c r="A4654">
        <v>4652</v>
      </c>
      <c r="B4654">
        <v>933</v>
      </c>
      <c r="C4654">
        <v>1025</v>
      </c>
      <c r="D4654">
        <v>90</v>
      </c>
      <c r="E4654">
        <v>2</v>
      </c>
      <c r="F4654">
        <v>180</v>
      </c>
    </row>
    <row r="4655" spans="1:6" x14ac:dyDescent="0.25">
      <c r="A4655">
        <v>4653</v>
      </c>
      <c r="B4655">
        <v>933</v>
      </c>
      <c r="C4655">
        <v>415</v>
      </c>
      <c r="D4655">
        <v>119</v>
      </c>
      <c r="E4655">
        <v>2</v>
      </c>
      <c r="F4655">
        <v>238</v>
      </c>
    </row>
    <row r="4656" spans="1:6" x14ac:dyDescent="0.25">
      <c r="A4656">
        <v>4654</v>
      </c>
      <c r="B4656">
        <v>933</v>
      </c>
      <c r="C4656">
        <v>838</v>
      </c>
      <c r="D4656">
        <v>117</v>
      </c>
      <c r="E4656">
        <v>3</v>
      </c>
      <c r="F4656">
        <v>351</v>
      </c>
    </row>
    <row r="4657" spans="1:6" x14ac:dyDescent="0.25">
      <c r="A4657">
        <v>4655</v>
      </c>
      <c r="B4657">
        <v>933</v>
      </c>
      <c r="C4657">
        <v>687</v>
      </c>
      <c r="D4657">
        <v>113</v>
      </c>
      <c r="E4657">
        <v>1</v>
      </c>
      <c r="F4657">
        <v>113</v>
      </c>
    </row>
    <row r="4658" spans="1:6" x14ac:dyDescent="0.25">
      <c r="A4658">
        <v>4656</v>
      </c>
      <c r="B4658">
        <v>934</v>
      </c>
      <c r="C4658">
        <v>453</v>
      </c>
      <c r="D4658">
        <v>107</v>
      </c>
      <c r="E4658">
        <v>2</v>
      </c>
      <c r="F4658">
        <v>214</v>
      </c>
    </row>
    <row r="4659" spans="1:6" x14ac:dyDescent="0.25">
      <c r="A4659">
        <v>4657</v>
      </c>
      <c r="B4659">
        <v>934</v>
      </c>
      <c r="C4659">
        <v>202</v>
      </c>
      <c r="D4659">
        <v>98</v>
      </c>
      <c r="E4659">
        <v>1</v>
      </c>
      <c r="F4659">
        <v>98</v>
      </c>
    </row>
    <row r="4660" spans="1:6" x14ac:dyDescent="0.25">
      <c r="A4660">
        <v>4658</v>
      </c>
      <c r="B4660">
        <v>934</v>
      </c>
      <c r="C4660">
        <v>1165</v>
      </c>
      <c r="D4660">
        <v>99</v>
      </c>
      <c r="E4660">
        <v>1</v>
      </c>
      <c r="F4660">
        <v>99</v>
      </c>
    </row>
    <row r="4661" spans="1:6" x14ac:dyDescent="0.25">
      <c r="A4661">
        <v>4659</v>
      </c>
      <c r="B4661">
        <v>934</v>
      </c>
      <c r="C4661">
        <v>1194</v>
      </c>
      <c r="D4661">
        <v>105</v>
      </c>
      <c r="E4661">
        <v>1</v>
      </c>
      <c r="F4661">
        <v>105</v>
      </c>
    </row>
    <row r="4662" spans="1:6" x14ac:dyDescent="0.25">
      <c r="A4662">
        <v>4660</v>
      </c>
      <c r="B4662">
        <v>934</v>
      </c>
      <c r="C4662">
        <v>82</v>
      </c>
      <c r="D4662">
        <v>118</v>
      </c>
      <c r="E4662">
        <v>3</v>
      </c>
      <c r="F4662">
        <v>354</v>
      </c>
    </row>
    <row r="4663" spans="1:6" x14ac:dyDescent="0.25">
      <c r="A4663">
        <v>4661</v>
      </c>
      <c r="B4663">
        <v>934</v>
      </c>
      <c r="C4663">
        <v>113</v>
      </c>
      <c r="D4663">
        <v>92</v>
      </c>
      <c r="E4663">
        <v>2</v>
      </c>
      <c r="F4663">
        <v>184</v>
      </c>
    </row>
    <row r="4664" spans="1:6" x14ac:dyDescent="0.25">
      <c r="A4664">
        <v>4662</v>
      </c>
      <c r="B4664">
        <v>935</v>
      </c>
      <c r="C4664">
        <v>991</v>
      </c>
      <c r="D4664">
        <v>106</v>
      </c>
      <c r="E4664">
        <v>2</v>
      </c>
      <c r="F4664">
        <v>212</v>
      </c>
    </row>
    <row r="4665" spans="1:6" x14ac:dyDescent="0.25">
      <c r="A4665">
        <v>4663</v>
      </c>
      <c r="B4665">
        <v>935</v>
      </c>
      <c r="C4665">
        <v>843</v>
      </c>
      <c r="D4665">
        <v>113</v>
      </c>
      <c r="E4665">
        <v>1</v>
      </c>
      <c r="F4665">
        <v>113</v>
      </c>
    </row>
    <row r="4666" spans="1:6" x14ac:dyDescent="0.25">
      <c r="A4666">
        <v>4664</v>
      </c>
      <c r="B4666">
        <v>935</v>
      </c>
      <c r="C4666">
        <v>1122</v>
      </c>
      <c r="D4666">
        <v>102</v>
      </c>
      <c r="E4666">
        <v>2</v>
      </c>
      <c r="F4666">
        <v>204</v>
      </c>
    </row>
    <row r="4667" spans="1:6" x14ac:dyDescent="0.25">
      <c r="A4667">
        <v>4665</v>
      </c>
      <c r="B4667">
        <v>935</v>
      </c>
      <c r="C4667">
        <v>1020</v>
      </c>
      <c r="D4667">
        <v>90</v>
      </c>
      <c r="E4667">
        <v>3</v>
      </c>
      <c r="F4667">
        <v>270</v>
      </c>
    </row>
    <row r="4668" spans="1:6" x14ac:dyDescent="0.25">
      <c r="A4668">
        <v>4666</v>
      </c>
      <c r="B4668">
        <v>935</v>
      </c>
      <c r="C4668">
        <v>922</v>
      </c>
      <c r="D4668">
        <v>96</v>
      </c>
      <c r="E4668">
        <v>1</v>
      </c>
      <c r="F4668">
        <v>96</v>
      </c>
    </row>
    <row r="4669" spans="1:6" x14ac:dyDescent="0.25">
      <c r="A4669">
        <v>4667</v>
      </c>
      <c r="B4669">
        <v>935</v>
      </c>
      <c r="C4669">
        <v>926</v>
      </c>
      <c r="D4669">
        <v>96</v>
      </c>
      <c r="E4669">
        <v>2</v>
      </c>
      <c r="F4669">
        <v>192</v>
      </c>
    </row>
    <row r="4670" spans="1:6" x14ac:dyDescent="0.25">
      <c r="A4670">
        <v>4668</v>
      </c>
      <c r="B4670">
        <v>935</v>
      </c>
      <c r="C4670">
        <v>242</v>
      </c>
      <c r="D4670">
        <v>106</v>
      </c>
      <c r="E4670">
        <v>3</v>
      </c>
      <c r="F4670">
        <v>318</v>
      </c>
    </row>
    <row r="4671" spans="1:6" x14ac:dyDescent="0.25">
      <c r="A4671">
        <v>4669</v>
      </c>
      <c r="B4671">
        <v>935</v>
      </c>
      <c r="C4671">
        <v>262</v>
      </c>
      <c r="D4671">
        <v>95</v>
      </c>
      <c r="E4671">
        <v>3</v>
      </c>
      <c r="F4671">
        <v>285</v>
      </c>
    </row>
    <row r="4672" spans="1:6" x14ac:dyDescent="0.25">
      <c r="A4672">
        <v>4670</v>
      </c>
      <c r="B4672">
        <v>936</v>
      </c>
      <c r="C4672">
        <v>820</v>
      </c>
      <c r="D4672">
        <v>117</v>
      </c>
      <c r="E4672">
        <v>3</v>
      </c>
      <c r="F4672">
        <v>351</v>
      </c>
    </row>
    <row r="4673" spans="1:6" x14ac:dyDescent="0.25">
      <c r="A4673">
        <v>4671</v>
      </c>
      <c r="B4673">
        <v>936</v>
      </c>
      <c r="C4673">
        <v>235</v>
      </c>
      <c r="D4673">
        <v>106</v>
      </c>
      <c r="E4673">
        <v>3</v>
      </c>
      <c r="F4673">
        <v>318</v>
      </c>
    </row>
    <row r="4674" spans="1:6" x14ac:dyDescent="0.25">
      <c r="A4674">
        <v>4672</v>
      </c>
      <c r="B4674">
        <v>936</v>
      </c>
      <c r="C4674">
        <v>292</v>
      </c>
      <c r="D4674">
        <v>105</v>
      </c>
      <c r="E4674">
        <v>3</v>
      </c>
      <c r="F4674">
        <v>315</v>
      </c>
    </row>
    <row r="4675" spans="1:6" x14ac:dyDescent="0.25">
      <c r="A4675">
        <v>4673</v>
      </c>
      <c r="B4675">
        <v>936</v>
      </c>
      <c r="C4675">
        <v>405</v>
      </c>
      <c r="D4675">
        <v>119</v>
      </c>
      <c r="E4675">
        <v>3</v>
      </c>
      <c r="F4675">
        <v>357</v>
      </c>
    </row>
    <row r="4676" spans="1:6" x14ac:dyDescent="0.25">
      <c r="A4676">
        <v>4674</v>
      </c>
      <c r="B4676">
        <v>936</v>
      </c>
      <c r="C4676">
        <v>837</v>
      </c>
      <c r="D4676">
        <v>117</v>
      </c>
      <c r="E4676">
        <v>2</v>
      </c>
      <c r="F4676">
        <v>234</v>
      </c>
    </row>
    <row r="4677" spans="1:6" x14ac:dyDescent="0.25">
      <c r="A4677">
        <v>4675</v>
      </c>
      <c r="B4677">
        <v>936</v>
      </c>
      <c r="C4677">
        <v>1107</v>
      </c>
      <c r="D4677">
        <v>115</v>
      </c>
      <c r="E4677">
        <v>3</v>
      </c>
      <c r="F4677">
        <v>345</v>
      </c>
    </row>
    <row r="4678" spans="1:6" x14ac:dyDescent="0.25">
      <c r="A4678">
        <v>4676</v>
      </c>
      <c r="B4678">
        <v>936</v>
      </c>
      <c r="C4678">
        <v>1164</v>
      </c>
      <c r="D4678">
        <v>99</v>
      </c>
      <c r="E4678">
        <v>1</v>
      </c>
      <c r="F4678">
        <v>99</v>
      </c>
    </row>
    <row r="4679" spans="1:6" x14ac:dyDescent="0.25">
      <c r="A4679">
        <v>4677</v>
      </c>
      <c r="B4679">
        <v>936</v>
      </c>
      <c r="C4679">
        <v>399</v>
      </c>
      <c r="D4679">
        <v>119</v>
      </c>
      <c r="E4679">
        <v>3</v>
      </c>
      <c r="F4679">
        <v>357</v>
      </c>
    </row>
    <row r="4680" spans="1:6" x14ac:dyDescent="0.25">
      <c r="A4680">
        <v>4678</v>
      </c>
      <c r="B4680">
        <v>937</v>
      </c>
      <c r="C4680">
        <v>241</v>
      </c>
      <c r="D4680">
        <v>106</v>
      </c>
      <c r="E4680">
        <v>2</v>
      </c>
      <c r="F4680">
        <v>212</v>
      </c>
    </row>
    <row r="4681" spans="1:6" x14ac:dyDescent="0.25">
      <c r="A4681">
        <v>4679</v>
      </c>
      <c r="B4681">
        <v>937</v>
      </c>
      <c r="C4681">
        <v>418</v>
      </c>
      <c r="D4681">
        <v>119</v>
      </c>
      <c r="E4681">
        <v>3</v>
      </c>
      <c r="F4681">
        <v>357</v>
      </c>
    </row>
    <row r="4682" spans="1:6" x14ac:dyDescent="0.25">
      <c r="A4682">
        <v>4680</v>
      </c>
      <c r="B4682">
        <v>938</v>
      </c>
      <c r="C4682">
        <v>810</v>
      </c>
      <c r="D4682">
        <v>117</v>
      </c>
      <c r="E4682">
        <v>3</v>
      </c>
      <c r="F4682">
        <v>351</v>
      </c>
    </row>
    <row r="4683" spans="1:6" x14ac:dyDescent="0.25">
      <c r="A4683">
        <v>4681</v>
      </c>
      <c r="B4683">
        <v>938</v>
      </c>
      <c r="C4683">
        <v>361</v>
      </c>
      <c r="D4683">
        <v>94</v>
      </c>
      <c r="E4683">
        <v>3</v>
      </c>
      <c r="F4683">
        <v>282</v>
      </c>
    </row>
    <row r="4684" spans="1:6" x14ac:dyDescent="0.25">
      <c r="A4684">
        <v>4682</v>
      </c>
      <c r="B4684">
        <v>938</v>
      </c>
      <c r="C4684">
        <v>562</v>
      </c>
      <c r="D4684">
        <v>100</v>
      </c>
      <c r="E4684">
        <v>1</v>
      </c>
      <c r="F4684">
        <v>100</v>
      </c>
    </row>
    <row r="4685" spans="1:6" x14ac:dyDescent="0.25">
      <c r="A4685">
        <v>4683</v>
      </c>
      <c r="B4685">
        <v>938</v>
      </c>
      <c r="C4685">
        <v>547</v>
      </c>
      <c r="D4685">
        <v>98</v>
      </c>
      <c r="E4685">
        <v>2</v>
      </c>
      <c r="F4685">
        <v>196</v>
      </c>
    </row>
    <row r="4686" spans="1:6" x14ac:dyDescent="0.25">
      <c r="A4686">
        <v>4684</v>
      </c>
      <c r="B4686">
        <v>938</v>
      </c>
      <c r="C4686">
        <v>380</v>
      </c>
      <c r="D4686">
        <v>94</v>
      </c>
      <c r="E4686">
        <v>1</v>
      </c>
      <c r="F4686">
        <v>94</v>
      </c>
    </row>
    <row r="4687" spans="1:6" x14ac:dyDescent="0.25">
      <c r="A4687">
        <v>4685</v>
      </c>
      <c r="B4687">
        <v>938</v>
      </c>
      <c r="C4687">
        <v>1134</v>
      </c>
      <c r="D4687">
        <v>102</v>
      </c>
      <c r="E4687">
        <v>2</v>
      </c>
      <c r="F4687">
        <v>204</v>
      </c>
    </row>
    <row r="4688" spans="1:6" x14ac:dyDescent="0.25">
      <c r="A4688">
        <v>4686</v>
      </c>
      <c r="B4688">
        <v>938</v>
      </c>
      <c r="C4688">
        <v>126</v>
      </c>
      <c r="D4688">
        <v>92</v>
      </c>
      <c r="E4688">
        <v>3</v>
      </c>
      <c r="F4688">
        <v>276</v>
      </c>
    </row>
    <row r="4689" spans="1:6" x14ac:dyDescent="0.25">
      <c r="A4689">
        <v>4687</v>
      </c>
      <c r="B4689">
        <v>939</v>
      </c>
      <c r="C4689">
        <v>783</v>
      </c>
      <c r="D4689">
        <v>91</v>
      </c>
      <c r="E4689">
        <v>2</v>
      </c>
      <c r="F4689">
        <v>182</v>
      </c>
    </row>
    <row r="4690" spans="1:6" x14ac:dyDescent="0.25">
      <c r="A4690">
        <v>4688</v>
      </c>
      <c r="B4690">
        <v>939</v>
      </c>
      <c r="C4690">
        <v>382</v>
      </c>
      <c r="D4690">
        <v>94</v>
      </c>
      <c r="E4690">
        <v>2</v>
      </c>
      <c r="F4690">
        <v>188</v>
      </c>
    </row>
    <row r="4691" spans="1:6" x14ac:dyDescent="0.25">
      <c r="A4691">
        <v>4689</v>
      </c>
      <c r="B4691">
        <v>939</v>
      </c>
      <c r="C4691">
        <v>422</v>
      </c>
      <c r="D4691">
        <v>107</v>
      </c>
      <c r="E4691">
        <v>1</v>
      </c>
      <c r="F4691">
        <v>107</v>
      </c>
    </row>
    <row r="4692" spans="1:6" x14ac:dyDescent="0.25">
      <c r="A4692">
        <v>4690</v>
      </c>
      <c r="B4692">
        <v>939</v>
      </c>
      <c r="C4692">
        <v>441</v>
      </c>
      <c r="D4692">
        <v>107</v>
      </c>
      <c r="E4692">
        <v>2</v>
      </c>
      <c r="F4692">
        <v>214</v>
      </c>
    </row>
    <row r="4693" spans="1:6" x14ac:dyDescent="0.25">
      <c r="A4693">
        <v>4691</v>
      </c>
      <c r="B4693">
        <v>939</v>
      </c>
      <c r="C4693">
        <v>689</v>
      </c>
      <c r="D4693">
        <v>113</v>
      </c>
      <c r="E4693">
        <v>3</v>
      </c>
      <c r="F4693">
        <v>339</v>
      </c>
    </row>
    <row r="4694" spans="1:6" x14ac:dyDescent="0.25">
      <c r="A4694">
        <v>4692</v>
      </c>
      <c r="B4694">
        <v>939</v>
      </c>
      <c r="C4694">
        <v>1048</v>
      </c>
      <c r="D4694">
        <v>90</v>
      </c>
      <c r="E4694">
        <v>2</v>
      </c>
      <c r="F4694">
        <v>180</v>
      </c>
    </row>
    <row r="4695" spans="1:6" x14ac:dyDescent="0.25">
      <c r="A4695">
        <v>4693</v>
      </c>
      <c r="B4695">
        <v>940</v>
      </c>
      <c r="C4695">
        <v>1201</v>
      </c>
      <c r="D4695">
        <v>105</v>
      </c>
      <c r="E4695">
        <v>3</v>
      </c>
      <c r="F4695">
        <v>315</v>
      </c>
    </row>
    <row r="4696" spans="1:6" x14ac:dyDescent="0.25">
      <c r="A4696">
        <v>4694</v>
      </c>
      <c r="B4696">
        <v>940</v>
      </c>
      <c r="C4696">
        <v>575</v>
      </c>
      <c r="D4696">
        <v>100</v>
      </c>
      <c r="E4696">
        <v>1</v>
      </c>
      <c r="F4696">
        <v>100</v>
      </c>
    </row>
    <row r="4697" spans="1:6" x14ac:dyDescent="0.25">
      <c r="A4697">
        <v>4695</v>
      </c>
      <c r="B4697">
        <v>940</v>
      </c>
      <c r="C4697">
        <v>955</v>
      </c>
      <c r="D4697">
        <v>97</v>
      </c>
      <c r="E4697">
        <v>2</v>
      </c>
      <c r="F4697">
        <v>194</v>
      </c>
    </row>
    <row r="4698" spans="1:6" x14ac:dyDescent="0.25">
      <c r="A4698">
        <v>4696</v>
      </c>
      <c r="B4698">
        <v>940</v>
      </c>
      <c r="C4698">
        <v>212</v>
      </c>
      <c r="D4698">
        <v>106</v>
      </c>
      <c r="E4698">
        <v>1</v>
      </c>
      <c r="F4698">
        <v>106</v>
      </c>
    </row>
    <row r="4699" spans="1:6" x14ac:dyDescent="0.25">
      <c r="A4699">
        <v>4697</v>
      </c>
      <c r="B4699">
        <v>940</v>
      </c>
      <c r="C4699">
        <v>39</v>
      </c>
      <c r="D4699">
        <v>104</v>
      </c>
      <c r="E4699">
        <v>2</v>
      </c>
      <c r="F4699">
        <v>208</v>
      </c>
    </row>
    <row r="4700" spans="1:6" x14ac:dyDescent="0.25">
      <c r="A4700">
        <v>4698</v>
      </c>
      <c r="B4700">
        <v>940</v>
      </c>
      <c r="C4700">
        <v>390</v>
      </c>
      <c r="D4700">
        <v>119</v>
      </c>
      <c r="E4700">
        <v>2</v>
      </c>
      <c r="F4700">
        <v>238</v>
      </c>
    </row>
    <row r="4701" spans="1:6" x14ac:dyDescent="0.25">
      <c r="A4701">
        <v>4699</v>
      </c>
      <c r="B4701">
        <v>940</v>
      </c>
      <c r="C4701">
        <v>177</v>
      </c>
      <c r="D4701">
        <v>98</v>
      </c>
      <c r="E4701">
        <v>3</v>
      </c>
      <c r="F4701">
        <v>294</v>
      </c>
    </row>
    <row r="4702" spans="1:6" x14ac:dyDescent="0.25">
      <c r="A4702">
        <v>4700</v>
      </c>
      <c r="B4702">
        <v>940</v>
      </c>
      <c r="C4702">
        <v>1255</v>
      </c>
      <c r="D4702">
        <v>112</v>
      </c>
      <c r="E4702">
        <v>3</v>
      </c>
      <c r="F4702">
        <v>336</v>
      </c>
    </row>
    <row r="4703" spans="1:6" x14ac:dyDescent="0.25">
      <c r="A4703">
        <v>4701</v>
      </c>
      <c r="B4703">
        <v>940</v>
      </c>
      <c r="C4703">
        <v>514</v>
      </c>
      <c r="D4703">
        <v>102</v>
      </c>
      <c r="E4703">
        <v>2</v>
      </c>
      <c r="F4703">
        <v>204</v>
      </c>
    </row>
    <row r="4704" spans="1:6" x14ac:dyDescent="0.25">
      <c r="A4704">
        <v>4702</v>
      </c>
      <c r="B4704">
        <v>940</v>
      </c>
      <c r="C4704">
        <v>540</v>
      </c>
      <c r="D4704">
        <v>98</v>
      </c>
      <c r="E4704">
        <v>3</v>
      </c>
      <c r="F4704">
        <v>294</v>
      </c>
    </row>
    <row r="4705" spans="1:6" x14ac:dyDescent="0.25">
      <c r="A4705">
        <v>4703</v>
      </c>
      <c r="B4705">
        <v>941</v>
      </c>
      <c r="C4705">
        <v>518</v>
      </c>
      <c r="D4705">
        <v>102</v>
      </c>
      <c r="E4705">
        <v>3</v>
      </c>
      <c r="F4705">
        <v>306</v>
      </c>
    </row>
    <row r="4706" spans="1:6" x14ac:dyDescent="0.25">
      <c r="A4706">
        <v>4704</v>
      </c>
      <c r="B4706">
        <v>941</v>
      </c>
      <c r="C4706">
        <v>1224</v>
      </c>
      <c r="D4706">
        <v>105</v>
      </c>
      <c r="E4706">
        <v>3</v>
      </c>
      <c r="F4706">
        <v>315</v>
      </c>
    </row>
    <row r="4707" spans="1:6" x14ac:dyDescent="0.25">
      <c r="A4707">
        <v>4705</v>
      </c>
      <c r="B4707">
        <v>942</v>
      </c>
      <c r="C4707">
        <v>867</v>
      </c>
      <c r="D4707">
        <v>113</v>
      </c>
      <c r="E4707">
        <v>1</v>
      </c>
      <c r="F4707">
        <v>113</v>
      </c>
    </row>
    <row r="4708" spans="1:6" x14ac:dyDescent="0.25">
      <c r="A4708">
        <v>4706</v>
      </c>
      <c r="B4708">
        <v>942</v>
      </c>
      <c r="C4708">
        <v>192</v>
      </c>
      <c r="D4708">
        <v>98</v>
      </c>
      <c r="E4708">
        <v>1</v>
      </c>
      <c r="F4708">
        <v>98</v>
      </c>
    </row>
    <row r="4709" spans="1:6" x14ac:dyDescent="0.25">
      <c r="A4709">
        <v>4707</v>
      </c>
      <c r="B4709">
        <v>942</v>
      </c>
      <c r="C4709">
        <v>383</v>
      </c>
      <c r="D4709">
        <v>94</v>
      </c>
      <c r="E4709">
        <v>3</v>
      </c>
      <c r="F4709">
        <v>282</v>
      </c>
    </row>
    <row r="4710" spans="1:6" x14ac:dyDescent="0.25">
      <c r="A4710">
        <v>4708</v>
      </c>
      <c r="B4710">
        <v>942</v>
      </c>
      <c r="C4710">
        <v>251</v>
      </c>
      <c r="D4710">
        <v>95</v>
      </c>
      <c r="E4710">
        <v>2</v>
      </c>
      <c r="F4710">
        <v>190</v>
      </c>
    </row>
    <row r="4711" spans="1:6" x14ac:dyDescent="0.25">
      <c r="A4711">
        <v>4709</v>
      </c>
      <c r="B4711">
        <v>942</v>
      </c>
      <c r="C4711">
        <v>646</v>
      </c>
      <c r="D4711">
        <v>93</v>
      </c>
      <c r="E4711">
        <v>2</v>
      </c>
      <c r="F4711">
        <v>186</v>
      </c>
    </row>
    <row r="4712" spans="1:6" x14ac:dyDescent="0.25">
      <c r="A4712">
        <v>4710</v>
      </c>
      <c r="B4712">
        <v>943</v>
      </c>
      <c r="C4712">
        <v>1081</v>
      </c>
      <c r="D4712">
        <v>93</v>
      </c>
      <c r="E4712">
        <v>1</v>
      </c>
      <c r="F4712">
        <v>93</v>
      </c>
    </row>
    <row r="4713" spans="1:6" x14ac:dyDescent="0.25">
      <c r="A4713">
        <v>4711</v>
      </c>
      <c r="B4713">
        <v>943</v>
      </c>
      <c r="C4713">
        <v>217</v>
      </c>
      <c r="D4713">
        <v>106</v>
      </c>
      <c r="E4713">
        <v>3</v>
      </c>
      <c r="F4713">
        <v>318</v>
      </c>
    </row>
    <row r="4714" spans="1:6" x14ac:dyDescent="0.25">
      <c r="A4714">
        <v>4712</v>
      </c>
      <c r="B4714">
        <v>943</v>
      </c>
      <c r="C4714">
        <v>455</v>
      </c>
      <c r="D4714">
        <v>118</v>
      </c>
      <c r="E4714">
        <v>1</v>
      </c>
      <c r="F4714">
        <v>118</v>
      </c>
    </row>
    <row r="4715" spans="1:6" x14ac:dyDescent="0.25">
      <c r="A4715">
        <v>4713</v>
      </c>
      <c r="B4715">
        <v>944</v>
      </c>
      <c r="C4715">
        <v>820</v>
      </c>
      <c r="D4715">
        <v>117</v>
      </c>
      <c r="E4715">
        <v>2</v>
      </c>
      <c r="F4715">
        <v>234</v>
      </c>
    </row>
    <row r="4716" spans="1:6" x14ac:dyDescent="0.25">
      <c r="A4716">
        <v>4714</v>
      </c>
      <c r="B4716">
        <v>945</v>
      </c>
      <c r="C4716">
        <v>457</v>
      </c>
      <c r="D4716">
        <v>118</v>
      </c>
      <c r="E4716">
        <v>1</v>
      </c>
      <c r="F4716">
        <v>118</v>
      </c>
    </row>
    <row r="4717" spans="1:6" x14ac:dyDescent="0.25">
      <c r="A4717">
        <v>4715</v>
      </c>
      <c r="B4717">
        <v>945</v>
      </c>
      <c r="C4717">
        <v>1008</v>
      </c>
      <c r="D4717">
        <v>106</v>
      </c>
      <c r="E4717">
        <v>3</v>
      </c>
      <c r="F4717">
        <v>318</v>
      </c>
    </row>
    <row r="4718" spans="1:6" x14ac:dyDescent="0.25">
      <c r="A4718">
        <v>4716</v>
      </c>
      <c r="B4718">
        <v>945</v>
      </c>
      <c r="C4718">
        <v>817</v>
      </c>
      <c r="D4718">
        <v>117</v>
      </c>
      <c r="E4718">
        <v>2</v>
      </c>
      <c r="F4718">
        <v>234</v>
      </c>
    </row>
    <row r="4719" spans="1:6" x14ac:dyDescent="0.25">
      <c r="A4719">
        <v>4717</v>
      </c>
      <c r="B4719">
        <v>945</v>
      </c>
      <c r="C4719">
        <v>580</v>
      </c>
      <c r="D4719">
        <v>100</v>
      </c>
      <c r="E4719">
        <v>2</v>
      </c>
      <c r="F4719">
        <v>200</v>
      </c>
    </row>
    <row r="4720" spans="1:6" x14ac:dyDescent="0.25">
      <c r="A4720">
        <v>4718</v>
      </c>
      <c r="B4720">
        <v>945</v>
      </c>
      <c r="C4720">
        <v>899</v>
      </c>
      <c r="D4720">
        <v>94</v>
      </c>
      <c r="E4720">
        <v>2</v>
      </c>
      <c r="F4720">
        <v>188</v>
      </c>
    </row>
    <row r="4721" spans="1:6" x14ac:dyDescent="0.25">
      <c r="A4721">
        <v>4719</v>
      </c>
      <c r="B4721">
        <v>946</v>
      </c>
      <c r="C4721">
        <v>613</v>
      </c>
      <c r="D4721">
        <v>112</v>
      </c>
      <c r="E4721">
        <v>1</v>
      </c>
      <c r="F4721">
        <v>112</v>
      </c>
    </row>
    <row r="4722" spans="1:6" x14ac:dyDescent="0.25">
      <c r="A4722">
        <v>4720</v>
      </c>
      <c r="B4722">
        <v>946</v>
      </c>
      <c r="C4722">
        <v>4</v>
      </c>
      <c r="D4722">
        <v>96</v>
      </c>
      <c r="E4722">
        <v>3</v>
      </c>
      <c r="F4722">
        <v>288</v>
      </c>
    </row>
    <row r="4723" spans="1:6" x14ac:dyDescent="0.25">
      <c r="A4723">
        <v>4721</v>
      </c>
      <c r="B4723">
        <v>947</v>
      </c>
      <c r="C4723">
        <v>1042</v>
      </c>
      <c r="D4723">
        <v>90</v>
      </c>
      <c r="E4723">
        <v>1</v>
      </c>
      <c r="F4723">
        <v>90</v>
      </c>
    </row>
    <row r="4724" spans="1:6" x14ac:dyDescent="0.25">
      <c r="A4724">
        <v>4722</v>
      </c>
      <c r="B4724">
        <v>947</v>
      </c>
      <c r="C4724">
        <v>359</v>
      </c>
      <c r="D4724">
        <v>94</v>
      </c>
      <c r="E4724">
        <v>1</v>
      </c>
      <c r="F4724">
        <v>94</v>
      </c>
    </row>
    <row r="4725" spans="1:6" x14ac:dyDescent="0.25">
      <c r="A4725">
        <v>4723</v>
      </c>
      <c r="B4725">
        <v>947</v>
      </c>
      <c r="C4725">
        <v>440</v>
      </c>
      <c r="D4725">
        <v>107</v>
      </c>
      <c r="E4725">
        <v>1</v>
      </c>
      <c r="F4725">
        <v>107</v>
      </c>
    </row>
    <row r="4726" spans="1:6" x14ac:dyDescent="0.25">
      <c r="A4726">
        <v>4724</v>
      </c>
      <c r="B4726">
        <v>948</v>
      </c>
      <c r="C4726">
        <v>972</v>
      </c>
      <c r="D4726">
        <v>97</v>
      </c>
      <c r="E4726">
        <v>2</v>
      </c>
      <c r="F4726">
        <v>194</v>
      </c>
    </row>
    <row r="4727" spans="1:6" x14ac:dyDescent="0.25">
      <c r="A4727">
        <v>4725</v>
      </c>
      <c r="B4727">
        <v>948</v>
      </c>
      <c r="C4727">
        <v>1246</v>
      </c>
      <c r="D4727">
        <v>112</v>
      </c>
      <c r="E4727">
        <v>1</v>
      </c>
      <c r="F4727">
        <v>112</v>
      </c>
    </row>
    <row r="4728" spans="1:6" x14ac:dyDescent="0.25">
      <c r="A4728">
        <v>4726</v>
      </c>
      <c r="B4728">
        <v>948</v>
      </c>
      <c r="C4728">
        <v>121</v>
      </c>
      <c r="D4728">
        <v>92</v>
      </c>
      <c r="E4728">
        <v>1</v>
      </c>
      <c r="F4728">
        <v>92</v>
      </c>
    </row>
    <row r="4729" spans="1:6" x14ac:dyDescent="0.25">
      <c r="A4729">
        <v>4727</v>
      </c>
      <c r="B4729">
        <v>948</v>
      </c>
      <c r="C4729">
        <v>896</v>
      </c>
      <c r="D4729">
        <v>94</v>
      </c>
      <c r="E4729">
        <v>1</v>
      </c>
      <c r="F4729">
        <v>94</v>
      </c>
    </row>
    <row r="4730" spans="1:6" x14ac:dyDescent="0.25">
      <c r="A4730">
        <v>4728</v>
      </c>
      <c r="B4730">
        <v>949</v>
      </c>
      <c r="C4730">
        <v>621</v>
      </c>
      <c r="D4730">
        <v>112</v>
      </c>
      <c r="E4730">
        <v>3</v>
      </c>
      <c r="F4730">
        <v>336</v>
      </c>
    </row>
    <row r="4731" spans="1:6" x14ac:dyDescent="0.25">
      <c r="A4731">
        <v>4729</v>
      </c>
      <c r="B4731">
        <v>949</v>
      </c>
      <c r="C4731">
        <v>850</v>
      </c>
      <c r="D4731">
        <v>113</v>
      </c>
      <c r="E4731">
        <v>1</v>
      </c>
      <c r="F4731">
        <v>113</v>
      </c>
    </row>
    <row r="4732" spans="1:6" x14ac:dyDescent="0.25">
      <c r="A4732">
        <v>4730</v>
      </c>
      <c r="B4732">
        <v>949</v>
      </c>
      <c r="C4732">
        <v>827</v>
      </c>
      <c r="D4732">
        <v>117</v>
      </c>
      <c r="E4732">
        <v>1</v>
      </c>
      <c r="F4732">
        <v>117</v>
      </c>
    </row>
    <row r="4733" spans="1:6" x14ac:dyDescent="0.25">
      <c r="A4733">
        <v>4731</v>
      </c>
      <c r="B4733">
        <v>949</v>
      </c>
      <c r="C4733">
        <v>870</v>
      </c>
      <c r="D4733">
        <v>113</v>
      </c>
      <c r="E4733">
        <v>1</v>
      </c>
      <c r="F4733">
        <v>113</v>
      </c>
    </row>
    <row r="4734" spans="1:6" x14ac:dyDescent="0.25">
      <c r="A4734">
        <v>4732</v>
      </c>
      <c r="B4734">
        <v>949</v>
      </c>
      <c r="C4734">
        <v>316</v>
      </c>
      <c r="D4734">
        <v>109</v>
      </c>
      <c r="E4734">
        <v>3</v>
      </c>
      <c r="F4734">
        <v>327</v>
      </c>
    </row>
    <row r="4735" spans="1:6" x14ac:dyDescent="0.25">
      <c r="A4735">
        <v>4733</v>
      </c>
      <c r="B4735">
        <v>949</v>
      </c>
      <c r="C4735">
        <v>914</v>
      </c>
      <c r="D4735">
        <v>96</v>
      </c>
      <c r="E4735">
        <v>2</v>
      </c>
      <c r="F4735">
        <v>192</v>
      </c>
    </row>
    <row r="4736" spans="1:6" x14ac:dyDescent="0.25">
      <c r="A4736">
        <v>4734</v>
      </c>
      <c r="B4736">
        <v>950</v>
      </c>
      <c r="C4736">
        <v>1073</v>
      </c>
      <c r="D4736">
        <v>93</v>
      </c>
      <c r="E4736">
        <v>3</v>
      </c>
      <c r="F4736">
        <v>279</v>
      </c>
    </row>
    <row r="4737" spans="1:6" x14ac:dyDescent="0.25">
      <c r="A4737">
        <v>4735</v>
      </c>
      <c r="B4737">
        <v>950</v>
      </c>
      <c r="C4737">
        <v>1137</v>
      </c>
      <c r="D4737">
        <v>102</v>
      </c>
      <c r="E4737">
        <v>3</v>
      </c>
      <c r="F4737">
        <v>306</v>
      </c>
    </row>
    <row r="4738" spans="1:6" x14ac:dyDescent="0.25">
      <c r="A4738">
        <v>4736</v>
      </c>
      <c r="B4738">
        <v>950</v>
      </c>
      <c r="C4738">
        <v>170</v>
      </c>
      <c r="D4738">
        <v>91</v>
      </c>
      <c r="E4738">
        <v>3</v>
      </c>
      <c r="F4738">
        <v>273</v>
      </c>
    </row>
    <row r="4739" spans="1:6" x14ac:dyDescent="0.25">
      <c r="A4739">
        <v>4737</v>
      </c>
      <c r="B4739">
        <v>951</v>
      </c>
      <c r="C4739">
        <v>1059</v>
      </c>
      <c r="D4739">
        <v>93</v>
      </c>
      <c r="E4739">
        <v>3</v>
      </c>
      <c r="F4739">
        <v>279</v>
      </c>
    </row>
    <row r="4740" spans="1:6" x14ac:dyDescent="0.25">
      <c r="A4740">
        <v>4738</v>
      </c>
      <c r="B4740">
        <v>951</v>
      </c>
      <c r="C4740">
        <v>647</v>
      </c>
      <c r="D4740">
        <v>93</v>
      </c>
      <c r="E4740">
        <v>3</v>
      </c>
      <c r="F4740">
        <v>279</v>
      </c>
    </row>
    <row r="4741" spans="1:6" x14ac:dyDescent="0.25">
      <c r="A4741">
        <v>4739</v>
      </c>
      <c r="B4741">
        <v>951</v>
      </c>
      <c r="C4741">
        <v>631</v>
      </c>
      <c r="D4741">
        <v>93</v>
      </c>
      <c r="E4741">
        <v>1</v>
      </c>
      <c r="F4741">
        <v>93</v>
      </c>
    </row>
    <row r="4742" spans="1:6" x14ac:dyDescent="0.25">
      <c r="A4742">
        <v>4740</v>
      </c>
      <c r="B4742">
        <v>951</v>
      </c>
      <c r="C4742">
        <v>151</v>
      </c>
      <c r="D4742">
        <v>91</v>
      </c>
      <c r="E4742">
        <v>1</v>
      </c>
      <c r="F4742">
        <v>91</v>
      </c>
    </row>
    <row r="4743" spans="1:6" x14ac:dyDescent="0.25">
      <c r="A4743">
        <v>4741</v>
      </c>
      <c r="B4743">
        <v>951</v>
      </c>
      <c r="C4743">
        <v>154</v>
      </c>
      <c r="D4743">
        <v>91</v>
      </c>
      <c r="E4743">
        <v>1</v>
      </c>
      <c r="F4743">
        <v>91</v>
      </c>
    </row>
    <row r="4744" spans="1:6" x14ac:dyDescent="0.25">
      <c r="A4744">
        <v>4742</v>
      </c>
      <c r="B4744">
        <v>952</v>
      </c>
      <c r="C4744">
        <v>859</v>
      </c>
      <c r="D4744">
        <v>113</v>
      </c>
      <c r="E4744">
        <v>1</v>
      </c>
      <c r="F4744">
        <v>113</v>
      </c>
    </row>
    <row r="4745" spans="1:6" x14ac:dyDescent="0.25">
      <c r="A4745">
        <v>4743</v>
      </c>
      <c r="B4745">
        <v>952</v>
      </c>
      <c r="C4745">
        <v>721</v>
      </c>
      <c r="D4745">
        <v>119</v>
      </c>
      <c r="E4745">
        <v>2</v>
      </c>
      <c r="F4745">
        <v>238</v>
      </c>
    </row>
    <row r="4746" spans="1:6" x14ac:dyDescent="0.25">
      <c r="A4746">
        <v>4744</v>
      </c>
      <c r="B4746">
        <v>952</v>
      </c>
      <c r="C4746">
        <v>845</v>
      </c>
      <c r="D4746">
        <v>113</v>
      </c>
      <c r="E4746">
        <v>1</v>
      </c>
      <c r="F4746">
        <v>113</v>
      </c>
    </row>
    <row r="4747" spans="1:6" x14ac:dyDescent="0.25">
      <c r="A4747">
        <v>4745</v>
      </c>
      <c r="B4747">
        <v>952</v>
      </c>
      <c r="C4747">
        <v>707</v>
      </c>
      <c r="D4747">
        <v>119</v>
      </c>
      <c r="E4747">
        <v>3</v>
      </c>
      <c r="F4747">
        <v>357</v>
      </c>
    </row>
    <row r="4748" spans="1:6" x14ac:dyDescent="0.25">
      <c r="A4748">
        <v>4746</v>
      </c>
      <c r="B4748">
        <v>952</v>
      </c>
      <c r="C4748">
        <v>304</v>
      </c>
      <c r="D4748">
        <v>105</v>
      </c>
      <c r="E4748">
        <v>2</v>
      </c>
      <c r="F4748">
        <v>210</v>
      </c>
    </row>
    <row r="4749" spans="1:6" x14ac:dyDescent="0.25">
      <c r="A4749">
        <v>4747</v>
      </c>
      <c r="B4749">
        <v>952</v>
      </c>
      <c r="C4749">
        <v>1223</v>
      </c>
      <c r="D4749">
        <v>105</v>
      </c>
      <c r="E4749">
        <v>1</v>
      </c>
      <c r="F4749">
        <v>105</v>
      </c>
    </row>
    <row r="4750" spans="1:6" x14ac:dyDescent="0.25">
      <c r="A4750">
        <v>4748</v>
      </c>
      <c r="B4750">
        <v>952</v>
      </c>
      <c r="C4750">
        <v>78</v>
      </c>
      <c r="D4750">
        <v>118</v>
      </c>
      <c r="E4750">
        <v>2</v>
      </c>
      <c r="F4750">
        <v>236</v>
      </c>
    </row>
    <row r="4751" spans="1:6" x14ac:dyDescent="0.25">
      <c r="A4751">
        <v>4749</v>
      </c>
      <c r="B4751">
        <v>953</v>
      </c>
      <c r="C4751">
        <v>915</v>
      </c>
      <c r="D4751">
        <v>96</v>
      </c>
      <c r="E4751">
        <v>2</v>
      </c>
      <c r="F4751">
        <v>192</v>
      </c>
    </row>
    <row r="4752" spans="1:6" x14ac:dyDescent="0.25">
      <c r="A4752">
        <v>4750</v>
      </c>
      <c r="B4752">
        <v>953</v>
      </c>
      <c r="C4752">
        <v>80</v>
      </c>
      <c r="D4752">
        <v>118</v>
      </c>
      <c r="E4752">
        <v>1</v>
      </c>
      <c r="F4752">
        <v>118</v>
      </c>
    </row>
    <row r="4753" spans="1:6" x14ac:dyDescent="0.25">
      <c r="A4753">
        <v>4751</v>
      </c>
      <c r="B4753">
        <v>953</v>
      </c>
      <c r="C4753">
        <v>1128</v>
      </c>
      <c r="D4753">
        <v>102</v>
      </c>
      <c r="E4753">
        <v>2</v>
      </c>
      <c r="F4753">
        <v>204</v>
      </c>
    </row>
    <row r="4754" spans="1:6" x14ac:dyDescent="0.25">
      <c r="A4754">
        <v>4752</v>
      </c>
      <c r="B4754">
        <v>953</v>
      </c>
      <c r="C4754">
        <v>232</v>
      </c>
      <c r="D4754">
        <v>106</v>
      </c>
      <c r="E4754">
        <v>2</v>
      </c>
      <c r="F4754">
        <v>212</v>
      </c>
    </row>
    <row r="4755" spans="1:6" x14ac:dyDescent="0.25">
      <c r="A4755">
        <v>4753</v>
      </c>
      <c r="B4755">
        <v>953</v>
      </c>
      <c r="C4755">
        <v>815</v>
      </c>
      <c r="D4755">
        <v>117</v>
      </c>
      <c r="E4755">
        <v>3</v>
      </c>
      <c r="F4755">
        <v>351</v>
      </c>
    </row>
    <row r="4756" spans="1:6" x14ac:dyDescent="0.25">
      <c r="A4756">
        <v>4754</v>
      </c>
      <c r="B4756">
        <v>953</v>
      </c>
      <c r="C4756">
        <v>369</v>
      </c>
      <c r="D4756">
        <v>94</v>
      </c>
      <c r="E4756">
        <v>2</v>
      </c>
      <c r="F4756">
        <v>188</v>
      </c>
    </row>
    <row r="4757" spans="1:6" x14ac:dyDescent="0.25">
      <c r="A4757">
        <v>4755</v>
      </c>
      <c r="B4757">
        <v>953</v>
      </c>
      <c r="C4757">
        <v>302</v>
      </c>
      <c r="D4757">
        <v>105</v>
      </c>
      <c r="E4757">
        <v>1</v>
      </c>
      <c r="F4757">
        <v>105</v>
      </c>
    </row>
    <row r="4758" spans="1:6" x14ac:dyDescent="0.25">
      <c r="A4758">
        <v>4756</v>
      </c>
      <c r="B4758">
        <v>953</v>
      </c>
      <c r="C4758">
        <v>304</v>
      </c>
      <c r="D4758">
        <v>105</v>
      </c>
      <c r="E4758">
        <v>1</v>
      </c>
      <c r="F4758">
        <v>105</v>
      </c>
    </row>
    <row r="4759" spans="1:6" x14ac:dyDescent="0.25">
      <c r="A4759">
        <v>4757</v>
      </c>
      <c r="B4759">
        <v>953</v>
      </c>
      <c r="C4759">
        <v>509</v>
      </c>
      <c r="D4759">
        <v>102</v>
      </c>
      <c r="E4759">
        <v>3</v>
      </c>
      <c r="F4759">
        <v>306</v>
      </c>
    </row>
    <row r="4760" spans="1:6" x14ac:dyDescent="0.25">
      <c r="A4760">
        <v>4758</v>
      </c>
      <c r="B4760">
        <v>954</v>
      </c>
      <c r="C4760">
        <v>942</v>
      </c>
      <c r="D4760">
        <v>96</v>
      </c>
      <c r="E4760">
        <v>2</v>
      </c>
      <c r="F4760">
        <v>192</v>
      </c>
    </row>
    <row r="4761" spans="1:6" x14ac:dyDescent="0.25">
      <c r="A4761">
        <v>4759</v>
      </c>
      <c r="B4761">
        <v>954</v>
      </c>
      <c r="C4761">
        <v>791</v>
      </c>
      <c r="D4761">
        <v>91</v>
      </c>
      <c r="E4761">
        <v>1</v>
      </c>
      <c r="F4761">
        <v>91</v>
      </c>
    </row>
    <row r="4762" spans="1:6" x14ac:dyDescent="0.25">
      <c r="A4762">
        <v>4760</v>
      </c>
      <c r="B4762">
        <v>954</v>
      </c>
      <c r="C4762">
        <v>232</v>
      </c>
      <c r="D4762">
        <v>106</v>
      </c>
      <c r="E4762">
        <v>1</v>
      </c>
      <c r="F4762">
        <v>106</v>
      </c>
    </row>
    <row r="4763" spans="1:6" x14ac:dyDescent="0.25">
      <c r="A4763">
        <v>4761</v>
      </c>
      <c r="B4763">
        <v>954</v>
      </c>
      <c r="C4763">
        <v>824</v>
      </c>
      <c r="D4763">
        <v>117</v>
      </c>
      <c r="E4763">
        <v>2</v>
      </c>
      <c r="F4763">
        <v>234</v>
      </c>
    </row>
    <row r="4764" spans="1:6" x14ac:dyDescent="0.25">
      <c r="A4764">
        <v>4762</v>
      </c>
      <c r="B4764">
        <v>954</v>
      </c>
      <c r="C4764">
        <v>586</v>
      </c>
      <c r="D4764">
        <v>100</v>
      </c>
      <c r="E4764">
        <v>3</v>
      </c>
      <c r="F4764">
        <v>300</v>
      </c>
    </row>
    <row r="4765" spans="1:6" x14ac:dyDescent="0.25">
      <c r="A4765">
        <v>4763</v>
      </c>
      <c r="B4765">
        <v>954</v>
      </c>
      <c r="C4765">
        <v>1245</v>
      </c>
      <c r="D4765">
        <v>112</v>
      </c>
      <c r="E4765">
        <v>2</v>
      </c>
      <c r="F4765">
        <v>224</v>
      </c>
    </row>
    <row r="4766" spans="1:6" x14ac:dyDescent="0.25">
      <c r="A4766">
        <v>4764</v>
      </c>
      <c r="B4766">
        <v>954</v>
      </c>
      <c r="C4766">
        <v>617</v>
      </c>
      <c r="D4766">
        <v>112</v>
      </c>
      <c r="E4766">
        <v>3</v>
      </c>
      <c r="F4766">
        <v>336</v>
      </c>
    </row>
    <row r="4767" spans="1:6" x14ac:dyDescent="0.25">
      <c r="A4767">
        <v>4765</v>
      </c>
      <c r="B4767">
        <v>954</v>
      </c>
      <c r="C4767">
        <v>1011</v>
      </c>
      <c r="D4767">
        <v>106</v>
      </c>
      <c r="E4767">
        <v>3</v>
      </c>
      <c r="F4767">
        <v>318</v>
      </c>
    </row>
    <row r="4768" spans="1:6" x14ac:dyDescent="0.25">
      <c r="A4768">
        <v>4766</v>
      </c>
      <c r="B4768">
        <v>955</v>
      </c>
      <c r="C4768">
        <v>131</v>
      </c>
      <c r="D4768">
        <v>92</v>
      </c>
      <c r="E4768">
        <v>1</v>
      </c>
      <c r="F4768">
        <v>92</v>
      </c>
    </row>
    <row r="4769" spans="1:6" x14ac:dyDescent="0.25">
      <c r="A4769">
        <v>4767</v>
      </c>
      <c r="B4769">
        <v>955</v>
      </c>
      <c r="C4769">
        <v>393</v>
      </c>
      <c r="D4769">
        <v>119</v>
      </c>
      <c r="E4769">
        <v>1</v>
      </c>
      <c r="F4769">
        <v>119</v>
      </c>
    </row>
    <row r="4770" spans="1:6" x14ac:dyDescent="0.25">
      <c r="A4770">
        <v>4768</v>
      </c>
      <c r="B4770">
        <v>955</v>
      </c>
      <c r="C4770">
        <v>966</v>
      </c>
      <c r="D4770">
        <v>97</v>
      </c>
      <c r="E4770">
        <v>1</v>
      </c>
      <c r="F4770">
        <v>97</v>
      </c>
    </row>
    <row r="4771" spans="1:6" x14ac:dyDescent="0.25">
      <c r="A4771">
        <v>4769</v>
      </c>
      <c r="B4771">
        <v>955</v>
      </c>
      <c r="C4771">
        <v>1229</v>
      </c>
      <c r="D4771">
        <v>112</v>
      </c>
      <c r="E4771">
        <v>3</v>
      </c>
      <c r="F4771">
        <v>336</v>
      </c>
    </row>
    <row r="4772" spans="1:6" x14ac:dyDescent="0.25">
      <c r="A4772">
        <v>4770</v>
      </c>
      <c r="B4772">
        <v>955</v>
      </c>
      <c r="C4772">
        <v>938</v>
      </c>
      <c r="D4772">
        <v>96</v>
      </c>
      <c r="E4772">
        <v>3</v>
      </c>
      <c r="F4772">
        <v>288</v>
      </c>
    </row>
    <row r="4773" spans="1:6" x14ac:dyDescent="0.25">
      <c r="A4773">
        <v>4771</v>
      </c>
      <c r="B4773">
        <v>956</v>
      </c>
      <c r="C4773">
        <v>695</v>
      </c>
      <c r="D4773">
        <v>113</v>
      </c>
      <c r="E4773">
        <v>3</v>
      </c>
      <c r="F4773">
        <v>339</v>
      </c>
    </row>
    <row r="4774" spans="1:6" x14ac:dyDescent="0.25">
      <c r="A4774">
        <v>4772</v>
      </c>
      <c r="B4774">
        <v>956</v>
      </c>
      <c r="C4774">
        <v>672</v>
      </c>
      <c r="D4774">
        <v>113</v>
      </c>
      <c r="E4774">
        <v>2</v>
      </c>
      <c r="F4774">
        <v>226</v>
      </c>
    </row>
    <row r="4775" spans="1:6" x14ac:dyDescent="0.25">
      <c r="A4775">
        <v>4773</v>
      </c>
      <c r="B4775">
        <v>956</v>
      </c>
      <c r="C4775">
        <v>377</v>
      </c>
      <c r="D4775">
        <v>94</v>
      </c>
      <c r="E4775">
        <v>2</v>
      </c>
      <c r="F4775">
        <v>188</v>
      </c>
    </row>
    <row r="4776" spans="1:6" x14ac:dyDescent="0.25">
      <c r="A4776">
        <v>4774</v>
      </c>
      <c r="B4776">
        <v>956</v>
      </c>
      <c r="C4776">
        <v>1250</v>
      </c>
      <c r="D4776">
        <v>112</v>
      </c>
      <c r="E4776">
        <v>2</v>
      </c>
      <c r="F4776">
        <v>224</v>
      </c>
    </row>
    <row r="4777" spans="1:6" x14ac:dyDescent="0.25">
      <c r="A4777">
        <v>4775</v>
      </c>
      <c r="B4777">
        <v>956</v>
      </c>
      <c r="C4777">
        <v>548</v>
      </c>
      <c r="D4777">
        <v>98</v>
      </c>
      <c r="E4777">
        <v>3</v>
      </c>
      <c r="F4777">
        <v>294</v>
      </c>
    </row>
    <row r="4778" spans="1:6" x14ac:dyDescent="0.25">
      <c r="A4778">
        <v>4776</v>
      </c>
      <c r="B4778">
        <v>957</v>
      </c>
      <c r="C4778">
        <v>48</v>
      </c>
      <c r="D4778">
        <v>104</v>
      </c>
      <c r="E4778">
        <v>1</v>
      </c>
      <c r="F4778">
        <v>104</v>
      </c>
    </row>
    <row r="4779" spans="1:6" x14ac:dyDescent="0.25">
      <c r="A4779">
        <v>4777</v>
      </c>
      <c r="B4779">
        <v>957</v>
      </c>
      <c r="C4779">
        <v>107</v>
      </c>
      <c r="D4779">
        <v>92</v>
      </c>
      <c r="E4779">
        <v>2</v>
      </c>
      <c r="F4779">
        <v>184</v>
      </c>
    </row>
    <row r="4780" spans="1:6" x14ac:dyDescent="0.25">
      <c r="A4780">
        <v>4778</v>
      </c>
      <c r="B4780">
        <v>958</v>
      </c>
      <c r="C4780">
        <v>1184</v>
      </c>
      <c r="D4780">
        <v>99</v>
      </c>
      <c r="E4780">
        <v>2</v>
      </c>
      <c r="F4780">
        <v>198</v>
      </c>
    </row>
    <row r="4781" spans="1:6" x14ac:dyDescent="0.25">
      <c r="A4781">
        <v>4779</v>
      </c>
      <c r="B4781">
        <v>958</v>
      </c>
      <c r="C4781">
        <v>157</v>
      </c>
      <c r="D4781">
        <v>91</v>
      </c>
      <c r="E4781">
        <v>1</v>
      </c>
      <c r="F4781">
        <v>91</v>
      </c>
    </row>
    <row r="4782" spans="1:6" x14ac:dyDescent="0.25">
      <c r="A4782">
        <v>4780</v>
      </c>
      <c r="B4782">
        <v>959</v>
      </c>
      <c r="C4782">
        <v>732</v>
      </c>
      <c r="D4782">
        <v>119</v>
      </c>
      <c r="E4782">
        <v>3</v>
      </c>
      <c r="F4782">
        <v>357</v>
      </c>
    </row>
    <row r="4783" spans="1:6" x14ac:dyDescent="0.25">
      <c r="A4783">
        <v>4781</v>
      </c>
      <c r="B4783">
        <v>959</v>
      </c>
      <c r="C4783">
        <v>205</v>
      </c>
      <c r="D4783">
        <v>98</v>
      </c>
      <c r="E4783">
        <v>3</v>
      </c>
      <c r="F4783">
        <v>294</v>
      </c>
    </row>
    <row r="4784" spans="1:6" x14ac:dyDescent="0.25">
      <c r="A4784">
        <v>4782</v>
      </c>
      <c r="B4784">
        <v>959</v>
      </c>
      <c r="C4784">
        <v>1184</v>
      </c>
      <c r="D4784">
        <v>99</v>
      </c>
      <c r="E4784">
        <v>3</v>
      </c>
      <c r="F4784">
        <v>297</v>
      </c>
    </row>
    <row r="4785" spans="1:6" x14ac:dyDescent="0.25">
      <c r="A4785">
        <v>4783</v>
      </c>
      <c r="B4785">
        <v>960</v>
      </c>
      <c r="C4785">
        <v>313</v>
      </c>
      <c r="D4785">
        <v>105</v>
      </c>
      <c r="E4785">
        <v>3</v>
      </c>
      <c r="F4785">
        <v>315</v>
      </c>
    </row>
    <row r="4786" spans="1:6" x14ac:dyDescent="0.25">
      <c r="A4786">
        <v>4784</v>
      </c>
      <c r="B4786">
        <v>960</v>
      </c>
      <c r="C4786">
        <v>535</v>
      </c>
      <c r="D4786">
        <v>98</v>
      </c>
      <c r="E4786">
        <v>3</v>
      </c>
      <c r="F4786">
        <v>294</v>
      </c>
    </row>
    <row r="4787" spans="1:6" x14ac:dyDescent="0.25">
      <c r="A4787">
        <v>4785</v>
      </c>
      <c r="B4787">
        <v>960</v>
      </c>
      <c r="C4787">
        <v>1012</v>
      </c>
      <c r="D4787">
        <v>106</v>
      </c>
      <c r="E4787">
        <v>3</v>
      </c>
      <c r="F4787">
        <v>318</v>
      </c>
    </row>
    <row r="4788" spans="1:6" x14ac:dyDescent="0.25">
      <c r="A4788">
        <v>4786</v>
      </c>
      <c r="B4788">
        <v>960</v>
      </c>
      <c r="C4788">
        <v>147</v>
      </c>
      <c r="D4788">
        <v>91</v>
      </c>
      <c r="E4788">
        <v>1</v>
      </c>
      <c r="F4788">
        <v>91</v>
      </c>
    </row>
    <row r="4789" spans="1:6" x14ac:dyDescent="0.25">
      <c r="A4789">
        <v>4787</v>
      </c>
      <c r="B4789">
        <v>960</v>
      </c>
      <c r="C4789">
        <v>45</v>
      </c>
      <c r="D4789">
        <v>104</v>
      </c>
      <c r="E4789">
        <v>2</v>
      </c>
      <c r="F4789">
        <v>208</v>
      </c>
    </row>
    <row r="4790" spans="1:6" x14ac:dyDescent="0.25">
      <c r="A4790">
        <v>4788</v>
      </c>
      <c r="B4790">
        <v>960</v>
      </c>
      <c r="C4790">
        <v>606</v>
      </c>
      <c r="D4790">
        <v>112</v>
      </c>
      <c r="E4790">
        <v>1</v>
      </c>
      <c r="F4790">
        <v>112</v>
      </c>
    </row>
    <row r="4791" spans="1:6" x14ac:dyDescent="0.25">
      <c r="A4791">
        <v>4789</v>
      </c>
      <c r="B4791">
        <v>961</v>
      </c>
      <c r="C4791">
        <v>1255</v>
      </c>
      <c r="D4791">
        <v>112</v>
      </c>
      <c r="E4791">
        <v>2</v>
      </c>
      <c r="F4791">
        <v>224</v>
      </c>
    </row>
    <row r="4792" spans="1:6" x14ac:dyDescent="0.25">
      <c r="A4792">
        <v>4790</v>
      </c>
      <c r="B4792">
        <v>961</v>
      </c>
      <c r="C4792">
        <v>901</v>
      </c>
      <c r="D4792">
        <v>94</v>
      </c>
      <c r="E4792">
        <v>1</v>
      </c>
      <c r="F4792">
        <v>94</v>
      </c>
    </row>
    <row r="4793" spans="1:6" x14ac:dyDescent="0.25">
      <c r="A4793">
        <v>4791</v>
      </c>
      <c r="B4793">
        <v>961</v>
      </c>
      <c r="C4793">
        <v>1143</v>
      </c>
      <c r="D4793">
        <v>102</v>
      </c>
      <c r="E4793">
        <v>1</v>
      </c>
      <c r="F4793">
        <v>102</v>
      </c>
    </row>
    <row r="4794" spans="1:6" x14ac:dyDescent="0.25">
      <c r="A4794">
        <v>4792</v>
      </c>
      <c r="B4794">
        <v>961</v>
      </c>
      <c r="C4794">
        <v>636</v>
      </c>
      <c r="D4794">
        <v>93</v>
      </c>
      <c r="E4794">
        <v>3</v>
      </c>
      <c r="F4794">
        <v>279</v>
      </c>
    </row>
    <row r="4795" spans="1:6" x14ac:dyDescent="0.25">
      <c r="A4795">
        <v>4793</v>
      </c>
      <c r="B4795">
        <v>962</v>
      </c>
      <c r="C4795">
        <v>866</v>
      </c>
      <c r="D4795">
        <v>113</v>
      </c>
      <c r="E4795">
        <v>3</v>
      </c>
      <c r="F4795">
        <v>339</v>
      </c>
    </row>
    <row r="4796" spans="1:6" x14ac:dyDescent="0.25">
      <c r="A4796">
        <v>4794</v>
      </c>
      <c r="B4796">
        <v>962</v>
      </c>
      <c r="C4796">
        <v>750</v>
      </c>
      <c r="D4796">
        <v>109</v>
      </c>
      <c r="E4796">
        <v>3</v>
      </c>
      <c r="F4796">
        <v>327</v>
      </c>
    </row>
    <row r="4797" spans="1:6" x14ac:dyDescent="0.25">
      <c r="A4797">
        <v>4795</v>
      </c>
      <c r="B4797">
        <v>962</v>
      </c>
      <c r="C4797">
        <v>326</v>
      </c>
      <c r="D4797">
        <v>109</v>
      </c>
      <c r="E4797">
        <v>3</v>
      </c>
      <c r="F4797">
        <v>327</v>
      </c>
    </row>
    <row r="4798" spans="1:6" x14ac:dyDescent="0.25">
      <c r="A4798">
        <v>4796</v>
      </c>
      <c r="B4798">
        <v>962</v>
      </c>
      <c r="C4798">
        <v>367</v>
      </c>
      <c r="D4798">
        <v>94</v>
      </c>
      <c r="E4798">
        <v>2</v>
      </c>
      <c r="F4798">
        <v>188</v>
      </c>
    </row>
    <row r="4799" spans="1:6" x14ac:dyDescent="0.25">
      <c r="A4799">
        <v>4797</v>
      </c>
      <c r="B4799">
        <v>962</v>
      </c>
      <c r="C4799">
        <v>262</v>
      </c>
      <c r="D4799">
        <v>95</v>
      </c>
      <c r="E4799">
        <v>1</v>
      </c>
      <c r="F4799">
        <v>95</v>
      </c>
    </row>
    <row r="4800" spans="1:6" x14ac:dyDescent="0.25">
      <c r="A4800">
        <v>4798</v>
      </c>
      <c r="B4800">
        <v>962</v>
      </c>
      <c r="C4800">
        <v>387</v>
      </c>
      <c r="D4800">
        <v>119</v>
      </c>
      <c r="E4800">
        <v>3</v>
      </c>
      <c r="F4800">
        <v>357</v>
      </c>
    </row>
    <row r="4801" spans="1:6" x14ac:dyDescent="0.25">
      <c r="A4801">
        <v>4799</v>
      </c>
      <c r="B4801">
        <v>963</v>
      </c>
      <c r="C4801">
        <v>802</v>
      </c>
      <c r="D4801">
        <v>91</v>
      </c>
      <c r="E4801">
        <v>1</v>
      </c>
      <c r="F4801">
        <v>91</v>
      </c>
    </row>
    <row r="4802" spans="1:6" x14ac:dyDescent="0.25">
      <c r="A4802">
        <v>4800</v>
      </c>
      <c r="B4802">
        <v>963</v>
      </c>
      <c r="C4802">
        <v>513</v>
      </c>
      <c r="D4802">
        <v>102</v>
      </c>
      <c r="E4802">
        <v>2</v>
      </c>
      <c r="F4802">
        <v>204</v>
      </c>
    </row>
    <row r="4803" spans="1:6" x14ac:dyDescent="0.25">
      <c r="A4803">
        <v>4801</v>
      </c>
      <c r="B4803">
        <v>963</v>
      </c>
      <c r="C4803">
        <v>707</v>
      </c>
      <c r="D4803">
        <v>119</v>
      </c>
      <c r="E4803">
        <v>3</v>
      </c>
      <c r="F4803">
        <v>357</v>
      </c>
    </row>
    <row r="4804" spans="1:6" x14ac:dyDescent="0.25">
      <c r="A4804">
        <v>4802</v>
      </c>
      <c r="B4804">
        <v>963</v>
      </c>
      <c r="C4804">
        <v>303</v>
      </c>
      <c r="D4804">
        <v>105</v>
      </c>
      <c r="E4804">
        <v>1</v>
      </c>
      <c r="F4804">
        <v>105</v>
      </c>
    </row>
    <row r="4805" spans="1:6" x14ac:dyDescent="0.25">
      <c r="A4805">
        <v>4803</v>
      </c>
      <c r="B4805">
        <v>963</v>
      </c>
      <c r="C4805">
        <v>493</v>
      </c>
      <c r="D4805">
        <v>102</v>
      </c>
      <c r="E4805">
        <v>3</v>
      </c>
      <c r="F4805">
        <v>306</v>
      </c>
    </row>
    <row r="4806" spans="1:6" x14ac:dyDescent="0.25">
      <c r="A4806">
        <v>4804</v>
      </c>
      <c r="B4806">
        <v>963</v>
      </c>
      <c r="C4806">
        <v>293</v>
      </c>
      <c r="D4806">
        <v>105</v>
      </c>
      <c r="E4806">
        <v>3</v>
      </c>
      <c r="F4806">
        <v>315</v>
      </c>
    </row>
    <row r="4807" spans="1:6" x14ac:dyDescent="0.25">
      <c r="A4807">
        <v>4805</v>
      </c>
      <c r="B4807">
        <v>964</v>
      </c>
      <c r="C4807">
        <v>39</v>
      </c>
      <c r="D4807">
        <v>104</v>
      </c>
      <c r="E4807">
        <v>1</v>
      </c>
      <c r="F4807">
        <v>104</v>
      </c>
    </row>
    <row r="4808" spans="1:6" x14ac:dyDescent="0.25">
      <c r="A4808">
        <v>4806</v>
      </c>
      <c r="B4808">
        <v>964</v>
      </c>
      <c r="C4808">
        <v>1238</v>
      </c>
      <c r="D4808">
        <v>112</v>
      </c>
      <c r="E4808">
        <v>1</v>
      </c>
      <c r="F4808">
        <v>112</v>
      </c>
    </row>
    <row r="4809" spans="1:6" x14ac:dyDescent="0.25">
      <c r="A4809">
        <v>4807</v>
      </c>
      <c r="B4809">
        <v>964</v>
      </c>
      <c r="C4809">
        <v>1055</v>
      </c>
      <c r="D4809">
        <v>93</v>
      </c>
      <c r="E4809">
        <v>1</v>
      </c>
      <c r="F4809">
        <v>93</v>
      </c>
    </row>
    <row r="4810" spans="1:6" x14ac:dyDescent="0.25">
      <c r="A4810">
        <v>4808</v>
      </c>
      <c r="B4810">
        <v>965</v>
      </c>
      <c r="C4810">
        <v>1115</v>
      </c>
      <c r="D4810">
        <v>115</v>
      </c>
      <c r="E4810">
        <v>1</v>
      </c>
      <c r="F4810">
        <v>115</v>
      </c>
    </row>
    <row r="4811" spans="1:6" x14ac:dyDescent="0.25">
      <c r="A4811">
        <v>4809</v>
      </c>
      <c r="B4811">
        <v>965</v>
      </c>
      <c r="C4811">
        <v>966</v>
      </c>
      <c r="D4811">
        <v>97</v>
      </c>
      <c r="E4811">
        <v>1</v>
      </c>
      <c r="F4811">
        <v>97</v>
      </c>
    </row>
    <row r="4812" spans="1:6" x14ac:dyDescent="0.25">
      <c r="A4812">
        <v>4810</v>
      </c>
      <c r="B4812">
        <v>965</v>
      </c>
      <c r="C4812">
        <v>1022</v>
      </c>
      <c r="D4812">
        <v>90</v>
      </c>
      <c r="E4812">
        <v>3</v>
      </c>
      <c r="F4812">
        <v>270</v>
      </c>
    </row>
    <row r="4813" spans="1:6" x14ac:dyDescent="0.25">
      <c r="A4813">
        <v>4811</v>
      </c>
      <c r="B4813">
        <v>965</v>
      </c>
      <c r="C4813">
        <v>288</v>
      </c>
      <c r="D4813">
        <v>105</v>
      </c>
      <c r="E4813">
        <v>2</v>
      </c>
      <c r="F4813">
        <v>210</v>
      </c>
    </row>
    <row r="4814" spans="1:6" x14ac:dyDescent="0.25">
      <c r="A4814">
        <v>4812</v>
      </c>
      <c r="B4814">
        <v>965</v>
      </c>
      <c r="C4814">
        <v>1152</v>
      </c>
      <c r="D4814">
        <v>102</v>
      </c>
      <c r="E4814">
        <v>3</v>
      </c>
      <c r="F4814">
        <v>306</v>
      </c>
    </row>
    <row r="4815" spans="1:6" x14ac:dyDescent="0.25">
      <c r="A4815">
        <v>4813</v>
      </c>
      <c r="B4815">
        <v>965</v>
      </c>
      <c r="C4815">
        <v>101</v>
      </c>
      <c r="D4815">
        <v>118</v>
      </c>
      <c r="E4815">
        <v>2</v>
      </c>
      <c r="F4815">
        <v>236</v>
      </c>
    </row>
    <row r="4816" spans="1:6" x14ac:dyDescent="0.25">
      <c r="A4816">
        <v>4814</v>
      </c>
      <c r="B4816">
        <v>966</v>
      </c>
      <c r="C4816">
        <v>965</v>
      </c>
      <c r="D4816">
        <v>97</v>
      </c>
      <c r="E4816">
        <v>3</v>
      </c>
      <c r="F4816">
        <v>291</v>
      </c>
    </row>
    <row r="4817" spans="1:6" x14ac:dyDescent="0.25">
      <c r="A4817">
        <v>4815</v>
      </c>
      <c r="B4817">
        <v>966</v>
      </c>
      <c r="C4817">
        <v>416</v>
      </c>
      <c r="D4817">
        <v>119</v>
      </c>
      <c r="E4817">
        <v>3</v>
      </c>
      <c r="F4817">
        <v>357</v>
      </c>
    </row>
    <row r="4818" spans="1:6" x14ac:dyDescent="0.25">
      <c r="A4818">
        <v>4816</v>
      </c>
      <c r="B4818">
        <v>966</v>
      </c>
      <c r="C4818">
        <v>756</v>
      </c>
      <c r="D4818">
        <v>109</v>
      </c>
      <c r="E4818">
        <v>3</v>
      </c>
      <c r="F4818">
        <v>327</v>
      </c>
    </row>
    <row r="4819" spans="1:6" x14ac:dyDescent="0.25">
      <c r="A4819">
        <v>4817</v>
      </c>
      <c r="B4819">
        <v>966</v>
      </c>
      <c r="C4819">
        <v>1076</v>
      </c>
      <c r="D4819">
        <v>93</v>
      </c>
      <c r="E4819">
        <v>1</v>
      </c>
      <c r="F4819">
        <v>93</v>
      </c>
    </row>
    <row r="4820" spans="1:6" x14ac:dyDescent="0.25">
      <c r="A4820">
        <v>4818</v>
      </c>
      <c r="B4820">
        <v>966</v>
      </c>
      <c r="C4820">
        <v>326</v>
      </c>
      <c r="D4820">
        <v>109</v>
      </c>
      <c r="E4820">
        <v>2</v>
      </c>
      <c r="F4820">
        <v>218</v>
      </c>
    </row>
    <row r="4821" spans="1:6" x14ac:dyDescent="0.25">
      <c r="A4821">
        <v>4819</v>
      </c>
      <c r="B4821">
        <v>966</v>
      </c>
      <c r="C4821">
        <v>800</v>
      </c>
      <c r="D4821">
        <v>91</v>
      </c>
      <c r="E4821">
        <v>3</v>
      </c>
      <c r="F4821">
        <v>273</v>
      </c>
    </row>
    <row r="4822" spans="1:6" x14ac:dyDescent="0.25">
      <c r="A4822">
        <v>4820</v>
      </c>
      <c r="B4822">
        <v>966</v>
      </c>
      <c r="C4822">
        <v>342</v>
      </c>
      <c r="D4822">
        <v>109</v>
      </c>
      <c r="E4822">
        <v>1</v>
      </c>
      <c r="F4822">
        <v>109</v>
      </c>
    </row>
    <row r="4823" spans="1:6" x14ac:dyDescent="0.25">
      <c r="A4823">
        <v>4821</v>
      </c>
      <c r="B4823">
        <v>966</v>
      </c>
      <c r="C4823">
        <v>1078</v>
      </c>
      <c r="D4823">
        <v>93</v>
      </c>
      <c r="E4823">
        <v>3</v>
      </c>
      <c r="F4823">
        <v>279</v>
      </c>
    </row>
    <row r="4824" spans="1:6" x14ac:dyDescent="0.25">
      <c r="A4824">
        <v>4822</v>
      </c>
      <c r="B4824">
        <v>966</v>
      </c>
      <c r="C4824">
        <v>1177</v>
      </c>
      <c r="D4824">
        <v>99</v>
      </c>
      <c r="E4824">
        <v>3</v>
      </c>
      <c r="F4824">
        <v>297</v>
      </c>
    </row>
    <row r="4825" spans="1:6" x14ac:dyDescent="0.25">
      <c r="A4825">
        <v>4823</v>
      </c>
      <c r="B4825">
        <v>966</v>
      </c>
      <c r="C4825">
        <v>1148</v>
      </c>
      <c r="D4825">
        <v>102</v>
      </c>
      <c r="E4825">
        <v>3</v>
      </c>
      <c r="F4825">
        <v>306</v>
      </c>
    </row>
    <row r="4826" spans="1:6" x14ac:dyDescent="0.25">
      <c r="A4826">
        <v>4824</v>
      </c>
      <c r="B4826">
        <v>967</v>
      </c>
      <c r="C4826">
        <v>235</v>
      </c>
      <c r="D4826">
        <v>106</v>
      </c>
      <c r="E4826">
        <v>1</v>
      </c>
      <c r="F4826">
        <v>106</v>
      </c>
    </row>
    <row r="4827" spans="1:6" x14ac:dyDescent="0.25">
      <c r="A4827">
        <v>4825</v>
      </c>
      <c r="B4827">
        <v>967</v>
      </c>
      <c r="C4827">
        <v>283</v>
      </c>
      <c r="D4827">
        <v>105</v>
      </c>
      <c r="E4827">
        <v>1</v>
      </c>
      <c r="F4827">
        <v>105</v>
      </c>
    </row>
    <row r="4828" spans="1:6" x14ac:dyDescent="0.25">
      <c r="A4828">
        <v>4826</v>
      </c>
      <c r="B4828">
        <v>967</v>
      </c>
      <c r="C4828">
        <v>591</v>
      </c>
      <c r="D4828">
        <v>100</v>
      </c>
      <c r="E4828">
        <v>1</v>
      </c>
      <c r="F4828">
        <v>100</v>
      </c>
    </row>
    <row r="4829" spans="1:6" x14ac:dyDescent="0.25">
      <c r="A4829">
        <v>4827</v>
      </c>
      <c r="B4829">
        <v>967</v>
      </c>
      <c r="C4829">
        <v>1078</v>
      </c>
      <c r="D4829">
        <v>93</v>
      </c>
      <c r="E4829">
        <v>3</v>
      </c>
      <c r="F4829">
        <v>279</v>
      </c>
    </row>
    <row r="4830" spans="1:6" x14ac:dyDescent="0.25">
      <c r="A4830">
        <v>4828</v>
      </c>
      <c r="B4830">
        <v>967</v>
      </c>
      <c r="C4830">
        <v>133</v>
      </c>
      <c r="D4830">
        <v>92</v>
      </c>
      <c r="E4830">
        <v>2</v>
      </c>
      <c r="F4830">
        <v>184</v>
      </c>
    </row>
    <row r="4831" spans="1:6" x14ac:dyDescent="0.25">
      <c r="A4831">
        <v>4829</v>
      </c>
      <c r="B4831">
        <v>967</v>
      </c>
      <c r="C4831">
        <v>42</v>
      </c>
      <c r="D4831">
        <v>104</v>
      </c>
      <c r="E4831">
        <v>1</v>
      </c>
      <c r="F4831">
        <v>104</v>
      </c>
    </row>
    <row r="4832" spans="1:6" x14ac:dyDescent="0.25">
      <c r="A4832">
        <v>4830</v>
      </c>
      <c r="B4832">
        <v>967</v>
      </c>
      <c r="C4832">
        <v>769</v>
      </c>
      <c r="D4832">
        <v>109</v>
      </c>
      <c r="E4832">
        <v>2</v>
      </c>
      <c r="F4832">
        <v>218</v>
      </c>
    </row>
    <row r="4833" spans="1:6" x14ac:dyDescent="0.25">
      <c r="A4833">
        <v>4831</v>
      </c>
      <c r="B4833">
        <v>968</v>
      </c>
      <c r="C4833">
        <v>575</v>
      </c>
      <c r="D4833">
        <v>100</v>
      </c>
      <c r="E4833">
        <v>2</v>
      </c>
      <c r="F4833">
        <v>200</v>
      </c>
    </row>
    <row r="4834" spans="1:6" x14ac:dyDescent="0.25">
      <c r="A4834">
        <v>4832</v>
      </c>
      <c r="B4834">
        <v>968</v>
      </c>
      <c r="C4834">
        <v>403</v>
      </c>
      <c r="D4834">
        <v>119</v>
      </c>
      <c r="E4834">
        <v>3</v>
      </c>
      <c r="F4834">
        <v>357</v>
      </c>
    </row>
    <row r="4835" spans="1:6" x14ac:dyDescent="0.25">
      <c r="A4835">
        <v>4833</v>
      </c>
      <c r="B4835">
        <v>968</v>
      </c>
      <c r="C4835">
        <v>917</v>
      </c>
      <c r="D4835">
        <v>96</v>
      </c>
      <c r="E4835">
        <v>2</v>
      </c>
      <c r="F4835">
        <v>192</v>
      </c>
    </row>
    <row r="4836" spans="1:6" x14ac:dyDescent="0.25">
      <c r="A4836">
        <v>4834</v>
      </c>
      <c r="B4836">
        <v>968</v>
      </c>
      <c r="C4836">
        <v>447</v>
      </c>
      <c r="D4836">
        <v>107</v>
      </c>
      <c r="E4836">
        <v>3</v>
      </c>
      <c r="F4836">
        <v>321</v>
      </c>
    </row>
    <row r="4837" spans="1:6" x14ac:dyDescent="0.25">
      <c r="A4837">
        <v>4835</v>
      </c>
      <c r="B4837">
        <v>968</v>
      </c>
      <c r="C4837">
        <v>1077</v>
      </c>
      <c r="D4837">
        <v>93</v>
      </c>
      <c r="E4837">
        <v>3</v>
      </c>
      <c r="F4837">
        <v>279</v>
      </c>
    </row>
    <row r="4838" spans="1:6" x14ac:dyDescent="0.25">
      <c r="A4838">
        <v>4836</v>
      </c>
      <c r="B4838">
        <v>968</v>
      </c>
      <c r="C4838">
        <v>232</v>
      </c>
      <c r="D4838">
        <v>106</v>
      </c>
      <c r="E4838">
        <v>3</v>
      </c>
      <c r="F4838">
        <v>318</v>
      </c>
    </row>
    <row r="4839" spans="1:6" x14ac:dyDescent="0.25">
      <c r="A4839">
        <v>4837</v>
      </c>
      <c r="B4839">
        <v>969</v>
      </c>
      <c r="C4839">
        <v>651</v>
      </c>
      <c r="D4839">
        <v>93</v>
      </c>
      <c r="E4839">
        <v>2</v>
      </c>
      <c r="F4839">
        <v>186</v>
      </c>
    </row>
    <row r="4840" spans="1:6" x14ac:dyDescent="0.25">
      <c r="A4840">
        <v>4838</v>
      </c>
      <c r="B4840">
        <v>969</v>
      </c>
      <c r="C4840">
        <v>35</v>
      </c>
      <c r="D4840">
        <v>104</v>
      </c>
      <c r="E4840">
        <v>3</v>
      </c>
      <c r="F4840">
        <v>312</v>
      </c>
    </row>
    <row r="4841" spans="1:6" x14ac:dyDescent="0.25">
      <c r="A4841">
        <v>4839</v>
      </c>
      <c r="B4841">
        <v>969</v>
      </c>
      <c r="C4841">
        <v>266</v>
      </c>
      <c r="D4841">
        <v>95</v>
      </c>
      <c r="E4841">
        <v>2</v>
      </c>
      <c r="F4841">
        <v>190</v>
      </c>
    </row>
    <row r="4842" spans="1:6" x14ac:dyDescent="0.25">
      <c r="A4842">
        <v>4840</v>
      </c>
      <c r="B4842">
        <v>970</v>
      </c>
      <c r="C4842">
        <v>914</v>
      </c>
      <c r="D4842">
        <v>96</v>
      </c>
      <c r="E4842">
        <v>3</v>
      </c>
      <c r="F4842">
        <v>288</v>
      </c>
    </row>
    <row r="4843" spans="1:6" x14ac:dyDescent="0.25">
      <c r="A4843">
        <v>4841</v>
      </c>
      <c r="B4843">
        <v>970</v>
      </c>
      <c r="C4843">
        <v>912</v>
      </c>
      <c r="D4843">
        <v>96</v>
      </c>
      <c r="E4843">
        <v>2</v>
      </c>
      <c r="F4843">
        <v>192</v>
      </c>
    </row>
    <row r="4844" spans="1:6" x14ac:dyDescent="0.25">
      <c r="A4844">
        <v>4842</v>
      </c>
      <c r="B4844">
        <v>970</v>
      </c>
      <c r="C4844">
        <v>965</v>
      </c>
      <c r="D4844">
        <v>97</v>
      </c>
      <c r="E4844">
        <v>3</v>
      </c>
      <c r="F4844">
        <v>291</v>
      </c>
    </row>
    <row r="4845" spans="1:6" x14ac:dyDescent="0.25">
      <c r="A4845">
        <v>4843</v>
      </c>
      <c r="B4845">
        <v>970</v>
      </c>
      <c r="C4845">
        <v>403</v>
      </c>
      <c r="D4845">
        <v>119</v>
      </c>
      <c r="E4845">
        <v>3</v>
      </c>
      <c r="F4845">
        <v>357</v>
      </c>
    </row>
    <row r="4846" spans="1:6" x14ac:dyDescent="0.25">
      <c r="A4846">
        <v>4844</v>
      </c>
      <c r="B4846">
        <v>970</v>
      </c>
      <c r="C4846">
        <v>1253</v>
      </c>
      <c r="D4846">
        <v>112</v>
      </c>
      <c r="E4846">
        <v>3</v>
      </c>
      <c r="F4846">
        <v>336</v>
      </c>
    </row>
    <row r="4847" spans="1:6" x14ac:dyDescent="0.25">
      <c r="A4847">
        <v>4845</v>
      </c>
      <c r="B4847">
        <v>970</v>
      </c>
      <c r="C4847">
        <v>1211</v>
      </c>
      <c r="D4847">
        <v>105</v>
      </c>
      <c r="E4847">
        <v>3</v>
      </c>
      <c r="F4847">
        <v>315</v>
      </c>
    </row>
    <row r="4848" spans="1:6" x14ac:dyDescent="0.25">
      <c r="A4848">
        <v>4846</v>
      </c>
      <c r="B4848">
        <v>970</v>
      </c>
      <c r="C4848">
        <v>283</v>
      </c>
      <c r="D4848">
        <v>105</v>
      </c>
      <c r="E4848">
        <v>2</v>
      </c>
      <c r="F4848">
        <v>210</v>
      </c>
    </row>
    <row r="4849" spans="1:6" x14ac:dyDescent="0.25">
      <c r="A4849">
        <v>4847</v>
      </c>
      <c r="B4849">
        <v>970</v>
      </c>
      <c r="C4849">
        <v>319</v>
      </c>
      <c r="D4849">
        <v>109</v>
      </c>
      <c r="E4849">
        <v>1</v>
      </c>
      <c r="F4849">
        <v>109</v>
      </c>
    </row>
    <row r="4850" spans="1:6" x14ac:dyDescent="0.25">
      <c r="A4850">
        <v>4848</v>
      </c>
      <c r="B4850">
        <v>970</v>
      </c>
      <c r="C4850">
        <v>510</v>
      </c>
      <c r="D4850">
        <v>102</v>
      </c>
      <c r="E4850">
        <v>1</v>
      </c>
      <c r="F4850">
        <v>102</v>
      </c>
    </row>
    <row r="4851" spans="1:6" x14ac:dyDescent="0.25">
      <c r="A4851">
        <v>4849</v>
      </c>
      <c r="B4851">
        <v>970</v>
      </c>
      <c r="C4851">
        <v>268</v>
      </c>
      <c r="D4851">
        <v>95</v>
      </c>
      <c r="E4851">
        <v>2</v>
      </c>
      <c r="F4851">
        <v>190</v>
      </c>
    </row>
    <row r="4852" spans="1:6" x14ac:dyDescent="0.25">
      <c r="A4852">
        <v>4850</v>
      </c>
      <c r="B4852">
        <v>971</v>
      </c>
      <c r="C4852">
        <v>1179</v>
      </c>
      <c r="D4852">
        <v>99</v>
      </c>
      <c r="E4852">
        <v>3</v>
      </c>
      <c r="F4852">
        <v>297</v>
      </c>
    </row>
    <row r="4853" spans="1:6" x14ac:dyDescent="0.25">
      <c r="A4853">
        <v>4851</v>
      </c>
      <c r="B4853">
        <v>971</v>
      </c>
      <c r="C4853">
        <v>1207</v>
      </c>
      <c r="D4853">
        <v>105</v>
      </c>
      <c r="E4853">
        <v>3</v>
      </c>
      <c r="F4853">
        <v>315</v>
      </c>
    </row>
    <row r="4854" spans="1:6" x14ac:dyDescent="0.25">
      <c r="A4854">
        <v>4852</v>
      </c>
      <c r="B4854">
        <v>971</v>
      </c>
      <c r="C4854">
        <v>332</v>
      </c>
      <c r="D4854">
        <v>109</v>
      </c>
      <c r="E4854">
        <v>1</v>
      </c>
      <c r="F4854">
        <v>109</v>
      </c>
    </row>
    <row r="4855" spans="1:6" x14ac:dyDescent="0.25">
      <c r="A4855">
        <v>4853</v>
      </c>
      <c r="B4855">
        <v>972</v>
      </c>
      <c r="C4855">
        <v>1016</v>
      </c>
      <c r="D4855">
        <v>90</v>
      </c>
      <c r="E4855">
        <v>3</v>
      </c>
      <c r="F4855">
        <v>270</v>
      </c>
    </row>
    <row r="4856" spans="1:6" x14ac:dyDescent="0.25">
      <c r="A4856">
        <v>4854</v>
      </c>
      <c r="B4856">
        <v>972</v>
      </c>
      <c r="C4856">
        <v>578</v>
      </c>
      <c r="D4856">
        <v>100</v>
      </c>
      <c r="E4856">
        <v>2</v>
      </c>
      <c r="F4856">
        <v>200</v>
      </c>
    </row>
    <row r="4857" spans="1:6" x14ac:dyDescent="0.25">
      <c r="A4857">
        <v>4855</v>
      </c>
      <c r="B4857">
        <v>972</v>
      </c>
      <c r="C4857">
        <v>123</v>
      </c>
      <c r="D4857">
        <v>92</v>
      </c>
      <c r="E4857">
        <v>1</v>
      </c>
      <c r="F4857">
        <v>92</v>
      </c>
    </row>
    <row r="4858" spans="1:6" x14ac:dyDescent="0.25">
      <c r="A4858">
        <v>4856</v>
      </c>
      <c r="B4858">
        <v>972</v>
      </c>
      <c r="C4858">
        <v>952</v>
      </c>
      <c r="D4858">
        <v>97</v>
      </c>
      <c r="E4858">
        <v>3</v>
      </c>
      <c r="F4858">
        <v>291</v>
      </c>
    </row>
    <row r="4859" spans="1:6" x14ac:dyDescent="0.25">
      <c r="A4859">
        <v>4857</v>
      </c>
      <c r="B4859">
        <v>972</v>
      </c>
      <c r="C4859">
        <v>1189</v>
      </c>
      <c r="D4859">
        <v>99</v>
      </c>
      <c r="E4859">
        <v>1</v>
      </c>
      <c r="F4859">
        <v>99</v>
      </c>
    </row>
    <row r="4860" spans="1:6" x14ac:dyDescent="0.25">
      <c r="A4860">
        <v>4858</v>
      </c>
      <c r="B4860">
        <v>972</v>
      </c>
      <c r="C4860">
        <v>324</v>
      </c>
      <c r="D4860">
        <v>109</v>
      </c>
      <c r="E4860">
        <v>1</v>
      </c>
      <c r="F4860">
        <v>109</v>
      </c>
    </row>
    <row r="4861" spans="1:6" x14ac:dyDescent="0.25">
      <c r="A4861">
        <v>4859</v>
      </c>
      <c r="B4861">
        <v>972</v>
      </c>
      <c r="C4861">
        <v>1220</v>
      </c>
      <c r="D4861">
        <v>105</v>
      </c>
      <c r="E4861">
        <v>2</v>
      </c>
      <c r="F4861">
        <v>210</v>
      </c>
    </row>
    <row r="4862" spans="1:6" x14ac:dyDescent="0.25">
      <c r="A4862">
        <v>4860</v>
      </c>
      <c r="B4862">
        <v>972</v>
      </c>
      <c r="C4862">
        <v>478</v>
      </c>
      <c r="D4862">
        <v>118</v>
      </c>
      <c r="E4862">
        <v>2</v>
      </c>
      <c r="F4862">
        <v>236</v>
      </c>
    </row>
    <row r="4863" spans="1:6" x14ac:dyDescent="0.25">
      <c r="A4863">
        <v>4861</v>
      </c>
      <c r="B4863">
        <v>972</v>
      </c>
      <c r="C4863">
        <v>163</v>
      </c>
      <c r="D4863">
        <v>91</v>
      </c>
      <c r="E4863">
        <v>1</v>
      </c>
      <c r="F4863">
        <v>91</v>
      </c>
    </row>
    <row r="4864" spans="1:6" x14ac:dyDescent="0.25">
      <c r="A4864">
        <v>4862</v>
      </c>
      <c r="B4864">
        <v>972</v>
      </c>
      <c r="C4864">
        <v>846</v>
      </c>
      <c r="D4864">
        <v>113</v>
      </c>
      <c r="E4864">
        <v>2</v>
      </c>
      <c r="F4864">
        <v>226</v>
      </c>
    </row>
    <row r="4865" spans="1:6" x14ac:dyDescent="0.25">
      <c r="A4865">
        <v>4863</v>
      </c>
      <c r="B4865">
        <v>973</v>
      </c>
      <c r="C4865">
        <v>450</v>
      </c>
      <c r="D4865">
        <v>107</v>
      </c>
      <c r="E4865">
        <v>2</v>
      </c>
      <c r="F4865">
        <v>214</v>
      </c>
    </row>
    <row r="4866" spans="1:6" x14ac:dyDescent="0.25">
      <c r="A4866">
        <v>4864</v>
      </c>
      <c r="B4866">
        <v>973</v>
      </c>
      <c r="C4866">
        <v>255</v>
      </c>
      <c r="D4866">
        <v>95</v>
      </c>
      <c r="E4866">
        <v>3</v>
      </c>
      <c r="F4866">
        <v>285</v>
      </c>
    </row>
    <row r="4867" spans="1:6" x14ac:dyDescent="0.25">
      <c r="A4867">
        <v>4865</v>
      </c>
      <c r="B4867">
        <v>974</v>
      </c>
      <c r="C4867">
        <v>293</v>
      </c>
      <c r="D4867">
        <v>105</v>
      </c>
      <c r="E4867">
        <v>2</v>
      </c>
      <c r="F4867">
        <v>210</v>
      </c>
    </row>
    <row r="4868" spans="1:6" x14ac:dyDescent="0.25">
      <c r="A4868">
        <v>4866</v>
      </c>
      <c r="B4868">
        <v>974</v>
      </c>
      <c r="C4868">
        <v>1038</v>
      </c>
      <c r="D4868">
        <v>90</v>
      </c>
      <c r="E4868">
        <v>1</v>
      </c>
      <c r="F4868">
        <v>90</v>
      </c>
    </row>
    <row r="4869" spans="1:6" x14ac:dyDescent="0.25">
      <c r="A4869">
        <v>4867</v>
      </c>
      <c r="B4869">
        <v>974</v>
      </c>
      <c r="C4869">
        <v>183</v>
      </c>
      <c r="D4869">
        <v>98</v>
      </c>
      <c r="E4869">
        <v>2</v>
      </c>
      <c r="F4869">
        <v>196</v>
      </c>
    </row>
    <row r="4870" spans="1:6" x14ac:dyDescent="0.25">
      <c r="A4870">
        <v>4868</v>
      </c>
      <c r="B4870">
        <v>974</v>
      </c>
      <c r="C4870">
        <v>104</v>
      </c>
      <c r="D4870">
        <v>118</v>
      </c>
      <c r="E4870">
        <v>2</v>
      </c>
      <c r="F4870">
        <v>236</v>
      </c>
    </row>
    <row r="4871" spans="1:6" x14ac:dyDescent="0.25">
      <c r="A4871">
        <v>4869</v>
      </c>
      <c r="B4871">
        <v>974</v>
      </c>
      <c r="C4871">
        <v>540</v>
      </c>
      <c r="D4871">
        <v>98</v>
      </c>
      <c r="E4871">
        <v>1</v>
      </c>
      <c r="F4871">
        <v>98</v>
      </c>
    </row>
    <row r="4872" spans="1:6" x14ac:dyDescent="0.25">
      <c r="A4872">
        <v>4870</v>
      </c>
      <c r="B4872">
        <v>974</v>
      </c>
      <c r="C4872">
        <v>821</v>
      </c>
      <c r="D4872">
        <v>117</v>
      </c>
      <c r="E4872">
        <v>1</v>
      </c>
      <c r="F4872">
        <v>117</v>
      </c>
    </row>
    <row r="4873" spans="1:6" x14ac:dyDescent="0.25">
      <c r="A4873">
        <v>4871</v>
      </c>
      <c r="B4873">
        <v>974</v>
      </c>
      <c r="C4873">
        <v>955</v>
      </c>
      <c r="D4873">
        <v>97</v>
      </c>
      <c r="E4873">
        <v>1</v>
      </c>
      <c r="F4873">
        <v>97</v>
      </c>
    </row>
    <row r="4874" spans="1:6" x14ac:dyDescent="0.25">
      <c r="A4874">
        <v>4872</v>
      </c>
      <c r="B4874">
        <v>974</v>
      </c>
      <c r="C4874">
        <v>719</v>
      </c>
      <c r="D4874">
        <v>119</v>
      </c>
      <c r="E4874">
        <v>2</v>
      </c>
      <c r="F4874">
        <v>238</v>
      </c>
    </row>
    <row r="4875" spans="1:6" x14ac:dyDescent="0.25">
      <c r="A4875">
        <v>4873</v>
      </c>
      <c r="B4875">
        <v>975</v>
      </c>
      <c r="C4875">
        <v>799</v>
      </c>
      <c r="D4875">
        <v>91</v>
      </c>
      <c r="E4875">
        <v>1</v>
      </c>
      <c r="F4875">
        <v>91</v>
      </c>
    </row>
    <row r="4876" spans="1:6" x14ac:dyDescent="0.25">
      <c r="A4876">
        <v>4874</v>
      </c>
      <c r="B4876">
        <v>975</v>
      </c>
      <c r="C4876">
        <v>795</v>
      </c>
      <c r="D4876">
        <v>91</v>
      </c>
      <c r="E4876">
        <v>1</v>
      </c>
      <c r="F4876">
        <v>91</v>
      </c>
    </row>
    <row r="4877" spans="1:6" x14ac:dyDescent="0.25">
      <c r="A4877">
        <v>4875</v>
      </c>
      <c r="B4877">
        <v>975</v>
      </c>
      <c r="C4877">
        <v>902</v>
      </c>
      <c r="D4877">
        <v>94</v>
      </c>
      <c r="E4877">
        <v>1</v>
      </c>
      <c r="F4877">
        <v>94</v>
      </c>
    </row>
    <row r="4878" spans="1:6" x14ac:dyDescent="0.25">
      <c r="A4878">
        <v>4876</v>
      </c>
      <c r="B4878">
        <v>975</v>
      </c>
      <c r="C4878">
        <v>1084</v>
      </c>
      <c r="D4878">
        <v>93</v>
      </c>
      <c r="E4878">
        <v>3</v>
      </c>
      <c r="F4878">
        <v>279</v>
      </c>
    </row>
    <row r="4879" spans="1:6" x14ac:dyDescent="0.25">
      <c r="A4879">
        <v>4877</v>
      </c>
      <c r="B4879">
        <v>975</v>
      </c>
      <c r="C4879">
        <v>572</v>
      </c>
      <c r="D4879">
        <v>100</v>
      </c>
      <c r="E4879">
        <v>1</v>
      </c>
      <c r="F4879">
        <v>100</v>
      </c>
    </row>
    <row r="4880" spans="1:6" x14ac:dyDescent="0.25">
      <c r="A4880">
        <v>4878</v>
      </c>
      <c r="B4880">
        <v>976</v>
      </c>
      <c r="C4880">
        <v>354</v>
      </c>
      <c r="D4880">
        <v>94</v>
      </c>
      <c r="E4880">
        <v>1</v>
      </c>
      <c r="F4880">
        <v>94</v>
      </c>
    </row>
    <row r="4881" spans="1:6" x14ac:dyDescent="0.25">
      <c r="A4881">
        <v>4879</v>
      </c>
      <c r="B4881">
        <v>976</v>
      </c>
      <c r="C4881">
        <v>903</v>
      </c>
      <c r="D4881">
        <v>94</v>
      </c>
      <c r="E4881">
        <v>3</v>
      </c>
      <c r="F4881">
        <v>282</v>
      </c>
    </row>
    <row r="4882" spans="1:6" x14ac:dyDescent="0.25">
      <c r="A4882">
        <v>4880</v>
      </c>
      <c r="B4882">
        <v>976</v>
      </c>
      <c r="C4882">
        <v>673</v>
      </c>
      <c r="D4882">
        <v>113</v>
      </c>
      <c r="E4882">
        <v>2</v>
      </c>
      <c r="F4882">
        <v>226</v>
      </c>
    </row>
    <row r="4883" spans="1:6" x14ac:dyDescent="0.25">
      <c r="A4883">
        <v>4881</v>
      </c>
      <c r="B4883">
        <v>976</v>
      </c>
      <c r="C4883">
        <v>964</v>
      </c>
      <c r="D4883">
        <v>97</v>
      </c>
      <c r="E4883">
        <v>1</v>
      </c>
      <c r="F4883">
        <v>97</v>
      </c>
    </row>
    <row r="4884" spans="1:6" x14ac:dyDescent="0.25">
      <c r="A4884">
        <v>4882</v>
      </c>
      <c r="B4884">
        <v>976</v>
      </c>
      <c r="C4884">
        <v>402</v>
      </c>
      <c r="D4884">
        <v>119</v>
      </c>
      <c r="E4884">
        <v>1</v>
      </c>
      <c r="F4884">
        <v>119</v>
      </c>
    </row>
    <row r="4885" spans="1:6" x14ac:dyDescent="0.25">
      <c r="A4885">
        <v>4883</v>
      </c>
      <c r="B4885">
        <v>977</v>
      </c>
      <c r="C4885">
        <v>735</v>
      </c>
      <c r="D4885">
        <v>109</v>
      </c>
      <c r="E4885">
        <v>2</v>
      </c>
      <c r="F4885">
        <v>218</v>
      </c>
    </row>
    <row r="4886" spans="1:6" x14ac:dyDescent="0.25">
      <c r="A4886">
        <v>4884</v>
      </c>
      <c r="B4886">
        <v>977</v>
      </c>
      <c r="C4886">
        <v>665</v>
      </c>
      <c r="D4886">
        <v>113</v>
      </c>
      <c r="E4886">
        <v>3</v>
      </c>
      <c r="F4886">
        <v>339</v>
      </c>
    </row>
    <row r="4887" spans="1:6" x14ac:dyDescent="0.25">
      <c r="A4887">
        <v>4885</v>
      </c>
      <c r="B4887">
        <v>977</v>
      </c>
      <c r="C4887">
        <v>353</v>
      </c>
      <c r="D4887">
        <v>94</v>
      </c>
      <c r="E4887">
        <v>1</v>
      </c>
      <c r="F4887">
        <v>94</v>
      </c>
    </row>
    <row r="4888" spans="1:6" x14ac:dyDescent="0.25">
      <c r="A4888">
        <v>4886</v>
      </c>
      <c r="B4888">
        <v>977</v>
      </c>
      <c r="C4888">
        <v>856</v>
      </c>
      <c r="D4888">
        <v>113</v>
      </c>
      <c r="E4888">
        <v>2</v>
      </c>
      <c r="F4888">
        <v>226</v>
      </c>
    </row>
    <row r="4889" spans="1:6" x14ac:dyDescent="0.25">
      <c r="A4889">
        <v>4887</v>
      </c>
      <c r="B4889">
        <v>978</v>
      </c>
      <c r="C4889">
        <v>1242</v>
      </c>
      <c r="D4889">
        <v>112</v>
      </c>
      <c r="E4889">
        <v>3</v>
      </c>
      <c r="F4889">
        <v>336</v>
      </c>
    </row>
    <row r="4890" spans="1:6" x14ac:dyDescent="0.25">
      <c r="A4890">
        <v>4888</v>
      </c>
      <c r="B4890">
        <v>978</v>
      </c>
      <c r="C4890">
        <v>910</v>
      </c>
      <c r="D4890">
        <v>96</v>
      </c>
      <c r="E4890">
        <v>2</v>
      </c>
      <c r="F4890">
        <v>192</v>
      </c>
    </row>
    <row r="4891" spans="1:6" x14ac:dyDescent="0.25">
      <c r="A4891">
        <v>4889</v>
      </c>
      <c r="B4891">
        <v>978</v>
      </c>
      <c r="C4891">
        <v>323</v>
      </c>
      <c r="D4891">
        <v>109</v>
      </c>
      <c r="E4891">
        <v>1</v>
      </c>
      <c r="F4891">
        <v>109</v>
      </c>
    </row>
    <row r="4892" spans="1:6" x14ac:dyDescent="0.25">
      <c r="A4892">
        <v>4890</v>
      </c>
      <c r="B4892">
        <v>978</v>
      </c>
      <c r="C4892">
        <v>490</v>
      </c>
      <c r="D4892">
        <v>102</v>
      </c>
      <c r="E4892">
        <v>3</v>
      </c>
      <c r="F4892">
        <v>306</v>
      </c>
    </row>
    <row r="4893" spans="1:6" x14ac:dyDescent="0.25">
      <c r="A4893">
        <v>4891</v>
      </c>
      <c r="B4893">
        <v>978</v>
      </c>
      <c r="C4893">
        <v>728</v>
      </c>
      <c r="D4893">
        <v>119</v>
      </c>
      <c r="E4893">
        <v>2</v>
      </c>
      <c r="F4893">
        <v>238</v>
      </c>
    </row>
    <row r="4894" spans="1:6" x14ac:dyDescent="0.25">
      <c r="A4894">
        <v>4892</v>
      </c>
      <c r="B4894">
        <v>979</v>
      </c>
      <c r="C4894">
        <v>1047</v>
      </c>
      <c r="D4894">
        <v>90</v>
      </c>
      <c r="E4894">
        <v>1</v>
      </c>
      <c r="F4894">
        <v>90</v>
      </c>
    </row>
    <row r="4895" spans="1:6" x14ac:dyDescent="0.25">
      <c r="A4895">
        <v>4893</v>
      </c>
      <c r="B4895">
        <v>979</v>
      </c>
      <c r="C4895">
        <v>486</v>
      </c>
      <c r="D4895">
        <v>118</v>
      </c>
      <c r="E4895">
        <v>3</v>
      </c>
      <c r="F4895">
        <v>354</v>
      </c>
    </row>
    <row r="4896" spans="1:6" x14ac:dyDescent="0.25">
      <c r="A4896">
        <v>4894</v>
      </c>
      <c r="B4896">
        <v>980</v>
      </c>
      <c r="C4896">
        <v>1217</v>
      </c>
      <c r="D4896">
        <v>105</v>
      </c>
      <c r="E4896">
        <v>2</v>
      </c>
      <c r="F4896">
        <v>210</v>
      </c>
    </row>
    <row r="4897" spans="1:6" x14ac:dyDescent="0.25">
      <c r="A4897">
        <v>4895</v>
      </c>
      <c r="B4897">
        <v>980</v>
      </c>
      <c r="C4897">
        <v>305</v>
      </c>
      <c r="D4897">
        <v>105</v>
      </c>
      <c r="E4897">
        <v>3</v>
      </c>
      <c r="F4897">
        <v>315</v>
      </c>
    </row>
    <row r="4898" spans="1:6" x14ac:dyDescent="0.25">
      <c r="A4898">
        <v>4896</v>
      </c>
      <c r="B4898">
        <v>980</v>
      </c>
      <c r="C4898">
        <v>466</v>
      </c>
      <c r="D4898">
        <v>118</v>
      </c>
      <c r="E4898">
        <v>2</v>
      </c>
      <c r="F4898">
        <v>236</v>
      </c>
    </row>
    <row r="4899" spans="1:6" x14ac:dyDescent="0.25">
      <c r="A4899">
        <v>4897</v>
      </c>
      <c r="B4899">
        <v>980</v>
      </c>
      <c r="C4899">
        <v>1250</v>
      </c>
      <c r="D4899">
        <v>112</v>
      </c>
      <c r="E4899">
        <v>2</v>
      </c>
      <c r="F4899">
        <v>224</v>
      </c>
    </row>
    <row r="4900" spans="1:6" x14ac:dyDescent="0.25">
      <c r="A4900">
        <v>4898</v>
      </c>
      <c r="B4900">
        <v>980</v>
      </c>
      <c r="C4900">
        <v>929</v>
      </c>
      <c r="D4900">
        <v>96</v>
      </c>
      <c r="E4900">
        <v>2</v>
      </c>
      <c r="F4900">
        <v>192</v>
      </c>
    </row>
    <row r="4901" spans="1:6" x14ac:dyDescent="0.25">
      <c r="A4901">
        <v>4899</v>
      </c>
      <c r="B4901">
        <v>980</v>
      </c>
      <c r="C4901">
        <v>799</v>
      </c>
      <c r="D4901">
        <v>91</v>
      </c>
      <c r="E4901">
        <v>3</v>
      </c>
      <c r="F4901">
        <v>273</v>
      </c>
    </row>
    <row r="4902" spans="1:6" x14ac:dyDescent="0.25">
      <c r="A4902">
        <v>4900</v>
      </c>
      <c r="B4902">
        <v>981</v>
      </c>
      <c r="C4902">
        <v>250</v>
      </c>
      <c r="D4902">
        <v>95</v>
      </c>
      <c r="E4902">
        <v>2</v>
      </c>
      <c r="F4902">
        <v>190</v>
      </c>
    </row>
    <row r="4903" spans="1:6" x14ac:dyDescent="0.25">
      <c r="A4903">
        <v>4901</v>
      </c>
      <c r="B4903">
        <v>981</v>
      </c>
      <c r="C4903">
        <v>1150</v>
      </c>
      <c r="D4903">
        <v>102</v>
      </c>
      <c r="E4903">
        <v>1</v>
      </c>
      <c r="F4903">
        <v>102</v>
      </c>
    </row>
    <row r="4904" spans="1:6" x14ac:dyDescent="0.25">
      <c r="A4904">
        <v>4902</v>
      </c>
      <c r="B4904">
        <v>981</v>
      </c>
      <c r="C4904">
        <v>855</v>
      </c>
      <c r="D4904">
        <v>113</v>
      </c>
      <c r="E4904">
        <v>3</v>
      </c>
      <c r="F4904">
        <v>339</v>
      </c>
    </row>
    <row r="4905" spans="1:6" x14ac:dyDescent="0.25">
      <c r="A4905">
        <v>4903</v>
      </c>
      <c r="B4905">
        <v>981</v>
      </c>
      <c r="C4905">
        <v>690</v>
      </c>
      <c r="D4905">
        <v>113</v>
      </c>
      <c r="E4905">
        <v>2</v>
      </c>
      <c r="F4905">
        <v>226</v>
      </c>
    </row>
    <row r="4906" spans="1:6" x14ac:dyDescent="0.25">
      <c r="A4906">
        <v>4904</v>
      </c>
      <c r="B4906">
        <v>981</v>
      </c>
      <c r="C4906">
        <v>384</v>
      </c>
      <c r="D4906">
        <v>94</v>
      </c>
      <c r="E4906">
        <v>2</v>
      </c>
      <c r="F4906">
        <v>188</v>
      </c>
    </row>
    <row r="4907" spans="1:6" x14ac:dyDescent="0.25">
      <c r="A4907">
        <v>4905</v>
      </c>
      <c r="B4907">
        <v>981</v>
      </c>
      <c r="C4907">
        <v>880</v>
      </c>
      <c r="D4907">
        <v>94</v>
      </c>
      <c r="E4907">
        <v>3</v>
      </c>
      <c r="F4907">
        <v>282</v>
      </c>
    </row>
    <row r="4908" spans="1:6" x14ac:dyDescent="0.25">
      <c r="A4908">
        <v>4906</v>
      </c>
      <c r="B4908">
        <v>981</v>
      </c>
      <c r="C4908">
        <v>1079</v>
      </c>
      <c r="D4908">
        <v>93</v>
      </c>
      <c r="E4908">
        <v>1</v>
      </c>
      <c r="F4908">
        <v>93</v>
      </c>
    </row>
    <row r="4909" spans="1:6" x14ac:dyDescent="0.25">
      <c r="A4909">
        <v>4907</v>
      </c>
      <c r="B4909">
        <v>982</v>
      </c>
      <c r="C4909">
        <v>862</v>
      </c>
      <c r="D4909">
        <v>113</v>
      </c>
      <c r="E4909">
        <v>1</v>
      </c>
      <c r="F4909">
        <v>113</v>
      </c>
    </row>
    <row r="4910" spans="1:6" x14ac:dyDescent="0.25">
      <c r="A4910">
        <v>4908</v>
      </c>
      <c r="B4910">
        <v>982</v>
      </c>
      <c r="C4910">
        <v>694</v>
      </c>
      <c r="D4910">
        <v>113</v>
      </c>
      <c r="E4910">
        <v>1</v>
      </c>
      <c r="F4910">
        <v>113</v>
      </c>
    </row>
    <row r="4911" spans="1:6" x14ac:dyDescent="0.25">
      <c r="A4911">
        <v>4909</v>
      </c>
      <c r="B4911">
        <v>982</v>
      </c>
      <c r="C4911">
        <v>317</v>
      </c>
      <c r="D4911">
        <v>109</v>
      </c>
      <c r="E4911">
        <v>2</v>
      </c>
      <c r="F4911">
        <v>218</v>
      </c>
    </row>
    <row r="4912" spans="1:6" x14ac:dyDescent="0.25">
      <c r="A4912">
        <v>4910</v>
      </c>
      <c r="B4912">
        <v>982</v>
      </c>
      <c r="C4912">
        <v>909</v>
      </c>
      <c r="D4912">
        <v>94</v>
      </c>
      <c r="E4912">
        <v>3</v>
      </c>
      <c r="F4912">
        <v>282</v>
      </c>
    </row>
    <row r="4913" spans="1:6" x14ac:dyDescent="0.25">
      <c r="A4913">
        <v>4911</v>
      </c>
      <c r="B4913">
        <v>982</v>
      </c>
      <c r="C4913">
        <v>1228</v>
      </c>
      <c r="D4913">
        <v>112</v>
      </c>
      <c r="E4913">
        <v>1</v>
      </c>
      <c r="F4913">
        <v>112</v>
      </c>
    </row>
    <row r="4914" spans="1:6" x14ac:dyDescent="0.25">
      <c r="A4914">
        <v>4912</v>
      </c>
      <c r="B4914">
        <v>982</v>
      </c>
      <c r="C4914">
        <v>659</v>
      </c>
      <c r="D4914">
        <v>93</v>
      </c>
      <c r="E4914">
        <v>2</v>
      </c>
      <c r="F4914">
        <v>186</v>
      </c>
    </row>
    <row r="4915" spans="1:6" x14ac:dyDescent="0.25">
      <c r="A4915">
        <v>4913</v>
      </c>
      <c r="B4915">
        <v>983</v>
      </c>
      <c r="C4915">
        <v>1225</v>
      </c>
      <c r="D4915">
        <v>112</v>
      </c>
      <c r="E4915">
        <v>3</v>
      </c>
      <c r="F4915">
        <v>336</v>
      </c>
    </row>
    <row r="4916" spans="1:6" x14ac:dyDescent="0.25">
      <c r="A4916">
        <v>4914</v>
      </c>
      <c r="B4916">
        <v>983</v>
      </c>
      <c r="C4916">
        <v>921</v>
      </c>
      <c r="D4916">
        <v>96</v>
      </c>
      <c r="E4916">
        <v>1</v>
      </c>
      <c r="F4916">
        <v>96</v>
      </c>
    </row>
    <row r="4917" spans="1:6" x14ac:dyDescent="0.25">
      <c r="A4917">
        <v>4915</v>
      </c>
      <c r="B4917">
        <v>983</v>
      </c>
      <c r="C4917">
        <v>1088</v>
      </c>
      <c r="D4917">
        <v>115</v>
      </c>
      <c r="E4917">
        <v>3</v>
      </c>
      <c r="F4917">
        <v>345</v>
      </c>
    </row>
    <row r="4918" spans="1:6" x14ac:dyDescent="0.25">
      <c r="A4918">
        <v>4916</v>
      </c>
      <c r="B4918">
        <v>983</v>
      </c>
      <c r="C4918">
        <v>325</v>
      </c>
      <c r="D4918">
        <v>109</v>
      </c>
      <c r="E4918">
        <v>3</v>
      </c>
      <c r="F4918">
        <v>327</v>
      </c>
    </row>
    <row r="4919" spans="1:6" x14ac:dyDescent="0.25">
      <c r="A4919">
        <v>4917</v>
      </c>
      <c r="B4919">
        <v>983</v>
      </c>
      <c r="C4919">
        <v>667</v>
      </c>
      <c r="D4919">
        <v>113</v>
      </c>
      <c r="E4919">
        <v>1</v>
      </c>
      <c r="F4919">
        <v>113</v>
      </c>
    </row>
    <row r="4920" spans="1:6" x14ac:dyDescent="0.25">
      <c r="A4920">
        <v>4918</v>
      </c>
      <c r="B4920">
        <v>984</v>
      </c>
      <c r="C4920">
        <v>1221</v>
      </c>
      <c r="D4920">
        <v>105</v>
      </c>
      <c r="E4920">
        <v>3</v>
      </c>
      <c r="F4920">
        <v>315</v>
      </c>
    </row>
    <row r="4921" spans="1:6" x14ac:dyDescent="0.25">
      <c r="A4921">
        <v>4919</v>
      </c>
      <c r="B4921">
        <v>984</v>
      </c>
      <c r="C4921">
        <v>1229</v>
      </c>
      <c r="D4921">
        <v>112</v>
      </c>
      <c r="E4921">
        <v>3</v>
      </c>
      <c r="F4921">
        <v>336</v>
      </c>
    </row>
    <row r="4922" spans="1:6" x14ac:dyDescent="0.25">
      <c r="A4922">
        <v>4920</v>
      </c>
      <c r="B4922">
        <v>984</v>
      </c>
      <c r="C4922">
        <v>369</v>
      </c>
      <c r="D4922">
        <v>94</v>
      </c>
      <c r="E4922">
        <v>3</v>
      </c>
      <c r="F4922">
        <v>282</v>
      </c>
    </row>
    <row r="4923" spans="1:6" x14ac:dyDescent="0.25">
      <c r="A4923">
        <v>4921</v>
      </c>
      <c r="B4923">
        <v>984</v>
      </c>
      <c r="C4923">
        <v>62</v>
      </c>
      <c r="D4923">
        <v>104</v>
      </c>
      <c r="E4923">
        <v>2</v>
      </c>
      <c r="F4923">
        <v>208</v>
      </c>
    </row>
    <row r="4924" spans="1:6" x14ac:dyDescent="0.25">
      <c r="A4924">
        <v>4922</v>
      </c>
      <c r="B4924">
        <v>984</v>
      </c>
      <c r="C4924">
        <v>230</v>
      </c>
      <c r="D4924">
        <v>106</v>
      </c>
      <c r="E4924">
        <v>3</v>
      </c>
      <c r="F4924">
        <v>318</v>
      </c>
    </row>
    <row r="4925" spans="1:6" x14ac:dyDescent="0.25">
      <c r="A4925">
        <v>4923</v>
      </c>
      <c r="B4925">
        <v>984</v>
      </c>
      <c r="C4925">
        <v>302</v>
      </c>
      <c r="D4925">
        <v>105</v>
      </c>
      <c r="E4925">
        <v>3</v>
      </c>
      <c r="F4925">
        <v>315</v>
      </c>
    </row>
    <row r="4926" spans="1:6" x14ac:dyDescent="0.25">
      <c r="A4926">
        <v>4924</v>
      </c>
      <c r="B4926">
        <v>984</v>
      </c>
      <c r="C4926">
        <v>585</v>
      </c>
      <c r="D4926">
        <v>100</v>
      </c>
      <c r="E4926">
        <v>3</v>
      </c>
      <c r="F4926">
        <v>300</v>
      </c>
    </row>
    <row r="4927" spans="1:6" x14ac:dyDescent="0.25">
      <c r="A4927">
        <v>4925</v>
      </c>
      <c r="B4927">
        <v>985</v>
      </c>
      <c r="C4927">
        <v>277</v>
      </c>
      <c r="D4927">
        <v>95</v>
      </c>
      <c r="E4927">
        <v>2</v>
      </c>
      <c r="F4927">
        <v>190</v>
      </c>
    </row>
    <row r="4928" spans="1:6" x14ac:dyDescent="0.25">
      <c r="A4928">
        <v>4926</v>
      </c>
      <c r="B4928">
        <v>985</v>
      </c>
      <c r="C4928">
        <v>1129</v>
      </c>
      <c r="D4928">
        <v>102</v>
      </c>
      <c r="E4928">
        <v>1</v>
      </c>
      <c r="F4928">
        <v>102</v>
      </c>
    </row>
    <row r="4929" spans="1:6" x14ac:dyDescent="0.25">
      <c r="A4929">
        <v>4927</v>
      </c>
      <c r="B4929">
        <v>985</v>
      </c>
      <c r="C4929">
        <v>784</v>
      </c>
      <c r="D4929">
        <v>91</v>
      </c>
      <c r="E4929">
        <v>3</v>
      </c>
      <c r="F4929">
        <v>273</v>
      </c>
    </row>
    <row r="4930" spans="1:6" x14ac:dyDescent="0.25">
      <c r="A4930">
        <v>4928</v>
      </c>
      <c r="B4930">
        <v>985</v>
      </c>
      <c r="C4930">
        <v>837</v>
      </c>
      <c r="D4930">
        <v>117</v>
      </c>
      <c r="E4930">
        <v>2</v>
      </c>
      <c r="F4930">
        <v>234</v>
      </c>
    </row>
    <row r="4931" spans="1:6" x14ac:dyDescent="0.25">
      <c r="A4931">
        <v>4929</v>
      </c>
      <c r="B4931">
        <v>985</v>
      </c>
      <c r="C4931">
        <v>538</v>
      </c>
      <c r="D4931">
        <v>98</v>
      </c>
      <c r="E4931">
        <v>3</v>
      </c>
      <c r="F4931">
        <v>294</v>
      </c>
    </row>
    <row r="4932" spans="1:6" x14ac:dyDescent="0.25">
      <c r="A4932">
        <v>4930</v>
      </c>
      <c r="B4932">
        <v>986</v>
      </c>
      <c r="C4932">
        <v>795</v>
      </c>
      <c r="D4932">
        <v>91</v>
      </c>
      <c r="E4932">
        <v>1</v>
      </c>
      <c r="F4932">
        <v>91</v>
      </c>
    </row>
    <row r="4933" spans="1:6" x14ac:dyDescent="0.25">
      <c r="A4933">
        <v>4931</v>
      </c>
      <c r="B4933">
        <v>986</v>
      </c>
      <c r="C4933">
        <v>302</v>
      </c>
      <c r="D4933">
        <v>105</v>
      </c>
      <c r="E4933">
        <v>3</v>
      </c>
      <c r="F4933">
        <v>315</v>
      </c>
    </row>
    <row r="4934" spans="1:6" x14ac:dyDescent="0.25">
      <c r="A4934">
        <v>4932</v>
      </c>
      <c r="B4934">
        <v>986</v>
      </c>
      <c r="C4934">
        <v>1052</v>
      </c>
      <c r="D4934">
        <v>93</v>
      </c>
      <c r="E4934">
        <v>3</v>
      </c>
      <c r="F4934">
        <v>279</v>
      </c>
    </row>
    <row r="4935" spans="1:6" x14ac:dyDescent="0.25">
      <c r="A4935">
        <v>4933</v>
      </c>
      <c r="B4935">
        <v>987</v>
      </c>
      <c r="C4935">
        <v>1101</v>
      </c>
      <c r="D4935">
        <v>115</v>
      </c>
      <c r="E4935">
        <v>2</v>
      </c>
      <c r="F4935">
        <v>230</v>
      </c>
    </row>
    <row r="4936" spans="1:6" x14ac:dyDescent="0.25">
      <c r="A4936">
        <v>4934</v>
      </c>
      <c r="B4936">
        <v>987</v>
      </c>
      <c r="C4936">
        <v>27</v>
      </c>
      <c r="D4936">
        <v>96</v>
      </c>
      <c r="E4936">
        <v>1</v>
      </c>
      <c r="F4936">
        <v>96</v>
      </c>
    </row>
    <row r="4937" spans="1:6" x14ac:dyDescent="0.25">
      <c r="A4937">
        <v>4935</v>
      </c>
      <c r="B4937">
        <v>987</v>
      </c>
      <c r="C4937">
        <v>307</v>
      </c>
      <c r="D4937">
        <v>105</v>
      </c>
      <c r="E4937">
        <v>1</v>
      </c>
      <c r="F4937">
        <v>105</v>
      </c>
    </row>
    <row r="4938" spans="1:6" x14ac:dyDescent="0.25">
      <c r="A4938">
        <v>4936</v>
      </c>
      <c r="B4938">
        <v>987</v>
      </c>
      <c r="C4938">
        <v>452</v>
      </c>
      <c r="D4938">
        <v>107</v>
      </c>
      <c r="E4938">
        <v>2</v>
      </c>
      <c r="F4938">
        <v>214</v>
      </c>
    </row>
    <row r="4939" spans="1:6" x14ac:dyDescent="0.25">
      <c r="A4939">
        <v>4937</v>
      </c>
      <c r="B4939">
        <v>987</v>
      </c>
      <c r="C4939">
        <v>1158</v>
      </c>
      <c r="D4939">
        <v>99</v>
      </c>
      <c r="E4939">
        <v>2</v>
      </c>
      <c r="F4939">
        <v>198</v>
      </c>
    </row>
    <row r="4940" spans="1:6" x14ac:dyDescent="0.25">
      <c r="A4940">
        <v>4938</v>
      </c>
      <c r="B4940">
        <v>987</v>
      </c>
      <c r="C4940">
        <v>180</v>
      </c>
      <c r="D4940">
        <v>98</v>
      </c>
      <c r="E4940">
        <v>3</v>
      </c>
      <c r="F4940">
        <v>294</v>
      </c>
    </row>
    <row r="4941" spans="1:6" x14ac:dyDescent="0.25">
      <c r="A4941">
        <v>4939</v>
      </c>
      <c r="B4941">
        <v>988</v>
      </c>
      <c r="C4941">
        <v>532</v>
      </c>
      <c r="D4941">
        <v>98</v>
      </c>
      <c r="E4941">
        <v>2</v>
      </c>
      <c r="F4941">
        <v>196</v>
      </c>
    </row>
    <row r="4942" spans="1:6" x14ac:dyDescent="0.25">
      <c r="A4942">
        <v>4940</v>
      </c>
      <c r="B4942">
        <v>988</v>
      </c>
      <c r="C4942">
        <v>22</v>
      </c>
      <c r="D4942">
        <v>96</v>
      </c>
      <c r="E4942">
        <v>1</v>
      </c>
      <c r="F4942">
        <v>96</v>
      </c>
    </row>
    <row r="4943" spans="1:6" x14ac:dyDescent="0.25">
      <c r="A4943">
        <v>4941</v>
      </c>
      <c r="B4943">
        <v>988</v>
      </c>
      <c r="C4943">
        <v>798</v>
      </c>
      <c r="D4943">
        <v>91</v>
      </c>
      <c r="E4943">
        <v>2</v>
      </c>
      <c r="F4943">
        <v>182</v>
      </c>
    </row>
    <row r="4944" spans="1:6" x14ac:dyDescent="0.25">
      <c r="A4944">
        <v>4942</v>
      </c>
      <c r="B4944">
        <v>988</v>
      </c>
      <c r="C4944">
        <v>236</v>
      </c>
      <c r="D4944">
        <v>106</v>
      </c>
      <c r="E4944">
        <v>2</v>
      </c>
      <c r="F4944">
        <v>212</v>
      </c>
    </row>
    <row r="4945" spans="1:6" x14ac:dyDescent="0.25">
      <c r="A4945">
        <v>4943</v>
      </c>
      <c r="B4945">
        <v>988</v>
      </c>
      <c r="C4945">
        <v>639</v>
      </c>
      <c r="D4945">
        <v>93</v>
      </c>
      <c r="E4945">
        <v>3</v>
      </c>
      <c r="F4945">
        <v>279</v>
      </c>
    </row>
    <row r="4946" spans="1:6" x14ac:dyDescent="0.25">
      <c r="A4946">
        <v>4944</v>
      </c>
      <c r="B4946">
        <v>988</v>
      </c>
      <c r="C4946">
        <v>732</v>
      </c>
      <c r="D4946">
        <v>119</v>
      </c>
      <c r="E4946">
        <v>2</v>
      </c>
      <c r="F4946">
        <v>238</v>
      </c>
    </row>
    <row r="4947" spans="1:6" x14ac:dyDescent="0.25">
      <c r="A4947">
        <v>4945</v>
      </c>
      <c r="B4947">
        <v>989</v>
      </c>
      <c r="C4947">
        <v>78</v>
      </c>
      <c r="D4947">
        <v>118</v>
      </c>
      <c r="E4947">
        <v>2</v>
      </c>
      <c r="F4947">
        <v>236</v>
      </c>
    </row>
    <row r="4948" spans="1:6" x14ac:dyDescent="0.25">
      <c r="A4948">
        <v>4946</v>
      </c>
      <c r="B4948">
        <v>989</v>
      </c>
      <c r="C4948">
        <v>685</v>
      </c>
      <c r="D4948">
        <v>113</v>
      </c>
      <c r="E4948">
        <v>2</v>
      </c>
      <c r="F4948">
        <v>226</v>
      </c>
    </row>
    <row r="4949" spans="1:6" x14ac:dyDescent="0.25">
      <c r="A4949">
        <v>4947</v>
      </c>
      <c r="B4949">
        <v>989</v>
      </c>
      <c r="C4949">
        <v>330</v>
      </c>
      <c r="D4949">
        <v>109</v>
      </c>
      <c r="E4949">
        <v>1</v>
      </c>
      <c r="F4949">
        <v>109</v>
      </c>
    </row>
    <row r="4950" spans="1:6" x14ac:dyDescent="0.25">
      <c r="A4950">
        <v>4948</v>
      </c>
      <c r="B4950">
        <v>989</v>
      </c>
      <c r="C4950">
        <v>388</v>
      </c>
      <c r="D4950">
        <v>119</v>
      </c>
      <c r="E4950">
        <v>2</v>
      </c>
      <c r="F4950">
        <v>238</v>
      </c>
    </row>
    <row r="4951" spans="1:6" x14ac:dyDescent="0.25">
      <c r="A4951">
        <v>4949</v>
      </c>
      <c r="B4951">
        <v>990</v>
      </c>
      <c r="C4951">
        <v>1119</v>
      </c>
      <c r="D4951">
        <v>115</v>
      </c>
      <c r="E4951">
        <v>1</v>
      </c>
      <c r="F4951">
        <v>115</v>
      </c>
    </row>
    <row r="4952" spans="1:6" x14ac:dyDescent="0.25">
      <c r="A4952">
        <v>4950</v>
      </c>
      <c r="B4952">
        <v>990</v>
      </c>
      <c r="C4952">
        <v>1231</v>
      </c>
      <c r="D4952">
        <v>112</v>
      </c>
      <c r="E4952">
        <v>3</v>
      </c>
      <c r="F4952">
        <v>336</v>
      </c>
    </row>
    <row r="4953" spans="1:6" x14ac:dyDescent="0.25">
      <c r="A4953">
        <v>4951</v>
      </c>
      <c r="B4953">
        <v>990</v>
      </c>
      <c r="C4953">
        <v>1228</v>
      </c>
      <c r="D4953">
        <v>112</v>
      </c>
      <c r="E4953">
        <v>2</v>
      </c>
      <c r="F4953">
        <v>224</v>
      </c>
    </row>
    <row r="4954" spans="1:6" x14ac:dyDescent="0.25">
      <c r="A4954">
        <v>4952</v>
      </c>
      <c r="B4954">
        <v>990</v>
      </c>
      <c r="C4954">
        <v>1165</v>
      </c>
      <c r="D4954">
        <v>99</v>
      </c>
      <c r="E4954">
        <v>2</v>
      </c>
      <c r="F4954">
        <v>198</v>
      </c>
    </row>
    <row r="4955" spans="1:6" x14ac:dyDescent="0.25">
      <c r="A4955">
        <v>4953</v>
      </c>
      <c r="B4955">
        <v>990</v>
      </c>
      <c r="C4955">
        <v>125</v>
      </c>
      <c r="D4955">
        <v>92</v>
      </c>
      <c r="E4955">
        <v>3</v>
      </c>
      <c r="F4955">
        <v>276</v>
      </c>
    </row>
    <row r="4956" spans="1:6" x14ac:dyDescent="0.25">
      <c r="A4956">
        <v>4954</v>
      </c>
      <c r="B4956">
        <v>991</v>
      </c>
      <c r="C4956">
        <v>971</v>
      </c>
      <c r="D4956">
        <v>97</v>
      </c>
      <c r="E4956">
        <v>1</v>
      </c>
      <c r="F4956">
        <v>97</v>
      </c>
    </row>
    <row r="4957" spans="1:6" x14ac:dyDescent="0.25">
      <c r="A4957">
        <v>4955</v>
      </c>
      <c r="B4957">
        <v>991</v>
      </c>
      <c r="C4957">
        <v>212</v>
      </c>
      <c r="D4957">
        <v>106</v>
      </c>
      <c r="E4957">
        <v>3</v>
      </c>
      <c r="F4957">
        <v>318</v>
      </c>
    </row>
    <row r="4958" spans="1:6" x14ac:dyDescent="0.25">
      <c r="A4958">
        <v>4956</v>
      </c>
      <c r="B4958">
        <v>991</v>
      </c>
      <c r="C4958">
        <v>871</v>
      </c>
      <c r="D4958">
        <v>113</v>
      </c>
      <c r="E4958">
        <v>1</v>
      </c>
      <c r="F4958">
        <v>113</v>
      </c>
    </row>
    <row r="4959" spans="1:6" x14ac:dyDescent="0.25">
      <c r="A4959">
        <v>4957</v>
      </c>
      <c r="B4959">
        <v>991</v>
      </c>
      <c r="C4959">
        <v>18</v>
      </c>
      <c r="D4959">
        <v>96</v>
      </c>
      <c r="E4959">
        <v>1</v>
      </c>
      <c r="F4959">
        <v>96</v>
      </c>
    </row>
    <row r="4960" spans="1:6" x14ac:dyDescent="0.25">
      <c r="A4960">
        <v>4958</v>
      </c>
      <c r="B4960">
        <v>991</v>
      </c>
      <c r="C4960">
        <v>970</v>
      </c>
      <c r="D4960">
        <v>97</v>
      </c>
      <c r="E4960">
        <v>2</v>
      </c>
      <c r="F4960">
        <v>194</v>
      </c>
    </row>
    <row r="4961" spans="1:6" x14ac:dyDescent="0.25">
      <c r="A4961">
        <v>4959</v>
      </c>
      <c r="B4961">
        <v>991</v>
      </c>
      <c r="C4961">
        <v>215</v>
      </c>
      <c r="D4961">
        <v>106</v>
      </c>
      <c r="E4961">
        <v>1</v>
      </c>
      <c r="F4961">
        <v>106</v>
      </c>
    </row>
    <row r="4962" spans="1:6" x14ac:dyDescent="0.25">
      <c r="A4962">
        <v>4960</v>
      </c>
      <c r="B4962">
        <v>991</v>
      </c>
      <c r="C4962">
        <v>1205</v>
      </c>
      <c r="D4962">
        <v>105</v>
      </c>
      <c r="E4962">
        <v>3</v>
      </c>
      <c r="F4962">
        <v>315</v>
      </c>
    </row>
    <row r="4963" spans="1:6" x14ac:dyDescent="0.25">
      <c r="A4963">
        <v>4961</v>
      </c>
      <c r="B4963">
        <v>992</v>
      </c>
      <c r="C4963">
        <v>1214</v>
      </c>
      <c r="D4963">
        <v>105</v>
      </c>
      <c r="E4963">
        <v>2</v>
      </c>
      <c r="F4963">
        <v>210</v>
      </c>
    </row>
    <row r="4964" spans="1:6" x14ac:dyDescent="0.25">
      <c r="A4964">
        <v>4962</v>
      </c>
      <c r="B4964">
        <v>992</v>
      </c>
      <c r="C4964">
        <v>1</v>
      </c>
      <c r="D4964">
        <v>96</v>
      </c>
      <c r="E4964">
        <v>3</v>
      </c>
      <c r="F4964">
        <v>288</v>
      </c>
    </row>
    <row r="4965" spans="1:6" x14ac:dyDescent="0.25">
      <c r="A4965">
        <v>4963</v>
      </c>
      <c r="B4965">
        <v>992</v>
      </c>
      <c r="C4965">
        <v>299</v>
      </c>
      <c r="D4965">
        <v>105</v>
      </c>
      <c r="E4965">
        <v>1</v>
      </c>
      <c r="F4965">
        <v>105</v>
      </c>
    </row>
    <row r="4966" spans="1:6" x14ac:dyDescent="0.25">
      <c r="A4966">
        <v>4964</v>
      </c>
      <c r="B4966">
        <v>992</v>
      </c>
      <c r="C4966">
        <v>485</v>
      </c>
      <c r="D4966">
        <v>118</v>
      </c>
      <c r="E4966">
        <v>1</v>
      </c>
      <c r="F4966">
        <v>118</v>
      </c>
    </row>
    <row r="4967" spans="1:6" x14ac:dyDescent="0.25">
      <c r="A4967">
        <v>4965</v>
      </c>
      <c r="B4967">
        <v>992</v>
      </c>
      <c r="C4967">
        <v>539</v>
      </c>
      <c r="D4967">
        <v>98</v>
      </c>
      <c r="E4967">
        <v>3</v>
      </c>
      <c r="F4967">
        <v>294</v>
      </c>
    </row>
    <row r="4968" spans="1:6" x14ac:dyDescent="0.25">
      <c r="A4968">
        <v>4966</v>
      </c>
      <c r="B4968">
        <v>993</v>
      </c>
      <c r="C4968">
        <v>339</v>
      </c>
      <c r="D4968">
        <v>109</v>
      </c>
      <c r="E4968">
        <v>1</v>
      </c>
      <c r="F4968">
        <v>109</v>
      </c>
    </row>
    <row r="4969" spans="1:6" x14ac:dyDescent="0.25">
      <c r="A4969">
        <v>4967</v>
      </c>
      <c r="B4969">
        <v>993</v>
      </c>
      <c r="C4969">
        <v>361</v>
      </c>
      <c r="D4969">
        <v>94</v>
      </c>
      <c r="E4969">
        <v>3</v>
      </c>
      <c r="F4969">
        <v>282</v>
      </c>
    </row>
    <row r="4970" spans="1:6" x14ac:dyDescent="0.25">
      <c r="A4970">
        <v>4968</v>
      </c>
      <c r="B4970">
        <v>993</v>
      </c>
      <c r="C4970">
        <v>623</v>
      </c>
      <c r="D4970">
        <v>112</v>
      </c>
      <c r="E4970">
        <v>3</v>
      </c>
      <c r="F4970">
        <v>336</v>
      </c>
    </row>
    <row r="4971" spans="1:6" x14ac:dyDescent="0.25">
      <c r="A4971">
        <v>4969</v>
      </c>
      <c r="B4971">
        <v>993</v>
      </c>
      <c r="C4971">
        <v>1074</v>
      </c>
      <c r="D4971">
        <v>93</v>
      </c>
      <c r="E4971">
        <v>2</v>
      </c>
      <c r="F4971">
        <v>186</v>
      </c>
    </row>
    <row r="4972" spans="1:6" x14ac:dyDescent="0.25">
      <c r="A4972">
        <v>4970</v>
      </c>
      <c r="B4972">
        <v>993</v>
      </c>
      <c r="C4972">
        <v>525</v>
      </c>
      <c r="D4972">
        <v>98</v>
      </c>
      <c r="E4972">
        <v>2</v>
      </c>
      <c r="F4972">
        <v>196</v>
      </c>
    </row>
    <row r="4973" spans="1:6" x14ac:dyDescent="0.25">
      <c r="A4973">
        <v>4971</v>
      </c>
      <c r="B4973">
        <v>994</v>
      </c>
      <c r="C4973">
        <v>996</v>
      </c>
      <c r="D4973">
        <v>106</v>
      </c>
      <c r="E4973">
        <v>1</v>
      </c>
      <c r="F4973">
        <v>106</v>
      </c>
    </row>
    <row r="4974" spans="1:6" x14ac:dyDescent="0.25">
      <c r="A4974">
        <v>4972</v>
      </c>
      <c r="B4974">
        <v>994</v>
      </c>
      <c r="C4974">
        <v>962</v>
      </c>
      <c r="D4974">
        <v>97</v>
      </c>
      <c r="E4974">
        <v>3</v>
      </c>
      <c r="F4974">
        <v>291</v>
      </c>
    </row>
    <row r="4975" spans="1:6" x14ac:dyDescent="0.25">
      <c r="A4975">
        <v>4973</v>
      </c>
      <c r="B4975">
        <v>994</v>
      </c>
      <c r="C4975">
        <v>441</v>
      </c>
      <c r="D4975">
        <v>107</v>
      </c>
      <c r="E4975">
        <v>3</v>
      </c>
      <c r="F4975">
        <v>321</v>
      </c>
    </row>
    <row r="4976" spans="1:6" x14ac:dyDescent="0.25">
      <c r="A4976">
        <v>4974</v>
      </c>
      <c r="B4976">
        <v>994</v>
      </c>
      <c r="C4976">
        <v>73</v>
      </c>
      <c r="D4976">
        <v>118</v>
      </c>
      <c r="E4976">
        <v>1</v>
      </c>
      <c r="F4976">
        <v>118</v>
      </c>
    </row>
    <row r="4977" spans="1:6" x14ac:dyDescent="0.25">
      <c r="A4977">
        <v>4975</v>
      </c>
      <c r="B4977">
        <v>995</v>
      </c>
      <c r="C4977">
        <v>564</v>
      </c>
      <c r="D4977">
        <v>100</v>
      </c>
      <c r="E4977">
        <v>3</v>
      </c>
      <c r="F4977">
        <v>300</v>
      </c>
    </row>
    <row r="4978" spans="1:6" x14ac:dyDescent="0.25">
      <c r="A4978">
        <v>4976</v>
      </c>
      <c r="B4978">
        <v>995</v>
      </c>
      <c r="C4978">
        <v>837</v>
      </c>
      <c r="D4978">
        <v>117</v>
      </c>
      <c r="E4978">
        <v>1</v>
      </c>
      <c r="F4978">
        <v>117</v>
      </c>
    </row>
    <row r="4979" spans="1:6" x14ac:dyDescent="0.25">
      <c r="A4979">
        <v>4977</v>
      </c>
      <c r="B4979">
        <v>995</v>
      </c>
      <c r="C4979">
        <v>536</v>
      </c>
      <c r="D4979">
        <v>98</v>
      </c>
      <c r="E4979">
        <v>1</v>
      </c>
      <c r="F4979">
        <v>98</v>
      </c>
    </row>
    <row r="4980" spans="1:6" x14ac:dyDescent="0.25">
      <c r="A4980">
        <v>4978</v>
      </c>
      <c r="B4980">
        <v>995</v>
      </c>
      <c r="C4980">
        <v>756</v>
      </c>
      <c r="D4980">
        <v>109</v>
      </c>
      <c r="E4980">
        <v>2</v>
      </c>
      <c r="F4980">
        <v>218</v>
      </c>
    </row>
    <row r="4981" spans="1:6" x14ac:dyDescent="0.25">
      <c r="A4981">
        <v>4979</v>
      </c>
      <c r="B4981">
        <v>995</v>
      </c>
      <c r="C4981">
        <v>24</v>
      </c>
      <c r="D4981">
        <v>96</v>
      </c>
      <c r="E4981">
        <v>3</v>
      </c>
      <c r="F4981">
        <v>288</v>
      </c>
    </row>
    <row r="4982" spans="1:6" x14ac:dyDescent="0.25">
      <c r="A4982">
        <v>4980</v>
      </c>
      <c r="B4982">
        <v>995</v>
      </c>
      <c r="C4982">
        <v>244</v>
      </c>
      <c r="D4982">
        <v>106</v>
      </c>
      <c r="E4982">
        <v>1</v>
      </c>
      <c r="F4982">
        <v>106</v>
      </c>
    </row>
    <row r="4983" spans="1:6" x14ac:dyDescent="0.25">
      <c r="A4983">
        <v>4981</v>
      </c>
      <c r="B4983">
        <v>996</v>
      </c>
      <c r="C4983">
        <v>379</v>
      </c>
      <c r="D4983">
        <v>94</v>
      </c>
      <c r="E4983">
        <v>3</v>
      </c>
      <c r="F4983">
        <v>282</v>
      </c>
    </row>
    <row r="4984" spans="1:6" x14ac:dyDescent="0.25">
      <c r="A4984">
        <v>4982</v>
      </c>
      <c r="B4984">
        <v>996</v>
      </c>
      <c r="C4984">
        <v>794</v>
      </c>
      <c r="D4984">
        <v>91</v>
      </c>
      <c r="E4984">
        <v>2</v>
      </c>
      <c r="F4984">
        <v>182</v>
      </c>
    </row>
    <row r="4985" spans="1:6" x14ac:dyDescent="0.25">
      <c r="A4985">
        <v>4983</v>
      </c>
      <c r="B4985">
        <v>996</v>
      </c>
      <c r="C4985">
        <v>1034</v>
      </c>
      <c r="D4985">
        <v>90</v>
      </c>
      <c r="E4985">
        <v>2</v>
      </c>
      <c r="F4985">
        <v>180</v>
      </c>
    </row>
    <row r="4986" spans="1:6" x14ac:dyDescent="0.25">
      <c r="A4986">
        <v>4984</v>
      </c>
      <c r="B4986">
        <v>996</v>
      </c>
      <c r="C4986">
        <v>1144</v>
      </c>
      <c r="D4986">
        <v>102</v>
      </c>
      <c r="E4986">
        <v>1</v>
      </c>
      <c r="F4986">
        <v>102</v>
      </c>
    </row>
    <row r="4987" spans="1:6" x14ac:dyDescent="0.25">
      <c r="A4987">
        <v>4985</v>
      </c>
      <c r="B4987">
        <v>996</v>
      </c>
      <c r="C4987">
        <v>1011</v>
      </c>
      <c r="D4987">
        <v>106</v>
      </c>
      <c r="E4987">
        <v>3</v>
      </c>
      <c r="F4987">
        <v>318</v>
      </c>
    </row>
    <row r="4988" spans="1:6" x14ac:dyDescent="0.25">
      <c r="A4988">
        <v>4986</v>
      </c>
      <c r="B4988">
        <v>996</v>
      </c>
      <c r="C4988">
        <v>1053</v>
      </c>
      <c r="D4988">
        <v>93</v>
      </c>
      <c r="E4988">
        <v>1</v>
      </c>
      <c r="F4988">
        <v>93</v>
      </c>
    </row>
    <row r="4989" spans="1:6" x14ac:dyDescent="0.25">
      <c r="A4989">
        <v>4987</v>
      </c>
      <c r="B4989">
        <v>996</v>
      </c>
      <c r="C4989">
        <v>381</v>
      </c>
      <c r="D4989">
        <v>94</v>
      </c>
      <c r="E4989">
        <v>1</v>
      </c>
      <c r="F4989">
        <v>94</v>
      </c>
    </row>
    <row r="4990" spans="1:6" x14ac:dyDescent="0.25">
      <c r="A4990">
        <v>4988</v>
      </c>
      <c r="B4990">
        <v>996</v>
      </c>
      <c r="C4990">
        <v>53</v>
      </c>
      <c r="D4990">
        <v>104</v>
      </c>
      <c r="E4990">
        <v>2</v>
      </c>
      <c r="F4990">
        <v>208</v>
      </c>
    </row>
    <row r="4991" spans="1:6" x14ac:dyDescent="0.25">
      <c r="A4991">
        <v>4989</v>
      </c>
      <c r="B4991">
        <v>997</v>
      </c>
      <c r="C4991">
        <v>509</v>
      </c>
      <c r="D4991">
        <v>102</v>
      </c>
      <c r="E4991">
        <v>1</v>
      </c>
      <c r="F4991">
        <v>102</v>
      </c>
    </row>
    <row r="4992" spans="1:6" x14ac:dyDescent="0.25">
      <c r="A4992">
        <v>4990</v>
      </c>
      <c r="B4992">
        <v>997</v>
      </c>
      <c r="C4992">
        <v>514</v>
      </c>
      <c r="D4992">
        <v>102</v>
      </c>
      <c r="E4992">
        <v>1</v>
      </c>
      <c r="F4992">
        <v>102</v>
      </c>
    </row>
    <row r="4993" spans="1:6" x14ac:dyDescent="0.25">
      <c r="A4993">
        <v>4991</v>
      </c>
      <c r="B4993">
        <v>998</v>
      </c>
      <c r="C4993">
        <v>541</v>
      </c>
      <c r="D4993">
        <v>98</v>
      </c>
      <c r="E4993">
        <v>3</v>
      </c>
      <c r="F4993">
        <v>294</v>
      </c>
    </row>
    <row r="4994" spans="1:6" x14ac:dyDescent="0.25">
      <c r="A4994">
        <v>4992</v>
      </c>
      <c r="B4994">
        <v>998</v>
      </c>
      <c r="C4994">
        <v>478</v>
      </c>
      <c r="D4994">
        <v>118</v>
      </c>
      <c r="E4994">
        <v>3</v>
      </c>
      <c r="F4994">
        <v>354</v>
      </c>
    </row>
    <row r="4995" spans="1:6" x14ac:dyDescent="0.25">
      <c r="A4995">
        <v>4993</v>
      </c>
      <c r="B4995">
        <v>998</v>
      </c>
      <c r="C4995">
        <v>66</v>
      </c>
      <c r="D4995">
        <v>104</v>
      </c>
      <c r="E4995">
        <v>1</v>
      </c>
      <c r="F4995">
        <v>104</v>
      </c>
    </row>
    <row r="4996" spans="1:6" x14ac:dyDescent="0.25">
      <c r="A4996">
        <v>4994</v>
      </c>
      <c r="B4996">
        <v>998</v>
      </c>
      <c r="C4996">
        <v>972</v>
      </c>
      <c r="D4996">
        <v>97</v>
      </c>
      <c r="E4996">
        <v>1</v>
      </c>
      <c r="F4996">
        <v>97</v>
      </c>
    </row>
    <row r="4997" spans="1:6" x14ac:dyDescent="0.25">
      <c r="A4997">
        <v>4995</v>
      </c>
      <c r="B4997">
        <v>998</v>
      </c>
      <c r="C4997">
        <v>321</v>
      </c>
      <c r="D4997">
        <v>109</v>
      </c>
      <c r="E4997">
        <v>2</v>
      </c>
      <c r="F4997">
        <v>218</v>
      </c>
    </row>
    <row r="4998" spans="1:6" x14ac:dyDescent="0.25">
      <c r="A4998">
        <v>4996</v>
      </c>
      <c r="B4998">
        <v>998</v>
      </c>
      <c r="C4998">
        <v>251</v>
      </c>
      <c r="D4998">
        <v>95</v>
      </c>
      <c r="E4998">
        <v>3</v>
      </c>
      <c r="F4998">
        <v>285</v>
      </c>
    </row>
    <row r="4999" spans="1:6" x14ac:dyDescent="0.25">
      <c r="A4999">
        <v>4997</v>
      </c>
      <c r="B4999">
        <v>999</v>
      </c>
      <c r="C4999">
        <v>872</v>
      </c>
      <c r="D4999">
        <v>113</v>
      </c>
      <c r="E4999">
        <v>1</v>
      </c>
      <c r="F4999">
        <v>113</v>
      </c>
    </row>
    <row r="5000" spans="1:6" x14ac:dyDescent="0.25">
      <c r="A5000">
        <v>4998</v>
      </c>
      <c r="B5000">
        <v>999</v>
      </c>
      <c r="C5000">
        <v>998</v>
      </c>
      <c r="D5000">
        <v>106</v>
      </c>
      <c r="E5000">
        <v>2</v>
      </c>
      <c r="F5000">
        <v>212</v>
      </c>
    </row>
    <row r="5001" spans="1:6" x14ac:dyDescent="0.25">
      <c r="A5001">
        <v>4999</v>
      </c>
      <c r="B5001">
        <v>999</v>
      </c>
      <c r="C5001">
        <v>1105</v>
      </c>
      <c r="D5001">
        <v>115</v>
      </c>
      <c r="E5001">
        <v>1</v>
      </c>
      <c r="F5001">
        <v>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2C953-8CB1-4096-8F34-916747D45D90}">
  <dimension ref="A1:H1261"/>
  <sheetViews>
    <sheetView workbookViewId="0">
      <selection activeCell="V18" sqref="V18"/>
    </sheetView>
  </sheetViews>
  <sheetFormatPr defaultRowHeight="15" x14ac:dyDescent="0.25"/>
  <cols>
    <col min="1" max="1" width="29.5703125" customWidth="1"/>
    <col min="2" max="2" width="24.42578125" customWidth="1"/>
    <col min="3" max="3" width="23.5703125" customWidth="1"/>
    <col min="8" max="8" width="53.5703125" customWidth="1"/>
  </cols>
  <sheetData>
    <row r="1" spans="1:8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4</v>
      </c>
      <c r="H1" t="s">
        <v>12</v>
      </c>
    </row>
    <row r="2" spans="1:8" x14ac:dyDescent="0.25">
      <c r="A2">
        <v>0</v>
      </c>
      <c r="B2" t="s">
        <v>13</v>
      </c>
      <c r="C2" t="s">
        <v>14</v>
      </c>
      <c r="D2" t="s">
        <v>15</v>
      </c>
      <c r="E2" t="s">
        <v>16</v>
      </c>
      <c r="F2">
        <v>114</v>
      </c>
      <c r="G2">
        <v>66</v>
      </c>
      <c r="H2" t="s">
        <v>17</v>
      </c>
    </row>
    <row r="3" spans="1:8" x14ac:dyDescent="0.25">
      <c r="A3">
        <v>1</v>
      </c>
      <c r="B3" t="s">
        <v>13</v>
      </c>
      <c r="C3" t="s">
        <v>14</v>
      </c>
      <c r="D3" t="s">
        <v>18</v>
      </c>
      <c r="E3" t="s">
        <v>16</v>
      </c>
      <c r="F3">
        <v>114</v>
      </c>
      <c r="G3">
        <v>53</v>
      </c>
      <c r="H3" t="s">
        <v>19</v>
      </c>
    </row>
    <row r="4" spans="1:8" x14ac:dyDescent="0.25">
      <c r="A4">
        <v>2</v>
      </c>
      <c r="B4" t="s">
        <v>13</v>
      </c>
      <c r="C4" t="s">
        <v>14</v>
      </c>
      <c r="D4" t="s">
        <v>20</v>
      </c>
      <c r="E4" t="s">
        <v>16</v>
      </c>
      <c r="F4">
        <v>114</v>
      </c>
      <c r="G4">
        <v>54</v>
      </c>
      <c r="H4" t="s">
        <v>21</v>
      </c>
    </row>
    <row r="5" spans="1:8" x14ac:dyDescent="0.25">
      <c r="A5">
        <v>3</v>
      </c>
      <c r="B5" t="s">
        <v>13</v>
      </c>
      <c r="C5" t="s">
        <v>14</v>
      </c>
      <c r="D5" t="s">
        <v>22</v>
      </c>
      <c r="E5" t="s">
        <v>16</v>
      </c>
      <c r="F5">
        <v>114</v>
      </c>
      <c r="G5">
        <v>69</v>
      </c>
      <c r="H5" t="s">
        <v>23</v>
      </c>
    </row>
    <row r="6" spans="1:8" x14ac:dyDescent="0.25">
      <c r="A6">
        <v>4</v>
      </c>
      <c r="B6" t="s">
        <v>13</v>
      </c>
      <c r="C6" t="s">
        <v>14</v>
      </c>
      <c r="D6" t="s">
        <v>24</v>
      </c>
      <c r="E6" t="s">
        <v>16</v>
      </c>
      <c r="F6">
        <v>114</v>
      </c>
      <c r="G6">
        <v>47</v>
      </c>
      <c r="H6" t="s">
        <v>25</v>
      </c>
    </row>
    <row r="7" spans="1:8" x14ac:dyDescent="0.25">
      <c r="A7">
        <v>5</v>
      </c>
      <c r="B7" t="s">
        <v>13</v>
      </c>
      <c r="C7" t="s">
        <v>14</v>
      </c>
      <c r="D7" t="s">
        <v>15</v>
      </c>
      <c r="E7" t="s">
        <v>26</v>
      </c>
      <c r="F7">
        <v>114</v>
      </c>
      <c r="G7">
        <v>45</v>
      </c>
      <c r="H7" t="s">
        <v>27</v>
      </c>
    </row>
    <row r="8" spans="1:8" x14ac:dyDescent="0.25">
      <c r="A8">
        <v>6</v>
      </c>
      <c r="B8" t="s">
        <v>13</v>
      </c>
      <c r="C8" t="s">
        <v>14</v>
      </c>
      <c r="D8" t="s">
        <v>18</v>
      </c>
      <c r="E8" t="s">
        <v>26</v>
      </c>
      <c r="F8">
        <v>114</v>
      </c>
      <c r="G8">
        <v>72</v>
      </c>
      <c r="H8" t="s">
        <v>28</v>
      </c>
    </row>
    <row r="9" spans="1:8" x14ac:dyDescent="0.25">
      <c r="A9">
        <v>7</v>
      </c>
      <c r="B9" t="s">
        <v>13</v>
      </c>
      <c r="C9" t="s">
        <v>14</v>
      </c>
      <c r="D9" t="s">
        <v>20</v>
      </c>
      <c r="E9" t="s">
        <v>26</v>
      </c>
      <c r="F9">
        <v>114</v>
      </c>
      <c r="G9">
        <v>77</v>
      </c>
      <c r="H9" t="s">
        <v>29</v>
      </c>
    </row>
    <row r="10" spans="1:8" x14ac:dyDescent="0.25">
      <c r="A10">
        <v>8</v>
      </c>
      <c r="B10" t="s">
        <v>13</v>
      </c>
      <c r="C10" t="s">
        <v>14</v>
      </c>
      <c r="D10" t="s">
        <v>22</v>
      </c>
      <c r="E10" t="s">
        <v>26</v>
      </c>
      <c r="F10">
        <v>114</v>
      </c>
      <c r="G10">
        <v>48</v>
      </c>
      <c r="H10" t="s">
        <v>30</v>
      </c>
    </row>
    <row r="11" spans="1:8" x14ac:dyDescent="0.25">
      <c r="A11">
        <v>9</v>
      </c>
      <c r="B11" t="s">
        <v>13</v>
      </c>
      <c r="C11" t="s">
        <v>14</v>
      </c>
      <c r="D11" t="s">
        <v>24</v>
      </c>
      <c r="E11" t="s">
        <v>26</v>
      </c>
      <c r="F11">
        <v>114</v>
      </c>
      <c r="G11">
        <v>43</v>
      </c>
      <c r="H11" t="s">
        <v>31</v>
      </c>
    </row>
    <row r="12" spans="1:8" x14ac:dyDescent="0.25">
      <c r="A12">
        <v>10</v>
      </c>
      <c r="B12" t="s">
        <v>13</v>
      </c>
      <c r="C12" t="s">
        <v>14</v>
      </c>
      <c r="D12" t="s">
        <v>15</v>
      </c>
      <c r="E12" t="s">
        <v>32</v>
      </c>
      <c r="F12">
        <v>114</v>
      </c>
      <c r="G12">
        <v>72</v>
      </c>
      <c r="H12" t="s">
        <v>33</v>
      </c>
    </row>
    <row r="13" spans="1:8" x14ac:dyDescent="0.25">
      <c r="A13">
        <v>11</v>
      </c>
      <c r="B13" t="s">
        <v>13</v>
      </c>
      <c r="C13" t="s">
        <v>14</v>
      </c>
      <c r="D13" t="s">
        <v>18</v>
      </c>
      <c r="E13" t="s">
        <v>32</v>
      </c>
      <c r="F13">
        <v>114</v>
      </c>
      <c r="G13">
        <v>78</v>
      </c>
      <c r="H13" t="s">
        <v>34</v>
      </c>
    </row>
    <row r="14" spans="1:8" x14ac:dyDescent="0.25">
      <c r="A14">
        <v>12</v>
      </c>
      <c r="B14" t="s">
        <v>13</v>
      </c>
      <c r="C14" t="s">
        <v>14</v>
      </c>
      <c r="D14" t="s">
        <v>20</v>
      </c>
      <c r="E14" t="s">
        <v>32</v>
      </c>
      <c r="F14">
        <v>114</v>
      </c>
      <c r="G14">
        <v>56</v>
      </c>
      <c r="H14" t="s">
        <v>35</v>
      </c>
    </row>
    <row r="15" spans="1:8" x14ac:dyDescent="0.25">
      <c r="A15">
        <v>13</v>
      </c>
      <c r="B15" t="s">
        <v>13</v>
      </c>
      <c r="C15" t="s">
        <v>14</v>
      </c>
      <c r="D15" t="s">
        <v>22</v>
      </c>
      <c r="E15" t="s">
        <v>32</v>
      </c>
      <c r="F15">
        <v>114</v>
      </c>
      <c r="G15">
        <v>75</v>
      </c>
      <c r="H15" t="s">
        <v>36</v>
      </c>
    </row>
    <row r="16" spans="1:8" x14ac:dyDescent="0.25">
      <c r="A16">
        <v>14</v>
      </c>
      <c r="B16" t="s">
        <v>13</v>
      </c>
      <c r="C16" t="s">
        <v>14</v>
      </c>
      <c r="D16" t="s">
        <v>24</v>
      </c>
      <c r="E16" t="s">
        <v>32</v>
      </c>
      <c r="F16">
        <v>114</v>
      </c>
      <c r="G16">
        <v>50</v>
      </c>
      <c r="H16" t="s">
        <v>37</v>
      </c>
    </row>
    <row r="17" spans="1:8" x14ac:dyDescent="0.25">
      <c r="A17">
        <v>15</v>
      </c>
      <c r="B17" t="s">
        <v>13</v>
      </c>
      <c r="C17" t="s">
        <v>14</v>
      </c>
      <c r="D17" t="s">
        <v>15</v>
      </c>
      <c r="E17" t="s">
        <v>38</v>
      </c>
      <c r="F17">
        <v>114</v>
      </c>
      <c r="G17">
        <v>68</v>
      </c>
      <c r="H17" t="s">
        <v>39</v>
      </c>
    </row>
    <row r="18" spans="1:8" x14ac:dyDescent="0.25">
      <c r="A18">
        <v>16</v>
      </c>
      <c r="B18" t="s">
        <v>13</v>
      </c>
      <c r="C18" t="s">
        <v>14</v>
      </c>
      <c r="D18" t="s">
        <v>18</v>
      </c>
      <c r="E18" t="s">
        <v>38</v>
      </c>
      <c r="F18">
        <v>114</v>
      </c>
      <c r="G18">
        <v>56</v>
      </c>
      <c r="H18" t="s">
        <v>40</v>
      </c>
    </row>
    <row r="19" spans="1:8" x14ac:dyDescent="0.25">
      <c r="A19">
        <v>17</v>
      </c>
      <c r="B19" t="s">
        <v>13</v>
      </c>
      <c r="C19" t="s">
        <v>14</v>
      </c>
      <c r="D19" t="s">
        <v>20</v>
      </c>
      <c r="E19" t="s">
        <v>38</v>
      </c>
      <c r="F19">
        <v>114</v>
      </c>
      <c r="G19">
        <v>60</v>
      </c>
      <c r="H19" t="s">
        <v>41</v>
      </c>
    </row>
    <row r="20" spans="1:8" x14ac:dyDescent="0.25">
      <c r="A20">
        <v>18</v>
      </c>
      <c r="B20" t="s">
        <v>13</v>
      </c>
      <c r="C20" t="s">
        <v>14</v>
      </c>
      <c r="D20" t="s">
        <v>22</v>
      </c>
      <c r="E20" t="s">
        <v>38</v>
      </c>
      <c r="F20">
        <v>114</v>
      </c>
      <c r="G20">
        <v>52</v>
      </c>
      <c r="H20" t="s">
        <v>42</v>
      </c>
    </row>
    <row r="21" spans="1:8" x14ac:dyDescent="0.25">
      <c r="A21">
        <v>19</v>
      </c>
      <c r="B21" t="s">
        <v>13</v>
      </c>
      <c r="C21" t="s">
        <v>14</v>
      </c>
      <c r="D21" t="s">
        <v>24</v>
      </c>
      <c r="E21" t="s">
        <v>38</v>
      </c>
      <c r="F21">
        <v>114</v>
      </c>
      <c r="G21">
        <v>42</v>
      </c>
      <c r="H21" t="s">
        <v>43</v>
      </c>
    </row>
    <row r="22" spans="1:8" x14ac:dyDescent="0.25">
      <c r="A22">
        <v>20</v>
      </c>
      <c r="B22" t="s">
        <v>13</v>
      </c>
      <c r="C22" t="s">
        <v>14</v>
      </c>
      <c r="D22" t="s">
        <v>15</v>
      </c>
      <c r="E22" t="s">
        <v>44</v>
      </c>
      <c r="F22">
        <v>114</v>
      </c>
      <c r="G22">
        <v>47</v>
      </c>
      <c r="H22" t="s">
        <v>45</v>
      </c>
    </row>
    <row r="23" spans="1:8" x14ac:dyDescent="0.25">
      <c r="A23">
        <v>21</v>
      </c>
      <c r="B23" t="s">
        <v>13</v>
      </c>
      <c r="C23" t="s">
        <v>14</v>
      </c>
      <c r="D23" t="s">
        <v>18</v>
      </c>
      <c r="E23" t="s">
        <v>44</v>
      </c>
      <c r="F23">
        <v>114</v>
      </c>
      <c r="G23">
        <v>51</v>
      </c>
      <c r="H23" t="s">
        <v>46</v>
      </c>
    </row>
    <row r="24" spans="1:8" x14ac:dyDescent="0.25">
      <c r="A24">
        <v>22</v>
      </c>
      <c r="B24" t="s">
        <v>13</v>
      </c>
      <c r="C24" t="s">
        <v>14</v>
      </c>
      <c r="D24" t="s">
        <v>20</v>
      </c>
      <c r="E24" t="s">
        <v>44</v>
      </c>
      <c r="F24">
        <v>114</v>
      </c>
      <c r="G24">
        <v>57</v>
      </c>
      <c r="H24" t="s">
        <v>47</v>
      </c>
    </row>
    <row r="25" spans="1:8" x14ac:dyDescent="0.25">
      <c r="A25">
        <v>23</v>
      </c>
      <c r="B25" t="s">
        <v>13</v>
      </c>
      <c r="C25" t="s">
        <v>14</v>
      </c>
      <c r="D25" t="s">
        <v>22</v>
      </c>
      <c r="E25" t="s">
        <v>44</v>
      </c>
      <c r="F25">
        <v>114</v>
      </c>
      <c r="G25">
        <v>59</v>
      </c>
      <c r="H25" t="s">
        <v>48</v>
      </c>
    </row>
    <row r="26" spans="1:8" x14ac:dyDescent="0.25">
      <c r="A26">
        <v>24</v>
      </c>
      <c r="B26" t="s">
        <v>13</v>
      </c>
      <c r="C26" t="s">
        <v>14</v>
      </c>
      <c r="D26" t="s">
        <v>24</v>
      </c>
      <c r="E26" t="s">
        <v>44</v>
      </c>
      <c r="F26">
        <v>114</v>
      </c>
      <c r="G26">
        <v>60</v>
      </c>
      <c r="H26" t="s">
        <v>49</v>
      </c>
    </row>
    <row r="27" spans="1:8" x14ac:dyDescent="0.25">
      <c r="A27">
        <v>25</v>
      </c>
      <c r="B27" t="s">
        <v>13</v>
      </c>
      <c r="C27" t="s">
        <v>14</v>
      </c>
      <c r="D27" t="s">
        <v>15</v>
      </c>
      <c r="E27" t="s">
        <v>50</v>
      </c>
      <c r="F27">
        <v>114</v>
      </c>
      <c r="G27">
        <v>61</v>
      </c>
      <c r="H27" t="s">
        <v>51</v>
      </c>
    </row>
    <row r="28" spans="1:8" x14ac:dyDescent="0.25">
      <c r="A28">
        <v>26</v>
      </c>
      <c r="B28" t="s">
        <v>13</v>
      </c>
      <c r="C28" t="s">
        <v>14</v>
      </c>
      <c r="D28" t="s">
        <v>18</v>
      </c>
      <c r="E28" t="s">
        <v>50</v>
      </c>
      <c r="F28">
        <v>114</v>
      </c>
      <c r="G28">
        <v>59</v>
      </c>
      <c r="H28" t="s">
        <v>52</v>
      </c>
    </row>
    <row r="29" spans="1:8" x14ac:dyDescent="0.25">
      <c r="A29">
        <v>27</v>
      </c>
      <c r="B29" t="s">
        <v>13</v>
      </c>
      <c r="C29" t="s">
        <v>14</v>
      </c>
      <c r="D29" t="s">
        <v>20</v>
      </c>
      <c r="E29" t="s">
        <v>50</v>
      </c>
      <c r="F29">
        <v>114</v>
      </c>
      <c r="G29">
        <v>62</v>
      </c>
      <c r="H29" t="s">
        <v>53</v>
      </c>
    </row>
    <row r="30" spans="1:8" x14ac:dyDescent="0.25">
      <c r="A30">
        <v>28</v>
      </c>
      <c r="B30" t="s">
        <v>13</v>
      </c>
      <c r="C30" t="s">
        <v>14</v>
      </c>
      <c r="D30" t="s">
        <v>22</v>
      </c>
      <c r="E30" t="s">
        <v>50</v>
      </c>
      <c r="F30">
        <v>114</v>
      </c>
      <c r="G30">
        <v>70</v>
      </c>
      <c r="H30" t="s">
        <v>54</v>
      </c>
    </row>
    <row r="31" spans="1:8" x14ac:dyDescent="0.25">
      <c r="A31">
        <v>29</v>
      </c>
      <c r="B31" t="s">
        <v>13</v>
      </c>
      <c r="C31" t="s">
        <v>14</v>
      </c>
      <c r="D31" t="s">
        <v>24</v>
      </c>
      <c r="E31" t="s">
        <v>50</v>
      </c>
      <c r="F31">
        <v>114</v>
      </c>
      <c r="G31">
        <v>55</v>
      </c>
      <c r="H31" t="s">
        <v>55</v>
      </c>
    </row>
    <row r="32" spans="1:8" x14ac:dyDescent="0.25">
      <c r="A32">
        <v>30</v>
      </c>
      <c r="B32" t="s">
        <v>13</v>
      </c>
      <c r="C32" t="s">
        <v>14</v>
      </c>
      <c r="D32" t="s">
        <v>15</v>
      </c>
      <c r="E32" t="s">
        <v>56</v>
      </c>
      <c r="F32">
        <v>114</v>
      </c>
      <c r="G32">
        <v>74</v>
      </c>
      <c r="H32" t="s">
        <v>57</v>
      </c>
    </row>
    <row r="33" spans="1:8" x14ac:dyDescent="0.25">
      <c r="A33">
        <v>31</v>
      </c>
      <c r="B33" t="s">
        <v>13</v>
      </c>
      <c r="C33" t="s">
        <v>14</v>
      </c>
      <c r="D33" t="s">
        <v>18</v>
      </c>
      <c r="E33" t="s">
        <v>56</v>
      </c>
      <c r="F33">
        <v>114</v>
      </c>
      <c r="G33">
        <v>41</v>
      </c>
      <c r="H33" t="s">
        <v>58</v>
      </c>
    </row>
    <row r="34" spans="1:8" x14ac:dyDescent="0.25">
      <c r="A34">
        <v>32</v>
      </c>
      <c r="B34" t="s">
        <v>13</v>
      </c>
      <c r="C34" t="s">
        <v>14</v>
      </c>
      <c r="D34" t="s">
        <v>20</v>
      </c>
      <c r="E34" t="s">
        <v>56</v>
      </c>
      <c r="F34">
        <v>114</v>
      </c>
      <c r="G34">
        <v>65</v>
      </c>
      <c r="H34" t="s">
        <v>59</v>
      </c>
    </row>
    <row r="35" spans="1:8" x14ac:dyDescent="0.25">
      <c r="A35">
        <v>33</v>
      </c>
      <c r="B35" t="s">
        <v>13</v>
      </c>
      <c r="C35" t="s">
        <v>14</v>
      </c>
      <c r="D35" t="s">
        <v>22</v>
      </c>
      <c r="E35" t="s">
        <v>56</v>
      </c>
      <c r="F35">
        <v>114</v>
      </c>
      <c r="G35">
        <v>73</v>
      </c>
      <c r="H35" t="s">
        <v>60</v>
      </c>
    </row>
    <row r="36" spans="1:8" x14ac:dyDescent="0.25">
      <c r="A36">
        <v>34</v>
      </c>
      <c r="B36" t="s">
        <v>13</v>
      </c>
      <c r="C36" t="s">
        <v>14</v>
      </c>
      <c r="D36" t="s">
        <v>24</v>
      </c>
      <c r="E36" t="s">
        <v>56</v>
      </c>
      <c r="F36">
        <v>114</v>
      </c>
      <c r="G36">
        <v>54</v>
      </c>
      <c r="H36" t="s">
        <v>61</v>
      </c>
    </row>
    <row r="37" spans="1:8" x14ac:dyDescent="0.25">
      <c r="A37">
        <v>35</v>
      </c>
      <c r="B37" t="s">
        <v>13</v>
      </c>
      <c r="C37" t="s">
        <v>62</v>
      </c>
      <c r="D37" t="s">
        <v>15</v>
      </c>
      <c r="E37" t="s">
        <v>16</v>
      </c>
      <c r="F37">
        <v>119</v>
      </c>
      <c r="G37">
        <v>63</v>
      </c>
      <c r="H37" t="s">
        <v>63</v>
      </c>
    </row>
    <row r="38" spans="1:8" x14ac:dyDescent="0.25">
      <c r="A38">
        <v>36</v>
      </c>
      <c r="B38" t="s">
        <v>13</v>
      </c>
      <c r="C38" t="s">
        <v>62</v>
      </c>
      <c r="D38" t="s">
        <v>18</v>
      </c>
      <c r="E38" t="s">
        <v>16</v>
      </c>
      <c r="F38">
        <v>119</v>
      </c>
      <c r="G38">
        <v>72</v>
      </c>
      <c r="H38" t="s">
        <v>64</v>
      </c>
    </row>
    <row r="39" spans="1:8" x14ac:dyDescent="0.25">
      <c r="A39">
        <v>37</v>
      </c>
      <c r="B39" t="s">
        <v>13</v>
      </c>
      <c r="C39" t="s">
        <v>62</v>
      </c>
      <c r="D39" t="s">
        <v>20</v>
      </c>
      <c r="E39" t="s">
        <v>16</v>
      </c>
      <c r="F39">
        <v>119</v>
      </c>
      <c r="G39">
        <v>57</v>
      </c>
      <c r="H39" t="s">
        <v>65</v>
      </c>
    </row>
    <row r="40" spans="1:8" x14ac:dyDescent="0.25">
      <c r="A40">
        <v>38</v>
      </c>
      <c r="B40" t="s">
        <v>13</v>
      </c>
      <c r="C40" t="s">
        <v>62</v>
      </c>
      <c r="D40" t="s">
        <v>22</v>
      </c>
      <c r="E40" t="s">
        <v>16</v>
      </c>
      <c r="F40">
        <v>119</v>
      </c>
      <c r="G40">
        <v>79</v>
      </c>
      <c r="H40" t="s">
        <v>66</v>
      </c>
    </row>
    <row r="41" spans="1:8" x14ac:dyDescent="0.25">
      <c r="A41">
        <v>39</v>
      </c>
      <c r="B41" t="s">
        <v>13</v>
      </c>
      <c r="C41" t="s">
        <v>62</v>
      </c>
      <c r="D41" t="s">
        <v>24</v>
      </c>
      <c r="E41" t="s">
        <v>16</v>
      </c>
      <c r="F41">
        <v>119</v>
      </c>
      <c r="G41">
        <v>47</v>
      </c>
      <c r="H41" t="s">
        <v>67</v>
      </c>
    </row>
    <row r="42" spans="1:8" x14ac:dyDescent="0.25">
      <c r="A42">
        <v>40</v>
      </c>
      <c r="B42" t="s">
        <v>13</v>
      </c>
      <c r="C42" t="s">
        <v>62</v>
      </c>
      <c r="D42" t="s">
        <v>15</v>
      </c>
      <c r="E42" t="s">
        <v>26</v>
      </c>
      <c r="F42">
        <v>119</v>
      </c>
      <c r="G42">
        <v>58</v>
      </c>
      <c r="H42" t="s">
        <v>68</v>
      </c>
    </row>
    <row r="43" spans="1:8" x14ac:dyDescent="0.25">
      <c r="A43">
        <v>41</v>
      </c>
      <c r="B43" t="s">
        <v>13</v>
      </c>
      <c r="C43" t="s">
        <v>62</v>
      </c>
      <c r="D43" t="s">
        <v>18</v>
      </c>
      <c r="E43" t="s">
        <v>26</v>
      </c>
      <c r="F43">
        <v>119</v>
      </c>
      <c r="G43">
        <v>69</v>
      </c>
      <c r="H43" t="s">
        <v>69</v>
      </c>
    </row>
    <row r="44" spans="1:8" x14ac:dyDescent="0.25">
      <c r="A44">
        <v>42</v>
      </c>
      <c r="B44" t="s">
        <v>13</v>
      </c>
      <c r="C44" t="s">
        <v>62</v>
      </c>
      <c r="D44" t="s">
        <v>20</v>
      </c>
      <c r="E44" t="s">
        <v>26</v>
      </c>
      <c r="F44">
        <v>119</v>
      </c>
      <c r="G44">
        <v>53</v>
      </c>
      <c r="H44" t="s">
        <v>70</v>
      </c>
    </row>
    <row r="45" spans="1:8" x14ac:dyDescent="0.25">
      <c r="A45">
        <v>43</v>
      </c>
      <c r="B45" t="s">
        <v>13</v>
      </c>
      <c r="C45" t="s">
        <v>62</v>
      </c>
      <c r="D45" t="s">
        <v>22</v>
      </c>
      <c r="E45" t="s">
        <v>26</v>
      </c>
      <c r="F45">
        <v>119</v>
      </c>
      <c r="G45">
        <v>73</v>
      </c>
      <c r="H45" t="s">
        <v>71</v>
      </c>
    </row>
    <row r="46" spans="1:8" x14ac:dyDescent="0.25">
      <c r="A46">
        <v>44</v>
      </c>
      <c r="B46" t="s">
        <v>13</v>
      </c>
      <c r="C46" t="s">
        <v>62</v>
      </c>
      <c r="D46" t="s">
        <v>24</v>
      </c>
      <c r="E46" t="s">
        <v>26</v>
      </c>
      <c r="F46">
        <v>119</v>
      </c>
      <c r="G46">
        <v>78</v>
      </c>
      <c r="H46" t="s">
        <v>72</v>
      </c>
    </row>
    <row r="47" spans="1:8" x14ac:dyDescent="0.25">
      <c r="A47">
        <v>45</v>
      </c>
      <c r="B47" t="s">
        <v>13</v>
      </c>
      <c r="C47" t="s">
        <v>62</v>
      </c>
      <c r="D47" t="s">
        <v>15</v>
      </c>
      <c r="E47" t="s">
        <v>32</v>
      </c>
      <c r="F47">
        <v>119</v>
      </c>
      <c r="G47">
        <v>69</v>
      </c>
      <c r="H47" t="s">
        <v>73</v>
      </c>
    </row>
    <row r="48" spans="1:8" x14ac:dyDescent="0.25">
      <c r="A48">
        <v>46</v>
      </c>
      <c r="B48" t="s">
        <v>13</v>
      </c>
      <c r="C48" t="s">
        <v>62</v>
      </c>
      <c r="D48" t="s">
        <v>18</v>
      </c>
      <c r="E48" t="s">
        <v>32</v>
      </c>
      <c r="F48">
        <v>119</v>
      </c>
      <c r="G48">
        <v>56</v>
      </c>
      <c r="H48" t="s">
        <v>74</v>
      </c>
    </row>
    <row r="49" spans="1:8" x14ac:dyDescent="0.25">
      <c r="A49">
        <v>47</v>
      </c>
      <c r="B49" t="s">
        <v>13</v>
      </c>
      <c r="C49" t="s">
        <v>62</v>
      </c>
      <c r="D49" t="s">
        <v>20</v>
      </c>
      <c r="E49" t="s">
        <v>32</v>
      </c>
      <c r="F49">
        <v>119</v>
      </c>
      <c r="G49">
        <v>61</v>
      </c>
      <c r="H49" t="s">
        <v>75</v>
      </c>
    </row>
    <row r="50" spans="1:8" x14ac:dyDescent="0.25">
      <c r="A50">
        <v>48</v>
      </c>
      <c r="B50" t="s">
        <v>13</v>
      </c>
      <c r="C50" t="s">
        <v>62</v>
      </c>
      <c r="D50" t="s">
        <v>22</v>
      </c>
      <c r="E50" t="s">
        <v>32</v>
      </c>
      <c r="F50">
        <v>119</v>
      </c>
      <c r="G50">
        <v>56</v>
      </c>
      <c r="H50" t="s">
        <v>76</v>
      </c>
    </row>
    <row r="51" spans="1:8" x14ac:dyDescent="0.25">
      <c r="A51">
        <v>49</v>
      </c>
      <c r="B51" t="s">
        <v>13</v>
      </c>
      <c r="C51" t="s">
        <v>62</v>
      </c>
      <c r="D51" t="s">
        <v>24</v>
      </c>
      <c r="E51" t="s">
        <v>32</v>
      </c>
      <c r="F51">
        <v>119</v>
      </c>
      <c r="G51">
        <v>75</v>
      </c>
      <c r="H51" t="s">
        <v>77</v>
      </c>
    </row>
    <row r="52" spans="1:8" x14ac:dyDescent="0.25">
      <c r="A52">
        <v>50</v>
      </c>
      <c r="B52" t="s">
        <v>13</v>
      </c>
      <c r="C52" t="s">
        <v>62</v>
      </c>
      <c r="D52" t="s">
        <v>15</v>
      </c>
      <c r="E52" t="s">
        <v>38</v>
      </c>
      <c r="F52">
        <v>119</v>
      </c>
      <c r="G52">
        <v>51</v>
      </c>
      <c r="H52" t="s">
        <v>78</v>
      </c>
    </row>
    <row r="53" spans="1:8" x14ac:dyDescent="0.25">
      <c r="A53">
        <v>51</v>
      </c>
      <c r="B53" t="s">
        <v>13</v>
      </c>
      <c r="C53" t="s">
        <v>62</v>
      </c>
      <c r="D53" t="s">
        <v>18</v>
      </c>
      <c r="E53" t="s">
        <v>38</v>
      </c>
      <c r="F53">
        <v>119</v>
      </c>
      <c r="G53">
        <v>60</v>
      </c>
      <c r="H53" t="s">
        <v>79</v>
      </c>
    </row>
    <row r="54" spans="1:8" x14ac:dyDescent="0.25">
      <c r="A54">
        <v>52</v>
      </c>
      <c r="B54" t="s">
        <v>13</v>
      </c>
      <c r="C54" t="s">
        <v>62</v>
      </c>
      <c r="D54" t="s">
        <v>20</v>
      </c>
      <c r="E54" t="s">
        <v>38</v>
      </c>
      <c r="F54">
        <v>119</v>
      </c>
      <c r="G54">
        <v>65</v>
      </c>
      <c r="H54" t="s">
        <v>80</v>
      </c>
    </row>
    <row r="55" spans="1:8" x14ac:dyDescent="0.25">
      <c r="A55">
        <v>53</v>
      </c>
      <c r="B55" t="s">
        <v>13</v>
      </c>
      <c r="C55" t="s">
        <v>62</v>
      </c>
      <c r="D55" t="s">
        <v>22</v>
      </c>
      <c r="E55" t="s">
        <v>38</v>
      </c>
      <c r="F55">
        <v>119</v>
      </c>
      <c r="G55">
        <v>52</v>
      </c>
      <c r="H55" t="s">
        <v>81</v>
      </c>
    </row>
    <row r="56" spans="1:8" x14ac:dyDescent="0.25">
      <c r="A56">
        <v>54</v>
      </c>
      <c r="B56" t="s">
        <v>13</v>
      </c>
      <c r="C56" t="s">
        <v>62</v>
      </c>
      <c r="D56" t="s">
        <v>24</v>
      </c>
      <c r="E56" t="s">
        <v>38</v>
      </c>
      <c r="F56">
        <v>119</v>
      </c>
      <c r="G56">
        <v>52</v>
      </c>
      <c r="H56" t="s">
        <v>82</v>
      </c>
    </row>
    <row r="57" spans="1:8" x14ac:dyDescent="0.25">
      <c r="A57">
        <v>55</v>
      </c>
      <c r="B57" t="s">
        <v>13</v>
      </c>
      <c r="C57" t="s">
        <v>62</v>
      </c>
      <c r="D57" t="s">
        <v>15</v>
      </c>
      <c r="E57" t="s">
        <v>44</v>
      </c>
      <c r="F57">
        <v>119</v>
      </c>
      <c r="G57">
        <v>41</v>
      </c>
      <c r="H57" t="s">
        <v>83</v>
      </c>
    </row>
    <row r="58" spans="1:8" x14ac:dyDescent="0.25">
      <c r="A58">
        <v>56</v>
      </c>
      <c r="B58" t="s">
        <v>13</v>
      </c>
      <c r="C58" t="s">
        <v>62</v>
      </c>
      <c r="D58" t="s">
        <v>18</v>
      </c>
      <c r="E58" t="s">
        <v>44</v>
      </c>
      <c r="F58">
        <v>119</v>
      </c>
      <c r="G58">
        <v>46</v>
      </c>
      <c r="H58" t="s">
        <v>84</v>
      </c>
    </row>
    <row r="59" spans="1:8" x14ac:dyDescent="0.25">
      <c r="A59">
        <v>57</v>
      </c>
      <c r="B59" t="s">
        <v>13</v>
      </c>
      <c r="C59" t="s">
        <v>62</v>
      </c>
      <c r="D59" t="s">
        <v>20</v>
      </c>
      <c r="E59" t="s">
        <v>44</v>
      </c>
      <c r="F59">
        <v>119</v>
      </c>
      <c r="G59">
        <v>48</v>
      </c>
      <c r="H59" t="s">
        <v>85</v>
      </c>
    </row>
    <row r="60" spans="1:8" x14ac:dyDescent="0.25">
      <c r="A60">
        <v>58</v>
      </c>
      <c r="B60" t="s">
        <v>13</v>
      </c>
      <c r="C60" t="s">
        <v>62</v>
      </c>
      <c r="D60" t="s">
        <v>22</v>
      </c>
      <c r="E60" t="s">
        <v>44</v>
      </c>
      <c r="F60">
        <v>119</v>
      </c>
      <c r="G60">
        <v>61</v>
      </c>
      <c r="H60" t="s">
        <v>86</v>
      </c>
    </row>
    <row r="61" spans="1:8" x14ac:dyDescent="0.25">
      <c r="A61">
        <v>59</v>
      </c>
      <c r="B61" t="s">
        <v>13</v>
      </c>
      <c r="C61" t="s">
        <v>62</v>
      </c>
      <c r="D61" t="s">
        <v>24</v>
      </c>
      <c r="E61" t="s">
        <v>44</v>
      </c>
      <c r="F61">
        <v>119</v>
      </c>
      <c r="G61">
        <v>66</v>
      </c>
      <c r="H61" t="s">
        <v>87</v>
      </c>
    </row>
    <row r="62" spans="1:8" x14ac:dyDescent="0.25">
      <c r="A62">
        <v>60</v>
      </c>
      <c r="B62" t="s">
        <v>13</v>
      </c>
      <c r="C62" t="s">
        <v>62</v>
      </c>
      <c r="D62" t="s">
        <v>15</v>
      </c>
      <c r="E62" t="s">
        <v>50</v>
      </c>
      <c r="F62">
        <v>119</v>
      </c>
      <c r="G62">
        <v>56</v>
      </c>
      <c r="H62" t="s">
        <v>88</v>
      </c>
    </row>
    <row r="63" spans="1:8" x14ac:dyDescent="0.25">
      <c r="A63">
        <v>61</v>
      </c>
      <c r="B63" t="s">
        <v>13</v>
      </c>
      <c r="C63" t="s">
        <v>62</v>
      </c>
      <c r="D63" t="s">
        <v>18</v>
      </c>
      <c r="E63" t="s">
        <v>50</v>
      </c>
      <c r="F63">
        <v>119</v>
      </c>
      <c r="G63">
        <v>40</v>
      </c>
      <c r="H63" t="s">
        <v>89</v>
      </c>
    </row>
    <row r="64" spans="1:8" x14ac:dyDescent="0.25">
      <c r="A64">
        <v>62</v>
      </c>
      <c r="B64" t="s">
        <v>13</v>
      </c>
      <c r="C64" t="s">
        <v>62</v>
      </c>
      <c r="D64" t="s">
        <v>20</v>
      </c>
      <c r="E64" t="s">
        <v>50</v>
      </c>
      <c r="F64">
        <v>119</v>
      </c>
      <c r="G64">
        <v>51</v>
      </c>
      <c r="H64" t="s">
        <v>90</v>
      </c>
    </row>
    <row r="65" spans="1:8" x14ac:dyDescent="0.25">
      <c r="A65">
        <v>63</v>
      </c>
      <c r="B65" t="s">
        <v>13</v>
      </c>
      <c r="C65" t="s">
        <v>62</v>
      </c>
      <c r="D65" t="s">
        <v>22</v>
      </c>
      <c r="E65" t="s">
        <v>50</v>
      </c>
      <c r="F65">
        <v>119</v>
      </c>
      <c r="G65">
        <v>71</v>
      </c>
      <c r="H65" t="s">
        <v>91</v>
      </c>
    </row>
    <row r="66" spans="1:8" x14ac:dyDescent="0.25">
      <c r="A66">
        <v>64</v>
      </c>
      <c r="B66" t="s">
        <v>13</v>
      </c>
      <c r="C66" t="s">
        <v>62</v>
      </c>
      <c r="D66" t="s">
        <v>24</v>
      </c>
      <c r="E66" t="s">
        <v>50</v>
      </c>
      <c r="F66">
        <v>119</v>
      </c>
      <c r="G66">
        <v>75</v>
      </c>
      <c r="H66" t="s">
        <v>92</v>
      </c>
    </row>
    <row r="67" spans="1:8" x14ac:dyDescent="0.25">
      <c r="A67">
        <v>65</v>
      </c>
      <c r="B67" t="s">
        <v>13</v>
      </c>
      <c r="C67" t="s">
        <v>62</v>
      </c>
      <c r="D67" t="s">
        <v>15</v>
      </c>
      <c r="E67" t="s">
        <v>56</v>
      </c>
      <c r="F67">
        <v>119</v>
      </c>
      <c r="G67">
        <v>63</v>
      </c>
      <c r="H67" t="s">
        <v>93</v>
      </c>
    </row>
    <row r="68" spans="1:8" x14ac:dyDescent="0.25">
      <c r="A68">
        <v>66</v>
      </c>
      <c r="B68" t="s">
        <v>13</v>
      </c>
      <c r="C68" t="s">
        <v>62</v>
      </c>
      <c r="D68" t="s">
        <v>18</v>
      </c>
      <c r="E68" t="s">
        <v>56</v>
      </c>
      <c r="F68">
        <v>119</v>
      </c>
      <c r="G68">
        <v>69</v>
      </c>
      <c r="H68" t="s">
        <v>94</v>
      </c>
    </row>
    <row r="69" spans="1:8" x14ac:dyDescent="0.25">
      <c r="A69">
        <v>67</v>
      </c>
      <c r="B69" t="s">
        <v>13</v>
      </c>
      <c r="C69" t="s">
        <v>62</v>
      </c>
      <c r="D69" t="s">
        <v>20</v>
      </c>
      <c r="E69" t="s">
        <v>56</v>
      </c>
      <c r="F69">
        <v>119</v>
      </c>
      <c r="G69">
        <v>41</v>
      </c>
      <c r="H69" t="s">
        <v>95</v>
      </c>
    </row>
    <row r="70" spans="1:8" x14ac:dyDescent="0.25">
      <c r="A70">
        <v>68</v>
      </c>
      <c r="B70" t="s">
        <v>13</v>
      </c>
      <c r="C70" t="s">
        <v>62</v>
      </c>
      <c r="D70" t="s">
        <v>22</v>
      </c>
      <c r="E70" t="s">
        <v>56</v>
      </c>
      <c r="F70">
        <v>119</v>
      </c>
      <c r="G70">
        <v>74</v>
      </c>
      <c r="H70" t="s">
        <v>96</v>
      </c>
    </row>
    <row r="71" spans="1:8" x14ac:dyDescent="0.25">
      <c r="A71">
        <v>69</v>
      </c>
      <c r="B71" t="s">
        <v>13</v>
      </c>
      <c r="C71" t="s">
        <v>62</v>
      </c>
      <c r="D71" t="s">
        <v>24</v>
      </c>
      <c r="E71" t="s">
        <v>56</v>
      </c>
      <c r="F71">
        <v>119</v>
      </c>
      <c r="G71">
        <v>77</v>
      </c>
      <c r="H71" t="s">
        <v>97</v>
      </c>
    </row>
    <row r="72" spans="1:8" x14ac:dyDescent="0.25">
      <c r="A72">
        <v>70</v>
      </c>
      <c r="B72" t="s">
        <v>13</v>
      </c>
      <c r="C72" t="s">
        <v>98</v>
      </c>
      <c r="D72" t="s">
        <v>15</v>
      </c>
      <c r="E72" t="s">
        <v>16</v>
      </c>
      <c r="F72">
        <v>96</v>
      </c>
      <c r="G72">
        <v>42</v>
      </c>
      <c r="H72" t="s">
        <v>99</v>
      </c>
    </row>
    <row r="73" spans="1:8" x14ac:dyDescent="0.25">
      <c r="A73">
        <v>71</v>
      </c>
      <c r="B73" t="s">
        <v>13</v>
      </c>
      <c r="C73" t="s">
        <v>98</v>
      </c>
      <c r="D73" t="s">
        <v>18</v>
      </c>
      <c r="E73" t="s">
        <v>16</v>
      </c>
      <c r="F73">
        <v>96</v>
      </c>
      <c r="G73">
        <v>59</v>
      </c>
      <c r="H73" t="s">
        <v>100</v>
      </c>
    </row>
    <row r="74" spans="1:8" x14ac:dyDescent="0.25">
      <c r="A74">
        <v>72</v>
      </c>
      <c r="B74" t="s">
        <v>13</v>
      </c>
      <c r="C74" t="s">
        <v>98</v>
      </c>
      <c r="D74" t="s">
        <v>20</v>
      </c>
      <c r="E74" t="s">
        <v>16</v>
      </c>
      <c r="F74">
        <v>96</v>
      </c>
      <c r="G74">
        <v>68</v>
      </c>
      <c r="H74" t="s">
        <v>101</v>
      </c>
    </row>
    <row r="75" spans="1:8" x14ac:dyDescent="0.25">
      <c r="A75">
        <v>73</v>
      </c>
      <c r="B75" t="s">
        <v>13</v>
      </c>
      <c r="C75" t="s">
        <v>98</v>
      </c>
      <c r="D75" t="s">
        <v>22</v>
      </c>
      <c r="E75" t="s">
        <v>16</v>
      </c>
      <c r="F75">
        <v>96</v>
      </c>
      <c r="G75">
        <v>77</v>
      </c>
      <c r="H75" t="s">
        <v>102</v>
      </c>
    </row>
    <row r="76" spans="1:8" x14ac:dyDescent="0.25">
      <c r="A76">
        <v>74</v>
      </c>
      <c r="B76" t="s">
        <v>13</v>
      </c>
      <c r="C76" t="s">
        <v>98</v>
      </c>
      <c r="D76" t="s">
        <v>24</v>
      </c>
      <c r="E76" t="s">
        <v>16</v>
      </c>
      <c r="F76">
        <v>96</v>
      </c>
      <c r="G76">
        <v>72</v>
      </c>
      <c r="H76" t="s">
        <v>103</v>
      </c>
    </row>
    <row r="77" spans="1:8" x14ac:dyDescent="0.25">
      <c r="A77">
        <v>75</v>
      </c>
      <c r="B77" t="s">
        <v>13</v>
      </c>
      <c r="C77" t="s">
        <v>98</v>
      </c>
      <c r="D77" t="s">
        <v>15</v>
      </c>
      <c r="E77" t="s">
        <v>26</v>
      </c>
      <c r="F77">
        <v>96</v>
      </c>
      <c r="G77">
        <v>42</v>
      </c>
      <c r="H77" t="s">
        <v>104</v>
      </c>
    </row>
    <row r="78" spans="1:8" x14ac:dyDescent="0.25">
      <c r="A78">
        <v>76</v>
      </c>
      <c r="B78" t="s">
        <v>13</v>
      </c>
      <c r="C78" t="s">
        <v>98</v>
      </c>
      <c r="D78" t="s">
        <v>18</v>
      </c>
      <c r="E78" t="s">
        <v>26</v>
      </c>
      <c r="F78">
        <v>96</v>
      </c>
      <c r="G78">
        <v>54</v>
      </c>
      <c r="H78" t="s">
        <v>105</v>
      </c>
    </row>
    <row r="79" spans="1:8" x14ac:dyDescent="0.25">
      <c r="A79">
        <v>77</v>
      </c>
      <c r="B79" t="s">
        <v>13</v>
      </c>
      <c r="C79" t="s">
        <v>98</v>
      </c>
      <c r="D79" t="s">
        <v>20</v>
      </c>
      <c r="E79" t="s">
        <v>26</v>
      </c>
      <c r="F79">
        <v>96</v>
      </c>
      <c r="G79">
        <v>68</v>
      </c>
      <c r="H79" t="s">
        <v>106</v>
      </c>
    </row>
    <row r="80" spans="1:8" x14ac:dyDescent="0.25">
      <c r="A80">
        <v>78</v>
      </c>
      <c r="B80" t="s">
        <v>13</v>
      </c>
      <c r="C80" t="s">
        <v>98</v>
      </c>
      <c r="D80" t="s">
        <v>22</v>
      </c>
      <c r="E80" t="s">
        <v>26</v>
      </c>
      <c r="F80">
        <v>96</v>
      </c>
      <c r="G80">
        <v>59</v>
      </c>
      <c r="H80" t="s">
        <v>107</v>
      </c>
    </row>
    <row r="81" spans="1:8" x14ac:dyDescent="0.25">
      <c r="A81">
        <v>79</v>
      </c>
      <c r="B81" t="s">
        <v>13</v>
      </c>
      <c r="C81" t="s">
        <v>98</v>
      </c>
      <c r="D81" t="s">
        <v>24</v>
      </c>
      <c r="E81" t="s">
        <v>26</v>
      </c>
      <c r="F81">
        <v>96</v>
      </c>
      <c r="G81">
        <v>50</v>
      </c>
      <c r="H81" t="s">
        <v>108</v>
      </c>
    </row>
    <row r="82" spans="1:8" x14ac:dyDescent="0.25">
      <c r="A82">
        <v>80</v>
      </c>
      <c r="B82" t="s">
        <v>13</v>
      </c>
      <c r="C82" t="s">
        <v>98</v>
      </c>
      <c r="D82" t="s">
        <v>15</v>
      </c>
      <c r="E82" t="s">
        <v>32</v>
      </c>
      <c r="F82">
        <v>96</v>
      </c>
      <c r="G82">
        <v>41</v>
      </c>
      <c r="H82" t="s">
        <v>109</v>
      </c>
    </row>
    <row r="83" spans="1:8" x14ac:dyDescent="0.25">
      <c r="A83">
        <v>81</v>
      </c>
      <c r="B83" t="s">
        <v>13</v>
      </c>
      <c r="C83" t="s">
        <v>98</v>
      </c>
      <c r="D83" t="s">
        <v>18</v>
      </c>
      <c r="E83" t="s">
        <v>32</v>
      </c>
      <c r="F83">
        <v>96</v>
      </c>
      <c r="G83">
        <v>42</v>
      </c>
      <c r="H83" t="s">
        <v>110</v>
      </c>
    </row>
    <row r="84" spans="1:8" x14ac:dyDescent="0.25">
      <c r="A84">
        <v>82</v>
      </c>
      <c r="B84" t="s">
        <v>13</v>
      </c>
      <c r="C84" t="s">
        <v>98</v>
      </c>
      <c r="D84" t="s">
        <v>20</v>
      </c>
      <c r="E84" t="s">
        <v>32</v>
      </c>
      <c r="F84">
        <v>96</v>
      </c>
      <c r="G84">
        <v>59</v>
      </c>
      <c r="H84" t="s">
        <v>111</v>
      </c>
    </row>
    <row r="85" spans="1:8" x14ac:dyDescent="0.25">
      <c r="A85">
        <v>83</v>
      </c>
      <c r="B85" t="s">
        <v>13</v>
      </c>
      <c r="C85" t="s">
        <v>98</v>
      </c>
      <c r="D85" t="s">
        <v>22</v>
      </c>
      <c r="E85" t="s">
        <v>32</v>
      </c>
      <c r="F85">
        <v>96</v>
      </c>
      <c r="G85">
        <v>80</v>
      </c>
      <c r="H85" t="s">
        <v>112</v>
      </c>
    </row>
    <row r="86" spans="1:8" x14ac:dyDescent="0.25">
      <c r="A86">
        <v>84</v>
      </c>
      <c r="B86" t="s">
        <v>13</v>
      </c>
      <c r="C86" t="s">
        <v>98</v>
      </c>
      <c r="D86" t="s">
        <v>24</v>
      </c>
      <c r="E86" t="s">
        <v>32</v>
      </c>
      <c r="F86">
        <v>96</v>
      </c>
      <c r="G86">
        <v>72</v>
      </c>
      <c r="H86" t="s">
        <v>113</v>
      </c>
    </row>
    <row r="87" spans="1:8" x14ac:dyDescent="0.25">
      <c r="A87">
        <v>85</v>
      </c>
      <c r="B87" t="s">
        <v>13</v>
      </c>
      <c r="C87" t="s">
        <v>98</v>
      </c>
      <c r="D87" t="s">
        <v>15</v>
      </c>
      <c r="E87" t="s">
        <v>38</v>
      </c>
      <c r="F87">
        <v>96</v>
      </c>
      <c r="G87">
        <v>55</v>
      </c>
      <c r="H87" t="s">
        <v>114</v>
      </c>
    </row>
    <row r="88" spans="1:8" x14ac:dyDescent="0.25">
      <c r="A88">
        <v>86</v>
      </c>
      <c r="B88" t="s">
        <v>13</v>
      </c>
      <c r="C88" t="s">
        <v>98</v>
      </c>
      <c r="D88" t="s">
        <v>18</v>
      </c>
      <c r="E88" t="s">
        <v>38</v>
      </c>
      <c r="F88">
        <v>96</v>
      </c>
      <c r="G88">
        <v>57</v>
      </c>
      <c r="H88" t="s">
        <v>115</v>
      </c>
    </row>
    <row r="89" spans="1:8" x14ac:dyDescent="0.25">
      <c r="A89">
        <v>87</v>
      </c>
      <c r="B89" t="s">
        <v>13</v>
      </c>
      <c r="C89" t="s">
        <v>98</v>
      </c>
      <c r="D89" t="s">
        <v>20</v>
      </c>
      <c r="E89" t="s">
        <v>38</v>
      </c>
      <c r="F89">
        <v>96</v>
      </c>
      <c r="G89">
        <v>66</v>
      </c>
      <c r="H89" t="s">
        <v>116</v>
      </c>
    </row>
    <row r="90" spans="1:8" x14ac:dyDescent="0.25">
      <c r="A90">
        <v>88</v>
      </c>
      <c r="B90" t="s">
        <v>13</v>
      </c>
      <c r="C90" t="s">
        <v>98</v>
      </c>
      <c r="D90" t="s">
        <v>22</v>
      </c>
      <c r="E90" t="s">
        <v>38</v>
      </c>
      <c r="F90">
        <v>96</v>
      </c>
      <c r="G90">
        <v>72</v>
      </c>
      <c r="H90" t="s">
        <v>117</v>
      </c>
    </row>
    <row r="91" spans="1:8" x14ac:dyDescent="0.25">
      <c r="A91">
        <v>89</v>
      </c>
      <c r="B91" t="s">
        <v>13</v>
      </c>
      <c r="C91" t="s">
        <v>98</v>
      </c>
      <c r="D91" t="s">
        <v>24</v>
      </c>
      <c r="E91" t="s">
        <v>38</v>
      </c>
      <c r="F91">
        <v>96</v>
      </c>
      <c r="G91">
        <v>77</v>
      </c>
      <c r="H91" t="s">
        <v>118</v>
      </c>
    </row>
    <row r="92" spans="1:8" x14ac:dyDescent="0.25">
      <c r="A92">
        <v>90</v>
      </c>
      <c r="B92" t="s">
        <v>13</v>
      </c>
      <c r="C92" t="s">
        <v>98</v>
      </c>
      <c r="D92" t="s">
        <v>15</v>
      </c>
      <c r="E92" t="s">
        <v>44</v>
      </c>
      <c r="F92">
        <v>96</v>
      </c>
      <c r="G92">
        <v>62</v>
      </c>
      <c r="H92" t="s">
        <v>119</v>
      </c>
    </row>
    <row r="93" spans="1:8" x14ac:dyDescent="0.25">
      <c r="A93">
        <v>91</v>
      </c>
      <c r="B93" t="s">
        <v>13</v>
      </c>
      <c r="C93" t="s">
        <v>98</v>
      </c>
      <c r="D93" t="s">
        <v>18</v>
      </c>
      <c r="E93" t="s">
        <v>44</v>
      </c>
      <c r="F93">
        <v>96</v>
      </c>
      <c r="G93">
        <v>43</v>
      </c>
      <c r="H93" t="s">
        <v>120</v>
      </c>
    </row>
    <row r="94" spans="1:8" x14ac:dyDescent="0.25">
      <c r="A94">
        <v>92</v>
      </c>
      <c r="B94" t="s">
        <v>13</v>
      </c>
      <c r="C94" t="s">
        <v>98</v>
      </c>
      <c r="D94" t="s">
        <v>20</v>
      </c>
      <c r="E94" t="s">
        <v>44</v>
      </c>
      <c r="F94">
        <v>96</v>
      </c>
      <c r="G94">
        <v>73</v>
      </c>
      <c r="H94" t="s">
        <v>121</v>
      </c>
    </row>
    <row r="95" spans="1:8" x14ac:dyDescent="0.25">
      <c r="A95">
        <v>93</v>
      </c>
      <c r="B95" t="s">
        <v>13</v>
      </c>
      <c r="C95" t="s">
        <v>98</v>
      </c>
      <c r="D95" t="s">
        <v>22</v>
      </c>
      <c r="E95" t="s">
        <v>44</v>
      </c>
      <c r="F95">
        <v>96</v>
      </c>
      <c r="G95">
        <v>44</v>
      </c>
      <c r="H95" t="s">
        <v>122</v>
      </c>
    </row>
    <row r="96" spans="1:8" x14ac:dyDescent="0.25">
      <c r="A96">
        <v>94</v>
      </c>
      <c r="B96" t="s">
        <v>13</v>
      </c>
      <c r="C96" t="s">
        <v>98</v>
      </c>
      <c r="D96" t="s">
        <v>24</v>
      </c>
      <c r="E96" t="s">
        <v>44</v>
      </c>
      <c r="F96">
        <v>96</v>
      </c>
      <c r="G96">
        <v>61</v>
      </c>
      <c r="H96" t="s">
        <v>123</v>
      </c>
    </row>
    <row r="97" spans="1:8" x14ac:dyDescent="0.25">
      <c r="A97">
        <v>95</v>
      </c>
      <c r="B97" t="s">
        <v>13</v>
      </c>
      <c r="C97" t="s">
        <v>98</v>
      </c>
      <c r="D97" t="s">
        <v>15</v>
      </c>
      <c r="E97" t="s">
        <v>50</v>
      </c>
      <c r="F97">
        <v>96</v>
      </c>
      <c r="G97">
        <v>46</v>
      </c>
      <c r="H97" t="s">
        <v>124</v>
      </c>
    </row>
    <row r="98" spans="1:8" x14ac:dyDescent="0.25">
      <c r="A98">
        <v>96</v>
      </c>
      <c r="B98" t="s">
        <v>13</v>
      </c>
      <c r="C98" t="s">
        <v>98</v>
      </c>
      <c r="D98" t="s">
        <v>18</v>
      </c>
      <c r="E98" t="s">
        <v>50</v>
      </c>
      <c r="F98">
        <v>96</v>
      </c>
      <c r="G98">
        <v>74</v>
      </c>
      <c r="H98" t="s">
        <v>125</v>
      </c>
    </row>
    <row r="99" spans="1:8" x14ac:dyDescent="0.25">
      <c r="A99">
        <v>97</v>
      </c>
      <c r="B99" t="s">
        <v>13</v>
      </c>
      <c r="C99" t="s">
        <v>98</v>
      </c>
      <c r="D99" t="s">
        <v>20</v>
      </c>
      <c r="E99" t="s">
        <v>50</v>
      </c>
      <c r="F99">
        <v>96</v>
      </c>
      <c r="G99">
        <v>69</v>
      </c>
      <c r="H99" t="s">
        <v>126</v>
      </c>
    </row>
    <row r="100" spans="1:8" x14ac:dyDescent="0.25">
      <c r="A100">
        <v>98</v>
      </c>
      <c r="B100" t="s">
        <v>13</v>
      </c>
      <c r="C100" t="s">
        <v>98</v>
      </c>
      <c r="D100" t="s">
        <v>22</v>
      </c>
      <c r="E100" t="s">
        <v>50</v>
      </c>
      <c r="F100">
        <v>96</v>
      </c>
      <c r="G100">
        <v>62</v>
      </c>
      <c r="H100" t="s">
        <v>127</v>
      </c>
    </row>
    <row r="101" spans="1:8" x14ac:dyDescent="0.25">
      <c r="A101">
        <v>99</v>
      </c>
      <c r="B101" t="s">
        <v>13</v>
      </c>
      <c r="C101" t="s">
        <v>98</v>
      </c>
      <c r="D101" t="s">
        <v>24</v>
      </c>
      <c r="E101" t="s">
        <v>50</v>
      </c>
      <c r="F101">
        <v>96</v>
      </c>
      <c r="G101">
        <v>57</v>
      </c>
      <c r="H101" t="s">
        <v>128</v>
      </c>
    </row>
    <row r="102" spans="1:8" x14ac:dyDescent="0.25">
      <c r="A102">
        <v>100</v>
      </c>
      <c r="B102" t="s">
        <v>13</v>
      </c>
      <c r="C102" t="s">
        <v>98</v>
      </c>
      <c r="D102" t="s">
        <v>15</v>
      </c>
      <c r="E102" t="s">
        <v>56</v>
      </c>
      <c r="F102">
        <v>96</v>
      </c>
      <c r="G102">
        <v>72</v>
      </c>
      <c r="H102" t="s">
        <v>129</v>
      </c>
    </row>
    <row r="103" spans="1:8" x14ac:dyDescent="0.25">
      <c r="A103">
        <v>101</v>
      </c>
      <c r="B103" t="s">
        <v>13</v>
      </c>
      <c r="C103" t="s">
        <v>98</v>
      </c>
      <c r="D103" t="s">
        <v>18</v>
      </c>
      <c r="E103" t="s">
        <v>56</v>
      </c>
      <c r="F103">
        <v>96</v>
      </c>
      <c r="G103">
        <v>70</v>
      </c>
      <c r="H103" t="s">
        <v>130</v>
      </c>
    </row>
    <row r="104" spans="1:8" x14ac:dyDescent="0.25">
      <c r="A104">
        <v>102</v>
      </c>
      <c r="B104" t="s">
        <v>13</v>
      </c>
      <c r="C104" t="s">
        <v>98</v>
      </c>
      <c r="D104" t="s">
        <v>20</v>
      </c>
      <c r="E104" t="s">
        <v>56</v>
      </c>
      <c r="F104">
        <v>96</v>
      </c>
      <c r="G104">
        <v>71</v>
      </c>
      <c r="H104" t="s">
        <v>131</v>
      </c>
    </row>
    <row r="105" spans="1:8" x14ac:dyDescent="0.25">
      <c r="A105">
        <v>103</v>
      </c>
      <c r="B105" t="s">
        <v>13</v>
      </c>
      <c r="C105" t="s">
        <v>98</v>
      </c>
      <c r="D105" t="s">
        <v>22</v>
      </c>
      <c r="E105" t="s">
        <v>56</v>
      </c>
      <c r="F105">
        <v>96</v>
      </c>
      <c r="G105">
        <v>76</v>
      </c>
      <c r="H105" t="s">
        <v>132</v>
      </c>
    </row>
    <row r="106" spans="1:8" x14ac:dyDescent="0.25">
      <c r="A106">
        <v>104</v>
      </c>
      <c r="B106" t="s">
        <v>13</v>
      </c>
      <c r="C106" t="s">
        <v>98</v>
      </c>
      <c r="D106" t="s">
        <v>24</v>
      </c>
      <c r="E106" t="s">
        <v>56</v>
      </c>
      <c r="F106">
        <v>96</v>
      </c>
      <c r="G106">
        <v>43</v>
      </c>
      <c r="H106" t="s">
        <v>133</v>
      </c>
    </row>
    <row r="107" spans="1:8" x14ac:dyDescent="0.25">
      <c r="A107">
        <v>105</v>
      </c>
      <c r="B107" t="s">
        <v>13</v>
      </c>
      <c r="C107" t="s">
        <v>134</v>
      </c>
      <c r="D107" t="s">
        <v>15</v>
      </c>
      <c r="E107" t="s">
        <v>16</v>
      </c>
      <c r="F107">
        <v>115</v>
      </c>
      <c r="G107">
        <v>52</v>
      </c>
      <c r="H107" t="s">
        <v>135</v>
      </c>
    </row>
    <row r="108" spans="1:8" x14ac:dyDescent="0.25">
      <c r="A108">
        <v>106</v>
      </c>
      <c r="B108" t="s">
        <v>13</v>
      </c>
      <c r="C108" t="s">
        <v>134</v>
      </c>
      <c r="D108" t="s">
        <v>18</v>
      </c>
      <c r="E108" t="s">
        <v>16</v>
      </c>
      <c r="F108">
        <v>115</v>
      </c>
      <c r="G108">
        <v>57</v>
      </c>
      <c r="H108" t="s">
        <v>136</v>
      </c>
    </row>
    <row r="109" spans="1:8" x14ac:dyDescent="0.25">
      <c r="A109">
        <v>107</v>
      </c>
      <c r="B109" t="s">
        <v>13</v>
      </c>
      <c r="C109" t="s">
        <v>134</v>
      </c>
      <c r="D109" t="s">
        <v>20</v>
      </c>
      <c r="E109" t="s">
        <v>16</v>
      </c>
      <c r="F109">
        <v>115</v>
      </c>
      <c r="G109">
        <v>49</v>
      </c>
      <c r="H109" t="s">
        <v>137</v>
      </c>
    </row>
    <row r="110" spans="1:8" x14ac:dyDescent="0.25">
      <c r="A110">
        <v>108</v>
      </c>
      <c r="B110" t="s">
        <v>13</v>
      </c>
      <c r="C110" t="s">
        <v>134</v>
      </c>
      <c r="D110" t="s">
        <v>22</v>
      </c>
      <c r="E110" t="s">
        <v>16</v>
      </c>
      <c r="F110">
        <v>115</v>
      </c>
      <c r="G110">
        <v>52</v>
      </c>
      <c r="H110" t="s">
        <v>138</v>
      </c>
    </row>
    <row r="111" spans="1:8" x14ac:dyDescent="0.25">
      <c r="A111">
        <v>109</v>
      </c>
      <c r="B111" t="s">
        <v>13</v>
      </c>
      <c r="C111" t="s">
        <v>134</v>
      </c>
      <c r="D111" t="s">
        <v>24</v>
      </c>
      <c r="E111" t="s">
        <v>16</v>
      </c>
      <c r="F111">
        <v>115</v>
      </c>
      <c r="G111">
        <v>63</v>
      </c>
      <c r="H111" t="s">
        <v>139</v>
      </c>
    </row>
    <row r="112" spans="1:8" x14ac:dyDescent="0.25">
      <c r="A112">
        <v>110</v>
      </c>
      <c r="B112" t="s">
        <v>13</v>
      </c>
      <c r="C112" t="s">
        <v>134</v>
      </c>
      <c r="D112" t="s">
        <v>15</v>
      </c>
      <c r="E112" t="s">
        <v>26</v>
      </c>
      <c r="F112">
        <v>115</v>
      </c>
      <c r="G112">
        <v>45</v>
      </c>
      <c r="H112" t="s">
        <v>140</v>
      </c>
    </row>
    <row r="113" spans="1:8" x14ac:dyDescent="0.25">
      <c r="A113">
        <v>111</v>
      </c>
      <c r="B113" t="s">
        <v>13</v>
      </c>
      <c r="C113" t="s">
        <v>134</v>
      </c>
      <c r="D113" t="s">
        <v>18</v>
      </c>
      <c r="E113" t="s">
        <v>26</v>
      </c>
      <c r="F113">
        <v>115</v>
      </c>
      <c r="G113">
        <v>69</v>
      </c>
      <c r="H113" t="s">
        <v>141</v>
      </c>
    </row>
    <row r="114" spans="1:8" x14ac:dyDescent="0.25">
      <c r="A114">
        <v>112</v>
      </c>
      <c r="B114" t="s">
        <v>13</v>
      </c>
      <c r="C114" t="s">
        <v>134</v>
      </c>
      <c r="D114" t="s">
        <v>20</v>
      </c>
      <c r="E114" t="s">
        <v>26</v>
      </c>
      <c r="F114">
        <v>115</v>
      </c>
      <c r="G114">
        <v>50</v>
      </c>
      <c r="H114" t="s">
        <v>142</v>
      </c>
    </row>
    <row r="115" spans="1:8" x14ac:dyDescent="0.25">
      <c r="A115">
        <v>113</v>
      </c>
      <c r="B115" t="s">
        <v>13</v>
      </c>
      <c r="C115" t="s">
        <v>134</v>
      </c>
      <c r="D115" t="s">
        <v>22</v>
      </c>
      <c r="E115" t="s">
        <v>26</v>
      </c>
      <c r="F115">
        <v>115</v>
      </c>
      <c r="G115">
        <v>45</v>
      </c>
      <c r="H115" t="s">
        <v>143</v>
      </c>
    </row>
    <row r="116" spans="1:8" x14ac:dyDescent="0.25">
      <c r="A116">
        <v>114</v>
      </c>
      <c r="B116" t="s">
        <v>13</v>
      </c>
      <c r="C116" t="s">
        <v>134</v>
      </c>
      <c r="D116" t="s">
        <v>24</v>
      </c>
      <c r="E116" t="s">
        <v>26</v>
      </c>
      <c r="F116">
        <v>115</v>
      </c>
      <c r="G116">
        <v>67</v>
      </c>
      <c r="H116" t="s">
        <v>144</v>
      </c>
    </row>
    <row r="117" spans="1:8" x14ac:dyDescent="0.25">
      <c r="A117">
        <v>115</v>
      </c>
      <c r="B117" t="s">
        <v>13</v>
      </c>
      <c r="C117" t="s">
        <v>134</v>
      </c>
      <c r="D117" t="s">
        <v>15</v>
      </c>
      <c r="E117" t="s">
        <v>32</v>
      </c>
      <c r="F117">
        <v>115</v>
      </c>
      <c r="G117">
        <v>54</v>
      </c>
      <c r="H117" t="s">
        <v>145</v>
      </c>
    </row>
    <row r="118" spans="1:8" x14ac:dyDescent="0.25">
      <c r="A118">
        <v>116</v>
      </c>
      <c r="B118" t="s">
        <v>13</v>
      </c>
      <c r="C118" t="s">
        <v>134</v>
      </c>
      <c r="D118" t="s">
        <v>18</v>
      </c>
      <c r="E118" t="s">
        <v>32</v>
      </c>
      <c r="F118">
        <v>115</v>
      </c>
      <c r="G118">
        <v>75</v>
      </c>
      <c r="H118" t="s">
        <v>146</v>
      </c>
    </row>
    <row r="119" spans="1:8" x14ac:dyDescent="0.25">
      <c r="A119">
        <v>117</v>
      </c>
      <c r="B119" t="s">
        <v>13</v>
      </c>
      <c r="C119" t="s">
        <v>134</v>
      </c>
      <c r="D119" t="s">
        <v>20</v>
      </c>
      <c r="E119" t="s">
        <v>32</v>
      </c>
      <c r="F119">
        <v>115</v>
      </c>
      <c r="G119">
        <v>67</v>
      </c>
      <c r="H119" t="s">
        <v>147</v>
      </c>
    </row>
    <row r="120" spans="1:8" x14ac:dyDescent="0.25">
      <c r="A120">
        <v>118</v>
      </c>
      <c r="B120" t="s">
        <v>13</v>
      </c>
      <c r="C120" t="s">
        <v>134</v>
      </c>
      <c r="D120" t="s">
        <v>22</v>
      </c>
      <c r="E120" t="s">
        <v>32</v>
      </c>
      <c r="F120">
        <v>115</v>
      </c>
      <c r="G120">
        <v>75</v>
      </c>
      <c r="H120" t="s">
        <v>148</v>
      </c>
    </row>
    <row r="121" spans="1:8" x14ac:dyDescent="0.25">
      <c r="A121">
        <v>119</v>
      </c>
      <c r="B121" t="s">
        <v>13</v>
      </c>
      <c r="C121" t="s">
        <v>134</v>
      </c>
      <c r="D121" t="s">
        <v>24</v>
      </c>
      <c r="E121" t="s">
        <v>32</v>
      </c>
      <c r="F121">
        <v>115</v>
      </c>
      <c r="G121">
        <v>74</v>
      </c>
      <c r="H121" t="s">
        <v>149</v>
      </c>
    </row>
    <row r="122" spans="1:8" x14ac:dyDescent="0.25">
      <c r="A122">
        <v>120</v>
      </c>
      <c r="B122" t="s">
        <v>13</v>
      </c>
      <c r="C122" t="s">
        <v>134</v>
      </c>
      <c r="D122" t="s">
        <v>15</v>
      </c>
      <c r="E122" t="s">
        <v>38</v>
      </c>
      <c r="F122">
        <v>115</v>
      </c>
      <c r="G122">
        <v>66</v>
      </c>
      <c r="H122" t="s">
        <v>150</v>
      </c>
    </row>
    <row r="123" spans="1:8" x14ac:dyDescent="0.25">
      <c r="A123">
        <v>121</v>
      </c>
      <c r="B123" t="s">
        <v>13</v>
      </c>
      <c r="C123" t="s">
        <v>134</v>
      </c>
      <c r="D123" t="s">
        <v>18</v>
      </c>
      <c r="E123" t="s">
        <v>38</v>
      </c>
      <c r="F123">
        <v>115</v>
      </c>
      <c r="G123">
        <v>49</v>
      </c>
      <c r="H123" t="s">
        <v>151</v>
      </c>
    </row>
    <row r="124" spans="1:8" x14ac:dyDescent="0.25">
      <c r="A124">
        <v>122</v>
      </c>
      <c r="B124" t="s">
        <v>13</v>
      </c>
      <c r="C124" t="s">
        <v>134</v>
      </c>
      <c r="D124" t="s">
        <v>20</v>
      </c>
      <c r="E124" t="s">
        <v>38</v>
      </c>
      <c r="F124">
        <v>115</v>
      </c>
      <c r="G124">
        <v>66</v>
      </c>
      <c r="H124" t="s">
        <v>152</v>
      </c>
    </row>
    <row r="125" spans="1:8" x14ac:dyDescent="0.25">
      <c r="A125">
        <v>123</v>
      </c>
      <c r="B125" t="s">
        <v>13</v>
      </c>
      <c r="C125" t="s">
        <v>134</v>
      </c>
      <c r="D125" t="s">
        <v>22</v>
      </c>
      <c r="E125" t="s">
        <v>38</v>
      </c>
      <c r="F125">
        <v>115</v>
      </c>
      <c r="G125">
        <v>71</v>
      </c>
      <c r="H125" t="s">
        <v>153</v>
      </c>
    </row>
    <row r="126" spans="1:8" x14ac:dyDescent="0.25">
      <c r="A126">
        <v>124</v>
      </c>
      <c r="B126" t="s">
        <v>13</v>
      </c>
      <c r="C126" t="s">
        <v>134</v>
      </c>
      <c r="D126" t="s">
        <v>24</v>
      </c>
      <c r="E126" t="s">
        <v>38</v>
      </c>
      <c r="F126">
        <v>115</v>
      </c>
      <c r="G126">
        <v>52</v>
      </c>
      <c r="H126" t="s">
        <v>154</v>
      </c>
    </row>
    <row r="127" spans="1:8" x14ac:dyDescent="0.25">
      <c r="A127">
        <v>125</v>
      </c>
      <c r="B127" t="s">
        <v>13</v>
      </c>
      <c r="C127" t="s">
        <v>134</v>
      </c>
      <c r="D127" t="s">
        <v>15</v>
      </c>
      <c r="E127" t="s">
        <v>44</v>
      </c>
      <c r="F127">
        <v>115</v>
      </c>
      <c r="G127">
        <v>76</v>
      </c>
      <c r="H127" t="s">
        <v>155</v>
      </c>
    </row>
    <row r="128" spans="1:8" x14ac:dyDescent="0.25">
      <c r="A128">
        <v>126</v>
      </c>
      <c r="B128" t="s">
        <v>13</v>
      </c>
      <c r="C128" t="s">
        <v>134</v>
      </c>
      <c r="D128" t="s">
        <v>18</v>
      </c>
      <c r="E128" t="s">
        <v>44</v>
      </c>
      <c r="F128">
        <v>115</v>
      </c>
      <c r="G128">
        <v>47</v>
      </c>
      <c r="H128" t="s">
        <v>156</v>
      </c>
    </row>
    <row r="129" spans="1:8" x14ac:dyDescent="0.25">
      <c r="A129">
        <v>127</v>
      </c>
      <c r="B129" t="s">
        <v>13</v>
      </c>
      <c r="C129" t="s">
        <v>134</v>
      </c>
      <c r="D129" t="s">
        <v>20</v>
      </c>
      <c r="E129" t="s">
        <v>44</v>
      </c>
      <c r="F129">
        <v>115</v>
      </c>
      <c r="G129">
        <v>58</v>
      </c>
      <c r="H129" t="s">
        <v>157</v>
      </c>
    </row>
    <row r="130" spans="1:8" x14ac:dyDescent="0.25">
      <c r="A130">
        <v>128</v>
      </c>
      <c r="B130" t="s">
        <v>13</v>
      </c>
      <c r="C130" t="s">
        <v>134</v>
      </c>
      <c r="D130" t="s">
        <v>22</v>
      </c>
      <c r="E130" t="s">
        <v>44</v>
      </c>
      <c r="F130">
        <v>115</v>
      </c>
      <c r="G130">
        <v>45</v>
      </c>
      <c r="H130" t="s">
        <v>158</v>
      </c>
    </row>
    <row r="131" spans="1:8" x14ac:dyDescent="0.25">
      <c r="A131">
        <v>129</v>
      </c>
      <c r="B131" t="s">
        <v>13</v>
      </c>
      <c r="C131" t="s">
        <v>134</v>
      </c>
      <c r="D131" t="s">
        <v>24</v>
      </c>
      <c r="E131" t="s">
        <v>44</v>
      </c>
      <c r="F131">
        <v>115</v>
      </c>
      <c r="G131">
        <v>73</v>
      </c>
      <c r="H131" t="s">
        <v>159</v>
      </c>
    </row>
    <row r="132" spans="1:8" x14ac:dyDescent="0.25">
      <c r="A132">
        <v>130</v>
      </c>
      <c r="B132" t="s">
        <v>13</v>
      </c>
      <c r="C132" t="s">
        <v>134</v>
      </c>
      <c r="D132" t="s">
        <v>15</v>
      </c>
      <c r="E132" t="s">
        <v>50</v>
      </c>
      <c r="F132">
        <v>115</v>
      </c>
      <c r="G132">
        <v>79</v>
      </c>
      <c r="H132" t="s">
        <v>160</v>
      </c>
    </row>
    <row r="133" spans="1:8" x14ac:dyDescent="0.25">
      <c r="A133">
        <v>131</v>
      </c>
      <c r="B133" t="s">
        <v>13</v>
      </c>
      <c r="C133" t="s">
        <v>134</v>
      </c>
      <c r="D133" t="s">
        <v>18</v>
      </c>
      <c r="E133" t="s">
        <v>50</v>
      </c>
      <c r="F133">
        <v>115</v>
      </c>
      <c r="G133">
        <v>69</v>
      </c>
      <c r="H133" t="s">
        <v>161</v>
      </c>
    </row>
    <row r="134" spans="1:8" x14ac:dyDescent="0.25">
      <c r="A134">
        <v>132</v>
      </c>
      <c r="B134" t="s">
        <v>13</v>
      </c>
      <c r="C134" t="s">
        <v>134</v>
      </c>
      <c r="D134" t="s">
        <v>20</v>
      </c>
      <c r="E134" t="s">
        <v>50</v>
      </c>
      <c r="F134">
        <v>115</v>
      </c>
      <c r="G134">
        <v>56</v>
      </c>
      <c r="H134" t="s">
        <v>162</v>
      </c>
    </row>
    <row r="135" spans="1:8" x14ac:dyDescent="0.25">
      <c r="A135">
        <v>133</v>
      </c>
      <c r="B135" t="s">
        <v>13</v>
      </c>
      <c r="C135" t="s">
        <v>134</v>
      </c>
      <c r="D135" t="s">
        <v>22</v>
      </c>
      <c r="E135" t="s">
        <v>50</v>
      </c>
      <c r="F135">
        <v>115</v>
      </c>
      <c r="G135">
        <v>58</v>
      </c>
      <c r="H135" t="s">
        <v>163</v>
      </c>
    </row>
    <row r="136" spans="1:8" x14ac:dyDescent="0.25">
      <c r="A136">
        <v>134</v>
      </c>
      <c r="B136" t="s">
        <v>13</v>
      </c>
      <c r="C136" t="s">
        <v>134</v>
      </c>
      <c r="D136" t="s">
        <v>24</v>
      </c>
      <c r="E136" t="s">
        <v>50</v>
      </c>
      <c r="F136">
        <v>115</v>
      </c>
      <c r="G136">
        <v>58</v>
      </c>
      <c r="H136" t="s">
        <v>164</v>
      </c>
    </row>
    <row r="137" spans="1:8" x14ac:dyDescent="0.25">
      <c r="A137">
        <v>135</v>
      </c>
      <c r="B137" t="s">
        <v>13</v>
      </c>
      <c r="C137" t="s">
        <v>134</v>
      </c>
      <c r="D137" t="s">
        <v>15</v>
      </c>
      <c r="E137" t="s">
        <v>56</v>
      </c>
      <c r="F137">
        <v>115</v>
      </c>
      <c r="G137">
        <v>73</v>
      </c>
      <c r="H137" t="s">
        <v>165</v>
      </c>
    </row>
    <row r="138" spans="1:8" x14ac:dyDescent="0.25">
      <c r="A138">
        <v>136</v>
      </c>
      <c r="B138" t="s">
        <v>13</v>
      </c>
      <c r="C138" t="s">
        <v>134</v>
      </c>
      <c r="D138" t="s">
        <v>18</v>
      </c>
      <c r="E138" t="s">
        <v>56</v>
      </c>
      <c r="F138">
        <v>115</v>
      </c>
      <c r="G138">
        <v>54</v>
      </c>
      <c r="H138" t="s">
        <v>166</v>
      </c>
    </row>
    <row r="139" spans="1:8" x14ac:dyDescent="0.25">
      <c r="A139">
        <v>137</v>
      </c>
      <c r="B139" t="s">
        <v>13</v>
      </c>
      <c r="C139" t="s">
        <v>134</v>
      </c>
      <c r="D139" t="s">
        <v>20</v>
      </c>
      <c r="E139" t="s">
        <v>56</v>
      </c>
      <c r="F139">
        <v>115</v>
      </c>
      <c r="G139">
        <v>55</v>
      </c>
      <c r="H139" t="s">
        <v>167</v>
      </c>
    </row>
    <row r="140" spans="1:8" x14ac:dyDescent="0.25">
      <c r="A140">
        <v>138</v>
      </c>
      <c r="B140" t="s">
        <v>13</v>
      </c>
      <c r="C140" t="s">
        <v>134</v>
      </c>
      <c r="D140" t="s">
        <v>22</v>
      </c>
      <c r="E140" t="s">
        <v>56</v>
      </c>
      <c r="F140">
        <v>115</v>
      </c>
      <c r="G140">
        <v>78</v>
      </c>
      <c r="H140" t="s">
        <v>168</v>
      </c>
    </row>
    <row r="141" spans="1:8" x14ac:dyDescent="0.25">
      <c r="A141">
        <v>139</v>
      </c>
      <c r="B141" t="s">
        <v>13</v>
      </c>
      <c r="C141" t="s">
        <v>134</v>
      </c>
      <c r="D141" t="s">
        <v>24</v>
      </c>
      <c r="E141" t="s">
        <v>56</v>
      </c>
      <c r="F141">
        <v>115</v>
      </c>
      <c r="G141">
        <v>73</v>
      </c>
      <c r="H141" t="s">
        <v>169</v>
      </c>
    </row>
    <row r="142" spans="1:8" x14ac:dyDescent="0.25">
      <c r="A142">
        <v>140</v>
      </c>
      <c r="B142" t="s">
        <v>13</v>
      </c>
      <c r="C142" t="s">
        <v>170</v>
      </c>
      <c r="D142" t="s">
        <v>15</v>
      </c>
      <c r="E142" t="s">
        <v>16</v>
      </c>
      <c r="F142">
        <v>116</v>
      </c>
      <c r="G142">
        <v>61</v>
      </c>
      <c r="H142" t="s">
        <v>171</v>
      </c>
    </row>
    <row r="143" spans="1:8" x14ac:dyDescent="0.25">
      <c r="A143">
        <v>141</v>
      </c>
      <c r="B143" t="s">
        <v>13</v>
      </c>
      <c r="C143" t="s">
        <v>170</v>
      </c>
      <c r="D143" t="s">
        <v>18</v>
      </c>
      <c r="E143" t="s">
        <v>16</v>
      </c>
      <c r="F143">
        <v>116</v>
      </c>
      <c r="G143">
        <v>67</v>
      </c>
      <c r="H143" t="s">
        <v>172</v>
      </c>
    </row>
    <row r="144" spans="1:8" x14ac:dyDescent="0.25">
      <c r="A144">
        <v>142</v>
      </c>
      <c r="B144" t="s">
        <v>13</v>
      </c>
      <c r="C144" t="s">
        <v>170</v>
      </c>
      <c r="D144" t="s">
        <v>20</v>
      </c>
      <c r="E144" t="s">
        <v>16</v>
      </c>
      <c r="F144">
        <v>116</v>
      </c>
      <c r="G144">
        <v>78</v>
      </c>
      <c r="H144" t="s">
        <v>173</v>
      </c>
    </row>
    <row r="145" spans="1:8" x14ac:dyDescent="0.25">
      <c r="A145">
        <v>143</v>
      </c>
      <c r="B145" t="s">
        <v>13</v>
      </c>
      <c r="C145" t="s">
        <v>170</v>
      </c>
      <c r="D145" t="s">
        <v>22</v>
      </c>
      <c r="E145" t="s">
        <v>16</v>
      </c>
      <c r="F145">
        <v>116</v>
      </c>
      <c r="G145">
        <v>80</v>
      </c>
      <c r="H145" t="s">
        <v>174</v>
      </c>
    </row>
    <row r="146" spans="1:8" x14ac:dyDescent="0.25">
      <c r="A146">
        <v>144</v>
      </c>
      <c r="B146" t="s">
        <v>13</v>
      </c>
      <c r="C146" t="s">
        <v>170</v>
      </c>
      <c r="D146" t="s">
        <v>24</v>
      </c>
      <c r="E146" t="s">
        <v>16</v>
      </c>
      <c r="F146">
        <v>116</v>
      </c>
      <c r="G146">
        <v>47</v>
      </c>
      <c r="H146" t="s">
        <v>175</v>
      </c>
    </row>
    <row r="147" spans="1:8" x14ac:dyDescent="0.25">
      <c r="A147">
        <v>145</v>
      </c>
      <c r="B147" t="s">
        <v>13</v>
      </c>
      <c r="C147" t="s">
        <v>170</v>
      </c>
      <c r="D147" t="s">
        <v>15</v>
      </c>
      <c r="E147" t="s">
        <v>26</v>
      </c>
      <c r="F147">
        <v>116</v>
      </c>
      <c r="G147">
        <v>70</v>
      </c>
      <c r="H147" t="s">
        <v>176</v>
      </c>
    </row>
    <row r="148" spans="1:8" x14ac:dyDescent="0.25">
      <c r="A148">
        <v>146</v>
      </c>
      <c r="B148" t="s">
        <v>13</v>
      </c>
      <c r="C148" t="s">
        <v>170</v>
      </c>
      <c r="D148" t="s">
        <v>18</v>
      </c>
      <c r="E148" t="s">
        <v>26</v>
      </c>
      <c r="F148">
        <v>116</v>
      </c>
      <c r="G148">
        <v>42</v>
      </c>
      <c r="H148" t="s">
        <v>177</v>
      </c>
    </row>
    <row r="149" spans="1:8" x14ac:dyDescent="0.25">
      <c r="A149">
        <v>147</v>
      </c>
      <c r="B149" t="s">
        <v>13</v>
      </c>
      <c r="C149" t="s">
        <v>170</v>
      </c>
      <c r="D149" t="s">
        <v>20</v>
      </c>
      <c r="E149" t="s">
        <v>26</v>
      </c>
      <c r="F149">
        <v>116</v>
      </c>
      <c r="G149">
        <v>42</v>
      </c>
      <c r="H149" t="s">
        <v>178</v>
      </c>
    </row>
    <row r="150" spans="1:8" x14ac:dyDescent="0.25">
      <c r="A150">
        <v>148</v>
      </c>
      <c r="B150" t="s">
        <v>13</v>
      </c>
      <c r="C150" t="s">
        <v>170</v>
      </c>
      <c r="D150" t="s">
        <v>22</v>
      </c>
      <c r="E150" t="s">
        <v>26</v>
      </c>
      <c r="F150">
        <v>116</v>
      </c>
      <c r="G150">
        <v>73</v>
      </c>
      <c r="H150" t="s">
        <v>179</v>
      </c>
    </row>
    <row r="151" spans="1:8" x14ac:dyDescent="0.25">
      <c r="A151">
        <v>149</v>
      </c>
      <c r="B151" t="s">
        <v>13</v>
      </c>
      <c r="C151" t="s">
        <v>170</v>
      </c>
      <c r="D151" t="s">
        <v>24</v>
      </c>
      <c r="E151" t="s">
        <v>26</v>
      </c>
      <c r="F151">
        <v>116</v>
      </c>
      <c r="G151">
        <v>59</v>
      </c>
      <c r="H151" t="s">
        <v>180</v>
      </c>
    </row>
    <row r="152" spans="1:8" x14ac:dyDescent="0.25">
      <c r="A152">
        <v>150</v>
      </c>
      <c r="B152" t="s">
        <v>13</v>
      </c>
      <c r="C152" t="s">
        <v>170</v>
      </c>
      <c r="D152" t="s">
        <v>15</v>
      </c>
      <c r="E152" t="s">
        <v>32</v>
      </c>
      <c r="F152">
        <v>116</v>
      </c>
      <c r="G152">
        <v>55</v>
      </c>
      <c r="H152" t="s">
        <v>181</v>
      </c>
    </row>
    <row r="153" spans="1:8" x14ac:dyDescent="0.25">
      <c r="A153">
        <v>151</v>
      </c>
      <c r="B153" t="s">
        <v>13</v>
      </c>
      <c r="C153" t="s">
        <v>170</v>
      </c>
      <c r="D153" t="s">
        <v>18</v>
      </c>
      <c r="E153" t="s">
        <v>32</v>
      </c>
      <c r="F153">
        <v>116</v>
      </c>
      <c r="G153">
        <v>60</v>
      </c>
      <c r="H153" t="s">
        <v>182</v>
      </c>
    </row>
    <row r="154" spans="1:8" x14ac:dyDescent="0.25">
      <c r="A154">
        <v>152</v>
      </c>
      <c r="B154" t="s">
        <v>13</v>
      </c>
      <c r="C154" t="s">
        <v>170</v>
      </c>
      <c r="D154" t="s">
        <v>20</v>
      </c>
      <c r="E154" t="s">
        <v>32</v>
      </c>
      <c r="F154">
        <v>116</v>
      </c>
      <c r="G154">
        <v>59</v>
      </c>
      <c r="H154" t="s">
        <v>183</v>
      </c>
    </row>
    <row r="155" spans="1:8" x14ac:dyDescent="0.25">
      <c r="A155">
        <v>153</v>
      </c>
      <c r="B155" t="s">
        <v>13</v>
      </c>
      <c r="C155" t="s">
        <v>170</v>
      </c>
      <c r="D155" t="s">
        <v>22</v>
      </c>
      <c r="E155" t="s">
        <v>32</v>
      </c>
      <c r="F155">
        <v>116</v>
      </c>
      <c r="G155">
        <v>72</v>
      </c>
      <c r="H155" t="s">
        <v>184</v>
      </c>
    </row>
    <row r="156" spans="1:8" x14ac:dyDescent="0.25">
      <c r="A156">
        <v>154</v>
      </c>
      <c r="B156" t="s">
        <v>13</v>
      </c>
      <c r="C156" t="s">
        <v>170</v>
      </c>
      <c r="D156" t="s">
        <v>24</v>
      </c>
      <c r="E156" t="s">
        <v>32</v>
      </c>
      <c r="F156">
        <v>116</v>
      </c>
      <c r="G156">
        <v>54</v>
      </c>
      <c r="H156" t="s">
        <v>185</v>
      </c>
    </row>
    <row r="157" spans="1:8" x14ac:dyDescent="0.25">
      <c r="A157">
        <v>155</v>
      </c>
      <c r="B157" t="s">
        <v>13</v>
      </c>
      <c r="C157" t="s">
        <v>170</v>
      </c>
      <c r="D157" t="s">
        <v>15</v>
      </c>
      <c r="E157" t="s">
        <v>38</v>
      </c>
      <c r="F157">
        <v>116</v>
      </c>
      <c r="G157">
        <v>49</v>
      </c>
      <c r="H157" t="s">
        <v>186</v>
      </c>
    </row>
    <row r="158" spans="1:8" x14ac:dyDescent="0.25">
      <c r="A158">
        <v>156</v>
      </c>
      <c r="B158" t="s">
        <v>13</v>
      </c>
      <c r="C158" t="s">
        <v>170</v>
      </c>
      <c r="D158" t="s">
        <v>18</v>
      </c>
      <c r="E158" t="s">
        <v>38</v>
      </c>
      <c r="F158">
        <v>116</v>
      </c>
      <c r="G158">
        <v>58</v>
      </c>
      <c r="H158" t="s">
        <v>187</v>
      </c>
    </row>
    <row r="159" spans="1:8" x14ac:dyDescent="0.25">
      <c r="A159">
        <v>157</v>
      </c>
      <c r="B159" t="s">
        <v>13</v>
      </c>
      <c r="C159" t="s">
        <v>170</v>
      </c>
      <c r="D159" t="s">
        <v>20</v>
      </c>
      <c r="E159" t="s">
        <v>38</v>
      </c>
      <c r="F159">
        <v>116</v>
      </c>
      <c r="G159">
        <v>42</v>
      </c>
      <c r="H159" t="s">
        <v>188</v>
      </c>
    </row>
    <row r="160" spans="1:8" x14ac:dyDescent="0.25">
      <c r="A160">
        <v>158</v>
      </c>
      <c r="B160" t="s">
        <v>13</v>
      </c>
      <c r="C160" t="s">
        <v>170</v>
      </c>
      <c r="D160" t="s">
        <v>22</v>
      </c>
      <c r="E160" t="s">
        <v>38</v>
      </c>
      <c r="F160">
        <v>116</v>
      </c>
      <c r="G160">
        <v>72</v>
      </c>
      <c r="H160" t="s">
        <v>189</v>
      </c>
    </row>
    <row r="161" spans="1:8" x14ac:dyDescent="0.25">
      <c r="A161">
        <v>159</v>
      </c>
      <c r="B161" t="s">
        <v>13</v>
      </c>
      <c r="C161" t="s">
        <v>170</v>
      </c>
      <c r="D161" t="s">
        <v>24</v>
      </c>
      <c r="E161" t="s">
        <v>38</v>
      </c>
      <c r="F161">
        <v>116</v>
      </c>
      <c r="G161">
        <v>51</v>
      </c>
      <c r="H161" t="s">
        <v>190</v>
      </c>
    </row>
    <row r="162" spans="1:8" x14ac:dyDescent="0.25">
      <c r="A162">
        <v>160</v>
      </c>
      <c r="B162" t="s">
        <v>13</v>
      </c>
      <c r="C162" t="s">
        <v>170</v>
      </c>
      <c r="D162" t="s">
        <v>15</v>
      </c>
      <c r="E162" t="s">
        <v>44</v>
      </c>
      <c r="F162">
        <v>116</v>
      </c>
      <c r="G162">
        <v>53</v>
      </c>
      <c r="H162" t="s">
        <v>191</v>
      </c>
    </row>
    <row r="163" spans="1:8" x14ac:dyDescent="0.25">
      <c r="A163">
        <v>161</v>
      </c>
      <c r="B163" t="s">
        <v>13</v>
      </c>
      <c r="C163" t="s">
        <v>170</v>
      </c>
      <c r="D163" t="s">
        <v>18</v>
      </c>
      <c r="E163" t="s">
        <v>44</v>
      </c>
      <c r="F163">
        <v>116</v>
      </c>
      <c r="G163">
        <v>77</v>
      </c>
      <c r="H163" t="s">
        <v>192</v>
      </c>
    </row>
    <row r="164" spans="1:8" x14ac:dyDescent="0.25">
      <c r="A164">
        <v>162</v>
      </c>
      <c r="B164" t="s">
        <v>13</v>
      </c>
      <c r="C164" t="s">
        <v>170</v>
      </c>
      <c r="D164" t="s">
        <v>20</v>
      </c>
      <c r="E164" t="s">
        <v>44</v>
      </c>
      <c r="F164">
        <v>116</v>
      </c>
      <c r="G164">
        <v>58</v>
      </c>
      <c r="H164" t="s">
        <v>193</v>
      </c>
    </row>
    <row r="165" spans="1:8" x14ac:dyDescent="0.25">
      <c r="A165">
        <v>163</v>
      </c>
      <c r="B165" t="s">
        <v>13</v>
      </c>
      <c r="C165" t="s">
        <v>170</v>
      </c>
      <c r="D165" t="s">
        <v>22</v>
      </c>
      <c r="E165" t="s">
        <v>44</v>
      </c>
      <c r="F165">
        <v>116</v>
      </c>
      <c r="G165">
        <v>70</v>
      </c>
      <c r="H165" t="s">
        <v>194</v>
      </c>
    </row>
    <row r="166" spans="1:8" x14ac:dyDescent="0.25">
      <c r="A166">
        <v>164</v>
      </c>
      <c r="B166" t="s">
        <v>13</v>
      </c>
      <c r="C166" t="s">
        <v>170</v>
      </c>
      <c r="D166" t="s">
        <v>24</v>
      </c>
      <c r="E166" t="s">
        <v>44</v>
      </c>
      <c r="F166">
        <v>116</v>
      </c>
      <c r="G166">
        <v>47</v>
      </c>
      <c r="H166" t="s">
        <v>195</v>
      </c>
    </row>
    <row r="167" spans="1:8" x14ac:dyDescent="0.25">
      <c r="A167">
        <v>165</v>
      </c>
      <c r="B167" t="s">
        <v>13</v>
      </c>
      <c r="C167" t="s">
        <v>170</v>
      </c>
      <c r="D167" t="s">
        <v>15</v>
      </c>
      <c r="E167" t="s">
        <v>50</v>
      </c>
      <c r="F167">
        <v>116</v>
      </c>
      <c r="G167">
        <v>70</v>
      </c>
      <c r="H167" t="s">
        <v>196</v>
      </c>
    </row>
    <row r="168" spans="1:8" x14ac:dyDescent="0.25">
      <c r="A168">
        <v>166</v>
      </c>
      <c r="B168" t="s">
        <v>13</v>
      </c>
      <c r="C168" t="s">
        <v>170</v>
      </c>
      <c r="D168" t="s">
        <v>18</v>
      </c>
      <c r="E168" t="s">
        <v>50</v>
      </c>
      <c r="F168">
        <v>116</v>
      </c>
      <c r="G168">
        <v>72</v>
      </c>
      <c r="H168" t="s">
        <v>197</v>
      </c>
    </row>
    <row r="169" spans="1:8" x14ac:dyDescent="0.25">
      <c r="A169">
        <v>167</v>
      </c>
      <c r="B169" t="s">
        <v>13</v>
      </c>
      <c r="C169" t="s">
        <v>170</v>
      </c>
      <c r="D169" t="s">
        <v>20</v>
      </c>
      <c r="E169" t="s">
        <v>50</v>
      </c>
      <c r="F169">
        <v>116</v>
      </c>
      <c r="G169">
        <v>72</v>
      </c>
      <c r="H169" t="s">
        <v>198</v>
      </c>
    </row>
    <row r="170" spans="1:8" x14ac:dyDescent="0.25">
      <c r="A170">
        <v>168</v>
      </c>
      <c r="B170" t="s">
        <v>13</v>
      </c>
      <c r="C170" t="s">
        <v>170</v>
      </c>
      <c r="D170" t="s">
        <v>22</v>
      </c>
      <c r="E170" t="s">
        <v>50</v>
      </c>
      <c r="F170">
        <v>116</v>
      </c>
      <c r="G170">
        <v>75</v>
      </c>
      <c r="H170" t="s">
        <v>199</v>
      </c>
    </row>
    <row r="171" spans="1:8" x14ac:dyDescent="0.25">
      <c r="A171">
        <v>169</v>
      </c>
      <c r="B171" t="s">
        <v>13</v>
      </c>
      <c r="C171" t="s">
        <v>170</v>
      </c>
      <c r="D171" t="s">
        <v>24</v>
      </c>
      <c r="E171" t="s">
        <v>50</v>
      </c>
      <c r="F171">
        <v>116</v>
      </c>
      <c r="G171">
        <v>66</v>
      </c>
      <c r="H171" t="s">
        <v>200</v>
      </c>
    </row>
    <row r="172" spans="1:8" x14ac:dyDescent="0.25">
      <c r="A172">
        <v>170</v>
      </c>
      <c r="B172" t="s">
        <v>13</v>
      </c>
      <c r="C172" t="s">
        <v>170</v>
      </c>
      <c r="D172" t="s">
        <v>15</v>
      </c>
      <c r="E172" t="s">
        <v>56</v>
      </c>
      <c r="F172">
        <v>116</v>
      </c>
      <c r="G172">
        <v>56</v>
      </c>
      <c r="H172" t="s">
        <v>201</v>
      </c>
    </row>
    <row r="173" spans="1:8" x14ac:dyDescent="0.25">
      <c r="A173">
        <v>171</v>
      </c>
      <c r="B173" t="s">
        <v>13</v>
      </c>
      <c r="C173" t="s">
        <v>170</v>
      </c>
      <c r="D173" t="s">
        <v>18</v>
      </c>
      <c r="E173" t="s">
        <v>56</v>
      </c>
      <c r="F173">
        <v>116</v>
      </c>
      <c r="G173">
        <v>44</v>
      </c>
      <c r="H173" t="s">
        <v>202</v>
      </c>
    </row>
    <row r="174" spans="1:8" x14ac:dyDescent="0.25">
      <c r="A174">
        <v>172</v>
      </c>
      <c r="B174" t="s">
        <v>13</v>
      </c>
      <c r="C174" t="s">
        <v>170</v>
      </c>
      <c r="D174" t="s">
        <v>20</v>
      </c>
      <c r="E174" t="s">
        <v>56</v>
      </c>
      <c r="F174">
        <v>116</v>
      </c>
      <c r="G174">
        <v>44</v>
      </c>
      <c r="H174" t="s">
        <v>203</v>
      </c>
    </row>
    <row r="175" spans="1:8" x14ac:dyDescent="0.25">
      <c r="A175">
        <v>173</v>
      </c>
      <c r="B175" t="s">
        <v>13</v>
      </c>
      <c r="C175" t="s">
        <v>170</v>
      </c>
      <c r="D175" t="s">
        <v>22</v>
      </c>
      <c r="E175" t="s">
        <v>56</v>
      </c>
      <c r="F175">
        <v>116</v>
      </c>
      <c r="G175">
        <v>70</v>
      </c>
      <c r="H175" t="s">
        <v>204</v>
      </c>
    </row>
    <row r="176" spans="1:8" x14ac:dyDescent="0.25">
      <c r="A176">
        <v>174</v>
      </c>
      <c r="B176" t="s">
        <v>13</v>
      </c>
      <c r="C176" t="s">
        <v>170</v>
      </c>
      <c r="D176" t="s">
        <v>24</v>
      </c>
      <c r="E176" t="s">
        <v>56</v>
      </c>
      <c r="F176">
        <v>116</v>
      </c>
      <c r="G176">
        <v>73</v>
      </c>
      <c r="H176" t="s">
        <v>205</v>
      </c>
    </row>
    <row r="177" spans="1:8" x14ac:dyDescent="0.25">
      <c r="A177">
        <v>175</v>
      </c>
      <c r="B177" t="s">
        <v>13</v>
      </c>
      <c r="C177" t="s">
        <v>206</v>
      </c>
      <c r="D177" t="s">
        <v>15</v>
      </c>
      <c r="E177" t="s">
        <v>16</v>
      </c>
      <c r="F177">
        <v>112</v>
      </c>
      <c r="G177">
        <v>77</v>
      </c>
      <c r="H177" t="s">
        <v>207</v>
      </c>
    </row>
    <row r="178" spans="1:8" x14ac:dyDescent="0.25">
      <c r="A178">
        <v>176</v>
      </c>
      <c r="B178" t="s">
        <v>13</v>
      </c>
      <c r="C178" t="s">
        <v>206</v>
      </c>
      <c r="D178" t="s">
        <v>18</v>
      </c>
      <c r="E178" t="s">
        <v>16</v>
      </c>
      <c r="F178">
        <v>112</v>
      </c>
      <c r="G178">
        <v>67</v>
      </c>
      <c r="H178" t="s">
        <v>208</v>
      </c>
    </row>
    <row r="179" spans="1:8" x14ac:dyDescent="0.25">
      <c r="A179">
        <v>177</v>
      </c>
      <c r="B179" t="s">
        <v>13</v>
      </c>
      <c r="C179" t="s">
        <v>206</v>
      </c>
      <c r="D179" t="s">
        <v>20</v>
      </c>
      <c r="E179" t="s">
        <v>16</v>
      </c>
      <c r="F179">
        <v>112</v>
      </c>
      <c r="G179">
        <v>64</v>
      </c>
      <c r="H179" t="s">
        <v>209</v>
      </c>
    </row>
    <row r="180" spans="1:8" x14ac:dyDescent="0.25">
      <c r="A180">
        <v>178</v>
      </c>
      <c r="B180" t="s">
        <v>13</v>
      </c>
      <c r="C180" t="s">
        <v>206</v>
      </c>
      <c r="D180" t="s">
        <v>22</v>
      </c>
      <c r="E180" t="s">
        <v>16</v>
      </c>
      <c r="F180">
        <v>112</v>
      </c>
      <c r="G180">
        <v>52</v>
      </c>
      <c r="H180" t="s">
        <v>210</v>
      </c>
    </row>
    <row r="181" spans="1:8" x14ac:dyDescent="0.25">
      <c r="A181">
        <v>179</v>
      </c>
      <c r="B181" t="s">
        <v>13</v>
      </c>
      <c r="C181" t="s">
        <v>206</v>
      </c>
      <c r="D181" t="s">
        <v>24</v>
      </c>
      <c r="E181" t="s">
        <v>16</v>
      </c>
      <c r="F181">
        <v>112</v>
      </c>
      <c r="G181">
        <v>79</v>
      </c>
      <c r="H181" t="s">
        <v>211</v>
      </c>
    </row>
    <row r="182" spans="1:8" x14ac:dyDescent="0.25">
      <c r="A182">
        <v>180</v>
      </c>
      <c r="B182" t="s">
        <v>13</v>
      </c>
      <c r="C182" t="s">
        <v>206</v>
      </c>
      <c r="D182" t="s">
        <v>15</v>
      </c>
      <c r="E182" t="s">
        <v>26</v>
      </c>
      <c r="F182">
        <v>112</v>
      </c>
      <c r="G182">
        <v>52</v>
      </c>
      <c r="H182" t="s">
        <v>212</v>
      </c>
    </row>
    <row r="183" spans="1:8" x14ac:dyDescent="0.25">
      <c r="A183">
        <v>181</v>
      </c>
      <c r="B183" t="s">
        <v>13</v>
      </c>
      <c r="C183" t="s">
        <v>206</v>
      </c>
      <c r="D183" t="s">
        <v>18</v>
      </c>
      <c r="E183" t="s">
        <v>26</v>
      </c>
      <c r="F183">
        <v>112</v>
      </c>
      <c r="G183">
        <v>62</v>
      </c>
      <c r="H183" t="s">
        <v>213</v>
      </c>
    </row>
    <row r="184" spans="1:8" x14ac:dyDescent="0.25">
      <c r="A184">
        <v>182</v>
      </c>
      <c r="B184" t="s">
        <v>13</v>
      </c>
      <c r="C184" t="s">
        <v>206</v>
      </c>
      <c r="D184" t="s">
        <v>20</v>
      </c>
      <c r="E184" t="s">
        <v>26</v>
      </c>
      <c r="F184">
        <v>112</v>
      </c>
      <c r="G184">
        <v>65</v>
      </c>
      <c r="H184" t="s">
        <v>214</v>
      </c>
    </row>
    <row r="185" spans="1:8" x14ac:dyDescent="0.25">
      <c r="A185">
        <v>183</v>
      </c>
      <c r="B185" t="s">
        <v>13</v>
      </c>
      <c r="C185" t="s">
        <v>206</v>
      </c>
      <c r="D185" t="s">
        <v>22</v>
      </c>
      <c r="E185" t="s">
        <v>26</v>
      </c>
      <c r="F185">
        <v>112</v>
      </c>
      <c r="G185">
        <v>63</v>
      </c>
      <c r="H185" t="s">
        <v>215</v>
      </c>
    </row>
    <row r="186" spans="1:8" x14ac:dyDescent="0.25">
      <c r="A186">
        <v>184</v>
      </c>
      <c r="B186" t="s">
        <v>13</v>
      </c>
      <c r="C186" t="s">
        <v>206</v>
      </c>
      <c r="D186" t="s">
        <v>24</v>
      </c>
      <c r="E186" t="s">
        <v>26</v>
      </c>
      <c r="F186">
        <v>112</v>
      </c>
      <c r="G186">
        <v>48</v>
      </c>
      <c r="H186" t="s">
        <v>216</v>
      </c>
    </row>
    <row r="187" spans="1:8" x14ac:dyDescent="0.25">
      <c r="A187">
        <v>185</v>
      </c>
      <c r="B187" t="s">
        <v>13</v>
      </c>
      <c r="C187" t="s">
        <v>206</v>
      </c>
      <c r="D187" t="s">
        <v>15</v>
      </c>
      <c r="E187" t="s">
        <v>32</v>
      </c>
      <c r="F187">
        <v>112</v>
      </c>
      <c r="G187">
        <v>55</v>
      </c>
      <c r="H187" t="s">
        <v>217</v>
      </c>
    </row>
    <row r="188" spans="1:8" x14ac:dyDescent="0.25">
      <c r="A188">
        <v>186</v>
      </c>
      <c r="B188" t="s">
        <v>13</v>
      </c>
      <c r="C188" t="s">
        <v>206</v>
      </c>
      <c r="D188" t="s">
        <v>18</v>
      </c>
      <c r="E188" t="s">
        <v>32</v>
      </c>
      <c r="F188">
        <v>112</v>
      </c>
      <c r="G188">
        <v>66</v>
      </c>
      <c r="H188" t="s">
        <v>218</v>
      </c>
    </row>
    <row r="189" spans="1:8" x14ac:dyDescent="0.25">
      <c r="A189">
        <v>187</v>
      </c>
      <c r="B189" t="s">
        <v>13</v>
      </c>
      <c r="C189" t="s">
        <v>206</v>
      </c>
      <c r="D189" t="s">
        <v>20</v>
      </c>
      <c r="E189" t="s">
        <v>32</v>
      </c>
      <c r="F189">
        <v>112</v>
      </c>
      <c r="G189">
        <v>49</v>
      </c>
      <c r="H189" t="s">
        <v>219</v>
      </c>
    </row>
    <row r="190" spans="1:8" x14ac:dyDescent="0.25">
      <c r="A190">
        <v>188</v>
      </c>
      <c r="B190" t="s">
        <v>13</v>
      </c>
      <c r="C190" t="s">
        <v>206</v>
      </c>
      <c r="D190" t="s">
        <v>22</v>
      </c>
      <c r="E190" t="s">
        <v>32</v>
      </c>
      <c r="F190">
        <v>112</v>
      </c>
      <c r="G190">
        <v>71</v>
      </c>
      <c r="H190" t="s">
        <v>220</v>
      </c>
    </row>
    <row r="191" spans="1:8" x14ac:dyDescent="0.25">
      <c r="A191">
        <v>189</v>
      </c>
      <c r="B191" t="s">
        <v>13</v>
      </c>
      <c r="C191" t="s">
        <v>206</v>
      </c>
      <c r="D191" t="s">
        <v>24</v>
      </c>
      <c r="E191" t="s">
        <v>32</v>
      </c>
      <c r="F191">
        <v>112</v>
      </c>
      <c r="G191">
        <v>44</v>
      </c>
      <c r="H191" t="s">
        <v>221</v>
      </c>
    </row>
    <row r="192" spans="1:8" x14ac:dyDescent="0.25">
      <c r="A192">
        <v>190</v>
      </c>
      <c r="B192" t="s">
        <v>13</v>
      </c>
      <c r="C192" t="s">
        <v>206</v>
      </c>
      <c r="D192" t="s">
        <v>15</v>
      </c>
      <c r="E192" t="s">
        <v>38</v>
      </c>
      <c r="F192">
        <v>112</v>
      </c>
      <c r="G192">
        <v>66</v>
      </c>
      <c r="H192" t="s">
        <v>222</v>
      </c>
    </row>
    <row r="193" spans="1:8" x14ac:dyDescent="0.25">
      <c r="A193">
        <v>191</v>
      </c>
      <c r="B193" t="s">
        <v>13</v>
      </c>
      <c r="C193" t="s">
        <v>206</v>
      </c>
      <c r="D193" t="s">
        <v>18</v>
      </c>
      <c r="E193" t="s">
        <v>38</v>
      </c>
      <c r="F193">
        <v>112</v>
      </c>
      <c r="G193">
        <v>60</v>
      </c>
      <c r="H193" t="s">
        <v>223</v>
      </c>
    </row>
    <row r="194" spans="1:8" x14ac:dyDescent="0.25">
      <c r="A194">
        <v>192</v>
      </c>
      <c r="B194" t="s">
        <v>13</v>
      </c>
      <c r="C194" t="s">
        <v>206</v>
      </c>
      <c r="D194" t="s">
        <v>20</v>
      </c>
      <c r="E194" t="s">
        <v>38</v>
      </c>
      <c r="F194">
        <v>112</v>
      </c>
      <c r="G194">
        <v>41</v>
      </c>
      <c r="H194" t="s">
        <v>224</v>
      </c>
    </row>
    <row r="195" spans="1:8" x14ac:dyDescent="0.25">
      <c r="A195">
        <v>193</v>
      </c>
      <c r="B195" t="s">
        <v>13</v>
      </c>
      <c r="C195" t="s">
        <v>206</v>
      </c>
      <c r="D195" t="s">
        <v>22</v>
      </c>
      <c r="E195" t="s">
        <v>38</v>
      </c>
      <c r="F195">
        <v>112</v>
      </c>
      <c r="G195">
        <v>80</v>
      </c>
      <c r="H195" t="s">
        <v>225</v>
      </c>
    </row>
    <row r="196" spans="1:8" x14ac:dyDescent="0.25">
      <c r="A196">
        <v>194</v>
      </c>
      <c r="B196" t="s">
        <v>13</v>
      </c>
      <c r="C196" t="s">
        <v>206</v>
      </c>
      <c r="D196" t="s">
        <v>24</v>
      </c>
      <c r="E196" t="s">
        <v>38</v>
      </c>
      <c r="F196">
        <v>112</v>
      </c>
      <c r="G196">
        <v>61</v>
      </c>
      <c r="H196" t="s">
        <v>226</v>
      </c>
    </row>
    <row r="197" spans="1:8" x14ac:dyDescent="0.25">
      <c r="A197">
        <v>195</v>
      </c>
      <c r="B197" t="s">
        <v>13</v>
      </c>
      <c r="C197" t="s">
        <v>206</v>
      </c>
      <c r="D197" t="s">
        <v>15</v>
      </c>
      <c r="E197" t="s">
        <v>44</v>
      </c>
      <c r="F197">
        <v>112</v>
      </c>
      <c r="G197">
        <v>47</v>
      </c>
      <c r="H197" t="s">
        <v>227</v>
      </c>
    </row>
    <row r="198" spans="1:8" x14ac:dyDescent="0.25">
      <c r="A198">
        <v>196</v>
      </c>
      <c r="B198" t="s">
        <v>13</v>
      </c>
      <c r="C198" t="s">
        <v>206</v>
      </c>
      <c r="D198" t="s">
        <v>18</v>
      </c>
      <c r="E198" t="s">
        <v>44</v>
      </c>
      <c r="F198">
        <v>112</v>
      </c>
      <c r="G198">
        <v>75</v>
      </c>
      <c r="H198" t="s">
        <v>228</v>
      </c>
    </row>
    <row r="199" spans="1:8" x14ac:dyDescent="0.25">
      <c r="A199">
        <v>197</v>
      </c>
      <c r="B199" t="s">
        <v>13</v>
      </c>
      <c r="C199" t="s">
        <v>206</v>
      </c>
      <c r="D199" t="s">
        <v>20</v>
      </c>
      <c r="E199" t="s">
        <v>44</v>
      </c>
      <c r="F199">
        <v>112</v>
      </c>
      <c r="G199">
        <v>65</v>
      </c>
      <c r="H199" t="s">
        <v>229</v>
      </c>
    </row>
    <row r="200" spans="1:8" x14ac:dyDescent="0.25">
      <c r="A200">
        <v>198</v>
      </c>
      <c r="B200" t="s">
        <v>13</v>
      </c>
      <c r="C200" t="s">
        <v>206</v>
      </c>
      <c r="D200" t="s">
        <v>22</v>
      </c>
      <c r="E200" t="s">
        <v>44</v>
      </c>
      <c r="F200">
        <v>112</v>
      </c>
      <c r="G200">
        <v>56</v>
      </c>
      <c r="H200" t="s">
        <v>230</v>
      </c>
    </row>
    <row r="201" spans="1:8" x14ac:dyDescent="0.25">
      <c r="A201">
        <v>199</v>
      </c>
      <c r="B201" t="s">
        <v>13</v>
      </c>
      <c r="C201" t="s">
        <v>206</v>
      </c>
      <c r="D201" t="s">
        <v>24</v>
      </c>
      <c r="E201" t="s">
        <v>44</v>
      </c>
      <c r="F201">
        <v>112</v>
      </c>
      <c r="G201">
        <v>51</v>
      </c>
      <c r="H201" t="s">
        <v>231</v>
      </c>
    </row>
    <row r="202" spans="1:8" x14ac:dyDescent="0.25">
      <c r="A202">
        <v>200</v>
      </c>
      <c r="B202" t="s">
        <v>13</v>
      </c>
      <c r="C202" t="s">
        <v>206</v>
      </c>
      <c r="D202" t="s">
        <v>15</v>
      </c>
      <c r="E202" t="s">
        <v>50</v>
      </c>
      <c r="F202">
        <v>112</v>
      </c>
      <c r="G202">
        <v>64</v>
      </c>
      <c r="H202" t="s">
        <v>232</v>
      </c>
    </row>
    <row r="203" spans="1:8" x14ac:dyDescent="0.25">
      <c r="A203">
        <v>201</v>
      </c>
      <c r="B203" t="s">
        <v>13</v>
      </c>
      <c r="C203" t="s">
        <v>206</v>
      </c>
      <c r="D203" t="s">
        <v>18</v>
      </c>
      <c r="E203" t="s">
        <v>50</v>
      </c>
      <c r="F203">
        <v>112</v>
      </c>
      <c r="G203">
        <v>50</v>
      </c>
      <c r="H203" t="s">
        <v>233</v>
      </c>
    </row>
    <row r="204" spans="1:8" x14ac:dyDescent="0.25">
      <c r="A204">
        <v>202</v>
      </c>
      <c r="B204" t="s">
        <v>13</v>
      </c>
      <c r="C204" t="s">
        <v>206</v>
      </c>
      <c r="D204" t="s">
        <v>20</v>
      </c>
      <c r="E204" t="s">
        <v>50</v>
      </c>
      <c r="F204">
        <v>112</v>
      </c>
      <c r="G204">
        <v>52</v>
      </c>
      <c r="H204" t="s">
        <v>234</v>
      </c>
    </row>
    <row r="205" spans="1:8" x14ac:dyDescent="0.25">
      <c r="A205">
        <v>203</v>
      </c>
      <c r="B205" t="s">
        <v>13</v>
      </c>
      <c r="C205" t="s">
        <v>206</v>
      </c>
      <c r="D205" t="s">
        <v>22</v>
      </c>
      <c r="E205" t="s">
        <v>50</v>
      </c>
      <c r="F205">
        <v>112</v>
      </c>
      <c r="G205">
        <v>72</v>
      </c>
      <c r="H205" t="s">
        <v>235</v>
      </c>
    </row>
    <row r="206" spans="1:8" x14ac:dyDescent="0.25">
      <c r="A206">
        <v>204</v>
      </c>
      <c r="B206" t="s">
        <v>13</v>
      </c>
      <c r="C206" t="s">
        <v>206</v>
      </c>
      <c r="D206" t="s">
        <v>24</v>
      </c>
      <c r="E206" t="s">
        <v>50</v>
      </c>
      <c r="F206">
        <v>112</v>
      </c>
      <c r="G206">
        <v>42</v>
      </c>
      <c r="H206" t="s">
        <v>236</v>
      </c>
    </row>
    <row r="207" spans="1:8" x14ac:dyDescent="0.25">
      <c r="A207">
        <v>205</v>
      </c>
      <c r="B207" t="s">
        <v>13</v>
      </c>
      <c r="C207" t="s">
        <v>206</v>
      </c>
      <c r="D207" t="s">
        <v>15</v>
      </c>
      <c r="E207" t="s">
        <v>56</v>
      </c>
      <c r="F207">
        <v>112</v>
      </c>
      <c r="G207">
        <v>72</v>
      </c>
      <c r="H207" t="s">
        <v>237</v>
      </c>
    </row>
    <row r="208" spans="1:8" x14ac:dyDescent="0.25">
      <c r="A208">
        <v>206</v>
      </c>
      <c r="B208" t="s">
        <v>13</v>
      </c>
      <c r="C208" t="s">
        <v>206</v>
      </c>
      <c r="D208" t="s">
        <v>18</v>
      </c>
      <c r="E208" t="s">
        <v>56</v>
      </c>
      <c r="F208">
        <v>112</v>
      </c>
      <c r="G208">
        <v>80</v>
      </c>
      <c r="H208" t="s">
        <v>238</v>
      </c>
    </row>
    <row r="209" spans="1:8" x14ac:dyDescent="0.25">
      <c r="A209">
        <v>207</v>
      </c>
      <c r="B209" t="s">
        <v>13</v>
      </c>
      <c r="C209" t="s">
        <v>206</v>
      </c>
      <c r="D209" t="s">
        <v>20</v>
      </c>
      <c r="E209" t="s">
        <v>56</v>
      </c>
      <c r="F209">
        <v>112</v>
      </c>
      <c r="G209">
        <v>41</v>
      </c>
      <c r="H209" t="s">
        <v>239</v>
      </c>
    </row>
    <row r="210" spans="1:8" x14ac:dyDescent="0.25">
      <c r="A210">
        <v>208</v>
      </c>
      <c r="B210" t="s">
        <v>13</v>
      </c>
      <c r="C210" t="s">
        <v>206</v>
      </c>
      <c r="D210" t="s">
        <v>22</v>
      </c>
      <c r="E210" t="s">
        <v>56</v>
      </c>
      <c r="F210">
        <v>112</v>
      </c>
      <c r="G210">
        <v>42</v>
      </c>
      <c r="H210" t="s">
        <v>240</v>
      </c>
    </row>
    <row r="211" spans="1:8" x14ac:dyDescent="0.25">
      <c r="A211">
        <v>209</v>
      </c>
      <c r="B211" t="s">
        <v>13</v>
      </c>
      <c r="C211" t="s">
        <v>206</v>
      </c>
      <c r="D211" t="s">
        <v>24</v>
      </c>
      <c r="E211" t="s">
        <v>56</v>
      </c>
      <c r="F211">
        <v>112</v>
      </c>
      <c r="G211">
        <v>40</v>
      </c>
      <c r="H211" t="s">
        <v>241</v>
      </c>
    </row>
    <row r="212" spans="1:8" x14ac:dyDescent="0.25">
      <c r="A212">
        <v>210</v>
      </c>
      <c r="B212" t="s">
        <v>13</v>
      </c>
      <c r="C212" t="s">
        <v>242</v>
      </c>
      <c r="D212" t="s">
        <v>15</v>
      </c>
      <c r="E212" t="s">
        <v>16</v>
      </c>
      <c r="F212">
        <v>105</v>
      </c>
      <c r="G212">
        <v>48</v>
      </c>
      <c r="H212" t="s">
        <v>243</v>
      </c>
    </row>
    <row r="213" spans="1:8" s="2" customFormat="1" x14ac:dyDescent="0.25">
      <c r="A213" s="2">
        <v>211</v>
      </c>
      <c r="B213" s="2" t="s">
        <v>13</v>
      </c>
      <c r="C213" s="2" t="s">
        <v>242</v>
      </c>
      <c r="D213" s="2" t="s">
        <v>18</v>
      </c>
      <c r="E213" s="2" t="s">
        <v>16</v>
      </c>
      <c r="F213" s="2">
        <v>105</v>
      </c>
      <c r="G213" s="2">
        <v>72</v>
      </c>
      <c r="H213" s="2" t="s">
        <v>244</v>
      </c>
    </row>
    <row r="214" spans="1:8" x14ac:dyDescent="0.25">
      <c r="A214">
        <v>212</v>
      </c>
      <c r="B214" t="s">
        <v>13</v>
      </c>
      <c r="C214" t="s">
        <v>242</v>
      </c>
      <c r="D214" t="s">
        <v>20</v>
      </c>
      <c r="E214" t="s">
        <v>16</v>
      </c>
      <c r="F214">
        <v>105</v>
      </c>
      <c r="G214">
        <v>48</v>
      </c>
      <c r="H214" t="s">
        <v>245</v>
      </c>
    </row>
    <row r="215" spans="1:8" x14ac:dyDescent="0.25">
      <c r="A215">
        <v>213</v>
      </c>
      <c r="B215" t="s">
        <v>13</v>
      </c>
      <c r="C215" t="s">
        <v>242</v>
      </c>
      <c r="D215" t="s">
        <v>22</v>
      </c>
      <c r="E215" t="s">
        <v>16</v>
      </c>
      <c r="F215">
        <v>105</v>
      </c>
      <c r="G215">
        <v>44</v>
      </c>
      <c r="H215" t="s">
        <v>246</v>
      </c>
    </row>
    <row r="216" spans="1:8" x14ac:dyDescent="0.25">
      <c r="A216">
        <v>214</v>
      </c>
      <c r="B216" t="s">
        <v>13</v>
      </c>
      <c r="C216" t="s">
        <v>242</v>
      </c>
      <c r="D216" t="s">
        <v>24</v>
      </c>
      <c r="E216" t="s">
        <v>16</v>
      </c>
      <c r="F216">
        <v>105</v>
      </c>
      <c r="G216">
        <v>42</v>
      </c>
      <c r="H216" t="s">
        <v>247</v>
      </c>
    </row>
    <row r="217" spans="1:8" x14ac:dyDescent="0.25">
      <c r="A217">
        <v>215</v>
      </c>
      <c r="B217" t="s">
        <v>13</v>
      </c>
      <c r="C217" t="s">
        <v>242</v>
      </c>
      <c r="D217" t="s">
        <v>15</v>
      </c>
      <c r="E217" t="s">
        <v>26</v>
      </c>
      <c r="F217">
        <v>105</v>
      </c>
      <c r="G217">
        <v>76</v>
      </c>
      <c r="H217" t="s">
        <v>248</v>
      </c>
    </row>
    <row r="218" spans="1:8" x14ac:dyDescent="0.25">
      <c r="A218">
        <v>216</v>
      </c>
      <c r="B218" t="s">
        <v>13</v>
      </c>
      <c r="C218" t="s">
        <v>242</v>
      </c>
      <c r="D218" t="s">
        <v>18</v>
      </c>
      <c r="E218" t="s">
        <v>26</v>
      </c>
      <c r="F218">
        <v>105</v>
      </c>
      <c r="G218">
        <v>69</v>
      </c>
      <c r="H218" t="s">
        <v>249</v>
      </c>
    </row>
    <row r="219" spans="1:8" x14ac:dyDescent="0.25">
      <c r="A219">
        <v>217</v>
      </c>
      <c r="B219" t="s">
        <v>13</v>
      </c>
      <c r="C219" t="s">
        <v>242</v>
      </c>
      <c r="D219" t="s">
        <v>20</v>
      </c>
      <c r="E219" t="s">
        <v>26</v>
      </c>
      <c r="F219">
        <v>105</v>
      </c>
      <c r="G219">
        <v>43</v>
      </c>
      <c r="H219" t="s">
        <v>250</v>
      </c>
    </row>
    <row r="220" spans="1:8" x14ac:dyDescent="0.25">
      <c r="A220">
        <v>218</v>
      </c>
      <c r="B220" t="s">
        <v>13</v>
      </c>
      <c r="C220" t="s">
        <v>242</v>
      </c>
      <c r="D220" t="s">
        <v>22</v>
      </c>
      <c r="E220" t="s">
        <v>26</v>
      </c>
      <c r="F220">
        <v>105</v>
      </c>
      <c r="G220">
        <v>44</v>
      </c>
      <c r="H220" t="s">
        <v>251</v>
      </c>
    </row>
    <row r="221" spans="1:8" x14ac:dyDescent="0.25">
      <c r="A221">
        <v>219</v>
      </c>
      <c r="B221" t="s">
        <v>13</v>
      </c>
      <c r="C221" t="s">
        <v>242</v>
      </c>
      <c r="D221" t="s">
        <v>24</v>
      </c>
      <c r="E221" t="s">
        <v>26</v>
      </c>
      <c r="F221">
        <v>105</v>
      </c>
      <c r="G221">
        <v>57</v>
      </c>
      <c r="H221" t="s">
        <v>252</v>
      </c>
    </row>
    <row r="222" spans="1:8" x14ac:dyDescent="0.25">
      <c r="A222">
        <v>220</v>
      </c>
      <c r="B222" t="s">
        <v>13</v>
      </c>
      <c r="C222" t="s">
        <v>242</v>
      </c>
      <c r="D222" t="s">
        <v>15</v>
      </c>
      <c r="E222" t="s">
        <v>32</v>
      </c>
      <c r="F222">
        <v>105</v>
      </c>
      <c r="G222">
        <v>57</v>
      </c>
      <c r="H222" t="s">
        <v>253</v>
      </c>
    </row>
    <row r="223" spans="1:8" x14ac:dyDescent="0.25">
      <c r="A223">
        <v>221</v>
      </c>
      <c r="B223" t="s">
        <v>13</v>
      </c>
      <c r="C223" t="s">
        <v>242</v>
      </c>
      <c r="D223" t="s">
        <v>18</v>
      </c>
      <c r="E223" t="s">
        <v>32</v>
      </c>
      <c r="F223">
        <v>105</v>
      </c>
      <c r="G223">
        <v>40</v>
      </c>
      <c r="H223" t="s">
        <v>254</v>
      </c>
    </row>
    <row r="224" spans="1:8" x14ac:dyDescent="0.25">
      <c r="A224">
        <v>222</v>
      </c>
      <c r="B224" t="s">
        <v>13</v>
      </c>
      <c r="C224" t="s">
        <v>242</v>
      </c>
      <c r="D224" t="s">
        <v>20</v>
      </c>
      <c r="E224" t="s">
        <v>32</v>
      </c>
      <c r="F224">
        <v>105</v>
      </c>
      <c r="G224">
        <v>62</v>
      </c>
      <c r="H224" t="s">
        <v>255</v>
      </c>
    </row>
    <row r="225" spans="1:8" x14ac:dyDescent="0.25">
      <c r="A225">
        <v>223</v>
      </c>
      <c r="B225" t="s">
        <v>13</v>
      </c>
      <c r="C225" t="s">
        <v>242</v>
      </c>
      <c r="D225" t="s">
        <v>22</v>
      </c>
      <c r="E225" t="s">
        <v>32</v>
      </c>
      <c r="F225">
        <v>105</v>
      </c>
      <c r="G225">
        <v>53</v>
      </c>
      <c r="H225" t="s">
        <v>256</v>
      </c>
    </row>
    <row r="226" spans="1:8" x14ac:dyDescent="0.25">
      <c r="A226">
        <v>224</v>
      </c>
      <c r="B226" t="s">
        <v>13</v>
      </c>
      <c r="C226" t="s">
        <v>242</v>
      </c>
      <c r="D226" t="s">
        <v>24</v>
      </c>
      <c r="E226" t="s">
        <v>32</v>
      </c>
      <c r="F226">
        <v>105</v>
      </c>
      <c r="G226">
        <v>53</v>
      </c>
      <c r="H226" t="s">
        <v>257</v>
      </c>
    </row>
    <row r="227" spans="1:8" x14ac:dyDescent="0.25">
      <c r="A227">
        <v>225</v>
      </c>
      <c r="B227" t="s">
        <v>13</v>
      </c>
      <c r="C227" t="s">
        <v>242</v>
      </c>
      <c r="D227" t="s">
        <v>15</v>
      </c>
      <c r="E227" t="s">
        <v>38</v>
      </c>
      <c r="F227">
        <v>105</v>
      </c>
      <c r="G227">
        <v>50</v>
      </c>
      <c r="H227" t="s">
        <v>258</v>
      </c>
    </row>
    <row r="228" spans="1:8" x14ac:dyDescent="0.25">
      <c r="A228">
        <v>226</v>
      </c>
      <c r="B228" t="s">
        <v>13</v>
      </c>
      <c r="C228" t="s">
        <v>242</v>
      </c>
      <c r="D228" t="s">
        <v>18</v>
      </c>
      <c r="E228" t="s">
        <v>38</v>
      </c>
      <c r="F228">
        <v>105</v>
      </c>
      <c r="G228">
        <v>63</v>
      </c>
      <c r="H228" t="s">
        <v>259</v>
      </c>
    </row>
    <row r="229" spans="1:8" x14ac:dyDescent="0.25">
      <c r="A229">
        <v>227</v>
      </c>
      <c r="B229" t="s">
        <v>13</v>
      </c>
      <c r="C229" t="s">
        <v>242</v>
      </c>
      <c r="D229" t="s">
        <v>20</v>
      </c>
      <c r="E229" t="s">
        <v>38</v>
      </c>
      <c r="F229">
        <v>105</v>
      </c>
      <c r="G229">
        <v>56</v>
      </c>
      <c r="H229" t="s">
        <v>260</v>
      </c>
    </row>
    <row r="230" spans="1:8" x14ac:dyDescent="0.25">
      <c r="A230">
        <v>228</v>
      </c>
      <c r="B230" t="s">
        <v>13</v>
      </c>
      <c r="C230" t="s">
        <v>242</v>
      </c>
      <c r="D230" t="s">
        <v>22</v>
      </c>
      <c r="E230" t="s">
        <v>38</v>
      </c>
      <c r="F230">
        <v>105</v>
      </c>
      <c r="G230">
        <v>56</v>
      </c>
      <c r="H230" t="s">
        <v>261</v>
      </c>
    </row>
    <row r="231" spans="1:8" x14ac:dyDescent="0.25">
      <c r="A231">
        <v>229</v>
      </c>
      <c r="B231" t="s">
        <v>13</v>
      </c>
      <c r="C231" t="s">
        <v>242</v>
      </c>
      <c r="D231" t="s">
        <v>24</v>
      </c>
      <c r="E231" t="s">
        <v>38</v>
      </c>
      <c r="F231">
        <v>105</v>
      </c>
      <c r="G231">
        <v>58</v>
      </c>
      <c r="H231" t="s">
        <v>262</v>
      </c>
    </row>
    <row r="232" spans="1:8" x14ac:dyDescent="0.25">
      <c r="A232">
        <v>230</v>
      </c>
      <c r="B232" t="s">
        <v>13</v>
      </c>
      <c r="C232" t="s">
        <v>242</v>
      </c>
      <c r="D232" t="s">
        <v>15</v>
      </c>
      <c r="E232" t="s">
        <v>44</v>
      </c>
      <c r="F232">
        <v>105</v>
      </c>
      <c r="G232">
        <v>76</v>
      </c>
      <c r="H232" t="s">
        <v>263</v>
      </c>
    </row>
    <row r="233" spans="1:8" x14ac:dyDescent="0.25">
      <c r="A233">
        <v>231</v>
      </c>
      <c r="B233" t="s">
        <v>13</v>
      </c>
      <c r="C233" t="s">
        <v>242</v>
      </c>
      <c r="D233" t="s">
        <v>18</v>
      </c>
      <c r="E233" t="s">
        <v>44</v>
      </c>
      <c r="F233">
        <v>105</v>
      </c>
      <c r="G233">
        <v>61</v>
      </c>
      <c r="H233" t="s">
        <v>264</v>
      </c>
    </row>
    <row r="234" spans="1:8" x14ac:dyDescent="0.25">
      <c r="A234">
        <v>232</v>
      </c>
      <c r="B234" t="s">
        <v>13</v>
      </c>
      <c r="C234" t="s">
        <v>242</v>
      </c>
      <c r="D234" t="s">
        <v>20</v>
      </c>
      <c r="E234" t="s">
        <v>44</v>
      </c>
      <c r="F234">
        <v>105</v>
      </c>
      <c r="G234">
        <v>66</v>
      </c>
      <c r="H234" t="s">
        <v>265</v>
      </c>
    </row>
    <row r="235" spans="1:8" x14ac:dyDescent="0.25">
      <c r="A235">
        <v>233</v>
      </c>
      <c r="B235" t="s">
        <v>13</v>
      </c>
      <c r="C235" t="s">
        <v>242</v>
      </c>
      <c r="D235" t="s">
        <v>22</v>
      </c>
      <c r="E235" t="s">
        <v>44</v>
      </c>
      <c r="F235">
        <v>105</v>
      </c>
      <c r="G235">
        <v>69</v>
      </c>
      <c r="H235" t="s">
        <v>266</v>
      </c>
    </row>
    <row r="236" spans="1:8" x14ac:dyDescent="0.25">
      <c r="A236">
        <v>234</v>
      </c>
      <c r="B236" t="s">
        <v>13</v>
      </c>
      <c r="C236" t="s">
        <v>242</v>
      </c>
      <c r="D236" t="s">
        <v>24</v>
      </c>
      <c r="E236" t="s">
        <v>44</v>
      </c>
      <c r="F236">
        <v>105</v>
      </c>
      <c r="G236">
        <v>43</v>
      </c>
      <c r="H236" t="s">
        <v>267</v>
      </c>
    </row>
    <row r="237" spans="1:8" x14ac:dyDescent="0.25">
      <c r="A237">
        <v>235</v>
      </c>
      <c r="B237" t="s">
        <v>13</v>
      </c>
      <c r="C237" t="s">
        <v>242</v>
      </c>
      <c r="D237" t="s">
        <v>15</v>
      </c>
      <c r="E237" t="s">
        <v>50</v>
      </c>
      <c r="F237">
        <v>105</v>
      </c>
      <c r="G237">
        <v>75</v>
      </c>
      <c r="H237" t="s">
        <v>268</v>
      </c>
    </row>
    <row r="238" spans="1:8" x14ac:dyDescent="0.25">
      <c r="A238">
        <v>236</v>
      </c>
      <c r="B238" t="s">
        <v>13</v>
      </c>
      <c r="C238" t="s">
        <v>242</v>
      </c>
      <c r="D238" t="s">
        <v>18</v>
      </c>
      <c r="E238" t="s">
        <v>50</v>
      </c>
      <c r="F238">
        <v>105</v>
      </c>
      <c r="G238">
        <v>59</v>
      </c>
      <c r="H238" t="s">
        <v>269</v>
      </c>
    </row>
    <row r="239" spans="1:8" x14ac:dyDescent="0.25">
      <c r="A239">
        <v>237</v>
      </c>
      <c r="B239" t="s">
        <v>13</v>
      </c>
      <c r="C239" t="s">
        <v>242</v>
      </c>
      <c r="D239" t="s">
        <v>20</v>
      </c>
      <c r="E239" t="s">
        <v>50</v>
      </c>
      <c r="F239">
        <v>105</v>
      </c>
      <c r="G239">
        <v>62</v>
      </c>
      <c r="H239" t="s">
        <v>270</v>
      </c>
    </row>
    <row r="240" spans="1:8" x14ac:dyDescent="0.25">
      <c r="A240">
        <v>238</v>
      </c>
      <c r="B240" t="s">
        <v>13</v>
      </c>
      <c r="C240" t="s">
        <v>242</v>
      </c>
      <c r="D240" t="s">
        <v>22</v>
      </c>
      <c r="E240" t="s">
        <v>50</v>
      </c>
      <c r="F240">
        <v>105</v>
      </c>
      <c r="G240">
        <v>79</v>
      </c>
      <c r="H240" t="s">
        <v>271</v>
      </c>
    </row>
    <row r="241" spans="1:8" x14ac:dyDescent="0.25">
      <c r="A241">
        <v>239</v>
      </c>
      <c r="B241" t="s">
        <v>13</v>
      </c>
      <c r="C241" t="s">
        <v>242</v>
      </c>
      <c r="D241" t="s">
        <v>24</v>
      </c>
      <c r="E241" t="s">
        <v>50</v>
      </c>
      <c r="F241">
        <v>105</v>
      </c>
      <c r="G241">
        <v>61</v>
      </c>
      <c r="H241" t="s">
        <v>272</v>
      </c>
    </row>
    <row r="242" spans="1:8" x14ac:dyDescent="0.25">
      <c r="A242">
        <v>240</v>
      </c>
      <c r="B242" t="s">
        <v>13</v>
      </c>
      <c r="C242" t="s">
        <v>242</v>
      </c>
      <c r="D242" t="s">
        <v>15</v>
      </c>
      <c r="E242" t="s">
        <v>56</v>
      </c>
      <c r="F242">
        <v>105</v>
      </c>
      <c r="G242">
        <v>47</v>
      </c>
      <c r="H242" t="s">
        <v>273</v>
      </c>
    </row>
    <row r="243" spans="1:8" x14ac:dyDescent="0.25">
      <c r="A243">
        <v>241</v>
      </c>
      <c r="B243" t="s">
        <v>13</v>
      </c>
      <c r="C243" t="s">
        <v>242</v>
      </c>
      <c r="D243" t="s">
        <v>18</v>
      </c>
      <c r="E243" t="s">
        <v>56</v>
      </c>
      <c r="F243">
        <v>105</v>
      </c>
      <c r="G243">
        <v>52</v>
      </c>
      <c r="H243" t="s">
        <v>274</v>
      </c>
    </row>
    <row r="244" spans="1:8" x14ac:dyDescent="0.25">
      <c r="A244">
        <v>242</v>
      </c>
      <c r="B244" t="s">
        <v>13</v>
      </c>
      <c r="C244" t="s">
        <v>242</v>
      </c>
      <c r="D244" t="s">
        <v>20</v>
      </c>
      <c r="E244" t="s">
        <v>56</v>
      </c>
      <c r="F244">
        <v>105</v>
      </c>
      <c r="G244">
        <v>72</v>
      </c>
      <c r="H244" t="s">
        <v>275</v>
      </c>
    </row>
    <row r="245" spans="1:8" x14ac:dyDescent="0.25">
      <c r="A245">
        <v>243</v>
      </c>
      <c r="B245" t="s">
        <v>13</v>
      </c>
      <c r="C245" t="s">
        <v>242</v>
      </c>
      <c r="D245" t="s">
        <v>22</v>
      </c>
      <c r="E245" t="s">
        <v>56</v>
      </c>
      <c r="F245">
        <v>105</v>
      </c>
      <c r="G245">
        <v>53</v>
      </c>
      <c r="H245" t="s">
        <v>276</v>
      </c>
    </row>
    <row r="246" spans="1:8" x14ac:dyDescent="0.25">
      <c r="A246">
        <v>244</v>
      </c>
      <c r="B246" t="s">
        <v>13</v>
      </c>
      <c r="C246" t="s">
        <v>242</v>
      </c>
      <c r="D246" t="s">
        <v>24</v>
      </c>
      <c r="E246" t="s">
        <v>56</v>
      </c>
      <c r="F246">
        <v>105</v>
      </c>
      <c r="G246">
        <v>54</v>
      </c>
      <c r="H246" t="s">
        <v>277</v>
      </c>
    </row>
    <row r="247" spans="1:8" x14ac:dyDescent="0.25">
      <c r="A247">
        <v>245</v>
      </c>
      <c r="B247" t="s">
        <v>13</v>
      </c>
      <c r="C247" t="s">
        <v>278</v>
      </c>
      <c r="D247" t="s">
        <v>15</v>
      </c>
      <c r="E247" t="s">
        <v>16</v>
      </c>
      <c r="F247">
        <v>117</v>
      </c>
      <c r="G247">
        <v>40</v>
      </c>
      <c r="H247" t="s">
        <v>279</v>
      </c>
    </row>
    <row r="248" spans="1:8" x14ac:dyDescent="0.25">
      <c r="A248">
        <v>246</v>
      </c>
      <c r="B248" t="s">
        <v>13</v>
      </c>
      <c r="C248" t="s">
        <v>278</v>
      </c>
      <c r="D248" t="s">
        <v>18</v>
      </c>
      <c r="E248" t="s">
        <v>16</v>
      </c>
      <c r="F248">
        <v>117</v>
      </c>
      <c r="G248">
        <v>60</v>
      </c>
      <c r="H248" t="s">
        <v>280</v>
      </c>
    </row>
    <row r="249" spans="1:8" x14ac:dyDescent="0.25">
      <c r="A249">
        <v>247</v>
      </c>
      <c r="B249" t="s">
        <v>13</v>
      </c>
      <c r="C249" t="s">
        <v>278</v>
      </c>
      <c r="D249" t="s">
        <v>20</v>
      </c>
      <c r="E249" t="s">
        <v>16</v>
      </c>
      <c r="F249">
        <v>117</v>
      </c>
      <c r="G249">
        <v>70</v>
      </c>
      <c r="H249" t="s">
        <v>281</v>
      </c>
    </row>
    <row r="250" spans="1:8" x14ac:dyDescent="0.25">
      <c r="A250">
        <v>248</v>
      </c>
      <c r="B250" t="s">
        <v>13</v>
      </c>
      <c r="C250" t="s">
        <v>278</v>
      </c>
      <c r="D250" t="s">
        <v>22</v>
      </c>
      <c r="E250" t="s">
        <v>16</v>
      </c>
      <c r="F250">
        <v>117</v>
      </c>
      <c r="G250">
        <v>72</v>
      </c>
      <c r="H250" t="s">
        <v>282</v>
      </c>
    </row>
    <row r="251" spans="1:8" x14ac:dyDescent="0.25">
      <c r="A251">
        <v>249</v>
      </c>
      <c r="B251" t="s">
        <v>13</v>
      </c>
      <c r="C251" t="s">
        <v>278</v>
      </c>
      <c r="D251" t="s">
        <v>24</v>
      </c>
      <c r="E251" t="s">
        <v>16</v>
      </c>
      <c r="F251">
        <v>117</v>
      </c>
      <c r="G251">
        <v>76</v>
      </c>
      <c r="H251" t="s">
        <v>283</v>
      </c>
    </row>
    <row r="252" spans="1:8" x14ac:dyDescent="0.25">
      <c r="A252">
        <v>250</v>
      </c>
      <c r="B252" t="s">
        <v>13</v>
      </c>
      <c r="C252" t="s">
        <v>278</v>
      </c>
      <c r="D252" t="s">
        <v>15</v>
      </c>
      <c r="E252" t="s">
        <v>26</v>
      </c>
      <c r="F252">
        <v>117</v>
      </c>
      <c r="G252">
        <v>75</v>
      </c>
      <c r="H252" t="s">
        <v>284</v>
      </c>
    </row>
    <row r="253" spans="1:8" x14ac:dyDescent="0.25">
      <c r="A253">
        <v>251</v>
      </c>
      <c r="B253" t="s">
        <v>13</v>
      </c>
      <c r="C253" t="s">
        <v>278</v>
      </c>
      <c r="D253" t="s">
        <v>18</v>
      </c>
      <c r="E253" t="s">
        <v>26</v>
      </c>
      <c r="F253">
        <v>117</v>
      </c>
      <c r="G253">
        <v>78</v>
      </c>
      <c r="H253" t="s">
        <v>285</v>
      </c>
    </row>
    <row r="254" spans="1:8" x14ac:dyDescent="0.25">
      <c r="A254">
        <v>252</v>
      </c>
      <c r="B254" t="s">
        <v>13</v>
      </c>
      <c r="C254" t="s">
        <v>278</v>
      </c>
      <c r="D254" t="s">
        <v>20</v>
      </c>
      <c r="E254" t="s">
        <v>26</v>
      </c>
      <c r="F254">
        <v>117</v>
      </c>
      <c r="G254">
        <v>67</v>
      </c>
      <c r="H254" t="s">
        <v>286</v>
      </c>
    </row>
    <row r="255" spans="1:8" x14ac:dyDescent="0.25">
      <c r="A255">
        <v>253</v>
      </c>
      <c r="B255" t="s">
        <v>13</v>
      </c>
      <c r="C255" t="s">
        <v>278</v>
      </c>
      <c r="D255" t="s">
        <v>22</v>
      </c>
      <c r="E255" t="s">
        <v>26</v>
      </c>
      <c r="F255">
        <v>117</v>
      </c>
      <c r="G255">
        <v>63</v>
      </c>
      <c r="H255" t="s">
        <v>287</v>
      </c>
    </row>
    <row r="256" spans="1:8" x14ac:dyDescent="0.25">
      <c r="A256">
        <v>254</v>
      </c>
      <c r="B256" t="s">
        <v>13</v>
      </c>
      <c r="C256" t="s">
        <v>278</v>
      </c>
      <c r="D256" t="s">
        <v>24</v>
      </c>
      <c r="E256" t="s">
        <v>26</v>
      </c>
      <c r="F256">
        <v>117</v>
      </c>
      <c r="G256">
        <v>43</v>
      </c>
      <c r="H256" t="s">
        <v>288</v>
      </c>
    </row>
    <row r="257" spans="1:8" x14ac:dyDescent="0.25">
      <c r="A257">
        <v>255</v>
      </c>
      <c r="B257" t="s">
        <v>13</v>
      </c>
      <c r="C257" t="s">
        <v>278</v>
      </c>
      <c r="D257" t="s">
        <v>15</v>
      </c>
      <c r="E257" t="s">
        <v>32</v>
      </c>
      <c r="F257">
        <v>117</v>
      </c>
      <c r="G257">
        <v>79</v>
      </c>
      <c r="H257" t="s">
        <v>289</v>
      </c>
    </row>
    <row r="258" spans="1:8" x14ac:dyDescent="0.25">
      <c r="A258">
        <v>256</v>
      </c>
      <c r="B258" t="s">
        <v>13</v>
      </c>
      <c r="C258" t="s">
        <v>278</v>
      </c>
      <c r="D258" t="s">
        <v>18</v>
      </c>
      <c r="E258" t="s">
        <v>32</v>
      </c>
      <c r="F258">
        <v>117</v>
      </c>
      <c r="G258">
        <v>77</v>
      </c>
      <c r="H258" t="s">
        <v>290</v>
      </c>
    </row>
    <row r="259" spans="1:8" x14ac:dyDescent="0.25">
      <c r="A259">
        <v>257</v>
      </c>
      <c r="B259" t="s">
        <v>13</v>
      </c>
      <c r="C259" t="s">
        <v>278</v>
      </c>
      <c r="D259" t="s">
        <v>20</v>
      </c>
      <c r="E259" t="s">
        <v>32</v>
      </c>
      <c r="F259">
        <v>117</v>
      </c>
      <c r="G259">
        <v>52</v>
      </c>
      <c r="H259" t="s">
        <v>291</v>
      </c>
    </row>
    <row r="260" spans="1:8" x14ac:dyDescent="0.25">
      <c r="A260">
        <v>258</v>
      </c>
      <c r="B260" t="s">
        <v>13</v>
      </c>
      <c r="C260" t="s">
        <v>278</v>
      </c>
      <c r="D260" t="s">
        <v>22</v>
      </c>
      <c r="E260" t="s">
        <v>32</v>
      </c>
      <c r="F260">
        <v>117</v>
      </c>
      <c r="G260">
        <v>46</v>
      </c>
      <c r="H260" t="s">
        <v>292</v>
      </c>
    </row>
    <row r="261" spans="1:8" x14ac:dyDescent="0.25">
      <c r="A261">
        <v>259</v>
      </c>
      <c r="B261" t="s">
        <v>13</v>
      </c>
      <c r="C261" t="s">
        <v>278</v>
      </c>
      <c r="D261" t="s">
        <v>24</v>
      </c>
      <c r="E261" t="s">
        <v>32</v>
      </c>
      <c r="F261">
        <v>117</v>
      </c>
      <c r="G261">
        <v>46</v>
      </c>
      <c r="H261" t="s">
        <v>293</v>
      </c>
    </row>
    <row r="262" spans="1:8" x14ac:dyDescent="0.25">
      <c r="A262">
        <v>260</v>
      </c>
      <c r="B262" t="s">
        <v>13</v>
      </c>
      <c r="C262" t="s">
        <v>278</v>
      </c>
      <c r="D262" t="s">
        <v>15</v>
      </c>
      <c r="E262" t="s">
        <v>38</v>
      </c>
      <c r="F262">
        <v>117</v>
      </c>
      <c r="G262">
        <v>45</v>
      </c>
      <c r="H262" t="s">
        <v>294</v>
      </c>
    </row>
    <row r="263" spans="1:8" x14ac:dyDescent="0.25">
      <c r="A263">
        <v>261</v>
      </c>
      <c r="B263" t="s">
        <v>13</v>
      </c>
      <c r="C263" t="s">
        <v>278</v>
      </c>
      <c r="D263" t="s">
        <v>18</v>
      </c>
      <c r="E263" t="s">
        <v>38</v>
      </c>
      <c r="F263">
        <v>117</v>
      </c>
      <c r="G263">
        <v>71</v>
      </c>
      <c r="H263" t="s">
        <v>295</v>
      </c>
    </row>
    <row r="264" spans="1:8" x14ac:dyDescent="0.25">
      <c r="A264">
        <v>262</v>
      </c>
      <c r="B264" t="s">
        <v>13</v>
      </c>
      <c r="C264" t="s">
        <v>278</v>
      </c>
      <c r="D264" t="s">
        <v>20</v>
      </c>
      <c r="E264" t="s">
        <v>38</v>
      </c>
      <c r="F264">
        <v>117</v>
      </c>
      <c r="G264">
        <v>62</v>
      </c>
      <c r="H264" t="s">
        <v>296</v>
      </c>
    </row>
    <row r="265" spans="1:8" x14ac:dyDescent="0.25">
      <c r="A265">
        <v>263</v>
      </c>
      <c r="B265" t="s">
        <v>13</v>
      </c>
      <c r="C265" t="s">
        <v>278</v>
      </c>
      <c r="D265" t="s">
        <v>22</v>
      </c>
      <c r="E265" t="s">
        <v>38</v>
      </c>
      <c r="F265">
        <v>117</v>
      </c>
      <c r="G265">
        <v>68</v>
      </c>
      <c r="H265" t="s">
        <v>297</v>
      </c>
    </row>
    <row r="266" spans="1:8" x14ac:dyDescent="0.25">
      <c r="A266">
        <v>264</v>
      </c>
      <c r="B266" t="s">
        <v>13</v>
      </c>
      <c r="C266" t="s">
        <v>278</v>
      </c>
      <c r="D266" t="s">
        <v>24</v>
      </c>
      <c r="E266" t="s">
        <v>38</v>
      </c>
      <c r="F266">
        <v>117</v>
      </c>
      <c r="G266">
        <v>61</v>
      </c>
      <c r="H266" t="s">
        <v>298</v>
      </c>
    </row>
    <row r="267" spans="1:8" x14ac:dyDescent="0.25">
      <c r="A267">
        <v>265</v>
      </c>
      <c r="B267" t="s">
        <v>13</v>
      </c>
      <c r="C267" t="s">
        <v>278</v>
      </c>
      <c r="D267" t="s">
        <v>15</v>
      </c>
      <c r="E267" t="s">
        <v>44</v>
      </c>
      <c r="F267">
        <v>117</v>
      </c>
      <c r="G267">
        <v>56</v>
      </c>
      <c r="H267" t="s">
        <v>299</v>
      </c>
    </row>
    <row r="268" spans="1:8" x14ac:dyDescent="0.25">
      <c r="A268">
        <v>266</v>
      </c>
      <c r="B268" t="s">
        <v>13</v>
      </c>
      <c r="C268" t="s">
        <v>278</v>
      </c>
      <c r="D268" t="s">
        <v>18</v>
      </c>
      <c r="E268" t="s">
        <v>44</v>
      </c>
      <c r="F268">
        <v>117</v>
      </c>
      <c r="G268">
        <v>76</v>
      </c>
      <c r="H268" t="s">
        <v>300</v>
      </c>
    </row>
    <row r="269" spans="1:8" x14ac:dyDescent="0.25">
      <c r="A269">
        <v>267</v>
      </c>
      <c r="B269" t="s">
        <v>13</v>
      </c>
      <c r="C269" t="s">
        <v>278</v>
      </c>
      <c r="D269" t="s">
        <v>20</v>
      </c>
      <c r="E269" t="s">
        <v>44</v>
      </c>
      <c r="F269">
        <v>117</v>
      </c>
      <c r="G269">
        <v>49</v>
      </c>
      <c r="H269" t="s">
        <v>301</v>
      </c>
    </row>
    <row r="270" spans="1:8" x14ac:dyDescent="0.25">
      <c r="A270">
        <v>268</v>
      </c>
      <c r="B270" t="s">
        <v>13</v>
      </c>
      <c r="C270" t="s">
        <v>278</v>
      </c>
      <c r="D270" t="s">
        <v>22</v>
      </c>
      <c r="E270" t="s">
        <v>44</v>
      </c>
      <c r="F270">
        <v>117</v>
      </c>
      <c r="G270">
        <v>77</v>
      </c>
      <c r="H270" t="s">
        <v>302</v>
      </c>
    </row>
    <row r="271" spans="1:8" x14ac:dyDescent="0.25">
      <c r="A271">
        <v>269</v>
      </c>
      <c r="B271" t="s">
        <v>13</v>
      </c>
      <c r="C271" t="s">
        <v>278</v>
      </c>
      <c r="D271" t="s">
        <v>24</v>
      </c>
      <c r="E271" t="s">
        <v>44</v>
      </c>
      <c r="F271">
        <v>117</v>
      </c>
      <c r="G271">
        <v>70</v>
      </c>
      <c r="H271" t="s">
        <v>303</v>
      </c>
    </row>
    <row r="272" spans="1:8" x14ac:dyDescent="0.25">
      <c r="A272">
        <v>270</v>
      </c>
      <c r="B272" t="s">
        <v>13</v>
      </c>
      <c r="C272" t="s">
        <v>278</v>
      </c>
      <c r="D272" t="s">
        <v>15</v>
      </c>
      <c r="E272" t="s">
        <v>50</v>
      </c>
      <c r="F272">
        <v>117</v>
      </c>
      <c r="G272">
        <v>47</v>
      </c>
      <c r="H272" t="s">
        <v>304</v>
      </c>
    </row>
    <row r="273" spans="1:8" x14ac:dyDescent="0.25">
      <c r="A273">
        <v>271</v>
      </c>
      <c r="B273" t="s">
        <v>13</v>
      </c>
      <c r="C273" t="s">
        <v>278</v>
      </c>
      <c r="D273" t="s">
        <v>18</v>
      </c>
      <c r="E273" t="s">
        <v>50</v>
      </c>
      <c r="F273">
        <v>117</v>
      </c>
      <c r="G273">
        <v>50</v>
      </c>
      <c r="H273" t="s">
        <v>305</v>
      </c>
    </row>
    <row r="274" spans="1:8" x14ac:dyDescent="0.25">
      <c r="A274">
        <v>272</v>
      </c>
      <c r="B274" t="s">
        <v>13</v>
      </c>
      <c r="C274" t="s">
        <v>278</v>
      </c>
      <c r="D274" t="s">
        <v>20</v>
      </c>
      <c r="E274" t="s">
        <v>50</v>
      </c>
      <c r="F274">
        <v>117</v>
      </c>
      <c r="G274">
        <v>62</v>
      </c>
      <c r="H274" t="s">
        <v>306</v>
      </c>
    </row>
    <row r="275" spans="1:8" x14ac:dyDescent="0.25">
      <c r="A275">
        <v>273</v>
      </c>
      <c r="B275" t="s">
        <v>13</v>
      </c>
      <c r="C275" t="s">
        <v>278</v>
      </c>
      <c r="D275" t="s">
        <v>22</v>
      </c>
      <c r="E275" t="s">
        <v>50</v>
      </c>
      <c r="F275">
        <v>117</v>
      </c>
      <c r="G275">
        <v>60</v>
      </c>
      <c r="H275" t="s">
        <v>307</v>
      </c>
    </row>
    <row r="276" spans="1:8" x14ac:dyDescent="0.25">
      <c r="A276">
        <v>274</v>
      </c>
      <c r="B276" t="s">
        <v>13</v>
      </c>
      <c r="C276" t="s">
        <v>278</v>
      </c>
      <c r="D276" t="s">
        <v>24</v>
      </c>
      <c r="E276" t="s">
        <v>50</v>
      </c>
      <c r="F276">
        <v>117</v>
      </c>
      <c r="G276">
        <v>56</v>
      </c>
      <c r="H276" t="s">
        <v>308</v>
      </c>
    </row>
    <row r="277" spans="1:8" x14ac:dyDescent="0.25">
      <c r="A277">
        <v>275</v>
      </c>
      <c r="B277" t="s">
        <v>13</v>
      </c>
      <c r="C277" t="s">
        <v>278</v>
      </c>
      <c r="D277" t="s">
        <v>15</v>
      </c>
      <c r="E277" t="s">
        <v>56</v>
      </c>
      <c r="F277">
        <v>117</v>
      </c>
      <c r="G277">
        <v>67</v>
      </c>
      <c r="H277" t="s">
        <v>309</v>
      </c>
    </row>
    <row r="278" spans="1:8" x14ac:dyDescent="0.25">
      <c r="A278">
        <v>276</v>
      </c>
      <c r="B278" t="s">
        <v>13</v>
      </c>
      <c r="C278" t="s">
        <v>278</v>
      </c>
      <c r="D278" t="s">
        <v>18</v>
      </c>
      <c r="E278" t="s">
        <v>56</v>
      </c>
      <c r="F278">
        <v>117</v>
      </c>
      <c r="G278">
        <v>43</v>
      </c>
      <c r="H278" t="s">
        <v>310</v>
      </c>
    </row>
    <row r="279" spans="1:8" x14ac:dyDescent="0.25">
      <c r="A279">
        <v>277</v>
      </c>
      <c r="B279" t="s">
        <v>13</v>
      </c>
      <c r="C279" t="s">
        <v>278</v>
      </c>
      <c r="D279" t="s">
        <v>20</v>
      </c>
      <c r="E279" t="s">
        <v>56</v>
      </c>
      <c r="F279">
        <v>117</v>
      </c>
      <c r="G279">
        <v>77</v>
      </c>
      <c r="H279" t="s">
        <v>311</v>
      </c>
    </row>
    <row r="280" spans="1:8" x14ac:dyDescent="0.25">
      <c r="A280">
        <v>278</v>
      </c>
      <c r="B280" t="s">
        <v>13</v>
      </c>
      <c r="C280" t="s">
        <v>278</v>
      </c>
      <c r="D280" t="s">
        <v>22</v>
      </c>
      <c r="E280" t="s">
        <v>56</v>
      </c>
      <c r="F280">
        <v>117</v>
      </c>
      <c r="G280">
        <v>76</v>
      </c>
      <c r="H280" t="s">
        <v>312</v>
      </c>
    </row>
    <row r="281" spans="1:8" x14ac:dyDescent="0.25">
      <c r="A281">
        <v>279</v>
      </c>
      <c r="B281" t="s">
        <v>13</v>
      </c>
      <c r="C281" t="s">
        <v>278</v>
      </c>
      <c r="D281" t="s">
        <v>24</v>
      </c>
      <c r="E281" t="s">
        <v>56</v>
      </c>
      <c r="F281">
        <v>117</v>
      </c>
      <c r="G281">
        <v>79</v>
      </c>
      <c r="H281" t="s">
        <v>313</v>
      </c>
    </row>
    <row r="282" spans="1:8" x14ac:dyDescent="0.25">
      <c r="A282">
        <v>280</v>
      </c>
      <c r="B282" t="s">
        <v>13</v>
      </c>
      <c r="C282" t="s">
        <v>314</v>
      </c>
      <c r="D282" t="s">
        <v>15</v>
      </c>
      <c r="E282" t="s">
        <v>16</v>
      </c>
      <c r="F282">
        <v>93</v>
      </c>
      <c r="G282">
        <v>56</v>
      </c>
      <c r="H282" t="s">
        <v>315</v>
      </c>
    </row>
    <row r="283" spans="1:8" x14ac:dyDescent="0.25">
      <c r="A283">
        <v>281</v>
      </c>
      <c r="B283" t="s">
        <v>13</v>
      </c>
      <c r="C283" t="s">
        <v>314</v>
      </c>
      <c r="D283" t="s">
        <v>18</v>
      </c>
      <c r="E283" t="s">
        <v>16</v>
      </c>
      <c r="F283">
        <v>93</v>
      </c>
      <c r="G283">
        <v>59</v>
      </c>
      <c r="H283" t="s">
        <v>316</v>
      </c>
    </row>
    <row r="284" spans="1:8" x14ac:dyDescent="0.25">
      <c r="A284">
        <v>282</v>
      </c>
      <c r="B284" t="s">
        <v>13</v>
      </c>
      <c r="C284" t="s">
        <v>314</v>
      </c>
      <c r="D284" t="s">
        <v>20</v>
      </c>
      <c r="E284" t="s">
        <v>16</v>
      </c>
      <c r="F284">
        <v>93</v>
      </c>
      <c r="G284">
        <v>53</v>
      </c>
      <c r="H284" t="s">
        <v>317</v>
      </c>
    </row>
    <row r="285" spans="1:8" x14ac:dyDescent="0.25">
      <c r="A285">
        <v>283</v>
      </c>
      <c r="B285" t="s">
        <v>13</v>
      </c>
      <c r="C285" t="s">
        <v>314</v>
      </c>
      <c r="D285" t="s">
        <v>22</v>
      </c>
      <c r="E285" t="s">
        <v>16</v>
      </c>
      <c r="F285">
        <v>93</v>
      </c>
      <c r="G285">
        <v>45</v>
      </c>
      <c r="H285" t="s">
        <v>318</v>
      </c>
    </row>
    <row r="286" spans="1:8" x14ac:dyDescent="0.25">
      <c r="A286">
        <v>284</v>
      </c>
      <c r="B286" t="s">
        <v>13</v>
      </c>
      <c r="C286" t="s">
        <v>314</v>
      </c>
      <c r="D286" t="s">
        <v>24</v>
      </c>
      <c r="E286" t="s">
        <v>16</v>
      </c>
      <c r="F286">
        <v>93</v>
      </c>
      <c r="G286">
        <v>65</v>
      </c>
      <c r="H286" t="s">
        <v>319</v>
      </c>
    </row>
    <row r="287" spans="1:8" x14ac:dyDescent="0.25">
      <c r="A287">
        <v>285</v>
      </c>
      <c r="B287" t="s">
        <v>13</v>
      </c>
      <c r="C287" t="s">
        <v>314</v>
      </c>
      <c r="D287" t="s">
        <v>15</v>
      </c>
      <c r="E287" t="s">
        <v>26</v>
      </c>
      <c r="F287">
        <v>93</v>
      </c>
      <c r="G287">
        <v>62</v>
      </c>
      <c r="H287" t="s">
        <v>320</v>
      </c>
    </row>
    <row r="288" spans="1:8" x14ac:dyDescent="0.25">
      <c r="A288">
        <v>286</v>
      </c>
      <c r="B288" t="s">
        <v>13</v>
      </c>
      <c r="C288" t="s">
        <v>314</v>
      </c>
      <c r="D288" t="s">
        <v>18</v>
      </c>
      <c r="E288" t="s">
        <v>26</v>
      </c>
      <c r="F288">
        <v>93</v>
      </c>
      <c r="G288">
        <v>50</v>
      </c>
      <c r="H288" t="s">
        <v>321</v>
      </c>
    </row>
    <row r="289" spans="1:8" x14ac:dyDescent="0.25">
      <c r="A289">
        <v>287</v>
      </c>
      <c r="B289" t="s">
        <v>13</v>
      </c>
      <c r="C289" t="s">
        <v>314</v>
      </c>
      <c r="D289" t="s">
        <v>20</v>
      </c>
      <c r="E289" t="s">
        <v>26</v>
      </c>
      <c r="F289">
        <v>93</v>
      </c>
      <c r="G289">
        <v>49</v>
      </c>
      <c r="H289" t="s">
        <v>322</v>
      </c>
    </row>
    <row r="290" spans="1:8" x14ac:dyDescent="0.25">
      <c r="A290">
        <v>288</v>
      </c>
      <c r="B290" t="s">
        <v>13</v>
      </c>
      <c r="C290" t="s">
        <v>314</v>
      </c>
      <c r="D290" t="s">
        <v>22</v>
      </c>
      <c r="E290" t="s">
        <v>26</v>
      </c>
      <c r="F290">
        <v>93</v>
      </c>
      <c r="G290">
        <v>65</v>
      </c>
      <c r="H290" t="s">
        <v>323</v>
      </c>
    </row>
    <row r="291" spans="1:8" x14ac:dyDescent="0.25">
      <c r="A291">
        <v>289</v>
      </c>
      <c r="B291" t="s">
        <v>13</v>
      </c>
      <c r="C291" t="s">
        <v>314</v>
      </c>
      <c r="D291" t="s">
        <v>24</v>
      </c>
      <c r="E291" t="s">
        <v>26</v>
      </c>
      <c r="F291">
        <v>93</v>
      </c>
      <c r="G291">
        <v>49</v>
      </c>
      <c r="H291" t="s">
        <v>324</v>
      </c>
    </row>
    <row r="292" spans="1:8" x14ac:dyDescent="0.25">
      <c r="A292">
        <v>290</v>
      </c>
      <c r="B292" t="s">
        <v>13</v>
      </c>
      <c r="C292" t="s">
        <v>314</v>
      </c>
      <c r="D292" t="s">
        <v>15</v>
      </c>
      <c r="E292" t="s">
        <v>32</v>
      </c>
      <c r="F292">
        <v>93</v>
      </c>
      <c r="G292">
        <v>78</v>
      </c>
      <c r="H292" t="s">
        <v>325</v>
      </c>
    </row>
    <row r="293" spans="1:8" x14ac:dyDescent="0.25">
      <c r="A293">
        <v>291</v>
      </c>
      <c r="B293" t="s">
        <v>13</v>
      </c>
      <c r="C293" t="s">
        <v>314</v>
      </c>
      <c r="D293" t="s">
        <v>18</v>
      </c>
      <c r="E293" t="s">
        <v>32</v>
      </c>
      <c r="F293">
        <v>93</v>
      </c>
      <c r="G293">
        <v>41</v>
      </c>
      <c r="H293" t="s">
        <v>326</v>
      </c>
    </row>
    <row r="294" spans="1:8" x14ac:dyDescent="0.25">
      <c r="A294">
        <v>292</v>
      </c>
      <c r="B294" t="s">
        <v>13</v>
      </c>
      <c r="C294" t="s">
        <v>314</v>
      </c>
      <c r="D294" t="s">
        <v>20</v>
      </c>
      <c r="E294" t="s">
        <v>32</v>
      </c>
      <c r="F294">
        <v>93</v>
      </c>
      <c r="G294">
        <v>49</v>
      </c>
      <c r="H294" t="s">
        <v>327</v>
      </c>
    </row>
    <row r="295" spans="1:8" x14ac:dyDescent="0.25">
      <c r="A295">
        <v>293</v>
      </c>
      <c r="B295" t="s">
        <v>13</v>
      </c>
      <c r="C295" t="s">
        <v>314</v>
      </c>
      <c r="D295" t="s">
        <v>22</v>
      </c>
      <c r="E295" t="s">
        <v>32</v>
      </c>
      <c r="F295">
        <v>93</v>
      </c>
      <c r="G295">
        <v>77</v>
      </c>
      <c r="H295" t="s">
        <v>328</v>
      </c>
    </row>
    <row r="296" spans="1:8" x14ac:dyDescent="0.25">
      <c r="A296">
        <v>294</v>
      </c>
      <c r="B296" t="s">
        <v>13</v>
      </c>
      <c r="C296" t="s">
        <v>314</v>
      </c>
      <c r="D296" t="s">
        <v>24</v>
      </c>
      <c r="E296" t="s">
        <v>32</v>
      </c>
      <c r="F296">
        <v>93</v>
      </c>
      <c r="G296">
        <v>76</v>
      </c>
      <c r="H296" t="s">
        <v>329</v>
      </c>
    </row>
    <row r="297" spans="1:8" x14ac:dyDescent="0.25">
      <c r="A297">
        <v>295</v>
      </c>
      <c r="B297" t="s">
        <v>13</v>
      </c>
      <c r="C297" t="s">
        <v>314</v>
      </c>
      <c r="D297" t="s">
        <v>15</v>
      </c>
      <c r="E297" t="s">
        <v>38</v>
      </c>
      <c r="F297">
        <v>93</v>
      </c>
      <c r="G297">
        <v>63</v>
      </c>
      <c r="H297" t="s">
        <v>330</v>
      </c>
    </row>
    <row r="298" spans="1:8" x14ac:dyDescent="0.25">
      <c r="A298">
        <v>296</v>
      </c>
      <c r="B298" t="s">
        <v>13</v>
      </c>
      <c r="C298" t="s">
        <v>314</v>
      </c>
      <c r="D298" t="s">
        <v>18</v>
      </c>
      <c r="E298" t="s">
        <v>38</v>
      </c>
      <c r="F298">
        <v>93</v>
      </c>
      <c r="G298">
        <v>58</v>
      </c>
      <c r="H298" t="s">
        <v>331</v>
      </c>
    </row>
    <row r="299" spans="1:8" x14ac:dyDescent="0.25">
      <c r="A299">
        <v>297</v>
      </c>
      <c r="B299" t="s">
        <v>13</v>
      </c>
      <c r="C299" t="s">
        <v>314</v>
      </c>
      <c r="D299" t="s">
        <v>20</v>
      </c>
      <c r="E299" t="s">
        <v>38</v>
      </c>
      <c r="F299">
        <v>93</v>
      </c>
      <c r="G299">
        <v>45</v>
      </c>
      <c r="H299" t="s">
        <v>332</v>
      </c>
    </row>
    <row r="300" spans="1:8" x14ac:dyDescent="0.25">
      <c r="A300">
        <v>298</v>
      </c>
      <c r="B300" t="s">
        <v>13</v>
      </c>
      <c r="C300" t="s">
        <v>314</v>
      </c>
      <c r="D300" t="s">
        <v>22</v>
      </c>
      <c r="E300" t="s">
        <v>38</v>
      </c>
      <c r="F300">
        <v>93</v>
      </c>
      <c r="G300">
        <v>58</v>
      </c>
      <c r="H300" t="s">
        <v>333</v>
      </c>
    </row>
    <row r="301" spans="1:8" x14ac:dyDescent="0.25">
      <c r="A301">
        <v>299</v>
      </c>
      <c r="B301" t="s">
        <v>13</v>
      </c>
      <c r="C301" t="s">
        <v>314</v>
      </c>
      <c r="D301" t="s">
        <v>24</v>
      </c>
      <c r="E301" t="s">
        <v>38</v>
      </c>
      <c r="F301">
        <v>93</v>
      </c>
      <c r="G301">
        <v>60</v>
      </c>
      <c r="H301" t="s">
        <v>334</v>
      </c>
    </row>
    <row r="302" spans="1:8" x14ac:dyDescent="0.25">
      <c r="A302">
        <v>300</v>
      </c>
      <c r="B302" t="s">
        <v>13</v>
      </c>
      <c r="C302" t="s">
        <v>314</v>
      </c>
      <c r="D302" t="s">
        <v>15</v>
      </c>
      <c r="E302" t="s">
        <v>44</v>
      </c>
      <c r="F302">
        <v>93</v>
      </c>
      <c r="G302">
        <v>56</v>
      </c>
      <c r="H302" t="s">
        <v>335</v>
      </c>
    </row>
    <row r="303" spans="1:8" x14ac:dyDescent="0.25">
      <c r="A303">
        <v>301</v>
      </c>
      <c r="B303" t="s">
        <v>13</v>
      </c>
      <c r="C303" t="s">
        <v>314</v>
      </c>
      <c r="D303" t="s">
        <v>18</v>
      </c>
      <c r="E303" t="s">
        <v>44</v>
      </c>
      <c r="F303">
        <v>93</v>
      </c>
      <c r="G303">
        <v>62</v>
      </c>
      <c r="H303" t="s">
        <v>336</v>
      </c>
    </row>
    <row r="304" spans="1:8" x14ac:dyDescent="0.25">
      <c r="A304">
        <v>302</v>
      </c>
      <c r="B304" t="s">
        <v>13</v>
      </c>
      <c r="C304" t="s">
        <v>314</v>
      </c>
      <c r="D304" t="s">
        <v>20</v>
      </c>
      <c r="E304" t="s">
        <v>44</v>
      </c>
      <c r="F304">
        <v>93</v>
      </c>
      <c r="G304">
        <v>55</v>
      </c>
      <c r="H304" t="s">
        <v>337</v>
      </c>
    </row>
    <row r="305" spans="1:8" x14ac:dyDescent="0.25">
      <c r="A305">
        <v>303</v>
      </c>
      <c r="B305" t="s">
        <v>13</v>
      </c>
      <c r="C305" t="s">
        <v>314</v>
      </c>
      <c r="D305" t="s">
        <v>22</v>
      </c>
      <c r="E305" t="s">
        <v>44</v>
      </c>
      <c r="F305">
        <v>93</v>
      </c>
      <c r="G305">
        <v>65</v>
      </c>
      <c r="H305" t="s">
        <v>338</v>
      </c>
    </row>
    <row r="306" spans="1:8" x14ac:dyDescent="0.25">
      <c r="A306">
        <v>304</v>
      </c>
      <c r="B306" t="s">
        <v>13</v>
      </c>
      <c r="C306" t="s">
        <v>314</v>
      </c>
      <c r="D306" t="s">
        <v>24</v>
      </c>
      <c r="E306" t="s">
        <v>44</v>
      </c>
      <c r="F306">
        <v>93</v>
      </c>
      <c r="G306">
        <v>73</v>
      </c>
      <c r="H306" t="s">
        <v>339</v>
      </c>
    </row>
    <row r="307" spans="1:8" x14ac:dyDescent="0.25">
      <c r="A307">
        <v>305</v>
      </c>
      <c r="B307" t="s">
        <v>13</v>
      </c>
      <c r="C307" t="s">
        <v>314</v>
      </c>
      <c r="D307" t="s">
        <v>15</v>
      </c>
      <c r="E307" t="s">
        <v>50</v>
      </c>
      <c r="F307">
        <v>93</v>
      </c>
      <c r="G307">
        <v>50</v>
      </c>
      <c r="H307" t="s">
        <v>340</v>
      </c>
    </row>
    <row r="308" spans="1:8" x14ac:dyDescent="0.25">
      <c r="A308">
        <v>306</v>
      </c>
      <c r="B308" t="s">
        <v>13</v>
      </c>
      <c r="C308" t="s">
        <v>314</v>
      </c>
      <c r="D308" t="s">
        <v>18</v>
      </c>
      <c r="E308" t="s">
        <v>50</v>
      </c>
      <c r="F308">
        <v>93</v>
      </c>
      <c r="G308">
        <v>41</v>
      </c>
      <c r="H308" t="s">
        <v>341</v>
      </c>
    </row>
    <row r="309" spans="1:8" x14ac:dyDescent="0.25">
      <c r="A309">
        <v>307</v>
      </c>
      <c r="B309" t="s">
        <v>13</v>
      </c>
      <c r="C309" t="s">
        <v>314</v>
      </c>
      <c r="D309" t="s">
        <v>20</v>
      </c>
      <c r="E309" t="s">
        <v>50</v>
      </c>
      <c r="F309">
        <v>93</v>
      </c>
      <c r="G309">
        <v>58</v>
      </c>
      <c r="H309" t="s">
        <v>342</v>
      </c>
    </row>
    <row r="310" spans="1:8" x14ac:dyDescent="0.25">
      <c r="A310">
        <v>308</v>
      </c>
      <c r="B310" t="s">
        <v>13</v>
      </c>
      <c r="C310" t="s">
        <v>314</v>
      </c>
      <c r="D310" t="s">
        <v>22</v>
      </c>
      <c r="E310" t="s">
        <v>50</v>
      </c>
      <c r="F310">
        <v>93</v>
      </c>
      <c r="G310">
        <v>65</v>
      </c>
      <c r="H310" t="s">
        <v>343</v>
      </c>
    </row>
    <row r="311" spans="1:8" x14ac:dyDescent="0.25">
      <c r="A311">
        <v>309</v>
      </c>
      <c r="B311" t="s">
        <v>13</v>
      </c>
      <c r="C311" t="s">
        <v>314</v>
      </c>
      <c r="D311" t="s">
        <v>24</v>
      </c>
      <c r="E311" t="s">
        <v>50</v>
      </c>
      <c r="F311">
        <v>93</v>
      </c>
      <c r="G311">
        <v>53</v>
      </c>
      <c r="H311" t="s">
        <v>344</v>
      </c>
    </row>
    <row r="312" spans="1:8" x14ac:dyDescent="0.25">
      <c r="A312">
        <v>310</v>
      </c>
      <c r="B312" t="s">
        <v>13</v>
      </c>
      <c r="C312" t="s">
        <v>314</v>
      </c>
      <c r="D312" t="s">
        <v>15</v>
      </c>
      <c r="E312" t="s">
        <v>56</v>
      </c>
      <c r="F312">
        <v>93</v>
      </c>
      <c r="G312">
        <v>49</v>
      </c>
      <c r="H312" t="s">
        <v>345</v>
      </c>
    </row>
    <row r="313" spans="1:8" x14ac:dyDescent="0.25">
      <c r="A313">
        <v>311</v>
      </c>
      <c r="B313" t="s">
        <v>13</v>
      </c>
      <c r="C313" t="s">
        <v>314</v>
      </c>
      <c r="D313" t="s">
        <v>18</v>
      </c>
      <c r="E313" t="s">
        <v>56</v>
      </c>
      <c r="F313">
        <v>93</v>
      </c>
      <c r="G313">
        <v>43</v>
      </c>
      <c r="H313" t="s">
        <v>346</v>
      </c>
    </row>
    <row r="314" spans="1:8" x14ac:dyDescent="0.25">
      <c r="A314">
        <v>312</v>
      </c>
      <c r="B314" t="s">
        <v>13</v>
      </c>
      <c r="C314" t="s">
        <v>314</v>
      </c>
      <c r="D314" t="s">
        <v>20</v>
      </c>
      <c r="E314" t="s">
        <v>56</v>
      </c>
      <c r="F314">
        <v>93</v>
      </c>
      <c r="G314">
        <v>67</v>
      </c>
      <c r="H314" t="s">
        <v>347</v>
      </c>
    </row>
    <row r="315" spans="1:8" x14ac:dyDescent="0.25">
      <c r="A315">
        <v>313</v>
      </c>
      <c r="B315" t="s">
        <v>13</v>
      </c>
      <c r="C315" t="s">
        <v>314</v>
      </c>
      <c r="D315" t="s">
        <v>22</v>
      </c>
      <c r="E315" t="s">
        <v>56</v>
      </c>
      <c r="F315">
        <v>93</v>
      </c>
      <c r="G315">
        <v>78</v>
      </c>
      <c r="H315" t="s">
        <v>348</v>
      </c>
    </row>
    <row r="316" spans="1:8" x14ac:dyDescent="0.25">
      <c r="A316">
        <v>314</v>
      </c>
      <c r="B316" t="s">
        <v>13</v>
      </c>
      <c r="C316" t="s">
        <v>314</v>
      </c>
      <c r="D316" t="s">
        <v>24</v>
      </c>
      <c r="E316" t="s">
        <v>56</v>
      </c>
      <c r="F316">
        <v>93</v>
      </c>
      <c r="G316">
        <v>44</v>
      </c>
      <c r="H316" t="s">
        <v>349</v>
      </c>
    </row>
    <row r="317" spans="1:8" x14ac:dyDescent="0.25">
      <c r="A317">
        <v>315</v>
      </c>
      <c r="B317" t="s">
        <v>13</v>
      </c>
      <c r="C317" t="s">
        <v>350</v>
      </c>
      <c r="D317" t="s">
        <v>15</v>
      </c>
      <c r="E317" t="s">
        <v>16</v>
      </c>
      <c r="F317">
        <v>108</v>
      </c>
      <c r="G317">
        <v>59</v>
      </c>
      <c r="H317" t="s">
        <v>351</v>
      </c>
    </row>
    <row r="318" spans="1:8" x14ac:dyDescent="0.25">
      <c r="A318">
        <v>316</v>
      </c>
      <c r="B318" t="s">
        <v>13</v>
      </c>
      <c r="C318" t="s">
        <v>350</v>
      </c>
      <c r="D318" t="s">
        <v>18</v>
      </c>
      <c r="E318" t="s">
        <v>16</v>
      </c>
      <c r="F318">
        <v>108</v>
      </c>
      <c r="G318">
        <v>48</v>
      </c>
      <c r="H318" t="s">
        <v>352</v>
      </c>
    </row>
    <row r="319" spans="1:8" x14ac:dyDescent="0.25">
      <c r="A319">
        <v>317</v>
      </c>
      <c r="B319" t="s">
        <v>13</v>
      </c>
      <c r="C319" t="s">
        <v>350</v>
      </c>
      <c r="D319" t="s">
        <v>20</v>
      </c>
      <c r="E319" t="s">
        <v>16</v>
      </c>
      <c r="F319">
        <v>108</v>
      </c>
      <c r="G319">
        <v>60</v>
      </c>
      <c r="H319" t="s">
        <v>353</v>
      </c>
    </row>
    <row r="320" spans="1:8" x14ac:dyDescent="0.25">
      <c r="A320">
        <v>318</v>
      </c>
      <c r="B320" t="s">
        <v>13</v>
      </c>
      <c r="C320" t="s">
        <v>350</v>
      </c>
      <c r="D320" t="s">
        <v>22</v>
      </c>
      <c r="E320" t="s">
        <v>16</v>
      </c>
      <c r="F320">
        <v>108</v>
      </c>
      <c r="G320">
        <v>54</v>
      </c>
      <c r="H320" t="s">
        <v>354</v>
      </c>
    </row>
    <row r="321" spans="1:8" x14ac:dyDescent="0.25">
      <c r="A321">
        <v>319</v>
      </c>
      <c r="B321" t="s">
        <v>13</v>
      </c>
      <c r="C321" t="s">
        <v>350</v>
      </c>
      <c r="D321" t="s">
        <v>24</v>
      </c>
      <c r="E321" t="s">
        <v>16</v>
      </c>
      <c r="F321">
        <v>108</v>
      </c>
      <c r="G321">
        <v>64</v>
      </c>
      <c r="H321" t="s">
        <v>355</v>
      </c>
    </row>
    <row r="322" spans="1:8" x14ac:dyDescent="0.25">
      <c r="A322">
        <v>320</v>
      </c>
      <c r="B322" t="s">
        <v>13</v>
      </c>
      <c r="C322" t="s">
        <v>350</v>
      </c>
      <c r="D322" t="s">
        <v>15</v>
      </c>
      <c r="E322" t="s">
        <v>26</v>
      </c>
      <c r="F322">
        <v>108</v>
      </c>
      <c r="G322">
        <v>68</v>
      </c>
      <c r="H322" t="s">
        <v>356</v>
      </c>
    </row>
    <row r="323" spans="1:8" x14ac:dyDescent="0.25">
      <c r="A323">
        <v>321</v>
      </c>
      <c r="B323" t="s">
        <v>13</v>
      </c>
      <c r="C323" t="s">
        <v>350</v>
      </c>
      <c r="D323" t="s">
        <v>18</v>
      </c>
      <c r="E323" t="s">
        <v>26</v>
      </c>
      <c r="F323">
        <v>108</v>
      </c>
      <c r="G323">
        <v>52</v>
      </c>
      <c r="H323" t="s">
        <v>357</v>
      </c>
    </row>
    <row r="324" spans="1:8" x14ac:dyDescent="0.25">
      <c r="A324">
        <v>322</v>
      </c>
      <c r="B324" t="s">
        <v>13</v>
      </c>
      <c r="C324" t="s">
        <v>350</v>
      </c>
      <c r="D324" t="s">
        <v>20</v>
      </c>
      <c r="E324" t="s">
        <v>26</v>
      </c>
      <c r="F324">
        <v>108</v>
      </c>
      <c r="G324">
        <v>78</v>
      </c>
      <c r="H324" t="s">
        <v>358</v>
      </c>
    </row>
    <row r="325" spans="1:8" x14ac:dyDescent="0.25">
      <c r="A325">
        <v>323</v>
      </c>
      <c r="B325" t="s">
        <v>13</v>
      </c>
      <c r="C325" t="s">
        <v>350</v>
      </c>
      <c r="D325" t="s">
        <v>22</v>
      </c>
      <c r="E325" t="s">
        <v>26</v>
      </c>
      <c r="F325">
        <v>108</v>
      </c>
      <c r="G325">
        <v>56</v>
      </c>
      <c r="H325" t="s">
        <v>359</v>
      </c>
    </row>
    <row r="326" spans="1:8" x14ac:dyDescent="0.25">
      <c r="A326">
        <v>324</v>
      </c>
      <c r="B326" t="s">
        <v>13</v>
      </c>
      <c r="C326" t="s">
        <v>350</v>
      </c>
      <c r="D326" t="s">
        <v>24</v>
      </c>
      <c r="E326" t="s">
        <v>26</v>
      </c>
      <c r="F326">
        <v>108</v>
      </c>
      <c r="G326">
        <v>59</v>
      </c>
      <c r="H326" t="s">
        <v>360</v>
      </c>
    </row>
    <row r="327" spans="1:8" x14ac:dyDescent="0.25">
      <c r="A327">
        <v>325</v>
      </c>
      <c r="B327" t="s">
        <v>13</v>
      </c>
      <c r="C327" t="s">
        <v>350</v>
      </c>
      <c r="D327" t="s">
        <v>15</v>
      </c>
      <c r="E327" t="s">
        <v>32</v>
      </c>
      <c r="F327">
        <v>108</v>
      </c>
      <c r="G327">
        <v>45</v>
      </c>
      <c r="H327" t="s">
        <v>361</v>
      </c>
    </row>
    <row r="328" spans="1:8" x14ac:dyDescent="0.25">
      <c r="A328">
        <v>326</v>
      </c>
      <c r="B328" t="s">
        <v>13</v>
      </c>
      <c r="C328" t="s">
        <v>350</v>
      </c>
      <c r="D328" t="s">
        <v>18</v>
      </c>
      <c r="E328" t="s">
        <v>32</v>
      </c>
      <c r="F328">
        <v>108</v>
      </c>
      <c r="G328">
        <v>76</v>
      </c>
      <c r="H328" t="s">
        <v>362</v>
      </c>
    </row>
    <row r="329" spans="1:8" x14ac:dyDescent="0.25">
      <c r="A329">
        <v>327</v>
      </c>
      <c r="B329" t="s">
        <v>13</v>
      </c>
      <c r="C329" t="s">
        <v>350</v>
      </c>
      <c r="D329" t="s">
        <v>20</v>
      </c>
      <c r="E329" t="s">
        <v>32</v>
      </c>
      <c r="F329">
        <v>108</v>
      </c>
      <c r="G329">
        <v>58</v>
      </c>
      <c r="H329" t="s">
        <v>363</v>
      </c>
    </row>
    <row r="330" spans="1:8" x14ac:dyDescent="0.25">
      <c r="A330">
        <v>328</v>
      </c>
      <c r="B330" t="s">
        <v>13</v>
      </c>
      <c r="C330" t="s">
        <v>350</v>
      </c>
      <c r="D330" t="s">
        <v>22</v>
      </c>
      <c r="E330" t="s">
        <v>32</v>
      </c>
      <c r="F330">
        <v>108</v>
      </c>
      <c r="G330">
        <v>78</v>
      </c>
      <c r="H330" t="s">
        <v>364</v>
      </c>
    </row>
    <row r="331" spans="1:8" x14ac:dyDescent="0.25">
      <c r="A331">
        <v>329</v>
      </c>
      <c r="B331" t="s">
        <v>13</v>
      </c>
      <c r="C331" t="s">
        <v>350</v>
      </c>
      <c r="D331" t="s">
        <v>24</v>
      </c>
      <c r="E331" t="s">
        <v>32</v>
      </c>
      <c r="F331">
        <v>108</v>
      </c>
      <c r="G331">
        <v>43</v>
      </c>
      <c r="H331" t="s">
        <v>365</v>
      </c>
    </row>
    <row r="332" spans="1:8" x14ac:dyDescent="0.25">
      <c r="A332">
        <v>330</v>
      </c>
      <c r="B332" t="s">
        <v>13</v>
      </c>
      <c r="C332" t="s">
        <v>350</v>
      </c>
      <c r="D332" t="s">
        <v>15</v>
      </c>
      <c r="E332" t="s">
        <v>38</v>
      </c>
      <c r="F332">
        <v>108</v>
      </c>
      <c r="G332">
        <v>63</v>
      </c>
      <c r="H332" t="s">
        <v>366</v>
      </c>
    </row>
    <row r="333" spans="1:8" x14ac:dyDescent="0.25">
      <c r="A333">
        <v>331</v>
      </c>
      <c r="B333" t="s">
        <v>13</v>
      </c>
      <c r="C333" t="s">
        <v>350</v>
      </c>
      <c r="D333" t="s">
        <v>18</v>
      </c>
      <c r="E333" t="s">
        <v>38</v>
      </c>
      <c r="F333">
        <v>108</v>
      </c>
      <c r="G333">
        <v>74</v>
      </c>
      <c r="H333" t="s">
        <v>367</v>
      </c>
    </row>
    <row r="334" spans="1:8" x14ac:dyDescent="0.25">
      <c r="A334">
        <v>332</v>
      </c>
      <c r="B334" t="s">
        <v>13</v>
      </c>
      <c r="C334" t="s">
        <v>350</v>
      </c>
      <c r="D334" t="s">
        <v>20</v>
      </c>
      <c r="E334" t="s">
        <v>38</v>
      </c>
      <c r="F334">
        <v>108</v>
      </c>
      <c r="G334">
        <v>57</v>
      </c>
      <c r="H334" t="s">
        <v>368</v>
      </c>
    </row>
    <row r="335" spans="1:8" x14ac:dyDescent="0.25">
      <c r="A335">
        <v>333</v>
      </c>
      <c r="B335" t="s">
        <v>13</v>
      </c>
      <c r="C335" t="s">
        <v>350</v>
      </c>
      <c r="D335" t="s">
        <v>22</v>
      </c>
      <c r="E335" t="s">
        <v>38</v>
      </c>
      <c r="F335">
        <v>108</v>
      </c>
      <c r="G335">
        <v>67</v>
      </c>
      <c r="H335" t="s">
        <v>369</v>
      </c>
    </row>
    <row r="336" spans="1:8" x14ac:dyDescent="0.25">
      <c r="A336">
        <v>334</v>
      </c>
      <c r="B336" t="s">
        <v>13</v>
      </c>
      <c r="C336" t="s">
        <v>350</v>
      </c>
      <c r="D336" t="s">
        <v>24</v>
      </c>
      <c r="E336" t="s">
        <v>38</v>
      </c>
      <c r="F336">
        <v>108</v>
      </c>
      <c r="G336">
        <v>79</v>
      </c>
      <c r="H336" t="s">
        <v>370</v>
      </c>
    </row>
    <row r="337" spans="1:8" x14ac:dyDescent="0.25">
      <c r="A337">
        <v>335</v>
      </c>
      <c r="B337" t="s">
        <v>13</v>
      </c>
      <c r="C337" t="s">
        <v>350</v>
      </c>
      <c r="D337" t="s">
        <v>15</v>
      </c>
      <c r="E337" t="s">
        <v>44</v>
      </c>
      <c r="F337">
        <v>108</v>
      </c>
      <c r="G337">
        <v>59</v>
      </c>
      <c r="H337" t="s">
        <v>371</v>
      </c>
    </row>
    <row r="338" spans="1:8" x14ac:dyDescent="0.25">
      <c r="A338">
        <v>336</v>
      </c>
      <c r="B338" t="s">
        <v>13</v>
      </c>
      <c r="C338" t="s">
        <v>350</v>
      </c>
      <c r="D338" t="s">
        <v>18</v>
      </c>
      <c r="E338" t="s">
        <v>44</v>
      </c>
      <c r="F338">
        <v>108</v>
      </c>
      <c r="G338">
        <v>44</v>
      </c>
      <c r="H338" t="s">
        <v>372</v>
      </c>
    </row>
    <row r="339" spans="1:8" x14ac:dyDescent="0.25">
      <c r="A339">
        <v>337</v>
      </c>
      <c r="B339" t="s">
        <v>13</v>
      </c>
      <c r="C339" t="s">
        <v>350</v>
      </c>
      <c r="D339" t="s">
        <v>20</v>
      </c>
      <c r="E339" t="s">
        <v>44</v>
      </c>
      <c r="F339">
        <v>108</v>
      </c>
      <c r="G339">
        <v>76</v>
      </c>
      <c r="H339" t="s">
        <v>373</v>
      </c>
    </row>
    <row r="340" spans="1:8" x14ac:dyDescent="0.25">
      <c r="A340">
        <v>338</v>
      </c>
      <c r="B340" t="s">
        <v>13</v>
      </c>
      <c r="C340" t="s">
        <v>350</v>
      </c>
      <c r="D340" t="s">
        <v>22</v>
      </c>
      <c r="E340" t="s">
        <v>44</v>
      </c>
      <c r="F340">
        <v>108</v>
      </c>
      <c r="G340">
        <v>68</v>
      </c>
      <c r="H340" t="s">
        <v>374</v>
      </c>
    </row>
    <row r="341" spans="1:8" x14ac:dyDescent="0.25">
      <c r="A341">
        <v>339</v>
      </c>
      <c r="B341" t="s">
        <v>13</v>
      </c>
      <c r="C341" t="s">
        <v>350</v>
      </c>
      <c r="D341" t="s">
        <v>24</v>
      </c>
      <c r="E341" t="s">
        <v>44</v>
      </c>
      <c r="F341">
        <v>108</v>
      </c>
      <c r="G341">
        <v>71</v>
      </c>
      <c r="H341" t="s">
        <v>375</v>
      </c>
    </row>
    <row r="342" spans="1:8" x14ac:dyDescent="0.25">
      <c r="A342">
        <v>340</v>
      </c>
      <c r="B342" t="s">
        <v>13</v>
      </c>
      <c r="C342" t="s">
        <v>350</v>
      </c>
      <c r="D342" t="s">
        <v>15</v>
      </c>
      <c r="E342" t="s">
        <v>50</v>
      </c>
      <c r="F342">
        <v>108</v>
      </c>
      <c r="G342">
        <v>80</v>
      </c>
      <c r="H342" t="s">
        <v>376</v>
      </c>
    </row>
    <row r="343" spans="1:8" x14ac:dyDescent="0.25">
      <c r="A343">
        <v>341</v>
      </c>
      <c r="B343" t="s">
        <v>13</v>
      </c>
      <c r="C343" t="s">
        <v>350</v>
      </c>
      <c r="D343" t="s">
        <v>18</v>
      </c>
      <c r="E343" t="s">
        <v>50</v>
      </c>
      <c r="F343">
        <v>108</v>
      </c>
      <c r="G343">
        <v>60</v>
      </c>
      <c r="H343" t="s">
        <v>377</v>
      </c>
    </row>
    <row r="344" spans="1:8" x14ac:dyDescent="0.25">
      <c r="A344">
        <v>342</v>
      </c>
      <c r="B344" t="s">
        <v>13</v>
      </c>
      <c r="C344" t="s">
        <v>350</v>
      </c>
      <c r="D344" t="s">
        <v>20</v>
      </c>
      <c r="E344" t="s">
        <v>50</v>
      </c>
      <c r="F344">
        <v>108</v>
      </c>
      <c r="G344">
        <v>51</v>
      </c>
      <c r="H344" t="s">
        <v>378</v>
      </c>
    </row>
    <row r="345" spans="1:8" x14ac:dyDescent="0.25">
      <c r="A345">
        <v>343</v>
      </c>
      <c r="B345" t="s">
        <v>13</v>
      </c>
      <c r="C345" t="s">
        <v>350</v>
      </c>
      <c r="D345" t="s">
        <v>22</v>
      </c>
      <c r="E345" t="s">
        <v>50</v>
      </c>
      <c r="F345">
        <v>108</v>
      </c>
      <c r="G345">
        <v>53</v>
      </c>
      <c r="H345" t="s">
        <v>379</v>
      </c>
    </row>
    <row r="346" spans="1:8" x14ac:dyDescent="0.25">
      <c r="A346">
        <v>344</v>
      </c>
      <c r="B346" t="s">
        <v>13</v>
      </c>
      <c r="C346" t="s">
        <v>350</v>
      </c>
      <c r="D346" t="s">
        <v>24</v>
      </c>
      <c r="E346" t="s">
        <v>50</v>
      </c>
      <c r="F346">
        <v>108</v>
      </c>
      <c r="G346">
        <v>77</v>
      </c>
      <c r="H346" t="s">
        <v>380</v>
      </c>
    </row>
    <row r="347" spans="1:8" x14ac:dyDescent="0.25">
      <c r="A347">
        <v>345</v>
      </c>
      <c r="B347" t="s">
        <v>13</v>
      </c>
      <c r="C347" t="s">
        <v>350</v>
      </c>
      <c r="D347" t="s">
        <v>15</v>
      </c>
      <c r="E347" t="s">
        <v>56</v>
      </c>
      <c r="F347">
        <v>108</v>
      </c>
      <c r="G347">
        <v>52</v>
      </c>
      <c r="H347" t="s">
        <v>381</v>
      </c>
    </row>
    <row r="348" spans="1:8" x14ac:dyDescent="0.25">
      <c r="A348">
        <v>346</v>
      </c>
      <c r="B348" t="s">
        <v>13</v>
      </c>
      <c r="C348" t="s">
        <v>350</v>
      </c>
      <c r="D348" t="s">
        <v>18</v>
      </c>
      <c r="E348" t="s">
        <v>56</v>
      </c>
      <c r="F348">
        <v>108</v>
      </c>
      <c r="G348">
        <v>73</v>
      </c>
      <c r="H348" t="s">
        <v>382</v>
      </c>
    </row>
    <row r="349" spans="1:8" x14ac:dyDescent="0.25">
      <c r="A349">
        <v>347</v>
      </c>
      <c r="B349" t="s">
        <v>13</v>
      </c>
      <c r="C349" t="s">
        <v>350</v>
      </c>
      <c r="D349" t="s">
        <v>20</v>
      </c>
      <c r="E349" t="s">
        <v>56</v>
      </c>
      <c r="F349">
        <v>108</v>
      </c>
      <c r="G349">
        <v>76</v>
      </c>
      <c r="H349" t="s">
        <v>383</v>
      </c>
    </row>
    <row r="350" spans="1:8" x14ac:dyDescent="0.25">
      <c r="A350">
        <v>348</v>
      </c>
      <c r="B350" t="s">
        <v>13</v>
      </c>
      <c r="C350" t="s">
        <v>350</v>
      </c>
      <c r="D350" t="s">
        <v>22</v>
      </c>
      <c r="E350" t="s">
        <v>56</v>
      </c>
      <c r="F350">
        <v>108</v>
      </c>
      <c r="G350">
        <v>54</v>
      </c>
      <c r="H350" t="s">
        <v>384</v>
      </c>
    </row>
    <row r="351" spans="1:8" x14ac:dyDescent="0.25">
      <c r="A351">
        <v>349</v>
      </c>
      <c r="B351" t="s">
        <v>13</v>
      </c>
      <c r="C351" t="s">
        <v>350</v>
      </c>
      <c r="D351" t="s">
        <v>24</v>
      </c>
      <c r="E351" t="s">
        <v>56</v>
      </c>
      <c r="F351">
        <v>108</v>
      </c>
      <c r="G351">
        <v>71</v>
      </c>
      <c r="H351" t="s">
        <v>385</v>
      </c>
    </row>
    <row r="352" spans="1:8" x14ac:dyDescent="0.25">
      <c r="A352">
        <v>350</v>
      </c>
      <c r="B352" t="s">
        <v>13</v>
      </c>
      <c r="C352" t="s">
        <v>386</v>
      </c>
      <c r="D352" t="s">
        <v>15</v>
      </c>
      <c r="E352" t="s">
        <v>16</v>
      </c>
      <c r="F352">
        <v>92</v>
      </c>
      <c r="G352">
        <v>62</v>
      </c>
      <c r="H352" t="s">
        <v>387</v>
      </c>
    </row>
    <row r="353" spans="1:8" x14ac:dyDescent="0.25">
      <c r="A353">
        <v>351</v>
      </c>
      <c r="B353" t="s">
        <v>13</v>
      </c>
      <c r="C353" t="s">
        <v>386</v>
      </c>
      <c r="D353" t="s">
        <v>18</v>
      </c>
      <c r="E353" t="s">
        <v>16</v>
      </c>
      <c r="F353">
        <v>92</v>
      </c>
      <c r="G353">
        <v>60</v>
      </c>
      <c r="H353" t="s">
        <v>388</v>
      </c>
    </row>
    <row r="354" spans="1:8" x14ac:dyDescent="0.25">
      <c r="A354">
        <v>352</v>
      </c>
      <c r="B354" t="s">
        <v>13</v>
      </c>
      <c r="C354" t="s">
        <v>386</v>
      </c>
      <c r="D354" t="s">
        <v>20</v>
      </c>
      <c r="E354" t="s">
        <v>16</v>
      </c>
      <c r="F354">
        <v>92</v>
      </c>
      <c r="G354">
        <v>52</v>
      </c>
      <c r="H354" t="s">
        <v>389</v>
      </c>
    </row>
    <row r="355" spans="1:8" x14ac:dyDescent="0.25">
      <c r="A355">
        <v>353</v>
      </c>
      <c r="B355" t="s">
        <v>13</v>
      </c>
      <c r="C355" t="s">
        <v>386</v>
      </c>
      <c r="D355" t="s">
        <v>22</v>
      </c>
      <c r="E355" t="s">
        <v>16</v>
      </c>
      <c r="F355">
        <v>92</v>
      </c>
      <c r="G355">
        <v>62</v>
      </c>
      <c r="H355" t="s">
        <v>390</v>
      </c>
    </row>
    <row r="356" spans="1:8" x14ac:dyDescent="0.25">
      <c r="A356">
        <v>354</v>
      </c>
      <c r="B356" t="s">
        <v>13</v>
      </c>
      <c r="C356" t="s">
        <v>386</v>
      </c>
      <c r="D356" t="s">
        <v>24</v>
      </c>
      <c r="E356" t="s">
        <v>16</v>
      </c>
      <c r="F356">
        <v>92</v>
      </c>
      <c r="G356">
        <v>59</v>
      </c>
      <c r="H356" t="s">
        <v>391</v>
      </c>
    </row>
    <row r="357" spans="1:8" x14ac:dyDescent="0.25">
      <c r="A357">
        <v>355</v>
      </c>
      <c r="B357" t="s">
        <v>13</v>
      </c>
      <c r="C357" t="s">
        <v>386</v>
      </c>
      <c r="D357" t="s">
        <v>15</v>
      </c>
      <c r="E357" t="s">
        <v>26</v>
      </c>
      <c r="F357">
        <v>92</v>
      </c>
      <c r="G357">
        <v>65</v>
      </c>
      <c r="H357" t="s">
        <v>392</v>
      </c>
    </row>
    <row r="358" spans="1:8" x14ac:dyDescent="0.25">
      <c r="A358">
        <v>356</v>
      </c>
      <c r="B358" t="s">
        <v>13</v>
      </c>
      <c r="C358" t="s">
        <v>386</v>
      </c>
      <c r="D358" t="s">
        <v>18</v>
      </c>
      <c r="E358" t="s">
        <v>26</v>
      </c>
      <c r="F358">
        <v>92</v>
      </c>
      <c r="G358">
        <v>46</v>
      </c>
      <c r="H358" t="s">
        <v>393</v>
      </c>
    </row>
    <row r="359" spans="1:8" x14ac:dyDescent="0.25">
      <c r="A359">
        <v>357</v>
      </c>
      <c r="B359" t="s">
        <v>13</v>
      </c>
      <c r="C359" t="s">
        <v>386</v>
      </c>
      <c r="D359" t="s">
        <v>20</v>
      </c>
      <c r="E359" t="s">
        <v>26</v>
      </c>
      <c r="F359">
        <v>92</v>
      </c>
      <c r="G359">
        <v>70</v>
      </c>
      <c r="H359" t="s">
        <v>394</v>
      </c>
    </row>
    <row r="360" spans="1:8" x14ac:dyDescent="0.25">
      <c r="A360">
        <v>358</v>
      </c>
      <c r="B360" t="s">
        <v>13</v>
      </c>
      <c r="C360" t="s">
        <v>386</v>
      </c>
      <c r="D360" t="s">
        <v>22</v>
      </c>
      <c r="E360" t="s">
        <v>26</v>
      </c>
      <c r="F360">
        <v>92</v>
      </c>
      <c r="G360">
        <v>77</v>
      </c>
      <c r="H360" t="s">
        <v>395</v>
      </c>
    </row>
    <row r="361" spans="1:8" x14ac:dyDescent="0.25">
      <c r="A361">
        <v>359</v>
      </c>
      <c r="B361" t="s">
        <v>13</v>
      </c>
      <c r="C361" t="s">
        <v>386</v>
      </c>
      <c r="D361" t="s">
        <v>24</v>
      </c>
      <c r="E361" t="s">
        <v>26</v>
      </c>
      <c r="F361">
        <v>92</v>
      </c>
      <c r="G361">
        <v>52</v>
      </c>
      <c r="H361" t="s">
        <v>396</v>
      </c>
    </row>
    <row r="362" spans="1:8" x14ac:dyDescent="0.25">
      <c r="A362">
        <v>360</v>
      </c>
      <c r="B362" t="s">
        <v>13</v>
      </c>
      <c r="C362" t="s">
        <v>386</v>
      </c>
      <c r="D362" t="s">
        <v>15</v>
      </c>
      <c r="E362" t="s">
        <v>32</v>
      </c>
      <c r="F362">
        <v>92</v>
      </c>
      <c r="G362">
        <v>42</v>
      </c>
      <c r="H362" t="s">
        <v>397</v>
      </c>
    </row>
    <row r="363" spans="1:8" x14ac:dyDescent="0.25">
      <c r="A363">
        <v>361</v>
      </c>
      <c r="B363" t="s">
        <v>13</v>
      </c>
      <c r="C363" t="s">
        <v>386</v>
      </c>
      <c r="D363" t="s">
        <v>18</v>
      </c>
      <c r="E363" t="s">
        <v>32</v>
      </c>
      <c r="F363">
        <v>92</v>
      </c>
      <c r="G363">
        <v>70</v>
      </c>
      <c r="H363" t="s">
        <v>398</v>
      </c>
    </row>
    <row r="364" spans="1:8" x14ac:dyDescent="0.25">
      <c r="A364">
        <v>362</v>
      </c>
      <c r="B364" t="s">
        <v>13</v>
      </c>
      <c r="C364" t="s">
        <v>386</v>
      </c>
      <c r="D364" t="s">
        <v>20</v>
      </c>
      <c r="E364" t="s">
        <v>32</v>
      </c>
      <c r="F364">
        <v>92</v>
      </c>
      <c r="G364">
        <v>71</v>
      </c>
      <c r="H364" t="s">
        <v>399</v>
      </c>
    </row>
    <row r="365" spans="1:8" x14ac:dyDescent="0.25">
      <c r="A365">
        <v>363</v>
      </c>
      <c r="B365" t="s">
        <v>13</v>
      </c>
      <c r="C365" t="s">
        <v>386</v>
      </c>
      <c r="D365" t="s">
        <v>22</v>
      </c>
      <c r="E365" t="s">
        <v>32</v>
      </c>
      <c r="F365">
        <v>92</v>
      </c>
      <c r="G365">
        <v>62</v>
      </c>
      <c r="H365" t="s">
        <v>400</v>
      </c>
    </row>
    <row r="366" spans="1:8" x14ac:dyDescent="0.25">
      <c r="A366">
        <v>364</v>
      </c>
      <c r="B366" t="s">
        <v>13</v>
      </c>
      <c r="C366" t="s">
        <v>386</v>
      </c>
      <c r="D366" t="s">
        <v>24</v>
      </c>
      <c r="E366" t="s">
        <v>32</v>
      </c>
      <c r="F366">
        <v>92</v>
      </c>
      <c r="G366">
        <v>55</v>
      </c>
      <c r="H366" t="s">
        <v>401</v>
      </c>
    </row>
    <row r="367" spans="1:8" x14ac:dyDescent="0.25">
      <c r="A367">
        <v>365</v>
      </c>
      <c r="B367" t="s">
        <v>13</v>
      </c>
      <c r="C367" t="s">
        <v>386</v>
      </c>
      <c r="D367" t="s">
        <v>15</v>
      </c>
      <c r="E367" t="s">
        <v>38</v>
      </c>
      <c r="F367">
        <v>92</v>
      </c>
      <c r="G367">
        <v>61</v>
      </c>
      <c r="H367" t="s">
        <v>402</v>
      </c>
    </row>
    <row r="368" spans="1:8" x14ac:dyDescent="0.25">
      <c r="A368">
        <v>366</v>
      </c>
      <c r="B368" t="s">
        <v>13</v>
      </c>
      <c r="C368" t="s">
        <v>386</v>
      </c>
      <c r="D368" t="s">
        <v>18</v>
      </c>
      <c r="E368" t="s">
        <v>38</v>
      </c>
      <c r="F368">
        <v>92</v>
      </c>
      <c r="G368">
        <v>68</v>
      </c>
      <c r="H368" t="s">
        <v>403</v>
      </c>
    </row>
    <row r="369" spans="1:8" x14ac:dyDescent="0.25">
      <c r="A369">
        <v>367</v>
      </c>
      <c r="B369" t="s">
        <v>13</v>
      </c>
      <c r="C369" t="s">
        <v>386</v>
      </c>
      <c r="D369" t="s">
        <v>20</v>
      </c>
      <c r="E369" t="s">
        <v>38</v>
      </c>
      <c r="F369">
        <v>92</v>
      </c>
      <c r="G369">
        <v>65</v>
      </c>
      <c r="H369" t="s">
        <v>404</v>
      </c>
    </row>
    <row r="370" spans="1:8" x14ac:dyDescent="0.25">
      <c r="A370">
        <v>368</v>
      </c>
      <c r="B370" t="s">
        <v>13</v>
      </c>
      <c r="C370" t="s">
        <v>386</v>
      </c>
      <c r="D370" t="s">
        <v>22</v>
      </c>
      <c r="E370" t="s">
        <v>38</v>
      </c>
      <c r="F370">
        <v>92</v>
      </c>
      <c r="G370">
        <v>41</v>
      </c>
      <c r="H370" t="s">
        <v>405</v>
      </c>
    </row>
    <row r="371" spans="1:8" x14ac:dyDescent="0.25">
      <c r="A371">
        <v>369</v>
      </c>
      <c r="B371" t="s">
        <v>13</v>
      </c>
      <c r="C371" t="s">
        <v>386</v>
      </c>
      <c r="D371" t="s">
        <v>24</v>
      </c>
      <c r="E371" t="s">
        <v>38</v>
      </c>
      <c r="F371">
        <v>92</v>
      </c>
      <c r="G371">
        <v>64</v>
      </c>
      <c r="H371" t="s">
        <v>406</v>
      </c>
    </row>
    <row r="372" spans="1:8" x14ac:dyDescent="0.25">
      <c r="A372">
        <v>370</v>
      </c>
      <c r="B372" t="s">
        <v>13</v>
      </c>
      <c r="C372" t="s">
        <v>386</v>
      </c>
      <c r="D372" t="s">
        <v>15</v>
      </c>
      <c r="E372" t="s">
        <v>44</v>
      </c>
      <c r="F372">
        <v>92</v>
      </c>
      <c r="G372">
        <v>61</v>
      </c>
      <c r="H372" t="s">
        <v>407</v>
      </c>
    </row>
    <row r="373" spans="1:8" x14ac:dyDescent="0.25">
      <c r="A373">
        <v>371</v>
      </c>
      <c r="B373" t="s">
        <v>13</v>
      </c>
      <c r="C373" t="s">
        <v>386</v>
      </c>
      <c r="D373" t="s">
        <v>18</v>
      </c>
      <c r="E373" t="s">
        <v>44</v>
      </c>
      <c r="F373">
        <v>92</v>
      </c>
      <c r="G373">
        <v>75</v>
      </c>
      <c r="H373" t="s">
        <v>408</v>
      </c>
    </row>
    <row r="374" spans="1:8" x14ac:dyDescent="0.25">
      <c r="A374">
        <v>372</v>
      </c>
      <c r="B374" t="s">
        <v>13</v>
      </c>
      <c r="C374" t="s">
        <v>386</v>
      </c>
      <c r="D374" t="s">
        <v>20</v>
      </c>
      <c r="E374" t="s">
        <v>44</v>
      </c>
      <c r="F374">
        <v>92</v>
      </c>
      <c r="G374">
        <v>42</v>
      </c>
      <c r="H374" t="s">
        <v>409</v>
      </c>
    </row>
    <row r="375" spans="1:8" x14ac:dyDescent="0.25">
      <c r="A375">
        <v>373</v>
      </c>
      <c r="B375" t="s">
        <v>13</v>
      </c>
      <c r="C375" t="s">
        <v>386</v>
      </c>
      <c r="D375" t="s">
        <v>22</v>
      </c>
      <c r="E375" t="s">
        <v>44</v>
      </c>
      <c r="F375">
        <v>92</v>
      </c>
      <c r="G375">
        <v>60</v>
      </c>
      <c r="H375" t="s">
        <v>410</v>
      </c>
    </row>
    <row r="376" spans="1:8" x14ac:dyDescent="0.25">
      <c r="A376">
        <v>374</v>
      </c>
      <c r="B376" t="s">
        <v>13</v>
      </c>
      <c r="C376" t="s">
        <v>386</v>
      </c>
      <c r="D376" t="s">
        <v>24</v>
      </c>
      <c r="E376" t="s">
        <v>44</v>
      </c>
      <c r="F376">
        <v>92</v>
      </c>
      <c r="G376">
        <v>75</v>
      </c>
      <c r="H376" t="s">
        <v>411</v>
      </c>
    </row>
    <row r="377" spans="1:8" x14ac:dyDescent="0.25">
      <c r="A377">
        <v>375</v>
      </c>
      <c r="B377" t="s">
        <v>13</v>
      </c>
      <c r="C377" t="s">
        <v>386</v>
      </c>
      <c r="D377" t="s">
        <v>15</v>
      </c>
      <c r="E377" t="s">
        <v>50</v>
      </c>
      <c r="F377">
        <v>92</v>
      </c>
      <c r="G377">
        <v>58</v>
      </c>
      <c r="H377" t="s">
        <v>412</v>
      </c>
    </row>
    <row r="378" spans="1:8" x14ac:dyDescent="0.25">
      <c r="A378">
        <v>376</v>
      </c>
      <c r="B378" t="s">
        <v>13</v>
      </c>
      <c r="C378" t="s">
        <v>386</v>
      </c>
      <c r="D378" t="s">
        <v>18</v>
      </c>
      <c r="E378" t="s">
        <v>50</v>
      </c>
      <c r="F378">
        <v>92</v>
      </c>
      <c r="G378">
        <v>45</v>
      </c>
      <c r="H378" t="s">
        <v>413</v>
      </c>
    </row>
    <row r="379" spans="1:8" x14ac:dyDescent="0.25">
      <c r="A379">
        <v>377</v>
      </c>
      <c r="B379" t="s">
        <v>13</v>
      </c>
      <c r="C379" t="s">
        <v>386</v>
      </c>
      <c r="D379" t="s">
        <v>20</v>
      </c>
      <c r="E379" t="s">
        <v>50</v>
      </c>
      <c r="F379">
        <v>92</v>
      </c>
      <c r="G379">
        <v>70</v>
      </c>
      <c r="H379" t="s">
        <v>414</v>
      </c>
    </row>
    <row r="380" spans="1:8" x14ac:dyDescent="0.25">
      <c r="A380">
        <v>378</v>
      </c>
      <c r="B380" t="s">
        <v>13</v>
      </c>
      <c r="C380" t="s">
        <v>386</v>
      </c>
      <c r="D380" t="s">
        <v>22</v>
      </c>
      <c r="E380" t="s">
        <v>50</v>
      </c>
      <c r="F380">
        <v>92</v>
      </c>
      <c r="G380">
        <v>44</v>
      </c>
      <c r="H380" t="s">
        <v>415</v>
      </c>
    </row>
    <row r="381" spans="1:8" x14ac:dyDescent="0.25">
      <c r="A381">
        <v>379</v>
      </c>
      <c r="B381" t="s">
        <v>13</v>
      </c>
      <c r="C381" t="s">
        <v>386</v>
      </c>
      <c r="D381" t="s">
        <v>24</v>
      </c>
      <c r="E381" t="s">
        <v>50</v>
      </c>
      <c r="F381">
        <v>92</v>
      </c>
      <c r="G381">
        <v>52</v>
      </c>
      <c r="H381" t="s">
        <v>416</v>
      </c>
    </row>
    <row r="382" spans="1:8" x14ac:dyDescent="0.25">
      <c r="A382">
        <v>380</v>
      </c>
      <c r="B382" t="s">
        <v>13</v>
      </c>
      <c r="C382" t="s">
        <v>386</v>
      </c>
      <c r="D382" t="s">
        <v>15</v>
      </c>
      <c r="E382" t="s">
        <v>56</v>
      </c>
      <c r="F382">
        <v>92</v>
      </c>
      <c r="G382">
        <v>50</v>
      </c>
      <c r="H382" t="s">
        <v>417</v>
      </c>
    </row>
    <row r="383" spans="1:8" x14ac:dyDescent="0.25">
      <c r="A383">
        <v>381</v>
      </c>
      <c r="B383" t="s">
        <v>13</v>
      </c>
      <c r="C383" t="s">
        <v>386</v>
      </c>
      <c r="D383" t="s">
        <v>18</v>
      </c>
      <c r="E383" t="s">
        <v>56</v>
      </c>
      <c r="F383">
        <v>92</v>
      </c>
      <c r="G383">
        <v>43</v>
      </c>
      <c r="H383" t="s">
        <v>418</v>
      </c>
    </row>
    <row r="384" spans="1:8" x14ac:dyDescent="0.25">
      <c r="A384">
        <v>382</v>
      </c>
      <c r="B384" t="s">
        <v>13</v>
      </c>
      <c r="C384" t="s">
        <v>386</v>
      </c>
      <c r="D384" t="s">
        <v>20</v>
      </c>
      <c r="E384" t="s">
        <v>56</v>
      </c>
      <c r="F384">
        <v>92</v>
      </c>
      <c r="G384">
        <v>44</v>
      </c>
      <c r="H384" t="s">
        <v>419</v>
      </c>
    </row>
    <row r="385" spans="1:8" x14ac:dyDescent="0.25">
      <c r="A385">
        <v>383</v>
      </c>
      <c r="B385" t="s">
        <v>13</v>
      </c>
      <c r="C385" t="s">
        <v>386</v>
      </c>
      <c r="D385" t="s">
        <v>22</v>
      </c>
      <c r="E385" t="s">
        <v>56</v>
      </c>
      <c r="F385">
        <v>92</v>
      </c>
      <c r="G385">
        <v>51</v>
      </c>
      <c r="H385" t="s">
        <v>420</v>
      </c>
    </row>
    <row r="386" spans="1:8" x14ac:dyDescent="0.25">
      <c r="A386">
        <v>384</v>
      </c>
      <c r="B386" t="s">
        <v>13</v>
      </c>
      <c r="C386" t="s">
        <v>386</v>
      </c>
      <c r="D386" t="s">
        <v>24</v>
      </c>
      <c r="E386" t="s">
        <v>56</v>
      </c>
      <c r="F386">
        <v>92</v>
      </c>
      <c r="G386">
        <v>77</v>
      </c>
      <c r="H386" t="s">
        <v>421</v>
      </c>
    </row>
    <row r="387" spans="1:8" x14ac:dyDescent="0.25">
      <c r="A387">
        <v>385</v>
      </c>
      <c r="B387" t="s">
        <v>13</v>
      </c>
      <c r="C387" t="s">
        <v>422</v>
      </c>
      <c r="D387" t="s">
        <v>15</v>
      </c>
      <c r="E387" t="s">
        <v>16</v>
      </c>
      <c r="F387">
        <v>113</v>
      </c>
      <c r="G387">
        <v>49</v>
      </c>
      <c r="H387" t="s">
        <v>423</v>
      </c>
    </row>
    <row r="388" spans="1:8" x14ac:dyDescent="0.25">
      <c r="A388">
        <v>386</v>
      </c>
      <c r="B388" t="s">
        <v>13</v>
      </c>
      <c r="C388" t="s">
        <v>422</v>
      </c>
      <c r="D388" t="s">
        <v>18</v>
      </c>
      <c r="E388" t="s">
        <v>16</v>
      </c>
      <c r="F388">
        <v>113</v>
      </c>
      <c r="G388">
        <v>50</v>
      </c>
      <c r="H388" t="s">
        <v>424</v>
      </c>
    </row>
    <row r="389" spans="1:8" x14ac:dyDescent="0.25">
      <c r="A389">
        <v>387</v>
      </c>
      <c r="B389" t="s">
        <v>13</v>
      </c>
      <c r="C389" t="s">
        <v>422</v>
      </c>
      <c r="D389" t="s">
        <v>20</v>
      </c>
      <c r="E389" t="s">
        <v>16</v>
      </c>
      <c r="F389">
        <v>113</v>
      </c>
      <c r="G389">
        <v>67</v>
      </c>
      <c r="H389" t="s">
        <v>425</v>
      </c>
    </row>
    <row r="390" spans="1:8" x14ac:dyDescent="0.25">
      <c r="A390">
        <v>388</v>
      </c>
      <c r="B390" t="s">
        <v>13</v>
      </c>
      <c r="C390" t="s">
        <v>422</v>
      </c>
      <c r="D390" t="s">
        <v>22</v>
      </c>
      <c r="E390" t="s">
        <v>16</v>
      </c>
      <c r="F390">
        <v>113</v>
      </c>
      <c r="G390">
        <v>78</v>
      </c>
      <c r="H390" t="s">
        <v>426</v>
      </c>
    </row>
    <row r="391" spans="1:8" x14ac:dyDescent="0.25">
      <c r="A391">
        <v>389</v>
      </c>
      <c r="B391" t="s">
        <v>13</v>
      </c>
      <c r="C391" t="s">
        <v>422</v>
      </c>
      <c r="D391" t="s">
        <v>24</v>
      </c>
      <c r="E391" t="s">
        <v>16</v>
      </c>
      <c r="F391">
        <v>113</v>
      </c>
      <c r="G391">
        <v>47</v>
      </c>
      <c r="H391" t="s">
        <v>427</v>
      </c>
    </row>
    <row r="392" spans="1:8" x14ac:dyDescent="0.25">
      <c r="A392">
        <v>390</v>
      </c>
      <c r="B392" t="s">
        <v>13</v>
      </c>
      <c r="C392" t="s">
        <v>422</v>
      </c>
      <c r="D392" t="s">
        <v>15</v>
      </c>
      <c r="E392" t="s">
        <v>26</v>
      </c>
      <c r="F392">
        <v>113</v>
      </c>
      <c r="G392">
        <v>43</v>
      </c>
      <c r="H392" t="s">
        <v>428</v>
      </c>
    </row>
    <row r="393" spans="1:8" x14ac:dyDescent="0.25">
      <c r="A393">
        <v>391</v>
      </c>
      <c r="B393" t="s">
        <v>13</v>
      </c>
      <c r="C393" t="s">
        <v>422</v>
      </c>
      <c r="D393" t="s">
        <v>18</v>
      </c>
      <c r="E393" t="s">
        <v>26</v>
      </c>
      <c r="F393">
        <v>113</v>
      </c>
      <c r="G393">
        <v>54</v>
      </c>
      <c r="H393" t="s">
        <v>429</v>
      </c>
    </row>
    <row r="394" spans="1:8" x14ac:dyDescent="0.25">
      <c r="A394">
        <v>392</v>
      </c>
      <c r="B394" t="s">
        <v>13</v>
      </c>
      <c r="C394" t="s">
        <v>422</v>
      </c>
      <c r="D394" t="s">
        <v>20</v>
      </c>
      <c r="E394" t="s">
        <v>26</v>
      </c>
      <c r="F394">
        <v>113</v>
      </c>
      <c r="G394">
        <v>47</v>
      </c>
      <c r="H394" t="s">
        <v>430</v>
      </c>
    </row>
    <row r="395" spans="1:8" x14ac:dyDescent="0.25">
      <c r="A395">
        <v>393</v>
      </c>
      <c r="B395" t="s">
        <v>13</v>
      </c>
      <c r="C395" t="s">
        <v>422</v>
      </c>
      <c r="D395" t="s">
        <v>22</v>
      </c>
      <c r="E395" t="s">
        <v>26</v>
      </c>
      <c r="F395">
        <v>113</v>
      </c>
      <c r="G395">
        <v>76</v>
      </c>
      <c r="H395" t="s">
        <v>431</v>
      </c>
    </row>
    <row r="396" spans="1:8" x14ac:dyDescent="0.25">
      <c r="A396">
        <v>394</v>
      </c>
      <c r="B396" t="s">
        <v>13</v>
      </c>
      <c r="C396" t="s">
        <v>422</v>
      </c>
      <c r="D396" t="s">
        <v>24</v>
      </c>
      <c r="E396" t="s">
        <v>26</v>
      </c>
      <c r="F396">
        <v>113</v>
      </c>
      <c r="G396">
        <v>53</v>
      </c>
      <c r="H396" t="s">
        <v>432</v>
      </c>
    </row>
    <row r="397" spans="1:8" x14ac:dyDescent="0.25">
      <c r="A397">
        <v>395</v>
      </c>
      <c r="B397" t="s">
        <v>13</v>
      </c>
      <c r="C397" t="s">
        <v>422</v>
      </c>
      <c r="D397" t="s">
        <v>15</v>
      </c>
      <c r="E397" t="s">
        <v>32</v>
      </c>
      <c r="F397">
        <v>113</v>
      </c>
      <c r="G397">
        <v>63</v>
      </c>
      <c r="H397" t="s">
        <v>433</v>
      </c>
    </row>
    <row r="398" spans="1:8" x14ac:dyDescent="0.25">
      <c r="A398">
        <v>396</v>
      </c>
      <c r="B398" t="s">
        <v>13</v>
      </c>
      <c r="C398" t="s">
        <v>422</v>
      </c>
      <c r="D398" t="s">
        <v>18</v>
      </c>
      <c r="E398" t="s">
        <v>32</v>
      </c>
      <c r="F398">
        <v>113</v>
      </c>
      <c r="G398">
        <v>45</v>
      </c>
      <c r="H398" t="s">
        <v>434</v>
      </c>
    </row>
    <row r="399" spans="1:8" x14ac:dyDescent="0.25">
      <c r="A399">
        <v>397</v>
      </c>
      <c r="B399" t="s">
        <v>13</v>
      </c>
      <c r="C399" t="s">
        <v>422</v>
      </c>
      <c r="D399" t="s">
        <v>20</v>
      </c>
      <c r="E399" t="s">
        <v>32</v>
      </c>
      <c r="F399">
        <v>113</v>
      </c>
      <c r="G399">
        <v>76</v>
      </c>
      <c r="H399" t="s">
        <v>435</v>
      </c>
    </row>
    <row r="400" spans="1:8" x14ac:dyDescent="0.25">
      <c r="A400">
        <v>398</v>
      </c>
      <c r="B400" t="s">
        <v>13</v>
      </c>
      <c r="C400" t="s">
        <v>422</v>
      </c>
      <c r="D400" t="s">
        <v>22</v>
      </c>
      <c r="E400" t="s">
        <v>32</v>
      </c>
      <c r="F400">
        <v>113</v>
      </c>
      <c r="G400">
        <v>63</v>
      </c>
      <c r="H400" t="s">
        <v>436</v>
      </c>
    </row>
    <row r="401" spans="1:8" x14ac:dyDescent="0.25">
      <c r="A401">
        <v>399</v>
      </c>
      <c r="B401" t="s">
        <v>13</v>
      </c>
      <c r="C401" t="s">
        <v>422</v>
      </c>
      <c r="D401" t="s">
        <v>24</v>
      </c>
      <c r="E401" t="s">
        <v>32</v>
      </c>
      <c r="F401">
        <v>113</v>
      </c>
      <c r="G401">
        <v>78</v>
      </c>
      <c r="H401" t="s">
        <v>437</v>
      </c>
    </row>
    <row r="402" spans="1:8" x14ac:dyDescent="0.25">
      <c r="A402">
        <v>400</v>
      </c>
      <c r="B402" t="s">
        <v>13</v>
      </c>
      <c r="C402" t="s">
        <v>422</v>
      </c>
      <c r="D402" t="s">
        <v>15</v>
      </c>
      <c r="E402" t="s">
        <v>38</v>
      </c>
      <c r="F402">
        <v>113</v>
      </c>
      <c r="G402">
        <v>69</v>
      </c>
      <c r="H402" t="s">
        <v>438</v>
      </c>
    </row>
    <row r="403" spans="1:8" x14ac:dyDescent="0.25">
      <c r="A403">
        <v>401</v>
      </c>
      <c r="B403" t="s">
        <v>13</v>
      </c>
      <c r="C403" t="s">
        <v>422</v>
      </c>
      <c r="D403" t="s">
        <v>18</v>
      </c>
      <c r="E403" t="s">
        <v>38</v>
      </c>
      <c r="F403">
        <v>113</v>
      </c>
      <c r="G403">
        <v>72</v>
      </c>
      <c r="H403" t="s">
        <v>439</v>
      </c>
    </row>
    <row r="404" spans="1:8" x14ac:dyDescent="0.25">
      <c r="A404">
        <v>402</v>
      </c>
      <c r="B404" t="s">
        <v>13</v>
      </c>
      <c r="C404" t="s">
        <v>422</v>
      </c>
      <c r="D404" t="s">
        <v>20</v>
      </c>
      <c r="E404" t="s">
        <v>38</v>
      </c>
      <c r="F404">
        <v>113</v>
      </c>
      <c r="G404">
        <v>67</v>
      </c>
      <c r="H404" t="s">
        <v>440</v>
      </c>
    </row>
    <row r="405" spans="1:8" x14ac:dyDescent="0.25">
      <c r="A405">
        <v>403</v>
      </c>
      <c r="B405" t="s">
        <v>13</v>
      </c>
      <c r="C405" t="s">
        <v>422</v>
      </c>
      <c r="D405" t="s">
        <v>22</v>
      </c>
      <c r="E405" t="s">
        <v>38</v>
      </c>
      <c r="F405">
        <v>113</v>
      </c>
      <c r="G405">
        <v>54</v>
      </c>
      <c r="H405" t="s">
        <v>441</v>
      </c>
    </row>
    <row r="406" spans="1:8" x14ac:dyDescent="0.25">
      <c r="A406">
        <v>404</v>
      </c>
      <c r="B406" t="s">
        <v>13</v>
      </c>
      <c r="C406" t="s">
        <v>422</v>
      </c>
      <c r="D406" t="s">
        <v>24</v>
      </c>
      <c r="E406" t="s">
        <v>38</v>
      </c>
      <c r="F406">
        <v>113</v>
      </c>
      <c r="G406">
        <v>41</v>
      </c>
      <c r="H406" t="s">
        <v>442</v>
      </c>
    </row>
    <row r="407" spans="1:8" x14ac:dyDescent="0.25">
      <c r="A407">
        <v>405</v>
      </c>
      <c r="B407" t="s">
        <v>13</v>
      </c>
      <c r="C407" t="s">
        <v>422</v>
      </c>
      <c r="D407" t="s">
        <v>15</v>
      </c>
      <c r="E407" t="s">
        <v>44</v>
      </c>
      <c r="F407">
        <v>113</v>
      </c>
      <c r="G407">
        <v>55</v>
      </c>
      <c r="H407" t="s">
        <v>443</v>
      </c>
    </row>
    <row r="408" spans="1:8" x14ac:dyDescent="0.25">
      <c r="A408">
        <v>406</v>
      </c>
      <c r="B408" t="s">
        <v>13</v>
      </c>
      <c r="C408" t="s">
        <v>422</v>
      </c>
      <c r="D408" t="s">
        <v>18</v>
      </c>
      <c r="E408" t="s">
        <v>44</v>
      </c>
      <c r="F408">
        <v>113</v>
      </c>
      <c r="G408">
        <v>75</v>
      </c>
      <c r="H408" t="s">
        <v>444</v>
      </c>
    </row>
    <row r="409" spans="1:8" x14ac:dyDescent="0.25">
      <c r="A409">
        <v>407</v>
      </c>
      <c r="B409" t="s">
        <v>13</v>
      </c>
      <c r="C409" t="s">
        <v>422</v>
      </c>
      <c r="D409" t="s">
        <v>20</v>
      </c>
      <c r="E409" t="s">
        <v>44</v>
      </c>
      <c r="F409">
        <v>113</v>
      </c>
      <c r="G409">
        <v>61</v>
      </c>
      <c r="H409" t="s">
        <v>445</v>
      </c>
    </row>
    <row r="410" spans="1:8" x14ac:dyDescent="0.25">
      <c r="A410">
        <v>408</v>
      </c>
      <c r="B410" t="s">
        <v>13</v>
      </c>
      <c r="C410" t="s">
        <v>422</v>
      </c>
      <c r="D410" t="s">
        <v>22</v>
      </c>
      <c r="E410" t="s">
        <v>44</v>
      </c>
      <c r="F410">
        <v>113</v>
      </c>
      <c r="G410">
        <v>75</v>
      </c>
      <c r="H410" t="s">
        <v>446</v>
      </c>
    </row>
    <row r="411" spans="1:8" x14ac:dyDescent="0.25">
      <c r="A411">
        <v>409</v>
      </c>
      <c r="B411" t="s">
        <v>13</v>
      </c>
      <c r="C411" t="s">
        <v>422</v>
      </c>
      <c r="D411" t="s">
        <v>24</v>
      </c>
      <c r="E411" t="s">
        <v>44</v>
      </c>
      <c r="F411">
        <v>113</v>
      </c>
      <c r="G411">
        <v>68</v>
      </c>
      <c r="H411" t="s">
        <v>447</v>
      </c>
    </row>
    <row r="412" spans="1:8" x14ac:dyDescent="0.25">
      <c r="A412">
        <v>410</v>
      </c>
      <c r="B412" t="s">
        <v>13</v>
      </c>
      <c r="C412" t="s">
        <v>422</v>
      </c>
      <c r="D412" t="s">
        <v>15</v>
      </c>
      <c r="E412" t="s">
        <v>50</v>
      </c>
      <c r="F412">
        <v>113</v>
      </c>
      <c r="G412">
        <v>57</v>
      </c>
      <c r="H412" t="s">
        <v>448</v>
      </c>
    </row>
    <row r="413" spans="1:8" x14ac:dyDescent="0.25">
      <c r="A413">
        <v>411</v>
      </c>
      <c r="B413" t="s">
        <v>13</v>
      </c>
      <c r="C413" t="s">
        <v>422</v>
      </c>
      <c r="D413" t="s">
        <v>18</v>
      </c>
      <c r="E413" t="s">
        <v>50</v>
      </c>
      <c r="F413">
        <v>113</v>
      </c>
      <c r="G413">
        <v>65</v>
      </c>
      <c r="H413" t="s">
        <v>449</v>
      </c>
    </row>
    <row r="414" spans="1:8" x14ac:dyDescent="0.25">
      <c r="A414">
        <v>412</v>
      </c>
      <c r="B414" t="s">
        <v>13</v>
      </c>
      <c r="C414" t="s">
        <v>422</v>
      </c>
      <c r="D414" t="s">
        <v>20</v>
      </c>
      <c r="E414" t="s">
        <v>50</v>
      </c>
      <c r="F414">
        <v>113</v>
      </c>
      <c r="G414">
        <v>65</v>
      </c>
      <c r="H414" t="s">
        <v>450</v>
      </c>
    </row>
    <row r="415" spans="1:8" x14ac:dyDescent="0.25">
      <c r="A415">
        <v>413</v>
      </c>
      <c r="B415" t="s">
        <v>13</v>
      </c>
      <c r="C415" t="s">
        <v>422</v>
      </c>
      <c r="D415" t="s">
        <v>22</v>
      </c>
      <c r="E415" t="s">
        <v>50</v>
      </c>
      <c r="F415">
        <v>113</v>
      </c>
      <c r="G415">
        <v>60</v>
      </c>
      <c r="H415" t="s">
        <v>451</v>
      </c>
    </row>
    <row r="416" spans="1:8" x14ac:dyDescent="0.25">
      <c r="A416">
        <v>414</v>
      </c>
      <c r="B416" t="s">
        <v>13</v>
      </c>
      <c r="C416" t="s">
        <v>422</v>
      </c>
      <c r="D416" t="s">
        <v>24</v>
      </c>
      <c r="E416" t="s">
        <v>50</v>
      </c>
      <c r="F416">
        <v>113</v>
      </c>
      <c r="G416">
        <v>40</v>
      </c>
      <c r="H416" t="s">
        <v>452</v>
      </c>
    </row>
    <row r="417" spans="1:8" x14ac:dyDescent="0.25">
      <c r="A417">
        <v>415</v>
      </c>
      <c r="B417" t="s">
        <v>13</v>
      </c>
      <c r="C417" t="s">
        <v>422</v>
      </c>
      <c r="D417" t="s">
        <v>15</v>
      </c>
      <c r="E417" t="s">
        <v>56</v>
      </c>
      <c r="F417">
        <v>113</v>
      </c>
      <c r="G417">
        <v>55</v>
      </c>
      <c r="H417" t="s">
        <v>453</v>
      </c>
    </row>
    <row r="418" spans="1:8" x14ac:dyDescent="0.25">
      <c r="A418">
        <v>416</v>
      </c>
      <c r="B418" t="s">
        <v>13</v>
      </c>
      <c r="C418" t="s">
        <v>422</v>
      </c>
      <c r="D418" t="s">
        <v>18</v>
      </c>
      <c r="E418" t="s">
        <v>56</v>
      </c>
      <c r="F418">
        <v>113</v>
      </c>
      <c r="G418">
        <v>50</v>
      </c>
      <c r="H418" t="s">
        <v>454</v>
      </c>
    </row>
    <row r="419" spans="1:8" x14ac:dyDescent="0.25">
      <c r="A419">
        <v>417</v>
      </c>
      <c r="B419" t="s">
        <v>13</v>
      </c>
      <c r="C419" t="s">
        <v>422</v>
      </c>
      <c r="D419" t="s">
        <v>20</v>
      </c>
      <c r="E419" t="s">
        <v>56</v>
      </c>
      <c r="F419">
        <v>113</v>
      </c>
      <c r="G419">
        <v>46</v>
      </c>
      <c r="H419" t="s">
        <v>455</v>
      </c>
    </row>
    <row r="420" spans="1:8" x14ac:dyDescent="0.25">
      <c r="A420">
        <v>418</v>
      </c>
      <c r="B420" t="s">
        <v>13</v>
      </c>
      <c r="C420" t="s">
        <v>422</v>
      </c>
      <c r="D420" t="s">
        <v>22</v>
      </c>
      <c r="E420" t="s">
        <v>56</v>
      </c>
      <c r="F420">
        <v>113</v>
      </c>
      <c r="G420">
        <v>65</v>
      </c>
      <c r="H420" t="s">
        <v>456</v>
      </c>
    </row>
    <row r="421" spans="1:8" x14ac:dyDescent="0.25">
      <c r="A421">
        <v>419</v>
      </c>
      <c r="B421" t="s">
        <v>13</v>
      </c>
      <c r="C421" t="s">
        <v>422</v>
      </c>
      <c r="D421" t="s">
        <v>24</v>
      </c>
      <c r="E421" t="s">
        <v>56</v>
      </c>
      <c r="F421">
        <v>113</v>
      </c>
      <c r="G421">
        <v>57</v>
      </c>
      <c r="H421" t="s">
        <v>457</v>
      </c>
    </row>
    <row r="422" spans="1:8" x14ac:dyDescent="0.25">
      <c r="A422">
        <v>420</v>
      </c>
      <c r="B422" t="s">
        <v>458</v>
      </c>
      <c r="C422" t="s">
        <v>134</v>
      </c>
      <c r="D422" t="s">
        <v>15</v>
      </c>
      <c r="E422" t="s">
        <v>16</v>
      </c>
      <c r="F422">
        <v>92</v>
      </c>
      <c r="G422">
        <v>60</v>
      </c>
      <c r="H422" t="s">
        <v>459</v>
      </c>
    </row>
    <row r="423" spans="1:8" x14ac:dyDescent="0.25">
      <c r="A423">
        <v>421</v>
      </c>
      <c r="B423" t="s">
        <v>458</v>
      </c>
      <c r="C423" t="s">
        <v>134</v>
      </c>
      <c r="D423" t="s">
        <v>18</v>
      </c>
      <c r="E423" t="s">
        <v>16</v>
      </c>
      <c r="F423">
        <v>92</v>
      </c>
      <c r="G423">
        <v>69</v>
      </c>
      <c r="H423" t="s">
        <v>460</v>
      </c>
    </row>
    <row r="424" spans="1:8" x14ac:dyDescent="0.25">
      <c r="A424">
        <v>422</v>
      </c>
      <c r="B424" t="s">
        <v>458</v>
      </c>
      <c r="C424" t="s">
        <v>134</v>
      </c>
      <c r="D424" t="s">
        <v>20</v>
      </c>
      <c r="E424" t="s">
        <v>16</v>
      </c>
      <c r="F424">
        <v>92</v>
      </c>
      <c r="G424">
        <v>43</v>
      </c>
      <c r="H424" t="s">
        <v>461</v>
      </c>
    </row>
    <row r="425" spans="1:8" x14ac:dyDescent="0.25">
      <c r="A425">
        <v>423</v>
      </c>
      <c r="B425" t="s">
        <v>458</v>
      </c>
      <c r="C425" t="s">
        <v>134</v>
      </c>
      <c r="D425" t="s">
        <v>22</v>
      </c>
      <c r="E425" t="s">
        <v>16</v>
      </c>
      <c r="F425">
        <v>92</v>
      </c>
      <c r="G425">
        <v>63</v>
      </c>
      <c r="H425" t="s">
        <v>462</v>
      </c>
    </row>
    <row r="426" spans="1:8" x14ac:dyDescent="0.25">
      <c r="A426">
        <v>424</v>
      </c>
      <c r="B426" t="s">
        <v>458</v>
      </c>
      <c r="C426" t="s">
        <v>134</v>
      </c>
      <c r="D426" t="s">
        <v>24</v>
      </c>
      <c r="E426" t="s">
        <v>16</v>
      </c>
      <c r="F426">
        <v>92</v>
      </c>
      <c r="G426">
        <v>58</v>
      </c>
      <c r="H426" t="s">
        <v>463</v>
      </c>
    </row>
    <row r="427" spans="1:8" x14ac:dyDescent="0.25">
      <c r="A427">
        <v>425</v>
      </c>
      <c r="B427" t="s">
        <v>458</v>
      </c>
      <c r="C427" t="s">
        <v>134</v>
      </c>
      <c r="D427" t="s">
        <v>15</v>
      </c>
      <c r="E427" t="s">
        <v>26</v>
      </c>
      <c r="F427">
        <v>92</v>
      </c>
      <c r="G427">
        <v>60</v>
      </c>
      <c r="H427" t="s">
        <v>464</v>
      </c>
    </row>
    <row r="428" spans="1:8" x14ac:dyDescent="0.25">
      <c r="A428">
        <v>426</v>
      </c>
      <c r="B428" t="s">
        <v>458</v>
      </c>
      <c r="C428" t="s">
        <v>134</v>
      </c>
      <c r="D428" t="s">
        <v>18</v>
      </c>
      <c r="E428" t="s">
        <v>26</v>
      </c>
      <c r="F428">
        <v>92</v>
      </c>
      <c r="G428">
        <v>51</v>
      </c>
      <c r="H428" t="s">
        <v>465</v>
      </c>
    </row>
    <row r="429" spans="1:8" x14ac:dyDescent="0.25">
      <c r="A429">
        <v>427</v>
      </c>
      <c r="B429" t="s">
        <v>458</v>
      </c>
      <c r="C429" t="s">
        <v>134</v>
      </c>
      <c r="D429" t="s">
        <v>20</v>
      </c>
      <c r="E429" t="s">
        <v>26</v>
      </c>
      <c r="F429">
        <v>92</v>
      </c>
      <c r="G429">
        <v>48</v>
      </c>
      <c r="H429" t="s">
        <v>466</v>
      </c>
    </row>
    <row r="430" spans="1:8" x14ac:dyDescent="0.25">
      <c r="A430">
        <v>428</v>
      </c>
      <c r="B430" t="s">
        <v>458</v>
      </c>
      <c r="C430" t="s">
        <v>134</v>
      </c>
      <c r="D430" t="s">
        <v>22</v>
      </c>
      <c r="E430" t="s">
        <v>26</v>
      </c>
      <c r="F430">
        <v>92</v>
      </c>
      <c r="G430">
        <v>73</v>
      </c>
      <c r="H430" t="s">
        <v>467</v>
      </c>
    </row>
    <row r="431" spans="1:8" x14ac:dyDescent="0.25">
      <c r="A431">
        <v>429</v>
      </c>
      <c r="B431" t="s">
        <v>458</v>
      </c>
      <c r="C431" t="s">
        <v>134</v>
      </c>
      <c r="D431" t="s">
        <v>24</v>
      </c>
      <c r="E431" t="s">
        <v>26</v>
      </c>
      <c r="F431">
        <v>92</v>
      </c>
      <c r="G431">
        <v>79</v>
      </c>
      <c r="H431" t="s">
        <v>468</v>
      </c>
    </row>
    <row r="432" spans="1:8" x14ac:dyDescent="0.25">
      <c r="A432">
        <v>430</v>
      </c>
      <c r="B432" t="s">
        <v>458</v>
      </c>
      <c r="C432" t="s">
        <v>134</v>
      </c>
      <c r="D432" t="s">
        <v>15</v>
      </c>
      <c r="E432" t="s">
        <v>32</v>
      </c>
      <c r="F432">
        <v>92</v>
      </c>
      <c r="G432">
        <v>52</v>
      </c>
      <c r="H432" t="s">
        <v>469</v>
      </c>
    </row>
    <row r="433" spans="1:8" x14ac:dyDescent="0.25">
      <c r="A433">
        <v>431</v>
      </c>
      <c r="B433" t="s">
        <v>458</v>
      </c>
      <c r="C433" t="s">
        <v>134</v>
      </c>
      <c r="D433" t="s">
        <v>18</v>
      </c>
      <c r="E433" t="s">
        <v>32</v>
      </c>
      <c r="F433">
        <v>92</v>
      </c>
      <c r="G433">
        <v>43</v>
      </c>
      <c r="H433" t="s">
        <v>470</v>
      </c>
    </row>
    <row r="434" spans="1:8" x14ac:dyDescent="0.25">
      <c r="A434">
        <v>432</v>
      </c>
      <c r="B434" t="s">
        <v>458</v>
      </c>
      <c r="C434" t="s">
        <v>134</v>
      </c>
      <c r="D434" t="s">
        <v>20</v>
      </c>
      <c r="E434" t="s">
        <v>32</v>
      </c>
      <c r="F434">
        <v>92</v>
      </c>
      <c r="G434">
        <v>70</v>
      </c>
      <c r="H434" t="s">
        <v>471</v>
      </c>
    </row>
    <row r="435" spans="1:8" x14ac:dyDescent="0.25">
      <c r="A435">
        <v>433</v>
      </c>
      <c r="B435" t="s">
        <v>458</v>
      </c>
      <c r="C435" t="s">
        <v>134</v>
      </c>
      <c r="D435" t="s">
        <v>22</v>
      </c>
      <c r="E435" t="s">
        <v>32</v>
      </c>
      <c r="F435">
        <v>92</v>
      </c>
      <c r="G435">
        <v>44</v>
      </c>
      <c r="H435" t="s">
        <v>472</v>
      </c>
    </row>
    <row r="436" spans="1:8" x14ac:dyDescent="0.25">
      <c r="A436">
        <v>434</v>
      </c>
      <c r="B436" t="s">
        <v>458</v>
      </c>
      <c r="C436" t="s">
        <v>134</v>
      </c>
      <c r="D436" t="s">
        <v>24</v>
      </c>
      <c r="E436" t="s">
        <v>32</v>
      </c>
      <c r="F436">
        <v>92</v>
      </c>
      <c r="G436">
        <v>56</v>
      </c>
      <c r="H436" t="s">
        <v>473</v>
      </c>
    </row>
    <row r="437" spans="1:8" x14ac:dyDescent="0.25">
      <c r="A437">
        <v>435</v>
      </c>
      <c r="B437" t="s">
        <v>458</v>
      </c>
      <c r="C437" t="s">
        <v>134</v>
      </c>
      <c r="D437" t="s">
        <v>15</v>
      </c>
      <c r="E437" t="s">
        <v>38</v>
      </c>
      <c r="F437">
        <v>92</v>
      </c>
      <c r="G437">
        <v>53</v>
      </c>
      <c r="H437" t="s">
        <v>474</v>
      </c>
    </row>
    <row r="438" spans="1:8" x14ac:dyDescent="0.25">
      <c r="A438">
        <v>436</v>
      </c>
      <c r="B438" t="s">
        <v>458</v>
      </c>
      <c r="C438" t="s">
        <v>134</v>
      </c>
      <c r="D438" t="s">
        <v>18</v>
      </c>
      <c r="E438" t="s">
        <v>38</v>
      </c>
      <c r="F438">
        <v>92</v>
      </c>
      <c r="G438">
        <v>49</v>
      </c>
      <c r="H438" t="s">
        <v>475</v>
      </c>
    </row>
    <row r="439" spans="1:8" x14ac:dyDescent="0.25">
      <c r="A439">
        <v>437</v>
      </c>
      <c r="B439" t="s">
        <v>458</v>
      </c>
      <c r="C439" t="s">
        <v>134</v>
      </c>
      <c r="D439" t="s">
        <v>20</v>
      </c>
      <c r="E439" t="s">
        <v>38</v>
      </c>
      <c r="F439">
        <v>92</v>
      </c>
      <c r="G439">
        <v>79</v>
      </c>
      <c r="H439" t="s">
        <v>476</v>
      </c>
    </row>
    <row r="440" spans="1:8" x14ac:dyDescent="0.25">
      <c r="A440">
        <v>438</v>
      </c>
      <c r="B440" t="s">
        <v>458</v>
      </c>
      <c r="C440" t="s">
        <v>134</v>
      </c>
      <c r="D440" t="s">
        <v>22</v>
      </c>
      <c r="E440" t="s">
        <v>38</v>
      </c>
      <c r="F440">
        <v>92</v>
      </c>
      <c r="G440">
        <v>52</v>
      </c>
      <c r="H440" t="s">
        <v>477</v>
      </c>
    </row>
    <row r="441" spans="1:8" x14ac:dyDescent="0.25">
      <c r="A441">
        <v>439</v>
      </c>
      <c r="B441" t="s">
        <v>458</v>
      </c>
      <c r="C441" t="s">
        <v>134</v>
      </c>
      <c r="D441" t="s">
        <v>24</v>
      </c>
      <c r="E441" t="s">
        <v>38</v>
      </c>
      <c r="F441">
        <v>92</v>
      </c>
      <c r="G441">
        <v>59</v>
      </c>
      <c r="H441" t="s">
        <v>478</v>
      </c>
    </row>
    <row r="442" spans="1:8" x14ac:dyDescent="0.25">
      <c r="A442">
        <v>440</v>
      </c>
      <c r="B442" t="s">
        <v>458</v>
      </c>
      <c r="C442" t="s">
        <v>134</v>
      </c>
      <c r="D442" t="s">
        <v>15</v>
      </c>
      <c r="E442" t="s">
        <v>44</v>
      </c>
      <c r="F442">
        <v>92</v>
      </c>
      <c r="G442">
        <v>49</v>
      </c>
      <c r="H442" t="s">
        <v>479</v>
      </c>
    </row>
    <row r="443" spans="1:8" x14ac:dyDescent="0.25">
      <c r="A443">
        <v>441</v>
      </c>
      <c r="B443" t="s">
        <v>458</v>
      </c>
      <c r="C443" t="s">
        <v>134</v>
      </c>
      <c r="D443" t="s">
        <v>18</v>
      </c>
      <c r="E443" t="s">
        <v>44</v>
      </c>
      <c r="F443">
        <v>92</v>
      </c>
      <c r="G443">
        <v>56</v>
      </c>
      <c r="H443" t="s">
        <v>480</v>
      </c>
    </row>
    <row r="444" spans="1:8" x14ac:dyDescent="0.25">
      <c r="A444">
        <v>442</v>
      </c>
      <c r="B444" t="s">
        <v>458</v>
      </c>
      <c r="C444" t="s">
        <v>134</v>
      </c>
      <c r="D444" t="s">
        <v>20</v>
      </c>
      <c r="E444" t="s">
        <v>44</v>
      </c>
      <c r="F444">
        <v>92</v>
      </c>
      <c r="G444">
        <v>61</v>
      </c>
      <c r="H444" t="s">
        <v>481</v>
      </c>
    </row>
    <row r="445" spans="1:8" x14ac:dyDescent="0.25">
      <c r="A445">
        <v>443</v>
      </c>
      <c r="B445" t="s">
        <v>458</v>
      </c>
      <c r="C445" t="s">
        <v>134</v>
      </c>
      <c r="D445" t="s">
        <v>22</v>
      </c>
      <c r="E445" t="s">
        <v>44</v>
      </c>
      <c r="F445">
        <v>92</v>
      </c>
      <c r="G445">
        <v>42</v>
      </c>
      <c r="H445" t="s">
        <v>482</v>
      </c>
    </row>
    <row r="446" spans="1:8" x14ac:dyDescent="0.25">
      <c r="A446">
        <v>444</v>
      </c>
      <c r="B446" t="s">
        <v>458</v>
      </c>
      <c r="C446" t="s">
        <v>134</v>
      </c>
      <c r="D446" t="s">
        <v>24</v>
      </c>
      <c r="E446" t="s">
        <v>44</v>
      </c>
      <c r="F446">
        <v>92</v>
      </c>
      <c r="G446">
        <v>80</v>
      </c>
      <c r="H446" t="s">
        <v>483</v>
      </c>
    </row>
    <row r="447" spans="1:8" x14ac:dyDescent="0.25">
      <c r="A447">
        <v>445</v>
      </c>
      <c r="B447" t="s">
        <v>458</v>
      </c>
      <c r="C447" t="s">
        <v>134</v>
      </c>
      <c r="D447" t="s">
        <v>15</v>
      </c>
      <c r="E447" t="s">
        <v>50</v>
      </c>
      <c r="F447">
        <v>92</v>
      </c>
      <c r="G447">
        <v>75</v>
      </c>
      <c r="H447" t="s">
        <v>484</v>
      </c>
    </row>
    <row r="448" spans="1:8" x14ac:dyDescent="0.25">
      <c r="A448">
        <v>446</v>
      </c>
      <c r="B448" t="s">
        <v>458</v>
      </c>
      <c r="C448" t="s">
        <v>134</v>
      </c>
      <c r="D448" t="s">
        <v>18</v>
      </c>
      <c r="E448" t="s">
        <v>50</v>
      </c>
      <c r="F448">
        <v>92</v>
      </c>
      <c r="G448">
        <v>66</v>
      </c>
      <c r="H448" t="s">
        <v>485</v>
      </c>
    </row>
    <row r="449" spans="1:8" x14ac:dyDescent="0.25">
      <c r="A449">
        <v>447</v>
      </c>
      <c r="B449" t="s">
        <v>458</v>
      </c>
      <c r="C449" t="s">
        <v>134</v>
      </c>
      <c r="D449" t="s">
        <v>20</v>
      </c>
      <c r="E449" t="s">
        <v>50</v>
      </c>
      <c r="F449">
        <v>92</v>
      </c>
      <c r="G449">
        <v>52</v>
      </c>
      <c r="H449" t="s">
        <v>486</v>
      </c>
    </row>
    <row r="450" spans="1:8" x14ac:dyDescent="0.25">
      <c r="A450">
        <v>448</v>
      </c>
      <c r="B450" t="s">
        <v>458</v>
      </c>
      <c r="C450" t="s">
        <v>134</v>
      </c>
      <c r="D450" t="s">
        <v>22</v>
      </c>
      <c r="E450" t="s">
        <v>50</v>
      </c>
      <c r="F450">
        <v>92</v>
      </c>
      <c r="G450">
        <v>67</v>
      </c>
      <c r="H450" t="s">
        <v>487</v>
      </c>
    </row>
    <row r="451" spans="1:8" x14ac:dyDescent="0.25">
      <c r="A451">
        <v>449</v>
      </c>
      <c r="B451" t="s">
        <v>458</v>
      </c>
      <c r="C451" t="s">
        <v>134</v>
      </c>
      <c r="D451" t="s">
        <v>24</v>
      </c>
      <c r="E451" t="s">
        <v>50</v>
      </c>
      <c r="F451">
        <v>92</v>
      </c>
      <c r="G451">
        <v>51</v>
      </c>
      <c r="H451" t="s">
        <v>488</v>
      </c>
    </row>
    <row r="452" spans="1:8" x14ac:dyDescent="0.25">
      <c r="A452">
        <v>450</v>
      </c>
      <c r="B452" t="s">
        <v>458</v>
      </c>
      <c r="C452" t="s">
        <v>134</v>
      </c>
      <c r="D452" t="s">
        <v>15</v>
      </c>
      <c r="E452" t="s">
        <v>56</v>
      </c>
      <c r="F452">
        <v>92</v>
      </c>
      <c r="G452">
        <v>65</v>
      </c>
      <c r="H452" t="s">
        <v>489</v>
      </c>
    </row>
    <row r="453" spans="1:8" x14ac:dyDescent="0.25">
      <c r="A453">
        <v>451</v>
      </c>
      <c r="B453" t="s">
        <v>458</v>
      </c>
      <c r="C453" t="s">
        <v>134</v>
      </c>
      <c r="D453" t="s">
        <v>18</v>
      </c>
      <c r="E453" t="s">
        <v>56</v>
      </c>
      <c r="F453">
        <v>92</v>
      </c>
      <c r="G453">
        <v>73</v>
      </c>
      <c r="H453" t="s">
        <v>490</v>
      </c>
    </row>
    <row r="454" spans="1:8" x14ac:dyDescent="0.25">
      <c r="A454">
        <v>452</v>
      </c>
      <c r="B454" t="s">
        <v>458</v>
      </c>
      <c r="C454" t="s">
        <v>134</v>
      </c>
      <c r="D454" t="s">
        <v>20</v>
      </c>
      <c r="E454" t="s">
        <v>56</v>
      </c>
      <c r="F454">
        <v>92</v>
      </c>
      <c r="G454">
        <v>43</v>
      </c>
      <c r="H454" t="s">
        <v>491</v>
      </c>
    </row>
    <row r="455" spans="1:8" x14ac:dyDescent="0.25">
      <c r="A455">
        <v>453</v>
      </c>
      <c r="B455" t="s">
        <v>458</v>
      </c>
      <c r="C455" t="s">
        <v>134</v>
      </c>
      <c r="D455" t="s">
        <v>22</v>
      </c>
      <c r="E455" t="s">
        <v>56</v>
      </c>
      <c r="F455">
        <v>92</v>
      </c>
      <c r="G455">
        <v>50</v>
      </c>
      <c r="H455" t="s">
        <v>492</v>
      </c>
    </row>
    <row r="456" spans="1:8" x14ac:dyDescent="0.25">
      <c r="A456">
        <v>454</v>
      </c>
      <c r="B456" t="s">
        <v>458</v>
      </c>
      <c r="C456" t="s">
        <v>134</v>
      </c>
      <c r="D456" t="s">
        <v>24</v>
      </c>
      <c r="E456" t="s">
        <v>56</v>
      </c>
      <c r="F456">
        <v>92</v>
      </c>
      <c r="G456">
        <v>63</v>
      </c>
      <c r="H456" t="s">
        <v>493</v>
      </c>
    </row>
    <row r="457" spans="1:8" x14ac:dyDescent="0.25">
      <c r="A457">
        <v>455</v>
      </c>
      <c r="B457" t="s">
        <v>458</v>
      </c>
      <c r="C457" t="s">
        <v>494</v>
      </c>
      <c r="D457" t="s">
        <v>15</v>
      </c>
      <c r="E457" t="s">
        <v>16</v>
      </c>
      <c r="F457">
        <v>110</v>
      </c>
      <c r="G457">
        <v>67</v>
      </c>
      <c r="H457" t="s">
        <v>495</v>
      </c>
    </row>
    <row r="458" spans="1:8" x14ac:dyDescent="0.25">
      <c r="A458">
        <v>456</v>
      </c>
      <c r="B458" t="s">
        <v>458</v>
      </c>
      <c r="C458" t="s">
        <v>494</v>
      </c>
      <c r="D458" t="s">
        <v>18</v>
      </c>
      <c r="E458" t="s">
        <v>16</v>
      </c>
      <c r="F458">
        <v>110</v>
      </c>
      <c r="G458">
        <v>62</v>
      </c>
      <c r="H458" t="s">
        <v>496</v>
      </c>
    </row>
    <row r="459" spans="1:8" x14ac:dyDescent="0.25">
      <c r="A459">
        <v>457</v>
      </c>
      <c r="B459" t="s">
        <v>458</v>
      </c>
      <c r="C459" t="s">
        <v>494</v>
      </c>
      <c r="D459" t="s">
        <v>20</v>
      </c>
      <c r="E459" t="s">
        <v>16</v>
      </c>
      <c r="F459">
        <v>110</v>
      </c>
      <c r="G459">
        <v>62</v>
      </c>
      <c r="H459" t="s">
        <v>497</v>
      </c>
    </row>
    <row r="460" spans="1:8" x14ac:dyDescent="0.25">
      <c r="A460">
        <v>458</v>
      </c>
      <c r="B460" t="s">
        <v>458</v>
      </c>
      <c r="C460" t="s">
        <v>494</v>
      </c>
      <c r="D460" t="s">
        <v>22</v>
      </c>
      <c r="E460" t="s">
        <v>16</v>
      </c>
      <c r="F460">
        <v>110</v>
      </c>
      <c r="G460">
        <v>44</v>
      </c>
      <c r="H460" t="s">
        <v>498</v>
      </c>
    </row>
    <row r="461" spans="1:8" x14ac:dyDescent="0.25">
      <c r="A461">
        <v>459</v>
      </c>
      <c r="B461" t="s">
        <v>458</v>
      </c>
      <c r="C461" t="s">
        <v>494</v>
      </c>
      <c r="D461" t="s">
        <v>24</v>
      </c>
      <c r="E461" t="s">
        <v>16</v>
      </c>
      <c r="F461">
        <v>110</v>
      </c>
      <c r="G461">
        <v>41</v>
      </c>
      <c r="H461" t="s">
        <v>499</v>
      </c>
    </row>
    <row r="462" spans="1:8" x14ac:dyDescent="0.25">
      <c r="A462">
        <v>460</v>
      </c>
      <c r="B462" t="s">
        <v>458</v>
      </c>
      <c r="C462" t="s">
        <v>494</v>
      </c>
      <c r="D462" t="s">
        <v>15</v>
      </c>
      <c r="E462" t="s">
        <v>26</v>
      </c>
      <c r="F462">
        <v>110</v>
      </c>
      <c r="G462">
        <v>47</v>
      </c>
      <c r="H462" t="s">
        <v>500</v>
      </c>
    </row>
    <row r="463" spans="1:8" x14ac:dyDescent="0.25">
      <c r="A463">
        <v>461</v>
      </c>
      <c r="B463" t="s">
        <v>458</v>
      </c>
      <c r="C463" t="s">
        <v>494</v>
      </c>
      <c r="D463" t="s">
        <v>18</v>
      </c>
      <c r="E463" t="s">
        <v>26</v>
      </c>
      <c r="F463">
        <v>110</v>
      </c>
      <c r="G463">
        <v>69</v>
      </c>
      <c r="H463" t="s">
        <v>501</v>
      </c>
    </row>
    <row r="464" spans="1:8" x14ac:dyDescent="0.25">
      <c r="A464">
        <v>462</v>
      </c>
      <c r="B464" t="s">
        <v>458</v>
      </c>
      <c r="C464" t="s">
        <v>494</v>
      </c>
      <c r="D464" t="s">
        <v>20</v>
      </c>
      <c r="E464" t="s">
        <v>26</v>
      </c>
      <c r="F464">
        <v>110</v>
      </c>
      <c r="G464">
        <v>61</v>
      </c>
      <c r="H464" t="s">
        <v>502</v>
      </c>
    </row>
    <row r="465" spans="1:8" x14ac:dyDescent="0.25">
      <c r="A465">
        <v>463</v>
      </c>
      <c r="B465" t="s">
        <v>458</v>
      </c>
      <c r="C465" t="s">
        <v>494</v>
      </c>
      <c r="D465" t="s">
        <v>22</v>
      </c>
      <c r="E465" t="s">
        <v>26</v>
      </c>
      <c r="F465">
        <v>110</v>
      </c>
      <c r="G465">
        <v>66</v>
      </c>
      <c r="H465" t="s">
        <v>503</v>
      </c>
    </row>
    <row r="466" spans="1:8" x14ac:dyDescent="0.25">
      <c r="A466">
        <v>464</v>
      </c>
      <c r="B466" t="s">
        <v>458</v>
      </c>
      <c r="C466" t="s">
        <v>494</v>
      </c>
      <c r="D466" t="s">
        <v>24</v>
      </c>
      <c r="E466" t="s">
        <v>26</v>
      </c>
      <c r="F466">
        <v>110</v>
      </c>
      <c r="G466">
        <v>66</v>
      </c>
      <c r="H466" t="s">
        <v>504</v>
      </c>
    </row>
    <row r="467" spans="1:8" x14ac:dyDescent="0.25">
      <c r="A467">
        <v>465</v>
      </c>
      <c r="B467" t="s">
        <v>458</v>
      </c>
      <c r="C467" t="s">
        <v>494</v>
      </c>
      <c r="D467" t="s">
        <v>15</v>
      </c>
      <c r="E467" t="s">
        <v>32</v>
      </c>
      <c r="F467">
        <v>110</v>
      </c>
      <c r="G467">
        <v>55</v>
      </c>
      <c r="H467" t="s">
        <v>505</v>
      </c>
    </row>
    <row r="468" spans="1:8" x14ac:dyDescent="0.25">
      <c r="A468">
        <v>466</v>
      </c>
      <c r="B468" t="s">
        <v>458</v>
      </c>
      <c r="C468" t="s">
        <v>494</v>
      </c>
      <c r="D468" t="s">
        <v>18</v>
      </c>
      <c r="E468" t="s">
        <v>32</v>
      </c>
      <c r="F468">
        <v>110</v>
      </c>
      <c r="G468">
        <v>48</v>
      </c>
      <c r="H468" t="s">
        <v>506</v>
      </c>
    </row>
    <row r="469" spans="1:8" x14ac:dyDescent="0.25">
      <c r="A469">
        <v>467</v>
      </c>
      <c r="B469" t="s">
        <v>458</v>
      </c>
      <c r="C469" t="s">
        <v>494</v>
      </c>
      <c r="D469" t="s">
        <v>20</v>
      </c>
      <c r="E469" t="s">
        <v>32</v>
      </c>
      <c r="F469">
        <v>110</v>
      </c>
      <c r="G469">
        <v>44</v>
      </c>
      <c r="H469" t="s">
        <v>507</v>
      </c>
    </row>
    <row r="470" spans="1:8" x14ac:dyDescent="0.25">
      <c r="A470">
        <v>468</v>
      </c>
      <c r="B470" t="s">
        <v>458</v>
      </c>
      <c r="C470" t="s">
        <v>494</v>
      </c>
      <c r="D470" t="s">
        <v>22</v>
      </c>
      <c r="E470" t="s">
        <v>32</v>
      </c>
      <c r="F470">
        <v>110</v>
      </c>
      <c r="G470">
        <v>46</v>
      </c>
      <c r="H470" t="s">
        <v>508</v>
      </c>
    </row>
    <row r="471" spans="1:8" x14ac:dyDescent="0.25">
      <c r="A471">
        <v>469</v>
      </c>
      <c r="B471" t="s">
        <v>458</v>
      </c>
      <c r="C471" t="s">
        <v>494</v>
      </c>
      <c r="D471" t="s">
        <v>24</v>
      </c>
      <c r="E471" t="s">
        <v>32</v>
      </c>
      <c r="F471">
        <v>110</v>
      </c>
      <c r="G471">
        <v>65</v>
      </c>
      <c r="H471" t="s">
        <v>509</v>
      </c>
    </row>
    <row r="472" spans="1:8" x14ac:dyDescent="0.25">
      <c r="A472">
        <v>470</v>
      </c>
      <c r="B472" t="s">
        <v>458</v>
      </c>
      <c r="C472" t="s">
        <v>494</v>
      </c>
      <c r="D472" t="s">
        <v>15</v>
      </c>
      <c r="E472" t="s">
        <v>38</v>
      </c>
      <c r="F472">
        <v>110</v>
      </c>
      <c r="G472">
        <v>41</v>
      </c>
      <c r="H472" t="s">
        <v>510</v>
      </c>
    </row>
    <row r="473" spans="1:8" x14ac:dyDescent="0.25">
      <c r="A473">
        <v>471</v>
      </c>
      <c r="B473" t="s">
        <v>458</v>
      </c>
      <c r="C473" t="s">
        <v>494</v>
      </c>
      <c r="D473" t="s">
        <v>18</v>
      </c>
      <c r="E473" t="s">
        <v>38</v>
      </c>
      <c r="F473">
        <v>110</v>
      </c>
      <c r="G473">
        <v>54</v>
      </c>
      <c r="H473" t="s">
        <v>511</v>
      </c>
    </row>
    <row r="474" spans="1:8" x14ac:dyDescent="0.25">
      <c r="A474">
        <v>472</v>
      </c>
      <c r="B474" t="s">
        <v>458</v>
      </c>
      <c r="C474" t="s">
        <v>494</v>
      </c>
      <c r="D474" t="s">
        <v>20</v>
      </c>
      <c r="E474" t="s">
        <v>38</v>
      </c>
      <c r="F474">
        <v>110</v>
      </c>
      <c r="G474">
        <v>72</v>
      </c>
      <c r="H474" t="s">
        <v>512</v>
      </c>
    </row>
    <row r="475" spans="1:8" x14ac:dyDescent="0.25">
      <c r="A475">
        <v>473</v>
      </c>
      <c r="B475" t="s">
        <v>458</v>
      </c>
      <c r="C475" t="s">
        <v>494</v>
      </c>
      <c r="D475" t="s">
        <v>22</v>
      </c>
      <c r="E475" t="s">
        <v>38</v>
      </c>
      <c r="F475">
        <v>110</v>
      </c>
      <c r="G475">
        <v>43</v>
      </c>
      <c r="H475" t="s">
        <v>513</v>
      </c>
    </row>
    <row r="476" spans="1:8" x14ac:dyDescent="0.25">
      <c r="A476">
        <v>474</v>
      </c>
      <c r="B476" t="s">
        <v>458</v>
      </c>
      <c r="C476" t="s">
        <v>494</v>
      </c>
      <c r="D476" t="s">
        <v>24</v>
      </c>
      <c r="E476" t="s">
        <v>38</v>
      </c>
      <c r="F476">
        <v>110</v>
      </c>
      <c r="G476">
        <v>42</v>
      </c>
      <c r="H476" t="s">
        <v>514</v>
      </c>
    </row>
    <row r="477" spans="1:8" x14ac:dyDescent="0.25">
      <c r="A477">
        <v>475</v>
      </c>
      <c r="B477" t="s">
        <v>458</v>
      </c>
      <c r="C477" t="s">
        <v>494</v>
      </c>
      <c r="D477" t="s">
        <v>15</v>
      </c>
      <c r="E477" t="s">
        <v>44</v>
      </c>
      <c r="F477">
        <v>110</v>
      </c>
      <c r="G477">
        <v>57</v>
      </c>
      <c r="H477" t="s">
        <v>515</v>
      </c>
    </row>
    <row r="478" spans="1:8" x14ac:dyDescent="0.25">
      <c r="A478">
        <v>476</v>
      </c>
      <c r="B478" t="s">
        <v>458</v>
      </c>
      <c r="C478" t="s">
        <v>494</v>
      </c>
      <c r="D478" t="s">
        <v>18</v>
      </c>
      <c r="E478" t="s">
        <v>44</v>
      </c>
      <c r="F478">
        <v>110</v>
      </c>
      <c r="G478">
        <v>76</v>
      </c>
      <c r="H478" t="s">
        <v>516</v>
      </c>
    </row>
    <row r="479" spans="1:8" x14ac:dyDescent="0.25">
      <c r="A479">
        <v>477</v>
      </c>
      <c r="B479" t="s">
        <v>458</v>
      </c>
      <c r="C479" t="s">
        <v>494</v>
      </c>
      <c r="D479" t="s">
        <v>20</v>
      </c>
      <c r="E479" t="s">
        <v>44</v>
      </c>
      <c r="F479">
        <v>110</v>
      </c>
      <c r="G479">
        <v>60</v>
      </c>
      <c r="H479" t="s">
        <v>517</v>
      </c>
    </row>
    <row r="480" spans="1:8" x14ac:dyDescent="0.25">
      <c r="A480">
        <v>478</v>
      </c>
      <c r="B480" t="s">
        <v>458</v>
      </c>
      <c r="C480" t="s">
        <v>494</v>
      </c>
      <c r="D480" t="s">
        <v>22</v>
      </c>
      <c r="E480" t="s">
        <v>44</v>
      </c>
      <c r="F480">
        <v>110</v>
      </c>
      <c r="G480">
        <v>48</v>
      </c>
      <c r="H480" t="s">
        <v>518</v>
      </c>
    </row>
    <row r="481" spans="1:8" x14ac:dyDescent="0.25">
      <c r="A481">
        <v>479</v>
      </c>
      <c r="B481" t="s">
        <v>458</v>
      </c>
      <c r="C481" t="s">
        <v>494</v>
      </c>
      <c r="D481" t="s">
        <v>24</v>
      </c>
      <c r="E481" t="s">
        <v>44</v>
      </c>
      <c r="F481">
        <v>110</v>
      </c>
      <c r="G481">
        <v>80</v>
      </c>
      <c r="H481" t="s">
        <v>519</v>
      </c>
    </row>
    <row r="482" spans="1:8" x14ac:dyDescent="0.25">
      <c r="A482">
        <v>480</v>
      </c>
      <c r="B482" t="s">
        <v>458</v>
      </c>
      <c r="C482" t="s">
        <v>494</v>
      </c>
      <c r="D482" t="s">
        <v>15</v>
      </c>
      <c r="E482" t="s">
        <v>50</v>
      </c>
      <c r="F482">
        <v>110</v>
      </c>
      <c r="G482">
        <v>46</v>
      </c>
      <c r="H482" t="s">
        <v>520</v>
      </c>
    </row>
    <row r="483" spans="1:8" x14ac:dyDescent="0.25">
      <c r="A483">
        <v>481</v>
      </c>
      <c r="B483" t="s">
        <v>458</v>
      </c>
      <c r="C483" t="s">
        <v>494</v>
      </c>
      <c r="D483" t="s">
        <v>18</v>
      </c>
      <c r="E483" t="s">
        <v>50</v>
      </c>
      <c r="F483">
        <v>110</v>
      </c>
      <c r="G483">
        <v>62</v>
      </c>
      <c r="H483" t="s">
        <v>521</v>
      </c>
    </row>
    <row r="484" spans="1:8" x14ac:dyDescent="0.25">
      <c r="A484">
        <v>482</v>
      </c>
      <c r="B484" t="s">
        <v>458</v>
      </c>
      <c r="C484" t="s">
        <v>494</v>
      </c>
      <c r="D484" t="s">
        <v>20</v>
      </c>
      <c r="E484" t="s">
        <v>50</v>
      </c>
      <c r="F484">
        <v>110</v>
      </c>
      <c r="G484">
        <v>49</v>
      </c>
      <c r="H484" t="s">
        <v>522</v>
      </c>
    </row>
    <row r="485" spans="1:8" x14ac:dyDescent="0.25">
      <c r="A485">
        <v>483</v>
      </c>
      <c r="B485" t="s">
        <v>458</v>
      </c>
      <c r="C485" t="s">
        <v>494</v>
      </c>
      <c r="D485" t="s">
        <v>22</v>
      </c>
      <c r="E485" t="s">
        <v>50</v>
      </c>
      <c r="F485">
        <v>110</v>
      </c>
      <c r="G485">
        <v>61</v>
      </c>
      <c r="H485" t="s">
        <v>523</v>
      </c>
    </row>
    <row r="486" spans="1:8" x14ac:dyDescent="0.25">
      <c r="A486">
        <v>484</v>
      </c>
      <c r="B486" t="s">
        <v>458</v>
      </c>
      <c r="C486" t="s">
        <v>494</v>
      </c>
      <c r="D486" t="s">
        <v>24</v>
      </c>
      <c r="E486" t="s">
        <v>50</v>
      </c>
      <c r="F486">
        <v>110</v>
      </c>
      <c r="G486">
        <v>60</v>
      </c>
      <c r="H486" t="s">
        <v>524</v>
      </c>
    </row>
    <row r="487" spans="1:8" x14ac:dyDescent="0.25">
      <c r="A487">
        <v>485</v>
      </c>
      <c r="B487" t="s">
        <v>458</v>
      </c>
      <c r="C487" t="s">
        <v>494</v>
      </c>
      <c r="D487" t="s">
        <v>15</v>
      </c>
      <c r="E487" t="s">
        <v>56</v>
      </c>
      <c r="F487">
        <v>110</v>
      </c>
      <c r="G487">
        <v>74</v>
      </c>
      <c r="H487" t="s">
        <v>525</v>
      </c>
    </row>
    <row r="488" spans="1:8" x14ac:dyDescent="0.25">
      <c r="A488">
        <v>486</v>
      </c>
      <c r="B488" t="s">
        <v>458</v>
      </c>
      <c r="C488" t="s">
        <v>494</v>
      </c>
      <c r="D488" t="s">
        <v>18</v>
      </c>
      <c r="E488" t="s">
        <v>56</v>
      </c>
      <c r="F488">
        <v>110</v>
      </c>
      <c r="G488">
        <v>46</v>
      </c>
      <c r="H488" t="s">
        <v>526</v>
      </c>
    </row>
    <row r="489" spans="1:8" x14ac:dyDescent="0.25">
      <c r="A489">
        <v>487</v>
      </c>
      <c r="B489" t="s">
        <v>458</v>
      </c>
      <c r="C489" t="s">
        <v>494</v>
      </c>
      <c r="D489" t="s">
        <v>20</v>
      </c>
      <c r="E489" t="s">
        <v>56</v>
      </c>
      <c r="F489">
        <v>110</v>
      </c>
      <c r="G489">
        <v>43</v>
      </c>
      <c r="H489" t="s">
        <v>527</v>
      </c>
    </row>
    <row r="490" spans="1:8" x14ac:dyDescent="0.25">
      <c r="A490">
        <v>488</v>
      </c>
      <c r="B490" t="s">
        <v>458</v>
      </c>
      <c r="C490" t="s">
        <v>494</v>
      </c>
      <c r="D490" t="s">
        <v>22</v>
      </c>
      <c r="E490" t="s">
        <v>56</v>
      </c>
      <c r="F490">
        <v>110</v>
      </c>
      <c r="G490">
        <v>49</v>
      </c>
      <c r="H490" t="s">
        <v>528</v>
      </c>
    </row>
    <row r="491" spans="1:8" x14ac:dyDescent="0.25">
      <c r="A491">
        <v>489</v>
      </c>
      <c r="B491" t="s">
        <v>458</v>
      </c>
      <c r="C491" t="s">
        <v>494</v>
      </c>
      <c r="D491" t="s">
        <v>24</v>
      </c>
      <c r="E491" t="s">
        <v>56</v>
      </c>
      <c r="F491">
        <v>110</v>
      </c>
      <c r="G491">
        <v>40</v>
      </c>
      <c r="H491" t="s">
        <v>529</v>
      </c>
    </row>
    <row r="492" spans="1:8" x14ac:dyDescent="0.25">
      <c r="A492">
        <v>490</v>
      </c>
      <c r="B492" t="s">
        <v>458</v>
      </c>
      <c r="C492" t="s">
        <v>530</v>
      </c>
      <c r="D492" t="s">
        <v>15</v>
      </c>
      <c r="E492" t="s">
        <v>16</v>
      </c>
      <c r="F492">
        <v>109</v>
      </c>
      <c r="G492">
        <v>79</v>
      </c>
      <c r="H492" t="s">
        <v>531</v>
      </c>
    </row>
    <row r="493" spans="1:8" x14ac:dyDescent="0.25">
      <c r="A493">
        <v>491</v>
      </c>
      <c r="B493" t="s">
        <v>458</v>
      </c>
      <c r="C493" t="s">
        <v>530</v>
      </c>
      <c r="D493" t="s">
        <v>18</v>
      </c>
      <c r="E493" t="s">
        <v>16</v>
      </c>
      <c r="F493">
        <v>109</v>
      </c>
      <c r="G493">
        <v>54</v>
      </c>
      <c r="H493" t="s">
        <v>532</v>
      </c>
    </row>
    <row r="494" spans="1:8" x14ac:dyDescent="0.25">
      <c r="A494">
        <v>492</v>
      </c>
      <c r="B494" t="s">
        <v>458</v>
      </c>
      <c r="C494" t="s">
        <v>530</v>
      </c>
      <c r="D494" t="s">
        <v>20</v>
      </c>
      <c r="E494" t="s">
        <v>16</v>
      </c>
      <c r="F494">
        <v>109</v>
      </c>
      <c r="G494">
        <v>47</v>
      </c>
      <c r="H494" t="s">
        <v>533</v>
      </c>
    </row>
    <row r="495" spans="1:8" x14ac:dyDescent="0.25">
      <c r="A495">
        <v>493</v>
      </c>
      <c r="B495" t="s">
        <v>458</v>
      </c>
      <c r="C495" t="s">
        <v>530</v>
      </c>
      <c r="D495" t="s">
        <v>22</v>
      </c>
      <c r="E495" t="s">
        <v>16</v>
      </c>
      <c r="F495">
        <v>109</v>
      </c>
      <c r="G495">
        <v>40</v>
      </c>
      <c r="H495" t="s">
        <v>534</v>
      </c>
    </row>
    <row r="496" spans="1:8" x14ac:dyDescent="0.25">
      <c r="A496">
        <v>494</v>
      </c>
      <c r="B496" t="s">
        <v>458</v>
      </c>
      <c r="C496" t="s">
        <v>530</v>
      </c>
      <c r="D496" t="s">
        <v>24</v>
      </c>
      <c r="E496" t="s">
        <v>16</v>
      </c>
      <c r="F496">
        <v>109</v>
      </c>
      <c r="G496">
        <v>48</v>
      </c>
      <c r="H496" t="s">
        <v>535</v>
      </c>
    </row>
    <row r="497" spans="1:8" x14ac:dyDescent="0.25">
      <c r="A497">
        <v>495</v>
      </c>
      <c r="B497" t="s">
        <v>458</v>
      </c>
      <c r="C497" t="s">
        <v>530</v>
      </c>
      <c r="D497" t="s">
        <v>15</v>
      </c>
      <c r="E497" t="s">
        <v>26</v>
      </c>
      <c r="F497">
        <v>109</v>
      </c>
      <c r="G497">
        <v>70</v>
      </c>
      <c r="H497" t="s">
        <v>536</v>
      </c>
    </row>
    <row r="498" spans="1:8" x14ac:dyDescent="0.25">
      <c r="A498">
        <v>496</v>
      </c>
      <c r="B498" t="s">
        <v>458</v>
      </c>
      <c r="C498" t="s">
        <v>530</v>
      </c>
      <c r="D498" t="s">
        <v>18</v>
      </c>
      <c r="E498" t="s">
        <v>26</v>
      </c>
      <c r="F498">
        <v>109</v>
      </c>
      <c r="G498">
        <v>55</v>
      </c>
      <c r="H498" t="s">
        <v>537</v>
      </c>
    </row>
    <row r="499" spans="1:8" x14ac:dyDescent="0.25">
      <c r="A499">
        <v>497</v>
      </c>
      <c r="B499" t="s">
        <v>458</v>
      </c>
      <c r="C499" t="s">
        <v>530</v>
      </c>
      <c r="D499" t="s">
        <v>20</v>
      </c>
      <c r="E499" t="s">
        <v>26</v>
      </c>
      <c r="F499">
        <v>109</v>
      </c>
      <c r="G499">
        <v>45</v>
      </c>
      <c r="H499" t="s">
        <v>538</v>
      </c>
    </row>
    <row r="500" spans="1:8" x14ac:dyDescent="0.25">
      <c r="A500">
        <v>498</v>
      </c>
      <c r="B500" t="s">
        <v>458</v>
      </c>
      <c r="C500" t="s">
        <v>530</v>
      </c>
      <c r="D500" t="s">
        <v>22</v>
      </c>
      <c r="E500" t="s">
        <v>26</v>
      </c>
      <c r="F500">
        <v>109</v>
      </c>
      <c r="G500">
        <v>68</v>
      </c>
      <c r="H500" t="s">
        <v>539</v>
      </c>
    </row>
    <row r="501" spans="1:8" x14ac:dyDescent="0.25">
      <c r="A501">
        <v>499</v>
      </c>
      <c r="B501" t="s">
        <v>458</v>
      </c>
      <c r="C501" t="s">
        <v>530</v>
      </c>
      <c r="D501" t="s">
        <v>24</v>
      </c>
      <c r="E501" t="s">
        <v>26</v>
      </c>
      <c r="F501">
        <v>109</v>
      </c>
      <c r="G501">
        <v>67</v>
      </c>
      <c r="H501" t="s">
        <v>540</v>
      </c>
    </row>
    <row r="502" spans="1:8" x14ac:dyDescent="0.25">
      <c r="A502">
        <v>500</v>
      </c>
      <c r="B502" t="s">
        <v>458</v>
      </c>
      <c r="C502" t="s">
        <v>530</v>
      </c>
      <c r="D502" t="s">
        <v>15</v>
      </c>
      <c r="E502" t="s">
        <v>32</v>
      </c>
      <c r="F502">
        <v>109</v>
      </c>
      <c r="G502">
        <v>50</v>
      </c>
      <c r="H502" t="s">
        <v>541</v>
      </c>
    </row>
    <row r="503" spans="1:8" x14ac:dyDescent="0.25">
      <c r="A503">
        <v>501</v>
      </c>
      <c r="B503" t="s">
        <v>458</v>
      </c>
      <c r="C503" t="s">
        <v>530</v>
      </c>
      <c r="D503" t="s">
        <v>18</v>
      </c>
      <c r="E503" t="s">
        <v>32</v>
      </c>
      <c r="F503">
        <v>109</v>
      </c>
      <c r="G503">
        <v>66</v>
      </c>
      <c r="H503" t="s">
        <v>542</v>
      </c>
    </row>
    <row r="504" spans="1:8" x14ac:dyDescent="0.25">
      <c r="A504">
        <v>502</v>
      </c>
      <c r="B504" t="s">
        <v>458</v>
      </c>
      <c r="C504" t="s">
        <v>530</v>
      </c>
      <c r="D504" t="s">
        <v>20</v>
      </c>
      <c r="E504" t="s">
        <v>32</v>
      </c>
      <c r="F504">
        <v>109</v>
      </c>
      <c r="G504">
        <v>52</v>
      </c>
      <c r="H504" t="s">
        <v>543</v>
      </c>
    </row>
    <row r="505" spans="1:8" x14ac:dyDescent="0.25">
      <c r="A505">
        <v>503</v>
      </c>
      <c r="B505" t="s">
        <v>458</v>
      </c>
      <c r="C505" t="s">
        <v>530</v>
      </c>
      <c r="D505" t="s">
        <v>22</v>
      </c>
      <c r="E505" t="s">
        <v>32</v>
      </c>
      <c r="F505">
        <v>109</v>
      </c>
      <c r="G505">
        <v>70</v>
      </c>
      <c r="H505" t="s">
        <v>544</v>
      </c>
    </row>
    <row r="506" spans="1:8" x14ac:dyDescent="0.25">
      <c r="A506">
        <v>504</v>
      </c>
      <c r="B506" t="s">
        <v>458</v>
      </c>
      <c r="C506" t="s">
        <v>530</v>
      </c>
      <c r="D506" t="s">
        <v>24</v>
      </c>
      <c r="E506" t="s">
        <v>32</v>
      </c>
      <c r="F506">
        <v>109</v>
      </c>
      <c r="G506">
        <v>58</v>
      </c>
      <c r="H506" t="s">
        <v>545</v>
      </c>
    </row>
    <row r="507" spans="1:8" x14ac:dyDescent="0.25">
      <c r="A507">
        <v>505</v>
      </c>
      <c r="B507" t="s">
        <v>458</v>
      </c>
      <c r="C507" t="s">
        <v>530</v>
      </c>
      <c r="D507" t="s">
        <v>15</v>
      </c>
      <c r="E507" t="s">
        <v>38</v>
      </c>
      <c r="F507">
        <v>109</v>
      </c>
      <c r="G507">
        <v>57</v>
      </c>
      <c r="H507" t="s">
        <v>546</v>
      </c>
    </row>
    <row r="508" spans="1:8" x14ac:dyDescent="0.25">
      <c r="A508">
        <v>506</v>
      </c>
      <c r="B508" t="s">
        <v>458</v>
      </c>
      <c r="C508" t="s">
        <v>530</v>
      </c>
      <c r="D508" t="s">
        <v>18</v>
      </c>
      <c r="E508" t="s">
        <v>38</v>
      </c>
      <c r="F508">
        <v>109</v>
      </c>
      <c r="G508">
        <v>65</v>
      </c>
      <c r="H508" t="s">
        <v>547</v>
      </c>
    </row>
    <row r="509" spans="1:8" x14ac:dyDescent="0.25">
      <c r="A509">
        <v>507</v>
      </c>
      <c r="B509" t="s">
        <v>458</v>
      </c>
      <c r="C509" t="s">
        <v>530</v>
      </c>
      <c r="D509" t="s">
        <v>20</v>
      </c>
      <c r="E509" t="s">
        <v>38</v>
      </c>
      <c r="F509">
        <v>109</v>
      </c>
      <c r="G509">
        <v>63</v>
      </c>
      <c r="H509" t="s">
        <v>548</v>
      </c>
    </row>
    <row r="510" spans="1:8" x14ac:dyDescent="0.25">
      <c r="A510">
        <v>508</v>
      </c>
      <c r="B510" t="s">
        <v>458</v>
      </c>
      <c r="C510" t="s">
        <v>530</v>
      </c>
      <c r="D510" t="s">
        <v>22</v>
      </c>
      <c r="E510" t="s">
        <v>38</v>
      </c>
      <c r="F510">
        <v>109</v>
      </c>
      <c r="G510">
        <v>62</v>
      </c>
      <c r="H510" t="s">
        <v>549</v>
      </c>
    </row>
    <row r="511" spans="1:8" x14ac:dyDescent="0.25">
      <c r="A511">
        <v>509</v>
      </c>
      <c r="B511" t="s">
        <v>458</v>
      </c>
      <c r="C511" t="s">
        <v>530</v>
      </c>
      <c r="D511" t="s">
        <v>24</v>
      </c>
      <c r="E511" t="s">
        <v>38</v>
      </c>
      <c r="F511">
        <v>109</v>
      </c>
      <c r="G511">
        <v>71</v>
      </c>
      <c r="H511" t="s">
        <v>550</v>
      </c>
    </row>
    <row r="512" spans="1:8" x14ac:dyDescent="0.25">
      <c r="A512">
        <v>510</v>
      </c>
      <c r="B512" t="s">
        <v>458</v>
      </c>
      <c r="C512" t="s">
        <v>530</v>
      </c>
      <c r="D512" t="s">
        <v>15</v>
      </c>
      <c r="E512" t="s">
        <v>44</v>
      </c>
      <c r="F512">
        <v>109</v>
      </c>
      <c r="G512">
        <v>59</v>
      </c>
      <c r="H512" t="s">
        <v>551</v>
      </c>
    </row>
    <row r="513" spans="1:8" x14ac:dyDescent="0.25">
      <c r="A513">
        <v>511</v>
      </c>
      <c r="B513" t="s">
        <v>458</v>
      </c>
      <c r="C513" t="s">
        <v>530</v>
      </c>
      <c r="D513" t="s">
        <v>18</v>
      </c>
      <c r="E513" t="s">
        <v>44</v>
      </c>
      <c r="F513">
        <v>109</v>
      </c>
      <c r="G513">
        <v>41</v>
      </c>
      <c r="H513" t="s">
        <v>552</v>
      </c>
    </row>
    <row r="514" spans="1:8" x14ac:dyDescent="0.25">
      <c r="A514">
        <v>512</v>
      </c>
      <c r="B514" t="s">
        <v>458</v>
      </c>
      <c r="C514" t="s">
        <v>530</v>
      </c>
      <c r="D514" t="s">
        <v>20</v>
      </c>
      <c r="E514" t="s">
        <v>44</v>
      </c>
      <c r="F514">
        <v>109</v>
      </c>
      <c r="G514">
        <v>70</v>
      </c>
      <c r="H514" t="s">
        <v>553</v>
      </c>
    </row>
    <row r="515" spans="1:8" x14ac:dyDescent="0.25">
      <c r="A515">
        <v>513</v>
      </c>
      <c r="B515" t="s">
        <v>458</v>
      </c>
      <c r="C515" t="s">
        <v>530</v>
      </c>
      <c r="D515" t="s">
        <v>22</v>
      </c>
      <c r="E515" t="s">
        <v>44</v>
      </c>
      <c r="F515">
        <v>109</v>
      </c>
      <c r="G515">
        <v>41</v>
      </c>
      <c r="H515" t="s">
        <v>554</v>
      </c>
    </row>
    <row r="516" spans="1:8" x14ac:dyDescent="0.25">
      <c r="A516">
        <v>514</v>
      </c>
      <c r="B516" t="s">
        <v>458</v>
      </c>
      <c r="C516" t="s">
        <v>530</v>
      </c>
      <c r="D516" t="s">
        <v>24</v>
      </c>
      <c r="E516" t="s">
        <v>44</v>
      </c>
      <c r="F516">
        <v>109</v>
      </c>
      <c r="G516">
        <v>59</v>
      </c>
      <c r="H516" t="s">
        <v>555</v>
      </c>
    </row>
    <row r="517" spans="1:8" x14ac:dyDescent="0.25">
      <c r="A517">
        <v>515</v>
      </c>
      <c r="B517" t="s">
        <v>458</v>
      </c>
      <c r="C517" t="s">
        <v>530</v>
      </c>
      <c r="D517" t="s">
        <v>15</v>
      </c>
      <c r="E517" t="s">
        <v>50</v>
      </c>
      <c r="F517">
        <v>109</v>
      </c>
      <c r="G517">
        <v>79</v>
      </c>
      <c r="H517" t="s">
        <v>556</v>
      </c>
    </row>
    <row r="518" spans="1:8" x14ac:dyDescent="0.25">
      <c r="A518">
        <v>516</v>
      </c>
      <c r="B518" t="s">
        <v>458</v>
      </c>
      <c r="C518" t="s">
        <v>530</v>
      </c>
      <c r="D518" t="s">
        <v>18</v>
      </c>
      <c r="E518" t="s">
        <v>50</v>
      </c>
      <c r="F518">
        <v>109</v>
      </c>
      <c r="G518">
        <v>62</v>
      </c>
      <c r="H518" t="s">
        <v>557</v>
      </c>
    </row>
    <row r="519" spans="1:8" x14ac:dyDescent="0.25">
      <c r="A519">
        <v>517</v>
      </c>
      <c r="B519" t="s">
        <v>458</v>
      </c>
      <c r="C519" t="s">
        <v>530</v>
      </c>
      <c r="D519" t="s">
        <v>20</v>
      </c>
      <c r="E519" t="s">
        <v>50</v>
      </c>
      <c r="F519">
        <v>109</v>
      </c>
      <c r="G519">
        <v>56</v>
      </c>
      <c r="H519" t="s">
        <v>558</v>
      </c>
    </row>
    <row r="520" spans="1:8" x14ac:dyDescent="0.25">
      <c r="A520">
        <v>518</v>
      </c>
      <c r="B520" t="s">
        <v>458</v>
      </c>
      <c r="C520" t="s">
        <v>530</v>
      </c>
      <c r="D520" t="s">
        <v>22</v>
      </c>
      <c r="E520" t="s">
        <v>50</v>
      </c>
      <c r="F520">
        <v>109</v>
      </c>
      <c r="G520">
        <v>67</v>
      </c>
      <c r="H520" t="s">
        <v>559</v>
      </c>
    </row>
    <row r="521" spans="1:8" x14ac:dyDescent="0.25">
      <c r="A521">
        <v>519</v>
      </c>
      <c r="B521" t="s">
        <v>458</v>
      </c>
      <c r="C521" t="s">
        <v>530</v>
      </c>
      <c r="D521" t="s">
        <v>24</v>
      </c>
      <c r="E521" t="s">
        <v>50</v>
      </c>
      <c r="F521">
        <v>109</v>
      </c>
      <c r="G521">
        <v>60</v>
      </c>
      <c r="H521" t="s">
        <v>560</v>
      </c>
    </row>
    <row r="522" spans="1:8" x14ac:dyDescent="0.25">
      <c r="A522">
        <v>520</v>
      </c>
      <c r="B522" t="s">
        <v>458</v>
      </c>
      <c r="C522" t="s">
        <v>530</v>
      </c>
      <c r="D522" t="s">
        <v>15</v>
      </c>
      <c r="E522" t="s">
        <v>56</v>
      </c>
      <c r="F522">
        <v>109</v>
      </c>
      <c r="G522">
        <v>68</v>
      </c>
      <c r="H522" t="s">
        <v>561</v>
      </c>
    </row>
    <row r="523" spans="1:8" x14ac:dyDescent="0.25">
      <c r="A523">
        <v>521</v>
      </c>
      <c r="B523" t="s">
        <v>458</v>
      </c>
      <c r="C523" t="s">
        <v>530</v>
      </c>
      <c r="D523" t="s">
        <v>18</v>
      </c>
      <c r="E523" t="s">
        <v>56</v>
      </c>
      <c r="F523">
        <v>109</v>
      </c>
      <c r="G523">
        <v>46</v>
      </c>
      <c r="H523" t="s">
        <v>562</v>
      </c>
    </row>
    <row r="524" spans="1:8" x14ac:dyDescent="0.25">
      <c r="A524">
        <v>522</v>
      </c>
      <c r="B524" t="s">
        <v>458</v>
      </c>
      <c r="C524" t="s">
        <v>530</v>
      </c>
      <c r="D524" t="s">
        <v>20</v>
      </c>
      <c r="E524" t="s">
        <v>56</v>
      </c>
      <c r="F524">
        <v>109</v>
      </c>
      <c r="G524">
        <v>64</v>
      </c>
      <c r="H524" t="s">
        <v>563</v>
      </c>
    </row>
    <row r="525" spans="1:8" x14ac:dyDescent="0.25">
      <c r="A525">
        <v>523</v>
      </c>
      <c r="B525" t="s">
        <v>458</v>
      </c>
      <c r="C525" t="s">
        <v>530</v>
      </c>
      <c r="D525" t="s">
        <v>22</v>
      </c>
      <c r="E525" t="s">
        <v>56</v>
      </c>
      <c r="F525">
        <v>109</v>
      </c>
      <c r="G525">
        <v>72</v>
      </c>
      <c r="H525" t="s">
        <v>564</v>
      </c>
    </row>
    <row r="526" spans="1:8" x14ac:dyDescent="0.25">
      <c r="A526">
        <v>524</v>
      </c>
      <c r="B526" t="s">
        <v>458</v>
      </c>
      <c r="C526" t="s">
        <v>530</v>
      </c>
      <c r="D526" t="s">
        <v>24</v>
      </c>
      <c r="E526" t="s">
        <v>56</v>
      </c>
      <c r="F526">
        <v>109</v>
      </c>
      <c r="G526">
        <v>54</v>
      </c>
      <c r="H526" t="s">
        <v>565</v>
      </c>
    </row>
    <row r="527" spans="1:8" x14ac:dyDescent="0.25">
      <c r="A527">
        <v>525</v>
      </c>
      <c r="B527" t="s">
        <v>458</v>
      </c>
      <c r="C527" t="s">
        <v>566</v>
      </c>
      <c r="D527" t="s">
        <v>15</v>
      </c>
      <c r="E527" t="s">
        <v>16</v>
      </c>
      <c r="F527">
        <v>113</v>
      </c>
      <c r="G527">
        <v>67</v>
      </c>
      <c r="H527" t="s">
        <v>567</v>
      </c>
    </row>
    <row r="528" spans="1:8" x14ac:dyDescent="0.25">
      <c r="A528">
        <v>526</v>
      </c>
      <c r="B528" t="s">
        <v>458</v>
      </c>
      <c r="C528" t="s">
        <v>566</v>
      </c>
      <c r="D528" t="s">
        <v>18</v>
      </c>
      <c r="E528" t="s">
        <v>16</v>
      </c>
      <c r="F528">
        <v>113</v>
      </c>
      <c r="G528">
        <v>80</v>
      </c>
      <c r="H528" t="s">
        <v>568</v>
      </c>
    </row>
    <row r="529" spans="1:8" x14ac:dyDescent="0.25">
      <c r="A529">
        <v>527</v>
      </c>
      <c r="B529" t="s">
        <v>458</v>
      </c>
      <c r="C529" t="s">
        <v>566</v>
      </c>
      <c r="D529" t="s">
        <v>20</v>
      </c>
      <c r="E529" t="s">
        <v>16</v>
      </c>
      <c r="F529">
        <v>113</v>
      </c>
      <c r="G529">
        <v>54</v>
      </c>
      <c r="H529" t="s">
        <v>569</v>
      </c>
    </row>
    <row r="530" spans="1:8" x14ac:dyDescent="0.25">
      <c r="A530">
        <v>528</v>
      </c>
      <c r="B530" t="s">
        <v>458</v>
      </c>
      <c r="C530" t="s">
        <v>566</v>
      </c>
      <c r="D530" t="s">
        <v>22</v>
      </c>
      <c r="E530" t="s">
        <v>16</v>
      </c>
      <c r="F530">
        <v>113</v>
      </c>
      <c r="G530">
        <v>76</v>
      </c>
      <c r="H530" t="s">
        <v>570</v>
      </c>
    </row>
    <row r="531" spans="1:8" x14ac:dyDescent="0.25">
      <c r="A531">
        <v>529</v>
      </c>
      <c r="B531" t="s">
        <v>458</v>
      </c>
      <c r="C531" t="s">
        <v>566</v>
      </c>
      <c r="D531" t="s">
        <v>24</v>
      </c>
      <c r="E531" t="s">
        <v>16</v>
      </c>
      <c r="F531">
        <v>113</v>
      </c>
      <c r="G531">
        <v>52</v>
      </c>
      <c r="H531" t="s">
        <v>571</v>
      </c>
    </row>
    <row r="532" spans="1:8" x14ac:dyDescent="0.25">
      <c r="A532">
        <v>530</v>
      </c>
      <c r="B532" t="s">
        <v>458</v>
      </c>
      <c r="C532" t="s">
        <v>566</v>
      </c>
      <c r="D532" t="s">
        <v>15</v>
      </c>
      <c r="E532" t="s">
        <v>26</v>
      </c>
      <c r="F532">
        <v>113</v>
      </c>
      <c r="G532">
        <v>63</v>
      </c>
      <c r="H532" t="s">
        <v>572</v>
      </c>
    </row>
    <row r="533" spans="1:8" x14ac:dyDescent="0.25">
      <c r="A533">
        <v>531</v>
      </c>
      <c r="B533" t="s">
        <v>458</v>
      </c>
      <c r="C533" t="s">
        <v>566</v>
      </c>
      <c r="D533" t="s">
        <v>18</v>
      </c>
      <c r="E533" t="s">
        <v>26</v>
      </c>
      <c r="F533">
        <v>113</v>
      </c>
      <c r="G533">
        <v>79</v>
      </c>
      <c r="H533" t="s">
        <v>573</v>
      </c>
    </row>
    <row r="534" spans="1:8" x14ac:dyDescent="0.25">
      <c r="A534">
        <v>532</v>
      </c>
      <c r="B534" t="s">
        <v>458</v>
      </c>
      <c r="C534" t="s">
        <v>566</v>
      </c>
      <c r="D534" t="s">
        <v>20</v>
      </c>
      <c r="E534" t="s">
        <v>26</v>
      </c>
      <c r="F534">
        <v>113</v>
      </c>
      <c r="G534">
        <v>80</v>
      </c>
      <c r="H534" t="s">
        <v>574</v>
      </c>
    </row>
    <row r="535" spans="1:8" x14ac:dyDescent="0.25">
      <c r="A535">
        <v>533</v>
      </c>
      <c r="B535" t="s">
        <v>458</v>
      </c>
      <c r="C535" t="s">
        <v>566</v>
      </c>
      <c r="D535" t="s">
        <v>22</v>
      </c>
      <c r="E535" t="s">
        <v>26</v>
      </c>
      <c r="F535">
        <v>113</v>
      </c>
      <c r="G535">
        <v>78</v>
      </c>
      <c r="H535" t="s">
        <v>575</v>
      </c>
    </row>
    <row r="536" spans="1:8" x14ac:dyDescent="0.25">
      <c r="A536">
        <v>534</v>
      </c>
      <c r="B536" t="s">
        <v>458</v>
      </c>
      <c r="C536" t="s">
        <v>566</v>
      </c>
      <c r="D536" t="s">
        <v>24</v>
      </c>
      <c r="E536" t="s">
        <v>26</v>
      </c>
      <c r="F536">
        <v>113</v>
      </c>
      <c r="G536">
        <v>64</v>
      </c>
      <c r="H536" t="s">
        <v>576</v>
      </c>
    </row>
    <row r="537" spans="1:8" x14ac:dyDescent="0.25">
      <c r="A537">
        <v>535</v>
      </c>
      <c r="B537" t="s">
        <v>458</v>
      </c>
      <c r="C537" t="s">
        <v>566</v>
      </c>
      <c r="D537" t="s">
        <v>15</v>
      </c>
      <c r="E537" t="s">
        <v>32</v>
      </c>
      <c r="F537">
        <v>113</v>
      </c>
      <c r="G537">
        <v>73</v>
      </c>
      <c r="H537" t="s">
        <v>577</v>
      </c>
    </row>
    <row r="538" spans="1:8" x14ac:dyDescent="0.25">
      <c r="A538">
        <v>536</v>
      </c>
      <c r="B538" t="s">
        <v>458</v>
      </c>
      <c r="C538" t="s">
        <v>566</v>
      </c>
      <c r="D538" t="s">
        <v>18</v>
      </c>
      <c r="E538" t="s">
        <v>32</v>
      </c>
      <c r="F538">
        <v>113</v>
      </c>
      <c r="G538">
        <v>41</v>
      </c>
      <c r="H538" t="s">
        <v>578</v>
      </c>
    </row>
    <row r="539" spans="1:8" x14ac:dyDescent="0.25">
      <c r="A539">
        <v>537</v>
      </c>
      <c r="B539" t="s">
        <v>458</v>
      </c>
      <c r="C539" t="s">
        <v>566</v>
      </c>
      <c r="D539" t="s">
        <v>20</v>
      </c>
      <c r="E539" t="s">
        <v>32</v>
      </c>
      <c r="F539">
        <v>113</v>
      </c>
      <c r="G539">
        <v>77</v>
      </c>
      <c r="H539" t="s">
        <v>579</v>
      </c>
    </row>
    <row r="540" spans="1:8" x14ac:dyDescent="0.25">
      <c r="A540">
        <v>538</v>
      </c>
      <c r="B540" t="s">
        <v>458</v>
      </c>
      <c r="C540" t="s">
        <v>566</v>
      </c>
      <c r="D540" t="s">
        <v>22</v>
      </c>
      <c r="E540" t="s">
        <v>32</v>
      </c>
      <c r="F540">
        <v>113</v>
      </c>
      <c r="G540">
        <v>45</v>
      </c>
      <c r="H540" t="s">
        <v>580</v>
      </c>
    </row>
    <row r="541" spans="1:8" x14ac:dyDescent="0.25">
      <c r="A541">
        <v>539</v>
      </c>
      <c r="B541" t="s">
        <v>458</v>
      </c>
      <c r="C541" t="s">
        <v>566</v>
      </c>
      <c r="D541" t="s">
        <v>24</v>
      </c>
      <c r="E541" t="s">
        <v>32</v>
      </c>
      <c r="F541">
        <v>113</v>
      </c>
      <c r="G541">
        <v>67</v>
      </c>
      <c r="H541" t="s">
        <v>581</v>
      </c>
    </row>
    <row r="542" spans="1:8" x14ac:dyDescent="0.25">
      <c r="A542">
        <v>540</v>
      </c>
      <c r="B542" t="s">
        <v>458</v>
      </c>
      <c r="C542" t="s">
        <v>566</v>
      </c>
      <c r="D542" t="s">
        <v>15</v>
      </c>
      <c r="E542" t="s">
        <v>38</v>
      </c>
      <c r="F542">
        <v>113</v>
      </c>
      <c r="G542">
        <v>57</v>
      </c>
      <c r="H542" t="s">
        <v>582</v>
      </c>
    </row>
    <row r="543" spans="1:8" x14ac:dyDescent="0.25">
      <c r="A543">
        <v>541</v>
      </c>
      <c r="B543" t="s">
        <v>458</v>
      </c>
      <c r="C543" t="s">
        <v>566</v>
      </c>
      <c r="D543" t="s">
        <v>18</v>
      </c>
      <c r="E543" t="s">
        <v>38</v>
      </c>
      <c r="F543">
        <v>113</v>
      </c>
      <c r="G543">
        <v>77</v>
      </c>
      <c r="H543" t="s">
        <v>583</v>
      </c>
    </row>
    <row r="544" spans="1:8" x14ac:dyDescent="0.25">
      <c r="A544">
        <v>542</v>
      </c>
      <c r="B544" t="s">
        <v>458</v>
      </c>
      <c r="C544" t="s">
        <v>566</v>
      </c>
      <c r="D544" t="s">
        <v>20</v>
      </c>
      <c r="E544" t="s">
        <v>38</v>
      </c>
      <c r="F544">
        <v>113</v>
      </c>
      <c r="G544">
        <v>45</v>
      </c>
      <c r="H544" t="s">
        <v>584</v>
      </c>
    </row>
    <row r="545" spans="1:8" x14ac:dyDescent="0.25">
      <c r="A545">
        <v>543</v>
      </c>
      <c r="B545" t="s">
        <v>458</v>
      </c>
      <c r="C545" t="s">
        <v>566</v>
      </c>
      <c r="D545" t="s">
        <v>22</v>
      </c>
      <c r="E545" t="s">
        <v>38</v>
      </c>
      <c r="F545">
        <v>113</v>
      </c>
      <c r="G545">
        <v>71</v>
      </c>
      <c r="H545" t="s">
        <v>585</v>
      </c>
    </row>
    <row r="546" spans="1:8" x14ac:dyDescent="0.25">
      <c r="A546">
        <v>544</v>
      </c>
      <c r="B546" t="s">
        <v>458</v>
      </c>
      <c r="C546" t="s">
        <v>566</v>
      </c>
      <c r="D546" t="s">
        <v>24</v>
      </c>
      <c r="E546" t="s">
        <v>38</v>
      </c>
      <c r="F546">
        <v>113</v>
      </c>
      <c r="G546">
        <v>58</v>
      </c>
      <c r="H546" t="s">
        <v>586</v>
      </c>
    </row>
    <row r="547" spans="1:8" x14ac:dyDescent="0.25">
      <c r="A547">
        <v>545</v>
      </c>
      <c r="B547" t="s">
        <v>458</v>
      </c>
      <c r="C547" t="s">
        <v>566</v>
      </c>
      <c r="D547" t="s">
        <v>15</v>
      </c>
      <c r="E547" t="s">
        <v>44</v>
      </c>
      <c r="F547">
        <v>113</v>
      </c>
      <c r="G547">
        <v>77</v>
      </c>
      <c r="H547" t="s">
        <v>587</v>
      </c>
    </row>
    <row r="548" spans="1:8" x14ac:dyDescent="0.25">
      <c r="A548">
        <v>546</v>
      </c>
      <c r="B548" t="s">
        <v>458</v>
      </c>
      <c r="C548" t="s">
        <v>566</v>
      </c>
      <c r="D548" t="s">
        <v>18</v>
      </c>
      <c r="E548" t="s">
        <v>44</v>
      </c>
      <c r="F548">
        <v>113</v>
      </c>
      <c r="G548">
        <v>75</v>
      </c>
      <c r="H548" t="s">
        <v>588</v>
      </c>
    </row>
    <row r="549" spans="1:8" x14ac:dyDescent="0.25">
      <c r="A549">
        <v>547</v>
      </c>
      <c r="B549" t="s">
        <v>458</v>
      </c>
      <c r="C549" t="s">
        <v>566</v>
      </c>
      <c r="D549" t="s">
        <v>20</v>
      </c>
      <c r="E549" t="s">
        <v>44</v>
      </c>
      <c r="F549">
        <v>113</v>
      </c>
      <c r="G549">
        <v>60</v>
      </c>
      <c r="H549" t="s">
        <v>589</v>
      </c>
    </row>
    <row r="550" spans="1:8" x14ac:dyDescent="0.25">
      <c r="A550">
        <v>548</v>
      </c>
      <c r="B550" t="s">
        <v>458</v>
      </c>
      <c r="C550" t="s">
        <v>566</v>
      </c>
      <c r="D550" t="s">
        <v>22</v>
      </c>
      <c r="E550" t="s">
        <v>44</v>
      </c>
      <c r="F550">
        <v>113</v>
      </c>
      <c r="G550">
        <v>62</v>
      </c>
      <c r="H550" t="s">
        <v>590</v>
      </c>
    </row>
    <row r="551" spans="1:8" x14ac:dyDescent="0.25">
      <c r="A551">
        <v>549</v>
      </c>
      <c r="B551" t="s">
        <v>458</v>
      </c>
      <c r="C551" t="s">
        <v>566</v>
      </c>
      <c r="D551" t="s">
        <v>24</v>
      </c>
      <c r="E551" t="s">
        <v>44</v>
      </c>
      <c r="F551">
        <v>113</v>
      </c>
      <c r="G551">
        <v>67</v>
      </c>
      <c r="H551" t="s">
        <v>591</v>
      </c>
    </row>
    <row r="552" spans="1:8" x14ac:dyDescent="0.25">
      <c r="A552">
        <v>550</v>
      </c>
      <c r="B552" t="s">
        <v>458</v>
      </c>
      <c r="C552" t="s">
        <v>566</v>
      </c>
      <c r="D552" t="s">
        <v>15</v>
      </c>
      <c r="E552" t="s">
        <v>50</v>
      </c>
      <c r="F552">
        <v>113</v>
      </c>
      <c r="G552">
        <v>78</v>
      </c>
      <c r="H552" t="s">
        <v>592</v>
      </c>
    </row>
    <row r="553" spans="1:8" x14ac:dyDescent="0.25">
      <c r="A553">
        <v>551</v>
      </c>
      <c r="B553" t="s">
        <v>458</v>
      </c>
      <c r="C553" t="s">
        <v>566</v>
      </c>
      <c r="D553" t="s">
        <v>18</v>
      </c>
      <c r="E553" t="s">
        <v>50</v>
      </c>
      <c r="F553">
        <v>113</v>
      </c>
      <c r="G553">
        <v>40</v>
      </c>
      <c r="H553" t="s">
        <v>593</v>
      </c>
    </row>
    <row r="554" spans="1:8" x14ac:dyDescent="0.25">
      <c r="A554">
        <v>552</v>
      </c>
      <c r="B554" t="s">
        <v>458</v>
      </c>
      <c r="C554" t="s">
        <v>566</v>
      </c>
      <c r="D554" t="s">
        <v>20</v>
      </c>
      <c r="E554" t="s">
        <v>50</v>
      </c>
      <c r="F554">
        <v>113</v>
      </c>
      <c r="G554">
        <v>71</v>
      </c>
      <c r="H554" t="s">
        <v>594</v>
      </c>
    </row>
    <row r="555" spans="1:8" x14ac:dyDescent="0.25">
      <c r="A555">
        <v>553</v>
      </c>
      <c r="B555" t="s">
        <v>458</v>
      </c>
      <c r="C555" t="s">
        <v>566</v>
      </c>
      <c r="D555" t="s">
        <v>22</v>
      </c>
      <c r="E555" t="s">
        <v>50</v>
      </c>
      <c r="F555">
        <v>113</v>
      </c>
      <c r="G555">
        <v>79</v>
      </c>
      <c r="H555" t="s">
        <v>595</v>
      </c>
    </row>
    <row r="556" spans="1:8" x14ac:dyDescent="0.25">
      <c r="A556">
        <v>554</v>
      </c>
      <c r="B556" t="s">
        <v>458</v>
      </c>
      <c r="C556" t="s">
        <v>566</v>
      </c>
      <c r="D556" t="s">
        <v>24</v>
      </c>
      <c r="E556" t="s">
        <v>50</v>
      </c>
      <c r="F556">
        <v>113</v>
      </c>
      <c r="G556">
        <v>52</v>
      </c>
      <c r="H556" t="s">
        <v>596</v>
      </c>
    </row>
    <row r="557" spans="1:8" x14ac:dyDescent="0.25">
      <c r="A557">
        <v>555</v>
      </c>
      <c r="B557" t="s">
        <v>458</v>
      </c>
      <c r="C557" t="s">
        <v>566</v>
      </c>
      <c r="D557" t="s">
        <v>15</v>
      </c>
      <c r="E557" t="s">
        <v>56</v>
      </c>
      <c r="F557">
        <v>113</v>
      </c>
      <c r="G557">
        <v>70</v>
      </c>
      <c r="H557" t="s">
        <v>597</v>
      </c>
    </row>
    <row r="558" spans="1:8" x14ac:dyDescent="0.25">
      <c r="A558">
        <v>556</v>
      </c>
      <c r="B558" t="s">
        <v>458</v>
      </c>
      <c r="C558" t="s">
        <v>566</v>
      </c>
      <c r="D558" t="s">
        <v>18</v>
      </c>
      <c r="E558" t="s">
        <v>56</v>
      </c>
      <c r="F558">
        <v>113</v>
      </c>
      <c r="G558">
        <v>65</v>
      </c>
      <c r="H558" t="s">
        <v>598</v>
      </c>
    </row>
    <row r="559" spans="1:8" x14ac:dyDescent="0.25">
      <c r="A559">
        <v>557</v>
      </c>
      <c r="B559" t="s">
        <v>458</v>
      </c>
      <c r="C559" t="s">
        <v>566</v>
      </c>
      <c r="D559" t="s">
        <v>20</v>
      </c>
      <c r="E559" t="s">
        <v>56</v>
      </c>
      <c r="F559">
        <v>113</v>
      </c>
      <c r="G559">
        <v>40</v>
      </c>
      <c r="H559" t="s">
        <v>599</v>
      </c>
    </row>
    <row r="560" spans="1:8" x14ac:dyDescent="0.25">
      <c r="A560">
        <v>558</v>
      </c>
      <c r="B560" t="s">
        <v>458</v>
      </c>
      <c r="C560" t="s">
        <v>566</v>
      </c>
      <c r="D560" t="s">
        <v>22</v>
      </c>
      <c r="E560" t="s">
        <v>56</v>
      </c>
      <c r="F560">
        <v>113</v>
      </c>
      <c r="G560">
        <v>78</v>
      </c>
      <c r="H560" t="s">
        <v>600</v>
      </c>
    </row>
    <row r="561" spans="1:8" x14ac:dyDescent="0.25">
      <c r="A561">
        <v>559</v>
      </c>
      <c r="B561" t="s">
        <v>458</v>
      </c>
      <c r="C561" t="s">
        <v>566</v>
      </c>
      <c r="D561" t="s">
        <v>24</v>
      </c>
      <c r="E561" t="s">
        <v>56</v>
      </c>
      <c r="F561">
        <v>113</v>
      </c>
      <c r="G561">
        <v>58</v>
      </c>
      <c r="H561" t="s">
        <v>601</v>
      </c>
    </row>
    <row r="562" spans="1:8" x14ac:dyDescent="0.25">
      <c r="A562">
        <v>560</v>
      </c>
      <c r="B562" t="s">
        <v>458</v>
      </c>
      <c r="C562" t="s">
        <v>602</v>
      </c>
      <c r="D562" t="s">
        <v>15</v>
      </c>
      <c r="E562" t="s">
        <v>16</v>
      </c>
      <c r="F562">
        <v>90</v>
      </c>
      <c r="G562">
        <v>76</v>
      </c>
      <c r="H562" t="s">
        <v>603</v>
      </c>
    </row>
    <row r="563" spans="1:8" x14ac:dyDescent="0.25">
      <c r="A563">
        <v>561</v>
      </c>
      <c r="B563" t="s">
        <v>458</v>
      </c>
      <c r="C563" t="s">
        <v>602</v>
      </c>
      <c r="D563" t="s">
        <v>18</v>
      </c>
      <c r="E563" t="s">
        <v>16</v>
      </c>
      <c r="F563">
        <v>90</v>
      </c>
      <c r="G563">
        <v>74</v>
      </c>
      <c r="H563" t="s">
        <v>604</v>
      </c>
    </row>
    <row r="564" spans="1:8" x14ac:dyDescent="0.25">
      <c r="A564">
        <v>562</v>
      </c>
      <c r="B564" t="s">
        <v>458</v>
      </c>
      <c r="C564" t="s">
        <v>602</v>
      </c>
      <c r="D564" t="s">
        <v>20</v>
      </c>
      <c r="E564" t="s">
        <v>16</v>
      </c>
      <c r="F564">
        <v>90</v>
      </c>
      <c r="G564">
        <v>79</v>
      </c>
      <c r="H564" t="s">
        <v>605</v>
      </c>
    </row>
    <row r="565" spans="1:8" x14ac:dyDescent="0.25">
      <c r="A565">
        <v>563</v>
      </c>
      <c r="B565" t="s">
        <v>458</v>
      </c>
      <c r="C565" t="s">
        <v>602</v>
      </c>
      <c r="D565" t="s">
        <v>22</v>
      </c>
      <c r="E565" t="s">
        <v>16</v>
      </c>
      <c r="F565">
        <v>90</v>
      </c>
      <c r="G565">
        <v>50</v>
      </c>
      <c r="H565" t="s">
        <v>606</v>
      </c>
    </row>
    <row r="566" spans="1:8" x14ac:dyDescent="0.25">
      <c r="A566">
        <v>564</v>
      </c>
      <c r="B566" t="s">
        <v>458</v>
      </c>
      <c r="C566" t="s">
        <v>602</v>
      </c>
      <c r="D566" t="s">
        <v>24</v>
      </c>
      <c r="E566" t="s">
        <v>16</v>
      </c>
      <c r="F566">
        <v>90</v>
      </c>
      <c r="G566">
        <v>62</v>
      </c>
      <c r="H566" t="s">
        <v>607</v>
      </c>
    </row>
    <row r="567" spans="1:8" x14ac:dyDescent="0.25">
      <c r="A567">
        <v>565</v>
      </c>
      <c r="B567" t="s">
        <v>458</v>
      </c>
      <c r="C567" t="s">
        <v>602</v>
      </c>
      <c r="D567" t="s">
        <v>15</v>
      </c>
      <c r="E567" t="s">
        <v>26</v>
      </c>
      <c r="F567">
        <v>90</v>
      </c>
      <c r="G567">
        <v>80</v>
      </c>
      <c r="H567" t="s">
        <v>608</v>
      </c>
    </row>
    <row r="568" spans="1:8" x14ac:dyDescent="0.25">
      <c r="A568">
        <v>566</v>
      </c>
      <c r="B568" t="s">
        <v>458</v>
      </c>
      <c r="C568" t="s">
        <v>602</v>
      </c>
      <c r="D568" t="s">
        <v>18</v>
      </c>
      <c r="E568" t="s">
        <v>26</v>
      </c>
      <c r="F568">
        <v>90</v>
      </c>
      <c r="G568">
        <v>49</v>
      </c>
      <c r="H568" t="s">
        <v>609</v>
      </c>
    </row>
    <row r="569" spans="1:8" x14ac:dyDescent="0.25">
      <c r="A569">
        <v>567</v>
      </c>
      <c r="B569" t="s">
        <v>458</v>
      </c>
      <c r="C569" t="s">
        <v>602</v>
      </c>
      <c r="D569" t="s">
        <v>20</v>
      </c>
      <c r="E569" t="s">
        <v>26</v>
      </c>
      <c r="F569">
        <v>90</v>
      </c>
      <c r="G569">
        <v>69</v>
      </c>
      <c r="H569" t="s">
        <v>610</v>
      </c>
    </row>
    <row r="570" spans="1:8" x14ac:dyDescent="0.25">
      <c r="A570">
        <v>568</v>
      </c>
      <c r="B570" t="s">
        <v>458</v>
      </c>
      <c r="C570" t="s">
        <v>602</v>
      </c>
      <c r="D570" t="s">
        <v>22</v>
      </c>
      <c r="E570" t="s">
        <v>26</v>
      </c>
      <c r="F570">
        <v>90</v>
      </c>
      <c r="G570">
        <v>71</v>
      </c>
      <c r="H570" t="s">
        <v>611</v>
      </c>
    </row>
    <row r="571" spans="1:8" x14ac:dyDescent="0.25">
      <c r="A571">
        <v>569</v>
      </c>
      <c r="B571" t="s">
        <v>458</v>
      </c>
      <c r="C571" t="s">
        <v>602</v>
      </c>
      <c r="D571" t="s">
        <v>24</v>
      </c>
      <c r="E571" t="s">
        <v>26</v>
      </c>
      <c r="F571">
        <v>90</v>
      </c>
      <c r="G571">
        <v>69</v>
      </c>
      <c r="H571" t="s">
        <v>612</v>
      </c>
    </row>
    <row r="572" spans="1:8" x14ac:dyDescent="0.25">
      <c r="A572">
        <v>570</v>
      </c>
      <c r="B572" t="s">
        <v>458</v>
      </c>
      <c r="C572" t="s">
        <v>602</v>
      </c>
      <c r="D572" t="s">
        <v>15</v>
      </c>
      <c r="E572" t="s">
        <v>32</v>
      </c>
      <c r="F572">
        <v>90</v>
      </c>
      <c r="G572">
        <v>57</v>
      </c>
      <c r="H572" t="s">
        <v>613</v>
      </c>
    </row>
    <row r="573" spans="1:8" x14ac:dyDescent="0.25">
      <c r="A573">
        <v>571</v>
      </c>
      <c r="B573" t="s">
        <v>458</v>
      </c>
      <c r="C573" t="s">
        <v>602</v>
      </c>
      <c r="D573" t="s">
        <v>18</v>
      </c>
      <c r="E573" t="s">
        <v>32</v>
      </c>
      <c r="F573">
        <v>90</v>
      </c>
      <c r="G573">
        <v>64</v>
      </c>
      <c r="H573" t="s">
        <v>614</v>
      </c>
    </row>
    <row r="574" spans="1:8" x14ac:dyDescent="0.25">
      <c r="A574">
        <v>572</v>
      </c>
      <c r="B574" t="s">
        <v>458</v>
      </c>
      <c r="C574" t="s">
        <v>602</v>
      </c>
      <c r="D574" t="s">
        <v>20</v>
      </c>
      <c r="E574" t="s">
        <v>32</v>
      </c>
      <c r="F574">
        <v>90</v>
      </c>
      <c r="G574">
        <v>71</v>
      </c>
      <c r="H574" t="s">
        <v>615</v>
      </c>
    </row>
    <row r="575" spans="1:8" x14ac:dyDescent="0.25">
      <c r="A575">
        <v>573</v>
      </c>
      <c r="B575" t="s">
        <v>458</v>
      </c>
      <c r="C575" t="s">
        <v>602</v>
      </c>
      <c r="D575" t="s">
        <v>22</v>
      </c>
      <c r="E575" t="s">
        <v>32</v>
      </c>
      <c r="F575">
        <v>90</v>
      </c>
      <c r="G575">
        <v>54</v>
      </c>
      <c r="H575" t="s">
        <v>616</v>
      </c>
    </row>
    <row r="576" spans="1:8" x14ac:dyDescent="0.25">
      <c r="A576">
        <v>574</v>
      </c>
      <c r="B576" t="s">
        <v>458</v>
      </c>
      <c r="C576" t="s">
        <v>602</v>
      </c>
      <c r="D576" t="s">
        <v>24</v>
      </c>
      <c r="E576" t="s">
        <v>32</v>
      </c>
      <c r="F576">
        <v>90</v>
      </c>
      <c r="G576">
        <v>50</v>
      </c>
      <c r="H576" t="s">
        <v>617</v>
      </c>
    </row>
    <row r="577" spans="1:8" x14ac:dyDescent="0.25">
      <c r="A577">
        <v>575</v>
      </c>
      <c r="B577" t="s">
        <v>458</v>
      </c>
      <c r="C577" t="s">
        <v>602</v>
      </c>
      <c r="D577" t="s">
        <v>15</v>
      </c>
      <c r="E577" t="s">
        <v>38</v>
      </c>
      <c r="F577">
        <v>90</v>
      </c>
      <c r="G577">
        <v>48</v>
      </c>
      <c r="H577" t="s">
        <v>618</v>
      </c>
    </row>
    <row r="578" spans="1:8" x14ac:dyDescent="0.25">
      <c r="A578">
        <v>576</v>
      </c>
      <c r="B578" t="s">
        <v>458</v>
      </c>
      <c r="C578" t="s">
        <v>602</v>
      </c>
      <c r="D578" t="s">
        <v>18</v>
      </c>
      <c r="E578" t="s">
        <v>38</v>
      </c>
      <c r="F578">
        <v>90</v>
      </c>
      <c r="G578">
        <v>54</v>
      </c>
      <c r="H578" t="s">
        <v>619</v>
      </c>
    </row>
    <row r="579" spans="1:8" x14ac:dyDescent="0.25">
      <c r="A579">
        <v>577</v>
      </c>
      <c r="B579" t="s">
        <v>458</v>
      </c>
      <c r="C579" t="s">
        <v>602</v>
      </c>
      <c r="D579" t="s">
        <v>20</v>
      </c>
      <c r="E579" t="s">
        <v>38</v>
      </c>
      <c r="F579">
        <v>90</v>
      </c>
      <c r="G579">
        <v>61</v>
      </c>
      <c r="H579" t="s">
        <v>620</v>
      </c>
    </row>
    <row r="580" spans="1:8" x14ac:dyDescent="0.25">
      <c r="A580">
        <v>578</v>
      </c>
      <c r="B580" t="s">
        <v>458</v>
      </c>
      <c r="C580" t="s">
        <v>602</v>
      </c>
      <c r="D580" t="s">
        <v>22</v>
      </c>
      <c r="E580" t="s">
        <v>38</v>
      </c>
      <c r="F580">
        <v>90</v>
      </c>
      <c r="G580">
        <v>78</v>
      </c>
      <c r="H580" t="s">
        <v>621</v>
      </c>
    </row>
    <row r="581" spans="1:8" x14ac:dyDescent="0.25">
      <c r="A581">
        <v>579</v>
      </c>
      <c r="B581" t="s">
        <v>458</v>
      </c>
      <c r="C581" t="s">
        <v>602</v>
      </c>
      <c r="D581" t="s">
        <v>24</v>
      </c>
      <c r="E581" t="s">
        <v>38</v>
      </c>
      <c r="F581">
        <v>90</v>
      </c>
      <c r="G581">
        <v>79</v>
      </c>
      <c r="H581" t="s">
        <v>622</v>
      </c>
    </row>
    <row r="582" spans="1:8" x14ac:dyDescent="0.25">
      <c r="A582">
        <v>580</v>
      </c>
      <c r="B582" t="s">
        <v>458</v>
      </c>
      <c r="C582" t="s">
        <v>602</v>
      </c>
      <c r="D582" t="s">
        <v>15</v>
      </c>
      <c r="E582" t="s">
        <v>44</v>
      </c>
      <c r="F582">
        <v>90</v>
      </c>
      <c r="G582">
        <v>44</v>
      </c>
      <c r="H582" t="s">
        <v>623</v>
      </c>
    </row>
    <row r="583" spans="1:8" x14ac:dyDescent="0.25">
      <c r="A583">
        <v>581</v>
      </c>
      <c r="B583" t="s">
        <v>458</v>
      </c>
      <c r="C583" t="s">
        <v>602</v>
      </c>
      <c r="D583" t="s">
        <v>18</v>
      </c>
      <c r="E583" t="s">
        <v>44</v>
      </c>
      <c r="F583">
        <v>90</v>
      </c>
      <c r="G583">
        <v>50</v>
      </c>
      <c r="H583" t="s">
        <v>624</v>
      </c>
    </row>
    <row r="584" spans="1:8" x14ac:dyDescent="0.25">
      <c r="A584">
        <v>582</v>
      </c>
      <c r="B584" t="s">
        <v>458</v>
      </c>
      <c r="C584" t="s">
        <v>602</v>
      </c>
      <c r="D584" t="s">
        <v>20</v>
      </c>
      <c r="E584" t="s">
        <v>44</v>
      </c>
      <c r="F584">
        <v>90</v>
      </c>
      <c r="G584">
        <v>44</v>
      </c>
      <c r="H584" t="s">
        <v>625</v>
      </c>
    </row>
    <row r="585" spans="1:8" x14ac:dyDescent="0.25">
      <c r="A585">
        <v>583</v>
      </c>
      <c r="B585" t="s">
        <v>458</v>
      </c>
      <c r="C585" t="s">
        <v>602</v>
      </c>
      <c r="D585" t="s">
        <v>22</v>
      </c>
      <c r="E585" t="s">
        <v>44</v>
      </c>
      <c r="F585">
        <v>90</v>
      </c>
      <c r="G585">
        <v>64</v>
      </c>
      <c r="H585" t="s">
        <v>626</v>
      </c>
    </row>
    <row r="586" spans="1:8" x14ac:dyDescent="0.25">
      <c r="A586">
        <v>584</v>
      </c>
      <c r="B586" t="s">
        <v>458</v>
      </c>
      <c r="C586" t="s">
        <v>602</v>
      </c>
      <c r="D586" t="s">
        <v>24</v>
      </c>
      <c r="E586" t="s">
        <v>44</v>
      </c>
      <c r="F586">
        <v>90</v>
      </c>
      <c r="G586">
        <v>47</v>
      </c>
      <c r="H586" t="s">
        <v>627</v>
      </c>
    </row>
    <row r="587" spans="1:8" x14ac:dyDescent="0.25">
      <c r="A587">
        <v>585</v>
      </c>
      <c r="B587" t="s">
        <v>458</v>
      </c>
      <c r="C587" t="s">
        <v>602</v>
      </c>
      <c r="D587" t="s">
        <v>15</v>
      </c>
      <c r="E587" t="s">
        <v>50</v>
      </c>
      <c r="F587">
        <v>90</v>
      </c>
      <c r="G587">
        <v>59</v>
      </c>
      <c r="H587" t="s">
        <v>628</v>
      </c>
    </row>
    <row r="588" spans="1:8" x14ac:dyDescent="0.25">
      <c r="A588">
        <v>586</v>
      </c>
      <c r="B588" t="s">
        <v>458</v>
      </c>
      <c r="C588" t="s">
        <v>602</v>
      </c>
      <c r="D588" t="s">
        <v>18</v>
      </c>
      <c r="E588" t="s">
        <v>50</v>
      </c>
      <c r="F588">
        <v>90</v>
      </c>
      <c r="G588">
        <v>41</v>
      </c>
      <c r="H588" t="s">
        <v>629</v>
      </c>
    </row>
    <row r="589" spans="1:8" x14ac:dyDescent="0.25">
      <c r="A589">
        <v>587</v>
      </c>
      <c r="B589" t="s">
        <v>458</v>
      </c>
      <c r="C589" t="s">
        <v>602</v>
      </c>
      <c r="D589" t="s">
        <v>20</v>
      </c>
      <c r="E589" t="s">
        <v>50</v>
      </c>
      <c r="F589">
        <v>90</v>
      </c>
      <c r="G589">
        <v>52</v>
      </c>
      <c r="H589" t="s">
        <v>630</v>
      </c>
    </row>
    <row r="590" spans="1:8" x14ac:dyDescent="0.25">
      <c r="A590">
        <v>588</v>
      </c>
      <c r="B590" t="s">
        <v>458</v>
      </c>
      <c r="C590" t="s">
        <v>602</v>
      </c>
      <c r="D590" t="s">
        <v>22</v>
      </c>
      <c r="E590" t="s">
        <v>50</v>
      </c>
      <c r="F590">
        <v>90</v>
      </c>
      <c r="G590">
        <v>51</v>
      </c>
      <c r="H590" t="s">
        <v>631</v>
      </c>
    </row>
    <row r="591" spans="1:8" x14ac:dyDescent="0.25">
      <c r="A591">
        <v>589</v>
      </c>
      <c r="B591" t="s">
        <v>458</v>
      </c>
      <c r="C591" t="s">
        <v>602</v>
      </c>
      <c r="D591" t="s">
        <v>24</v>
      </c>
      <c r="E591" t="s">
        <v>50</v>
      </c>
      <c r="F591">
        <v>90</v>
      </c>
      <c r="G591">
        <v>50</v>
      </c>
      <c r="H591" t="s">
        <v>632</v>
      </c>
    </row>
    <row r="592" spans="1:8" x14ac:dyDescent="0.25">
      <c r="A592">
        <v>590</v>
      </c>
      <c r="B592" t="s">
        <v>458</v>
      </c>
      <c r="C592" t="s">
        <v>602</v>
      </c>
      <c r="D592" t="s">
        <v>15</v>
      </c>
      <c r="E592" t="s">
        <v>56</v>
      </c>
      <c r="F592">
        <v>90</v>
      </c>
      <c r="G592">
        <v>75</v>
      </c>
      <c r="H592" t="s">
        <v>633</v>
      </c>
    </row>
    <row r="593" spans="1:8" x14ac:dyDescent="0.25">
      <c r="A593">
        <v>591</v>
      </c>
      <c r="B593" t="s">
        <v>458</v>
      </c>
      <c r="C593" t="s">
        <v>602</v>
      </c>
      <c r="D593" t="s">
        <v>18</v>
      </c>
      <c r="E593" t="s">
        <v>56</v>
      </c>
      <c r="F593">
        <v>90</v>
      </c>
      <c r="G593">
        <v>45</v>
      </c>
      <c r="H593" t="s">
        <v>634</v>
      </c>
    </row>
    <row r="594" spans="1:8" x14ac:dyDescent="0.25">
      <c r="A594">
        <v>592</v>
      </c>
      <c r="B594" t="s">
        <v>458</v>
      </c>
      <c r="C594" t="s">
        <v>602</v>
      </c>
      <c r="D594" t="s">
        <v>20</v>
      </c>
      <c r="E594" t="s">
        <v>56</v>
      </c>
      <c r="F594">
        <v>90</v>
      </c>
      <c r="G594">
        <v>45</v>
      </c>
      <c r="H594" t="s">
        <v>635</v>
      </c>
    </row>
    <row r="595" spans="1:8" x14ac:dyDescent="0.25">
      <c r="A595">
        <v>593</v>
      </c>
      <c r="B595" t="s">
        <v>458</v>
      </c>
      <c r="C595" t="s">
        <v>602</v>
      </c>
      <c r="D595" t="s">
        <v>22</v>
      </c>
      <c r="E595" t="s">
        <v>56</v>
      </c>
      <c r="F595">
        <v>90</v>
      </c>
      <c r="G595">
        <v>68</v>
      </c>
      <c r="H595" t="s">
        <v>636</v>
      </c>
    </row>
    <row r="596" spans="1:8" x14ac:dyDescent="0.25">
      <c r="A596">
        <v>594</v>
      </c>
      <c r="B596" t="s">
        <v>458</v>
      </c>
      <c r="C596" t="s">
        <v>602</v>
      </c>
      <c r="D596" t="s">
        <v>24</v>
      </c>
      <c r="E596" t="s">
        <v>56</v>
      </c>
      <c r="F596">
        <v>90</v>
      </c>
      <c r="G596">
        <v>53</v>
      </c>
      <c r="H596" t="s">
        <v>637</v>
      </c>
    </row>
    <row r="597" spans="1:8" x14ac:dyDescent="0.25">
      <c r="A597">
        <v>595</v>
      </c>
      <c r="B597" t="s">
        <v>458</v>
      </c>
      <c r="C597" t="s">
        <v>638</v>
      </c>
      <c r="D597" t="s">
        <v>15</v>
      </c>
      <c r="E597" t="s">
        <v>16</v>
      </c>
      <c r="F597">
        <v>118</v>
      </c>
      <c r="G597">
        <v>51</v>
      </c>
      <c r="H597" t="s">
        <v>639</v>
      </c>
    </row>
    <row r="598" spans="1:8" x14ac:dyDescent="0.25">
      <c r="A598">
        <v>596</v>
      </c>
      <c r="B598" t="s">
        <v>458</v>
      </c>
      <c r="C598" t="s">
        <v>638</v>
      </c>
      <c r="D598" t="s">
        <v>18</v>
      </c>
      <c r="E598" t="s">
        <v>16</v>
      </c>
      <c r="F598">
        <v>118</v>
      </c>
      <c r="G598">
        <v>47</v>
      </c>
      <c r="H598" t="s">
        <v>640</v>
      </c>
    </row>
    <row r="599" spans="1:8" x14ac:dyDescent="0.25">
      <c r="A599">
        <v>597</v>
      </c>
      <c r="B599" t="s">
        <v>458</v>
      </c>
      <c r="C599" t="s">
        <v>638</v>
      </c>
      <c r="D599" t="s">
        <v>20</v>
      </c>
      <c r="E599" t="s">
        <v>16</v>
      </c>
      <c r="F599">
        <v>118</v>
      </c>
      <c r="G599">
        <v>70</v>
      </c>
      <c r="H599" t="s">
        <v>641</v>
      </c>
    </row>
    <row r="600" spans="1:8" x14ac:dyDescent="0.25">
      <c r="A600">
        <v>598</v>
      </c>
      <c r="B600" t="s">
        <v>458</v>
      </c>
      <c r="C600" t="s">
        <v>638</v>
      </c>
      <c r="D600" t="s">
        <v>22</v>
      </c>
      <c r="E600" t="s">
        <v>16</v>
      </c>
      <c r="F600">
        <v>118</v>
      </c>
      <c r="G600">
        <v>41</v>
      </c>
      <c r="H600" t="s">
        <v>642</v>
      </c>
    </row>
    <row r="601" spans="1:8" x14ac:dyDescent="0.25">
      <c r="A601">
        <v>599</v>
      </c>
      <c r="B601" t="s">
        <v>458</v>
      </c>
      <c r="C601" t="s">
        <v>638</v>
      </c>
      <c r="D601" t="s">
        <v>24</v>
      </c>
      <c r="E601" t="s">
        <v>16</v>
      </c>
      <c r="F601">
        <v>118</v>
      </c>
      <c r="G601">
        <v>54</v>
      </c>
      <c r="H601" t="s">
        <v>643</v>
      </c>
    </row>
    <row r="602" spans="1:8" x14ac:dyDescent="0.25">
      <c r="A602">
        <v>600</v>
      </c>
      <c r="B602" t="s">
        <v>458</v>
      </c>
      <c r="C602" t="s">
        <v>638</v>
      </c>
      <c r="D602" t="s">
        <v>15</v>
      </c>
      <c r="E602" t="s">
        <v>26</v>
      </c>
      <c r="F602">
        <v>118</v>
      </c>
      <c r="G602">
        <v>46</v>
      </c>
      <c r="H602" t="s">
        <v>644</v>
      </c>
    </row>
    <row r="603" spans="1:8" x14ac:dyDescent="0.25">
      <c r="A603">
        <v>601</v>
      </c>
      <c r="B603" t="s">
        <v>458</v>
      </c>
      <c r="C603" t="s">
        <v>638</v>
      </c>
      <c r="D603" t="s">
        <v>18</v>
      </c>
      <c r="E603" t="s">
        <v>26</v>
      </c>
      <c r="F603">
        <v>118</v>
      </c>
      <c r="G603">
        <v>69</v>
      </c>
      <c r="H603" t="s">
        <v>645</v>
      </c>
    </row>
    <row r="604" spans="1:8" x14ac:dyDescent="0.25">
      <c r="A604">
        <v>602</v>
      </c>
      <c r="B604" t="s">
        <v>458</v>
      </c>
      <c r="C604" t="s">
        <v>638</v>
      </c>
      <c r="D604" t="s">
        <v>20</v>
      </c>
      <c r="E604" t="s">
        <v>26</v>
      </c>
      <c r="F604">
        <v>118</v>
      </c>
      <c r="G604">
        <v>54</v>
      </c>
      <c r="H604" t="s">
        <v>646</v>
      </c>
    </row>
    <row r="605" spans="1:8" x14ac:dyDescent="0.25">
      <c r="A605">
        <v>603</v>
      </c>
      <c r="B605" t="s">
        <v>458</v>
      </c>
      <c r="C605" t="s">
        <v>638</v>
      </c>
      <c r="D605" t="s">
        <v>22</v>
      </c>
      <c r="E605" t="s">
        <v>26</v>
      </c>
      <c r="F605">
        <v>118</v>
      </c>
      <c r="G605">
        <v>79</v>
      </c>
      <c r="H605" t="s">
        <v>647</v>
      </c>
    </row>
    <row r="606" spans="1:8" x14ac:dyDescent="0.25">
      <c r="A606">
        <v>604</v>
      </c>
      <c r="B606" t="s">
        <v>458</v>
      </c>
      <c r="C606" t="s">
        <v>638</v>
      </c>
      <c r="D606" t="s">
        <v>24</v>
      </c>
      <c r="E606" t="s">
        <v>26</v>
      </c>
      <c r="F606">
        <v>118</v>
      </c>
      <c r="G606">
        <v>75</v>
      </c>
      <c r="H606" t="s">
        <v>648</v>
      </c>
    </row>
    <row r="607" spans="1:8" x14ac:dyDescent="0.25">
      <c r="A607">
        <v>605</v>
      </c>
      <c r="B607" t="s">
        <v>458</v>
      </c>
      <c r="C607" t="s">
        <v>638</v>
      </c>
      <c r="D607" t="s">
        <v>15</v>
      </c>
      <c r="E607" t="s">
        <v>32</v>
      </c>
      <c r="F607">
        <v>118</v>
      </c>
      <c r="G607">
        <v>46</v>
      </c>
      <c r="H607" t="s">
        <v>649</v>
      </c>
    </row>
    <row r="608" spans="1:8" x14ac:dyDescent="0.25">
      <c r="A608">
        <v>606</v>
      </c>
      <c r="B608" t="s">
        <v>458</v>
      </c>
      <c r="C608" t="s">
        <v>638</v>
      </c>
      <c r="D608" t="s">
        <v>18</v>
      </c>
      <c r="E608" t="s">
        <v>32</v>
      </c>
      <c r="F608">
        <v>118</v>
      </c>
      <c r="G608">
        <v>79</v>
      </c>
      <c r="H608" t="s">
        <v>650</v>
      </c>
    </row>
    <row r="609" spans="1:8" x14ac:dyDescent="0.25">
      <c r="A609">
        <v>607</v>
      </c>
      <c r="B609" t="s">
        <v>458</v>
      </c>
      <c r="C609" t="s">
        <v>638</v>
      </c>
      <c r="D609" t="s">
        <v>20</v>
      </c>
      <c r="E609" t="s">
        <v>32</v>
      </c>
      <c r="F609">
        <v>118</v>
      </c>
      <c r="G609">
        <v>64</v>
      </c>
      <c r="H609" t="s">
        <v>651</v>
      </c>
    </row>
    <row r="610" spans="1:8" x14ac:dyDescent="0.25">
      <c r="A610">
        <v>608</v>
      </c>
      <c r="B610" t="s">
        <v>458</v>
      </c>
      <c r="C610" t="s">
        <v>638</v>
      </c>
      <c r="D610" t="s">
        <v>22</v>
      </c>
      <c r="E610" t="s">
        <v>32</v>
      </c>
      <c r="F610">
        <v>118</v>
      </c>
      <c r="G610">
        <v>50</v>
      </c>
      <c r="H610" t="s">
        <v>652</v>
      </c>
    </row>
    <row r="611" spans="1:8" x14ac:dyDescent="0.25">
      <c r="A611">
        <v>609</v>
      </c>
      <c r="B611" t="s">
        <v>458</v>
      </c>
      <c r="C611" t="s">
        <v>638</v>
      </c>
      <c r="D611" t="s">
        <v>24</v>
      </c>
      <c r="E611" t="s">
        <v>32</v>
      </c>
      <c r="F611">
        <v>118</v>
      </c>
      <c r="G611">
        <v>42</v>
      </c>
      <c r="H611" t="s">
        <v>653</v>
      </c>
    </row>
    <row r="612" spans="1:8" x14ac:dyDescent="0.25">
      <c r="A612">
        <v>610</v>
      </c>
      <c r="B612" t="s">
        <v>458</v>
      </c>
      <c r="C612" t="s">
        <v>638</v>
      </c>
      <c r="D612" t="s">
        <v>15</v>
      </c>
      <c r="E612" t="s">
        <v>38</v>
      </c>
      <c r="F612">
        <v>118</v>
      </c>
      <c r="G612">
        <v>40</v>
      </c>
      <c r="H612" t="s">
        <v>654</v>
      </c>
    </row>
    <row r="613" spans="1:8" x14ac:dyDescent="0.25">
      <c r="A613">
        <v>611</v>
      </c>
      <c r="B613" t="s">
        <v>458</v>
      </c>
      <c r="C613" t="s">
        <v>638</v>
      </c>
      <c r="D613" t="s">
        <v>18</v>
      </c>
      <c r="E613" t="s">
        <v>38</v>
      </c>
      <c r="F613">
        <v>118</v>
      </c>
      <c r="G613">
        <v>62</v>
      </c>
      <c r="H613" t="s">
        <v>655</v>
      </c>
    </row>
    <row r="614" spans="1:8" x14ac:dyDescent="0.25">
      <c r="A614">
        <v>612</v>
      </c>
      <c r="B614" t="s">
        <v>458</v>
      </c>
      <c r="C614" t="s">
        <v>638</v>
      </c>
      <c r="D614" t="s">
        <v>20</v>
      </c>
      <c r="E614" t="s">
        <v>38</v>
      </c>
      <c r="F614">
        <v>118</v>
      </c>
      <c r="G614">
        <v>46</v>
      </c>
      <c r="H614" t="s">
        <v>656</v>
      </c>
    </row>
    <row r="615" spans="1:8" x14ac:dyDescent="0.25">
      <c r="A615">
        <v>613</v>
      </c>
      <c r="B615" t="s">
        <v>458</v>
      </c>
      <c r="C615" t="s">
        <v>638</v>
      </c>
      <c r="D615" t="s">
        <v>22</v>
      </c>
      <c r="E615" t="s">
        <v>38</v>
      </c>
      <c r="F615">
        <v>118</v>
      </c>
      <c r="G615">
        <v>63</v>
      </c>
      <c r="H615" t="s">
        <v>657</v>
      </c>
    </row>
    <row r="616" spans="1:8" x14ac:dyDescent="0.25">
      <c r="A616">
        <v>614</v>
      </c>
      <c r="B616" t="s">
        <v>458</v>
      </c>
      <c r="C616" t="s">
        <v>638</v>
      </c>
      <c r="D616" t="s">
        <v>24</v>
      </c>
      <c r="E616" t="s">
        <v>38</v>
      </c>
      <c r="F616">
        <v>118</v>
      </c>
      <c r="G616">
        <v>64</v>
      </c>
      <c r="H616" t="s">
        <v>658</v>
      </c>
    </row>
    <row r="617" spans="1:8" x14ac:dyDescent="0.25">
      <c r="A617">
        <v>615</v>
      </c>
      <c r="B617" t="s">
        <v>458</v>
      </c>
      <c r="C617" t="s">
        <v>638</v>
      </c>
      <c r="D617" t="s">
        <v>15</v>
      </c>
      <c r="E617" t="s">
        <v>44</v>
      </c>
      <c r="F617">
        <v>118</v>
      </c>
      <c r="G617">
        <v>54</v>
      </c>
      <c r="H617" t="s">
        <v>659</v>
      </c>
    </row>
    <row r="618" spans="1:8" x14ac:dyDescent="0.25">
      <c r="A618">
        <v>616</v>
      </c>
      <c r="B618" t="s">
        <v>458</v>
      </c>
      <c r="C618" t="s">
        <v>638</v>
      </c>
      <c r="D618" t="s">
        <v>18</v>
      </c>
      <c r="E618" t="s">
        <v>44</v>
      </c>
      <c r="F618">
        <v>118</v>
      </c>
      <c r="G618">
        <v>53</v>
      </c>
      <c r="H618" t="s">
        <v>660</v>
      </c>
    </row>
    <row r="619" spans="1:8" x14ac:dyDescent="0.25">
      <c r="A619">
        <v>617</v>
      </c>
      <c r="B619" t="s">
        <v>458</v>
      </c>
      <c r="C619" t="s">
        <v>638</v>
      </c>
      <c r="D619" t="s">
        <v>20</v>
      </c>
      <c r="E619" t="s">
        <v>44</v>
      </c>
      <c r="F619">
        <v>118</v>
      </c>
      <c r="G619">
        <v>57</v>
      </c>
      <c r="H619" t="s">
        <v>661</v>
      </c>
    </row>
    <row r="620" spans="1:8" x14ac:dyDescent="0.25">
      <c r="A620">
        <v>618</v>
      </c>
      <c r="B620" t="s">
        <v>458</v>
      </c>
      <c r="C620" t="s">
        <v>638</v>
      </c>
      <c r="D620" t="s">
        <v>22</v>
      </c>
      <c r="E620" t="s">
        <v>44</v>
      </c>
      <c r="F620">
        <v>118</v>
      </c>
      <c r="G620">
        <v>68</v>
      </c>
      <c r="H620" t="s">
        <v>662</v>
      </c>
    </row>
    <row r="621" spans="1:8" x14ac:dyDescent="0.25">
      <c r="A621">
        <v>619</v>
      </c>
      <c r="B621" t="s">
        <v>458</v>
      </c>
      <c r="C621" t="s">
        <v>638</v>
      </c>
      <c r="D621" t="s">
        <v>24</v>
      </c>
      <c r="E621" t="s">
        <v>44</v>
      </c>
      <c r="F621">
        <v>118</v>
      </c>
      <c r="G621">
        <v>57</v>
      </c>
      <c r="H621" t="s">
        <v>663</v>
      </c>
    </row>
    <row r="622" spans="1:8" x14ac:dyDescent="0.25">
      <c r="A622">
        <v>620</v>
      </c>
      <c r="B622" t="s">
        <v>458</v>
      </c>
      <c r="C622" t="s">
        <v>638</v>
      </c>
      <c r="D622" t="s">
        <v>15</v>
      </c>
      <c r="E622" t="s">
        <v>50</v>
      </c>
      <c r="F622">
        <v>118</v>
      </c>
      <c r="G622">
        <v>70</v>
      </c>
      <c r="H622" t="s">
        <v>664</v>
      </c>
    </row>
    <row r="623" spans="1:8" x14ac:dyDescent="0.25">
      <c r="A623">
        <v>621</v>
      </c>
      <c r="B623" t="s">
        <v>458</v>
      </c>
      <c r="C623" t="s">
        <v>638</v>
      </c>
      <c r="D623" t="s">
        <v>18</v>
      </c>
      <c r="E623" t="s">
        <v>50</v>
      </c>
      <c r="F623">
        <v>118</v>
      </c>
      <c r="G623">
        <v>61</v>
      </c>
      <c r="H623" t="s">
        <v>665</v>
      </c>
    </row>
    <row r="624" spans="1:8" x14ac:dyDescent="0.25">
      <c r="A624">
        <v>622</v>
      </c>
      <c r="B624" t="s">
        <v>458</v>
      </c>
      <c r="C624" t="s">
        <v>638</v>
      </c>
      <c r="D624" t="s">
        <v>20</v>
      </c>
      <c r="E624" t="s">
        <v>50</v>
      </c>
      <c r="F624">
        <v>118</v>
      </c>
      <c r="G624">
        <v>58</v>
      </c>
      <c r="H624" t="s">
        <v>666</v>
      </c>
    </row>
    <row r="625" spans="1:8" x14ac:dyDescent="0.25">
      <c r="A625">
        <v>623</v>
      </c>
      <c r="B625" t="s">
        <v>458</v>
      </c>
      <c r="C625" t="s">
        <v>638</v>
      </c>
      <c r="D625" t="s">
        <v>22</v>
      </c>
      <c r="E625" t="s">
        <v>50</v>
      </c>
      <c r="F625">
        <v>118</v>
      </c>
      <c r="G625">
        <v>40</v>
      </c>
      <c r="H625" t="s">
        <v>667</v>
      </c>
    </row>
    <row r="626" spans="1:8" x14ac:dyDescent="0.25">
      <c r="A626">
        <v>624</v>
      </c>
      <c r="B626" t="s">
        <v>458</v>
      </c>
      <c r="C626" t="s">
        <v>638</v>
      </c>
      <c r="D626" t="s">
        <v>24</v>
      </c>
      <c r="E626" t="s">
        <v>50</v>
      </c>
      <c r="F626">
        <v>118</v>
      </c>
      <c r="G626">
        <v>78</v>
      </c>
      <c r="H626" t="s">
        <v>668</v>
      </c>
    </row>
    <row r="627" spans="1:8" x14ac:dyDescent="0.25">
      <c r="A627">
        <v>625</v>
      </c>
      <c r="B627" t="s">
        <v>458</v>
      </c>
      <c r="C627" t="s">
        <v>638</v>
      </c>
      <c r="D627" t="s">
        <v>15</v>
      </c>
      <c r="E627" t="s">
        <v>56</v>
      </c>
      <c r="F627">
        <v>118</v>
      </c>
      <c r="G627">
        <v>40</v>
      </c>
      <c r="H627" t="s">
        <v>669</v>
      </c>
    </row>
    <row r="628" spans="1:8" x14ac:dyDescent="0.25">
      <c r="A628">
        <v>626</v>
      </c>
      <c r="B628" t="s">
        <v>458</v>
      </c>
      <c r="C628" t="s">
        <v>638</v>
      </c>
      <c r="D628" t="s">
        <v>18</v>
      </c>
      <c r="E628" t="s">
        <v>56</v>
      </c>
      <c r="F628">
        <v>118</v>
      </c>
      <c r="G628">
        <v>49</v>
      </c>
      <c r="H628" t="s">
        <v>670</v>
      </c>
    </row>
    <row r="629" spans="1:8" x14ac:dyDescent="0.25">
      <c r="A629">
        <v>627</v>
      </c>
      <c r="B629" t="s">
        <v>458</v>
      </c>
      <c r="C629" t="s">
        <v>638</v>
      </c>
      <c r="D629" t="s">
        <v>20</v>
      </c>
      <c r="E629" t="s">
        <v>56</v>
      </c>
      <c r="F629">
        <v>118</v>
      </c>
      <c r="G629">
        <v>75</v>
      </c>
      <c r="H629" t="s">
        <v>671</v>
      </c>
    </row>
    <row r="630" spans="1:8" x14ac:dyDescent="0.25">
      <c r="A630">
        <v>628</v>
      </c>
      <c r="B630" t="s">
        <v>458</v>
      </c>
      <c r="C630" t="s">
        <v>638</v>
      </c>
      <c r="D630" t="s">
        <v>22</v>
      </c>
      <c r="E630" t="s">
        <v>56</v>
      </c>
      <c r="F630">
        <v>118</v>
      </c>
      <c r="G630">
        <v>66</v>
      </c>
      <c r="H630" t="s">
        <v>672</v>
      </c>
    </row>
    <row r="631" spans="1:8" x14ac:dyDescent="0.25">
      <c r="A631">
        <v>629</v>
      </c>
      <c r="B631" t="s">
        <v>458</v>
      </c>
      <c r="C631" t="s">
        <v>638</v>
      </c>
      <c r="D631" t="s">
        <v>24</v>
      </c>
      <c r="E631" t="s">
        <v>56</v>
      </c>
      <c r="F631">
        <v>118</v>
      </c>
      <c r="G631">
        <v>64</v>
      </c>
      <c r="H631" t="s">
        <v>673</v>
      </c>
    </row>
    <row r="632" spans="1:8" x14ac:dyDescent="0.25">
      <c r="A632">
        <v>630</v>
      </c>
      <c r="B632" t="s">
        <v>458</v>
      </c>
      <c r="C632" t="s">
        <v>674</v>
      </c>
      <c r="D632" t="s">
        <v>15</v>
      </c>
      <c r="E632" t="s">
        <v>16</v>
      </c>
      <c r="F632">
        <v>115</v>
      </c>
      <c r="G632">
        <v>71</v>
      </c>
      <c r="H632" t="s">
        <v>675</v>
      </c>
    </row>
    <row r="633" spans="1:8" x14ac:dyDescent="0.25">
      <c r="A633">
        <v>631</v>
      </c>
      <c r="B633" t="s">
        <v>458</v>
      </c>
      <c r="C633" t="s">
        <v>674</v>
      </c>
      <c r="D633" t="s">
        <v>18</v>
      </c>
      <c r="E633" t="s">
        <v>16</v>
      </c>
      <c r="F633">
        <v>115</v>
      </c>
      <c r="G633">
        <v>76</v>
      </c>
      <c r="H633" t="s">
        <v>676</v>
      </c>
    </row>
    <row r="634" spans="1:8" x14ac:dyDescent="0.25">
      <c r="A634">
        <v>632</v>
      </c>
      <c r="B634" t="s">
        <v>458</v>
      </c>
      <c r="C634" t="s">
        <v>674</v>
      </c>
      <c r="D634" t="s">
        <v>20</v>
      </c>
      <c r="E634" t="s">
        <v>16</v>
      </c>
      <c r="F634">
        <v>115</v>
      </c>
      <c r="G634">
        <v>76</v>
      </c>
      <c r="H634" t="s">
        <v>677</v>
      </c>
    </row>
    <row r="635" spans="1:8" x14ac:dyDescent="0.25">
      <c r="A635">
        <v>633</v>
      </c>
      <c r="B635" t="s">
        <v>458</v>
      </c>
      <c r="C635" t="s">
        <v>674</v>
      </c>
      <c r="D635" t="s">
        <v>22</v>
      </c>
      <c r="E635" t="s">
        <v>16</v>
      </c>
      <c r="F635">
        <v>115</v>
      </c>
      <c r="G635">
        <v>80</v>
      </c>
      <c r="H635" t="s">
        <v>678</v>
      </c>
    </row>
    <row r="636" spans="1:8" x14ac:dyDescent="0.25">
      <c r="A636">
        <v>634</v>
      </c>
      <c r="B636" t="s">
        <v>458</v>
      </c>
      <c r="C636" t="s">
        <v>674</v>
      </c>
      <c r="D636" t="s">
        <v>24</v>
      </c>
      <c r="E636" t="s">
        <v>16</v>
      </c>
      <c r="F636">
        <v>115</v>
      </c>
      <c r="G636">
        <v>46</v>
      </c>
      <c r="H636" t="s">
        <v>679</v>
      </c>
    </row>
    <row r="637" spans="1:8" x14ac:dyDescent="0.25">
      <c r="A637">
        <v>635</v>
      </c>
      <c r="B637" t="s">
        <v>458</v>
      </c>
      <c r="C637" t="s">
        <v>674</v>
      </c>
      <c r="D637" t="s">
        <v>15</v>
      </c>
      <c r="E637" t="s">
        <v>26</v>
      </c>
      <c r="F637">
        <v>115</v>
      </c>
      <c r="G637">
        <v>42</v>
      </c>
      <c r="H637" t="s">
        <v>680</v>
      </c>
    </row>
    <row r="638" spans="1:8" x14ac:dyDescent="0.25">
      <c r="A638">
        <v>636</v>
      </c>
      <c r="B638" t="s">
        <v>458</v>
      </c>
      <c r="C638" t="s">
        <v>674</v>
      </c>
      <c r="D638" t="s">
        <v>18</v>
      </c>
      <c r="E638" t="s">
        <v>26</v>
      </c>
      <c r="F638">
        <v>115</v>
      </c>
      <c r="G638">
        <v>55</v>
      </c>
      <c r="H638" t="s">
        <v>681</v>
      </c>
    </row>
    <row r="639" spans="1:8" x14ac:dyDescent="0.25">
      <c r="A639">
        <v>637</v>
      </c>
      <c r="B639" t="s">
        <v>458</v>
      </c>
      <c r="C639" t="s">
        <v>674</v>
      </c>
      <c r="D639" t="s">
        <v>20</v>
      </c>
      <c r="E639" t="s">
        <v>26</v>
      </c>
      <c r="F639">
        <v>115</v>
      </c>
      <c r="G639">
        <v>72</v>
      </c>
      <c r="H639" t="s">
        <v>682</v>
      </c>
    </row>
    <row r="640" spans="1:8" x14ac:dyDescent="0.25">
      <c r="A640">
        <v>638</v>
      </c>
      <c r="B640" t="s">
        <v>458</v>
      </c>
      <c r="C640" t="s">
        <v>674</v>
      </c>
      <c r="D640" t="s">
        <v>22</v>
      </c>
      <c r="E640" t="s">
        <v>26</v>
      </c>
      <c r="F640">
        <v>115</v>
      </c>
      <c r="G640">
        <v>51</v>
      </c>
      <c r="H640" t="s">
        <v>683</v>
      </c>
    </row>
    <row r="641" spans="1:8" x14ac:dyDescent="0.25">
      <c r="A641">
        <v>639</v>
      </c>
      <c r="B641" t="s">
        <v>458</v>
      </c>
      <c r="C641" t="s">
        <v>674</v>
      </c>
      <c r="D641" t="s">
        <v>24</v>
      </c>
      <c r="E641" t="s">
        <v>26</v>
      </c>
      <c r="F641">
        <v>115</v>
      </c>
      <c r="G641">
        <v>46</v>
      </c>
      <c r="H641" t="s">
        <v>684</v>
      </c>
    </row>
    <row r="642" spans="1:8" x14ac:dyDescent="0.25">
      <c r="A642">
        <v>640</v>
      </c>
      <c r="B642" t="s">
        <v>458</v>
      </c>
      <c r="C642" t="s">
        <v>674</v>
      </c>
      <c r="D642" t="s">
        <v>15</v>
      </c>
      <c r="E642" t="s">
        <v>32</v>
      </c>
      <c r="F642">
        <v>115</v>
      </c>
      <c r="G642">
        <v>52</v>
      </c>
      <c r="H642" t="s">
        <v>685</v>
      </c>
    </row>
    <row r="643" spans="1:8" x14ac:dyDescent="0.25">
      <c r="A643">
        <v>641</v>
      </c>
      <c r="B643" t="s">
        <v>458</v>
      </c>
      <c r="C643" t="s">
        <v>674</v>
      </c>
      <c r="D643" t="s">
        <v>18</v>
      </c>
      <c r="E643" t="s">
        <v>32</v>
      </c>
      <c r="F643">
        <v>115</v>
      </c>
      <c r="G643">
        <v>67</v>
      </c>
      <c r="H643" t="s">
        <v>686</v>
      </c>
    </row>
    <row r="644" spans="1:8" x14ac:dyDescent="0.25">
      <c r="A644">
        <v>642</v>
      </c>
      <c r="B644" t="s">
        <v>458</v>
      </c>
      <c r="C644" t="s">
        <v>674</v>
      </c>
      <c r="D644" t="s">
        <v>20</v>
      </c>
      <c r="E644" t="s">
        <v>32</v>
      </c>
      <c r="F644">
        <v>115</v>
      </c>
      <c r="G644">
        <v>48</v>
      </c>
      <c r="H644" t="s">
        <v>687</v>
      </c>
    </row>
    <row r="645" spans="1:8" x14ac:dyDescent="0.25">
      <c r="A645">
        <v>643</v>
      </c>
      <c r="B645" t="s">
        <v>458</v>
      </c>
      <c r="C645" t="s">
        <v>674</v>
      </c>
      <c r="D645" t="s">
        <v>22</v>
      </c>
      <c r="E645" t="s">
        <v>32</v>
      </c>
      <c r="F645">
        <v>115</v>
      </c>
      <c r="G645">
        <v>53</v>
      </c>
      <c r="H645" t="s">
        <v>688</v>
      </c>
    </row>
    <row r="646" spans="1:8" x14ac:dyDescent="0.25">
      <c r="A646">
        <v>644</v>
      </c>
      <c r="B646" t="s">
        <v>458</v>
      </c>
      <c r="C646" t="s">
        <v>674</v>
      </c>
      <c r="D646" t="s">
        <v>24</v>
      </c>
      <c r="E646" t="s">
        <v>32</v>
      </c>
      <c r="F646">
        <v>115</v>
      </c>
      <c r="G646">
        <v>68</v>
      </c>
      <c r="H646" t="s">
        <v>689</v>
      </c>
    </row>
    <row r="647" spans="1:8" x14ac:dyDescent="0.25">
      <c r="A647">
        <v>645</v>
      </c>
      <c r="B647" t="s">
        <v>458</v>
      </c>
      <c r="C647" t="s">
        <v>674</v>
      </c>
      <c r="D647" t="s">
        <v>15</v>
      </c>
      <c r="E647" t="s">
        <v>38</v>
      </c>
      <c r="F647">
        <v>115</v>
      </c>
      <c r="G647">
        <v>78</v>
      </c>
      <c r="H647" t="s">
        <v>690</v>
      </c>
    </row>
    <row r="648" spans="1:8" x14ac:dyDescent="0.25">
      <c r="A648">
        <v>646</v>
      </c>
      <c r="B648" t="s">
        <v>458</v>
      </c>
      <c r="C648" t="s">
        <v>674</v>
      </c>
      <c r="D648" t="s">
        <v>18</v>
      </c>
      <c r="E648" t="s">
        <v>38</v>
      </c>
      <c r="F648">
        <v>115</v>
      </c>
      <c r="G648">
        <v>60</v>
      </c>
      <c r="H648" t="s">
        <v>691</v>
      </c>
    </row>
    <row r="649" spans="1:8" x14ac:dyDescent="0.25">
      <c r="A649">
        <v>647</v>
      </c>
      <c r="B649" t="s">
        <v>458</v>
      </c>
      <c r="C649" t="s">
        <v>674</v>
      </c>
      <c r="D649" t="s">
        <v>20</v>
      </c>
      <c r="E649" t="s">
        <v>38</v>
      </c>
      <c r="F649">
        <v>115</v>
      </c>
      <c r="G649">
        <v>63</v>
      </c>
      <c r="H649" t="s">
        <v>692</v>
      </c>
    </row>
    <row r="650" spans="1:8" x14ac:dyDescent="0.25">
      <c r="A650">
        <v>648</v>
      </c>
      <c r="B650" t="s">
        <v>458</v>
      </c>
      <c r="C650" t="s">
        <v>674</v>
      </c>
      <c r="D650" t="s">
        <v>22</v>
      </c>
      <c r="E650" t="s">
        <v>38</v>
      </c>
      <c r="F650">
        <v>115</v>
      </c>
      <c r="G650">
        <v>57</v>
      </c>
      <c r="H650" t="s">
        <v>693</v>
      </c>
    </row>
    <row r="651" spans="1:8" x14ac:dyDescent="0.25">
      <c r="A651">
        <v>649</v>
      </c>
      <c r="B651" t="s">
        <v>458</v>
      </c>
      <c r="C651" t="s">
        <v>674</v>
      </c>
      <c r="D651" t="s">
        <v>24</v>
      </c>
      <c r="E651" t="s">
        <v>38</v>
      </c>
      <c r="F651">
        <v>115</v>
      </c>
      <c r="G651">
        <v>48</v>
      </c>
      <c r="H651" t="s">
        <v>694</v>
      </c>
    </row>
    <row r="652" spans="1:8" x14ac:dyDescent="0.25">
      <c r="A652">
        <v>650</v>
      </c>
      <c r="B652" t="s">
        <v>458</v>
      </c>
      <c r="C652" t="s">
        <v>674</v>
      </c>
      <c r="D652" t="s">
        <v>15</v>
      </c>
      <c r="E652" t="s">
        <v>44</v>
      </c>
      <c r="F652">
        <v>115</v>
      </c>
      <c r="G652">
        <v>51</v>
      </c>
      <c r="H652" t="s">
        <v>695</v>
      </c>
    </row>
    <row r="653" spans="1:8" x14ac:dyDescent="0.25">
      <c r="A653">
        <v>651</v>
      </c>
      <c r="B653" t="s">
        <v>458</v>
      </c>
      <c r="C653" t="s">
        <v>674</v>
      </c>
      <c r="D653" t="s">
        <v>18</v>
      </c>
      <c r="E653" t="s">
        <v>44</v>
      </c>
      <c r="F653">
        <v>115</v>
      </c>
      <c r="G653">
        <v>47</v>
      </c>
      <c r="H653" t="s">
        <v>696</v>
      </c>
    </row>
    <row r="654" spans="1:8" x14ac:dyDescent="0.25">
      <c r="A654">
        <v>652</v>
      </c>
      <c r="B654" t="s">
        <v>458</v>
      </c>
      <c r="C654" t="s">
        <v>674</v>
      </c>
      <c r="D654" t="s">
        <v>20</v>
      </c>
      <c r="E654" t="s">
        <v>44</v>
      </c>
      <c r="F654">
        <v>115</v>
      </c>
      <c r="G654">
        <v>54</v>
      </c>
      <c r="H654" t="s">
        <v>697</v>
      </c>
    </row>
    <row r="655" spans="1:8" x14ac:dyDescent="0.25">
      <c r="A655">
        <v>653</v>
      </c>
      <c r="B655" t="s">
        <v>458</v>
      </c>
      <c r="C655" t="s">
        <v>674</v>
      </c>
      <c r="D655" t="s">
        <v>22</v>
      </c>
      <c r="E655" t="s">
        <v>44</v>
      </c>
      <c r="F655">
        <v>115</v>
      </c>
      <c r="G655">
        <v>80</v>
      </c>
      <c r="H655" t="s">
        <v>698</v>
      </c>
    </row>
    <row r="656" spans="1:8" x14ac:dyDescent="0.25">
      <c r="A656">
        <v>654</v>
      </c>
      <c r="B656" t="s">
        <v>458</v>
      </c>
      <c r="C656" t="s">
        <v>674</v>
      </c>
      <c r="D656" t="s">
        <v>24</v>
      </c>
      <c r="E656" t="s">
        <v>44</v>
      </c>
      <c r="F656">
        <v>115</v>
      </c>
      <c r="G656">
        <v>46</v>
      </c>
      <c r="H656" t="s">
        <v>699</v>
      </c>
    </row>
    <row r="657" spans="1:8" x14ac:dyDescent="0.25">
      <c r="A657">
        <v>655</v>
      </c>
      <c r="B657" t="s">
        <v>458</v>
      </c>
      <c r="C657" t="s">
        <v>674</v>
      </c>
      <c r="D657" t="s">
        <v>15</v>
      </c>
      <c r="E657" t="s">
        <v>50</v>
      </c>
      <c r="F657">
        <v>115</v>
      </c>
      <c r="G657">
        <v>42</v>
      </c>
      <c r="H657" t="s">
        <v>700</v>
      </c>
    </row>
    <row r="658" spans="1:8" x14ac:dyDescent="0.25">
      <c r="A658">
        <v>656</v>
      </c>
      <c r="B658" t="s">
        <v>458</v>
      </c>
      <c r="C658" t="s">
        <v>674</v>
      </c>
      <c r="D658" t="s">
        <v>18</v>
      </c>
      <c r="E658" t="s">
        <v>50</v>
      </c>
      <c r="F658">
        <v>115</v>
      </c>
      <c r="G658">
        <v>78</v>
      </c>
      <c r="H658" t="s">
        <v>701</v>
      </c>
    </row>
    <row r="659" spans="1:8" x14ac:dyDescent="0.25">
      <c r="A659">
        <v>657</v>
      </c>
      <c r="B659" t="s">
        <v>458</v>
      </c>
      <c r="C659" t="s">
        <v>674</v>
      </c>
      <c r="D659" t="s">
        <v>20</v>
      </c>
      <c r="E659" t="s">
        <v>50</v>
      </c>
      <c r="F659">
        <v>115</v>
      </c>
      <c r="G659">
        <v>64</v>
      </c>
      <c r="H659" t="s">
        <v>702</v>
      </c>
    </row>
    <row r="660" spans="1:8" x14ac:dyDescent="0.25">
      <c r="A660">
        <v>658</v>
      </c>
      <c r="B660" t="s">
        <v>458</v>
      </c>
      <c r="C660" t="s">
        <v>674</v>
      </c>
      <c r="D660" t="s">
        <v>22</v>
      </c>
      <c r="E660" t="s">
        <v>50</v>
      </c>
      <c r="F660">
        <v>115</v>
      </c>
      <c r="G660">
        <v>74</v>
      </c>
      <c r="H660" t="s">
        <v>703</v>
      </c>
    </row>
    <row r="661" spans="1:8" x14ac:dyDescent="0.25">
      <c r="A661">
        <v>659</v>
      </c>
      <c r="B661" t="s">
        <v>458</v>
      </c>
      <c r="C661" t="s">
        <v>674</v>
      </c>
      <c r="D661" t="s">
        <v>24</v>
      </c>
      <c r="E661" t="s">
        <v>50</v>
      </c>
      <c r="F661">
        <v>115</v>
      </c>
      <c r="G661">
        <v>67</v>
      </c>
      <c r="H661" t="s">
        <v>704</v>
      </c>
    </row>
    <row r="662" spans="1:8" x14ac:dyDescent="0.25">
      <c r="A662">
        <v>660</v>
      </c>
      <c r="B662" t="s">
        <v>458</v>
      </c>
      <c r="C662" t="s">
        <v>674</v>
      </c>
      <c r="D662" t="s">
        <v>15</v>
      </c>
      <c r="E662" t="s">
        <v>56</v>
      </c>
      <c r="F662">
        <v>115</v>
      </c>
      <c r="G662">
        <v>58</v>
      </c>
      <c r="H662" t="s">
        <v>705</v>
      </c>
    </row>
    <row r="663" spans="1:8" x14ac:dyDescent="0.25">
      <c r="A663">
        <v>661</v>
      </c>
      <c r="B663" t="s">
        <v>458</v>
      </c>
      <c r="C663" t="s">
        <v>674</v>
      </c>
      <c r="D663" t="s">
        <v>18</v>
      </c>
      <c r="E663" t="s">
        <v>56</v>
      </c>
      <c r="F663">
        <v>115</v>
      </c>
      <c r="G663">
        <v>74</v>
      </c>
      <c r="H663" t="s">
        <v>706</v>
      </c>
    </row>
    <row r="664" spans="1:8" x14ac:dyDescent="0.25">
      <c r="A664">
        <v>662</v>
      </c>
      <c r="B664" t="s">
        <v>458</v>
      </c>
      <c r="C664" t="s">
        <v>674</v>
      </c>
      <c r="D664" t="s">
        <v>20</v>
      </c>
      <c r="E664" t="s">
        <v>56</v>
      </c>
      <c r="F664">
        <v>115</v>
      </c>
      <c r="G664">
        <v>74</v>
      </c>
      <c r="H664" t="s">
        <v>707</v>
      </c>
    </row>
    <row r="665" spans="1:8" x14ac:dyDescent="0.25">
      <c r="A665">
        <v>663</v>
      </c>
      <c r="B665" t="s">
        <v>458</v>
      </c>
      <c r="C665" t="s">
        <v>674</v>
      </c>
      <c r="D665" t="s">
        <v>22</v>
      </c>
      <c r="E665" t="s">
        <v>56</v>
      </c>
      <c r="F665">
        <v>115</v>
      </c>
      <c r="G665">
        <v>80</v>
      </c>
      <c r="H665" t="s">
        <v>708</v>
      </c>
    </row>
    <row r="666" spans="1:8" x14ac:dyDescent="0.25">
      <c r="A666">
        <v>664</v>
      </c>
      <c r="B666" t="s">
        <v>458</v>
      </c>
      <c r="C666" t="s">
        <v>674</v>
      </c>
      <c r="D666" t="s">
        <v>24</v>
      </c>
      <c r="E666" t="s">
        <v>56</v>
      </c>
      <c r="F666">
        <v>115</v>
      </c>
      <c r="G666">
        <v>60</v>
      </c>
      <c r="H666" t="s">
        <v>709</v>
      </c>
    </row>
    <row r="667" spans="1:8" x14ac:dyDescent="0.25">
      <c r="A667">
        <v>665</v>
      </c>
      <c r="B667" t="s">
        <v>458</v>
      </c>
      <c r="C667" t="s">
        <v>710</v>
      </c>
      <c r="D667" t="s">
        <v>15</v>
      </c>
      <c r="E667" t="s">
        <v>16</v>
      </c>
      <c r="F667">
        <v>119</v>
      </c>
      <c r="G667">
        <v>65</v>
      </c>
      <c r="H667" t="s">
        <v>711</v>
      </c>
    </row>
    <row r="668" spans="1:8" x14ac:dyDescent="0.25">
      <c r="A668">
        <v>666</v>
      </c>
      <c r="B668" t="s">
        <v>458</v>
      </c>
      <c r="C668" t="s">
        <v>710</v>
      </c>
      <c r="D668" t="s">
        <v>18</v>
      </c>
      <c r="E668" t="s">
        <v>16</v>
      </c>
      <c r="F668">
        <v>119</v>
      </c>
      <c r="G668">
        <v>66</v>
      </c>
      <c r="H668" t="s">
        <v>712</v>
      </c>
    </row>
    <row r="669" spans="1:8" x14ac:dyDescent="0.25">
      <c r="A669">
        <v>667</v>
      </c>
      <c r="B669" t="s">
        <v>458</v>
      </c>
      <c r="C669" t="s">
        <v>710</v>
      </c>
      <c r="D669" t="s">
        <v>20</v>
      </c>
      <c r="E669" t="s">
        <v>16</v>
      </c>
      <c r="F669">
        <v>119</v>
      </c>
      <c r="G669">
        <v>56</v>
      </c>
      <c r="H669" t="s">
        <v>713</v>
      </c>
    </row>
    <row r="670" spans="1:8" x14ac:dyDescent="0.25">
      <c r="A670">
        <v>668</v>
      </c>
      <c r="B670" t="s">
        <v>458</v>
      </c>
      <c r="C670" t="s">
        <v>710</v>
      </c>
      <c r="D670" t="s">
        <v>22</v>
      </c>
      <c r="E670" t="s">
        <v>16</v>
      </c>
      <c r="F670">
        <v>119</v>
      </c>
      <c r="G670">
        <v>73</v>
      </c>
      <c r="H670" t="s">
        <v>714</v>
      </c>
    </row>
    <row r="671" spans="1:8" x14ac:dyDescent="0.25">
      <c r="A671">
        <v>669</v>
      </c>
      <c r="B671" t="s">
        <v>458</v>
      </c>
      <c r="C671" t="s">
        <v>710</v>
      </c>
      <c r="D671" t="s">
        <v>24</v>
      </c>
      <c r="E671" t="s">
        <v>16</v>
      </c>
      <c r="F671">
        <v>119</v>
      </c>
      <c r="G671">
        <v>64</v>
      </c>
      <c r="H671" t="s">
        <v>715</v>
      </c>
    </row>
    <row r="672" spans="1:8" x14ac:dyDescent="0.25">
      <c r="A672">
        <v>670</v>
      </c>
      <c r="B672" t="s">
        <v>458</v>
      </c>
      <c r="C672" t="s">
        <v>710</v>
      </c>
      <c r="D672" t="s">
        <v>15</v>
      </c>
      <c r="E672" t="s">
        <v>26</v>
      </c>
      <c r="F672">
        <v>119</v>
      </c>
      <c r="G672">
        <v>53</v>
      </c>
      <c r="H672" t="s">
        <v>716</v>
      </c>
    </row>
    <row r="673" spans="1:8" x14ac:dyDescent="0.25">
      <c r="A673">
        <v>671</v>
      </c>
      <c r="B673" t="s">
        <v>458</v>
      </c>
      <c r="C673" t="s">
        <v>710</v>
      </c>
      <c r="D673" t="s">
        <v>18</v>
      </c>
      <c r="E673" t="s">
        <v>26</v>
      </c>
      <c r="F673">
        <v>119</v>
      </c>
      <c r="G673">
        <v>72</v>
      </c>
      <c r="H673" t="s">
        <v>717</v>
      </c>
    </row>
    <row r="674" spans="1:8" x14ac:dyDescent="0.25">
      <c r="A674">
        <v>672</v>
      </c>
      <c r="B674" t="s">
        <v>458</v>
      </c>
      <c r="C674" t="s">
        <v>710</v>
      </c>
      <c r="D674" t="s">
        <v>20</v>
      </c>
      <c r="E674" t="s">
        <v>26</v>
      </c>
      <c r="F674">
        <v>119</v>
      </c>
      <c r="G674">
        <v>51</v>
      </c>
      <c r="H674" t="s">
        <v>718</v>
      </c>
    </row>
    <row r="675" spans="1:8" x14ac:dyDescent="0.25">
      <c r="A675">
        <v>673</v>
      </c>
      <c r="B675" t="s">
        <v>458</v>
      </c>
      <c r="C675" t="s">
        <v>710</v>
      </c>
      <c r="D675" t="s">
        <v>22</v>
      </c>
      <c r="E675" t="s">
        <v>26</v>
      </c>
      <c r="F675">
        <v>119</v>
      </c>
      <c r="G675">
        <v>77</v>
      </c>
      <c r="H675" t="s">
        <v>719</v>
      </c>
    </row>
    <row r="676" spans="1:8" x14ac:dyDescent="0.25">
      <c r="A676">
        <v>674</v>
      </c>
      <c r="B676" t="s">
        <v>458</v>
      </c>
      <c r="C676" t="s">
        <v>710</v>
      </c>
      <c r="D676" t="s">
        <v>24</v>
      </c>
      <c r="E676" t="s">
        <v>26</v>
      </c>
      <c r="F676">
        <v>119</v>
      </c>
      <c r="G676">
        <v>68</v>
      </c>
      <c r="H676" t="s">
        <v>720</v>
      </c>
    </row>
    <row r="677" spans="1:8" x14ac:dyDescent="0.25">
      <c r="A677">
        <v>675</v>
      </c>
      <c r="B677" t="s">
        <v>458</v>
      </c>
      <c r="C677" t="s">
        <v>710</v>
      </c>
      <c r="D677" t="s">
        <v>15</v>
      </c>
      <c r="E677" t="s">
        <v>32</v>
      </c>
      <c r="F677">
        <v>119</v>
      </c>
      <c r="G677">
        <v>63</v>
      </c>
      <c r="H677" t="s">
        <v>721</v>
      </c>
    </row>
    <row r="678" spans="1:8" x14ac:dyDescent="0.25">
      <c r="A678">
        <v>676</v>
      </c>
      <c r="B678" t="s">
        <v>458</v>
      </c>
      <c r="C678" t="s">
        <v>710</v>
      </c>
      <c r="D678" t="s">
        <v>18</v>
      </c>
      <c r="E678" t="s">
        <v>32</v>
      </c>
      <c r="F678">
        <v>119</v>
      </c>
      <c r="G678">
        <v>80</v>
      </c>
      <c r="H678" t="s">
        <v>722</v>
      </c>
    </row>
    <row r="679" spans="1:8" x14ac:dyDescent="0.25">
      <c r="A679">
        <v>677</v>
      </c>
      <c r="B679" t="s">
        <v>458</v>
      </c>
      <c r="C679" t="s">
        <v>710</v>
      </c>
      <c r="D679" t="s">
        <v>20</v>
      </c>
      <c r="E679" t="s">
        <v>32</v>
      </c>
      <c r="F679">
        <v>119</v>
      </c>
      <c r="G679">
        <v>46</v>
      </c>
      <c r="H679" t="s">
        <v>723</v>
      </c>
    </row>
    <row r="680" spans="1:8" x14ac:dyDescent="0.25">
      <c r="A680">
        <v>678</v>
      </c>
      <c r="B680" t="s">
        <v>458</v>
      </c>
      <c r="C680" t="s">
        <v>710</v>
      </c>
      <c r="D680" t="s">
        <v>22</v>
      </c>
      <c r="E680" t="s">
        <v>32</v>
      </c>
      <c r="F680">
        <v>119</v>
      </c>
      <c r="G680">
        <v>72</v>
      </c>
      <c r="H680" t="s">
        <v>724</v>
      </c>
    </row>
    <row r="681" spans="1:8" x14ac:dyDescent="0.25">
      <c r="A681">
        <v>679</v>
      </c>
      <c r="B681" t="s">
        <v>458</v>
      </c>
      <c r="C681" t="s">
        <v>710</v>
      </c>
      <c r="D681" t="s">
        <v>24</v>
      </c>
      <c r="E681" t="s">
        <v>32</v>
      </c>
      <c r="F681">
        <v>119</v>
      </c>
      <c r="G681">
        <v>44</v>
      </c>
      <c r="H681" t="s">
        <v>725</v>
      </c>
    </row>
    <row r="682" spans="1:8" x14ac:dyDescent="0.25">
      <c r="A682">
        <v>680</v>
      </c>
      <c r="B682" t="s">
        <v>458</v>
      </c>
      <c r="C682" t="s">
        <v>710</v>
      </c>
      <c r="D682" t="s">
        <v>15</v>
      </c>
      <c r="E682" t="s">
        <v>38</v>
      </c>
      <c r="F682">
        <v>119</v>
      </c>
      <c r="G682">
        <v>75</v>
      </c>
      <c r="H682" t="s">
        <v>726</v>
      </c>
    </row>
    <row r="683" spans="1:8" x14ac:dyDescent="0.25">
      <c r="A683">
        <v>681</v>
      </c>
      <c r="B683" t="s">
        <v>458</v>
      </c>
      <c r="C683" t="s">
        <v>710</v>
      </c>
      <c r="D683" t="s">
        <v>18</v>
      </c>
      <c r="E683" t="s">
        <v>38</v>
      </c>
      <c r="F683">
        <v>119</v>
      </c>
      <c r="G683">
        <v>62</v>
      </c>
      <c r="H683" t="s">
        <v>727</v>
      </c>
    </row>
    <row r="684" spans="1:8" x14ac:dyDescent="0.25">
      <c r="A684">
        <v>682</v>
      </c>
      <c r="B684" t="s">
        <v>458</v>
      </c>
      <c r="C684" t="s">
        <v>710</v>
      </c>
      <c r="D684" t="s">
        <v>20</v>
      </c>
      <c r="E684" t="s">
        <v>38</v>
      </c>
      <c r="F684">
        <v>119</v>
      </c>
      <c r="G684">
        <v>71</v>
      </c>
      <c r="H684" t="s">
        <v>728</v>
      </c>
    </row>
    <row r="685" spans="1:8" x14ac:dyDescent="0.25">
      <c r="A685">
        <v>683</v>
      </c>
      <c r="B685" t="s">
        <v>458</v>
      </c>
      <c r="C685" t="s">
        <v>710</v>
      </c>
      <c r="D685" t="s">
        <v>22</v>
      </c>
      <c r="E685" t="s">
        <v>38</v>
      </c>
      <c r="F685">
        <v>119</v>
      </c>
      <c r="G685">
        <v>55</v>
      </c>
      <c r="H685" t="s">
        <v>729</v>
      </c>
    </row>
    <row r="686" spans="1:8" x14ac:dyDescent="0.25">
      <c r="A686">
        <v>684</v>
      </c>
      <c r="B686" t="s">
        <v>458</v>
      </c>
      <c r="C686" t="s">
        <v>710</v>
      </c>
      <c r="D686" t="s">
        <v>24</v>
      </c>
      <c r="E686" t="s">
        <v>38</v>
      </c>
      <c r="F686">
        <v>119</v>
      </c>
      <c r="G686">
        <v>55</v>
      </c>
      <c r="H686" t="s">
        <v>730</v>
      </c>
    </row>
    <row r="687" spans="1:8" x14ac:dyDescent="0.25">
      <c r="A687">
        <v>685</v>
      </c>
      <c r="B687" t="s">
        <v>458</v>
      </c>
      <c r="C687" t="s">
        <v>710</v>
      </c>
      <c r="D687" t="s">
        <v>15</v>
      </c>
      <c r="E687" t="s">
        <v>44</v>
      </c>
      <c r="F687">
        <v>119</v>
      </c>
      <c r="G687">
        <v>67</v>
      </c>
      <c r="H687" t="s">
        <v>731</v>
      </c>
    </row>
    <row r="688" spans="1:8" x14ac:dyDescent="0.25">
      <c r="A688">
        <v>686</v>
      </c>
      <c r="B688" t="s">
        <v>458</v>
      </c>
      <c r="C688" t="s">
        <v>710</v>
      </c>
      <c r="D688" t="s">
        <v>18</v>
      </c>
      <c r="E688" t="s">
        <v>44</v>
      </c>
      <c r="F688">
        <v>119</v>
      </c>
      <c r="G688">
        <v>72</v>
      </c>
      <c r="H688" t="s">
        <v>732</v>
      </c>
    </row>
    <row r="689" spans="1:8" x14ac:dyDescent="0.25">
      <c r="A689">
        <v>687</v>
      </c>
      <c r="B689" t="s">
        <v>458</v>
      </c>
      <c r="C689" t="s">
        <v>710</v>
      </c>
      <c r="D689" t="s">
        <v>20</v>
      </c>
      <c r="E689" t="s">
        <v>44</v>
      </c>
      <c r="F689">
        <v>119</v>
      </c>
      <c r="G689">
        <v>54</v>
      </c>
      <c r="H689" t="s">
        <v>733</v>
      </c>
    </row>
    <row r="690" spans="1:8" x14ac:dyDescent="0.25">
      <c r="A690">
        <v>688</v>
      </c>
      <c r="B690" t="s">
        <v>458</v>
      </c>
      <c r="C690" t="s">
        <v>710</v>
      </c>
      <c r="D690" t="s">
        <v>22</v>
      </c>
      <c r="E690" t="s">
        <v>44</v>
      </c>
      <c r="F690">
        <v>119</v>
      </c>
      <c r="G690">
        <v>61</v>
      </c>
      <c r="H690" t="s">
        <v>734</v>
      </c>
    </row>
    <row r="691" spans="1:8" x14ac:dyDescent="0.25">
      <c r="A691">
        <v>689</v>
      </c>
      <c r="B691" t="s">
        <v>458</v>
      </c>
      <c r="C691" t="s">
        <v>710</v>
      </c>
      <c r="D691" t="s">
        <v>24</v>
      </c>
      <c r="E691" t="s">
        <v>44</v>
      </c>
      <c r="F691">
        <v>119</v>
      </c>
      <c r="G691">
        <v>47</v>
      </c>
      <c r="H691" t="s">
        <v>735</v>
      </c>
    </row>
    <row r="692" spans="1:8" x14ac:dyDescent="0.25">
      <c r="A692">
        <v>690</v>
      </c>
      <c r="B692" t="s">
        <v>458</v>
      </c>
      <c r="C692" t="s">
        <v>710</v>
      </c>
      <c r="D692" t="s">
        <v>15</v>
      </c>
      <c r="E692" t="s">
        <v>50</v>
      </c>
      <c r="F692">
        <v>119</v>
      </c>
      <c r="G692">
        <v>57</v>
      </c>
      <c r="H692" t="s">
        <v>736</v>
      </c>
    </row>
    <row r="693" spans="1:8" x14ac:dyDescent="0.25">
      <c r="A693">
        <v>691</v>
      </c>
      <c r="B693" t="s">
        <v>458</v>
      </c>
      <c r="C693" t="s">
        <v>710</v>
      </c>
      <c r="D693" t="s">
        <v>18</v>
      </c>
      <c r="E693" t="s">
        <v>50</v>
      </c>
      <c r="F693">
        <v>119</v>
      </c>
      <c r="G693">
        <v>53</v>
      </c>
      <c r="H693" t="s">
        <v>737</v>
      </c>
    </row>
    <row r="694" spans="1:8" x14ac:dyDescent="0.25">
      <c r="A694">
        <v>692</v>
      </c>
      <c r="B694" t="s">
        <v>458</v>
      </c>
      <c r="C694" t="s">
        <v>710</v>
      </c>
      <c r="D694" t="s">
        <v>20</v>
      </c>
      <c r="E694" t="s">
        <v>50</v>
      </c>
      <c r="F694">
        <v>119</v>
      </c>
      <c r="G694">
        <v>66</v>
      </c>
      <c r="H694" t="s">
        <v>738</v>
      </c>
    </row>
    <row r="695" spans="1:8" x14ac:dyDescent="0.25">
      <c r="A695">
        <v>693</v>
      </c>
      <c r="B695" t="s">
        <v>458</v>
      </c>
      <c r="C695" t="s">
        <v>710</v>
      </c>
      <c r="D695" t="s">
        <v>22</v>
      </c>
      <c r="E695" t="s">
        <v>50</v>
      </c>
      <c r="F695">
        <v>119</v>
      </c>
      <c r="G695">
        <v>44</v>
      </c>
      <c r="H695" t="s">
        <v>739</v>
      </c>
    </row>
    <row r="696" spans="1:8" x14ac:dyDescent="0.25">
      <c r="A696">
        <v>694</v>
      </c>
      <c r="B696" t="s">
        <v>458</v>
      </c>
      <c r="C696" t="s">
        <v>710</v>
      </c>
      <c r="D696" t="s">
        <v>24</v>
      </c>
      <c r="E696" t="s">
        <v>50</v>
      </c>
      <c r="F696">
        <v>119</v>
      </c>
      <c r="G696">
        <v>78</v>
      </c>
      <c r="H696" t="s">
        <v>740</v>
      </c>
    </row>
    <row r="697" spans="1:8" x14ac:dyDescent="0.25">
      <c r="A697">
        <v>695</v>
      </c>
      <c r="B697" t="s">
        <v>458</v>
      </c>
      <c r="C697" t="s">
        <v>710</v>
      </c>
      <c r="D697" t="s">
        <v>15</v>
      </c>
      <c r="E697" t="s">
        <v>56</v>
      </c>
      <c r="F697">
        <v>119</v>
      </c>
      <c r="G697">
        <v>59</v>
      </c>
      <c r="H697" t="s">
        <v>741</v>
      </c>
    </row>
    <row r="698" spans="1:8" x14ac:dyDescent="0.25">
      <c r="A698">
        <v>696</v>
      </c>
      <c r="B698" t="s">
        <v>458</v>
      </c>
      <c r="C698" t="s">
        <v>710</v>
      </c>
      <c r="D698" t="s">
        <v>18</v>
      </c>
      <c r="E698" t="s">
        <v>56</v>
      </c>
      <c r="F698">
        <v>119</v>
      </c>
      <c r="G698">
        <v>67</v>
      </c>
      <c r="H698" t="s">
        <v>742</v>
      </c>
    </row>
    <row r="699" spans="1:8" x14ac:dyDescent="0.25">
      <c r="A699">
        <v>697</v>
      </c>
      <c r="B699" t="s">
        <v>458</v>
      </c>
      <c r="C699" t="s">
        <v>710</v>
      </c>
      <c r="D699" t="s">
        <v>20</v>
      </c>
      <c r="E699" t="s">
        <v>56</v>
      </c>
      <c r="F699">
        <v>119</v>
      </c>
      <c r="G699">
        <v>75</v>
      </c>
      <c r="H699" t="s">
        <v>743</v>
      </c>
    </row>
    <row r="700" spans="1:8" x14ac:dyDescent="0.25">
      <c r="A700">
        <v>698</v>
      </c>
      <c r="B700" t="s">
        <v>458</v>
      </c>
      <c r="C700" t="s">
        <v>710</v>
      </c>
      <c r="D700" t="s">
        <v>22</v>
      </c>
      <c r="E700" t="s">
        <v>56</v>
      </c>
      <c r="F700">
        <v>119</v>
      </c>
      <c r="G700">
        <v>53</v>
      </c>
      <c r="H700" t="s">
        <v>744</v>
      </c>
    </row>
    <row r="701" spans="1:8" x14ac:dyDescent="0.25">
      <c r="A701">
        <v>699</v>
      </c>
      <c r="B701" t="s">
        <v>458</v>
      </c>
      <c r="C701" t="s">
        <v>710</v>
      </c>
      <c r="D701" t="s">
        <v>24</v>
      </c>
      <c r="E701" t="s">
        <v>56</v>
      </c>
      <c r="F701">
        <v>119</v>
      </c>
      <c r="G701">
        <v>80</v>
      </c>
      <c r="H701" t="s">
        <v>745</v>
      </c>
    </row>
    <row r="702" spans="1:8" x14ac:dyDescent="0.25">
      <c r="A702">
        <v>700</v>
      </c>
      <c r="B702" t="s">
        <v>458</v>
      </c>
      <c r="C702" t="s">
        <v>746</v>
      </c>
      <c r="D702" t="s">
        <v>15</v>
      </c>
      <c r="E702" t="s">
        <v>16</v>
      </c>
      <c r="F702">
        <v>112</v>
      </c>
      <c r="G702">
        <v>78</v>
      </c>
      <c r="H702" t="s">
        <v>747</v>
      </c>
    </row>
    <row r="703" spans="1:8" x14ac:dyDescent="0.25">
      <c r="A703">
        <v>701</v>
      </c>
      <c r="B703" t="s">
        <v>458</v>
      </c>
      <c r="C703" t="s">
        <v>746</v>
      </c>
      <c r="D703" t="s">
        <v>18</v>
      </c>
      <c r="E703" t="s">
        <v>16</v>
      </c>
      <c r="F703">
        <v>112</v>
      </c>
      <c r="G703">
        <v>54</v>
      </c>
      <c r="H703" t="s">
        <v>748</v>
      </c>
    </row>
    <row r="704" spans="1:8" x14ac:dyDescent="0.25">
      <c r="A704">
        <v>702</v>
      </c>
      <c r="B704" t="s">
        <v>458</v>
      </c>
      <c r="C704" t="s">
        <v>746</v>
      </c>
      <c r="D704" t="s">
        <v>20</v>
      </c>
      <c r="E704" t="s">
        <v>16</v>
      </c>
      <c r="F704">
        <v>112</v>
      </c>
      <c r="G704">
        <v>57</v>
      </c>
      <c r="H704" t="s">
        <v>749</v>
      </c>
    </row>
    <row r="705" spans="1:8" x14ac:dyDescent="0.25">
      <c r="A705">
        <v>703</v>
      </c>
      <c r="B705" t="s">
        <v>458</v>
      </c>
      <c r="C705" t="s">
        <v>746</v>
      </c>
      <c r="D705" t="s">
        <v>22</v>
      </c>
      <c r="E705" t="s">
        <v>16</v>
      </c>
      <c r="F705">
        <v>112</v>
      </c>
      <c r="G705">
        <v>70</v>
      </c>
      <c r="H705" t="s">
        <v>750</v>
      </c>
    </row>
    <row r="706" spans="1:8" x14ac:dyDescent="0.25">
      <c r="A706">
        <v>704</v>
      </c>
      <c r="B706" t="s">
        <v>458</v>
      </c>
      <c r="C706" t="s">
        <v>746</v>
      </c>
      <c r="D706" t="s">
        <v>24</v>
      </c>
      <c r="E706" t="s">
        <v>16</v>
      </c>
      <c r="F706">
        <v>112</v>
      </c>
      <c r="G706">
        <v>40</v>
      </c>
      <c r="H706" t="s">
        <v>751</v>
      </c>
    </row>
    <row r="707" spans="1:8" x14ac:dyDescent="0.25">
      <c r="A707">
        <v>705</v>
      </c>
      <c r="B707" t="s">
        <v>458</v>
      </c>
      <c r="C707" t="s">
        <v>746</v>
      </c>
      <c r="D707" t="s">
        <v>15</v>
      </c>
      <c r="E707" t="s">
        <v>26</v>
      </c>
      <c r="F707">
        <v>112</v>
      </c>
      <c r="G707">
        <v>69</v>
      </c>
      <c r="H707" t="s">
        <v>752</v>
      </c>
    </row>
    <row r="708" spans="1:8" x14ac:dyDescent="0.25">
      <c r="A708">
        <v>706</v>
      </c>
      <c r="B708" t="s">
        <v>458</v>
      </c>
      <c r="C708" t="s">
        <v>746</v>
      </c>
      <c r="D708" t="s">
        <v>18</v>
      </c>
      <c r="E708" t="s">
        <v>26</v>
      </c>
      <c r="F708">
        <v>112</v>
      </c>
      <c r="G708">
        <v>41</v>
      </c>
      <c r="H708" t="s">
        <v>753</v>
      </c>
    </row>
    <row r="709" spans="1:8" x14ac:dyDescent="0.25">
      <c r="A709">
        <v>707</v>
      </c>
      <c r="B709" t="s">
        <v>458</v>
      </c>
      <c r="C709" t="s">
        <v>746</v>
      </c>
      <c r="D709" t="s">
        <v>20</v>
      </c>
      <c r="E709" t="s">
        <v>26</v>
      </c>
      <c r="F709">
        <v>112</v>
      </c>
      <c r="G709">
        <v>43</v>
      </c>
      <c r="H709" t="s">
        <v>754</v>
      </c>
    </row>
    <row r="710" spans="1:8" x14ac:dyDescent="0.25">
      <c r="A710">
        <v>708</v>
      </c>
      <c r="B710" t="s">
        <v>458</v>
      </c>
      <c r="C710" t="s">
        <v>746</v>
      </c>
      <c r="D710" t="s">
        <v>22</v>
      </c>
      <c r="E710" t="s">
        <v>26</v>
      </c>
      <c r="F710">
        <v>112</v>
      </c>
      <c r="G710">
        <v>70</v>
      </c>
      <c r="H710" t="s">
        <v>755</v>
      </c>
    </row>
    <row r="711" spans="1:8" x14ac:dyDescent="0.25">
      <c r="A711">
        <v>709</v>
      </c>
      <c r="B711" t="s">
        <v>458</v>
      </c>
      <c r="C711" t="s">
        <v>746</v>
      </c>
      <c r="D711" t="s">
        <v>24</v>
      </c>
      <c r="E711" t="s">
        <v>26</v>
      </c>
      <c r="F711">
        <v>112</v>
      </c>
      <c r="G711">
        <v>71</v>
      </c>
      <c r="H711" t="s">
        <v>756</v>
      </c>
    </row>
    <row r="712" spans="1:8" x14ac:dyDescent="0.25">
      <c r="A712">
        <v>710</v>
      </c>
      <c r="B712" t="s">
        <v>458</v>
      </c>
      <c r="C712" t="s">
        <v>746</v>
      </c>
      <c r="D712" t="s">
        <v>15</v>
      </c>
      <c r="E712" t="s">
        <v>32</v>
      </c>
      <c r="F712">
        <v>112</v>
      </c>
      <c r="G712">
        <v>78</v>
      </c>
      <c r="H712" t="s">
        <v>757</v>
      </c>
    </row>
    <row r="713" spans="1:8" x14ac:dyDescent="0.25">
      <c r="A713">
        <v>711</v>
      </c>
      <c r="B713" t="s">
        <v>458</v>
      </c>
      <c r="C713" t="s">
        <v>746</v>
      </c>
      <c r="D713" t="s">
        <v>18</v>
      </c>
      <c r="E713" t="s">
        <v>32</v>
      </c>
      <c r="F713">
        <v>112</v>
      </c>
      <c r="G713">
        <v>59</v>
      </c>
      <c r="H713" t="s">
        <v>758</v>
      </c>
    </row>
    <row r="714" spans="1:8" x14ac:dyDescent="0.25">
      <c r="A714">
        <v>712</v>
      </c>
      <c r="B714" t="s">
        <v>458</v>
      </c>
      <c r="C714" t="s">
        <v>746</v>
      </c>
      <c r="D714" t="s">
        <v>20</v>
      </c>
      <c r="E714" t="s">
        <v>32</v>
      </c>
      <c r="F714">
        <v>112</v>
      </c>
      <c r="G714">
        <v>54</v>
      </c>
      <c r="H714" t="s">
        <v>759</v>
      </c>
    </row>
    <row r="715" spans="1:8" x14ac:dyDescent="0.25">
      <c r="A715">
        <v>713</v>
      </c>
      <c r="B715" t="s">
        <v>458</v>
      </c>
      <c r="C715" t="s">
        <v>746</v>
      </c>
      <c r="D715" t="s">
        <v>22</v>
      </c>
      <c r="E715" t="s">
        <v>32</v>
      </c>
      <c r="F715">
        <v>112</v>
      </c>
      <c r="G715">
        <v>77</v>
      </c>
      <c r="H715" t="s">
        <v>760</v>
      </c>
    </row>
    <row r="716" spans="1:8" x14ac:dyDescent="0.25">
      <c r="A716">
        <v>714</v>
      </c>
      <c r="B716" t="s">
        <v>458</v>
      </c>
      <c r="C716" t="s">
        <v>746</v>
      </c>
      <c r="D716" t="s">
        <v>24</v>
      </c>
      <c r="E716" t="s">
        <v>32</v>
      </c>
      <c r="F716">
        <v>112</v>
      </c>
      <c r="G716">
        <v>79</v>
      </c>
      <c r="H716" t="s">
        <v>761</v>
      </c>
    </row>
    <row r="717" spans="1:8" x14ac:dyDescent="0.25">
      <c r="A717">
        <v>715</v>
      </c>
      <c r="B717" t="s">
        <v>458</v>
      </c>
      <c r="C717" t="s">
        <v>746</v>
      </c>
      <c r="D717" t="s">
        <v>15</v>
      </c>
      <c r="E717" t="s">
        <v>38</v>
      </c>
      <c r="F717">
        <v>112</v>
      </c>
      <c r="G717">
        <v>62</v>
      </c>
      <c r="H717" t="s">
        <v>762</v>
      </c>
    </row>
    <row r="718" spans="1:8" x14ac:dyDescent="0.25">
      <c r="A718">
        <v>716</v>
      </c>
      <c r="B718" t="s">
        <v>458</v>
      </c>
      <c r="C718" t="s">
        <v>746</v>
      </c>
      <c r="D718" t="s">
        <v>18</v>
      </c>
      <c r="E718" t="s">
        <v>38</v>
      </c>
      <c r="F718">
        <v>112</v>
      </c>
      <c r="G718">
        <v>53</v>
      </c>
      <c r="H718" t="s">
        <v>763</v>
      </c>
    </row>
    <row r="719" spans="1:8" x14ac:dyDescent="0.25">
      <c r="A719">
        <v>717</v>
      </c>
      <c r="B719" t="s">
        <v>458</v>
      </c>
      <c r="C719" t="s">
        <v>746</v>
      </c>
      <c r="D719" t="s">
        <v>20</v>
      </c>
      <c r="E719" t="s">
        <v>38</v>
      </c>
      <c r="F719">
        <v>112</v>
      </c>
      <c r="G719">
        <v>67</v>
      </c>
      <c r="H719" t="s">
        <v>764</v>
      </c>
    </row>
    <row r="720" spans="1:8" x14ac:dyDescent="0.25">
      <c r="A720">
        <v>718</v>
      </c>
      <c r="B720" t="s">
        <v>458</v>
      </c>
      <c r="C720" t="s">
        <v>746</v>
      </c>
      <c r="D720" t="s">
        <v>22</v>
      </c>
      <c r="E720" t="s">
        <v>38</v>
      </c>
      <c r="F720">
        <v>112</v>
      </c>
      <c r="G720">
        <v>73</v>
      </c>
      <c r="H720" t="s">
        <v>765</v>
      </c>
    </row>
    <row r="721" spans="1:8" x14ac:dyDescent="0.25">
      <c r="A721">
        <v>719</v>
      </c>
      <c r="B721" t="s">
        <v>458</v>
      </c>
      <c r="C721" t="s">
        <v>746</v>
      </c>
      <c r="D721" t="s">
        <v>24</v>
      </c>
      <c r="E721" t="s">
        <v>38</v>
      </c>
      <c r="F721">
        <v>112</v>
      </c>
      <c r="G721">
        <v>53</v>
      </c>
      <c r="H721" t="s">
        <v>766</v>
      </c>
    </row>
    <row r="722" spans="1:8" x14ac:dyDescent="0.25">
      <c r="A722">
        <v>720</v>
      </c>
      <c r="B722" t="s">
        <v>458</v>
      </c>
      <c r="C722" t="s">
        <v>746</v>
      </c>
      <c r="D722" t="s">
        <v>15</v>
      </c>
      <c r="E722" t="s">
        <v>44</v>
      </c>
      <c r="F722">
        <v>112</v>
      </c>
      <c r="G722">
        <v>59</v>
      </c>
      <c r="H722" t="s">
        <v>767</v>
      </c>
    </row>
    <row r="723" spans="1:8" x14ac:dyDescent="0.25">
      <c r="A723">
        <v>721</v>
      </c>
      <c r="B723" t="s">
        <v>458</v>
      </c>
      <c r="C723" t="s">
        <v>746</v>
      </c>
      <c r="D723" t="s">
        <v>18</v>
      </c>
      <c r="E723" t="s">
        <v>44</v>
      </c>
      <c r="F723">
        <v>112</v>
      </c>
      <c r="G723">
        <v>64</v>
      </c>
      <c r="H723" t="s">
        <v>768</v>
      </c>
    </row>
    <row r="724" spans="1:8" x14ac:dyDescent="0.25">
      <c r="A724">
        <v>722</v>
      </c>
      <c r="B724" t="s">
        <v>458</v>
      </c>
      <c r="C724" t="s">
        <v>746</v>
      </c>
      <c r="D724" t="s">
        <v>20</v>
      </c>
      <c r="E724" t="s">
        <v>44</v>
      </c>
      <c r="F724">
        <v>112</v>
      </c>
      <c r="G724">
        <v>46</v>
      </c>
      <c r="H724" t="s">
        <v>769</v>
      </c>
    </row>
    <row r="725" spans="1:8" x14ac:dyDescent="0.25">
      <c r="A725">
        <v>723</v>
      </c>
      <c r="B725" t="s">
        <v>458</v>
      </c>
      <c r="C725" t="s">
        <v>746</v>
      </c>
      <c r="D725" t="s">
        <v>22</v>
      </c>
      <c r="E725" t="s">
        <v>44</v>
      </c>
      <c r="F725">
        <v>112</v>
      </c>
      <c r="G725">
        <v>50</v>
      </c>
      <c r="H725" t="s">
        <v>770</v>
      </c>
    </row>
    <row r="726" spans="1:8" x14ac:dyDescent="0.25">
      <c r="A726">
        <v>724</v>
      </c>
      <c r="B726" t="s">
        <v>458</v>
      </c>
      <c r="C726" t="s">
        <v>746</v>
      </c>
      <c r="D726" t="s">
        <v>24</v>
      </c>
      <c r="E726" t="s">
        <v>44</v>
      </c>
      <c r="F726">
        <v>112</v>
      </c>
      <c r="G726">
        <v>69</v>
      </c>
      <c r="H726" t="s">
        <v>771</v>
      </c>
    </row>
    <row r="727" spans="1:8" x14ac:dyDescent="0.25">
      <c r="A727">
        <v>725</v>
      </c>
      <c r="B727" t="s">
        <v>458</v>
      </c>
      <c r="C727" t="s">
        <v>746</v>
      </c>
      <c r="D727" t="s">
        <v>15</v>
      </c>
      <c r="E727" t="s">
        <v>50</v>
      </c>
      <c r="F727">
        <v>112</v>
      </c>
      <c r="G727">
        <v>56</v>
      </c>
      <c r="H727" t="s">
        <v>772</v>
      </c>
    </row>
    <row r="728" spans="1:8" x14ac:dyDescent="0.25">
      <c r="A728">
        <v>726</v>
      </c>
      <c r="B728" t="s">
        <v>458</v>
      </c>
      <c r="C728" t="s">
        <v>746</v>
      </c>
      <c r="D728" t="s">
        <v>18</v>
      </c>
      <c r="E728" t="s">
        <v>50</v>
      </c>
      <c r="F728">
        <v>112</v>
      </c>
      <c r="G728">
        <v>41</v>
      </c>
      <c r="H728" t="s">
        <v>773</v>
      </c>
    </row>
    <row r="729" spans="1:8" x14ac:dyDescent="0.25">
      <c r="A729">
        <v>727</v>
      </c>
      <c r="B729" t="s">
        <v>458</v>
      </c>
      <c r="C729" t="s">
        <v>746</v>
      </c>
      <c r="D729" t="s">
        <v>20</v>
      </c>
      <c r="E729" t="s">
        <v>50</v>
      </c>
      <c r="F729">
        <v>112</v>
      </c>
      <c r="G729">
        <v>42</v>
      </c>
      <c r="H729" t="s">
        <v>774</v>
      </c>
    </row>
    <row r="730" spans="1:8" x14ac:dyDescent="0.25">
      <c r="A730">
        <v>728</v>
      </c>
      <c r="B730" t="s">
        <v>458</v>
      </c>
      <c r="C730" t="s">
        <v>746</v>
      </c>
      <c r="D730" t="s">
        <v>22</v>
      </c>
      <c r="E730" t="s">
        <v>50</v>
      </c>
      <c r="F730">
        <v>112</v>
      </c>
      <c r="G730">
        <v>71</v>
      </c>
      <c r="H730" t="s">
        <v>775</v>
      </c>
    </row>
    <row r="731" spans="1:8" x14ac:dyDescent="0.25">
      <c r="A731">
        <v>729</v>
      </c>
      <c r="B731" t="s">
        <v>458</v>
      </c>
      <c r="C731" t="s">
        <v>746</v>
      </c>
      <c r="D731" t="s">
        <v>24</v>
      </c>
      <c r="E731" t="s">
        <v>50</v>
      </c>
      <c r="F731">
        <v>112</v>
      </c>
      <c r="G731">
        <v>64</v>
      </c>
      <c r="H731" t="s">
        <v>776</v>
      </c>
    </row>
    <row r="732" spans="1:8" x14ac:dyDescent="0.25">
      <c r="A732">
        <v>730</v>
      </c>
      <c r="B732" t="s">
        <v>458</v>
      </c>
      <c r="C732" t="s">
        <v>746</v>
      </c>
      <c r="D732" t="s">
        <v>15</v>
      </c>
      <c r="E732" t="s">
        <v>56</v>
      </c>
      <c r="F732">
        <v>112</v>
      </c>
      <c r="G732">
        <v>64</v>
      </c>
      <c r="H732" t="s">
        <v>777</v>
      </c>
    </row>
    <row r="733" spans="1:8" x14ac:dyDescent="0.25">
      <c r="A733">
        <v>731</v>
      </c>
      <c r="B733" t="s">
        <v>458</v>
      </c>
      <c r="C733" t="s">
        <v>746</v>
      </c>
      <c r="D733" t="s">
        <v>18</v>
      </c>
      <c r="E733" t="s">
        <v>56</v>
      </c>
      <c r="F733">
        <v>112</v>
      </c>
      <c r="G733">
        <v>69</v>
      </c>
      <c r="H733" t="s">
        <v>778</v>
      </c>
    </row>
    <row r="734" spans="1:8" x14ac:dyDescent="0.25">
      <c r="A734">
        <v>732</v>
      </c>
      <c r="B734" t="s">
        <v>458</v>
      </c>
      <c r="C734" t="s">
        <v>746</v>
      </c>
      <c r="D734" t="s">
        <v>20</v>
      </c>
      <c r="E734" t="s">
        <v>56</v>
      </c>
      <c r="F734">
        <v>112</v>
      </c>
      <c r="G734">
        <v>61</v>
      </c>
      <c r="H734" t="s">
        <v>779</v>
      </c>
    </row>
    <row r="735" spans="1:8" x14ac:dyDescent="0.25">
      <c r="A735">
        <v>733</v>
      </c>
      <c r="B735" t="s">
        <v>458</v>
      </c>
      <c r="C735" t="s">
        <v>746</v>
      </c>
      <c r="D735" t="s">
        <v>22</v>
      </c>
      <c r="E735" t="s">
        <v>56</v>
      </c>
      <c r="F735">
        <v>112</v>
      </c>
      <c r="G735">
        <v>76</v>
      </c>
      <c r="H735" t="s">
        <v>780</v>
      </c>
    </row>
    <row r="736" spans="1:8" x14ac:dyDescent="0.25">
      <c r="A736">
        <v>734</v>
      </c>
      <c r="B736" t="s">
        <v>458</v>
      </c>
      <c r="C736" t="s">
        <v>746</v>
      </c>
      <c r="D736" t="s">
        <v>24</v>
      </c>
      <c r="E736" t="s">
        <v>56</v>
      </c>
      <c r="F736">
        <v>112</v>
      </c>
      <c r="G736">
        <v>52</v>
      </c>
      <c r="H736" t="s">
        <v>781</v>
      </c>
    </row>
    <row r="737" spans="1:8" x14ac:dyDescent="0.25">
      <c r="A737">
        <v>735</v>
      </c>
      <c r="B737" t="s">
        <v>458</v>
      </c>
      <c r="C737" t="s">
        <v>782</v>
      </c>
      <c r="D737" t="s">
        <v>15</v>
      </c>
      <c r="E737" t="s">
        <v>16</v>
      </c>
      <c r="F737">
        <v>102</v>
      </c>
      <c r="G737">
        <v>66</v>
      </c>
      <c r="H737" t="s">
        <v>783</v>
      </c>
    </row>
    <row r="738" spans="1:8" x14ac:dyDescent="0.25">
      <c r="A738">
        <v>736</v>
      </c>
      <c r="B738" t="s">
        <v>458</v>
      </c>
      <c r="C738" t="s">
        <v>782</v>
      </c>
      <c r="D738" t="s">
        <v>18</v>
      </c>
      <c r="E738" t="s">
        <v>16</v>
      </c>
      <c r="F738">
        <v>102</v>
      </c>
      <c r="G738">
        <v>67</v>
      </c>
      <c r="H738" t="s">
        <v>784</v>
      </c>
    </row>
    <row r="739" spans="1:8" x14ac:dyDescent="0.25">
      <c r="A739">
        <v>737</v>
      </c>
      <c r="B739" t="s">
        <v>458</v>
      </c>
      <c r="C739" t="s">
        <v>782</v>
      </c>
      <c r="D739" t="s">
        <v>20</v>
      </c>
      <c r="E739" t="s">
        <v>16</v>
      </c>
      <c r="F739">
        <v>102</v>
      </c>
      <c r="G739">
        <v>59</v>
      </c>
      <c r="H739" t="s">
        <v>785</v>
      </c>
    </row>
    <row r="740" spans="1:8" x14ac:dyDescent="0.25">
      <c r="A740">
        <v>738</v>
      </c>
      <c r="B740" t="s">
        <v>458</v>
      </c>
      <c r="C740" t="s">
        <v>782</v>
      </c>
      <c r="D740" t="s">
        <v>22</v>
      </c>
      <c r="E740" t="s">
        <v>16</v>
      </c>
      <c r="F740">
        <v>102</v>
      </c>
      <c r="G740">
        <v>42</v>
      </c>
      <c r="H740" t="s">
        <v>786</v>
      </c>
    </row>
    <row r="741" spans="1:8" x14ac:dyDescent="0.25">
      <c r="A741">
        <v>739</v>
      </c>
      <c r="B741" t="s">
        <v>458</v>
      </c>
      <c r="C741" t="s">
        <v>782</v>
      </c>
      <c r="D741" t="s">
        <v>24</v>
      </c>
      <c r="E741" t="s">
        <v>16</v>
      </c>
      <c r="F741">
        <v>102</v>
      </c>
      <c r="G741">
        <v>58</v>
      </c>
      <c r="H741" t="s">
        <v>787</v>
      </c>
    </row>
    <row r="742" spans="1:8" x14ac:dyDescent="0.25">
      <c r="A742">
        <v>740</v>
      </c>
      <c r="B742" t="s">
        <v>458</v>
      </c>
      <c r="C742" t="s">
        <v>782</v>
      </c>
      <c r="D742" t="s">
        <v>15</v>
      </c>
      <c r="E742" t="s">
        <v>26</v>
      </c>
      <c r="F742">
        <v>102</v>
      </c>
      <c r="G742">
        <v>78</v>
      </c>
      <c r="H742" t="s">
        <v>788</v>
      </c>
    </row>
    <row r="743" spans="1:8" x14ac:dyDescent="0.25">
      <c r="A743">
        <v>741</v>
      </c>
      <c r="B743" t="s">
        <v>458</v>
      </c>
      <c r="C743" t="s">
        <v>782</v>
      </c>
      <c r="D743" t="s">
        <v>18</v>
      </c>
      <c r="E743" t="s">
        <v>26</v>
      </c>
      <c r="F743">
        <v>102</v>
      </c>
      <c r="G743">
        <v>73</v>
      </c>
      <c r="H743" t="s">
        <v>789</v>
      </c>
    </row>
    <row r="744" spans="1:8" x14ac:dyDescent="0.25">
      <c r="A744">
        <v>742</v>
      </c>
      <c r="B744" t="s">
        <v>458</v>
      </c>
      <c r="C744" t="s">
        <v>782</v>
      </c>
      <c r="D744" t="s">
        <v>20</v>
      </c>
      <c r="E744" t="s">
        <v>26</v>
      </c>
      <c r="F744">
        <v>102</v>
      </c>
      <c r="G744">
        <v>47</v>
      </c>
      <c r="H744" t="s">
        <v>790</v>
      </c>
    </row>
    <row r="745" spans="1:8" x14ac:dyDescent="0.25">
      <c r="A745">
        <v>743</v>
      </c>
      <c r="B745" t="s">
        <v>458</v>
      </c>
      <c r="C745" t="s">
        <v>782</v>
      </c>
      <c r="D745" t="s">
        <v>22</v>
      </c>
      <c r="E745" t="s">
        <v>26</v>
      </c>
      <c r="F745">
        <v>102</v>
      </c>
      <c r="G745">
        <v>45</v>
      </c>
      <c r="H745" t="s">
        <v>791</v>
      </c>
    </row>
    <row r="746" spans="1:8" x14ac:dyDescent="0.25">
      <c r="A746">
        <v>744</v>
      </c>
      <c r="B746" t="s">
        <v>458</v>
      </c>
      <c r="C746" t="s">
        <v>782</v>
      </c>
      <c r="D746" t="s">
        <v>24</v>
      </c>
      <c r="E746" t="s">
        <v>26</v>
      </c>
      <c r="F746">
        <v>102</v>
      </c>
      <c r="G746">
        <v>69</v>
      </c>
      <c r="H746" t="s">
        <v>792</v>
      </c>
    </row>
    <row r="747" spans="1:8" x14ac:dyDescent="0.25">
      <c r="A747">
        <v>745</v>
      </c>
      <c r="B747" t="s">
        <v>458</v>
      </c>
      <c r="C747" t="s">
        <v>782</v>
      </c>
      <c r="D747" t="s">
        <v>15</v>
      </c>
      <c r="E747" t="s">
        <v>32</v>
      </c>
      <c r="F747">
        <v>102</v>
      </c>
      <c r="G747">
        <v>69</v>
      </c>
      <c r="H747" t="s">
        <v>793</v>
      </c>
    </row>
    <row r="748" spans="1:8" x14ac:dyDescent="0.25">
      <c r="A748">
        <v>746</v>
      </c>
      <c r="B748" t="s">
        <v>458</v>
      </c>
      <c r="C748" t="s">
        <v>782</v>
      </c>
      <c r="D748" t="s">
        <v>18</v>
      </c>
      <c r="E748" t="s">
        <v>32</v>
      </c>
      <c r="F748">
        <v>102</v>
      </c>
      <c r="G748">
        <v>49</v>
      </c>
      <c r="H748" t="s">
        <v>794</v>
      </c>
    </row>
    <row r="749" spans="1:8" x14ac:dyDescent="0.25">
      <c r="A749">
        <v>747</v>
      </c>
      <c r="B749" t="s">
        <v>458</v>
      </c>
      <c r="C749" t="s">
        <v>782</v>
      </c>
      <c r="D749" t="s">
        <v>20</v>
      </c>
      <c r="E749" t="s">
        <v>32</v>
      </c>
      <c r="F749">
        <v>102</v>
      </c>
      <c r="G749">
        <v>78</v>
      </c>
      <c r="H749" t="s">
        <v>795</v>
      </c>
    </row>
    <row r="750" spans="1:8" x14ac:dyDescent="0.25">
      <c r="A750">
        <v>748</v>
      </c>
      <c r="B750" t="s">
        <v>458</v>
      </c>
      <c r="C750" t="s">
        <v>782</v>
      </c>
      <c r="D750" t="s">
        <v>22</v>
      </c>
      <c r="E750" t="s">
        <v>32</v>
      </c>
      <c r="F750">
        <v>102</v>
      </c>
      <c r="G750">
        <v>63</v>
      </c>
      <c r="H750" t="s">
        <v>796</v>
      </c>
    </row>
    <row r="751" spans="1:8" x14ac:dyDescent="0.25">
      <c r="A751">
        <v>749</v>
      </c>
      <c r="B751" t="s">
        <v>458</v>
      </c>
      <c r="C751" t="s">
        <v>782</v>
      </c>
      <c r="D751" t="s">
        <v>24</v>
      </c>
      <c r="E751" t="s">
        <v>32</v>
      </c>
      <c r="F751">
        <v>102</v>
      </c>
      <c r="G751">
        <v>53</v>
      </c>
      <c r="H751" t="s">
        <v>797</v>
      </c>
    </row>
    <row r="752" spans="1:8" x14ac:dyDescent="0.25">
      <c r="A752">
        <v>750</v>
      </c>
      <c r="B752" t="s">
        <v>458</v>
      </c>
      <c r="C752" t="s">
        <v>782</v>
      </c>
      <c r="D752" t="s">
        <v>15</v>
      </c>
      <c r="E752" t="s">
        <v>38</v>
      </c>
      <c r="F752">
        <v>102</v>
      </c>
      <c r="G752">
        <v>61</v>
      </c>
      <c r="H752" t="s">
        <v>798</v>
      </c>
    </row>
    <row r="753" spans="1:8" x14ac:dyDescent="0.25">
      <c r="A753">
        <v>751</v>
      </c>
      <c r="B753" t="s">
        <v>458</v>
      </c>
      <c r="C753" t="s">
        <v>782</v>
      </c>
      <c r="D753" t="s">
        <v>18</v>
      </c>
      <c r="E753" t="s">
        <v>38</v>
      </c>
      <c r="F753">
        <v>102</v>
      </c>
      <c r="G753">
        <v>41</v>
      </c>
      <c r="H753" t="s">
        <v>799</v>
      </c>
    </row>
    <row r="754" spans="1:8" x14ac:dyDescent="0.25">
      <c r="A754">
        <v>752</v>
      </c>
      <c r="B754" t="s">
        <v>458</v>
      </c>
      <c r="C754" t="s">
        <v>782</v>
      </c>
      <c r="D754" t="s">
        <v>20</v>
      </c>
      <c r="E754" t="s">
        <v>38</v>
      </c>
      <c r="F754">
        <v>102</v>
      </c>
      <c r="G754">
        <v>49</v>
      </c>
      <c r="H754" t="s">
        <v>800</v>
      </c>
    </row>
    <row r="755" spans="1:8" x14ac:dyDescent="0.25">
      <c r="A755">
        <v>753</v>
      </c>
      <c r="B755" t="s">
        <v>458</v>
      </c>
      <c r="C755" t="s">
        <v>782</v>
      </c>
      <c r="D755" t="s">
        <v>22</v>
      </c>
      <c r="E755" t="s">
        <v>38</v>
      </c>
      <c r="F755">
        <v>102</v>
      </c>
      <c r="G755">
        <v>73</v>
      </c>
      <c r="H755" t="s">
        <v>801</v>
      </c>
    </row>
    <row r="756" spans="1:8" x14ac:dyDescent="0.25">
      <c r="A756">
        <v>754</v>
      </c>
      <c r="B756" t="s">
        <v>458</v>
      </c>
      <c r="C756" t="s">
        <v>782</v>
      </c>
      <c r="D756" t="s">
        <v>24</v>
      </c>
      <c r="E756" t="s">
        <v>38</v>
      </c>
      <c r="F756">
        <v>102</v>
      </c>
      <c r="G756">
        <v>68</v>
      </c>
      <c r="H756" t="s">
        <v>802</v>
      </c>
    </row>
    <row r="757" spans="1:8" x14ac:dyDescent="0.25">
      <c r="A757">
        <v>755</v>
      </c>
      <c r="B757" t="s">
        <v>458</v>
      </c>
      <c r="C757" t="s">
        <v>782</v>
      </c>
      <c r="D757" t="s">
        <v>15</v>
      </c>
      <c r="E757" t="s">
        <v>44</v>
      </c>
      <c r="F757">
        <v>102</v>
      </c>
      <c r="G757">
        <v>48</v>
      </c>
      <c r="H757" t="s">
        <v>803</v>
      </c>
    </row>
    <row r="758" spans="1:8" x14ac:dyDescent="0.25">
      <c r="A758">
        <v>756</v>
      </c>
      <c r="B758" t="s">
        <v>458</v>
      </c>
      <c r="C758" t="s">
        <v>782</v>
      </c>
      <c r="D758" t="s">
        <v>18</v>
      </c>
      <c r="E758" t="s">
        <v>44</v>
      </c>
      <c r="F758">
        <v>102</v>
      </c>
      <c r="G758">
        <v>50</v>
      </c>
      <c r="H758" t="s">
        <v>804</v>
      </c>
    </row>
    <row r="759" spans="1:8" x14ac:dyDescent="0.25">
      <c r="A759">
        <v>757</v>
      </c>
      <c r="B759" t="s">
        <v>458</v>
      </c>
      <c r="C759" t="s">
        <v>782</v>
      </c>
      <c r="D759" t="s">
        <v>20</v>
      </c>
      <c r="E759" t="s">
        <v>44</v>
      </c>
      <c r="F759">
        <v>102</v>
      </c>
      <c r="G759">
        <v>71</v>
      </c>
      <c r="H759" t="s">
        <v>805</v>
      </c>
    </row>
    <row r="760" spans="1:8" x14ac:dyDescent="0.25">
      <c r="A760">
        <v>758</v>
      </c>
      <c r="B760" t="s">
        <v>458</v>
      </c>
      <c r="C760" t="s">
        <v>782</v>
      </c>
      <c r="D760" t="s">
        <v>22</v>
      </c>
      <c r="E760" t="s">
        <v>44</v>
      </c>
      <c r="F760">
        <v>102</v>
      </c>
      <c r="G760">
        <v>64</v>
      </c>
      <c r="H760" t="s">
        <v>806</v>
      </c>
    </row>
    <row r="761" spans="1:8" x14ac:dyDescent="0.25">
      <c r="A761">
        <v>759</v>
      </c>
      <c r="B761" t="s">
        <v>458</v>
      </c>
      <c r="C761" t="s">
        <v>782</v>
      </c>
      <c r="D761" t="s">
        <v>24</v>
      </c>
      <c r="E761" t="s">
        <v>44</v>
      </c>
      <c r="F761">
        <v>102</v>
      </c>
      <c r="G761">
        <v>77</v>
      </c>
      <c r="H761" t="s">
        <v>807</v>
      </c>
    </row>
    <row r="762" spans="1:8" x14ac:dyDescent="0.25">
      <c r="A762">
        <v>760</v>
      </c>
      <c r="B762" t="s">
        <v>458</v>
      </c>
      <c r="C762" t="s">
        <v>782</v>
      </c>
      <c r="D762" t="s">
        <v>15</v>
      </c>
      <c r="E762" t="s">
        <v>50</v>
      </c>
      <c r="F762">
        <v>102</v>
      </c>
      <c r="G762">
        <v>45</v>
      </c>
      <c r="H762" t="s">
        <v>808</v>
      </c>
    </row>
    <row r="763" spans="1:8" x14ac:dyDescent="0.25">
      <c r="A763">
        <v>761</v>
      </c>
      <c r="B763" t="s">
        <v>458</v>
      </c>
      <c r="C763" t="s">
        <v>782</v>
      </c>
      <c r="D763" t="s">
        <v>18</v>
      </c>
      <c r="E763" t="s">
        <v>50</v>
      </c>
      <c r="F763">
        <v>102</v>
      </c>
      <c r="G763">
        <v>49</v>
      </c>
      <c r="H763" t="s">
        <v>809</v>
      </c>
    </row>
    <row r="764" spans="1:8" x14ac:dyDescent="0.25">
      <c r="A764">
        <v>762</v>
      </c>
      <c r="B764" t="s">
        <v>458</v>
      </c>
      <c r="C764" t="s">
        <v>782</v>
      </c>
      <c r="D764" t="s">
        <v>20</v>
      </c>
      <c r="E764" t="s">
        <v>50</v>
      </c>
      <c r="F764">
        <v>102</v>
      </c>
      <c r="G764">
        <v>52</v>
      </c>
      <c r="H764" t="s">
        <v>810</v>
      </c>
    </row>
    <row r="765" spans="1:8" x14ac:dyDescent="0.25">
      <c r="A765">
        <v>763</v>
      </c>
      <c r="B765" t="s">
        <v>458</v>
      </c>
      <c r="C765" t="s">
        <v>782</v>
      </c>
      <c r="D765" t="s">
        <v>22</v>
      </c>
      <c r="E765" t="s">
        <v>50</v>
      </c>
      <c r="F765">
        <v>102</v>
      </c>
      <c r="G765">
        <v>45</v>
      </c>
      <c r="H765" t="s">
        <v>811</v>
      </c>
    </row>
    <row r="766" spans="1:8" x14ac:dyDescent="0.25">
      <c r="A766">
        <v>764</v>
      </c>
      <c r="B766" t="s">
        <v>458</v>
      </c>
      <c r="C766" t="s">
        <v>782</v>
      </c>
      <c r="D766" t="s">
        <v>24</v>
      </c>
      <c r="E766" t="s">
        <v>50</v>
      </c>
      <c r="F766">
        <v>102</v>
      </c>
      <c r="G766">
        <v>47</v>
      </c>
      <c r="H766" t="s">
        <v>812</v>
      </c>
    </row>
    <row r="767" spans="1:8" x14ac:dyDescent="0.25">
      <c r="A767">
        <v>765</v>
      </c>
      <c r="B767" t="s">
        <v>458</v>
      </c>
      <c r="C767" t="s">
        <v>782</v>
      </c>
      <c r="D767" t="s">
        <v>15</v>
      </c>
      <c r="E767" t="s">
        <v>56</v>
      </c>
      <c r="F767">
        <v>102</v>
      </c>
      <c r="G767">
        <v>54</v>
      </c>
      <c r="H767" t="s">
        <v>813</v>
      </c>
    </row>
    <row r="768" spans="1:8" x14ac:dyDescent="0.25">
      <c r="A768">
        <v>766</v>
      </c>
      <c r="B768" t="s">
        <v>458</v>
      </c>
      <c r="C768" t="s">
        <v>782</v>
      </c>
      <c r="D768" t="s">
        <v>18</v>
      </c>
      <c r="E768" t="s">
        <v>56</v>
      </c>
      <c r="F768">
        <v>102</v>
      </c>
      <c r="G768">
        <v>73</v>
      </c>
      <c r="H768" t="s">
        <v>814</v>
      </c>
    </row>
    <row r="769" spans="1:8" x14ac:dyDescent="0.25">
      <c r="A769">
        <v>767</v>
      </c>
      <c r="B769" t="s">
        <v>458</v>
      </c>
      <c r="C769" t="s">
        <v>782</v>
      </c>
      <c r="D769" t="s">
        <v>20</v>
      </c>
      <c r="E769" t="s">
        <v>56</v>
      </c>
      <c r="F769">
        <v>102</v>
      </c>
      <c r="G769">
        <v>77</v>
      </c>
      <c r="H769" t="s">
        <v>815</v>
      </c>
    </row>
    <row r="770" spans="1:8" x14ac:dyDescent="0.25">
      <c r="A770">
        <v>768</v>
      </c>
      <c r="B770" t="s">
        <v>458</v>
      </c>
      <c r="C770" t="s">
        <v>782</v>
      </c>
      <c r="D770" t="s">
        <v>22</v>
      </c>
      <c r="E770" t="s">
        <v>56</v>
      </c>
      <c r="F770">
        <v>102</v>
      </c>
      <c r="G770">
        <v>65</v>
      </c>
      <c r="H770" t="s">
        <v>816</v>
      </c>
    </row>
    <row r="771" spans="1:8" x14ac:dyDescent="0.25">
      <c r="A771">
        <v>769</v>
      </c>
      <c r="B771" t="s">
        <v>458</v>
      </c>
      <c r="C771" t="s">
        <v>782</v>
      </c>
      <c r="D771" t="s">
        <v>24</v>
      </c>
      <c r="E771" t="s">
        <v>56</v>
      </c>
      <c r="F771">
        <v>102</v>
      </c>
      <c r="G771">
        <v>42</v>
      </c>
      <c r="H771" t="s">
        <v>817</v>
      </c>
    </row>
    <row r="772" spans="1:8" x14ac:dyDescent="0.25">
      <c r="A772">
        <v>770</v>
      </c>
      <c r="B772" t="s">
        <v>458</v>
      </c>
      <c r="C772" t="s">
        <v>818</v>
      </c>
      <c r="D772" t="s">
        <v>15</v>
      </c>
      <c r="E772" t="s">
        <v>16</v>
      </c>
      <c r="F772">
        <v>114</v>
      </c>
      <c r="G772">
        <v>54</v>
      </c>
      <c r="H772" t="s">
        <v>819</v>
      </c>
    </row>
    <row r="773" spans="1:8" x14ac:dyDescent="0.25">
      <c r="A773">
        <v>771</v>
      </c>
      <c r="B773" t="s">
        <v>458</v>
      </c>
      <c r="C773" t="s">
        <v>818</v>
      </c>
      <c r="D773" t="s">
        <v>18</v>
      </c>
      <c r="E773" t="s">
        <v>16</v>
      </c>
      <c r="F773">
        <v>114</v>
      </c>
      <c r="G773">
        <v>46</v>
      </c>
      <c r="H773" t="s">
        <v>820</v>
      </c>
    </row>
    <row r="774" spans="1:8" x14ac:dyDescent="0.25">
      <c r="A774">
        <v>772</v>
      </c>
      <c r="B774" t="s">
        <v>458</v>
      </c>
      <c r="C774" t="s">
        <v>818</v>
      </c>
      <c r="D774" t="s">
        <v>20</v>
      </c>
      <c r="E774" t="s">
        <v>16</v>
      </c>
      <c r="F774">
        <v>114</v>
      </c>
      <c r="G774">
        <v>55</v>
      </c>
      <c r="H774" t="s">
        <v>821</v>
      </c>
    </row>
    <row r="775" spans="1:8" x14ac:dyDescent="0.25">
      <c r="A775">
        <v>773</v>
      </c>
      <c r="B775" t="s">
        <v>458</v>
      </c>
      <c r="C775" t="s">
        <v>818</v>
      </c>
      <c r="D775" t="s">
        <v>22</v>
      </c>
      <c r="E775" t="s">
        <v>16</v>
      </c>
      <c r="F775">
        <v>114</v>
      </c>
      <c r="G775">
        <v>69</v>
      </c>
      <c r="H775" t="s">
        <v>822</v>
      </c>
    </row>
    <row r="776" spans="1:8" x14ac:dyDescent="0.25">
      <c r="A776">
        <v>774</v>
      </c>
      <c r="B776" t="s">
        <v>458</v>
      </c>
      <c r="C776" t="s">
        <v>818</v>
      </c>
      <c r="D776" t="s">
        <v>24</v>
      </c>
      <c r="E776" t="s">
        <v>16</v>
      </c>
      <c r="F776">
        <v>114</v>
      </c>
      <c r="G776">
        <v>65</v>
      </c>
      <c r="H776" t="s">
        <v>823</v>
      </c>
    </row>
    <row r="777" spans="1:8" x14ac:dyDescent="0.25">
      <c r="A777">
        <v>775</v>
      </c>
      <c r="B777" t="s">
        <v>458</v>
      </c>
      <c r="C777" t="s">
        <v>818</v>
      </c>
      <c r="D777" t="s">
        <v>15</v>
      </c>
      <c r="E777" t="s">
        <v>26</v>
      </c>
      <c r="F777">
        <v>114</v>
      </c>
      <c r="G777">
        <v>79</v>
      </c>
      <c r="H777" t="s">
        <v>824</v>
      </c>
    </row>
    <row r="778" spans="1:8" x14ac:dyDescent="0.25">
      <c r="A778">
        <v>776</v>
      </c>
      <c r="B778" t="s">
        <v>458</v>
      </c>
      <c r="C778" t="s">
        <v>818</v>
      </c>
      <c r="D778" t="s">
        <v>18</v>
      </c>
      <c r="E778" t="s">
        <v>26</v>
      </c>
      <c r="F778">
        <v>114</v>
      </c>
      <c r="G778">
        <v>77</v>
      </c>
      <c r="H778" t="s">
        <v>825</v>
      </c>
    </row>
    <row r="779" spans="1:8" x14ac:dyDescent="0.25">
      <c r="A779">
        <v>777</v>
      </c>
      <c r="B779" t="s">
        <v>458</v>
      </c>
      <c r="C779" t="s">
        <v>818</v>
      </c>
      <c r="D779" t="s">
        <v>20</v>
      </c>
      <c r="E779" t="s">
        <v>26</v>
      </c>
      <c r="F779">
        <v>114</v>
      </c>
      <c r="G779">
        <v>60</v>
      </c>
      <c r="H779" t="s">
        <v>826</v>
      </c>
    </row>
    <row r="780" spans="1:8" x14ac:dyDescent="0.25">
      <c r="A780">
        <v>778</v>
      </c>
      <c r="B780" t="s">
        <v>458</v>
      </c>
      <c r="C780" t="s">
        <v>818</v>
      </c>
      <c r="D780" t="s">
        <v>22</v>
      </c>
      <c r="E780" t="s">
        <v>26</v>
      </c>
      <c r="F780">
        <v>114</v>
      </c>
      <c r="G780">
        <v>56</v>
      </c>
      <c r="H780" t="s">
        <v>827</v>
      </c>
    </row>
    <row r="781" spans="1:8" x14ac:dyDescent="0.25">
      <c r="A781">
        <v>779</v>
      </c>
      <c r="B781" t="s">
        <v>458</v>
      </c>
      <c r="C781" t="s">
        <v>818</v>
      </c>
      <c r="D781" t="s">
        <v>24</v>
      </c>
      <c r="E781" t="s">
        <v>26</v>
      </c>
      <c r="F781">
        <v>114</v>
      </c>
      <c r="G781">
        <v>69</v>
      </c>
      <c r="H781" t="s">
        <v>828</v>
      </c>
    </row>
    <row r="782" spans="1:8" x14ac:dyDescent="0.25">
      <c r="A782">
        <v>780</v>
      </c>
      <c r="B782" t="s">
        <v>458</v>
      </c>
      <c r="C782" t="s">
        <v>818</v>
      </c>
      <c r="D782" t="s">
        <v>15</v>
      </c>
      <c r="E782" t="s">
        <v>32</v>
      </c>
      <c r="F782">
        <v>114</v>
      </c>
      <c r="G782">
        <v>65</v>
      </c>
      <c r="H782" t="s">
        <v>829</v>
      </c>
    </row>
    <row r="783" spans="1:8" x14ac:dyDescent="0.25">
      <c r="A783">
        <v>781</v>
      </c>
      <c r="B783" t="s">
        <v>458</v>
      </c>
      <c r="C783" t="s">
        <v>818</v>
      </c>
      <c r="D783" t="s">
        <v>18</v>
      </c>
      <c r="E783" t="s">
        <v>32</v>
      </c>
      <c r="F783">
        <v>114</v>
      </c>
      <c r="G783">
        <v>42</v>
      </c>
      <c r="H783" t="s">
        <v>830</v>
      </c>
    </row>
    <row r="784" spans="1:8" x14ac:dyDescent="0.25">
      <c r="A784">
        <v>782</v>
      </c>
      <c r="B784" t="s">
        <v>458</v>
      </c>
      <c r="C784" t="s">
        <v>818</v>
      </c>
      <c r="D784" t="s">
        <v>20</v>
      </c>
      <c r="E784" t="s">
        <v>32</v>
      </c>
      <c r="F784">
        <v>114</v>
      </c>
      <c r="G784">
        <v>49</v>
      </c>
      <c r="H784" t="s">
        <v>831</v>
      </c>
    </row>
    <row r="785" spans="1:8" x14ac:dyDescent="0.25">
      <c r="A785">
        <v>783</v>
      </c>
      <c r="B785" t="s">
        <v>458</v>
      </c>
      <c r="C785" t="s">
        <v>818</v>
      </c>
      <c r="D785" t="s">
        <v>22</v>
      </c>
      <c r="E785" t="s">
        <v>32</v>
      </c>
      <c r="F785">
        <v>114</v>
      </c>
      <c r="G785">
        <v>43</v>
      </c>
      <c r="H785" t="s">
        <v>832</v>
      </c>
    </row>
    <row r="786" spans="1:8" x14ac:dyDescent="0.25">
      <c r="A786">
        <v>784</v>
      </c>
      <c r="B786" t="s">
        <v>458</v>
      </c>
      <c r="C786" t="s">
        <v>818</v>
      </c>
      <c r="D786" t="s">
        <v>24</v>
      </c>
      <c r="E786" t="s">
        <v>32</v>
      </c>
      <c r="F786">
        <v>114</v>
      </c>
      <c r="G786">
        <v>67</v>
      </c>
      <c r="H786" t="s">
        <v>833</v>
      </c>
    </row>
    <row r="787" spans="1:8" x14ac:dyDescent="0.25">
      <c r="A787">
        <v>785</v>
      </c>
      <c r="B787" t="s">
        <v>458</v>
      </c>
      <c r="C787" t="s">
        <v>818</v>
      </c>
      <c r="D787" t="s">
        <v>15</v>
      </c>
      <c r="E787" t="s">
        <v>38</v>
      </c>
      <c r="F787">
        <v>114</v>
      </c>
      <c r="G787">
        <v>70</v>
      </c>
      <c r="H787" t="s">
        <v>834</v>
      </c>
    </row>
    <row r="788" spans="1:8" x14ac:dyDescent="0.25">
      <c r="A788">
        <v>786</v>
      </c>
      <c r="B788" t="s">
        <v>458</v>
      </c>
      <c r="C788" t="s">
        <v>818</v>
      </c>
      <c r="D788" t="s">
        <v>18</v>
      </c>
      <c r="E788" t="s">
        <v>38</v>
      </c>
      <c r="F788">
        <v>114</v>
      </c>
      <c r="G788">
        <v>69</v>
      </c>
      <c r="H788" t="s">
        <v>835</v>
      </c>
    </row>
    <row r="789" spans="1:8" x14ac:dyDescent="0.25">
      <c r="A789">
        <v>787</v>
      </c>
      <c r="B789" t="s">
        <v>458</v>
      </c>
      <c r="C789" t="s">
        <v>818</v>
      </c>
      <c r="D789" t="s">
        <v>20</v>
      </c>
      <c r="E789" t="s">
        <v>38</v>
      </c>
      <c r="F789">
        <v>114</v>
      </c>
      <c r="G789">
        <v>47</v>
      </c>
      <c r="H789" t="s">
        <v>836</v>
      </c>
    </row>
    <row r="790" spans="1:8" x14ac:dyDescent="0.25">
      <c r="A790">
        <v>788</v>
      </c>
      <c r="B790" t="s">
        <v>458</v>
      </c>
      <c r="C790" t="s">
        <v>818</v>
      </c>
      <c r="D790" t="s">
        <v>22</v>
      </c>
      <c r="E790" t="s">
        <v>38</v>
      </c>
      <c r="F790">
        <v>114</v>
      </c>
      <c r="G790">
        <v>72</v>
      </c>
      <c r="H790" t="s">
        <v>837</v>
      </c>
    </row>
    <row r="791" spans="1:8" x14ac:dyDescent="0.25">
      <c r="A791">
        <v>789</v>
      </c>
      <c r="B791" t="s">
        <v>458</v>
      </c>
      <c r="C791" t="s">
        <v>818</v>
      </c>
      <c r="D791" t="s">
        <v>24</v>
      </c>
      <c r="E791" t="s">
        <v>38</v>
      </c>
      <c r="F791">
        <v>114</v>
      </c>
      <c r="G791">
        <v>65</v>
      </c>
      <c r="H791" t="s">
        <v>838</v>
      </c>
    </row>
    <row r="792" spans="1:8" x14ac:dyDescent="0.25">
      <c r="A792">
        <v>790</v>
      </c>
      <c r="B792" t="s">
        <v>458</v>
      </c>
      <c r="C792" t="s">
        <v>818</v>
      </c>
      <c r="D792" t="s">
        <v>15</v>
      </c>
      <c r="E792" t="s">
        <v>44</v>
      </c>
      <c r="F792">
        <v>114</v>
      </c>
      <c r="G792">
        <v>61</v>
      </c>
      <c r="H792" t="s">
        <v>839</v>
      </c>
    </row>
    <row r="793" spans="1:8" x14ac:dyDescent="0.25">
      <c r="A793">
        <v>791</v>
      </c>
      <c r="B793" t="s">
        <v>458</v>
      </c>
      <c r="C793" t="s">
        <v>818</v>
      </c>
      <c r="D793" t="s">
        <v>18</v>
      </c>
      <c r="E793" t="s">
        <v>44</v>
      </c>
      <c r="F793">
        <v>114</v>
      </c>
      <c r="G793">
        <v>73</v>
      </c>
      <c r="H793" t="s">
        <v>840</v>
      </c>
    </row>
    <row r="794" spans="1:8" x14ac:dyDescent="0.25">
      <c r="A794">
        <v>792</v>
      </c>
      <c r="B794" t="s">
        <v>458</v>
      </c>
      <c r="C794" t="s">
        <v>818</v>
      </c>
      <c r="D794" t="s">
        <v>20</v>
      </c>
      <c r="E794" t="s">
        <v>44</v>
      </c>
      <c r="F794">
        <v>114</v>
      </c>
      <c r="G794">
        <v>44</v>
      </c>
      <c r="H794" t="s">
        <v>841</v>
      </c>
    </row>
    <row r="795" spans="1:8" x14ac:dyDescent="0.25">
      <c r="A795">
        <v>793</v>
      </c>
      <c r="B795" t="s">
        <v>458</v>
      </c>
      <c r="C795" t="s">
        <v>818</v>
      </c>
      <c r="D795" t="s">
        <v>22</v>
      </c>
      <c r="E795" t="s">
        <v>44</v>
      </c>
      <c r="F795">
        <v>114</v>
      </c>
      <c r="G795">
        <v>66</v>
      </c>
      <c r="H795" t="s">
        <v>842</v>
      </c>
    </row>
    <row r="796" spans="1:8" x14ac:dyDescent="0.25">
      <c r="A796">
        <v>794</v>
      </c>
      <c r="B796" t="s">
        <v>458</v>
      </c>
      <c r="C796" t="s">
        <v>818</v>
      </c>
      <c r="D796" t="s">
        <v>24</v>
      </c>
      <c r="E796" t="s">
        <v>44</v>
      </c>
      <c r="F796">
        <v>114</v>
      </c>
      <c r="G796">
        <v>74</v>
      </c>
      <c r="H796" t="s">
        <v>843</v>
      </c>
    </row>
    <row r="797" spans="1:8" x14ac:dyDescent="0.25">
      <c r="A797">
        <v>795</v>
      </c>
      <c r="B797" t="s">
        <v>458</v>
      </c>
      <c r="C797" t="s">
        <v>818</v>
      </c>
      <c r="D797" t="s">
        <v>15</v>
      </c>
      <c r="E797" t="s">
        <v>50</v>
      </c>
      <c r="F797">
        <v>114</v>
      </c>
      <c r="G797">
        <v>78</v>
      </c>
      <c r="H797" t="s">
        <v>844</v>
      </c>
    </row>
    <row r="798" spans="1:8" x14ac:dyDescent="0.25">
      <c r="A798">
        <v>796</v>
      </c>
      <c r="B798" t="s">
        <v>458</v>
      </c>
      <c r="C798" t="s">
        <v>818</v>
      </c>
      <c r="D798" t="s">
        <v>18</v>
      </c>
      <c r="E798" t="s">
        <v>50</v>
      </c>
      <c r="F798">
        <v>114</v>
      </c>
      <c r="G798">
        <v>44</v>
      </c>
      <c r="H798" t="s">
        <v>845</v>
      </c>
    </row>
    <row r="799" spans="1:8" x14ac:dyDescent="0.25">
      <c r="A799">
        <v>797</v>
      </c>
      <c r="B799" t="s">
        <v>458</v>
      </c>
      <c r="C799" t="s">
        <v>818</v>
      </c>
      <c r="D799" t="s">
        <v>20</v>
      </c>
      <c r="E799" t="s">
        <v>50</v>
      </c>
      <c r="F799">
        <v>114</v>
      </c>
      <c r="G799">
        <v>72</v>
      </c>
      <c r="H799" t="s">
        <v>846</v>
      </c>
    </row>
    <row r="800" spans="1:8" x14ac:dyDescent="0.25">
      <c r="A800">
        <v>798</v>
      </c>
      <c r="B800" t="s">
        <v>458</v>
      </c>
      <c r="C800" t="s">
        <v>818</v>
      </c>
      <c r="D800" t="s">
        <v>22</v>
      </c>
      <c r="E800" t="s">
        <v>50</v>
      </c>
      <c r="F800">
        <v>114</v>
      </c>
      <c r="G800">
        <v>50</v>
      </c>
      <c r="H800" t="s">
        <v>847</v>
      </c>
    </row>
    <row r="801" spans="1:8" x14ac:dyDescent="0.25">
      <c r="A801">
        <v>799</v>
      </c>
      <c r="B801" t="s">
        <v>458</v>
      </c>
      <c r="C801" t="s">
        <v>818</v>
      </c>
      <c r="D801" t="s">
        <v>24</v>
      </c>
      <c r="E801" t="s">
        <v>50</v>
      </c>
      <c r="F801">
        <v>114</v>
      </c>
      <c r="G801">
        <v>43</v>
      </c>
      <c r="H801" t="s">
        <v>848</v>
      </c>
    </row>
    <row r="802" spans="1:8" x14ac:dyDescent="0.25">
      <c r="A802">
        <v>800</v>
      </c>
      <c r="B802" t="s">
        <v>458</v>
      </c>
      <c r="C802" t="s">
        <v>818</v>
      </c>
      <c r="D802" t="s">
        <v>15</v>
      </c>
      <c r="E802" t="s">
        <v>56</v>
      </c>
      <c r="F802">
        <v>114</v>
      </c>
      <c r="G802">
        <v>61</v>
      </c>
      <c r="H802" t="s">
        <v>849</v>
      </c>
    </row>
    <row r="803" spans="1:8" x14ac:dyDescent="0.25">
      <c r="A803">
        <v>801</v>
      </c>
      <c r="B803" t="s">
        <v>458</v>
      </c>
      <c r="C803" t="s">
        <v>818</v>
      </c>
      <c r="D803" t="s">
        <v>18</v>
      </c>
      <c r="E803" t="s">
        <v>56</v>
      </c>
      <c r="F803">
        <v>114</v>
      </c>
      <c r="G803">
        <v>74</v>
      </c>
      <c r="H803" t="s">
        <v>850</v>
      </c>
    </row>
    <row r="804" spans="1:8" x14ac:dyDescent="0.25">
      <c r="A804">
        <v>802</v>
      </c>
      <c r="B804" t="s">
        <v>458</v>
      </c>
      <c r="C804" t="s">
        <v>818</v>
      </c>
      <c r="D804" t="s">
        <v>20</v>
      </c>
      <c r="E804" t="s">
        <v>56</v>
      </c>
      <c r="F804">
        <v>114</v>
      </c>
      <c r="G804">
        <v>78</v>
      </c>
      <c r="H804" t="s">
        <v>851</v>
      </c>
    </row>
    <row r="805" spans="1:8" x14ac:dyDescent="0.25">
      <c r="A805">
        <v>803</v>
      </c>
      <c r="B805" t="s">
        <v>458</v>
      </c>
      <c r="C805" t="s">
        <v>818</v>
      </c>
      <c r="D805" t="s">
        <v>22</v>
      </c>
      <c r="E805" t="s">
        <v>56</v>
      </c>
      <c r="F805">
        <v>114</v>
      </c>
      <c r="G805">
        <v>78</v>
      </c>
      <c r="H805" t="s">
        <v>852</v>
      </c>
    </row>
    <row r="806" spans="1:8" x14ac:dyDescent="0.25">
      <c r="A806">
        <v>804</v>
      </c>
      <c r="B806" t="s">
        <v>458</v>
      </c>
      <c r="C806" t="s">
        <v>818</v>
      </c>
      <c r="D806" t="s">
        <v>24</v>
      </c>
      <c r="E806" t="s">
        <v>56</v>
      </c>
      <c r="F806">
        <v>114</v>
      </c>
      <c r="G806">
        <v>69</v>
      </c>
      <c r="H806" t="s">
        <v>853</v>
      </c>
    </row>
    <row r="807" spans="1:8" x14ac:dyDescent="0.25">
      <c r="A807">
        <v>805</v>
      </c>
      <c r="B807" t="s">
        <v>458</v>
      </c>
      <c r="C807" t="s">
        <v>854</v>
      </c>
      <c r="D807" t="s">
        <v>15</v>
      </c>
      <c r="E807" t="s">
        <v>16</v>
      </c>
      <c r="F807">
        <v>95</v>
      </c>
      <c r="G807">
        <v>74</v>
      </c>
      <c r="H807" t="s">
        <v>855</v>
      </c>
    </row>
    <row r="808" spans="1:8" x14ac:dyDescent="0.25">
      <c r="A808">
        <v>806</v>
      </c>
      <c r="B808" t="s">
        <v>458</v>
      </c>
      <c r="C808" t="s">
        <v>854</v>
      </c>
      <c r="D808" t="s">
        <v>18</v>
      </c>
      <c r="E808" t="s">
        <v>16</v>
      </c>
      <c r="F808">
        <v>95</v>
      </c>
      <c r="G808">
        <v>75</v>
      </c>
      <c r="H808" t="s">
        <v>856</v>
      </c>
    </row>
    <row r="809" spans="1:8" x14ac:dyDescent="0.25">
      <c r="A809">
        <v>807</v>
      </c>
      <c r="B809" t="s">
        <v>458</v>
      </c>
      <c r="C809" t="s">
        <v>854</v>
      </c>
      <c r="D809" t="s">
        <v>20</v>
      </c>
      <c r="E809" t="s">
        <v>16</v>
      </c>
      <c r="F809">
        <v>95</v>
      </c>
      <c r="G809">
        <v>49</v>
      </c>
      <c r="H809" t="s">
        <v>857</v>
      </c>
    </row>
    <row r="810" spans="1:8" x14ac:dyDescent="0.25">
      <c r="A810">
        <v>808</v>
      </c>
      <c r="B810" t="s">
        <v>458</v>
      </c>
      <c r="C810" t="s">
        <v>854</v>
      </c>
      <c r="D810" t="s">
        <v>22</v>
      </c>
      <c r="E810" t="s">
        <v>16</v>
      </c>
      <c r="F810">
        <v>95</v>
      </c>
      <c r="G810">
        <v>40</v>
      </c>
      <c r="H810" t="s">
        <v>858</v>
      </c>
    </row>
    <row r="811" spans="1:8" x14ac:dyDescent="0.25">
      <c r="A811">
        <v>809</v>
      </c>
      <c r="B811" t="s">
        <v>458</v>
      </c>
      <c r="C811" t="s">
        <v>854</v>
      </c>
      <c r="D811" t="s">
        <v>24</v>
      </c>
      <c r="E811" t="s">
        <v>16</v>
      </c>
      <c r="F811">
        <v>95</v>
      </c>
      <c r="G811">
        <v>42</v>
      </c>
      <c r="H811" t="s">
        <v>859</v>
      </c>
    </row>
    <row r="812" spans="1:8" x14ac:dyDescent="0.25">
      <c r="A812">
        <v>810</v>
      </c>
      <c r="B812" t="s">
        <v>458</v>
      </c>
      <c r="C812" t="s">
        <v>854</v>
      </c>
      <c r="D812" t="s">
        <v>15</v>
      </c>
      <c r="E812" t="s">
        <v>26</v>
      </c>
      <c r="F812">
        <v>95</v>
      </c>
      <c r="G812">
        <v>54</v>
      </c>
      <c r="H812" t="s">
        <v>860</v>
      </c>
    </row>
    <row r="813" spans="1:8" x14ac:dyDescent="0.25">
      <c r="A813">
        <v>811</v>
      </c>
      <c r="B813" t="s">
        <v>458</v>
      </c>
      <c r="C813" t="s">
        <v>854</v>
      </c>
      <c r="D813" t="s">
        <v>18</v>
      </c>
      <c r="E813" t="s">
        <v>26</v>
      </c>
      <c r="F813">
        <v>95</v>
      </c>
      <c r="G813">
        <v>53</v>
      </c>
      <c r="H813" t="s">
        <v>861</v>
      </c>
    </row>
    <row r="814" spans="1:8" x14ac:dyDescent="0.25">
      <c r="A814">
        <v>812</v>
      </c>
      <c r="B814" t="s">
        <v>458</v>
      </c>
      <c r="C814" t="s">
        <v>854</v>
      </c>
      <c r="D814" t="s">
        <v>20</v>
      </c>
      <c r="E814" t="s">
        <v>26</v>
      </c>
      <c r="F814">
        <v>95</v>
      </c>
      <c r="G814">
        <v>45</v>
      </c>
      <c r="H814" t="s">
        <v>862</v>
      </c>
    </row>
    <row r="815" spans="1:8" x14ac:dyDescent="0.25">
      <c r="A815">
        <v>813</v>
      </c>
      <c r="B815" t="s">
        <v>458</v>
      </c>
      <c r="C815" t="s">
        <v>854</v>
      </c>
      <c r="D815" t="s">
        <v>22</v>
      </c>
      <c r="E815" t="s">
        <v>26</v>
      </c>
      <c r="F815">
        <v>95</v>
      </c>
      <c r="G815">
        <v>58</v>
      </c>
      <c r="H815" t="s">
        <v>863</v>
      </c>
    </row>
    <row r="816" spans="1:8" x14ac:dyDescent="0.25">
      <c r="A816">
        <v>814</v>
      </c>
      <c r="B816" t="s">
        <v>458</v>
      </c>
      <c r="C816" t="s">
        <v>854</v>
      </c>
      <c r="D816" t="s">
        <v>24</v>
      </c>
      <c r="E816" t="s">
        <v>26</v>
      </c>
      <c r="F816">
        <v>95</v>
      </c>
      <c r="G816">
        <v>60</v>
      </c>
      <c r="H816" t="s">
        <v>864</v>
      </c>
    </row>
    <row r="817" spans="1:8" x14ac:dyDescent="0.25">
      <c r="A817">
        <v>815</v>
      </c>
      <c r="B817" t="s">
        <v>458</v>
      </c>
      <c r="C817" t="s">
        <v>854</v>
      </c>
      <c r="D817" t="s">
        <v>15</v>
      </c>
      <c r="E817" t="s">
        <v>32</v>
      </c>
      <c r="F817">
        <v>95</v>
      </c>
      <c r="G817">
        <v>66</v>
      </c>
      <c r="H817" t="s">
        <v>865</v>
      </c>
    </row>
    <row r="818" spans="1:8" x14ac:dyDescent="0.25">
      <c r="A818">
        <v>816</v>
      </c>
      <c r="B818" t="s">
        <v>458</v>
      </c>
      <c r="C818" t="s">
        <v>854</v>
      </c>
      <c r="D818" t="s">
        <v>18</v>
      </c>
      <c r="E818" t="s">
        <v>32</v>
      </c>
      <c r="F818">
        <v>95</v>
      </c>
      <c r="G818">
        <v>48</v>
      </c>
      <c r="H818" t="s">
        <v>866</v>
      </c>
    </row>
    <row r="819" spans="1:8" x14ac:dyDescent="0.25">
      <c r="A819">
        <v>817</v>
      </c>
      <c r="B819" t="s">
        <v>458</v>
      </c>
      <c r="C819" t="s">
        <v>854</v>
      </c>
      <c r="D819" t="s">
        <v>20</v>
      </c>
      <c r="E819" t="s">
        <v>32</v>
      </c>
      <c r="F819">
        <v>95</v>
      </c>
      <c r="G819">
        <v>60</v>
      </c>
      <c r="H819" t="s">
        <v>867</v>
      </c>
    </row>
    <row r="820" spans="1:8" x14ac:dyDescent="0.25">
      <c r="A820">
        <v>818</v>
      </c>
      <c r="B820" t="s">
        <v>458</v>
      </c>
      <c r="C820" t="s">
        <v>854</v>
      </c>
      <c r="D820" t="s">
        <v>22</v>
      </c>
      <c r="E820" t="s">
        <v>32</v>
      </c>
      <c r="F820">
        <v>95</v>
      </c>
      <c r="G820">
        <v>58</v>
      </c>
      <c r="H820" t="s">
        <v>868</v>
      </c>
    </row>
    <row r="821" spans="1:8" x14ac:dyDescent="0.25">
      <c r="A821">
        <v>819</v>
      </c>
      <c r="B821" t="s">
        <v>458</v>
      </c>
      <c r="C821" t="s">
        <v>854</v>
      </c>
      <c r="D821" t="s">
        <v>24</v>
      </c>
      <c r="E821" t="s">
        <v>32</v>
      </c>
      <c r="F821">
        <v>95</v>
      </c>
      <c r="G821">
        <v>63</v>
      </c>
      <c r="H821" t="s">
        <v>869</v>
      </c>
    </row>
    <row r="822" spans="1:8" x14ac:dyDescent="0.25">
      <c r="A822">
        <v>820</v>
      </c>
      <c r="B822" t="s">
        <v>458</v>
      </c>
      <c r="C822" t="s">
        <v>854</v>
      </c>
      <c r="D822" t="s">
        <v>15</v>
      </c>
      <c r="E822" t="s">
        <v>38</v>
      </c>
      <c r="F822">
        <v>95</v>
      </c>
      <c r="G822">
        <v>74</v>
      </c>
      <c r="H822" t="s">
        <v>870</v>
      </c>
    </row>
    <row r="823" spans="1:8" x14ac:dyDescent="0.25">
      <c r="A823">
        <v>821</v>
      </c>
      <c r="B823" t="s">
        <v>458</v>
      </c>
      <c r="C823" t="s">
        <v>854</v>
      </c>
      <c r="D823" t="s">
        <v>18</v>
      </c>
      <c r="E823" t="s">
        <v>38</v>
      </c>
      <c r="F823">
        <v>95</v>
      </c>
      <c r="G823">
        <v>66</v>
      </c>
      <c r="H823" t="s">
        <v>871</v>
      </c>
    </row>
    <row r="824" spans="1:8" x14ac:dyDescent="0.25">
      <c r="A824">
        <v>822</v>
      </c>
      <c r="B824" t="s">
        <v>458</v>
      </c>
      <c r="C824" t="s">
        <v>854</v>
      </c>
      <c r="D824" t="s">
        <v>20</v>
      </c>
      <c r="E824" t="s">
        <v>38</v>
      </c>
      <c r="F824">
        <v>95</v>
      </c>
      <c r="G824">
        <v>59</v>
      </c>
      <c r="H824" t="s">
        <v>872</v>
      </c>
    </row>
    <row r="825" spans="1:8" x14ac:dyDescent="0.25">
      <c r="A825">
        <v>823</v>
      </c>
      <c r="B825" t="s">
        <v>458</v>
      </c>
      <c r="C825" t="s">
        <v>854</v>
      </c>
      <c r="D825" t="s">
        <v>22</v>
      </c>
      <c r="E825" t="s">
        <v>38</v>
      </c>
      <c r="F825">
        <v>95</v>
      </c>
      <c r="G825">
        <v>66</v>
      </c>
      <c r="H825" t="s">
        <v>873</v>
      </c>
    </row>
    <row r="826" spans="1:8" x14ac:dyDescent="0.25">
      <c r="A826">
        <v>824</v>
      </c>
      <c r="B826" t="s">
        <v>458</v>
      </c>
      <c r="C826" t="s">
        <v>854</v>
      </c>
      <c r="D826" t="s">
        <v>24</v>
      </c>
      <c r="E826" t="s">
        <v>38</v>
      </c>
      <c r="F826">
        <v>95</v>
      </c>
      <c r="G826">
        <v>51</v>
      </c>
      <c r="H826" t="s">
        <v>874</v>
      </c>
    </row>
    <row r="827" spans="1:8" x14ac:dyDescent="0.25">
      <c r="A827">
        <v>825</v>
      </c>
      <c r="B827" t="s">
        <v>458</v>
      </c>
      <c r="C827" t="s">
        <v>854</v>
      </c>
      <c r="D827" t="s">
        <v>15</v>
      </c>
      <c r="E827" t="s">
        <v>44</v>
      </c>
      <c r="F827">
        <v>95</v>
      </c>
      <c r="G827">
        <v>62</v>
      </c>
      <c r="H827" t="s">
        <v>875</v>
      </c>
    </row>
    <row r="828" spans="1:8" x14ac:dyDescent="0.25">
      <c r="A828">
        <v>826</v>
      </c>
      <c r="B828" t="s">
        <v>458</v>
      </c>
      <c r="C828" t="s">
        <v>854</v>
      </c>
      <c r="D828" t="s">
        <v>18</v>
      </c>
      <c r="E828" t="s">
        <v>44</v>
      </c>
      <c r="F828">
        <v>95</v>
      </c>
      <c r="G828">
        <v>72</v>
      </c>
      <c r="H828" t="s">
        <v>876</v>
      </c>
    </row>
    <row r="829" spans="1:8" x14ac:dyDescent="0.25">
      <c r="A829">
        <v>827</v>
      </c>
      <c r="B829" t="s">
        <v>458</v>
      </c>
      <c r="C829" t="s">
        <v>854</v>
      </c>
      <c r="D829" t="s">
        <v>20</v>
      </c>
      <c r="E829" t="s">
        <v>44</v>
      </c>
      <c r="F829">
        <v>95</v>
      </c>
      <c r="G829">
        <v>73</v>
      </c>
      <c r="H829" t="s">
        <v>877</v>
      </c>
    </row>
    <row r="830" spans="1:8" x14ac:dyDescent="0.25">
      <c r="A830">
        <v>828</v>
      </c>
      <c r="B830" t="s">
        <v>458</v>
      </c>
      <c r="C830" t="s">
        <v>854</v>
      </c>
      <c r="D830" t="s">
        <v>22</v>
      </c>
      <c r="E830" t="s">
        <v>44</v>
      </c>
      <c r="F830">
        <v>95</v>
      </c>
      <c r="G830">
        <v>64</v>
      </c>
      <c r="H830" t="s">
        <v>878</v>
      </c>
    </row>
    <row r="831" spans="1:8" x14ac:dyDescent="0.25">
      <c r="A831">
        <v>829</v>
      </c>
      <c r="B831" t="s">
        <v>458</v>
      </c>
      <c r="C831" t="s">
        <v>854</v>
      </c>
      <c r="D831" t="s">
        <v>24</v>
      </c>
      <c r="E831" t="s">
        <v>44</v>
      </c>
      <c r="F831">
        <v>95</v>
      </c>
      <c r="G831">
        <v>79</v>
      </c>
      <c r="H831" t="s">
        <v>879</v>
      </c>
    </row>
    <row r="832" spans="1:8" x14ac:dyDescent="0.25">
      <c r="A832">
        <v>830</v>
      </c>
      <c r="B832" t="s">
        <v>458</v>
      </c>
      <c r="C832" t="s">
        <v>854</v>
      </c>
      <c r="D832" t="s">
        <v>15</v>
      </c>
      <c r="E832" t="s">
        <v>50</v>
      </c>
      <c r="F832">
        <v>95</v>
      </c>
      <c r="G832">
        <v>68</v>
      </c>
      <c r="H832" t="s">
        <v>880</v>
      </c>
    </row>
    <row r="833" spans="1:8" x14ac:dyDescent="0.25">
      <c r="A833">
        <v>831</v>
      </c>
      <c r="B833" t="s">
        <v>458</v>
      </c>
      <c r="C833" t="s">
        <v>854</v>
      </c>
      <c r="D833" t="s">
        <v>18</v>
      </c>
      <c r="E833" t="s">
        <v>50</v>
      </c>
      <c r="F833">
        <v>95</v>
      </c>
      <c r="G833">
        <v>45</v>
      </c>
      <c r="H833" t="s">
        <v>881</v>
      </c>
    </row>
    <row r="834" spans="1:8" x14ac:dyDescent="0.25">
      <c r="A834">
        <v>832</v>
      </c>
      <c r="B834" t="s">
        <v>458</v>
      </c>
      <c r="C834" t="s">
        <v>854</v>
      </c>
      <c r="D834" t="s">
        <v>20</v>
      </c>
      <c r="E834" t="s">
        <v>50</v>
      </c>
      <c r="F834">
        <v>95</v>
      </c>
      <c r="G834">
        <v>74</v>
      </c>
      <c r="H834" t="s">
        <v>882</v>
      </c>
    </row>
    <row r="835" spans="1:8" x14ac:dyDescent="0.25">
      <c r="A835">
        <v>833</v>
      </c>
      <c r="B835" t="s">
        <v>458</v>
      </c>
      <c r="C835" t="s">
        <v>854</v>
      </c>
      <c r="D835" t="s">
        <v>22</v>
      </c>
      <c r="E835" t="s">
        <v>50</v>
      </c>
      <c r="F835">
        <v>95</v>
      </c>
      <c r="G835">
        <v>66</v>
      </c>
      <c r="H835" t="s">
        <v>883</v>
      </c>
    </row>
    <row r="836" spans="1:8" x14ac:dyDescent="0.25">
      <c r="A836">
        <v>834</v>
      </c>
      <c r="B836" t="s">
        <v>458</v>
      </c>
      <c r="C836" t="s">
        <v>854</v>
      </c>
      <c r="D836" t="s">
        <v>24</v>
      </c>
      <c r="E836" t="s">
        <v>50</v>
      </c>
      <c r="F836">
        <v>95</v>
      </c>
      <c r="G836">
        <v>76</v>
      </c>
      <c r="H836" t="s">
        <v>884</v>
      </c>
    </row>
    <row r="837" spans="1:8" x14ac:dyDescent="0.25">
      <c r="A837">
        <v>835</v>
      </c>
      <c r="B837" t="s">
        <v>458</v>
      </c>
      <c r="C837" t="s">
        <v>854</v>
      </c>
      <c r="D837" t="s">
        <v>15</v>
      </c>
      <c r="E837" t="s">
        <v>56</v>
      </c>
      <c r="F837">
        <v>95</v>
      </c>
      <c r="G837">
        <v>75</v>
      </c>
      <c r="H837" t="s">
        <v>885</v>
      </c>
    </row>
    <row r="838" spans="1:8" x14ac:dyDescent="0.25">
      <c r="A838">
        <v>836</v>
      </c>
      <c r="B838" t="s">
        <v>458</v>
      </c>
      <c r="C838" t="s">
        <v>854</v>
      </c>
      <c r="D838" t="s">
        <v>18</v>
      </c>
      <c r="E838" t="s">
        <v>56</v>
      </c>
      <c r="F838">
        <v>95</v>
      </c>
      <c r="G838">
        <v>49</v>
      </c>
      <c r="H838" t="s">
        <v>886</v>
      </c>
    </row>
    <row r="839" spans="1:8" x14ac:dyDescent="0.25">
      <c r="A839">
        <v>837</v>
      </c>
      <c r="B839" t="s">
        <v>458</v>
      </c>
      <c r="C839" t="s">
        <v>854</v>
      </c>
      <c r="D839" t="s">
        <v>20</v>
      </c>
      <c r="E839" t="s">
        <v>56</v>
      </c>
      <c r="F839">
        <v>95</v>
      </c>
      <c r="G839">
        <v>74</v>
      </c>
      <c r="H839" t="s">
        <v>887</v>
      </c>
    </row>
    <row r="840" spans="1:8" x14ac:dyDescent="0.25">
      <c r="A840">
        <v>838</v>
      </c>
      <c r="B840" t="s">
        <v>458</v>
      </c>
      <c r="C840" t="s">
        <v>854</v>
      </c>
      <c r="D840" t="s">
        <v>22</v>
      </c>
      <c r="E840" t="s">
        <v>56</v>
      </c>
      <c r="F840">
        <v>95</v>
      </c>
      <c r="G840">
        <v>61</v>
      </c>
      <c r="H840" t="s">
        <v>888</v>
      </c>
    </row>
    <row r="841" spans="1:8" x14ac:dyDescent="0.25">
      <c r="A841">
        <v>839</v>
      </c>
      <c r="B841" t="s">
        <v>458</v>
      </c>
      <c r="C841" t="s">
        <v>854</v>
      </c>
      <c r="D841" t="s">
        <v>24</v>
      </c>
      <c r="E841" t="s">
        <v>56</v>
      </c>
      <c r="F841">
        <v>95</v>
      </c>
      <c r="G841">
        <v>70</v>
      </c>
      <c r="H841" t="s">
        <v>889</v>
      </c>
    </row>
    <row r="842" spans="1:8" x14ac:dyDescent="0.25">
      <c r="A842">
        <v>840</v>
      </c>
      <c r="B842" t="s">
        <v>890</v>
      </c>
      <c r="C842" t="s">
        <v>891</v>
      </c>
      <c r="D842" t="s">
        <v>15</v>
      </c>
      <c r="E842" t="s">
        <v>16</v>
      </c>
      <c r="F842">
        <v>100</v>
      </c>
      <c r="G842">
        <v>69</v>
      </c>
      <c r="H842" t="s">
        <v>892</v>
      </c>
    </row>
    <row r="843" spans="1:8" x14ac:dyDescent="0.25">
      <c r="A843">
        <v>841</v>
      </c>
      <c r="B843" t="s">
        <v>890</v>
      </c>
      <c r="C843" t="s">
        <v>891</v>
      </c>
      <c r="D843" t="s">
        <v>18</v>
      </c>
      <c r="E843" t="s">
        <v>16</v>
      </c>
      <c r="F843">
        <v>100</v>
      </c>
      <c r="G843">
        <v>62</v>
      </c>
      <c r="H843" t="s">
        <v>893</v>
      </c>
    </row>
    <row r="844" spans="1:8" x14ac:dyDescent="0.25">
      <c r="A844">
        <v>842</v>
      </c>
      <c r="B844" t="s">
        <v>890</v>
      </c>
      <c r="C844" t="s">
        <v>891</v>
      </c>
      <c r="D844" t="s">
        <v>20</v>
      </c>
      <c r="E844" t="s">
        <v>16</v>
      </c>
      <c r="F844">
        <v>100</v>
      </c>
      <c r="G844">
        <v>54</v>
      </c>
      <c r="H844" t="s">
        <v>894</v>
      </c>
    </row>
    <row r="845" spans="1:8" x14ac:dyDescent="0.25">
      <c r="A845">
        <v>843</v>
      </c>
      <c r="B845" t="s">
        <v>890</v>
      </c>
      <c r="C845" t="s">
        <v>891</v>
      </c>
      <c r="D845" t="s">
        <v>22</v>
      </c>
      <c r="E845" t="s">
        <v>16</v>
      </c>
      <c r="F845">
        <v>100</v>
      </c>
      <c r="G845">
        <v>44</v>
      </c>
      <c r="H845" t="s">
        <v>895</v>
      </c>
    </row>
    <row r="846" spans="1:8" x14ac:dyDescent="0.25">
      <c r="A846">
        <v>844</v>
      </c>
      <c r="B846" t="s">
        <v>890</v>
      </c>
      <c r="C846" t="s">
        <v>891</v>
      </c>
      <c r="D846" t="s">
        <v>24</v>
      </c>
      <c r="E846" t="s">
        <v>16</v>
      </c>
      <c r="F846">
        <v>100</v>
      </c>
      <c r="G846">
        <v>71</v>
      </c>
      <c r="H846" t="s">
        <v>896</v>
      </c>
    </row>
    <row r="847" spans="1:8" x14ac:dyDescent="0.25">
      <c r="A847">
        <v>845</v>
      </c>
      <c r="B847" t="s">
        <v>890</v>
      </c>
      <c r="C847" t="s">
        <v>891</v>
      </c>
      <c r="D847" t="s">
        <v>15</v>
      </c>
      <c r="E847" t="s">
        <v>26</v>
      </c>
      <c r="F847">
        <v>100</v>
      </c>
      <c r="G847">
        <v>53</v>
      </c>
      <c r="H847" t="s">
        <v>897</v>
      </c>
    </row>
    <row r="848" spans="1:8" x14ac:dyDescent="0.25">
      <c r="A848">
        <v>846</v>
      </c>
      <c r="B848" t="s">
        <v>890</v>
      </c>
      <c r="C848" t="s">
        <v>891</v>
      </c>
      <c r="D848" t="s">
        <v>18</v>
      </c>
      <c r="E848" t="s">
        <v>26</v>
      </c>
      <c r="F848">
        <v>100</v>
      </c>
      <c r="G848">
        <v>58</v>
      </c>
      <c r="H848" t="s">
        <v>898</v>
      </c>
    </row>
    <row r="849" spans="1:8" x14ac:dyDescent="0.25">
      <c r="A849">
        <v>847</v>
      </c>
      <c r="B849" t="s">
        <v>890</v>
      </c>
      <c r="C849" t="s">
        <v>891</v>
      </c>
      <c r="D849" t="s">
        <v>20</v>
      </c>
      <c r="E849" t="s">
        <v>26</v>
      </c>
      <c r="F849">
        <v>100</v>
      </c>
      <c r="G849">
        <v>73</v>
      </c>
      <c r="H849" t="s">
        <v>899</v>
      </c>
    </row>
    <row r="850" spans="1:8" x14ac:dyDescent="0.25">
      <c r="A850">
        <v>848</v>
      </c>
      <c r="B850" t="s">
        <v>890</v>
      </c>
      <c r="C850" t="s">
        <v>891</v>
      </c>
      <c r="D850" t="s">
        <v>22</v>
      </c>
      <c r="E850" t="s">
        <v>26</v>
      </c>
      <c r="F850">
        <v>100</v>
      </c>
      <c r="G850">
        <v>60</v>
      </c>
      <c r="H850" t="s">
        <v>900</v>
      </c>
    </row>
    <row r="851" spans="1:8" x14ac:dyDescent="0.25">
      <c r="A851">
        <v>849</v>
      </c>
      <c r="B851" t="s">
        <v>890</v>
      </c>
      <c r="C851" t="s">
        <v>891</v>
      </c>
      <c r="D851" t="s">
        <v>24</v>
      </c>
      <c r="E851" t="s">
        <v>26</v>
      </c>
      <c r="F851">
        <v>100</v>
      </c>
      <c r="G851">
        <v>48</v>
      </c>
      <c r="H851" t="s">
        <v>901</v>
      </c>
    </row>
    <row r="852" spans="1:8" x14ac:dyDescent="0.25">
      <c r="A852">
        <v>850</v>
      </c>
      <c r="B852" t="s">
        <v>890</v>
      </c>
      <c r="C852" t="s">
        <v>891</v>
      </c>
      <c r="D852" t="s">
        <v>15</v>
      </c>
      <c r="E852" t="s">
        <v>32</v>
      </c>
      <c r="F852">
        <v>100</v>
      </c>
      <c r="G852">
        <v>41</v>
      </c>
      <c r="H852" t="s">
        <v>902</v>
      </c>
    </row>
    <row r="853" spans="1:8" x14ac:dyDescent="0.25">
      <c r="A853">
        <v>851</v>
      </c>
      <c r="B853" t="s">
        <v>890</v>
      </c>
      <c r="C853" t="s">
        <v>891</v>
      </c>
      <c r="D853" t="s">
        <v>18</v>
      </c>
      <c r="E853" t="s">
        <v>32</v>
      </c>
      <c r="F853">
        <v>100</v>
      </c>
      <c r="G853">
        <v>40</v>
      </c>
      <c r="H853" t="s">
        <v>903</v>
      </c>
    </row>
    <row r="854" spans="1:8" x14ac:dyDescent="0.25">
      <c r="A854">
        <v>852</v>
      </c>
      <c r="B854" t="s">
        <v>890</v>
      </c>
      <c r="C854" t="s">
        <v>891</v>
      </c>
      <c r="D854" t="s">
        <v>20</v>
      </c>
      <c r="E854" t="s">
        <v>32</v>
      </c>
      <c r="F854">
        <v>100</v>
      </c>
      <c r="G854">
        <v>58</v>
      </c>
      <c r="H854" t="s">
        <v>904</v>
      </c>
    </row>
    <row r="855" spans="1:8" x14ac:dyDescent="0.25">
      <c r="A855">
        <v>853</v>
      </c>
      <c r="B855" t="s">
        <v>890</v>
      </c>
      <c r="C855" t="s">
        <v>891</v>
      </c>
      <c r="D855" t="s">
        <v>22</v>
      </c>
      <c r="E855" t="s">
        <v>32</v>
      </c>
      <c r="F855">
        <v>100</v>
      </c>
      <c r="G855">
        <v>65</v>
      </c>
      <c r="H855" t="s">
        <v>905</v>
      </c>
    </row>
    <row r="856" spans="1:8" x14ac:dyDescent="0.25">
      <c r="A856">
        <v>854</v>
      </c>
      <c r="B856" t="s">
        <v>890</v>
      </c>
      <c r="C856" t="s">
        <v>891</v>
      </c>
      <c r="D856" t="s">
        <v>24</v>
      </c>
      <c r="E856" t="s">
        <v>32</v>
      </c>
      <c r="F856">
        <v>100</v>
      </c>
      <c r="G856">
        <v>59</v>
      </c>
      <c r="H856" t="s">
        <v>906</v>
      </c>
    </row>
    <row r="857" spans="1:8" x14ac:dyDescent="0.25">
      <c r="A857">
        <v>855</v>
      </c>
      <c r="B857" t="s">
        <v>890</v>
      </c>
      <c r="C857" t="s">
        <v>891</v>
      </c>
      <c r="D857" t="s">
        <v>15</v>
      </c>
      <c r="E857" t="s">
        <v>38</v>
      </c>
      <c r="F857">
        <v>100</v>
      </c>
      <c r="G857">
        <v>75</v>
      </c>
      <c r="H857" t="s">
        <v>907</v>
      </c>
    </row>
    <row r="858" spans="1:8" x14ac:dyDescent="0.25">
      <c r="A858">
        <v>856</v>
      </c>
      <c r="B858" t="s">
        <v>890</v>
      </c>
      <c r="C858" t="s">
        <v>891</v>
      </c>
      <c r="D858" t="s">
        <v>18</v>
      </c>
      <c r="E858" t="s">
        <v>38</v>
      </c>
      <c r="F858">
        <v>100</v>
      </c>
      <c r="G858">
        <v>61</v>
      </c>
      <c r="H858" t="s">
        <v>908</v>
      </c>
    </row>
    <row r="859" spans="1:8" x14ac:dyDescent="0.25">
      <c r="A859">
        <v>857</v>
      </c>
      <c r="B859" t="s">
        <v>890</v>
      </c>
      <c r="C859" t="s">
        <v>891</v>
      </c>
      <c r="D859" t="s">
        <v>20</v>
      </c>
      <c r="E859" t="s">
        <v>38</v>
      </c>
      <c r="F859">
        <v>100</v>
      </c>
      <c r="G859">
        <v>49</v>
      </c>
      <c r="H859" t="s">
        <v>909</v>
      </c>
    </row>
    <row r="860" spans="1:8" x14ac:dyDescent="0.25">
      <c r="A860">
        <v>858</v>
      </c>
      <c r="B860" t="s">
        <v>890</v>
      </c>
      <c r="C860" t="s">
        <v>891</v>
      </c>
      <c r="D860" t="s">
        <v>22</v>
      </c>
      <c r="E860" t="s">
        <v>38</v>
      </c>
      <c r="F860">
        <v>100</v>
      </c>
      <c r="G860">
        <v>77</v>
      </c>
      <c r="H860" t="s">
        <v>910</v>
      </c>
    </row>
    <row r="861" spans="1:8" x14ac:dyDescent="0.25">
      <c r="A861">
        <v>859</v>
      </c>
      <c r="B861" t="s">
        <v>890</v>
      </c>
      <c r="C861" t="s">
        <v>891</v>
      </c>
      <c r="D861" t="s">
        <v>24</v>
      </c>
      <c r="E861" t="s">
        <v>38</v>
      </c>
      <c r="F861">
        <v>100</v>
      </c>
      <c r="G861">
        <v>50</v>
      </c>
      <c r="H861" t="s">
        <v>911</v>
      </c>
    </row>
    <row r="862" spans="1:8" x14ac:dyDescent="0.25">
      <c r="A862">
        <v>860</v>
      </c>
      <c r="B862" t="s">
        <v>890</v>
      </c>
      <c r="C862" t="s">
        <v>891</v>
      </c>
      <c r="D862" t="s">
        <v>15</v>
      </c>
      <c r="E862" t="s">
        <v>44</v>
      </c>
      <c r="F862">
        <v>100</v>
      </c>
      <c r="G862">
        <v>69</v>
      </c>
      <c r="H862" t="s">
        <v>912</v>
      </c>
    </row>
    <row r="863" spans="1:8" x14ac:dyDescent="0.25">
      <c r="A863">
        <v>861</v>
      </c>
      <c r="B863" t="s">
        <v>890</v>
      </c>
      <c r="C863" t="s">
        <v>891</v>
      </c>
      <c r="D863" t="s">
        <v>18</v>
      </c>
      <c r="E863" t="s">
        <v>44</v>
      </c>
      <c r="F863">
        <v>100</v>
      </c>
      <c r="G863">
        <v>51</v>
      </c>
      <c r="H863" t="s">
        <v>913</v>
      </c>
    </row>
    <row r="864" spans="1:8" x14ac:dyDescent="0.25">
      <c r="A864">
        <v>862</v>
      </c>
      <c r="B864" t="s">
        <v>890</v>
      </c>
      <c r="C864" t="s">
        <v>891</v>
      </c>
      <c r="D864" t="s">
        <v>20</v>
      </c>
      <c r="E864" t="s">
        <v>44</v>
      </c>
      <c r="F864">
        <v>100</v>
      </c>
      <c r="G864">
        <v>41</v>
      </c>
      <c r="H864" t="s">
        <v>914</v>
      </c>
    </row>
    <row r="865" spans="1:8" x14ac:dyDescent="0.25">
      <c r="A865">
        <v>863</v>
      </c>
      <c r="B865" t="s">
        <v>890</v>
      </c>
      <c r="C865" t="s">
        <v>891</v>
      </c>
      <c r="D865" t="s">
        <v>22</v>
      </c>
      <c r="E865" t="s">
        <v>44</v>
      </c>
      <c r="F865">
        <v>100</v>
      </c>
      <c r="G865">
        <v>46</v>
      </c>
      <c r="H865" t="s">
        <v>915</v>
      </c>
    </row>
    <row r="866" spans="1:8" x14ac:dyDescent="0.25">
      <c r="A866">
        <v>864</v>
      </c>
      <c r="B866" t="s">
        <v>890</v>
      </c>
      <c r="C866" t="s">
        <v>891</v>
      </c>
      <c r="D866" t="s">
        <v>24</v>
      </c>
      <c r="E866" t="s">
        <v>44</v>
      </c>
      <c r="F866">
        <v>100</v>
      </c>
      <c r="G866">
        <v>48</v>
      </c>
      <c r="H866" t="s">
        <v>916</v>
      </c>
    </row>
    <row r="867" spans="1:8" x14ac:dyDescent="0.25">
      <c r="A867">
        <v>865</v>
      </c>
      <c r="B867" t="s">
        <v>890</v>
      </c>
      <c r="C867" t="s">
        <v>891</v>
      </c>
      <c r="D867" t="s">
        <v>15</v>
      </c>
      <c r="E867" t="s">
        <v>50</v>
      </c>
      <c r="F867">
        <v>100</v>
      </c>
      <c r="G867">
        <v>61</v>
      </c>
      <c r="H867" t="s">
        <v>917</v>
      </c>
    </row>
    <row r="868" spans="1:8" x14ac:dyDescent="0.25">
      <c r="A868">
        <v>866</v>
      </c>
      <c r="B868" t="s">
        <v>890</v>
      </c>
      <c r="C868" t="s">
        <v>891</v>
      </c>
      <c r="D868" t="s">
        <v>18</v>
      </c>
      <c r="E868" t="s">
        <v>50</v>
      </c>
      <c r="F868">
        <v>100</v>
      </c>
      <c r="G868">
        <v>67</v>
      </c>
      <c r="H868" t="s">
        <v>918</v>
      </c>
    </row>
    <row r="869" spans="1:8" x14ac:dyDescent="0.25">
      <c r="A869">
        <v>867</v>
      </c>
      <c r="B869" t="s">
        <v>890</v>
      </c>
      <c r="C869" t="s">
        <v>891</v>
      </c>
      <c r="D869" t="s">
        <v>20</v>
      </c>
      <c r="E869" t="s">
        <v>50</v>
      </c>
      <c r="F869">
        <v>100</v>
      </c>
      <c r="G869">
        <v>64</v>
      </c>
      <c r="H869" t="s">
        <v>919</v>
      </c>
    </row>
    <row r="870" spans="1:8" x14ac:dyDescent="0.25">
      <c r="A870">
        <v>868</v>
      </c>
      <c r="B870" t="s">
        <v>890</v>
      </c>
      <c r="C870" t="s">
        <v>891</v>
      </c>
      <c r="D870" t="s">
        <v>22</v>
      </c>
      <c r="E870" t="s">
        <v>50</v>
      </c>
      <c r="F870">
        <v>100</v>
      </c>
      <c r="G870">
        <v>80</v>
      </c>
      <c r="H870" t="s">
        <v>920</v>
      </c>
    </row>
    <row r="871" spans="1:8" x14ac:dyDescent="0.25">
      <c r="A871">
        <v>869</v>
      </c>
      <c r="B871" t="s">
        <v>890</v>
      </c>
      <c r="C871" t="s">
        <v>891</v>
      </c>
      <c r="D871" t="s">
        <v>24</v>
      </c>
      <c r="E871" t="s">
        <v>50</v>
      </c>
      <c r="F871">
        <v>100</v>
      </c>
      <c r="G871">
        <v>78</v>
      </c>
      <c r="H871" t="s">
        <v>921</v>
      </c>
    </row>
    <row r="872" spans="1:8" x14ac:dyDescent="0.25">
      <c r="A872">
        <v>870</v>
      </c>
      <c r="B872" t="s">
        <v>890</v>
      </c>
      <c r="C872" t="s">
        <v>891</v>
      </c>
      <c r="D872" t="s">
        <v>15</v>
      </c>
      <c r="E872" t="s">
        <v>56</v>
      </c>
      <c r="F872">
        <v>100</v>
      </c>
      <c r="G872">
        <v>72</v>
      </c>
      <c r="H872" t="s">
        <v>922</v>
      </c>
    </row>
    <row r="873" spans="1:8" x14ac:dyDescent="0.25">
      <c r="A873">
        <v>871</v>
      </c>
      <c r="B873" t="s">
        <v>890</v>
      </c>
      <c r="C873" t="s">
        <v>891</v>
      </c>
      <c r="D873" t="s">
        <v>18</v>
      </c>
      <c r="E873" t="s">
        <v>56</v>
      </c>
      <c r="F873">
        <v>100</v>
      </c>
      <c r="G873">
        <v>64</v>
      </c>
      <c r="H873" t="s">
        <v>923</v>
      </c>
    </row>
    <row r="874" spans="1:8" x14ac:dyDescent="0.25">
      <c r="A874">
        <v>872</v>
      </c>
      <c r="B874" t="s">
        <v>890</v>
      </c>
      <c r="C874" t="s">
        <v>891</v>
      </c>
      <c r="D874" t="s">
        <v>20</v>
      </c>
      <c r="E874" t="s">
        <v>56</v>
      </c>
      <c r="F874">
        <v>100</v>
      </c>
      <c r="G874">
        <v>54</v>
      </c>
      <c r="H874" t="s">
        <v>924</v>
      </c>
    </row>
    <row r="875" spans="1:8" x14ac:dyDescent="0.25">
      <c r="A875">
        <v>873</v>
      </c>
      <c r="B875" t="s">
        <v>890</v>
      </c>
      <c r="C875" t="s">
        <v>891</v>
      </c>
      <c r="D875" t="s">
        <v>22</v>
      </c>
      <c r="E875" t="s">
        <v>56</v>
      </c>
      <c r="F875">
        <v>100</v>
      </c>
      <c r="G875">
        <v>62</v>
      </c>
      <c r="H875" t="s">
        <v>925</v>
      </c>
    </row>
    <row r="876" spans="1:8" x14ac:dyDescent="0.25">
      <c r="A876">
        <v>874</v>
      </c>
      <c r="B876" t="s">
        <v>890</v>
      </c>
      <c r="C876" t="s">
        <v>891</v>
      </c>
      <c r="D876" t="s">
        <v>24</v>
      </c>
      <c r="E876" t="s">
        <v>56</v>
      </c>
      <c r="F876">
        <v>100</v>
      </c>
      <c r="G876">
        <v>77</v>
      </c>
      <c r="H876" t="s">
        <v>926</v>
      </c>
    </row>
    <row r="877" spans="1:8" x14ac:dyDescent="0.25">
      <c r="A877">
        <v>875</v>
      </c>
      <c r="B877" t="s">
        <v>890</v>
      </c>
      <c r="C877" t="s">
        <v>927</v>
      </c>
      <c r="D877" t="s">
        <v>15</v>
      </c>
      <c r="E877" t="s">
        <v>16</v>
      </c>
      <c r="F877">
        <v>113</v>
      </c>
      <c r="G877">
        <v>63</v>
      </c>
      <c r="H877" t="s">
        <v>928</v>
      </c>
    </row>
    <row r="878" spans="1:8" x14ac:dyDescent="0.25">
      <c r="A878">
        <v>876</v>
      </c>
      <c r="B878" t="s">
        <v>890</v>
      </c>
      <c r="C878" t="s">
        <v>927</v>
      </c>
      <c r="D878" t="s">
        <v>18</v>
      </c>
      <c r="E878" t="s">
        <v>16</v>
      </c>
      <c r="F878">
        <v>113</v>
      </c>
      <c r="G878">
        <v>67</v>
      </c>
      <c r="H878" t="s">
        <v>929</v>
      </c>
    </row>
    <row r="879" spans="1:8" x14ac:dyDescent="0.25">
      <c r="A879">
        <v>877</v>
      </c>
      <c r="B879" t="s">
        <v>890</v>
      </c>
      <c r="C879" t="s">
        <v>927</v>
      </c>
      <c r="D879" t="s">
        <v>20</v>
      </c>
      <c r="E879" t="s">
        <v>16</v>
      </c>
      <c r="F879">
        <v>113</v>
      </c>
      <c r="G879">
        <v>68</v>
      </c>
      <c r="H879" t="s">
        <v>930</v>
      </c>
    </row>
    <row r="880" spans="1:8" x14ac:dyDescent="0.25">
      <c r="A880">
        <v>878</v>
      </c>
      <c r="B880" t="s">
        <v>890</v>
      </c>
      <c r="C880" t="s">
        <v>927</v>
      </c>
      <c r="D880" t="s">
        <v>22</v>
      </c>
      <c r="E880" t="s">
        <v>16</v>
      </c>
      <c r="F880">
        <v>113</v>
      </c>
      <c r="G880">
        <v>53</v>
      </c>
      <c r="H880" t="s">
        <v>931</v>
      </c>
    </row>
    <row r="881" spans="1:8" x14ac:dyDescent="0.25">
      <c r="A881">
        <v>879</v>
      </c>
      <c r="B881" t="s">
        <v>890</v>
      </c>
      <c r="C881" t="s">
        <v>927</v>
      </c>
      <c r="D881" t="s">
        <v>24</v>
      </c>
      <c r="E881" t="s">
        <v>16</v>
      </c>
      <c r="F881">
        <v>113</v>
      </c>
      <c r="G881">
        <v>80</v>
      </c>
      <c r="H881" t="s">
        <v>932</v>
      </c>
    </row>
    <row r="882" spans="1:8" x14ac:dyDescent="0.25">
      <c r="A882">
        <v>880</v>
      </c>
      <c r="B882" t="s">
        <v>890</v>
      </c>
      <c r="C882" t="s">
        <v>927</v>
      </c>
      <c r="D882" t="s">
        <v>15</v>
      </c>
      <c r="E882" t="s">
        <v>26</v>
      </c>
      <c r="F882">
        <v>113</v>
      </c>
      <c r="G882">
        <v>70</v>
      </c>
      <c r="H882" t="s">
        <v>933</v>
      </c>
    </row>
    <row r="883" spans="1:8" x14ac:dyDescent="0.25">
      <c r="A883">
        <v>881</v>
      </c>
      <c r="B883" t="s">
        <v>890</v>
      </c>
      <c r="C883" t="s">
        <v>927</v>
      </c>
      <c r="D883" t="s">
        <v>18</v>
      </c>
      <c r="E883" t="s">
        <v>26</v>
      </c>
      <c r="F883">
        <v>113</v>
      </c>
      <c r="G883">
        <v>59</v>
      </c>
      <c r="H883" t="s">
        <v>934</v>
      </c>
    </row>
    <row r="884" spans="1:8" x14ac:dyDescent="0.25">
      <c r="A884">
        <v>882</v>
      </c>
      <c r="B884" t="s">
        <v>890</v>
      </c>
      <c r="C884" t="s">
        <v>927</v>
      </c>
      <c r="D884" t="s">
        <v>20</v>
      </c>
      <c r="E884" t="s">
        <v>26</v>
      </c>
      <c r="F884">
        <v>113</v>
      </c>
      <c r="G884">
        <v>53</v>
      </c>
      <c r="H884" t="s">
        <v>935</v>
      </c>
    </row>
    <row r="885" spans="1:8" x14ac:dyDescent="0.25">
      <c r="A885">
        <v>883</v>
      </c>
      <c r="B885" t="s">
        <v>890</v>
      </c>
      <c r="C885" t="s">
        <v>927</v>
      </c>
      <c r="D885" t="s">
        <v>22</v>
      </c>
      <c r="E885" t="s">
        <v>26</v>
      </c>
      <c r="F885">
        <v>113</v>
      </c>
      <c r="G885">
        <v>74</v>
      </c>
      <c r="H885" t="s">
        <v>936</v>
      </c>
    </row>
    <row r="886" spans="1:8" x14ac:dyDescent="0.25">
      <c r="A886">
        <v>884</v>
      </c>
      <c r="B886" t="s">
        <v>890</v>
      </c>
      <c r="C886" t="s">
        <v>927</v>
      </c>
      <c r="D886" t="s">
        <v>24</v>
      </c>
      <c r="E886" t="s">
        <v>26</v>
      </c>
      <c r="F886">
        <v>113</v>
      </c>
      <c r="G886">
        <v>72</v>
      </c>
      <c r="H886" t="s">
        <v>937</v>
      </c>
    </row>
    <row r="887" spans="1:8" x14ac:dyDescent="0.25">
      <c r="A887">
        <v>885</v>
      </c>
      <c r="B887" t="s">
        <v>890</v>
      </c>
      <c r="C887" t="s">
        <v>927</v>
      </c>
      <c r="D887" t="s">
        <v>15</v>
      </c>
      <c r="E887" t="s">
        <v>32</v>
      </c>
      <c r="F887">
        <v>113</v>
      </c>
      <c r="G887">
        <v>69</v>
      </c>
      <c r="H887" t="s">
        <v>938</v>
      </c>
    </row>
    <row r="888" spans="1:8" x14ac:dyDescent="0.25">
      <c r="A888">
        <v>886</v>
      </c>
      <c r="B888" t="s">
        <v>890</v>
      </c>
      <c r="C888" t="s">
        <v>927</v>
      </c>
      <c r="D888" t="s">
        <v>18</v>
      </c>
      <c r="E888" t="s">
        <v>32</v>
      </c>
      <c r="F888">
        <v>113</v>
      </c>
      <c r="G888">
        <v>68</v>
      </c>
      <c r="H888" t="s">
        <v>939</v>
      </c>
    </row>
    <row r="889" spans="1:8" x14ac:dyDescent="0.25">
      <c r="A889">
        <v>887</v>
      </c>
      <c r="B889" t="s">
        <v>890</v>
      </c>
      <c r="C889" t="s">
        <v>927</v>
      </c>
      <c r="D889" t="s">
        <v>20</v>
      </c>
      <c r="E889" t="s">
        <v>32</v>
      </c>
      <c r="F889">
        <v>113</v>
      </c>
      <c r="G889">
        <v>58</v>
      </c>
      <c r="H889" t="s">
        <v>940</v>
      </c>
    </row>
    <row r="890" spans="1:8" x14ac:dyDescent="0.25">
      <c r="A890">
        <v>888</v>
      </c>
      <c r="B890" t="s">
        <v>890</v>
      </c>
      <c r="C890" t="s">
        <v>927</v>
      </c>
      <c r="D890" t="s">
        <v>22</v>
      </c>
      <c r="E890" t="s">
        <v>32</v>
      </c>
      <c r="F890">
        <v>113</v>
      </c>
      <c r="G890">
        <v>62</v>
      </c>
      <c r="H890" t="s">
        <v>941</v>
      </c>
    </row>
    <row r="891" spans="1:8" x14ac:dyDescent="0.25">
      <c r="A891">
        <v>889</v>
      </c>
      <c r="B891" t="s">
        <v>890</v>
      </c>
      <c r="C891" t="s">
        <v>927</v>
      </c>
      <c r="D891" t="s">
        <v>24</v>
      </c>
      <c r="E891" t="s">
        <v>32</v>
      </c>
      <c r="F891">
        <v>113</v>
      </c>
      <c r="G891">
        <v>65</v>
      </c>
      <c r="H891" t="s">
        <v>942</v>
      </c>
    </row>
    <row r="892" spans="1:8" x14ac:dyDescent="0.25">
      <c r="A892">
        <v>890</v>
      </c>
      <c r="B892" t="s">
        <v>890</v>
      </c>
      <c r="C892" t="s">
        <v>927</v>
      </c>
      <c r="D892" t="s">
        <v>15</v>
      </c>
      <c r="E892" t="s">
        <v>38</v>
      </c>
      <c r="F892">
        <v>113</v>
      </c>
      <c r="G892">
        <v>50</v>
      </c>
      <c r="H892" t="s">
        <v>943</v>
      </c>
    </row>
    <row r="893" spans="1:8" x14ac:dyDescent="0.25">
      <c r="A893">
        <v>891</v>
      </c>
      <c r="B893" t="s">
        <v>890</v>
      </c>
      <c r="C893" t="s">
        <v>927</v>
      </c>
      <c r="D893" t="s">
        <v>18</v>
      </c>
      <c r="E893" t="s">
        <v>38</v>
      </c>
      <c r="F893">
        <v>113</v>
      </c>
      <c r="G893">
        <v>78</v>
      </c>
      <c r="H893" t="s">
        <v>944</v>
      </c>
    </row>
    <row r="894" spans="1:8" x14ac:dyDescent="0.25">
      <c r="A894">
        <v>892</v>
      </c>
      <c r="B894" t="s">
        <v>890</v>
      </c>
      <c r="C894" t="s">
        <v>927</v>
      </c>
      <c r="D894" t="s">
        <v>20</v>
      </c>
      <c r="E894" t="s">
        <v>38</v>
      </c>
      <c r="F894">
        <v>113</v>
      </c>
      <c r="G894">
        <v>76</v>
      </c>
      <c r="H894" t="s">
        <v>945</v>
      </c>
    </row>
    <row r="895" spans="1:8" x14ac:dyDescent="0.25">
      <c r="A895">
        <v>893</v>
      </c>
      <c r="B895" t="s">
        <v>890</v>
      </c>
      <c r="C895" t="s">
        <v>927</v>
      </c>
      <c r="D895" t="s">
        <v>22</v>
      </c>
      <c r="E895" t="s">
        <v>38</v>
      </c>
      <c r="F895">
        <v>113</v>
      </c>
      <c r="G895">
        <v>62</v>
      </c>
      <c r="H895" t="s">
        <v>946</v>
      </c>
    </row>
    <row r="896" spans="1:8" x14ac:dyDescent="0.25">
      <c r="A896">
        <v>894</v>
      </c>
      <c r="B896" t="s">
        <v>890</v>
      </c>
      <c r="C896" t="s">
        <v>927</v>
      </c>
      <c r="D896" t="s">
        <v>24</v>
      </c>
      <c r="E896" t="s">
        <v>38</v>
      </c>
      <c r="F896">
        <v>113</v>
      </c>
      <c r="G896">
        <v>49</v>
      </c>
      <c r="H896" t="s">
        <v>947</v>
      </c>
    </row>
    <row r="897" spans="1:8" x14ac:dyDescent="0.25">
      <c r="A897">
        <v>895</v>
      </c>
      <c r="B897" t="s">
        <v>890</v>
      </c>
      <c r="C897" t="s">
        <v>927</v>
      </c>
      <c r="D897" t="s">
        <v>15</v>
      </c>
      <c r="E897" t="s">
        <v>44</v>
      </c>
      <c r="F897">
        <v>113</v>
      </c>
      <c r="G897">
        <v>60</v>
      </c>
      <c r="H897" t="s">
        <v>948</v>
      </c>
    </row>
    <row r="898" spans="1:8" x14ac:dyDescent="0.25">
      <c r="A898">
        <v>896</v>
      </c>
      <c r="B898" t="s">
        <v>890</v>
      </c>
      <c r="C898" t="s">
        <v>927</v>
      </c>
      <c r="D898" t="s">
        <v>18</v>
      </c>
      <c r="E898" t="s">
        <v>44</v>
      </c>
      <c r="F898">
        <v>113</v>
      </c>
      <c r="G898">
        <v>59</v>
      </c>
      <c r="H898" t="s">
        <v>949</v>
      </c>
    </row>
    <row r="899" spans="1:8" x14ac:dyDescent="0.25">
      <c r="A899">
        <v>897</v>
      </c>
      <c r="B899" t="s">
        <v>890</v>
      </c>
      <c r="C899" t="s">
        <v>927</v>
      </c>
      <c r="D899" t="s">
        <v>20</v>
      </c>
      <c r="E899" t="s">
        <v>44</v>
      </c>
      <c r="F899">
        <v>113</v>
      </c>
      <c r="G899">
        <v>47</v>
      </c>
      <c r="H899" t="s">
        <v>950</v>
      </c>
    </row>
    <row r="900" spans="1:8" x14ac:dyDescent="0.25">
      <c r="A900">
        <v>898</v>
      </c>
      <c r="B900" t="s">
        <v>890</v>
      </c>
      <c r="C900" t="s">
        <v>927</v>
      </c>
      <c r="D900" t="s">
        <v>22</v>
      </c>
      <c r="E900" t="s">
        <v>44</v>
      </c>
      <c r="F900">
        <v>113</v>
      </c>
      <c r="G900">
        <v>77</v>
      </c>
      <c r="H900" t="s">
        <v>951</v>
      </c>
    </row>
    <row r="901" spans="1:8" x14ac:dyDescent="0.25">
      <c r="A901">
        <v>899</v>
      </c>
      <c r="B901" t="s">
        <v>890</v>
      </c>
      <c r="C901" t="s">
        <v>927</v>
      </c>
      <c r="D901" t="s">
        <v>24</v>
      </c>
      <c r="E901" t="s">
        <v>44</v>
      </c>
      <c r="F901">
        <v>113</v>
      </c>
      <c r="G901">
        <v>65</v>
      </c>
      <c r="H901" t="s">
        <v>952</v>
      </c>
    </row>
    <row r="902" spans="1:8" x14ac:dyDescent="0.25">
      <c r="A902">
        <v>900</v>
      </c>
      <c r="B902" t="s">
        <v>890</v>
      </c>
      <c r="C902" t="s">
        <v>927</v>
      </c>
      <c r="D902" t="s">
        <v>15</v>
      </c>
      <c r="E902" t="s">
        <v>50</v>
      </c>
      <c r="F902">
        <v>113</v>
      </c>
      <c r="G902">
        <v>47</v>
      </c>
      <c r="H902" t="s">
        <v>953</v>
      </c>
    </row>
    <row r="903" spans="1:8" x14ac:dyDescent="0.25">
      <c r="A903">
        <v>901</v>
      </c>
      <c r="B903" t="s">
        <v>890</v>
      </c>
      <c r="C903" t="s">
        <v>927</v>
      </c>
      <c r="D903" t="s">
        <v>18</v>
      </c>
      <c r="E903" t="s">
        <v>50</v>
      </c>
      <c r="F903">
        <v>113</v>
      </c>
      <c r="G903">
        <v>60</v>
      </c>
      <c r="H903" t="s">
        <v>954</v>
      </c>
    </row>
    <row r="904" spans="1:8" x14ac:dyDescent="0.25">
      <c r="A904">
        <v>902</v>
      </c>
      <c r="B904" t="s">
        <v>890</v>
      </c>
      <c r="C904" t="s">
        <v>927</v>
      </c>
      <c r="D904" t="s">
        <v>20</v>
      </c>
      <c r="E904" t="s">
        <v>50</v>
      </c>
      <c r="F904">
        <v>113</v>
      </c>
      <c r="G904">
        <v>52</v>
      </c>
      <c r="H904" t="s">
        <v>955</v>
      </c>
    </row>
    <row r="905" spans="1:8" x14ac:dyDescent="0.25">
      <c r="A905">
        <v>903</v>
      </c>
      <c r="B905" t="s">
        <v>890</v>
      </c>
      <c r="C905" t="s">
        <v>927</v>
      </c>
      <c r="D905" t="s">
        <v>22</v>
      </c>
      <c r="E905" t="s">
        <v>50</v>
      </c>
      <c r="F905">
        <v>113</v>
      </c>
      <c r="G905">
        <v>62</v>
      </c>
      <c r="H905" t="s">
        <v>956</v>
      </c>
    </row>
    <row r="906" spans="1:8" x14ac:dyDescent="0.25">
      <c r="A906">
        <v>904</v>
      </c>
      <c r="B906" t="s">
        <v>890</v>
      </c>
      <c r="C906" t="s">
        <v>927</v>
      </c>
      <c r="D906" t="s">
        <v>24</v>
      </c>
      <c r="E906" t="s">
        <v>50</v>
      </c>
      <c r="F906">
        <v>113</v>
      </c>
      <c r="G906">
        <v>70</v>
      </c>
      <c r="H906" t="s">
        <v>957</v>
      </c>
    </row>
    <row r="907" spans="1:8" x14ac:dyDescent="0.25">
      <c r="A907">
        <v>905</v>
      </c>
      <c r="B907" t="s">
        <v>890</v>
      </c>
      <c r="C907" t="s">
        <v>927</v>
      </c>
      <c r="D907" t="s">
        <v>15</v>
      </c>
      <c r="E907" t="s">
        <v>56</v>
      </c>
      <c r="F907">
        <v>113</v>
      </c>
      <c r="G907">
        <v>76</v>
      </c>
      <c r="H907" t="s">
        <v>958</v>
      </c>
    </row>
    <row r="908" spans="1:8" x14ac:dyDescent="0.25">
      <c r="A908">
        <v>906</v>
      </c>
      <c r="B908" t="s">
        <v>890</v>
      </c>
      <c r="C908" t="s">
        <v>927</v>
      </c>
      <c r="D908" t="s">
        <v>18</v>
      </c>
      <c r="E908" t="s">
        <v>56</v>
      </c>
      <c r="F908">
        <v>113</v>
      </c>
      <c r="G908">
        <v>65</v>
      </c>
      <c r="H908" t="s">
        <v>959</v>
      </c>
    </row>
    <row r="909" spans="1:8" x14ac:dyDescent="0.25">
      <c r="A909">
        <v>907</v>
      </c>
      <c r="B909" t="s">
        <v>890</v>
      </c>
      <c r="C909" t="s">
        <v>927</v>
      </c>
      <c r="D909" t="s">
        <v>20</v>
      </c>
      <c r="E909" t="s">
        <v>56</v>
      </c>
      <c r="F909">
        <v>113</v>
      </c>
      <c r="G909">
        <v>77</v>
      </c>
      <c r="H909" t="s">
        <v>960</v>
      </c>
    </row>
    <row r="910" spans="1:8" x14ac:dyDescent="0.25">
      <c r="A910">
        <v>908</v>
      </c>
      <c r="B910" t="s">
        <v>890</v>
      </c>
      <c r="C910" t="s">
        <v>927</v>
      </c>
      <c r="D910" t="s">
        <v>22</v>
      </c>
      <c r="E910" t="s">
        <v>56</v>
      </c>
      <c r="F910">
        <v>113</v>
      </c>
      <c r="G910">
        <v>74</v>
      </c>
      <c r="H910" t="s">
        <v>961</v>
      </c>
    </row>
    <row r="911" spans="1:8" x14ac:dyDescent="0.25">
      <c r="A911">
        <v>909</v>
      </c>
      <c r="B911" t="s">
        <v>890</v>
      </c>
      <c r="C911" t="s">
        <v>927</v>
      </c>
      <c r="D911" t="s">
        <v>24</v>
      </c>
      <c r="E911" t="s">
        <v>56</v>
      </c>
      <c r="F911">
        <v>113</v>
      </c>
      <c r="G911">
        <v>73</v>
      </c>
      <c r="H911" t="s">
        <v>962</v>
      </c>
    </row>
    <row r="912" spans="1:8" x14ac:dyDescent="0.25">
      <c r="A912">
        <v>910</v>
      </c>
      <c r="B912" t="s">
        <v>890</v>
      </c>
      <c r="C912" t="s">
        <v>963</v>
      </c>
      <c r="D912" t="s">
        <v>15</v>
      </c>
      <c r="E912" t="s">
        <v>16</v>
      </c>
      <c r="F912">
        <v>104</v>
      </c>
      <c r="G912">
        <v>57</v>
      </c>
      <c r="H912" t="s">
        <v>964</v>
      </c>
    </row>
    <row r="913" spans="1:8" x14ac:dyDescent="0.25">
      <c r="A913">
        <v>911</v>
      </c>
      <c r="B913" t="s">
        <v>890</v>
      </c>
      <c r="C913" t="s">
        <v>963</v>
      </c>
      <c r="D913" t="s">
        <v>18</v>
      </c>
      <c r="E913" t="s">
        <v>16</v>
      </c>
      <c r="F913">
        <v>104</v>
      </c>
      <c r="G913">
        <v>64</v>
      </c>
      <c r="H913" t="s">
        <v>965</v>
      </c>
    </row>
    <row r="914" spans="1:8" x14ac:dyDescent="0.25">
      <c r="A914">
        <v>912</v>
      </c>
      <c r="B914" t="s">
        <v>890</v>
      </c>
      <c r="C914" t="s">
        <v>963</v>
      </c>
      <c r="D914" t="s">
        <v>20</v>
      </c>
      <c r="E914" t="s">
        <v>16</v>
      </c>
      <c r="F914">
        <v>104</v>
      </c>
      <c r="G914">
        <v>70</v>
      </c>
      <c r="H914" t="s">
        <v>966</v>
      </c>
    </row>
    <row r="915" spans="1:8" x14ac:dyDescent="0.25">
      <c r="A915">
        <v>913</v>
      </c>
      <c r="B915" t="s">
        <v>890</v>
      </c>
      <c r="C915" t="s">
        <v>963</v>
      </c>
      <c r="D915" t="s">
        <v>22</v>
      </c>
      <c r="E915" t="s">
        <v>16</v>
      </c>
      <c r="F915">
        <v>104</v>
      </c>
      <c r="G915">
        <v>73</v>
      </c>
      <c r="H915" t="s">
        <v>967</v>
      </c>
    </row>
    <row r="916" spans="1:8" x14ac:dyDescent="0.25">
      <c r="A916">
        <v>914</v>
      </c>
      <c r="B916" t="s">
        <v>890</v>
      </c>
      <c r="C916" t="s">
        <v>963</v>
      </c>
      <c r="D916" t="s">
        <v>24</v>
      </c>
      <c r="E916" t="s">
        <v>16</v>
      </c>
      <c r="F916">
        <v>104</v>
      </c>
      <c r="G916">
        <v>77</v>
      </c>
      <c r="H916" t="s">
        <v>968</v>
      </c>
    </row>
    <row r="917" spans="1:8" x14ac:dyDescent="0.25">
      <c r="A917">
        <v>915</v>
      </c>
      <c r="B917" t="s">
        <v>890</v>
      </c>
      <c r="C917" t="s">
        <v>963</v>
      </c>
      <c r="D917" t="s">
        <v>15</v>
      </c>
      <c r="E917" t="s">
        <v>26</v>
      </c>
      <c r="F917">
        <v>104</v>
      </c>
      <c r="G917">
        <v>41</v>
      </c>
      <c r="H917" t="s">
        <v>969</v>
      </c>
    </row>
    <row r="918" spans="1:8" x14ac:dyDescent="0.25">
      <c r="A918">
        <v>916</v>
      </c>
      <c r="B918" t="s">
        <v>890</v>
      </c>
      <c r="C918" t="s">
        <v>963</v>
      </c>
      <c r="D918" t="s">
        <v>18</v>
      </c>
      <c r="E918" t="s">
        <v>26</v>
      </c>
      <c r="F918">
        <v>104</v>
      </c>
      <c r="G918">
        <v>58</v>
      </c>
      <c r="H918" t="s">
        <v>970</v>
      </c>
    </row>
    <row r="919" spans="1:8" x14ac:dyDescent="0.25">
      <c r="A919">
        <v>917</v>
      </c>
      <c r="B919" t="s">
        <v>890</v>
      </c>
      <c r="C919" t="s">
        <v>963</v>
      </c>
      <c r="D919" t="s">
        <v>20</v>
      </c>
      <c r="E919" t="s">
        <v>26</v>
      </c>
      <c r="F919">
        <v>104</v>
      </c>
      <c r="G919">
        <v>76</v>
      </c>
      <c r="H919" t="s">
        <v>971</v>
      </c>
    </row>
    <row r="920" spans="1:8" x14ac:dyDescent="0.25">
      <c r="A920">
        <v>918</v>
      </c>
      <c r="B920" t="s">
        <v>890</v>
      </c>
      <c r="C920" t="s">
        <v>963</v>
      </c>
      <c r="D920" t="s">
        <v>22</v>
      </c>
      <c r="E920" t="s">
        <v>26</v>
      </c>
      <c r="F920">
        <v>104</v>
      </c>
      <c r="G920">
        <v>54</v>
      </c>
      <c r="H920" t="s">
        <v>972</v>
      </c>
    </row>
    <row r="921" spans="1:8" x14ac:dyDescent="0.25">
      <c r="A921">
        <v>919</v>
      </c>
      <c r="B921" t="s">
        <v>890</v>
      </c>
      <c r="C921" t="s">
        <v>963</v>
      </c>
      <c r="D921" t="s">
        <v>24</v>
      </c>
      <c r="E921" t="s">
        <v>26</v>
      </c>
      <c r="F921">
        <v>104</v>
      </c>
      <c r="G921">
        <v>68</v>
      </c>
      <c r="H921" t="s">
        <v>973</v>
      </c>
    </row>
    <row r="922" spans="1:8" x14ac:dyDescent="0.25">
      <c r="A922">
        <v>920</v>
      </c>
      <c r="B922" t="s">
        <v>890</v>
      </c>
      <c r="C922" t="s">
        <v>963</v>
      </c>
      <c r="D922" t="s">
        <v>15</v>
      </c>
      <c r="E922" t="s">
        <v>32</v>
      </c>
      <c r="F922">
        <v>104</v>
      </c>
      <c r="G922">
        <v>41</v>
      </c>
      <c r="H922" t="s">
        <v>974</v>
      </c>
    </row>
    <row r="923" spans="1:8" x14ac:dyDescent="0.25">
      <c r="A923">
        <v>921</v>
      </c>
      <c r="B923" t="s">
        <v>890</v>
      </c>
      <c r="C923" t="s">
        <v>963</v>
      </c>
      <c r="D923" t="s">
        <v>18</v>
      </c>
      <c r="E923" t="s">
        <v>32</v>
      </c>
      <c r="F923">
        <v>104</v>
      </c>
      <c r="G923">
        <v>74</v>
      </c>
      <c r="H923" t="s">
        <v>975</v>
      </c>
    </row>
    <row r="924" spans="1:8" x14ac:dyDescent="0.25">
      <c r="A924">
        <v>922</v>
      </c>
      <c r="B924" t="s">
        <v>890</v>
      </c>
      <c r="C924" t="s">
        <v>963</v>
      </c>
      <c r="D924" t="s">
        <v>20</v>
      </c>
      <c r="E924" t="s">
        <v>32</v>
      </c>
      <c r="F924">
        <v>104</v>
      </c>
      <c r="G924">
        <v>55</v>
      </c>
      <c r="H924" t="s">
        <v>976</v>
      </c>
    </row>
    <row r="925" spans="1:8" x14ac:dyDescent="0.25">
      <c r="A925">
        <v>923</v>
      </c>
      <c r="B925" t="s">
        <v>890</v>
      </c>
      <c r="C925" t="s">
        <v>963</v>
      </c>
      <c r="D925" t="s">
        <v>22</v>
      </c>
      <c r="E925" t="s">
        <v>32</v>
      </c>
      <c r="F925">
        <v>104</v>
      </c>
      <c r="G925">
        <v>68</v>
      </c>
      <c r="H925" t="s">
        <v>977</v>
      </c>
    </row>
    <row r="926" spans="1:8" x14ac:dyDescent="0.25">
      <c r="A926">
        <v>924</v>
      </c>
      <c r="B926" t="s">
        <v>890</v>
      </c>
      <c r="C926" t="s">
        <v>963</v>
      </c>
      <c r="D926" t="s">
        <v>24</v>
      </c>
      <c r="E926" t="s">
        <v>32</v>
      </c>
      <c r="F926">
        <v>104</v>
      </c>
      <c r="G926">
        <v>48</v>
      </c>
      <c r="H926" t="s">
        <v>978</v>
      </c>
    </row>
    <row r="927" spans="1:8" x14ac:dyDescent="0.25">
      <c r="A927">
        <v>925</v>
      </c>
      <c r="B927" t="s">
        <v>890</v>
      </c>
      <c r="C927" t="s">
        <v>963</v>
      </c>
      <c r="D927" t="s">
        <v>15</v>
      </c>
      <c r="E927" t="s">
        <v>38</v>
      </c>
      <c r="F927">
        <v>104</v>
      </c>
      <c r="G927">
        <v>57</v>
      </c>
      <c r="H927" t="s">
        <v>979</v>
      </c>
    </row>
    <row r="928" spans="1:8" x14ac:dyDescent="0.25">
      <c r="A928">
        <v>926</v>
      </c>
      <c r="B928" t="s">
        <v>890</v>
      </c>
      <c r="C928" t="s">
        <v>963</v>
      </c>
      <c r="D928" t="s">
        <v>18</v>
      </c>
      <c r="E928" t="s">
        <v>38</v>
      </c>
      <c r="F928">
        <v>104</v>
      </c>
      <c r="G928">
        <v>73</v>
      </c>
      <c r="H928" t="s">
        <v>980</v>
      </c>
    </row>
    <row r="929" spans="1:8" x14ac:dyDescent="0.25">
      <c r="A929">
        <v>927</v>
      </c>
      <c r="B929" t="s">
        <v>890</v>
      </c>
      <c r="C929" t="s">
        <v>963</v>
      </c>
      <c r="D929" t="s">
        <v>20</v>
      </c>
      <c r="E929" t="s">
        <v>38</v>
      </c>
      <c r="F929">
        <v>104</v>
      </c>
      <c r="G929">
        <v>52</v>
      </c>
      <c r="H929" t="s">
        <v>981</v>
      </c>
    </row>
    <row r="930" spans="1:8" x14ac:dyDescent="0.25">
      <c r="A930">
        <v>928</v>
      </c>
      <c r="B930" t="s">
        <v>890</v>
      </c>
      <c r="C930" t="s">
        <v>963</v>
      </c>
      <c r="D930" t="s">
        <v>22</v>
      </c>
      <c r="E930" t="s">
        <v>38</v>
      </c>
      <c r="F930">
        <v>104</v>
      </c>
      <c r="G930">
        <v>43</v>
      </c>
      <c r="H930" t="s">
        <v>982</v>
      </c>
    </row>
    <row r="931" spans="1:8" x14ac:dyDescent="0.25">
      <c r="A931">
        <v>929</v>
      </c>
      <c r="B931" t="s">
        <v>890</v>
      </c>
      <c r="C931" t="s">
        <v>963</v>
      </c>
      <c r="D931" t="s">
        <v>24</v>
      </c>
      <c r="E931" t="s">
        <v>38</v>
      </c>
      <c r="F931">
        <v>104</v>
      </c>
      <c r="G931">
        <v>49</v>
      </c>
      <c r="H931" t="s">
        <v>983</v>
      </c>
    </row>
    <row r="932" spans="1:8" x14ac:dyDescent="0.25">
      <c r="A932">
        <v>930</v>
      </c>
      <c r="B932" t="s">
        <v>890</v>
      </c>
      <c r="C932" t="s">
        <v>963</v>
      </c>
      <c r="D932" t="s">
        <v>15</v>
      </c>
      <c r="E932" t="s">
        <v>44</v>
      </c>
      <c r="F932">
        <v>104</v>
      </c>
      <c r="G932">
        <v>45</v>
      </c>
      <c r="H932" t="s">
        <v>984</v>
      </c>
    </row>
    <row r="933" spans="1:8" x14ac:dyDescent="0.25">
      <c r="A933">
        <v>931</v>
      </c>
      <c r="B933" t="s">
        <v>890</v>
      </c>
      <c r="C933" t="s">
        <v>963</v>
      </c>
      <c r="D933" t="s">
        <v>18</v>
      </c>
      <c r="E933" t="s">
        <v>44</v>
      </c>
      <c r="F933">
        <v>104</v>
      </c>
      <c r="G933">
        <v>48</v>
      </c>
      <c r="H933" t="s">
        <v>985</v>
      </c>
    </row>
    <row r="934" spans="1:8" x14ac:dyDescent="0.25">
      <c r="A934">
        <v>932</v>
      </c>
      <c r="B934" t="s">
        <v>890</v>
      </c>
      <c r="C934" t="s">
        <v>963</v>
      </c>
      <c r="D934" t="s">
        <v>20</v>
      </c>
      <c r="E934" t="s">
        <v>44</v>
      </c>
      <c r="F934">
        <v>104</v>
      </c>
      <c r="G934">
        <v>41</v>
      </c>
      <c r="H934" t="s">
        <v>986</v>
      </c>
    </row>
    <row r="935" spans="1:8" x14ac:dyDescent="0.25">
      <c r="A935">
        <v>933</v>
      </c>
      <c r="B935" t="s">
        <v>890</v>
      </c>
      <c r="C935" t="s">
        <v>963</v>
      </c>
      <c r="D935" t="s">
        <v>22</v>
      </c>
      <c r="E935" t="s">
        <v>44</v>
      </c>
      <c r="F935">
        <v>104</v>
      </c>
      <c r="G935">
        <v>50</v>
      </c>
      <c r="H935" t="s">
        <v>987</v>
      </c>
    </row>
    <row r="936" spans="1:8" x14ac:dyDescent="0.25">
      <c r="A936">
        <v>934</v>
      </c>
      <c r="B936" t="s">
        <v>890</v>
      </c>
      <c r="C936" t="s">
        <v>963</v>
      </c>
      <c r="D936" t="s">
        <v>24</v>
      </c>
      <c r="E936" t="s">
        <v>44</v>
      </c>
      <c r="F936">
        <v>104</v>
      </c>
      <c r="G936">
        <v>60</v>
      </c>
      <c r="H936" t="s">
        <v>988</v>
      </c>
    </row>
    <row r="937" spans="1:8" x14ac:dyDescent="0.25">
      <c r="A937">
        <v>935</v>
      </c>
      <c r="B937" t="s">
        <v>890</v>
      </c>
      <c r="C937" t="s">
        <v>963</v>
      </c>
      <c r="D937" t="s">
        <v>15</v>
      </c>
      <c r="E937" t="s">
        <v>50</v>
      </c>
      <c r="F937">
        <v>104</v>
      </c>
      <c r="G937">
        <v>61</v>
      </c>
      <c r="H937" t="s">
        <v>989</v>
      </c>
    </row>
    <row r="938" spans="1:8" x14ac:dyDescent="0.25">
      <c r="A938">
        <v>936</v>
      </c>
      <c r="B938" t="s">
        <v>890</v>
      </c>
      <c r="C938" t="s">
        <v>963</v>
      </c>
      <c r="D938" t="s">
        <v>18</v>
      </c>
      <c r="E938" t="s">
        <v>50</v>
      </c>
      <c r="F938">
        <v>104</v>
      </c>
      <c r="G938">
        <v>46</v>
      </c>
      <c r="H938" t="s">
        <v>990</v>
      </c>
    </row>
    <row r="939" spans="1:8" x14ac:dyDescent="0.25">
      <c r="A939">
        <v>937</v>
      </c>
      <c r="B939" t="s">
        <v>890</v>
      </c>
      <c r="C939" t="s">
        <v>963</v>
      </c>
      <c r="D939" t="s">
        <v>20</v>
      </c>
      <c r="E939" t="s">
        <v>50</v>
      </c>
      <c r="F939">
        <v>104</v>
      </c>
      <c r="G939">
        <v>58</v>
      </c>
      <c r="H939" t="s">
        <v>991</v>
      </c>
    </row>
    <row r="940" spans="1:8" x14ac:dyDescent="0.25">
      <c r="A940">
        <v>938</v>
      </c>
      <c r="B940" t="s">
        <v>890</v>
      </c>
      <c r="C940" t="s">
        <v>963</v>
      </c>
      <c r="D940" t="s">
        <v>22</v>
      </c>
      <c r="E940" t="s">
        <v>50</v>
      </c>
      <c r="F940">
        <v>104</v>
      </c>
      <c r="G940">
        <v>77</v>
      </c>
      <c r="H940" t="s">
        <v>992</v>
      </c>
    </row>
    <row r="941" spans="1:8" x14ac:dyDescent="0.25">
      <c r="A941">
        <v>939</v>
      </c>
      <c r="B941" t="s">
        <v>890</v>
      </c>
      <c r="C941" t="s">
        <v>963</v>
      </c>
      <c r="D941" t="s">
        <v>24</v>
      </c>
      <c r="E941" t="s">
        <v>50</v>
      </c>
      <c r="F941">
        <v>104</v>
      </c>
      <c r="G941">
        <v>41</v>
      </c>
      <c r="H941" t="s">
        <v>993</v>
      </c>
    </row>
    <row r="942" spans="1:8" x14ac:dyDescent="0.25">
      <c r="A942">
        <v>940</v>
      </c>
      <c r="B942" t="s">
        <v>890</v>
      </c>
      <c r="C942" t="s">
        <v>963</v>
      </c>
      <c r="D942" t="s">
        <v>15</v>
      </c>
      <c r="E942" t="s">
        <v>56</v>
      </c>
      <c r="F942">
        <v>104</v>
      </c>
      <c r="G942">
        <v>62</v>
      </c>
      <c r="H942" t="s">
        <v>994</v>
      </c>
    </row>
    <row r="943" spans="1:8" x14ac:dyDescent="0.25">
      <c r="A943">
        <v>941</v>
      </c>
      <c r="B943" t="s">
        <v>890</v>
      </c>
      <c r="C943" t="s">
        <v>963</v>
      </c>
      <c r="D943" t="s">
        <v>18</v>
      </c>
      <c r="E943" t="s">
        <v>56</v>
      </c>
      <c r="F943">
        <v>104</v>
      </c>
      <c r="G943">
        <v>40</v>
      </c>
      <c r="H943" t="s">
        <v>995</v>
      </c>
    </row>
    <row r="944" spans="1:8" x14ac:dyDescent="0.25">
      <c r="A944">
        <v>942</v>
      </c>
      <c r="B944" t="s">
        <v>890</v>
      </c>
      <c r="C944" t="s">
        <v>963</v>
      </c>
      <c r="D944" t="s">
        <v>20</v>
      </c>
      <c r="E944" t="s">
        <v>56</v>
      </c>
      <c r="F944">
        <v>104</v>
      </c>
      <c r="G944">
        <v>73</v>
      </c>
      <c r="H944" t="s">
        <v>996</v>
      </c>
    </row>
    <row r="945" spans="1:8" x14ac:dyDescent="0.25">
      <c r="A945">
        <v>943</v>
      </c>
      <c r="B945" t="s">
        <v>890</v>
      </c>
      <c r="C945" t="s">
        <v>963</v>
      </c>
      <c r="D945" t="s">
        <v>22</v>
      </c>
      <c r="E945" t="s">
        <v>56</v>
      </c>
      <c r="F945">
        <v>104</v>
      </c>
      <c r="G945">
        <v>62</v>
      </c>
      <c r="H945" t="s">
        <v>997</v>
      </c>
    </row>
    <row r="946" spans="1:8" x14ac:dyDescent="0.25">
      <c r="A946">
        <v>944</v>
      </c>
      <c r="B946" t="s">
        <v>890</v>
      </c>
      <c r="C946" t="s">
        <v>963</v>
      </c>
      <c r="D946" t="s">
        <v>24</v>
      </c>
      <c r="E946" t="s">
        <v>56</v>
      </c>
      <c r="F946">
        <v>104</v>
      </c>
      <c r="G946">
        <v>80</v>
      </c>
      <c r="H946" t="s">
        <v>998</v>
      </c>
    </row>
    <row r="947" spans="1:8" x14ac:dyDescent="0.25">
      <c r="A947">
        <v>945</v>
      </c>
      <c r="B947" t="s">
        <v>890</v>
      </c>
      <c r="C947" t="s">
        <v>999</v>
      </c>
      <c r="D947" t="s">
        <v>15</v>
      </c>
      <c r="E947" t="s">
        <v>16</v>
      </c>
      <c r="F947">
        <v>119</v>
      </c>
      <c r="G947">
        <v>72</v>
      </c>
      <c r="H947" t="s">
        <v>1000</v>
      </c>
    </row>
    <row r="948" spans="1:8" x14ac:dyDescent="0.25">
      <c r="A948">
        <v>946</v>
      </c>
      <c r="B948" t="s">
        <v>890</v>
      </c>
      <c r="C948" t="s">
        <v>999</v>
      </c>
      <c r="D948" t="s">
        <v>18</v>
      </c>
      <c r="E948" t="s">
        <v>16</v>
      </c>
      <c r="F948">
        <v>119</v>
      </c>
      <c r="G948">
        <v>71</v>
      </c>
      <c r="H948" t="s">
        <v>1001</v>
      </c>
    </row>
    <row r="949" spans="1:8" x14ac:dyDescent="0.25">
      <c r="A949">
        <v>947</v>
      </c>
      <c r="B949" t="s">
        <v>890</v>
      </c>
      <c r="C949" t="s">
        <v>999</v>
      </c>
      <c r="D949" t="s">
        <v>20</v>
      </c>
      <c r="E949" t="s">
        <v>16</v>
      </c>
      <c r="F949">
        <v>119</v>
      </c>
      <c r="G949">
        <v>67</v>
      </c>
      <c r="H949" t="s">
        <v>1002</v>
      </c>
    </row>
    <row r="950" spans="1:8" x14ac:dyDescent="0.25">
      <c r="A950">
        <v>948</v>
      </c>
      <c r="B950" t="s">
        <v>890</v>
      </c>
      <c r="C950" t="s">
        <v>999</v>
      </c>
      <c r="D950" t="s">
        <v>22</v>
      </c>
      <c r="E950" t="s">
        <v>16</v>
      </c>
      <c r="F950">
        <v>119</v>
      </c>
      <c r="G950">
        <v>80</v>
      </c>
      <c r="H950" t="s">
        <v>1003</v>
      </c>
    </row>
    <row r="951" spans="1:8" x14ac:dyDescent="0.25">
      <c r="A951">
        <v>949</v>
      </c>
      <c r="B951" t="s">
        <v>890</v>
      </c>
      <c r="C951" t="s">
        <v>999</v>
      </c>
      <c r="D951" t="s">
        <v>24</v>
      </c>
      <c r="E951" t="s">
        <v>16</v>
      </c>
      <c r="F951">
        <v>119</v>
      </c>
      <c r="G951">
        <v>67</v>
      </c>
      <c r="H951" t="s">
        <v>1004</v>
      </c>
    </row>
    <row r="952" spans="1:8" x14ac:dyDescent="0.25">
      <c r="A952">
        <v>950</v>
      </c>
      <c r="B952" t="s">
        <v>890</v>
      </c>
      <c r="C952" t="s">
        <v>999</v>
      </c>
      <c r="D952" t="s">
        <v>15</v>
      </c>
      <c r="E952" t="s">
        <v>26</v>
      </c>
      <c r="F952">
        <v>119</v>
      </c>
      <c r="G952">
        <v>69</v>
      </c>
      <c r="H952" t="s">
        <v>1005</v>
      </c>
    </row>
    <row r="953" spans="1:8" x14ac:dyDescent="0.25">
      <c r="A953">
        <v>951</v>
      </c>
      <c r="B953" t="s">
        <v>890</v>
      </c>
      <c r="C953" t="s">
        <v>999</v>
      </c>
      <c r="D953" t="s">
        <v>18</v>
      </c>
      <c r="E953" t="s">
        <v>26</v>
      </c>
      <c r="F953">
        <v>119</v>
      </c>
      <c r="G953">
        <v>55</v>
      </c>
      <c r="H953" t="s">
        <v>1006</v>
      </c>
    </row>
    <row r="954" spans="1:8" x14ac:dyDescent="0.25">
      <c r="A954">
        <v>952</v>
      </c>
      <c r="B954" t="s">
        <v>890</v>
      </c>
      <c r="C954" t="s">
        <v>999</v>
      </c>
      <c r="D954" t="s">
        <v>20</v>
      </c>
      <c r="E954" t="s">
        <v>26</v>
      </c>
      <c r="F954">
        <v>119</v>
      </c>
      <c r="G954">
        <v>44</v>
      </c>
      <c r="H954" t="s">
        <v>1007</v>
      </c>
    </row>
    <row r="955" spans="1:8" x14ac:dyDescent="0.25">
      <c r="A955">
        <v>953</v>
      </c>
      <c r="B955" t="s">
        <v>890</v>
      </c>
      <c r="C955" t="s">
        <v>999</v>
      </c>
      <c r="D955" t="s">
        <v>22</v>
      </c>
      <c r="E955" t="s">
        <v>26</v>
      </c>
      <c r="F955">
        <v>119</v>
      </c>
      <c r="G955">
        <v>66</v>
      </c>
      <c r="H955" t="s">
        <v>1008</v>
      </c>
    </row>
    <row r="956" spans="1:8" x14ac:dyDescent="0.25">
      <c r="A956">
        <v>954</v>
      </c>
      <c r="B956" t="s">
        <v>890</v>
      </c>
      <c r="C956" t="s">
        <v>999</v>
      </c>
      <c r="D956" t="s">
        <v>24</v>
      </c>
      <c r="E956" t="s">
        <v>26</v>
      </c>
      <c r="F956">
        <v>119</v>
      </c>
      <c r="G956">
        <v>78</v>
      </c>
      <c r="H956" t="s">
        <v>1009</v>
      </c>
    </row>
    <row r="957" spans="1:8" x14ac:dyDescent="0.25">
      <c r="A957">
        <v>955</v>
      </c>
      <c r="B957" t="s">
        <v>890</v>
      </c>
      <c r="C957" t="s">
        <v>999</v>
      </c>
      <c r="D957" t="s">
        <v>15</v>
      </c>
      <c r="E957" t="s">
        <v>32</v>
      </c>
      <c r="F957">
        <v>119</v>
      </c>
      <c r="G957">
        <v>59</v>
      </c>
      <c r="H957" t="s">
        <v>1010</v>
      </c>
    </row>
    <row r="958" spans="1:8" x14ac:dyDescent="0.25">
      <c r="A958">
        <v>956</v>
      </c>
      <c r="B958" t="s">
        <v>890</v>
      </c>
      <c r="C958" t="s">
        <v>999</v>
      </c>
      <c r="D958" t="s">
        <v>18</v>
      </c>
      <c r="E958" t="s">
        <v>32</v>
      </c>
      <c r="F958">
        <v>119</v>
      </c>
      <c r="G958">
        <v>54</v>
      </c>
      <c r="H958" t="s">
        <v>1011</v>
      </c>
    </row>
    <row r="959" spans="1:8" x14ac:dyDescent="0.25">
      <c r="A959">
        <v>957</v>
      </c>
      <c r="B959" t="s">
        <v>890</v>
      </c>
      <c r="C959" t="s">
        <v>999</v>
      </c>
      <c r="D959" t="s">
        <v>20</v>
      </c>
      <c r="E959" t="s">
        <v>32</v>
      </c>
      <c r="F959">
        <v>119</v>
      </c>
      <c r="G959">
        <v>55</v>
      </c>
      <c r="H959" t="s">
        <v>1012</v>
      </c>
    </row>
    <row r="960" spans="1:8" x14ac:dyDescent="0.25">
      <c r="A960">
        <v>958</v>
      </c>
      <c r="B960" t="s">
        <v>890</v>
      </c>
      <c r="C960" t="s">
        <v>999</v>
      </c>
      <c r="D960" t="s">
        <v>22</v>
      </c>
      <c r="E960" t="s">
        <v>32</v>
      </c>
      <c r="F960">
        <v>119</v>
      </c>
      <c r="G960">
        <v>64</v>
      </c>
      <c r="H960" t="s">
        <v>1013</v>
      </c>
    </row>
    <row r="961" spans="1:8" x14ac:dyDescent="0.25">
      <c r="A961">
        <v>959</v>
      </c>
      <c r="B961" t="s">
        <v>890</v>
      </c>
      <c r="C961" t="s">
        <v>999</v>
      </c>
      <c r="D961" t="s">
        <v>24</v>
      </c>
      <c r="E961" t="s">
        <v>32</v>
      </c>
      <c r="F961">
        <v>119</v>
      </c>
      <c r="G961">
        <v>78</v>
      </c>
      <c r="H961" t="s">
        <v>1014</v>
      </c>
    </row>
    <row r="962" spans="1:8" x14ac:dyDescent="0.25">
      <c r="A962">
        <v>960</v>
      </c>
      <c r="B962" t="s">
        <v>890</v>
      </c>
      <c r="C962" t="s">
        <v>999</v>
      </c>
      <c r="D962" t="s">
        <v>15</v>
      </c>
      <c r="E962" t="s">
        <v>38</v>
      </c>
      <c r="F962">
        <v>119</v>
      </c>
      <c r="G962">
        <v>74</v>
      </c>
      <c r="H962" t="s">
        <v>1015</v>
      </c>
    </row>
    <row r="963" spans="1:8" x14ac:dyDescent="0.25">
      <c r="A963">
        <v>961</v>
      </c>
      <c r="B963" t="s">
        <v>890</v>
      </c>
      <c r="C963" t="s">
        <v>999</v>
      </c>
      <c r="D963" t="s">
        <v>18</v>
      </c>
      <c r="E963" t="s">
        <v>38</v>
      </c>
      <c r="F963">
        <v>119</v>
      </c>
      <c r="G963">
        <v>70</v>
      </c>
      <c r="H963" t="s">
        <v>1016</v>
      </c>
    </row>
    <row r="964" spans="1:8" x14ac:dyDescent="0.25">
      <c r="A964">
        <v>962</v>
      </c>
      <c r="B964" t="s">
        <v>890</v>
      </c>
      <c r="C964" t="s">
        <v>999</v>
      </c>
      <c r="D964" t="s">
        <v>20</v>
      </c>
      <c r="E964" t="s">
        <v>38</v>
      </c>
      <c r="F964">
        <v>119</v>
      </c>
      <c r="G964">
        <v>78</v>
      </c>
      <c r="H964" t="s">
        <v>1017</v>
      </c>
    </row>
    <row r="965" spans="1:8" x14ac:dyDescent="0.25">
      <c r="A965">
        <v>963</v>
      </c>
      <c r="B965" t="s">
        <v>890</v>
      </c>
      <c r="C965" t="s">
        <v>999</v>
      </c>
      <c r="D965" t="s">
        <v>22</v>
      </c>
      <c r="E965" t="s">
        <v>38</v>
      </c>
      <c r="F965">
        <v>119</v>
      </c>
      <c r="G965">
        <v>43</v>
      </c>
      <c r="H965" t="s">
        <v>1018</v>
      </c>
    </row>
    <row r="966" spans="1:8" x14ac:dyDescent="0.25">
      <c r="A966">
        <v>964</v>
      </c>
      <c r="B966" t="s">
        <v>890</v>
      </c>
      <c r="C966" t="s">
        <v>999</v>
      </c>
      <c r="D966" t="s">
        <v>24</v>
      </c>
      <c r="E966" t="s">
        <v>38</v>
      </c>
      <c r="F966">
        <v>119</v>
      </c>
      <c r="G966">
        <v>67</v>
      </c>
      <c r="H966" t="s">
        <v>1019</v>
      </c>
    </row>
    <row r="967" spans="1:8" x14ac:dyDescent="0.25">
      <c r="A967">
        <v>965</v>
      </c>
      <c r="B967" t="s">
        <v>890</v>
      </c>
      <c r="C967" t="s">
        <v>999</v>
      </c>
      <c r="D967" t="s">
        <v>15</v>
      </c>
      <c r="E967" t="s">
        <v>44</v>
      </c>
      <c r="F967">
        <v>119</v>
      </c>
      <c r="G967">
        <v>55</v>
      </c>
      <c r="H967" t="s">
        <v>1020</v>
      </c>
    </row>
    <row r="968" spans="1:8" x14ac:dyDescent="0.25">
      <c r="A968">
        <v>966</v>
      </c>
      <c r="B968" t="s">
        <v>890</v>
      </c>
      <c r="C968" t="s">
        <v>999</v>
      </c>
      <c r="D968" t="s">
        <v>18</v>
      </c>
      <c r="E968" t="s">
        <v>44</v>
      </c>
      <c r="F968">
        <v>119</v>
      </c>
      <c r="G968">
        <v>49</v>
      </c>
      <c r="H968" t="s">
        <v>1021</v>
      </c>
    </row>
    <row r="969" spans="1:8" x14ac:dyDescent="0.25">
      <c r="A969">
        <v>967</v>
      </c>
      <c r="B969" t="s">
        <v>890</v>
      </c>
      <c r="C969" t="s">
        <v>999</v>
      </c>
      <c r="D969" t="s">
        <v>20</v>
      </c>
      <c r="E969" t="s">
        <v>44</v>
      </c>
      <c r="F969">
        <v>119</v>
      </c>
      <c r="G969">
        <v>75</v>
      </c>
      <c r="H969" t="s">
        <v>1022</v>
      </c>
    </row>
    <row r="970" spans="1:8" x14ac:dyDescent="0.25">
      <c r="A970">
        <v>968</v>
      </c>
      <c r="B970" t="s">
        <v>890</v>
      </c>
      <c r="C970" t="s">
        <v>999</v>
      </c>
      <c r="D970" t="s">
        <v>22</v>
      </c>
      <c r="E970" t="s">
        <v>44</v>
      </c>
      <c r="F970">
        <v>119</v>
      </c>
      <c r="G970">
        <v>49</v>
      </c>
      <c r="H970" t="s">
        <v>1023</v>
      </c>
    </row>
    <row r="971" spans="1:8" x14ac:dyDescent="0.25">
      <c r="A971">
        <v>969</v>
      </c>
      <c r="B971" t="s">
        <v>890</v>
      </c>
      <c r="C971" t="s">
        <v>999</v>
      </c>
      <c r="D971" t="s">
        <v>24</v>
      </c>
      <c r="E971" t="s">
        <v>44</v>
      </c>
      <c r="F971">
        <v>119</v>
      </c>
      <c r="G971">
        <v>47</v>
      </c>
      <c r="H971" t="s">
        <v>1024</v>
      </c>
    </row>
    <row r="972" spans="1:8" x14ac:dyDescent="0.25">
      <c r="A972">
        <v>970</v>
      </c>
      <c r="B972" t="s">
        <v>890</v>
      </c>
      <c r="C972" t="s">
        <v>999</v>
      </c>
      <c r="D972" t="s">
        <v>15</v>
      </c>
      <c r="E972" t="s">
        <v>50</v>
      </c>
      <c r="F972">
        <v>119</v>
      </c>
      <c r="G972">
        <v>74</v>
      </c>
      <c r="H972" t="s">
        <v>1025</v>
      </c>
    </row>
    <row r="973" spans="1:8" x14ac:dyDescent="0.25">
      <c r="A973">
        <v>971</v>
      </c>
      <c r="B973" t="s">
        <v>890</v>
      </c>
      <c r="C973" t="s">
        <v>999</v>
      </c>
      <c r="D973" t="s">
        <v>18</v>
      </c>
      <c r="E973" t="s">
        <v>50</v>
      </c>
      <c r="F973">
        <v>119</v>
      </c>
      <c r="G973">
        <v>41</v>
      </c>
      <c r="H973" t="s">
        <v>1026</v>
      </c>
    </row>
    <row r="974" spans="1:8" x14ac:dyDescent="0.25">
      <c r="A974">
        <v>972</v>
      </c>
      <c r="B974" t="s">
        <v>890</v>
      </c>
      <c r="C974" t="s">
        <v>999</v>
      </c>
      <c r="D974" t="s">
        <v>20</v>
      </c>
      <c r="E974" t="s">
        <v>50</v>
      </c>
      <c r="F974">
        <v>119</v>
      </c>
      <c r="G974">
        <v>67</v>
      </c>
      <c r="H974" t="s">
        <v>1027</v>
      </c>
    </row>
    <row r="975" spans="1:8" x14ac:dyDescent="0.25">
      <c r="A975">
        <v>973</v>
      </c>
      <c r="B975" t="s">
        <v>890</v>
      </c>
      <c r="C975" t="s">
        <v>999</v>
      </c>
      <c r="D975" t="s">
        <v>22</v>
      </c>
      <c r="E975" t="s">
        <v>50</v>
      </c>
      <c r="F975">
        <v>119</v>
      </c>
      <c r="G975">
        <v>48</v>
      </c>
      <c r="H975" t="s">
        <v>1028</v>
      </c>
    </row>
    <row r="976" spans="1:8" x14ac:dyDescent="0.25">
      <c r="A976">
        <v>974</v>
      </c>
      <c r="B976" t="s">
        <v>890</v>
      </c>
      <c r="C976" t="s">
        <v>999</v>
      </c>
      <c r="D976" t="s">
        <v>24</v>
      </c>
      <c r="E976" t="s">
        <v>50</v>
      </c>
      <c r="F976">
        <v>119</v>
      </c>
      <c r="G976">
        <v>66</v>
      </c>
      <c r="H976" t="s">
        <v>1029</v>
      </c>
    </row>
    <row r="977" spans="1:8" x14ac:dyDescent="0.25">
      <c r="A977">
        <v>975</v>
      </c>
      <c r="B977" t="s">
        <v>890</v>
      </c>
      <c r="C977" t="s">
        <v>999</v>
      </c>
      <c r="D977" t="s">
        <v>15</v>
      </c>
      <c r="E977" t="s">
        <v>56</v>
      </c>
      <c r="F977">
        <v>119</v>
      </c>
      <c r="G977">
        <v>70</v>
      </c>
      <c r="H977" t="s">
        <v>1030</v>
      </c>
    </row>
    <row r="978" spans="1:8" x14ac:dyDescent="0.25">
      <c r="A978">
        <v>976</v>
      </c>
      <c r="B978" t="s">
        <v>890</v>
      </c>
      <c r="C978" t="s">
        <v>999</v>
      </c>
      <c r="D978" t="s">
        <v>18</v>
      </c>
      <c r="E978" t="s">
        <v>56</v>
      </c>
      <c r="F978">
        <v>119</v>
      </c>
      <c r="G978">
        <v>46</v>
      </c>
      <c r="H978" t="s">
        <v>1031</v>
      </c>
    </row>
    <row r="979" spans="1:8" x14ac:dyDescent="0.25">
      <c r="A979">
        <v>977</v>
      </c>
      <c r="B979" t="s">
        <v>890</v>
      </c>
      <c r="C979" t="s">
        <v>999</v>
      </c>
      <c r="D979" t="s">
        <v>20</v>
      </c>
      <c r="E979" t="s">
        <v>56</v>
      </c>
      <c r="F979">
        <v>119</v>
      </c>
      <c r="G979">
        <v>51</v>
      </c>
      <c r="H979" t="s">
        <v>1032</v>
      </c>
    </row>
    <row r="980" spans="1:8" x14ac:dyDescent="0.25">
      <c r="A980">
        <v>978</v>
      </c>
      <c r="B980" t="s">
        <v>890</v>
      </c>
      <c r="C980" t="s">
        <v>999</v>
      </c>
      <c r="D980" t="s">
        <v>22</v>
      </c>
      <c r="E980" t="s">
        <v>56</v>
      </c>
      <c r="F980">
        <v>119</v>
      </c>
      <c r="G980">
        <v>58</v>
      </c>
      <c r="H980" t="s">
        <v>1033</v>
      </c>
    </row>
    <row r="981" spans="1:8" x14ac:dyDescent="0.25">
      <c r="A981">
        <v>979</v>
      </c>
      <c r="B981" t="s">
        <v>890</v>
      </c>
      <c r="C981" t="s">
        <v>999</v>
      </c>
      <c r="D981" t="s">
        <v>24</v>
      </c>
      <c r="E981" t="s">
        <v>56</v>
      </c>
      <c r="F981">
        <v>119</v>
      </c>
      <c r="G981">
        <v>48</v>
      </c>
      <c r="H981" t="s">
        <v>1034</v>
      </c>
    </row>
    <row r="982" spans="1:8" x14ac:dyDescent="0.25">
      <c r="A982">
        <v>980</v>
      </c>
      <c r="B982" t="s">
        <v>890</v>
      </c>
      <c r="C982" t="s">
        <v>1035</v>
      </c>
      <c r="D982" t="s">
        <v>15</v>
      </c>
      <c r="E982" t="s">
        <v>16</v>
      </c>
      <c r="F982">
        <v>111</v>
      </c>
      <c r="G982">
        <v>44</v>
      </c>
      <c r="H982" t="s">
        <v>1036</v>
      </c>
    </row>
    <row r="983" spans="1:8" x14ac:dyDescent="0.25">
      <c r="A983">
        <v>981</v>
      </c>
      <c r="B983" t="s">
        <v>890</v>
      </c>
      <c r="C983" t="s">
        <v>1035</v>
      </c>
      <c r="D983" t="s">
        <v>18</v>
      </c>
      <c r="E983" t="s">
        <v>16</v>
      </c>
      <c r="F983">
        <v>111</v>
      </c>
      <c r="G983">
        <v>65</v>
      </c>
      <c r="H983" t="s">
        <v>1037</v>
      </c>
    </row>
    <row r="984" spans="1:8" x14ac:dyDescent="0.25">
      <c r="A984">
        <v>982</v>
      </c>
      <c r="B984" t="s">
        <v>890</v>
      </c>
      <c r="C984" t="s">
        <v>1035</v>
      </c>
      <c r="D984" t="s">
        <v>20</v>
      </c>
      <c r="E984" t="s">
        <v>16</v>
      </c>
      <c r="F984">
        <v>111</v>
      </c>
      <c r="G984">
        <v>58</v>
      </c>
      <c r="H984" t="s">
        <v>1038</v>
      </c>
    </row>
    <row r="985" spans="1:8" x14ac:dyDescent="0.25">
      <c r="A985">
        <v>983</v>
      </c>
      <c r="B985" t="s">
        <v>890</v>
      </c>
      <c r="C985" t="s">
        <v>1035</v>
      </c>
      <c r="D985" t="s">
        <v>22</v>
      </c>
      <c r="E985" t="s">
        <v>16</v>
      </c>
      <c r="F985">
        <v>111</v>
      </c>
      <c r="G985">
        <v>74</v>
      </c>
      <c r="H985" t="s">
        <v>1039</v>
      </c>
    </row>
    <row r="986" spans="1:8" x14ac:dyDescent="0.25">
      <c r="A986">
        <v>984</v>
      </c>
      <c r="B986" t="s">
        <v>890</v>
      </c>
      <c r="C986" t="s">
        <v>1035</v>
      </c>
      <c r="D986" t="s">
        <v>24</v>
      </c>
      <c r="E986" t="s">
        <v>16</v>
      </c>
      <c r="F986">
        <v>111</v>
      </c>
      <c r="G986">
        <v>58</v>
      </c>
      <c r="H986" t="s">
        <v>1040</v>
      </c>
    </row>
    <row r="987" spans="1:8" x14ac:dyDescent="0.25">
      <c r="A987">
        <v>985</v>
      </c>
      <c r="B987" t="s">
        <v>890</v>
      </c>
      <c r="C987" t="s">
        <v>1035</v>
      </c>
      <c r="D987" t="s">
        <v>15</v>
      </c>
      <c r="E987" t="s">
        <v>26</v>
      </c>
      <c r="F987">
        <v>111</v>
      </c>
      <c r="G987">
        <v>74</v>
      </c>
      <c r="H987" t="s">
        <v>1041</v>
      </c>
    </row>
    <row r="988" spans="1:8" x14ac:dyDescent="0.25">
      <c r="A988">
        <v>986</v>
      </c>
      <c r="B988" t="s">
        <v>890</v>
      </c>
      <c r="C988" t="s">
        <v>1035</v>
      </c>
      <c r="D988" t="s">
        <v>18</v>
      </c>
      <c r="E988" t="s">
        <v>26</v>
      </c>
      <c r="F988">
        <v>111</v>
      </c>
      <c r="G988">
        <v>59</v>
      </c>
      <c r="H988" t="s">
        <v>1042</v>
      </c>
    </row>
    <row r="989" spans="1:8" x14ac:dyDescent="0.25">
      <c r="A989">
        <v>987</v>
      </c>
      <c r="B989" t="s">
        <v>890</v>
      </c>
      <c r="C989" t="s">
        <v>1035</v>
      </c>
      <c r="D989" t="s">
        <v>20</v>
      </c>
      <c r="E989" t="s">
        <v>26</v>
      </c>
      <c r="F989">
        <v>111</v>
      </c>
      <c r="G989">
        <v>75</v>
      </c>
      <c r="H989" t="s">
        <v>1043</v>
      </c>
    </row>
    <row r="990" spans="1:8" x14ac:dyDescent="0.25">
      <c r="A990">
        <v>988</v>
      </c>
      <c r="B990" t="s">
        <v>890</v>
      </c>
      <c r="C990" t="s">
        <v>1035</v>
      </c>
      <c r="D990" t="s">
        <v>22</v>
      </c>
      <c r="E990" t="s">
        <v>26</v>
      </c>
      <c r="F990">
        <v>111</v>
      </c>
      <c r="G990">
        <v>56</v>
      </c>
      <c r="H990" t="s">
        <v>1044</v>
      </c>
    </row>
    <row r="991" spans="1:8" x14ac:dyDescent="0.25">
      <c r="A991">
        <v>989</v>
      </c>
      <c r="B991" t="s">
        <v>890</v>
      </c>
      <c r="C991" t="s">
        <v>1035</v>
      </c>
      <c r="D991" t="s">
        <v>24</v>
      </c>
      <c r="E991" t="s">
        <v>26</v>
      </c>
      <c r="F991">
        <v>111</v>
      </c>
      <c r="G991">
        <v>56</v>
      </c>
      <c r="H991" t="s">
        <v>1045</v>
      </c>
    </row>
    <row r="992" spans="1:8" x14ac:dyDescent="0.25">
      <c r="A992">
        <v>990</v>
      </c>
      <c r="B992" t="s">
        <v>890</v>
      </c>
      <c r="C992" t="s">
        <v>1035</v>
      </c>
      <c r="D992" t="s">
        <v>15</v>
      </c>
      <c r="E992" t="s">
        <v>32</v>
      </c>
      <c r="F992">
        <v>111</v>
      </c>
      <c r="G992">
        <v>67</v>
      </c>
      <c r="H992" t="s">
        <v>1046</v>
      </c>
    </row>
    <row r="993" spans="1:8" x14ac:dyDescent="0.25">
      <c r="A993">
        <v>991</v>
      </c>
      <c r="B993" t="s">
        <v>890</v>
      </c>
      <c r="C993" t="s">
        <v>1035</v>
      </c>
      <c r="D993" t="s">
        <v>18</v>
      </c>
      <c r="E993" t="s">
        <v>32</v>
      </c>
      <c r="F993">
        <v>111</v>
      </c>
      <c r="G993">
        <v>69</v>
      </c>
      <c r="H993" t="s">
        <v>1047</v>
      </c>
    </row>
    <row r="994" spans="1:8" x14ac:dyDescent="0.25">
      <c r="A994">
        <v>992</v>
      </c>
      <c r="B994" t="s">
        <v>890</v>
      </c>
      <c r="C994" t="s">
        <v>1035</v>
      </c>
      <c r="D994" t="s">
        <v>20</v>
      </c>
      <c r="E994" t="s">
        <v>32</v>
      </c>
      <c r="F994">
        <v>111</v>
      </c>
      <c r="G994">
        <v>43</v>
      </c>
      <c r="H994" t="s">
        <v>1048</v>
      </c>
    </row>
    <row r="995" spans="1:8" x14ac:dyDescent="0.25">
      <c r="A995">
        <v>993</v>
      </c>
      <c r="B995" t="s">
        <v>890</v>
      </c>
      <c r="C995" t="s">
        <v>1035</v>
      </c>
      <c r="D995" t="s">
        <v>22</v>
      </c>
      <c r="E995" t="s">
        <v>32</v>
      </c>
      <c r="F995">
        <v>111</v>
      </c>
      <c r="G995">
        <v>46</v>
      </c>
      <c r="H995" t="s">
        <v>1049</v>
      </c>
    </row>
    <row r="996" spans="1:8" x14ac:dyDescent="0.25">
      <c r="A996">
        <v>994</v>
      </c>
      <c r="B996" t="s">
        <v>890</v>
      </c>
      <c r="C996" t="s">
        <v>1035</v>
      </c>
      <c r="D996" t="s">
        <v>24</v>
      </c>
      <c r="E996" t="s">
        <v>32</v>
      </c>
      <c r="F996">
        <v>111</v>
      </c>
      <c r="G996">
        <v>72</v>
      </c>
      <c r="H996" t="s">
        <v>1050</v>
      </c>
    </row>
    <row r="997" spans="1:8" x14ac:dyDescent="0.25">
      <c r="A997">
        <v>995</v>
      </c>
      <c r="B997" t="s">
        <v>890</v>
      </c>
      <c r="C997" t="s">
        <v>1035</v>
      </c>
      <c r="D997" t="s">
        <v>15</v>
      </c>
      <c r="E997" t="s">
        <v>38</v>
      </c>
      <c r="F997">
        <v>111</v>
      </c>
      <c r="G997">
        <v>73</v>
      </c>
      <c r="H997" t="s">
        <v>1051</v>
      </c>
    </row>
    <row r="998" spans="1:8" x14ac:dyDescent="0.25">
      <c r="A998">
        <v>996</v>
      </c>
      <c r="B998" t="s">
        <v>890</v>
      </c>
      <c r="C998" t="s">
        <v>1035</v>
      </c>
      <c r="D998" t="s">
        <v>18</v>
      </c>
      <c r="E998" t="s">
        <v>38</v>
      </c>
      <c r="F998">
        <v>111</v>
      </c>
      <c r="G998">
        <v>43</v>
      </c>
      <c r="H998" t="s">
        <v>1052</v>
      </c>
    </row>
    <row r="999" spans="1:8" x14ac:dyDescent="0.25">
      <c r="A999">
        <v>997</v>
      </c>
      <c r="B999" t="s">
        <v>890</v>
      </c>
      <c r="C999" t="s">
        <v>1035</v>
      </c>
      <c r="D999" t="s">
        <v>20</v>
      </c>
      <c r="E999" t="s">
        <v>38</v>
      </c>
      <c r="F999">
        <v>111</v>
      </c>
      <c r="G999">
        <v>41</v>
      </c>
      <c r="H999" t="s">
        <v>1053</v>
      </c>
    </row>
    <row r="1000" spans="1:8" x14ac:dyDescent="0.25">
      <c r="A1000">
        <v>998</v>
      </c>
      <c r="B1000" t="s">
        <v>890</v>
      </c>
      <c r="C1000" t="s">
        <v>1035</v>
      </c>
      <c r="D1000" t="s">
        <v>22</v>
      </c>
      <c r="E1000" t="s">
        <v>38</v>
      </c>
      <c r="F1000">
        <v>111</v>
      </c>
      <c r="G1000">
        <v>42</v>
      </c>
      <c r="H1000" t="s">
        <v>1054</v>
      </c>
    </row>
    <row r="1001" spans="1:8" x14ac:dyDescent="0.25">
      <c r="A1001">
        <v>999</v>
      </c>
      <c r="B1001" t="s">
        <v>890</v>
      </c>
      <c r="C1001" t="s">
        <v>1035</v>
      </c>
      <c r="D1001" t="s">
        <v>24</v>
      </c>
      <c r="E1001" t="s">
        <v>38</v>
      </c>
      <c r="F1001">
        <v>111</v>
      </c>
      <c r="G1001">
        <v>48</v>
      </c>
      <c r="H1001" t="s">
        <v>1055</v>
      </c>
    </row>
    <row r="1002" spans="1:8" x14ac:dyDescent="0.25">
      <c r="A1002">
        <v>1000</v>
      </c>
      <c r="B1002" t="s">
        <v>890</v>
      </c>
      <c r="C1002" t="s">
        <v>1035</v>
      </c>
      <c r="D1002" t="s">
        <v>15</v>
      </c>
      <c r="E1002" t="s">
        <v>44</v>
      </c>
      <c r="F1002">
        <v>111</v>
      </c>
      <c r="G1002">
        <v>58</v>
      </c>
      <c r="H1002" t="s">
        <v>1056</v>
      </c>
    </row>
    <row r="1003" spans="1:8" x14ac:dyDescent="0.25">
      <c r="A1003">
        <v>1001</v>
      </c>
      <c r="B1003" t="s">
        <v>890</v>
      </c>
      <c r="C1003" t="s">
        <v>1035</v>
      </c>
      <c r="D1003" t="s">
        <v>18</v>
      </c>
      <c r="E1003" t="s">
        <v>44</v>
      </c>
      <c r="F1003">
        <v>111</v>
      </c>
      <c r="G1003">
        <v>55</v>
      </c>
      <c r="H1003" t="s">
        <v>1057</v>
      </c>
    </row>
    <row r="1004" spans="1:8" x14ac:dyDescent="0.25">
      <c r="A1004">
        <v>1002</v>
      </c>
      <c r="B1004" t="s">
        <v>890</v>
      </c>
      <c r="C1004" t="s">
        <v>1035</v>
      </c>
      <c r="D1004" t="s">
        <v>20</v>
      </c>
      <c r="E1004" t="s">
        <v>44</v>
      </c>
      <c r="F1004">
        <v>111</v>
      </c>
      <c r="G1004">
        <v>52</v>
      </c>
      <c r="H1004" t="s">
        <v>1058</v>
      </c>
    </row>
    <row r="1005" spans="1:8" x14ac:dyDescent="0.25">
      <c r="A1005">
        <v>1003</v>
      </c>
      <c r="B1005" t="s">
        <v>890</v>
      </c>
      <c r="C1005" t="s">
        <v>1035</v>
      </c>
      <c r="D1005" t="s">
        <v>22</v>
      </c>
      <c r="E1005" t="s">
        <v>44</v>
      </c>
      <c r="F1005">
        <v>111</v>
      </c>
      <c r="G1005">
        <v>79</v>
      </c>
      <c r="H1005" t="s">
        <v>1059</v>
      </c>
    </row>
    <row r="1006" spans="1:8" x14ac:dyDescent="0.25">
      <c r="A1006">
        <v>1004</v>
      </c>
      <c r="B1006" t="s">
        <v>890</v>
      </c>
      <c r="C1006" t="s">
        <v>1035</v>
      </c>
      <c r="D1006" t="s">
        <v>24</v>
      </c>
      <c r="E1006" t="s">
        <v>44</v>
      </c>
      <c r="F1006">
        <v>111</v>
      </c>
      <c r="G1006">
        <v>41</v>
      </c>
      <c r="H1006" t="s">
        <v>1060</v>
      </c>
    </row>
    <row r="1007" spans="1:8" x14ac:dyDescent="0.25">
      <c r="A1007">
        <v>1005</v>
      </c>
      <c r="B1007" t="s">
        <v>890</v>
      </c>
      <c r="C1007" t="s">
        <v>1035</v>
      </c>
      <c r="D1007" t="s">
        <v>15</v>
      </c>
      <c r="E1007" t="s">
        <v>50</v>
      </c>
      <c r="F1007">
        <v>111</v>
      </c>
      <c r="G1007">
        <v>43</v>
      </c>
      <c r="H1007" t="s">
        <v>1061</v>
      </c>
    </row>
    <row r="1008" spans="1:8" x14ac:dyDescent="0.25">
      <c r="A1008">
        <v>1006</v>
      </c>
      <c r="B1008" t="s">
        <v>890</v>
      </c>
      <c r="C1008" t="s">
        <v>1035</v>
      </c>
      <c r="D1008" t="s">
        <v>18</v>
      </c>
      <c r="E1008" t="s">
        <v>50</v>
      </c>
      <c r="F1008">
        <v>111</v>
      </c>
      <c r="G1008">
        <v>45</v>
      </c>
      <c r="H1008" t="s">
        <v>1062</v>
      </c>
    </row>
    <row r="1009" spans="1:8" x14ac:dyDescent="0.25">
      <c r="A1009">
        <v>1007</v>
      </c>
      <c r="B1009" t="s">
        <v>890</v>
      </c>
      <c r="C1009" t="s">
        <v>1035</v>
      </c>
      <c r="D1009" t="s">
        <v>20</v>
      </c>
      <c r="E1009" t="s">
        <v>50</v>
      </c>
      <c r="F1009">
        <v>111</v>
      </c>
      <c r="G1009">
        <v>56</v>
      </c>
      <c r="H1009" t="s">
        <v>1063</v>
      </c>
    </row>
    <row r="1010" spans="1:8" x14ac:dyDescent="0.25">
      <c r="A1010">
        <v>1008</v>
      </c>
      <c r="B1010" t="s">
        <v>890</v>
      </c>
      <c r="C1010" t="s">
        <v>1035</v>
      </c>
      <c r="D1010" t="s">
        <v>22</v>
      </c>
      <c r="E1010" t="s">
        <v>50</v>
      </c>
      <c r="F1010">
        <v>111</v>
      </c>
      <c r="G1010">
        <v>41</v>
      </c>
      <c r="H1010" t="s">
        <v>1064</v>
      </c>
    </row>
    <row r="1011" spans="1:8" x14ac:dyDescent="0.25">
      <c r="A1011">
        <v>1009</v>
      </c>
      <c r="B1011" t="s">
        <v>890</v>
      </c>
      <c r="C1011" t="s">
        <v>1035</v>
      </c>
      <c r="D1011" t="s">
        <v>24</v>
      </c>
      <c r="E1011" t="s">
        <v>50</v>
      </c>
      <c r="F1011">
        <v>111</v>
      </c>
      <c r="G1011">
        <v>51</v>
      </c>
      <c r="H1011" t="s">
        <v>1065</v>
      </c>
    </row>
    <row r="1012" spans="1:8" x14ac:dyDescent="0.25">
      <c r="A1012">
        <v>1010</v>
      </c>
      <c r="B1012" t="s">
        <v>890</v>
      </c>
      <c r="C1012" t="s">
        <v>1035</v>
      </c>
      <c r="D1012" t="s">
        <v>15</v>
      </c>
      <c r="E1012" t="s">
        <v>56</v>
      </c>
      <c r="F1012">
        <v>111</v>
      </c>
      <c r="G1012">
        <v>80</v>
      </c>
      <c r="H1012" t="s">
        <v>1066</v>
      </c>
    </row>
    <row r="1013" spans="1:8" x14ac:dyDescent="0.25">
      <c r="A1013">
        <v>1011</v>
      </c>
      <c r="B1013" t="s">
        <v>890</v>
      </c>
      <c r="C1013" t="s">
        <v>1035</v>
      </c>
      <c r="D1013" t="s">
        <v>18</v>
      </c>
      <c r="E1013" t="s">
        <v>56</v>
      </c>
      <c r="F1013">
        <v>111</v>
      </c>
      <c r="G1013">
        <v>59</v>
      </c>
      <c r="H1013" t="s">
        <v>1067</v>
      </c>
    </row>
    <row r="1014" spans="1:8" x14ac:dyDescent="0.25">
      <c r="A1014">
        <v>1012</v>
      </c>
      <c r="B1014" t="s">
        <v>890</v>
      </c>
      <c r="C1014" t="s">
        <v>1035</v>
      </c>
      <c r="D1014" t="s">
        <v>20</v>
      </c>
      <c r="E1014" t="s">
        <v>56</v>
      </c>
      <c r="F1014">
        <v>111</v>
      </c>
      <c r="G1014">
        <v>51</v>
      </c>
      <c r="H1014" t="s">
        <v>1068</v>
      </c>
    </row>
    <row r="1015" spans="1:8" x14ac:dyDescent="0.25">
      <c r="A1015">
        <v>1013</v>
      </c>
      <c r="B1015" t="s">
        <v>890</v>
      </c>
      <c r="C1015" t="s">
        <v>1035</v>
      </c>
      <c r="D1015" t="s">
        <v>22</v>
      </c>
      <c r="E1015" t="s">
        <v>56</v>
      </c>
      <c r="F1015">
        <v>111</v>
      </c>
      <c r="G1015">
        <v>61</v>
      </c>
      <c r="H1015" t="s">
        <v>1069</v>
      </c>
    </row>
    <row r="1016" spans="1:8" x14ac:dyDescent="0.25">
      <c r="A1016">
        <v>1014</v>
      </c>
      <c r="B1016" t="s">
        <v>890</v>
      </c>
      <c r="C1016" t="s">
        <v>1035</v>
      </c>
      <c r="D1016" t="s">
        <v>24</v>
      </c>
      <c r="E1016" t="s">
        <v>56</v>
      </c>
      <c r="F1016">
        <v>111</v>
      </c>
      <c r="G1016">
        <v>40</v>
      </c>
      <c r="H1016" t="s">
        <v>1070</v>
      </c>
    </row>
    <row r="1017" spans="1:8" x14ac:dyDescent="0.25">
      <c r="A1017">
        <v>1015</v>
      </c>
      <c r="B1017" t="s">
        <v>890</v>
      </c>
      <c r="C1017" t="s">
        <v>1071</v>
      </c>
      <c r="D1017" t="s">
        <v>15</v>
      </c>
      <c r="E1017" t="s">
        <v>16</v>
      </c>
      <c r="F1017">
        <v>95</v>
      </c>
      <c r="G1017">
        <v>52</v>
      </c>
      <c r="H1017" t="s">
        <v>1072</v>
      </c>
    </row>
    <row r="1018" spans="1:8" x14ac:dyDescent="0.25">
      <c r="A1018">
        <v>1016</v>
      </c>
      <c r="B1018" t="s">
        <v>890</v>
      </c>
      <c r="C1018" t="s">
        <v>1071</v>
      </c>
      <c r="D1018" t="s">
        <v>18</v>
      </c>
      <c r="E1018" t="s">
        <v>16</v>
      </c>
      <c r="F1018">
        <v>95</v>
      </c>
      <c r="G1018">
        <v>70</v>
      </c>
      <c r="H1018" t="s">
        <v>1073</v>
      </c>
    </row>
    <row r="1019" spans="1:8" x14ac:dyDescent="0.25">
      <c r="A1019">
        <v>1017</v>
      </c>
      <c r="B1019" t="s">
        <v>890</v>
      </c>
      <c r="C1019" t="s">
        <v>1071</v>
      </c>
      <c r="D1019" t="s">
        <v>20</v>
      </c>
      <c r="E1019" t="s">
        <v>16</v>
      </c>
      <c r="F1019">
        <v>95</v>
      </c>
      <c r="G1019">
        <v>56</v>
      </c>
      <c r="H1019" t="s">
        <v>1074</v>
      </c>
    </row>
    <row r="1020" spans="1:8" x14ac:dyDescent="0.25">
      <c r="A1020">
        <v>1018</v>
      </c>
      <c r="B1020" t="s">
        <v>890</v>
      </c>
      <c r="C1020" t="s">
        <v>1071</v>
      </c>
      <c r="D1020" t="s">
        <v>22</v>
      </c>
      <c r="E1020" t="s">
        <v>16</v>
      </c>
      <c r="F1020">
        <v>95</v>
      </c>
      <c r="G1020">
        <v>63</v>
      </c>
      <c r="H1020" t="s">
        <v>1075</v>
      </c>
    </row>
    <row r="1021" spans="1:8" x14ac:dyDescent="0.25">
      <c r="A1021">
        <v>1019</v>
      </c>
      <c r="B1021" t="s">
        <v>890</v>
      </c>
      <c r="C1021" t="s">
        <v>1071</v>
      </c>
      <c r="D1021" t="s">
        <v>24</v>
      </c>
      <c r="E1021" t="s">
        <v>16</v>
      </c>
      <c r="F1021">
        <v>95</v>
      </c>
      <c r="G1021">
        <v>50</v>
      </c>
      <c r="H1021" t="s">
        <v>1076</v>
      </c>
    </row>
    <row r="1022" spans="1:8" x14ac:dyDescent="0.25">
      <c r="A1022">
        <v>1020</v>
      </c>
      <c r="B1022" t="s">
        <v>890</v>
      </c>
      <c r="C1022" t="s">
        <v>1071</v>
      </c>
      <c r="D1022" t="s">
        <v>15</v>
      </c>
      <c r="E1022" t="s">
        <v>26</v>
      </c>
      <c r="F1022">
        <v>95</v>
      </c>
      <c r="G1022">
        <v>64</v>
      </c>
      <c r="H1022" t="s">
        <v>1077</v>
      </c>
    </row>
    <row r="1023" spans="1:8" x14ac:dyDescent="0.25">
      <c r="A1023">
        <v>1021</v>
      </c>
      <c r="B1023" t="s">
        <v>890</v>
      </c>
      <c r="C1023" t="s">
        <v>1071</v>
      </c>
      <c r="D1023" t="s">
        <v>18</v>
      </c>
      <c r="E1023" t="s">
        <v>26</v>
      </c>
      <c r="F1023">
        <v>95</v>
      </c>
      <c r="G1023">
        <v>47</v>
      </c>
      <c r="H1023" t="s">
        <v>1078</v>
      </c>
    </row>
    <row r="1024" spans="1:8" x14ac:dyDescent="0.25">
      <c r="A1024">
        <v>1022</v>
      </c>
      <c r="B1024" t="s">
        <v>890</v>
      </c>
      <c r="C1024" t="s">
        <v>1071</v>
      </c>
      <c r="D1024" t="s">
        <v>20</v>
      </c>
      <c r="E1024" t="s">
        <v>26</v>
      </c>
      <c r="F1024">
        <v>95</v>
      </c>
      <c r="G1024">
        <v>74</v>
      </c>
      <c r="H1024" t="s">
        <v>1079</v>
      </c>
    </row>
    <row r="1025" spans="1:8" x14ac:dyDescent="0.25">
      <c r="A1025">
        <v>1023</v>
      </c>
      <c r="B1025" t="s">
        <v>890</v>
      </c>
      <c r="C1025" t="s">
        <v>1071</v>
      </c>
      <c r="D1025" t="s">
        <v>22</v>
      </c>
      <c r="E1025" t="s">
        <v>26</v>
      </c>
      <c r="F1025">
        <v>95</v>
      </c>
      <c r="G1025">
        <v>78</v>
      </c>
      <c r="H1025" t="s">
        <v>1080</v>
      </c>
    </row>
    <row r="1026" spans="1:8" x14ac:dyDescent="0.25">
      <c r="A1026">
        <v>1024</v>
      </c>
      <c r="B1026" t="s">
        <v>890</v>
      </c>
      <c r="C1026" t="s">
        <v>1071</v>
      </c>
      <c r="D1026" t="s">
        <v>24</v>
      </c>
      <c r="E1026" t="s">
        <v>26</v>
      </c>
      <c r="F1026">
        <v>95</v>
      </c>
      <c r="G1026">
        <v>80</v>
      </c>
      <c r="H1026" t="s">
        <v>1081</v>
      </c>
    </row>
    <row r="1027" spans="1:8" x14ac:dyDescent="0.25">
      <c r="A1027">
        <v>1025</v>
      </c>
      <c r="B1027" t="s">
        <v>890</v>
      </c>
      <c r="C1027" t="s">
        <v>1071</v>
      </c>
      <c r="D1027" t="s">
        <v>15</v>
      </c>
      <c r="E1027" t="s">
        <v>32</v>
      </c>
      <c r="F1027">
        <v>95</v>
      </c>
      <c r="G1027">
        <v>44</v>
      </c>
      <c r="H1027" t="s">
        <v>1082</v>
      </c>
    </row>
    <row r="1028" spans="1:8" x14ac:dyDescent="0.25">
      <c r="A1028">
        <v>1026</v>
      </c>
      <c r="B1028" t="s">
        <v>890</v>
      </c>
      <c r="C1028" t="s">
        <v>1071</v>
      </c>
      <c r="D1028" t="s">
        <v>18</v>
      </c>
      <c r="E1028" t="s">
        <v>32</v>
      </c>
      <c r="F1028">
        <v>95</v>
      </c>
      <c r="G1028">
        <v>43</v>
      </c>
      <c r="H1028" t="s">
        <v>1083</v>
      </c>
    </row>
    <row r="1029" spans="1:8" x14ac:dyDescent="0.25">
      <c r="A1029">
        <v>1027</v>
      </c>
      <c r="B1029" t="s">
        <v>890</v>
      </c>
      <c r="C1029" t="s">
        <v>1071</v>
      </c>
      <c r="D1029" t="s">
        <v>20</v>
      </c>
      <c r="E1029" t="s">
        <v>32</v>
      </c>
      <c r="F1029">
        <v>95</v>
      </c>
      <c r="G1029">
        <v>68</v>
      </c>
      <c r="H1029" t="s">
        <v>1084</v>
      </c>
    </row>
    <row r="1030" spans="1:8" x14ac:dyDescent="0.25">
      <c r="A1030">
        <v>1028</v>
      </c>
      <c r="B1030" t="s">
        <v>890</v>
      </c>
      <c r="C1030" t="s">
        <v>1071</v>
      </c>
      <c r="D1030" t="s">
        <v>22</v>
      </c>
      <c r="E1030" t="s">
        <v>32</v>
      </c>
      <c r="F1030">
        <v>95</v>
      </c>
      <c r="G1030">
        <v>65</v>
      </c>
      <c r="H1030" t="s">
        <v>1085</v>
      </c>
    </row>
    <row r="1031" spans="1:8" x14ac:dyDescent="0.25">
      <c r="A1031">
        <v>1029</v>
      </c>
      <c r="B1031" t="s">
        <v>890</v>
      </c>
      <c r="C1031" t="s">
        <v>1071</v>
      </c>
      <c r="D1031" t="s">
        <v>24</v>
      </c>
      <c r="E1031" t="s">
        <v>32</v>
      </c>
      <c r="F1031">
        <v>95</v>
      </c>
      <c r="G1031">
        <v>54</v>
      </c>
      <c r="H1031" t="s">
        <v>1086</v>
      </c>
    </row>
    <row r="1032" spans="1:8" x14ac:dyDescent="0.25">
      <c r="A1032">
        <v>1030</v>
      </c>
      <c r="B1032" t="s">
        <v>890</v>
      </c>
      <c r="C1032" t="s">
        <v>1071</v>
      </c>
      <c r="D1032" t="s">
        <v>15</v>
      </c>
      <c r="E1032" t="s">
        <v>38</v>
      </c>
      <c r="F1032">
        <v>95</v>
      </c>
      <c r="G1032">
        <v>80</v>
      </c>
      <c r="H1032" t="s">
        <v>1087</v>
      </c>
    </row>
    <row r="1033" spans="1:8" x14ac:dyDescent="0.25">
      <c r="A1033">
        <v>1031</v>
      </c>
      <c r="B1033" t="s">
        <v>890</v>
      </c>
      <c r="C1033" t="s">
        <v>1071</v>
      </c>
      <c r="D1033" t="s">
        <v>18</v>
      </c>
      <c r="E1033" t="s">
        <v>38</v>
      </c>
      <c r="F1033">
        <v>95</v>
      </c>
      <c r="G1033">
        <v>51</v>
      </c>
      <c r="H1033" t="s">
        <v>1088</v>
      </c>
    </row>
    <row r="1034" spans="1:8" x14ac:dyDescent="0.25">
      <c r="A1034">
        <v>1032</v>
      </c>
      <c r="B1034" t="s">
        <v>890</v>
      </c>
      <c r="C1034" t="s">
        <v>1071</v>
      </c>
      <c r="D1034" t="s">
        <v>20</v>
      </c>
      <c r="E1034" t="s">
        <v>38</v>
      </c>
      <c r="F1034">
        <v>95</v>
      </c>
      <c r="G1034">
        <v>43</v>
      </c>
      <c r="H1034" t="s">
        <v>1089</v>
      </c>
    </row>
    <row r="1035" spans="1:8" x14ac:dyDescent="0.25">
      <c r="A1035">
        <v>1033</v>
      </c>
      <c r="B1035" t="s">
        <v>890</v>
      </c>
      <c r="C1035" t="s">
        <v>1071</v>
      </c>
      <c r="D1035" t="s">
        <v>22</v>
      </c>
      <c r="E1035" t="s">
        <v>38</v>
      </c>
      <c r="F1035">
        <v>95</v>
      </c>
      <c r="G1035">
        <v>62</v>
      </c>
      <c r="H1035" t="s">
        <v>1090</v>
      </c>
    </row>
    <row r="1036" spans="1:8" x14ac:dyDescent="0.25">
      <c r="A1036">
        <v>1034</v>
      </c>
      <c r="B1036" t="s">
        <v>890</v>
      </c>
      <c r="C1036" t="s">
        <v>1071</v>
      </c>
      <c r="D1036" t="s">
        <v>24</v>
      </c>
      <c r="E1036" t="s">
        <v>38</v>
      </c>
      <c r="F1036">
        <v>95</v>
      </c>
      <c r="G1036">
        <v>64</v>
      </c>
      <c r="H1036" t="s">
        <v>1091</v>
      </c>
    </row>
    <row r="1037" spans="1:8" x14ac:dyDescent="0.25">
      <c r="A1037">
        <v>1035</v>
      </c>
      <c r="B1037" t="s">
        <v>890</v>
      </c>
      <c r="C1037" t="s">
        <v>1071</v>
      </c>
      <c r="D1037" t="s">
        <v>15</v>
      </c>
      <c r="E1037" t="s">
        <v>44</v>
      </c>
      <c r="F1037">
        <v>95</v>
      </c>
      <c r="G1037">
        <v>54</v>
      </c>
      <c r="H1037" t="s">
        <v>1092</v>
      </c>
    </row>
    <row r="1038" spans="1:8" x14ac:dyDescent="0.25">
      <c r="A1038">
        <v>1036</v>
      </c>
      <c r="B1038" t="s">
        <v>890</v>
      </c>
      <c r="C1038" t="s">
        <v>1071</v>
      </c>
      <c r="D1038" t="s">
        <v>18</v>
      </c>
      <c r="E1038" t="s">
        <v>44</v>
      </c>
      <c r="F1038">
        <v>95</v>
      </c>
      <c r="G1038">
        <v>57</v>
      </c>
      <c r="H1038" t="s">
        <v>1093</v>
      </c>
    </row>
    <row r="1039" spans="1:8" x14ac:dyDescent="0.25">
      <c r="A1039">
        <v>1037</v>
      </c>
      <c r="B1039" t="s">
        <v>890</v>
      </c>
      <c r="C1039" t="s">
        <v>1071</v>
      </c>
      <c r="D1039" t="s">
        <v>20</v>
      </c>
      <c r="E1039" t="s">
        <v>44</v>
      </c>
      <c r="F1039">
        <v>95</v>
      </c>
      <c r="G1039">
        <v>72</v>
      </c>
      <c r="H1039" t="s">
        <v>1094</v>
      </c>
    </row>
    <row r="1040" spans="1:8" x14ac:dyDescent="0.25">
      <c r="A1040">
        <v>1038</v>
      </c>
      <c r="B1040" t="s">
        <v>890</v>
      </c>
      <c r="C1040" t="s">
        <v>1071</v>
      </c>
      <c r="D1040" t="s">
        <v>22</v>
      </c>
      <c r="E1040" t="s">
        <v>44</v>
      </c>
      <c r="F1040">
        <v>95</v>
      </c>
      <c r="G1040">
        <v>61</v>
      </c>
      <c r="H1040" t="s">
        <v>1095</v>
      </c>
    </row>
    <row r="1041" spans="1:8" x14ac:dyDescent="0.25">
      <c r="A1041">
        <v>1039</v>
      </c>
      <c r="B1041" t="s">
        <v>890</v>
      </c>
      <c r="C1041" t="s">
        <v>1071</v>
      </c>
      <c r="D1041" t="s">
        <v>24</v>
      </c>
      <c r="E1041" t="s">
        <v>44</v>
      </c>
      <c r="F1041">
        <v>95</v>
      </c>
      <c r="G1041">
        <v>40</v>
      </c>
      <c r="H1041" t="s">
        <v>1096</v>
      </c>
    </row>
    <row r="1042" spans="1:8" x14ac:dyDescent="0.25">
      <c r="A1042">
        <v>1040</v>
      </c>
      <c r="B1042" t="s">
        <v>890</v>
      </c>
      <c r="C1042" t="s">
        <v>1071</v>
      </c>
      <c r="D1042" t="s">
        <v>15</v>
      </c>
      <c r="E1042" t="s">
        <v>50</v>
      </c>
      <c r="F1042">
        <v>95</v>
      </c>
      <c r="G1042">
        <v>60</v>
      </c>
      <c r="H1042" t="s">
        <v>1097</v>
      </c>
    </row>
    <row r="1043" spans="1:8" x14ac:dyDescent="0.25">
      <c r="A1043">
        <v>1041</v>
      </c>
      <c r="B1043" t="s">
        <v>890</v>
      </c>
      <c r="C1043" t="s">
        <v>1071</v>
      </c>
      <c r="D1043" t="s">
        <v>18</v>
      </c>
      <c r="E1043" t="s">
        <v>50</v>
      </c>
      <c r="F1043">
        <v>95</v>
      </c>
      <c r="G1043">
        <v>40</v>
      </c>
      <c r="H1043" t="s">
        <v>1098</v>
      </c>
    </row>
    <row r="1044" spans="1:8" x14ac:dyDescent="0.25">
      <c r="A1044">
        <v>1042</v>
      </c>
      <c r="B1044" t="s">
        <v>890</v>
      </c>
      <c r="C1044" t="s">
        <v>1071</v>
      </c>
      <c r="D1044" t="s">
        <v>20</v>
      </c>
      <c r="E1044" t="s">
        <v>50</v>
      </c>
      <c r="F1044">
        <v>95</v>
      </c>
      <c r="G1044">
        <v>45</v>
      </c>
      <c r="H1044" t="s">
        <v>1099</v>
      </c>
    </row>
    <row r="1045" spans="1:8" x14ac:dyDescent="0.25">
      <c r="A1045">
        <v>1043</v>
      </c>
      <c r="B1045" t="s">
        <v>890</v>
      </c>
      <c r="C1045" t="s">
        <v>1071</v>
      </c>
      <c r="D1045" t="s">
        <v>22</v>
      </c>
      <c r="E1045" t="s">
        <v>50</v>
      </c>
      <c r="F1045">
        <v>95</v>
      </c>
      <c r="G1045">
        <v>48</v>
      </c>
      <c r="H1045" t="s">
        <v>1100</v>
      </c>
    </row>
    <row r="1046" spans="1:8" x14ac:dyDescent="0.25">
      <c r="A1046">
        <v>1044</v>
      </c>
      <c r="B1046" t="s">
        <v>890</v>
      </c>
      <c r="C1046" t="s">
        <v>1071</v>
      </c>
      <c r="D1046" t="s">
        <v>24</v>
      </c>
      <c r="E1046" t="s">
        <v>50</v>
      </c>
      <c r="F1046">
        <v>95</v>
      </c>
      <c r="G1046">
        <v>58</v>
      </c>
      <c r="H1046" t="s">
        <v>1101</v>
      </c>
    </row>
    <row r="1047" spans="1:8" x14ac:dyDescent="0.25">
      <c r="A1047">
        <v>1045</v>
      </c>
      <c r="B1047" t="s">
        <v>890</v>
      </c>
      <c r="C1047" t="s">
        <v>1071</v>
      </c>
      <c r="D1047" t="s">
        <v>15</v>
      </c>
      <c r="E1047" t="s">
        <v>56</v>
      </c>
      <c r="F1047">
        <v>95</v>
      </c>
      <c r="G1047">
        <v>49</v>
      </c>
      <c r="H1047" t="s">
        <v>1102</v>
      </c>
    </row>
    <row r="1048" spans="1:8" x14ac:dyDescent="0.25">
      <c r="A1048">
        <v>1046</v>
      </c>
      <c r="B1048" t="s">
        <v>890</v>
      </c>
      <c r="C1048" t="s">
        <v>1071</v>
      </c>
      <c r="D1048" t="s">
        <v>18</v>
      </c>
      <c r="E1048" t="s">
        <v>56</v>
      </c>
      <c r="F1048">
        <v>95</v>
      </c>
      <c r="G1048">
        <v>75</v>
      </c>
      <c r="H1048" t="s">
        <v>1103</v>
      </c>
    </row>
    <row r="1049" spans="1:8" x14ac:dyDescent="0.25">
      <c r="A1049">
        <v>1047</v>
      </c>
      <c r="B1049" t="s">
        <v>890</v>
      </c>
      <c r="C1049" t="s">
        <v>1071</v>
      </c>
      <c r="D1049" t="s">
        <v>20</v>
      </c>
      <c r="E1049" t="s">
        <v>56</v>
      </c>
      <c r="F1049">
        <v>95</v>
      </c>
      <c r="G1049">
        <v>46</v>
      </c>
      <c r="H1049" t="s">
        <v>1104</v>
      </c>
    </row>
    <row r="1050" spans="1:8" x14ac:dyDescent="0.25">
      <c r="A1050">
        <v>1048</v>
      </c>
      <c r="B1050" t="s">
        <v>890</v>
      </c>
      <c r="C1050" t="s">
        <v>1071</v>
      </c>
      <c r="D1050" t="s">
        <v>22</v>
      </c>
      <c r="E1050" t="s">
        <v>56</v>
      </c>
      <c r="F1050">
        <v>95</v>
      </c>
      <c r="G1050">
        <v>47</v>
      </c>
      <c r="H1050" t="s">
        <v>1105</v>
      </c>
    </row>
    <row r="1051" spans="1:8" x14ac:dyDescent="0.25">
      <c r="A1051">
        <v>1049</v>
      </c>
      <c r="B1051" t="s">
        <v>890</v>
      </c>
      <c r="C1051" t="s">
        <v>1071</v>
      </c>
      <c r="D1051" t="s">
        <v>24</v>
      </c>
      <c r="E1051" t="s">
        <v>56</v>
      </c>
      <c r="F1051">
        <v>95</v>
      </c>
      <c r="G1051">
        <v>42</v>
      </c>
      <c r="H1051" t="s">
        <v>1106</v>
      </c>
    </row>
    <row r="1052" spans="1:8" x14ac:dyDescent="0.25">
      <c r="A1052">
        <v>1050</v>
      </c>
      <c r="B1052" t="s">
        <v>890</v>
      </c>
      <c r="C1052" t="s">
        <v>1107</v>
      </c>
      <c r="D1052" t="s">
        <v>15</v>
      </c>
      <c r="E1052" t="s">
        <v>16</v>
      </c>
      <c r="F1052">
        <v>94</v>
      </c>
      <c r="G1052">
        <v>65</v>
      </c>
      <c r="H1052" t="s">
        <v>1108</v>
      </c>
    </row>
    <row r="1053" spans="1:8" x14ac:dyDescent="0.25">
      <c r="A1053">
        <v>1051</v>
      </c>
      <c r="B1053" t="s">
        <v>890</v>
      </c>
      <c r="C1053" t="s">
        <v>1107</v>
      </c>
      <c r="D1053" t="s">
        <v>18</v>
      </c>
      <c r="E1053" t="s">
        <v>16</v>
      </c>
      <c r="F1053">
        <v>94</v>
      </c>
      <c r="G1053">
        <v>71</v>
      </c>
      <c r="H1053" t="s">
        <v>1109</v>
      </c>
    </row>
    <row r="1054" spans="1:8" x14ac:dyDescent="0.25">
      <c r="A1054">
        <v>1052</v>
      </c>
      <c r="B1054" t="s">
        <v>890</v>
      </c>
      <c r="C1054" t="s">
        <v>1107</v>
      </c>
      <c r="D1054" t="s">
        <v>20</v>
      </c>
      <c r="E1054" t="s">
        <v>16</v>
      </c>
      <c r="F1054">
        <v>94</v>
      </c>
      <c r="G1054">
        <v>43</v>
      </c>
      <c r="H1054" t="s">
        <v>1110</v>
      </c>
    </row>
    <row r="1055" spans="1:8" x14ac:dyDescent="0.25">
      <c r="A1055">
        <v>1053</v>
      </c>
      <c r="B1055" t="s">
        <v>890</v>
      </c>
      <c r="C1055" t="s">
        <v>1107</v>
      </c>
      <c r="D1055" t="s">
        <v>22</v>
      </c>
      <c r="E1055" t="s">
        <v>16</v>
      </c>
      <c r="F1055">
        <v>94</v>
      </c>
      <c r="G1055">
        <v>63</v>
      </c>
      <c r="H1055" t="s">
        <v>1111</v>
      </c>
    </row>
    <row r="1056" spans="1:8" x14ac:dyDescent="0.25">
      <c r="A1056">
        <v>1054</v>
      </c>
      <c r="B1056" t="s">
        <v>890</v>
      </c>
      <c r="C1056" t="s">
        <v>1107</v>
      </c>
      <c r="D1056" t="s">
        <v>24</v>
      </c>
      <c r="E1056" t="s">
        <v>16</v>
      </c>
      <c r="F1056">
        <v>94</v>
      </c>
      <c r="G1056">
        <v>58</v>
      </c>
      <c r="H1056" t="s">
        <v>1112</v>
      </c>
    </row>
    <row r="1057" spans="1:8" x14ac:dyDescent="0.25">
      <c r="A1057">
        <v>1055</v>
      </c>
      <c r="B1057" t="s">
        <v>890</v>
      </c>
      <c r="C1057" t="s">
        <v>1107</v>
      </c>
      <c r="D1057" t="s">
        <v>15</v>
      </c>
      <c r="E1057" t="s">
        <v>26</v>
      </c>
      <c r="F1057">
        <v>94</v>
      </c>
      <c r="G1057">
        <v>65</v>
      </c>
      <c r="H1057" t="s">
        <v>1113</v>
      </c>
    </row>
    <row r="1058" spans="1:8" x14ac:dyDescent="0.25">
      <c r="A1058">
        <v>1056</v>
      </c>
      <c r="B1058" t="s">
        <v>890</v>
      </c>
      <c r="C1058" t="s">
        <v>1107</v>
      </c>
      <c r="D1058" t="s">
        <v>18</v>
      </c>
      <c r="E1058" t="s">
        <v>26</v>
      </c>
      <c r="F1058">
        <v>94</v>
      </c>
      <c r="G1058">
        <v>43</v>
      </c>
      <c r="H1058" t="s">
        <v>1114</v>
      </c>
    </row>
    <row r="1059" spans="1:8" x14ac:dyDescent="0.25">
      <c r="A1059">
        <v>1057</v>
      </c>
      <c r="B1059" t="s">
        <v>890</v>
      </c>
      <c r="C1059" t="s">
        <v>1107</v>
      </c>
      <c r="D1059" t="s">
        <v>20</v>
      </c>
      <c r="E1059" t="s">
        <v>26</v>
      </c>
      <c r="F1059">
        <v>94</v>
      </c>
      <c r="G1059">
        <v>52</v>
      </c>
      <c r="H1059" t="s">
        <v>1115</v>
      </c>
    </row>
    <row r="1060" spans="1:8" x14ac:dyDescent="0.25">
      <c r="A1060">
        <v>1058</v>
      </c>
      <c r="B1060" t="s">
        <v>890</v>
      </c>
      <c r="C1060" t="s">
        <v>1107</v>
      </c>
      <c r="D1060" t="s">
        <v>22</v>
      </c>
      <c r="E1060" t="s">
        <v>26</v>
      </c>
      <c r="F1060">
        <v>94</v>
      </c>
      <c r="G1060">
        <v>49</v>
      </c>
      <c r="H1060" t="s">
        <v>1116</v>
      </c>
    </row>
    <row r="1061" spans="1:8" x14ac:dyDescent="0.25">
      <c r="A1061">
        <v>1059</v>
      </c>
      <c r="B1061" t="s">
        <v>890</v>
      </c>
      <c r="C1061" t="s">
        <v>1107</v>
      </c>
      <c r="D1061" t="s">
        <v>24</v>
      </c>
      <c r="E1061" t="s">
        <v>26</v>
      </c>
      <c r="F1061">
        <v>94</v>
      </c>
      <c r="G1061">
        <v>44</v>
      </c>
      <c r="H1061" t="s">
        <v>1117</v>
      </c>
    </row>
    <row r="1062" spans="1:8" x14ac:dyDescent="0.25">
      <c r="A1062">
        <v>1060</v>
      </c>
      <c r="B1062" t="s">
        <v>890</v>
      </c>
      <c r="C1062" t="s">
        <v>1107</v>
      </c>
      <c r="D1062" t="s">
        <v>15</v>
      </c>
      <c r="E1062" t="s">
        <v>32</v>
      </c>
      <c r="F1062">
        <v>94</v>
      </c>
      <c r="G1062">
        <v>62</v>
      </c>
      <c r="H1062" t="s">
        <v>1118</v>
      </c>
    </row>
    <row r="1063" spans="1:8" x14ac:dyDescent="0.25">
      <c r="A1063">
        <v>1061</v>
      </c>
      <c r="B1063" t="s">
        <v>890</v>
      </c>
      <c r="C1063" t="s">
        <v>1107</v>
      </c>
      <c r="D1063" t="s">
        <v>18</v>
      </c>
      <c r="E1063" t="s">
        <v>32</v>
      </c>
      <c r="F1063">
        <v>94</v>
      </c>
      <c r="G1063">
        <v>76</v>
      </c>
      <c r="H1063" t="s">
        <v>1119</v>
      </c>
    </row>
    <row r="1064" spans="1:8" x14ac:dyDescent="0.25">
      <c r="A1064">
        <v>1062</v>
      </c>
      <c r="B1064" t="s">
        <v>890</v>
      </c>
      <c r="C1064" t="s">
        <v>1107</v>
      </c>
      <c r="D1064" t="s">
        <v>20</v>
      </c>
      <c r="E1064" t="s">
        <v>32</v>
      </c>
      <c r="F1064">
        <v>94</v>
      </c>
      <c r="G1064">
        <v>72</v>
      </c>
      <c r="H1064" t="s">
        <v>1120</v>
      </c>
    </row>
    <row r="1065" spans="1:8" x14ac:dyDescent="0.25">
      <c r="A1065">
        <v>1063</v>
      </c>
      <c r="B1065" t="s">
        <v>890</v>
      </c>
      <c r="C1065" t="s">
        <v>1107</v>
      </c>
      <c r="D1065" t="s">
        <v>22</v>
      </c>
      <c r="E1065" t="s">
        <v>32</v>
      </c>
      <c r="F1065">
        <v>94</v>
      </c>
      <c r="G1065">
        <v>58</v>
      </c>
      <c r="H1065" t="s">
        <v>1121</v>
      </c>
    </row>
    <row r="1066" spans="1:8" x14ac:dyDescent="0.25">
      <c r="A1066">
        <v>1064</v>
      </c>
      <c r="B1066" t="s">
        <v>890</v>
      </c>
      <c r="C1066" t="s">
        <v>1107</v>
      </c>
      <c r="D1066" t="s">
        <v>24</v>
      </c>
      <c r="E1066" t="s">
        <v>32</v>
      </c>
      <c r="F1066">
        <v>94</v>
      </c>
      <c r="G1066">
        <v>69</v>
      </c>
      <c r="H1066" t="s">
        <v>1122</v>
      </c>
    </row>
    <row r="1067" spans="1:8" x14ac:dyDescent="0.25">
      <c r="A1067">
        <v>1065</v>
      </c>
      <c r="B1067" t="s">
        <v>890</v>
      </c>
      <c r="C1067" t="s">
        <v>1107</v>
      </c>
      <c r="D1067" t="s">
        <v>15</v>
      </c>
      <c r="E1067" t="s">
        <v>38</v>
      </c>
      <c r="F1067">
        <v>94</v>
      </c>
      <c r="G1067">
        <v>77</v>
      </c>
      <c r="H1067" t="s">
        <v>1123</v>
      </c>
    </row>
    <row r="1068" spans="1:8" x14ac:dyDescent="0.25">
      <c r="A1068">
        <v>1066</v>
      </c>
      <c r="B1068" t="s">
        <v>890</v>
      </c>
      <c r="C1068" t="s">
        <v>1107</v>
      </c>
      <c r="D1068" t="s">
        <v>18</v>
      </c>
      <c r="E1068" t="s">
        <v>38</v>
      </c>
      <c r="F1068">
        <v>94</v>
      </c>
      <c r="G1068">
        <v>76</v>
      </c>
      <c r="H1068" t="s">
        <v>1124</v>
      </c>
    </row>
    <row r="1069" spans="1:8" x14ac:dyDescent="0.25">
      <c r="A1069">
        <v>1067</v>
      </c>
      <c r="B1069" t="s">
        <v>890</v>
      </c>
      <c r="C1069" t="s">
        <v>1107</v>
      </c>
      <c r="D1069" t="s">
        <v>20</v>
      </c>
      <c r="E1069" t="s">
        <v>38</v>
      </c>
      <c r="F1069">
        <v>94</v>
      </c>
      <c r="G1069">
        <v>54</v>
      </c>
      <c r="H1069" t="s">
        <v>1125</v>
      </c>
    </row>
    <row r="1070" spans="1:8" x14ac:dyDescent="0.25">
      <c r="A1070">
        <v>1068</v>
      </c>
      <c r="B1070" t="s">
        <v>890</v>
      </c>
      <c r="C1070" t="s">
        <v>1107</v>
      </c>
      <c r="D1070" t="s">
        <v>22</v>
      </c>
      <c r="E1070" t="s">
        <v>38</v>
      </c>
      <c r="F1070">
        <v>94</v>
      </c>
      <c r="G1070">
        <v>43</v>
      </c>
      <c r="H1070" t="s">
        <v>1126</v>
      </c>
    </row>
    <row r="1071" spans="1:8" x14ac:dyDescent="0.25">
      <c r="A1071">
        <v>1069</v>
      </c>
      <c r="B1071" t="s">
        <v>890</v>
      </c>
      <c r="C1071" t="s">
        <v>1107</v>
      </c>
      <c r="D1071" t="s">
        <v>24</v>
      </c>
      <c r="E1071" t="s">
        <v>38</v>
      </c>
      <c r="F1071">
        <v>94</v>
      </c>
      <c r="G1071">
        <v>56</v>
      </c>
      <c r="H1071" t="s">
        <v>1127</v>
      </c>
    </row>
    <row r="1072" spans="1:8" x14ac:dyDescent="0.25">
      <c r="A1072">
        <v>1070</v>
      </c>
      <c r="B1072" t="s">
        <v>890</v>
      </c>
      <c r="C1072" t="s">
        <v>1107</v>
      </c>
      <c r="D1072" t="s">
        <v>15</v>
      </c>
      <c r="E1072" t="s">
        <v>44</v>
      </c>
      <c r="F1072">
        <v>94</v>
      </c>
      <c r="G1072">
        <v>67</v>
      </c>
      <c r="H1072" t="s">
        <v>1128</v>
      </c>
    </row>
    <row r="1073" spans="1:8" x14ac:dyDescent="0.25">
      <c r="A1073">
        <v>1071</v>
      </c>
      <c r="B1073" t="s">
        <v>890</v>
      </c>
      <c r="C1073" t="s">
        <v>1107</v>
      </c>
      <c r="D1073" t="s">
        <v>18</v>
      </c>
      <c r="E1073" t="s">
        <v>44</v>
      </c>
      <c r="F1073">
        <v>94</v>
      </c>
      <c r="G1073">
        <v>50</v>
      </c>
      <c r="H1073" t="s">
        <v>1129</v>
      </c>
    </row>
    <row r="1074" spans="1:8" x14ac:dyDescent="0.25">
      <c r="A1074">
        <v>1072</v>
      </c>
      <c r="B1074" t="s">
        <v>890</v>
      </c>
      <c r="C1074" t="s">
        <v>1107</v>
      </c>
      <c r="D1074" t="s">
        <v>20</v>
      </c>
      <c r="E1074" t="s">
        <v>44</v>
      </c>
      <c r="F1074">
        <v>94</v>
      </c>
      <c r="G1074">
        <v>78</v>
      </c>
      <c r="H1074" t="s">
        <v>1130</v>
      </c>
    </row>
    <row r="1075" spans="1:8" x14ac:dyDescent="0.25">
      <c r="A1075">
        <v>1073</v>
      </c>
      <c r="B1075" t="s">
        <v>890</v>
      </c>
      <c r="C1075" t="s">
        <v>1107</v>
      </c>
      <c r="D1075" t="s">
        <v>22</v>
      </c>
      <c r="E1075" t="s">
        <v>44</v>
      </c>
      <c r="F1075">
        <v>94</v>
      </c>
      <c r="G1075">
        <v>75</v>
      </c>
      <c r="H1075" t="s">
        <v>1131</v>
      </c>
    </row>
    <row r="1076" spans="1:8" x14ac:dyDescent="0.25">
      <c r="A1076">
        <v>1074</v>
      </c>
      <c r="B1076" t="s">
        <v>890</v>
      </c>
      <c r="C1076" t="s">
        <v>1107</v>
      </c>
      <c r="D1076" t="s">
        <v>24</v>
      </c>
      <c r="E1076" t="s">
        <v>44</v>
      </c>
      <c r="F1076">
        <v>94</v>
      </c>
      <c r="G1076">
        <v>52</v>
      </c>
      <c r="H1076" t="s">
        <v>1132</v>
      </c>
    </row>
    <row r="1077" spans="1:8" x14ac:dyDescent="0.25">
      <c r="A1077">
        <v>1075</v>
      </c>
      <c r="B1077" t="s">
        <v>890</v>
      </c>
      <c r="C1077" t="s">
        <v>1107</v>
      </c>
      <c r="D1077" t="s">
        <v>15</v>
      </c>
      <c r="E1077" t="s">
        <v>50</v>
      </c>
      <c r="F1077">
        <v>94</v>
      </c>
      <c r="G1077">
        <v>74</v>
      </c>
      <c r="H1077" t="s">
        <v>1133</v>
      </c>
    </row>
    <row r="1078" spans="1:8" x14ac:dyDescent="0.25">
      <c r="A1078">
        <v>1076</v>
      </c>
      <c r="B1078" t="s">
        <v>890</v>
      </c>
      <c r="C1078" t="s">
        <v>1107</v>
      </c>
      <c r="D1078" t="s">
        <v>18</v>
      </c>
      <c r="E1078" t="s">
        <v>50</v>
      </c>
      <c r="F1078">
        <v>94</v>
      </c>
      <c r="G1078">
        <v>56</v>
      </c>
      <c r="H1078" t="s">
        <v>1134</v>
      </c>
    </row>
    <row r="1079" spans="1:8" x14ac:dyDescent="0.25">
      <c r="A1079">
        <v>1077</v>
      </c>
      <c r="B1079" t="s">
        <v>890</v>
      </c>
      <c r="C1079" t="s">
        <v>1107</v>
      </c>
      <c r="D1079" t="s">
        <v>20</v>
      </c>
      <c r="E1079" t="s">
        <v>50</v>
      </c>
      <c r="F1079">
        <v>94</v>
      </c>
      <c r="G1079">
        <v>66</v>
      </c>
      <c r="H1079" t="s">
        <v>1135</v>
      </c>
    </row>
    <row r="1080" spans="1:8" x14ac:dyDescent="0.25">
      <c r="A1080">
        <v>1078</v>
      </c>
      <c r="B1080" t="s">
        <v>890</v>
      </c>
      <c r="C1080" t="s">
        <v>1107</v>
      </c>
      <c r="D1080" t="s">
        <v>22</v>
      </c>
      <c r="E1080" t="s">
        <v>50</v>
      </c>
      <c r="F1080">
        <v>94</v>
      </c>
      <c r="G1080">
        <v>42</v>
      </c>
      <c r="H1080" t="s">
        <v>1136</v>
      </c>
    </row>
    <row r="1081" spans="1:8" x14ac:dyDescent="0.25">
      <c r="A1081">
        <v>1079</v>
      </c>
      <c r="B1081" t="s">
        <v>890</v>
      </c>
      <c r="C1081" t="s">
        <v>1107</v>
      </c>
      <c r="D1081" t="s">
        <v>24</v>
      </c>
      <c r="E1081" t="s">
        <v>50</v>
      </c>
      <c r="F1081">
        <v>94</v>
      </c>
      <c r="G1081">
        <v>66</v>
      </c>
      <c r="H1081" t="s">
        <v>1137</v>
      </c>
    </row>
    <row r="1082" spans="1:8" x14ac:dyDescent="0.25">
      <c r="A1082">
        <v>1080</v>
      </c>
      <c r="B1082" t="s">
        <v>890</v>
      </c>
      <c r="C1082" t="s">
        <v>1107</v>
      </c>
      <c r="D1082" t="s">
        <v>15</v>
      </c>
      <c r="E1082" t="s">
        <v>56</v>
      </c>
      <c r="F1082">
        <v>94</v>
      </c>
      <c r="G1082">
        <v>50</v>
      </c>
      <c r="H1082" t="s">
        <v>1138</v>
      </c>
    </row>
    <row r="1083" spans="1:8" x14ac:dyDescent="0.25">
      <c r="A1083">
        <v>1081</v>
      </c>
      <c r="B1083" t="s">
        <v>890</v>
      </c>
      <c r="C1083" t="s">
        <v>1107</v>
      </c>
      <c r="D1083" t="s">
        <v>18</v>
      </c>
      <c r="E1083" t="s">
        <v>56</v>
      </c>
      <c r="F1083">
        <v>94</v>
      </c>
      <c r="G1083">
        <v>63</v>
      </c>
      <c r="H1083" t="s">
        <v>1139</v>
      </c>
    </row>
    <row r="1084" spans="1:8" x14ac:dyDescent="0.25">
      <c r="A1084">
        <v>1082</v>
      </c>
      <c r="B1084" t="s">
        <v>890</v>
      </c>
      <c r="C1084" t="s">
        <v>1107</v>
      </c>
      <c r="D1084" t="s">
        <v>20</v>
      </c>
      <c r="E1084" t="s">
        <v>56</v>
      </c>
      <c r="F1084">
        <v>94</v>
      </c>
      <c r="G1084">
        <v>72</v>
      </c>
      <c r="H1084" t="s">
        <v>1140</v>
      </c>
    </row>
    <row r="1085" spans="1:8" x14ac:dyDescent="0.25">
      <c r="A1085">
        <v>1083</v>
      </c>
      <c r="B1085" t="s">
        <v>890</v>
      </c>
      <c r="C1085" t="s">
        <v>1107</v>
      </c>
      <c r="D1085" t="s">
        <v>22</v>
      </c>
      <c r="E1085" t="s">
        <v>56</v>
      </c>
      <c r="F1085">
        <v>94</v>
      </c>
      <c r="G1085">
        <v>60</v>
      </c>
      <c r="H1085" t="s">
        <v>1141</v>
      </c>
    </row>
    <row r="1086" spans="1:8" x14ac:dyDescent="0.25">
      <c r="A1086">
        <v>1084</v>
      </c>
      <c r="B1086" t="s">
        <v>890</v>
      </c>
      <c r="C1086" t="s">
        <v>1107</v>
      </c>
      <c r="D1086" t="s">
        <v>24</v>
      </c>
      <c r="E1086" t="s">
        <v>56</v>
      </c>
      <c r="F1086">
        <v>94</v>
      </c>
      <c r="G1086">
        <v>40</v>
      </c>
      <c r="H1086" t="s">
        <v>1142</v>
      </c>
    </row>
    <row r="1087" spans="1:8" x14ac:dyDescent="0.25">
      <c r="A1087">
        <v>1085</v>
      </c>
      <c r="B1087" t="s">
        <v>890</v>
      </c>
      <c r="C1087" t="s">
        <v>1143</v>
      </c>
      <c r="D1087" t="s">
        <v>15</v>
      </c>
      <c r="E1087" t="s">
        <v>16</v>
      </c>
      <c r="F1087">
        <v>99</v>
      </c>
      <c r="G1087">
        <v>75</v>
      </c>
      <c r="H1087" t="s">
        <v>1144</v>
      </c>
    </row>
    <row r="1088" spans="1:8" x14ac:dyDescent="0.25">
      <c r="A1088">
        <v>1086</v>
      </c>
      <c r="B1088" t="s">
        <v>890</v>
      </c>
      <c r="C1088" t="s">
        <v>1143</v>
      </c>
      <c r="D1088" t="s">
        <v>18</v>
      </c>
      <c r="E1088" t="s">
        <v>16</v>
      </c>
      <c r="F1088">
        <v>99</v>
      </c>
      <c r="G1088">
        <v>47</v>
      </c>
      <c r="H1088" t="s">
        <v>1145</v>
      </c>
    </row>
    <row r="1089" spans="1:8" x14ac:dyDescent="0.25">
      <c r="A1089">
        <v>1087</v>
      </c>
      <c r="B1089" t="s">
        <v>890</v>
      </c>
      <c r="C1089" t="s">
        <v>1143</v>
      </c>
      <c r="D1089" t="s">
        <v>20</v>
      </c>
      <c r="E1089" t="s">
        <v>16</v>
      </c>
      <c r="F1089">
        <v>99</v>
      </c>
      <c r="G1089">
        <v>50</v>
      </c>
      <c r="H1089" t="s">
        <v>1146</v>
      </c>
    </row>
    <row r="1090" spans="1:8" x14ac:dyDescent="0.25">
      <c r="A1090">
        <v>1088</v>
      </c>
      <c r="B1090" t="s">
        <v>890</v>
      </c>
      <c r="C1090" t="s">
        <v>1143</v>
      </c>
      <c r="D1090" t="s">
        <v>22</v>
      </c>
      <c r="E1090" t="s">
        <v>16</v>
      </c>
      <c r="F1090">
        <v>99</v>
      </c>
      <c r="G1090">
        <v>63</v>
      </c>
      <c r="H1090" t="s">
        <v>1147</v>
      </c>
    </row>
    <row r="1091" spans="1:8" x14ac:dyDescent="0.25">
      <c r="A1091">
        <v>1089</v>
      </c>
      <c r="B1091" t="s">
        <v>890</v>
      </c>
      <c r="C1091" t="s">
        <v>1143</v>
      </c>
      <c r="D1091" t="s">
        <v>24</v>
      </c>
      <c r="E1091" t="s">
        <v>16</v>
      </c>
      <c r="F1091">
        <v>99</v>
      </c>
      <c r="G1091">
        <v>78</v>
      </c>
      <c r="H1091" t="s">
        <v>1148</v>
      </c>
    </row>
    <row r="1092" spans="1:8" x14ac:dyDescent="0.25">
      <c r="A1092">
        <v>1090</v>
      </c>
      <c r="B1092" t="s">
        <v>890</v>
      </c>
      <c r="C1092" t="s">
        <v>1143</v>
      </c>
      <c r="D1092" t="s">
        <v>15</v>
      </c>
      <c r="E1092" t="s">
        <v>26</v>
      </c>
      <c r="F1092">
        <v>99</v>
      </c>
      <c r="G1092">
        <v>78</v>
      </c>
      <c r="H1092" t="s">
        <v>1149</v>
      </c>
    </row>
    <row r="1093" spans="1:8" x14ac:dyDescent="0.25">
      <c r="A1093">
        <v>1091</v>
      </c>
      <c r="B1093" t="s">
        <v>890</v>
      </c>
      <c r="C1093" t="s">
        <v>1143</v>
      </c>
      <c r="D1093" t="s">
        <v>18</v>
      </c>
      <c r="E1093" t="s">
        <v>26</v>
      </c>
      <c r="F1093">
        <v>99</v>
      </c>
      <c r="G1093">
        <v>78</v>
      </c>
      <c r="H1093" t="s">
        <v>1150</v>
      </c>
    </row>
    <row r="1094" spans="1:8" x14ac:dyDescent="0.25">
      <c r="A1094">
        <v>1092</v>
      </c>
      <c r="B1094" t="s">
        <v>890</v>
      </c>
      <c r="C1094" t="s">
        <v>1143</v>
      </c>
      <c r="D1094" t="s">
        <v>20</v>
      </c>
      <c r="E1094" t="s">
        <v>26</v>
      </c>
      <c r="F1094">
        <v>99</v>
      </c>
      <c r="G1094">
        <v>56</v>
      </c>
      <c r="H1094" t="s">
        <v>1151</v>
      </c>
    </row>
    <row r="1095" spans="1:8" x14ac:dyDescent="0.25">
      <c r="A1095">
        <v>1093</v>
      </c>
      <c r="B1095" t="s">
        <v>890</v>
      </c>
      <c r="C1095" t="s">
        <v>1143</v>
      </c>
      <c r="D1095" t="s">
        <v>22</v>
      </c>
      <c r="E1095" t="s">
        <v>26</v>
      </c>
      <c r="F1095">
        <v>99</v>
      </c>
      <c r="G1095">
        <v>79</v>
      </c>
      <c r="H1095" t="s">
        <v>1152</v>
      </c>
    </row>
    <row r="1096" spans="1:8" x14ac:dyDescent="0.25">
      <c r="A1096">
        <v>1094</v>
      </c>
      <c r="B1096" t="s">
        <v>890</v>
      </c>
      <c r="C1096" t="s">
        <v>1143</v>
      </c>
      <c r="D1096" t="s">
        <v>24</v>
      </c>
      <c r="E1096" t="s">
        <v>26</v>
      </c>
      <c r="F1096">
        <v>99</v>
      </c>
      <c r="G1096">
        <v>61</v>
      </c>
      <c r="H1096" t="s">
        <v>1153</v>
      </c>
    </row>
    <row r="1097" spans="1:8" x14ac:dyDescent="0.25">
      <c r="A1097">
        <v>1095</v>
      </c>
      <c r="B1097" t="s">
        <v>890</v>
      </c>
      <c r="C1097" t="s">
        <v>1143</v>
      </c>
      <c r="D1097" t="s">
        <v>15</v>
      </c>
      <c r="E1097" t="s">
        <v>32</v>
      </c>
      <c r="F1097">
        <v>99</v>
      </c>
      <c r="G1097">
        <v>41</v>
      </c>
      <c r="H1097" t="s">
        <v>1154</v>
      </c>
    </row>
    <row r="1098" spans="1:8" x14ac:dyDescent="0.25">
      <c r="A1098">
        <v>1096</v>
      </c>
      <c r="B1098" t="s">
        <v>890</v>
      </c>
      <c r="C1098" t="s">
        <v>1143</v>
      </c>
      <c r="D1098" t="s">
        <v>18</v>
      </c>
      <c r="E1098" t="s">
        <v>32</v>
      </c>
      <c r="F1098">
        <v>99</v>
      </c>
      <c r="G1098">
        <v>65</v>
      </c>
      <c r="H1098" t="s">
        <v>1155</v>
      </c>
    </row>
    <row r="1099" spans="1:8" x14ac:dyDescent="0.25">
      <c r="A1099">
        <v>1097</v>
      </c>
      <c r="B1099" t="s">
        <v>890</v>
      </c>
      <c r="C1099" t="s">
        <v>1143</v>
      </c>
      <c r="D1099" t="s">
        <v>20</v>
      </c>
      <c r="E1099" t="s">
        <v>32</v>
      </c>
      <c r="F1099">
        <v>99</v>
      </c>
      <c r="G1099">
        <v>41</v>
      </c>
      <c r="H1099" t="s">
        <v>1156</v>
      </c>
    </row>
    <row r="1100" spans="1:8" x14ac:dyDescent="0.25">
      <c r="A1100">
        <v>1098</v>
      </c>
      <c r="B1100" t="s">
        <v>890</v>
      </c>
      <c r="C1100" t="s">
        <v>1143</v>
      </c>
      <c r="D1100" t="s">
        <v>22</v>
      </c>
      <c r="E1100" t="s">
        <v>32</v>
      </c>
      <c r="F1100">
        <v>99</v>
      </c>
      <c r="G1100">
        <v>60</v>
      </c>
      <c r="H1100" t="s">
        <v>1157</v>
      </c>
    </row>
    <row r="1101" spans="1:8" x14ac:dyDescent="0.25">
      <c r="A1101">
        <v>1099</v>
      </c>
      <c r="B1101" t="s">
        <v>890</v>
      </c>
      <c r="C1101" t="s">
        <v>1143</v>
      </c>
      <c r="D1101" t="s">
        <v>24</v>
      </c>
      <c r="E1101" t="s">
        <v>32</v>
      </c>
      <c r="F1101">
        <v>99</v>
      </c>
      <c r="G1101">
        <v>68</v>
      </c>
      <c r="H1101" t="s">
        <v>1158</v>
      </c>
    </row>
    <row r="1102" spans="1:8" x14ac:dyDescent="0.25">
      <c r="A1102">
        <v>1100</v>
      </c>
      <c r="B1102" t="s">
        <v>890</v>
      </c>
      <c r="C1102" t="s">
        <v>1143</v>
      </c>
      <c r="D1102" t="s">
        <v>15</v>
      </c>
      <c r="E1102" t="s">
        <v>38</v>
      </c>
      <c r="F1102">
        <v>99</v>
      </c>
      <c r="G1102">
        <v>48</v>
      </c>
      <c r="H1102" t="s">
        <v>1159</v>
      </c>
    </row>
    <row r="1103" spans="1:8" x14ac:dyDescent="0.25">
      <c r="A1103">
        <v>1101</v>
      </c>
      <c r="B1103" t="s">
        <v>890</v>
      </c>
      <c r="C1103" t="s">
        <v>1143</v>
      </c>
      <c r="D1103" t="s">
        <v>18</v>
      </c>
      <c r="E1103" t="s">
        <v>38</v>
      </c>
      <c r="F1103">
        <v>99</v>
      </c>
      <c r="G1103">
        <v>71</v>
      </c>
      <c r="H1103" t="s">
        <v>1160</v>
      </c>
    </row>
    <row r="1104" spans="1:8" x14ac:dyDescent="0.25">
      <c r="A1104">
        <v>1102</v>
      </c>
      <c r="B1104" t="s">
        <v>890</v>
      </c>
      <c r="C1104" t="s">
        <v>1143</v>
      </c>
      <c r="D1104" t="s">
        <v>20</v>
      </c>
      <c r="E1104" t="s">
        <v>38</v>
      </c>
      <c r="F1104">
        <v>99</v>
      </c>
      <c r="G1104">
        <v>65</v>
      </c>
      <c r="H1104" t="s">
        <v>1161</v>
      </c>
    </row>
    <row r="1105" spans="1:8" x14ac:dyDescent="0.25">
      <c r="A1105">
        <v>1103</v>
      </c>
      <c r="B1105" t="s">
        <v>890</v>
      </c>
      <c r="C1105" t="s">
        <v>1143</v>
      </c>
      <c r="D1105" t="s">
        <v>22</v>
      </c>
      <c r="E1105" t="s">
        <v>38</v>
      </c>
      <c r="F1105">
        <v>99</v>
      </c>
      <c r="G1105">
        <v>55</v>
      </c>
      <c r="H1105" t="s">
        <v>1162</v>
      </c>
    </row>
    <row r="1106" spans="1:8" x14ac:dyDescent="0.25">
      <c r="A1106">
        <v>1104</v>
      </c>
      <c r="B1106" t="s">
        <v>890</v>
      </c>
      <c r="C1106" t="s">
        <v>1143</v>
      </c>
      <c r="D1106" t="s">
        <v>24</v>
      </c>
      <c r="E1106" t="s">
        <v>38</v>
      </c>
      <c r="F1106">
        <v>99</v>
      </c>
      <c r="G1106">
        <v>49</v>
      </c>
      <c r="H1106" t="s">
        <v>1163</v>
      </c>
    </row>
    <row r="1107" spans="1:8" x14ac:dyDescent="0.25">
      <c r="A1107">
        <v>1105</v>
      </c>
      <c r="B1107" t="s">
        <v>890</v>
      </c>
      <c r="C1107" t="s">
        <v>1143</v>
      </c>
      <c r="D1107" t="s">
        <v>15</v>
      </c>
      <c r="E1107" t="s">
        <v>44</v>
      </c>
      <c r="F1107">
        <v>99</v>
      </c>
      <c r="G1107">
        <v>47</v>
      </c>
      <c r="H1107" t="s">
        <v>1164</v>
      </c>
    </row>
    <row r="1108" spans="1:8" x14ac:dyDescent="0.25">
      <c r="A1108">
        <v>1106</v>
      </c>
      <c r="B1108" t="s">
        <v>890</v>
      </c>
      <c r="C1108" t="s">
        <v>1143</v>
      </c>
      <c r="D1108" t="s">
        <v>18</v>
      </c>
      <c r="E1108" t="s">
        <v>44</v>
      </c>
      <c r="F1108">
        <v>99</v>
      </c>
      <c r="G1108">
        <v>62</v>
      </c>
      <c r="H1108" t="s">
        <v>1165</v>
      </c>
    </row>
    <row r="1109" spans="1:8" x14ac:dyDescent="0.25">
      <c r="A1109">
        <v>1107</v>
      </c>
      <c r="B1109" t="s">
        <v>890</v>
      </c>
      <c r="C1109" t="s">
        <v>1143</v>
      </c>
      <c r="D1109" t="s">
        <v>20</v>
      </c>
      <c r="E1109" t="s">
        <v>44</v>
      </c>
      <c r="F1109">
        <v>99</v>
      </c>
      <c r="G1109">
        <v>56</v>
      </c>
      <c r="H1109" t="s">
        <v>1166</v>
      </c>
    </row>
    <row r="1110" spans="1:8" x14ac:dyDescent="0.25">
      <c r="A1110">
        <v>1108</v>
      </c>
      <c r="B1110" t="s">
        <v>890</v>
      </c>
      <c r="C1110" t="s">
        <v>1143</v>
      </c>
      <c r="D1110" t="s">
        <v>22</v>
      </c>
      <c r="E1110" t="s">
        <v>44</v>
      </c>
      <c r="F1110">
        <v>99</v>
      </c>
      <c r="G1110">
        <v>45</v>
      </c>
      <c r="H1110" t="s">
        <v>1167</v>
      </c>
    </row>
    <row r="1111" spans="1:8" x14ac:dyDescent="0.25">
      <c r="A1111">
        <v>1109</v>
      </c>
      <c r="B1111" t="s">
        <v>890</v>
      </c>
      <c r="C1111" t="s">
        <v>1143</v>
      </c>
      <c r="D1111" t="s">
        <v>24</v>
      </c>
      <c r="E1111" t="s">
        <v>44</v>
      </c>
      <c r="F1111">
        <v>99</v>
      </c>
      <c r="G1111">
        <v>51</v>
      </c>
      <c r="H1111" t="s">
        <v>1168</v>
      </c>
    </row>
    <row r="1112" spans="1:8" x14ac:dyDescent="0.25">
      <c r="A1112">
        <v>1110</v>
      </c>
      <c r="B1112" t="s">
        <v>890</v>
      </c>
      <c r="C1112" t="s">
        <v>1143</v>
      </c>
      <c r="D1112" t="s">
        <v>15</v>
      </c>
      <c r="E1112" t="s">
        <v>50</v>
      </c>
      <c r="F1112">
        <v>99</v>
      </c>
      <c r="G1112">
        <v>55</v>
      </c>
      <c r="H1112" t="s">
        <v>1169</v>
      </c>
    </row>
    <row r="1113" spans="1:8" x14ac:dyDescent="0.25">
      <c r="A1113">
        <v>1111</v>
      </c>
      <c r="B1113" t="s">
        <v>890</v>
      </c>
      <c r="C1113" t="s">
        <v>1143</v>
      </c>
      <c r="D1113" t="s">
        <v>18</v>
      </c>
      <c r="E1113" t="s">
        <v>50</v>
      </c>
      <c r="F1113">
        <v>99</v>
      </c>
      <c r="G1113">
        <v>65</v>
      </c>
      <c r="H1113" t="s">
        <v>1170</v>
      </c>
    </row>
    <row r="1114" spans="1:8" x14ac:dyDescent="0.25">
      <c r="A1114">
        <v>1112</v>
      </c>
      <c r="B1114" t="s">
        <v>890</v>
      </c>
      <c r="C1114" t="s">
        <v>1143</v>
      </c>
      <c r="D1114" t="s">
        <v>20</v>
      </c>
      <c r="E1114" t="s">
        <v>50</v>
      </c>
      <c r="F1114">
        <v>99</v>
      </c>
      <c r="G1114">
        <v>73</v>
      </c>
      <c r="H1114" t="s">
        <v>1171</v>
      </c>
    </row>
    <row r="1115" spans="1:8" x14ac:dyDescent="0.25">
      <c r="A1115">
        <v>1113</v>
      </c>
      <c r="B1115" t="s">
        <v>890</v>
      </c>
      <c r="C1115" t="s">
        <v>1143</v>
      </c>
      <c r="D1115" t="s">
        <v>22</v>
      </c>
      <c r="E1115" t="s">
        <v>50</v>
      </c>
      <c r="F1115">
        <v>99</v>
      </c>
      <c r="G1115">
        <v>63</v>
      </c>
      <c r="H1115" t="s">
        <v>1172</v>
      </c>
    </row>
    <row r="1116" spans="1:8" x14ac:dyDescent="0.25">
      <c r="A1116">
        <v>1114</v>
      </c>
      <c r="B1116" t="s">
        <v>890</v>
      </c>
      <c r="C1116" t="s">
        <v>1143</v>
      </c>
      <c r="D1116" t="s">
        <v>24</v>
      </c>
      <c r="E1116" t="s">
        <v>50</v>
      </c>
      <c r="F1116">
        <v>99</v>
      </c>
      <c r="G1116">
        <v>58</v>
      </c>
      <c r="H1116" t="s">
        <v>1173</v>
      </c>
    </row>
    <row r="1117" spans="1:8" x14ac:dyDescent="0.25">
      <c r="A1117">
        <v>1115</v>
      </c>
      <c r="B1117" t="s">
        <v>890</v>
      </c>
      <c r="C1117" t="s">
        <v>1143</v>
      </c>
      <c r="D1117" t="s">
        <v>15</v>
      </c>
      <c r="E1117" t="s">
        <v>56</v>
      </c>
      <c r="F1117">
        <v>99</v>
      </c>
      <c r="G1117">
        <v>65</v>
      </c>
      <c r="H1117" t="s">
        <v>1174</v>
      </c>
    </row>
    <row r="1118" spans="1:8" x14ac:dyDescent="0.25">
      <c r="A1118">
        <v>1116</v>
      </c>
      <c r="B1118" t="s">
        <v>890</v>
      </c>
      <c r="C1118" t="s">
        <v>1143</v>
      </c>
      <c r="D1118" t="s">
        <v>18</v>
      </c>
      <c r="E1118" t="s">
        <v>56</v>
      </c>
      <c r="F1118">
        <v>99</v>
      </c>
      <c r="G1118">
        <v>66</v>
      </c>
      <c r="H1118" t="s">
        <v>1175</v>
      </c>
    </row>
    <row r="1119" spans="1:8" x14ac:dyDescent="0.25">
      <c r="A1119">
        <v>1117</v>
      </c>
      <c r="B1119" t="s">
        <v>890</v>
      </c>
      <c r="C1119" t="s">
        <v>1143</v>
      </c>
      <c r="D1119" t="s">
        <v>20</v>
      </c>
      <c r="E1119" t="s">
        <v>56</v>
      </c>
      <c r="F1119">
        <v>99</v>
      </c>
      <c r="G1119">
        <v>47</v>
      </c>
      <c r="H1119" t="s">
        <v>1176</v>
      </c>
    </row>
    <row r="1120" spans="1:8" x14ac:dyDescent="0.25">
      <c r="A1120">
        <v>1118</v>
      </c>
      <c r="B1120" t="s">
        <v>890</v>
      </c>
      <c r="C1120" t="s">
        <v>1143</v>
      </c>
      <c r="D1120" t="s">
        <v>22</v>
      </c>
      <c r="E1120" t="s">
        <v>56</v>
      </c>
      <c r="F1120">
        <v>99</v>
      </c>
      <c r="G1120">
        <v>40</v>
      </c>
      <c r="H1120" t="s">
        <v>1177</v>
      </c>
    </row>
    <row r="1121" spans="1:8" x14ac:dyDescent="0.25">
      <c r="A1121">
        <v>1119</v>
      </c>
      <c r="B1121" t="s">
        <v>890</v>
      </c>
      <c r="C1121" t="s">
        <v>1143</v>
      </c>
      <c r="D1121" t="s">
        <v>24</v>
      </c>
      <c r="E1121" t="s">
        <v>56</v>
      </c>
      <c r="F1121">
        <v>99</v>
      </c>
      <c r="G1121">
        <v>64</v>
      </c>
      <c r="H1121" t="s">
        <v>1178</v>
      </c>
    </row>
    <row r="1122" spans="1:8" x14ac:dyDescent="0.25">
      <c r="A1122">
        <v>1120</v>
      </c>
      <c r="B1122" t="s">
        <v>890</v>
      </c>
      <c r="C1122" t="s">
        <v>1179</v>
      </c>
      <c r="D1122" t="s">
        <v>15</v>
      </c>
      <c r="E1122" t="s">
        <v>16</v>
      </c>
      <c r="F1122">
        <v>106</v>
      </c>
      <c r="G1122">
        <v>72</v>
      </c>
      <c r="H1122" t="s">
        <v>1180</v>
      </c>
    </row>
    <row r="1123" spans="1:8" x14ac:dyDescent="0.25">
      <c r="A1123">
        <v>1121</v>
      </c>
      <c r="B1123" t="s">
        <v>890</v>
      </c>
      <c r="C1123" t="s">
        <v>1179</v>
      </c>
      <c r="D1123" t="s">
        <v>18</v>
      </c>
      <c r="E1123" t="s">
        <v>16</v>
      </c>
      <c r="F1123">
        <v>106</v>
      </c>
      <c r="G1123">
        <v>63</v>
      </c>
      <c r="H1123" t="s">
        <v>1181</v>
      </c>
    </row>
    <row r="1124" spans="1:8" x14ac:dyDescent="0.25">
      <c r="A1124">
        <v>1122</v>
      </c>
      <c r="B1124" t="s">
        <v>890</v>
      </c>
      <c r="C1124" t="s">
        <v>1179</v>
      </c>
      <c r="D1124" t="s">
        <v>20</v>
      </c>
      <c r="E1124" t="s">
        <v>16</v>
      </c>
      <c r="F1124">
        <v>106</v>
      </c>
      <c r="G1124">
        <v>52</v>
      </c>
      <c r="H1124" t="s">
        <v>1182</v>
      </c>
    </row>
    <row r="1125" spans="1:8" x14ac:dyDescent="0.25">
      <c r="A1125">
        <v>1123</v>
      </c>
      <c r="B1125" t="s">
        <v>890</v>
      </c>
      <c r="C1125" t="s">
        <v>1179</v>
      </c>
      <c r="D1125" t="s">
        <v>22</v>
      </c>
      <c r="E1125" t="s">
        <v>16</v>
      </c>
      <c r="F1125">
        <v>106</v>
      </c>
      <c r="G1125">
        <v>61</v>
      </c>
      <c r="H1125" t="s">
        <v>1183</v>
      </c>
    </row>
    <row r="1126" spans="1:8" x14ac:dyDescent="0.25">
      <c r="A1126">
        <v>1124</v>
      </c>
      <c r="B1126" t="s">
        <v>890</v>
      </c>
      <c r="C1126" t="s">
        <v>1179</v>
      </c>
      <c r="D1126" t="s">
        <v>24</v>
      </c>
      <c r="E1126" t="s">
        <v>16</v>
      </c>
      <c r="F1126">
        <v>106</v>
      </c>
      <c r="G1126">
        <v>45</v>
      </c>
      <c r="H1126" t="s">
        <v>1184</v>
      </c>
    </row>
    <row r="1127" spans="1:8" x14ac:dyDescent="0.25">
      <c r="A1127">
        <v>1125</v>
      </c>
      <c r="B1127" t="s">
        <v>890</v>
      </c>
      <c r="C1127" t="s">
        <v>1179</v>
      </c>
      <c r="D1127" t="s">
        <v>15</v>
      </c>
      <c r="E1127" t="s">
        <v>26</v>
      </c>
      <c r="F1127">
        <v>106</v>
      </c>
      <c r="G1127">
        <v>43</v>
      </c>
      <c r="H1127" t="s">
        <v>1185</v>
      </c>
    </row>
    <row r="1128" spans="1:8" x14ac:dyDescent="0.25">
      <c r="A1128">
        <v>1126</v>
      </c>
      <c r="B1128" t="s">
        <v>890</v>
      </c>
      <c r="C1128" t="s">
        <v>1179</v>
      </c>
      <c r="D1128" t="s">
        <v>18</v>
      </c>
      <c r="E1128" t="s">
        <v>26</v>
      </c>
      <c r="F1128">
        <v>106</v>
      </c>
      <c r="G1128">
        <v>60</v>
      </c>
      <c r="H1128" t="s">
        <v>1186</v>
      </c>
    </row>
    <row r="1129" spans="1:8" x14ac:dyDescent="0.25">
      <c r="A1129">
        <v>1127</v>
      </c>
      <c r="B1129" t="s">
        <v>890</v>
      </c>
      <c r="C1129" t="s">
        <v>1179</v>
      </c>
      <c r="D1129" t="s">
        <v>20</v>
      </c>
      <c r="E1129" t="s">
        <v>26</v>
      </c>
      <c r="F1129">
        <v>106</v>
      </c>
      <c r="G1129">
        <v>51</v>
      </c>
      <c r="H1129" t="s">
        <v>1187</v>
      </c>
    </row>
    <row r="1130" spans="1:8" x14ac:dyDescent="0.25">
      <c r="A1130">
        <v>1128</v>
      </c>
      <c r="B1130" t="s">
        <v>890</v>
      </c>
      <c r="C1130" t="s">
        <v>1179</v>
      </c>
      <c r="D1130" t="s">
        <v>22</v>
      </c>
      <c r="E1130" t="s">
        <v>26</v>
      </c>
      <c r="F1130">
        <v>106</v>
      </c>
      <c r="G1130">
        <v>78</v>
      </c>
      <c r="H1130" t="s">
        <v>1188</v>
      </c>
    </row>
    <row r="1131" spans="1:8" x14ac:dyDescent="0.25">
      <c r="A1131">
        <v>1129</v>
      </c>
      <c r="B1131" t="s">
        <v>890</v>
      </c>
      <c r="C1131" t="s">
        <v>1179</v>
      </c>
      <c r="D1131" t="s">
        <v>24</v>
      </c>
      <c r="E1131" t="s">
        <v>26</v>
      </c>
      <c r="F1131">
        <v>106</v>
      </c>
      <c r="G1131">
        <v>61</v>
      </c>
      <c r="H1131" t="s">
        <v>1189</v>
      </c>
    </row>
    <row r="1132" spans="1:8" x14ac:dyDescent="0.25">
      <c r="A1132">
        <v>1130</v>
      </c>
      <c r="B1132" t="s">
        <v>890</v>
      </c>
      <c r="C1132" t="s">
        <v>1179</v>
      </c>
      <c r="D1132" t="s">
        <v>15</v>
      </c>
      <c r="E1132" t="s">
        <v>32</v>
      </c>
      <c r="F1132">
        <v>106</v>
      </c>
      <c r="G1132">
        <v>68</v>
      </c>
      <c r="H1132" t="s">
        <v>1190</v>
      </c>
    </row>
    <row r="1133" spans="1:8" x14ac:dyDescent="0.25">
      <c r="A1133">
        <v>1131</v>
      </c>
      <c r="B1133" t="s">
        <v>890</v>
      </c>
      <c r="C1133" t="s">
        <v>1179</v>
      </c>
      <c r="D1133" t="s">
        <v>18</v>
      </c>
      <c r="E1133" t="s">
        <v>32</v>
      </c>
      <c r="F1133">
        <v>106</v>
      </c>
      <c r="G1133">
        <v>48</v>
      </c>
      <c r="H1133" t="s">
        <v>1191</v>
      </c>
    </row>
    <row r="1134" spans="1:8" x14ac:dyDescent="0.25">
      <c r="A1134">
        <v>1132</v>
      </c>
      <c r="B1134" t="s">
        <v>890</v>
      </c>
      <c r="C1134" t="s">
        <v>1179</v>
      </c>
      <c r="D1134" t="s">
        <v>20</v>
      </c>
      <c r="E1134" t="s">
        <v>32</v>
      </c>
      <c r="F1134">
        <v>106</v>
      </c>
      <c r="G1134">
        <v>72</v>
      </c>
      <c r="H1134" t="s">
        <v>1192</v>
      </c>
    </row>
    <row r="1135" spans="1:8" x14ac:dyDescent="0.25">
      <c r="A1135">
        <v>1133</v>
      </c>
      <c r="B1135" t="s">
        <v>890</v>
      </c>
      <c r="C1135" t="s">
        <v>1179</v>
      </c>
      <c r="D1135" t="s">
        <v>22</v>
      </c>
      <c r="E1135" t="s">
        <v>32</v>
      </c>
      <c r="F1135">
        <v>106</v>
      </c>
      <c r="G1135">
        <v>71</v>
      </c>
      <c r="H1135" t="s">
        <v>1193</v>
      </c>
    </row>
    <row r="1136" spans="1:8" x14ac:dyDescent="0.25">
      <c r="A1136">
        <v>1134</v>
      </c>
      <c r="B1136" t="s">
        <v>890</v>
      </c>
      <c r="C1136" t="s">
        <v>1179</v>
      </c>
      <c r="D1136" t="s">
        <v>24</v>
      </c>
      <c r="E1136" t="s">
        <v>32</v>
      </c>
      <c r="F1136">
        <v>106</v>
      </c>
      <c r="G1136">
        <v>52</v>
      </c>
      <c r="H1136" t="s">
        <v>1194</v>
      </c>
    </row>
    <row r="1137" spans="1:8" x14ac:dyDescent="0.25">
      <c r="A1137">
        <v>1135</v>
      </c>
      <c r="B1137" t="s">
        <v>890</v>
      </c>
      <c r="C1137" t="s">
        <v>1179</v>
      </c>
      <c r="D1137" t="s">
        <v>15</v>
      </c>
      <c r="E1137" t="s">
        <v>38</v>
      </c>
      <c r="F1137">
        <v>106</v>
      </c>
      <c r="G1137">
        <v>63</v>
      </c>
      <c r="H1137" t="s">
        <v>1195</v>
      </c>
    </row>
    <row r="1138" spans="1:8" x14ac:dyDescent="0.25">
      <c r="A1138">
        <v>1136</v>
      </c>
      <c r="B1138" t="s">
        <v>890</v>
      </c>
      <c r="C1138" t="s">
        <v>1179</v>
      </c>
      <c r="D1138" t="s">
        <v>18</v>
      </c>
      <c r="E1138" t="s">
        <v>38</v>
      </c>
      <c r="F1138">
        <v>106</v>
      </c>
      <c r="G1138">
        <v>79</v>
      </c>
      <c r="H1138" t="s">
        <v>1196</v>
      </c>
    </row>
    <row r="1139" spans="1:8" x14ac:dyDescent="0.25">
      <c r="A1139">
        <v>1137</v>
      </c>
      <c r="B1139" t="s">
        <v>890</v>
      </c>
      <c r="C1139" t="s">
        <v>1179</v>
      </c>
      <c r="D1139" t="s">
        <v>20</v>
      </c>
      <c r="E1139" t="s">
        <v>38</v>
      </c>
      <c r="F1139">
        <v>106</v>
      </c>
      <c r="G1139">
        <v>78</v>
      </c>
      <c r="H1139" t="s">
        <v>1197</v>
      </c>
    </row>
    <row r="1140" spans="1:8" x14ac:dyDescent="0.25">
      <c r="A1140">
        <v>1138</v>
      </c>
      <c r="B1140" t="s">
        <v>890</v>
      </c>
      <c r="C1140" t="s">
        <v>1179</v>
      </c>
      <c r="D1140" t="s">
        <v>22</v>
      </c>
      <c r="E1140" t="s">
        <v>38</v>
      </c>
      <c r="F1140">
        <v>106</v>
      </c>
      <c r="G1140">
        <v>42</v>
      </c>
      <c r="H1140" t="s">
        <v>1198</v>
      </c>
    </row>
    <row r="1141" spans="1:8" x14ac:dyDescent="0.25">
      <c r="A1141">
        <v>1139</v>
      </c>
      <c r="B1141" t="s">
        <v>890</v>
      </c>
      <c r="C1141" t="s">
        <v>1179</v>
      </c>
      <c r="D1141" t="s">
        <v>24</v>
      </c>
      <c r="E1141" t="s">
        <v>38</v>
      </c>
      <c r="F1141">
        <v>106</v>
      </c>
      <c r="G1141">
        <v>65</v>
      </c>
      <c r="H1141" t="s">
        <v>1199</v>
      </c>
    </row>
    <row r="1142" spans="1:8" x14ac:dyDescent="0.25">
      <c r="A1142">
        <v>1140</v>
      </c>
      <c r="B1142" t="s">
        <v>890</v>
      </c>
      <c r="C1142" t="s">
        <v>1179</v>
      </c>
      <c r="D1142" t="s">
        <v>15</v>
      </c>
      <c r="E1142" t="s">
        <v>44</v>
      </c>
      <c r="F1142">
        <v>106</v>
      </c>
      <c r="G1142">
        <v>73</v>
      </c>
      <c r="H1142" t="s">
        <v>1200</v>
      </c>
    </row>
    <row r="1143" spans="1:8" x14ac:dyDescent="0.25">
      <c r="A1143">
        <v>1141</v>
      </c>
      <c r="B1143" t="s">
        <v>890</v>
      </c>
      <c r="C1143" t="s">
        <v>1179</v>
      </c>
      <c r="D1143" t="s">
        <v>18</v>
      </c>
      <c r="E1143" t="s">
        <v>44</v>
      </c>
      <c r="F1143">
        <v>106</v>
      </c>
      <c r="G1143">
        <v>63</v>
      </c>
      <c r="H1143" t="s">
        <v>1201</v>
      </c>
    </row>
    <row r="1144" spans="1:8" x14ac:dyDescent="0.25">
      <c r="A1144">
        <v>1142</v>
      </c>
      <c r="B1144" t="s">
        <v>890</v>
      </c>
      <c r="C1144" t="s">
        <v>1179</v>
      </c>
      <c r="D1144" t="s">
        <v>20</v>
      </c>
      <c r="E1144" t="s">
        <v>44</v>
      </c>
      <c r="F1144">
        <v>106</v>
      </c>
      <c r="G1144">
        <v>64</v>
      </c>
      <c r="H1144" t="s">
        <v>1202</v>
      </c>
    </row>
    <row r="1145" spans="1:8" x14ac:dyDescent="0.25">
      <c r="A1145">
        <v>1143</v>
      </c>
      <c r="B1145" t="s">
        <v>890</v>
      </c>
      <c r="C1145" t="s">
        <v>1179</v>
      </c>
      <c r="D1145" t="s">
        <v>22</v>
      </c>
      <c r="E1145" t="s">
        <v>44</v>
      </c>
      <c r="F1145">
        <v>106</v>
      </c>
      <c r="G1145">
        <v>77</v>
      </c>
      <c r="H1145" t="s">
        <v>1203</v>
      </c>
    </row>
    <row r="1146" spans="1:8" x14ac:dyDescent="0.25">
      <c r="A1146">
        <v>1144</v>
      </c>
      <c r="B1146" t="s">
        <v>890</v>
      </c>
      <c r="C1146" t="s">
        <v>1179</v>
      </c>
      <c r="D1146" t="s">
        <v>24</v>
      </c>
      <c r="E1146" t="s">
        <v>44</v>
      </c>
      <c r="F1146">
        <v>106</v>
      </c>
      <c r="G1146">
        <v>57</v>
      </c>
      <c r="H1146" t="s">
        <v>1204</v>
      </c>
    </row>
    <row r="1147" spans="1:8" x14ac:dyDescent="0.25">
      <c r="A1147">
        <v>1145</v>
      </c>
      <c r="B1147" t="s">
        <v>890</v>
      </c>
      <c r="C1147" t="s">
        <v>1179</v>
      </c>
      <c r="D1147" t="s">
        <v>15</v>
      </c>
      <c r="E1147" t="s">
        <v>50</v>
      </c>
      <c r="F1147">
        <v>106</v>
      </c>
      <c r="G1147">
        <v>51</v>
      </c>
      <c r="H1147" t="s">
        <v>1205</v>
      </c>
    </row>
    <row r="1148" spans="1:8" x14ac:dyDescent="0.25">
      <c r="A1148">
        <v>1146</v>
      </c>
      <c r="B1148" t="s">
        <v>890</v>
      </c>
      <c r="C1148" t="s">
        <v>1179</v>
      </c>
      <c r="D1148" t="s">
        <v>18</v>
      </c>
      <c r="E1148" t="s">
        <v>50</v>
      </c>
      <c r="F1148">
        <v>106</v>
      </c>
      <c r="G1148">
        <v>48</v>
      </c>
      <c r="H1148" t="s">
        <v>1206</v>
      </c>
    </row>
    <row r="1149" spans="1:8" x14ac:dyDescent="0.25">
      <c r="A1149">
        <v>1147</v>
      </c>
      <c r="B1149" t="s">
        <v>890</v>
      </c>
      <c r="C1149" t="s">
        <v>1179</v>
      </c>
      <c r="D1149" t="s">
        <v>20</v>
      </c>
      <c r="E1149" t="s">
        <v>50</v>
      </c>
      <c r="F1149">
        <v>106</v>
      </c>
      <c r="G1149">
        <v>51</v>
      </c>
      <c r="H1149" t="s">
        <v>1207</v>
      </c>
    </row>
    <row r="1150" spans="1:8" x14ac:dyDescent="0.25">
      <c r="A1150">
        <v>1148</v>
      </c>
      <c r="B1150" t="s">
        <v>890</v>
      </c>
      <c r="C1150" t="s">
        <v>1179</v>
      </c>
      <c r="D1150" t="s">
        <v>22</v>
      </c>
      <c r="E1150" t="s">
        <v>50</v>
      </c>
      <c r="F1150">
        <v>106</v>
      </c>
      <c r="G1150">
        <v>46</v>
      </c>
      <c r="H1150" t="s">
        <v>1208</v>
      </c>
    </row>
    <row r="1151" spans="1:8" x14ac:dyDescent="0.25">
      <c r="A1151">
        <v>1149</v>
      </c>
      <c r="B1151" t="s">
        <v>890</v>
      </c>
      <c r="C1151" t="s">
        <v>1179</v>
      </c>
      <c r="D1151" t="s">
        <v>24</v>
      </c>
      <c r="E1151" t="s">
        <v>50</v>
      </c>
      <c r="F1151">
        <v>106</v>
      </c>
      <c r="G1151">
        <v>64</v>
      </c>
      <c r="H1151" t="s">
        <v>1209</v>
      </c>
    </row>
    <row r="1152" spans="1:8" x14ac:dyDescent="0.25">
      <c r="A1152">
        <v>1150</v>
      </c>
      <c r="B1152" t="s">
        <v>890</v>
      </c>
      <c r="C1152" t="s">
        <v>1179</v>
      </c>
      <c r="D1152" t="s">
        <v>15</v>
      </c>
      <c r="E1152" t="s">
        <v>56</v>
      </c>
      <c r="F1152">
        <v>106</v>
      </c>
      <c r="G1152">
        <v>40</v>
      </c>
      <c r="H1152" t="s">
        <v>1210</v>
      </c>
    </row>
    <row r="1153" spans="1:8" x14ac:dyDescent="0.25">
      <c r="A1153">
        <v>1151</v>
      </c>
      <c r="B1153" t="s">
        <v>890</v>
      </c>
      <c r="C1153" t="s">
        <v>1179</v>
      </c>
      <c r="D1153" t="s">
        <v>18</v>
      </c>
      <c r="E1153" t="s">
        <v>56</v>
      </c>
      <c r="F1153">
        <v>106</v>
      </c>
      <c r="G1153">
        <v>79</v>
      </c>
      <c r="H1153" t="s">
        <v>1211</v>
      </c>
    </row>
    <row r="1154" spans="1:8" x14ac:dyDescent="0.25">
      <c r="A1154">
        <v>1152</v>
      </c>
      <c r="B1154" t="s">
        <v>890</v>
      </c>
      <c r="C1154" t="s">
        <v>1179</v>
      </c>
      <c r="D1154" t="s">
        <v>20</v>
      </c>
      <c r="E1154" t="s">
        <v>56</v>
      </c>
      <c r="F1154">
        <v>106</v>
      </c>
      <c r="G1154">
        <v>58</v>
      </c>
      <c r="H1154" t="s">
        <v>1212</v>
      </c>
    </row>
    <row r="1155" spans="1:8" x14ac:dyDescent="0.25">
      <c r="A1155">
        <v>1153</v>
      </c>
      <c r="B1155" t="s">
        <v>890</v>
      </c>
      <c r="C1155" t="s">
        <v>1179</v>
      </c>
      <c r="D1155" t="s">
        <v>22</v>
      </c>
      <c r="E1155" t="s">
        <v>56</v>
      </c>
      <c r="F1155">
        <v>106</v>
      </c>
      <c r="G1155">
        <v>74</v>
      </c>
      <c r="H1155" t="s">
        <v>1213</v>
      </c>
    </row>
    <row r="1156" spans="1:8" x14ac:dyDescent="0.25">
      <c r="A1156">
        <v>1154</v>
      </c>
      <c r="B1156" t="s">
        <v>890</v>
      </c>
      <c r="C1156" t="s">
        <v>1179</v>
      </c>
      <c r="D1156" t="s">
        <v>24</v>
      </c>
      <c r="E1156" t="s">
        <v>56</v>
      </c>
      <c r="F1156">
        <v>106</v>
      </c>
      <c r="G1156">
        <v>77</v>
      </c>
      <c r="H1156" t="s">
        <v>1214</v>
      </c>
    </row>
    <row r="1157" spans="1:8" x14ac:dyDescent="0.25">
      <c r="A1157">
        <v>1155</v>
      </c>
      <c r="B1157" t="s">
        <v>890</v>
      </c>
      <c r="C1157" t="s">
        <v>1215</v>
      </c>
      <c r="D1157" t="s">
        <v>15</v>
      </c>
      <c r="E1157" t="s">
        <v>16</v>
      </c>
      <c r="F1157">
        <v>98</v>
      </c>
      <c r="G1157">
        <v>74</v>
      </c>
      <c r="H1157" t="s">
        <v>1216</v>
      </c>
    </row>
    <row r="1158" spans="1:8" x14ac:dyDescent="0.25">
      <c r="A1158">
        <v>1156</v>
      </c>
      <c r="B1158" t="s">
        <v>890</v>
      </c>
      <c r="C1158" t="s">
        <v>1215</v>
      </c>
      <c r="D1158" t="s">
        <v>18</v>
      </c>
      <c r="E1158" t="s">
        <v>16</v>
      </c>
      <c r="F1158">
        <v>98</v>
      </c>
      <c r="G1158">
        <v>80</v>
      </c>
      <c r="H1158" t="s">
        <v>1217</v>
      </c>
    </row>
    <row r="1159" spans="1:8" x14ac:dyDescent="0.25">
      <c r="A1159">
        <v>1157</v>
      </c>
      <c r="B1159" t="s">
        <v>890</v>
      </c>
      <c r="C1159" t="s">
        <v>1215</v>
      </c>
      <c r="D1159" t="s">
        <v>20</v>
      </c>
      <c r="E1159" t="s">
        <v>16</v>
      </c>
      <c r="F1159">
        <v>98</v>
      </c>
      <c r="G1159">
        <v>59</v>
      </c>
      <c r="H1159" t="s">
        <v>1218</v>
      </c>
    </row>
    <row r="1160" spans="1:8" x14ac:dyDescent="0.25">
      <c r="A1160">
        <v>1158</v>
      </c>
      <c r="B1160" t="s">
        <v>890</v>
      </c>
      <c r="C1160" t="s">
        <v>1215</v>
      </c>
      <c r="D1160" t="s">
        <v>22</v>
      </c>
      <c r="E1160" t="s">
        <v>16</v>
      </c>
      <c r="F1160">
        <v>98</v>
      </c>
      <c r="G1160">
        <v>52</v>
      </c>
      <c r="H1160" t="s">
        <v>1219</v>
      </c>
    </row>
    <row r="1161" spans="1:8" x14ac:dyDescent="0.25">
      <c r="A1161">
        <v>1159</v>
      </c>
      <c r="B1161" t="s">
        <v>890</v>
      </c>
      <c r="C1161" t="s">
        <v>1215</v>
      </c>
      <c r="D1161" t="s">
        <v>24</v>
      </c>
      <c r="E1161" t="s">
        <v>16</v>
      </c>
      <c r="F1161">
        <v>98</v>
      </c>
      <c r="G1161">
        <v>80</v>
      </c>
      <c r="H1161" t="s">
        <v>1220</v>
      </c>
    </row>
    <row r="1162" spans="1:8" x14ac:dyDescent="0.25">
      <c r="A1162">
        <v>1160</v>
      </c>
      <c r="B1162" t="s">
        <v>890</v>
      </c>
      <c r="C1162" t="s">
        <v>1215</v>
      </c>
      <c r="D1162" t="s">
        <v>15</v>
      </c>
      <c r="E1162" t="s">
        <v>26</v>
      </c>
      <c r="F1162">
        <v>98</v>
      </c>
      <c r="G1162">
        <v>55</v>
      </c>
      <c r="H1162" t="s">
        <v>1221</v>
      </c>
    </row>
    <row r="1163" spans="1:8" x14ac:dyDescent="0.25">
      <c r="A1163">
        <v>1161</v>
      </c>
      <c r="B1163" t="s">
        <v>890</v>
      </c>
      <c r="C1163" t="s">
        <v>1215</v>
      </c>
      <c r="D1163" t="s">
        <v>18</v>
      </c>
      <c r="E1163" t="s">
        <v>26</v>
      </c>
      <c r="F1163">
        <v>98</v>
      </c>
      <c r="G1163">
        <v>42</v>
      </c>
      <c r="H1163" t="s">
        <v>1222</v>
      </c>
    </row>
    <row r="1164" spans="1:8" x14ac:dyDescent="0.25">
      <c r="A1164">
        <v>1162</v>
      </c>
      <c r="B1164" t="s">
        <v>890</v>
      </c>
      <c r="C1164" t="s">
        <v>1215</v>
      </c>
      <c r="D1164" t="s">
        <v>20</v>
      </c>
      <c r="E1164" t="s">
        <v>26</v>
      </c>
      <c r="F1164">
        <v>98</v>
      </c>
      <c r="G1164">
        <v>69</v>
      </c>
      <c r="H1164" t="s">
        <v>1223</v>
      </c>
    </row>
    <row r="1165" spans="1:8" x14ac:dyDescent="0.25">
      <c r="A1165">
        <v>1163</v>
      </c>
      <c r="B1165" t="s">
        <v>890</v>
      </c>
      <c r="C1165" t="s">
        <v>1215</v>
      </c>
      <c r="D1165" t="s">
        <v>22</v>
      </c>
      <c r="E1165" t="s">
        <v>26</v>
      </c>
      <c r="F1165">
        <v>98</v>
      </c>
      <c r="G1165">
        <v>78</v>
      </c>
      <c r="H1165" t="s">
        <v>1224</v>
      </c>
    </row>
    <row r="1166" spans="1:8" x14ac:dyDescent="0.25">
      <c r="A1166">
        <v>1164</v>
      </c>
      <c r="B1166" t="s">
        <v>890</v>
      </c>
      <c r="C1166" t="s">
        <v>1215</v>
      </c>
      <c r="D1166" t="s">
        <v>24</v>
      </c>
      <c r="E1166" t="s">
        <v>26</v>
      </c>
      <c r="F1166">
        <v>98</v>
      </c>
      <c r="G1166">
        <v>47</v>
      </c>
      <c r="H1166" t="s">
        <v>1225</v>
      </c>
    </row>
    <row r="1167" spans="1:8" x14ac:dyDescent="0.25">
      <c r="A1167">
        <v>1165</v>
      </c>
      <c r="B1167" t="s">
        <v>890</v>
      </c>
      <c r="C1167" t="s">
        <v>1215</v>
      </c>
      <c r="D1167" t="s">
        <v>15</v>
      </c>
      <c r="E1167" t="s">
        <v>32</v>
      </c>
      <c r="F1167">
        <v>98</v>
      </c>
      <c r="G1167">
        <v>64</v>
      </c>
      <c r="H1167" t="s">
        <v>1226</v>
      </c>
    </row>
    <row r="1168" spans="1:8" x14ac:dyDescent="0.25">
      <c r="A1168">
        <v>1166</v>
      </c>
      <c r="B1168" t="s">
        <v>890</v>
      </c>
      <c r="C1168" t="s">
        <v>1215</v>
      </c>
      <c r="D1168" t="s">
        <v>18</v>
      </c>
      <c r="E1168" t="s">
        <v>32</v>
      </c>
      <c r="F1168">
        <v>98</v>
      </c>
      <c r="G1168">
        <v>56</v>
      </c>
      <c r="H1168" t="s">
        <v>1227</v>
      </c>
    </row>
    <row r="1169" spans="1:8" x14ac:dyDescent="0.25">
      <c r="A1169">
        <v>1167</v>
      </c>
      <c r="B1169" t="s">
        <v>890</v>
      </c>
      <c r="C1169" t="s">
        <v>1215</v>
      </c>
      <c r="D1169" t="s">
        <v>20</v>
      </c>
      <c r="E1169" t="s">
        <v>32</v>
      </c>
      <c r="F1169">
        <v>98</v>
      </c>
      <c r="G1169">
        <v>45</v>
      </c>
      <c r="H1169" t="s">
        <v>1228</v>
      </c>
    </row>
    <row r="1170" spans="1:8" x14ac:dyDescent="0.25">
      <c r="A1170">
        <v>1168</v>
      </c>
      <c r="B1170" t="s">
        <v>890</v>
      </c>
      <c r="C1170" t="s">
        <v>1215</v>
      </c>
      <c r="D1170" t="s">
        <v>22</v>
      </c>
      <c r="E1170" t="s">
        <v>32</v>
      </c>
      <c r="F1170">
        <v>98</v>
      </c>
      <c r="G1170">
        <v>77</v>
      </c>
      <c r="H1170" t="s">
        <v>1229</v>
      </c>
    </row>
    <row r="1171" spans="1:8" x14ac:dyDescent="0.25">
      <c r="A1171">
        <v>1169</v>
      </c>
      <c r="B1171" t="s">
        <v>890</v>
      </c>
      <c r="C1171" t="s">
        <v>1215</v>
      </c>
      <c r="D1171" t="s">
        <v>24</v>
      </c>
      <c r="E1171" t="s">
        <v>32</v>
      </c>
      <c r="F1171">
        <v>98</v>
      </c>
      <c r="G1171">
        <v>78</v>
      </c>
      <c r="H1171" t="s">
        <v>1230</v>
      </c>
    </row>
    <row r="1172" spans="1:8" x14ac:dyDescent="0.25">
      <c r="A1172">
        <v>1170</v>
      </c>
      <c r="B1172" t="s">
        <v>890</v>
      </c>
      <c r="C1172" t="s">
        <v>1215</v>
      </c>
      <c r="D1172" t="s">
        <v>15</v>
      </c>
      <c r="E1172" t="s">
        <v>38</v>
      </c>
      <c r="F1172">
        <v>98</v>
      </c>
      <c r="G1172">
        <v>42</v>
      </c>
      <c r="H1172" t="s">
        <v>1231</v>
      </c>
    </row>
    <row r="1173" spans="1:8" x14ac:dyDescent="0.25">
      <c r="A1173">
        <v>1171</v>
      </c>
      <c r="B1173" t="s">
        <v>890</v>
      </c>
      <c r="C1173" t="s">
        <v>1215</v>
      </c>
      <c r="D1173" t="s">
        <v>18</v>
      </c>
      <c r="E1173" t="s">
        <v>38</v>
      </c>
      <c r="F1173">
        <v>98</v>
      </c>
      <c r="G1173">
        <v>73</v>
      </c>
      <c r="H1173" t="s">
        <v>1232</v>
      </c>
    </row>
    <row r="1174" spans="1:8" x14ac:dyDescent="0.25">
      <c r="A1174">
        <v>1172</v>
      </c>
      <c r="B1174" t="s">
        <v>890</v>
      </c>
      <c r="C1174" t="s">
        <v>1215</v>
      </c>
      <c r="D1174" t="s">
        <v>20</v>
      </c>
      <c r="E1174" t="s">
        <v>38</v>
      </c>
      <c r="F1174">
        <v>98</v>
      </c>
      <c r="G1174">
        <v>51</v>
      </c>
      <c r="H1174" t="s">
        <v>1233</v>
      </c>
    </row>
    <row r="1175" spans="1:8" x14ac:dyDescent="0.25">
      <c r="A1175">
        <v>1173</v>
      </c>
      <c r="B1175" t="s">
        <v>890</v>
      </c>
      <c r="C1175" t="s">
        <v>1215</v>
      </c>
      <c r="D1175" t="s">
        <v>22</v>
      </c>
      <c r="E1175" t="s">
        <v>38</v>
      </c>
      <c r="F1175">
        <v>98</v>
      </c>
      <c r="G1175">
        <v>75</v>
      </c>
      <c r="H1175" t="s">
        <v>1234</v>
      </c>
    </row>
    <row r="1176" spans="1:8" x14ac:dyDescent="0.25">
      <c r="A1176">
        <v>1174</v>
      </c>
      <c r="B1176" t="s">
        <v>890</v>
      </c>
      <c r="C1176" t="s">
        <v>1215</v>
      </c>
      <c r="D1176" t="s">
        <v>24</v>
      </c>
      <c r="E1176" t="s">
        <v>38</v>
      </c>
      <c r="F1176">
        <v>98</v>
      </c>
      <c r="G1176">
        <v>78</v>
      </c>
      <c r="H1176" t="s">
        <v>1235</v>
      </c>
    </row>
    <row r="1177" spans="1:8" x14ac:dyDescent="0.25">
      <c r="A1177">
        <v>1175</v>
      </c>
      <c r="B1177" t="s">
        <v>890</v>
      </c>
      <c r="C1177" t="s">
        <v>1215</v>
      </c>
      <c r="D1177" t="s">
        <v>15</v>
      </c>
      <c r="E1177" t="s">
        <v>44</v>
      </c>
      <c r="F1177">
        <v>98</v>
      </c>
      <c r="G1177">
        <v>51</v>
      </c>
      <c r="H1177" t="s">
        <v>1236</v>
      </c>
    </row>
    <row r="1178" spans="1:8" x14ac:dyDescent="0.25">
      <c r="A1178">
        <v>1176</v>
      </c>
      <c r="B1178" t="s">
        <v>890</v>
      </c>
      <c r="C1178" t="s">
        <v>1215</v>
      </c>
      <c r="D1178" t="s">
        <v>18</v>
      </c>
      <c r="E1178" t="s">
        <v>44</v>
      </c>
      <c r="F1178">
        <v>98</v>
      </c>
      <c r="G1178">
        <v>75</v>
      </c>
      <c r="H1178" t="s">
        <v>1237</v>
      </c>
    </row>
    <row r="1179" spans="1:8" x14ac:dyDescent="0.25">
      <c r="A1179">
        <v>1177</v>
      </c>
      <c r="B1179" t="s">
        <v>890</v>
      </c>
      <c r="C1179" t="s">
        <v>1215</v>
      </c>
      <c r="D1179" t="s">
        <v>20</v>
      </c>
      <c r="E1179" t="s">
        <v>44</v>
      </c>
      <c r="F1179">
        <v>98</v>
      </c>
      <c r="G1179">
        <v>52</v>
      </c>
      <c r="H1179" t="s">
        <v>1238</v>
      </c>
    </row>
    <row r="1180" spans="1:8" x14ac:dyDescent="0.25">
      <c r="A1180">
        <v>1178</v>
      </c>
      <c r="B1180" t="s">
        <v>890</v>
      </c>
      <c r="C1180" t="s">
        <v>1215</v>
      </c>
      <c r="D1180" t="s">
        <v>22</v>
      </c>
      <c r="E1180" t="s">
        <v>44</v>
      </c>
      <c r="F1180">
        <v>98</v>
      </c>
      <c r="G1180">
        <v>57</v>
      </c>
      <c r="H1180" t="s">
        <v>1239</v>
      </c>
    </row>
    <row r="1181" spans="1:8" x14ac:dyDescent="0.25">
      <c r="A1181">
        <v>1179</v>
      </c>
      <c r="B1181" t="s">
        <v>890</v>
      </c>
      <c r="C1181" t="s">
        <v>1215</v>
      </c>
      <c r="D1181" t="s">
        <v>24</v>
      </c>
      <c r="E1181" t="s">
        <v>44</v>
      </c>
      <c r="F1181">
        <v>98</v>
      </c>
      <c r="G1181">
        <v>65</v>
      </c>
      <c r="H1181" t="s">
        <v>1240</v>
      </c>
    </row>
    <row r="1182" spans="1:8" x14ac:dyDescent="0.25">
      <c r="A1182">
        <v>1180</v>
      </c>
      <c r="B1182" t="s">
        <v>890</v>
      </c>
      <c r="C1182" t="s">
        <v>1215</v>
      </c>
      <c r="D1182" t="s">
        <v>15</v>
      </c>
      <c r="E1182" t="s">
        <v>50</v>
      </c>
      <c r="F1182">
        <v>98</v>
      </c>
      <c r="G1182">
        <v>47</v>
      </c>
      <c r="H1182" t="s">
        <v>1241</v>
      </c>
    </row>
    <row r="1183" spans="1:8" x14ac:dyDescent="0.25">
      <c r="A1183">
        <v>1181</v>
      </c>
      <c r="B1183" t="s">
        <v>890</v>
      </c>
      <c r="C1183" t="s">
        <v>1215</v>
      </c>
      <c r="D1183" t="s">
        <v>18</v>
      </c>
      <c r="E1183" t="s">
        <v>50</v>
      </c>
      <c r="F1183">
        <v>98</v>
      </c>
      <c r="G1183">
        <v>79</v>
      </c>
      <c r="H1183" t="s">
        <v>1242</v>
      </c>
    </row>
    <row r="1184" spans="1:8" x14ac:dyDescent="0.25">
      <c r="A1184">
        <v>1182</v>
      </c>
      <c r="B1184" t="s">
        <v>890</v>
      </c>
      <c r="C1184" t="s">
        <v>1215</v>
      </c>
      <c r="D1184" t="s">
        <v>20</v>
      </c>
      <c r="E1184" t="s">
        <v>50</v>
      </c>
      <c r="F1184">
        <v>98</v>
      </c>
      <c r="G1184">
        <v>61</v>
      </c>
      <c r="H1184" t="s">
        <v>1243</v>
      </c>
    </row>
    <row r="1185" spans="1:8" x14ac:dyDescent="0.25">
      <c r="A1185">
        <v>1183</v>
      </c>
      <c r="B1185" t="s">
        <v>890</v>
      </c>
      <c r="C1185" t="s">
        <v>1215</v>
      </c>
      <c r="D1185" t="s">
        <v>22</v>
      </c>
      <c r="E1185" t="s">
        <v>50</v>
      </c>
      <c r="F1185">
        <v>98</v>
      </c>
      <c r="G1185">
        <v>55</v>
      </c>
      <c r="H1185" t="s">
        <v>1244</v>
      </c>
    </row>
    <row r="1186" spans="1:8" x14ac:dyDescent="0.25">
      <c r="A1186">
        <v>1184</v>
      </c>
      <c r="B1186" t="s">
        <v>890</v>
      </c>
      <c r="C1186" t="s">
        <v>1215</v>
      </c>
      <c r="D1186" t="s">
        <v>24</v>
      </c>
      <c r="E1186" t="s">
        <v>50</v>
      </c>
      <c r="F1186">
        <v>98</v>
      </c>
      <c r="G1186">
        <v>57</v>
      </c>
      <c r="H1186" t="s">
        <v>1245</v>
      </c>
    </row>
    <row r="1187" spans="1:8" x14ac:dyDescent="0.25">
      <c r="A1187">
        <v>1185</v>
      </c>
      <c r="B1187" t="s">
        <v>890</v>
      </c>
      <c r="C1187" t="s">
        <v>1215</v>
      </c>
      <c r="D1187" t="s">
        <v>15</v>
      </c>
      <c r="E1187" t="s">
        <v>56</v>
      </c>
      <c r="F1187">
        <v>98</v>
      </c>
      <c r="G1187">
        <v>72</v>
      </c>
      <c r="H1187" t="s">
        <v>1246</v>
      </c>
    </row>
    <row r="1188" spans="1:8" x14ac:dyDescent="0.25">
      <c r="A1188">
        <v>1186</v>
      </c>
      <c r="B1188" t="s">
        <v>890</v>
      </c>
      <c r="C1188" t="s">
        <v>1215</v>
      </c>
      <c r="D1188" t="s">
        <v>18</v>
      </c>
      <c r="E1188" t="s">
        <v>56</v>
      </c>
      <c r="F1188">
        <v>98</v>
      </c>
      <c r="G1188">
        <v>45</v>
      </c>
      <c r="H1188" t="s">
        <v>1247</v>
      </c>
    </row>
    <row r="1189" spans="1:8" x14ac:dyDescent="0.25">
      <c r="A1189">
        <v>1187</v>
      </c>
      <c r="B1189" t="s">
        <v>890</v>
      </c>
      <c r="C1189" t="s">
        <v>1215</v>
      </c>
      <c r="D1189" t="s">
        <v>20</v>
      </c>
      <c r="E1189" t="s">
        <v>56</v>
      </c>
      <c r="F1189">
        <v>98</v>
      </c>
      <c r="G1189">
        <v>65</v>
      </c>
      <c r="H1189" t="s">
        <v>1248</v>
      </c>
    </row>
    <row r="1190" spans="1:8" x14ac:dyDescent="0.25">
      <c r="A1190">
        <v>1188</v>
      </c>
      <c r="B1190" t="s">
        <v>890</v>
      </c>
      <c r="C1190" t="s">
        <v>1215</v>
      </c>
      <c r="D1190" t="s">
        <v>22</v>
      </c>
      <c r="E1190" t="s">
        <v>56</v>
      </c>
      <c r="F1190">
        <v>98</v>
      </c>
      <c r="G1190">
        <v>68</v>
      </c>
      <c r="H1190" t="s">
        <v>1249</v>
      </c>
    </row>
    <row r="1191" spans="1:8" x14ac:dyDescent="0.25">
      <c r="A1191">
        <v>1189</v>
      </c>
      <c r="B1191" t="s">
        <v>890</v>
      </c>
      <c r="C1191" t="s">
        <v>1215</v>
      </c>
      <c r="D1191" t="s">
        <v>24</v>
      </c>
      <c r="E1191" t="s">
        <v>56</v>
      </c>
      <c r="F1191">
        <v>98</v>
      </c>
      <c r="G1191">
        <v>74</v>
      </c>
      <c r="H1191" t="s">
        <v>1250</v>
      </c>
    </row>
    <row r="1192" spans="1:8" x14ac:dyDescent="0.25">
      <c r="A1192">
        <v>1190</v>
      </c>
      <c r="B1192" t="s">
        <v>890</v>
      </c>
      <c r="C1192" t="s">
        <v>1251</v>
      </c>
      <c r="D1192" t="s">
        <v>15</v>
      </c>
      <c r="E1192" t="s">
        <v>16</v>
      </c>
      <c r="F1192">
        <v>90</v>
      </c>
      <c r="G1192">
        <v>42</v>
      </c>
      <c r="H1192" t="s">
        <v>1252</v>
      </c>
    </row>
    <row r="1193" spans="1:8" x14ac:dyDescent="0.25">
      <c r="A1193">
        <v>1191</v>
      </c>
      <c r="B1193" t="s">
        <v>890</v>
      </c>
      <c r="C1193" t="s">
        <v>1251</v>
      </c>
      <c r="D1193" t="s">
        <v>18</v>
      </c>
      <c r="E1193" t="s">
        <v>16</v>
      </c>
      <c r="F1193">
        <v>90</v>
      </c>
      <c r="G1193">
        <v>78</v>
      </c>
      <c r="H1193" t="s">
        <v>1253</v>
      </c>
    </row>
    <row r="1194" spans="1:8" x14ac:dyDescent="0.25">
      <c r="A1194">
        <v>1192</v>
      </c>
      <c r="B1194" t="s">
        <v>890</v>
      </c>
      <c r="C1194" t="s">
        <v>1251</v>
      </c>
      <c r="D1194" t="s">
        <v>20</v>
      </c>
      <c r="E1194" t="s">
        <v>16</v>
      </c>
      <c r="F1194">
        <v>90</v>
      </c>
      <c r="G1194">
        <v>40</v>
      </c>
      <c r="H1194" t="s">
        <v>1254</v>
      </c>
    </row>
    <row r="1195" spans="1:8" x14ac:dyDescent="0.25">
      <c r="A1195">
        <v>1193</v>
      </c>
      <c r="B1195" t="s">
        <v>890</v>
      </c>
      <c r="C1195" t="s">
        <v>1251</v>
      </c>
      <c r="D1195" t="s">
        <v>22</v>
      </c>
      <c r="E1195" t="s">
        <v>16</v>
      </c>
      <c r="F1195">
        <v>90</v>
      </c>
      <c r="G1195">
        <v>70</v>
      </c>
      <c r="H1195" t="s">
        <v>1255</v>
      </c>
    </row>
    <row r="1196" spans="1:8" x14ac:dyDescent="0.25">
      <c r="A1196">
        <v>1194</v>
      </c>
      <c r="B1196" t="s">
        <v>890</v>
      </c>
      <c r="C1196" t="s">
        <v>1251</v>
      </c>
      <c r="D1196" t="s">
        <v>24</v>
      </c>
      <c r="E1196" t="s">
        <v>16</v>
      </c>
      <c r="F1196">
        <v>90</v>
      </c>
      <c r="G1196">
        <v>58</v>
      </c>
      <c r="H1196" t="s">
        <v>1256</v>
      </c>
    </row>
    <row r="1197" spans="1:8" x14ac:dyDescent="0.25">
      <c r="A1197">
        <v>1195</v>
      </c>
      <c r="B1197" t="s">
        <v>890</v>
      </c>
      <c r="C1197" t="s">
        <v>1251</v>
      </c>
      <c r="D1197" t="s">
        <v>15</v>
      </c>
      <c r="E1197" t="s">
        <v>26</v>
      </c>
      <c r="F1197">
        <v>90</v>
      </c>
      <c r="G1197">
        <v>74</v>
      </c>
      <c r="H1197" t="s">
        <v>1257</v>
      </c>
    </row>
    <row r="1198" spans="1:8" x14ac:dyDescent="0.25">
      <c r="A1198">
        <v>1196</v>
      </c>
      <c r="B1198" t="s">
        <v>890</v>
      </c>
      <c r="C1198" t="s">
        <v>1251</v>
      </c>
      <c r="D1198" t="s">
        <v>18</v>
      </c>
      <c r="E1198" t="s">
        <v>26</v>
      </c>
      <c r="F1198">
        <v>90</v>
      </c>
      <c r="G1198">
        <v>72</v>
      </c>
      <c r="H1198" t="s">
        <v>1258</v>
      </c>
    </row>
    <row r="1199" spans="1:8" x14ac:dyDescent="0.25">
      <c r="A1199">
        <v>1197</v>
      </c>
      <c r="B1199" t="s">
        <v>890</v>
      </c>
      <c r="C1199" t="s">
        <v>1251</v>
      </c>
      <c r="D1199" t="s">
        <v>20</v>
      </c>
      <c r="E1199" t="s">
        <v>26</v>
      </c>
      <c r="F1199">
        <v>90</v>
      </c>
      <c r="G1199">
        <v>57</v>
      </c>
      <c r="H1199" t="s">
        <v>1259</v>
      </c>
    </row>
    <row r="1200" spans="1:8" x14ac:dyDescent="0.25">
      <c r="A1200">
        <v>1198</v>
      </c>
      <c r="B1200" t="s">
        <v>890</v>
      </c>
      <c r="C1200" t="s">
        <v>1251</v>
      </c>
      <c r="D1200" t="s">
        <v>22</v>
      </c>
      <c r="E1200" t="s">
        <v>26</v>
      </c>
      <c r="F1200">
        <v>90</v>
      </c>
      <c r="G1200">
        <v>53</v>
      </c>
      <c r="H1200" t="s">
        <v>1260</v>
      </c>
    </row>
    <row r="1201" spans="1:8" x14ac:dyDescent="0.25">
      <c r="A1201">
        <v>1199</v>
      </c>
      <c r="B1201" t="s">
        <v>890</v>
      </c>
      <c r="C1201" t="s">
        <v>1251</v>
      </c>
      <c r="D1201" t="s">
        <v>24</v>
      </c>
      <c r="E1201" t="s">
        <v>26</v>
      </c>
      <c r="F1201">
        <v>90</v>
      </c>
      <c r="G1201">
        <v>69</v>
      </c>
      <c r="H1201" t="s">
        <v>1261</v>
      </c>
    </row>
    <row r="1202" spans="1:8" x14ac:dyDescent="0.25">
      <c r="A1202">
        <v>1200</v>
      </c>
      <c r="B1202" t="s">
        <v>890</v>
      </c>
      <c r="C1202" t="s">
        <v>1251</v>
      </c>
      <c r="D1202" t="s">
        <v>15</v>
      </c>
      <c r="E1202" t="s">
        <v>32</v>
      </c>
      <c r="F1202">
        <v>90</v>
      </c>
      <c r="G1202">
        <v>75</v>
      </c>
      <c r="H1202" t="s">
        <v>1262</v>
      </c>
    </row>
    <row r="1203" spans="1:8" x14ac:dyDescent="0.25">
      <c r="A1203">
        <v>1201</v>
      </c>
      <c r="B1203" t="s">
        <v>890</v>
      </c>
      <c r="C1203" t="s">
        <v>1251</v>
      </c>
      <c r="D1203" t="s">
        <v>18</v>
      </c>
      <c r="E1203" t="s">
        <v>32</v>
      </c>
      <c r="F1203">
        <v>90</v>
      </c>
      <c r="G1203">
        <v>71</v>
      </c>
      <c r="H1203" t="s">
        <v>1263</v>
      </c>
    </row>
    <row r="1204" spans="1:8" x14ac:dyDescent="0.25">
      <c r="A1204">
        <v>1202</v>
      </c>
      <c r="B1204" t="s">
        <v>890</v>
      </c>
      <c r="C1204" t="s">
        <v>1251</v>
      </c>
      <c r="D1204" t="s">
        <v>20</v>
      </c>
      <c r="E1204" t="s">
        <v>32</v>
      </c>
      <c r="F1204">
        <v>90</v>
      </c>
      <c r="G1204">
        <v>54</v>
      </c>
      <c r="H1204" t="s">
        <v>1264</v>
      </c>
    </row>
    <row r="1205" spans="1:8" x14ac:dyDescent="0.25">
      <c r="A1205">
        <v>1203</v>
      </c>
      <c r="B1205" t="s">
        <v>890</v>
      </c>
      <c r="C1205" t="s">
        <v>1251</v>
      </c>
      <c r="D1205" t="s">
        <v>22</v>
      </c>
      <c r="E1205" t="s">
        <v>32</v>
      </c>
      <c r="F1205">
        <v>90</v>
      </c>
      <c r="G1205">
        <v>62</v>
      </c>
      <c r="H1205" t="s">
        <v>1265</v>
      </c>
    </row>
    <row r="1206" spans="1:8" x14ac:dyDescent="0.25">
      <c r="A1206">
        <v>1204</v>
      </c>
      <c r="B1206" t="s">
        <v>890</v>
      </c>
      <c r="C1206" t="s">
        <v>1251</v>
      </c>
      <c r="D1206" t="s">
        <v>24</v>
      </c>
      <c r="E1206" t="s">
        <v>32</v>
      </c>
      <c r="F1206">
        <v>90</v>
      </c>
      <c r="G1206">
        <v>52</v>
      </c>
      <c r="H1206" t="s">
        <v>1266</v>
      </c>
    </row>
    <row r="1207" spans="1:8" x14ac:dyDescent="0.25">
      <c r="A1207">
        <v>1205</v>
      </c>
      <c r="B1207" t="s">
        <v>890</v>
      </c>
      <c r="C1207" t="s">
        <v>1251</v>
      </c>
      <c r="D1207" t="s">
        <v>15</v>
      </c>
      <c r="E1207" t="s">
        <v>38</v>
      </c>
      <c r="F1207">
        <v>90</v>
      </c>
      <c r="G1207">
        <v>58</v>
      </c>
      <c r="H1207" t="s">
        <v>1267</v>
      </c>
    </row>
    <row r="1208" spans="1:8" x14ac:dyDescent="0.25">
      <c r="A1208">
        <v>1206</v>
      </c>
      <c r="B1208" t="s">
        <v>890</v>
      </c>
      <c r="C1208" t="s">
        <v>1251</v>
      </c>
      <c r="D1208" t="s">
        <v>18</v>
      </c>
      <c r="E1208" t="s">
        <v>38</v>
      </c>
      <c r="F1208">
        <v>90</v>
      </c>
      <c r="G1208">
        <v>55</v>
      </c>
      <c r="H1208" t="s">
        <v>1268</v>
      </c>
    </row>
    <row r="1209" spans="1:8" x14ac:dyDescent="0.25">
      <c r="A1209">
        <v>1207</v>
      </c>
      <c r="B1209" t="s">
        <v>890</v>
      </c>
      <c r="C1209" t="s">
        <v>1251</v>
      </c>
      <c r="D1209" t="s">
        <v>20</v>
      </c>
      <c r="E1209" t="s">
        <v>38</v>
      </c>
      <c r="F1209">
        <v>90</v>
      </c>
      <c r="G1209">
        <v>41</v>
      </c>
      <c r="H1209" t="s">
        <v>1269</v>
      </c>
    </row>
    <row r="1210" spans="1:8" x14ac:dyDescent="0.25">
      <c r="A1210">
        <v>1208</v>
      </c>
      <c r="B1210" t="s">
        <v>890</v>
      </c>
      <c r="C1210" t="s">
        <v>1251</v>
      </c>
      <c r="D1210" t="s">
        <v>22</v>
      </c>
      <c r="E1210" t="s">
        <v>38</v>
      </c>
      <c r="F1210">
        <v>90</v>
      </c>
      <c r="G1210">
        <v>47</v>
      </c>
      <c r="H1210" t="s">
        <v>1270</v>
      </c>
    </row>
    <row r="1211" spans="1:8" x14ac:dyDescent="0.25">
      <c r="A1211">
        <v>1209</v>
      </c>
      <c r="B1211" t="s">
        <v>890</v>
      </c>
      <c r="C1211" t="s">
        <v>1251</v>
      </c>
      <c r="D1211" t="s">
        <v>24</v>
      </c>
      <c r="E1211" t="s">
        <v>38</v>
      </c>
      <c r="F1211">
        <v>90</v>
      </c>
      <c r="G1211">
        <v>55</v>
      </c>
      <c r="H1211" t="s">
        <v>1271</v>
      </c>
    </row>
    <row r="1212" spans="1:8" x14ac:dyDescent="0.25">
      <c r="A1212">
        <v>1210</v>
      </c>
      <c r="B1212" t="s">
        <v>890</v>
      </c>
      <c r="C1212" t="s">
        <v>1251</v>
      </c>
      <c r="D1212" t="s">
        <v>15</v>
      </c>
      <c r="E1212" t="s">
        <v>44</v>
      </c>
      <c r="F1212">
        <v>90</v>
      </c>
      <c r="G1212">
        <v>62</v>
      </c>
      <c r="H1212" t="s">
        <v>1272</v>
      </c>
    </row>
    <row r="1213" spans="1:8" x14ac:dyDescent="0.25">
      <c r="A1213">
        <v>1211</v>
      </c>
      <c r="B1213" t="s">
        <v>890</v>
      </c>
      <c r="C1213" t="s">
        <v>1251</v>
      </c>
      <c r="D1213" t="s">
        <v>18</v>
      </c>
      <c r="E1213" t="s">
        <v>44</v>
      </c>
      <c r="F1213">
        <v>90</v>
      </c>
      <c r="G1213">
        <v>60</v>
      </c>
      <c r="H1213" t="s">
        <v>1273</v>
      </c>
    </row>
    <row r="1214" spans="1:8" x14ac:dyDescent="0.25">
      <c r="A1214">
        <v>1212</v>
      </c>
      <c r="B1214" t="s">
        <v>890</v>
      </c>
      <c r="C1214" t="s">
        <v>1251</v>
      </c>
      <c r="D1214" t="s">
        <v>20</v>
      </c>
      <c r="E1214" t="s">
        <v>44</v>
      </c>
      <c r="F1214">
        <v>90</v>
      </c>
      <c r="G1214">
        <v>66</v>
      </c>
      <c r="H1214" t="s">
        <v>1274</v>
      </c>
    </row>
    <row r="1215" spans="1:8" x14ac:dyDescent="0.25">
      <c r="A1215">
        <v>1213</v>
      </c>
      <c r="B1215" t="s">
        <v>890</v>
      </c>
      <c r="C1215" t="s">
        <v>1251</v>
      </c>
      <c r="D1215" t="s">
        <v>22</v>
      </c>
      <c r="E1215" t="s">
        <v>44</v>
      </c>
      <c r="F1215">
        <v>90</v>
      </c>
      <c r="G1215">
        <v>79</v>
      </c>
      <c r="H1215" t="s">
        <v>1275</v>
      </c>
    </row>
    <row r="1216" spans="1:8" x14ac:dyDescent="0.25">
      <c r="A1216">
        <v>1214</v>
      </c>
      <c r="B1216" t="s">
        <v>890</v>
      </c>
      <c r="C1216" t="s">
        <v>1251</v>
      </c>
      <c r="D1216" t="s">
        <v>24</v>
      </c>
      <c r="E1216" t="s">
        <v>44</v>
      </c>
      <c r="F1216">
        <v>90</v>
      </c>
      <c r="G1216">
        <v>55</v>
      </c>
      <c r="H1216" t="s">
        <v>1276</v>
      </c>
    </row>
    <row r="1217" spans="1:8" x14ac:dyDescent="0.25">
      <c r="A1217">
        <v>1215</v>
      </c>
      <c r="B1217" t="s">
        <v>890</v>
      </c>
      <c r="C1217" t="s">
        <v>1251</v>
      </c>
      <c r="D1217" t="s">
        <v>15</v>
      </c>
      <c r="E1217" t="s">
        <v>50</v>
      </c>
      <c r="F1217">
        <v>90</v>
      </c>
      <c r="G1217">
        <v>52</v>
      </c>
      <c r="H1217" t="s">
        <v>1277</v>
      </c>
    </row>
    <row r="1218" spans="1:8" x14ac:dyDescent="0.25">
      <c r="A1218">
        <v>1216</v>
      </c>
      <c r="B1218" t="s">
        <v>890</v>
      </c>
      <c r="C1218" t="s">
        <v>1251</v>
      </c>
      <c r="D1218" t="s">
        <v>18</v>
      </c>
      <c r="E1218" t="s">
        <v>50</v>
      </c>
      <c r="F1218">
        <v>90</v>
      </c>
      <c r="G1218">
        <v>41</v>
      </c>
      <c r="H1218" t="s">
        <v>1278</v>
      </c>
    </row>
    <row r="1219" spans="1:8" x14ac:dyDescent="0.25">
      <c r="A1219">
        <v>1217</v>
      </c>
      <c r="B1219" t="s">
        <v>890</v>
      </c>
      <c r="C1219" t="s">
        <v>1251</v>
      </c>
      <c r="D1219" t="s">
        <v>20</v>
      </c>
      <c r="E1219" t="s">
        <v>50</v>
      </c>
      <c r="F1219">
        <v>90</v>
      </c>
      <c r="G1219">
        <v>48</v>
      </c>
      <c r="H1219" t="s">
        <v>1279</v>
      </c>
    </row>
    <row r="1220" spans="1:8" x14ac:dyDescent="0.25">
      <c r="A1220">
        <v>1218</v>
      </c>
      <c r="B1220" t="s">
        <v>890</v>
      </c>
      <c r="C1220" t="s">
        <v>1251</v>
      </c>
      <c r="D1220" t="s">
        <v>22</v>
      </c>
      <c r="E1220" t="s">
        <v>50</v>
      </c>
      <c r="F1220">
        <v>90</v>
      </c>
      <c r="G1220">
        <v>73</v>
      </c>
      <c r="H1220" t="s">
        <v>1280</v>
      </c>
    </row>
    <row r="1221" spans="1:8" x14ac:dyDescent="0.25">
      <c r="A1221">
        <v>1219</v>
      </c>
      <c r="B1221" t="s">
        <v>890</v>
      </c>
      <c r="C1221" t="s">
        <v>1251</v>
      </c>
      <c r="D1221" t="s">
        <v>24</v>
      </c>
      <c r="E1221" t="s">
        <v>50</v>
      </c>
      <c r="F1221">
        <v>90</v>
      </c>
      <c r="G1221">
        <v>45</v>
      </c>
      <c r="H1221" t="s">
        <v>1281</v>
      </c>
    </row>
    <row r="1222" spans="1:8" x14ac:dyDescent="0.25">
      <c r="A1222">
        <v>1220</v>
      </c>
      <c r="B1222" t="s">
        <v>890</v>
      </c>
      <c r="C1222" t="s">
        <v>1251</v>
      </c>
      <c r="D1222" t="s">
        <v>15</v>
      </c>
      <c r="E1222" t="s">
        <v>56</v>
      </c>
      <c r="F1222">
        <v>90</v>
      </c>
      <c r="G1222">
        <v>58</v>
      </c>
      <c r="H1222" t="s">
        <v>1282</v>
      </c>
    </row>
    <row r="1223" spans="1:8" x14ac:dyDescent="0.25">
      <c r="A1223">
        <v>1221</v>
      </c>
      <c r="B1223" t="s">
        <v>890</v>
      </c>
      <c r="C1223" t="s">
        <v>1251</v>
      </c>
      <c r="D1223" t="s">
        <v>18</v>
      </c>
      <c r="E1223" t="s">
        <v>56</v>
      </c>
      <c r="F1223">
        <v>90</v>
      </c>
      <c r="G1223">
        <v>50</v>
      </c>
      <c r="H1223" t="s">
        <v>1283</v>
      </c>
    </row>
    <row r="1224" spans="1:8" x14ac:dyDescent="0.25">
      <c r="A1224">
        <v>1222</v>
      </c>
      <c r="B1224" t="s">
        <v>890</v>
      </c>
      <c r="C1224" t="s">
        <v>1251</v>
      </c>
      <c r="D1224" t="s">
        <v>20</v>
      </c>
      <c r="E1224" t="s">
        <v>56</v>
      </c>
      <c r="F1224">
        <v>90</v>
      </c>
      <c r="G1224">
        <v>45</v>
      </c>
      <c r="H1224" t="s">
        <v>1284</v>
      </c>
    </row>
    <row r="1225" spans="1:8" x14ac:dyDescent="0.25">
      <c r="A1225">
        <v>1223</v>
      </c>
      <c r="B1225" t="s">
        <v>890</v>
      </c>
      <c r="C1225" t="s">
        <v>1251</v>
      </c>
      <c r="D1225" t="s">
        <v>22</v>
      </c>
      <c r="E1225" t="s">
        <v>56</v>
      </c>
      <c r="F1225">
        <v>90</v>
      </c>
      <c r="G1225">
        <v>48</v>
      </c>
      <c r="H1225" t="s">
        <v>1285</v>
      </c>
    </row>
    <row r="1226" spans="1:8" x14ac:dyDescent="0.25">
      <c r="A1226">
        <v>1224</v>
      </c>
      <c r="B1226" t="s">
        <v>890</v>
      </c>
      <c r="C1226" t="s">
        <v>1251</v>
      </c>
      <c r="D1226" t="s">
        <v>24</v>
      </c>
      <c r="E1226" t="s">
        <v>56</v>
      </c>
      <c r="F1226">
        <v>90</v>
      </c>
      <c r="G1226">
        <v>65</v>
      </c>
      <c r="H1226" t="s">
        <v>1286</v>
      </c>
    </row>
    <row r="1227" spans="1:8" x14ac:dyDescent="0.25">
      <c r="A1227">
        <v>1225</v>
      </c>
      <c r="B1227" t="s">
        <v>890</v>
      </c>
      <c r="C1227" t="s">
        <v>1287</v>
      </c>
      <c r="D1227" t="s">
        <v>15</v>
      </c>
      <c r="E1227" t="s">
        <v>16</v>
      </c>
      <c r="F1227">
        <v>91</v>
      </c>
      <c r="G1227">
        <v>55</v>
      </c>
      <c r="H1227" t="s">
        <v>1288</v>
      </c>
    </row>
    <row r="1228" spans="1:8" x14ac:dyDescent="0.25">
      <c r="A1228">
        <v>1226</v>
      </c>
      <c r="B1228" t="s">
        <v>890</v>
      </c>
      <c r="C1228" t="s">
        <v>1287</v>
      </c>
      <c r="D1228" t="s">
        <v>18</v>
      </c>
      <c r="E1228" t="s">
        <v>16</v>
      </c>
      <c r="F1228">
        <v>91</v>
      </c>
      <c r="G1228">
        <v>57</v>
      </c>
      <c r="H1228" t="s">
        <v>1289</v>
      </c>
    </row>
    <row r="1229" spans="1:8" x14ac:dyDescent="0.25">
      <c r="A1229">
        <v>1227</v>
      </c>
      <c r="B1229" t="s">
        <v>890</v>
      </c>
      <c r="C1229" t="s">
        <v>1287</v>
      </c>
      <c r="D1229" t="s">
        <v>20</v>
      </c>
      <c r="E1229" t="s">
        <v>16</v>
      </c>
      <c r="F1229">
        <v>91</v>
      </c>
      <c r="G1229">
        <v>78</v>
      </c>
      <c r="H1229" t="s">
        <v>1290</v>
      </c>
    </row>
    <row r="1230" spans="1:8" x14ac:dyDescent="0.25">
      <c r="A1230">
        <v>1228</v>
      </c>
      <c r="B1230" t="s">
        <v>890</v>
      </c>
      <c r="C1230" t="s">
        <v>1287</v>
      </c>
      <c r="D1230" t="s">
        <v>22</v>
      </c>
      <c r="E1230" t="s">
        <v>16</v>
      </c>
      <c r="F1230">
        <v>91</v>
      </c>
      <c r="G1230">
        <v>43</v>
      </c>
      <c r="H1230" t="s">
        <v>1291</v>
      </c>
    </row>
    <row r="1231" spans="1:8" x14ac:dyDescent="0.25">
      <c r="A1231">
        <v>1229</v>
      </c>
      <c r="B1231" t="s">
        <v>890</v>
      </c>
      <c r="C1231" t="s">
        <v>1287</v>
      </c>
      <c r="D1231" t="s">
        <v>24</v>
      </c>
      <c r="E1231" t="s">
        <v>16</v>
      </c>
      <c r="F1231">
        <v>91</v>
      </c>
      <c r="G1231">
        <v>45</v>
      </c>
      <c r="H1231" t="s">
        <v>1292</v>
      </c>
    </row>
    <row r="1232" spans="1:8" x14ac:dyDescent="0.25">
      <c r="A1232">
        <v>1230</v>
      </c>
      <c r="B1232" t="s">
        <v>890</v>
      </c>
      <c r="C1232" t="s">
        <v>1287</v>
      </c>
      <c r="D1232" t="s">
        <v>15</v>
      </c>
      <c r="E1232" t="s">
        <v>26</v>
      </c>
      <c r="F1232">
        <v>91</v>
      </c>
      <c r="G1232">
        <v>57</v>
      </c>
      <c r="H1232" t="s">
        <v>1293</v>
      </c>
    </row>
    <row r="1233" spans="1:8" x14ac:dyDescent="0.25">
      <c r="A1233">
        <v>1231</v>
      </c>
      <c r="B1233" t="s">
        <v>890</v>
      </c>
      <c r="C1233" t="s">
        <v>1287</v>
      </c>
      <c r="D1233" t="s">
        <v>18</v>
      </c>
      <c r="E1233" t="s">
        <v>26</v>
      </c>
      <c r="F1233">
        <v>91</v>
      </c>
      <c r="G1233">
        <v>59</v>
      </c>
      <c r="H1233" t="s">
        <v>1294</v>
      </c>
    </row>
    <row r="1234" spans="1:8" x14ac:dyDescent="0.25">
      <c r="A1234">
        <v>1232</v>
      </c>
      <c r="B1234" t="s">
        <v>890</v>
      </c>
      <c r="C1234" t="s">
        <v>1287</v>
      </c>
      <c r="D1234" t="s">
        <v>20</v>
      </c>
      <c r="E1234" t="s">
        <v>26</v>
      </c>
      <c r="F1234">
        <v>91</v>
      </c>
      <c r="G1234">
        <v>47</v>
      </c>
      <c r="H1234" t="s">
        <v>1295</v>
      </c>
    </row>
    <row r="1235" spans="1:8" x14ac:dyDescent="0.25">
      <c r="A1235">
        <v>1233</v>
      </c>
      <c r="B1235" t="s">
        <v>890</v>
      </c>
      <c r="C1235" t="s">
        <v>1287</v>
      </c>
      <c r="D1235" t="s">
        <v>22</v>
      </c>
      <c r="E1235" t="s">
        <v>26</v>
      </c>
      <c r="F1235">
        <v>91</v>
      </c>
      <c r="G1235">
        <v>73</v>
      </c>
      <c r="H1235" t="s">
        <v>1296</v>
      </c>
    </row>
    <row r="1236" spans="1:8" x14ac:dyDescent="0.25">
      <c r="A1236">
        <v>1234</v>
      </c>
      <c r="B1236" t="s">
        <v>890</v>
      </c>
      <c r="C1236" t="s">
        <v>1287</v>
      </c>
      <c r="D1236" t="s">
        <v>24</v>
      </c>
      <c r="E1236" t="s">
        <v>26</v>
      </c>
      <c r="F1236">
        <v>91</v>
      </c>
      <c r="G1236">
        <v>42</v>
      </c>
      <c r="H1236" t="s">
        <v>1297</v>
      </c>
    </row>
    <row r="1237" spans="1:8" x14ac:dyDescent="0.25">
      <c r="A1237">
        <v>1235</v>
      </c>
      <c r="B1237" t="s">
        <v>890</v>
      </c>
      <c r="C1237" t="s">
        <v>1287</v>
      </c>
      <c r="D1237" t="s">
        <v>15</v>
      </c>
      <c r="E1237" t="s">
        <v>32</v>
      </c>
      <c r="F1237">
        <v>91</v>
      </c>
      <c r="G1237">
        <v>76</v>
      </c>
      <c r="H1237" t="s">
        <v>1298</v>
      </c>
    </row>
    <row r="1238" spans="1:8" x14ac:dyDescent="0.25">
      <c r="A1238">
        <v>1236</v>
      </c>
      <c r="B1238" t="s">
        <v>890</v>
      </c>
      <c r="C1238" t="s">
        <v>1287</v>
      </c>
      <c r="D1238" t="s">
        <v>18</v>
      </c>
      <c r="E1238" t="s">
        <v>32</v>
      </c>
      <c r="F1238">
        <v>91</v>
      </c>
      <c r="G1238">
        <v>49</v>
      </c>
      <c r="H1238" t="s">
        <v>1299</v>
      </c>
    </row>
    <row r="1239" spans="1:8" x14ac:dyDescent="0.25">
      <c r="A1239">
        <v>1237</v>
      </c>
      <c r="B1239" t="s">
        <v>890</v>
      </c>
      <c r="C1239" t="s">
        <v>1287</v>
      </c>
      <c r="D1239" t="s">
        <v>20</v>
      </c>
      <c r="E1239" t="s">
        <v>32</v>
      </c>
      <c r="F1239">
        <v>91</v>
      </c>
      <c r="G1239">
        <v>80</v>
      </c>
      <c r="H1239" t="s">
        <v>1300</v>
      </c>
    </row>
    <row r="1240" spans="1:8" x14ac:dyDescent="0.25">
      <c r="A1240">
        <v>1238</v>
      </c>
      <c r="B1240" t="s">
        <v>890</v>
      </c>
      <c r="C1240" t="s">
        <v>1287</v>
      </c>
      <c r="D1240" t="s">
        <v>22</v>
      </c>
      <c r="E1240" t="s">
        <v>32</v>
      </c>
      <c r="F1240">
        <v>91</v>
      </c>
      <c r="G1240">
        <v>41</v>
      </c>
      <c r="H1240" t="s">
        <v>1301</v>
      </c>
    </row>
    <row r="1241" spans="1:8" x14ac:dyDescent="0.25">
      <c r="A1241">
        <v>1239</v>
      </c>
      <c r="B1241" t="s">
        <v>890</v>
      </c>
      <c r="C1241" t="s">
        <v>1287</v>
      </c>
      <c r="D1241" t="s">
        <v>24</v>
      </c>
      <c r="E1241" t="s">
        <v>32</v>
      </c>
      <c r="F1241">
        <v>91</v>
      </c>
      <c r="G1241">
        <v>59</v>
      </c>
      <c r="H1241" t="s">
        <v>1302</v>
      </c>
    </row>
    <row r="1242" spans="1:8" x14ac:dyDescent="0.25">
      <c r="A1242">
        <v>1240</v>
      </c>
      <c r="B1242" t="s">
        <v>890</v>
      </c>
      <c r="C1242" t="s">
        <v>1287</v>
      </c>
      <c r="D1242" t="s">
        <v>15</v>
      </c>
      <c r="E1242" t="s">
        <v>38</v>
      </c>
      <c r="F1242">
        <v>91</v>
      </c>
      <c r="G1242">
        <v>69</v>
      </c>
      <c r="H1242" t="s">
        <v>1303</v>
      </c>
    </row>
    <row r="1243" spans="1:8" x14ac:dyDescent="0.25">
      <c r="A1243">
        <v>1241</v>
      </c>
      <c r="B1243" t="s">
        <v>890</v>
      </c>
      <c r="C1243" t="s">
        <v>1287</v>
      </c>
      <c r="D1243" t="s">
        <v>18</v>
      </c>
      <c r="E1243" t="s">
        <v>38</v>
      </c>
      <c r="F1243">
        <v>91</v>
      </c>
      <c r="G1243">
        <v>72</v>
      </c>
      <c r="H1243" t="s">
        <v>1304</v>
      </c>
    </row>
    <row r="1244" spans="1:8" x14ac:dyDescent="0.25">
      <c r="A1244">
        <v>1242</v>
      </c>
      <c r="B1244" t="s">
        <v>890</v>
      </c>
      <c r="C1244" t="s">
        <v>1287</v>
      </c>
      <c r="D1244" t="s">
        <v>20</v>
      </c>
      <c r="E1244" t="s">
        <v>38</v>
      </c>
      <c r="F1244">
        <v>91</v>
      </c>
      <c r="G1244">
        <v>47</v>
      </c>
      <c r="H1244" t="s">
        <v>1305</v>
      </c>
    </row>
    <row r="1245" spans="1:8" x14ac:dyDescent="0.25">
      <c r="A1245">
        <v>1243</v>
      </c>
      <c r="B1245" t="s">
        <v>890</v>
      </c>
      <c r="C1245" t="s">
        <v>1287</v>
      </c>
      <c r="D1245" t="s">
        <v>22</v>
      </c>
      <c r="E1245" t="s">
        <v>38</v>
      </c>
      <c r="F1245">
        <v>91</v>
      </c>
      <c r="G1245">
        <v>66</v>
      </c>
      <c r="H1245" t="s">
        <v>1306</v>
      </c>
    </row>
    <row r="1246" spans="1:8" x14ac:dyDescent="0.25">
      <c r="A1246">
        <v>1244</v>
      </c>
      <c r="B1246" t="s">
        <v>890</v>
      </c>
      <c r="C1246" t="s">
        <v>1287</v>
      </c>
      <c r="D1246" t="s">
        <v>24</v>
      </c>
      <c r="E1246" t="s">
        <v>38</v>
      </c>
      <c r="F1246">
        <v>91</v>
      </c>
      <c r="G1246">
        <v>49</v>
      </c>
      <c r="H1246" t="s">
        <v>1307</v>
      </c>
    </row>
    <row r="1247" spans="1:8" x14ac:dyDescent="0.25">
      <c r="A1247">
        <v>1245</v>
      </c>
      <c r="B1247" t="s">
        <v>890</v>
      </c>
      <c r="C1247" t="s">
        <v>1287</v>
      </c>
      <c r="D1247" t="s">
        <v>15</v>
      </c>
      <c r="E1247" t="s">
        <v>44</v>
      </c>
      <c r="F1247">
        <v>91</v>
      </c>
      <c r="G1247">
        <v>42</v>
      </c>
      <c r="H1247" t="s">
        <v>1308</v>
      </c>
    </row>
    <row r="1248" spans="1:8" x14ac:dyDescent="0.25">
      <c r="A1248">
        <v>1246</v>
      </c>
      <c r="B1248" t="s">
        <v>890</v>
      </c>
      <c r="C1248" t="s">
        <v>1287</v>
      </c>
      <c r="D1248" t="s">
        <v>18</v>
      </c>
      <c r="E1248" t="s">
        <v>44</v>
      </c>
      <c r="F1248">
        <v>91</v>
      </c>
      <c r="G1248">
        <v>48</v>
      </c>
      <c r="H1248" t="s">
        <v>1309</v>
      </c>
    </row>
    <row r="1249" spans="1:8" x14ac:dyDescent="0.25">
      <c r="A1249">
        <v>1247</v>
      </c>
      <c r="B1249" t="s">
        <v>890</v>
      </c>
      <c r="C1249" t="s">
        <v>1287</v>
      </c>
      <c r="D1249" t="s">
        <v>20</v>
      </c>
      <c r="E1249" t="s">
        <v>44</v>
      </c>
      <c r="F1249">
        <v>91</v>
      </c>
      <c r="G1249">
        <v>61</v>
      </c>
      <c r="H1249" t="s">
        <v>1310</v>
      </c>
    </row>
    <row r="1250" spans="1:8" x14ac:dyDescent="0.25">
      <c r="A1250">
        <v>1248</v>
      </c>
      <c r="B1250" t="s">
        <v>890</v>
      </c>
      <c r="C1250" t="s">
        <v>1287</v>
      </c>
      <c r="D1250" t="s">
        <v>22</v>
      </c>
      <c r="E1250" t="s">
        <v>44</v>
      </c>
      <c r="F1250">
        <v>91</v>
      </c>
      <c r="G1250">
        <v>72</v>
      </c>
      <c r="H1250" t="s">
        <v>1311</v>
      </c>
    </row>
    <row r="1251" spans="1:8" x14ac:dyDescent="0.25">
      <c r="A1251">
        <v>1249</v>
      </c>
      <c r="B1251" t="s">
        <v>890</v>
      </c>
      <c r="C1251" t="s">
        <v>1287</v>
      </c>
      <c r="D1251" t="s">
        <v>24</v>
      </c>
      <c r="E1251" t="s">
        <v>44</v>
      </c>
      <c r="F1251">
        <v>91</v>
      </c>
      <c r="G1251">
        <v>68</v>
      </c>
      <c r="H1251" t="s">
        <v>1312</v>
      </c>
    </row>
    <row r="1252" spans="1:8" x14ac:dyDescent="0.25">
      <c r="A1252">
        <v>1250</v>
      </c>
      <c r="B1252" t="s">
        <v>890</v>
      </c>
      <c r="C1252" t="s">
        <v>1287</v>
      </c>
      <c r="D1252" t="s">
        <v>15</v>
      </c>
      <c r="E1252" t="s">
        <v>50</v>
      </c>
      <c r="F1252">
        <v>91</v>
      </c>
      <c r="G1252">
        <v>63</v>
      </c>
      <c r="H1252" t="s">
        <v>1313</v>
      </c>
    </row>
    <row r="1253" spans="1:8" x14ac:dyDescent="0.25">
      <c r="A1253">
        <v>1251</v>
      </c>
      <c r="B1253" t="s">
        <v>890</v>
      </c>
      <c r="C1253" t="s">
        <v>1287</v>
      </c>
      <c r="D1253" t="s">
        <v>18</v>
      </c>
      <c r="E1253" t="s">
        <v>50</v>
      </c>
      <c r="F1253">
        <v>91</v>
      </c>
      <c r="G1253">
        <v>64</v>
      </c>
      <c r="H1253" t="s">
        <v>1314</v>
      </c>
    </row>
    <row r="1254" spans="1:8" x14ac:dyDescent="0.25">
      <c r="A1254">
        <v>1252</v>
      </c>
      <c r="B1254" t="s">
        <v>890</v>
      </c>
      <c r="C1254" t="s">
        <v>1287</v>
      </c>
      <c r="D1254" t="s">
        <v>20</v>
      </c>
      <c r="E1254" t="s">
        <v>50</v>
      </c>
      <c r="F1254">
        <v>91</v>
      </c>
      <c r="G1254">
        <v>59</v>
      </c>
      <c r="H1254" t="s">
        <v>1315</v>
      </c>
    </row>
    <row r="1255" spans="1:8" x14ac:dyDescent="0.25">
      <c r="A1255">
        <v>1253</v>
      </c>
      <c r="B1255" t="s">
        <v>890</v>
      </c>
      <c r="C1255" t="s">
        <v>1287</v>
      </c>
      <c r="D1255" t="s">
        <v>22</v>
      </c>
      <c r="E1255" t="s">
        <v>50</v>
      </c>
      <c r="F1255">
        <v>91</v>
      </c>
      <c r="G1255">
        <v>50</v>
      </c>
      <c r="H1255" t="s">
        <v>1316</v>
      </c>
    </row>
    <row r="1256" spans="1:8" x14ac:dyDescent="0.25">
      <c r="A1256">
        <v>1254</v>
      </c>
      <c r="B1256" t="s">
        <v>890</v>
      </c>
      <c r="C1256" t="s">
        <v>1287</v>
      </c>
      <c r="D1256" t="s">
        <v>24</v>
      </c>
      <c r="E1256" t="s">
        <v>50</v>
      </c>
      <c r="F1256">
        <v>91</v>
      </c>
      <c r="G1256">
        <v>54</v>
      </c>
      <c r="H1256" t="s">
        <v>1317</v>
      </c>
    </row>
    <row r="1257" spans="1:8" x14ac:dyDescent="0.25">
      <c r="A1257">
        <v>1255</v>
      </c>
      <c r="B1257" t="s">
        <v>890</v>
      </c>
      <c r="C1257" t="s">
        <v>1287</v>
      </c>
      <c r="D1257" t="s">
        <v>15</v>
      </c>
      <c r="E1257" t="s">
        <v>56</v>
      </c>
      <c r="F1257">
        <v>91</v>
      </c>
      <c r="G1257">
        <v>67</v>
      </c>
      <c r="H1257" t="s">
        <v>1318</v>
      </c>
    </row>
    <row r="1258" spans="1:8" x14ac:dyDescent="0.25">
      <c r="A1258">
        <v>1256</v>
      </c>
      <c r="B1258" t="s">
        <v>890</v>
      </c>
      <c r="C1258" t="s">
        <v>1287</v>
      </c>
      <c r="D1258" t="s">
        <v>18</v>
      </c>
      <c r="E1258" t="s">
        <v>56</v>
      </c>
      <c r="F1258">
        <v>91</v>
      </c>
      <c r="G1258">
        <v>48</v>
      </c>
      <c r="H1258" t="s">
        <v>1319</v>
      </c>
    </row>
    <row r="1259" spans="1:8" x14ac:dyDescent="0.25">
      <c r="A1259">
        <v>1257</v>
      </c>
      <c r="B1259" t="s">
        <v>890</v>
      </c>
      <c r="C1259" t="s">
        <v>1287</v>
      </c>
      <c r="D1259" t="s">
        <v>20</v>
      </c>
      <c r="E1259" t="s">
        <v>56</v>
      </c>
      <c r="F1259">
        <v>91</v>
      </c>
      <c r="G1259">
        <v>73</v>
      </c>
      <c r="H1259" t="s">
        <v>1320</v>
      </c>
    </row>
    <row r="1260" spans="1:8" x14ac:dyDescent="0.25">
      <c r="A1260">
        <v>1258</v>
      </c>
      <c r="B1260" t="s">
        <v>890</v>
      </c>
      <c r="C1260" t="s">
        <v>1287</v>
      </c>
      <c r="D1260" t="s">
        <v>22</v>
      </c>
      <c r="E1260" t="s">
        <v>56</v>
      </c>
      <c r="F1260">
        <v>91</v>
      </c>
      <c r="G1260">
        <v>45</v>
      </c>
      <c r="H1260" t="s">
        <v>1321</v>
      </c>
    </row>
    <row r="1261" spans="1:8" x14ac:dyDescent="0.25">
      <c r="A1261">
        <v>1259</v>
      </c>
      <c r="B1261" t="s">
        <v>890</v>
      </c>
      <c r="C1261" t="s">
        <v>1287</v>
      </c>
      <c r="D1261" t="s">
        <v>24</v>
      </c>
      <c r="E1261" t="s">
        <v>56</v>
      </c>
      <c r="F1261">
        <v>91</v>
      </c>
      <c r="G1261">
        <v>60</v>
      </c>
      <c r="H1261" t="s">
        <v>1322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89519-495C-4C8C-9C7F-89645785C520}">
  <dimension ref="A1:E1001"/>
  <sheetViews>
    <sheetView zoomScale="103" workbookViewId="0">
      <selection activeCell="B1" sqref="B1"/>
    </sheetView>
  </sheetViews>
  <sheetFormatPr defaultRowHeight="15" x14ac:dyDescent="0.25"/>
  <cols>
    <col min="2" max="2" width="25" customWidth="1"/>
    <col min="3" max="3" width="19" customWidth="1"/>
    <col min="4" max="4" width="27.7109375" customWidth="1"/>
    <col min="5" max="5" width="19.140625" customWidth="1"/>
  </cols>
  <sheetData>
    <row r="1" spans="1:5" x14ac:dyDescent="0.25">
      <c r="A1" t="s">
        <v>1</v>
      </c>
      <c r="B1" t="s">
        <v>1323</v>
      </c>
      <c r="C1" t="s">
        <v>1324</v>
      </c>
      <c r="D1" t="s">
        <v>1325</v>
      </c>
      <c r="E1" t="s">
        <v>1326</v>
      </c>
    </row>
    <row r="2" spans="1:5" x14ac:dyDescent="0.25">
      <c r="A2">
        <v>1</v>
      </c>
      <c r="B2">
        <v>64</v>
      </c>
      <c r="C2">
        <v>30811</v>
      </c>
      <c r="D2" s="1">
        <v>44438</v>
      </c>
      <c r="E2" s="1">
        <v>44463</v>
      </c>
    </row>
    <row r="3" spans="1:5" x14ac:dyDescent="0.25">
      <c r="A3">
        <v>2</v>
      </c>
      <c r="B3">
        <v>473</v>
      </c>
      <c r="C3">
        <v>50490</v>
      </c>
      <c r="D3" s="1">
        <v>44230</v>
      </c>
      <c r="E3" s="1">
        <v>44240</v>
      </c>
    </row>
    <row r="4" spans="1:5" x14ac:dyDescent="0.25">
      <c r="A4">
        <v>3</v>
      </c>
      <c r="B4">
        <v>774</v>
      </c>
      <c r="C4">
        <v>46763</v>
      </c>
      <c r="D4" s="1">
        <v>44477</v>
      </c>
      <c r="E4" s="1">
        <v>44503</v>
      </c>
    </row>
    <row r="5" spans="1:5" x14ac:dyDescent="0.25">
      <c r="A5">
        <v>4</v>
      </c>
      <c r="B5">
        <v>433</v>
      </c>
      <c r="C5">
        <v>39782</v>
      </c>
      <c r="D5" s="1">
        <v>44322</v>
      </c>
      <c r="E5" s="1">
        <v>44335</v>
      </c>
    </row>
    <row r="6" spans="1:5" x14ac:dyDescent="0.25">
      <c r="A6">
        <v>5</v>
      </c>
      <c r="B6">
        <v>441</v>
      </c>
      <c r="C6">
        <v>14719</v>
      </c>
      <c r="D6" s="1">
        <v>44278</v>
      </c>
      <c r="E6" s="1">
        <v>44279</v>
      </c>
    </row>
    <row r="7" spans="1:5" x14ac:dyDescent="0.25">
      <c r="A7">
        <v>6</v>
      </c>
      <c r="B7">
        <v>800</v>
      </c>
      <c r="C7">
        <v>16197</v>
      </c>
      <c r="D7" s="1">
        <v>44448</v>
      </c>
      <c r="E7" s="1">
        <v>44474</v>
      </c>
    </row>
    <row r="8" spans="1:5" x14ac:dyDescent="0.25">
      <c r="A8">
        <v>7</v>
      </c>
      <c r="B8">
        <v>626</v>
      </c>
      <c r="C8">
        <v>37666</v>
      </c>
      <c r="D8" s="1">
        <v>44291</v>
      </c>
      <c r="E8" s="1">
        <v>44297</v>
      </c>
    </row>
    <row r="9" spans="1:5" x14ac:dyDescent="0.25">
      <c r="A9">
        <v>8</v>
      </c>
      <c r="B9">
        <v>58</v>
      </c>
      <c r="C9">
        <v>28484</v>
      </c>
      <c r="D9" s="1">
        <v>44298</v>
      </c>
      <c r="E9" s="1">
        <v>44317</v>
      </c>
    </row>
    <row r="10" spans="1:5" x14ac:dyDescent="0.25">
      <c r="A10">
        <v>9</v>
      </c>
      <c r="B10">
        <v>852</v>
      </c>
      <c r="C10">
        <v>12896</v>
      </c>
      <c r="D10" s="1">
        <v>44317</v>
      </c>
      <c r="E10" s="1">
        <v>44327</v>
      </c>
    </row>
    <row r="11" spans="1:5" x14ac:dyDescent="0.25">
      <c r="A11">
        <v>10</v>
      </c>
      <c r="B11">
        <v>659</v>
      </c>
      <c r="C11">
        <v>21922</v>
      </c>
      <c r="D11" s="1">
        <v>44484</v>
      </c>
      <c r="E11" s="1">
        <v>44485</v>
      </c>
    </row>
    <row r="12" spans="1:5" x14ac:dyDescent="0.25">
      <c r="A12">
        <v>11</v>
      </c>
      <c r="B12">
        <v>785</v>
      </c>
      <c r="C12">
        <v>36624</v>
      </c>
      <c r="D12" s="1">
        <v>44362</v>
      </c>
      <c r="E12" s="1">
        <v>44377</v>
      </c>
    </row>
    <row r="13" spans="1:5" x14ac:dyDescent="0.25">
      <c r="A13">
        <v>12</v>
      </c>
      <c r="B13">
        <v>120</v>
      </c>
      <c r="C13">
        <v>55507</v>
      </c>
      <c r="D13" s="1">
        <v>44377</v>
      </c>
      <c r="E13" s="1">
        <v>44388</v>
      </c>
    </row>
    <row r="14" spans="1:5" x14ac:dyDescent="0.25">
      <c r="A14">
        <v>13</v>
      </c>
      <c r="B14">
        <v>204</v>
      </c>
      <c r="C14">
        <v>57810</v>
      </c>
      <c r="D14" s="1">
        <v>44484</v>
      </c>
      <c r="E14" s="1">
        <v>44500</v>
      </c>
    </row>
    <row r="15" spans="1:5" x14ac:dyDescent="0.25">
      <c r="A15">
        <v>14</v>
      </c>
      <c r="B15">
        <v>957</v>
      </c>
      <c r="C15">
        <v>21270</v>
      </c>
      <c r="D15" s="1">
        <v>44284</v>
      </c>
      <c r="E15" s="1">
        <v>44298</v>
      </c>
    </row>
    <row r="16" spans="1:5" x14ac:dyDescent="0.25">
      <c r="A16">
        <v>15</v>
      </c>
      <c r="B16">
        <v>468</v>
      </c>
      <c r="C16">
        <v>15488</v>
      </c>
      <c r="D16" s="1">
        <v>44461</v>
      </c>
      <c r="E16" s="1">
        <v>44477</v>
      </c>
    </row>
    <row r="17" spans="1:5" x14ac:dyDescent="0.25">
      <c r="A17">
        <v>16</v>
      </c>
      <c r="B17">
        <v>564</v>
      </c>
      <c r="C17">
        <v>36479</v>
      </c>
      <c r="D17" s="1">
        <v>44384</v>
      </c>
      <c r="E17" s="1">
        <v>44385</v>
      </c>
    </row>
    <row r="18" spans="1:5" x14ac:dyDescent="0.25">
      <c r="A18">
        <v>17</v>
      </c>
      <c r="B18">
        <v>614</v>
      </c>
      <c r="C18">
        <v>51822</v>
      </c>
      <c r="D18" s="1">
        <v>44236</v>
      </c>
      <c r="E18" s="1">
        <v>44238</v>
      </c>
    </row>
    <row r="19" spans="1:5" x14ac:dyDescent="0.25">
      <c r="A19">
        <v>18</v>
      </c>
      <c r="B19">
        <v>299</v>
      </c>
      <c r="C19">
        <v>22902</v>
      </c>
      <c r="D19" s="1">
        <v>44197</v>
      </c>
      <c r="E19" s="1">
        <v>44199</v>
      </c>
    </row>
    <row r="20" spans="1:5" x14ac:dyDescent="0.25">
      <c r="A20">
        <v>19</v>
      </c>
      <c r="B20">
        <v>513</v>
      </c>
      <c r="C20">
        <v>56754</v>
      </c>
      <c r="D20" s="1">
        <v>44438</v>
      </c>
      <c r="E20" s="1">
        <v>44449</v>
      </c>
    </row>
    <row r="21" spans="1:5" x14ac:dyDescent="0.25">
      <c r="A21">
        <v>20</v>
      </c>
      <c r="B21">
        <v>789</v>
      </c>
      <c r="C21">
        <v>45129</v>
      </c>
      <c r="D21" s="1">
        <v>44209</v>
      </c>
      <c r="E21" s="1">
        <v>44216</v>
      </c>
    </row>
    <row r="22" spans="1:5" x14ac:dyDescent="0.25">
      <c r="A22">
        <v>21</v>
      </c>
      <c r="B22">
        <v>124</v>
      </c>
      <c r="C22">
        <v>11261</v>
      </c>
      <c r="D22" s="1">
        <v>44290</v>
      </c>
      <c r="E22" s="1">
        <v>44303</v>
      </c>
    </row>
    <row r="23" spans="1:5" x14ac:dyDescent="0.25">
      <c r="A23">
        <v>22</v>
      </c>
      <c r="B23">
        <v>180</v>
      </c>
      <c r="C23">
        <v>36088</v>
      </c>
      <c r="D23" s="1">
        <v>44344</v>
      </c>
      <c r="E23" s="1">
        <v>44356</v>
      </c>
    </row>
    <row r="24" spans="1:5" x14ac:dyDescent="0.25">
      <c r="A24">
        <v>23</v>
      </c>
      <c r="B24">
        <v>652</v>
      </c>
      <c r="C24">
        <v>45711</v>
      </c>
      <c r="D24" s="1">
        <v>44333</v>
      </c>
      <c r="E24" s="1">
        <v>44338</v>
      </c>
    </row>
    <row r="25" spans="1:5" x14ac:dyDescent="0.25">
      <c r="A25">
        <v>24</v>
      </c>
      <c r="B25">
        <v>469</v>
      </c>
      <c r="C25">
        <v>14566</v>
      </c>
      <c r="D25" s="1">
        <v>44443</v>
      </c>
      <c r="E25" s="1">
        <v>44459</v>
      </c>
    </row>
    <row r="26" spans="1:5" x14ac:dyDescent="0.25">
      <c r="A26">
        <v>25</v>
      </c>
      <c r="B26">
        <v>562</v>
      </c>
      <c r="C26">
        <v>47075</v>
      </c>
      <c r="D26" s="1">
        <v>44381</v>
      </c>
      <c r="E26" s="1">
        <v>44385</v>
      </c>
    </row>
    <row r="27" spans="1:5" x14ac:dyDescent="0.25">
      <c r="A27">
        <v>26</v>
      </c>
      <c r="B27">
        <v>732</v>
      </c>
      <c r="C27">
        <v>15964</v>
      </c>
      <c r="D27" s="1">
        <v>44311</v>
      </c>
      <c r="E27" s="1">
        <v>44320</v>
      </c>
    </row>
    <row r="28" spans="1:5" x14ac:dyDescent="0.25">
      <c r="A28">
        <v>27</v>
      </c>
      <c r="B28">
        <v>443</v>
      </c>
      <c r="C28">
        <v>35513</v>
      </c>
      <c r="D28" s="1">
        <v>44332</v>
      </c>
      <c r="E28" s="1">
        <v>44344</v>
      </c>
    </row>
    <row r="29" spans="1:5" x14ac:dyDescent="0.25">
      <c r="A29">
        <v>28</v>
      </c>
      <c r="B29">
        <v>206</v>
      </c>
      <c r="C29">
        <v>29968</v>
      </c>
      <c r="D29" s="1">
        <v>44427</v>
      </c>
      <c r="E29" s="1">
        <v>44443</v>
      </c>
    </row>
    <row r="30" spans="1:5" x14ac:dyDescent="0.25">
      <c r="A30">
        <v>29</v>
      </c>
      <c r="B30">
        <v>993</v>
      </c>
      <c r="C30">
        <v>57645</v>
      </c>
      <c r="D30" s="1">
        <v>44277</v>
      </c>
      <c r="E30" s="1">
        <v>44283</v>
      </c>
    </row>
    <row r="31" spans="1:5" x14ac:dyDescent="0.25">
      <c r="A31">
        <v>30</v>
      </c>
      <c r="B31">
        <v>260</v>
      </c>
      <c r="C31">
        <v>59350</v>
      </c>
      <c r="D31" s="1">
        <v>44384</v>
      </c>
      <c r="E31" s="1">
        <v>44403</v>
      </c>
    </row>
    <row r="32" spans="1:5" x14ac:dyDescent="0.25">
      <c r="A32">
        <v>31</v>
      </c>
      <c r="B32">
        <v>727</v>
      </c>
      <c r="C32">
        <v>15722</v>
      </c>
      <c r="D32" s="1">
        <v>44266</v>
      </c>
      <c r="E32" s="1">
        <v>44291</v>
      </c>
    </row>
    <row r="33" spans="1:5" x14ac:dyDescent="0.25">
      <c r="A33">
        <v>32</v>
      </c>
      <c r="B33">
        <v>627</v>
      </c>
      <c r="C33">
        <v>24976</v>
      </c>
      <c r="D33" s="1">
        <v>44364</v>
      </c>
      <c r="E33" s="1">
        <v>44391</v>
      </c>
    </row>
    <row r="34" spans="1:5" x14ac:dyDescent="0.25">
      <c r="A34">
        <v>33</v>
      </c>
      <c r="B34">
        <v>588</v>
      </c>
      <c r="C34">
        <v>52945</v>
      </c>
      <c r="D34" s="1">
        <v>44378</v>
      </c>
      <c r="E34" s="1">
        <v>44384</v>
      </c>
    </row>
    <row r="35" spans="1:5" x14ac:dyDescent="0.25">
      <c r="A35">
        <v>34</v>
      </c>
      <c r="B35">
        <v>412</v>
      </c>
      <c r="C35">
        <v>36244</v>
      </c>
      <c r="D35" s="1">
        <v>44339</v>
      </c>
      <c r="E35" s="1">
        <v>44346</v>
      </c>
    </row>
    <row r="36" spans="1:5" x14ac:dyDescent="0.25">
      <c r="A36">
        <v>35</v>
      </c>
      <c r="B36">
        <v>358</v>
      </c>
      <c r="C36">
        <v>49665</v>
      </c>
      <c r="D36" s="1">
        <v>44439</v>
      </c>
      <c r="E36" s="1">
        <v>44446</v>
      </c>
    </row>
    <row r="37" spans="1:5" x14ac:dyDescent="0.25">
      <c r="A37">
        <v>36</v>
      </c>
      <c r="B37">
        <v>51</v>
      </c>
      <c r="C37">
        <v>32494</v>
      </c>
      <c r="D37" s="1">
        <v>44430</v>
      </c>
      <c r="E37" s="1">
        <v>44443</v>
      </c>
    </row>
    <row r="38" spans="1:5" x14ac:dyDescent="0.25">
      <c r="A38">
        <v>37</v>
      </c>
      <c r="B38">
        <v>78</v>
      </c>
      <c r="C38">
        <v>53949</v>
      </c>
      <c r="D38" s="1">
        <v>44384</v>
      </c>
      <c r="E38" s="1">
        <v>44395</v>
      </c>
    </row>
    <row r="39" spans="1:5" x14ac:dyDescent="0.25">
      <c r="A39">
        <v>38</v>
      </c>
      <c r="B39">
        <v>809</v>
      </c>
      <c r="C39">
        <v>46219</v>
      </c>
      <c r="D39" s="1">
        <v>44230</v>
      </c>
      <c r="E39" s="1">
        <v>44246</v>
      </c>
    </row>
    <row r="40" spans="1:5" x14ac:dyDescent="0.25">
      <c r="A40">
        <v>39</v>
      </c>
      <c r="B40">
        <v>466</v>
      </c>
      <c r="C40">
        <v>23990</v>
      </c>
      <c r="D40" s="1">
        <v>44253</v>
      </c>
      <c r="E40" s="1">
        <v>44275</v>
      </c>
    </row>
    <row r="41" spans="1:5" x14ac:dyDescent="0.25">
      <c r="A41">
        <v>40</v>
      </c>
      <c r="B41">
        <v>86</v>
      </c>
      <c r="C41">
        <v>56657</v>
      </c>
      <c r="D41" s="1">
        <v>44203</v>
      </c>
      <c r="E41" s="1">
        <v>44215</v>
      </c>
    </row>
    <row r="42" spans="1:5" x14ac:dyDescent="0.25">
      <c r="A42">
        <v>41</v>
      </c>
      <c r="B42">
        <v>790</v>
      </c>
      <c r="C42">
        <v>53386</v>
      </c>
      <c r="D42" s="1">
        <v>44199</v>
      </c>
      <c r="E42" s="1">
        <v>44205</v>
      </c>
    </row>
    <row r="43" spans="1:5" x14ac:dyDescent="0.25">
      <c r="A43">
        <v>42</v>
      </c>
      <c r="B43">
        <v>690</v>
      </c>
      <c r="C43">
        <v>33993</v>
      </c>
      <c r="D43" s="1">
        <v>44406</v>
      </c>
      <c r="E43" s="1">
        <v>44410</v>
      </c>
    </row>
    <row r="44" spans="1:5" x14ac:dyDescent="0.25">
      <c r="A44">
        <v>43</v>
      </c>
      <c r="B44">
        <v>570</v>
      </c>
      <c r="C44">
        <v>22839</v>
      </c>
      <c r="D44" s="1">
        <v>44390</v>
      </c>
      <c r="E44" s="1">
        <v>44411</v>
      </c>
    </row>
    <row r="45" spans="1:5" x14ac:dyDescent="0.25">
      <c r="A45">
        <v>44</v>
      </c>
      <c r="B45">
        <v>849</v>
      </c>
      <c r="C45">
        <v>17071</v>
      </c>
      <c r="D45" s="1">
        <v>44446</v>
      </c>
      <c r="E45" s="1">
        <v>44461</v>
      </c>
    </row>
    <row r="46" spans="1:5" x14ac:dyDescent="0.25">
      <c r="A46">
        <v>45</v>
      </c>
      <c r="B46">
        <v>571</v>
      </c>
      <c r="C46">
        <v>21738</v>
      </c>
      <c r="D46" s="1">
        <v>44346</v>
      </c>
      <c r="E46" s="1">
        <v>44368</v>
      </c>
    </row>
    <row r="47" spans="1:5" x14ac:dyDescent="0.25">
      <c r="A47">
        <v>46</v>
      </c>
      <c r="B47">
        <v>922</v>
      </c>
      <c r="C47">
        <v>25378</v>
      </c>
      <c r="D47" s="1">
        <v>44369</v>
      </c>
      <c r="E47" s="1">
        <v>44381</v>
      </c>
    </row>
    <row r="48" spans="1:5" x14ac:dyDescent="0.25">
      <c r="A48">
        <v>47</v>
      </c>
      <c r="B48">
        <v>791</v>
      </c>
      <c r="C48">
        <v>35453</v>
      </c>
      <c r="D48" s="1">
        <v>44307</v>
      </c>
      <c r="E48" s="1">
        <v>44309</v>
      </c>
    </row>
    <row r="49" spans="1:5" x14ac:dyDescent="0.25">
      <c r="A49">
        <v>48</v>
      </c>
      <c r="B49">
        <v>620</v>
      </c>
      <c r="C49">
        <v>31712</v>
      </c>
      <c r="D49" s="1">
        <v>44302</v>
      </c>
      <c r="E49" s="1">
        <v>44309</v>
      </c>
    </row>
    <row r="50" spans="1:5" x14ac:dyDescent="0.25">
      <c r="A50">
        <v>49</v>
      </c>
      <c r="B50">
        <v>336</v>
      </c>
      <c r="C50">
        <v>24219</v>
      </c>
      <c r="D50" s="1">
        <v>44218</v>
      </c>
      <c r="E50" s="1">
        <v>44240</v>
      </c>
    </row>
    <row r="51" spans="1:5" x14ac:dyDescent="0.25">
      <c r="A51">
        <v>50</v>
      </c>
      <c r="B51">
        <v>454</v>
      </c>
      <c r="C51">
        <v>50310</v>
      </c>
      <c r="D51" s="1">
        <v>44455</v>
      </c>
      <c r="E51" s="1">
        <v>44457</v>
      </c>
    </row>
    <row r="52" spans="1:5" x14ac:dyDescent="0.25">
      <c r="A52">
        <v>51</v>
      </c>
      <c r="B52">
        <v>399</v>
      </c>
      <c r="C52">
        <v>18423</v>
      </c>
      <c r="D52" s="1">
        <v>44246</v>
      </c>
      <c r="E52" s="1">
        <v>44253</v>
      </c>
    </row>
    <row r="53" spans="1:5" x14ac:dyDescent="0.25">
      <c r="A53">
        <v>52</v>
      </c>
      <c r="B53">
        <v>493</v>
      </c>
      <c r="C53">
        <v>32155</v>
      </c>
      <c r="D53" s="1">
        <v>44475</v>
      </c>
      <c r="E53" s="1">
        <v>44498</v>
      </c>
    </row>
    <row r="54" spans="1:5" x14ac:dyDescent="0.25">
      <c r="A54">
        <v>53</v>
      </c>
      <c r="B54">
        <v>528</v>
      </c>
      <c r="C54">
        <v>10517</v>
      </c>
      <c r="D54" s="1">
        <v>44308</v>
      </c>
      <c r="E54" s="1">
        <v>44318</v>
      </c>
    </row>
    <row r="55" spans="1:5" x14ac:dyDescent="0.25">
      <c r="A55">
        <v>54</v>
      </c>
      <c r="B55">
        <v>195</v>
      </c>
      <c r="C55">
        <v>13681</v>
      </c>
      <c r="D55" s="1">
        <v>44311</v>
      </c>
      <c r="E55" s="1">
        <v>44333</v>
      </c>
    </row>
    <row r="56" spans="1:5" x14ac:dyDescent="0.25">
      <c r="A56">
        <v>55</v>
      </c>
      <c r="B56">
        <v>873</v>
      </c>
      <c r="C56">
        <v>55650</v>
      </c>
      <c r="D56" s="1">
        <v>44294</v>
      </c>
      <c r="E56" s="1">
        <v>44311</v>
      </c>
    </row>
    <row r="57" spans="1:5" x14ac:dyDescent="0.25">
      <c r="A57">
        <v>56</v>
      </c>
      <c r="B57">
        <v>587</v>
      </c>
      <c r="C57">
        <v>17149</v>
      </c>
      <c r="D57" s="1">
        <v>44219</v>
      </c>
      <c r="E57" s="1">
        <v>44245</v>
      </c>
    </row>
    <row r="58" spans="1:5" x14ac:dyDescent="0.25">
      <c r="A58">
        <v>57</v>
      </c>
      <c r="B58">
        <v>163</v>
      </c>
      <c r="C58">
        <v>41495</v>
      </c>
      <c r="D58" s="1">
        <v>44254</v>
      </c>
      <c r="E58" s="1">
        <v>44268</v>
      </c>
    </row>
    <row r="59" spans="1:5" x14ac:dyDescent="0.25">
      <c r="A59">
        <v>58</v>
      </c>
      <c r="B59">
        <v>332</v>
      </c>
      <c r="C59">
        <v>42861</v>
      </c>
      <c r="D59" s="1">
        <v>44229</v>
      </c>
      <c r="E59" s="1">
        <v>44237</v>
      </c>
    </row>
    <row r="60" spans="1:5" x14ac:dyDescent="0.25">
      <c r="A60">
        <v>59</v>
      </c>
      <c r="B60">
        <v>843</v>
      </c>
      <c r="C60">
        <v>21858</v>
      </c>
      <c r="D60" s="1">
        <v>44227</v>
      </c>
      <c r="E60" s="1">
        <v>44254</v>
      </c>
    </row>
    <row r="61" spans="1:5" x14ac:dyDescent="0.25">
      <c r="A61">
        <v>60</v>
      </c>
      <c r="B61">
        <v>301</v>
      </c>
      <c r="C61">
        <v>31491</v>
      </c>
      <c r="D61" s="1">
        <v>44232</v>
      </c>
      <c r="E61" s="1">
        <v>44255</v>
      </c>
    </row>
    <row r="62" spans="1:5" x14ac:dyDescent="0.25">
      <c r="A62">
        <v>61</v>
      </c>
      <c r="B62">
        <v>158</v>
      </c>
      <c r="C62">
        <v>42290</v>
      </c>
      <c r="D62" s="1">
        <v>44302</v>
      </c>
      <c r="E62" s="1">
        <v>44314</v>
      </c>
    </row>
    <row r="63" spans="1:5" x14ac:dyDescent="0.25">
      <c r="A63">
        <v>62</v>
      </c>
      <c r="B63">
        <v>93</v>
      </c>
      <c r="C63">
        <v>37952</v>
      </c>
      <c r="D63" s="1">
        <v>44407</v>
      </c>
      <c r="E63" s="1">
        <v>44421</v>
      </c>
    </row>
    <row r="64" spans="1:5" x14ac:dyDescent="0.25">
      <c r="A64">
        <v>63</v>
      </c>
      <c r="B64">
        <v>556</v>
      </c>
      <c r="C64">
        <v>27577</v>
      </c>
      <c r="D64" s="1">
        <v>44238</v>
      </c>
      <c r="E64" s="1">
        <v>44263</v>
      </c>
    </row>
    <row r="65" spans="1:5" x14ac:dyDescent="0.25">
      <c r="A65">
        <v>64</v>
      </c>
      <c r="B65">
        <v>167</v>
      </c>
      <c r="C65">
        <v>23668</v>
      </c>
      <c r="D65" s="1">
        <v>44220</v>
      </c>
      <c r="E65" s="1">
        <v>44242</v>
      </c>
    </row>
    <row r="66" spans="1:5" x14ac:dyDescent="0.25">
      <c r="A66">
        <v>65</v>
      </c>
      <c r="B66">
        <v>388</v>
      </c>
      <c r="C66">
        <v>22051</v>
      </c>
      <c r="D66" s="1">
        <v>44373</v>
      </c>
      <c r="E66" s="1">
        <v>44399</v>
      </c>
    </row>
    <row r="67" spans="1:5" x14ac:dyDescent="0.25">
      <c r="A67">
        <v>66</v>
      </c>
      <c r="B67">
        <v>631</v>
      </c>
      <c r="C67">
        <v>42774</v>
      </c>
      <c r="D67" s="1">
        <v>44422</v>
      </c>
      <c r="E67" s="1">
        <v>44430</v>
      </c>
    </row>
    <row r="68" spans="1:5" x14ac:dyDescent="0.25">
      <c r="A68">
        <v>67</v>
      </c>
      <c r="B68">
        <v>504</v>
      </c>
      <c r="C68">
        <v>52694</v>
      </c>
      <c r="D68" s="1">
        <v>44338</v>
      </c>
      <c r="E68" s="1">
        <v>44364</v>
      </c>
    </row>
    <row r="69" spans="1:5" x14ac:dyDescent="0.25">
      <c r="A69">
        <v>68</v>
      </c>
      <c r="B69">
        <v>180</v>
      </c>
      <c r="C69">
        <v>20552</v>
      </c>
      <c r="D69" s="1">
        <v>44239</v>
      </c>
      <c r="E69" s="1">
        <v>44245</v>
      </c>
    </row>
    <row r="70" spans="1:5" x14ac:dyDescent="0.25">
      <c r="A70">
        <v>69</v>
      </c>
      <c r="B70">
        <v>96</v>
      </c>
      <c r="C70">
        <v>40619</v>
      </c>
      <c r="D70" s="1">
        <v>44263</v>
      </c>
      <c r="E70" s="1">
        <v>44283</v>
      </c>
    </row>
    <row r="71" spans="1:5" x14ac:dyDescent="0.25">
      <c r="A71">
        <v>70</v>
      </c>
      <c r="B71">
        <v>802</v>
      </c>
      <c r="C71">
        <v>11279</v>
      </c>
      <c r="D71" s="1">
        <v>44331</v>
      </c>
      <c r="E71" s="1">
        <v>44342</v>
      </c>
    </row>
    <row r="72" spans="1:5" x14ac:dyDescent="0.25">
      <c r="A72">
        <v>71</v>
      </c>
      <c r="B72">
        <v>795</v>
      </c>
      <c r="C72">
        <v>20283</v>
      </c>
      <c r="D72" s="1">
        <v>44241</v>
      </c>
      <c r="E72" s="1">
        <v>44243</v>
      </c>
    </row>
    <row r="73" spans="1:5" x14ac:dyDescent="0.25">
      <c r="A73">
        <v>72</v>
      </c>
      <c r="B73">
        <v>610</v>
      </c>
      <c r="C73">
        <v>40072</v>
      </c>
      <c r="D73" s="1">
        <v>44268</v>
      </c>
      <c r="E73" s="1">
        <v>44271</v>
      </c>
    </row>
    <row r="74" spans="1:5" x14ac:dyDescent="0.25">
      <c r="A74">
        <v>73</v>
      </c>
      <c r="B74">
        <v>965</v>
      </c>
      <c r="C74">
        <v>16715</v>
      </c>
      <c r="D74" s="1">
        <v>44401</v>
      </c>
      <c r="E74" s="1">
        <v>44427</v>
      </c>
    </row>
    <row r="75" spans="1:5" x14ac:dyDescent="0.25">
      <c r="A75">
        <v>74</v>
      </c>
      <c r="B75">
        <v>391</v>
      </c>
      <c r="C75">
        <v>39655</v>
      </c>
      <c r="D75" s="1">
        <v>44250</v>
      </c>
      <c r="E75" s="1">
        <v>44254</v>
      </c>
    </row>
    <row r="76" spans="1:5" x14ac:dyDescent="0.25">
      <c r="A76">
        <v>75</v>
      </c>
      <c r="B76">
        <v>68</v>
      </c>
      <c r="C76">
        <v>16667</v>
      </c>
      <c r="D76" s="1">
        <v>44432</v>
      </c>
      <c r="E76" s="1">
        <v>44454</v>
      </c>
    </row>
    <row r="77" spans="1:5" x14ac:dyDescent="0.25">
      <c r="A77">
        <v>76</v>
      </c>
      <c r="B77">
        <v>470</v>
      </c>
      <c r="C77">
        <v>22762</v>
      </c>
      <c r="D77" s="1">
        <v>44365</v>
      </c>
      <c r="E77" s="1">
        <v>44373</v>
      </c>
    </row>
    <row r="78" spans="1:5" x14ac:dyDescent="0.25">
      <c r="A78">
        <v>77</v>
      </c>
      <c r="B78">
        <v>680</v>
      </c>
      <c r="C78">
        <v>56675</v>
      </c>
      <c r="D78" s="1">
        <v>44305</v>
      </c>
      <c r="E78" s="1">
        <v>44315</v>
      </c>
    </row>
    <row r="79" spans="1:5" x14ac:dyDescent="0.25">
      <c r="A79">
        <v>78</v>
      </c>
      <c r="B79">
        <v>681</v>
      </c>
      <c r="C79">
        <v>58179</v>
      </c>
      <c r="D79" s="1">
        <v>44329</v>
      </c>
      <c r="E79" s="1">
        <v>44345</v>
      </c>
    </row>
    <row r="80" spans="1:5" x14ac:dyDescent="0.25">
      <c r="A80">
        <v>79</v>
      </c>
      <c r="B80">
        <v>236</v>
      </c>
      <c r="C80">
        <v>54340</v>
      </c>
      <c r="D80" s="1">
        <v>44271</v>
      </c>
      <c r="E80" s="1">
        <v>44280</v>
      </c>
    </row>
    <row r="81" spans="1:5" x14ac:dyDescent="0.25">
      <c r="A81">
        <v>80</v>
      </c>
      <c r="B81">
        <v>872</v>
      </c>
      <c r="C81">
        <v>59554</v>
      </c>
      <c r="D81" s="1">
        <v>44312</v>
      </c>
      <c r="E81" s="1">
        <v>44336</v>
      </c>
    </row>
    <row r="82" spans="1:5" x14ac:dyDescent="0.25">
      <c r="A82">
        <v>81</v>
      </c>
      <c r="B82">
        <v>736</v>
      </c>
      <c r="C82">
        <v>30150</v>
      </c>
      <c r="D82" s="1">
        <v>44360</v>
      </c>
      <c r="E82" s="1">
        <v>44362</v>
      </c>
    </row>
    <row r="83" spans="1:5" x14ac:dyDescent="0.25">
      <c r="A83">
        <v>82</v>
      </c>
      <c r="B83">
        <v>927</v>
      </c>
      <c r="C83">
        <v>32502</v>
      </c>
      <c r="D83" s="1">
        <v>44229</v>
      </c>
      <c r="E83" s="1">
        <v>44254</v>
      </c>
    </row>
    <row r="84" spans="1:5" x14ac:dyDescent="0.25">
      <c r="A84">
        <v>83</v>
      </c>
      <c r="B84">
        <v>537</v>
      </c>
      <c r="C84">
        <v>39729</v>
      </c>
      <c r="D84" s="1">
        <v>44372</v>
      </c>
      <c r="E84" s="1">
        <v>44378</v>
      </c>
    </row>
    <row r="85" spans="1:5" x14ac:dyDescent="0.25">
      <c r="A85">
        <v>84</v>
      </c>
      <c r="B85">
        <v>181</v>
      </c>
      <c r="C85">
        <v>43438</v>
      </c>
      <c r="D85" s="1">
        <v>44434</v>
      </c>
      <c r="E85" s="1">
        <v>44459</v>
      </c>
    </row>
    <row r="86" spans="1:5" x14ac:dyDescent="0.25">
      <c r="A86">
        <v>85</v>
      </c>
      <c r="B86">
        <v>251</v>
      </c>
      <c r="C86">
        <v>43533</v>
      </c>
      <c r="D86" s="1">
        <v>44265</v>
      </c>
      <c r="E86" s="1">
        <v>44277</v>
      </c>
    </row>
    <row r="87" spans="1:5" x14ac:dyDescent="0.25">
      <c r="A87">
        <v>86</v>
      </c>
      <c r="B87">
        <v>874</v>
      </c>
      <c r="C87">
        <v>27045</v>
      </c>
      <c r="D87" s="1">
        <v>44413</v>
      </c>
      <c r="E87" s="1">
        <v>44419</v>
      </c>
    </row>
    <row r="88" spans="1:5" x14ac:dyDescent="0.25">
      <c r="A88">
        <v>87</v>
      </c>
      <c r="B88">
        <v>325</v>
      </c>
      <c r="C88">
        <v>32961</v>
      </c>
      <c r="D88" s="1">
        <v>44367</v>
      </c>
      <c r="E88" s="1">
        <v>44393</v>
      </c>
    </row>
    <row r="89" spans="1:5" x14ac:dyDescent="0.25">
      <c r="A89">
        <v>88</v>
      </c>
      <c r="B89">
        <v>567</v>
      </c>
      <c r="C89">
        <v>10904</v>
      </c>
      <c r="D89" s="1">
        <v>44396</v>
      </c>
      <c r="E89" s="1">
        <v>44423</v>
      </c>
    </row>
    <row r="90" spans="1:5" x14ac:dyDescent="0.25">
      <c r="A90">
        <v>89</v>
      </c>
      <c r="B90">
        <v>448</v>
      </c>
      <c r="C90">
        <v>29268</v>
      </c>
      <c r="D90" s="1">
        <v>44491</v>
      </c>
      <c r="E90" s="1">
        <v>44516</v>
      </c>
    </row>
    <row r="91" spans="1:5" x14ac:dyDescent="0.25">
      <c r="A91">
        <v>90</v>
      </c>
      <c r="B91">
        <v>809</v>
      </c>
      <c r="C91">
        <v>11475</v>
      </c>
      <c r="D91" s="1">
        <v>44360</v>
      </c>
      <c r="E91" s="1">
        <v>44384</v>
      </c>
    </row>
    <row r="92" spans="1:5" x14ac:dyDescent="0.25">
      <c r="A92">
        <v>91</v>
      </c>
      <c r="B92">
        <v>803</v>
      </c>
      <c r="C92">
        <v>16601</v>
      </c>
      <c r="D92" s="1">
        <v>44441</v>
      </c>
      <c r="E92" s="1">
        <v>44454</v>
      </c>
    </row>
    <row r="93" spans="1:5" x14ac:dyDescent="0.25">
      <c r="A93">
        <v>92</v>
      </c>
      <c r="B93">
        <v>273</v>
      </c>
      <c r="C93">
        <v>37239</v>
      </c>
      <c r="D93" s="1">
        <v>44208</v>
      </c>
      <c r="E93" s="1">
        <v>44226</v>
      </c>
    </row>
    <row r="94" spans="1:5" x14ac:dyDescent="0.25">
      <c r="A94">
        <v>93</v>
      </c>
      <c r="B94">
        <v>908</v>
      </c>
      <c r="C94">
        <v>52379</v>
      </c>
      <c r="D94" s="1">
        <v>44491</v>
      </c>
      <c r="E94" s="1">
        <v>44511</v>
      </c>
    </row>
    <row r="95" spans="1:5" x14ac:dyDescent="0.25">
      <c r="A95">
        <v>94</v>
      </c>
      <c r="B95">
        <v>629</v>
      </c>
      <c r="C95">
        <v>47031</v>
      </c>
      <c r="D95" s="1">
        <v>44263</v>
      </c>
      <c r="E95" s="1">
        <v>44281</v>
      </c>
    </row>
    <row r="96" spans="1:5" x14ac:dyDescent="0.25">
      <c r="A96">
        <v>95</v>
      </c>
      <c r="B96">
        <v>413</v>
      </c>
      <c r="C96">
        <v>52416</v>
      </c>
      <c r="D96" s="1">
        <v>44221</v>
      </c>
      <c r="E96" s="1">
        <v>44232</v>
      </c>
    </row>
    <row r="97" spans="1:5" x14ac:dyDescent="0.25">
      <c r="A97">
        <v>96</v>
      </c>
      <c r="B97">
        <v>415</v>
      </c>
      <c r="C97">
        <v>12119</v>
      </c>
      <c r="D97" s="1">
        <v>44367</v>
      </c>
      <c r="E97" s="1">
        <v>44377</v>
      </c>
    </row>
    <row r="98" spans="1:5" x14ac:dyDescent="0.25">
      <c r="A98">
        <v>97</v>
      </c>
      <c r="B98">
        <v>106</v>
      </c>
      <c r="C98">
        <v>17772</v>
      </c>
      <c r="D98" s="1">
        <v>44284</v>
      </c>
      <c r="E98" s="1">
        <v>44286</v>
      </c>
    </row>
    <row r="99" spans="1:5" x14ac:dyDescent="0.25">
      <c r="A99">
        <v>98</v>
      </c>
      <c r="B99">
        <v>257</v>
      </c>
      <c r="C99">
        <v>44700</v>
      </c>
      <c r="D99" s="1">
        <v>44315</v>
      </c>
      <c r="E99" s="1">
        <v>44324</v>
      </c>
    </row>
    <row r="100" spans="1:5" x14ac:dyDescent="0.25">
      <c r="A100">
        <v>99</v>
      </c>
      <c r="B100">
        <v>291</v>
      </c>
      <c r="C100">
        <v>26787</v>
      </c>
      <c r="D100" s="1">
        <v>44452</v>
      </c>
      <c r="E100" s="1">
        <v>44464</v>
      </c>
    </row>
    <row r="101" spans="1:5" x14ac:dyDescent="0.25">
      <c r="A101">
        <v>100</v>
      </c>
      <c r="B101">
        <v>817</v>
      </c>
      <c r="C101">
        <v>57063</v>
      </c>
      <c r="D101" s="1">
        <v>44285</v>
      </c>
      <c r="E101" s="1">
        <v>44302</v>
      </c>
    </row>
    <row r="102" spans="1:5" x14ac:dyDescent="0.25">
      <c r="A102">
        <v>101</v>
      </c>
      <c r="B102">
        <v>807</v>
      </c>
      <c r="C102">
        <v>25174</v>
      </c>
      <c r="D102" s="1">
        <v>44227</v>
      </c>
      <c r="E102" s="1">
        <v>44254</v>
      </c>
    </row>
    <row r="103" spans="1:5" x14ac:dyDescent="0.25">
      <c r="A103">
        <v>102</v>
      </c>
      <c r="B103">
        <v>846</v>
      </c>
      <c r="C103">
        <v>41382</v>
      </c>
      <c r="D103" s="1">
        <v>44323</v>
      </c>
      <c r="E103" s="1">
        <v>44342</v>
      </c>
    </row>
    <row r="104" spans="1:5" x14ac:dyDescent="0.25">
      <c r="A104">
        <v>103</v>
      </c>
      <c r="B104">
        <v>209</v>
      </c>
      <c r="C104">
        <v>49852</v>
      </c>
      <c r="D104" s="1">
        <v>44363</v>
      </c>
      <c r="E104" s="1">
        <v>44371</v>
      </c>
    </row>
    <row r="105" spans="1:5" x14ac:dyDescent="0.25">
      <c r="A105">
        <v>104</v>
      </c>
      <c r="B105">
        <v>366</v>
      </c>
      <c r="C105">
        <v>11454</v>
      </c>
      <c r="D105" s="1">
        <v>44352</v>
      </c>
      <c r="E105" s="1">
        <v>44370</v>
      </c>
    </row>
    <row r="106" spans="1:5" x14ac:dyDescent="0.25">
      <c r="A106">
        <v>105</v>
      </c>
      <c r="B106">
        <v>456</v>
      </c>
      <c r="C106">
        <v>46013</v>
      </c>
      <c r="D106" s="1">
        <v>44372</v>
      </c>
      <c r="E106" s="1">
        <v>44391</v>
      </c>
    </row>
    <row r="107" spans="1:5" x14ac:dyDescent="0.25">
      <c r="A107">
        <v>106</v>
      </c>
      <c r="B107">
        <v>573</v>
      </c>
      <c r="C107">
        <v>12033</v>
      </c>
      <c r="D107" s="1">
        <v>44264</v>
      </c>
      <c r="E107" s="1">
        <v>44283</v>
      </c>
    </row>
    <row r="108" spans="1:5" x14ac:dyDescent="0.25">
      <c r="A108">
        <v>107</v>
      </c>
      <c r="B108">
        <v>127</v>
      </c>
      <c r="C108">
        <v>58760</v>
      </c>
      <c r="D108" s="1">
        <v>44207</v>
      </c>
      <c r="E108" s="1">
        <v>44230</v>
      </c>
    </row>
    <row r="109" spans="1:5" x14ac:dyDescent="0.25">
      <c r="A109">
        <v>108</v>
      </c>
      <c r="B109">
        <v>935</v>
      </c>
      <c r="C109">
        <v>52439</v>
      </c>
      <c r="D109" s="1">
        <v>44262</v>
      </c>
      <c r="E109" s="1">
        <v>44283</v>
      </c>
    </row>
    <row r="110" spans="1:5" x14ac:dyDescent="0.25">
      <c r="A110">
        <v>109</v>
      </c>
      <c r="B110">
        <v>554</v>
      </c>
      <c r="C110">
        <v>12707</v>
      </c>
      <c r="D110" s="1">
        <v>44292</v>
      </c>
      <c r="E110" s="1">
        <v>44315</v>
      </c>
    </row>
    <row r="111" spans="1:5" x14ac:dyDescent="0.25">
      <c r="A111">
        <v>110</v>
      </c>
      <c r="B111">
        <v>607</v>
      </c>
      <c r="C111">
        <v>15385</v>
      </c>
      <c r="D111" s="1">
        <v>44441</v>
      </c>
      <c r="E111" s="1">
        <v>44445</v>
      </c>
    </row>
    <row r="112" spans="1:5" x14ac:dyDescent="0.25">
      <c r="A112">
        <v>111</v>
      </c>
      <c r="B112">
        <v>794</v>
      </c>
      <c r="C112">
        <v>34096</v>
      </c>
      <c r="D112" s="1">
        <v>44285</v>
      </c>
      <c r="E112" s="1">
        <v>44300</v>
      </c>
    </row>
    <row r="113" spans="1:5" x14ac:dyDescent="0.25">
      <c r="A113">
        <v>112</v>
      </c>
      <c r="B113">
        <v>75</v>
      </c>
      <c r="C113">
        <v>46956</v>
      </c>
      <c r="D113" s="1">
        <v>44231</v>
      </c>
      <c r="E113" s="1">
        <v>44244</v>
      </c>
    </row>
    <row r="114" spans="1:5" x14ac:dyDescent="0.25">
      <c r="A114">
        <v>113</v>
      </c>
      <c r="B114">
        <v>565</v>
      </c>
      <c r="C114">
        <v>49592</v>
      </c>
      <c r="D114" s="1">
        <v>44274</v>
      </c>
      <c r="E114" s="1">
        <v>44294</v>
      </c>
    </row>
    <row r="115" spans="1:5" x14ac:dyDescent="0.25">
      <c r="A115">
        <v>114</v>
      </c>
      <c r="B115">
        <v>160</v>
      </c>
      <c r="C115">
        <v>49686</v>
      </c>
      <c r="D115" s="1">
        <v>44416</v>
      </c>
      <c r="E115" s="1">
        <v>44441</v>
      </c>
    </row>
    <row r="116" spans="1:5" x14ac:dyDescent="0.25">
      <c r="A116">
        <v>115</v>
      </c>
      <c r="B116">
        <v>492</v>
      </c>
      <c r="C116">
        <v>12685</v>
      </c>
      <c r="D116" s="1">
        <v>44297</v>
      </c>
      <c r="E116" s="1">
        <v>44308</v>
      </c>
    </row>
    <row r="117" spans="1:5" x14ac:dyDescent="0.25">
      <c r="A117">
        <v>116</v>
      </c>
      <c r="B117">
        <v>510</v>
      </c>
      <c r="C117">
        <v>15397</v>
      </c>
      <c r="D117" s="1">
        <v>44311</v>
      </c>
      <c r="E117" s="1">
        <v>44336</v>
      </c>
    </row>
    <row r="118" spans="1:5" x14ac:dyDescent="0.25">
      <c r="A118">
        <v>117</v>
      </c>
      <c r="B118">
        <v>971</v>
      </c>
      <c r="C118">
        <v>58134</v>
      </c>
      <c r="D118" s="1">
        <v>44204</v>
      </c>
      <c r="E118" s="1">
        <v>44219</v>
      </c>
    </row>
    <row r="119" spans="1:5" x14ac:dyDescent="0.25">
      <c r="A119">
        <v>118</v>
      </c>
      <c r="B119">
        <v>639</v>
      </c>
      <c r="C119">
        <v>37950</v>
      </c>
      <c r="D119" s="1">
        <v>44247</v>
      </c>
      <c r="E119" s="1">
        <v>44249</v>
      </c>
    </row>
    <row r="120" spans="1:5" x14ac:dyDescent="0.25">
      <c r="A120">
        <v>119</v>
      </c>
      <c r="B120">
        <v>545</v>
      </c>
      <c r="C120">
        <v>19955</v>
      </c>
      <c r="D120" s="1">
        <v>44315</v>
      </c>
      <c r="E120" s="1">
        <v>44322</v>
      </c>
    </row>
    <row r="121" spans="1:5" x14ac:dyDescent="0.25">
      <c r="A121">
        <v>120</v>
      </c>
      <c r="B121">
        <v>585</v>
      </c>
      <c r="C121">
        <v>53001</v>
      </c>
      <c r="D121" s="1">
        <v>44356</v>
      </c>
      <c r="E121" s="1">
        <v>44361</v>
      </c>
    </row>
    <row r="122" spans="1:5" x14ac:dyDescent="0.25">
      <c r="A122">
        <v>121</v>
      </c>
      <c r="B122">
        <v>549</v>
      </c>
      <c r="C122">
        <v>27436</v>
      </c>
      <c r="D122" s="1">
        <v>44307</v>
      </c>
      <c r="E122" s="1">
        <v>44309</v>
      </c>
    </row>
    <row r="123" spans="1:5" x14ac:dyDescent="0.25">
      <c r="A123">
        <v>122</v>
      </c>
      <c r="B123">
        <v>732</v>
      </c>
      <c r="C123">
        <v>29226</v>
      </c>
      <c r="D123" s="1">
        <v>44299</v>
      </c>
      <c r="E123" s="1">
        <v>44320</v>
      </c>
    </row>
    <row r="124" spans="1:5" x14ac:dyDescent="0.25">
      <c r="A124">
        <v>123</v>
      </c>
      <c r="B124">
        <v>471</v>
      </c>
      <c r="C124">
        <v>17133</v>
      </c>
      <c r="D124" s="1">
        <v>44259</v>
      </c>
      <c r="E124" s="1">
        <v>44277</v>
      </c>
    </row>
    <row r="125" spans="1:5" x14ac:dyDescent="0.25">
      <c r="A125">
        <v>124</v>
      </c>
      <c r="B125">
        <v>776</v>
      </c>
      <c r="C125">
        <v>43888</v>
      </c>
      <c r="D125" s="1">
        <v>44383</v>
      </c>
      <c r="E125" s="1">
        <v>44392</v>
      </c>
    </row>
    <row r="126" spans="1:5" x14ac:dyDescent="0.25">
      <c r="A126">
        <v>125</v>
      </c>
      <c r="B126">
        <v>321</v>
      </c>
      <c r="C126">
        <v>29600</v>
      </c>
      <c r="D126" s="1">
        <v>44491</v>
      </c>
      <c r="E126" s="1">
        <v>44503</v>
      </c>
    </row>
    <row r="127" spans="1:5" x14ac:dyDescent="0.25">
      <c r="A127">
        <v>126</v>
      </c>
      <c r="B127">
        <v>326</v>
      </c>
      <c r="C127">
        <v>29536</v>
      </c>
      <c r="D127" s="1">
        <v>44227</v>
      </c>
      <c r="E127" s="1">
        <v>44247</v>
      </c>
    </row>
    <row r="128" spans="1:5" x14ac:dyDescent="0.25">
      <c r="A128">
        <v>127</v>
      </c>
      <c r="B128">
        <v>51</v>
      </c>
      <c r="C128">
        <v>43262</v>
      </c>
      <c r="D128" s="1">
        <v>44287</v>
      </c>
      <c r="E128" s="1">
        <v>44297</v>
      </c>
    </row>
    <row r="129" spans="1:5" x14ac:dyDescent="0.25">
      <c r="A129">
        <v>128</v>
      </c>
      <c r="B129">
        <v>936</v>
      </c>
      <c r="C129">
        <v>17661</v>
      </c>
      <c r="D129" s="1">
        <v>44482</v>
      </c>
      <c r="E129" s="1">
        <v>44509</v>
      </c>
    </row>
    <row r="130" spans="1:5" x14ac:dyDescent="0.25">
      <c r="A130">
        <v>129</v>
      </c>
      <c r="B130">
        <v>428</v>
      </c>
      <c r="C130">
        <v>42185</v>
      </c>
      <c r="D130" s="1">
        <v>44340</v>
      </c>
      <c r="E130" s="1">
        <v>44343</v>
      </c>
    </row>
    <row r="131" spans="1:5" x14ac:dyDescent="0.25">
      <c r="A131">
        <v>130</v>
      </c>
      <c r="B131">
        <v>439</v>
      </c>
      <c r="C131">
        <v>12827</v>
      </c>
      <c r="D131" s="1">
        <v>44367</v>
      </c>
      <c r="E131" s="1">
        <v>44392</v>
      </c>
    </row>
    <row r="132" spans="1:5" x14ac:dyDescent="0.25">
      <c r="A132">
        <v>131</v>
      </c>
      <c r="B132">
        <v>629</v>
      </c>
      <c r="C132">
        <v>52850</v>
      </c>
      <c r="D132" s="1">
        <v>44459</v>
      </c>
      <c r="E132" s="1">
        <v>44463</v>
      </c>
    </row>
    <row r="133" spans="1:5" x14ac:dyDescent="0.25">
      <c r="A133">
        <v>132</v>
      </c>
      <c r="B133">
        <v>562</v>
      </c>
      <c r="C133">
        <v>10396</v>
      </c>
      <c r="D133" s="1">
        <v>44303</v>
      </c>
      <c r="E133" s="1">
        <v>44317</v>
      </c>
    </row>
    <row r="134" spans="1:5" x14ac:dyDescent="0.25">
      <c r="A134">
        <v>133</v>
      </c>
      <c r="B134">
        <v>878</v>
      </c>
      <c r="C134">
        <v>43759</v>
      </c>
      <c r="D134" s="1">
        <v>44384</v>
      </c>
      <c r="E134" s="1">
        <v>44394</v>
      </c>
    </row>
    <row r="135" spans="1:5" x14ac:dyDescent="0.25">
      <c r="A135">
        <v>134</v>
      </c>
      <c r="B135">
        <v>12</v>
      </c>
      <c r="C135">
        <v>39451</v>
      </c>
      <c r="D135" s="1">
        <v>44366</v>
      </c>
      <c r="E135" s="1">
        <v>44378</v>
      </c>
    </row>
    <row r="136" spans="1:5" x14ac:dyDescent="0.25">
      <c r="A136">
        <v>135</v>
      </c>
      <c r="B136">
        <v>942</v>
      </c>
      <c r="C136">
        <v>53723</v>
      </c>
      <c r="D136" s="1">
        <v>44331</v>
      </c>
      <c r="E136" s="1">
        <v>44349</v>
      </c>
    </row>
    <row r="137" spans="1:5" x14ac:dyDescent="0.25">
      <c r="A137">
        <v>136</v>
      </c>
      <c r="B137">
        <v>539</v>
      </c>
      <c r="C137">
        <v>35331</v>
      </c>
      <c r="D137" s="1">
        <v>44445</v>
      </c>
      <c r="E137" s="1">
        <v>44447</v>
      </c>
    </row>
    <row r="138" spans="1:5" x14ac:dyDescent="0.25">
      <c r="A138">
        <v>137</v>
      </c>
      <c r="B138">
        <v>298</v>
      </c>
      <c r="C138">
        <v>58875</v>
      </c>
      <c r="D138" s="1">
        <v>44487</v>
      </c>
      <c r="E138" s="1">
        <v>44489</v>
      </c>
    </row>
    <row r="139" spans="1:5" x14ac:dyDescent="0.25">
      <c r="A139">
        <v>138</v>
      </c>
      <c r="B139">
        <v>331</v>
      </c>
      <c r="C139">
        <v>50666</v>
      </c>
      <c r="D139" s="1">
        <v>44232</v>
      </c>
      <c r="E139" s="1">
        <v>44237</v>
      </c>
    </row>
    <row r="140" spans="1:5" x14ac:dyDescent="0.25">
      <c r="A140">
        <v>139</v>
      </c>
      <c r="B140">
        <v>871</v>
      </c>
      <c r="C140">
        <v>11224</v>
      </c>
      <c r="D140" s="1">
        <v>44362</v>
      </c>
      <c r="E140" s="1">
        <v>44375</v>
      </c>
    </row>
    <row r="141" spans="1:5" x14ac:dyDescent="0.25">
      <c r="A141">
        <v>140</v>
      </c>
      <c r="B141">
        <v>539</v>
      </c>
      <c r="C141">
        <v>35025</v>
      </c>
      <c r="D141" s="1">
        <v>44294</v>
      </c>
      <c r="E141" s="1">
        <v>44299</v>
      </c>
    </row>
    <row r="142" spans="1:5" x14ac:dyDescent="0.25">
      <c r="A142">
        <v>141</v>
      </c>
      <c r="B142">
        <v>528</v>
      </c>
      <c r="C142">
        <v>40203</v>
      </c>
      <c r="D142" s="1">
        <v>44434</v>
      </c>
      <c r="E142" s="1">
        <v>44452</v>
      </c>
    </row>
    <row r="143" spans="1:5" x14ac:dyDescent="0.25">
      <c r="A143">
        <v>142</v>
      </c>
      <c r="B143">
        <v>237</v>
      </c>
      <c r="C143">
        <v>53165</v>
      </c>
      <c r="D143" s="1">
        <v>44362</v>
      </c>
      <c r="E143" s="1">
        <v>44389</v>
      </c>
    </row>
    <row r="144" spans="1:5" x14ac:dyDescent="0.25">
      <c r="A144">
        <v>143</v>
      </c>
      <c r="B144">
        <v>828</v>
      </c>
      <c r="C144">
        <v>37187</v>
      </c>
      <c r="D144" s="1">
        <v>44235</v>
      </c>
      <c r="E144" s="1">
        <v>44238</v>
      </c>
    </row>
    <row r="145" spans="1:5" x14ac:dyDescent="0.25">
      <c r="A145">
        <v>144</v>
      </c>
      <c r="B145">
        <v>928</v>
      </c>
      <c r="C145">
        <v>15762</v>
      </c>
      <c r="D145" s="1">
        <v>44338</v>
      </c>
      <c r="E145" s="1">
        <v>44344</v>
      </c>
    </row>
    <row r="146" spans="1:5" x14ac:dyDescent="0.25">
      <c r="A146">
        <v>145</v>
      </c>
      <c r="B146">
        <v>871</v>
      </c>
      <c r="C146">
        <v>26358</v>
      </c>
      <c r="D146" s="1">
        <v>44229</v>
      </c>
      <c r="E146" s="1">
        <v>44237</v>
      </c>
    </row>
    <row r="147" spans="1:5" x14ac:dyDescent="0.25">
      <c r="A147">
        <v>146</v>
      </c>
      <c r="B147">
        <v>912</v>
      </c>
      <c r="C147">
        <v>22750</v>
      </c>
      <c r="D147" s="1">
        <v>44438</v>
      </c>
      <c r="E147" s="1">
        <v>44465</v>
      </c>
    </row>
    <row r="148" spans="1:5" x14ac:dyDescent="0.25">
      <c r="A148">
        <v>147</v>
      </c>
      <c r="B148">
        <v>818</v>
      </c>
      <c r="C148">
        <v>20690</v>
      </c>
      <c r="D148" s="1">
        <v>44467</v>
      </c>
      <c r="E148" s="1">
        <v>44485</v>
      </c>
    </row>
    <row r="149" spans="1:5" x14ac:dyDescent="0.25">
      <c r="A149">
        <v>148</v>
      </c>
      <c r="B149">
        <v>573</v>
      </c>
      <c r="C149">
        <v>14073</v>
      </c>
      <c r="D149" s="1">
        <v>44210</v>
      </c>
      <c r="E149" s="1">
        <v>44220</v>
      </c>
    </row>
    <row r="150" spans="1:5" x14ac:dyDescent="0.25">
      <c r="A150">
        <v>149</v>
      </c>
      <c r="B150">
        <v>500</v>
      </c>
      <c r="C150">
        <v>31490</v>
      </c>
      <c r="D150" s="1">
        <v>44258</v>
      </c>
      <c r="E150" s="1">
        <v>44269</v>
      </c>
    </row>
    <row r="151" spans="1:5" x14ac:dyDescent="0.25">
      <c r="A151">
        <v>150</v>
      </c>
      <c r="B151">
        <v>462</v>
      </c>
      <c r="C151">
        <v>34428</v>
      </c>
      <c r="D151" s="1">
        <v>44369</v>
      </c>
      <c r="E151" s="1">
        <v>44374</v>
      </c>
    </row>
    <row r="152" spans="1:5" x14ac:dyDescent="0.25">
      <c r="A152">
        <v>151</v>
      </c>
      <c r="B152">
        <v>357</v>
      </c>
      <c r="C152">
        <v>24626</v>
      </c>
      <c r="D152" s="1">
        <v>44416</v>
      </c>
      <c r="E152" s="1">
        <v>44440</v>
      </c>
    </row>
    <row r="153" spans="1:5" x14ac:dyDescent="0.25">
      <c r="A153">
        <v>152</v>
      </c>
      <c r="B153">
        <v>320</v>
      </c>
      <c r="C153">
        <v>24866</v>
      </c>
      <c r="D153" s="1">
        <v>44264</v>
      </c>
      <c r="E153" s="1">
        <v>44267</v>
      </c>
    </row>
    <row r="154" spans="1:5" x14ac:dyDescent="0.25">
      <c r="A154">
        <v>153</v>
      </c>
      <c r="B154">
        <v>727</v>
      </c>
      <c r="C154">
        <v>49677</v>
      </c>
      <c r="D154" s="1">
        <v>44490</v>
      </c>
      <c r="E154" s="1">
        <v>44517</v>
      </c>
    </row>
    <row r="155" spans="1:5" x14ac:dyDescent="0.25">
      <c r="A155">
        <v>154</v>
      </c>
      <c r="B155">
        <v>674</v>
      </c>
      <c r="C155">
        <v>49994</v>
      </c>
      <c r="D155" s="1">
        <v>44486</v>
      </c>
      <c r="E155" s="1">
        <v>44507</v>
      </c>
    </row>
    <row r="156" spans="1:5" x14ac:dyDescent="0.25">
      <c r="A156">
        <v>155</v>
      </c>
      <c r="B156">
        <v>834</v>
      </c>
      <c r="C156">
        <v>11166</v>
      </c>
      <c r="D156" s="1">
        <v>44377</v>
      </c>
      <c r="E156" s="1">
        <v>44395</v>
      </c>
    </row>
    <row r="157" spans="1:5" x14ac:dyDescent="0.25">
      <c r="A157">
        <v>156</v>
      </c>
      <c r="B157">
        <v>727</v>
      </c>
      <c r="C157">
        <v>37878</v>
      </c>
      <c r="D157" s="1">
        <v>44387</v>
      </c>
      <c r="E157" s="1">
        <v>44406</v>
      </c>
    </row>
    <row r="158" spans="1:5" x14ac:dyDescent="0.25">
      <c r="A158">
        <v>157</v>
      </c>
      <c r="B158">
        <v>909</v>
      </c>
      <c r="C158">
        <v>17955</v>
      </c>
      <c r="D158" s="1">
        <v>44293</v>
      </c>
      <c r="E158" s="1">
        <v>44303</v>
      </c>
    </row>
    <row r="159" spans="1:5" x14ac:dyDescent="0.25">
      <c r="A159">
        <v>158</v>
      </c>
      <c r="B159">
        <v>828</v>
      </c>
      <c r="C159">
        <v>14010</v>
      </c>
      <c r="D159" s="1">
        <v>44390</v>
      </c>
      <c r="E159" s="1">
        <v>44412</v>
      </c>
    </row>
    <row r="160" spans="1:5" x14ac:dyDescent="0.25">
      <c r="A160">
        <v>159</v>
      </c>
      <c r="B160">
        <v>208</v>
      </c>
      <c r="C160">
        <v>12449</v>
      </c>
      <c r="D160" s="1">
        <v>44444</v>
      </c>
      <c r="E160" s="1">
        <v>44452</v>
      </c>
    </row>
    <row r="161" spans="1:5" x14ac:dyDescent="0.25">
      <c r="A161">
        <v>160</v>
      </c>
      <c r="B161">
        <v>725</v>
      </c>
      <c r="C161">
        <v>41442</v>
      </c>
      <c r="D161" s="1">
        <v>44408</v>
      </c>
      <c r="E161" s="1">
        <v>44414</v>
      </c>
    </row>
    <row r="162" spans="1:5" x14ac:dyDescent="0.25">
      <c r="A162">
        <v>161</v>
      </c>
      <c r="B162">
        <v>566</v>
      </c>
      <c r="C162">
        <v>45840</v>
      </c>
      <c r="D162" s="1">
        <v>44277</v>
      </c>
      <c r="E162" s="1">
        <v>44297</v>
      </c>
    </row>
    <row r="163" spans="1:5" x14ac:dyDescent="0.25">
      <c r="A163">
        <v>162</v>
      </c>
      <c r="B163">
        <v>431</v>
      </c>
      <c r="C163">
        <v>20238</v>
      </c>
      <c r="D163" s="1">
        <v>44311</v>
      </c>
      <c r="E163" s="1">
        <v>44321</v>
      </c>
    </row>
    <row r="164" spans="1:5" x14ac:dyDescent="0.25">
      <c r="A164">
        <v>163</v>
      </c>
      <c r="B164">
        <v>84</v>
      </c>
      <c r="C164">
        <v>11473</v>
      </c>
      <c r="D164" s="1">
        <v>44359</v>
      </c>
      <c r="E164" s="1">
        <v>44364</v>
      </c>
    </row>
    <row r="165" spans="1:5" x14ac:dyDescent="0.25">
      <c r="A165">
        <v>164</v>
      </c>
      <c r="B165">
        <v>412</v>
      </c>
      <c r="C165">
        <v>26249</v>
      </c>
      <c r="D165" s="1">
        <v>44337</v>
      </c>
      <c r="E165" s="1">
        <v>44350</v>
      </c>
    </row>
    <row r="166" spans="1:5" x14ac:dyDescent="0.25">
      <c r="A166">
        <v>165</v>
      </c>
      <c r="B166">
        <v>389</v>
      </c>
      <c r="C166">
        <v>28345</v>
      </c>
      <c r="D166" s="1">
        <v>44370</v>
      </c>
      <c r="E166" s="1">
        <v>44397</v>
      </c>
    </row>
    <row r="167" spans="1:5" x14ac:dyDescent="0.25">
      <c r="A167">
        <v>166</v>
      </c>
      <c r="B167">
        <v>113</v>
      </c>
      <c r="C167">
        <v>11914</v>
      </c>
      <c r="D167" s="1">
        <v>44388</v>
      </c>
      <c r="E167" s="1">
        <v>44391</v>
      </c>
    </row>
    <row r="168" spans="1:5" x14ac:dyDescent="0.25">
      <c r="A168">
        <v>167</v>
      </c>
      <c r="B168">
        <v>595</v>
      </c>
      <c r="C168">
        <v>44269</v>
      </c>
      <c r="D168" s="1">
        <v>44373</v>
      </c>
      <c r="E168" s="1">
        <v>44395</v>
      </c>
    </row>
    <row r="169" spans="1:5" x14ac:dyDescent="0.25">
      <c r="A169">
        <v>168</v>
      </c>
      <c r="B169">
        <v>664</v>
      </c>
      <c r="C169">
        <v>51244</v>
      </c>
      <c r="D169" s="1">
        <v>44206</v>
      </c>
      <c r="E169" s="1">
        <v>44223</v>
      </c>
    </row>
    <row r="170" spans="1:5" x14ac:dyDescent="0.25">
      <c r="A170">
        <v>169</v>
      </c>
      <c r="B170">
        <v>996</v>
      </c>
      <c r="C170">
        <v>22089</v>
      </c>
      <c r="D170" s="1">
        <v>44264</v>
      </c>
      <c r="E170" s="1">
        <v>44267</v>
      </c>
    </row>
    <row r="171" spans="1:5" x14ac:dyDescent="0.25">
      <c r="A171">
        <v>170</v>
      </c>
      <c r="B171">
        <v>867</v>
      </c>
      <c r="C171">
        <v>28597</v>
      </c>
      <c r="D171" s="1">
        <v>44425</v>
      </c>
      <c r="E171" s="1">
        <v>44442</v>
      </c>
    </row>
    <row r="172" spans="1:5" x14ac:dyDescent="0.25">
      <c r="A172">
        <v>171</v>
      </c>
      <c r="B172">
        <v>443</v>
      </c>
      <c r="C172">
        <v>19467</v>
      </c>
      <c r="D172" s="1">
        <v>44453</v>
      </c>
      <c r="E172" s="1">
        <v>44455</v>
      </c>
    </row>
    <row r="173" spans="1:5" x14ac:dyDescent="0.25">
      <c r="A173">
        <v>172</v>
      </c>
      <c r="B173">
        <v>224</v>
      </c>
      <c r="C173">
        <v>47514</v>
      </c>
      <c r="D173" s="1">
        <v>44201</v>
      </c>
      <c r="E173" s="1">
        <v>44223</v>
      </c>
    </row>
    <row r="174" spans="1:5" x14ac:dyDescent="0.25">
      <c r="A174">
        <v>173</v>
      </c>
      <c r="B174">
        <v>435</v>
      </c>
      <c r="C174">
        <v>30001</v>
      </c>
      <c r="D174" s="1">
        <v>44353</v>
      </c>
      <c r="E174" s="1">
        <v>44378</v>
      </c>
    </row>
    <row r="175" spans="1:5" x14ac:dyDescent="0.25">
      <c r="A175">
        <v>174</v>
      </c>
      <c r="B175">
        <v>497</v>
      </c>
      <c r="C175">
        <v>46769</v>
      </c>
      <c r="D175" s="1">
        <v>44249</v>
      </c>
      <c r="E175" s="1">
        <v>44272</v>
      </c>
    </row>
    <row r="176" spans="1:5" x14ac:dyDescent="0.25">
      <c r="A176">
        <v>175</v>
      </c>
      <c r="B176">
        <v>309</v>
      </c>
      <c r="C176">
        <v>57197</v>
      </c>
      <c r="D176" s="1">
        <v>44277</v>
      </c>
      <c r="E176" s="1">
        <v>44302</v>
      </c>
    </row>
    <row r="177" spans="1:5" x14ac:dyDescent="0.25">
      <c r="A177">
        <v>176</v>
      </c>
      <c r="B177">
        <v>574</v>
      </c>
      <c r="C177">
        <v>28185</v>
      </c>
      <c r="D177" s="1">
        <v>44465</v>
      </c>
      <c r="E177" s="1">
        <v>44473</v>
      </c>
    </row>
    <row r="178" spans="1:5" x14ac:dyDescent="0.25">
      <c r="A178">
        <v>177</v>
      </c>
      <c r="B178">
        <v>315</v>
      </c>
      <c r="C178">
        <v>11314</v>
      </c>
      <c r="D178" s="1">
        <v>44428</v>
      </c>
      <c r="E178" s="1">
        <v>44440</v>
      </c>
    </row>
    <row r="179" spans="1:5" x14ac:dyDescent="0.25">
      <c r="A179">
        <v>178</v>
      </c>
      <c r="B179">
        <v>236</v>
      </c>
      <c r="C179">
        <v>31542</v>
      </c>
      <c r="D179" s="1">
        <v>44229</v>
      </c>
      <c r="E179" s="1">
        <v>44235</v>
      </c>
    </row>
    <row r="180" spans="1:5" x14ac:dyDescent="0.25">
      <c r="A180">
        <v>179</v>
      </c>
      <c r="B180">
        <v>161</v>
      </c>
      <c r="C180">
        <v>52081</v>
      </c>
      <c r="D180" s="1">
        <v>44357</v>
      </c>
      <c r="E180" s="1">
        <v>44374</v>
      </c>
    </row>
    <row r="181" spans="1:5" x14ac:dyDescent="0.25">
      <c r="A181">
        <v>180</v>
      </c>
      <c r="B181">
        <v>469</v>
      </c>
      <c r="C181">
        <v>14617</v>
      </c>
      <c r="D181" s="1">
        <v>44345</v>
      </c>
      <c r="E181" s="1">
        <v>44369</v>
      </c>
    </row>
    <row r="182" spans="1:5" x14ac:dyDescent="0.25">
      <c r="A182">
        <v>181</v>
      </c>
      <c r="B182">
        <v>241</v>
      </c>
      <c r="C182">
        <v>23142</v>
      </c>
      <c r="D182" s="1">
        <v>44225</v>
      </c>
      <c r="E182" s="1">
        <v>44240</v>
      </c>
    </row>
    <row r="183" spans="1:5" x14ac:dyDescent="0.25">
      <c r="A183">
        <v>182</v>
      </c>
      <c r="B183">
        <v>461</v>
      </c>
      <c r="C183">
        <v>33720</v>
      </c>
      <c r="D183" s="1">
        <v>44249</v>
      </c>
      <c r="E183" s="1">
        <v>44259</v>
      </c>
    </row>
    <row r="184" spans="1:5" x14ac:dyDescent="0.25">
      <c r="A184">
        <v>183</v>
      </c>
      <c r="B184">
        <v>715</v>
      </c>
      <c r="C184">
        <v>51587</v>
      </c>
      <c r="D184" s="1">
        <v>44475</v>
      </c>
      <c r="E184" s="1">
        <v>44481</v>
      </c>
    </row>
    <row r="185" spans="1:5" x14ac:dyDescent="0.25">
      <c r="A185">
        <v>184</v>
      </c>
      <c r="B185">
        <v>240</v>
      </c>
      <c r="C185">
        <v>48997</v>
      </c>
      <c r="D185" s="1">
        <v>44454</v>
      </c>
      <c r="E185" s="1">
        <v>44468</v>
      </c>
    </row>
    <row r="186" spans="1:5" x14ac:dyDescent="0.25">
      <c r="A186">
        <v>185</v>
      </c>
      <c r="B186">
        <v>945</v>
      </c>
      <c r="C186">
        <v>46608</v>
      </c>
      <c r="D186" s="1">
        <v>44292</v>
      </c>
      <c r="E186" s="1">
        <v>44306</v>
      </c>
    </row>
    <row r="187" spans="1:5" x14ac:dyDescent="0.25">
      <c r="A187">
        <v>186</v>
      </c>
      <c r="B187">
        <v>833</v>
      </c>
      <c r="C187">
        <v>24061</v>
      </c>
      <c r="D187" s="1">
        <v>44465</v>
      </c>
      <c r="E187" s="1">
        <v>44483</v>
      </c>
    </row>
    <row r="188" spans="1:5" x14ac:dyDescent="0.25">
      <c r="A188">
        <v>187</v>
      </c>
      <c r="B188">
        <v>401</v>
      </c>
      <c r="C188">
        <v>15167</v>
      </c>
      <c r="D188" s="1">
        <v>44206</v>
      </c>
      <c r="E188" s="1">
        <v>44215</v>
      </c>
    </row>
    <row r="189" spans="1:5" x14ac:dyDescent="0.25">
      <c r="A189">
        <v>188</v>
      </c>
      <c r="B189">
        <v>571</v>
      </c>
      <c r="C189">
        <v>41180</v>
      </c>
      <c r="D189" s="1">
        <v>44296</v>
      </c>
      <c r="E189" s="1">
        <v>44308</v>
      </c>
    </row>
    <row r="190" spans="1:5" x14ac:dyDescent="0.25">
      <c r="A190">
        <v>189</v>
      </c>
      <c r="B190">
        <v>586</v>
      </c>
      <c r="C190">
        <v>41543</v>
      </c>
      <c r="D190" s="1">
        <v>44394</v>
      </c>
      <c r="E190" s="1">
        <v>44416</v>
      </c>
    </row>
    <row r="191" spans="1:5" x14ac:dyDescent="0.25">
      <c r="A191">
        <v>190</v>
      </c>
      <c r="B191">
        <v>421</v>
      </c>
      <c r="C191">
        <v>28420</v>
      </c>
      <c r="D191" s="1">
        <v>44228</v>
      </c>
      <c r="E191" s="1">
        <v>44244</v>
      </c>
    </row>
    <row r="192" spans="1:5" x14ac:dyDescent="0.25">
      <c r="A192">
        <v>191</v>
      </c>
      <c r="B192">
        <v>18</v>
      </c>
      <c r="C192">
        <v>31002</v>
      </c>
      <c r="D192" s="1">
        <v>44218</v>
      </c>
      <c r="E192" s="1">
        <v>44242</v>
      </c>
    </row>
    <row r="193" spans="1:5" x14ac:dyDescent="0.25">
      <c r="A193">
        <v>192</v>
      </c>
      <c r="B193">
        <v>842</v>
      </c>
      <c r="C193">
        <v>30614</v>
      </c>
      <c r="D193" s="1">
        <v>44233</v>
      </c>
      <c r="E193" s="1">
        <v>44246</v>
      </c>
    </row>
    <row r="194" spans="1:5" x14ac:dyDescent="0.25">
      <c r="A194">
        <v>193</v>
      </c>
      <c r="B194">
        <v>846</v>
      </c>
      <c r="C194">
        <v>54256</v>
      </c>
      <c r="D194" s="1">
        <v>44353</v>
      </c>
      <c r="E194" s="1">
        <v>44354</v>
      </c>
    </row>
    <row r="195" spans="1:5" x14ac:dyDescent="0.25">
      <c r="A195">
        <v>194</v>
      </c>
      <c r="B195">
        <v>415</v>
      </c>
      <c r="C195">
        <v>21994</v>
      </c>
      <c r="D195" s="1">
        <v>44492</v>
      </c>
      <c r="E195" s="1">
        <v>44503</v>
      </c>
    </row>
    <row r="196" spans="1:5" x14ac:dyDescent="0.25">
      <c r="A196">
        <v>195</v>
      </c>
      <c r="B196">
        <v>92</v>
      </c>
      <c r="C196">
        <v>41725</v>
      </c>
      <c r="D196" s="1">
        <v>44299</v>
      </c>
      <c r="E196" s="1">
        <v>44303</v>
      </c>
    </row>
    <row r="197" spans="1:5" x14ac:dyDescent="0.25">
      <c r="A197">
        <v>196</v>
      </c>
      <c r="B197">
        <v>630</v>
      </c>
      <c r="C197">
        <v>48990</v>
      </c>
      <c r="D197" s="1">
        <v>44491</v>
      </c>
      <c r="E197" s="1">
        <v>44516</v>
      </c>
    </row>
    <row r="198" spans="1:5" x14ac:dyDescent="0.25">
      <c r="A198">
        <v>197</v>
      </c>
      <c r="B198">
        <v>110</v>
      </c>
      <c r="C198">
        <v>23619</v>
      </c>
      <c r="D198" s="1">
        <v>44316</v>
      </c>
      <c r="E198" s="1">
        <v>44317</v>
      </c>
    </row>
    <row r="199" spans="1:5" x14ac:dyDescent="0.25">
      <c r="A199">
        <v>198</v>
      </c>
      <c r="B199">
        <v>640</v>
      </c>
      <c r="C199">
        <v>29627</v>
      </c>
      <c r="D199" s="1">
        <v>44439</v>
      </c>
      <c r="E199" s="1">
        <v>44452</v>
      </c>
    </row>
    <row r="200" spans="1:5" x14ac:dyDescent="0.25">
      <c r="A200">
        <v>199</v>
      </c>
      <c r="B200">
        <v>206</v>
      </c>
      <c r="C200">
        <v>58054</v>
      </c>
      <c r="D200" s="1">
        <v>44333</v>
      </c>
      <c r="E200" s="1">
        <v>44334</v>
      </c>
    </row>
    <row r="201" spans="1:5" x14ac:dyDescent="0.25">
      <c r="A201">
        <v>200</v>
      </c>
      <c r="B201">
        <v>15</v>
      </c>
      <c r="C201">
        <v>50335</v>
      </c>
      <c r="D201" s="1">
        <v>44432</v>
      </c>
      <c r="E201" s="1">
        <v>44446</v>
      </c>
    </row>
    <row r="202" spans="1:5" x14ac:dyDescent="0.25">
      <c r="A202">
        <v>201</v>
      </c>
      <c r="B202">
        <v>325</v>
      </c>
      <c r="C202">
        <v>56321</v>
      </c>
      <c r="D202" s="1">
        <v>44342</v>
      </c>
      <c r="E202" s="1">
        <v>44365</v>
      </c>
    </row>
    <row r="203" spans="1:5" x14ac:dyDescent="0.25">
      <c r="A203">
        <v>202</v>
      </c>
      <c r="B203">
        <v>129</v>
      </c>
      <c r="C203">
        <v>49559</v>
      </c>
      <c r="D203" s="1">
        <v>44301</v>
      </c>
      <c r="E203" s="1">
        <v>44308</v>
      </c>
    </row>
    <row r="204" spans="1:5" x14ac:dyDescent="0.25">
      <c r="A204">
        <v>203</v>
      </c>
      <c r="B204">
        <v>369</v>
      </c>
      <c r="C204">
        <v>40129</v>
      </c>
      <c r="D204" s="1">
        <v>44368</v>
      </c>
      <c r="E204" s="1">
        <v>44388</v>
      </c>
    </row>
    <row r="205" spans="1:5" x14ac:dyDescent="0.25">
      <c r="A205">
        <v>204</v>
      </c>
      <c r="B205">
        <v>568</v>
      </c>
      <c r="C205">
        <v>35005</v>
      </c>
      <c r="D205" s="1">
        <v>44469</v>
      </c>
      <c r="E205" s="1">
        <v>44479</v>
      </c>
    </row>
    <row r="206" spans="1:5" x14ac:dyDescent="0.25">
      <c r="A206">
        <v>205</v>
      </c>
      <c r="B206">
        <v>267</v>
      </c>
      <c r="C206">
        <v>23779</v>
      </c>
      <c r="D206" s="1">
        <v>44230</v>
      </c>
      <c r="E206" s="1">
        <v>44231</v>
      </c>
    </row>
    <row r="207" spans="1:5" x14ac:dyDescent="0.25">
      <c r="A207">
        <v>206</v>
      </c>
      <c r="B207">
        <v>654</v>
      </c>
      <c r="C207">
        <v>24189</v>
      </c>
      <c r="D207" s="1">
        <v>44348</v>
      </c>
      <c r="E207" s="1">
        <v>44363</v>
      </c>
    </row>
    <row r="208" spans="1:5" x14ac:dyDescent="0.25">
      <c r="A208">
        <v>207</v>
      </c>
      <c r="B208">
        <v>644</v>
      </c>
      <c r="C208">
        <v>57755</v>
      </c>
      <c r="D208" s="1">
        <v>44464</v>
      </c>
      <c r="E208" s="1">
        <v>44467</v>
      </c>
    </row>
    <row r="209" spans="1:5" x14ac:dyDescent="0.25">
      <c r="A209">
        <v>208</v>
      </c>
      <c r="B209">
        <v>28</v>
      </c>
      <c r="C209">
        <v>39533</v>
      </c>
      <c r="D209" s="1">
        <v>44479</v>
      </c>
      <c r="E209" s="1">
        <v>44484</v>
      </c>
    </row>
    <row r="210" spans="1:5" x14ac:dyDescent="0.25">
      <c r="A210">
        <v>209</v>
      </c>
      <c r="B210">
        <v>292</v>
      </c>
      <c r="C210">
        <v>36341</v>
      </c>
      <c r="D210" s="1">
        <v>44324</v>
      </c>
      <c r="E210" s="1">
        <v>44336</v>
      </c>
    </row>
    <row r="211" spans="1:5" x14ac:dyDescent="0.25">
      <c r="A211">
        <v>210</v>
      </c>
      <c r="B211">
        <v>723</v>
      </c>
      <c r="C211">
        <v>21903</v>
      </c>
      <c r="D211" s="1">
        <v>44399</v>
      </c>
      <c r="E211" s="1">
        <v>44426</v>
      </c>
    </row>
    <row r="212" spans="1:5" x14ac:dyDescent="0.25">
      <c r="A212">
        <v>211</v>
      </c>
      <c r="B212">
        <v>515</v>
      </c>
      <c r="C212">
        <v>37122</v>
      </c>
      <c r="D212" s="1">
        <v>44325</v>
      </c>
      <c r="E212" s="1">
        <v>44333</v>
      </c>
    </row>
    <row r="213" spans="1:5" x14ac:dyDescent="0.25">
      <c r="A213">
        <v>212</v>
      </c>
      <c r="B213">
        <v>62</v>
      </c>
      <c r="C213">
        <v>29887</v>
      </c>
      <c r="D213" s="1">
        <v>44483</v>
      </c>
      <c r="E213" s="1">
        <v>44508</v>
      </c>
    </row>
    <row r="214" spans="1:5" x14ac:dyDescent="0.25">
      <c r="A214">
        <v>213</v>
      </c>
      <c r="B214">
        <v>678</v>
      </c>
      <c r="C214">
        <v>37684</v>
      </c>
      <c r="D214" s="1">
        <v>44453</v>
      </c>
      <c r="E214" s="1">
        <v>44466</v>
      </c>
    </row>
    <row r="215" spans="1:5" x14ac:dyDescent="0.25">
      <c r="A215">
        <v>214</v>
      </c>
      <c r="B215">
        <v>288</v>
      </c>
      <c r="C215">
        <v>25179</v>
      </c>
      <c r="D215" s="1">
        <v>44367</v>
      </c>
      <c r="E215" s="1">
        <v>44386</v>
      </c>
    </row>
    <row r="216" spans="1:5" x14ac:dyDescent="0.25">
      <c r="A216">
        <v>215</v>
      </c>
      <c r="B216">
        <v>526</v>
      </c>
      <c r="C216">
        <v>27531</v>
      </c>
      <c r="D216" s="1">
        <v>44418</v>
      </c>
      <c r="E216" s="1">
        <v>44428</v>
      </c>
    </row>
    <row r="217" spans="1:5" x14ac:dyDescent="0.25">
      <c r="A217">
        <v>216</v>
      </c>
      <c r="B217">
        <v>865</v>
      </c>
      <c r="C217">
        <v>56745</v>
      </c>
      <c r="D217" s="1">
        <v>44302</v>
      </c>
      <c r="E217" s="1">
        <v>44320</v>
      </c>
    </row>
    <row r="218" spans="1:5" x14ac:dyDescent="0.25">
      <c r="A218">
        <v>217</v>
      </c>
      <c r="B218">
        <v>234</v>
      </c>
      <c r="C218">
        <v>47120</v>
      </c>
      <c r="D218" s="1">
        <v>44395</v>
      </c>
      <c r="E218" s="1">
        <v>44408</v>
      </c>
    </row>
    <row r="219" spans="1:5" x14ac:dyDescent="0.25">
      <c r="A219">
        <v>218</v>
      </c>
      <c r="B219">
        <v>606</v>
      </c>
      <c r="C219">
        <v>22309</v>
      </c>
      <c r="D219" s="1">
        <v>44389</v>
      </c>
      <c r="E219" s="1">
        <v>44397</v>
      </c>
    </row>
    <row r="220" spans="1:5" x14ac:dyDescent="0.25">
      <c r="A220">
        <v>219</v>
      </c>
      <c r="B220">
        <v>667</v>
      </c>
      <c r="C220">
        <v>14137</v>
      </c>
      <c r="D220" s="1">
        <v>44201</v>
      </c>
      <c r="E220" s="1">
        <v>44206</v>
      </c>
    </row>
    <row r="221" spans="1:5" x14ac:dyDescent="0.25">
      <c r="A221">
        <v>220</v>
      </c>
      <c r="B221">
        <v>555</v>
      </c>
      <c r="C221">
        <v>23957</v>
      </c>
      <c r="D221" s="1">
        <v>44479</v>
      </c>
      <c r="E221" s="1">
        <v>44494</v>
      </c>
    </row>
    <row r="222" spans="1:5" x14ac:dyDescent="0.25">
      <c r="A222">
        <v>221</v>
      </c>
      <c r="B222">
        <v>473</v>
      </c>
      <c r="C222">
        <v>49366</v>
      </c>
      <c r="D222" s="1">
        <v>44411</v>
      </c>
      <c r="E222" s="1">
        <v>44425</v>
      </c>
    </row>
    <row r="223" spans="1:5" x14ac:dyDescent="0.25">
      <c r="A223">
        <v>222</v>
      </c>
      <c r="B223">
        <v>368</v>
      </c>
      <c r="C223">
        <v>28754</v>
      </c>
      <c r="D223" s="1">
        <v>44447</v>
      </c>
      <c r="E223" s="1">
        <v>44474</v>
      </c>
    </row>
    <row r="224" spans="1:5" x14ac:dyDescent="0.25">
      <c r="A224">
        <v>223</v>
      </c>
      <c r="B224">
        <v>657</v>
      </c>
      <c r="C224">
        <v>13441</v>
      </c>
      <c r="D224" s="1">
        <v>44278</v>
      </c>
      <c r="E224" s="1">
        <v>44285</v>
      </c>
    </row>
    <row r="225" spans="1:5" x14ac:dyDescent="0.25">
      <c r="A225">
        <v>224</v>
      </c>
      <c r="B225">
        <v>628</v>
      </c>
      <c r="C225">
        <v>20293</v>
      </c>
      <c r="D225" s="1">
        <v>44384</v>
      </c>
      <c r="E225" s="1">
        <v>44410</v>
      </c>
    </row>
    <row r="226" spans="1:5" x14ac:dyDescent="0.25">
      <c r="A226">
        <v>225</v>
      </c>
      <c r="B226">
        <v>664</v>
      </c>
      <c r="C226">
        <v>27059</v>
      </c>
      <c r="D226" s="1">
        <v>44473</v>
      </c>
      <c r="E226" s="1">
        <v>44495</v>
      </c>
    </row>
    <row r="227" spans="1:5" x14ac:dyDescent="0.25">
      <c r="A227">
        <v>226</v>
      </c>
      <c r="B227">
        <v>28</v>
      </c>
      <c r="C227">
        <v>44799</v>
      </c>
      <c r="D227" s="1">
        <v>44386</v>
      </c>
      <c r="E227" s="1">
        <v>44400</v>
      </c>
    </row>
    <row r="228" spans="1:5" x14ac:dyDescent="0.25">
      <c r="A228">
        <v>227</v>
      </c>
      <c r="B228">
        <v>406</v>
      </c>
      <c r="C228">
        <v>36809</v>
      </c>
      <c r="D228" s="1">
        <v>44492</v>
      </c>
      <c r="E228" s="1">
        <v>44519</v>
      </c>
    </row>
    <row r="229" spans="1:5" x14ac:dyDescent="0.25">
      <c r="A229">
        <v>228</v>
      </c>
      <c r="B229">
        <v>773</v>
      </c>
      <c r="C229">
        <v>10857</v>
      </c>
      <c r="D229" s="1">
        <v>44202</v>
      </c>
      <c r="E229" s="1">
        <v>44213</v>
      </c>
    </row>
    <row r="230" spans="1:5" x14ac:dyDescent="0.25">
      <c r="A230">
        <v>229</v>
      </c>
      <c r="B230">
        <v>107</v>
      </c>
      <c r="C230">
        <v>15827</v>
      </c>
      <c r="D230" s="1">
        <v>44477</v>
      </c>
      <c r="E230" s="1">
        <v>44489</v>
      </c>
    </row>
    <row r="231" spans="1:5" x14ac:dyDescent="0.25">
      <c r="A231">
        <v>230</v>
      </c>
      <c r="B231">
        <v>497</v>
      </c>
      <c r="C231">
        <v>54581</v>
      </c>
      <c r="D231" s="1">
        <v>44439</v>
      </c>
      <c r="E231" s="1">
        <v>44457</v>
      </c>
    </row>
    <row r="232" spans="1:5" x14ac:dyDescent="0.25">
      <c r="A232">
        <v>231</v>
      </c>
      <c r="B232">
        <v>731</v>
      </c>
      <c r="C232">
        <v>58824</v>
      </c>
      <c r="D232" s="1">
        <v>44275</v>
      </c>
      <c r="E232" s="1">
        <v>44295</v>
      </c>
    </row>
    <row r="233" spans="1:5" x14ac:dyDescent="0.25">
      <c r="A233">
        <v>232</v>
      </c>
      <c r="B233">
        <v>256</v>
      </c>
      <c r="C233">
        <v>44567</v>
      </c>
      <c r="D233" s="1">
        <v>44318</v>
      </c>
      <c r="E233" s="1">
        <v>44332</v>
      </c>
    </row>
    <row r="234" spans="1:5" x14ac:dyDescent="0.25">
      <c r="A234">
        <v>233</v>
      </c>
      <c r="B234">
        <v>996</v>
      </c>
      <c r="C234">
        <v>29939</v>
      </c>
      <c r="D234" s="1">
        <v>44442</v>
      </c>
      <c r="E234" s="1">
        <v>44458</v>
      </c>
    </row>
    <row r="235" spans="1:5" x14ac:dyDescent="0.25">
      <c r="A235">
        <v>234</v>
      </c>
      <c r="B235">
        <v>133</v>
      </c>
      <c r="C235">
        <v>26314</v>
      </c>
      <c r="D235" s="1">
        <v>44457</v>
      </c>
      <c r="E235" s="1">
        <v>44479</v>
      </c>
    </row>
    <row r="236" spans="1:5" x14ac:dyDescent="0.25">
      <c r="A236">
        <v>235</v>
      </c>
      <c r="B236">
        <v>767</v>
      </c>
      <c r="C236">
        <v>23434</v>
      </c>
      <c r="D236" s="1">
        <v>44467</v>
      </c>
      <c r="E236" s="1">
        <v>44481</v>
      </c>
    </row>
    <row r="237" spans="1:5" x14ac:dyDescent="0.25">
      <c r="A237">
        <v>236</v>
      </c>
      <c r="B237">
        <v>228</v>
      </c>
      <c r="C237">
        <v>49109</v>
      </c>
      <c r="D237" s="1">
        <v>44392</v>
      </c>
      <c r="E237" s="1">
        <v>44416</v>
      </c>
    </row>
    <row r="238" spans="1:5" x14ac:dyDescent="0.25">
      <c r="A238">
        <v>237</v>
      </c>
      <c r="B238">
        <v>829</v>
      </c>
      <c r="C238">
        <v>20267</v>
      </c>
      <c r="D238" s="1">
        <v>44271</v>
      </c>
      <c r="E238" s="1">
        <v>44292</v>
      </c>
    </row>
    <row r="239" spans="1:5" x14ac:dyDescent="0.25">
      <c r="A239">
        <v>238</v>
      </c>
      <c r="B239">
        <v>328</v>
      </c>
      <c r="C239">
        <v>59828</v>
      </c>
      <c r="D239" s="1">
        <v>44272</v>
      </c>
      <c r="E239" s="1">
        <v>44282</v>
      </c>
    </row>
    <row r="240" spans="1:5" x14ac:dyDescent="0.25">
      <c r="A240">
        <v>239</v>
      </c>
      <c r="B240">
        <v>530</v>
      </c>
      <c r="C240">
        <v>45974</v>
      </c>
      <c r="D240" s="1">
        <v>44482</v>
      </c>
      <c r="E240" s="1">
        <v>44502</v>
      </c>
    </row>
    <row r="241" spans="1:5" x14ac:dyDescent="0.25">
      <c r="A241">
        <v>240</v>
      </c>
      <c r="B241">
        <v>578</v>
      </c>
      <c r="C241">
        <v>37612</v>
      </c>
      <c r="D241" s="1">
        <v>44223</v>
      </c>
      <c r="E241" s="1">
        <v>44228</v>
      </c>
    </row>
    <row r="242" spans="1:5" x14ac:dyDescent="0.25">
      <c r="A242">
        <v>241</v>
      </c>
      <c r="B242">
        <v>401</v>
      </c>
      <c r="C242">
        <v>33692</v>
      </c>
      <c r="D242" s="1">
        <v>44399</v>
      </c>
      <c r="E242" s="1">
        <v>44425</v>
      </c>
    </row>
    <row r="243" spans="1:5" x14ac:dyDescent="0.25">
      <c r="A243">
        <v>242</v>
      </c>
      <c r="B243">
        <v>909</v>
      </c>
      <c r="C243">
        <v>12202</v>
      </c>
      <c r="D243" s="1">
        <v>44433</v>
      </c>
      <c r="E243" s="1">
        <v>44452</v>
      </c>
    </row>
    <row r="244" spans="1:5" x14ac:dyDescent="0.25">
      <c r="A244">
        <v>243</v>
      </c>
      <c r="B244">
        <v>263</v>
      </c>
      <c r="C244">
        <v>31631</v>
      </c>
      <c r="D244" s="1">
        <v>44383</v>
      </c>
      <c r="E244" s="1">
        <v>44388</v>
      </c>
    </row>
    <row r="245" spans="1:5" x14ac:dyDescent="0.25">
      <c r="A245">
        <v>244</v>
      </c>
      <c r="B245">
        <v>637</v>
      </c>
      <c r="C245">
        <v>18966</v>
      </c>
      <c r="D245" s="1">
        <v>44441</v>
      </c>
      <c r="E245" s="1">
        <v>44448</v>
      </c>
    </row>
    <row r="246" spans="1:5" x14ac:dyDescent="0.25">
      <c r="A246">
        <v>245</v>
      </c>
      <c r="B246">
        <v>191</v>
      </c>
      <c r="C246">
        <v>49443</v>
      </c>
      <c r="D246" s="1">
        <v>44322</v>
      </c>
      <c r="E246" s="1">
        <v>44326</v>
      </c>
    </row>
    <row r="247" spans="1:5" x14ac:dyDescent="0.25">
      <c r="A247">
        <v>246</v>
      </c>
      <c r="B247">
        <v>641</v>
      </c>
      <c r="C247">
        <v>39230</v>
      </c>
      <c r="D247" s="1">
        <v>44366</v>
      </c>
      <c r="E247" s="1">
        <v>44393</v>
      </c>
    </row>
    <row r="248" spans="1:5" x14ac:dyDescent="0.25">
      <c r="A248">
        <v>247</v>
      </c>
      <c r="B248">
        <v>68</v>
      </c>
      <c r="C248">
        <v>39513</v>
      </c>
      <c r="D248" s="1">
        <v>44488</v>
      </c>
      <c r="E248" s="1">
        <v>44512</v>
      </c>
    </row>
    <row r="249" spans="1:5" x14ac:dyDescent="0.25">
      <c r="A249">
        <v>248</v>
      </c>
      <c r="B249">
        <v>457</v>
      </c>
      <c r="C249">
        <v>29329</v>
      </c>
      <c r="D249" s="1">
        <v>44211</v>
      </c>
      <c r="E249" s="1">
        <v>44216</v>
      </c>
    </row>
    <row r="250" spans="1:5" x14ac:dyDescent="0.25">
      <c r="A250">
        <v>249</v>
      </c>
      <c r="B250">
        <v>86</v>
      </c>
      <c r="C250">
        <v>47181</v>
      </c>
      <c r="D250" s="1">
        <v>44329</v>
      </c>
      <c r="E250" s="1">
        <v>44342</v>
      </c>
    </row>
    <row r="251" spans="1:5" x14ac:dyDescent="0.25">
      <c r="A251">
        <v>250</v>
      </c>
      <c r="B251">
        <v>518</v>
      </c>
      <c r="C251">
        <v>18564</v>
      </c>
      <c r="D251" s="1">
        <v>44281</v>
      </c>
      <c r="E251" s="1">
        <v>44289</v>
      </c>
    </row>
    <row r="252" spans="1:5" x14ac:dyDescent="0.25">
      <c r="A252">
        <v>251</v>
      </c>
      <c r="B252">
        <v>433</v>
      </c>
      <c r="C252">
        <v>30132</v>
      </c>
      <c r="D252" s="1">
        <v>44408</v>
      </c>
      <c r="E252" s="1">
        <v>44435</v>
      </c>
    </row>
    <row r="253" spans="1:5" x14ac:dyDescent="0.25">
      <c r="A253">
        <v>252</v>
      </c>
      <c r="B253">
        <v>683</v>
      </c>
      <c r="C253">
        <v>11465</v>
      </c>
      <c r="D253" s="1">
        <v>44207</v>
      </c>
      <c r="E253" s="1">
        <v>44232</v>
      </c>
    </row>
    <row r="254" spans="1:5" x14ac:dyDescent="0.25">
      <c r="A254">
        <v>253</v>
      </c>
      <c r="B254">
        <v>179</v>
      </c>
      <c r="C254">
        <v>38502</v>
      </c>
      <c r="D254" s="1">
        <v>44449</v>
      </c>
      <c r="E254" s="1">
        <v>44471</v>
      </c>
    </row>
    <row r="255" spans="1:5" x14ac:dyDescent="0.25">
      <c r="A255">
        <v>254</v>
      </c>
      <c r="B255">
        <v>571</v>
      </c>
      <c r="C255">
        <v>57662</v>
      </c>
      <c r="D255" s="1">
        <v>44415</v>
      </c>
      <c r="E255" s="1">
        <v>44442</v>
      </c>
    </row>
    <row r="256" spans="1:5" x14ac:dyDescent="0.25">
      <c r="A256">
        <v>255</v>
      </c>
      <c r="B256">
        <v>605</v>
      </c>
      <c r="C256">
        <v>16272</v>
      </c>
      <c r="D256" s="1">
        <v>44465</v>
      </c>
      <c r="E256" s="1">
        <v>44484</v>
      </c>
    </row>
    <row r="257" spans="1:5" x14ac:dyDescent="0.25">
      <c r="A257">
        <v>256</v>
      </c>
      <c r="B257">
        <v>313</v>
      </c>
      <c r="C257">
        <v>15452</v>
      </c>
      <c r="D257" s="1">
        <v>44417</v>
      </c>
      <c r="E257" s="1">
        <v>44420</v>
      </c>
    </row>
    <row r="258" spans="1:5" x14ac:dyDescent="0.25">
      <c r="A258">
        <v>257</v>
      </c>
      <c r="B258">
        <v>914</v>
      </c>
      <c r="C258">
        <v>43972</v>
      </c>
      <c r="D258" s="1">
        <v>44239</v>
      </c>
      <c r="E258" s="1">
        <v>44257</v>
      </c>
    </row>
    <row r="259" spans="1:5" x14ac:dyDescent="0.25">
      <c r="A259">
        <v>258</v>
      </c>
      <c r="B259">
        <v>742</v>
      </c>
      <c r="C259">
        <v>38266</v>
      </c>
      <c r="D259" s="1">
        <v>44490</v>
      </c>
      <c r="E259" s="1">
        <v>44513</v>
      </c>
    </row>
    <row r="260" spans="1:5" x14ac:dyDescent="0.25">
      <c r="A260">
        <v>259</v>
      </c>
      <c r="B260">
        <v>878</v>
      </c>
      <c r="C260">
        <v>47527</v>
      </c>
      <c r="D260" s="1">
        <v>44424</v>
      </c>
      <c r="E260" s="1">
        <v>44446</v>
      </c>
    </row>
    <row r="261" spans="1:5" x14ac:dyDescent="0.25">
      <c r="A261">
        <v>260</v>
      </c>
      <c r="B261">
        <v>317</v>
      </c>
      <c r="C261">
        <v>56068</v>
      </c>
      <c r="D261" s="1">
        <v>44390</v>
      </c>
      <c r="E261" s="1">
        <v>44402</v>
      </c>
    </row>
    <row r="262" spans="1:5" x14ac:dyDescent="0.25">
      <c r="A262">
        <v>261</v>
      </c>
      <c r="B262">
        <v>250</v>
      </c>
      <c r="C262">
        <v>55396</v>
      </c>
      <c r="D262" s="1">
        <v>44233</v>
      </c>
      <c r="E262" s="1">
        <v>44256</v>
      </c>
    </row>
    <row r="263" spans="1:5" x14ac:dyDescent="0.25">
      <c r="A263">
        <v>262</v>
      </c>
      <c r="B263">
        <v>812</v>
      </c>
      <c r="C263">
        <v>55461</v>
      </c>
      <c r="D263" s="1">
        <v>44338</v>
      </c>
      <c r="E263" s="1">
        <v>44340</v>
      </c>
    </row>
    <row r="264" spans="1:5" x14ac:dyDescent="0.25">
      <c r="A264">
        <v>263</v>
      </c>
      <c r="B264">
        <v>372</v>
      </c>
      <c r="C264">
        <v>12599</v>
      </c>
      <c r="D264" s="1">
        <v>44366</v>
      </c>
      <c r="E264" s="1">
        <v>44385</v>
      </c>
    </row>
    <row r="265" spans="1:5" x14ac:dyDescent="0.25">
      <c r="A265">
        <v>264</v>
      </c>
      <c r="B265">
        <v>636</v>
      </c>
      <c r="C265">
        <v>55537</v>
      </c>
      <c r="D265" s="1">
        <v>44360</v>
      </c>
      <c r="E265" s="1">
        <v>44365</v>
      </c>
    </row>
    <row r="266" spans="1:5" x14ac:dyDescent="0.25">
      <c r="A266">
        <v>265</v>
      </c>
      <c r="B266">
        <v>189</v>
      </c>
      <c r="C266">
        <v>40896</v>
      </c>
      <c r="D266" s="1">
        <v>44381</v>
      </c>
      <c r="E266" s="1">
        <v>44406</v>
      </c>
    </row>
    <row r="267" spans="1:5" x14ac:dyDescent="0.25">
      <c r="A267">
        <v>266</v>
      </c>
      <c r="B267">
        <v>623</v>
      </c>
      <c r="C267">
        <v>58746</v>
      </c>
      <c r="D267" s="1">
        <v>44265</v>
      </c>
      <c r="E267" s="1">
        <v>44275</v>
      </c>
    </row>
    <row r="268" spans="1:5" x14ac:dyDescent="0.25">
      <c r="A268">
        <v>267</v>
      </c>
      <c r="B268">
        <v>34</v>
      </c>
      <c r="C268">
        <v>44791</v>
      </c>
      <c r="D268" s="1">
        <v>44450</v>
      </c>
      <c r="E268" s="1">
        <v>44451</v>
      </c>
    </row>
    <row r="269" spans="1:5" x14ac:dyDescent="0.25">
      <c r="A269">
        <v>268</v>
      </c>
      <c r="B269">
        <v>530</v>
      </c>
      <c r="C269">
        <v>57006</v>
      </c>
      <c r="D269" s="1">
        <v>44271</v>
      </c>
      <c r="E269" s="1">
        <v>44296</v>
      </c>
    </row>
    <row r="270" spans="1:5" x14ac:dyDescent="0.25">
      <c r="A270">
        <v>269</v>
      </c>
      <c r="B270">
        <v>89</v>
      </c>
      <c r="C270">
        <v>21446</v>
      </c>
      <c r="D270" s="1">
        <v>44232</v>
      </c>
      <c r="E270" s="1">
        <v>44249</v>
      </c>
    </row>
    <row r="271" spans="1:5" x14ac:dyDescent="0.25">
      <c r="A271">
        <v>270</v>
      </c>
      <c r="B271">
        <v>711</v>
      </c>
      <c r="C271">
        <v>14024</v>
      </c>
      <c r="D271" s="1">
        <v>44257</v>
      </c>
      <c r="E271" s="1">
        <v>44282</v>
      </c>
    </row>
    <row r="272" spans="1:5" x14ac:dyDescent="0.25">
      <c r="A272">
        <v>271</v>
      </c>
      <c r="B272">
        <v>469</v>
      </c>
      <c r="C272">
        <v>39282</v>
      </c>
      <c r="D272" s="1">
        <v>44354</v>
      </c>
      <c r="E272" s="1">
        <v>44356</v>
      </c>
    </row>
    <row r="273" spans="1:5" x14ac:dyDescent="0.25">
      <c r="A273">
        <v>272</v>
      </c>
      <c r="B273">
        <v>92</v>
      </c>
      <c r="C273">
        <v>19661</v>
      </c>
      <c r="D273" s="1">
        <v>44216</v>
      </c>
      <c r="E273" s="1">
        <v>44227</v>
      </c>
    </row>
    <row r="274" spans="1:5" x14ac:dyDescent="0.25">
      <c r="A274">
        <v>273</v>
      </c>
      <c r="B274">
        <v>828</v>
      </c>
      <c r="C274">
        <v>13233</v>
      </c>
      <c r="D274" s="1">
        <v>44476</v>
      </c>
      <c r="E274" s="1">
        <v>44503</v>
      </c>
    </row>
    <row r="275" spans="1:5" x14ac:dyDescent="0.25">
      <c r="A275">
        <v>274</v>
      </c>
      <c r="B275">
        <v>19</v>
      </c>
      <c r="C275">
        <v>50173</v>
      </c>
      <c r="D275" s="1">
        <v>44299</v>
      </c>
      <c r="E275" s="1">
        <v>44313</v>
      </c>
    </row>
    <row r="276" spans="1:5" x14ac:dyDescent="0.25">
      <c r="A276">
        <v>275</v>
      </c>
      <c r="B276">
        <v>329</v>
      </c>
      <c r="C276">
        <v>17666</v>
      </c>
      <c r="D276" s="1">
        <v>44201</v>
      </c>
      <c r="E276" s="1">
        <v>44211</v>
      </c>
    </row>
    <row r="277" spans="1:5" x14ac:dyDescent="0.25">
      <c r="A277">
        <v>276</v>
      </c>
      <c r="B277">
        <v>775</v>
      </c>
      <c r="C277">
        <v>48376</v>
      </c>
      <c r="D277" s="1">
        <v>44367</v>
      </c>
      <c r="E277" s="1">
        <v>44371</v>
      </c>
    </row>
    <row r="278" spans="1:5" x14ac:dyDescent="0.25">
      <c r="A278">
        <v>277</v>
      </c>
      <c r="B278">
        <v>659</v>
      </c>
      <c r="C278">
        <v>48337</v>
      </c>
      <c r="D278" s="1">
        <v>44291</v>
      </c>
      <c r="E278" s="1">
        <v>44292</v>
      </c>
    </row>
    <row r="279" spans="1:5" x14ac:dyDescent="0.25">
      <c r="A279">
        <v>278</v>
      </c>
      <c r="B279">
        <v>510</v>
      </c>
      <c r="C279">
        <v>19930</v>
      </c>
      <c r="D279" s="1">
        <v>44226</v>
      </c>
      <c r="E279" s="1">
        <v>44240</v>
      </c>
    </row>
    <row r="280" spans="1:5" x14ac:dyDescent="0.25">
      <c r="A280">
        <v>279</v>
      </c>
      <c r="B280">
        <v>620</v>
      </c>
      <c r="C280">
        <v>51563</v>
      </c>
      <c r="D280" s="1">
        <v>44402</v>
      </c>
      <c r="E280" s="1">
        <v>44405</v>
      </c>
    </row>
    <row r="281" spans="1:5" x14ac:dyDescent="0.25">
      <c r="A281">
        <v>280</v>
      </c>
      <c r="B281">
        <v>551</v>
      </c>
      <c r="C281">
        <v>20352</v>
      </c>
      <c r="D281" s="1">
        <v>44203</v>
      </c>
      <c r="E281" s="1">
        <v>44204</v>
      </c>
    </row>
    <row r="282" spans="1:5" x14ac:dyDescent="0.25">
      <c r="A282">
        <v>281</v>
      </c>
      <c r="B282">
        <v>489</v>
      </c>
      <c r="C282">
        <v>19908</v>
      </c>
      <c r="D282" s="1">
        <v>44380</v>
      </c>
      <c r="E282" s="1">
        <v>44392</v>
      </c>
    </row>
    <row r="283" spans="1:5" x14ac:dyDescent="0.25">
      <c r="A283">
        <v>282</v>
      </c>
      <c r="B283">
        <v>423</v>
      </c>
      <c r="C283">
        <v>41504</v>
      </c>
      <c r="D283" s="1">
        <v>44285</v>
      </c>
      <c r="E283" s="1">
        <v>44304</v>
      </c>
    </row>
    <row r="284" spans="1:5" x14ac:dyDescent="0.25">
      <c r="A284">
        <v>283</v>
      </c>
      <c r="B284">
        <v>303</v>
      </c>
      <c r="C284">
        <v>14784</v>
      </c>
      <c r="D284" s="1">
        <v>44443</v>
      </c>
      <c r="E284" s="1">
        <v>44454</v>
      </c>
    </row>
    <row r="285" spans="1:5" x14ac:dyDescent="0.25">
      <c r="A285">
        <v>284</v>
      </c>
      <c r="B285">
        <v>522</v>
      </c>
      <c r="C285">
        <v>36627</v>
      </c>
      <c r="D285" s="1">
        <v>44315</v>
      </c>
      <c r="E285" s="1">
        <v>44332</v>
      </c>
    </row>
    <row r="286" spans="1:5" x14ac:dyDescent="0.25">
      <c r="A286">
        <v>285</v>
      </c>
      <c r="B286">
        <v>882</v>
      </c>
      <c r="C286">
        <v>41206</v>
      </c>
      <c r="D286" s="1">
        <v>44464</v>
      </c>
      <c r="E286" s="1">
        <v>44489</v>
      </c>
    </row>
    <row r="287" spans="1:5" x14ac:dyDescent="0.25">
      <c r="A287">
        <v>286</v>
      </c>
      <c r="B287">
        <v>998</v>
      </c>
      <c r="C287">
        <v>18840</v>
      </c>
      <c r="D287" s="1">
        <v>44201</v>
      </c>
      <c r="E287" s="1">
        <v>44204</v>
      </c>
    </row>
    <row r="288" spans="1:5" x14ac:dyDescent="0.25">
      <c r="A288">
        <v>287</v>
      </c>
      <c r="B288">
        <v>799</v>
      </c>
      <c r="C288">
        <v>10368</v>
      </c>
      <c r="D288" s="1">
        <v>44448</v>
      </c>
      <c r="E288" s="1">
        <v>44472</v>
      </c>
    </row>
    <row r="289" spans="1:5" x14ac:dyDescent="0.25">
      <c r="A289">
        <v>288</v>
      </c>
      <c r="B289">
        <v>201</v>
      </c>
      <c r="C289">
        <v>36160</v>
      </c>
      <c r="D289" s="1">
        <v>44482</v>
      </c>
      <c r="E289" s="1">
        <v>44485</v>
      </c>
    </row>
    <row r="290" spans="1:5" x14ac:dyDescent="0.25">
      <c r="A290">
        <v>289</v>
      </c>
      <c r="B290">
        <v>977</v>
      </c>
      <c r="C290">
        <v>10046</v>
      </c>
      <c r="D290" s="1">
        <v>44222</v>
      </c>
      <c r="E290" s="1">
        <v>44243</v>
      </c>
    </row>
    <row r="291" spans="1:5" x14ac:dyDescent="0.25">
      <c r="A291">
        <v>290</v>
      </c>
      <c r="B291">
        <v>364</v>
      </c>
      <c r="C291">
        <v>48707</v>
      </c>
      <c r="D291" s="1">
        <v>44409</v>
      </c>
      <c r="E291" s="1">
        <v>44424</v>
      </c>
    </row>
    <row r="292" spans="1:5" x14ac:dyDescent="0.25">
      <c r="A292">
        <v>291</v>
      </c>
      <c r="B292">
        <v>112</v>
      </c>
      <c r="C292">
        <v>50830</v>
      </c>
      <c r="D292" s="1">
        <v>44208</v>
      </c>
      <c r="E292" s="1">
        <v>44232</v>
      </c>
    </row>
    <row r="293" spans="1:5" x14ac:dyDescent="0.25">
      <c r="A293">
        <v>292</v>
      </c>
      <c r="B293">
        <v>337</v>
      </c>
      <c r="C293">
        <v>36699</v>
      </c>
      <c r="D293" s="1">
        <v>44281</v>
      </c>
      <c r="E293" s="1">
        <v>44290</v>
      </c>
    </row>
    <row r="294" spans="1:5" x14ac:dyDescent="0.25">
      <c r="A294">
        <v>293</v>
      </c>
      <c r="B294">
        <v>426</v>
      </c>
      <c r="C294">
        <v>32389</v>
      </c>
      <c r="D294" s="1">
        <v>44413</v>
      </c>
      <c r="E294" s="1">
        <v>44421</v>
      </c>
    </row>
    <row r="295" spans="1:5" x14ac:dyDescent="0.25">
      <c r="A295">
        <v>294</v>
      </c>
      <c r="B295">
        <v>499</v>
      </c>
      <c r="C295">
        <v>50667</v>
      </c>
      <c r="D295" s="1">
        <v>44436</v>
      </c>
      <c r="E295" s="1">
        <v>44454</v>
      </c>
    </row>
    <row r="296" spans="1:5" x14ac:dyDescent="0.25">
      <c r="A296">
        <v>295</v>
      </c>
      <c r="B296">
        <v>412</v>
      </c>
      <c r="C296">
        <v>55019</v>
      </c>
      <c r="D296" s="1">
        <v>44260</v>
      </c>
      <c r="E296" s="1">
        <v>44274</v>
      </c>
    </row>
    <row r="297" spans="1:5" x14ac:dyDescent="0.25">
      <c r="A297">
        <v>296</v>
      </c>
      <c r="B297">
        <v>207</v>
      </c>
      <c r="C297">
        <v>47076</v>
      </c>
      <c r="D297" s="1">
        <v>44491</v>
      </c>
      <c r="E297" s="1">
        <v>44494</v>
      </c>
    </row>
    <row r="298" spans="1:5" x14ac:dyDescent="0.25">
      <c r="A298">
        <v>297</v>
      </c>
      <c r="B298">
        <v>256</v>
      </c>
      <c r="C298">
        <v>23789</v>
      </c>
      <c r="D298" s="1">
        <v>44362</v>
      </c>
      <c r="E298" s="1">
        <v>44374</v>
      </c>
    </row>
    <row r="299" spans="1:5" x14ac:dyDescent="0.25">
      <c r="A299">
        <v>298</v>
      </c>
      <c r="B299">
        <v>58</v>
      </c>
      <c r="C299">
        <v>55984</v>
      </c>
      <c r="D299" s="1">
        <v>44450</v>
      </c>
      <c r="E299" s="1">
        <v>44459</v>
      </c>
    </row>
    <row r="300" spans="1:5" x14ac:dyDescent="0.25">
      <c r="A300">
        <v>299</v>
      </c>
      <c r="B300">
        <v>994</v>
      </c>
      <c r="C300">
        <v>58159</v>
      </c>
      <c r="D300" s="1">
        <v>44208</v>
      </c>
      <c r="E300" s="1">
        <v>44230</v>
      </c>
    </row>
    <row r="301" spans="1:5" x14ac:dyDescent="0.25">
      <c r="A301">
        <v>300</v>
      </c>
      <c r="B301">
        <v>912</v>
      </c>
      <c r="C301">
        <v>47255</v>
      </c>
      <c r="D301" s="1">
        <v>44469</v>
      </c>
      <c r="E301" s="1">
        <v>44494</v>
      </c>
    </row>
    <row r="302" spans="1:5" x14ac:dyDescent="0.25">
      <c r="A302">
        <v>301</v>
      </c>
      <c r="B302">
        <v>535</v>
      </c>
      <c r="C302">
        <v>12986</v>
      </c>
      <c r="D302" s="1">
        <v>44368</v>
      </c>
      <c r="E302" s="1">
        <v>44372</v>
      </c>
    </row>
    <row r="303" spans="1:5" x14ac:dyDescent="0.25">
      <c r="A303">
        <v>302</v>
      </c>
      <c r="B303">
        <v>156</v>
      </c>
      <c r="C303">
        <v>32298</v>
      </c>
      <c r="D303" s="1">
        <v>44366</v>
      </c>
      <c r="E303" s="1">
        <v>44384</v>
      </c>
    </row>
    <row r="304" spans="1:5" x14ac:dyDescent="0.25">
      <c r="A304">
        <v>303</v>
      </c>
      <c r="B304">
        <v>758</v>
      </c>
      <c r="C304">
        <v>58670</v>
      </c>
      <c r="D304" s="1">
        <v>44441</v>
      </c>
      <c r="E304" s="1">
        <v>44450</v>
      </c>
    </row>
    <row r="305" spans="1:5" x14ac:dyDescent="0.25">
      <c r="A305">
        <v>304</v>
      </c>
      <c r="B305">
        <v>537</v>
      </c>
      <c r="C305">
        <v>27293</v>
      </c>
      <c r="D305" s="1">
        <v>44296</v>
      </c>
      <c r="E305" s="1">
        <v>44319</v>
      </c>
    </row>
    <row r="306" spans="1:5" x14ac:dyDescent="0.25">
      <c r="A306">
        <v>305</v>
      </c>
      <c r="B306">
        <v>234</v>
      </c>
      <c r="C306">
        <v>13377</v>
      </c>
      <c r="D306" s="1">
        <v>44386</v>
      </c>
      <c r="E306" s="1">
        <v>44403</v>
      </c>
    </row>
    <row r="307" spans="1:5" x14ac:dyDescent="0.25">
      <c r="A307">
        <v>306</v>
      </c>
      <c r="B307">
        <v>747</v>
      </c>
      <c r="C307">
        <v>51492</v>
      </c>
      <c r="D307" s="1">
        <v>44485</v>
      </c>
      <c r="E307" s="1">
        <v>44488</v>
      </c>
    </row>
    <row r="308" spans="1:5" x14ac:dyDescent="0.25">
      <c r="A308">
        <v>307</v>
      </c>
      <c r="B308">
        <v>679</v>
      </c>
      <c r="C308">
        <v>17726</v>
      </c>
      <c r="D308" s="1">
        <v>44480</v>
      </c>
      <c r="E308" s="1">
        <v>44497</v>
      </c>
    </row>
    <row r="309" spans="1:5" x14ac:dyDescent="0.25">
      <c r="A309">
        <v>308</v>
      </c>
      <c r="B309">
        <v>549</v>
      </c>
      <c r="C309">
        <v>18834</v>
      </c>
      <c r="D309" s="1">
        <v>44240</v>
      </c>
      <c r="E309" s="1">
        <v>44263</v>
      </c>
    </row>
    <row r="310" spans="1:5" x14ac:dyDescent="0.25">
      <c r="A310">
        <v>309</v>
      </c>
      <c r="B310">
        <v>390</v>
      </c>
      <c r="C310">
        <v>26229</v>
      </c>
      <c r="D310" s="1">
        <v>44203</v>
      </c>
      <c r="E310" s="1">
        <v>44221</v>
      </c>
    </row>
    <row r="311" spans="1:5" x14ac:dyDescent="0.25">
      <c r="A311">
        <v>310</v>
      </c>
      <c r="B311">
        <v>348</v>
      </c>
      <c r="C311">
        <v>18372</v>
      </c>
      <c r="D311" s="1">
        <v>44311</v>
      </c>
      <c r="E311" s="1">
        <v>44331</v>
      </c>
    </row>
    <row r="312" spans="1:5" x14ac:dyDescent="0.25">
      <c r="A312">
        <v>311</v>
      </c>
      <c r="B312">
        <v>807</v>
      </c>
      <c r="C312">
        <v>21226</v>
      </c>
      <c r="D312" s="1">
        <v>44262</v>
      </c>
      <c r="E312" s="1">
        <v>44280</v>
      </c>
    </row>
    <row r="313" spans="1:5" x14ac:dyDescent="0.25">
      <c r="A313">
        <v>312</v>
      </c>
      <c r="B313">
        <v>683</v>
      </c>
      <c r="C313">
        <v>38591</v>
      </c>
      <c r="D313" s="1">
        <v>44383</v>
      </c>
      <c r="E313" s="1">
        <v>44408</v>
      </c>
    </row>
    <row r="314" spans="1:5" x14ac:dyDescent="0.25">
      <c r="A314">
        <v>313</v>
      </c>
      <c r="B314">
        <v>266</v>
      </c>
      <c r="C314">
        <v>24507</v>
      </c>
      <c r="D314" s="1">
        <v>44349</v>
      </c>
      <c r="E314" s="1">
        <v>44358</v>
      </c>
    </row>
    <row r="315" spans="1:5" x14ac:dyDescent="0.25">
      <c r="A315">
        <v>314</v>
      </c>
      <c r="B315">
        <v>95</v>
      </c>
      <c r="C315">
        <v>49262</v>
      </c>
      <c r="D315" s="1">
        <v>44422</v>
      </c>
      <c r="E315" s="1">
        <v>44425</v>
      </c>
    </row>
    <row r="316" spans="1:5" x14ac:dyDescent="0.25">
      <c r="A316">
        <v>315</v>
      </c>
      <c r="B316">
        <v>239</v>
      </c>
      <c r="C316">
        <v>18075</v>
      </c>
      <c r="D316" s="1">
        <v>44291</v>
      </c>
      <c r="E316" s="1">
        <v>44311</v>
      </c>
    </row>
    <row r="317" spans="1:5" x14ac:dyDescent="0.25">
      <c r="A317">
        <v>316</v>
      </c>
      <c r="B317">
        <v>179</v>
      </c>
      <c r="C317">
        <v>59876</v>
      </c>
      <c r="D317" s="1">
        <v>44451</v>
      </c>
      <c r="E317" s="1">
        <v>44459</v>
      </c>
    </row>
    <row r="318" spans="1:5" x14ac:dyDescent="0.25">
      <c r="A318">
        <v>317</v>
      </c>
      <c r="B318">
        <v>876</v>
      </c>
      <c r="C318">
        <v>18204</v>
      </c>
      <c r="D318" s="1">
        <v>44309</v>
      </c>
      <c r="E318" s="1">
        <v>44312</v>
      </c>
    </row>
    <row r="319" spans="1:5" x14ac:dyDescent="0.25">
      <c r="A319">
        <v>318</v>
      </c>
      <c r="B319">
        <v>433</v>
      </c>
      <c r="C319">
        <v>39332</v>
      </c>
      <c r="D319" s="1">
        <v>44227</v>
      </c>
      <c r="E319" s="1">
        <v>44244</v>
      </c>
    </row>
    <row r="320" spans="1:5" x14ac:dyDescent="0.25">
      <c r="A320">
        <v>319</v>
      </c>
      <c r="B320">
        <v>933</v>
      </c>
      <c r="C320">
        <v>29837</v>
      </c>
      <c r="D320" s="1">
        <v>44430</v>
      </c>
      <c r="E320" s="1">
        <v>44455</v>
      </c>
    </row>
    <row r="321" spans="1:5" x14ac:dyDescent="0.25">
      <c r="A321">
        <v>320</v>
      </c>
      <c r="B321">
        <v>41</v>
      </c>
      <c r="C321">
        <v>19693</v>
      </c>
      <c r="D321" s="1">
        <v>44430</v>
      </c>
      <c r="E321" s="1">
        <v>44451</v>
      </c>
    </row>
    <row r="322" spans="1:5" x14ac:dyDescent="0.25">
      <c r="A322">
        <v>321</v>
      </c>
      <c r="B322">
        <v>833</v>
      </c>
      <c r="C322">
        <v>36589</v>
      </c>
      <c r="D322" s="1">
        <v>44434</v>
      </c>
      <c r="E322" s="1">
        <v>44439</v>
      </c>
    </row>
    <row r="323" spans="1:5" x14ac:dyDescent="0.25">
      <c r="A323">
        <v>322</v>
      </c>
      <c r="B323">
        <v>686</v>
      </c>
      <c r="C323">
        <v>41400</v>
      </c>
      <c r="D323" s="1">
        <v>44425</v>
      </c>
      <c r="E323" s="1">
        <v>44451</v>
      </c>
    </row>
    <row r="324" spans="1:5" x14ac:dyDescent="0.25">
      <c r="A324">
        <v>323</v>
      </c>
      <c r="B324">
        <v>852</v>
      </c>
      <c r="C324">
        <v>11437</v>
      </c>
      <c r="D324" s="1">
        <v>44278</v>
      </c>
      <c r="E324" s="1">
        <v>44299</v>
      </c>
    </row>
    <row r="325" spans="1:5" x14ac:dyDescent="0.25">
      <c r="A325">
        <v>324</v>
      </c>
      <c r="B325">
        <v>99</v>
      </c>
      <c r="C325">
        <v>10411</v>
      </c>
      <c r="D325" s="1">
        <v>44382</v>
      </c>
      <c r="E325" s="1">
        <v>44393</v>
      </c>
    </row>
    <row r="326" spans="1:5" x14ac:dyDescent="0.25">
      <c r="A326">
        <v>325</v>
      </c>
      <c r="B326">
        <v>318</v>
      </c>
      <c r="C326">
        <v>18010</v>
      </c>
      <c r="D326" s="1">
        <v>44327</v>
      </c>
      <c r="E326" s="1">
        <v>44344</v>
      </c>
    </row>
    <row r="327" spans="1:5" x14ac:dyDescent="0.25">
      <c r="A327">
        <v>326</v>
      </c>
      <c r="B327">
        <v>199</v>
      </c>
      <c r="C327">
        <v>15380</v>
      </c>
      <c r="D327" s="1">
        <v>44369</v>
      </c>
      <c r="E327" s="1">
        <v>44378</v>
      </c>
    </row>
    <row r="328" spans="1:5" x14ac:dyDescent="0.25">
      <c r="A328">
        <v>327</v>
      </c>
      <c r="B328">
        <v>710</v>
      </c>
      <c r="C328">
        <v>11611</v>
      </c>
      <c r="D328" s="1">
        <v>44405</v>
      </c>
      <c r="E328" s="1">
        <v>44408</v>
      </c>
    </row>
    <row r="329" spans="1:5" x14ac:dyDescent="0.25">
      <c r="A329">
        <v>328</v>
      </c>
      <c r="B329">
        <v>246</v>
      </c>
      <c r="C329">
        <v>26653</v>
      </c>
      <c r="D329" s="1">
        <v>44300</v>
      </c>
      <c r="E329" s="1">
        <v>44324</v>
      </c>
    </row>
    <row r="330" spans="1:5" x14ac:dyDescent="0.25">
      <c r="A330">
        <v>329</v>
      </c>
      <c r="B330">
        <v>820</v>
      </c>
      <c r="C330">
        <v>58708</v>
      </c>
      <c r="D330" s="1">
        <v>44316</v>
      </c>
      <c r="E330" s="1">
        <v>44340</v>
      </c>
    </row>
    <row r="331" spans="1:5" x14ac:dyDescent="0.25">
      <c r="A331">
        <v>330</v>
      </c>
      <c r="B331">
        <v>887</v>
      </c>
      <c r="C331">
        <v>31700</v>
      </c>
      <c r="D331" s="1">
        <v>44267</v>
      </c>
      <c r="E331" s="1">
        <v>44294</v>
      </c>
    </row>
    <row r="332" spans="1:5" x14ac:dyDescent="0.25">
      <c r="A332">
        <v>331</v>
      </c>
      <c r="B332">
        <v>414</v>
      </c>
      <c r="C332">
        <v>38796</v>
      </c>
      <c r="D332" s="1">
        <v>44273</v>
      </c>
      <c r="E332" s="1">
        <v>44278</v>
      </c>
    </row>
    <row r="333" spans="1:5" x14ac:dyDescent="0.25">
      <c r="A333">
        <v>332</v>
      </c>
      <c r="B333">
        <v>466</v>
      </c>
      <c r="C333">
        <v>12799</v>
      </c>
      <c r="D333" s="1">
        <v>44268</v>
      </c>
      <c r="E333" s="1">
        <v>44269</v>
      </c>
    </row>
    <row r="334" spans="1:5" x14ac:dyDescent="0.25">
      <c r="A334">
        <v>333</v>
      </c>
      <c r="B334">
        <v>367</v>
      </c>
      <c r="C334">
        <v>21091</v>
      </c>
      <c r="D334" s="1">
        <v>44487</v>
      </c>
      <c r="E334" s="1">
        <v>44509</v>
      </c>
    </row>
    <row r="335" spans="1:5" x14ac:dyDescent="0.25">
      <c r="A335">
        <v>334</v>
      </c>
      <c r="B335">
        <v>539</v>
      </c>
      <c r="C335">
        <v>32277</v>
      </c>
      <c r="D335" s="1">
        <v>44328</v>
      </c>
      <c r="E335" s="1">
        <v>44339</v>
      </c>
    </row>
    <row r="336" spans="1:5" x14ac:dyDescent="0.25">
      <c r="A336">
        <v>335</v>
      </c>
      <c r="B336">
        <v>485</v>
      </c>
      <c r="C336">
        <v>51638</v>
      </c>
      <c r="D336" s="1">
        <v>44469</v>
      </c>
      <c r="E336" s="1">
        <v>44493</v>
      </c>
    </row>
    <row r="337" spans="1:5" x14ac:dyDescent="0.25">
      <c r="A337">
        <v>336</v>
      </c>
      <c r="B337">
        <v>615</v>
      </c>
      <c r="C337">
        <v>16829</v>
      </c>
      <c r="D337" s="1">
        <v>44341</v>
      </c>
      <c r="E337" s="1">
        <v>44344</v>
      </c>
    </row>
    <row r="338" spans="1:5" x14ac:dyDescent="0.25">
      <c r="A338">
        <v>337</v>
      </c>
      <c r="B338">
        <v>341</v>
      </c>
      <c r="C338">
        <v>49047</v>
      </c>
      <c r="D338" s="1">
        <v>44410</v>
      </c>
      <c r="E338" s="1">
        <v>44412</v>
      </c>
    </row>
    <row r="339" spans="1:5" x14ac:dyDescent="0.25">
      <c r="A339">
        <v>338</v>
      </c>
      <c r="B339">
        <v>630</v>
      </c>
      <c r="C339">
        <v>12762</v>
      </c>
      <c r="D339" s="1">
        <v>44222</v>
      </c>
      <c r="E339" s="1">
        <v>44240</v>
      </c>
    </row>
    <row r="340" spans="1:5" x14ac:dyDescent="0.25">
      <c r="A340">
        <v>339</v>
      </c>
      <c r="B340">
        <v>409</v>
      </c>
      <c r="C340">
        <v>15556</v>
      </c>
      <c r="D340" s="1">
        <v>44292</v>
      </c>
      <c r="E340" s="1">
        <v>44299</v>
      </c>
    </row>
    <row r="341" spans="1:5" x14ac:dyDescent="0.25">
      <c r="A341">
        <v>340</v>
      </c>
      <c r="B341">
        <v>841</v>
      </c>
      <c r="C341">
        <v>56172</v>
      </c>
      <c r="D341" s="1">
        <v>44394</v>
      </c>
      <c r="E341" s="1">
        <v>44421</v>
      </c>
    </row>
    <row r="342" spans="1:5" x14ac:dyDescent="0.25">
      <c r="A342">
        <v>341</v>
      </c>
      <c r="B342">
        <v>602</v>
      </c>
      <c r="C342">
        <v>13882</v>
      </c>
      <c r="D342" s="1">
        <v>44234</v>
      </c>
      <c r="E342" s="1">
        <v>44236</v>
      </c>
    </row>
    <row r="343" spans="1:5" x14ac:dyDescent="0.25">
      <c r="A343">
        <v>342</v>
      </c>
      <c r="B343">
        <v>348</v>
      </c>
      <c r="C343">
        <v>29452</v>
      </c>
      <c r="D343" s="1">
        <v>44432</v>
      </c>
      <c r="E343" s="1">
        <v>44447</v>
      </c>
    </row>
    <row r="344" spans="1:5" x14ac:dyDescent="0.25">
      <c r="A344">
        <v>343</v>
      </c>
      <c r="B344">
        <v>673</v>
      </c>
      <c r="C344">
        <v>37831</v>
      </c>
      <c r="D344" s="1">
        <v>44456</v>
      </c>
      <c r="E344" s="1">
        <v>44475</v>
      </c>
    </row>
    <row r="345" spans="1:5" x14ac:dyDescent="0.25">
      <c r="A345">
        <v>344</v>
      </c>
      <c r="B345">
        <v>526</v>
      </c>
      <c r="C345">
        <v>44938</v>
      </c>
      <c r="D345" s="1">
        <v>44424</v>
      </c>
      <c r="E345" s="1">
        <v>44445</v>
      </c>
    </row>
    <row r="346" spans="1:5" x14ac:dyDescent="0.25">
      <c r="A346">
        <v>345</v>
      </c>
      <c r="B346">
        <v>711</v>
      </c>
      <c r="C346">
        <v>17146</v>
      </c>
      <c r="D346" s="1">
        <v>44241</v>
      </c>
      <c r="E346" s="1">
        <v>44260</v>
      </c>
    </row>
    <row r="347" spans="1:5" x14ac:dyDescent="0.25">
      <c r="A347">
        <v>346</v>
      </c>
      <c r="B347">
        <v>739</v>
      </c>
      <c r="C347">
        <v>35045</v>
      </c>
      <c r="D347" s="1">
        <v>44278</v>
      </c>
      <c r="E347" s="1">
        <v>44292</v>
      </c>
    </row>
    <row r="348" spans="1:5" x14ac:dyDescent="0.25">
      <c r="A348">
        <v>347</v>
      </c>
      <c r="B348">
        <v>209</v>
      </c>
      <c r="C348">
        <v>18829</v>
      </c>
      <c r="D348" s="1">
        <v>44345</v>
      </c>
      <c r="E348" s="1">
        <v>44361</v>
      </c>
    </row>
    <row r="349" spans="1:5" x14ac:dyDescent="0.25">
      <c r="A349">
        <v>348</v>
      </c>
      <c r="B349">
        <v>732</v>
      </c>
      <c r="C349">
        <v>42741</v>
      </c>
      <c r="D349" s="1">
        <v>44476</v>
      </c>
      <c r="E349" s="1">
        <v>44497</v>
      </c>
    </row>
    <row r="350" spans="1:5" x14ac:dyDescent="0.25">
      <c r="A350">
        <v>349</v>
      </c>
      <c r="B350">
        <v>847</v>
      </c>
      <c r="C350">
        <v>36910</v>
      </c>
      <c r="D350" s="1">
        <v>44299</v>
      </c>
      <c r="E350" s="1">
        <v>44315</v>
      </c>
    </row>
    <row r="351" spans="1:5" x14ac:dyDescent="0.25">
      <c r="A351">
        <v>350</v>
      </c>
      <c r="B351">
        <v>869</v>
      </c>
      <c r="C351">
        <v>49770</v>
      </c>
      <c r="D351" s="1">
        <v>44241</v>
      </c>
      <c r="E351" s="1">
        <v>44257</v>
      </c>
    </row>
    <row r="352" spans="1:5" x14ac:dyDescent="0.25">
      <c r="A352">
        <v>351</v>
      </c>
      <c r="B352">
        <v>478</v>
      </c>
      <c r="C352">
        <v>37332</v>
      </c>
      <c r="D352" s="1">
        <v>44318</v>
      </c>
      <c r="E352" s="1">
        <v>44320</v>
      </c>
    </row>
    <row r="353" spans="1:5" x14ac:dyDescent="0.25">
      <c r="A353">
        <v>352</v>
      </c>
      <c r="B353">
        <v>52</v>
      </c>
      <c r="C353">
        <v>13270</v>
      </c>
      <c r="D353" s="1">
        <v>44477</v>
      </c>
      <c r="E353" s="1">
        <v>44479</v>
      </c>
    </row>
    <row r="354" spans="1:5" x14ac:dyDescent="0.25">
      <c r="A354">
        <v>353</v>
      </c>
      <c r="B354">
        <v>774</v>
      </c>
      <c r="C354">
        <v>46198</v>
      </c>
      <c r="D354" s="1">
        <v>44285</v>
      </c>
      <c r="E354" s="1">
        <v>44291</v>
      </c>
    </row>
    <row r="355" spans="1:5" x14ac:dyDescent="0.25">
      <c r="A355">
        <v>354</v>
      </c>
      <c r="B355">
        <v>18</v>
      </c>
      <c r="C355">
        <v>33908</v>
      </c>
      <c r="D355" s="1">
        <v>44253</v>
      </c>
      <c r="E355" s="1">
        <v>44263</v>
      </c>
    </row>
    <row r="356" spans="1:5" x14ac:dyDescent="0.25">
      <c r="A356">
        <v>355</v>
      </c>
      <c r="B356">
        <v>46</v>
      </c>
      <c r="C356">
        <v>33100</v>
      </c>
      <c r="D356" s="1">
        <v>44300</v>
      </c>
      <c r="E356" s="1">
        <v>44310</v>
      </c>
    </row>
    <row r="357" spans="1:5" x14ac:dyDescent="0.25">
      <c r="A357">
        <v>356</v>
      </c>
      <c r="B357">
        <v>236</v>
      </c>
      <c r="C357">
        <v>34259</v>
      </c>
      <c r="D357" s="1">
        <v>44287</v>
      </c>
      <c r="E357" s="1">
        <v>44301</v>
      </c>
    </row>
    <row r="358" spans="1:5" x14ac:dyDescent="0.25">
      <c r="A358">
        <v>357</v>
      </c>
      <c r="B358">
        <v>70</v>
      </c>
      <c r="C358">
        <v>30735</v>
      </c>
      <c r="D358" s="1">
        <v>44235</v>
      </c>
      <c r="E358" s="1">
        <v>44240</v>
      </c>
    </row>
    <row r="359" spans="1:5" x14ac:dyDescent="0.25">
      <c r="A359">
        <v>358</v>
      </c>
      <c r="B359">
        <v>796</v>
      </c>
      <c r="C359">
        <v>41343</v>
      </c>
      <c r="D359" s="1">
        <v>44293</v>
      </c>
      <c r="E359" s="1">
        <v>44298</v>
      </c>
    </row>
    <row r="360" spans="1:5" x14ac:dyDescent="0.25">
      <c r="A360">
        <v>359</v>
      </c>
      <c r="B360">
        <v>661</v>
      </c>
      <c r="C360">
        <v>47911</v>
      </c>
      <c r="D360" s="1">
        <v>44332</v>
      </c>
      <c r="E360" s="1">
        <v>44347</v>
      </c>
    </row>
    <row r="361" spans="1:5" x14ac:dyDescent="0.25">
      <c r="A361">
        <v>360</v>
      </c>
      <c r="B361">
        <v>870</v>
      </c>
      <c r="C361">
        <v>45309</v>
      </c>
      <c r="D361" s="1">
        <v>44411</v>
      </c>
      <c r="E361" s="1">
        <v>44416</v>
      </c>
    </row>
    <row r="362" spans="1:5" x14ac:dyDescent="0.25">
      <c r="A362">
        <v>361</v>
      </c>
      <c r="B362">
        <v>988</v>
      </c>
      <c r="C362">
        <v>18831</v>
      </c>
      <c r="D362" s="1">
        <v>44233</v>
      </c>
      <c r="E362" s="1">
        <v>44252</v>
      </c>
    </row>
    <row r="363" spans="1:5" x14ac:dyDescent="0.25">
      <c r="A363">
        <v>362</v>
      </c>
      <c r="B363">
        <v>96</v>
      </c>
      <c r="C363">
        <v>21601</v>
      </c>
      <c r="D363" s="1">
        <v>44469</v>
      </c>
      <c r="E363" s="1">
        <v>44476</v>
      </c>
    </row>
    <row r="364" spans="1:5" x14ac:dyDescent="0.25">
      <c r="A364">
        <v>363</v>
      </c>
      <c r="B364">
        <v>882</v>
      </c>
      <c r="C364">
        <v>57405</v>
      </c>
      <c r="D364" s="1">
        <v>44221</v>
      </c>
      <c r="E364" s="1">
        <v>44248</v>
      </c>
    </row>
    <row r="365" spans="1:5" x14ac:dyDescent="0.25">
      <c r="A365">
        <v>364</v>
      </c>
      <c r="B365">
        <v>925</v>
      </c>
      <c r="C365">
        <v>25525</v>
      </c>
      <c r="D365" s="1">
        <v>44268</v>
      </c>
      <c r="E365" s="1">
        <v>44289</v>
      </c>
    </row>
    <row r="366" spans="1:5" x14ac:dyDescent="0.25">
      <c r="A366">
        <v>365</v>
      </c>
      <c r="B366">
        <v>485</v>
      </c>
      <c r="C366">
        <v>37396</v>
      </c>
      <c r="D366" s="1">
        <v>44300</v>
      </c>
      <c r="E366" s="1">
        <v>44311</v>
      </c>
    </row>
    <row r="367" spans="1:5" x14ac:dyDescent="0.25">
      <c r="A367">
        <v>366</v>
      </c>
      <c r="B367">
        <v>334</v>
      </c>
      <c r="C367">
        <v>43210</v>
      </c>
      <c r="D367" s="1">
        <v>44392</v>
      </c>
      <c r="E367" s="1">
        <v>44407</v>
      </c>
    </row>
    <row r="368" spans="1:5" x14ac:dyDescent="0.25">
      <c r="A368">
        <v>367</v>
      </c>
      <c r="B368">
        <v>181</v>
      </c>
      <c r="C368">
        <v>35564</v>
      </c>
      <c r="D368" s="1">
        <v>44247</v>
      </c>
      <c r="E368" s="1">
        <v>44274</v>
      </c>
    </row>
    <row r="369" spans="1:5" x14ac:dyDescent="0.25">
      <c r="A369">
        <v>368</v>
      </c>
      <c r="B369">
        <v>556</v>
      </c>
      <c r="C369">
        <v>15258</v>
      </c>
      <c r="D369" s="1">
        <v>44441</v>
      </c>
      <c r="E369" s="1">
        <v>44460</v>
      </c>
    </row>
    <row r="370" spans="1:5" x14ac:dyDescent="0.25">
      <c r="A370">
        <v>369</v>
      </c>
      <c r="B370">
        <v>729</v>
      </c>
      <c r="C370">
        <v>24488</v>
      </c>
      <c r="D370" s="1">
        <v>44281</v>
      </c>
      <c r="E370" s="1">
        <v>44304</v>
      </c>
    </row>
    <row r="371" spans="1:5" x14ac:dyDescent="0.25">
      <c r="A371">
        <v>370</v>
      </c>
      <c r="B371">
        <v>986</v>
      </c>
      <c r="C371">
        <v>53990</v>
      </c>
      <c r="D371" s="1">
        <v>44218</v>
      </c>
      <c r="E371" s="1">
        <v>44238</v>
      </c>
    </row>
    <row r="372" spans="1:5" x14ac:dyDescent="0.25">
      <c r="A372">
        <v>371</v>
      </c>
      <c r="B372">
        <v>727</v>
      </c>
      <c r="C372">
        <v>28931</v>
      </c>
      <c r="D372" s="1">
        <v>44437</v>
      </c>
      <c r="E372" s="1">
        <v>44454</v>
      </c>
    </row>
    <row r="373" spans="1:5" x14ac:dyDescent="0.25">
      <c r="A373">
        <v>372</v>
      </c>
      <c r="B373">
        <v>991</v>
      </c>
      <c r="C373">
        <v>51705</v>
      </c>
      <c r="D373" s="1">
        <v>44269</v>
      </c>
      <c r="E373" s="1">
        <v>44274</v>
      </c>
    </row>
    <row r="374" spans="1:5" x14ac:dyDescent="0.25">
      <c r="A374">
        <v>373</v>
      </c>
      <c r="B374">
        <v>581</v>
      </c>
      <c r="C374">
        <v>25727</v>
      </c>
      <c r="D374" s="1">
        <v>44268</v>
      </c>
      <c r="E374" s="1">
        <v>44289</v>
      </c>
    </row>
    <row r="375" spans="1:5" x14ac:dyDescent="0.25">
      <c r="A375">
        <v>374</v>
      </c>
      <c r="B375">
        <v>981</v>
      </c>
      <c r="C375">
        <v>25047</v>
      </c>
      <c r="D375" s="1">
        <v>44352</v>
      </c>
      <c r="E375" s="1">
        <v>44367</v>
      </c>
    </row>
    <row r="376" spans="1:5" x14ac:dyDescent="0.25">
      <c r="A376">
        <v>375</v>
      </c>
      <c r="B376">
        <v>655</v>
      </c>
      <c r="C376">
        <v>19991</v>
      </c>
      <c r="D376" s="1">
        <v>44216</v>
      </c>
      <c r="E376" s="1">
        <v>44222</v>
      </c>
    </row>
    <row r="377" spans="1:5" x14ac:dyDescent="0.25">
      <c r="A377">
        <v>376</v>
      </c>
      <c r="B377">
        <v>571</v>
      </c>
      <c r="C377">
        <v>15454</v>
      </c>
      <c r="D377" s="1">
        <v>44381</v>
      </c>
      <c r="E377" s="1">
        <v>44394</v>
      </c>
    </row>
    <row r="378" spans="1:5" x14ac:dyDescent="0.25">
      <c r="A378">
        <v>377</v>
      </c>
      <c r="B378">
        <v>21</v>
      </c>
      <c r="C378">
        <v>24815</v>
      </c>
      <c r="D378" s="1">
        <v>44335</v>
      </c>
      <c r="E378" s="1">
        <v>44344</v>
      </c>
    </row>
    <row r="379" spans="1:5" x14ac:dyDescent="0.25">
      <c r="A379">
        <v>378</v>
      </c>
      <c r="B379">
        <v>623</v>
      </c>
      <c r="C379">
        <v>37922</v>
      </c>
      <c r="D379" s="1">
        <v>44468</v>
      </c>
      <c r="E379" s="1">
        <v>44494</v>
      </c>
    </row>
    <row r="380" spans="1:5" x14ac:dyDescent="0.25">
      <c r="A380">
        <v>379</v>
      </c>
      <c r="B380">
        <v>467</v>
      </c>
      <c r="C380">
        <v>15378</v>
      </c>
      <c r="D380" s="1">
        <v>44240</v>
      </c>
      <c r="E380" s="1">
        <v>44242</v>
      </c>
    </row>
    <row r="381" spans="1:5" x14ac:dyDescent="0.25">
      <c r="A381">
        <v>380</v>
      </c>
      <c r="B381">
        <v>75</v>
      </c>
      <c r="C381">
        <v>13269</v>
      </c>
      <c r="D381" s="1">
        <v>44277</v>
      </c>
      <c r="E381" s="1">
        <v>44283</v>
      </c>
    </row>
    <row r="382" spans="1:5" x14ac:dyDescent="0.25">
      <c r="A382">
        <v>381</v>
      </c>
      <c r="B382">
        <v>258</v>
      </c>
      <c r="C382">
        <v>36550</v>
      </c>
      <c r="D382" s="1">
        <v>44297</v>
      </c>
      <c r="E382" s="1">
        <v>44319</v>
      </c>
    </row>
    <row r="383" spans="1:5" x14ac:dyDescent="0.25">
      <c r="A383">
        <v>382</v>
      </c>
      <c r="B383">
        <v>791</v>
      </c>
      <c r="C383">
        <v>24647</v>
      </c>
      <c r="D383" s="1">
        <v>44320</v>
      </c>
      <c r="E383" s="1">
        <v>44331</v>
      </c>
    </row>
    <row r="384" spans="1:5" x14ac:dyDescent="0.25">
      <c r="A384">
        <v>383</v>
      </c>
      <c r="B384">
        <v>469</v>
      </c>
      <c r="C384">
        <v>36564</v>
      </c>
      <c r="D384" s="1">
        <v>44447</v>
      </c>
      <c r="E384" s="1">
        <v>44453</v>
      </c>
    </row>
    <row r="385" spans="1:5" x14ac:dyDescent="0.25">
      <c r="A385">
        <v>384</v>
      </c>
      <c r="B385">
        <v>709</v>
      </c>
      <c r="C385">
        <v>39383</v>
      </c>
      <c r="D385" s="1">
        <v>44343</v>
      </c>
      <c r="E385" s="1">
        <v>44369</v>
      </c>
    </row>
    <row r="386" spans="1:5" x14ac:dyDescent="0.25">
      <c r="A386">
        <v>385</v>
      </c>
      <c r="B386">
        <v>146</v>
      </c>
      <c r="C386">
        <v>43155</v>
      </c>
      <c r="D386" s="1">
        <v>44416</v>
      </c>
      <c r="E386" s="1">
        <v>44432</v>
      </c>
    </row>
    <row r="387" spans="1:5" x14ac:dyDescent="0.25">
      <c r="A387">
        <v>386</v>
      </c>
      <c r="B387">
        <v>458</v>
      </c>
      <c r="C387">
        <v>34948</v>
      </c>
      <c r="D387" s="1">
        <v>44241</v>
      </c>
      <c r="E387" s="1">
        <v>44258</v>
      </c>
    </row>
    <row r="388" spans="1:5" x14ac:dyDescent="0.25">
      <c r="A388">
        <v>387</v>
      </c>
      <c r="B388">
        <v>341</v>
      </c>
      <c r="C388">
        <v>34491</v>
      </c>
      <c r="D388" s="1">
        <v>44358</v>
      </c>
      <c r="E388" s="1">
        <v>44361</v>
      </c>
    </row>
    <row r="389" spans="1:5" x14ac:dyDescent="0.25">
      <c r="A389">
        <v>388</v>
      </c>
      <c r="B389">
        <v>601</v>
      </c>
      <c r="C389">
        <v>34341</v>
      </c>
      <c r="D389" s="1">
        <v>44239</v>
      </c>
      <c r="E389" s="1">
        <v>44244</v>
      </c>
    </row>
    <row r="390" spans="1:5" x14ac:dyDescent="0.25">
      <c r="A390">
        <v>389</v>
      </c>
      <c r="B390">
        <v>643</v>
      </c>
      <c r="C390">
        <v>42818</v>
      </c>
      <c r="D390" s="1">
        <v>44306</v>
      </c>
      <c r="E390" s="1">
        <v>44309</v>
      </c>
    </row>
    <row r="391" spans="1:5" x14ac:dyDescent="0.25">
      <c r="A391">
        <v>390</v>
      </c>
      <c r="B391">
        <v>206</v>
      </c>
      <c r="C391">
        <v>57651</v>
      </c>
      <c r="D391" s="1">
        <v>44216</v>
      </c>
      <c r="E391" s="1">
        <v>44220</v>
      </c>
    </row>
    <row r="392" spans="1:5" x14ac:dyDescent="0.25">
      <c r="A392">
        <v>391</v>
      </c>
      <c r="B392">
        <v>726</v>
      </c>
      <c r="C392">
        <v>24661</v>
      </c>
      <c r="D392" s="1">
        <v>44332</v>
      </c>
      <c r="E392" s="1">
        <v>44353</v>
      </c>
    </row>
    <row r="393" spans="1:5" x14ac:dyDescent="0.25">
      <c r="A393">
        <v>392</v>
      </c>
      <c r="B393">
        <v>840</v>
      </c>
      <c r="C393">
        <v>32036</v>
      </c>
      <c r="D393" s="1">
        <v>44208</v>
      </c>
      <c r="E393" s="1">
        <v>44221</v>
      </c>
    </row>
    <row r="394" spans="1:5" x14ac:dyDescent="0.25">
      <c r="A394">
        <v>393</v>
      </c>
      <c r="B394">
        <v>803</v>
      </c>
      <c r="C394">
        <v>24994</v>
      </c>
      <c r="D394" s="1">
        <v>44322</v>
      </c>
      <c r="E394" s="1">
        <v>44343</v>
      </c>
    </row>
    <row r="395" spans="1:5" x14ac:dyDescent="0.25">
      <c r="A395">
        <v>394</v>
      </c>
      <c r="B395">
        <v>508</v>
      </c>
      <c r="C395">
        <v>18584</v>
      </c>
      <c r="D395" s="1">
        <v>44445</v>
      </c>
      <c r="E395" s="1">
        <v>44449</v>
      </c>
    </row>
    <row r="396" spans="1:5" x14ac:dyDescent="0.25">
      <c r="A396">
        <v>395</v>
      </c>
      <c r="B396">
        <v>728</v>
      </c>
      <c r="C396">
        <v>24101</v>
      </c>
      <c r="D396" s="1">
        <v>44281</v>
      </c>
      <c r="E396" s="1">
        <v>44288</v>
      </c>
    </row>
    <row r="397" spans="1:5" x14ac:dyDescent="0.25">
      <c r="A397">
        <v>396</v>
      </c>
      <c r="B397">
        <v>461</v>
      </c>
      <c r="C397">
        <v>57491</v>
      </c>
      <c r="D397" s="1">
        <v>44253</v>
      </c>
      <c r="E397" s="1">
        <v>44258</v>
      </c>
    </row>
    <row r="398" spans="1:5" x14ac:dyDescent="0.25">
      <c r="A398">
        <v>397</v>
      </c>
      <c r="B398">
        <v>446</v>
      </c>
      <c r="C398">
        <v>33872</v>
      </c>
      <c r="D398" s="1">
        <v>44230</v>
      </c>
      <c r="E398" s="1">
        <v>44249</v>
      </c>
    </row>
    <row r="399" spans="1:5" x14ac:dyDescent="0.25">
      <c r="A399">
        <v>398</v>
      </c>
      <c r="B399">
        <v>13</v>
      </c>
      <c r="C399">
        <v>31626</v>
      </c>
      <c r="D399" s="1">
        <v>44467</v>
      </c>
      <c r="E399" s="1">
        <v>44482</v>
      </c>
    </row>
    <row r="400" spans="1:5" x14ac:dyDescent="0.25">
      <c r="A400">
        <v>399</v>
      </c>
      <c r="B400">
        <v>331</v>
      </c>
      <c r="C400">
        <v>57278</v>
      </c>
      <c r="D400" s="1">
        <v>44490</v>
      </c>
      <c r="E400" s="1">
        <v>44499</v>
      </c>
    </row>
    <row r="401" spans="1:5" x14ac:dyDescent="0.25">
      <c r="A401">
        <v>400</v>
      </c>
      <c r="B401">
        <v>907</v>
      </c>
      <c r="C401">
        <v>44904</v>
      </c>
      <c r="D401" s="1">
        <v>44379</v>
      </c>
      <c r="E401" s="1">
        <v>44402</v>
      </c>
    </row>
    <row r="402" spans="1:5" x14ac:dyDescent="0.25">
      <c r="A402">
        <v>401</v>
      </c>
      <c r="B402">
        <v>94</v>
      </c>
      <c r="C402">
        <v>24512</v>
      </c>
      <c r="D402" s="1">
        <v>44422</v>
      </c>
      <c r="E402" s="1">
        <v>44432</v>
      </c>
    </row>
    <row r="403" spans="1:5" x14ac:dyDescent="0.25">
      <c r="A403">
        <v>402</v>
      </c>
      <c r="B403">
        <v>537</v>
      </c>
      <c r="C403">
        <v>26681</v>
      </c>
      <c r="D403" s="1">
        <v>44264</v>
      </c>
      <c r="E403" s="1">
        <v>44290</v>
      </c>
    </row>
    <row r="404" spans="1:5" x14ac:dyDescent="0.25">
      <c r="A404">
        <v>403</v>
      </c>
      <c r="B404">
        <v>980</v>
      </c>
      <c r="C404">
        <v>17088</v>
      </c>
      <c r="D404" s="1">
        <v>44455</v>
      </c>
      <c r="E404" s="1">
        <v>44464</v>
      </c>
    </row>
    <row r="405" spans="1:5" x14ac:dyDescent="0.25">
      <c r="A405">
        <v>404</v>
      </c>
      <c r="B405">
        <v>998</v>
      </c>
      <c r="C405">
        <v>45215</v>
      </c>
      <c r="D405" s="1">
        <v>44258</v>
      </c>
      <c r="E405" s="1">
        <v>44264</v>
      </c>
    </row>
    <row r="406" spans="1:5" x14ac:dyDescent="0.25">
      <c r="A406">
        <v>405</v>
      </c>
      <c r="B406">
        <v>493</v>
      </c>
      <c r="C406">
        <v>51471</v>
      </c>
      <c r="D406" s="1">
        <v>44417</v>
      </c>
      <c r="E406" s="1">
        <v>44420</v>
      </c>
    </row>
    <row r="407" spans="1:5" x14ac:dyDescent="0.25">
      <c r="A407">
        <v>406</v>
      </c>
      <c r="B407">
        <v>892</v>
      </c>
      <c r="C407">
        <v>35512</v>
      </c>
      <c r="D407" s="1">
        <v>44402</v>
      </c>
      <c r="E407" s="1">
        <v>44426</v>
      </c>
    </row>
    <row r="408" spans="1:5" x14ac:dyDescent="0.25">
      <c r="A408">
        <v>407</v>
      </c>
      <c r="B408">
        <v>835</v>
      </c>
      <c r="C408">
        <v>42595</v>
      </c>
      <c r="D408" s="1">
        <v>44205</v>
      </c>
      <c r="E408" s="1">
        <v>44216</v>
      </c>
    </row>
    <row r="409" spans="1:5" x14ac:dyDescent="0.25">
      <c r="A409">
        <v>408</v>
      </c>
      <c r="B409">
        <v>404</v>
      </c>
      <c r="C409">
        <v>39757</v>
      </c>
      <c r="D409" s="1">
        <v>44226</v>
      </c>
      <c r="E409" s="1">
        <v>44242</v>
      </c>
    </row>
    <row r="410" spans="1:5" x14ac:dyDescent="0.25">
      <c r="A410">
        <v>409</v>
      </c>
      <c r="B410">
        <v>206</v>
      </c>
      <c r="C410">
        <v>15453</v>
      </c>
      <c r="D410" s="1">
        <v>44319</v>
      </c>
      <c r="E410" s="1">
        <v>44327</v>
      </c>
    </row>
    <row r="411" spans="1:5" x14ac:dyDescent="0.25">
      <c r="A411">
        <v>410</v>
      </c>
      <c r="B411">
        <v>47</v>
      </c>
      <c r="C411">
        <v>14296</v>
      </c>
      <c r="D411" s="1">
        <v>44412</v>
      </c>
      <c r="E411" s="1">
        <v>44417</v>
      </c>
    </row>
    <row r="412" spans="1:5" x14ac:dyDescent="0.25">
      <c r="A412">
        <v>411</v>
      </c>
      <c r="B412">
        <v>771</v>
      </c>
      <c r="C412">
        <v>38909</v>
      </c>
      <c r="D412" s="1">
        <v>44272</v>
      </c>
      <c r="E412" s="1">
        <v>44294</v>
      </c>
    </row>
    <row r="413" spans="1:5" x14ac:dyDescent="0.25">
      <c r="A413">
        <v>412</v>
      </c>
      <c r="B413">
        <v>427</v>
      </c>
      <c r="C413">
        <v>25520</v>
      </c>
      <c r="D413" s="1">
        <v>44462</v>
      </c>
      <c r="E413" s="1">
        <v>44482</v>
      </c>
    </row>
    <row r="414" spans="1:5" x14ac:dyDescent="0.25">
      <c r="A414">
        <v>413</v>
      </c>
      <c r="B414">
        <v>589</v>
      </c>
      <c r="C414">
        <v>35487</v>
      </c>
      <c r="D414" s="1">
        <v>44486</v>
      </c>
      <c r="E414" s="1">
        <v>44500</v>
      </c>
    </row>
    <row r="415" spans="1:5" x14ac:dyDescent="0.25">
      <c r="A415">
        <v>414</v>
      </c>
      <c r="B415">
        <v>212</v>
      </c>
      <c r="C415">
        <v>57052</v>
      </c>
      <c r="D415" s="1">
        <v>44198</v>
      </c>
      <c r="E415" s="1">
        <v>44199</v>
      </c>
    </row>
    <row r="416" spans="1:5" x14ac:dyDescent="0.25">
      <c r="A416">
        <v>415</v>
      </c>
      <c r="B416">
        <v>947</v>
      </c>
      <c r="C416">
        <v>35686</v>
      </c>
      <c r="D416" s="1">
        <v>44391</v>
      </c>
      <c r="E416" s="1">
        <v>44396</v>
      </c>
    </row>
    <row r="417" spans="1:5" x14ac:dyDescent="0.25">
      <c r="A417">
        <v>416</v>
      </c>
      <c r="B417">
        <v>129</v>
      </c>
      <c r="C417">
        <v>37878</v>
      </c>
      <c r="D417" s="1">
        <v>44477</v>
      </c>
      <c r="E417" s="1">
        <v>44494</v>
      </c>
    </row>
    <row r="418" spans="1:5" x14ac:dyDescent="0.25">
      <c r="A418">
        <v>417</v>
      </c>
      <c r="B418">
        <v>729</v>
      </c>
      <c r="C418">
        <v>45024</v>
      </c>
      <c r="D418" s="1">
        <v>44453</v>
      </c>
      <c r="E418" s="1">
        <v>44480</v>
      </c>
    </row>
    <row r="419" spans="1:5" x14ac:dyDescent="0.25">
      <c r="A419">
        <v>418</v>
      </c>
      <c r="B419">
        <v>918</v>
      </c>
      <c r="C419">
        <v>55376</v>
      </c>
      <c r="D419" s="1">
        <v>44432</v>
      </c>
      <c r="E419" s="1">
        <v>44454</v>
      </c>
    </row>
    <row r="420" spans="1:5" x14ac:dyDescent="0.25">
      <c r="A420">
        <v>419</v>
      </c>
      <c r="B420">
        <v>745</v>
      </c>
      <c r="C420">
        <v>19518</v>
      </c>
      <c r="D420" s="1">
        <v>44489</v>
      </c>
      <c r="E420" s="1">
        <v>44510</v>
      </c>
    </row>
    <row r="421" spans="1:5" x14ac:dyDescent="0.25">
      <c r="A421">
        <v>420</v>
      </c>
      <c r="B421">
        <v>482</v>
      </c>
      <c r="C421">
        <v>25541</v>
      </c>
      <c r="D421" s="1">
        <v>44249</v>
      </c>
      <c r="E421" s="1">
        <v>44274</v>
      </c>
    </row>
    <row r="422" spans="1:5" x14ac:dyDescent="0.25">
      <c r="A422">
        <v>421</v>
      </c>
      <c r="B422">
        <v>691</v>
      </c>
      <c r="C422">
        <v>24273</v>
      </c>
      <c r="D422" s="1">
        <v>44467</v>
      </c>
      <c r="E422" s="1">
        <v>44478</v>
      </c>
    </row>
    <row r="423" spans="1:5" x14ac:dyDescent="0.25">
      <c r="A423">
        <v>422</v>
      </c>
      <c r="B423">
        <v>375</v>
      </c>
      <c r="C423">
        <v>48025</v>
      </c>
      <c r="D423" s="1">
        <v>44271</v>
      </c>
      <c r="E423" s="1">
        <v>44281</v>
      </c>
    </row>
    <row r="424" spans="1:5" x14ac:dyDescent="0.25">
      <c r="A424">
        <v>423</v>
      </c>
      <c r="B424">
        <v>507</v>
      </c>
      <c r="C424">
        <v>34107</v>
      </c>
      <c r="D424" s="1">
        <v>44359</v>
      </c>
      <c r="E424" s="1">
        <v>44368</v>
      </c>
    </row>
    <row r="425" spans="1:5" x14ac:dyDescent="0.25">
      <c r="A425">
        <v>424</v>
      </c>
      <c r="B425">
        <v>551</v>
      </c>
      <c r="C425">
        <v>58723</v>
      </c>
      <c r="D425" s="1">
        <v>44268</v>
      </c>
      <c r="E425" s="1">
        <v>44273</v>
      </c>
    </row>
    <row r="426" spans="1:5" x14ac:dyDescent="0.25">
      <c r="A426">
        <v>425</v>
      </c>
      <c r="B426">
        <v>606</v>
      </c>
      <c r="C426">
        <v>12705</v>
      </c>
      <c r="D426" s="1">
        <v>44248</v>
      </c>
      <c r="E426" s="1">
        <v>44272</v>
      </c>
    </row>
    <row r="427" spans="1:5" x14ac:dyDescent="0.25">
      <c r="A427">
        <v>426</v>
      </c>
      <c r="B427">
        <v>776</v>
      </c>
      <c r="C427">
        <v>32793</v>
      </c>
      <c r="D427" s="1">
        <v>44465</v>
      </c>
      <c r="E427" s="1">
        <v>44485</v>
      </c>
    </row>
    <row r="428" spans="1:5" x14ac:dyDescent="0.25">
      <c r="A428">
        <v>427</v>
      </c>
      <c r="B428">
        <v>282</v>
      </c>
      <c r="C428">
        <v>20082</v>
      </c>
      <c r="D428" s="1">
        <v>44223</v>
      </c>
      <c r="E428" s="1">
        <v>44237</v>
      </c>
    </row>
    <row r="429" spans="1:5" x14ac:dyDescent="0.25">
      <c r="A429">
        <v>428</v>
      </c>
      <c r="B429">
        <v>431</v>
      </c>
      <c r="C429">
        <v>48629</v>
      </c>
      <c r="D429" s="1">
        <v>44251</v>
      </c>
      <c r="E429" s="1">
        <v>44278</v>
      </c>
    </row>
    <row r="430" spans="1:5" x14ac:dyDescent="0.25">
      <c r="A430">
        <v>429</v>
      </c>
      <c r="B430">
        <v>754</v>
      </c>
      <c r="C430">
        <v>23238</v>
      </c>
      <c r="D430" s="1">
        <v>44235</v>
      </c>
      <c r="E430" s="1">
        <v>44249</v>
      </c>
    </row>
    <row r="431" spans="1:5" x14ac:dyDescent="0.25">
      <c r="A431">
        <v>430</v>
      </c>
      <c r="B431">
        <v>155</v>
      </c>
      <c r="C431">
        <v>49272</v>
      </c>
      <c r="D431" s="1">
        <v>44235</v>
      </c>
      <c r="E431" s="1">
        <v>44256</v>
      </c>
    </row>
    <row r="432" spans="1:5" x14ac:dyDescent="0.25">
      <c r="A432">
        <v>431</v>
      </c>
      <c r="B432">
        <v>325</v>
      </c>
      <c r="C432">
        <v>35804</v>
      </c>
      <c r="D432" s="1">
        <v>44311</v>
      </c>
      <c r="E432" s="1">
        <v>44325</v>
      </c>
    </row>
    <row r="433" spans="1:5" x14ac:dyDescent="0.25">
      <c r="A433">
        <v>432</v>
      </c>
      <c r="B433">
        <v>20</v>
      </c>
      <c r="C433">
        <v>37821</v>
      </c>
      <c r="D433" s="1">
        <v>44489</v>
      </c>
      <c r="E433" s="1">
        <v>44503</v>
      </c>
    </row>
    <row r="434" spans="1:5" x14ac:dyDescent="0.25">
      <c r="A434">
        <v>433</v>
      </c>
      <c r="B434">
        <v>419</v>
      </c>
      <c r="C434">
        <v>32215</v>
      </c>
      <c r="D434" s="1">
        <v>44426</v>
      </c>
      <c r="E434" s="1">
        <v>44441</v>
      </c>
    </row>
    <row r="435" spans="1:5" x14ac:dyDescent="0.25">
      <c r="A435">
        <v>434</v>
      </c>
      <c r="B435">
        <v>940</v>
      </c>
      <c r="C435">
        <v>42284</v>
      </c>
      <c r="D435" s="1">
        <v>44327</v>
      </c>
      <c r="E435" s="1">
        <v>44348</v>
      </c>
    </row>
    <row r="436" spans="1:5" x14ac:dyDescent="0.25">
      <c r="A436">
        <v>435</v>
      </c>
      <c r="B436">
        <v>886</v>
      </c>
      <c r="C436">
        <v>56764</v>
      </c>
      <c r="D436" s="1">
        <v>44244</v>
      </c>
      <c r="E436" s="1">
        <v>44249</v>
      </c>
    </row>
    <row r="437" spans="1:5" x14ac:dyDescent="0.25">
      <c r="A437">
        <v>436</v>
      </c>
      <c r="B437">
        <v>739</v>
      </c>
      <c r="C437">
        <v>47040</v>
      </c>
      <c r="D437" s="1">
        <v>44425</v>
      </c>
      <c r="E437" s="1">
        <v>44449</v>
      </c>
    </row>
    <row r="438" spans="1:5" x14ac:dyDescent="0.25">
      <c r="A438">
        <v>437</v>
      </c>
      <c r="B438">
        <v>269</v>
      </c>
      <c r="C438">
        <v>42857</v>
      </c>
      <c r="D438" s="1">
        <v>44433</v>
      </c>
      <c r="E438" s="1">
        <v>44444</v>
      </c>
    </row>
    <row r="439" spans="1:5" x14ac:dyDescent="0.25">
      <c r="A439">
        <v>438</v>
      </c>
      <c r="B439">
        <v>989</v>
      </c>
      <c r="C439">
        <v>51250</v>
      </c>
      <c r="D439" s="1">
        <v>44338</v>
      </c>
      <c r="E439" s="1">
        <v>44347</v>
      </c>
    </row>
    <row r="440" spans="1:5" x14ac:dyDescent="0.25">
      <c r="A440">
        <v>439</v>
      </c>
      <c r="B440">
        <v>286</v>
      </c>
      <c r="C440">
        <v>15329</v>
      </c>
      <c r="D440" s="1">
        <v>44432</v>
      </c>
      <c r="E440" s="1">
        <v>44445</v>
      </c>
    </row>
    <row r="441" spans="1:5" x14ac:dyDescent="0.25">
      <c r="A441">
        <v>440</v>
      </c>
      <c r="B441">
        <v>553</v>
      </c>
      <c r="C441">
        <v>14884</v>
      </c>
      <c r="D441" s="1">
        <v>44478</v>
      </c>
      <c r="E441" s="1">
        <v>44499</v>
      </c>
    </row>
    <row r="442" spans="1:5" x14ac:dyDescent="0.25">
      <c r="A442">
        <v>441</v>
      </c>
      <c r="B442">
        <v>726</v>
      </c>
      <c r="C442">
        <v>13419</v>
      </c>
      <c r="D442" s="1">
        <v>44255</v>
      </c>
      <c r="E442" s="1">
        <v>44257</v>
      </c>
    </row>
    <row r="443" spans="1:5" x14ac:dyDescent="0.25">
      <c r="A443">
        <v>442</v>
      </c>
      <c r="B443">
        <v>693</v>
      </c>
      <c r="C443">
        <v>58324</v>
      </c>
      <c r="D443" s="1">
        <v>44279</v>
      </c>
      <c r="E443" s="1">
        <v>44285</v>
      </c>
    </row>
    <row r="444" spans="1:5" x14ac:dyDescent="0.25">
      <c r="A444">
        <v>443</v>
      </c>
      <c r="B444">
        <v>966</v>
      </c>
      <c r="C444">
        <v>10043</v>
      </c>
      <c r="D444" s="1">
        <v>44264</v>
      </c>
      <c r="E444" s="1">
        <v>44282</v>
      </c>
    </row>
    <row r="445" spans="1:5" x14ac:dyDescent="0.25">
      <c r="A445">
        <v>444</v>
      </c>
      <c r="B445">
        <v>383</v>
      </c>
      <c r="C445">
        <v>33452</v>
      </c>
      <c r="D445" s="1">
        <v>44262</v>
      </c>
      <c r="E445" s="1">
        <v>44281</v>
      </c>
    </row>
    <row r="446" spans="1:5" x14ac:dyDescent="0.25">
      <c r="A446">
        <v>445</v>
      </c>
      <c r="B446">
        <v>893</v>
      </c>
      <c r="C446">
        <v>27329</v>
      </c>
      <c r="D446" s="1">
        <v>44384</v>
      </c>
      <c r="E446" s="1">
        <v>44404</v>
      </c>
    </row>
    <row r="447" spans="1:5" x14ac:dyDescent="0.25">
      <c r="A447">
        <v>446</v>
      </c>
      <c r="B447">
        <v>283</v>
      </c>
      <c r="C447">
        <v>19398</v>
      </c>
      <c r="D447" s="1">
        <v>44281</v>
      </c>
      <c r="E447" s="1">
        <v>44285</v>
      </c>
    </row>
    <row r="448" spans="1:5" x14ac:dyDescent="0.25">
      <c r="A448">
        <v>447</v>
      </c>
      <c r="B448">
        <v>100</v>
      </c>
      <c r="C448">
        <v>59708</v>
      </c>
      <c r="D448" s="1">
        <v>44206</v>
      </c>
      <c r="E448" s="1">
        <v>44219</v>
      </c>
    </row>
    <row r="449" spans="1:5" x14ac:dyDescent="0.25">
      <c r="A449">
        <v>448</v>
      </c>
      <c r="B449">
        <v>185</v>
      </c>
      <c r="C449">
        <v>16486</v>
      </c>
      <c r="D449" s="1">
        <v>44428</v>
      </c>
      <c r="E449" s="1">
        <v>44439</v>
      </c>
    </row>
    <row r="450" spans="1:5" x14ac:dyDescent="0.25">
      <c r="A450">
        <v>449</v>
      </c>
      <c r="B450">
        <v>163</v>
      </c>
      <c r="C450">
        <v>56294</v>
      </c>
      <c r="D450" s="1">
        <v>44492</v>
      </c>
      <c r="E450" s="1">
        <v>44509</v>
      </c>
    </row>
    <row r="451" spans="1:5" x14ac:dyDescent="0.25">
      <c r="A451">
        <v>450</v>
      </c>
      <c r="B451">
        <v>648</v>
      </c>
      <c r="C451">
        <v>12078</v>
      </c>
      <c r="D451" s="1">
        <v>44316</v>
      </c>
      <c r="E451" s="1">
        <v>44321</v>
      </c>
    </row>
    <row r="452" spans="1:5" x14ac:dyDescent="0.25">
      <c r="A452">
        <v>451</v>
      </c>
      <c r="B452">
        <v>566</v>
      </c>
      <c r="C452">
        <v>29859</v>
      </c>
      <c r="D452" s="1">
        <v>44433</v>
      </c>
      <c r="E452" s="1">
        <v>44445</v>
      </c>
    </row>
    <row r="453" spans="1:5" x14ac:dyDescent="0.25">
      <c r="A453">
        <v>452</v>
      </c>
      <c r="B453">
        <v>123</v>
      </c>
      <c r="C453">
        <v>50557</v>
      </c>
      <c r="D453" s="1">
        <v>44478</v>
      </c>
      <c r="E453" s="1">
        <v>44491</v>
      </c>
    </row>
    <row r="454" spans="1:5" x14ac:dyDescent="0.25">
      <c r="A454">
        <v>453</v>
      </c>
      <c r="B454">
        <v>371</v>
      </c>
      <c r="C454">
        <v>53761</v>
      </c>
      <c r="D454" s="1">
        <v>44421</v>
      </c>
      <c r="E454" s="1">
        <v>44430</v>
      </c>
    </row>
    <row r="455" spans="1:5" x14ac:dyDescent="0.25">
      <c r="A455">
        <v>454</v>
      </c>
      <c r="B455">
        <v>441</v>
      </c>
      <c r="C455">
        <v>40423</v>
      </c>
      <c r="D455" s="1">
        <v>44284</v>
      </c>
      <c r="E455" s="1">
        <v>44298</v>
      </c>
    </row>
    <row r="456" spans="1:5" x14ac:dyDescent="0.25">
      <c r="A456">
        <v>455</v>
      </c>
      <c r="B456">
        <v>1</v>
      </c>
      <c r="C456">
        <v>24550</v>
      </c>
      <c r="D456" s="1">
        <v>44290</v>
      </c>
      <c r="E456" s="1">
        <v>44292</v>
      </c>
    </row>
    <row r="457" spans="1:5" x14ac:dyDescent="0.25">
      <c r="A457">
        <v>456</v>
      </c>
      <c r="B457">
        <v>450</v>
      </c>
      <c r="C457">
        <v>53893</v>
      </c>
      <c r="D457" s="1">
        <v>44375</v>
      </c>
      <c r="E457" s="1">
        <v>44397</v>
      </c>
    </row>
    <row r="458" spans="1:5" x14ac:dyDescent="0.25">
      <c r="A458">
        <v>457</v>
      </c>
      <c r="B458">
        <v>490</v>
      </c>
      <c r="C458">
        <v>52472</v>
      </c>
      <c r="D458" s="1">
        <v>44259</v>
      </c>
      <c r="E458" s="1">
        <v>44267</v>
      </c>
    </row>
    <row r="459" spans="1:5" x14ac:dyDescent="0.25">
      <c r="A459">
        <v>458</v>
      </c>
      <c r="B459">
        <v>757</v>
      </c>
      <c r="C459">
        <v>13142</v>
      </c>
      <c r="D459" s="1">
        <v>44490</v>
      </c>
      <c r="E459" s="1">
        <v>44510</v>
      </c>
    </row>
    <row r="460" spans="1:5" x14ac:dyDescent="0.25">
      <c r="A460">
        <v>459</v>
      </c>
      <c r="B460">
        <v>853</v>
      </c>
      <c r="C460">
        <v>24079</v>
      </c>
      <c r="D460" s="1">
        <v>44365</v>
      </c>
      <c r="E460" s="1">
        <v>44383</v>
      </c>
    </row>
    <row r="461" spans="1:5" x14ac:dyDescent="0.25">
      <c r="A461">
        <v>460</v>
      </c>
      <c r="B461">
        <v>250</v>
      </c>
      <c r="C461">
        <v>29924</v>
      </c>
      <c r="D461" s="1">
        <v>44354</v>
      </c>
      <c r="E461" s="1">
        <v>44364</v>
      </c>
    </row>
    <row r="462" spans="1:5" x14ac:dyDescent="0.25">
      <c r="A462">
        <v>461</v>
      </c>
      <c r="B462">
        <v>244</v>
      </c>
      <c r="C462">
        <v>53553</v>
      </c>
      <c r="D462" s="1">
        <v>44241</v>
      </c>
      <c r="E462" s="1">
        <v>44246</v>
      </c>
    </row>
    <row r="463" spans="1:5" x14ac:dyDescent="0.25">
      <c r="A463">
        <v>462</v>
      </c>
      <c r="B463">
        <v>769</v>
      </c>
      <c r="C463">
        <v>44429</v>
      </c>
      <c r="D463" s="1">
        <v>44227</v>
      </c>
      <c r="E463" s="1">
        <v>44247</v>
      </c>
    </row>
    <row r="464" spans="1:5" x14ac:dyDescent="0.25">
      <c r="A464">
        <v>463</v>
      </c>
      <c r="B464">
        <v>641</v>
      </c>
      <c r="C464">
        <v>19206</v>
      </c>
      <c r="D464" s="1">
        <v>44271</v>
      </c>
      <c r="E464" s="1">
        <v>44295</v>
      </c>
    </row>
    <row r="465" spans="1:5" x14ac:dyDescent="0.25">
      <c r="A465">
        <v>464</v>
      </c>
      <c r="B465">
        <v>103</v>
      </c>
      <c r="C465">
        <v>26925</v>
      </c>
      <c r="D465" s="1">
        <v>44376</v>
      </c>
      <c r="E465" s="1">
        <v>44402</v>
      </c>
    </row>
    <row r="466" spans="1:5" x14ac:dyDescent="0.25">
      <c r="A466">
        <v>465</v>
      </c>
      <c r="B466">
        <v>7</v>
      </c>
      <c r="C466">
        <v>48935</v>
      </c>
      <c r="D466" s="1">
        <v>44337</v>
      </c>
      <c r="E466" s="1">
        <v>44339</v>
      </c>
    </row>
    <row r="467" spans="1:5" x14ac:dyDescent="0.25">
      <c r="A467">
        <v>466</v>
      </c>
      <c r="B467">
        <v>628</v>
      </c>
      <c r="C467">
        <v>11363</v>
      </c>
      <c r="D467" s="1">
        <v>44357</v>
      </c>
      <c r="E467" s="1">
        <v>44382</v>
      </c>
    </row>
    <row r="468" spans="1:5" x14ac:dyDescent="0.25">
      <c r="A468">
        <v>467</v>
      </c>
      <c r="B468">
        <v>102</v>
      </c>
      <c r="C468">
        <v>23636</v>
      </c>
      <c r="D468" s="1">
        <v>44251</v>
      </c>
      <c r="E468" s="1">
        <v>44265</v>
      </c>
    </row>
    <row r="469" spans="1:5" x14ac:dyDescent="0.25">
      <c r="A469">
        <v>468</v>
      </c>
      <c r="B469">
        <v>238</v>
      </c>
      <c r="C469">
        <v>56092</v>
      </c>
      <c r="D469" s="1">
        <v>44301</v>
      </c>
      <c r="E469" s="1">
        <v>44303</v>
      </c>
    </row>
    <row r="470" spans="1:5" x14ac:dyDescent="0.25">
      <c r="A470">
        <v>469</v>
      </c>
      <c r="B470">
        <v>907</v>
      </c>
      <c r="C470">
        <v>25333</v>
      </c>
      <c r="D470" s="1">
        <v>44313</v>
      </c>
      <c r="E470" s="1">
        <v>44320</v>
      </c>
    </row>
    <row r="471" spans="1:5" x14ac:dyDescent="0.25">
      <c r="A471">
        <v>470</v>
      </c>
      <c r="B471">
        <v>810</v>
      </c>
      <c r="C471">
        <v>18707</v>
      </c>
      <c r="D471" s="1">
        <v>44450</v>
      </c>
      <c r="E471" s="1">
        <v>44473</v>
      </c>
    </row>
    <row r="472" spans="1:5" x14ac:dyDescent="0.25">
      <c r="A472">
        <v>471</v>
      </c>
      <c r="B472">
        <v>282</v>
      </c>
      <c r="C472">
        <v>56849</v>
      </c>
      <c r="D472" s="1">
        <v>44385</v>
      </c>
      <c r="E472" s="1">
        <v>44387</v>
      </c>
    </row>
    <row r="473" spans="1:5" x14ac:dyDescent="0.25">
      <c r="A473">
        <v>472</v>
      </c>
      <c r="B473">
        <v>85</v>
      </c>
      <c r="C473">
        <v>44735</v>
      </c>
      <c r="D473" s="1">
        <v>44392</v>
      </c>
      <c r="E473" s="1">
        <v>44406</v>
      </c>
    </row>
    <row r="474" spans="1:5" x14ac:dyDescent="0.25">
      <c r="A474">
        <v>473</v>
      </c>
      <c r="B474">
        <v>61</v>
      </c>
      <c r="C474">
        <v>36137</v>
      </c>
      <c r="D474" s="1">
        <v>44335</v>
      </c>
      <c r="E474" s="1">
        <v>44359</v>
      </c>
    </row>
    <row r="475" spans="1:5" x14ac:dyDescent="0.25">
      <c r="A475">
        <v>474</v>
      </c>
      <c r="B475">
        <v>571</v>
      </c>
      <c r="C475">
        <v>17401</v>
      </c>
      <c r="D475" s="1">
        <v>44427</v>
      </c>
      <c r="E475" s="1">
        <v>44448</v>
      </c>
    </row>
    <row r="476" spans="1:5" x14ac:dyDescent="0.25">
      <c r="A476">
        <v>475</v>
      </c>
      <c r="B476">
        <v>696</v>
      </c>
      <c r="C476">
        <v>36229</v>
      </c>
      <c r="D476" s="1">
        <v>44343</v>
      </c>
      <c r="E476" s="1">
        <v>44348</v>
      </c>
    </row>
    <row r="477" spans="1:5" x14ac:dyDescent="0.25">
      <c r="A477">
        <v>476</v>
      </c>
      <c r="B477">
        <v>757</v>
      </c>
      <c r="C477">
        <v>42157</v>
      </c>
      <c r="D477" s="1">
        <v>44476</v>
      </c>
      <c r="E477" s="1">
        <v>44502</v>
      </c>
    </row>
    <row r="478" spans="1:5" x14ac:dyDescent="0.25">
      <c r="A478">
        <v>477</v>
      </c>
      <c r="B478">
        <v>97</v>
      </c>
      <c r="C478">
        <v>37504</v>
      </c>
      <c r="D478" s="1">
        <v>44367</v>
      </c>
      <c r="E478" s="1">
        <v>44373</v>
      </c>
    </row>
    <row r="479" spans="1:5" x14ac:dyDescent="0.25">
      <c r="A479">
        <v>478</v>
      </c>
      <c r="B479">
        <v>452</v>
      </c>
      <c r="C479">
        <v>17279</v>
      </c>
      <c r="D479" s="1">
        <v>44484</v>
      </c>
      <c r="E479" s="1">
        <v>44492</v>
      </c>
    </row>
    <row r="480" spans="1:5" x14ac:dyDescent="0.25">
      <c r="A480">
        <v>479</v>
      </c>
      <c r="B480">
        <v>51</v>
      </c>
      <c r="C480">
        <v>18796</v>
      </c>
      <c r="D480" s="1">
        <v>44374</v>
      </c>
      <c r="E480" s="1">
        <v>44393</v>
      </c>
    </row>
    <row r="481" spans="1:5" x14ac:dyDescent="0.25">
      <c r="A481">
        <v>480</v>
      </c>
      <c r="B481">
        <v>180</v>
      </c>
      <c r="C481">
        <v>38248</v>
      </c>
      <c r="D481" s="1">
        <v>44392</v>
      </c>
      <c r="E481" s="1">
        <v>44413</v>
      </c>
    </row>
    <row r="482" spans="1:5" x14ac:dyDescent="0.25">
      <c r="A482">
        <v>481</v>
      </c>
      <c r="B482">
        <v>227</v>
      </c>
      <c r="C482">
        <v>17525</v>
      </c>
      <c r="D482" s="1">
        <v>44428</v>
      </c>
      <c r="E482" s="1">
        <v>44451</v>
      </c>
    </row>
    <row r="483" spans="1:5" x14ac:dyDescent="0.25">
      <c r="A483">
        <v>482</v>
      </c>
      <c r="B483">
        <v>111</v>
      </c>
      <c r="C483">
        <v>59910</v>
      </c>
      <c r="D483" s="1">
        <v>44411</v>
      </c>
      <c r="E483" s="1">
        <v>44417</v>
      </c>
    </row>
    <row r="484" spans="1:5" x14ac:dyDescent="0.25">
      <c r="A484">
        <v>483</v>
      </c>
      <c r="B484">
        <v>742</v>
      </c>
      <c r="C484">
        <v>26333</v>
      </c>
      <c r="D484" s="1">
        <v>44270</v>
      </c>
      <c r="E484" s="1">
        <v>44275</v>
      </c>
    </row>
    <row r="485" spans="1:5" x14ac:dyDescent="0.25">
      <c r="A485">
        <v>484</v>
      </c>
      <c r="B485">
        <v>926</v>
      </c>
      <c r="C485">
        <v>26887</v>
      </c>
      <c r="D485" s="1">
        <v>44321</v>
      </c>
      <c r="E485" s="1">
        <v>44347</v>
      </c>
    </row>
    <row r="486" spans="1:5" x14ac:dyDescent="0.25">
      <c r="A486">
        <v>485</v>
      </c>
      <c r="B486">
        <v>969</v>
      </c>
      <c r="C486">
        <v>49699</v>
      </c>
      <c r="D486" s="1">
        <v>44204</v>
      </c>
      <c r="E486" s="1">
        <v>44224</v>
      </c>
    </row>
    <row r="487" spans="1:5" x14ac:dyDescent="0.25">
      <c r="A487">
        <v>486</v>
      </c>
      <c r="B487">
        <v>643</v>
      </c>
      <c r="C487">
        <v>10132</v>
      </c>
      <c r="D487" s="1">
        <v>44313</v>
      </c>
      <c r="E487" s="1">
        <v>44324</v>
      </c>
    </row>
    <row r="488" spans="1:5" x14ac:dyDescent="0.25">
      <c r="A488">
        <v>487</v>
      </c>
      <c r="B488">
        <v>926</v>
      </c>
      <c r="C488">
        <v>21220</v>
      </c>
      <c r="D488" s="1">
        <v>44205</v>
      </c>
      <c r="E488" s="1">
        <v>44232</v>
      </c>
    </row>
    <row r="489" spans="1:5" x14ac:dyDescent="0.25">
      <c r="A489">
        <v>488</v>
      </c>
      <c r="B489">
        <v>638</v>
      </c>
      <c r="C489">
        <v>52570</v>
      </c>
      <c r="D489" s="1">
        <v>44470</v>
      </c>
      <c r="E489" s="1">
        <v>44495</v>
      </c>
    </row>
    <row r="490" spans="1:5" x14ac:dyDescent="0.25">
      <c r="A490">
        <v>489</v>
      </c>
      <c r="B490">
        <v>77</v>
      </c>
      <c r="C490">
        <v>28578</v>
      </c>
      <c r="D490" s="1">
        <v>44438</v>
      </c>
      <c r="E490" s="1">
        <v>44460</v>
      </c>
    </row>
    <row r="491" spans="1:5" x14ac:dyDescent="0.25">
      <c r="A491">
        <v>490</v>
      </c>
      <c r="B491">
        <v>816</v>
      </c>
      <c r="C491">
        <v>11291</v>
      </c>
      <c r="D491" s="1">
        <v>44454</v>
      </c>
      <c r="E491" s="1">
        <v>44468</v>
      </c>
    </row>
    <row r="492" spans="1:5" x14ac:dyDescent="0.25">
      <c r="A492">
        <v>491</v>
      </c>
      <c r="B492">
        <v>783</v>
      </c>
      <c r="C492">
        <v>10074</v>
      </c>
      <c r="D492" s="1">
        <v>44251</v>
      </c>
      <c r="E492" s="1">
        <v>44273</v>
      </c>
    </row>
    <row r="493" spans="1:5" x14ac:dyDescent="0.25">
      <c r="A493">
        <v>492</v>
      </c>
      <c r="B493">
        <v>568</v>
      </c>
      <c r="C493">
        <v>49046</v>
      </c>
      <c r="D493" s="1">
        <v>44401</v>
      </c>
      <c r="E493" s="1">
        <v>44415</v>
      </c>
    </row>
    <row r="494" spans="1:5" x14ac:dyDescent="0.25">
      <c r="A494">
        <v>493</v>
      </c>
      <c r="B494">
        <v>895</v>
      </c>
      <c r="C494">
        <v>42647</v>
      </c>
      <c r="D494" s="1">
        <v>44310</v>
      </c>
      <c r="E494" s="1">
        <v>44319</v>
      </c>
    </row>
    <row r="495" spans="1:5" x14ac:dyDescent="0.25">
      <c r="A495">
        <v>494</v>
      </c>
      <c r="B495">
        <v>740</v>
      </c>
      <c r="C495">
        <v>37675</v>
      </c>
      <c r="D495" s="1">
        <v>44408</v>
      </c>
      <c r="E495" s="1">
        <v>44423</v>
      </c>
    </row>
    <row r="496" spans="1:5" x14ac:dyDescent="0.25">
      <c r="A496">
        <v>495</v>
      </c>
      <c r="B496">
        <v>352</v>
      </c>
      <c r="C496">
        <v>41706</v>
      </c>
      <c r="D496" s="1">
        <v>44418</v>
      </c>
      <c r="E496" s="1">
        <v>44427</v>
      </c>
    </row>
    <row r="497" spans="1:5" x14ac:dyDescent="0.25">
      <c r="A497">
        <v>496</v>
      </c>
      <c r="B497">
        <v>574</v>
      </c>
      <c r="C497">
        <v>32782</v>
      </c>
      <c r="D497" s="1">
        <v>44364</v>
      </c>
      <c r="E497" s="1">
        <v>44374</v>
      </c>
    </row>
    <row r="498" spans="1:5" x14ac:dyDescent="0.25">
      <c r="A498">
        <v>497</v>
      </c>
      <c r="B498">
        <v>900</v>
      </c>
      <c r="C498">
        <v>29655</v>
      </c>
      <c r="D498" s="1">
        <v>44384</v>
      </c>
      <c r="E498" s="1">
        <v>44386</v>
      </c>
    </row>
    <row r="499" spans="1:5" x14ac:dyDescent="0.25">
      <c r="A499">
        <v>498</v>
      </c>
      <c r="B499">
        <v>647</v>
      </c>
      <c r="C499">
        <v>23201</v>
      </c>
      <c r="D499" s="1">
        <v>44392</v>
      </c>
      <c r="E499" s="1">
        <v>44400</v>
      </c>
    </row>
    <row r="500" spans="1:5" x14ac:dyDescent="0.25">
      <c r="A500">
        <v>499</v>
      </c>
      <c r="B500">
        <v>690</v>
      </c>
      <c r="C500">
        <v>52749</v>
      </c>
      <c r="D500" s="1">
        <v>44493</v>
      </c>
      <c r="E500" s="1">
        <v>44495</v>
      </c>
    </row>
    <row r="501" spans="1:5" x14ac:dyDescent="0.25">
      <c r="A501">
        <v>500</v>
      </c>
      <c r="B501">
        <v>571</v>
      </c>
      <c r="C501">
        <v>41037</v>
      </c>
      <c r="D501" s="1">
        <v>44211</v>
      </c>
      <c r="E501" s="1">
        <v>44220</v>
      </c>
    </row>
    <row r="502" spans="1:5" x14ac:dyDescent="0.25">
      <c r="A502">
        <v>501</v>
      </c>
      <c r="B502">
        <v>706</v>
      </c>
      <c r="C502">
        <v>41180</v>
      </c>
      <c r="D502" s="1">
        <v>44243</v>
      </c>
      <c r="E502" s="1">
        <v>44252</v>
      </c>
    </row>
    <row r="503" spans="1:5" x14ac:dyDescent="0.25">
      <c r="A503">
        <v>502</v>
      </c>
      <c r="B503">
        <v>485</v>
      </c>
      <c r="C503">
        <v>57115</v>
      </c>
      <c r="D503" s="1">
        <v>44245</v>
      </c>
      <c r="E503" s="1">
        <v>44262</v>
      </c>
    </row>
    <row r="504" spans="1:5" x14ac:dyDescent="0.25">
      <c r="A504">
        <v>503</v>
      </c>
      <c r="B504">
        <v>937</v>
      </c>
      <c r="C504">
        <v>43249</v>
      </c>
      <c r="D504" s="1">
        <v>44427</v>
      </c>
      <c r="E504" s="1">
        <v>44444</v>
      </c>
    </row>
    <row r="505" spans="1:5" x14ac:dyDescent="0.25">
      <c r="A505">
        <v>504</v>
      </c>
      <c r="B505">
        <v>192</v>
      </c>
      <c r="C505">
        <v>57782</v>
      </c>
      <c r="D505" s="1">
        <v>44209</v>
      </c>
      <c r="E505" s="1">
        <v>44235</v>
      </c>
    </row>
    <row r="506" spans="1:5" x14ac:dyDescent="0.25">
      <c r="A506">
        <v>505</v>
      </c>
      <c r="B506">
        <v>737</v>
      </c>
      <c r="C506">
        <v>37947</v>
      </c>
      <c r="D506" s="1">
        <v>44425</v>
      </c>
      <c r="E506" s="1">
        <v>44435</v>
      </c>
    </row>
    <row r="507" spans="1:5" x14ac:dyDescent="0.25">
      <c r="A507">
        <v>506</v>
      </c>
      <c r="B507">
        <v>648</v>
      </c>
      <c r="C507">
        <v>18355</v>
      </c>
      <c r="D507" s="1">
        <v>44450</v>
      </c>
      <c r="E507" s="1">
        <v>44466</v>
      </c>
    </row>
    <row r="508" spans="1:5" x14ac:dyDescent="0.25">
      <c r="A508">
        <v>507</v>
      </c>
      <c r="B508">
        <v>58</v>
      </c>
      <c r="C508">
        <v>29761</v>
      </c>
      <c r="D508" s="1">
        <v>44367</v>
      </c>
      <c r="E508" s="1">
        <v>44388</v>
      </c>
    </row>
    <row r="509" spans="1:5" x14ac:dyDescent="0.25">
      <c r="A509">
        <v>508</v>
      </c>
      <c r="B509">
        <v>834</v>
      </c>
      <c r="C509">
        <v>42640</v>
      </c>
      <c r="D509" s="1">
        <v>44394</v>
      </c>
      <c r="E509" s="1">
        <v>44409</v>
      </c>
    </row>
    <row r="510" spans="1:5" x14ac:dyDescent="0.25">
      <c r="A510">
        <v>509</v>
      </c>
      <c r="B510">
        <v>676</v>
      </c>
      <c r="C510">
        <v>20368</v>
      </c>
      <c r="D510" s="1">
        <v>44198</v>
      </c>
      <c r="E510" s="1">
        <v>44221</v>
      </c>
    </row>
    <row r="511" spans="1:5" x14ac:dyDescent="0.25">
      <c r="A511">
        <v>510</v>
      </c>
      <c r="B511">
        <v>125</v>
      </c>
      <c r="C511">
        <v>47242</v>
      </c>
      <c r="D511" s="1">
        <v>44468</v>
      </c>
      <c r="E511" s="1">
        <v>44470</v>
      </c>
    </row>
    <row r="512" spans="1:5" x14ac:dyDescent="0.25">
      <c r="A512">
        <v>511</v>
      </c>
      <c r="B512">
        <v>282</v>
      </c>
      <c r="C512">
        <v>43667</v>
      </c>
      <c r="D512" s="1">
        <v>44430</v>
      </c>
      <c r="E512" s="1">
        <v>44451</v>
      </c>
    </row>
    <row r="513" spans="1:5" x14ac:dyDescent="0.25">
      <c r="A513">
        <v>512</v>
      </c>
      <c r="B513">
        <v>223</v>
      </c>
      <c r="C513">
        <v>21235</v>
      </c>
      <c r="D513" s="1">
        <v>44482</v>
      </c>
      <c r="E513" s="1">
        <v>44505</v>
      </c>
    </row>
    <row r="514" spans="1:5" x14ac:dyDescent="0.25">
      <c r="A514">
        <v>513</v>
      </c>
      <c r="B514">
        <v>950</v>
      </c>
      <c r="C514">
        <v>49647</v>
      </c>
      <c r="D514" s="1">
        <v>44340</v>
      </c>
      <c r="E514" s="1">
        <v>44351</v>
      </c>
    </row>
    <row r="515" spans="1:5" x14ac:dyDescent="0.25">
      <c r="A515">
        <v>514</v>
      </c>
      <c r="B515">
        <v>740</v>
      </c>
      <c r="C515">
        <v>13918</v>
      </c>
      <c r="D515" s="1">
        <v>44389</v>
      </c>
      <c r="E515" s="1">
        <v>44399</v>
      </c>
    </row>
    <row r="516" spans="1:5" x14ac:dyDescent="0.25">
      <c r="A516">
        <v>515</v>
      </c>
      <c r="B516">
        <v>23</v>
      </c>
      <c r="C516">
        <v>20627</v>
      </c>
      <c r="D516" s="1">
        <v>44339</v>
      </c>
      <c r="E516" s="1">
        <v>44360</v>
      </c>
    </row>
    <row r="517" spans="1:5" x14ac:dyDescent="0.25">
      <c r="A517">
        <v>516</v>
      </c>
      <c r="B517">
        <v>506</v>
      </c>
      <c r="C517">
        <v>20934</v>
      </c>
      <c r="D517" s="1">
        <v>44337</v>
      </c>
      <c r="E517" s="1">
        <v>44342</v>
      </c>
    </row>
    <row r="518" spans="1:5" x14ac:dyDescent="0.25">
      <c r="A518">
        <v>517</v>
      </c>
      <c r="B518">
        <v>797</v>
      </c>
      <c r="C518">
        <v>37440</v>
      </c>
      <c r="D518" s="1">
        <v>44370</v>
      </c>
      <c r="E518" s="1">
        <v>44377</v>
      </c>
    </row>
    <row r="519" spans="1:5" x14ac:dyDescent="0.25">
      <c r="A519">
        <v>518</v>
      </c>
      <c r="B519">
        <v>196</v>
      </c>
      <c r="C519">
        <v>28347</v>
      </c>
      <c r="D519" s="1">
        <v>44350</v>
      </c>
      <c r="E519" s="1">
        <v>44365</v>
      </c>
    </row>
    <row r="520" spans="1:5" x14ac:dyDescent="0.25">
      <c r="A520">
        <v>519</v>
      </c>
      <c r="B520">
        <v>244</v>
      </c>
      <c r="C520">
        <v>23212</v>
      </c>
      <c r="D520" s="1">
        <v>44431</v>
      </c>
      <c r="E520" s="1">
        <v>44451</v>
      </c>
    </row>
    <row r="521" spans="1:5" x14ac:dyDescent="0.25">
      <c r="A521">
        <v>520</v>
      </c>
      <c r="B521">
        <v>679</v>
      </c>
      <c r="C521">
        <v>13400</v>
      </c>
      <c r="D521" s="1">
        <v>44231</v>
      </c>
      <c r="E521" s="1">
        <v>44256</v>
      </c>
    </row>
    <row r="522" spans="1:5" x14ac:dyDescent="0.25">
      <c r="A522">
        <v>521</v>
      </c>
      <c r="B522">
        <v>382</v>
      </c>
      <c r="C522">
        <v>35247</v>
      </c>
      <c r="D522" s="1">
        <v>44272</v>
      </c>
      <c r="E522" s="1">
        <v>44286</v>
      </c>
    </row>
    <row r="523" spans="1:5" x14ac:dyDescent="0.25">
      <c r="A523">
        <v>522</v>
      </c>
      <c r="B523">
        <v>761</v>
      </c>
      <c r="C523">
        <v>35937</v>
      </c>
      <c r="D523" s="1">
        <v>44274</v>
      </c>
      <c r="E523" s="1">
        <v>44291</v>
      </c>
    </row>
    <row r="524" spans="1:5" x14ac:dyDescent="0.25">
      <c r="A524">
        <v>523</v>
      </c>
      <c r="B524">
        <v>516</v>
      </c>
      <c r="C524">
        <v>17584</v>
      </c>
      <c r="D524" s="1">
        <v>44311</v>
      </c>
      <c r="E524" s="1">
        <v>44334</v>
      </c>
    </row>
    <row r="525" spans="1:5" x14ac:dyDescent="0.25">
      <c r="A525">
        <v>524</v>
      </c>
      <c r="B525">
        <v>60</v>
      </c>
      <c r="C525">
        <v>28334</v>
      </c>
      <c r="D525" s="1">
        <v>44398</v>
      </c>
      <c r="E525" s="1">
        <v>44409</v>
      </c>
    </row>
    <row r="526" spans="1:5" x14ac:dyDescent="0.25">
      <c r="A526">
        <v>525</v>
      </c>
      <c r="B526">
        <v>986</v>
      </c>
      <c r="C526">
        <v>32747</v>
      </c>
      <c r="D526" s="1">
        <v>44464</v>
      </c>
      <c r="E526" s="1">
        <v>44489</v>
      </c>
    </row>
    <row r="527" spans="1:5" x14ac:dyDescent="0.25">
      <c r="A527">
        <v>526</v>
      </c>
      <c r="B527">
        <v>55</v>
      </c>
      <c r="C527">
        <v>10434</v>
      </c>
      <c r="D527" s="1">
        <v>44332</v>
      </c>
      <c r="E527" s="1">
        <v>44338</v>
      </c>
    </row>
    <row r="528" spans="1:5" x14ac:dyDescent="0.25">
      <c r="A528">
        <v>527</v>
      </c>
      <c r="B528">
        <v>79</v>
      </c>
      <c r="C528">
        <v>16864</v>
      </c>
      <c r="D528" s="1">
        <v>44452</v>
      </c>
      <c r="E528" s="1">
        <v>44478</v>
      </c>
    </row>
    <row r="529" spans="1:5" x14ac:dyDescent="0.25">
      <c r="A529">
        <v>528</v>
      </c>
      <c r="B529">
        <v>343</v>
      </c>
      <c r="C529">
        <v>56020</v>
      </c>
      <c r="D529" s="1">
        <v>44455</v>
      </c>
      <c r="E529" s="1">
        <v>44476</v>
      </c>
    </row>
    <row r="530" spans="1:5" x14ac:dyDescent="0.25">
      <c r="A530">
        <v>529</v>
      </c>
      <c r="B530">
        <v>767</v>
      </c>
      <c r="C530">
        <v>31199</v>
      </c>
      <c r="D530" s="1">
        <v>44206</v>
      </c>
      <c r="E530" s="1">
        <v>44215</v>
      </c>
    </row>
    <row r="531" spans="1:5" x14ac:dyDescent="0.25">
      <c r="A531">
        <v>530</v>
      </c>
      <c r="B531">
        <v>467</v>
      </c>
      <c r="C531">
        <v>20275</v>
      </c>
      <c r="D531" s="1">
        <v>44203</v>
      </c>
      <c r="E531" s="1">
        <v>44219</v>
      </c>
    </row>
    <row r="532" spans="1:5" x14ac:dyDescent="0.25">
      <c r="A532">
        <v>531</v>
      </c>
      <c r="B532">
        <v>742</v>
      </c>
      <c r="C532">
        <v>26445</v>
      </c>
      <c r="D532" s="1">
        <v>44210</v>
      </c>
      <c r="E532" s="1">
        <v>44235</v>
      </c>
    </row>
    <row r="533" spans="1:5" x14ac:dyDescent="0.25">
      <c r="A533">
        <v>532</v>
      </c>
      <c r="B533">
        <v>523</v>
      </c>
      <c r="C533">
        <v>11590</v>
      </c>
      <c r="D533" s="1">
        <v>44447</v>
      </c>
      <c r="E533" s="1">
        <v>44459</v>
      </c>
    </row>
    <row r="534" spans="1:5" x14ac:dyDescent="0.25">
      <c r="A534">
        <v>533</v>
      </c>
      <c r="B534">
        <v>558</v>
      </c>
      <c r="C534">
        <v>28560</v>
      </c>
      <c r="D534" s="1">
        <v>44351</v>
      </c>
      <c r="E534" s="1">
        <v>44356</v>
      </c>
    </row>
    <row r="535" spans="1:5" x14ac:dyDescent="0.25">
      <c r="A535">
        <v>534</v>
      </c>
      <c r="B535">
        <v>49</v>
      </c>
      <c r="C535">
        <v>31586</v>
      </c>
      <c r="D535" s="1">
        <v>44462</v>
      </c>
      <c r="E535" s="1">
        <v>44465</v>
      </c>
    </row>
    <row r="536" spans="1:5" x14ac:dyDescent="0.25">
      <c r="A536">
        <v>535</v>
      </c>
      <c r="B536">
        <v>585</v>
      </c>
      <c r="C536">
        <v>23905</v>
      </c>
      <c r="D536" s="1">
        <v>44221</v>
      </c>
      <c r="E536" s="1">
        <v>44234</v>
      </c>
    </row>
    <row r="537" spans="1:5" x14ac:dyDescent="0.25">
      <c r="A537">
        <v>536</v>
      </c>
      <c r="B537">
        <v>927</v>
      </c>
      <c r="C537">
        <v>21110</v>
      </c>
      <c r="D537" s="1">
        <v>44232</v>
      </c>
      <c r="E537" s="1">
        <v>44248</v>
      </c>
    </row>
    <row r="538" spans="1:5" x14ac:dyDescent="0.25">
      <c r="A538">
        <v>537</v>
      </c>
      <c r="B538">
        <v>203</v>
      </c>
      <c r="C538">
        <v>10838</v>
      </c>
      <c r="D538" s="1">
        <v>44241</v>
      </c>
      <c r="E538" s="1">
        <v>44268</v>
      </c>
    </row>
    <row r="539" spans="1:5" x14ac:dyDescent="0.25">
      <c r="A539">
        <v>538</v>
      </c>
      <c r="B539">
        <v>754</v>
      </c>
      <c r="C539">
        <v>11543</v>
      </c>
      <c r="D539" s="1">
        <v>44200</v>
      </c>
      <c r="E539" s="1">
        <v>44222</v>
      </c>
    </row>
    <row r="540" spans="1:5" x14ac:dyDescent="0.25">
      <c r="A540">
        <v>539</v>
      </c>
      <c r="B540">
        <v>609</v>
      </c>
      <c r="C540">
        <v>55906</v>
      </c>
      <c r="D540" s="1">
        <v>44199</v>
      </c>
      <c r="E540" s="1">
        <v>44221</v>
      </c>
    </row>
    <row r="541" spans="1:5" x14ac:dyDescent="0.25">
      <c r="A541">
        <v>540</v>
      </c>
      <c r="B541">
        <v>772</v>
      </c>
      <c r="C541">
        <v>37955</v>
      </c>
      <c r="D541" s="1">
        <v>44276</v>
      </c>
      <c r="E541" s="1">
        <v>44285</v>
      </c>
    </row>
    <row r="542" spans="1:5" x14ac:dyDescent="0.25">
      <c r="A542">
        <v>541</v>
      </c>
      <c r="B542">
        <v>490</v>
      </c>
      <c r="C542">
        <v>29630</v>
      </c>
      <c r="D542" s="1">
        <v>44428</v>
      </c>
      <c r="E542" s="1">
        <v>44430</v>
      </c>
    </row>
    <row r="543" spans="1:5" x14ac:dyDescent="0.25">
      <c r="A543">
        <v>542</v>
      </c>
      <c r="B543">
        <v>282</v>
      </c>
      <c r="C543">
        <v>38737</v>
      </c>
      <c r="D543" s="1">
        <v>44237</v>
      </c>
      <c r="E543" s="1">
        <v>44241</v>
      </c>
    </row>
    <row r="544" spans="1:5" x14ac:dyDescent="0.25">
      <c r="A544">
        <v>543</v>
      </c>
      <c r="B544">
        <v>769</v>
      </c>
      <c r="C544">
        <v>12692</v>
      </c>
      <c r="D544" s="1">
        <v>44405</v>
      </c>
      <c r="E544" s="1">
        <v>44417</v>
      </c>
    </row>
    <row r="545" spans="1:5" x14ac:dyDescent="0.25">
      <c r="A545">
        <v>544</v>
      </c>
      <c r="B545">
        <v>347</v>
      </c>
      <c r="C545">
        <v>14706</v>
      </c>
      <c r="D545" s="1">
        <v>44260</v>
      </c>
      <c r="E545" s="1">
        <v>44269</v>
      </c>
    </row>
    <row r="546" spans="1:5" x14ac:dyDescent="0.25">
      <c r="A546">
        <v>545</v>
      </c>
      <c r="B546">
        <v>439</v>
      </c>
      <c r="C546">
        <v>53117</v>
      </c>
      <c r="D546" s="1">
        <v>44368</v>
      </c>
      <c r="E546" s="1">
        <v>44379</v>
      </c>
    </row>
    <row r="547" spans="1:5" x14ac:dyDescent="0.25">
      <c r="A547">
        <v>546</v>
      </c>
      <c r="B547">
        <v>664</v>
      </c>
      <c r="C547">
        <v>42478</v>
      </c>
      <c r="D547" s="1">
        <v>44315</v>
      </c>
      <c r="E547" s="1">
        <v>44335</v>
      </c>
    </row>
    <row r="548" spans="1:5" x14ac:dyDescent="0.25">
      <c r="A548">
        <v>547</v>
      </c>
      <c r="B548">
        <v>163</v>
      </c>
      <c r="C548">
        <v>13784</v>
      </c>
      <c r="D548" s="1">
        <v>44488</v>
      </c>
      <c r="E548" s="1">
        <v>44499</v>
      </c>
    </row>
    <row r="549" spans="1:5" x14ac:dyDescent="0.25">
      <c r="A549">
        <v>548</v>
      </c>
      <c r="B549">
        <v>135</v>
      </c>
      <c r="C549">
        <v>19053</v>
      </c>
      <c r="D549" s="1">
        <v>44394</v>
      </c>
      <c r="E549" s="1">
        <v>44403</v>
      </c>
    </row>
    <row r="550" spans="1:5" x14ac:dyDescent="0.25">
      <c r="A550">
        <v>549</v>
      </c>
      <c r="B550">
        <v>401</v>
      </c>
      <c r="C550">
        <v>39916</v>
      </c>
      <c r="D550" s="1">
        <v>44349</v>
      </c>
      <c r="E550" s="1">
        <v>44356</v>
      </c>
    </row>
    <row r="551" spans="1:5" x14ac:dyDescent="0.25">
      <c r="A551">
        <v>550</v>
      </c>
      <c r="B551">
        <v>26</v>
      </c>
      <c r="C551">
        <v>52719</v>
      </c>
      <c r="D551" s="1">
        <v>44412</v>
      </c>
      <c r="E551" s="1">
        <v>44417</v>
      </c>
    </row>
    <row r="552" spans="1:5" x14ac:dyDescent="0.25">
      <c r="A552">
        <v>551</v>
      </c>
      <c r="B552">
        <v>330</v>
      </c>
      <c r="C552">
        <v>51823</v>
      </c>
      <c r="D552" s="1">
        <v>44455</v>
      </c>
      <c r="E552" s="1">
        <v>44457</v>
      </c>
    </row>
    <row r="553" spans="1:5" x14ac:dyDescent="0.25">
      <c r="A553">
        <v>552</v>
      </c>
      <c r="B553">
        <v>264</v>
      </c>
      <c r="C553">
        <v>14653</v>
      </c>
      <c r="D553" s="1">
        <v>44206</v>
      </c>
      <c r="E553" s="1">
        <v>44213</v>
      </c>
    </row>
    <row r="554" spans="1:5" x14ac:dyDescent="0.25">
      <c r="A554">
        <v>553</v>
      </c>
      <c r="B554">
        <v>49</v>
      </c>
      <c r="C554">
        <v>16753</v>
      </c>
      <c r="D554" s="1">
        <v>44261</v>
      </c>
      <c r="E554" s="1">
        <v>44269</v>
      </c>
    </row>
    <row r="555" spans="1:5" x14ac:dyDescent="0.25">
      <c r="A555">
        <v>554</v>
      </c>
      <c r="B555">
        <v>842</v>
      </c>
      <c r="C555">
        <v>28264</v>
      </c>
      <c r="D555" s="1">
        <v>44323</v>
      </c>
      <c r="E555" s="1">
        <v>44342</v>
      </c>
    </row>
    <row r="556" spans="1:5" x14ac:dyDescent="0.25">
      <c r="A556">
        <v>555</v>
      </c>
      <c r="B556">
        <v>922</v>
      </c>
      <c r="C556">
        <v>42350</v>
      </c>
      <c r="D556" s="1">
        <v>44442</v>
      </c>
      <c r="E556" s="1">
        <v>44448</v>
      </c>
    </row>
    <row r="557" spans="1:5" x14ac:dyDescent="0.25">
      <c r="A557">
        <v>556</v>
      </c>
      <c r="B557">
        <v>566</v>
      </c>
      <c r="C557">
        <v>40530</v>
      </c>
      <c r="D557" s="1">
        <v>44407</v>
      </c>
      <c r="E557" s="1">
        <v>44409</v>
      </c>
    </row>
    <row r="558" spans="1:5" x14ac:dyDescent="0.25">
      <c r="A558">
        <v>557</v>
      </c>
      <c r="B558">
        <v>504</v>
      </c>
      <c r="C558">
        <v>12905</v>
      </c>
      <c r="D558" s="1">
        <v>44305</v>
      </c>
      <c r="E558" s="1">
        <v>44310</v>
      </c>
    </row>
    <row r="559" spans="1:5" x14ac:dyDescent="0.25">
      <c r="A559">
        <v>558</v>
      </c>
      <c r="B559">
        <v>729</v>
      </c>
      <c r="C559">
        <v>45726</v>
      </c>
      <c r="D559" s="1">
        <v>44257</v>
      </c>
      <c r="E559" s="1">
        <v>44273</v>
      </c>
    </row>
    <row r="560" spans="1:5" x14ac:dyDescent="0.25">
      <c r="A560">
        <v>559</v>
      </c>
      <c r="B560">
        <v>611</v>
      </c>
      <c r="C560">
        <v>22094</v>
      </c>
      <c r="D560" s="1">
        <v>44258</v>
      </c>
      <c r="E560" s="1">
        <v>44270</v>
      </c>
    </row>
    <row r="561" spans="1:5" x14ac:dyDescent="0.25">
      <c r="A561">
        <v>560</v>
      </c>
      <c r="B561">
        <v>11</v>
      </c>
      <c r="C561">
        <v>41952</v>
      </c>
      <c r="D561" s="1">
        <v>44344</v>
      </c>
      <c r="E561" s="1">
        <v>44352</v>
      </c>
    </row>
    <row r="562" spans="1:5" x14ac:dyDescent="0.25">
      <c r="A562">
        <v>561</v>
      </c>
      <c r="B562">
        <v>764</v>
      </c>
      <c r="C562">
        <v>42366</v>
      </c>
      <c r="D562" s="1">
        <v>44242</v>
      </c>
      <c r="E562" s="1">
        <v>44268</v>
      </c>
    </row>
    <row r="563" spans="1:5" x14ac:dyDescent="0.25">
      <c r="A563">
        <v>562</v>
      </c>
      <c r="B563">
        <v>632</v>
      </c>
      <c r="C563">
        <v>45999</v>
      </c>
      <c r="D563" s="1">
        <v>44458</v>
      </c>
      <c r="E563" s="1">
        <v>44472</v>
      </c>
    </row>
    <row r="564" spans="1:5" x14ac:dyDescent="0.25">
      <c r="A564">
        <v>563</v>
      </c>
      <c r="B564">
        <v>611</v>
      </c>
      <c r="C564">
        <v>56965</v>
      </c>
      <c r="D564" s="1">
        <v>44381</v>
      </c>
      <c r="E564" s="1">
        <v>44393</v>
      </c>
    </row>
    <row r="565" spans="1:5" x14ac:dyDescent="0.25">
      <c r="A565">
        <v>564</v>
      </c>
      <c r="B565">
        <v>583</v>
      </c>
      <c r="C565">
        <v>16074</v>
      </c>
      <c r="D565" s="1">
        <v>44431</v>
      </c>
      <c r="E565" s="1">
        <v>44458</v>
      </c>
    </row>
    <row r="566" spans="1:5" x14ac:dyDescent="0.25">
      <c r="A566">
        <v>565</v>
      </c>
      <c r="B566">
        <v>442</v>
      </c>
      <c r="C566">
        <v>34458</v>
      </c>
      <c r="D566" s="1">
        <v>44252</v>
      </c>
      <c r="E566" s="1">
        <v>44270</v>
      </c>
    </row>
    <row r="567" spans="1:5" x14ac:dyDescent="0.25">
      <c r="A567">
        <v>566</v>
      </c>
      <c r="B567">
        <v>614</v>
      </c>
      <c r="C567">
        <v>21778</v>
      </c>
      <c r="D567" s="1">
        <v>44401</v>
      </c>
      <c r="E567" s="1">
        <v>44418</v>
      </c>
    </row>
    <row r="568" spans="1:5" x14ac:dyDescent="0.25">
      <c r="A568">
        <v>567</v>
      </c>
      <c r="B568">
        <v>104</v>
      </c>
      <c r="C568">
        <v>25661</v>
      </c>
      <c r="D568" s="1">
        <v>44368</v>
      </c>
      <c r="E568" s="1">
        <v>44370</v>
      </c>
    </row>
    <row r="569" spans="1:5" x14ac:dyDescent="0.25">
      <c r="A569">
        <v>568</v>
      </c>
      <c r="B569">
        <v>783</v>
      </c>
      <c r="C569">
        <v>49427</v>
      </c>
      <c r="D569" s="1">
        <v>44205</v>
      </c>
      <c r="E569" s="1">
        <v>44218</v>
      </c>
    </row>
    <row r="570" spans="1:5" x14ac:dyDescent="0.25">
      <c r="A570">
        <v>569</v>
      </c>
      <c r="B570">
        <v>757</v>
      </c>
      <c r="C570">
        <v>16594</v>
      </c>
      <c r="D570" s="1">
        <v>44271</v>
      </c>
      <c r="E570" s="1">
        <v>44292</v>
      </c>
    </row>
    <row r="571" spans="1:5" x14ac:dyDescent="0.25">
      <c r="A571">
        <v>570</v>
      </c>
      <c r="B571">
        <v>81</v>
      </c>
      <c r="C571">
        <v>19171</v>
      </c>
      <c r="D571" s="1">
        <v>44264</v>
      </c>
      <c r="E571" s="1">
        <v>44269</v>
      </c>
    </row>
    <row r="572" spans="1:5" x14ac:dyDescent="0.25">
      <c r="A572">
        <v>571</v>
      </c>
      <c r="B572">
        <v>472</v>
      </c>
      <c r="C572">
        <v>23645</v>
      </c>
      <c r="D572" s="1">
        <v>44229</v>
      </c>
      <c r="E572" s="1">
        <v>44237</v>
      </c>
    </row>
    <row r="573" spans="1:5" x14ac:dyDescent="0.25">
      <c r="A573">
        <v>572</v>
      </c>
      <c r="B573">
        <v>479</v>
      </c>
      <c r="C573">
        <v>34112</v>
      </c>
      <c r="D573" s="1">
        <v>44197</v>
      </c>
      <c r="E573" s="1">
        <v>44202</v>
      </c>
    </row>
    <row r="574" spans="1:5" x14ac:dyDescent="0.25">
      <c r="A574">
        <v>573</v>
      </c>
      <c r="B574">
        <v>736</v>
      </c>
      <c r="C574">
        <v>40227</v>
      </c>
      <c r="D574" s="1">
        <v>44198</v>
      </c>
      <c r="E574" s="1">
        <v>44205</v>
      </c>
    </row>
    <row r="575" spans="1:5" x14ac:dyDescent="0.25">
      <c r="A575">
        <v>574</v>
      </c>
      <c r="B575">
        <v>434</v>
      </c>
      <c r="C575">
        <v>44975</v>
      </c>
      <c r="D575" s="1">
        <v>44368</v>
      </c>
      <c r="E575" s="1">
        <v>44380</v>
      </c>
    </row>
    <row r="576" spans="1:5" x14ac:dyDescent="0.25">
      <c r="A576">
        <v>575</v>
      </c>
      <c r="B576">
        <v>54</v>
      </c>
      <c r="C576">
        <v>27420</v>
      </c>
      <c r="D576" s="1">
        <v>44422</v>
      </c>
      <c r="E576" s="1">
        <v>44424</v>
      </c>
    </row>
    <row r="577" spans="1:5" x14ac:dyDescent="0.25">
      <c r="A577">
        <v>576</v>
      </c>
      <c r="B577">
        <v>218</v>
      </c>
      <c r="C577">
        <v>12261</v>
      </c>
      <c r="D577" s="1">
        <v>44312</v>
      </c>
      <c r="E577" s="1">
        <v>44321</v>
      </c>
    </row>
    <row r="578" spans="1:5" x14ac:dyDescent="0.25">
      <c r="A578">
        <v>577</v>
      </c>
      <c r="B578">
        <v>840</v>
      </c>
      <c r="C578">
        <v>29313</v>
      </c>
      <c r="D578" s="1">
        <v>44247</v>
      </c>
      <c r="E578" s="1">
        <v>44267</v>
      </c>
    </row>
    <row r="579" spans="1:5" x14ac:dyDescent="0.25">
      <c r="A579">
        <v>578</v>
      </c>
      <c r="B579">
        <v>926</v>
      </c>
      <c r="C579">
        <v>44312</v>
      </c>
      <c r="D579" s="1">
        <v>44325</v>
      </c>
      <c r="E579" s="1">
        <v>44328</v>
      </c>
    </row>
    <row r="580" spans="1:5" x14ac:dyDescent="0.25">
      <c r="A580">
        <v>579</v>
      </c>
      <c r="B580">
        <v>501</v>
      </c>
      <c r="C580">
        <v>15623</v>
      </c>
      <c r="D580" s="1">
        <v>44283</v>
      </c>
      <c r="E580" s="1">
        <v>44306</v>
      </c>
    </row>
    <row r="581" spans="1:5" x14ac:dyDescent="0.25">
      <c r="A581">
        <v>580</v>
      </c>
      <c r="B581">
        <v>171</v>
      </c>
      <c r="C581">
        <v>26947</v>
      </c>
      <c r="D581" s="1">
        <v>44316</v>
      </c>
      <c r="E581" s="1">
        <v>44325</v>
      </c>
    </row>
    <row r="582" spans="1:5" x14ac:dyDescent="0.25">
      <c r="A582">
        <v>581</v>
      </c>
      <c r="B582">
        <v>708</v>
      </c>
      <c r="C582">
        <v>35176</v>
      </c>
      <c r="D582" s="1">
        <v>44325</v>
      </c>
      <c r="E582" s="1">
        <v>44345</v>
      </c>
    </row>
    <row r="583" spans="1:5" x14ac:dyDescent="0.25">
      <c r="A583">
        <v>582</v>
      </c>
      <c r="B583">
        <v>783</v>
      </c>
      <c r="C583">
        <v>31116</v>
      </c>
      <c r="D583" s="1">
        <v>44442</v>
      </c>
      <c r="E583" s="1">
        <v>44457</v>
      </c>
    </row>
    <row r="584" spans="1:5" x14ac:dyDescent="0.25">
      <c r="A584">
        <v>583</v>
      </c>
      <c r="B584">
        <v>290</v>
      </c>
      <c r="C584">
        <v>54787</v>
      </c>
      <c r="D584" s="1">
        <v>44293</v>
      </c>
      <c r="E584" s="1">
        <v>44296</v>
      </c>
    </row>
    <row r="585" spans="1:5" x14ac:dyDescent="0.25">
      <c r="A585">
        <v>584</v>
      </c>
      <c r="B585">
        <v>142</v>
      </c>
      <c r="C585">
        <v>37030</v>
      </c>
      <c r="D585" s="1">
        <v>44376</v>
      </c>
      <c r="E585" s="1">
        <v>44378</v>
      </c>
    </row>
    <row r="586" spans="1:5" x14ac:dyDescent="0.25">
      <c r="A586">
        <v>585</v>
      </c>
      <c r="B586">
        <v>844</v>
      </c>
      <c r="C586">
        <v>19207</v>
      </c>
      <c r="D586" s="1">
        <v>44275</v>
      </c>
      <c r="E586" s="1">
        <v>44278</v>
      </c>
    </row>
    <row r="587" spans="1:5" x14ac:dyDescent="0.25">
      <c r="A587">
        <v>586</v>
      </c>
      <c r="B587">
        <v>998</v>
      </c>
      <c r="C587">
        <v>15870</v>
      </c>
      <c r="D587" s="1">
        <v>44254</v>
      </c>
      <c r="E587" s="1">
        <v>44277</v>
      </c>
    </row>
    <row r="588" spans="1:5" x14ac:dyDescent="0.25">
      <c r="A588">
        <v>587</v>
      </c>
      <c r="B588">
        <v>402</v>
      </c>
      <c r="C588">
        <v>44323</v>
      </c>
      <c r="D588" s="1">
        <v>44447</v>
      </c>
      <c r="E588" s="1">
        <v>44450</v>
      </c>
    </row>
    <row r="589" spans="1:5" x14ac:dyDescent="0.25">
      <c r="A589">
        <v>588</v>
      </c>
      <c r="B589">
        <v>612</v>
      </c>
      <c r="C589">
        <v>13740</v>
      </c>
      <c r="D589" s="1">
        <v>44342</v>
      </c>
      <c r="E589" s="1">
        <v>44367</v>
      </c>
    </row>
    <row r="590" spans="1:5" x14ac:dyDescent="0.25">
      <c r="A590">
        <v>589</v>
      </c>
      <c r="B590">
        <v>692</v>
      </c>
      <c r="C590">
        <v>11378</v>
      </c>
      <c r="D590" s="1">
        <v>44372</v>
      </c>
      <c r="E590" s="1">
        <v>44397</v>
      </c>
    </row>
    <row r="591" spans="1:5" x14ac:dyDescent="0.25">
      <c r="A591">
        <v>590</v>
      </c>
      <c r="B591">
        <v>898</v>
      </c>
      <c r="C591">
        <v>27817</v>
      </c>
      <c r="D591" s="1">
        <v>44383</v>
      </c>
      <c r="E591" s="1">
        <v>44392</v>
      </c>
    </row>
    <row r="592" spans="1:5" x14ac:dyDescent="0.25">
      <c r="A592">
        <v>591</v>
      </c>
      <c r="B592">
        <v>588</v>
      </c>
      <c r="C592">
        <v>39095</v>
      </c>
      <c r="D592" s="1">
        <v>44365</v>
      </c>
      <c r="E592" s="1">
        <v>44383</v>
      </c>
    </row>
    <row r="593" spans="1:5" x14ac:dyDescent="0.25">
      <c r="A593">
        <v>592</v>
      </c>
      <c r="B593">
        <v>973</v>
      </c>
      <c r="C593">
        <v>15464</v>
      </c>
      <c r="D593" s="1">
        <v>44376</v>
      </c>
      <c r="E593" s="1">
        <v>44384</v>
      </c>
    </row>
    <row r="594" spans="1:5" x14ac:dyDescent="0.25">
      <c r="A594">
        <v>593</v>
      </c>
      <c r="B594">
        <v>515</v>
      </c>
      <c r="C594">
        <v>30838</v>
      </c>
      <c r="D594" s="1">
        <v>44248</v>
      </c>
      <c r="E594" s="1">
        <v>44266</v>
      </c>
    </row>
    <row r="595" spans="1:5" x14ac:dyDescent="0.25">
      <c r="A595">
        <v>594</v>
      </c>
      <c r="B595">
        <v>711</v>
      </c>
      <c r="C595">
        <v>22390</v>
      </c>
      <c r="D595" s="1">
        <v>44361</v>
      </c>
      <c r="E595" s="1">
        <v>44370</v>
      </c>
    </row>
    <row r="596" spans="1:5" x14ac:dyDescent="0.25">
      <c r="A596">
        <v>595</v>
      </c>
      <c r="B596">
        <v>10</v>
      </c>
      <c r="C596">
        <v>45626</v>
      </c>
      <c r="D596" s="1">
        <v>44264</v>
      </c>
      <c r="E596" s="1">
        <v>44284</v>
      </c>
    </row>
    <row r="597" spans="1:5" x14ac:dyDescent="0.25">
      <c r="A597">
        <v>596</v>
      </c>
      <c r="B597">
        <v>693</v>
      </c>
      <c r="C597">
        <v>51828</v>
      </c>
      <c r="D597" s="1">
        <v>44360</v>
      </c>
      <c r="E597" s="1">
        <v>44374</v>
      </c>
    </row>
    <row r="598" spans="1:5" x14ac:dyDescent="0.25">
      <c r="A598">
        <v>597</v>
      </c>
      <c r="B598">
        <v>107</v>
      </c>
      <c r="C598">
        <v>22758</v>
      </c>
      <c r="D598" s="1">
        <v>44412</v>
      </c>
      <c r="E598" s="1">
        <v>44424</v>
      </c>
    </row>
    <row r="599" spans="1:5" x14ac:dyDescent="0.25">
      <c r="A599">
        <v>598</v>
      </c>
      <c r="B599">
        <v>638</v>
      </c>
      <c r="C599">
        <v>59393</v>
      </c>
      <c r="D599" s="1">
        <v>44367</v>
      </c>
      <c r="E599" s="1">
        <v>44382</v>
      </c>
    </row>
    <row r="600" spans="1:5" x14ac:dyDescent="0.25">
      <c r="A600">
        <v>599</v>
      </c>
      <c r="B600">
        <v>308</v>
      </c>
      <c r="C600">
        <v>47972</v>
      </c>
      <c r="D600" s="1">
        <v>44462</v>
      </c>
      <c r="E600" s="1">
        <v>44486</v>
      </c>
    </row>
    <row r="601" spans="1:5" x14ac:dyDescent="0.25">
      <c r="A601">
        <v>600</v>
      </c>
      <c r="B601">
        <v>921</v>
      </c>
      <c r="C601">
        <v>19484</v>
      </c>
      <c r="D601" s="1">
        <v>44454</v>
      </c>
      <c r="E601" s="1">
        <v>44455</v>
      </c>
    </row>
    <row r="602" spans="1:5" x14ac:dyDescent="0.25">
      <c r="A602">
        <v>601</v>
      </c>
      <c r="B602">
        <v>916</v>
      </c>
      <c r="C602">
        <v>24064</v>
      </c>
      <c r="D602" s="1">
        <v>44360</v>
      </c>
      <c r="E602" s="1">
        <v>44375</v>
      </c>
    </row>
    <row r="603" spans="1:5" x14ac:dyDescent="0.25">
      <c r="A603">
        <v>602</v>
      </c>
      <c r="B603">
        <v>987</v>
      </c>
      <c r="C603">
        <v>41932</v>
      </c>
      <c r="D603" s="1">
        <v>44241</v>
      </c>
      <c r="E603" s="1">
        <v>44262</v>
      </c>
    </row>
    <row r="604" spans="1:5" x14ac:dyDescent="0.25">
      <c r="A604">
        <v>603</v>
      </c>
      <c r="B604">
        <v>549</v>
      </c>
      <c r="C604">
        <v>42922</v>
      </c>
      <c r="D604" s="1">
        <v>44438</v>
      </c>
      <c r="E604" s="1">
        <v>44443</v>
      </c>
    </row>
    <row r="605" spans="1:5" x14ac:dyDescent="0.25">
      <c r="A605">
        <v>604</v>
      </c>
      <c r="B605">
        <v>492</v>
      </c>
      <c r="C605">
        <v>21635</v>
      </c>
      <c r="D605" s="1">
        <v>44397</v>
      </c>
      <c r="E605" s="1">
        <v>44421</v>
      </c>
    </row>
    <row r="606" spans="1:5" x14ac:dyDescent="0.25">
      <c r="A606">
        <v>605</v>
      </c>
      <c r="B606">
        <v>402</v>
      </c>
      <c r="C606">
        <v>48620</v>
      </c>
      <c r="D606" s="1">
        <v>44428</v>
      </c>
      <c r="E606" s="1">
        <v>44445</v>
      </c>
    </row>
    <row r="607" spans="1:5" x14ac:dyDescent="0.25">
      <c r="A607">
        <v>606</v>
      </c>
      <c r="B607">
        <v>692</v>
      </c>
      <c r="C607">
        <v>54506</v>
      </c>
      <c r="D607" s="1">
        <v>44227</v>
      </c>
      <c r="E607" s="1">
        <v>44235</v>
      </c>
    </row>
    <row r="608" spans="1:5" x14ac:dyDescent="0.25">
      <c r="A608">
        <v>607</v>
      </c>
      <c r="B608">
        <v>648</v>
      </c>
      <c r="C608">
        <v>36692</v>
      </c>
      <c r="D608" s="1">
        <v>44488</v>
      </c>
      <c r="E608" s="1">
        <v>44512</v>
      </c>
    </row>
    <row r="609" spans="1:5" x14ac:dyDescent="0.25">
      <c r="A609">
        <v>608</v>
      </c>
      <c r="B609">
        <v>530</v>
      </c>
      <c r="C609">
        <v>31878</v>
      </c>
      <c r="D609" s="1">
        <v>44421</v>
      </c>
      <c r="E609" s="1">
        <v>44423</v>
      </c>
    </row>
    <row r="610" spans="1:5" x14ac:dyDescent="0.25">
      <c r="A610">
        <v>609</v>
      </c>
      <c r="B610">
        <v>25</v>
      </c>
      <c r="C610">
        <v>21514</v>
      </c>
      <c r="D610" s="1">
        <v>44308</v>
      </c>
      <c r="E610" s="1">
        <v>44324</v>
      </c>
    </row>
    <row r="611" spans="1:5" x14ac:dyDescent="0.25">
      <c r="A611">
        <v>610</v>
      </c>
      <c r="B611">
        <v>735</v>
      </c>
      <c r="C611">
        <v>27821</v>
      </c>
      <c r="D611" s="1">
        <v>44412</v>
      </c>
      <c r="E611" s="1">
        <v>44439</v>
      </c>
    </row>
    <row r="612" spans="1:5" x14ac:dyDescent="0.25">
      <c r="A612">
        <v>611</v>
      </c>
      <c r="B612">
        <v>155</v>
      </c>
      <c r="C612">
        <v>56937</v>
      </c>
      <c r="D612" s="1">
        <v>44317</v>
      </c>
      <c r="E612" s="1">
        <v>44341</v>
      </c>
    </row>
    <row r="613" spans="1:5" x14ac:dyDescent="0.25">
      <c r="A613">
        <v>612</v>
      </c>
      <c r="B613">
        <v>486</v>
      </c>
      <c r="C613">
        <v>31877</v>
      </c>
      <c r="D613" s="1">
        <v>44326</v>
      </c>
      <c r="E613" s="1">
        <v>44328</v>
      </c>
    </row>
    <row r="614" spans="1:5" x14ac:dyDescent="0.25">
      <c r="A614">
        <v>613</v>
      </c>
      <c r="B614">
        <v>682</v>
      </c>
      <c r="C614">
        <v>10501</v>
      </c>
      <c r="D614" s="1">
        <v>44339</v>
      </c>
      <c r="E614" s="1">
        <v>44354</v>
      </c>
    </row>
    <row r="615" spans="1:5" x14ac:dyDescent="0.25">
      <c r="A615">
        <v>614</v>
      </c>
      <c r="B615">
        <v>732</v>
      </c>
      <c r="C615">
        <v>35663</v>
      </c>
      <c r="D615" s="1">
        <v>44304</v>
      </c>
      <c r="E615" s="1">
        <v>44319</v>
      </c>
    </row>
    <row r="616" spans="1:5" x14ac:dyDescent="0.25">
      <c r="A616">
        <v>615</v>
      </c>
      <c r="B616">
        <v>690</v>
      </c>
      <c r="C616">
        <v>28680</v>
      </c>
      <c r="D616" s="1">
        <v>44227</v>
      </c>
      <c r="E616" s="1">
        <v>44237</v>
      </c>
    </row>
    <row r="617" spans="1:5" x14ac:dyDescent="0.25">
      <c r="A617">
        <v>616</v>
      </c>
      <c r="B617">
        <v>21</v>
      </c>
      <c r="C617">
        <v>28727</v>
      </c>
      <c r="D617" s="1">
        <v>44329</v>
      </c>
      <c r="E617" s="1">
        <v>44330</v>
      </c>
    </row>
    <row r="618" spans="1:5" x14ac:dyDescent="0.25">
      <c r="A618">
        <v>617</v>
      </c>
      <c r="B618">
        <v>371</v>
      </c>
      <c r="C618">
        <v>30281</v>
      </c>
      <c r="D618" s="1">
        <v>44438</v>
      </c>
      <c r="E618" s="1">
        <v>44446</v>
      </c>
    </row>
    <row r="619" spans="1:5" x14ac:dyDescent="0.25">
      <c r="A619">
        <v>618</v>
      </c>
      <c r="B619">
        <v>882</v>
      </c>
      <c r="C619">
        <v>28515</v>
      </c>
      <c r="D619" s="1">
        <v>44409</v>
      </c>
      <c r="E619" s="1">
        <v>44434</v>
      </c>
    </row>
    <row r="620" spans="1:5" x14ac:dyDescent="0.25">
      <c r="A620">
        <v>619</v>
      </c>
      <c r="B620">
        <v>225</v>
      </c>
      <c r="C620">
        <v>58688</v>
      </c>
      <c r="D620" s="1">
        <v>44252</v>
      </c>
      <c r="E620" s="1">
        <v>44259</v>
      </c>
    </row>
    <row r="621" spans="1:5" x14ac:dyDescent="0.25">
      <c r="A621">
        <v>620</v>
      </c>
      <c r="B621">
        <v>614</v>
      </c>
      <c r="C621">
        <v>41599</v>
      </c>
      <c r="D621" s="1">
        <v>44396</v>
      </c>
      <c r="E621" s="1">
        <v>44409</v>
      </c>
    </row>
    <row r="622" spans="1:5" x14ac:dyDescent="0.25">
      <c r="A622">
        <v>621</v>
      </c>
      <c r="B622">
        <v>102</v>
      </c>
      <c r="C622">
        <v>41563</v>
      </c>
      <c r="D622" s="1">
        <v>44393</v>
      </c>
      <c r="E622" s="1">
        <v>44415</v>
      </c>
    </row>
    <row r="623" spans="1:5" x14ac:dyDescent="0.25">
      <c r="A623">
        <v>622</v>
      </c>
      <c r="B623">
        <v>587</v>
      </c>
      <c r="C623">
        <v>45682</v>
      </c>
      <c r="D623" s="1">
        <v>44332</v>
      </c>
      <c r="E623" s="1">
        <v>44354</v>
      </c>
    </row>
    <row r="624" spans="1:5" x14ac:dyDescent="0.25">
      <c r="A624">
        <v>623</v>
      </c>
      <c r="B624">
        <v>808</v>
      </c>
      <c r="C624">
        <v>36530</v>
      </c>
      <c r="D624" s="1">
        <v>44489</v>
      </c>
      <c r="E624" s="1">
        <v>44499</v>
      </c>
    </row>
    <row r="625" spans="1:5" x14ac:dyDescent="0.25">
      <c r="A625">
        <v>624</v>
      </c>
      <c r="B625">
        <v>398</v>
      </c>
      <c r="C625">
        <v>20149</v>
      </c>
      <c r="D625" s="1">
        <v>44274</v>
      </c>
      <c r="E625" s="1">
        <v>44294</v>
      </c>
    </row>
    <row r="626" spans="1:5" x14ac:dyDescent="0.25">
      <c r="A626">
        <v>625</v>
      </c>
      <c r="B626">
        <v>233</v>
      </c>
      <c r="C626">
        <v>54080</v>
      </c>
      <c r="D626" s="1">
        <v>44394</v>
      </c>
      <c r="E626" s="1">
        <v>44405</v>
      </c>
    </row>
    <row r="627" spans="1:5" x14ac:dyDescent="0.25">
      <c r="A627">
        <v>626</v>
      </c>
      <c r="B627">
        <v>348</v>
      </c>
      <c r="C627">
        <v>10193</v>
      </c>
      <c r="D627" s="1">
        <v>44469</v>
      </c>
      <c r="E627" s="1">
        <v>44486</v>
      </c>
    </row>
    <row r="628" spans="1:5" x14ac:dyDescent="0.25">
      <c r="A628">
        <v>627</v>
      </c>
      <c r="B628">
        <v>680</v>
      </c>
      <c r="C628">
        <v>19664</v>
      </c>
      <c r="D628" s="1">
        <v>44289</v>
      </c>
      <c r="E628" s="1">
        <v>44294</v>
      </c>
    </row>
    <row r="629" spans="1:5" x14ac:dyDescent="0.25">
      <c r="A629">
        <v>628</v>
      </c>
      <c r="B629">
        <v>534</v>
      </c>
      <c r="C629">
        <v>20973</v>
      </c>
      <c r="D629" s="1">
        <v>44447</v>
      </c>
      <c r="E629" s="1">
        <v>44467</v>
      </c>
    </row>
    <row r="630" spans="1:5" x14ac:dyDescent="0.25">
      <c r="A630">
        <v>629</v>
      </c>
      <c r="B630">
        <v>904</v>
      </c>
      <c r="C630">
        <v>36276</v>
      </c>
      <c r="D630" s="1">
        <v>44415</v>
      </c>
      <c r="E630" s="1">
        <v>44428</v>
      </c>
    </row>
    <row r="631" spans="1:5" x14ac:dyDescent="0.25">
      <c r="A631">
        <v>630</v>
      </c>
      <c r="B631">
        <v>644</v>
      </c>
      <c r="C631">
        <v>39447</v>
      </c>
      <c r="D631" s="1">
        <v>44208</v>
      </c>
      <c r="E631" s="1">
        <v>44227</v>
      </c>
    </row>
    <row r="632" spans="1:5" x14ac:dyDescent="0.25">
      <c r="A632">
        <v>631</v>
      </c>
      <c r="B632">
        <v>460</v>
      </c>
      <c r="C632">
        <v>30101</v>
      </c>
      <c r="D632" s="1">
        <v>44300</v>
      </c>
      <c r="E632" s="1">
        <v>44324</v>
      </c>
    </row>
    <row r="633" spans="1:5" x14ac:dyDescent="0.25">
      <c r="A633">
        <v>632</v>
      </c>
      <c r="B633">
        <v>952</v>
      </c>
      <c r="C633">
        <v>44405</v>
      </c>
      <c r="D633" s="1">
        <v>44297</v>
      </c>
      <c r="E633" s="1">
        <v>44303</v>
      </c>
    </row>
    <row r="634" spans="1:5" x14ac:dyDescent="0.25">
      <c r="A634">
        <v>633</v>
      </c>
      <c r="B634">
        <v>183</v>
      </c>
      <c r="C634">
        <v>30197</v>
      </c>
      <c r="D634" s="1">
        <v>44379</v>
      </c>
      <c r="E634" s="1">
        <v>44390</v>
      </c>
    </row>
    <row r="635" spans="1:5" x14ac:dyDescent="0.25">
      <c r="A635">
        <v>634</v>
      </c>
      <c r="B635">
        <v>327</v>
      </c>
      <c r="C635">
        <v>35370</v>
      </c>
      <c r="D635" s="1">
        <v>44482</v>
      </c>
      <c r="E635" s="1">
        <v>44492</v>
      </c>
    </row>
    <row r="636" spans="1:5" x14ac:dyDescent="0.25">
      <c r="A636">
        <v>635</v>
      </c>
      <c r="B636">
        <v>50</v>
      </c>
      <c r="C636">
        <v>51943</v>
      </c>
      <c r="D636" s="1">
        <v>44392</v>
      </c>
      <c r="E636" s="1">
        <v>44413</v>
      </c>
    </row>
    <row r="637" spans="1:5" x14ac:dyDescent="0.25">
      <c r="A637">
        <v>636</v>
      </c>
      <c r="B637">
        <v>793</v>
      </c>
      <c r="C637">
        <v>23528</v>
      </c>
      <c r="D637" s="1">
        <v>44288</v>
      </c>
      <c r="E637" s="1">
        <v>44293</v>
      </c>
    </row>
    <row r="638" spans="1:5" x14ac:dyDescent="0.25">
      <c r="A638">
        <v>637</v>
      </c>
      <c r="B638">
        <v>886</v>
      </c>
      <c r="C638">
        <v>14294</v>
      </c>
      <c r="D638" s="1">
        <v>44414</v>
      </c>
      <c r="E638" s="1">
        <v>44426</v>
      </c>
    </row>
    <row r="639" spans="1:5" x14ac:dyDescent="0.25">
      <c r="A639">
        <v>638</v>
      </c>
      <c r="B639">
        <v>548</v>
      </c>
      <c r="C639">
        <v>12781</v>
      </c>
      <c r="D639" s="1">
        <v>44472</v>
      </c>
      <c r="E639" s="1">
        <v>44486</v>
      </c>
    </row>
    <row r="640" spans="1:5" x14ac:dyDescent="0.25">
      <c r="A640">
        <v>639</v>
      </c>
      <c r="B640">
        <v>906</v>
      </c>
      <c r="C640">
        <v>51950</v>
      </c>
      <c r="D640" s="1">
        <v>44285</v>
      </c>
      <c r="E640" s="1">
        <v>44308</v>
      </c>
    </row>
    <row r="641" spans="1:5" x14ac:dyDescent="0.25">
      <c r="A641">
        <v>640</v>
      </c>
      <c r="B641">
        <v>873</v>
      </c>
      <c r="C641">
        <v>11002</v>
      </c>
      <c r="D641" s="1">
        <v>44219</v>
      </c>
      <c r="E641" s="1">
        <v>44222</v>
      </c>
    </row>
    <row r="642" spans="1:5" x14ac:dyDescent="0.25">
      <c r="A642">
        <v>641</v>
      </c>
      <c r="B642">
        <v>20</v>
      </c>
      <c r="C642">
        <v>54363</v>
      </c>
      <c r="D642" s="1">
        <v>44265</v>
      </c>
      <c r="E642" s="1">
        <v>44277</v>
      </c>
    </row>
    <row r="643" spans="1:5" x14ac:dyDescent="0.25">
      <c r="A643">
        <v>642</v>
      </c>
      <c r="B643">
        <v>835</v>
      </c>
      <c r="C643">
        <v>12392</v>
      </c>
      <c r="D643" s="1">
        <v>44207</v>
      </c>
      <c r="E643" s="1">
        <v>44222</v>
      </c>
    </row>
    <row r="644" spans="1:5" x14ac:dyDescent="0.25">
      <c r="A644">
        <v>643</v>
      </c>
      <c r="B644">
        <v>778</v>
      </c>
      <c r="C644">
        <v>50321</v>
      </c>
      <c r="D644" s="1">
        <v>44334</v>
      </c>
      <c r="E644" s="1">
        <v>44340</v>
      </c>
    </row>
    <row r="645" spans="1:5" x14ac:dyDescent="0.25">
      <c r="A645">
        <v>644</v>
      </c>
      <c r="B645">
        <v>207</v>
      </c>
      <c r="C645">
        <v>52925</v>
      </c>
      <c r="D645" s="1">
        <v>44268</v>
      </c>
      <c r="E645" s="1">
        <v>44277</v>
      </c>
    </row>
    <row r="646" spans="1:5" x14ac:dyDescent="0.25">
      <c r="A646">
        <v>645</v>
      </c>
      <c r="B646">
        <v>794</v>
      </c>
      <c r="C646">
        <v>46397</v>
      </c>
      <c r="D646" s="1">
        <v>44427</v>
      </c>
      <c r="E646" s="1">
        <v>44452</v>
      </c>
    </row>
    <row r="647" spans="1:5" x14ac:dyDescent="0.25">
      <c r="A647">
        <v>646</v>
      </c>
      <c r="B647">
        <v>369</v>
      </c>
      <c r="C647">
        <v>16504</v>
      </c>
      <c r="D647" s="1">
        <v>44324</v>
      </c>
      <c r="E647" s="1">
        <v>44344</v>
      </c>
    </row>
    <row r="648" spans="1:5" x14ac:dyDescent="0.25">
      <c r="A648">
        <v>647</v>
      </c>
      <c r="B648">
        <v>439</v>
      </c>
      <c r="C648">
        <v>10912</v>
      </c>
      <c r="D648" s="1">
        <v>44233</v>
      </c>
      <c r="E648" s="1">
        <v>44238</v>
      </c>
    </row>
    <row r="649" spans="1:5" x14ac:dyDescent="0.25">
      <c r="A649">
        <v>648</v>
      </c>
      <c r="B649">
        <v>522</v>
      </c>
      <c r="C649">
        <v>43363</v>
      </c>
      <c r="D649" s="1">
        <v>44393</v>
      </c>
      <c r="E649" s="1">
        <v>44396</v>
      </c>
    </row>
    <row r="650" spans="1:5" x14ac:dyDescent="0.25">
      <c r="A650">
        <v>649</v>
      </c>
      <c r="B650">
        <v>840</v>
      </c>
      <c r="C650">
        <v>44955</v>
      </c>
      <c r="D650" s="1">
        <v>44405</v>
      </c>
      <c r="E650" s="1">
        <v>44424</v>
      </c>
    </row>
    <row r="651" spans="1:5" x14ac:dyDescent="0.25">
      <c r="A651">
        <v>650</v>
      </c>
      <c r="B651">
        <v>739</v>
      </c>
      <c r="C651">
        <v>42938</v>
      </c>
      <c r="D651" s="1">
        <v>44198</v>
      </c>
      <c r="E651" s="1">
        <v>44211</v>
      </c>
    </row>
    <row r="652" spans="1:5" x14ac:dyDescent="0.25">
      <c r="A652">
        <v>651</v>
      </c>
      <c r="B652">
        <v>581</v>
      </c>
      <c r="C652">
        <v>39199</v>
      </c>
      <c r="D652" s="1">
        <v>44338</v>
      </c>
      <c r="E652" s="1">
        <v>44341</v>
      </c>
    </row>
    <row r="653" spans="1:5" x14ac:dyDescent="0.25">
      <c r="A653">
        <v>652</v>
      </c>
      <c r="B653">
        <v>691</v>
      </c>
      <c r="C653">
        <v>30816</v>
      </c>
      <c r="D653" s="1">
        <v>44264</v>
      </c>
      <c r="E653" s="1">
        <v>44282</v>
      </c>
    </row>
    <row r="654" spans="1:5" x14ac:dyDescent="0.25">
      <c r="A654">
        <v>653</v>
      </c>
      <c r="B654">
        <v>629</v>
      </c>
      <c r="C654">
        <v>19186</v>
      </c>
      <c r="D654" s="1">
        <v>44246</v>
      </c>
      <c r="E654" s="1">
        <v>44273</v>
      </c>
    </row>
    <row r="655" spans="1:5" x14ac:dyDescent="0.25">
      <c r="A655">
        <v>654</v>
      </c>
      <c r="B655">
        <v>417</v>
      </c>
      <c r="C655">
        <v>40412</v>
      </c>
      <c r="D655" s="1">
        <v>44426</v>
      </c>
      <c r="E655" s="1">
        <v>44438</v>
      </c>
    </row>
    <row r="656" spans="1:5" x14ac:dyDescent="0.25">
      <c r="A656">
        <v>655</v>
      </c>
      <c r="B656">
        <v>333</v>
      </c>
      <c r="C656">
        <v>36298</v>
      </c>
      <c r="D656" s="1">
        <v>44341</v>
      </c>
      <c r="E656" s="1">
        <v>44353</v>
      </c>
    </row>
    <row r="657" spans="1:5" x14ac:dyDescent="0.25">
      <c r="A657">
        <v>656</v>
      </c>
      <c r="B657">
        <v>907</v>
      </c>
      <c r="C657">
        <v>19288</v>
      </c>
      <c r="D657" s="1">
        <v>44277</v>
      </c>
      <c r="E657" s="1">
        <v>44278</v>
      </c>
    </row>
    <row r="658" spans="1:5" x14ac:dyDescent="0.25">
      <c r="A658">
        <v>657</v>
      </c>
      <c r="B658">
        <v>479</v>
      </c>
      <c r="C658">
        <v>31922</v>
      </c>
      <c r="D658" s="1">
        <v>44399</v>
      </c>
      <c r="E658" s="1">
        <v>44405</v>
      </c>
    </row>
    <row r="659" spans="1:5" x14ac:dyDescent="0.25">
      <c r="A659">
        <v>658</v>
      </c>
      <c r="B659">
        <v>201</v>
      </c>
      <c r="C659">
        <v>42131</v>
      </c>
      <c r="D659" s="1">
        <v>44339</v>
      </c>
      <c r="E659" s="1">
        <v>44352</v>
      </c>
    </row>
    <row r="660" spans="1:5" x14ac:dyDescent="0.25">
      <c r="A660">
        <v>659</v>
      </c>
      <c r="B660">
        <v>328</v>
      </c>
      <c r="C660">
        <v>45445</v>
      </c>
      <c r="D660" s="1">
        <v>44469</v>
      </c>
      <c r="E660" s="1">
        <v>44484</v>
      </c>
    </row>
    <row r="661" spans="1:5" x14ac:dyDescent="0.25">
      <c r="A661">
        <v>660</v>
      </c>
      <c r="B661">
        <v>787</v>
      </c>
      <c r="C661">
        <v>48757</v>
      </c>
      <c r="D661" s="1">
        <v>44424</v>
      </c>
      <c r="E661" s="1">
        <v>44433</v>
      </c>
    </row>
    <row r="662" spans="1:5" x14ac:dyDescent="0.25">
      <c r="A662">
        <v>661</v>
      </c>
      <c r="B662">
        <v>427</v>
      </c>
      <c r="C662">
        <v>15302</v>
      </c>
      <c r="D662" s="1">
        <v>44453</v>
      </c>
      <c r="E662" s="1">
        <v>44456</v>
      </c>
    </row>
    <row r="663" spans="1:5" x14ac:dyDescent="0.25">
      <c r="A663">
        <v>662</v>
      </c>
      <c r="B663">
        <v>924</v>
      </c>
      <c r="C663">
        <v>38356</v>
      </c>
      <c r="D663" s="1">
        <v>44458</v>
      </c>
      <c r="E663" s="1">
        <v>44468</v>
      </c>
    </row>
    <row r="664" spans="1:5" x14ac:dyDescent="0.25">
      <c r="A664">
        <v>663</v>
      </c>
      <c r="B664">
        <v>836</v>
      </c>
      <c r="C664">
        <v>14469</v>
      </c>
      <c r="D664" s="1">
        <v>44295</v>
      </c>
      <c r="E664" s="1">
        <v>44296</v>
      </c>
    </row>
    <row r="665" spans="1:5" x14ac:dyDescent="0.25">
      <c r="A665">
        <v>664</v>
      </c>
      <c r="B665">
        <v>21</v>
      </c>
      <c r="C665">
        <v>11960</v>
      </c>
      <c r="D665" s="1">
        <v>44203</v>
      </c>
      <c r="E665" s="1">
        <v>44216</v>
      </c>
    </row>
    <row r="666" spans="1:5" x14ac:dyDescent="0.25">
      <c r="A666">
        <v>665</v>
      </c>
      <c r="B666">
        <v>176</v>
      </c>
      <c r="C666">
        <v>16606</v>
      </c>
      <c r="D666" s="1">
        <v>44265</v>
      </c>
      <c r="E666" s="1">
        <v>44281</v>
      </c>
    </row>
    <row r="667" spans="1:5" x14ac:dyDescent="0.25">
      <c r="A667">
        <v>666</v>
      </c>
      <c r="B667">
        <v>456</v>
      </c>
      <c r="C667">
        <v>36112</v>
      </c>
      <c r="D667" s="1">
        <v>44433</v>
      </c>
      <c r="E667" s="1">
        <v>44450</v>
      </c>
    </row>
    <row r="668" spans="1:5" x14ac:dyDescent="0.25">
      <c r="A668">
        <v>667</v>
      </c>
      <c r="B668">
        <v>737</v>
      </c>
      <c r="C668">
        <v>48958</v>
      </c>
      <c r="D668" s="1">
        <v>44278</v>
      </c>
      <c r="E668" s="1">
        <v>44283</v>
      </c>
    </row>
    <row r="669" spans="1:5" x14ac:dyDescent="0.25">
      <c r="A669">
        <v>668</v>
      </c>
      <c r="B669">
        <v>22</v>
      </c>
      <c r="C669">
        <v>40483</v>
      </c>
      <c r="D669" s="1">
        <v>44270</v>
      </c>
      <c r="E669" s="1">
        <v>44285</v>
      </c>
    </row>
    <row r="670" spans="1:5" x14ac:dyDescent="0.25">
      <c r="A670">
        <v>669</v>
      </c>
      <c r="B670">
        <v>247</v>
      </c>
      <c r="C670">
        <v>17921</v>
      </c>
      <c r="D670" s="1">
        <v>44365</v>
      </c>
      <c r="E670" s="1">
        <v>44379</v>
      </c>
    </row>
    <row r="671" spans="1:5" x14ac:dyDescent="0.25">
      <c r="A671">
        <v>670</v>
      </c>
      <c r="B671">
        <v>1</v>
      </c>
      <c r="C671">
        <v>10246</v>
      </c>
      <c r="D671" s="1">
        <v>44261</v>
      </c>
      <c r="E671" s="1">
        <v>44287</v>
      </c>
    </row>
    <row r="672" spans="1:5" x14ac:dyDescent="0.25">
      <c r="A672">
        <v>671</v>
      </c>
      <c r="B672">
        <v>156</v>
      </c>
      <c r="C672">
        <v>28194</v>
      </c>
      <c r="D672" s="1">
        <v>44369</v>
      </c>
      <c r="E672" s="1">
        <v>44385</v>
      </c>
    </row>
    <row r="673" spans="1:5" x14ac:dyDescent="0.25">
      <c r="A673">
        <v>672</v>
      </c>
      <c r="B673">
        <v>677</v>
      </c>
      <c r="C673">
        <v>59213</v>
      </c>
      <c r="D673" s="1">
        <v>44239</v>
      </c>
      <c r="E673" s="1">
        <v>44252</v>
      </c>
    </row>
    <row r="674" spans="1:5" x14ac:dyDescent="0.25">
      <c r="A674">
        <v>673</v>
      </c>
      <c r="B674">
        <v>326</v>
      </c>
      <c r="C674">
        <v>34789</v>
      </c>
      <c r="D674" s="1">
        <v>44232</v>
      </c>
      <c r="E674" s="1">
        <v>44246</v>
      </c>
    </row>
    <row r="675" spans="1:5" x14ac:dyDescent="0.25">
      <c r="A675">
        <v>674</v>
      </c>
      <c r="B675">
        <v>300</v>
      </c>
      <c r="C675">
        <v>51598</v>
      </c>
      <c r="D675" s="1">
        <v>44225</v>
      </c>
      <c r="E675" s="1">
        <v>44232</v>
      </c>
    </row>
    <row r="676" spans="1:5" x14ac:dyDescent="0.25">
      <c r="A676">
        <v>675</v>
      </c>
      <c r="B676">
        <v>896</v>
      </c>
      <c r="C676">
        <v>43080</v>
      </c>
      <c r="D676" s="1">
        <v>44352</v>
      </c>
      <c r="E676" s="1">
        <v>44360</v>
      </c>
    </row>
    <row r="677" spans="1:5" x14ac:dyDescent="0.25">
      <c r="A677">
        <v>676</v>
      </c>
      <c r="B677">
        <v>889</v>
      </c>
      <c r="C677">
        <v>52587</v>
      </c>
      <c r="D677" s="1">
        <v>44463</v>
      </c>
      <c r="E677" s="1">
        <v>44480</v>
      </c>
    </row>
    <row r="678" spans="1:5" x14ac:dyDescent="0.25">
      <c r="A678">
        <v>677</v>
      </c>
      <c r="B678">
        <v>267</v>
      </c>
      <c r="C678">
        <v>38429</v>
      </c>
      <c r="D678" s="1">
        <v>44382</v>
      </c>
      <c r="E678" s="1">
        <v>44385</v>
      </c>
    </row>
    <row r="679" spans="1:5" x14ac:dyDescent="0.25">
      <c r="A679">
        <v>678</v>
      </c>
      <c r="B679">
        <v>711</v>
      </c>
      <c r="C679">
        <v>57891</v>
      </c>
      <c r="D679" s="1">
        <v>44314</v>
      </c>
      <c r="E679" s="1">
        <v>44330</v>
      </c>
    </row>
    <row r="680" spans="1:5" x14ac:dyDescent="0.25">
      <c r="A680">
        <v>679</v>
      </c>
      <c r="B680">
        <v>308</v>
      </c>
      <c r="C680">
        <v>37006</v>
      </c>
      <c r="D680" s="1">
        <v>44260</v>
      </c>
      <c r="E680" s="1">
        <v>44277</v>
      </c>
    </row>
    <row r="681" spans="1:5" x14ac:dyDescent="0.25">
      <c r="A681">
        <v>680</v>
      </c>
      <c r="B681">
        <v>800</v>
      </c>
      <c r="C681">
        <v>43491</v>
      </c>
      <c r="D681" s="1">
        <v>44320</v>
      </c>
      <c r="E681" s="1">
        <v>44338</v>
      </c>
    </row>
    <row r="682" spans="1:5" x14ac:dyDescent="0.25">
      <c r="A682">
        <v>681</v>
      </c>
      <c r="B682">
        <v>463</v>
      </c>
      <c r="C682">
        <v>53576</v>
      </c>
      <c r="D682" s="1">
        <v>44479</v>
      </c>
      <c r="E682" s="1">
        <v>44488</v>
      </c>
    </row>
    <row r="683" spans="1:5" x14ac:dyDescent="0.25">
      <c r="A683">
        <v>682</v>
      </c>
      <c r="B683">
        <v>454</v>
      </c>
      <c r="C683">
        <v>11469</v>
      </c>
      <c r="D683" s="1">
        <v>44255</v>
      </c>
      <c r="E683" s="1">
        <v>44273</v>
      </c>
    </row>
    <row r="684" spans="1:5" x14ac:dyDescent="0.25">
      <c r="A684">
        <v>683</v>
      </c>
      <c r="B684">
        <v>276</v>
      </c>
      <c r="C684">
        <v>59748</v>
      </c>
      <c r="D684" s="1">
        <v>44197</v>
      </c>
      <c r="E684" s="1">
        <v>44201</v>
      </c>
    </row>
    <row r="685" spans="1:5" x14ac:dyDescent="0.25">
      <c r="A685">
        <v>684</v>
      </c>
      <c r="B685">
        <v>956</v>
      </c>
      <c r="C685">
        <v>36919</v>
      </c>
      <c r="D685" s="1">
        <v>44481</v>
      </c>
      <c r="E685" s="1">
        <v>44486</v>
      </c>
    </row>
    <row r="686" spans="1:5" x14ac:dyDescent="0.25">
      <c r="A686">
        <v>685</v>
      </c>
      <c r="B686">
        <v>851</v>
      </c>
      <c r="C686">
        <v>22299</v>
      </c>
      <c r="D686" s="1">
        <v>44414</v>
      </c>
      <c r="E686" s="1">
        <v>44429</v>
      </c>
    </row>
    <row r="687" spans="1:5" x14ac:dyDescent="0.25">
      <c r="A687">
        <v>686</v>
      </c>
      <c r="B687">
        <v>799</v>
      </c>
      <c r="C687">
        <v>47994</v>
      </c>
      <c r="D687" s="1">
        <v>44361</v>
      </c>
      <c r="E687" s="1">
        <v>44362</v>
      </c>
    </row>
    <row r="688" spans="1:5" x14ac:dyDescent="0.25">
      <c r="A688">
        <v>687</v>
      </c>
      <c r="B688">
        <v>341</v>
      </c>
      <c r="C688">
        <v>39406</v>
      </c>
      <c r="D688" s="1">
        <v>44285</v>
      </c>
      <c r="E688" s="1">
        <v>44298</v>
      </c>
    </row>
    <row r="689" spans="1:5" x14ac:dyDescent="0.25">
      <c r="A689">
        <v>688</v>
      </c>
      <c r="B689">
        <v>574</v>
      </c>
      <c r="C689">
        <v>55980</v>
      </c>
      <c r="D689" s="1">
        <v>44263</v>
      </c>
      <c r="E689" s="1">
        <v>44284</v>
      </c>
    </row>
    <row r="690" spans="1:5" x14ac:dyDescent="0.25">
      <c r="A690">
        <v>689</v>
      </c>
      <c r="B690">
        <v>884</v>
      </c>
      <c r="C690">
        <v>12572</v>
      </c>
      <c r="D690" s="1">
        <v>44472</v>
      </c>
      <c r="E690" s="1">
        <v>44497</v>
      </c>
    </row>
    <row r="691" spans="1:5" x14ac:dyDescent="0.25">
      <c r="A691">
        <v>690</v>
      </c>
      <c r="B691">
        <v>941</v>
      </c>
      <c r="C691">
        <v>32100</v>
      </c>
      <c r="D691" s="1">
        <v>44474</v>
      </c>
      <c r="E691" s="1">
        <v>44495</v>
      </c>
    </row>
    <row r="692" spans="1:5" x14ac:dyDescent="0.25">
      <c r="A692">
        <v>691</v>
      </c>
      <c r="B692">
        <v>78</v>
      </c>
      <c r="C692">
        <v>46697</v>
      </c>
      <c r="D692" s="1">
        <v>44289</v>
      </c>
      <c r="E692" s="1">
        <v>44305</v>
      </c>
    </row>
    <row r="693" spans="1:5" x14ac:dyDescent="0.25">
      <c r="A693">
        <v>692</v>
      </c>
      <c r="B693">
        <v>697</v>
      </c>
      <c r="C693">
        <v>13501</v>
      </c>
      <c r="D693" s="1">
        <v>44365</v>
      </c>
      <c r="E693" s="1">
        <v>44382</v>
      </c>
    </row>
    <row r="694" spans="1:5" x14ac:dyDescent="0.25">
      <c r="A694">
        <v>693</v>
      </c>
      <c r="B694">
        <v>714</v>
      </c>
      <c r="C694">
        <v>28424</v>
      </c>
      <c r="D694" s="1">
        <v>44315</v>
      </c>
      <c r="E694" s="1">
        <v>44332</v>
      </c>
    </row>
    <row r="695" spans="1:5" x14ac:dyDescent="0.25">
      <c r="A695">
        <v>694</v>
      </c>
      <c r="B695">
        <v>634</v>
      </c>
      <c r="C695">
        <v>56801</v>
      </c>
      <c r="D695" s="1">
        <v>44303</v>
      </c>
      <c r="E695" s="1">
        <v>44327</v>
      </c>
    </row>
    <row r="696" spans="1:5" x14ac:dyDescent="0.25">
      <c r="A696">
        <v>695</v>
      </c>
      <c r="B696">
        <v>92</v>
      </c>
      <c r="C696">
        <v>26374</v>
      </c>
      <c r="D696" s="1">
        <v>44378</v>
      </c>
      <c r="E696" s="1">
        <v>44397</v>
      </c>
    </row>
    <row r="697" spans="1:5" x14ac:dyDescent="0.25">
      <c r="A697">
        <v>696</v>
      </c>
      <c r="B697">
        <v>230</v>
      </c>
      <c r="C697">
        <v>50224</v>
      </c>
      <c r="D697" s="1">
        <v>44440</v>
      </c>
      <c r="E697" s="1">
        <v>44466</v>
      </c>
    </row>
    <row r="698" spans="1:5" x14ac:dyDescent="0.25">
      <c r="A698">
        <v>697</v>
      </c>
      <c r="B698">
        <v>830</v>
      </c>
      <c r="C698">
        <v>12310</v>
      </c>
      <c r="D698" s="1">
        <v>44397</v>
      </c>
      <c r="E698" s="1">
        <v>44405</v>
      </c>
    </row>
    <row r="699" spans="1:5" x14ac:dyDescent="0.25">
      <c r="A699">
        <v>698</v>
      </c>
      <c r="B699">
        <v>821</v>
      </c>
      <c r="C699">
        <v>40922</v>
      </c>
      <c r="D699" s="1">
        <v>44335</v>
      </c>
      <c r="E699" s="1">
        <v>44360</v>
      </c>
    </row>
    <row r="700" spans="1:5" x14ac:dyDescent="0.25">
      <c r="A700">
        <v>699</v>
      </c>
      <c r="B700">
        <v>311</v>
      </c>
      <c r="C700">
        <v>58950</v>
      </c>
      <c r="D700" s="1">
        <v>44225</v>
      </c>
      <c r="E700" s="1">
        <v>44239</v>
      </c>
    </row>
    <row r="701" spans="1:5" x14ac:dyDescent="0.25">
      <c r="A701">
        <v>700</v>
      </c>
      <c r="B701">
        <v>788</v>
      </c>
      <c r="C701">
        <v>55928</v>
      </c>
      <c r="D701" s="1">
        <v>44378</v>
      </c>
      <c r="E701" s="1">
        <v>44403</v>
      </c>
    </row>
    <row r="702" spans="1:5" x14ac:dyDescent="0.25">
      <c r="A702">
        <v>701</v>
      </c>
      <c r="B702">
        <v>659</v>
      </c>
      <c r="C702">
        <v>40717</v>
      </c>
      <c r="D702" s="1">
        <v>44436</v>
      </c>
      <c r="E702" s="1">
        <v>44449</v>
      </c>
    </row>
    <row r="703" spans="1:5" x14ac:dyDescent="0.25">
      <c r="A703">
        <v>702</v>
      </c>
      <c r="B703">
        <v>310</v>
      </c>
      <c r="C703">
        <v>31509</v>
      </c>
      <c r="D703" s="1">
        <v>44370</v>
      </c>
      <c r="E703" s="1">
        <v>44391</v>
      </c>
    </row>
    <row r="704" spans="1:5" x14ac:dyDescent="0.25">
      <c r="A704">
        <v>703</v>
      </c>
      <c r="B704">
        <v>327</v>
      </c>
      <c r="C704">
        <v>26168</v>
      </c>
      <c r="D704" s="1">
        <v>44234</v>
      </c>
      <c r="E704" s="1">
        <v>44255</v>
      </c>
    </row>
    <row r="705" spans="1:5" x14ac:dyDescent="0.25">
      <c r="A705">
        <v>704</v>
      </c>
      <c r="B705">
        <v>260</v>
      </c>
      <c r="C705">
        <v>45954</v>
      </c>
      <c r="D705" s="1">
        <v>44398</v>
      </c>
      <c r="E705" s="1">
        <v>44404</v>
      </c>
    </row>
    <row r="706" spans="1:5" x14ac:dyDescent="0.25">
      <c r="A706">
        <v>705</v>
      </c>
      <c r="B706">
        <v>107</v>
      </c>
      <c r="C706">
        <v>11686</v>
      </c>
      <c r="D706" s="1">
        <v>44210</v>
      </c>
      <c r="E706" s="1">
        <v>44221</v>
      </c>
    </row>
    <row r="707" spans="1:5" x14ac:dyDescent="0.25">
      <c r="A707">
        <v>706</v>
      </c>
      <c r="B707">
        <v>844</v>
      </c>
      <c r="C707">
        <v>12902</v>
      </c>
      <c r="D707" s="1">
        <v>44397</v>
      </c>
      <c r="E707" s="1">
        <v>44398</v>
      </c>
    </row>
    <row r="708" spans="1:5" x14ac:dyDescent="0.25">
      <c r="A708">
        <v>707</v>
      </c>
      <c r="B708">
        <v>589</v>
      </c>
      <c r="C708">
        <v>25153</v>
      </c>
      <c r="D708" s="1">
        <v>44328</v>
      </c>
      <c r="E708" s="1">
        <v>44334</v>
      </c>
    </row>
    <row r="709" spans="1:5" x14ac:dyDescent="0.25">
      <c r="A709">
        <v>708</v>
      </c>
      <c r="B709">
        <v>687</v>
      </c>
      <c r="C709">
        <v>56307</v>
      </c>
      <c r="D709" s="1">
        <v>44493</v>
      </c>
      <c r="E709" s="1">
        <v>44510</v>
      </c>
    </row>
    <row r="710" spans="1:5" x14ac:dyDescent="0.25">
      <c r="A710">
        <v>709</v>
      </c>
      <c r="B710">
        <v>772</v>
      </c>
      <c r="C710">
        <v>36257</v>
      </c>
      <c r="D710" s="1">
        <v>44364</v>
      </c>
      <c r="E710" s="1">
        <v>44390</v>
      </c>
    </row>
    <row r="711" spans="1:5" x14ac:dyDescent="0.25">
      <c r="A711">
        <v>710</v>
      </c>
      <c r="B711">
        <v>134</v>
      </c>
      <c r="C711">
        <v>27729</v>
      </c>
      <c r="D711" s="1">
        <v>44234</v>
      </c>
      <c r="E711" s="1">
        <v>44235</v>
      </c>
    </row>
    <row r="712" spans="1:5" x14ac:dyDescent="0.25">
      <c r="A712">
        <v>711</v>
      </c>
      <c r="B712">
        <v>228</v>
      </c>
      <c r="C712">
        <v>16935</v>
      </c>
      <c r="D712" s="1">
        <v>44369</v>
      </c>
      <c r="E712" s="1">
        <v>44385</v>
      </c>
    </row>
    <row r="713" spans="1:5" x14ac:dyDescent="0.25">
      <c r="A713">
        <v>712</v>
      </c>
      <c r="B713">
        <v>474</v>
      </c>
      <c r="C713">
        <v>11718</v>
      </c>
      <c r="D713" s="1">
        <v>44426</v>
      </c>
      <c r="E713" s="1">
        <v>44437</v>
      </c>
    </row>
    <row r="714" spans="1:5" x14ac:dyDescent="0.25">
      <c r="A714">
        <v>713</v>
      </c>
      <c r="B714">
        <v>241</v>
      </c>
      <c r="C714">
        <v>15915</v>
      </c>
      <c r="D714" s="1">
        <v>44391</v>
      </c>
      <c r="E714" s="1">
        <v>44417</v>
      </c>
    </row>
    <row r="715" spans="1:5" x14ac:dyDescent="0.25">
      <c r="A715">
        <v>714</v>
      </c>
      <c r="B715">
        <v>50</v>
      </c>
      <c r="C715">
        <v>15121</v>
      </c>
      <c r="D715" s="1">
        <v>44234</v>
      </c>
      <c r="E715" s="1">
        <v>44246</v>
      </c>
    </row>
    <row r="716" spans="1:5" x14ac:dyDescent="0.25">
      <c r="A716">
        <v>715</v>
      </c>
      <c r="B716">
        <v>225</v>
      </c>
      <c r="C716">
        <v>51678</v>
      </c>
      <c r="D716" s="1">
        <v>44488</v>
      </c>
      <c r="E716" s="1">
        <v>44512</v>
      </c>
    </row>
    <row r="717" spans="1:5" x14ac:dyDescent="0.25">
      <c r="A717">
        <v>716</v>
      </c>
      <c r="B717">
        <v>502</v>
      </c>
      <c r="C717">
        <v>32660</v>
      </c>
      <c r="D717" s="1">
        <v>44408</v>
      </c>
      <c r="E717" s="1">
        <v>44434</v>
      </c>
    </row>
    <row r="718" spans="1:5" x14ac:dyDescent="0.25">
      <c r="A718">
        <v>717</v>
      </c>
      <c r="B718">
        <v>696</v>
      </c>
      <c r="C718">
        <v>52327</v>
      </c>
      <c r="D718" s="1">
        <v>44266</v>
      </c>
      <c r="E718" s="1">
        <v>44291</v>
      </c>
    </row>
    <row r="719" spans="1:5" x14ac:dyDescent="0.25">
      <c r="A719">
        <v>718</v>
      </c>
      <c r="B719">
        <v>665</v>
      </c>
      <c r="C719">
        <v>55727</v>
      </c>
      <c r="D719" s="1">
        <v>44329</v>
      </c>
      <c r="E719" s="1">
        <v>44336</v>
      </c>
    </row>
    <row r="720" spans="1:5" x14ac:dyDescent="0.25">
      <c r="A720">
        <v>719</v>
      </c>
      <c r="B720">
        <v>387</v>
      </c>
      <c r="C720">
        <v>24377</v>
      </c>
      <c r="D720" s="1">
        <v>44458</v>
      </c>
      <c r="E720" s="1">
        <v>44463</v>
      </c>
    </row>
    <row r="721" spans="1:5" x14ac:dyDescent="0.25">
      <c r="A721">
        <v>720</v>
      </c>
      <c r="B721">
        <v>465</v>
      </c>
      <c r="C721">
        <v>33029</v>
      </c>
      <c r="D721" s="1">
        <v>44267</v>
      </c>
      <c r="E721" s="1">
        <v>44278</v>
      </c>
    </row>
    <row r="722" spans="1:5" x14ac:dyDescent="0.25">
      <c r="A722">
        <v>721</v>
      </c>
      <c r="B722">
        <v>755</v>
      </c>
      <c r="C722">
        <v>59414</v>
      </c>
      <c r="D722" s="1">
        <v>44436</v>
      </c>
      <c r="E722" s="1">
        <v>44443</v>
      </c>
    </row>
    <row r="723" spans="1:5" x14ac:dyDescent="0.25">
      <c r="A723">
        <v>722</v>
      </c>
      <c r="B723">
        <v>401</v>
      </c>
      <c r="C723">
        <v>20524</v>
      </c>
      <c r="D723" s="1">
        <v>44493</v>
      </c>
      <c r="E723" s="1">
        <v>44520</v>
      </c>
    </row>
    <row r="724" spans="1:5" x14ac:dyDescent="0.25">
      <c r="A724">
        <v>723</v>
      </c>
      <c r="B724">
        <v>135</v>
      </c>
      <c r="C724">
        <v>54098</v>
      </c>
      <c r="D724" s="1">
        <v>44472</v>
      </c>
      <c r="E724" s="1">
        <v>44485</v>
      </c>
    </row>
    <row r="725" spans="1:5" x14ac:dyDescent="0.25">
      <c r="A725">
        <v>724</v>
      </c>
      <c r="B725">
        <v>394</v>
      </c>
      <c r="C725">
        <v>14883</v>
      </c>
      <c r="D725" s="1">
        <v>44259</v>
      </c>
      <c r="E725" s="1">
        <v>44283</v>
      </c>
    </row>
    <row r="726" spans="1:5" x14ac:dyDescent="0.25">
      <c r="A726">
        <v>725</v>
      </c>
      <c r="B726">
        <v>674</v>
      </c>
      <c r="C726">
        <v>55213</v>
      </c>
      <c r="D726" s="1">
        <v>44465</v>
      </c>
      <c r="E726" s="1">
        <v>44474</v>
      </c>
    </row>
    <row r="727" spans="1:5" x14ac:dyDescent="0.25">
      <c r="A727">
        <v>726</v>
      </c>
      <c r="B727">
        <v>447</v>
      </c>
      <c r="C727">
        <v>28356</v>
      </c>
      <c r="D727" s="1">
        <v>44454</v>
      </c>
      <c r="E727" s="1">
        <v>44474</v>
      </c>
    </row>
    <row r="728" spans="1:5" x14ac:dyDescent="0.25">
      <c r="A728">
        <v>727</v>
      </c>
      <c r="B728">
        <v>852</v>
      </c>
      <c r="C728">
        <v>56021</v>
      </c>
      <c r="D728" s="1">
        <v>44317</v>
      </c>
      <c r="E728" s="1">
        <v>44334</v>
      </c>
    </row>
    <row r="729" spans="1:5" x14ac:dyDescent="0.25">
      <c r="A729">
        <v>728</v>
      </c>
      <c r="B729">
        <v>526</v>
      </c>
      <c r="C729">
        <v>10662</v>
      </c>
      <c r="D729" s="1">
        <v>44437</v>
      </c>
      <c r="E729" s="1">
        <v>44438</v>
      </c>
    </row>
    <row r="730" spans="1:5" x14ac:dyDescent="0.25">
      <c r="A730">
        <v>729</v>
      </c>
      <c r="B730">
        <v>1</v>
      </c>
      <c r="C730">
        <v>35593</v>
      </c>
      <c r="D730" s="1">
        <v>44245</v>
      </c>
      <c r="E730" s="1">
        <v>44256</v>
      </c>
    </row>
    <row r="731" spans="1:5" x14ac:dyDescent="0.25">
      <c r="A731">
        <v>730</v>
      </c>
      <c r="B731">
        <v>88</v>
      </c>
      <c r="C731">
        <v>16533</v>
      </c>
      <c r="D731" s="1">
        <v>44367</v>
      </c>
      <c r="E731" s="1">
        <v>44387</v>
      </c>
    </row>
    <row r="732" spans="1:5" x14ac:dyDescent="0.25">
      <c r="A732">
        <v>731</v>
      </c>
      <c r="B732">
        <v>214</v>
      </c>
      <c r="C732">
        <v>44433</v>
      </c>
      <c r="D732" s="1">
        <v>44368</v>
      </c>
      <c r="E732" s="1">
        <v>44379</v>
      </c>
    </row>
    <row r="733" spans="1:5" x14ac:dyDescent="0.25">
      <c r="A733">
        <v>732</v>
      </c>
      <c r="B733">
        <v>40</v>
      </c>
      <c r="C733">
        <v>40317</v>
      </c>
      <c r="D733" s="1">
        <v>44325</v>
      </c>
      <c r="E733" s="1">
        <v>44345</v>
      </c>
    </row>
    <row r="734" spans="1:5" x14ac:dyDescent="0.25">
      <c r="A734">
        <v>733</v>
      </c>
      <c r="B734">
        <v>387</v>
      </c>
      <c r="C734">
        <v>42467</v>
      </c>
      <c r="D734" s="1">
        <v>44342</v>
      </c>
      <c r="E734" s="1">
        <v>44369</v>
      </c>
    </row>
    <row r="735" spans="1:5" x14ac:dyDescent="0.25">
      <c r="A735">
        <v>734</v>
      </c>
      <c r="B735">
        <v>623</v>
      </c>
      <c r="C735">
        <v>30153</v>
      </c>
      <c r="D735" s="1">
        <v>44221</v>
      </c>
      <c r="E735" s="1">
        <v>44227</v>
      </c>
    </row>
    <row r="736" spans="1:5" x14ac:dyDescent="0.25">
      <c r="A736">
        <v>735</v>
      </c>
      <c r="B736">
        <v>754</v>
      </c>
      <c r="C736">
        <v>39820</v>
      </c>
      <c r="D736" s="1">
        <v>44472</v>
      </c>
      <c r="E736" s="1">
        <v>44485</v>
      </c>
    </row>
    <row r="737" spans="1:5" x14ac:dyDescent="0.25">
      <c r="A737">
        <v>736</v>
      </c>
      <c r="B737">
        <v>793</v>
      </c>
      <c r="C737">
        <v>26942</v>
      </c>
      <c r="D737" s="1">
        <v>44296</v>
      </c>
      <c r="E737" s="1">
        <v>44319</v>
      </c>
    </row>
    <row r="738" spans="1:5" x14ac:dyDescent="0.25">
      <c r="A738">
        <v>737</v>
      </c>
      <c r="B738">
        <v>453</v>
      </c>
      <c r="C738">
        <v>30264</v>
      </c>
      <c r="D738" s="1">
        <v>44342</v>
      </c>
      <c r="E738" s="1">
        <v>44346</v>
      </c>
    </row>
    <row r="739" spans="1:5" x14ac:dyDescent="0.25">
      <c r="A739">
        <v>738</v>
      </c>
      <c r="B739">
        <v>144</v>
      </c>
      <c r="C739">
        <v>57487</v>
      </c>
      <c r="D739" s="1">
        <v>44393</v>
      </c>
      <c r="E739" s="1">
        <v>44417</v>
      </c>
    </row>
    <row r="740" spans="1:5" x14ac:dyDescent="0.25">
      <c r="A740">
        <v>739</v>
      </c>
      <c r="B740">
        <v>211</v>
      </c>
      <c r="C740">
        <v>32122</v>
      </c>
      <c r="D740" s="1">
        <v>44453</v>
      </c>
      <c r="E740" s="1">
        <v>44462</v>
      </c>
    </row>
    <row r="741" spans="1:5" x14ac:dyDescent="0.25">
      <c r="A741">
        <v>740</v>
      </c>
      <c r="B741">
        <v>178</v>
      </c>
      <c r="C741">
        <v>58226</v>
      </c>
      <c r="D741" s="1">
        <v>44232</v>
      </c>
      <c r="E741" s="1">
        <v>44237</v>
      </c>
    </row>
    <row r="742" spans="1:5" x14ac:dyDescent="0.25">
      <c r="A742">
        <v>741</v>
      </c>
      <c r="B742">
        <v>710</v>
      </c>
      <c r="C742">
        <v>31913</v>
      </c>
      <c r="D742" s="1">
        <v>44230</v>
      </c>
      <c r="E742" s="1">
        <v>44244</v>
      </c>
    </row>
    <row r="743" spans="1:5" x14ac:dyDescent="0.25">
      <c r="A743">
        <v>742</v>
      </c>
      <c r="B743">
        <v>750</v>
      </c>
      <c r="C743">
        <v>51184</v>
      </c>
      <c r="D743" s="1">
        <v>44490</v>
      </c>
      <c r="E743" s="1">
        <v>44501</v>
      </c>
    </row>
    <row r="744" spans="1:5" x14ac:dyDescent="0.25">
      <c r="A744">
        <v>743</v>
      </c>
      <c r="B744">
        <v>909</v>
      </c>
      <c r="C744">
        <v>25854</v>
      </c>
      <c r="D744" s="1">
        <v>44280</v>
      </c>
      <c r="E744" s="1">
        <v>44282</v>
      </c>
    </row>
    <row r="745" spans="1:5" x14ac:dyDescent="0.25">
      <c r="A745">
        <v>744</v>
      </c>
      <c r="B745">
        <v>107</v>
      </c>
      <c r="C745">
        <v>23613</v>
      </c>
      <c r="D745" s="1">
        <v>44221</v>
      </c>
      <c r="E745" s="1">
        <v>44241</v>
      </c>
    </row>
    <row r="746" spans="1:5" x14ac:dyDescent="0.25">
      <c r="A746">
        <v>745</v>
      </c>
      <c r="B746">
        <v>643</v>
      </c>
      <c r="C746">
        <v>13862</v>
      </c>
      <c r="D746" s="1">
        <v>44276</v>
      </c>
      <c r="E746" s="1">
        <v>44287</v>
      </c>
    </row>
    <row r="747" spans="1:5" x14ac:dyDescent="0.25">
      <c r="A747">
        <v>746</v>
      </c>
      <c r="B747">
        <v>445</v>
      </c>
      <c r="C747">
        <v>24804</v>
      </c>
      <c r="D747" s="1">
        <v>44366</v>
      </c>
      <c r="E747" s="1">
        <v>44374</v>
      </c>
    </row>
    <row r="748" spans="1:5" x14ac:dyDescent="0.25">
      <c r="A748">
        <v>747</v>
      </c>
      <c r="B748">
        <v>299</v>
      </c>
      <c r="C748">
        <v>22099</v>
      </c>
      <c r="D748" s="1">
        <v>44327</v>
      </c>
      <c r="E748" s="1">
        <v>44344</v>
      </c>
    </row>
    <row r="749" spans="1:5" x14ac:dyDescent="0.25">
      <c r="A749">
        <v>748</v>
      </c>
      <c r="B749">
        <v>27</v>
      </c>
      <c r="C749">
        <v>49811</v>
      </c>
      <c r="D749" s="1">
        <v>44332</v>
      </c>
      <c r="E749" s="1">
        <v>44353</v>
      </c>
    </row>
    <row r="750" spans="1:5" x14ac:dyDescent="0.25">
      <c r="A750">
        <v>749</v>
      </c>
      <c r="B750">
        <v>693</v>
      </c>
      <c r="C750">
        <v>25016</v>
      </c>
      <c r="D750" s="1">
        <v>44459</v>
      </c>
      <c r="E750" s="1">
        <v>44463</v>
      </c>
    </row>
    <row r="751" spans="1:5" x14ac:dyDescent="0.25">
      <c r="A751">
        <v>750</v>
      </c>
      <c r="B751">
        <v>758</v>
      </c>
      <c r="C751">
        <v>58084</v>
      </c>
      <c r="D751" s="1">
        <v>44246</v>
      </c>
      <c r="E751" s="1">
        <v>44256</v>
      </c>
    </row>
    <row r="752" spans="1:5" x14ac:dyDescent="0.25">
      <c r="A752">
        <v>751</v>
      </c>
      <c r="B752">
        <v>254</v>
      </c>
      <c r="C752">
        <v>47650</v>
      </c>
      <c r="D752" s="1">
        <v>44367</v>
      </c>
      <c r="E752" s="1">
        <v>44383</v>
      </c>
    </row>
    <row r="753" spans="1:5" x14ac:dyDescent="0.25">
      <c r="A753">
        <v>752</v>
      </c>
      <c r="B753">
        <v>535</v>
      </c>
      <c r="C753">
        <v>46911</v>
      </c>
      <c r="D753" s="1">
        <v>44477</v>
      </c>
      <c r="E753" s="1">
        <v>44481</v>
      </c>
    </row>
    <row r="754" spans="1:5" x14ac:dyDescent="0.25">
      <c r="A754">
        <v>753</v>
      </c>
      <c r="B754">
        <v>40</v>
      </c>
      <c r="C754">
        <v>39610</v>
      </c>
      <c r="D754" s="1">
        <v>44247</v>
      </c>
      <c r="E754" s="1">
        <v>44255</v>
      </c>
    </row>
    <row r="755" spans="1:5" x14ac:dyDescent="0.25">
      <c r="A755">
        <v>754</v>
      </c>
      <c r="B755">
        <v>778</v>
      </c>
      <c r="C755">
        <v>43858</v>
      </c>
      <c r="D755" s="1">
        <v>44377</v>
      </c>
      <c r="E755" s="1">
        <v>44400</v>
      </c>
    </row>
    <row r="756" spans="1:5" x14ac:dyDescent="0.25">
      <c r="A756">
        <v>755</v>
      </c>
      <c r="B756">
        <v>123</v>
      </c>
      <c r="C756">
        <v>47937</v>
      </c>
      <c r="D756" s="1">
        <v>44297</v>
      </c>
      <c r="E756" s="1">
        <v>44322</v>
      </c>
    </row>
    <row r="757" spans="1:5" x14ac:dyDescent="0.25">
      <c r="A757">
        <v>756</v>
      </c>
      <c r="B757">
        <v>318</v>
      </c>
      <c r="C757">
        <v>23746</v>
      </c>
      <c r="D757" s="1">
        <v>44274</v>
      </c>
      <c r="E757" s="1">
        <v>44284</v>
      </c>
    </row>
    <row r="758" spans="1:5" x14ac:dyDescent="0.25">
      <c r="A758">
        <v>757</v>
      </c>
      <c r="B758">
        <v>632</v>
      </c>
      <c r="C758">
        <v>45216</v>
      </c>
      <c r="D758" s="1">
        <v>44350</v>
      </c>
      <c r="E758" s="1">
        <v>44362</v>
      </c>
    </row>
    <row r="759" spans="1:5" x14ac:dyDescent="0.25">
      <c r="A759">
        <v>758</v>
      </c>
      <c r="B759">
        <v>781</v>
      </c>
      <c r="C759">
        <v>24144</v>
      </c>
      <c r="D759" s="1">
        <v>44282</v>
      </c>
      <c r="E759" s="1">
        <v>44307</v>
      </c>
    </row>
    <row r="760" spans="1:5" x14ac:dyDescent="0.25">
      <c r="A760">
        <v>759</v>
      </c>
      <c r="B760">
        <v>857</v>
      </c>
      <c r="C760">
        <v>18160</v>
      </c>
      <c r="D760" s="1">
        <v>44353</v>
      </c>
      <c r="E760" s="1">
        <v>44380</v>
      </c>
    </row>
    <row r="761" spans="1:5" x14ac:dyDescent="0.25">
      <c r="A761">
        <v>760</v>
      </c>
      <c r="B761">
        <v>207</v>
      </c>
      <c r="C761">
        <v>14658</v>
      </c>
      <c r="D761" s="1">
        <v>44386</v>
      </c>
      <c r="E761" s="1">
        <v>44388</v>
      </c>
    </row>
    <row r="762" spans="1:5" x14ac:dyDescent="0.25">
      <c r="A762">
        <v>761</v>
      </c>
      <c r="B762">
        <v>198</v>
      </c>
      <c r="C762">
        <v>52629</v>
      </c>
      <c r="D762" s="1">
        <v>44472</v>
      </c>
      <c r="E762" s="1">
        <v>44494</v>
      </c>
    </row>
    <row r="763" spans="1:5" x14ac:dyDescent="0.25">
      <c r="A763">
        <v>762</v>
      </c>
      <c r="B763">
        <v>83</v>
      </c>
      <c r="C763">
        <v>25268</v>
      </c>
      <c r="D763" s="1">
        <v>44421</v>
      </c>
      <c r="E763" s="1">
        <v>44428</v>
      </c>
    </row>
    <row r="764" spans="1:5" x14ac:dyDescent="0.25">
      <c r="A764">
        <v>763</v>
      </c>
      <c r="B764">
        <v>974</v>
      </c>
      <c r="C764">
        <v>30436</v>
      </c>
      <c r="D764" s="1">
        <v>44273</v>
      </c>
      <c r="E764" s="1">
        <v>44291</v>
      </c>
    </row>
    <row r="765" spans="1:5" x14ac:dyDescent="0.25">
      <c r="A765">
        <v>764</v>
      </c>
      <c r="B765">
        <v>955</v>
      </c>
      <c r="C765">
        <v>46239</v>
      </c>
      <c r="D765" s="1">
        <v>44455</v>
      </c>
      <c r="E765" s="1">
        <v>44473</v>
      </c>
    </row>
    <row r="766" spans="1:5" x14ac:dyDescent="0.25">
      <c r="A766">
        <v>765</v>
      </c>
      <c r="B766">
        <v>660</v>
      </c>
      <c r="C766">
        <v>27554</v>
      </c>
      <c r="D766" s="1">
        <v>44211</v>
      </c>
      <c r="E766" s="1">
        <v>44228</v>
      </c>
    </row>
    <row r="767" spans="1:5" x14ac:dyDescent="0.25">
      <c r="A767">
        <v>766</v>
      </c>
      <c r="B767">
        <v>929</v>
      </c>
      <c r="C767">
        <v>13750</v>
      </c>
      <c r="D767" s="1">
        <v>44414</v>
      </c>
      <c r="E767" s="1">
        <v>44423</v>
      </c>
    </row>
    <row r="768" spans="1:5" x14ac:dyDescent="0.25">
      <c r="A768">
        <v>767</v>
      </c>
      <c r="B768">
        <v>169</v>
      </c>
      <c r="C768">
        <v>51648</v>
      </c>
      <c r="D768" s="1">
        <v>44314</v>
      </c>
      <c r="E768" s="1">
        <v>44316</v>
      </c>
    </row>
    <row r="769" spans="1:5" x14ac:dyDescent="0.25">
      <c r="A769">
        <v>768</v>
      </c>
      <c r="B769">
        <v>558</v>
      </c>
      <c r="C769">
        <v>34334</v>
      </c>
      <c r="D769" s="1">
        <v>44468</v>
      </c>
      <c r="E769" s="1">
        <v>44485</v>
      </c>
    </row>
    <row r="770" spans="1:5" x14ac:dyDescent="0.25">
      <c r="A770">
        <v>769</v>
      </c>
      <c r="B770">
        <v>422</v>
      </c>
      <c r="C770">
        <v>32501</v>
      </c>
      <c r="D770" s="1">
        <v>44449</v>
      </c>
      <c r="E770" s="1">
        <v>44473</v>
      </c>
    </row>
    <row r="771" spans="1:5" x14ac:dyDescent="0.25">
      <c r="A771">
        <v>770</v>
      </c>
      <c r="B771">
        <v>868</v>
      </c>
      <c r="C771">
        <v>22564</v>
      </c>
      <c r="D771" s="1">
        <v>44233</v>
      </c>
      <c r="E771" s="1">
        <v>44255</v>
      </c>
    </row>
    <row r="772" spans="1:5" x14ac:dyDescent="0.25">
      <c r="A772">
        <v>771</v>
      </c>
      <c r="B772">
        <v>970</v>
      </c>
      <c r="C772">
        <v>33204</v>
      </c>
      <c r="D772" s="1">
        <v>44353</v>
      </c>
      <c r="E772" s="1">
        <v>44365</v>
      </c>
    </row>
    <row r="773" spans="1:5" x14ac:dyDescent="0.25">
      <c r="A773">
        <v>772</v>
      </c>
      <c r="B773">
        <v>573</v>
      </c>
      <c r="C773">
        <v>32936</v>
      </c>
      <c r="D773" s="1">
        <v>44354</v>
      </c>
      <c r="E773" s="1">
        <v>44374</v>
      </c>
    </row>
    <row r="774" spans="1:5" x14ac:dyDescent="0.25">
      <c r="A774">
        <v>773</v>
      </c>
      <c r="B774">
        <v>998</v>
      </c>
      <c r="C774">
        <v>21349</v>
      </c>
      <c r="D774" s="1">
        <v>44396</v>
      </c>
      <c r="E774" s="1">
        <v>44415</v>
      </c>
    </row>
    <row r="775" spans="1:5" x14ac:dyDescent="0.25">
      <c r="A775">
        <v>774</v>
      </c>
      <c r="B775">
        <v>416</v>
      </c>
      <c r="C775">
        <v>31076</v>
      </c>
      <c r="D775" s="1">
        <v>44370</v>
      </c>
      <c r="E775" s="1">
        <v>44390</v>
      </c>
    </row>
    <row r="776" spans="1:5" x14ac:dyDescent="0.25">
      <c r="A776">
        <v>775</v>
      </c>
      <c r="B776">
        <v>348</v>
      </c>
      <c r="C776">
        <v>21561</v>
      </c>
      <c r="D776" s="1">
        <v>44358</v>
      </c>
      <c r="E776" s="1">
        <v>44382</v>
      </c>
    </row>
    <row r="777" spans="1:5" x14ac:dyDescent="0.25">
      <c r="A777">
        <v>776</v>
      </c>
      <c r="B777">
        <v>265</v>
      </c>
      <c r="C777">
        <v>44395</v>
      </c>
      <c r="D777" s="1">
        <v>44441</v>
      </c>
      <c r="E777" s="1">
        <v>44466</v>
      </c>
    </row>
    <row r="778" spans="1:5" x14ac:dyDescent="0.25">
      <c r="A778">
        <v>777</v>
      </c>
      <c r="B778">
        <v>431</v>
      </c>
      <c r="C778">
        <v>13696</v>
      </c>
      <c r="D778" s="1">
        <v>44212</v>
      </c>
      <c r="E778" s="1">
        <v>44236</v>
      </c>
    </row>
    <row r="779" spans="1:5" x14ac:dyDescent="0.25">
      <c r="A779">
        <v>778</v>
      </c>
      <c r="B779">
        <v>42</v>
      </c>
      <c r="C779">
        <v>19228</v>
      </c>
      <c r="D779" s="1">
        <v>44220</v>
      </c>
      <c r="E779" s="1">
        <v>44234</v>
      </c>
    </row>
    <row r="780" spans="1:5" x14ac:dyDescent="0.25">
      <c r="A780">
        <v>779</v>
      </c>
      <c r="B780">
        <v>698</v>
      </c>
      <c r="C780">
        <v>39836</v>
      </c>
      <c r="D780" s="1">
        <v>44384</v>
      </c>
      <c r="E780" s="1">
        <v>44398</v>
      </c>
    </row>
    <row r="781" spans="1:5" x14ac:dyDescent="0.25">
      <c r="A781">
        <v>780</v>
      </c>
      <c r="B781">
        <v>100</v>
      </c>
      <c r="C781">
        <v>37821</v>
      </c>
      <c r="D781" s="1">
        <v>44223</v>
      </c>
      <c r="E781" s="1">
        <v>44225</v>
      </c>
    </row>
    <row r="782" spans="1:5" x14ac:dyDescent="0.25">
      <c r="A782">
        <v>781</v>
      </c>
      <c r="B782">
        <v>465</v>
      </c>
      <c r="C782">
        <v>44121</v>
      </c>
      <c r="D782" s="1">
        <v>44429</v>
      </c>
      <c r="E782" s="1">
        <v>44450</v>
      </c>
    </row>
    <row r="783" spans="1:5" x14ac:dyDescent="0.25">
      <c r="A783">
        <v>782</v>
      </c>
      <c r="B783">
        <v>872</v>
      </c>
      <c r="C783">
        <v>28459</v>
      </c>
      <c r="D783" s="1">
        <v>44262</v>
      </c>
      <c r="E783" s="1">
        <v>44278</v>
      </c>
    </row>
    <row r="784" spans="1:5" x14ac:dyDescent="0.25">
      <c r="A784">
        <v>783</v>
      </c>
      <c r="B784">
        <v>683</v>
      </c>
      <c r="C784">
        <v>31824</v>
      </c>
      <c r="D784" s="1">
        <v>44213</v>
      </c>
      <c r="E784" s="1">
        <v>44215</v>
      </c>
    </row>
    <row r="785" spans="1:5" x14ac:dyDescent="0.25">
      <c r="A785">
        <v>784</v>
      </c>
      <c r="B785">
        <v>436</v>
      </c>
      <c r="C785">
        <v>45143</v>
      </c>
      <c r="D785" s="1">
        <v>44269</v>
      </c>
      <c r="E785" s="1">
        <v>44290</v>
      </c>
    </row>
    <row r="786" spans="1:5" x14ac:dyDescent="0.25">
      <c r="A786">
        <v>785</v>
      </c>
      <c r="B786">
        <v>445</v>
      </c>
      <c r="C786">
        <v>52702</v>
      </c>
      <c r="D786" s="1">
        <v>44277</v>
      </c>
      <c r="E786" s="1">
        <v>44288</v>
      </c>
    </row>
    <row r="787" spans="1:5" x14ac:dyDescent="0.25">
      <c r="A787">
        <v>786</v>
      </c>
      <c r="B787">
        <v>472</v>
      </c>
      <c r="C787">
        <v>51344</v>
      </c>
      <c r="D787" s="1">
        <v>44318</v>
      </c>
      <c r="E787" s="1">
        <v>44324</v>
      </c>
    </row>
    <row r="788" spans="1:5" x14ac:dyDescent="0.25">
      <c r="A788">
        <v>787</v>
      </c>
      <c r="B788">
        <v>44</v>
      </c>
      <c r="C788">
        <v>59055</v>
      </c>
      <c r="D788" s="1">
        <v>44395</v>
      </c>
      <c r="E788" s="1">
        <v>44408</v>
      </c>
    </row>
    <row r="789" spans="1:5" x14ac:dyDescent="0.25">
      <c r="A789">
        <v>788</v>
      </c>
      <c r="B789">
        <v>108</v>
      </c>
      <c r="C789">
        <v>18355</v>
      </c>
      <c r="D789" s="1">
        <v>44477</v>
      </c>
      <c r="E789" s="1">
        <v>44482</v>
      </c>
    </row>
    <row r="790" spans="1:5" x14ac:dyDescent="0.25">
      <c r="A790">
        <v>789</v>
      </c>
      <c r="B790">
        <v>762</v>
      </c>
      <c r="C790">
        <v>35084</v>
      </c>
      <c r="D790" s="1">
        <v>44480</v>
      </c>
      <c r="E790" s="1">
        <v>44503</v>
      </c>
    </row>
    <row r="791" spans="1:5" x14ac:dyDescent="0.25">
      <c r="A791">
        <v>790</v>
      </c>
      <c r="B791">
        <v>187</v>
      </c>
      <c r="C791">
        <v>46050</v>
      </c>
      <c r="D791" s="1">
        <v>44332</v>
      </c>
      <c r="E791" s="1">
        <v>44343</v>
      </c>
    </row>
    <row r="792" spans="1:5" x14ac:dyDescent="0.25">
      <c r="A792">
        <v>791</v>
      </c>
      <c r="B792">
        <v>476</v>
      </c>
      <c r="C792">
        <v>51003</v>
      </c>
      <c r="D792" s="1">
        <v>44321</v>
      </c>
      <c r="E792" s="1">
        <v>44337</v>
      </c>
    </row>
    <row r="793" spans="1:5" x14ac:dyDescent="0.25">
      <c r="A793">
        <v>792</v>
      </c>
      <c r="B793">
        <v>240</v>
      </c>
      <c r="C793">
        <v>13672</v>
      </c>
      <c r="D793" s="1">
        <v>44393</v>
      </c>
      <c r="E793" s="1">
        <v>44420</v>
      </c>
    </row>
    <row r="794" spans="1:5" x14ac:dyDescent="0.25">
      <c r="A794">
        <v>793</v>
      </c>
      <c r="B794">
        <v>258</v>
      </c>
      <c r="C794">
        <v>39635</v>
      </c>
      <c r="D794" s="1">
        <v>44223</v>
      </c>
      <c r="E794" s="1">
        <v>44230</v>
      </c>
    </row>
    <row r="795" spans="1:5" x14ac:dyDescent="0.25">
      <c r="A795">
        <v>794</v>
      </c>
      <c r="B795">
        <v>418</v>
      </c>
      <c r="C795">
        <v>55757</v>
      </c>
      <c r="D795" s="1">
        <v>44304</v>
      </c>
      <c r="E795" s="1">
        <v>44324</v>
      </c>
    </row>
    <row r="796" spans="1:5" x14ac:dyDescent="0.25">
      <c r="A796">
        <v>795</v>
      </c>
      <c r="B796">
        <v>427</v>
      </c>
      <c r="C796">
        <v>51672</v>
      </c>
      <c r="D796" s="1">
        <v>44354</v>
      </c>
      <c r="E796" s="1">
        <v>44377</v>
      </c>
    </row>
    <row r="797" spans="1:5" x14ac:dyDescent="0.25">
      <c r="A797">
        <v>796</v>
      </c>
      <c r="B797">
        <v>592</v>
      </c>
      <c r="C797">
        <v>18804</v>
      </c>
      <c r="D797" s="1">
        <v>44408</v>
      </c>
      <c r="E797" s="1">
        <v>44414</v>
      </c>
    </row>
    <row r="798" spans="1:5" x14ac:dyDescent="0.25">
      <c r="A798">
        <v>797</v>
      </c>
      <c r="B798">
        <v>908</v>
      </c>
      <c r="C798">
        <v>41715</v>
      </c>
      <c r="D798" s="1">
        <v>44402</v>
      </c>
      <c r="E798" s="1">
        <v>44414</v>
      </c>
    </row>
    <row r="799" spans="1:5" x14ac:dyDescent="0.25">
      <c r="A799">
        <v>798</v>
      </c>
      <c r="B799">
        <v>825</v>
      </c>
      <c r="C799">
        <v>54551</v>
      </c>
      <c r="D799" s="1">
        <v>44272</v>
      </c>
      <c r="E799" s="1">
        <v>44287</v>
      </c>
    </row>
    <row r="800" spans="1:5" x14ac:dyDescent="0.25">
      <c r="A800">
        <v>799</v>
      </c>
      <c r="B800">
        <v>651</v>
      </c>
      <c r="C800">
        <v>41626</v>
      </c>
      <c r="D800" s="1">
        <v>44266</v>
      </c>
      <c r="E800" s="1">
        <v>44290</v>
      </c>
    </row>
    <row r="801" spans="1:5" x14ac:dyDescent="0.25">
      <c r="A801">
        <v>800</v>
      </c>
      <c r="B801">
        <v>422</v>
      </c>
      <c r="C801">
        <v>20089</v>
      </c>
      <c r="D801" s="1">
        <v>44368</v>
      </c>
      <c r="E801" s="1">
        <v>44370</v>
      </c>
    </row>
    <row r="802" spans="1:5" x14ac:dyDescent="0.25">
      <c r="A802">
        <v>801</v>
      </c>
      <c r="B802">
        <v>995</v>
      </c>
      <c r="C802">
        <v>58829</v>
      </c>
      <c r="D802" s="1">
        <v>44410</v>
      </c>
      <c r="E802" s="1">
        <v>44425</v>
      </c>
    </row>
    <row r="803" spans="1:5" x14ac:dyDescent="0.25">
      <c r="A803">
        <v>802</v>
      </c>
      <c r="B803">
        <v>501</v>
      </c>
      <c r="C803">
        <v>52930</v>
      </c>
      <c r="D803" s="1">
        <v>44474</v>
      </c>
      <c r="E803" s="1">
        <v>44492</v>
      </c>
    </row>
    <row r="804" spans="1:5" x14ac:dyDescent="0.25">
      <c r="A804">
        <v>803</v>
      </c>
      <c r="B804">
        <v>625</v>
      </c>
      <c r="C804">
        <v>25565</v>
      </c>
      <c r="D804" s="1">
        <v>44289</v>
      </c>
      <c r="E804" s="1">
        <v>44302</v>
      </c>
    </row>
    <row r="805" spans="1:5" x14ac:dyDescent="0.25">
      <c r="A805">
        <v>804</v>
      </c>
      <c r="B805">
        <v>323</v>
      </c>
      <c r="C805">
        <v>18090</v>
      </c>
      <c r="D805" s="1">
        <v>44296</v>
      </c>
      <c r="E805" s="1">
        <v>44307</v>
      </c>
    </row>
    <row r="806" spans="1:5" x14ac:dyDescent="0.25">
      <c r="A806">
        <v>805</v>
      </c>
      <c r="B806">
        <v>416</v>
      </c>
      <c r="C806">
        <v>13968</v>
      </c>
      <c r="D806" s="1">
        <v>44471</v>
      </c>
      <c r="E806" s="1">
        <v>44472</v>
      </c>
    </row>
    <row r="807" spans="1:5" x14ac:dyDescent="0.25">
      <c r="A807">
        <v>806</v>
      </c>
      <c r="B807">
        <v>684</v>
      </c>
      <c r="C807">
        <v>41441</v>
      </c>
      <c r="D807" s="1">
        <v>44409</v>
      </c>
      <c r="E807" s="1">
        <v>44424</v>
      </c>
    </row>
    <row r="808" spans="1:5" x14ac:dyDescent="0.25">
      <c r="A808">
        <v>807</v>
      </c>
      <c r="B808">
        <v>636</v>
      </c>
      <c r="C808">
        <v>47092</v>
      </c>
      <c r="D808" s="1">
        <v>44244</v>
      </c>
      <c r="E808" s="1">
        <v>44258</v>
      </c>
    </row>
    <row r="809" spans="1:5" x14ac:dyDescent="0.25">
      <c r="A809">
        <v>808</v>
      </c>
      <c r="B809">
        <v>219</v>
      </c>
      <c r="C809">
        <v>50929</v>
      </c>
      <c r="D809" s="1">
        <v>44482</v>
      </c>
      <c r="E809" s="1">
        <v>44499</v>
      </c>
    </row>
    <row r="810" spans="1:5" x14ac:dyDescent="0.25">
      <c r="A810">
        <v>809</v>
      </c>
      <c r="B810">
        <v>73</v>
      </c>
      <c r="C810">
        <v>26098</v>
      </c>
      <c r="D810" s="1">
        <v>44238</v>
      </c>
      <c r="E810" s="1">
        <v>44252</v>
      </c>
    </row>
    <row r="811" spans="1:5" x14ac:dyDescent="0.25">
      <c r="A811">
        <v>810</v>
      </c>
      <c r="B811">
        <v>768</v>
      </c>
      <c r="C811">
        <v>37440</v>
      </c>
      <c r="D811" s="1">
        <v>44277</v>
      </c>
      <c r="E811" s="1">
        <v>44290</v>
      </c>
    </row>
    <row r="812" spans="1:5" x14ac:dyDescent="0.25">
      <c r="A812">
        <v>811</v>
      </c>
      <c r="B812">
        <v>764</v>
      </c>
      <c r="C812">
        <v>23731</v>
      </c>
      <c r="D812" s="1">
        <v>44491</v>
      </c>
      <c r="E812" s="1">
        <v>44493</v>
      </c>
    </row>
    <row r="813" spans="1:5" x14ac:dyDescent="0.25">
      <c r="A813">
        <v>812</v>
      </c>
      <c r="B813">
        <v>183</v>
      </c>
      <c r="C813">
        <v>51668</v>
      </c>
      <c r="D813" s="1">
        <v>44386</v>
      </c>
      <c r="E813" s="1">
        <v>44390</v>
      </c>
    </row>
    <row r="814" spans="1:5" x14ac:dyDescent="0.25">
      <c r="A814">
        <v>813</v>
      </c>
      <c r="B814">
        <v>908</v>
      </c>
      <c r="C814">
        <v>52226</v>
      </c>
      <c r="D814" s="1">
        <v>44419</v>
      </c>
      <c r="E814" s="1">
        <v>44440</v>
      </c>
    </row>
    <row r="815" spans="1:5" x14ac:dyDescent="0.25">
      <c r="A815">
        <v>814</v>
      </c>
      <c r="B815">
        <v>664</v>
      </c>
      <c r="C815">
        <v>47232</v>
      </c>
      <c r="D815" s="1">
        <v>44259</v>
      </c>
      <c r="E815" s="1">
        <v>44283</v>
      </c>
    </row>
    <row r="816" spans="1:5" x14ac:dyDescent="0.25">
      <c r="A816">
        <v>815</v>
      </c>
      <c r="B816">
        <v>572</v>
      </c>
      <c r="C816">
        <v>50066</v>
      </c>
      <c r="D816" s="1">
        <v>44318</v>
      </c>
      <c r="E816" s="1">
        <v>44333</v>
      </c>
    </row>
    <row r="817" spans="1:5" x14ac:dyDescent="0.25">
      <c r="A817">
        <v>816</v>
      </c>
      <c r="B817">
        <v>620</v>
      </c>
      <c r="C817">
        <v>32362</v>
      </c>
      <c r="D817" s="1">
        <v>44229</v>
      </c>
      <c r="E817" s="1">
        <v>44233</v>
      </c>
    </row>
    <row r="818" spans="1:5" x14ac:dyDescent="0.25">
      <c r="A818">
        <v>817</v>
      </c>
      <c r="B818">
        <v>944</v>
      </c>
      <c r="C818">
        <v>35818</v>
      </c>
      <c r="D818" s="1">
        <v>44374</v>
      </c>
      <c r="E818" s="1">
        <v>44382</v>
      </c>
    </row>
    <row r="819" spans="1:5" x14ac:dyDescent="0.25">
      <c r="A819">
        <v>818</v>
      </c>
      <c r="B819">
        <v>865</v>
      </c>
      <c r="C819">
        <v>16625</v>
      </c>
      <c r="D819" s="1">
        <v>44270</v>
      </c>
      <c r="E819" s="1">
        <v>44296</v>
      </c>
    </row>
    <row r="820" spans="1:5" x14ac:dyDescent="0.25">
      <c r="A820">
        <v>819</v>
      </c>
      <c r="B820">
        <v>461</v>
      </c>
      <c r="C820">
        <v>48601</v>
      </c>
      <c r="D820" s="1">
        <v>44215</v>
      </c>
      <c r="E820" s="1">
        <v>44218</v>
      </c>
    </row>
    <row r="821" spans="1:5" x14ac:dyDescent="0.25">
      <c r="A821">
        <v>820</v>
      </c>
      <c r="B821">
        <v>801</v>
      </c>
      <c r="C821">
        <v>33182</v>
      </c>
      <c r="D821" s="1">
        <v>44464</v>
      </c>
      <c r="E821" s="1">
        <v>44472</v>
      </c>
    </row>
    <row r="822" spans="1:5" x14ac:dyDescent="0.25">
      <c r="A822">
        <v>821</v>
      </c>
      <c r="B822">
        <v>118</v>
      </c>
      <c r="C822">
        <v>27802</v>
      </c>
      <c r="D822" s="1">
        <v>44199</v>
      </c>
      <c r="E822" s="1">
        <v>44206</v>
      </c>
    </row>
    <row r="823" spans="1:5" x14ac:dyDescent="0.25">
      <c r="A823">
        <v>822</v>
      </c>
      <c r="B823">
        <v>524</v>
      </c>
      <c r="C823">
        <v>17615</v>
      </c>
      <c r="D823" s="1">
        <v>44444</v>
      </c>
      <c r="E823" s="1">
        <v>44451</v>
      </c>
    </row>
    <row r="824" spans="1:5" x14ac:dyDescent="0.25">
      <c r="A824">
        <v>823</v>
      </c>
      <c r="B824">
        <v>223</v>
      </c>
      <c r="C824">
        <v>15928</v>
      </c>
      <c r="D824" s="1">
        <v>44315</v>
      </c>
      <c r="E824" s="1">
        <v>44320</v>
      </c>
    </row>
    <row r="825" spans="1:5" x14ac:dyDescent="0.25">
      <c r="A825">
        <v>824</v>
      </c>
      <c r="B825">
        <v>724</v>
      </c>
      <c r="C825">
        <v>51124</v>
      </c>
      <c r="D825" s="1">
        <v>44200</v>
      </c>
      <c r="E825" s="1">
        <v>44224</v>
      </c>
    </row>
    <row r="826" spans="1:5" x14ac:dyDescent="0.25">
      <c r="A826">
        <v>825</v>
      </c>
      <c r="B826">
        <v>787</v>
      </c>
      <c r="C826">
        <v>13832</v>
      </c>
      <c r="D826" s="1">
        <v>44223</v>
      </c>
      <c r="E826" s="1">
        <v>44249</v>
      </c>
    </row>
    <row r="827" spans="1:5" x14ac:dyDescent="0.25">
      <c r="A827">
        <v>826</v>
      </c>
      <c r="B827">
        <v>375</v>
      </c>
      <c r="C827">
        <v>32770</v>
      </c>
      <c r="D827" s="1">
        <v>44424</v>
      </c>
      <c r="E827" s="1">
        <v>44445</v>
      </c>
    </row>
    <row r="828" spans="1:5" x14ac:dyDescent="0.25">
      <c r="A828">
        <v>827</v>
      </c>
      <c r="B828">
        <v>292</v>
      </c>
      <c r="C828">
        <v>27202</v>
      </c>
      <c r="D828" s="1">
        <v>44325</v>
      </c>
      <c r="E828" s="1">
        <v>44352</v>
      </c>
    </row>
    <row r="829" spans="1:5" x14ac:dyDescent="0.25">
      <c r="A829">
        <v>828</v>
      </c>
      <c r="B829">
        <v>601</v>
      </c>
      <c r="C829">
        <v>32593</v>
      </c>
      <c r="D829" s="1">
        <v>44205</v>
      </c>
      <c r="E829" s="1">
        <v>44223</v>
      </c>
    </row>
    <row r="830" spans="1:5" x14ac:dyDescent="0.25">
      <c r="A830">
        <v>829</v>
      </c>
      <c r="B830">
        <v>951</v>
      </c>
      <c r="C830">
        <v>22744</v>
      </c>
      <c r="D830" s="1">
        <v>44292</v>
      </c>
      <c r="E830" s="1">
        <v>44314</v>
      </c>
    </row>
    <row r="831" spans="1:5" x14ac:dyDescent="0.25">
      <c r="A831">
        <v>830</v>
      </c>
      <c r="B831">
        <v>956</v>
      </c>
      <c r="C831">
        <v>36830</v>
      </c>
      <c r="D831" s="1">
        <v>44277</v>
      </c>
      <c r="E831" s="1">
        <v>44278</v>
      </c>
    </row>
    <row r="832" spans="1:5" x14ac:dyDescent="0.25">
      <c r="A832">
        <v>831</v>
      </c>
      <c r="B832">
        <v>338</v>
      </c>
      <c r="C832">
        <v>17700</v>
      </c>
      <c r="D832" s="1">
        <v>44412</v>
      </c>
      <c r="E832" s="1">
        <v>44428</v>
      </c>
    </row>
    <row r="833" spans="1:5" x14ac:dyDescent="0.25">
      <c r="A833">
        <v>832</v>
      </c>
      <c r="B833">
        <v>627</v>
      </c>
      <c r="C833">
        <v>52583</v>
      </c>
      <c r="D833" s="1">
        <v>44445</v>
      </c>
      <c r="E833" s="1">
        <v>44466</v>
      </c>
    </row>
    <row r="834" spans="1:5" x14ac:dyDescent="0.25">
      <c r="A834">
        <v>833</v>
      </c>
      <c r="B834">
        <v>317</v>
      </c>
      <c r="C834">
        <v>12955</v>
      </c>
      <c r="D834" s="1">
        <v>44258</v>
      </c>
      <c r="E834" s="1">
        <v>44275</v>
      </c>
    </row>
    <row r="835" spans="1:5" x14ac:dyDescent="0.25">
      <c r="A835">
        <v>834</v>
      </c>
      <c r="B835">
        <v>139</v>
      </c>
      <c r="C835">
        <v>27691</v>
      </c>
      <c r="D835" s="1">
        <v>44250</v>
      </c>
      <c r="E835" s="1">
        <v>44263</v>
      </c>
    </row>
    <row r="836" spans="1:5" x14ac:dyDescent="0.25">
      <c r="A836">
        <v>835</v>
      </c>
      <c r="B836">
        <v>106</v>
      </c>
      <c r="C836">
        <v>34923</v>
      </c>
      <c r="D836" s="1">
        <v>44198</v>
      </c>
      <c r="E836" s="1">
        <v>44203</v>
      </c>
    </row>
    <row r="837" spans="1:5" x14ac:dyDescent="0.25">
      <c r="A837">
        <v>836</v>
      </c>
      <c r="B837">
        <v>971</v>
      </c>
      <c r="C837">
        <v>16047</v>
      </c>
      <c r="D837" s="1">
        <v>44426</v>
      </c>
      <c r="E837" s="1">
        <v>44432</v>
      </c>
    </row>
    <row r="838" spans="1:5" x14ac:dyDescent="0.25">
      <c r="A838">
        <v>837</v>
      </c>
      <c r="B838">
        <v>989</v>
      </c>
      <c r="C838">
        <v>16281</v>
      </c>
      <c r="D838" s="1">
        <v>44208</v>
      </c>
      <c r="E838" s="1">
        <v>44223</v>
      </c>
    </row>
    <row r="839" spans="1:5" x14ac:dyDescent="0.25">
      <c r="A839">
        <v>838</v>
      </c>
      <c r="B839">
        <v>946</v>
      </c>
      <c r="C839">
        <v>56562</v>
      </c>
      <c r="D839" s="1">
        <v>44198</v>
      </c>
      <c r="E839" s="1">
        <v>44211</v>
      </c>
    </row>
    <row r="840" spans="1:5" x14ac:dyDescent="0.25">
      <c r="A840">
        <v>839</v>
      </c>
      <c r="B840">
        <v>306</v>
      </c>
      <c r="C840">
        <v>42095</v>
      </c>
      <c r="D840" s="1">
        <v>44455</v>
      </c>
      <c r="E840" s="1">
        <v>44466</v>
      </c>
    </row>
    <row r="841" spans="1:5" x14ac:dyDescent="0.25">
      <c r="A841">
        <v>840</v>
      </c>
      <c r="B841">
        <v>183</v>
      </c>
      <c r="C841">
        <v>50682</v>
      </c>
      <c r="D841" s="1">
        <v>44377</v>
      </c>
      <c r="E841" s="1">
        <v>44385</v>
      </c>
    </row>
    <row r="842" spans="1:5" x14ac:dyDescent="0.25">
      <c r="A842">
        <v>841</v>
      </c>
      <c r="B842">
        <v>348</v>
      </c>
      <c r="C842">
        <v>39690</v>
      </c>
      <c r="D842" s="1">
        <v>44376</v>
      </c>
      <c r="E842" s="1">
        <v>44389</v>
      </c>
    </row>
    <row r="843" spans="1:5" x14ac:dyDescent="0.25">
      <c r="A843">
        <v>842</v>
      </c>
      <c r="B843">
        <v>310</v>
      </c>
      <c r="C843">
        <v>22552</v>
      </c>
      <c r="D843" s="1">
        <v>44206</v>
      </c>
      <c r="E843" s="1">
        <v>44225</v>
      </c>
    </row>
    <row r="844" spans="1:5" x14ac:dyDescent="0.25">
      <c r="A844">
        <v>843</v>
      </c>
      <c r="B844">
        <v>956</v>
      </c>
      <c r="C844">
        <v>17717</v>
      </c>
      <c r="D844" s="1">
        <v>44380</v>
      </c>
      <c r="E844" s="1">
        <v>44386</v>
      </c>
    </row>
    <row r="845" spans="1:5" x14ac:dyDescent="0.25">
      <c r="A845">
        <v>844</v>
      </c>
      <c r="B845">
        <v>35</v>
      </c>
      <c r="C845">
        <v>34733</v>
      </c>
      <c r="D845" s="1">
        <v>44465</v>
      </c>
      <c r="E845" s="1">
        <v>44487</v>
      </c>
    </row>
    <row r="846" spans="1:5" x14ac:dyDescent="0.25">
      <c r="A846">
        <v>845</v>
      </c>
      <c r="B846">
        <v>457</v>
      </c>
      <c r="C846">
        <v>11229</v>
      </c>
      <c r="D846" s="1">
        <v>44311</v>
      </c>
      <c r="E846" s="1">
        <v>44338</v>
      </c>
    </row>
    <row r="847" spans="1:5" x14ac:dyDescent="0.25">
      <c r="A847">
        <v>846</v>
      </c>
      <c r="B847">
        <v>515</v>
      </c>
      <c r="C847">
        <v>58585</v>
      </c>
      <c r="D847" s="1">
        <v>44456</v>
      </c>
      <c r="E847" s="1">
        <v>44479</v>
      </c>
    </row>
    <row r="848" spans="1:5" x14ac:dyDescent="0.25">
      <c r="A848">
        <v>847</v>
      </c>
      <c r="B848">
        <v>566</v>
      </c>
      <c r="C848">
        <v>43999</v>
      </c>
      <c r="D848" s="1">
        <v>44488</v>
      </c>
      <c r="E848" s="1">
        <v>44504</v>
      </c>
    </row>
    <row r="849" spans="1:5" x14ac:dyDescent="0.25">
      <c r="A849">
        <v>848</v>
      </c>
      <c r="B849">
        <v>813</v>
      </c>
      <c r="C849">
        <v>18195</v>
      </c>
      <c r="D849" s="1">
        <v>44463</v>
      </c>
      <c r="E849" s="1">
        <v>44483</v>
      </c>
    </row>
    <row r="850" spans="1:5" x14ac:dyDescent="0.25">
      <c r="A850">
        <v>849</v>
      </c>
      <c r="B850">
        <v>882</v>
      </c>
      <c r="C850">
        <v>21468</v>
      </c>
      <c r="D850" s="1">
        <v>44419</v>
      </c>
      <c r="E850" s="1">
        <v>44440</v>
      </c>
    </row>
    <row r="851" spans="1:5" x14ac:dyDescent="0.25">
      <c r="A851">
        <v>850</v>
      </c>
      <c r="B851">
        <v>254</v>
      </c>
      <c r="C851">
        <v>16739</v>
      </c>
      <c r="D851" s="1">
        <v>44294</v>
      </c>
      <c r="E851" s="1">
        <v>44313</v>
      </c>
    </row>
    <row r="852" spans="1:5" x14ac:dyDescent="0.25">
      <c r="A852">
        <v>851</v>
      </c>
      <c r="B852">
        <v>365</v>
      </c>
      <c r="C852">
        <v>15504</v>
      </c>
      <c r="D852" s="1">
        <v>44309</v>
      </c>
      <c r="E852" s="1">
        <v>44318</v>
      </c>
    </row>
    <row r="853" spans="1:5" x14ac:dyDescent="0.25">
      <c r="A853">
        <v>852</v>
      </c>
      <c r="B853">
        <v>102</v>
      </c>
      <c r="C853">
        <v>42616</v>
      </c>
      <c r="D853" s="1">
        <v>44297</v>
      </c>
      <c r="E853" s="1">
        <v>44324</v>
      </c>
    </row>
    <row r="854" spans="1:5" x14ac:dyDescent="0.25">
      <c r="A854">
        <v>853</v>
      </c>
      <c r="B854">
        <v>653</v>
      </c>
      <c r="C854">
        <v>28448</v>
      </c>
      <c r="D854" s="1">
        <v>44466</v>
      </c>
      <c r="E854" s="1">
        <v>44487</v>
      </c>
    </row>
    <row r="855" spans="1:5" x14ac:dyDescent="0.25">
      <c r="A855">
        <v>854</v>
      </c>
      <c r="B855">
        <v>680</v>
      </c>
      <c r="C855">
        <v>55361</v>
      </c>
      <c r="D855" s="1">
        <v>44418</v>
      </c>
      <c r="E855" s="1">
        <v>44435</v>
      </c>
    </row>
    <row r="856" spans="1:5" x14ac:dyDescent="0.25">
      <c r="A856">
        <v>855</v>
      </c>
      <c r="B856">
        <v>620</v>
      </c>
      <c r="C856">
        <v>13177</v>
      </c>
      <c r="D856" s="1">
        <v>44222</v>
      </c>
      <c r="E856" s="1">
        <v>44229</v>
      </c>
    </row>
    <row r="857" spans="1:5" x14ac:dyDescent="0.25">
      <c r="A857">
        <v>856</v>
      </c>
      <c r="B857">
        <v>289</v>
      </c>
      <c r="C857">
        <v>35823</v>
      </c>
      <c r="D857" s="1">
        <v>44209</v>
      </c>
      <c r="E857" s="1">
        <v>44218</v>
      </c>
    </row>
    <row r="858" spans="1:5" x14ac:dyDescent="0.25">
      <c r="A858">
        <v>857</v>
      </c>
      <c r="B858">
        <v>577</v>
      </c>
      <c r="C858">
        <v>43897</v>
      </c>
      <c r="D858" s="1">
        <v>44440</v>
      </c>
      <c r="E858" s="1">
        <v>44449</v>
      </c>
    </row>
    <row r="859" spans="1:5" x14ac:dyDescent="0.25">
      <c r="A859">
        <v>858</v>
      </c>
      <c r="B859">
        <v>987</v>
      </c>
      <c r="C859">
        <v>48827</v>
      </c>
      <c r="D859" s="1">
        <v>44271</v>
      </c>
      <c r="E859" s="1">
        <v>44282</v>
      </c>
    </row>
    <row r="860" spans="1:5" x14ac:dyDescent="0.25">
      <c r="A860">
        <v>859</v>
      </c>
      <c r="B860">
        <v>269</v>
      </c>
      <c r="C860">
        <v>42679</v>
      </c>
      <c r="D860" s="1">
        <v>44281</v>
      </c>
      <c r="E860" s="1">
        <v>44295</v>
      </c>
    </row>
    <row r="861" spans="1:5" x14ac:dyDescent="0.25">
      <c r="A861">
        <v>860</v>
      </c>
      <c r="B861">
        <v>570</v>
      </c>
      <c r="C861">
        <v>18813</v>
      </c>
      <c r="D861" s="1">
        <v>44295</v>
      </c>
      <c r="E861" s="1">
        <v>44320</v>
      </c>
    </row>
    <row r="862" spans="1:5" x14ac:dyDescent="0.25">
      <c r="A862">
        <v>861</v>
      </c>
      <c r="B862">
        <v>315</v>
      </c>
      <c r="C862">
        <v>11565</v>
      </c>
      <c r="D862" s="1">
        <v>44347</v>
      </c>
      <c r="E862" s="1">
        <v>44367</v>
      </c>
    </row>
    <row r="863" spans="1:5" x14ac:dyDescent="0.25">
      <c r="A863">
        <v>862</v>
      </c>
      <c r="B863">
        <v>984</v>
      </c>
      <c r="C863">
        <v>43784</v>
      </c>
      <c r="D863" s="1">
        <v>44480</v>
      </c>
      <c r="E863" s="1">
        <v>44489</v>
      </c>
    </row>
    <row r="864" spans="1:5" x14ac:dyDescent="0.25">
      <c r="A864">
        <v>863</v>
      </c>
      <c r="B864">
        <v>81</v>
      </c>
      <c r="C864">
        <v>33163</v>
      </c>
      <c r="D864" s="1">
        <v>44326</v>
      </c>
      <c r="E864" s="1">
        <v>44334</v>
      </c>
    </row>
    <row r="865" spans="1:5" x14ac:dyDescent="0.25">
      <c r="A865">
        <v>864</v>
      </c>
      <c r="B865">
        <v>414</v>
      </c>
      <c r="C865">
        <v>48691</v>
      </c>
      <c r="D865" s="1">
        <v>44284</v>
      </c>
      <c r="E865" s="1">
        <v>44303</v>
      </c>
    </row>
    <row r="866" spans="1:5" x14ac:dyDescent="0.25">
      <c r="A866">
        <v>865</v>
      </c>
      <c r="B866">
        <v>490</v>
      </c>
      <c r="C866">
        <v>24343</v>
      </c>
      <c r="D866" s="1">
        <v>44404</v>
      </c>
      <c r="E866" s="1">
        <v>44407</v>
      </c>
    </row>
    <row r="867" spans="1:5" x14ac:dyDescent="0.25">
      <c r="A867">
        <v>866</v>
      </c>
      <c r="B867">
        <v>88</v>
      </c>
      <c r="C867">
        <v>48270</v>
      </c>
      <c r="D867" s="1">
        <v>44297</v>
      </c>
      <c r="E867" s="1">
        <v>44307</v>
      </c>
    </row>
    <row r="868" spans="1:5" x14ac:dyDescent="0.25">
      <c r="A868">
        <v>867</v>
      </c>
      <c r="B868">
        <v>342</v>
      </c>
      <c r="C868">
        <v>42248</v>
      </c>
      <c r="D868" s="1">
        <v>44278</v>
      </c>
      <c r="E868" s="1">
        <v>44293</v>
      </c>
    </row>
    <row r="869" spans="1:5" x14ac:dyDescent="0.25">
      <c r="A869">
        <v>868</v>
      </c>
      <c r="B869">
        <v>937</v>
      </c>
      <c r="C869">
        <v>43447</v>
      </c>
      <c r="D869" s="1">
        <v>44286</v>
      </c>
      <c r="E869" s="1">
        <v>44289</v>
      </c>
    </row>
    <row r="870" spans="1:5" x14ac:dyDescent="0.25">
      <c r="A870">
        <v>869</v>
      </c>
      <c r="B870">
        <v>605</v>
      </c>
      <c r="C870">
        <v>11108</v>
      </c>
      <c r="D870" s="1">
        <v>44464</v>
      </c>
      <c r="E870" s="1">
        <v>44489</v>
      </c>
    </row>
    <row r="871" spans="1:5" x14ac:dyDescent="0.25">
      <c r="A871">
        <v>870</v>
      </c>
      <c r="B871">
        <v>647</v>
      </c>
      <c r="C871">
        <v>47385</v>
      </c>
      <c r="D871" s="1">
        <v>44409</v>
      </c>
      <c r="E871" s="1">
        <v>44420</v>
      </c>
    </row>
    <row r="872" spans="1:5" x14ac:dyDescent="0.25">
      <c r="A872">
        <v>871</v>
      </c>
      <c r="B872">
        <v>550</v>
      </c>
      <c r="C872">
        <v>10888</v>
      </c>
      <c r="D872" s="1">
        <v>44463</v>
      </c>
      <c r="E872" s="1">
        <v>44477</v>
      </c>
    </row>
    <row r="873" spans="1:5" x14ac:dyDescent="0.25">
      <c r="A873">
        <v>872</v>
      </c>
      <c r="B873">
        <v>954</v>
      </c>
      <c r="C873">
        <v>43868</v>
      </c>
      <c r="D873" s="1">
        <v>44465</v>
      </c>
      <c r="E873" s="1">
        <v>44483</v>
      </c>
    </row>
    <row r="874" spans="1:5" x14ac:dyDescent="0.25">
      <c r="A874">
        <v>873</v>
      </c>
      <c r="B874">
        <v>100</v>
      </c>
      <c r="C874">
        <v>55341</v>
      </c>
      <c r="D874" s="1">
        <v>44311</v>
      </c>
      <c r="E874" s="1">
        <v>44323</v>
      </c>
    </row>
    <row r="875" spans="1:5" x14ac:dyDescent="0.25">
      <c r="A875">
        <v>874</v>
      </c>
      <c r="B875">
        <v>557</v>
      </c>
      <c r="C875">
        <v>25370</v>
      </c>
      <c r="D875" s="1">
        <v>44280</v>
      </c>
      <c r="E875" s="1">
        <v>44296</v>
      </c>
    </row>
    <row r="876" spans="1:5" x14ac:dyDescent="0.25">
      <c r="A876">
        <v>875</v>
      </c>
      <c r="B876">
        <v>383</v>
      </c>
      <c r="C876">
        <v>25336</v>
      </c>
      <c r="D876" s="1">
        <v>44253</v>
      </c>
      <c r="E876" s="1">
        <v>44254</v>
      </c>
    </row>
    <row r="877" spans="1:5" x14ac:dyDescent="0.25">
      <c r="A877">
        <v>876</v>
      </c>
      <c r="B877">
        <v>566</v>
      </c>
      <c r="C877">
        <v>52388</v>
      </c>
      <c r="D877" s="1">
        <v>44336</v>
      </c>
      <c r="E877" s="1">
        <v>44340</v>
      </c>
    </row>
    <row r="878" spans="1:5" x14ac:dyDescent="0.25">
      <c r="A878">
        <v>877</v>
      </c>
      <c r="B878">
        <v>558</v>
      </c>
      <c r="C878">
        <v>25468</v>
      </c>
      <c r="D878" s="1">
        <v>44391</v>
      </c>
      <c r="E878" s="1">
        <v>44410</v>
      </c>
    </row>
    <row r="879" spans="1:5" x14ac:dyDescent="0.25">
      <c r="A879">
        <v>878</v>
      </c>
      <c r="B879">
        <v>470</v>
      </c>
      <c r="C879">
        <v>50578</v>
      </c>
      <c r="D879" s="1">
        <v>44286</v>
      </c>
      <c r="E879" s="1">
        <v>44306</v>
      </c>
    </row>
    <row r="880" spans="1:5" x14ac:dyDescent="0.25">
      <c r="A880">
        <v>879</v>
      </c>
      <c r="B880">
        <v>370</v>
      </c>
      <c r="C880">
        <v>37561</v>
      </c>
      <c r="D880" s="1">
        <v>44480</v>
      </c>
      <c r="E880" s="1">
        <v>44489</v>
      </c>
    </row>
    <row r="881" spans="1:5" x14ac:dyDescent="0.25">
      <c r="A881">
        <v>880</v>
      </c>
      <c r="B881">
        <v>872</v>
      </c>
      <c r="C881">
        <v>43851</v>
      </c>
      <c r="D881" s="1">
        <v>44246</v>
      </c>
      <c r="E881" s="1">
        <v>44271</v>
      </c>
    </row>
    <row r="882" spans="1:5" x14ac:dyDescent="0.25">
      <c r="A882">
        <v>881</v>
      </c>
      <c r="B882">
        <v>318</v>
      </c>
      <c r="C882">
        <v>51945</v>
      </c>
      <c r="D882" s="1">
        <v>44245</v>
      </c>
      <c r="E882" s="1">
        <v>44265</v>
      </c>
    </row>
    <row r="883" spans="1:5" x14ac:dyDescent="0.25">
      <c r="A883">
        <v>882</v>
      </c>
      <c r="B883">
        <v>821</v>
      </c>
      <c r="C883">
        <v>53666</v>
      </c>
      <c r="D883" s="1">
        <v>44382</v>
      </c>
      <c r="E883" s="1">
        <v>44384</v>
      </c>
    </row>
    <row r="884" spans="1:5" x14ac:dyDescent="0.25">
      <c r="A884">
        <v>883</v>
      </c>
      <c r="B884">
        <v>360</v>
      </c>
      <c r="C884">
        <v>43729</v>
      </c>
      <c r="D884" s="1">
        <v>44254</v>
      </c>
      <c r="E884" s="1">
        <v>44260</v>
      </c>
    </row>
    <row r="885" spans="1:5" x14ac:dyDescent="0.25">
      <c r="A885">
        <v>884</v>
      </c>
      <c r="B885">
        <v>62</v>
      </c>
      <c r="C885">
        <v>54659</v>
      </c>
      <c r="D885" s="1">
        <v>44424</v>
      </c>
      <c r="E885" s="1">
        <v>44447</v>
      </c>
    </row>
    <row r="886" spans="1:5" x14ac:dyDescent="0.25">
      <c r="A886">
        <v>885</v>
      </c>
      <c r="B886">
        <v>16</v>
      </c>
      <c r="C886">
        <v>27561</v>
      </c>
      <c r="D886" s="1">
        <v>44487</v>
      </c>
      <c r="E886" s="1">
        <v>44513</v>
      </c>
    </row>
    <row r="887" spans="1:5" x14ac:dyDescent="0.25">
      <c r="A887">
        <v>886</v>
      </c>
      <c r="B887">
        <v>898</v>
      </c>
      <c r="C887">
        <v>51067</v>
      </c>
      <c r="D887" s="1">
        <v>44461</v>
      </c>
      <c r="E887" s="1">
        <v>44487</v>
      </c>
    </row>
    <row r="888" spans="1:5" x14ac:dyDescent="0.25">
      <c r="A888">
        <v>887</v>
      </c>
      <c r="B888">
        <v>669</v>
      </c>
      <c r="C888">
        <v>10969</v>
      </c>
      <c r="D888" s="1">
        <v>44223</v>
      </c>
      <c r="E888" s="1">
        <v>44247</v>
      </c>
    </row>
    <row r="889" spans="1:5" x14ac:dyDescent="0.25">
      <c r="A889">
        <v>888</v>
      </c>
      <c r="B889">
        <v>108</v>
      </c>
      <c r="C889">
        <v>38001</v>
      </c>
      <c r="D889" s="1">
        <v>44306</v>
      </c>
      <c r="E889" s="1">
        <v>44319</v>
      </c>
    </row>
    <row r="890" spans="1:5" x14ac:dyDescent="0.25">
      <c r="A890">
        <v>889</v>
      </c>
      <c r="B890">
        <v>332</v>
      </c>
      <c r="C890">
        <v>27115</v>
      </c>
      <c r="D890" s="1">
        <v>44408</v>
      </c>
      <c r="E890" s="1">
        <v>44419</v>
      </c>
    </row>
    <row r="891" spans="1:5" x14ac:dyDescent="0.25">
      <c r="A891">
        <v>890</v>
      </c>
      <c r="B891">
        <v>649</v>
      </c>
      <c r="C891">
        <v>54889</v>
      </c>
      <c r="D891" s="1">
        <v>44368</v>
      </c>
      <c r="E891" s="1">
        <v>44384</v>
      </c>
    </row>
    <row r="892" spans="1:5" x14ac:dyDescent="0.25">
      <c r="A892">
        <v>891</v>
      </c>
      <c r="B892">
        <v>350</v>
      </c>
      <c r="C892">
        <v>36118</v>
      </c>
      <c r="D892" s="1">
        <v>44420</v>
      </c>
      <c r="E892" s="1">
        <v>44422</v>
      </c>
    </row>
    <row r="893" spans="1:5" x14ac:dyDescent="0.25">
      <c r="A893">
        <v>892</v>
      </c>
      <c r="B893">
        <v>586</v>
      </c>
      <c r="C893">
        <v>21071</v>
      </c>
      <c r="D893" s="1">
        <v>44295</v>
      </c>
      <c r="E893" s="1">
        <v>44297</v>
      </c>
    </row>
    <row r="894" spans="1:5" x14ac:dyDescent="0.25">
      <c r="A894">
        <v>893</v>
      </c>
      <c r="B894">
        <v>854</v>
      </c>
      <c r="C894">
        <v>49324</v>
      </c>
      <c r="D894" s="1">
        <v>44261</v>
      </c>
      <c r="E894" s="1">
        <v>44269</v>
      </c>
    </row>
    <row r="895" spans="1:5" x14ac:dyDescent="0.25">
      <c r="A895">
        <v>894</v>
      </c>
      <c r="B895">
        <v>1000</v>
      </c>
      <c r="C895">
        <v>35622</v>
      </c>
      <c r="D895" s="1">
        <v>44480</v>
      </c>
      <c r="E895" s="1">
        <v>44482</v>
      </c>
    </row>
    <row r="896" spans="1:5" x14ac:dyDescent="0.25">
      <c r="A896">
        <v>895</v>
      </c>
      <c r="B896">
        <v>664</v>
      </c>
      <c r="C896">
        <v>56830</v>
      </c>
      <c r="D896" s="1">
        <v>44403</v>
      </c>
      <c r="E896" s="1">
        <v>44423</v>
      </c>
    </row>
    <row r="897" spans="1:5" x14ac:dyDescent="0.25">
      <c r="A897">
        <v>896</v>
      </c>
      <c r="B897">
        <v>446</v>
      </c>
      <c r="C897">
        <v>46213</v>
      </c>
      <c r="D897" s="1">
        <v>44269</v>
      </c>
      <c r="E897" s="1">
        <v>44286</v>
      </c>
    </row>
    <row r="898" spans="1:5" x14ac:dyDescent="0.25">
      <c r="A898">
        <v>897</v>
      </c>
      <c r="B898">
        <v>278</v>
      </c>
      <c r="C898">
        <v>46681</v>
      </c>
      <c r="D898" s="1">
        <v>44434</v>
      </c>
      <c r="E898" s="1">
        <v>44456</v>
      </c>
    </row>
    <row r="899" spans="1:5" x14ac:dyDescent="0.25">
      <c r="A899">
        <v>898</v>
      </c>
      <c r="B899">
        <v>465</v>
      </c>
      <c r="C899">
        <v>51868</v>
      </c>
      <c r="D899" s="1">
        <v>44377</v>
      </c>
      <c r="E899" s="1">
        <v>44381</v>
      </c>
    </row>
    <row r="900" spans="1:5" x14ac:dyDescent="0.25">
      <c r="A900">
        <v>899</v>
      </c>
      <c r="B900">
        <v>408</v>
      </c>
      <c r="C900">
        <v>32250</v>
      </c>
      <c r="D900" s="1">
        <v>44412</v>
      </c>
      <c r="E900" s="1">
        <v>44422</v>
      </c>
    </row>
    <row r="901" spans="1:5" x14ac:dyDescent="0.25">
      <c r="A901">
        <v>900</v>
      </c>
      <c r="B901">
        <v>409</v>
      </c>
      <c r="C901">
        <v>31161</v>
      </c>
      <c r="D901" s="1">
        <v>44384</v>
      </c>
      <c r="E901" s="1">
        <v>44401</v>
      </c>
    </row>
    <row r="902" spans="1:5" x14ac:dyDescent="0.25">
      <c r="A902">
        <v>901</v>
      </c>
      <c r="B902">
        <v>305</v>
      </c>
      <c r="C902">
        <v>46735</v>
      </c>
      <c r="D902" s="1">
        <v>44321</v>
      </c>
      <c r="E902" s="1">
        <v>44322</v>
      </c>
    </row>
    <row r="903" spans="1:5" x14ac:dyDescent="0.25">
      <c r="A903">
        <v>902</v>
      </c>
      <c r="B903">
        <v>553</v>
      </c>
      <c r="C903">
        <v>30330</v>
      </c>
      <c r="D903" s="1">
        <v>44208</v>
      </c>
      <c r="E903" s="1">
        <v>44211</v>
      </c>
    </row>
    <row r="904" spans="1:5" x14ac:dyDescent="0.25">
      <c r="A904">
        <v>903</v>
      </c>
      <c r="B904">
        <v>789</v>
      </c>
      <c r="C904">
        <v>21721</v>
      </c>
      <c r="D904" s="1">
        <v>44201</v>
      </c>
      <c r="E904" s="1">
        <v>44217</v>
      </c>
    </row>
    <row r="905" spans="1:5" x14ac:dyDescent="0.25">
      <c r="A905">
        <v>904</v>
      </c>
      <c r="B905">
        <v>980</v>
      </c>
      <c r="C905">
        <v>40117</v>
      </c>
      <c r="D905" s="1">
        <v>44279</v>
      </c>
      <c r="E905" s="1">
        <v>44293</v>
      </c>
    </row>
    <row r="906" spans="1:5" x14ac:dyDescent="0.25">
      <c r="A906">
        <v>905</v>
      </c>
      <c r="B906">
        <v>439</v>
      </c>
      <c r="C906">
        <v>57884</v>
      </c>
      <c r="D906" s="1">
        <v>44207</v>
      </c>
      <c r="E906" s="1">
        <v>44219</v>
      </c>
    </row>
    <row r="907" spans="1:5" x14ac:dyDescent="0.25">
      <c r="A907">
        <v>906</v>
      </c>
      <c r="B907">
        <v>870</v>
      </c>
      <c r="C907">
        <v>40632</v>
      </c>
      <c r="D907" s="1">
        <v>44217</v>
      </c>
      <c r="E907" s="1">
        <v>44231</v>
      </c>
    </row>
    <row r="908" spans="1:5" x14ac:dyDescent="0.25">
      <c r="A908">
        <v>907</v>
      </c>
      <c r="B908">
        <v>971</v>
      </c>
      <c r="C908">
        <v>26863</v>
      </c>
      <c r="D908" s="1">
        <v>44423</v>
      </c>
      <c r="E908" s="1">
        <v>44425</v>
      </c>
    </row>
    <row r="909" spans="1:5" x14ac:dyDescent="0.25">
      <c r="A909">
        <v>908</v>
      </c>
      <c r="B909">
        <v>422</v>
      </c>
      <c r="C909">
        <v>55562</v>
      </c>
      <c r="D909" s="1">
        <v>44270</v>
      </c>
      <c r="E909" s="1">
        <v>44294</v>
      </c>
    </row>
    <row r="910" spans="1:5" x14ac:dyDescent="0.25">
      <c r="A910">
        <v>909</v>
      </c>
      <c r="B910">
        <v>465</v>
      </c>
      <c r="C910">
        <v>34050</v>
      </c>
      <c r="D910" s="1">
        <v>44395</v>
      </c>
      <c r="E910" s="1">
        <v>44417</v>
      </c>
    </row>
    <row r="911" spans="1:5" x14ac:dyDescent="0.25">
      <c r="A911">
        <v>910</v>
      </c>
      <c r="B911">
        <v>738</v>
      </c>
      <c r="C911">
        <v>14581</v>
      </c>
      <c r="D911" s="1">
        <v>44223</v>
      </c>
      <c r="E911" s="1">
        <v>44233</v>
      </c>
    </row>
    <row r="912" spans="1:5" x14ac:dyDescent="0.25">
      <c r="A912">
        <v>911</v>
      </c>
      <c r="B912">
        <v>189</v>
      </c>
      <c r="C912">
        <v>58886</v>
      </c>
      <c r="D912" s="1">
        <v>44431</v>
      </c>
      <c r="E912" s="1">
        <v>44445</v>
      </c>
    </row>
    <row r="913" spans="1:5" x14ac:dyDescent="0.25">
      <c r="A913">
        <v>912</v>
      </c>
      <c r="B913">
        <v>780</v>
      </c>
      <c r="C913">
        <v>48097</v>
      </c>
      <c r="D913" s="1">
        <v>44431</v>
      </c>
      <c r="E913" s="1">
        <v>44448</v>
      </c>
    </row>
    <row r="914" spans="1:5" x14ac:dyDescent="0.25">
      <c r="A914">
        <v>913</v>
      </c>
      <c r="B914">
        <v>597</v>
      </c>
      <c r="C914">
        <v>16265</v>
      </c>
      <c r="D914" s="1">
        <v>44289</v>
      </c>
      <c r="E914" s="1">
        <v>44305</v>
      </c>
    </row>
    <row r="915" spans="1:5" x14ac:dyDescent="0.25">
      <c r="A915">
        <v>914</v>
      </c>
      <c r="B915">
        <v>577</v>
      </c>
      <c r="C915">
        <v>36771</v>
      </c>
      <c r="D915" s="1">
        <v>44325</v>
      </c>
      <c r="E915" s="1">
        <v>44328</v>
      </c>
    </row>
    <row r="916" spans="1:5" x14ac:dyDescent="0.25">
      <c r="A916">
        <v>915</v>
      </c>
      <c r="B916">
        <v>266</v>
      </c>
      <c r="C916">
        <v>49775</v>
      </c>
      <c r="D916" s="1">
        <v>44303</v>
      </c>
      <c r="E916" s="1">
        <v>44320</v>
      </c>
    </row>
    <row r="917" spans="1:5" x14ac:dyDescent="0.25">
      <c r="A917">
        <v>916</v>
      </c>
      <c r="B917">
        <v>189</v>
      </c>
      <c r="C917">
        <v>31001</v>
      </c>
      <c r="D917" s="1">
        <v>44481</v>
      </c>
      <c r="E917" s="1">
        <v>44488</v>
      </c>
    </row>
    <row r="918" spans="1:5" x14ac:dyDescent="0.25">
      <c r="A918">
        <v>917</v>
      </c>
      <c r="B918">
        <v>750</v>
      </c>
      <c r="C918">
        <v>15620</v>
      </c>
      <c r="D918" s="1">
        <v>44198</v>
      </c>
      <c r="E918" s="1">
        <v>44208</v>
      </c>
    </row>
    <row r="919" spans="1:5" x14ac:dyDescent="0.25">
      <c r="A919">
        <v>918</v>
      </c>
      <c r="B919">
        <v>965</v>
      </c>
      <c r="C919">
        <v>24379</v>
      </c>
      <c r="D919" s="1">
        <v>44262</v>
      </c>
      <c r="E919" s="1">
        <v>44289</v>
      </c>
    </row>
    <row r="920" spans="1:5" x14ac:dyDescent="0.25">
      <c r="A920">
        <v>919</v>
      </c>
      <c r="B920">
        <v>97</v>
      </c>
      <c r="C920">
        <v>53662</v>
      </c>
      <c r="D920" s="1">
        <v>44376</v>
      </c>
      <c r="E920" s="1">
        <v>44398</v>
      </c>
    </row>
    <row r="921" spans="1:5" x14ac:dyDescent="0.25">
      <c r="A921">
        <v>920</v>
      </c>
      <c r="B921">
        <v>703</v>
      </c>
      <c r="C921">
        <v>27722</v>
      </c>
      <c r="D921" s="1">
        <v>44403</v>
      </c>
      <c r="E921" s="1">
        <v>44424</v>
      </c>
    </row>
    <row r="922" spans="1:5" x14ac:dyDescent="0.25">
      <c r="A922">
        <v>921</v>
      </c>
      <c r="B922">
        <v>418</v>
      </c>
      <c r="C922">
        <v>53911</v>
      </c>
      <c r="D922" s="1">
        <v>44244</v>
      </c>
      <c r="E922" s="1">
        <v>44245</v>
      </c>
    </row>
    <row r="923" spans="1:5" x14ac:dyDescent="0.25">
      <c r="A923">
        <v>922</v>
      </c>
      <c r="B923">
        <v>703</v>
      </c>
      <c r="C923">
        <v>36995</v>
      </c>
      <c r="D923" s="1">
        <v>44479</v>
      </c>
      <c r="E923" s="1">
        <v>44502</v>
      </c>
    </row>
    <row r="924" spans="1:5" x14ac:dyDescent="0.25">
      <c r="A924">
        <v>923</v>
      </c>
      <c r="B924">
        <v>767</v>
      </c>
      <c r="C924">
        <v>28421</v>
      </c>
      <c r="D924" s="1">
        <v>44382</v>
      </c>
      <c r="E924" s="1">
        <v>44403</v>
      </c>
    </row>
    <row r="925" spans="1:5" x14ac:dyDescent="0.25">
      <c r="A925">
        <v>924</v>
      </c>
      <c r="B925">
        <v>786</v>
      </c>
      <c r="C925">
        <v>43116</v>
      </c>
      <c r="D925" s="1">
        <v>44290</v>
      </c>
      <c r="E925" s="1">
        <v>44304</v>
      </c>
    </row>
    <row r="926" spans="1:5" x14ac:dyDescent="0.25">
      <c r="A926">
        <v>925</v>
      </c>
      <c r="B926">
        <v>272</v>
      </c>
      <c r="C926">
        <v>47553</v>
      </c>
      <c r="D926" s="1">
        <v>44393</v>
      </c>
      <c r="E926" s="1">
        <v>44420</v>
      </c>
    </row>
    <row r="927" spans="1:5" x14ac:dyDescent="0.25">
      <c r="A927">
        <v>926</v>
      </c>
      <c r="B927">
        <v>123</v>
      </c>
      <c r="C927">
        <v>13634</v>
      </c>
      <c r="D927" s="1">
        <v>44235</v>
      </c>
      <c r="E927" s="1">
        <v>44245</v>
      </c>
    </row>
    <row r="928" spans="1:5" x14ac:dyDescent="0.25">
      <c r="A928">
        <v>927</v>
      </c>
      <c r="B928">
        <v>963</v>
      </c>
      <c r="C928">
        <v>24139</v>
      </c>
      <c r="D928" s="1">
        <v>44410</v>
      </c>
      <c r="E928" s="1">
        <v>44414</v>
      </c>
    </row>
    <row r="929" spans="1:5" x14ac:dyDescent="0.25">
      <c r="A929">
        <v>928</v>
      </c>
      <c r="B929">
        <v>801</v>
      </c>
      <c r="C929">
        <v>42930</v>
      </c>
      <c r="D929" s="1">
        <v>44483</v>
      </c>
      <c r="E929" s="1">
        <v>44488</v>
      </c>
    </row>
    <row r="930" spans="1:5" x14ac:dyDescent="0.25">
      <c r="A930">
        <v>929</v>
      </c>
      <c r="B930">
        <v>397</v>
      </c>
      <c r="C930">
        <v>19614</v>
      </c>
      <c r="D930" s="1">
        <v>44227</v>
      </c>
      <c r="E930" s="1">
        <v>44233</v>
      </c>
    </row>
    <row r="931" spans="1:5" x14ac:dyDescent="0.25">
      <c r="A931">
        <v>930</v>
      </c>
      <c r="B931">
        <v>150</v>
      </c>
      <c r="C931">
        <v>17581</v>
      </c>
      <c r="D931" s="1">
        <v>44369</v>
      </c>
      <c r="E931" s="1">
        <v>44377</v>
      </c>
    </row>
    <row r="932" spans="1:5" x14ac:dyDescent="0.25">
      <c r="A932">
        <v>931</v>
      </c>
      <c r="B932">
        <v>502</v>
      </c>
      <c r="C932">
        <v>12528</v>
      </c>
      <c r="D932" s="1">
        <v>44351</v>
      </c>
      <c r="E932" s="1">
        <v>44366</v>
      </c>
    </row>
    <row r="933" spans="1:5" x14ac:dyDescent="0.25">
      <c r="A933">
        <v>932</v>
      </c>
      <c r="B933">
        <v>45</v>
      </c>
      <c r="C933">
        <v>27978</v>
      </c>
      <c r="D933" s="1">
        <v>44430</v>
      </c>
      <c r="E933" s="1">
        <v>44431</v>
      </c>
    </row>
    <row r="934" spans="1:5" x14ac:dyDescent="0.25">
      <c r="A934">
        <v>933</v>
      </c>
      <c r="B934">
        <v>595</v>
      </c>
      <c r="C934">
        <v>55917</v>
      </c>
      <c r="D934" s="1">
        <v>44314</v>
      </c>
      <c r="E934" s="1">
        <v>44336</v>
      </c>
    </row>
    <row r="935" spans="1:5" x14ac:dyDescent="0.25">
      <c r="A935">
        <v>934</v>
      </c>
      <c r="B935">
        <v>736</v>
      </c>
      <c r="C935">
        <v>23252</v>
      </c>
      <c r="D935" s="1">
        <v>44289</v>
      </c>
      <c r="E935" s="1">
        <v>44307</v>
      </c>
    </row>
    <row r="936" spans="1:5" x14ac:dyDescent="0.25">
      <c r="A936">
        <v>935</v>
      </c>
      <c r="B936">
        <v>129</v>
      </c>
      <c r="C936">
        <v>16962</v>
      </c>
      <c r="D936" s="1">
        <v>44378</v>
      </c>
      <c r="E936" s="1">
        <v>44393</v>
      </c>
    </row>
    <row r="937" spans="1:5" x14ac:dyDescent="0.25">
      <c r="A937">
        <v>936</v>
      </c>
      <c r="B937">
        <v>148</v>
      </c>
      <c r="C937">
        <v>47197</v>
      </c>
      <c r="D937" s="1">
        <v>44393</v>
      </c>
      <c r="E937" s="1">
        <v>44409</v>
      </c>
    </row>
    <row r="938" spans="1:5" x14ac:dyDescent="0.25">
      <c r="A938">
        <v>937</v>
      </c>
      <c r="B938">
        <v>72</v>
      </c>
      <c r="C938">
        <v>13216</v>
      </c>
      <c r="D938" s="1">
        <v>44351</v>
      </c>
      <c r="E938" s="1">
        <v>44372</v>
      </c>
    </row>
    <row r="939" spans="1:5" x14ac:dyDescent="0.25">
      <c r="A939">
        <v>938</v>
      </c>
      <c r="B939">
        <v>128</v>
      </c>
      <c r="C939">
        <v>41631</v>
      </c>
      <c r="D939" s="1">
        <v>44359</v>
      </c>
      <c r="E939" s="1">
        <v>44375</v>
      </c>
    </row>
    <row r="940" spans="1:5" x14ac:dyDescent="0.25">
      <c r="A940">
        <v>939</v>
      </c>
      <c r="B940">
        <v>432</v>
      </c>
      <c r="C940">
        <v>24169</v>
      </c>
      <c r="D940" s="1">
        <v>44288</v>
      </c>
      <c r="E940" s="1">
        <v>44307</v>
      </c>
    </row>
    <row r="941" spans="1:5" x14ac:dyDescent="0.25">
      <c r="A941">
        <v>940</v>
      </c>
      <c r="B941">
        <v>813</v>
      </c>
      <c r="C941">
        <v>11980</v>
      </c>
      <c r="D941" s="1">
        <v>44450</v>
      </c>
      <c r="E941" s="1">
        <v>44473</v>
      </c>
    </row>
    <row r="942" spans="1:5" x14ac:dyDescent="0.25">
      <c r="A942">
        <v>941</v>
      </c>
      <c r="B942">
        <v>662</v>
      </c>
      <c r="C942">
        <v>56019</v>
      </c>
      <c r="D942" s="1">
        <v>44469</v>
      </c>
      <c r="E942" s="1">
        <v>44474</v>
      </c>
    </row>
    <row r="943" spans="1:5" x14ac:dyDescent="0.25">
      <c r="A943">
        <v>942</v>
      </c>
      <c r="B943">
        <v>282</v>
      </c>
      <c r="C943">
        <v>46279</v>
      </c>
      <c r="D943" s="1">
        <v>44356</v>
      </c>
      <c r="E943" s="1">
        <v>44357</v>
      </c>
    </row>
    <row r="944" spans="1:5" x14ac:dyDescent="0.25">
      <c r="A944">
        <v>943</v>
      </c>
      <c r="B944">
        <v>76</v>
      </c>
      <c r="C944">
        <v>26707</v>
      </c>
      <c r="D944" s="1">
        <v>44249</v>
      </c>
      <c r="E944" s="1">
        <v>44269</v>
      </c>
    </row>
    <row r="945" spans="1:5" x14ac:dyDescent="0.25">
      <c r="A945">
        <v>944</v>
      </c>
      <c r="B945">
        <v>774</v>
      </c>
      <c r="C945">
        <v>27648</v>
      </c>
      <c r="D945" s="1">
        <v>44394</v>
      </c>
      <c r="E945" s="1">
        <v>44417</v>
      </c>
    </row>
    <row r="946" spans="1:5" x14ac:dyDescent="0.25">
      <c r="A946">
        <v>945</v>
      </c>
      <c r="B946">
        <v>54</v>
      </c>
      <c r="C946">
        <v>11172</v>
      </c>
      <c r="D946" s="1">
        <v>44381</v>
      </c>
      <c r="E946" s="1">
        <v>44399</v>
      </c>
    </row>
    <row r="947" spans="1:5" x14ac:dyDescent="0.25">
      <c r="A947">
        <v>946</v>
      </c>
      <c r="B947">
        <v>455</v>
      </c>
      <c r="C947">
        <v>33414</v>
      </c>
      <c r="D947" s="1">
        <v>44306</v>
      </c>
      <c r="E947" s="1">
        <v>44329</v>
      </c>
    </row>
    <row r="948" spans="1:5" x14ac:dyDescent="0.25">
      <c r="A948">
        <v>947</v>
      </c>
      <c r="B948">
        <v>49</v>
      </c>
      <c r="C948">
        <v>47022</v>
      </c>
      <c r="D948" s="1">
        <v>44371</v>
      </c>
      <c r="E948" s="1">
        <v>44379</v>
      </c>
    </row>
    <row r="949" spans="1:5" x14ac:dyDescent="0.25">
      <c r="A949">
        <v>948</v>
      </c>
      <c r="B949">
        <v>35</v>
      </c>
      <c r="C949">
        <v>18783</v>
      </c>
      <c r="D949" s="1">
        <v>44432</v>
      </c>
      <c r="E949" s="1">
        <v>44441</v>
      </c>
    </row>
    <row r="950" spans="1:5" x14ac:dyDescent="0.25">
      <c r="A950">
        <v>949</v>
      </c>
      <c r="B950">
        <v>244</v>
      </c>
      <c r="C950">
        <v>50347</v>
      </c>
      <c r="D950" s="1">
        <v>44229</v>
      </c>
      <c r="E950" s="1">
        <v>44244</v>
      </c>
    </row>
    <row r="951" spans="1:5" x14ac:dyDescent="0.25">
      <c r="A951">
        <v>950</v>
      </c>
      <c r="B951">
        <v>328</v>
      </c>
      <c r="C951">
        <v>43066</v>
      </c>
      <c r="D951" s="1">
        <v>44485</v>
      </c>
      <c r="E951" s="1">
        <v>44500</v>
      </c>
    </row>
    <row r="952" spans="1:5" x14ac:dyDescent="0.25">
      <c r="A952">
        <v>951</v>
      </c>
      <c r="B952">
        <v>515</v>
      </c>
      <c r="C952">
        <v>28300</v>
      </c>
      <c r="D952" s="1">
        <v>44469</v>
      </c>
      <c r="E952" s="1">
        <v>44492</v>
      </c>
    </row>
    <row r="953" spans="1:5" x14ac:dyDescent="0.25">
      <c r="A953">
        <v>952</v>
      </c>
      <c r="B953">
        <v>883</v>
      </c>
      <c r="C953">
        <v>57857</v>
      </c>
      <c r="D953" s="1">
        <v>44413</v>
      </c>
      <c r="E953" s="1">
        <v>44433</v>
      </c>
    </row>
    <row r="954" spans="1:5" x14ac:dyDescent="0.25">
      <c r="A954">
        <v>953</v>
      </c>
      <c r="B954">
        <v>733</v>
      </c>
      <c r="C954">
        <v>28033</v>
      </c>
      <c r="D954" s="1">
        <v>44304</v>
      </c>
      <c r="E954" s="1">
        <v>44312</v>
      </c>
    </row>
    <row r="955" spans="1:5" x14ac:dyDescent="0.25">
      <c r="A955">
        <v>954</v>
      </c>
      <c r="B955">
        <v>370</v>
      </c>
      <c r="C955">
        <v>33703</v>
      </c>
      <c r="D955" s="1">
        <v>44283</v>
      </c>
      <c r="E955" s="1">
        <v>44301</v>
      </c>
    </row>
    <row r="956" spans="1:5" x14ac:dyDescent="0.25">
      <c r="A956">
        <v>955</v>
      </c>
      <c r="B956">
        <v>209</v>
      </c>
      <c r="C956">
        <v>30609</v>
      </c>
      <c r="D956" s="1">
        <v>44216</v>
      </c>
      <c r="E956" s="1">
        <v>44232</v>
      </c>
    </row>
    <row r="957" spans="1:5" x14ac:dyDescent="0.25">
      <c r="A957">
        <v>956</v>
      </c>
      <c r="B957">
        <v>549</v>
      </c>
      <c r="C957">
        <v>19917</v>
      </c>
      <c r="D957" s="1">
        <v>44334</v>
      </c>
      <c r="E957" s="1">
        <v>44354</v>
      </c>
    </row>
    <row r="958" spans="1:5" x14ac:dyDescent="0.25">
      <c r="A958">
        <v>957</v>
      </c>
      <c r="B958">
        <v>740</v>
      </c>
      <c r="C958">
        <v>47132</v>
      </c>
      <c r="D958" s="1">
        <v>44428</v>
      </c>
      <c r="E958" s="1">
        <v>44438</v>
      </c>
    </row>
    <row r="959" spans="1:5" x14ac:dyDescent="0.25">
      <c r="A959">
        <v>958</v>
      </c>
      <c r="B959">
        <v>577</v>
      </c>
      <c r="C959">
        <v>42170</v>
      </c>
      <c r="D959" s="1">
        <v>44368</v>
      </c>
      <c r="E959" s="1">
        <v>44378</v>
      </c>
    </row>
    <row r="960" spans="1:5" x14ac:dyDescent="0.25">
      <c r="A960">
        <v>959</v>
      </c>
      <c r="B960">
        <v>565</v>
      </c>
      <c r="C960">
        <v>10777</v>
      </c>
      <c r="D960" s="1">
        <v>44213</v>
      </c>
      <c r="E960" s="1">
        <v>44237</v>
      </c>
    </row>
    <row r="961" spans="1:5" x14ac:dyDescent="0.25">
      <c r="A961">
        <v>960</v>
      </c>
      <c r="B961">
        <v>362</v>
      </c>
      <c r="C961">
        <v>32197</v>
      </c>
      <c r="D961" s="1">
        <v>44458</v>
      </c>
      <c r="E961" s="1">
        <v>44476</v>
      </c>
    </row>
    <row r="962" spans="1:5" x14ac:dyDescent="0.25">
      <c r="A962">
        <v>961</v>
      </c>
      <c r="B962">
        <v>717</v>
      </c>
      <c r="C962">
        <v>54557</v>
      </c>
      <c r="D962" s="1">
        <v>44274</v>
      </c>
      <c r="E962" s="1">
        <v>44301</v>
      </c>
    </row>
    <row r="963" spans="1:5" x14ac:dyDescent="0.25">
      <c r="A963">
        <v>962</v>
      </c>
      <c r="B963">
        <v>657</v>
      </c>
      <c r="C963">
        <v>49485</v>
      </c>
      <c r="D963" s="1">
        <v>44236</v>
      </c>
      <c r="E963" s="1">
        <v>44245</v>
      </c>
    </row>
    <row r="964" spans="1:5" x14ac:dyDescent="0.25">
      <c r="A964">
        <v>963</v>
      </c>
      <c r="B964">
        <v>108</v>
      </c>
      <c r="C964">
        <v>18632</v>
      </c>
      <c r="D964" s="1">
        <v>44365</v>
      </c>
      <c r="E964" s="1">
        <v>44391</v>
      </c>
    </row>
    <row r="965" spans="1:5" x14ac:dyDescent="0.25">
      <c r="A965">
        <v>964</v>
      </c>
      <c r="B965">
        <v>367</v>
      </c>
      <c r="C965">
        <v>22258</v>
      </c>
      <c r="D965" s="1">
        <v>44385</v>
      </c>
      <c r="E965" s="1">
        <v>44393</v>
      </c>
    </row>
    <row r="966" spans="1:5" x14ac:dyDescent="0.25">
      <c r="A966">
        <v>965</v>
      </c>
      <c r="B966">
        <v>69</v>
      </c>
      <c r="C966">
        <v>14014</v>
      </c>
      <c r="D966" s="1">
        <v>44401</v>
      </c>
      <c r="E966" s="1">
        <v>44406</v>
      </c>
    </row>
    <row r="967" spans="1:5" x14ac:dyDescent="0.25">
      <c r="A967">
        <v>966</v>
      </c>
      <c r="B967">
        <v>639</v>
      </c>
      <c r="C967">
        <v>28100</v>
      </c>
      <c r="D967" s="1">
        <v>44252</v>
      </c>
      <c r="E967" s="1">
        <v>44265</v>
      </c>
    </row>
    <row r="968" spans="1:5" x14ac:dyDescent="0.25">
      <c r="A968">
        <v>967</v>
      </c>
      <c r="B968">
        <v>306</v>
      </c>
      <c r="C968">
        <v>32010</v>
      </c>
      <c r="D968" s="1">
        <v>44480</v>
      </c>
      <c r="E968" s="1">
        <v>44507</v>
      </c>
    </row>
    <row r="969" spans="1:5" x14ac:dyDescent="0.25">
      <c r="A969">
        <v>968</v>
      </c>
      <c r="B969">
        <v>765</v>
      </c>
      <c r="C969">
        <v>32223</v>
      </c>
      <c r="D969" s="1">
        <v>44269</v>
      </c>
      <c r="E969" s="1">
        <v>44289</v>
      </c>
    </row>
    <row r="970" spans="1:5" x14ac:dyDescent="0.25">
      <c r="A970">
        <v>969</v>
      </c>
      <c r="B970">
        <v>639</v>
      </c>
      <c r="C970">
        <v>23565</v>
      </c>
      <c r="D970" s="1">
        <v>44338</v>
      </c>
      <c r="E970" s="1">
        <v>44341</v>
      </c>
    </row>
    <row r="971" spans="1:5" x14ac:dyDescent="0.25">
      <c r="A971">
        <v>970</v>
      </c>
      <c r="B971">
        <v>382</v>
      </c>
      <c r="C971">
        <v>36941</v>
      </c>
      <c r="D971" s="1">
        <v>44200</v>
      </c>
      <c r="E971" s="1">
        <v>44219</v>
      </c>
    </row>
    <row r="972" spans="1:5" x14ac:dyDescent="0.25">
      <c r="A972">
        <v>971</v>
      </c>
      <c r="B972">
        <v>272</v>
      </c>
      <c r="C972">
        <v>40173</v>
      </c>
      <c r="D972" s="1">
        <v>44434</v>
      </c>
      <c r="E972" s="1">
        <v>44451</v>
      </c>
    </row>
    <row r="973" spans="1:5" x14ac:dyDescent="0.25">
      <c r="A973">
        <v>972</v>
      </c>
      <c r="B973">
        <v>117</v>
      </c>
      <c r="C973">
        <v>10698</v>
      </c>
      <c r="D973" s="1">
        <v>44399</v>
      </c>
      <c r="E973" s="1">
        <v>44416</v>
      </c>
    </row>
    <row r="974" spans="1:5" x14ac:dyDescent="0.25">
      <c r="A974">
        <v>973</v>
      </c>
      <c r="B974">
        <v>232</v>
      </c>
      <c r="C974">
        <v>49214</v>
      </c>
      <c r="D974" s="1">
        <v>44443</v>
      </c>
      <c r="E974" s="1">
        <v>44463</v>
      </c>
    </row>
    <row r="975" spans="1:5" x14ac:dyDescent="0.25">
      <c r="A975">
        <v>974</v>
      </c>
      <c r="B975">
        <v>221</v>
      </c>
      <c r="C975">
        <v>17928</v>
      </c>
      <c r="D975" s="1">
        <v>44218</v>
      </c>
      <c r="E975" s="1">
        <v>44245</v>
      </c>
    </row>
    <row r="976" spans="1:5" x14ac:dyDescent="0.25">
      <c r="A976">
        <v>975</v>
      </c>
      <c r="B976">
        <v>316</v>
      </c>
      <c r="C976">
        <v>28211</v>
      </c>
      <c r="D976" s="1">
        <v>44214</v>
      </c>
      <c r="E976" s="1">
        <v>44226</v>
      </c>
    </row>
    <row r="977" spans="1:5" x14ac:dyDescent="0.25">
      <c r="A977">
        <v>976</v>
      </c>
      <c r="B977">
        <v>778</v>
      </c>
      <c r="C977">
        <v>11014</v>
      </c>
      <c r="D977" s="1">
        <v>44484</v>
      </c>
      <c r="E977" s="1">
        <v>44504</v>
      </c>
    </row>
    <row r="978" spans="1:5" x14ac:dyDescent="0.25">
      <c r="A978">
        <v>977</v>
      </c>
      <c r="B978">
        <v>463</v>
      </c>
      <c r="C978">
        <v>19220</v>
      </c>
      <c r="D978" s="1">
        <v>44309</v>
      </c>
      <c r="E978" s="1">
        <v>44322</v>
      </c>
    </row>
    <row r="979" spans="1:5" x14ac:dyDescent="0.25">
      <c r="A979">
        <v>978</v>
      </c>
      <c r="B979">
        <v>827</v>
      </c>
      <c r="C979">
        <v>24589</v>
      </c>
      <c r="D979" s="1">
        <v>44310</v>
      </c>
      <c r="E979" s="1">
        <v>44334</v>
      </c>
    </row>
    <row r="980" spans="1:5" x14ac:dyDescent="0.25">
      <c r="A980">
        <v>979</v>
      </c>
      <c r="B980">
        <v>813</v>
      </c>
      <c r="C980">
        <v>31437</v>
      </c>
      <c r="D980" s="1">
        <v>44293</v>
      </c>
      <c r="E980" s="1">
        <v>44307</v>
      </c>
    </row>
    <row r="981" spans="1:5" x14ac:dyDescent="0.25">
      <c r="A981">
        <v>980</v>
      </c>
      <c r="B981">
        <v>84</v>
      </c>
      <c r="C981">
        <v>57728</v>
      </c>
      <c r="D981" s="1">
        <v>44488</v>
      </c>
      <c r="E981" s="1">
        <v>44514</v>
      </c>
    </row>
    <row r="982" spans="1:5" x14ac:dyDescent="0.25">
      <c r="A982">
        <v>981</v>
      </c>
      <c r="B982">
        <v>830</v>
      </c>
      <c r="C982">
        <v>37730</v>
      </c>
      <c r="D982" s="1">
        <v>44471</v>
      </c>
      <c r="E982" s="1">
        <v>44481</v>
      </c>
    </row>
    <row r="983" spans="1:5" x14ac:dyDescent="0.25">
      <c r="A983">
        <v>982</v>
      </c>
      <c r="B983">
        <v>123</v>
      </c>
      <c r="C983">
        <v>33286</v>
      </c>
      <c r="D983" s="1">
        <v>44285</v>
      </c>
      <c r="E983" s="1">
        <v>44293</v>
      </c>
    </row>
    <row r="984" spans="1:5" x14ac:dyDescent="0.25">
      <c r="A984">
        <v>983</v>
      </c>
      <c r="B984">
        <v>677</v>
      </c>
      <c r="C984">
        <v>49941</v>
      </c>
      <c r="D984" s="1">
        <v>44389</v>
      </c>
      <c r="E984" s="1">
        <v>44391</v>
      </c>
    </row>
    <row r="985" spans="1:5" x14ac:dyDescent="0.25">
      <c r="A985">
        <v>984</v>
      </c>
      <c r="B985">
        <v>359</v>
      </c>
      <c r="C985">
        <v>10390</v>
      </c>
      <c r="D985" s="1">
        <v>44462</v>
      </c>
      <c r="E985" s="1">
        <v>44469</v>
      </c>
    </row>
    <row r="986" spans="1:5" x14ac:dyDescent="0.25">
      <c r="A986">
        <v>985</v>
      </c>
      <c r="B986">
        <v>581</v>
      </c>
      <c r="C986">
        <v>59558</v>
      </c>
      <c r="D986" s="1">
        <v>44234</v>
      </c>
      <c r="E986" s="1">
        <v>44236</v>
      </c>
    </row>
    <row r="987" spans="1:5" x14ac:dyDescent="0.25">
      <c r="A987">
        <v>986</v>
      </c>
      <c r="B987">
        <v>116</v>
      </c>
      <c r="C987">
        <v>13431</v>
      </c>
      <c r="D987" s="1">
        <v>44410</v>
      </c>
      <c r="E987" s="1">
        <v>44423</v>
      </c>
    </row>
    <row r="988" spans="1:5" x14ac:dyDescent="0.25">
      <c r="A988">
        <v>987</v>
      </c>
      <c r="B988">
        <v>247</v>
      </c>
      <c r="C988">
        <v>30215</v>
      </c>
      <c r="D988" s="1">
        <v>44390</v>
      </c>
      <c r="E988" s="1">
        <v>44417</v>
      </c>
    </row>
    <row r="989" spans="1:5" x14ac:dyDescent="0.25">
      <c r="A989">
        <v>988</v>
      </c>
      <c r="B989">
        <v>496</v>
      </c>
      <c r="C989">
        <v>27204</v>
      </c>
      <c r="D989" s="1">
        <v>44231</v>
      </c>
      <c r="E989" s="1">
        <v>44243</v>
      </c>
    </row>
    <row r="990" spans="1:5" x14ac:dyDescent="0.25">
      <c r="A990">
        <v>989</v>
      </c>
      <c r="B990">
        <v>595</v>
      </c>
      <c r="C990">
        <v>27217</v>
      </c>
      <c r="D990" s="1">
        <v>44202</v>
      </c>
      <c r="E990" s="1">
        <v>44225</v>
      </c>
    </row>
    <row r="991" spans="1:5" x14ac:dyDescent="0.25">
      <c r="A991">
        <v>990</v>
      </c>
      <c r="B991">
        <v>87</v>
      </c>
      <c r="C991">
        <v>40306</v>
      </c>
      <c r="D991" s="1">
        <v>44425</v>
      </c>
      <c r="E991" s="1">
        <v>44445</v>
      </c>
    </row>
    <row r="992" spans="1:5" x14ac:dyDescent="0.25">
      <c r="A992">
        <v>991</v>
      </c>
      <c r="B992">
        <v>493</v>
      </c>
      <c r="C992">
        <v>17535</v>
      </c>
      <c r="D992" s="1">
        <v>44205</v>
      </c>
      <c r="E992" s="1">
        <v>44212</v>
      </c>
    </row>
    <row r="993" spans="1:5" x14ac:dyDescent="0.25">
      <c r="A993">
        <v>992</v>
      </c>
      <c r="B993">
        <v>770</v>
      </c>
      <c r="C993">
        <v>53679</v>
      </c>
      <c r="D993" s="1">
        <v>44400</v>
      </c>
      <c r="E993" s="1">
        <v>44422</v>
      </c>
    </row>
    <row r="994" spans="1:5" x14ac:dyDescent="0.25">
      <c r="A994">
        <v>993</v>
      </c>
      <c r="B994">
        <v>268</v>
      </c>
      <c r="C994">
        <v>33479</v>
      </c>
      <c r="D994" s="1">
        <v>44284</v>
      </c>
      <c r="E994" s="1">
        <v>44297</v>
      </c>
    </row>
    <row r="995" spans="1:5" x14ac:dyDescent="0.25">
      <c r="A995">
        <v>994</v>
      </c>
      <c r="B995">
        <v>920</v>
      </c>
      <c r="C995">
        <v>59074</v>
      </c>
      <c r="D995" s="1">
        <v>44392</v>
      </c>
      <c r="E995" s="1">
        <v>44394</v>
      </c>
    </row>
    <row r="996" spans="1:5" x14ac:dyDescent="0.25">
      <c r="A996">
        <v>995</v>
      </c>
      <c r="B996">
        <v>15</v>
      </c>
      <c r="C996">
        <v>43588</v>
      </c>
      <c r="D996" s="1">
        <v>44300</v>
      </c>
      <c r="E996" s="1">
        <v>44314</v>
      </c>
    </row>
    <row r="997" spans="1:5" x14ac:dyDescent="0.25">
      <c r="A997">
        <v>996</v>
      </c>
      <c r="B997">
        <v>345</v>
      </c>
      <c r="C997">
        <v>37843</v>
      </c>
      <c r="D997" s="1">
        <v>44209</v>
      </c>
      <c r="E997" s="1">
        <v>44229</v>
      </c>
    </row>
    <row r="998" spans="1:5" x14ac:dyDescent="0.25">
      <c r="A998">
        <v>997</v>
      </c>
      <c r="B998">
        <v>346</v>
      </c>
      <c r="C998">
        <v>53831</v>
      </c>
      <c r="D998" s="1">
        <v>44214</v>
      </c>
      <c r="E998" s="1">
        <v>44227</v>
      </c>
    </row>
    <row r="999" spans="1:5" x14ac:dyDescent="0.25">
      <c r="A999">
        <v>998</v>
      </c>
      <c r="B999">
        <v>407</v>
      </c>
      <c r="C999">
        <v>53308</v>
      </c>
      <c r="D999" s="1">
        <v>44321</v>
      </c>
      <c r="E999" s="1">
        <v>44337</v>
      </c>
    </row>
    <row r="1000" spans="1:5" x14ac:dyDescent="0.25">
      <c r="A1000">
        <v>999</v>
      </c>
      <c r="B1000">
        <v>428</v>
      </c>
      <c r="C1000">
        <v>31643</v>
      </c>
      <c r="D1000" s="1">
        <v>44362</v>
      </c>
      <c r="E1000" s="1">
        <v>44389</v>
      </c>
    </row>
    <row r="1001" spans="1:5" x14ac:dyDescent="0.25">
      <c r="A1001">
        <v>1000</v>
      </c>
      <c r="B1001">
        <v>896</v>
      </c>
      <c r="C1001">
        <v>27836</v>
      </c>
      <c r="D1001" s="1">
        <v>44293</v>
      </c>
      <c r="E1001" s="1">
        <v>44310</v>
      </c>
    </row>
  </sheetData>
  <autoFilter ref="B1:B1001" xr:uid="{16889519-495C-4C8C-9C7F-89645785C52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5BA26-0716-4F1B-9CB9-9C002F83559A}">
  <dimension ref="A1:I1001"/>
  <sheetViews>
    <sheetView topLeftCell="D1" workbookViewId="0">
      <selection activeCell="I34" sqref="I34"/>
    </sheetView>
  </sheetViews>
  <sheetFormatPr defaultRowHeight="15" x14ac:dyDescent="0.25"/>
  <cols>
    <col min="1" max="1" width="25.42578125" customWidth="1"/>
    <col min="2" max="2" width="30.28515625" customWidth="1"/>
    <col min="3" max="3" width="40" customWidth="1"/>
    <col min="5" max="5" width="45.140625" customWidth="1"/>
    <col min="7" max="7" width="28.5703125" customWidth="1"/>
    <col min="8" max="8" width="20.28515625" customWidth="1"/>
    <col min="9" max="9" width="27.28515625" customWidth="1"/>
  </cols>
  <sheetData>
    <row r="1" spans="1:9" x14ac:dyDescent="0.25">
      <c r="A1" t="s">
        <v>1323</v>
      </c>
      <c r="B1" t="s">
        <v>1327</v>
      </c>
      <c r="C1" t="s">
        <v>1328</v>
      </c>
      <c r="D1" t="s">
        <v>1329</v>
      </c>
      <c r="E1" t="s">
        <v>1330</v>
      </c>
      <c r="F1" t="s">
        <v>1331</v>
      </c>
      <c r="G1" t="s">
        <v>1332</v>
      </c>
      <c r="H1" t="s">
        <v>1333</v>
      </c>
      <c r="I1" t="s">
        <v>1334</v>
      </c>
    </row>
    <row r="2" spans="1:9" x14ac:dyDescent="0.25">
      <c r="A2">
        <v>1</v>
      </c>
      <c r="B2" t="s">
        <v>1335</v>
      </c>
      <c r="C2" t="s">
        <v>1336</v>
      </c>
      <c r="D2">
        <v>30</v>
      </c>
      <c r="E2" t="s">
        <v>1337</v>
      </c>
      <c r="F2">
        <v>5464</v>
      </c>
      <c r="G2" t="s">
        <v>1338</v>
      </c>
      <c r="H2" t="s">
        <v>1339</v>
      </c>
      <c r="I2" t="s">
        <v>1340</v>
      </c>
    </row>
    <row r="3" spans="1:9" x14ac:dyDescent="0.25">
      <c r="A3">
        <v>2</v>
      </c>
      <c r="B3" t="s">
        <v>1341</v>
      </c>
      <c r="C3" t="s">
        <v>1342</v>
      </c>
      <c r="D3">
        <v>69</v>
      </c>
      <c r="E3" t="s">
        <v>1343</v>
      </c>
      <c r="F3">
        <v>8223</v>
      </c>
      <c r="G3" t="s">
        <v>1344</v>
      </c>
      <c r="H3" t="s">
        <v>1345</v>
      </c>
      <c r="I3" t="s">
        <v>1340</v>
      </c>
    </row>
    <row r="4" spans="1:9" x14ac:dyDescent="0.25">
      <c r="A4">
        <v>3</v>
      </c>
      <c r="B4" t="s">
        <v>1346</v>
      </c>
      <c r="C4" t="s">
        <v>1347</v>
      </c>
      <c r="D4">
        <v>59</v>
      </c>
      <c r="E4" t="s">
        <v>1348</v>
      </c>
      <c r="F4">
        <v>5661</v>
      </c>
      <c r="G4" t="s">
        <v>1349</v>
      </c>
      <c r="H4" t="s">
        <v>1350</v>
      </c>
      <c r="I4" t="s">
        <v>1340</v>
      </c>
    </row>
    <row r="5" spans="1:9" x14ac:dyDescent="0.25">
      <c r="A5">
        <v>4</v>
      </c>
      <c r="B5" t="s">
        <v>1351</v>
      </c>
      <c r="C5" t="s">
        <v>1352</v>
      </c>
      <c r="D5">
        <v>67</v>
      </c>
      <c r="E5" t="s">
        <v>1353</v>
      </c>
      <c r="F5">
        <v>1729</v>
      </c>
      <c r="G5" t="s">
        <v>1354</v>
      </c>
      <c r="H5" t="s">
        <v>1355</v>
      </c>
      <c r="I5" t="s">
        <v>1340</v>
      </c>
    </row>
    <row r="6" spans="1:9" x14ac:dyDescent="0.25">
      <c r="A6">
        <v>5</v>
      </c>
      <c r="B6" t="s">
        <v>1356</v>
      </c>
      <c r="C6" t="s">
        <v>1347</v>
      </c>
      <c r="D6">
        <v>30</v>
      </c>
      <c r="E6" t="s">
        <v>1357</v>
      </c>
      <c r="F6">
        <v>4032</v>
      </c>
      <c r="G6" t="s">
        <v>1358</v>
      </c>
      <c r="H6" t="s">
        <v>1355</v>
      </c>
      <c r="I6" t="s">
        <v>1340</v>
      </c>
    </row>
    <row r="7" spans="1:9" x14ac:dyDescent="0.25">
      <c r="A7">
        <v>6</v>
      </c>
      <c r="B7" t="s">
        <v>1359</v>
      </c>
      <c r="C7" t="s">
        <v>1342</v>
      </c>
      <c r="D7">
        <v>40</v>
      </c>
      <c r="E7" t="s">
        <v>1360</v>
      </c>
      <c r="F7">
        <v>9996</v>
      </c>
      <c r="G7" t="s">
        <v>1361</v>
      </c>
      <c r="H7" t="s">
        <v>1362</v>
      </c>
      <c r="I7" t="s">
        <v>1340</v>
      </c>
    </row>
    <row r="8" spans="1:9" x14ac:dyDescent="0.25">
      <c r="A8">
        <v>7</v>
      </c>
      <c r="B8" t="s">
        <v>1363</v>
      </c>
      <c r="C8" t="s">
        <v>1352</v>
      </c>
      <c r="D8">
        <v>76</v>
      </c>
      <c r="E8" t="s">
        <v>1364</v>
      </c>
      <c r="F8">
        <v>793</v>
      </c>
      <c r="G8" t="s">
        <v>1365</v>
      </c>
      <c r="H8" t="s">
        <v>1355</v>
      </c>
      <c r="I8" t="s">
        <v>1340</v>
      </c>
    </row>
    <row r="9" spans="1:9" x14ac:dyDescent="0.25">
      <c r="A9">
        <v>8</v>
      </c>
      <c r="B9" t="s">
        <v>1366</v>
      </c>
      <c r="C9" t="s">
        <v>1367</v>
      </c>
      <c r="D9">
        <v>75</v>
      </c>
      <c r="E9" t="s">
        <v>1368</v>
      </c>
      <c r="F9">
        <v>7681</v>
      </c>
      <c r="G9" t="s">
        <v>1369</v>
      </c>
      <c r="H9" t="s">
        <v>1339</v>
      </c>
      <c r="I9" t="s">
        <v>1340</v>
      </c>
    </row>
    <row r="10" spans="1:9" x14ac:dyDescent="0.25">
      <c r="A10">
        <v>9</v>
      </c>
      <c r="B10" t="s">
        <v>1370</v>
      </c>
      <c r="C10" t="s">
        <v>1371</v>
      </c>
      <c r="D10">
        <v>51</v>
      </c>
      <c r="E10" t="s">
        <v>1372</v>
      </c>
      <c r="F10">
        <v>2</v>
      </c>
      <c r="G10" t="s">
        <v>1373</v>
      </c>
      <c r="H10" t="s">
        <v>1339</v>
      </c>
      <c r="I10" t="s">
        <v>1340</v>
      </c>
    </row>
    <row r="11" spans="1:9" x14ac:dyDescent="0.25">
      <c r="A11">
        <v>10</v>
      </c>
      <c r="B11" t="s">
        <v>1374</v>
      </c>
      <c r="C11" t="s">
        <v>1352</v>
      </c>
      <c r="D11">
        <v>70</v>
      </c>
      <c r="E11" t="s">
        <v>1375</v>
      </c>
      <c r="F11">
        <v>2118</v>
      </c>
      <c r="G11" t="s">
        <v>1376</v>
      </c>
      <c r="H11" t="s">
        <v>1377</v>
      </c>
      <c r="I11" t="s">
        <v>1340</v>
      </c>
    </row>
    <row r="12" spans="1:9" x14ac:dyDescent="0.25">
      <c r="A12">
        <v>11</v>
      </c>
      <c r="B12" t="s">
        <v>1378</v>
      </c>
      <c r="C12" t="s">
        <v>1367</v>
      </c>
      <c r="D12">
        <v>39</v>
      </c>
      <c r="E12" t="s">
        <v>1379</v>
      </c>
      <c r="F12">
        <v>7400</v>
      </c>
      <c r="G12" t="s">
        <v>1380</v>
      </c>
      <c r="H12" t="s">
        <v>1339</v>
      </c>
      <c r="I12" t="s">
        <v>1340</v>
      </c>
    </row>
    <row r="13" spans="1:9" x14ac:dyDescent="0.25">
      <c r="A13">
        <v>12</v>
      </c>
      <c r="B13" t="s">
        <v>1381</v>
      </c>
      <c r="C13" t="s">
        <v>1352</v>
      </c>
      <c r="D13">
        <v>78</v>
      </c>
      <c r="E13" t="s">
        <v>1382</v>
      </c>
      <c r="F13">
        <v>6334</v>
      </c>
      <c r="G13" t="s">
        <v>1383</v>
      </c>
      <c r="H13" t="s">
        <v>1345</v>
      </c>
      <c r="I13" t="s">
        <v>1340</v>
      </c>
    </row>
    <row r="14" spans="1:9" x14ac:dyDescent="0.25">
      <c r="A14">
        <v>13</v>
      </c>
      <c r="B14" t="s">
        <v>1384</v>
      </c>
      <c r="C14" t="s">
        <v>1371</v>
      </c>
      <c r="D14">
        <v>42</v>
      </c>
      <c r="E14" t="s">
        <v>1385</v>
      </c>
      <c r="F14">
        <v>6170</v>
      </c>
      <c r="G14" t="s">
        <v>1386</v>
      </c>
      <c r="H14" t="s">
        <v>1355</v>
      </c>
      <c r="I14" t="s">
        <v>1340</v>
      </c>
    </row>
    <row r="15" spans="1:9" x14ac:dyDescent="0.25">
      <c r="A15">
        <v>14</v>
      </c>
      <c r="B15" t="s">
        <v>1387</v>
      </c>
      <c r="C15" t="s">
        <v>1352</v>
      </c>
      <c r="D15">
        <v>36</v>
      </c>
      <c r="E15" t="s">
        <v>1388</v>
      </c>
      <c r="F15">
        <v>2050</v>
      </c>
      <c r="G15" t="s">
        <v>1389</v>
      </c>
      <c r="H15" t="s">
        <v>1362</v>
      </c>
      <c r="I15" t="s">
        <v>1340</v>
      </c>
    </row>
    <row r="16" spans="1:9" x14ac:dyDescent="0.25">
      <c r="A16">
        <v>15</v>
      </c>
      <c r="B16" t="s">
        <v>1390</v>
      </c>
      <c r="C16" t="s">
        <v>1342</v>
      </c>
      <c r="D16">
        <v>34</v>
      </c>
      <c r="E16" t="s">
        <v>1391</v>
      </c>
      <c r="F16">
        <v>491</v>
      </c>
      <c r="G16" t="s">
        <v>1392</v>
      </c>
      <c r="H16" t="s">
        <v>1377</v>
      </c>
      <c r="I16" t="s">
        <v>1340</v>
      </c>
    </row>
    <row r="17" spans="1:9" x14ac:dyDescent="0.25">
      <c r="A17">
        <v>16</v>
      </c>
      <c r="B17" t="s">
        <v>1393</v>
      </c>
      <c r="C17" t="s">
        <v>1371</v>
      </c>
      <c r="D17">
        <v>75</v>
      </c>
      <c r="E17" t="s">
        <v>1394</v>
      </c>
      <c r="F17">
        <v>6438</v>
      </c>
      <c r="G17" t="s">
        <v>1395</v>
      </c>
      <c r="H17" t="s">
        <v>1396</v>
      </c>
      <c r="I17" t="s">
        <v>1340</v>
      </c>
    </row>
    <row r="18" spans="1:9" x14ac:dyDescent="0.25">
      <c r="A18">
        <v>17</v>
      </c>
      <c r="B18" t="s">
        <v>1397</v>
      </c>
      <c r="C18" t="s">
        <v>1342</v>
      </c>
      <c r="D18">
        <v>32</v>
      </c>
      <c r="E18" t="s">
        <v>1398</v>
      </c>
      <c r="F18">
        <v>8309</v>
      </c>
      <c r="G18" t="s">
        <v>1399</v>
      </c>
      <c r="H18" t="s">
        <v>1350</v>
      </c>
      <c r="I18" t="s">
        <v>1340</v>
      </c>
    </row>
    <row r="19" spans="1:9" x14ac:dyDescent="0.25">
      <c r="A19">
        <v>18</v>
      </c>
      <c r="B19" t="s">
        <v>1400</v>
      </c>
      <c r="C19" t="s">
        <v>1371</v>
      </c>
      <c r="D19">
        <v>79</v>
      </c>
      <c r="E19" t="s">
        <v>1401</v>
      </c>
      <c r="F19">
        <v>7171</v>
      </c>
      <c r="G19" t="s">
        <v>1402</v>
      </c>
      <c r="H19" t="s">
        <v>1362</v>
      </c>
      <c r="I19" t="s">
        <v>1340</v>
      </c>
    </row>
    <row r="20" spans="1:9" x14ac:dyDescent="0.25">
      <c r="A20">
        <v>19</v>
      </c>
      <c r="B20" t="s">
        <v>1403</v>
      </c>
      <c r="C20" t="s">
        <v>1367</v>
      </c>
      <c r="D20">
        <v>41</v>
      </c>
      <c r="E20" t="s">
        <v>1404</v>
      </c>
      <c r="F20">
        <v>7053</v>
      </c>
      <c r="G20" t="s">
        <v>1405</v>
      </c>
      <c r="H20" t="s">
        <v>1396</v>
      </c>
      <c r="I20" t="s">
        <v>1340</v>
      </c>
    </row>
    <row r="21" spans="1:9" x14ac:dyDescent="0.25">
      <c r="A21">
        <v>20</v>
      </c>
      <c r="B21" t="s">
        <v>1406</v>
      </c>
      <c r="C21" t="s">
        <v>1407</v>
      </c>
      <c r="D21">
        <v>55</v>
      </c>
      <c r="E21" t="s">
        <v>1408</v>
      </c>
      <c r="F21">
        <v>6318</v>
      </c>
      <c r="G21" t="s">
        <v>1409</v>
      </c>
      <c r="H21" t="s">
        <v>1345</v>
      </c>
      <c r="I21" t="s">
        <v>1340</v>
      </c>
    </row>
    <row r="22" spans="1:9" x14ac:dyDescent="0.25">
      <c r="A22">
        <v>21</v>
      </c>
      <c r="B22" t="s">
        <v>1410</v>
      </c>
      <c r="C22" t="s">
        <v>1411</v>
      </c>
      <c r="D22">
        <v>31</v>
      </c>
      <c r="E22" t="s">
        <v>1412</v>
      </c>
      <c r="F22">
        <v>1133</v>
      </c>
      <c r="G22" t="s">
        <v>1413</v>
      </c>
      <c r="H22" t="s">
        <v>1414</v>
      </c>
      <c r="I22" t="s">
        <v>1340</v>
      </c>
    </row>
    <row r="23" spans="1:9" x14ac:dyDescent="0.25">
      <c r="A23">
        <v>22</v>
      </c>
      <c r="B23" t="s">
        <v>1415</v>
      </c>
      <c r="C23" t="s">
        <v>1411</v>
      </c>
      <c r="D23">
        <v>20</v>
      </c>
      <c r="E23" t="s">
        <v>1416</v>
      </c>
      <c r="F23">
        <v>6624</v>
      </c>
      <c r="G23" t="s">
        <v>1417</v>
      </c>
      <c r="H23" t="s">
        <v>1396</v>
      </c>
      <c r="I23" t="s">
        <v>1340</v>
      </c>
    </row>
    <row r="24" spans="1:9" x14ac:dyDescent="0.25">
      <c r="A24">
        <v>23</v>
      </c>
      <c r="B24" t="s">
        <v>1418</v>
      </c>
      <c r="C24" t="s">
        <v>1336</v>
      </c>
      <c r="D24">
        <v>32</v>
      </c>
      <c r="E24" t="s">
        <v>1419</v>
      </c>
      <c r="F24">
        <v>1832</v>
      </c>
      <c r="G24" t="s">
        <v>1420</v>
      </c>
      <c r="H24" t="s">
        <v>1414</v>
      </c>
      <c r="I24" t="s">
        <v>1340</v>
      </c>
    </row>
    <row r="25" spans="1:9" x14ac:dyDescent="0.25">
      <c r="A25">
        <v>24</v>
      </c>
      <c r="B25" t="s">
        <v>1421</v>
      </c>
      <c r="C25" t="s">
        <v>1342</v>
      </c>
      <c r="D25">
        <v>49</v>
      </c>
      <c r="E25" t="s">
        <v>1422</v>
      </c>
      <c r="F25">
        <v>4359</v>
      </c>
      <c r="G25" t="s">
        <v>1423</v>
      </c>
      <c r="H25" t="s">
        <v>1339</v>
      </c>
      <c r="I25" t="s">
        <v>1340</v>
      </c>
    </row>
    <row r="26" spans="1:9" x14ac:dyDescent="0.25">
      <c r="A26">
        <v>25</v>
      </c>
      <c r="B26" t="s">
        <v>1424</v>
      </c>
      <c r="C26" t="s">
        <v>1407</v>
      </c>
      <c r="D26">
        <v>75</v>
      </c>
      <c r="E26" t="s">
        <v>1425</v>
      </c>
      <c r="F26">
        <v>9311</v>
      </c>
      <c r="G26" t="s">
        <v>1426</v>
      </c>
      <c r="H26" t="s">
        <v>1396</v>
      </c>
      <c r="I26" t="s">
        <v>1340</v>
      </c>
    </row>
    <row r="27" spans="1:9" x14ac:dyDescent="0.25">
      <c r="A27">
        <v>26</v>
      </c>
      <c r="B27" t="s">
        <v>1427</v>
      </c>
      <c r="C27" t="s">
        <v>1407</v>
      </c>
      <c r="D27">
        <v>50</v>
      </c>
      <c r="E27" t="s">
        <v>1428</v>
      </c>
      <c r="F27">
        <v>8816</v>
      </c>
      <c r="G27" t="s">
        <v>1429</v>
      </c>
      <c r="H27" t="s">
        <v>1362</v>
      </c>
      <c r="I27" t="s">
        <v>1340</v>
      </c>
    </row>
    <row r="28" spans="1:9" x14ac:dyDescent="0.25">
      <c r="A28">
        <v>27</v>
      </c>
      <c r="B28" t="s">
        <v>1430</v>
      </c>
      <c r="C28" t="s">
        <v>1347</v>
      </c>
      <c r="D28">
        <v>55</v>
      </c>
      <c r="E28" t="s">
        <v>1431</v>
      </c>
      <c r="F28">
        <v>3462</v>
      </c>
      <c r="G28" t="s">
        <v>1432</v>
      </c>
      <c r="H28" t="s">
        <v>1377</v>
      </c>
      <c r="I28" t="s">
        <v>1340</v>
      </c>
    </row>
    <row r="29" spans="1:9" x14ac:dyDescent="0.25">
      <c r="A29">
        <v>28</v>
      </c>
      <c r="B29" t="s">
        <v>1433</v>
      </c>
      <c r="C29" t="s">
        <v>1411</v>
      </c>
      <c r="D29">
        <v>79</v>
      </c>
      <c r="E29" t="s">
        <v>1434</v>
      </c>
      <c r="F29">
        <v>5820</v>
      </c>
      <c r="G29" t="s">
        <v>1435</v>
      </c>
      <c r="H29" t="s">
        <v>1355</v>
      </c>
      <c r="I29" t="s">
        <v>1340</v>
      </c>
    </row>
    <row r="30" spans="1:9" x14ac:dyDescent="0.25">
      <c r="A30">
        <v>29</v>
      </c>
      <c r="B30" t="s">
        <v>1436</v>
      </c>
      <c r="C30" t="s">
        <v>1371</v>
      </c>
      <c r="D30">
        <v>20</v>
      </c>
      <c r="E30" t="s">
        <v>1437</v>
      </c>
      <c r="F30">
        <v>5308</v>
      </c>
      <c r="G30" t="s">
        <v>1438</v>
      </c>
      <c r="H30" t="s">
        <v>1355</v>
      </c>
      <c r="I30" t="s">
        <v>1340</v>
      </c>
    </row>
    <row r="31" spans="1:9" x14ac:dyDescent="0.25">
      <c r="A31">
        <v>30</v>
      </c>
      <c r="B31" t="s">
        <v>1439</v>
      </c>
      <c r="C31" t="s">
        <v>1336</v>
      </c>
      <c r="D31">
        <v>38</v>
      </c>
      <c r="E31" t="s">
        <v>1440</v>
      </c>
      <c r="F31">
        <v>7110</v>
      </c>
      <c r="G31" t="s">
        <v>1441</v>
      </c>
      <c r="H31" t="s">
        <v>1350</v>
      </c>
      <c r="I31" t="s">
        <v>1340</v>
      </c>
    </row>
    <row r="32" spans="1:9" x14ac:dyDescent="0.25">
      <c r="A32">
        <v>31</v>
      </c>
      <c r="B32" t="s">
        <v>1442</v>
      </c>
      <c r="C32" t="s">
        <v>1411</v>
      </c>
      <c r="D32">
        <v>36</v>
      </c>
      <c r="E32" t="s">
        <v>1443</v>
      </c>
      <c r="F32">
        <v>756</v>
      </c>
      <c r="G32" t="s">
        <v>1444</v>
      </c>
      <c r="H32" t="s">
        <v>1339</v>
      </c>
      <c r="I32" t="s">
        <v>1340</v>
      </c>
    </row>
    <row r="33" spans="1:9" x14ac:dyDescent="0.25">
      <c r="A33">
        <v>32</v>
      </c>
      <c r="B33" t="s">
        <v>1445</v>
      </c>
      <c r="C33" t="s">
        <v>1407</v>
      </c>
      <c r="D33">
        <v>32</v>
      </c>
      <c r="E33" t="s">
        <v>1446</v>
      </c>
      <c r="F33">
        <v>1822</v>
      </c>
      <c r="G33" t="s">
        <v>1447</v>
      </c>
      <c r="H33" t="s">
        <v>1355</v>
      </c>
      <c r="I33" t="s">
        <v>1340</v>
      </c>
    </row>
    <row r="34" spans="1:9" x14ac:dyDescent="0.25">
      <c r="A34">
        <v>33</v>
      </c>
      <c r="B34" t="s">
        <v>1448</v>
      </c>
      <c r="C34" t="s">
        <v>1371</v>
      </c>
      <c r="D34">
        <v>44</v>
      </c>
      <c r="E34" t="s">
        <v>1449</v>
      </c>
      <c r="F34">
        <v>4116</v>
      </c>
      <c r="G34" t="s">
        <v>1450</v>
      </c>
      <c r="H34" t="s">
        <v>1345</v>
      </c>
      <c r="I34" t="s">
        <v>1340</v>
      </c>
    </row>
    <row r="35" spans="1:9" x14ac:dyDescent="0.25">
      <c r="A35">
        <v>34</v>
      </c>
      <c r="B35" t="s">
        <v>1451</v>
      </c>
      <c r="C35" t="s">
        <v>1411</v>
      </c>
      <c r="D35">
        <v>55</v>
      </c>
      <c r="E35" t="s">
        <v>1452</v>
      </c>
      <c r="F35">
        <v>5387</v>
      </c>
      <c r="G35" t="s">
        <v>1453</v>
      </c>
      <c r="H35" t="s">
        <v>1377</v>
      </c>
      <c r="I35" t="s">
        <v>1340</v>
      </c>
    </row>
    <row r="36" spans="1:9" x14ac:dyDescent="0.25">
      <c r="A36">
        <v>35</v>
      </c>
      <c r="B36" t="s">
        <v>1454</v>
      </c>
      <c r="C36" t="s">
        <v>1371</v>
      </c>
      <c r="D36">
        <v>80</v>
      </c>
      <c r="E36" t="s">
        <v>1455</v>
      </c>
      <c r="F36">
        <v>593</v>
      </c>
      <c r="G36" t="s">
        <v>1456</v>
      </c>
      <c r="H36" t="s">
        <v>1355</v>
      </c>
      <c r="I36" t="s">
        <v>1340</v>
      </c>
    </row>
    <row r="37" spans="1:9" x14ac:dyDescent="0.25">
      <c r="A37">
        <v>36</v>
      </c>
      <c r="B37" t="s">
        <v>1457</v>
      </c>
      <c r="C37" t="s">
        <v>1407</v>
      </c>
      <c r="D37">
        <v>27</v>
      </c>
      <c r="E37" t="s">
        <v>1458</v>
      </c>
      <c r="F37">
        <v>5691</v>
      </c>
      <c r="G37" t="s">
        <v>1459</v>
      </c>
      <c r="H37" t="s">
        <v>1355</v>
      </c>
      <c r="I37" t="s">
        <v>1340</v>
      </c>
    </row>
    <row r="38" spans="1:9" x14ac:dyDescent="0.25">
      <c r="A38">
        <v>37</v>
      </c>
      <c r="B38" t="s">
        <v>1460</v>
      </c>
      <c r="C38" t="s">
        <v>1371</v>
      </c>
      <c r="D38">
        <v>75</v>
      </c>
      <c r="E38" t="s">
        <v>1461</v>
      </c>
      <c r="F38">
        <v>9751</v>
      </c>
      <c r="G38" t="s">
        <v>1462</v>
      </c>
      <c r="H38" t="s">
        <v>1377</v>
      </c>
      <c r="I38" t="s">
        <v>1340</v>
      </c>
    </row>
    <row r="39" spans="1:9" x14ac:dyDescent="0.25">
      <c r="A39">
        <v>38</v>
      </c>
      <c r="B39" t="s">
        <v>1463</v>
      </c>
      <c r="C39" t="s">
        <v>1371</v>
      </c>
      <c r="D39">
        <v>34</v>
      </c>
      <c r="E39" t="s">
        <v>1464</v>
      </c>
      <c r="F39">
        <v>1920</v>
      </c>
      <c r="G39" t="s">
        <v>1465</v>
      </c>
      <c r="H39" t="s">
        <v>1350</v>
      </c>
      <c r="I39" t="s">
        <v>1340</v>
      </c>
    </row>
    <row r="40" spans="1:9" x14ac:dyDescent="0.25">
      <c r="A40">
        <v>39</v>
      </c>
      <c r="B40" t="s">
        <v>1466</v>
      </c>
      <c r="C40" t="s">
        <v>1407</v>
      </c>
      <c r="D40">
        <v>80</v>
      </c>
      <c r="E40" t="s">
        <v>1467</v>
      </c>
      <c r="F40">
        <v>4622</v>
      </c>
      <c r="G40" t="s">
        <v>1468</v>
      </c>
      <c r="H40" t="s">
        <v>1339</v>
      </c>
      <c r="I40" t="s">
        <v>1340</v>
      </c>
    </row>
    <row r="41" spans="1:9" x14ac:dyDescent="0.25">
      <c r="A41">
        <v>40</v>
      </c>
      <c r="B41" t="s">
        <v>1469</v>
      </c>
      <c r="C41" t="s">
        <v>1347</v>
      </c>
      <c r="D41">
        <v>59</v>
      </c>
      <c r="E41" t="s">
        <v>1470</v>
      </c>
      <c r="F41">
        <v>9767</v>
      </c>
      <c r="G41" t="s">
        <v>1471</v>
      </c>
      <c r="H41" t="s">
        <v>1362</v>
      </c>
      <c r="I41" t="s">
        <v>1340</v>
      </c>
    </row>
    <row r="42" spans="1:9" x14ac:dyDescent="0.25">
      <c r="A42">
        <v>41</v>
      </c>
      <c r="B42" t="s">
        <v>1472</v>
      </c>
      <c r="C42" t="s">
        <v>1371</v>
      </c>
      <c r="D42">
        <v>65</v>
      </c>
      <c r="E42" t="s">
        <v>1473</v>
      </c>
      <c r="F42">
        <v>4320</v>
      </c>
      <c r="G42" t="s">
        <v>1474</v>
      </c>
      <c r="H42" t="s">
        <v>1362</v>
      </c>
      <c r="I42" t="s">
        <v>1340</v>
      </c>
    </row>
    <row r="43" spans="1:9" x14ac:dyDescent="0.25">
      <c r="A43">
        <v>42</v>
      </c>
      <c r="B43" t="s">
        <v>1475</v>
      </c>
      <c r="C43" t="s">
        <v>1407</v>
      </c>
      <c r="D43">
        <v>37</v>
      </c>
      <c r="E43" t="s">
        <v>1476</v>
      </c>
      <c r="F43">
        <v>268</v>
      </c>
      <c r="G43" t="s">
        <v>1477</v>
      </c>
      <c r="H43" t="s">
        <v>1396</v>
      </c>
      <c r="I43" t="s">
        <v>1340</v>
      </c>
    </row>
    <row r="44" spans="1:9" x14ac:dyDescent="0.25">
      <c r="A44">
        <v>43</v>
      </c>
      <c r="B44" t="s">
        <v>1478</v>
      </c>
      <c r="C44" t="s">
        <v>1411</v>
      </c>
      <c r="D44">
        <v>34</v>
      </c>
      <c r="E44" t="s">
        <v>1479</v>
      </c>
      <c r="F44">
        <v>1490</v>
      </c>
      <c r="G44" t="s">
        <v>1480</v>
      </c>
      <c r="H44" t="s">
        <v>1355</v>
      </c>
      <c r="I44" t="s">
        <v>1340</v>
      </c>
    </row>
    <row r="45" spans="1:9" x14ac:dyDescent="0.25">
      <c r="A45">
        <v>44</v>
      </c>
      <c r="B45" t="s">
        <v>1481</v>
      </c>
      <c r="C45" t="s">
        <v>1352</v>
      </c>
      <c r="D45">
        <v>60</v>
      </c>
      <c r="E45" t="s">
        <v>1482</v>
      </c>
      <c r="F45">
        <v>9842</v>
      </c>
      <c r="G45" t="s">
        <v>1483</v>
      </c>
      <c r="H45" t="s">
        <v>1414</v>
      </c>
      <c r="I45" t="s">
        <v>1340</v>
      </c>
    </row>
    <row r="46" spans="1:9" x14ac:dyDescent="0.25">
      <c r="A46">
        <v>45</v>
      </c>
      <c r="B46" t="s">
        <v>1484</v>
      </c>
      <c r="C46" t="s">
        <v>1371</v>
      </c>
      <c r="D46">
        <v>27</v>
      </c>
      <c r="E46" t="s">
        <v>1485</v>
      </c>
      <c r="F46">
        <v>1796</v>
      </c>
      <c r="G46" t="s">
        <v>1486</v>
      </c>
      <c r="H46" t="s">
        <v>1350</v>
      </c>
      <c r="I46" t="s">
        <v>1340</v>
      </c>
    </row>
    <row r="47" spans="1:9" x14ac:dyDescent="0.25">
      <c r="A47">
        <v>46</v>
      </c>
      <c r="B47" t="s">
        <v>1487</v>
      </c>
      <c r="C47" t="s">
        <v>1367</v>
      </c>
      <c r="D47">
        <v>68</v>
      </c>
      <c r="E47" t="s">
        <v>1488</v>
      </c>
      <c r="F47">
        <v>5087</v>
      </c>
      <c r="G47" t="s">
        <v>1489</v>
      </c>
      <c r="H47" t="s">
        <v>1350</v>
      </c>
      <c r="I47" t="s">
        <v>1340</v>
      </c>
    </row>
    <row r="48" spans="1:9" x14ac:dyDescent="0.25">
      <c r="A48">
        <v>47</v>
      </c>
      <c r="B48" t="s">
        <v>1490</v>
      </c>
      <c r="C48" t="s">
        <v>1347</v>
      </c>
      <c r="D48">
        <v>54</v>
      </c>
      <c r="E48" t="s">
        <v>1491</v>
      </c>
      <c r="F48">
        <v>9780</v>
      </c>
      <c r="G48" t="s">
        <v>1492</v>
      </c>
      <c r="H48" t="s">
        <v>1377</v>
      </c>
      <c r="I48" t="s">
        <v>1340</v>
      </c>
    </row>
    <row r="49" spans="1:9" x14ac:dyDescent="0.25">
      <c r="A49">
        <v>48</v>
      </c>
      <c r="B49" t="s">
        <v>1493</v>
      </c>
      <c r="C49" t="s">
        <v>1371</v>
      </c>
      <c r="D49">
        <v>79</v>
      </c>
      <c r="E49" t="s">
        <v>1494</v>
      </c>
      <c r="F49">
        <v>4761</v>
      </c>
      <c r="G49" t="s">
        <v>1495</v>
      </c>
      <c r="H49" t="s">
        <v>1362</v>
      </c>
      <c r="I49" t="s">
        <v>1340</v>
      </c>
    </row>
    <row r="50" spans="1:9" x14ac:dyDescent="0.25">
      <c r="A50">
        <v>49</v>
      </c>
      <c r="B50" t="s">
        <v>1496</v>
      </c>
      <c r="C50" t="s">
        <v>1336</v>
      </c>
      <c r="D50">
        <v>56</v>
      </c>
      <c r="E50" t="s">
        <v>1497</v>
      </c>
      <c r="F50">
        <v>2511</v>
      </c>
      <c r="G50" t="s">
        <v>1498</v>
      </c>
      <c r="H50" t="s">
        <v>1355</v>
      </c>
      <c r="I50" t="s">
        <v>1340</v>
      </c>
    </row>
    <row r="51" spans="1:9" x14ac:dyDescent="0.25">
      <c r="A51">
        <v>50</v>
      </c>
      <c r="B51" t="s">
        <v>1499</v>
      </c>
      <c r="C51" t="s">
        <v>1407</v>
      </c>
      <c r="D51">
        <v>63</v>
      </c>
      <c r="E51" t="s">
        <v>1500</v>
      </c>
      <c r="F51">
        <v>5725</v>
      </c>
      <c r="G51" t="s">
        <v>1501</v>
      </c>
      <c r="H51" t="s">
        <v>1377</v>
      </c>
      <c r="I51" t="s">
        <v>1340</v>
      </c>
    </row>
    <row r="52" spans="1:9" x14ac:dyDescent="0.25">
      <c r="A52">
        <v>51</v>
      </c>
      <c r="B52" t="s">
        <v>1502</v>
      </c>
      <c r="C52" t="s">
        <v>1411</v>
      </c>
      <c r="D52">
        <v>52</v>
      </c>
      <c r="E52" t="s">
        <v>1503</v>
      </c>
      <c r="F52">
        <v>6322</v>
      </c>
      <c r="G52" t="s">
        <v>1504</v>
      </c>
      <c r="H52" t="s">
        <v>1339</v>
      </c>
      <c r="I52" t="s">
        <v>1340</v>
      </c>
    </row>
    <row r="53" spans="1:9" x14ac:dyDescent="0.25">
      <c r="A53">
        <v>52</v>
      </c>
      <c r="B53" t="s">
        <v>1505</v>
      </c>
      <c r="C53" t="s">
        <v>1371</v>
      </c>
      <c r="D53">
        <v>47</v>
      </c>
      <c r="E53" t="s">
        <v>1506</v>
      </c>
      <c r="F53">
        <v>841</v>
      </c>
      <c r="G53" t="s">
        <v>1507</v>
      </c>
      <c r="H53" t="s">
        <v>1396</v>
      </c>
      <c r="I53" t="s">
        <v>1340</v>
      </c>
    </row>
    <row r="54" spans="1:9" x14ac:dyDescent="0.25">
      <c r="A54">
        <v>53</v>
      </c>
      <c r="B54" t="s">
        <v>1508</v>
      </c>
      <c r="C54" t="s">
        <v>1371</v>
      </c>
      <c r="D54">
        <v>51</v>
      </c>
      <c r="E54" t="s">
        <v>1509</v>
      </c>
      <c r="F54">
        <v>9225</v>
      </c>
      <c r="G54" t="s">
        <v>1510</v>
      </c>
      <c r="H54" t="s">
        <v>1345</v>
      </c>
      <c r="I54" t="s">
        <v>1340</v>
      </c>
    </row>
    <row r="55" spans="1:9" x14ac:dyDescent="0.25">
      <c r="A55">
        <v>54</v>
      </c>
      <c r="B55" t="s">
        <v>1511</v>
      </c>
      <c r="C55" t="s">
        <v>1407</v>
      </c>
      <c r="D55">
        <v>62</v>
      </c>
      <c r="E55" t="s">
        <v>1512</v>
      </c>
      <c r="F55">
        <v>5575</v>
      </c>
      <c r="G55" t="s">
        <v>1513</v>
      </c>
      <c r="H55" t="s">
        <v>1355</v>
      </c>
      <c r="I55" t="s">
        <v>1340</v>
      </c>
    </row>
    <row r="56" spans="1:9" x14ac:dyDescent="0.25">
      <c r="A56">
        <v>55</v>
      </c>
      <c r="B56" t="s">
        <v>1514</v>
      </c>
      <c r="C56" t="s">
        <v>1347</v>
      </c>
      <c r="D56">
        <v>45</v>
      </c>
      <c r="E56" t="s">
        <v>1515</v>
      </c>
      <c r="F56">
        <v>9871</v>
      </c>
      <c r="G56" t="s">
        <v>1516</v>
      </c>
      <c r="H56" t="s">
        <v>1345</v>
      </c>
      <c r="I56" t="s">
        <v>1340</v>
      </c>
    </row>
    <row r="57" spans="1:9" x14ac:dyDescent="0.25">
      <c r="A57">
        <v>56</v>
      </c>
      <c r="B57" t="s">
        <v>1517</v>
      </c>
      <c r="C57" t="s">
        <v>1367</v>
      </c>
      <c r="D57">
        <v>33</v>
      </c>
      <c r="E57" t="s">
        <v>1518</v>
      </c>
      <c r="F57">
        <v>6829</v>
      </c>
      <c r="G57" t="s">
        <v>1519</v>
      </c>
      <c r="H57" t="s">
        <v>1362</v>
      </c>
      <c r="I57" t="s">
        <v>1340</v>
      </c>
    </row>
    <row r="58" spans="1:9" x14ac:dyDescent="0.25">
      <c r="A58">
        <v>57</v>
      </c>
      <c r="B58" t="s">
        <v>1520</v>
      </c>
      <c r="C58" t="s">
        <v>1371</v>
      </c>
      <c r="D58">
        <v>65</v>
      </c>
      <c r="E58" t="s">
        <v>1521</v>
      </c>
      <c r="F58">
        <v>614</v>
      </c>
      <c r="G58" t="s">
        <v>1522</v>
      </c>
      <c r="H58" t="s">
        <v>1350</v>
      </c>
      <c r="I58" t="s">
        <v>1340</v>
      </c>
    </row>
    <row r="59" spans="1:9" x14ac:dyDescent="0.25">
      <c r="A59">
        <v>58</v>
      </c>
      <c r="B59" t="s">
        <v>1523</v>
      </c>
      <c r="C59" t="s">
        <v>1367</v>
      </c>
      <c r="D59">
        <v>39</v>
      </c>
      <c r="E59" t="s">
        <v>1524</v>
      </c>
      <c r="F59">
        <v>2783</v>
      </c>
      <c r="G59" t="s">
        <v>1525</v>
      </c>
      <c r="H59" t="s">
        <v>1362</v>
      </c>
      <c r="I59" t="s">
        <v>1340</v>
      </c>
    </row>
    <row r="60" spans="1:9" x14ac:dyDescent="0.25">
      <c r="A60">
        <v>59</v>
      </c>
      <c r="B60" t="s">
        <v>1526</v>
      </c>
      <c r="C60" t="s">
        <v>1371</v>
      </c>
      <c r="D60">
        <v>58</v>
      </c>
      <c r="E60" t="s">
        <v>1527</v>
      </c>
      <c r="F60">
        <v>7934</v>
      </c>
      <c r="G60" t="s">
        <v>1528</v>
      </c>
      <c r="H60" t="s">
        <v>1362</v>
      </c>
      <c r="I60" t="s">
        <v>1340</v>
      </c>
    </row>
    <row r="61" spans="1:9" x14ac:dyDescent="0.25">
      <c r="A61">
        <v>60</v>
      </c>
      <c r="B61" t="s">
        <v>1529</v>
      </c>
      <c r="C61" t="s">
        <v>1367</v>
      </c>
      <c r="D61">
        <v>20</v>
      </c>
      <c r="E61" t="s">
        <v>1530</v>
      </c>
      <c r="F61">
        <v>4907</v>
      </c>
      <c r="G61" t="s">
        <v>1531</v>
      </c>
      <c r="H61" t="s">
        <v>1414</v>
      </c>
      <c r="I61" t="s">
        <v>1340</v>
      </c>
    </row>
    <row r="62" spans="1:9" x14ac:dyDescent="0.25">
      <c r="A62">
        <v>61</v>
      </c>
      <c r="B62" t="s">
        <v>1532</v>
      </c>
      <c r="C62" t="s">
        <v>1407</v>
      </c>
      <c r="D62">
        <v>65</v>
      </c>
      <c r="E62" t="s">
        <v>1533</v>
      </c>
      <c r="F62">
        <v>4358</v>
      </c>
      <c r="G62" t="s">
        <v>1534</v>
      </c>
      <c r="H62" t="s">
        <v>1345</v>
      </c>
      <c r="I62" t="s">
        <v>1340</v>
      </c>
    </row>
    <row r="63" spans="1:9" x14ac:dyDescent="0.25">
      <c r="A63">
        <v>62</v>
      </c>
      <c r="B63" t="s">
        <v>1535</v>
      </c>
      <c r="C63" t="s">
        <v>1352</v>
      </c>
      <c r="D63">
        <v>32</v>
      </c>
      <c r="E63" t="s">
        <v>1536</v>
      </c>
      <c r="F63">
        <v>2404</v>
      </c>
      <c r="G63" t="s">
        <v>1537</v>
      </c>
      <c r="H63" t="s">
        <v>1350</v>
      </c>
      <c r="I63" t="s">
        <v>1340</v>
      </c>
    </row>
    <row r="64" spans="1:9" x14ac:dyDescent="0.25">
      <c r="A64">
        <v>63</v>
      </c>
      <c r="B64" t="s">
        <v>1538</v>
      </c>
      <c r="C64" t="s">
        <v>1411</v>
      </c>
      <c r="D64">
        <v>78</v>
      </c>
      <c r="E64" t="s">
        <v>1539</v>
      </c>
      <c r="F64">
        <v>5140</v>
      </c>
      <c r="G64" t="s">
        <v>1540</v>
      </c>
      <c r="H64" t="s">
        <v>1396</v>
      </c>
      <c r="I64" t="s">
        <v>1340</v>
      </c>
    </row>
    <row r="65" spans="1:9" x14ac:dyDescent="0.25">
      <c r="A65">
        <v>64</v>
      </c>
      <c r="B65" t="s">
        <v>1541</v>
      </c>
      <c r="C65" t="s">
        <v>1342</v>
      </c>
      <c r="D65">
        <v>75</v>
      </c>
      <c r="E65" t="s">
        <v>1542</v>
      </c>
      <c r="F65">
        <v>7787</v>
      </c>
      <c r="G65" t="s">
        <v>1543</v>
      </c>
      <c r="H65" t="s">
        <v>1345</v>
      </c>
      <c r="I65" t="s">
        <v>1340</v>
      </c>
    </row>
    <row r="66" spans="1:9" x14ac:dyDescent="0.25">
      <c r="A66">
        <v>65</v>
      </c>
      <c r="B66" t="s">
        <v>1544</v>
      </c>
      <c r="C66" t="s">
        <v>1336</v>
      </c>
      <c r="D66">
        <v>64</v>
      </c>
      <c r="E66" t="s">
        <v>1545</v>
      </c>
      <c r="F66">
        <v>5937</v>
      </c>
      <c r="G66" t="s">
        <v>1546</v>
      </c>
      <c r="H66" t="s">
        <v>1345</v>
      </c>
      <c r="I66" t="s">
        <v>1340</v>
      </c>
    </row>
    <row r="67" spans="1:9" x14ac:dyDescent="0.25">
      <c r="A67">
        <v>66</v>
      </c>
      <c r="B67" t="s">
        <v>1547</v>
      </c>
      <c r="C67" t="s">
        <v>1347</v>
      </c>
      <c r="D67">
        <v>34</v>
      </c>
      <c r="E67" t="s">
        <v>1548</v>
      </c>
      <c r="F67">
        <v>964</v>
      </c>
      <c r="G67" t="s">
        <v>1549</v>
      </c>
      <c r="H67" t="s">
        <v>1345</v>
      </c>
      <c r="I67" t="s">
        <v>1340</v>
      </c>
    </row>
    <row r="68" spans="1:9" x14ac:dyDescent="0.25">
      <c r="A68">
        <v>67</v>
      </c>
      <c r="B68" t="s">
        <v>1550</v>
      </c>
      <c r="C68" t="s">
        <v>1371</v>
      </c>
      <c r="D68">
        <v>59</v>
      </c>
      <c r="E68" t="s">
        <v>1551</v>
      </c>
      <c r="F68">
        <v>5630</v>
      </c>
      <c r="G68" t="s">
        <v>1552</v>
      </c>
      <c r="H68" t="s">
        <v>1345</v>
      </c>
      <c r="I68" t="s">
        <v>1340</v>
      </c>
    </row>
    <row r="69" spans="1:9" x14ac:dyDescent="0.25">
      <c r="A69">
        <v>68</v>
      </c>
      <c r="B69" t="s">
        <v>1553</v>
      </c>
      <c r="C69" t="s">
        <v>1336</v>
      </c>
      <c r="D69">
        <v>23</v>
      </c>
      <c r="E69" t="s">
        <v>1554</v>
      </c>
      <c r="F69">
        <v>6751</v>
      </c>
      <c r="G69" t="s">
        <v>1555</v>
      </c>
      <c r="H69" t="s">
        <v>1377</v>
      </c>
      <c r="I69" t="s">
        <v>1340</v>
      </c>
    </row>
    <row r="70" spans="1:9" x14ac:dyDescent="0.25">
      <c r="A70">
        <v>69</v>
      </c>
      <c r="B70" t="s">
        <v>1556</v>
      </c>
      <c r="C70" t="s">
        <v>1352</v>
      </c>
      <c r="D70">
        <v>79</v>
      </c>
      <c r="E70" t="s">
        <v>1557</v>
      </c>
      <c r="F70">
        <v>8820</v>
      </c>
      <c r="G70" t="s">
        <v>1558</v>
      </c>
      <c r="H70" t="s">
        <v>1396</v>
      </c>
      <c r="I70" t="s">
        <v>1340</v>
      </c>
    </row>
    <row r="71" spans="1:9" x14ac:dyDescent="0.25">
      <c r="A71">
        <v>70</v>
      </c>
      <c r="B71" t="s">
        <v>1559</v>
      </c>
      <c r="C71" t="s">
        <v>1336</v>
      </c>
      <c r="D71">
        <v>48</v>
      </c>
      <c r="E71" t="s">
        <v>1560</v>
      </c>
      <c r="F71">
        <v>770</v>
      </c>
      <c r="G71" t="s">
        <v>1561</v>
      </c>
      <c r="H71" t="s">
        <v>1339</v>
      </c>
      <c r="I71" t="s">
        <v>1340</v>
      </c>
    </row>
    <row r="72" spans="1:9" x14ac:dyDescent="0.25">
      <c r="A72">
        <v>71</v>
      </c>
      <c r="B72" t="s">
        <v>1562</v>
      </c>
      <c r="C72" t="s">
        <v>1352</v>
      </c>
      <c r="D72">
        <v>63</v>
      </c>
      <c r="E72" t="s">
        <v>1563</v>
      </c>
      <c r="F72">
        <v>1365</v>
      </c>
      <c r="G72" t="s">
        <v>1564</v>
      </c>
      <c r="H72" t="s">
        <v>1377</v>
      </c>
      <c r="I72" t="s">
        <v>1340</v>
      </c>
    </row>
    <row r="73" spans="1:9" x14ac:dyDescent="0.25">
      <c r="A73">
        <v>72</v>
      </c>
      <c r="B73" t="s">
        <v>1565</v>
      </c>
      <c r="C73" t="s">
        <v>1342</v>
      </c>
      <c r="D73">
        <v>42</v>
      </c>
      <c r="E73" t="s">
        <v>1566</v>
      </c>
      <c r="F73">
        <v>5160</v>
      </c>
      <c r="G73" t="s">
        <v>1567</v>
      </c>
      <c r="H73" t="s">
        <v>1414</v>
      </c>
      <c r="I73" t="s">
        <v>1340</v>
      </c>
    </row>
    <row r="74" spans="1:9" x14ac:dyDescent="0.25">
      <c r="A74">
        <v>73</v>
      </c>
      <c r="B74" t="s">
        <v>1568</v>
      </c>
      <c r="C74" t="s">
        <v>1347</v>
      </c>
      <c r="D74">
        <v>48</v>
      </c>
      <c r="E74" t="s">
        <v>1569</v>
      </c>
      <c r="F74">
        <v>5208</v>
      </c>
      <c r="G74" t="s">
        <v>1570</v>
      </c>
      <c r="H74" t="s">
        <v>1345</v>
      </c>
      <c r="I74" t="s">
        <v>1340</v>
      </c>
    </row>
    <row r="75" spans="1:9" x14ac:dyDescent="0.25">
      <c r="A75">
        <v>74</v>
      </c>
      <c r="B75" t="s">
        <v>1571</v>
      </c>
      <c r="C75" t="s">
        <v>1407</v>
      </c>
      <c r="D75">
        <v>79</v>
      </c>
      <c r="E75" t="s">
        <v>1572</v>
      </c>
      <c r="F75">
        <v>7803</v>
      </c>
      <c r="G75" t="s">
        <v>1573</v>
      </c>
      <c r="H75" t="s">
        <v>1339</v>
      </c>
      <c r="I75" t="s">
        <v>1340</v>
      </c>
    </row>
    <row r="76" spans="1:9" x14ac:dyDescent="0.25">
      <c r="A76">
        <v>75</v>
      </c>
      <c r="B76" t="s">
        <v>1574</v>
      </c>
      <c r="C76" t="s">
        <v>1411</v>
      </c>
      <c r="D76">
        <v>75</v>
      </c>
      <c r="E76" t="s">
        <v>1575</v>
      </c>
      <c r="F76">
        <v>9777</v>
      </c>
      <c r="G76" t="s">
        <v>1576</v>
      </c>
      <c r="H76" t="s">
        <v>1345</v>
      </c>
      <c r="I76" t="s">
        <v>1340</v>
      </c>
    </row>
    <row r="77" spans="1:9" x14ac:dyDescent="0.25">
      <c r="A77">
        <v>76</v>
      </c>
      <c r="B77" t="s">
        <v>1577</v>
      </c>
      <c r="C77" t="s">
        <v>1367</v>
      </c>
      <c r="D77">
        <v>51</v>
      </c>
      <c r="E77" t="s">
        <v>1578</v>
      </c>
      <c r="F77">
        <v>2030</v>
      </c>
      <c r="G77" t="s">
        <v>1579</v>
      </c>
      <c r="H77" t="s">
        <v>1362</v>
      </c>
      <c r="I77" t="s">
        <v>1340</v>
      </c>
    </row>
    <row r="78" spans="1:9" x14ac:dyDescent="0.25">
      <c r="A78">
        <v>77</v>
      </c>
      <c r="B78" t="s">
        <v>1580</v>
      </c>
      <c r="C78" t="s">
        <v>1371</v>
      </c>
      <c r="D78">
        <v>62</v>
      </c>
      <c r="E78" t="s">
        <v>1581</v>
      </c>
      <c r="F78">
        <v>1102</v>
      </c>
      <c r="G78" t="s">
        <v>1582</v>
      </c>
      <c r="H78" t="s">
        <v>1345</v>
      </c>
      <c r="I78" t="s">
        <v>1340</v>
      </c>
    </row>
    <row r="79" spans="1:9" x14ac:dyDescent="0.25">
      <c r="A79">
        <v>78</v>
      </c>
      <c r="B79" t="s">
        <v>1583</v>
      </c>
      <c r="C79" t="s">
        <v>1407</v>
      </c>
      <c r="D79">
        <v>38</v>
      </c>
      <c r="E79" t="s">
        <v>1584</v>
      </c>
      <c r="F79">
        <v>7232</v>
      </c>
      <c r="G79" t="s">
        <v>1585</v>
      </c>
      <c r="H79" t="s">
        <v>1339</v>
      </c>
      <c r="I79" t="s">
        <v>1340</v>
      </c>
    </row>
    <row r="80" spans="1:9" x14ac:dyDescent="0.25">
      <c r="A80">
        <v>79</v>
      </c>
      <c r="B80" t="s">
        <v>1586</v>
      </c>
      <c r="C80" t="s">
        <v>1342</v>
      </c>
      <c r="D80">
        <v>46</v>
      </c>
      <c r="E80" t="s">
        <v>1587</v>
      </c>
      <c r="F80">
        <v>1862</v>
      </c>
      <c r="G80" t="s">
        <v>1588</v>
      </c>
      <c r="H80" t="s">
        <v>1350</v>
      </c>
      <c r="I80" t="s">
        <v>1340</v>
      </c>
    </row>
    <row r="81" spans="1:9" x14ac:dyDescent="0.25">
      <c r="A81">
        <v>80</v>
      </c>
      <c r="B81" t="s">
        <v>1589</v>
      </c>
      <c r="C81" t="s">
        <v>1347</v>
      </c>
      <c r="D81">
        <v>65</v>
      </c>
      <c r="E81" t="s">
        <v>1590</v>
      </c>
      <c r="F81">
        <v>6903</v>
      </c>
      <c r="G81" t="s">
        <v>1591</v>
      </c>
      <c r="H81" t="s">
        <v>1396</v>
      </c>
      <c r="I81" t="s">
        <v>1340</v>
      </c>
    </row>
    <row r="82" spans="1:9" x14ac:dyDescent="0.25">
      <c r="A82">
        <v>81</v>
      </c>
      <c r="B82" t="s">
        <v>1592</v>
      </c>
      <c r="C82" t="s">
        <v>1336</v>
      </c>
      <c r="D82">
        <v>30</v>
      </c>
      <c r="E82" t="s">
        <v>1593</v>
      </c>
      <c r="F82">
        <v>1915</v>
      </c>
      <c r="G82" t="s">
        <v>1594</v>
      </c>
      <c r="H82" t="s">
        <v>1377</v>
      </c>
      <c r="I82" t="s">
        <v>1340</v>
      </c>
    </row>
    <row r="83" spans="1:9" x14ac:dyDescent="0.25">
      <c r="A83">
        <v>82</v>
      </c>
      <c r="B83" t="s">
        <v>1595</v>
      </c>
      <c r="C83" t="s">
        <v>1347</v>
      </c>
      <c r="D83">
        <v>53</v>
      </c>
      <c r="E83" t="s">
        <v>1596</v>
      </c>
      <c r="F83">
        <v>9603</v>
      </c>
      <c r="G83" t="s">
        <v>1597</v>
      </c>
      <c r="H83" t="s">
        <v>1339</v>
      </c>
      <c r="I83" t="s">
        <v>1340</v>
      </c>
    </row>
    <row r="84" spans="1:9" x14ac:dyDescent="0.25">
      <c r="A84">
        <v>83</v>
      </c>
      <c r="B84" t="s">
        <v>1598</v>
      </c>
      <c r="C84" t="s">
        <v>1367</v>
      </c>
      <c r="D84">
        <v>40</v>
      </c>
      <c r="E84" t="s">
        <v>1599</v>
      </c>
      <c r="F84">
        <v>7525</v>
      </c>
      <c r="G84" t="s">
        <v>1600</v>
      </c>
      <c r="H84" t="s">
        <v>1339</v>
      </c>
      <c r="I84" t="s">
        <v>1340</v>
      </c>
    </row>
    <row r="85" spans="1:9" x14ac:dyDescent="0.25">
      <c r="A85">
        <v>84</v>
      </c>
      <c r="B85" t="s">
        <v>1601</v>
      </c>
      <c r="C85" t="s">
        <v>1336</v>
      </c>
      <c r="D85">
        <v>63</v>
      </c>
      <c r="E85" t="s">
        <v>1602</v>
      </c>
      <c r="F85">
        <v>7587</v>
      </c>
      <c r="G85" t="s">
        <v>1603</v>
      </c>
      <c r="H85" t="s">
        <v>1339</v>
      </c>
      <c r="I85" t="s">
        <v>1340</v>
      </c>
    </row>
    <row r="86" spans="1:9" x14ac:dyDescent="0.25">
      <c r="A86">
        <v>85</v>
      </c>
      <c r="B86" t="s">
        <v>1604</v>
      </c>
      <c r="C86" t="s">
        <v>1407</v>
      </c>
      <c r="D86">
        <v>27</v>
      </c>
      <c r="E86" t="s">
        <v>1605</v>
      </c>
      <c r="F86">
        <v>4401</v>
      </c>
      <c r="G86" t="s">
        <v>1606</v>
      </c>
      <c r="H86" t="s">
        <v>1339</v>
      </c>
      <c r="I86" t="s">
        <v>1340</v>
      </c>
    </row>
    <row r="87" spans="1:9" x14ac:dyDescent="0.25">
      <c r="A87">
        <v>86</v>
      </c>
      <c r="B87" t="s">
        <v>1607</v>
      </c>
      <c r="C87" t="s">
        <v>1411</v>
      </c>
      <c r="D87">
        <v>76</v>
      </c>
      <c r="E87" t="s">
        <v>1608</v>
      </c>
      <c r="F87">
        <v>9337</v>
      </c>
      <c r="G87" t="s">
        <v>1609</v>
      </c>
      <c r="H87" t="s">
        <v>1414</v>
      </c>
      <c r="I87" t="s">
        <v>1340</v>
      </c>
    </row>
    <row r="88" spans="1:9" x14ac:dyDescent="0.25">
      <c r="A88">
        <v>87</v>
      </c>
      <c r="B88" t="s">
        <v>1610</v>
      </c>
      <c r="C88" t="s">
        <v>1367</v>
      </c>
      <c r="D88">
        <v>53</v>
      </c>
      <c r="E88" t="s">
        <v>1611</v>
      </c>
      <c r="F88">
        <v>1780</v>
      </c>
      <c r="G88" t="s">
        <v>1612</v>
      </c>
      <c r="H88" t="s">
        <v>1339</v>
      </c>
      <c r="I88" t="s">
        <v>1340</v>
      </c>
    </row>
    <row r="89" spans="1:9" x14ac:dyDescent="0.25">
      <c r="A89">
        <v>88</v>
      </c>
      <c r="B89" t="s">
        <v>1613</v>
      </c>
      <c r="C89" t="s">
        <v>1371</v>
      </c>
      <c r="D89">
        <v>78</v>
      </c>
      <c r="E89" t="s">
        <v>1614</v>
      </c>
      <c r="F89">
        <v>3111</v>
      </c>
      <c r="G89" t="s">
        <v>1615</v>
      </c>
      <c r="H89" t="s">
        <v>1345</v>
      </c>
      <c r="I89" t="s">
        <v>1340</v>
      </c>
    </row>
    <row r="90" spans="1:9" x14ac:dyDescent="0.25">
      <c r="A90">
        <v>89</v>
      </c>
      <c r="B90" t="s">
        <v>1616</v>
      </c>
      <c r="C90" t="s">
        <v>1336</v>
      </c>
      <c r="D90">
        <v>51</v>
      </c>
      <c r="E90" t="s">
        <v>1617</v>
      </c>
      <c r="F90">
        <v>1443</v>
      </c>
      <c r="G90" t="s">
        <v>1618</v>
      </c>
      <c r="H90" t="s">
        <v>1355</v>
      </c>
      <c r="I90" t="s">
        <v>1340</v>
      </c>
    </row>
    <row r="91" spans="1:9" x14ac:dyDescent="0.25">
      <c r="A91">
        <v>90</v>
      </c>
      <c r="B91" t="s">
        <v>1619</v>
      </c>
      <c r="C91" t="s">
        <v>1411</v>
      </c>
      <c r="D91">
        <v>40</v>
      </c>
      <c r="E91" t="s">
        <v>1620</v>
      </c>
      <c r="F91">
        <v>6684</v>
      </c>
      <c r="G91" t="s">
        <v>1621</v>
      </c>
      <c r="H91" t="s">
        <v>1362</v>
      </c>
      <c r="I91" t="s">
        <v>1340</v>
      </c>
    </row>
    <row r="92" spans="1:9" x14ac:dyDescent="0.25">
      <c r="A92">
        <v>91</v>
      </c>
      <c r="B92" t="s">
        <v>1622</v>
      </c>
      <c r="C92" t="s">
        <v>1347</v>
      </c>
      <c r="D92">
        <v>72</v>
      </c>
      <c r="E92" t="s">
        <v>1623</v>
      </c>
      <c r="F92">
        <v>7110</v>
      </c>
      <c r="G92" t="s">
        <v>1624</v>
      </c>
      <c r="H92" t="s">
        <v>1396</v>
      </c>
      <c r="I92" t="s">
        <v>1340</v>
      </c>
    </row>
    <row r="93" spans="1:9" x14ac:dyDescent="0.25">
      <c r="A93">
        <v>92</v>
      </c>
      <c r="B93" t="s">
        <v>1625</v>
      </c>
      <c r="C93" t="s">
        <v>1367</v>
      </c>
      <c r="D93">
        <v>27</v>
      </c>
      <c r="E93" t="s">
        <v>1626</v>
      </c>
      <c r="F93">
        <v>564</v>
      </c>
      <c r="G93" t="s">
        <v>1627</v>
      </c>
      <c r="H93" t="s">
        <v>1355</v>
      </c>
      <c r="I93" t="s">
        <v>1340</v>
      </c>
    </row>
    <row r="94" spans="1:9" x14ac:dyDescent="0.25">
      <c r="A94">
        <v>93</v>
      </c>
      <c r="B94" t="s">
        <v>1628</v>
      </c>
      <c r="C94" t="s">
        <v>1342</v>
      </c>
      <c r="D94">
        <v>66</v>
      </c>
      <c r="E94" t="s">
        <v>1629</v>
      </c>
      <c r="F94">
        <v>4739</v>
      </c>
      <c r="G94" t="s">
        <v>1630</v>
      </c>
      <c r="H94" t="s">
        <v>1355</v>
      </c>
      <c r="I94" t="s">
        <v>1340</v>
      </c>
    </row>
    <row r="95" spans="1:9" x14ac:dyDescent="0.25">
      <c r="A95">
        <v>94</v>
      </c>
      <c r="B95" t="s">
        <v>1631</v>
      </c>
      <c r="C95" t="s">
        <v>1407</v>
      </c>
      <c r="D95">
        <v>46</v>
      </c>
      <c r="E95" t="s">
        <v>1632</v>
      </c>
      <c r="F95">
        <v>1037</v>
      </c>
      <c r="G95" t="s">
        <v>1633</v>
      </c>
      <c r="H95" t="s">
        <v>1377</v>
      </c>
      <c r="I95" t="s">
        <v>1340</v>
      </c>
    </row>
    <row r="96" spans="1:9" x14ac:dyDescent="0.25">
      <c r="A96">
        <v>95</v>
      </c>
      <c r="B96" t="s">
        <v>1634</v>
      </c>
      <c r="C96" t="s">
        <v>1411</v>
      </c>
      <c r="D96">
        <v>33</v>
      </c>
      <c r="E96" t="s">
        <v>1635</v>
      </c>
      <c r="F96">
        <v>3891</v>
      </c>
      <c r="G96" t="s">
        <v>1636</v>
      </c>
      <c r="H96" t="s">
        <v>1377</v>
      </c>
      <c r="I96" t="s">
        <v>1340</v>
      </c>
    </row>
    <row r="97" spans="1:9" x14ac:dyDescent="0.25">
      <c r="A97">
        <v>96</v>
      </c>
      <c r="B97" t="s">
        <v>1637</v>
      </c>
      <c r="C97" t="s">
        <v>1342</v>
      </c>
      <c r="D97">
        <v>41</v>
      </c>
      <c r="E97" t="s">
        <v>1638</v>
      </c>
      <c r="F97">
        <v>2012</v>
      </c>
      <c r="G97" t="s">
        <v>1639</v>
      </c>
      <c r="H97" t="s">
        <v>1362</v>
      </c>
      <c r="I97" t="s">
        <v>1340</v>
      </c>
    </row>
    <row r="98" spans="1:9" x14ac:dyDescent="0.25">
      <c r="A98">
        <v>97</v>
      </c>
      <c r="B98" t="s">
        <v>1640</v>
      </c>
      <c r="C98" t="s">
        <v>1336</v>
      </c>
      <c r="D98">
        <v>39</v>
      </c>
      <c r="E98" t="s">
        <v>1641</v>
      </c>
      <c r="F98">
        <v>2815</v>
      </c>
      <c r="G98" t="s">
        <v>1642</v>
      </c>
      <c r="H98" t="s">
        <v>1339</v>
      </c>
      <c r="I98" t="s">
        <v>1340</v>
      </c>
    </row>
    <row r="99" spans="1:9" x14ac:dyDescent="0.25">
      <c r="A99">
        <v>98</v>
      </c>
      <c r="B99" t="s">
        <v>1643</v>
      </c>
      <c r="C99" t="s">
        <v>1336</v>
      </c>
      <c r="D99">
        <v>78</v>
      </c>
      <c r="E99" t="s">
        <v>1644</v>
      </c>
      <c r="F99">
        <v>2945</v>
      </c>
      <c r="G99" t="s">
        <v>1645</v>
      </c>
      <c r="H99" t="s">
        <v>1355</v>
      </c>
      <c r="I99" t="s">
        <v>1340</v>
      </c>
    </row>
    <row r="100" spans="1:9" x14ac:dyDescent="0.25">
      <c r="A100">
        <v>99</v>
      </c>
      <c r="B100" t="s">
        <v>1646</v>
      </c>
      <c r="C100" t="s">
        <v>1407</v>
      </c>
      <c r="D100">
        <v>75</v>
      </c>
      <c r="E100" t="s">
        <v>1647</v>
      </c>
      <c r="F100">
        <v>296</v>
      </c>
      <c r="G100" t="s">
        <v>1648</v>
      </c>
      <c r="H100" t="s">
        <v>1414</v>
      </c>
      <c r="I100" t="s">
        <v>1340</v>
      </c>
    </row>
    <row r="101" spans="1:9" x14ac:dyDescent="0.25">
      <c r="A101">
        <v>100</v>
      </c>
      <c r="B101" t="s">
        <v>1649</v>
      </c>
      <c r="C101" t="s">
        <v>1342</v>
      </c>
      <c r="D101">
        <v>69</v>
      </c>
      <c r="E101" t="s">
        <v>1650</v>
      </c>
      <c r="F101">
        <v>768</v>
      </c>
      <c r="G101" t="s">
        <v>1651</v>
      </c>
      <c r="H101" t="s">
        <v>1355</v>
      </c>
      <c r="I101" t="s">
        <v>1340</v>
      </c>
    </row>
    <row r="102" spans="1:9" x14ac:dyDescent="0.25">
      <c r="A102">
        <v>101</v>
      </c>
      <c r="B102" t="s">
        <v>1652</v>
      </c>
      <c r="C102" t="s">
        <v>1371</v>
      </c>
      <c r="D102">
        <v>38</v>
      </c>
      <c r="E102" t="s">
        <v>1653</v>
      </c>
      <c r="F102">
        <v>9867</v>
      </c>
      <c r="G102" t="s">
        <v>1654</v>
      </c>
      <c r="H102" t="s">
        <v>1355</v>
      </c>
      <c r="I102" t="s">
        <v>1340</v>
      </c>
    </row>
    <row r="103" spans="1:9" x14ac:dyDescent="0.25">
      <c r="A103">
        <v>102</v>
      </c>
      <c r="B103" t="s">
        <v>1655</v>
      </c>
      <c r="C103" t="s">
        <v>1342</v>
      </c>
      <c r="D103">
        <v>32</v>
      </c>
      <c r="E103" t="s">
        <v>1656</v>
      </c>
      <c r="F103">
        <v>6848</v>
      </c>
      <c r="G103" t="s">
        <v>1657</v>
      </c>
      <c r="H103" t="s">
        <v>1355</v>
      </c>
      <c r="I103" t="s">
        <v>1340</v>
      </c>
    </row>
    <row r="104" spans="1:9" x14ac:dyDescent="0.25">
      <c r="A104">
        <v>103</v>
      </c>
      <c r="B104" t="s">
        <v>1658</v>
      </c>
      <c r="C104" t="s">
        <v>1352</v>
      </c>
      <c r="D104">
        <v>77</v>
      </c>
      <c r="E104" t="s">
        <v>1659</v>
      </c>
      <c r="F104">
        <v>2603</v>
      </c>
      <c r="G104" t="s">
        <v>1660</v>
      </c>
      <c r="H104" t="s">
        <v>1345</v>
      </c>
      <c r="I104" t="s">
        <v>1340</v>
      </c>
    </row>
    <row r="105" spans="1:9" x14ac:dyDescent="0.25">
      <c r="A105">
        <v>104</v>
      </c>
      <c r="B105" t="s">
        <v>1661</v>
      </c>
      <c r="C105" t="s">
        <v>1367</v>
      </c>
      <c r="D105">
        <v>73</v>
      </c>
      <c r="E105" t="s">
        <v>1662</v>
      </c>
      <c r="F105">
        <v>7112</v>
      </c>
      <c r="G105" t="s">
        <v>1663</v>
      </c>
      <c r="H105" t="s">
        <v>1350</v>
      </c>
      <c r="I105" t="s">
        <v>1340</v>
      </c>
    </row>
    <row r="106" spans="1:9" x14ac:dyDescent="0.25">
      <c r="A106">
        <v>105</v>
      </c>
      <c r="B106" t="s">
        <v>1664</v>
      </c>
      <c r="C106" t="s">
        <v>1371</v>
      </c>
      <c r="D106">
        <v>71</v>
      </c>
      <c r="E106" t="s">
        <v>1665</v>
      </c>
      <c r="F106">
        <v>8645</v>
      </c>
      <c r="G106" t="s">
        <v>1501</v>
      </c>
      <c r="H106" t="s">
        <v>1345</v>
      </c>
      <c r="I106" t="s">
        <v>1340</v>
      </c>
    </row>
    <row r="107" spans="1:9" x14ac:dyDescent="0.25">
      <c r="A107">
        <v>106</v>
      </c>
      <c r="B107" t="s">
        <v>1666</v>
      </c>
      <c r="C107" t="s">
        <v>1407</v>
      </c>
      <c r="D107">
        <v>38</v>
      </c>
      <c r="E107" t="s">
        <v>1667</v>
      </c>
      <c r="F107">
        <v>7712</v>
      </c>
      <c r="G107" t="s">
        <v>1668</v>
      </c>
      <c r="H107" t="s">
        <v>1350</v>
      </c>
      <c r="I107" t="s">
        <v>1340</v>
      </c>
    </row>
    <row r="108" spans="1:9" x14ac:dyDescent="0.25">
      <c r="A108">
        <v>107</v>
      </c>
      <c r="B108" t="s">
        <v>1669</v>
      </c>
      <c r="C108" t="s">
        <v>1342</v>
      </c>
      <c r="D108">
        <v>35</v>
      </c>
      <c r="E108" t="s">
        <v>1670</v>
      </c>
      <c r="F108">
        <v>7264</v>
      </c>
      <c r="G108" t="s">
        <v>1671</v>
      </c>
      <c r="H108" t="s">
        <v>1377</v>
      </c>
      <c r="I108" t="s">
        <v>1340</v>
      </c>
    </row>
    <row r="109" spans="1:9" x14ac:dyDescent="0.25">
      <c r="A109">
        <v>108</v>
      </c>
      <c r="B109" t="s">
        <v>1672</v>
      </c>
      <c r="C109" t="s">
        <v>1352</v>
      </c>
      <c r="D109">
        <v>57</v>
      </c>
      <c r="E109" t="s">
        <v>1673</v>
      </c>
      <c r="F109">
        <v>1392</v>
      </c>
      <c r="G109" t="s">
        <v>1674</v>
      </c>
      <c r="H109" t="s">
        <v>1355</v>
      </c>
      <c r="I109" t="s">
        <v>1340</v>
      </c>
    </row>
    <row r="110" spans="1:9" x14ac:dyDescent="0.25">
      <c r="A110">
        <v>109</v>
      </c>
      <c r="B110" t="s">
        <v>1675</v>
      </c>
      <c r="C110" t="s">
        <v>1347</v>
      </c>
      <c r="D110">
        <v>72</v>
      </c>
      <c r="E110" t="s">
        <v>1676</v>
      </c>
      <c r="F110">
        <v>614</v>
      </c>
      <c r="G110" t="s">
        <v>1677</v>
      </c>
      <c r="H110" t="s">
        <v>1414</v>
      </c>
      <c r="I110" t="s">
        <v>1340</v>
      </c>
    </row>
    <row r="111" spans="1:9" x14ac:dyDescent="0.25">
      <c r="A111">
        <v>110</v>
      </c>
      <c r="B111" t="s">
        <v>1678</v>
      </c>
      <c r="C111" t="s">
        <v>1342</v>
      </c>
      <c r="D111">
        <v>65</v>
      </c>
      <c r="E111" t="s">
        <v>1679</v>
      </c>
      <c r="F111">
        <v>8132</v>
      </c>
      <c r="G111" t="s">
        <v>1680</v>
      </c>
      <c r="H111" t="s">
        <v>1377</v>
      </c>
      <c r="I111" t="s">
        <v>1340</v>
      </c>
    </row>
    <row r="112" spans="1:9" x14ac:dyDescent="0.25">
      <c r="A112">
        <v>111</v>
      </c>
      <c r="B112" t="s">
        <v>1681</v>
      </c>
      <c r="C112" t="s">
        <v>1336</v>
      </c>
      <c r="D112">
        <v>52</v>
      </c>
      <c r="E112" t="s">
        <v>1682</v>
      </c>
      <c r="F112">
        <v>1091</v>
      </c>
      <c r="G112" t="s">
        <v>1683</v>
      </c>
      <c r="H112" t="s">
        <v>1339</v>
      </c>
      <c r="I112" t="s">
        <v>1340</v>
      </c>
    </row>
    <row r="113" spans="1:9" x14ac:dyDescent="0.25">
      <c r="A113">
        <v>112</v>
      </c>
      <c r="B113" t="s">
        <v>1684</v>
      </c>
      <c r="C113" t="s">
        <v>1336</v>
      </c>
      <c r="D113">
        <v>42</v>
      </c>
      <c r="E113" t="s">
        <v>1685</v>
      </c>
      <c r="F113">
        <v>9698</v>
      </c>
      <c r="G113" t="s">
        <v>1686</v>
      </c>
      <c r="H113" t="s">
        <v>1345</v>
      </c>
      <c r="I113" t="s">
        <v>1340</v>
      </c>
    </row>
    <row r="114" spans="1:9" x14ac:dyDescent="0.25">
      <c r="A114">
        <v>113</v>
      </c>
      <c r="B114" t="s">
        <v>1687</v>
      </c>
      <c r="C114" t="s">
        <v>1367</v>
      </c>
      <c r="D114">
        <v>57</v>
      </c>
      <c r="E114" t="s">
        <v>1688</v>
      </c>
      <c r="F114">
        <v>3303</v>
      </c>
      <c r="G114" t="s">
        <v>1689</v>
      </c>
      <c r="H114" t="s">
        <v>1345</v>
      </c>
      <c r="I114" t="s">
        <v>1340</v>
      </c>
    </row>
    <row r="115" spans="1:9" x14ac:dyDescent="0.25">
      <c r="A115">
        <v>114</v>
      </c>
      <c r="B115" t="s">
        <v>1690</v>
      </c>
      <c r="C115" t="s">
        <v>1352</v>
      </c>
      <c r="D115">
        <v>30</v>
      </c>
      <c r="E115" t="s">
        <v>1691</v>
      </c>
      <c r="F115">
        <v>9798</v>
      </c>
      <c r="G115" t="s">
        <v>1692</v>
      </c>
      <c r="H115" t="s">
        <v>1345</v>
      </c>
      <c r="I115" t="s">
        <v>1340</v>
      </c>
    </row>
    <row r="116" spans="1:9" x14ac:dyDescent="0.25">
      <c r="A116">
        <v>115</v>
      </c>
      <c r="B116" t="s">
        <v>1693</v>
      </c>
      <c r="C116" t="s">
        <v>1342</v>
      </c>
      <c r="D116">
        <v>28</v>
      </c>
      <c r="E116" t="s">
        <v>1694</v>
      </c>
      <c r="F116">
        <v>5137</v>
      </c>
      <c r="G116" t="s">
        <v>1695</v>
      </c>
      <c r="H116" t="s">
        <v>1339</v>
      </c>
      <c r="I116" t="s">
        <v>1340</v>
      </c>
    </row>
    <row r="117" spans="1:9" x14ac:dyDescent="0.25">
      <c r="A117">
        <v>116</v>
      </c>
      <c r="B117" t="s">
        <v>1696</v>
      </c>
      <c r="C117" t="s">
        <v>1342</v>
      </c>
      <c r="D117">
        <v>35</v>
      </c>
      <c r="E117" t="s">
        <v>1697</v>
      </c>
      <c r="F117">
        <v>8590</v>
      </c>
      <c r="G117" t="s">
        <v>1698</v>
      </c>
      <c r="H117" t="s">
        <v>1339</v>
      </c>
      <c r="I117" t="s">
        <v>1340</v>
      </c>
    </row>
    <row r="118" spans="1:9" x14ac:dyDescent="0.25">
      <c r="A118">
        <v>117</v>
      </c>
      <c r="B118" t="s">
        <v>1699</v>
      </c>
      <c r="C118" t="s">
        <v>1336</v>
      </c>
      <c r="D118">
        <v>75</v>
      </c>
      <c r="E118" t="s">
        <v>1700</v>
      </c>
      <c r="F118">
        <v>2398</v>
      </c>
      <c r="G118" t="s">
        <v>1701</v>
      </c>
      <c r="H118" t="s">
        <v>1414</v>
      </c>
      <c r="I118" t="s">
        <v>1340</v>
      </c>
    </row>
    <row r="119" spans="1:9" x14ac:dyDescent="0.25">
      <c r="A119">
        <v>118</v>
      </c>
      <c r="B119" t="s">
        <v>1702</v>
      </c>
      <c r="C119" t="s">
        <v>1371</v>
      </c>
      <c r="D119">
        <v>57</v>
      </c>
      <c r="E119" t="s">
        <v>1703</v>
      </c>
      <c r="F119">
        <v>9963</v>
      </c>
      <c r="G119" t="s">
        <v>1704</v>
      </c>
      <c r="H119" t="s">
        <v>1350</v>
      </c>
      <c r="I119" t="s">
        <v>1340</v>
      </c>
    </row>
    <row r="120" spans="1:9" x14ac:dyDescent="0.25">
      <c r="A120">
        <v>119</v>
      </c>
      <c r="B120" t="s">
        <v>1705</v>
      </c>
      <c r="C120" t="s">
        <v>1347</v>
      </c>
      <c r="D120">
        <v>65</v>
      </c>
      <c r="E120" t="s">
        <v>1706</v>
      </c>
      <c r="F120">
        <v>8401</v>
      </c>
      <c r="G120" t="s">
        <v>1707</v>
      </c>
      <c r="H120" t="s">
        <v>1377</v>
      </c>
      <c r="I120" t="s">
        <v>1340</v>
      </c>
    </row>
    <row r="121" spans="1:9" x14ac:dyDescent="0.25">
      <c r="A121">
        <v>120</v>
      </c>
      <c r="B121" t="s">
        <v>1708</v>
      </c>
      <c r="C121" t="s">
        <v>1347</v>
      </c>
      <c r="D121">
        <v>60</v>
      </c>
      <c r="E121" t="s">
        <v>1709</v>
      </c>
      <c r="F121">
        <v>3554</v>
      </c>
      <c r="G121" t="s">
        <v>1710</v>
      </c>
      <c r="H121" t="s">
        <v>1355</v>
      </c>
      <c r="I121" t="s">
        <v>1340</v>
      </c>
    </row>
    <row r="122" spans="1:9" x14ac:dyDescent="0.25">
      <c r="A122">
        <v>121</v>
      </c>
      <c r="B122" t="s">
        <v>1711</v>
      </c>
      <c r="C122" t="s">
        <v>1411</v>
      </c>
      <c r="D122">
        <v>26</v>
      </c>
      <c r="E122" t="s">
        <v>1712</v>
      </c>
      <c r="F122">
        <v>9311</v>
      </c>
      <c r="G122" t="s">
        <v>1713</v>
      </c>
      <c r="H122" t="s">
        <v>1355</v>
      </c>
      <c r="I122" t="s">
        <v>1340</v>
      </c>
    </row>
    <row r="123" spans="1:9" x14ac:dyDescent="0.25">
      <c r="A123">
        <v>122</v>
      </c>
      <c r="B123" t="s">
        <v>1714</v>
      </c>
      <c r="C123" t="s">
        <v>1411</v>
      </c>
      <c r="D123">
        <v>71</v>
      </c>
      <c r="E123" t="s">
        <v>1715</v>
      </c>
      <c r="F123">
        <v>935</v>
      </c>
      <c r="G123" t="s">
        <v>1716</v>
      </c>
      <c r="H123" t="s">
        <v>1345</v>
      </c>
      <c r="I123" t="s">
        <v>1340</v>
      </c>
    </row>
    <row r="124" spans="1:9" x14ac:dyDescent="0.25">
      <c r="A124">
        <v>123</v>
      </c>
      <c r="B124" t="s">
        <v>1717</v>
      </c>
      <c r="C124" t="s">
        <v>1336</v>
      </c>
      <c r="D124">
        <v>22</v>
      </c>
      <c r="E124" t="s">
        <v>1718</v>
      </c>
      <c r="F124">
        <v>1149</v>
      </c>
      <c r="G124" t="s">
        <v>1719</v>
      </c>
      <c r="H124" t="s">
        <v>1414</v>
      </c>
      <c r="I124" t="s">
        <v>1340</v>
      </c>
    </row>
    <row r="125" spans="1:9" x14ac:dyDescent="0.25">
      <c r="A125">
        <v>124</v>
      </c>
      <c r="B125" t="s">
        <v>1720</v>
      </c>
      <c r="C125" t="s">
        <v>1411</v>
      </c>
      <c r="D125">
        <v>54</v>
      </c>
      <c r="E125" t="s">
        <v>1721</v>
      </c>
      <c r="F125">
        <v>4983</v>
      </c>
      <c r="G125" t="s">
        <v>1722</v>
      </c>
      <c r="H125" t="s">
        <v>1362</v>
      </c>
      <c r="I125" t="s">
        <v>1340</v>
      </c>
    </row>
    <row r="126" spans="1:9" x14ac:dyDescent="0.25">
      <c r="A126">
        <v>125</v>
      </c>
      <c r="B126" t="s">
        <v>1723</v>
      </c>
      <c r="C126" t="s">
        <v>1352</v>
      </c>
      <c r="D126">
        <v>77</v>
      </c>
      <c r="E126" t="s">
        <v>1724</v>
      </c>
      <c r="F126">
        <v>8870</v>
      </c>
      <c r="G126" t="s">
        <v>1725</v>
      </c>
      <c r="H126" t="s">
        <v>1414</v>
      </c>
      <c r="I126" t="s">
        <v>1340</v>
      </c>
    </row>
    <row r="127" spans="1:9" x14ac:dyDescent="0.25">
      <c r="A127">
        <v>126</v>
      </c>
      <c r="B127" t="s">
        <v>1726</v>
      </c>
      <c r="C127" t="s">
        <v>1342</v>
      </c>
      <c r="D127">
        <v>48</v>
      </c>
      <c r="E127" t="s">
        <v>1727</v>
      </c>
      <c r="F127">
        <v>9110</v>
      </c>
      <c r="G127" t="s">
        <v>1728</v>
      </c>
      <c r="H127" t="s">
        <v>1414</v>
      </c>
      <c r="I127" t="s">
        <v>1340</v>
      </c>
    </row>
    <row r="128" spans="1:9" x14ac:dyDescent="0.25">
      <c r="A128">
        <v>127</v>
      </c>
      <c r="B128" t="s">
        <v>1729</v>
      </c>
      <c r="C128" t="s">
        <v>1342</v>
      </c>
      <c r="D128">
        <v>30</v>
      </c>
      <c r="E128" t="s">
        <v>1730</v>
      </c>
      <c r="F128">
        <v>3708</v>
      </c>
      <c r="G128" t="s">
        <v>1731</v>
      </c>
      <c r="H128" t="s">
        <v>1377</v>
      </c>
      <c r="I128" t="s">
        <v>1340</v>
      </c>
    </row>
    <row r="129" spans="1:9" x14ac:dyDescent="0.25">
      <c r="A129">
        <v>128</v>
      </c>
      <c r="B129" t="s">
        <v>1732</v>
      </c>
      <c r="C129" t="s">
        <v>1371</v>
      </c>
      <c r="D129">
        <v>48</v>
      </c>
      <c r="E129" t="s">
        <v>1733</v>
      </c>
      <c r="F129">
        <v>2240</v>
      </c>
      <c r="G129" t="s">
        <v>1734</v>
      </c>
      <c r="H129" t="s">
        <v>1339</v>
      </c>
      <c r="I129" t="s">
        <v>1340</v>
      </c>
    </row>
    <row r="130" spans="1:9" x14ac:dyDescent="0.25">
      <c r="A130">
        <v>129</v>
      </c>
      <c r="B130" t="s">
        <v>1735</v>
      </c>
      <c r="C130" t="s">
        <v>1411</v>
      </c>
      <c r="D130">
        <v>68</v>
      </c>
      <c r="E130" t="s">
        <v>1736</v>
      </c>
      <c r="F130">
        <v>1790</v>
      </c>
      <c r="G130" t="s">
        <v>1737</v>
      </c>
      <c r="H130" t="s">
        <v>1377</v>
      </c>
      <c r="I130" t="s">
        <v>1340</v>
      </c>
    </row>
    <row r="131" spans="1:9" x14ac:dyDescent="0.25">
      <c r="A131">
        <v>130</v>
      </c>
      <c r="B131" t="s">
        <v>1738</v>
      </c>
      <c r="C131" t="s">
        <v>1411</v>
      </c>
      <c r="D131">
        <v>71</v>
      </c>
      <c r="E131" t="s">
        <v>1739</v>
      </c>
      <c r="F131">
        <v>6215</v>
      </c>
      <c r="G131" t="s">
        <v>1740</v>
      </c>
      <c r="H131" t="s">
        <v>1345</v>
      </c>
      <c r="I131" t="s">
        <v>1340</v>
      </c>
    </row>
    <row r="132" spans="1:9" x14ac:dyDescent="0.25">
      <c r="A132">
        <v>131</v>
      </c>
      <c r="B132" t="s">
        <v>1741</v>
      </c>
      <c r="C132" t="s">
        <v>1336</v>
      </c>
      <c r="D132">
        <v>33</v>
      </c>
      <c r="E132" t="s">
        <v>1742</v>
      </c>
      <c r="F132">
        <v>3891</v>
      </c>
      <c r="G132" t="s">
        <v>1743</v>
      </c>
      <c r="H132" t="s">
        <v>1345</v>
      </c>
      <c r="I132" t="s">
        <v>1340</v>
      </c>
    </row>
    <row r="133" spans="1:9" x14ac:dyDescent="0.25">
      <c r="A133">
        <v>132</v>
      </c>
      <c r="B133" t="s">
        <v>1744</v>
      </c>
      <c r="C133" t="s">
        <v>1371</v>
      </c>
      <c r="D133">
        <v>26</v>
      </c>
      <c r="E133" t="s">
        <v>1745</v>
      </c>
      <c r="F133">
        <v>4352</v>
      </c>
      <c r="G133" t="s">
        <v>1746</v>
      </c>
      <c r="H133" t="s">
        <v>1362</v>
      </c>
      <c r="I133" t="s">
        <v>1340</v>
      </c>
    </row>
    <row r="134" spans="1:9" x14ac:dyDescent="0.25">
      <c r="A134">
        <v>133</v>
      </c>
      <c r="B134" t="s">
        <v>1747</v>
      </c>
      <c r="C134" t="s">
        <v>1352</v>
      </c>
      <c r="D134">
        <v>49</v>
      </c>
      <c r="E134" t="s">
        <v>1748</v>
      </c>
      <c r="F134">
        <v>6661</v>
      </c>
      <c r="G134" t="s">
        <v>1749</v>
      </c>
      <c r="H134" t="s">
        <v>1414</v>
      </c>
      <c r="I134" t="s">
        <v>1340</v>
      </c>
    </row>
    <row r="135" spans="1:9" x14ac:dyDescent="0.25">
      <c r="A135">
        <v>134</v>
      </c>
      <c r="B135" t="s">
        <v>1750</v>
      </c>
      <c r="C135" t="s">
        <v>1371</v>
      </c>
      <c r="D135">
        <v>64</v>
      </c>
      <c r="E135" t="s">
        <v>1751</v>
      </c>
      <c r="F135">
        <v>6036</v>
      </c>
      <c r="G135" t="s">
        <v>1752</v>
      </c>
      <c r="H135" t="s">
        <v>1396</v>
      </c>
      <c r="I135" t="s">
        <v>1340</v>
      </c>
    </row>
    <row r="136" spans="1:9" x14ac:dyDescent="0.25">
      <c r="A136">
        <v>135</v>
      </c>
      <c r="B136" t="s">
        <v>1753</v>
      </c>
      <c r="C136" t="s">
        <v>1342</v>
      </c>
      <c r="D136">
        <v>25</v>
      </c>
      <c r="E136" t="s">
        <v>1754</v>
      </c>
      <c r="F136">
        <v>3184</v>
      </c>
      <c r="G136" t="s">
        <v>1755</v>
      </c>
      <c r="H136" t="s">
        <v>1377</v>
      </c>
      <c r="I136" t="s">
        <v>1340</v>
      </c>
    </row>
    <row r="137" spans="1:9" x14ac:dyDescent="0.25">
      <c r="A137">
        <v>136</v>
      </c>
      <c r="B137" t="s">
        <v>1756</v>
      </c>
      <c r="C137" t="s">
        <v>1411</v>
      </c>
      <c r="D137">
        <v>38</v>
      </c>
      <c r="E137" t="s">
        <v>1757</v>
      </c>
      <c r="F137">
        <v>1028</v>
      </c>
      <c r="G137" t="s">
        <v>1758</v>
      </c>
      <c r="H137" t="s">
        <v>1377</v>
      </c>
      <c r="I137" t="s">
        <v>1340</v>
      </c>
    </row>
    <row r="138" spans="1:9" x14ac:dyDescent="0.25">
      <c r="A138">
        <v>137</v>
      </c>
      <c r="B138" t="s">
        <v>1759</v>
      </c>
      <c r="C138" t="s">
        <v>1411</v>
      </c>
      <c r="D138">
        <v>29</v>
      </c>
      <c r="E138" t="s">
        <v>1760</v>
      </c>
      <c r="F138">
        <v>5184</v>
      </c>
      <c r="G138" t="s">
        <v>1761</v>
      </c>
      <c r="H138" t="s">
        <v>1377</v>
      </c>
      <c r="I138" t="s">
        <v>1340</v>
      </c>
    </row>
    <row r="139" spans="1:9" x14ac:dyDescent="0.25">
      <c r="A139">
        <v>138</v>
      </c>
      <c r="B139" t="s">
        <v>1762</v>
      </c>
      <c r="C139" t="s">
        <v>1411</v>
      </c>
      <c r="D139">
        <v>62</v>
      </c>
      <c r="E139" t="s">
        <v>1763</v>
      </c>
      <c r="F139">
        <v>2238</v>
      </c>
      <c r="G139" t="s">
        <v>1764</v>
      </c>
      <c r="H139" t="s">
        <v>1350</v>
      </c>
      <c r="I139" t="s">
        <v>1340</v>
      </c>
    </row>
    <row r="140" spans="1:9" x14ac:dyDescent="0.25">
      <c r="A140">
        <v>139</v>
      </c>
      <c r="B140" t="s">
        <v>1765</v>
      </c>
      <c r="C140" t="s">
        <v>1371</v>
      </c>
      <c r="D140">
        <v>73</v>
      </c>
      <c r="E140" t="s">
        <v>1766</v>
      </c>
      <c r="F140">
        <v>8569</v>
      </c>
      <c r="G140" t="s">
        <v>1767</v>
      </c>
      <c r="H140" t="s">
        <v>1350</v>
      </c>
      <c r="I140" t="s">
        <v>1340</v>
      </c>
    </row>
    <row r="141" spans="1:9" x14ac:dyDescent="0.25">
      <c r="A141">
        <v>140</v>
      </c>
      <c r="B141" t="s">
        <v>1768</v>
      </c>
      <c r="C141" t="s">
        <v>1342</v>
      </c>
      <c r="D141">
        <v>43</v>
      </c>
      <c r="E141" t="s">
        <v>1769</v>
      </c>
      <c r="F141">
        <v>1058</v>
      </c>
      <c r="G141" t="s">
        <v>1770</v>
      </c>
      <c r="H141" t="s">
        <v>1362</v>
      </c>
      <c r="I141" t="s">
        <v>1340</v>
      </c>
    </row>
    <row r="142" spans="1:9" x14ac:dyDescent="0.25">
      <c r="A142">
        <v>141</v>
      </c>
      <c r="B142" t="s">
        <v>1771</v>
      </c>
      <c r="C142" t="s">
        <v>1411</v>
      </c>
      <c r="D142">
        <v>25</v>
      </c>
      <c r="E142" t="s">
        <v>1772</v>
      </c>
      <c r="F142">
        <v>457</v>
      </c>
      <c r="G142" t="s">
        <v>1773</v>
      </c>
      <c r="H142" t="s">
        <v>1396</v>
      </c>
      <c r="I142" t="s">
        <v>1340</v>
      </c>
    </row>
    <row r="143" spans="1:9" x14ac:dyDescent="0.25">
      <c r="A143">
        <v>142</v>
      </c>
      <c r="B143" t="s">
        <v>1774</v>
      </c>
      <c r="C143" t="s">
        <v>1352</v>
      </c>
      <c r="D143">
        <v>75</v>
      </c>
      <c r="E143" t="s">
        <v>1775</v>
      </c>
      <c r="F143">
        <v>6043</v>
      </c>
      <c r="G143" t="s">
        <v>1776</v>
      </c>
      <c r="H143" t="s">
        <v>1345</v>
      </c>
      <c r="I143" t="s">
        <v>1340</v>
      </c>
    </row>
    <row r="144" spans="1:9" x14ac:dyDescent="0.25">
      <c r="A144">
        <v>143</v>
      </c>
      <c r="B144" t="s">
        <v>1777</v>
      </c>
      <c r="C144" t="s">
        <v>1411</v>
      </c>
      <c r="D144">
        <v>80</v>
      </c>
      <c r="E144" t="s">
        <v>1778</v>
      </c>
      <c r="F144">
        <v>8254</v>
      </c>
      <c r="G144" t="s">
        <v>1779</v>
      </c>
      <c r="H144" t="s">
        <v>1396</v>
      </c>
      <c r="I144" t="s">
        <v>1340</v>
      </c>
    </row>
    <row r="145" spans="1:9" x14ac:dyDescent="0.25">
      <c r="A145">
        <v>144</v>
      </c>
      <c r="B145" t="s">
        <v>1780</v>
      </c>
      <c r="C145" t="s">
        <v>1371</v>
      </c>
      <c r="D145">
        <v>60</v>
      </c>
      <c r="E145" t="s">
        <v>1781</v>
      </c>
      <c r="F145">
        <v>5393</v>
      </c>
      <c r="G145" t="s">
        <v>1782</v>
      </c>
      <c r="H145" t="s">
        <v>1345</v>
      </c>
      <c r="I145" t="s">
        <v>1340</v>
      </c>
    </row>
    <row r="146" spans="1:9" x14ac:dyDescent="0.25">
      <c r="A146">
        <v>145</v>
      </c>
      <c r="B146" t="s">
        <v>1783</v>
      </c>
      <c r="C146" t="s">
        <v>1407</v>
      </c>
      <c r="D146">
        <v>43</v>
      </c>
      <c r="E146" t="s">
        <v>1784</v>
      </c>
      <c r="F146">
        <v>8332</v>
      </c>
      <c r="G146" t="s">
        <v>1785</v>
      </c>
      <c r="H146" t="s">
        <v>1350</v>
      </c>
      <c r="I146" t="s">
        <v>1340</v>
      </c>
    </row>
    <row r="147" spans="1:9" x14ac:dyDescent="0.25">
      <c r="A147">
        <v>146</v>
      </c>
      <c r="B147" t="s">
        <v>1786</v>
      </c>
      <c r="C147" t="s">
        <v>1367</v>
      </c>
      <c r="D147">
        <v>50</v>
      </c>
      <c r="E147" t="s">
        <v>1787</v>
      </c>
      <c r="F147">
        <v>6824</v>
      </c>
      <c r="G147" t="s">
        <v>1788</v>
      </c>
      <c r="H147" t="s">
        <v>1377</v>
      </c>
      <c r="I147" t="s">
        <v>1340</v>
      </c>
    </row>
    <row r="148" spans="1:9" x14ac:dyDescent="0.25">
      <c r="A148">
        <v>147</v>
      </c>
      <c r="B148" t="s">
        <v>1789</v>
      </c>
      <c r="C148" t="s">
        <v>1371</v>
      </c>
      <c r="D148">
        <v>42</v>
      </c>
      <c r="E148" t="s">
        <v>1790</v>
      </c>
      <c r="F148">
        <v>9361</v>
      </c>
      <c r="G148" t="s">
        <v>1791</v>
      </c>
      <c r="H148" t="s">
        <v>1377</v>
      </c>
      <c r="I148" t="s">
        <v>1340</v>
      </c>
    </row>
    <row r="149" spans="1:9" x14ac:dyDescent="0.25">
      <c r="A149">
        <v>148</v>
      </c>
      <c r="B149" t="s">
        <v>1792</v>
      </c>
      <c r="C149" t="s">
        <v>1347</v>
      </c>
      <c r="D149">
        <v>53</v>
      </c>
      <c r="E149" t="s">
        <v>1793</v>
      </c>
      <c r="F149">
        <v>6527</v>
      </c>
      <c r="G149" t="s">
        <v>1794</v>
      </c>
      <c r="H149" t="s">
        <v>1339</v>
      </c>
      <c r="I149" t="s">
        <v>1340</v>
      </c>
    </row>
    <row r="150" spans="1:9" x14ac:dyDescent="0.25">
      <c r="A150">
        <v>149</v>
      </c>
      <c r="B150" t="s">
        <v>1795</v>
      </c>
      <c r="C150" t="s">
        <v>1411</v>
      </c>
      <c r="D150">
        <v>25</v>
      </c>
      <c r="E150" t="s">
        <v>1796</v>
      </c>
      <c r="F150">
        <v>4101</v>
      </c>
      <c r="G150" t="s">
        <v>1797</v>
      </c>
      <c r="H150" t="s">
        <v>1362</v>
      </c>
      <c r="I150" t="s">
        <v>1340</v>
      </c>
    </row>
    <row r="151" spans="1:9" x14ac:dyDescent="0.25">
      <c r="A151">
        <v>150</v>
      </c>
      <c r="B151" t="s">
        <v>1798</v>
      </c>
      <c r="C151" t="s">
        <v>1371</v>
      </c>
      <c r="D151">
        <v>26</v>
      </c>
      <c r="E151" t="s">
        <v>1799</v>
      </c>
      <c r="F151">
        <v>3137</v>
      </c>
      <c r="G151" t="s">
        <v>1800</v>
      </c>
      <c r="H151" t="s">
        <v>1414</v>
      </c>
      <c r="I151" t="s">
        <v>1340</v>
      </c>
    </row>
    <row r="152" spans="1:9" x14ac:dyDescent="0.25">
      <c r="A152">
        <v>151</v>
      </c>
      <c r="B152" t="s">
        <v>1801</v>
      </c>
      <c r="C152" t="s">
        <v>1411</v>
      </c>
      <c r="D152">
        <v>25</v>
      </c>
      <c r="E152" t="s">
        <v>1802</v>
      </c>
      <c r="F152">
        <v>8763</v>
      </c>
      <c r="G152" t="s">
        <v>1803</v>
      </c>
      <c r="H152" t="s">
        <v>1377</v>
      </c>
      <c r="I152" t="s">
        <v>1340</v>
      </c>
    </row>
    <row r="153" spans="1:9" x14ac:dyDescent="0.25">
      <c r="A153">
        <v>152</v>
      </c>
      <c r="B153" t="s">
        <v>1804</v>
      </c>
      <c r="C153" t="s">
        <v>1336</v>
      </c>
      <c r="D153">
        <v>79</v>
      </c>
      <c r="E153" t="s">
        <v>1805</v>
      </c>
      <c r="F153">
        <v>7845</v>
      </c>
      <c r="G153" t="s">
        <v>1806</v>
      </c>
      <c r="H153" t="s">
        <v>1350</v>
      </c>
      <c r="I153" t="s">
        <v>1340</v>
      </c>
    </row>
    <row r="154" spans="1:9" x14ac:dyDescent="0.25">
      <c r="A154">
        <v>153</v>
      </c>
      <c r="B154" t="s">
        <v>1807</v>
      </c>
      <c r="C154" t="s">
        <v>1367</v>
      </c>
      <c r="D154">
        <v>73</v>
      </c>
      <c r="E154" t="s">
        <v>1808</v>
      </c>
      <c r="F154">
        <v>8473</v>
      </c>
      <c r="G154" t="s">
        <v>1809</v>
      </c>
      <c r="H154" t="s">
        <v>1339</v>
      </c>
      <c r="I154" t="s">
        <v>1340</v>
      </c>
    </row>
    <row r="155" spans="1:9" x14ac:dyDescent="0.25">
      <c r="A155">
        <v>154</v>
      </c>
      <c r="B155" t="s">
        <v>1810</v>
      </c>
      <c r="C155" t="s">
        <v>1367</v>
      </c>
      <c r="D155">
        <v>68</v>
      </c>
      <c r="E155" t="s">
        <v>1811</v>
      </c>
      <c r="F155">
        <v>3751</v>
      </c>
      <c r="G155" t="s">
        <v>1812</v>
      </c>
      <c r="H155" t="s">
        <v>1396</v>
      </c>
      <c r="I155" t="s">
        <v>1340</v>
      </c>
    </row>
    <row r="156" spans="1:9" x14ac:dyDescent="0.25">
      <c r="A156">
        <v>155</v>
      </c>
      <c r="B156" t="s">
        <v>1813</v>
      </c>
      <c r="C156" t="s">
        <v>1371</v>
      </c>
      <c r="D156">
        <v>80</v>
      </c>
      <c r="E156" t="s">
        <v>1814</v>
      </c>
      <c r="F156">
        <v>7841</v>
      </c>
      <c r="G156" t="s">
        <v>1815</v>
      </c>
      <c r="H156" t="s">
        <v>1362</v>
      </c>
      <c r="I156" t="s">
        <v>1340</v>
      </c>
    </row>
    <row r="157" spans="1:9" x14ac:dyDescent="0.25">
      <c r="A157">
        <v>156</v>
      </c>
      <c r="B157" t="s">
        <v>1816</v>
      </c>
      <c r="C157" t="s">
        <v>1336</v>
      </c>
      <c r="D157">
        <v>24</v>
      </c>
      <c r="E157" t="s">
        <v>1817</v>
      </c>
      <c r="F157">
        <v>7891</v>
      </c>
      <c r="G157" t="s">
        <v>1818</v>
      </c>
      <c r="H157" t="s">
        <v>1377</v>
      </c>
      <c r="I157" t="s">
        <v>1340</v>
      </c>
    </row>
    <row r="158" spans="1:9" x14ac:dyDescent="0.25">
      <c r="A158">
        <v>157</v>
      </c>
      <c r="B158" t="s">
        <v>1819</v>
      </c>
      <c r="C158" t="s">
        <v>1336</v>
      </c>
      <c r="D158">
        <v>70</v>
      </c>
      <c r="E158" t="s">
        <v>1820</v>
      </c>
      <c r="F158">
        <v>4103</v>
      </c>
      <c r="G158" t="s">
        <v>1821</v>
      </c>
      <c r="H158" t="s">
        <v>1355</v>
      </c>
      <c r="I158" t="s">
        <v>1340</v>
      </c>
    </row>
    <row r="159" spans="1:9" x14ac:dyDescent="0.25">
      <c r="A159">
        <v>158</v>
      </c>
      <c r="B159" t="s">
        <v>1822</v>
      </c>
      <c r="C159" t="s">
        <v>1407</v>
      </c>
      <c r="D159">
        <v>33</v>
      </c>
      <c r="E159" t="s">
        <v>1823</v>
      </c>
      <c r="F159">
        <v>58</v>
      </c>
      <c r="G159" t="s">
        <v>1824</v>
      </c>
      <c r="H159" t="s">
        <v>1362</v>
      </c>
      <c r="I159" t="s">
        <v>1340</v>
      </c>
    </row>
    <row r="160" spans="1:9" x14ac:dyDescent="0.25">
      <c r="A160">
        <v>159</v>
      </c>
      <c r="B160" t="s">
        <v>1825</v>
      </c>
      <c r="C160" t="s">
        <v>1352</v>
      </c>
      <c r="D160">
        <v>73</v>
      </c>
      <c r="E160" t="s">
        <v>1826</v>
      </c>
      <c r="F160">
        <v>482</v>
      </c>
      <c r="G160" t="s">
        <v>1827</v>
      </c>
      <c r="H160" t="s">
        <v>1345</v>
      </c>
      <c r="I160" t="s">
        <v>1340</v>
      </c>
    </row>
    <row r="161" spans="1:9" x14ac:dyDescent="0.25">
      <c r="A161">
        <v>160</v>
      </c>
      <c r="B161" t="s">
        <v>1828</v>
      </c>
      <c r="C161" t="s">
        <v>1371</v>
      </c>
      <c r="D161">
        <v>26</v>
      </c>
      <c r="E161" t="s">
        <v>1829</v>
      </c>
      <c r="F161">
        <v>3950</v>
      </c>
      <c r="G161" t="s">
        <v>1830</v>
      </c>
      <c r="H161" t="s">
        <v>1362</v>
      </c>
      <c r="I161" t="s">
        <v>1340</v>
      </c>
    </row>
    <row r="162" spans="1:9" x14ac:dyDescent="0.25">
      <c r="A162">
        <v>161</v>
      </c>
      <c r="B162" t="s">
        <v>1831</v>
      </c>
      <c r="C162" t="s">
        <v>1367</v>
      </c>
      <c r="D162">
        <v>29</v>
      </c>
      <c r="E162" t="s">
        <v>1832</v>
      </c>
      <c r="F162">
        <v>365</v>
      </c>
      <c r="G162" t="s">
        <v>1833</v>
      </c>
      <c r="H162" t="s">
        <v>1377</v>
      </c>
      <c r="I162" t="s">
        <v>1340</v>
      </c>
    </row>
    <row r="163" spans="1:9" x14ac:dyDescent="0.25">
      <c r="A163">
        <v>162</v>
      </c>
      <c r="B163" t="s">
        <v>1834</v>
      </c>
      <c r="C163" t="s">
        <v>1347</v>
      </c>
      <c r="D163">
        <v>33</v>
      </c>
      <c r="E163" t="s">
        <v>1835</v>
      </c>
      <c r="F163">
        <v>1797</v>
      </c>
      <c r="G163" t="s">
        <v>1836</v>
      </c>
      <c r="H163" t="s">
        <v>1345</v>
      </c>
      <c r="I163" t="s">
        <v>1340</v>
      </c>
    </row>
    <row r="164" spans="1:9" x14ac:dyDescent="0.25">
      <c r="A164">
        <v>163</v>
      </c>
      <c r="B164" t="s">
        <v>1837</v>
      </c>
      <c r="C164" t="s">
        <v>1342</v>
      </c>
      <c r="D164">
        <v>20</v>
      </c>
      <c r="E164" t="s">
        <v>1838</v>
      </c>
      <c r="F164">
        <v>9458</v>
      </c>
      <c r="G164" t="s">
        <v>1839</v>
      </c>
      <c r="H164" t="s">
        <v>1350</v>
      </c>
      <c r="I164" t="s">
        <v>1340</v>
      </c>
    </row>
    <row r="165" spans="1:9" x14ac:dyDescent="0.25">
      <c r="A165">
        <v>164</v>
      </c>
      <c r="B165" t="s">
        <v>1840</v>
      </c>
      <c r="C165" t="s">
        <v>1411</v>
      </c>
      <c r="D165">
        <v>54</v>
      </c>
      <c r="E165" t="s">
        <v>1841</v>
      </c>
      <c r="F165">
        <v>8504</v>
      </c>
      <c r="G165" t="s">
        <v>1842</v>
      </c>
      <c r="H165" t="s">
        <v>1377</v>
      </c>
      <c r="I165" t="s">
        <v>1340</v>
      </c>
    </row>
    <row r="166" spans="1:9" x14ac:dyDescent="0.25">
      <c r="A166">
        <v>165</v>
      </c>
      <c r="B166" t="s">
        <v>1843</v>
      </c>
      <c r="C166" t="s">
        <v>1371</v>
      </c>
      <c r="D166">
        <v>21</v>
      </c>
      <c r="E166" t="s">
        <v>1844</v>
      </c>
      <c r="F166">
        <v>7259</v>
      </c>
      <c r="G166" t="s">
        <v>1845</v>
      </c>
      <c r="H166" t="s">
        <v>1396</v>
      </c>
      <c r="I166" t="s">
        <v>1340</v>
      </c>
    </row>
    <row r="167" spans="1:9" x14ac:dyDescent="0.25">
      <c r="A167">
        <v>166</v>
      </c>
      <c r="B167" t="s">
        <v>1846</v>
      </c>
      <c r="C167" t="s">
        <v>1367</v>
      </c>
      <c r="D167">
        <v>67</v>
      </c>
      <c r="E167" t="s">
        <v>1847</v>
      </c>
      <c r="F167">
        <v>8983</v>
      </c>
      <c r="G167" t="s">
        <v>1848</v>
      </c>
      <c r="H167" t="s">
        <v>1355</v>
      </c>
      <c r="I167" t="s">
        <v>1340</v>
      </c>
    </row>
    <row r="168" spans="1:9" x14ac:dyDescent="0.25">
      <c r="A168">
        <v>167</v>
      </c>
      <c r="B168" t="s">
        <v>1849</v>
      </c>
      <c r="C168" t="s">
        <v>1367</v>
      </c>
      <c r="D168">
        <v>34</v>
      </c>
      <c r="E168" t="s">
        <v>1850</v>
      </c>
      <c r="F168">
        <v>6902</v>
      </c>
      <c r="G168" t="s">
        <v>1851</v>
      </c>
      <c r="H168" t="s">
        <v>1350</v>
      </c>
      <c r="I168" t="s">
        <v>1340</v>
      </c>
    </row>
    <row r="169" spans="1:9" x14ac:dyDescent="0.25">
      <c r="A169">
        <v>168</v>
      </c>
      <c r="B169" t="s">
        <v>1852</v>
      </c>
      <c r="C169" t="s">
        <v>1411</v>
      </c>
      <c r="D169">
        <v>27</v>
      </c>
      <c r="E169" t="s">
        <v>1853</v>
      </c>
      <c r="F169">
        <v>1975</v>
      </c>
      <c r="G169" t="s">
        <v>1854</v>
      </c>
      <c r="H169" t="s">
        <v>1377</v>
      </c>
      <c r="I169" t="s">
        <v>1340</v>
      </c>
    </row>
    <row r="170" spans="1:9" x14ac:dyDescent="0.25">
      <c r="A170">
        <v>169</v>
      </c>
      <c r="B170" t="s">
        <v>1855</v>
      </c>
      <c r="C170" t="s">
        <v>1336</v>
      </c>
      <c r="D170">
        <v>72</v>
      </c>
      <c r="E170" t="s">
        <v>1856</v>
      </c>
      <c r="F170">
        <v>7210</v>
      </c>
      <c r="G170" t="s">
        <v>1857</v>
      </c>
      <c r="H170" t="s">
        <v>1377</v>
      </c>
      <c r="I170" t="s">
        <v>1340</v>
      </c>
    </row>
    <row r="171" spans="1:9" x14ac:dyDescent="0.25">
      <c r="A171">
        <v>170</v>
      </c>
      <c r="B171" t="s">
        <v>1858</v>
      </c>
      <c r="C171" t="s">
        <v>1342</v>
      </c>
      <c r="D171">
        <v>57</v>
      </c>
      <c r="E171" t="s">
        <v>1859</v>
      </c>
      <c r="F171">
        <v>7133</v>
      </c>
      <c r="G171" t="s">
        <v>1860</v>
      </c>
      <c r="H171" t="s">
        <v>1396</v>
      </c>
      <c r="I171" t="s">
        <v>1340</v>
      </c>
    </row>
    <row r="172" spans="1:9" x14ac:dyDescent="0.25">
      <c r="A172">
        <v>171</v>
      </c>
      <c r="B172" t="s">
        <v>1861</v>
      </c>
      <c r="C172" t="s">
        <v>1367</v>
      </c>
      <c r="D172">
        <v>80</v>
      </c>
      <c r="E172" t="s">
        <v>1862</v>
      </c>
      <c r="F172">
        <v>6226</v>
      </c>
      <c r="G172" t="s">
        <v>1863</v>
      </c>
      <c r="H172" t="s">
        <v>1377</v>
      </c>
      <c r="I172" t="s">
        <v>1340</v>
      </c>
    </row>
    <row r="173" spans="1:9" x14ac:dyDescent="0.25">
      <c r="A173">
        <v>172</v>
      </c>
      <c r="B173" t="s">
        <v>1864</v>
      </c>
      <c r="C173" t="s">
        <v>1371</v>
      </c>
      <c r="D173">
        <v>73</v>
      </c>
      <c r="E173" t="s">
        <v>1865</v>
      </c>
      <c r="F173">
        <v>5996</v>
      </c>
      <c r="G173" t="s">
        <v>1866</v>
      </c>
      <c r="H173" t="s">
        <v>1339</v>
      </c>
      <c r="I173" t="s">
        <v>1340</v>
      </c>
    </row>
    <row r="174" spans="1:9" x14ac:dyDescent="0.25">
      <c r="A174">
        <v>173</v>
      </c>
      <c r="B174" t="s">
        <v>1867</v>
      </c>
      <c r="C174" t="s">
        <v>1411</v>
      </c>
      <c r="D174">
        <v>78</v>
      </c>
      <c r="E174" t="s">
        <v>1868</v>
      </c>
      <c r="F174">
        <v>5630</v>
      </c>
      <c r="G174" t="s">
        <v>1869</v>
      </c>
      <c r="H174" t="s">
        <v>1345</v>
      </c>
      <c r="I174" t="s">
        <v>1340</v>
      </c>
    </row>
    <row r="175" spans="1:9" x14ac:dyDescent="0.25">
      <c r="A175">
        <v>174</v>
      </c>
      <c r="B175" t="s">
        <v>1870</v>
      </c>
      <c r="C175" t="s">
        <v>1371</v>
      </c>
      <c r="D175">
        <v>68</v>
      </c>
      <c r="E175" t="s">
        <v>1871</v>
      </c>
      <c r="F175">
        <v>7668</v>
      </c>
      <c r="G175" t="s">
        <v>1872</v>
      </c>
      <c r="H175" t="s">
        <v>1377</v>
      </c>
      <c r="I175" t="s">
        <v>1340</v>
      </c>
    </row>
    <row r="176" spans="1:9" x14ac:dyDescent="0.25">
      <c r="A176">
        <v>175</v>
      </c>
      <c r="B176" t="s">
        <v>1873</v>
      </c>
      <c r="C176" t="s">
        <v>1411</v>
      </c>
      <c r="D176">
        <v>80</v>
      </c>
      <c r="E176" t="s">
        <v>1874</v>
      </c>
      <c r="F176">
        <v>3129</v>
      </c>
      <c r="G176" t="s">
        <v>1875</v>
      </c>
      <c r="H176" t="s">
        <v>1345</v>
      </c>
      <c r="I176" t="s">
        <v>1340</v>
      </c>
    </row>
    <row r="177" spans="1:9" x14ac:dyDescent="0.25">
      <c r="A177">
        <v>176</v>
      </c>
      <c r="B177" t="s">
        <v>1876</v>
      </c>
      <c r="C177" t="s">
        <v>1371</v>
      </c>
      <c r="D177">
        <v>45</v>
      </c>
      <c r="E177" t="s">
        <v>1877</v>
      </c>
      <c r="F177">
        <v>2548</v>
      </c>
      <c r="G177" t="s">
        <v>1878</v>
      </c>
      <c r="H177" t="s">
        <v>1362</v>
      </c>
      <c r="I177" t="s">
        <v>1340</v>
      </c>
    </row>
    <row r="178" spans="1:9" x14ac:dyDescent="0.25">
      <c r="A178">
        <v>177</v>
      </c>
      <c r="B178" t="s">
        <v>1879</v>
      </c>
      <c r="C178" t="s">
        <v>1342</v>
      </c>
      <c r="D178">
        <v>25</v>
      </c>
      <c r="E178" t="s">
        <v>1880</v>
      </c>
      <c r="F178">
        <v>3673</v>
      </c>
      <c r="G178" t="s">
        <v>1881</v>
      </c>
      <c r="H178" t="s">
        <v>1396</v>
      </c>
      <c r="I178" t="s">
        <v>1340</v>
      </c>
    </row>
    <row r="179" spans="1:9" x14ac:dyDescent="0.25">
      <c r="A179">
        <v>178</v>
      </c>
      <c r="B179" t="s">
        <v>1882</v>
      </c>
      <c r="C179" t="s">
        <v>1367</v>
      </c>
      <c r="D179">
        <v>51</v>
      </c>
      <c r="E179" t="s">
        <v>1883</v>
      </c>
      <c r="F179">
        <v>6282</v>
      </c>
      <c r="G179" t="s">
        <v>1884</v>
      </c>
      <c r="H179" t="s">
        <v>1350</v>
      </c>
      <c r="I179" t="s">
        <v>1340</v>
      </c>
    </row>
    <row r="180" spans="1:9" x14ac:dyDescent="0.25">
      <c r="A180">
        <v>179</v>
      </c>
      <c r="B180" t="s">
        <v>1885</v>
      </c>
      <c r="C180" t="s">
        <v>1367</v>
      </c>
      <c r="D180">
        <v>52</v>
      </c>
      <c r="E180" t="s">
        <v>1886</v>
      </c>
      <c r="F180">
        <v>3399</v>
      </c>
      <c r="G180" t="s">
        <v>1887</v>
      </c>
      <c r="H180" t="s">
        <v>1355</v>
      </c>
      <c r="I180" t="s">
        <v>1340</v>
      </c>
    </row>
    <row r="181" spans="1:9" x14ac:dyDescent="0.25">
      <c r="A181">
        <v>180</v>
      </c>
      <c r="B181" t="s">
        <v>1888</v>
      </c>
      <c r="C181" t="s">
        <v>1342</v>
      </c>
      <c r="D181">
        <v>21</v>
      </c>
      <c r="E181" t="s">
        <v>1889</v>
      </c>
      <c r="F181">
        <v>932</v>
      </c>
      <c r="G181" t="s">
        <v>1890</v>
      </c>
      <c r="H181" t="s">
        <v>1377</v>
      </c>
      <c r="I181" t="s">
        <v>1340</v>
      </c>
    </row>
    <row r="182" spans="1:9" x14ac:dyDescent="0.25">
      <c r="A182">
        <v>181</v>
      </c>
      <c r="B182" t="s">
        <v>1891</v>
      </c>
      <c r="C182" t="s">
        <v>1347</v>
      </c>
      <c r="D182">
        <v>27</v>
      </c>
      <c r="E182" t="s">
        <v>1892</v>
      </c>
      <c r="F182">
        <v>1017</v>
      </c>
      <c r="G182" t="s">
        <v>1893</v>
      </c>
      <c r="H182" t="s">
        <v>1339</v>
      </c>
      <c r="I182" t="s">
        <v>1340</v>
      </c>
    </row>
    <row r="183" spans="1:9" x14ac:dyDescent="0.25">
      <c r="A183">
        <v>182</v>
      </c>
      <c r="B183" t="s">
        <v>1894</v>
      </c>
      <c r="C183" t="s">
        <v>1371</v>
      </c>
      <c r="D183">
        <v>80</v>
      </c>
      <c r="E183" t="s">
        <v>1895</v>
      </c>
      <c r="F183">
        <v>2147</v>
      </c>
      <c r="G183" t="s">
        <v>1896</v>
      </c>
      <c r="H183" t="s">
        <v>1355</v>
      </c>
      <c r="I183" t="s">
        <v>1340</v>
      </c>
    </row>
    <row r="184" spans="1:9" x14ac:dyDescent="0.25">
      <c r="A184">
        <v>183</v>
      </c>
      <c r="B184" t="s">
        <v>1897</v>
      </c>
      <c r="C184" t="s">
        <v>1336</v>
      </c>
      <c r="D184">
        <v>44</v>
      </c>
      <c r="E184" t="s">
        <v>1898</v>
      </c>
      <c r="F184">
        <v>9583</v>
      </c>
      <c r="G184" t="s">
        <v>1899</v>
      </c>
      <c r="H184" t="s">
        <v>1355</v>
      </c>
      <c r="I184" t="s">
        <v>1340</v>
      </c>
    </row>
    <row r="185" spans="1:9" x14ac:dyDescent="0.25">
      <c r="A185">
        <v>184</v>
      </c>
      <c r="B185" t="s">
        <v>1900</v>
      </c>
      <c r="C185" t="s">
        <v>1352</v>
      </c>
      <c r="D185">
        <v>43</v>
      </c>
      <c r="E185" t="s">
        <v>1901</v>
      </c>
      <c r="F185">
        <v>8107</v>
      </c>
      <c r="G185" t="s">
        <v>1902</v>
      </c>
      <c r="H185" t="s">
        <v>1355</v>
      </c>
      <c r="I185" t="s">
        <v>1340</v>
      </c>
    </row>
    <row r="186" spans="1:9" x14ac:dyDescent="0.25">
      <c r="A186">
        <v>185</v>
      </c>
      <c r="B186" t="s">
        <v>1903</v>
      </c>
      <c r="C186" t="s">
        <v>1347</v>
      </c>
      <c r="D186">
        <v>67</v>
      </c>
      <c r="E186" t="s">
        <v>1904</v>
      </c>
      <c r="F186">
        <v>4337</v>
      </c>
      <c r="G186" t="s">
        <v>1905</v>
      </c>
      <c r="H186" t="s">
        <v>1396</v>
      </c>
      <c r="I186" t="s">
        <v>1340</v>
      </c>
    </row>
    <row r="187" spans="1:9" x14ac:dyDescent="0.25">
      <c r="A187">
        <v>186</v>
      </c>
      <c r="B187" t="s">
        <v>1906</v>
      </c>
      <c r="C187" t="s">
        <v>1411</v>
      </c>
      <c r="D187">
        <v>63</v>
      </c>
      <c r="E187" t="s">
        <v>1907</v>
      </c>
      <c r="F187">
        <v>5963</v>
      </c>
      <c r="G187" t="s">
        <v>1908</v>
      </c>
      <c r="H187" t="s">
        <v>1377</v>
      </c>
      <c r="I187" t="s">
        <v>1340</v>
      </c>
    </row>
    <row r="188" spans="1:9" x14ac:dyDescent="0.25">
      <c r="A188">
        <v>187</v>
      </c>
      <c r="B188" t="s">
        <v>1909</v>
      </c>
      <c r="C188" t="s">
        <v>1342</v>
      </c>
      <c r="D188">
        <v>70</v>
      </c>
      <c r="E188" t="s">
        <v>1910</v>
      </c>
      <c r="F188">
        <v>1007</v>
      </c>
      <c r="G188" t="s">
        <v>1911</v>
      </c>
      <c r="H188" t="s">
        <v>1355</v>
      </c>
      <c r="I188" t="s">
        <v>1340</v>
      </c>
    </row>
    <row r="189" spans="1:9" x14ac:dyDescent="0.25">
      <c r="A189">
        <v>188</v>
      </c>
      <c r="B189" t="s">
        <v>1912</v>
      </c>
      <c r="C189" t="s">
        <v>1367</v>
      </c>
      <c r="D189">
        <v>23</v>
      </c>
      <c r="E189" t="s">
        <v>1913</v>
      </c>
      <c r="F189">
        <v>5769</v>
      </c>
      <c r="G189" t="s">
        <v>1914</v>
      </c>
      <c r="H189" t="s">
        <v>1396</v>
      </c>
      <c r="I189" t="s">
        <v>1340</v>
      </c>
    </row>
    <row r="190" spans="1:9" x14ac:dyDescent="0.25">
      <c r="A190">
        <v>189</v>
      </c>
      <c r="B190" t="s">
        <v>1915</v>
      </c>
      <c r="C190" t="s">
        <v>1352</v>
      </c>
      <c r="D190">
        <v>28</v>
      </c>
      <c r="E190" t="s">
        <v>1916</v>
      </c>
      <c r="F190">
        <v>3678</v>
      </c>
      <c r="G190" t="s">
        <v>1917</v>
      </c>
      <c r="H190" t="s">
        <v>1377</v>
      </c>
      <c r="I190" t="s">
        <v>1340</v>
      </c>
    </row>
    <row r="191" spans="1:9" x14ac:dyDescent="0.25">
      <c r="A191">
        <v>190</v>
      </c>
      <c r="B191" t="s">
        <v>1918</v>
      </c>
      <c r="C191" t="s">
        <v>1367</v>
      </c>
      <c r="D191">
        <v>58</v>
      </c>
      <c r="E191" t="s">
        <v>1919</v>
      </c>
      <c r="F191">
        <v>5518</v>
      </c>
      <c r="G191" t="s">
        <v>1920</v>
      </c>
      <c r="H191" t="s">
        <v>1350</v>
      </c>
      <c r="I191" t="s">
        <v>1340</v>
      </c>
    </row>
    <row r="192" spans="1:9" x14ac:dyDescent="0.25">
      <c r="A192">
        <v>191</v>
      </c>
      <c r="B192" t="s">
        <v>1921</v>
      </c>
      <c r="C192" t="s">
        <v>1367</v>
      </c>
      <c r="D192">
        <v>76</v>
      </c>
      <c r="E192" t="s">
        <v>1922</v>
      </c>
      <c r="F192">
        <v>5036</v>
      </c>
      <c r="G192" t="s">
        <v>1923</v>
      </c>
      <c r="H192" t="s">
        <v>1339</v>
      </c>
      <c r="I192" t="s">
        <v>1340</v>
      </c>
    </row>
    <row r="193" spans="1:9" x14ac:dyDescent="0.25">
      <c r="A193">
        <v>192</v>
      </c>
      <c r="B193" t="s">
        <v>1924</v>
      </c>
      <c r="C193" t="s">
        <v>1336</v>
      </c>
      <c r="D193">
        <v>63</v>
      </c>
      <c r="E193" t="s">
        <v>1925</v>
      </c>
      <c r="F193">
        <v>4239</v>
      </c>
      <c r="G193" t="s">
        <v>1926</v>
      </c>
      <c r="H193" t="s">
        <v>1414</v>
      </c>
      <c r="I193" t="s">
        <v>1340</v>
      </c>
    </row>
    <row r="194" spans="1:9" x14ac:dyDescent="0.25">
      <c r="A194">
        <v>193</v>
      </c>
      <c r="B194" t="s">
        <v>1927</v>
      </c>
      <c r="C194" t="s">
        <v>1347</v>
      </c>
      <c r="D194">
        <v>77</v>
      </c>
      <c r="E194" t="s">
        <v>1928</v>
      </c>
      <c r="F194">
        <v>8063</v>
      </c>
      <c r="G194" t="s">
        <v>1929</v>
      </c>
      <c r="H194" t="s">
        <v>1377</v>
      </c>
      <c r="I194" t="s">
        <v>1340</v>
      </c>
    </row>
    <row r="195" spans="1:9" x14ac:dyDescent="0.25">
      <c r="A195">
        <v>194</v>
      </c>
      <c r="B195" t="s">
        <v>1930</v>
      </c>
      <c r="C195" t="s">
        <v>1371</v>
      </c>
      <c r="D195">
        <v>61</v>
      </c>
      <c r="E195" t="s">
        <v>1931</v>
      </c>
      <c r="F195">
        <v>6849</v>
      </c>
      <c r="G195" t="s">
        <v>1932</v>
      </c>
      <c r="H195" t="s">
        <v>1362</v>
      </c>
      <c r="I195" t="s">
        <v>1340</v>
      </c>
    </row>
    <row r="196" spans="1:9" x14ac:dyDescent="0.25">
      <c r="A196">
        <v>195</v>
      </c>
      <c r="B196" t="s">
        <v>1933</v>
      </c>
      <c r="C196" t="s">
        <v>1342</v>
      </c>
      <c r="D196">
        <v>72</v>
      </c>
      <c r="E196" t="s">
        <v>1934</v>
      </c>
      <c r="F196">
        <v>6036</v>
      </c>
      <c r="G196" t="s">
        <v>1935</v>
      </c>
      <c r="H196" t="s">
        <v>1362</v>
      </c>
      <c r="I196" t="s">
        <v>1340</v>
      </c>
    </row>
    <row r="197" spans="1:9" x14ac:dyDescent="0.25">
      <c r="A197">
        <v>196</v>
      </c>
      <c r="B197" t="s">
        <v>1936</v>
      </c>
      <c r="C197" t="s">
        <v>1407</v>
      </c>
      <c r="D197">
        <v>25</v>
      </c>
      <c r="E197" t="s">
        <v>1937</v>
      </c>
      <c r="F197">
        <v>4911</v>
      </c>
      <c r="G197" t="s">
        <v>1938</v>
      </c>
      <c r="H197" t="s">
        <v>1345</v>
      </c>
      <c r="I197" t="s">
        <v>1340</v>
      </c>
    </row>
    <row r="198" spans="1:9" x14ac:dyDescent="0.25">
      <c r="A198">
        <v>197</v>
      </c>
      <c r="B198" t="s">
        <v>1939</v>
      </c>
      <c r="C198" t="s">
        <v>1411</v>
      </c>
      <c r="D198">
        <v>67</v>
      </c>
      <c r="E198" t="s">
        <v>1940</v>
      </c>
      <c r="F198">
        <v>3255</v>
      </c>
      <c r="G198" t="s">
        <v>1941</v>
      </c>
      <c r="H198" t="s">
        <v>1377</v>
      </c>
      <c r="I198" t="s">
        <v>1340</v>
      </c>
    </row>
    <row r="199" spans="1:9" x14ac:dyDescent="0.25">
      <c r="A199">
        <v>198</v>
      </c>
      <c r="B199" t="s">
        <v>1942</v>
      </c>
      <c r="C199" t="s">
        <v>1407</v>
      </c>
      <c r="D199">
        <v>66</v>
      </c>
      <c r="E199" t="s">
        <v>1943</v>
      </c>
      <c r="F199">
        <v>386</v>
      </c>
      <c r="G199" t="s">
        <v>1944</v>
      </c>
      <c r="H199" t="s">
        <v>1396</v>
      </c>
      <c r="I199" t="s">
        <v>1340</v>
      </c>
    </row>
    <row r="200" spans="1:9" x14ac:dyDescent="0.25">
      <c r="A200">
        <v>199</v>
      </c>
      <c r="B200" t="s">
        <v>1945</v>
      </c>
      <c r="C200" t="s">
        <v>1407</v>
      </c>
      <c r="D200">
        <v>65</v>
      </c>
      <c r="E200" t="s">
        <v>1946</v>
      </c>
      <c r="F200">
        <v>6219</v>
      </c>
      <c r="G200" t="s">
        <v>1947</v>
      </c>
      <c r="H200" t="s">
        <v>1345</v>
      </c>
      <c r="I200" t="s">
        <v>1340</v>
      </c>
    </row>
    <row r="201" spans="1:9" x14ac:dyDescent="0.25">
      <c r="A201">
        <v>200</v>
      </c>
      <c r="B201" t="s">
        <v>1948</v>
      </c>
      <c r="C201" t="s">
        <v>1407</v>
      </c>
      <c r="D201">
        <v>68</v>
      </c>
      <c r="E201" t="s">
        <v>1949</v>
      </c>
      <c r="F201">
        <v>4072</v>
      </c>
      <c r="G201" t="s">
        <v>1950</v>
      </c>
      <c r="H201" t="s">
        <v>1350</v>
      </c>
      <c r="I201" t="s">
        <v>1340</v>
      </c>
    </row>
    <row r="202" spans="1:9" x14ac:dyDescent="0.25">
      <c r="A202">
        <v>201</v>
      </c>
      <c r="B202" t="s">
        <v>1951</v>
      </c>
      <c r="C202" t="s">
        <v>1347</v>
      </c>
      <c r="D202">
        <v>58</v>
      </c>
      <c r="E202" t="s">
        <v>1952</v>
      </c>
      <c r="F202">
        <v>4396</v>
      </c>
      <c r="G202" t="s">
        <v>1953</v>
      </c>
      <c r="H202" t="s">
        <v>1350</v>
      </c>
      <c r="I202" t="s">
        <v>1340</v>
      </c>
    </row>
    <row r="203" spans="1:9" x14ac:dyDescent="0.25">
      <c r="A203">
        <v>202</v>
      </c>
      <c r="B203" t="s">
        <v>1954</v>
      </c>
      <c r="C203" t="s">
        <v>1336</v>
      </c>
      <c r="D203">
        <v>67</v>
      </c>
      <c r="E203" t="s">
        <v>1955</v>
      </c>
      <c r="F203">
        <v>6557</v>
      </c>
      <c r="G203" t="s">
        <v>1956</v>
      </c>
      <c r="H203" t="s">
        <v>1355</v>
      </c>
      <c r="I203" t="s">
        <v>1340</v>
      </c>
    </row>
    <row r="204" spans="1:9" x14ac:dyDescent="0.25">
      <c r="A204">
        <v>203</v>
      </c>
      <c r="B204" t="s">
        <v>1957</v>
      </c>
      <c r="C204" t="s">
        <v>1411</v>
      </c>
      <c r="D204">
        <v>30</v>
      </c>
      <c r="E204" t="s">
        <v>1958</v>
      </c>
      <c r="F204">
        <v>8856</v>
      </c>
      <c r="G204" t="s">
        <v>1959</v>
      </c>
      <c r="H204" t="s">
        <v>1350</v>
      </c>
      <c r="I204" t="s">
        <v>1340</v>
      </c>
    </row>
    <row r="205" spans="1:9" x14ac:dyDescent="0.25">
      <c r="A205">
        <v>204</v>
      </c>
      <c r="B205" t="s">
        <v>1960</v>
      </c>
      <c r="C205" t="s">
        <v>1336</v>
      </c>
      <c r="D205">
        <v>60</v>
      </c>
      <c r="E205" t="s">
        <v>1961</v>
      </c>
      <c r="F205">
        <v>5120</v>
      </c>
      <c r="G205" t="s">
        <v>1962</v>
      </c>
      <c r="H205" t="s">
        <v>1362</v>
      </c>
      <c r="I205" t="s">
        <v>1340</v>
      </c>
    </row>
    <row r="206" spans="1:9" x14ac:dyDescent="0.25">
      <c r="A206">
        <v>205</v>
      </c>
      <c r="B206" t="s">
        <v>1963</v>
      </c>
      <c r="C206" t="s">
        <v>1342</v>
      </c>
      <c r="D206">
        <v>23</v>
      </c>
      <c r="E206" t="s">
        <v>1964</v>
      </c>
      <c r="F206">
        <v>2345</v>
      </c>
      <c r="G206" t="s">
        <v>1965</v>
      </c>
      <c r="H206" t="s">
        <v>1345</v>
      </c>
      <c r="I206" t="s">
        <v>1340</v>
      </c>
    </row>
    <row r="207" spans="1:9" x14ac:dyDescent="0.25">
      <c r="A207">
        <v>206</v>
      </c>
      <c r="B207" t="s">
        <v>1966</v>
      </c>
      <c r="C207" t="s">
        <v>1347</v>
      </c>
      <c r="D207">
        <v>66</v>
      </c>
      <c r="E207" t="s">
        <v>1967</v>
      </c>
      <c r="F207">
        <v>2155</v>
      </c>
      <c r="G207" t="s">
        <v>1968</v>
      </c>
      <c r="H207" t="s">
        <v>1355</v>
      </c>
      <c r="I207" t="s">
        <v>1340</v>
      </c>
    </row>
    <row r="208" spans="1:9" x14ac:dyDescent="0.25">
      <c r="A208">
        <v>207</v>
      </c>
      <c r="B208" t="s">
        <v>1969</v>
      </c>
      <c r="C208" t="s">
        <v>1407</v>
      </c>
      <c r="D208">
        <v>56</v>
      </c>
      <c r="E208" t="s">
        <v>1970</v>
      </c>
      <c r="F208">
        <v>7847</v>
      </c>
      <c r="G208" t="s">
        <v>1971</v>
      </c>
      <c r="H208" t="s">
        <v>1355</v>
      </c>
      <c r="I208" t="s">
        <v>1340</v>
      </c>
    </row>
    <row r="209" spans="1:9" x14ac:dyDescent="0.25">
      <c r="A209">
        <v>208</v>
      </c>
      <c r="B209" t="s">
        <v>1972</v>
      </c>
      <c r="C209" t="s">
        <v>1352</v>
      </c>
      <c r="D209">
        <v>71</v>
      </c>
      <c r="E209" t="s">
        <v>1973</v>
      </c>
      <c r="F209">
        <v>994</v>
      </c>
      <c r="G209" t="s">
        <v>1974</v>
      </c>
      <c r="H209" t="s">
        <v>1345</v>
      </c>
      <c r="I209" t="s">
        <v>1340</v>
      </c>
    </row>
    <row r="210" spans="1:9" x14ac:dyDescent="0.25">
      <c r="A210">
        <v>209</v>
      </c>
      <c r="B210" t="s">
        <v>1975</v>
      </c>
      <c r="C210" t="s">
        <v>1336</v>
      </c>
      <c r="D210">
        <v>29</v>
      </c>
      <c r="E210" t="s">
        <v>1976</v>
      </c>
      <c r="F210">
        <v>8313</v>
      </c>
      <c r="G210" t="s">
        <v>1977</v>
      </c>
      <c r="H210" t="s">
        <v>1345</v>
      </c>
      <c r="I210" t="s">
        <v>1340</v>
      </c>
    </row>
    <row r="211" spans="1:9" x14ac:dyDescent="0.25">
      <c r="A211">
        <v>210</v>
      </c>
      <c r="B211" t="s">
        <v>1978</v>
      </c>
      <c r="C211" t="s">
        <v>1347</v>
      </c>
      <c r="D211">
        <v>79</v>
      </c>
      <c r="E211" t="s">
        <v>1979</v>
      </c>
      <c r="F211">
        <v>5663</v>
      </c>
      <c r="G211" t="s">
        <v>1980</v>
      </c>
      <c r="H211" t="s">
        <v>1362</v>
      </c>
      <c r="I211" t="s">
        <v>1340</v>
      </c>
    </row>
    <row r="212" spans="1:9" x14ac:dyDescent="0.25">
      <c r="A212">
        <v>211</v>
      </c>
      <c r="B212" t="s">
        <v>1981</v>
      </c>
      <c r="C212" t="s">
        <v>1411</v>
      </c>
      <c r="D212">
        <v>52</v>
      </c>
      <c r="E212" t="s">
        <v>1982</v>
      </c>
      <c r="F212">
        <v>4473</v>
      </c>
      <c r="G212" t="s">
        <v>1983</v>
      </c>
      <c r="H212" t="s">
        <v>1362</v>
      </c>
      <c r="I212" t="s">
        <v>1340</v>
      </c>
    </row>
    <row r="213" spans="1:9" x14ac:dyDescent="0.25">
      <c r="A213">
        <v>212</v>
      </c>
      <c r="B213" t="s">
        <v>1984</v>
      </c>
      <c r="C213" t="s">
        <v>1347</v>
      </c>
      <c r="D213">
        <v>79</v>
      </c>
      <c r="E213" t="s">
        <v>1985</v>
      </c>
      <c r="F213">
        <v>4481</v>
      </c>
      <c r="G213" t="s">
        <v>1986</v>
      </c>
      <c r="H213" t="s">
        <v>1377</v>
      </c>
      <c r="I213" t="s">
        <v>1340</v>
      </c>
    </row>
    <row r="214" spans="1:9" x14ac:dyDescent="0.25">
      <c r="A214">
        <v>213</v>
      </c>
      <c r="B214" t="s">
        <v>1987</v>
      </c>
      <c r="C214" t="s">
        <v>1347</v>
      </c>
      <c r="D214">
        <v>25</v>
      </c>
      <c r="E214" t="s">
        <v>1988</v>
      </c>
      <c r="F214">
        <v>5931</v>
      </c>
      <c r="G214" t="s">
        <v>1989</v>
      </c>
      <c r="H214" t="s">
        <v>1377</v>
      </c>
      <c r="I214" t="s">
        <v>1340</v>
      </c>
    </row>
    <row r="215" spans="1:9" x14ac:dyDescent="0.25">
      <c r="A215">
        <v>214</v>
      </c>
      <c r="B215" t="s">
        <v>1990</v>
      </c>
      <c r="C215" t="s">
        <v>1336</v>
      </c>
      <c r="D215">
        <v>55</v>
      </c>
      <c r="E215" t="s">
        <v>1991</v>
      </c>
      <c r="F215">
        <v>9750</v>
      </c>
      <c r="G215" t="s">
        <v>1992</v>
      </c>
      <c r="H215" t="s">
        <v>1355</v>
      </c>
      <c r="I215" t="s">
        <v>1340</v>
      </c>
    </row>
    <row r="216" spans="1:9" x14ac:dyDescent="0.25">
      <c r="A216">
        <v>215</v>
      </c>
      <c r="B216" t="s">
        <v>1993</v>
      </c>
      <c r="C216" t="s">
        <v>1411</v>
      </c>
      <c r="D216">
        <v>57</v>
      </c>
      <c r="E216" t="s">
        <v>1994</v>
      </c>
      <c r="F216">
        <v>3483</v>
      </c>
      <c r="G216" t="s">
        <v>1995</v>
      </c>
      <c r="H216" t="s">
        <v>1362</v>
      </c>
      <c r="I216" t="s">
        <v>1340</v>
      </c>
    </row>
    <row r="217" spans="1:9" x14ac:dyDescent="0.25">
      <c r="A217">
        <v>216</v>
      </c>
      <c r="B217" t="s">
        <v>1996</v>
      </c>
      <c r="C217" t="s">
        <v>1407</v>
      </c>
      <c r="D217">
        <v>50</v>
      </c>
      <c r="E217" t="s">
        <v>1997</v>
      </c>
      <c r="F217">
        <v>3991</v>
      </c>
      <c r="G217" t="s">
        <v>1998</v>
      </c>
      <c r="H217" t="s">
        <v>1339</v>
      </c>
      <c r="I217" t="s">
        <v>1340</v>
      </c>
    </row>
    <row r="218" spans="1:9" x14ac:dyDescent="0.25">
      <c r="A218">
        <v>217</v>
      </c>
      <c r="B218" t="s">
        <v>1999</v>
      </c>
      <c r="C218" t="s">
        <v>1352</v>
      </c>
      <c r="D218">
        <v>29</v>
      </c>
      <c r="E218" t="s">
        <v>2000</v>
      </c>
      <c r="F218">
        <v>742</v>
      </c>
      <c r="G218" t="s">
        <v>1857</v>
      </c>
      <c r="H218" t="s">
        <v>1350</v>
      </c>
      <c r="I218" t="s">
        <v>1340</v>
      </c>
    </row>
    <row r="219" spans="1:9" x14ac:dyDescent="0.25">
      <c r="A219">
        <v>218</v>
      </c>
      <c r="B219" t="s">
        <v>2001</v>
      </c>
      <c r="C219" t="s">
        <v>1411</v>
      </c>
      <c r="D219">
        <v>78</v>
      </c>
      <c r="E219" t="s">
        <v>2002</v>
      </c>
      <c r="F219">
        <v>7479</v>
      </c>
      <c r="G219" t="s">
        <v>2003</v>
      </c>
      <c r="H219" t="s">
        <v>1355</v>
      </c>
      <c r="I219" t="s">
        <v>1340</v>
      </c>
    </row>
    <row r="220" spans="1:9" x14ac:dyDescent="0.25">
      <c r="A220">
        <v>219</v>
      </c>
      <c r="B220" t="s">
        <v>2004</v>
      </c>
      <c r="C220" t="s">
        <v>1371</v>
      </c>
      <c r="D220">
        <v>44</v>
      </c>
      <c r="E220" t="s">
        <v>2005</v>
      </c>
      <c r="F220">
        <v>8174</v>
      </c>
      <c r="G220" t="s">
        <v>2006</v>
      </c>
      <c r="H220" t="s">
        <v>1414</v>
      </c>
      <c r="I220" t="s">
        <v>1340</v>
      </c>
    </row>
    <row r="221" spans="1:9" x14ac:dyDescent="0.25">
      <c r="A221">
        <v>220</v>
      </c>
      <c r="B221" t="s">
        <v>2007</v>
      </c>
      <c r="C221" t="s">
        <v>1352</v>
      </c>
      <c r="D221">
        <v>79</v>
      </c>
      <c r="E221" t="s">
        <v>2008</v>
      </c>
      <c r="F221">
        <v>1993</v>
      </c>
      <c r="G221" t="s">
        <v>2009</v>
      </c>
      <c r="H221" t="s">
        <v>1377</v>
      </c>
      <c r="I221" t="s">
        <v>1340</v>
      </c>
    </row>
    <row r="222" spans="1:9" x14ac:dyDescent="0.25">
      <c r="A222">
        <v>221</v>
      </c>
      <c r="B222" t="s">
        <v>2010</v>
      </c>
      <c r="C222" t="s">
        <v>1347</v>
      </c>
      <c r="D222">
        <v>43</v>
      </c>
      <c r="E222" t="s">
        <v>2011</v>
      </c>
      <c r="F222">
        <v>4519</v>
      </c>
      <c r="G222" t="s">
        <v>2012</v>
      </c>
      <c r="H222" t="s">
        <v>1350</v>
      </c>
      <c r="I222" t="s">
        <v>1340</v>
      </c>
    </row>
    <row r="223" spans="1:9" x14ac:dyDescent="0.25">
      <c r="A223">
        <v>222</v>
      </c>
      <c r="B223" t="s">
        <v>2013</v>
      </c>
      <c r="C223" t="s">
        <v>1371</v>
      </c>
      <c r="D223">
        <v>40</v>
      </c>
      <c r="E223" t="s">
        <v>2014</v>
      </c>
      <c r="F223">
        <v>2967</v>
      </c>
      <c r="G223" t="s">
        <v>2015</v>
      </c>
      <c r="H223" t="s">
        <v>1414</v>
      </c>
      <c r="I223" t="s">
        <v>1340</v>
      </c>
    </row>
    <row r="224" spans="1:9" x14ac:dyDescent="0.25">
      <c r="A224">
        <v>223</v>
      </c>
      <c r="B224" t="s">
        <v>2016</v>
      </c>
      <c r="C224" t="s">
        <v>1411</v>
      </c>
      <c r="D224">
        <v>51</v>
      </c>
      <c r="E224" t="s">
        <v>2017</v>
      </c>
      <c r="F224">
        <v>573</v>
      </c>
      <c r="G224" t="s">
        <v>2018</v>
      </c>
      <c r="H224" t="s">
        <v>1345</v>
      </c>
      <c r="I224" t="s">
        <v>1340</v>
      </c>
    </row>
    <row r="225" spans="1:9" x14ac:dyDescent="0.25">
      <c r="A225">
        <v>224</v>
      </c>
      <c r="B225" t="s">
        <v>2019</v>
      </c>
      <c r="C225" t="s">
        <v>1342</v>
      </c>
      <c r="D225">
        <v>78</v>
      </c>
      <c r="E225" t="s">
        <v>2020</v>
      </c>
      <c r="F225">
        <v>7744</v>
      </c>
      <c r="G225" t="s">
        <v>2021</v>
      </c>
      <c r="H225" t="s">
        <v>1362</v>
      </c>
      <c r="I225" t="s">
        <v>1340</v>
      </c>
    </row>
    <row r="226" spans="1:9" x14ac:dyDescent="0.25">
      <c r="A226">
        <v>225</v>
      </c>
      <c r="B226" t="s">
        <v>2022</v>
      </c>
      <c r="C226" t="s">
        <v>1342</v>
      </c>
      <c r="D226">
        <v>75</v>
      </c>
      <c r="E226" t="s">
        <v>2023</v>
      </c>
      <c r="F226">
        <v>4755</v>
      </c>
      <c r="G226" t="s">
        <v>2024</v>
      </c>
      <c r="H226" t="s">
        <v>1355</v>
      </c>
      <c r="I226" t="s">
        <v>1340</v>
      </c>
    </row>
    <row r="227" spans="1:9" x14ac:dyDescent="0.25">
      <c r="A227">
        <v>226</v>
      </c>
      <c r="B227" t="s">
        <v>2025</v>
      </c>
      <c r="C227" t="s">
        <v>1411</v>
      </c>
      <c r="D227">
        <v>73</v>
      </c>
      <c r="E227" t="s">
        <v>2026</v>
      </c>
      <c r="F227">
        <v>828</v>
      </c>
      <c r="G227" t="s">
        <v>2027</v>
      </c>
      <c r="H227" t="s">
        <v>1414</v>
      </c>
      <c r="I227" t="s">
        <v>1340</v>
      </c>
    </row>
    <row r="228" spans="1:9" x14ac:dyDescent="0.25">
      <c r="A228">
        <v>227</v>
      </c>
      <c r="B228" t="s">
        <v>2028</v>
      </c>
      <c r="C228" t="s">
        <v>1411</v>
      </c>
      <c r="D228">
        <v>26</v>
      </c>
      <c r="E228" t="s">
        <v>2029</v>
      </c>
      <c r="F228">
        <v>3857</v>
      </c>
      <c r="G228" t="s">
        <v>2030</v>
      </c>
      <c r="H228" t="s">
        <v>1414</v>
      </c>
      <c r="I228" t="s">
        <v>1340</v>
      </c>
    </row>
    <row r="229" spans="1:9" x14ac:dyDescent="0.25">
      <c r="A229">
        <v>228</v>
      </c>
      <c r="B229" t="s">
        <v>2031</v>
      </c>
      <c r="C229" t="s">
        <v>1336</v>
      </c>
      <c r="D229">
        <v>40</v>
      </c>
      <c r="E229" t="s">
        <v>2032</v>
      </c>
      <c r="F229">
        <v>5447</v>
      </c>
      <c r="G229" t="s">
        <v>2033</v>
      </c>
      <c r="H229" t="s">
        <v>1339</v>
      </c>
      <c r="I229" t="s">
        <v>1340</v>
      </c>
    </row>
    <row r="230" spans="1:9" x14ac:dyDescent="0.25">
      <c r="A230">
        <v>229</v>
      </c>
      <c r="B230" t="s">
        <v>2034</v>
      </c>
      <c r="C230" t="s">
        <v>1336</v>
      </c>
      <c r="D230">
        <v>20</v>
      </c>
      <c r="E230" t="s">
        <v>2035</v>
      </c>
      <c r="F230">
        <v>1344</v>
      </c>
      <c r="G230" t="s">
        <v>2036</v>
      </c>
      <c r="H230" t="s">
        <v>1350</v>
      </c>
      <c r="I230" t="s">
        <v>1340</v>
      </c>
    </row>
    <row r="231" spans="1:9" x14ac:dyDescent="0.25">
      <c r="A231">
        <v>230</v>
      </c>
      <c r="B231" t="s">
        <v>2037</v>
      </c>
      <c r="C231" t="s">
        <v>1352</v>
      </c>
      <c r="D231">
        <v>21</v>
      </c>
      <c r="E231" t="s">
        <v>2038</v>
      </c>
      <c r="F231">
        <v>7779</v>
      </c>
      <c r="G231" t="s">
        <v>2039</v>
      </c>
      <c r="H231" t="s">
        <v>1414</v>
      </c>
      <c r="I231" t="s">
        <v>1340</v>
      </c>
    </row>
    <row r="232" spans="1:9" x14ac:dyDescent="0.25">
      <c r="A232">
        <v>231</v>
      </c>
      <c r="B232" t="s">
        <v>2040</v>
      </c>
      <c r="C232" t="s">
        <v>1407</v>
      </c>
      <c r="D232">
        <v>33</v>
      </c>
      <c r="E232" t="s">
        <v>2041</v>
      </c>
      <c r="F232">
        <v>266</v>
      </c>
      <c r="G232" t="s">
        <v>2042</v>
      </c>
      <c r="H232" t="s">
        <v>1339</v>
      </c>
      <c r="I232" t="s">
        <v>1340</v>
      </c>
    </row>
    <row r="233" spans="1:9" x14ac:dyDescent="0.25">
      <c r="A233">
        <v>232</v>
      </c>
      <c r="B233" t="s">
        <v>2043</v>
      </c>
      <c r="C233" t="s">
        <v>1371</v>
      </c>
      <c r="D233">
        <v>24</v>
      </c>
      <c r="E233" t="s">
        <v>2044</v>
      </c>
      <c r="F233">
        <v>5019</v>
      </c>
      <c r="G233" t="s">
        <v>2045</v>
      </c>
      <c r="H233" t="s">
        <v>1339</v>
      </c>
      <c r="I233" t="s">
        <v>1340</v>
      </c>
    </row>
    <row r="234" spans="1:9" x14ac:dyDescent="0.25">
      <c r="A234">
        <v>233</v>
      </c>
      <c r="B234" t="s">
        <v>2046</v>
      </c>
      <c r="C234" t="s">
        <v>1367</v>
      </c>
      <c r="D234">
        <v>33</v>
      </c>
      <c r="E234" t="s">
        <v>2047</v>
      </c>
      <c r="F234">
        <v>8968</v>
      </c>
      <c r="G234" t="s">
        <v>2048</v>
      </c>
      <c r="H234" t="s">
        <v>1345</v>
      </c>
      <c r="I234" t="s">
        <v>1340</v>
      </c>
    </row>
    <row r="235" spans="1:9" x14ac:dyDescent="0.25">
      <c r="A235">
        <v>234</v>
      </c>
      <c r="B235" t="s">
        <v>2049</v>
      </c>
      <c r="C235" t="s">
        <v>1342</v>
      </c>
      <c r="D235">
        <v>37</v>
      </c>
      <c r="E235" t="s">
        <v>2050</v>
      </c>
      <c r="F235">
        <v>7368</v>
      </c>
      <c r="G235" t="s">
        <v>2051</v>
      </c>
      <c r="H235" t="s">
        <v>1396</v>
      </c>
      <c r="I235" t="s">
        <v>1340</v>
      </c>
    </row>
    <row r="236" spans="1:9" x14ac:dyDescent="0.25">
      <c r="A236">
        <v>235</v>
      </c>
      <c r="B236" t="s">
        <v>2052</v>
      </c>
      <c r="C236" t="s">
        <v>1411</v>
      </c>
      <c r="D236">
        <v>32</v>
      </c>
      <c r="E236" t="s">
        <v>2053</v>
      </c>
      <c r="F236">
        <v>7158</v>
      </c>
      <c r="G236" t="s">
        <v>2054</v>
      </c>
      <c r="H236" t="s">
        <v>1414</v>
      </c>
      <c r="I236" t="s">
        <v>1340</v>
      </c>
    </row>
    <row r="237" spans="1:9" x14ac:dyDescent="0.25">
      <c r="A237">
        <v>236</v>
      </c>
      <c r="B237" t="s">
        <v>2055</v>
      </c>
      <c r="C237" t="s">
        <v>1411</v>
      </c>
      <c r="D237">
        <v>80</v>
      </c>
      <c r="E237" t="s">
        <v>2056</v>
      </c>
      <c r="F237">
        <v>2752</v>
      </c>
      <c r="G237" t="s">
        <v>2057</v>
      </c>
      <c r="H237" t="s">
        <v>1362</v>
      </c>
      <c r="I237" t="s">
        <v>1340</v>
      </c>
    </row>
    <row r="238" spans="1:9" x14ac:dyDescent="0.25">
      <c r="A238">
        <v>237</v>
      </c>
      <c r="B238" t="s">
        <v>2058</v>
      </c>
      <c r="C238" t="s">
        <v>1367</v>
      </c>
      <c r="D238">
        <v>71</v>
      </c>
      <c r="E238" t="s">
        <v>2059</v>
      </c>
      <c r="F238">
        <v>6639</v>
      </c>
      <c r="G238" t="s">
        <v>2060</v>
      </c>
      <c r="H238" t="s">
        <v>1362</v>
      </c>
      <c r="I238" t="s">
        <v>1340</v>
      </c>
    </row>
    <row r="239" spans="1:9" x14ac:dyDescent="0.25">
      <c r="A239">
        <v>238</v>
      </c>
      <c r="B239" t="s">
        <v>2061</v>
      </c>
      <c r="C239" t="s">
        <v>1411</v>
      </c>
      <c r="D239">
        <v>30</v>
      </c>
      <c r="E239" t="s">
        <v>2062</v>
      </c>
      <c r="F239">
        <v>5289</v>
      </c>
      <c r="G239" t="s">
        <v>2063</v>
      </c>
      <c r="H239" t="s">
        <v>1414</v>
      </c>
      <c r="I239" t="s">
        <v>1340</v>
      </c>
    </row>
    <row r="240" spans="1:9" x14ac:dyDescent="0.25">
      <c r="A240">
        <v>239</v>
      </c>
      <c r="B240" t="s">
        <v>2064</v>
      </c>
      <c r="C240" t="s">
        <v>1342</v>
      </c>
      <c r="D240">
        <v>63</v>
      </c>
      <c r="E240" t="s">
        <v>2065</v>
      </c>
      <c r="F240">
        <v>1644</v>
      </c>
      <c r="G240" t="s">
        <v>2066</v>
      </c>
      <c r="H240" t="s">
        <v>1350</v>
      </c>
      <c r="I240" t="s">
        <v>1340</v>
      </c>
    </row>
    <row r="241" spans="1:9" x14ac:dyDescent="0.25">
      <c r="A241">
        <v>240</v>
      </c>
      <c r="B241" t="s">
        <v>2067</v>
      </c>
      <c r="C241" t="s">
        <v>1407</v>
      </c>
      <c r="D241">
        <v>25</v>
      </c>
      <c r="E241" t="s">
        <v>2068</v>
      </c>
      <c r="F241">
        <v>7740</v>
      </c>
      <c r="G241" t="s">
        <v>2069</v>
      </c>
      <c r="H241" t="s">
        <v>1396</v>
      </c>
      <c r="I241" t="s">
        <v>1340</v>
      </c>
    </row>
    <row r="242" spans="1:9" x14ac:dyDescent="0.25">
      <c r="A242">
        <v>241</v>
      </c>
      <c r="B242" t="s">
        <v>2070</v>
      </c>
      <c r="C242" t="s">
        <v>1352</v>
      </c>
      <c r="D242">
        <v>61</v>
      </c>
      <c r="E242" t="s">
        <v>2071</v>
      </c>
      <c r="F242">
        <v>2728</v>
      </c>
      <c r="G242" t="s">
        <v>1938</v>
      </c>
      <c r="H242" t="s">
        <v>1355</v>
      </c>
      <c r="I242" t="s">
        <v>1340</v>
      </c>
    </row>
    <row r="243" spans="1:9" x14ac:dyDescent="0.25">
      <c r="A243">
        <v>242</v>
      </c>
      <c r="B243" t="s">
        <v>2072</v>
      </c>
      <c r="C243" t="s">
        <v>1407</v>
      </c>
      <c r="D243">
        <v>28</v>
      </c>
      <c r="E243" t="s">
        <v>2073</v>
      </c>
      <c r="F243">
        <v>4787</v>
      </c>
      <c r="G243" t="s">
        <v>2074</v>
      </c>
      <c r="H243" t="s">
        <v>1355</v>
      </c>
      <c r="I243" t="s">
        <v>1340</v>
      </c>
    </row>
    <row r="244" spans="1:9" x14ac:dyDescent="0.25">
      <c r="A244">
        <v>243</v>
      </c>
      <c r="B244" t="s">
        <v>2075</v>
      </c>
      <c r="C244" t="s">
        <v>1336</v>
      </c>
      <c r="D244">
        <v>20</v>
      </c>
      <c r="E244" t="s">
        <v>2076</v>
      </c>
      <c r="F244">
        <v>7136</v>
      </c>
      <c r="G244" t="s">
        <v>2077</v>
      </c>
      <c r="H244" t="s">
        <v>1362</v>
      </c>
      <c r="I244" t="s">
        <v>1340</v>
      </c>
    </row>
    <row r="245" spans="1:9" x14ac:dyDescent="0.25">
      <c r="A245">
        <v>244</v>
      </c>
      <c r="B245" t="s">
        <v>2078</v>
      </c>
      <c r="C245" t="s">
        <v>1371</v>
      </c>
      <c r="D245">
        <v>38</v>
      </c>
      <c r="E245" t="s">
        <v>2079</v>
      </c>
      <c r="F245">
        <v>6354</v>
      </c>
      <c r="G245" t="s">
        <v>2080</v>
      </c>
      <c r="H245" t="s">
        <v>1396</v>
      </c>
      <c r="I245" t="s">
        <v>1340</v>
      </c>
    </row>
    <row r="246" spans="1:9" x14ac:dyDescent="0.25">
      <c r="A246">
        <v>245</v>
      </c>
      <c r="B246" t="s">
        <v>2081</v>
      </c>
      <c r="C246" t="s">
        <v>1352</v>
      </c>
      <c r="D246">
        <v>36</v>
      </c>
      <c r="E246" t="s">
        <v>2082</v>
      </c>
      <c r="F246">
        <v>3849</v>
      </c>
      <c r="G246" t="s">
        <v>2083</v>
      </c>
      <c r="H246" t="s">
        <v>1396</v>
      </c>
      <c r="I246" t="s">
        <v>1340</v>
      </c>
    </row>
    <row r="247" spans="1:9" x14ac:dyDescent="0.25">
      <c r="A247">
        <v>246</v>
      </c>
      <c r="B247" t="s">
        <v>2084</v>
      </c>
      <c r="C247" t="s">
        <v>1352</v>
      </c>
      <c r="D247">
        <v>40</v>
      </c>
      <c r="E247" t="s">
        <v>2085</v>
      </c>
      <c r="F247">
        <v>8484</v>
      </c>
      <c r="G247" t="s">
        <v>2086</v>
      </c>
      <c r="H247" t="s">
        <v>1414</v>
      </c>
      <c r="I247" t="s">
        <v>1340</v>
      </c>
    </row>
    <row r="248" spans="1:9" x14ac:dyDescent="0.25">
      <c r="A248">
        <v>247</v>
      </c>
      <c r="B248" t="s">
        <v>2087</v>
      </c>
      <c r="C248" t="s">
        <v>1336</v>
      </c>
      <c r="D248">
        <v>57</v>
      </c>
      <c r="E248" t="s">
        <v>2088</v>
      </c>
      <c r="F248">
        <v>5680</v>
      </c>
      <c r="G248" t="s">
        <v>2089</v>
      </c>
      <c r="H248" t="s">
        <v>1396</v>
      </c>
      <c r="I248" t="s">
        <v>1340</v>
      </c>
    </row>
    <row r="249" spans="1:9" x14ac:dyDescent="0.25">
      <c r="A249">
        <v>248</v>
      </c>
      <c r="B249" t="s">
        <v>2090</v>
      </c>
      <c r="C249" t="s">
        <v>1347</v>
      </c>
      <c r="D249">
        <v>38</v>
      </c>
      <c r="E249" t="s">
        <v>2091</v>
      </c>
      <c r="F249">
        <v>4463</v>
      </c>
      <c r="G249" t="s">
        <v>2092</v>
      </c>
      <c r="H249" t="s">
        <v>1339</v>
      </c>
      <c r="I249" t="s">
        <v>1340</v>
      </c>
    </row>
    <row r="250" spans="1:9" x14ac:dyDescent="0.25">
      <c r="A250">
        <v>249</v>
      </c>
      <c r="B250" t="s">
        <v>2093</v>
      </c>
      <c r="C250" t="s">
        <v>1367</v>
      </c>
      <c r="D250">
        <v>59</v>
      </c>
      <c r="E250" t="s">
        <v>2094</v>
      </c>
      <c r="F250">
        <v>842</v>
      </c>
      <c r="G250" t="s">
        <v>2095</v>
      </c>
      <c r="H250" t="s">
        <v>1396</v>
      </c>
      <c r="I250" t="s">
        <v>1340</v>
      </c>
    </row>
    <row r="251" spans="1:9" x14ac:dyDescent="0.25">
      <c r="A251">
        <v>250</v>
      </c>
      <c r="B251" t="s">
        <v>2096</v>
      </c>
      <c r="C251" t="s">
        <v>1347</v>
      </c>
      <c r="D251">
        <v>23</v>
      </c>
      <c r="E251" t="s">
        <v>2097</v>
      </c>
      <c r="F251">
        <v>9549</v>
      </c>
      <c r="G251" t="s">
        <v>2098</v>
      </c>
      <c r="H251" t="s">
        <v>1355</v>
      </c>
      <c r="I251" t="s">
        <v>1340</v>
      </c>
    </row>
    <row r="252" spans="1:9" x14ac:dyDescent="0.25">
      <c r="A252">
        <v>251</v>
      </c>
      <c r="B252" t="s">
        <v>2099</v>
      </c>
      <c r="C252" t="s">
        <v>1336</v>
      </c>
      <c r="D252">
        <v>78</v>
      </c>
      <c r="E252" t="s">
        <v>2100</v>
      </c>
      <c r="F252">
        <v>8520</v>
      </c>
      <c r="G252" t="s">
        <v>2101</v>
      </c>
      <c r="H252" t="s">
        <v>1350</v>
      </c>
      <c r="I252" t="s">
        <v>1340</v>
      </c>
    </row>
    <row r="253" spans="1:9" x14ac:dyDescent="0.25">
      <c r="A253">
        <v>252</v>
      </c>
      <c r="B253" t="s">
        <v>2102</v>
      </c>
      <c r="C253" t="s">
        <v>1347</v>
      </c>
      <c r="D253">
        <v>44</v>
      </c>
      <c r="E253" t="s">
        <v>2103</v>
      </c>
      <c r="F253">
        <v>9494</v>
      </c>
      <c r="G253" t="s">
        <v>2104</v>
      </c>
      <c r="H253" t="s">
        <v>1377</v>
      </c>
      <c r="I253" t="s">
        <v>1340</v>
      </c>
    </row>
    <row r="254" spans="1:9" x14ac:dyDescent="0.25">
      <c r="A254">
        <v>253</v>
      </c>
      <c r="B254" t="s">
        <v>2105</v>
      </c>
      <c r="C254" t="s">
        <v>1352</v>
      </c>
      <c r="D254">
        <v>48</v>
      </c>
      <c r="E254" t="s">
        <v>2106</v>
      </c>
      <c r="F254">
        <v>3190</v>
      </c>
      <c r="G254" t="s">
        <v>2107</v>
      </c>
      <c r="H254" t="s">
        <v>1339</v>
      </c>
      <c r="I254" t="s">
        <v>1340</v>
      </c>
    </row>
    <row r="255" spans="1:9" x14ac:dyDescent="0.25">
      <c r="A255">
        <v>254</v>
      </c>
      <c r="B255" t="s">
        <v>2108</v>
      </c>
      <c r="C255" t="s">
        <v>1371</v>
      </c>
      <c r="D255">
        <v>44</v>
      </c>
      <c r="E255" t="s">
        <v>2109</v>
      </c>
      <c r="F255">
        <v>8170</v>
      </c>
      <c r="G255" t="s">
        <v>2110</v>
      </c>
      <c r="H255" t="s">
        <v>1355</v>
      </c>
      <c r="I255" t="s">
        <v>1340</v>
      </c>
    </row>
    <row r="256" spans="1:9" x14ac:dyDescent="0.25">
      <c r="A256">
        <v>255</v>
      </c>
      <c r="B256" t="s">
        <v>2111</v>
      </c>
      <c r="C256" t="s">
        <v>1347</v>
      </c>
      <c r="D256">
        <v>29</v>
      </c>
      <c r="E256" t="s">
        <v>2112</v>
      </c>
      <c r="F256">
        <v>4733</v>
      </c>
      <c r="G256" t="s">
        <v>2113</v>
      </c>
      <c r="H256" t="s">
        <v>1377</v>
      </c>
      <c r="I256" t="s">
        <v>1340</v>
      </c>
    </row>
    <row r="257" spans="1:9" x14ac:dyDescent="0.25">
      <c r="A257">
        <v>256</v>
      </c>
      <c r="B257" t="s">
        <v>2114</v>
      </c>
      <c r="C257" t="s">
        <v>1352</v>
      </c>
      <c r="D257">
        <v>46</v>
      </c>
      <c r="E257" t="s">
        <v>2115</v>
      </c>
      <c r="F257">
        <v>9007</v>
      </c>
      <c r="G257" t="s">
        <v>2116</v>
      </c>
      <c r="H257" t="s">
        <v>1350</v>
      </c>
      <c r="I257" t="s">
        <v>1340</v>
      </c>
    </row>
    <row r="258" spans="1:9" x14ac:dyDescent="0.25">
      <c r="A258">
        <v>257</v>
      </c>
      <c r="B258" t="s">
        <v>2117</v>
      </c>
      <c r="C258" t="s">
        <v>1342</v>
      </c>
      <c r="D258">
        <v>61</v>
      </c>
      <c r="E258" t="s">
        <v>2118</v>
      </c>
      <c r="F258">
        <v>1166</v>
      </c>
      <c r="G258" t="s">
        <v>2119</v>
      </c>
      <c r="H258" t="s">
        <v>1350</v>
      </c>
      <c r="I258" t="s">
        <v>1340</v>
      </c>
    </row>
    <row r="259" spans="1:9" x14ac:dyDescent="0.25">
      <c r="A259">
        <v>258</v>
      </c>
      <c r="B259" t="s">
        <v>2120</v>
      </c>
      <c r="C259" t="s">
        <v>1336</v>
      </c>
      <c r="D259">
        <v>62</v>
      </c>
      <c r="E259" t="s">
        <v>2121</v>
      </c>
      <c r="F259">
        <v>1252</v>
      </c>
      <c r="G259" t="s">
        <v>2122</v>
      </c>
      <c r="H259" t="s">
        <v>1355</v>
      </c>
      <c r="I259" t="s">
        <v>1340</v>
      </c>
    </row>
    <row r="260" spans="1:9" x14ac:dyDescent="0.25">
      <c r="A260">
        <v>259</v>
      </c>
      <c r="B260" t="s">
        <v>2123</v>
      </c>
      <c r="C260" t="s">
        <v>1352</v>
      </c>
      <c r="D260">
        <v>78</v>
      </c>
      <c r="E260" t="s">
        <v>2124</v>
      </c>
      <c r="F260">
        <v>752</v>
      </c>
      <c r="G260" t="s">
        <v>2125</v>
      </c>
      <c r="H260" t="s">
        <v>1362</v>
      </c>
      <c r="I260" t="s">
        <v>1340</v>
      </c>
    </row>
    <row r="261" spans="1:9" x14ac:dyDescent="0.25">
      <c r="A261">
        <v>260</v>
      </c>
      <c r="B261" t="s">
        <v>2126</v>
      </c>
      <c r="C261" t="s">
        <v>1336</v>
      </c>
      <c r="D261">
        <v>27</v>
      </c>
      <c r="E261" t="s">
        <v>2127</v>
      </c>
      <c r="F261">
        <v>3012</v>
      </c>
      <c r="G261" t="s">
        <v>2128</v>
      </c>
      <c r="H261" t="s">
        <v>1414</v>
      </c>
      <c r="I261" t="s">
        <v>1340</v>
      </c>
    </row>
    <row r="262" spans="1:9" x14ac:dyDescent="0.25">
      <c r="A262">
        <v>261</v>
      </c>
      <c r="B262" t="s">
        <v>2129</v>
      </c>
      <c r="C262" t="s">
        <v>1352</v>
      </c>
      <c r="D262">
        <v>61</v>
      </c>
      <c r="E262" t="s">
        <v>2130</v>
      </c>
      <c r="F262">
        <v>7322</v>
      </c>
      <c r="G262" t="s">
        <v>2131</v>
      </c>
      <c r="H262" t="s">
        <v>1355</v>
      </c>
      <c r="I262" t="s">
        <v>1340</v>
      </c>
    </row>
    <row r="263" spans="1:9" x14ac:dyDescent="0.25">
      <c r="A263">
        <v>262</v>
      </c>
      <c r="B263" t="s">
        <v>2132</v>
      </c>
      <c r="C263" t="s">
        <v>1342</v>
      </c>
      <c r="D263">
        <v>34</v>
      </c>
      <c r="E263" t="s">
        <v>2133</v>
      </c>
      <c r="F263">
        <v>1633</v>
      </c>
      <c r="G263" t="s">
        <v>2134</v>
      </c>
      <c r="H263" t="s">
        <v>1339</v>
      </c>
      <c r="I263" t="s">
        <v>1340</v>
      </c>
    </row>
    <row r="264" spans="1:9" x14ac:dyDescent="0.25">
      <c r="A264">
        <v>263</v>
      </c>
      <c r="B264" t="s">
        <v>2135</v>
      </c>
      <c r="C264" t="s">
        <v>1342</v>
      </c>
      <c r="D264">
        <v>22</v>
      </c>
      <c r="E264" t="s">
        <v>2136</v>
      </c>
      <c r="F264">
        <v>4122</v>
      </c>
      <c r="G264" t="s">
        <v>2137</v>
      </c>
      <c r="H264" t="s">
        <v>1377</v>
      </c>
      <c r="I264" t="s">
        <v>1340</v>
      </c>
    </row>
    <row r="265" spans="1:9" x14ac:dyDescent="0.25">
      <c r="A265">
        <v>264</v>
      </c>
      <c r="B265" t="s">
        <v>2138</v>
      </c>
      <c r="C265" t="s">
        <v>1371</v>
      </c>
      <c r="D265">
        <v>40</v>
      </c>
      <c r="E265" t="s">
        <v>2139</v>
      </c>
      <c r="F265">
        <v>7266</v>
      </c>
      <c r="G265" t="s">
        <v>2140</v>
      </c>
      <c r="H265" t="s">
        <v>1355</v>
      </c>
      <c r="I265" t="s">
        <v>1340</v>
      </c>
    </row>
    <row r="266" spans="1:9" x14ac:dyDescent="0.25">
      <c r="A266">
        <v>265</v>
      </c>
      <c r="B266" t="s">
        <v>2141</v>
      </c>
      <c r="C266" t="s">
        <v>1371</v>
      </c>
      <c r="D266">
        <v>52</v>
      </c>
      <c r="E266" t="s">
        <v>2142</v>
      </c>
      <c r="F266">
        <v>5072</v>
      </c>
      <c r="G266" t="s">
        <v>2143</v>
      </c>
      <c r="H266" t="s">
        <v>1414</v>
      </c>
      <c r="I266" t="s">
        <v>1340</v>
      </c>
    </row>
    <row r="267" spans="1:9" x14ac:dyDescent="0.25">
      <c r="A267">
        <v>266</v>
      </c>
      <c r="B267" t="s">
        <v>2144</v>
      </c>
      <c r="C267" t="s">
        <v>1411</v>
      </c>
      <c r="D267">
        <v>55</v>
      </c>
      <c r="E267" t="s">
        <v>2145</v>
      </c>
      <c r="F267">
        <v>7685</v>
      </c>
      <c r="G267" t="s">
        <v>2146</v>
      </c>
      <c r="H267" t="s">
        <v>1362</v>
      </c>
      <c r="I267" t="s">
        <v>1340</v>
      </c>
    </row>
    <row r="268" spans="1:9" x14ac:dyDescent="0.25">
      <c r="A268">
        <v>267</v>
      </c>
      <c r="B268" t="s">
        <v>2147</v>
      </c>
      <c r="C268" t="s">
        <v>1352</v>
      </c>
      <c r="D268">
        <v>45</v>
      </c>
      <c r="E268" t="s">
        <v>2148</v>
      </c>
      <c r="F268">
        <v>938</v>
      </c>
      <c r="G268" t="s">
        <v>2149</v>
      </c>
      <c r="H268" t="s">
        <v>1377</v>
      </c>
      <c r="I268" t="s">
        <v>1340</v>
      </c>
    </row>
    <row r="269" spans="1:9" x14ac:dyDescent="0.25">
      <c r="A269">
        <v>268</v>
      </c>
      <c r="B269" t="s">
        <v>2150</v>
      </c>
      <c r="C269" t="s">
        <v>1371</v>
      </c>
      <c r="D269">
        <v>47</v>
      </c>
      <c r="E269" t="s">
        <v>2151</v>
      </c>
      <c r="F269">
        <v>3668</v>
      </c>
      <c r="G269" t="s">
        <v>2152</v>
      </c>
      <c r="H269" t="s">
        <v>1345</v>
      </c>
      <c r="I269" t="s">
        <v>1340</v>
      </c>
    </row>
    <row r="270" spans="1:9" x14ac:dyDescent="0.25">
      <c r="A270">
        <v>269</v>
      </c>
      <c r="B270" t="s">
        <v>2153</v>
      </c>
      <c r="C270" t="s">
        <v>1352</v>
      </c>
      <c r="D270">
        <v>20</v>
      </c>
      <c r="E270" t="s">
        <v>2154</v>
      </c>
      <c r="F270">
        <v>2332</v>
      </c>
      <c r="G270" t="s">
        <v>2155</v>
      </c>
      <c r="H270" t="s">
        <v>1362</v>
      </c>
      <c r="I270" t="s">
        <v>1340</v>
      </c>
    </row>
    <row r="271" spans="1:9" x14ac:dyDescent="0.25">
      <c r="A271">
        <v>270</v>
      </c>
      <c r="B271" t="s">
        <v>2156</v>
      </c>
      <c r="C271" t="s">
        <v>1352</v>
      </c>
      <c r="D271">
        <v>47</v>
      </c>
      <c r="E271" t="s">
        <v>2157</v>
      </c>
      <c r="F271">
        <v>7214</v>
      </c>
      <c r="G271" t="s">
        <v>2158</v>
      </c>
      <c r="H271" t="s">
        <v>1350</v>
      </c>
      <c r="I271" t="s">
        <v>1340</v>
      </c>
    </row>
    <row r="272" spans="1:9" x14ac:dyDescent="0.25">
      <c r="A272">
        <v>271</v>
      </c>
      <c r="B272" t="s">
        <v>2159</v>
      </c>
      <c r="C272" t="s">
        <v>1407</v>
      </c>
      <c r="D272">
        <v>30</v>
      </c>
      <c r="E272" t="s">
        <v>2160</v>
      </c>
      <c r="F272">
        <v>3042</v>
      </c>
      <c r="G272" t="s">
        <v>2161</v>
      </c>
      <c r="H272" t="s">
        <v>1339</v>
      </c>
      <c r="I272" t="s">
        <v>1340</v>
      </c>
    </row>
    <row r="273" spans="1:9" x14ac:dyDescent="0.25">
      <c r="A273">
        <v>272</v>
      </c>
      <c r="B273" t="s">
        <v>2162</v>
      </c>
      <c r="C273" t="s">
        <v>1407</v>
      </c>
      <c r="D273">
        <v>22</v>
      </c>
      <c r="E273" t="s">
        <v>2163</v>
      </c>
      <c r="F273">
        <v>4499</v>
      </c>
      <c r="G273" t="s">
        <v>2164</v>
      </c>
      <c r="H273" t="s">
        <v>1396</v>
      </c>
      <c r="I273" t="s">
        <v>1340</v>
      </c>
    </row>
    <row r="274" spans="1:9" x14ac:dyDescent="0.25">
      <c r="A274">
        <v>273</v>
      </c>
      <c r="B274" t="s">
        <v>2165</v>
      </c>
      <c r="C274" t="s">
        <v>1352</v>
      </c>
      <c r="D274">
        <v>46</v>
      </c>
      <c r="E274" t="s">
        <v>2166</v>
      </c>
      <c r="F274">
        <v>1660</v>
      </c>
      <c r="G274" t="s">
        <v>2167</v>
      </c>
      <c r="H274" t="s">
        <v>1339</v>
      </c>
      <c r="I274" t="s">
        <v>1340</v>
      </c>
    </row>
    <row r="275" spans="1:9" x14ac:dyDescent="0.25">
      <c r="A275">
        <v>274</v>
      </c>
      <c r="B275" t="s">
        <v>2168</v>
      </c>
      <c r="C275" t="s">
        <v>1347</v>
      </c>
      <c r="D275">
        <v>60</v>
      </c>
      <c r="E275" t="s">
        <v>2169</v>
      </c>
      <c r="F275">
        <v>9611</v>
      </c>
      <c r="G275" t="s">
        <v>2170</v>
      </c>
      <c r="H275" t="s">
        <v>1362</v>
      </c>
      <c r="I275" t="s">
        <v>1340</v>
      </c>
    </row>
    <row r="276" spans="1:9" x14ac:dyDescent="0.25">
      <c r="A276">
        <v>275</v>
      </c>
      <c r="B276" t="s">
        <v>2171</v>
      </c>
      <c r="C276" t="s">
        <v>1336</v>
      </c>
      <c r="D276">
        <v>62</v>
      </c>
      <c r="E276" t="s">
        <v>2172</v>
      </c>
      <c r="F276">
        <v>1809</v>
      </c>
      <c r="G276" t="s">
        <v>2173</v>
      </c>
      <c r="H276" t="s">
        <v>1355</v>
      </c>
      <c r="I276" t="s">
        <v>1340</v>
      </c>
    </row>
    <row r="277" spans="1:9" x14ac:dyDescent="0.25">
      <c r="A277">
        <v>276</v>
      </c>
      <c r="B277" t="s">
        <v>2174</v>
      </c>
      <c r="C277" t="s">
        <v>1342</v>
      </c>
      <c r="D277">
        <v>56</v>
      </c>
      <c r="E277" t="s">
        <v>2175</v>
      </c>
      <c r="F277">
        <v>9665</v>
      </c>
      <c r="G277" t="s">
        <v>2176</v>
      </c>
      <c r="H277" t="s">
        <v>1396</v>
      </c>
      <c r="I277" t="s">
        <v>1340</v>
      </c>
    </row>
    <row r="278" spans="1:9" x14ac:dyDescent="0.25">
      <c r="A278">
        <v>277</v>
      </c>
      <c r="B278" t="s">
        <v>2177</v>
      </c>
      <c r="C278" t="s">
        <v>1411</v>
      </c>
      <c r="D278">
        <v>62</v>
      </c>
      <c r="E278" t="s">
        <v>2178</v>
      </c>
      <c r="F278">
        <v>134</v>
      </c>
      <c r="G278" t="s">
        <v>2179</v>
      </c>
      <c r="H278" t="s">
        <v>1362</v>
      </c>
      <c r="I278" t="s">
        <v>1340</v>
      </c>
    </row>
    <row r="279" spans="1:9" x14ac:dyDescent="0.25">
      <c r="A279">
        <v>278</v>
      </c>
      <c r="B279" t="s">
        <v>2180</v>
      </c>
      <c r="C279" t="s">
        <v>1411</v>
      </c>
      <c r="D279">
        <v>73</v>
      </c>
      <c r="E279" t="s">
        <v>2181</v>
      </c>
      <c r="F279">
        <v>8967</v>
      </c>
      <c r="G279" t="s">
        <v>2182</v>
      </c>
      <c r="H279" t="s">
        <v>1355</v>
      </c>
      <c r="I279" t="s">
        <v>1340</v>
      </c>
    </row>
    <row r="280" spans="1:9" x14ac:dyDescent="0.25">
      <c r="A280">
        <v>279</v>
      </c>
      <c r="B280" t="s">
        <v>2183</v>
      </c>
      <c r="C280" t="s">
        <v>1352</v>
      </c>
      <c r="D280">
        <v>48</v>
      </c>
      <c r="E280" t="s">
        <v>2184</v>
      </c>
      <c r="F280">
        <v>5536</v>
      </c>
      <c r="G280" t="s">
        <v>2185</v>
      </c>
      <c r="H280" t="s">
        <v>1339</v>
      </c>
      <c r="I280" t="s">
        <v>1340</v>
      </c>
    </row>
    <row r="281" spans="1:9" x14ac:dyDescent="0.25">
      <c r="A281">
        <v>280</v>
      </c>
      <c r="B281" t="s">
        <v>2186</v>
      </c>
      <c r="C281" t="s">
        <v>1411</v>
      </c>
      <c r="D281">
        <v>50</v>
      </c>
      <c r="E281" t="s">
        <v>2187</v>
      </c>
      <c r="F281">
        <v>4750</v>
      </c>
      <c r="G281" t="s">
        <v>2188</v>
      </c>
      <c r="H281" t="s">
        <v>1362</v>
      </c>
      <c r="I281" t="s">
        <v>1340</v>
      </c>
    </row>
    <row r="282" spans="1:9" x14ac:dyDescent="0.25">
      <c r="A282">
        <v>281</v>
      </c>
      <c r="B282" t="s">
        <v>2189</v>
      </c>
      <c r="C282" t="s">
        <v>1342</v>
      </c>
      <c r="D282">
        <v>24</v>
      </c>
      <c r="E282" t="s">
        <v>2190</v>
      </c>
      <c r="F282">
        <v>7637</v>
      </c>
      <c r="G282" t="s">
        <v>2191</v>
      </c>
      <c r="H282" t="s">
        <v>1355</v>
      </c>
      <c r="I282" t="s">
        <v>1340</v>
      </c>
    </row>
    <row r="283" spans="1:9" x14ac:dyDescent="0.25">
      <c r="A283">
        <v>282</v>
      </c>
      <c r="B283" t="s">
        <v>2192</v>
      </c>
      <c r="C283" t="s">
        <v>1336</v>
      </c>
      <c r="D283">
        <v>59</v>
      </c>
      <c r="E283" t="s">
        <v>2193</v>
      </c>
      <c r="F283">
        <v>4527</v>
      </c>
      <c r="G283" t="s">
        <v>2194</v>
      </c>
      <c r="H283" t="s">
        <v>1350</v>
      </c>
      <c r="I283" t="s">
        <v>1340</v>
      </c>
    </row>
    <row r="284" spans="1:9" x14ac:dyDescent="0.25">
      <c r="A284">
        <v>283</v>
      </c>
      <c r="B284" t="s">
        <v>2195</v>
      </c>
      <c r="C284" t="s">
        <v>1371</v>
      </c>
      <c r="D284">
        <v>23</v>
      </c>
      <c r="E284" t="s">
        <v>2196</v>
      </c>
      <c r="F284">
        <v>1336</v>
      </c>
      <c r="G284" t="s">
        <v>2197</v>
      </c>
      <c r="H284" t="s">
        <v>1362</v>
      </c>
      <c r="I284" t="s">
        <v>1340</v>
      </c>
    </row>
    <row r="285" spans="1:9" x14ac:dyDescent="0.25">
      <c r="A285">
        <v>284</v>
      </c>
      <c r="B285" t="s">
        <v>2198</v>
      </c>
      <c r="C285" t="s">
        <v>1411</v>
      </c>
      <c r="D285">
        <v>65</v>
      </c>
      <c r="E285" t="s">
        <v>2199</v>
      </c>
      <c r="F285">
        <v>3149</v>
      </c>
      <c r="G285" t="s">
        <v>2200</v>
      </c>
      <c r="H285" t="s">
        <v>1339</v>
      </c>
      <c r="I285" t="s">
        <v>1340</v>
      </c>
    </row>
    <row r="286" spans="1:9" x14ac:dyDescent="0.25">
      <c r="A286">
        <v>285</v>
      </c>
      <c r="B286" t="s">
        <v>2201</v>
      </c>
      <c r="C286" t="s">
        <v>1371</v>
      </c>
      <c r="D286">
        <v>56</v>
      </c>
      <c r="E286" t="s">
        <v>2202</v>
      </c>
      <c r="F286">
        <v>1317</v>
      </c>
      <c r="G286" t="s">
        <v>2203</v>
      </c>
      <c r="H286" t="s">
        <v>1377</v>
      </c>
      <c r="I286" t="s">
        <v>1340</v>
      </c>
    </row>
    <row r="287" spans="1:9" x14ac:dyDescent="0.25">
      <c r="A287">
        <v>286</v>
      </c>
      <c r="B287" t="s">
        <v>2204</v>
      </c>
      <c r="C287" t="s">
        <v>1347</v>
      </c>
      <c r="D287">
        <v>34</v>
      </c>
      <c r="E287" t="s">
        <v>2205</v>
      </c>
      <c r="F287">
        <v>5790</v>
      </c>
      <c r="G287" t="s">
        <v>2206</v>
      </c>
      <c r="H287" t="s">
        <v>1355</v>
      </c>
      <c r="I287" t="s">
        <v>1340</v>
      </c>
    </row>
    <row r="288" spans="1:9" x14ac:dyDescent="0.25">
      <c r="A288">
        <v>287</v>
      </c>
      <c r="B288" t="s">
        <v>2207</v>
      </c>
      <c r="C288" t="s">
        <v>1371</v>
      </c>
      <c r="D288">
        <v>66</v>
      </c>
      <c r="E288" t="s">
        <v>2208</v>
      </c>
      <c r="F288">
        <v>6793</v>
      </c>
      <c r="G288" t="s">
        <v>2209</v>
      </c>
      <c r="H288" t="s">
        <v>1355</v>
      </c>
      <c r="I288" t="s">
        <v>1340</v>
      </c>
    </row>
    <row r="289" spans="1:9" x14ac:dyDescent="0.25">
      <c r="A289">
        <v>288</v>
      </c>
      <c r="B289" t="s">
        <v>2210</v>
      </c>
      <c r="C289" t="s">
        <v>1371</v>
      </c>
      <c r="D289">
        <v>24</v>
      </c>
      <c r="E289" t="s">
        <v>2211</v>
      </c>
      <c r="F289">
        <v>3055</v>
      </c>
      <c r="G289" t="s">
        <v>2212</v>
      </c>
      <c r="H289" t="s">
        <v>1396</v>
      </c>
      <c r="I289" t="s">
        <v>1340</v>
      </c>
    </row>
    <row r="290" spans="1:9" x14ac:dyDescent="0.25">
      <c r="A290">
        <v>289</v>
      </c>
      <c r="B290" t="s">
        <v>2213</v>
      </c>
      <c r="C290" t="s">
        <v>1407</v>
      </c>
      <c r="D290">
        <v>43</v>
      </c>
      <c r="E290" t="s">
        <v>2214</v>
      </c>
      <c r="F290">
        <v>612</v>
      </c>
      <c r="G290" t="s">
        <v>2215</v>
      </c>
      <c r="H290" t="s">
        <v>1350</v>
      </c>
      <c r="I290" t="s">
        <v>1340</v>
      </c>
    </row>
    <row r="291" spans="1:9" x14ac:dyDescent="0.25">
      <c r="A291">
        <v>290</v>
      </c>
      <c r="B291" t="s">
        <v>2216</v>
      </c>
      <c r="C291" t="s">
        <v>1371</v>
      </c>
      <c r="D291">
        <v>67</v>
      </c>
      <c r="E291" t="s">
        <v>2217</v>
      </c>
      <c r="F291">
        <v>3146</v>
      </c>
      <c r="G291" t="s">
        <v>2218</v>
      </c>
      <c r="H291" t="s">
        <v>1414</v>
      </c>
      <c r="I291" t="s">
        <v>1340</v>
      </c>
    </row>
    <row r="292" spans="1:9" x14ac:dyDescent="0.25">
      <c r="A292">
        <v>291</v>
      </c>
      <c r="B292" t="s">
        <v>2219</v>
      </c>
      <c r="C292" t="s">
        <v>1407</v>
      </c>
      <c r="D292">
        <v>43</v>
      </c>
      <c r="E292" t="s">
        <v>2220</v>
      </c>
      <c r="F292">
        <v>2048</v>
      </c>
      <c r="G292" t="s">
        <v>1752</v>
      </c>
      <c r="H292" t="s">
        <v>1414</v>
      </c>
      <c r="I292" t="s">
        <v>1340</v>
      </c>
    </row>
    <row r="293" spans="1:9" x14ac:dyDescent="0.25">
      <c r="A293">
        <v>292</v>
      </c>
      <c r="B293" t="s">
        <v>2221</v>
      </c>
      <c r="C293" t="s">
        <v>1371</v>
      </c>
      <c r="D293">
        <v>25</v>
      </c>
      <c r="E293" t="s">
        <v>2222</v>
      </c>
      <c r="F293">
        <v>6426</v>
      </c>
      <c r="G293" t="s">
        <v>2223</v>
      </c>
      <c r="H293" t="s">
        <v>1396</v>
      </c>
      <c r="I293" t="s">
        <v>1340</v>
      </c>
    </row>
    <row r="294" spans="1:9" x14ac:dyDescent="0.25">
      <c r="A294">
        <v>293</v>
      </c>
      <c r="B294" t="s">
        <v>2224</v>
      </c>
      <c r="C294" t="s">
        <v>1371</v>
      </c>
      <c r="D294">
        <v>36</v>
      </c>
      <c r="E294" t="s">
        <v>2225</v>
      </c>
      <c r="F294">
        <v>1391</v>
      </c>
      <c r="G294" t="s">
        <v>2226</v>
      </c>
      <c r="H294" t="s">
        <v>1414</v>
      </c>
      <c r="I294" t="s">
        <v>1340</v>
      </c>
    </row>
    <row r="295" spans="1:9" x14ac:dyDescent="0.25">
      <c r="A295">
        <v>294</v>
      </c>
      <c r="B295" t="s">
        <v>2227</v>
      </c>
      <c r="C295" t="s">
        <v>1367</v>
      </c>
      <c r="D295">
        <v>30</v>
      </c>
      <c r="E295" t="s">
        <v>2228</v>
      </c>
      <c r="F295">
        <v>6799</v>
      </c>
      <c r="G295" t="s">
        <v>2229</v>
      </c>
      <c r="H295" t="s">
        <v>1345</v>
      </c>
      <c r="I295" t="s">
        <v>1340</v>
      </c>
    </row>
    <row r="296" spans="1:9" x14ac:dyDescent="0.25">
      <c r="A296">
        <v>295</v>
      </c>
      <c r="B296" t="s">
        <v>2230</v>
      </c>
      <c r="C296" t="s">
        <v>1347</v>
      </c>
      <c r="D296">
        <v>49</v>
      </c>
      <c r="E296" t="s">
        <v>2231</v>
      </c>
      <c r="F296">
        <v>3485</v>
      </c>
      <c r="G296" t="s">
        <v>2232</v>
      </c>
      <c r="H296" t="s">
        <v>1362</v>
      </c>
      <c r="I296" t="s">
        <v>1340</v>
      </c>
    </row>
    <row r="297" spans="1:9" x14ac:dyDescent="0.25">
      <c r="A297">
        <v>296</v>
      </c>
      <c r="B297" t="s">
        <v>2233</v>
      </c>
      <c r="C297" t="s">
        <v>1411</v>
      </c>
      <c r="D297">
        <v>50</v>
      </c>
      <c r="E297" t="s">
        <v>2234</v>
      </c>
      <c r="F297">
        <v>7499</v>
      </c>
      <c r="G297" t="s">
        <v>2235</v>
      </c>
      <c r="H297" t="s">
        <v>1396</v>
      </c>
      <c r="I297" t="s">
        <v>1340</v>
      </c>
    </row>
    <row r="298" spans="1:9" x14ac:dyDescent="0.25">
      <c r="A298">
        <v>297</v>
      </c>
      <c r="B298" t="s">
        <v>2236</v>
      </c>
      <c r="C298" t="s">
        <v>1407</v>
      </c>
      <c r="D298">
        <v>22</v>
      </c>
      <c r="E298" t="s">
        <v>2237</v>
      </c>
      <c r="F298">
        <v>5754</v>
      </c>
      <c r="G298" t="s">
        <v>2238</v>
      </c>
      <c r="H298" t="s">
        <v>1350</v>
      </c>
      <c r="I298" t="s">
        <v>1340</v>
      </c>
    </row>
    <row r="299" spans="1:9" x14ac:dyDescent="0.25">
      <c r="A299">
        <v>298</v>
      </c>
      <c r="B299" t="s">
        <v>2239</v>
      </c>
      <c r="C299" t="s">
        <v>1336</v>
      </c>
      <c r="D299">
        <v>29</v>
      </c>
      <c r="E299" t="s">
        <v>2240</v>
      </c>
      <c r="F299">
        <v>6386</v>
      </c>
      <c r="G299" t="s">
        <v>2241</v>
      </c>
      <c r="H299" t="s">
        <v>1355</v>
      </c>
      <c r="I299" t="s">
        <v>1340</v>
      </c>
    </row>
    <row r="300" spans="1:9" x14ac:dyDescent="0.25">
      <c r="A300">
        <v>299</v>
      </c>
      <c r="B300" t="s">
        <v>2242</v>
      </c>
      <c r="C300" t="s">
        <v>1411</v>
      </c>
      <c r="D300">
        <v>32</v>
      </c>
      <c r="E300" t="s">
        <v>2243</v>
      </c>
      <c r="F300">
        <v>89</v>
      </c>
      <c r="G300" t="s">
        <v>2244</v>
      </c>
      <c r="H300" t="s">
        <v>1396</v>
      </c>
      <c r="I300" t="s">
        <v>1340</v>
      </c>
    </row>
    <row r="301" spans="1:9" x14ac:dyDescent="0.25">
      <c r="A301">
        <v>300</v>
      </c>
      <c r="B301" t="s">
        <v>2245</v>
      </c>
      <c r="C301" t="s">
        <v>1336</v>
      </c>
      <c r="D301">
        <v>24</v>
      </c>
      <c r="E301" t="s">
        <v>2246</v>
      </c>
      <c r="F301">
        <v>1403</v>
      </c>
      <c r="G301" t="s">
        <v>2247</v>
      </c>
      <c r="H301" t="s">
        <v>1377</v>
      </c>
      <c r="I301" t="s">
        <v>1340</v>
      </c>
    </row>
    <row r="302" spans="1:9" x14ac:dyDescent="0.25">
      <c r="A302">
        <v>301</v>
      </c>
      <c r="B302" t="s">
        <v>2248</v>
      </c>
      <c r="C302" t="s">
        <v>1411</v>
      </c>
      <c r="D302">
        <v>47</v>
      </c>
      <c r="E302" t="s">
        <v>2249</v>
      </c>
      <c r="F302">
        <v>9359</v>
      </c>
      <c r="G302" t="s">
        <v>2250</v>
      </c>
      <c r="H302" t="s">
        <v>1345</v>
      </c>
      <c r="I302" t="s">
        <v>1340</v>
      </c>
    </row>
    <row r="303" spans="1:9" x14ac:dyDescent="0.25">
      <c r="A303">
        <v>302</v>
      </c>
      <c r="B303" t="s">
        <v>2251</v>
      </c>
      <c r="C303" t="s">
        <v>1352</v>
      </c>
      <c r="D303">
        <v>38</v>
      </c>
      <c r="E303" t="s">
        <v>2252</v>
      </c>
      <c r="F303">
        <v>6560</v>
      </c>
      <c r="G303" t="s">
        <v>2253</v>
      </c>
      <c r="H303" t="s">
        <v>1362</v>
      </c>
      <c r="I303" t="s">
        <v>1340</v>
      </c>
    </row>
    <row r="304" spans="1:9" x14ac:dyDescent="0.25">
      <c r="A304">
        <v>303</v>
      </c>
      <c r="B304" t="s">
        <v>2254</v>
      </c>
      <c r="C304" t="s">
        <v>1407</v>
      </c>
      <c r="D304">
        <v>75</v>
      </c>
      <c r="E304" t="s">
        <v>2255</v>
      </c>
      <c r="F304">
        <v>8400</v>
      </c>
      <c r="G304" t="s">
        <v>2256</v>
      </c>
      <c r="H304" t="s">
        <v>1362</v>
      </c>
      <c r="I304" t="s">
        <v>1340</v>
      </c>
    </row>
    <row r="305" spans="1:9" x14ac:dyDescent="0.25">
      <c r="A305">
        <v>304</v>
      </c>
      <c r="B305" t="s">
        <v>2257</v>
      </c>
      <c r="C305" t="s">
        <v>1352</v>
      </c>
      <c r="D305">
        <v>79</v>
      </c>
      <c r="E305" t="s">
        <v>2258</v>
      </c>
      <c r="F305">
        <v>7906</v>
      </c>
      <c r="G305" t="s">
        <v>2259</v>
      </c>
      <c r="H305" t="s">
        <v>1355</v>
      </c>
      <c r="I305" t="s">
        <v>1340</v>
      </c>
    </row>
    <row r="306" spans="1:9" x14ac:dyDescent="0.25">
      <c r="A306">
        <v>305</v>
      </c>
      <c r="B306" t="s">
        <v>2260</v>
      </c>
      <c r="C306" t="s">
        <v>1407</v>
      </c>
      <c r="D306">
        <v>25</v>
      </c>
      <c r="E306" t="s">
        <v>2261</v>
      </c>
      <c r="F306">
        <v>7024</v>
      </c>
      <c r="G306" t="s">
        <v>2262</v>
      </c>
      <c r="H306" t="s">
        <v>1350</v>
      </c>
      <c r="I306" t="s">
        <v>1340</v>
      </c>
    </row>
    <row r="307" spans="1:9" x14ac:dyDescent="0.25">
      <c r="A307">
        <v>306</v>
      </c>
      <c r="B307" t="s">
        <v>2263</v>
      </c>
      <c r="C307" t="s">
        <v>1347</v>
      </c>
      <c r="D307">
        <v>68</v>
      </c>
      <c r="E307" t="s">
        <v>2264</v>
      </c>
      <c r="F307">
        <v>8581</v>
      </c>
      <c r="G307" t="s">
        <v>2265</v>
      </c>
      <c r="H307" t="s">
        <v>1355</v>
      </c>
      <c r="I307" t="s">
        <v>1340</v>
      </c>
    </row>
    <row r="308" spans="1:9" x14ac:dyDescent="0.25">
      <c r="A308">
        <v>307</v>
      </c>
      <c r="B308" t="s">
        <v>2266</v>
      </c>
      <c r="C308" t="s">
        <v>1336</v>
      </c>
      <c r="D308">
        <v>50</v>
      </c>
      <c r="E308" t="s">
        <v>2267</v>
      </c>
      <c r="F308">
        <v>4618</v>
      </c>
      <c r="G308" t="s">
        <v>2268</v>
      </c>
      <c r="H308" t="s">
        <v>1396</v>
      </c>
      <c r="I308" t="s">
        <v>1340</v>
      </c>
    </row>
    <row r="309" spans="1:9" x14ac:dyDescent="0.25">
      <c r="A309">
        <v>308</v>
      </c>
      <c r="B309" t="s">
        <v>2269</v>
      </c>
      <c r="C309" t="s">
        <v>1342</v>
      </c>
      <c r="D309">
        <v>70</v>
      </c>
      <c r="E309" t="s">
        <v>2270</v>
      </c>
      <c r="F309">
        <v>4335</v>
      </c>
      <c r="G309" t="s">
        <v>2271</v>
      </c>
      <c r="H309" t="s">
        <v>1339</v>
      </c>
      <c r="I309" t="s">
        <v>1340</v>
      </c>
    </row>
    <row r="310" spans="1:9" x14ac:dyDescent="0.25">
      <c r="A310">
        <v>309</v>
      </c>
      <c r="B310" t="s">
        <v>2272</v>
      </c>
      <c r="C310" t="s">
        <v>1407</v>
      </c>
      <c r="D310">
        <v>29</v>
      </c>
      <c r="E310" t="s">
        <v>2273</v>
      </c>
      <c r="F310">
        <v>7246</v>
      </c>
      <c r="G310" t="s">
        <v>2274</v>
      </c>
      <c r="H310" t="s">
        <v>1355</v>
      </c>
      <c r="I310" t="s">
        <v>1340</v>
      </c>
    </row>
    <row r="311" spans="1:9" x14ac:dyDescent="0.25">
      <c r="A311">
        <v>310</v>
      </c>
      <c r="B311" t="s">
        <v>2275</v>
      </c>
      <c r="C311" t="s">
        <v>1347</v>
      </c>
      <c r="D311">
        <v>61</v>
      </c>
      <c r="E311" t="s">
        <v>2276</v>
      </c>
      <c r="F311">
        <v>7862</v>
      </c>
      <c r="G311" t="s">
        <v>2277</v>
      </c>
      <c r="H311" t="s">
        <v>1362</v>
      </c>
      <c r="I311" t="s">
        <v>1340</v>
      </c>
    </row>
    <row r="312" spans="1:9" x14ac:dyDescent="0.25">
      <c r="A312">
        <v>311</v>
      </c>
      <c r="B312" t="s">
        <v>2278</v>
      </c>
      <c r="C312" t="s">
        <v>1367</v>
      </c>
      <c r="D312">
        <v>25</v>
      </c>
      <c r="E312" t="s">
        <v>2279</v>
      </c>
      <c r="F312">
        <v>2929</v>
      </c>
      <c r="G312" t="s">
        <v>2280</v>
      </c>
      <c r="H312" t="s">
        <v>1339</v>
      </c>
      <c r="I312" t="s">
        <v>1340</v>
      </c>
    </row>
    <row r="313" spans="1:9" x14ac:dyDescent="0.25">
      <c r="A313">
        <v>312</v>
      </c>
      <c r="B313" t="s">
        <v>2281</v>
      </c>
      <c r="C313" t="s">
        <v>1371</v>
      </c>
      <c r="D313">
        <v>74</v>
      </c>
      <c r="E313" t="s">
        <v>2282</v>
      </c>
      <c r="F313">
        <v>7203</v>
      </c>
      <c r="G313" t="s">
        <v>2283</v>
      </c>
      <c r="H313" t="s">
        <v>1362</v>
      </c>
      <c r="I313" t="s">
        <v>1340</v>
      </c>
    </row>
    <row r="314" spans="1:9" x14ac:dyDescent="0.25">
      <c r="A314">
        <v>313</v>
      </c>
      <c r="B314" t="s">
        <v>2284</v>
      </c>
      <c r="C314" t="s">
        <v>1367</v>
      </c>
      <c r="D314">
        <v>24</v>
      </c>
      <c r="E314" t="s">
        <v>2285</v>
      </c>
      <c r="F314">
        <v>985</v>
      </c>
      <c r="G314" t="s">
        <v>2286</v>
      </c>
      <c r="H314" t="s">
        <v>1345</v>
      </c>
      <c r="I314" t="s">
        <v>1340</v>
      </c>
    </row>
    <row r="315" spans="1:9" x14ac:dyDescent="0.25">
      <c r="A315">
        <v>314</v>
      </c>
      <c r="B315" t="s">
        <v>2287</v>
      </c>
      <c r="C315" t="s">
        <v>1411</v>
      </c>
      <c r="D315">
        <v>56</v>
      </c>
      <c r="E315" t="s">
        <v>2288</v>
      </c>
      <c r="F315">
        <v>9642</v>
      </c>
      <c r="G315" t="s">
        <v>2289</v>
      </c>
      <c r="H315" t="s">
        <v>1396</v>
      </c>
      <c r="I315" t="s">
        <v>1340</v>
      </c>
    </row>
    <row r="316" spans="1:9" x14ac:dyDescent="0.25">
      <c r="A316">
        <v>315</v>
      </c>
      <c r="B316" t="s">
        <v>2290</v>
      </c>
      <c r="C316" t="s">
        <v>1407</v>
      </c>
      <c r="D316">
        <v>49</v>
      </c>
      <c r="E316" t="s">
        <v>2291</v>
      </c>
      <c r="F316">
        <v>2395</v>
      </c>
      <c r="G316" t="s">
        <v>2292</v>
      </c>
      <c r="H316" t="s">
        <v>1350</v>
      </c>
      <c r="I316" t="s">
        <v>1340</v>
      </c>
    </row>
    <row r="317" spans="1:9" x14ac:dyDescent="0.25">
      <c r="A317">
        <v>316</v>
      </c>
      <c r="B317" t="s">
        <v>2293</v>
      </c>
      <c r="C317" t="s">
        <v>1407</v>
      </c>
      <c r="D317">
        <v>67</v>
      </c>
      <c r="E317" t="s">
        <v>2294</v>
      </c>
      <c r="F317">
        <v>7784</v>
      </c>
      <c r="G317" t="s">
        <v>2295</v>
      </c>
      <c r="H317" t="s">
        <v>1339</v>
      </c>
      <c r="I317" t="s">
        <v>1340</v>
      </c>
    </row>
    <row r="318" spans="1:9" x14ac:dyDescent="0.25">
      <c r="A318">
        <v>317</v>
      </c>
      <c r="B318" t="s">
        <v>2296</v>
      </c>
      <c r="C318" t="s">
        <v>1371</v>
      </c>
      <c r="D318">
        <v>48</v>
      </c>
      <c r="E318" t="s">
        <v>2297</v>
      </c>
      <c r="F318">
        <v>9997</v>
      </c>
      <c r="G318" t="s">
        <v>2298</v>
      </c>
      <c r="H318" t="s">
        <v>1350</v>
      </c>
      <c r="I318" t="s">
        <v>1340</v>
      </c>
    </row>
    <row r="319" spans="1:9" x14ac:dyDescent="0.25">
      <c r="A319">
        <v>318</v>
      </c>
      <c r="B319" t="s">
        <v>2299</v>
      </c>
      <c r="C319" t="s">
        <v>1347</v>
      </c>
      <c r="D319">
        <v>63</v>
      </c>
      <c r="E319" t="s">
        <v>2300</v>
      </c>
      <c r="F319">
        <v>1823</v>
      </c>
      <c r="G319" t="s">
        <v>2301</v>
      </c>
      <c r="H319" t="s">
        <v>1377</v>
      </c>
      <c r="I319" t="s">
        <v>1340</v>
      </c>
    </row>
    <row r="320" spans="1:9" x14ac:dyDescent="0.25">
      <c r="A320">
        <v>319</v>
      </c>
      <c r="B320" t="s">
        <v>2302</v>
      </c>
      <c r="C320" t="s">
        <v>1342</v>
      </c>
      <c r="D320">
        <v>49</v>
      </c>
      <c r="E320" t="s">
        <v>2303</v>
      </c>
      <c r="F320">
        <v>5245</v>
      </c>
      <c r="G320" t="s">
        <v>2304</v>
      </c>
      <c r="H320" t="s">
        <v>1414</v>
      </c>
      <c r="I320" t="s">
        <v>1340</v>
      </c>
    </row>
    <row r="321" spans="1:9" x14ac:dyDescent="0.25">
      <c r="A321">
        <v>320</v>
      </c>
      <c r="B321" t="s">
        <v>2305</v>
      </c>
      <c r="C321" t="s">
        <v>1347</v>
      </c>
      <c r="D321">
        <v>43</v>
      </c>
      <c r="E321" t="s">
        <v>2306</v>
      </c>
      <c r="F321">
        <v>299</v>
      </c>
      <c r="G321" t="s">
        <v>2307</v>
      </c>
      <c r="H321" t="s">
        <v>1414</v>
      </c>
      <c r="I321" t="s">
        <v>1340</v>
      </c>
    </row>
    <row r="322" spans="1:9" x14ac:dyDescent="0.25">
      <c r="A322">
        <v>321</v>
      </c>
      <c r="B322" t="s">
        <v>2308</v>
      </c>
      <c r="C322" t="s">
        <v>1336</v>
      </c>
      <c r="D322">
        <v>44</v>
      </c>
      <c r="E322" t="s">
        <v>2309</v>
      </c>
      <c r="F322">
        <v>6724</v>
      </c>
      <c r="G322" t="s">
        <v>2310</v>
      </c>
      <c r="H322" t="s">
        <v>1362</v>
      </c>
      <c r="I322" t="s">
        <v>1340</v>
      </c>
    </row>
    <row r="323" spans="1:9" x14ac:dyDescent="0.25">
      <c r="A323">
        <v>322</v>
      </c>
      <c r="B323" t="s">
        <v>2311</v>
      </c>
      <c r="C323" t="s">
        <v>1342</v>
      </c>
      <c r="D323">
        <v>30</v>
      </c>
      <c r="E323" t="s">
        <v>2312</v>
      </c>
      <c r="F323">
        <v>1640</v>
      </c>
      <c r="G323" t="s">
        <v>2313</v>
      </c>
      <c r="H323" t="s">
        <v>1377</v>
      </c>
      <c r="I323" t="s">
        <v>1340</v>
      </c>
    </row>
    <row r="324" spans="1:9" x14ac:dyDescent="0.25">
      <c r="A324">
        <v>323</v>
      </c>
      <c r="B324" t="s">
        <v>2314</v>
      </c>
      <c r="C324" t="s">
        <v>1342</v>
      </c>
      <c r="D324">
        <v>40</v>
      </c>
      <c r="E324" t="s">
        <v>2315</v>
      </c>
      <c r="F324">
        <v>7986</v>
      </c>
      <c r="G324" t="s">
        <v>2316</v>
      </c>
      <c r="H324" t="s">
        <v>1345</v>
      </c>
      <c r="I324" t="s">
        <v>1340</v>
      </c>
    </row>
    <row r="325" spans="1:9" x14ac:dyDescent="0.25">
      <c r="A325">
        <v>324</v>
      </c>
      <c r="B325" t="s">
        <v>2317</v>
      </c>
      <c r="C325" t="s">
        <v>1367</v>
      </c>
      <c r="D325">
        <v>39</v>
      </c>
      <c r="E325" t="s">
        <v>2318</v>
      </c>
      <c r="F325">
        <v>7488</v>
      </c>
      <c r="G325" t="s">
        <v>2319</v>
      </c>
      <c r="H325" t="s">
        <v>1339</v>
      </c>
      <c r="I325" t="s">
        <v>1340</v>
      </c>
    </row>
    <row r="326" spans="1:9" x14ac:dyDescent="0.25">
      <c r="A326">
        <v>325</v>
      </c>
      <c r="B326" t="s">
        <v>2320</v>
      </c>
      <c r="C326" t="s">
        <v>1407</v>
      </c>
      <c r="D326">
        <v>68</v>
      </c>
      <c r="E326" t="s">
        <v>2321</v>
      </c>
      <c r="F326">
        <v>8304</v>
      </c>
      <c r="G326" t="s">
        <v>2322</v>
      </c>
      <c r="H326" t="s">
        <v>1345</v>
      </c>
      <c r="I326" t="s">
        <v>1340</v>
      </c>
    </row>
    <row r="327" spans="1:9" x14ac:dyDescent="0.25">
      <c r="A327">
        <v>326</v>
      </c>
      <c r="B327" t="s">
        <v>2323</v>
      </c>
      <c r="C327" t="s">
        <v>1342</v>
      </c>
      <c r="D327">
        <v>54</v>
      </c>
      <c r="E327" t="s">
        <v>2324</v>
      </c>
      <c r="F327">
        <v>6294</v>
      </c>
      <c r="G327" t="s">
        <v>2325</v>
      </c>
      <c r="H327" t="s">
        <v>1339</v>
      </c>
      <c r="I327" t="s">
        <v>1340</v>
      </c>
    </row>
    <row r="328" spans="1:9" x14ac:dyDescent="0.25">
      <c r="A328">
        <v>327</v>
      </c>
      <c r="B328" t="s">
        <v>2326</v>
      </c>
      <c r="C328" t="s">
        <v>1411</v>
      </c>
      <c r="D328">
        <v>71</v>
      </c>
      <c r="E328" t="s">
        <v>2327</v>
      </c>
      <c r="F328">
        <v>3310</v>
      </c>
      <c r="G328" t="s">
        <v>2328</v>
      </c>
      <c r="H328" t="s">
        <v>1377</v>
      </c>
      <c r="I328" t="s">
        <v>1340</v>
      </c>
    </row>
    <row r="329" spans="1:9" x14ac:dyDescent="0.25">
      <c r="A329">
        <v>328</v>
      </c>
      <c r="B329" t="s">
        <v>2329</v>
      </c>
      <c r="C329" t="s">
        <v>1411</v>
      </c>
      <c r="D329">
        <v>59</v>
      </c>
      <c r="E329" t="s">
        <v>2330</v>
      </c>
      <c r="F329">
        <v>6795</v>
      </c>
      <c r="G329" t="s">
        <v>2331</v>
      </c>
      <c r="H329" t="s">
        <v>1377</v>
      </c>
      <c r="I329" t="s">
        <v>1340</v>
      </c>
    </row>
    <row r="330" spans="1:9" x14ac:dyDescent="0.25">
      <c r="A330">
        <v>329</v>
      </c>
      <c r="B330" t="s">
        <v>2332</v>
      </c>
      <c r="C330" t="s">
        <v>1347</v>
      </c>
      <c r="D330">
        <v>53</v>
      </c>
      <c r="E330" t="s">
        <v>2333</v>
      </c>
      <c r="F330">
        <v>5466</v>
      </c>
      <c r="G330" t="s">
        <v>2334</v>
      </c>
      <c r="H330" t="s">
        <v>1377</v>
      </c>
      <c r="I330" t="s">
        <v>1340</v>
      </c>
    </row>
    <row r="331" spans="1:9" x14ac:dyDescent="0.25">
      <c r="A331">
        <v>330</v>
      </c>
      <c r="B331" t="s">
        <v>2335</v>
      </c>
      <c r="C331" t="s">
        <v>1371</v>
      </c>
      <c r="D331">
        <v>47</v>
      </c>
      <c r="E331" t="s">
        <v>2336</v>
      </c>
      <c r="F331">
        <v>6913</v>
      </c>
      <c r="G331" t="s">
        <v>2337</v>
      </c>
      <c r="H331" t="s">
        <v>1396</v>
      </c>
      <c r="I331" t="s">
        <v>1340</v>
      </c>
    </row>
    <row r="332" spans="1:9" x14ac:dyDescent="0.25">
      <c r="A332">
        <v>331</v>
      </c>
      <c r="B332" t="s">
        <v>2338</v>
      </c>
      <c r="C332" t="s">
        <v>1347</v>
      </c>
      <c r="D332">
        <v>32</v>
      </c>
      <c r="E332" t="s">
        <v>2339</v>
      </c>
      <c r="F332">
        <v>7980</v>
      </c>
      <c r="G332" t="s">
        <v>2340</v>
      </c>
      <c r="H332" t="s">
        <v>1339</v>
      </c>
      <c r="I332" t="s">
        <v>1340</v>
      </c>
    </row>
    <row r="333" spans="1:9" x14ac:dyDescent="0.25">
      <c r="A333">
        <v>332</v>
      </c>
      <c r="B333" t="s">
        <v>2341</v>
      </c>
      <c r="C333" t="s">
        <v>1371</v>
      </c>
      <c r="D333">
        <v>75</v>
      </c>
      <c r="E333" t="s">
        <v>2342</v>
      </c>
      <c r="F333">
        <v>5702</v>
      </c>
      <c r="G333" t="s">
        <v>2343</v>
      </c>
      <c r="H333" t="s">
        <v>1339</v>
      </c>
      <c r="I333" t="s">
        <v>1340</v>
      </c>
    </row>
    <row r="334" spans="1:9" x14ac:dyDescent="0.25">
      <c r="A334">
        <v>333</v>
      </c>
      <c r="B334" t="s">
        <v>2344</v>
      </c>
      <c r="C334" t="s">
        <v>1411</v>
      </c>
      <c r="D334">
        <v>57</v>
      </c>
      <c r="E334" t="s">
        <v>2345</v>
      </c>
      <c r="F334">
        <v>2571</v>
      </c>
      <c r="G334" t="s">
        <v>2346</v>
      </c>
      <c r="H334" t="s">
        <v>1345</v>
      </c>
      <c r="I334" t="s">
        <v>1340</v>
      </c>
    </row>
    <row r="335" spans="1:9" x14ac:dyDescent="0.25">
      <c r="A335">
        <v>334</v>
      </c>
      <c r="B335" t="s">
        <v>2347</v>
      </c>
      <c r="C335" t="s">
        <v>1367</v>
      </c>
      <c r="D335">
        <v>68</v>
      </c>
      <c r="E335" t="s">
        <v>2348</v>
      </c>
      <c r="F335">
        <v>8108</v>
      </c>
      <c r="G335" t="s">
        <v>2349</v>
      </c>
      <c r="H335" t="s">
        <v>1355</v>
      </c>
      <c r="I335" t="s">
        <v>1340</v>
      </c>
    </row>
    <row r="336" spans="1:9" x14ac:dyDescent="0.25">
      <c r="A336">
        <v>335</v>
      </c>
      <c r="B336" t="s">
        <v>2350</v>
      </c>
      <c r="C336" t="s">
        <v>1371</v>
      </c>
      <c r="D336">
        <v>76</v>
      </c>
      <c r="E336" t="s">
        <v>2351</v>
      </c>
      <c r="F336">
        <v>5888</v>
      </c>
      <c r="G336" t="s">
        <v>2352</v>
      </c>
      <c r="H336" t="s">
        <v>1350</v>
      </c>
      <c r="I336" t="s">
        <v>1340</v>
      </c>
    </row>
    <row r="337" spans="1:9" x14ac:dyDescent="0.25">
      <c r="A337">
        <v>336</v>
      </c>
      <c r="B337" t="s">
        <v>2353</v>
      </c>
      <c r="C337" t="s">
        <v>1371</v>
      </c>
      <c r="D337">
        <v>35</v>
      </c>
      <c r="E337" t="s">
        <v>2354</v>
      </c>
      <c r="F337">
        <v>3647</v>
      </c>
      <c r="G337" t="s">
        <v>2355</v>
      </c>
      <c r="H337" t="s">
        <v>1350</v>
      </c>
      <c r="I337" t="s">
        <v>1340</v>
      </c>
    </row>
    <row r="338" spans="1:9" x14ac:dyDescent="0.25">
      <c r="A338">
        <v>337</v>
      </c>
      <c r="B338" t="s">
        <v>2356</v>
      </c>
      <c r="C338" t="s">
        <v>1411</v>
      </c>
      <c r="D338">
        <v>78</v>
      </c>
      <c r="E338" t="s">
        <v>2357</v>
      </c>
      <c r="F338">
        <v>2631</v>
      </c>
      <c r="G338" t="s">
        <v>2358</v>
      </c>
      <c r="H338" t="s">
        <v>1377</v>
      </c>
      <c r="I338" t="s">
        <v>1340</v>
      </c>
    </row>
    <row r="339" spans="1:9" x14ac:dyDescent="0.25">
      <c r="A339">
        <v>338</v>
      </c>
      <c r="B339" t="s">
        <v>2359</v>
      </c>
      <c r="C339" t="s">
        <v>1336</v>
      </c>
      <c r="D339">
        <v>75</v>
      </c>
      <c r="E339" t="s">
        <v>2360</v>
      </c>
      <c r="F339">
        <v>2652</v>
      </c>
      <c r="G339" t="s">
        <v>2361</v>
      </c>
      <c r="H339" t="s">
        <v>1362</v>
      </c>
      <c r="I339" t="s">
        <v>1340</v>
      </c>
    </row>
    <row r="340" spans="1:9" x14ac:dyDescent="0.25">
      <c r="A340">
        <v>339</v>
      </c>
      <c r="B340" t="s">
        <v>2362</v>
      </c>
      <c r="C340" t="s">
        <v>1411</v>
      </c>
      <c r="D340">
        <v>59</v>
      </c>
      <c r="E340" t="s">
        <v>2363</v>
      </c>
      <c r="F340">
        <v>2498</v>
      </c>
      <c r="G340" t="s">
        <v>2364</v>
      </c>
      <c r="H340" t="s">
        <v>1355</v>
      </c>
      <c r="I340" t="s">
        <v>1340</v>
      </c>
    </row>
    <row r="341" spans="1:9" x14ac:dyDescent="0.25">
      <c r="A341">
        <v>340</v>
      </c>
      <c r="B341" t="s">
        <v>2365</v>
      </c>
      <c r="C341" t="s">
        <v>1342</v>
      </c>
      <c r="D341">
        <v>24</v>
      </c>
      <c r="E341" t="s">
        <v>2366</v>
      </c>
      <c r="F341">
        <v>5229</v>
      </c>
      <c r="G341" t="s">
        <v>2367</v>
      </c>
      <c r="H341" t="s">
        <v>1339</v>
      </c>
      <c r="I341" t="s">
        <v>1340</v>
      </c>
    </row>
    <row r="342" spans="1:9" x14ac:dyDescent="0.25">
      <c r="A342">
        <v>341</v>
      </c>
      <c r="B342" t="s">
        <v>2368</v>
      </c>
      <c r="C342" t="s">
        <v>1336</v>
      </c>
      <c r="D342">
        <v>34</v>
      </c>
      <c r="E342" t="s">
        <v>2369</v>
      </c>
      <c r="F342">
        <v>6522</v>
      </c>
      <c r="G342" t="s">
        <v>2370</v>
      </c>
      <c r="H342" t="s">
        <v>1396</v>
      </c>
      <c r="I342" t="s">
        <v>1340</v>
      </c>
    </row>
    <row r="343" spans="1:9" x14ac:dyDescent="0.25">
      <c r="A343">
        <v>342</v>
      </c>
      <c r="B343" t="s">
        <v>2371</v>
      </c>
      <c r="C343" t="s">
        <v>1407</v>
      </c>
      <c r="D343">
        <v>45</v>
      </c>
      <c r="E343" t="s">
        <v>2372</v>
      </c>
      <c r="F343">
        <v>2900</v>
      </c>
      <c r="G343" t="s">
        <v>2373</v>
      </c>
      <c r="H343" t="s">
        <v>1396</v>
      </c>
      <c r="I343" t="s">
        <v>1340</v>
      </c>
    </row>
    <row r="344" spans="1:9" x14ac:dyDescent="0.25">
      <c r="A344">
        <v>343</v>
      </c>
      <c r="B344" t="s">
        <v>2374</v>
      </c>
      <c r="C344" t="s">
        <v>1411</v>
      </c>
      <c r="D344">
        <v>47</v>
      </c>
      <c r="E344" t="s">
        <v>2375</v>
      </c>
      <c r="F344">
        <v>5805</v>
      </c>
      <c r="G344" t="s">
        <v>2376</v>
      </c>
      <c r="H344" t="s">
        <v>1339</v>
      </c>
      <c r="I344" t="s">
        <v>1340</v>
      </c>
    </row>
    <row r="345" spans="1:9" x14ac:dyDescent="0.25">
      <c r="A345">
        <v>344</v>
      </c>
      <c r="B345" t="s">
        <v>2377</v>
      </c>
      <c r="C345" t="s">
        <v>1352</v>
      </c>
      <c r="D345">
        <v>68</v>
      </c>
      <c r="E345" t="s">
        <v>2378</v>
      </c>
      <c r="F345">
        <v>6043</v>
      </c>
      <c r="G345" t="s">
        <v>2379</v>
      </c>
      <c r="H345" t="s">
        <v>1345</v>
      </c>
      <c r="I345" t="s">
        <v>1340</v>
      </c>
    </row>
    <row r="346" spans="1:9" x14ac:dyDescent="0.25">
      <c r="A346">
        <v>345</v>
      </c>
      <c r="B346" t="s">
        <v>2380</v>
      </c>
      <c r="C346" t="s">
        <v>1407</v>
      </c>
      <c r="D346">
        <v>62</v>
      </c>
      <c r="E346" t="s">
        <v>2381</v>
      </c>
      <c r="F346">
        <v>799</v>
      </c>
      <c r="G346" t="s">
        <v>2382</v>
      </c>
      <c r="H346" t="s">
        <v>1396</v>
      </c>
      <c r="I346" t="s">
        <v>1340</v>
      </c>
    </row>
    <row r="347" spans="1:9" x14ac:dyDescent="0.25">
      <c r="A347">
        <v>346</v>
      </c>
      <c r="B347" t="s">
        <v>2383</v>
      </c>
      <c r="C347" t="s">
        <v>1407</v>
      </c>
      <c r="D347">
        <v>40</v>
      </c>
      <c r="E347" t="s">
        <v>2384</v>
      </c>
      <c r="F347">
        <v>6060</v>
      </c>
      <c r="G347" t="s">
        <v>2385</v>
      </c>
      <c r="H347" t="s">
        <v>1339</v>
      </c>
      <c r="I347" t="s">
        <v>1340</v>
      </c>
    </row>
    <row r="348" spans="1:9" x14ac:dyDescent="0.25">
      <c r="A348">
        <v>347</v>
      </c>
      <c r="B348" t="s">
        <v>2386</v>
      </c>
      <c r="C348" t="s">
        <v>1336</v>
      </c>
      <c r="D348">
        <v>20</v>
      </c>
      <c r="E348" t="s">
        <v>2387</v>
      </c>
      <c r="F348">
        <v>1435</v>
      </c>
      <c r="G348" t="s">
        <v>2388</v>
      </c>
      <c r="H348" t="s">
        <v>1396</v>
      </c>
      <c r="I348" t="s">
        <v>1340</v>
      </c>
    </row>
    <row r="349" spans="1:9" x14ac:dyDescent="0.25">
      <c r="A349">
        <v>348</v>
      </c>
      <c r="B349" t="s">
        <v>2389</v>
      </c>
      <c r="C349" t="s">
        <v>1407</v>
      </c>
      <c r="D349">
        <v>76</v>
      </c>
      <c r="E349" t="s">
        <v>2390</v>
      </c>
      <c r="F349">
        <v>1840</v>
      </c>
      <c r="G349" t="s">
        <v>2391</v>
      </c>
      <c r="H349" t="s">
        <v>1414</v>
      </c>
      <c r="I349" t="s">
        <v>1340</v>
      </c>
    </row>
    <row r="350" spans="1:9" x14ac:dyDescent="0.25">
      <c r="A350">
        <v>349</v>
      </c>
      <c r="B350" t="s">
        <v>2392</v>
      </c>
      <c r="C350" t="s">
        <v>1367</v>
      </c>
      <c r="D350">
        <v>34</v>
      </c>
      <c r="E350" t="s">
        <v>2393</v>
      </c>
      <c r="F350">
        <v>6097</v>
      </c>
      <c r="G350" t="s">
        <v>2394</v>
      </c>
      <c r="H350" t="s">
        <v>1350</v>
      </c>
      <c r="I350" t="s">
        <v>1340</v>
      </c>
    </row>
    <row r="351" spans="1:9" x14ac:dyDescent="0.25">
      <c r="A351">
        <v>350</v>
      </c>
      <c r="B351" t="s">
        <v>2395</v>
      </c>
      <c r="C351" t="s">
        <v>1352</v>
      </c>
      <c r="D351">
        <v>23</v>
      </c>
      <c r="E351" t="s">
        <v>2396</v>
      </c>
      <c r="F351">
        <v>4913</v>
      </c>
      <c r="G351" t="s">
        <v>2397</v>
      </c>
      <c r="H351" t="s">
        <v>1396</v>
      </c>
      <c r="I351" t="s">
        <v>1340</v>
      </c>
    </row>
    <row r="352" spans="1:9" x14ac:dyDescent="0.25">
      <c r="A352">
        <v>351</v>
      </c>
      <c r="B352" t="s">
        <v>2398</v>
      </c>
      <c r="C352" t="s">
        <v>1352</v>
      </c>
      <c r="D352">
        <v>23</v>
      </c>
      <c r="E352" t="s">
        <v>2399</v>
      </c>
      <c r="F352">
        <v>3927</v>
      </c>
      <c r="G352" t="s">
        <v>2400</v>
      </c>
      <c r="H352" t="s">
        <v>1396</v>
      </c>
      <c r="I352" t="s">
        <v>1340</v>
      </c>
    </row>
    <row r="353" spans="1:9" x14ac:dyDescent="0.25">
      <c r="A353">
        <v>352</v>
      </c>
      <c r="B353" t="s">
        <v>2401</v>
      </c>
      <c r="C353" t="s">
        <v>1352</v>
      </c>
      <c r="D353">
        <v>31</v>
      </c>
      <c r="E353" t="s">
        <v>2402</v>
      </c>
      <c r="F353">
        <v>4432</v>
      </c>
      <c r="G353" t="s">
        <v>2403</v>
      </c>
      <c r="H353" t="s">
        <v>1355</v>
      </c>
      <c r="I353" t="s">
        <v>1340</v>
      </c>
    </row>
    <row r="354" spans="1:9" x14ac:dyDescent="0.25">
      <c r="A354">
        <v>353</v>
      </c>
      <c r="B354" t="s">
        <v>2404</v>
      </c>
      <c r="C354" t="s">
        <v>1371</v>
      </c>
      <c r="D354">
        <v>22</v>
      </c>
      <c r="E354" t="s">
        <v>2405</v>
      </c>
      <c r="F354">
        <v>9711</v>
      </c>
      <c r="G354" t="s">
        <v>2406</v>
      </c>
      <c r="H354" t="s">
        <v>1355</v>
      </c>
      <c r="I354" t="s">
        <v>1340</v>
      </c>
    </row>
    <row r="355" spans="1:9" x14ac:dyDescent="0.25">
      <c r="A355">
        <v>354</v>
      </c>
      <c r="B355" t="s">
        <v>2407</v>
      </c>
      <c r="C355" t="s">
        <v>1347</v>
      </c>
      <c r="D355">
        <v>57</v>
      </c>
      <c r="E355" t="s">
        <v>2408</v>
      </c>
      <c r="F355">
        <v>959</v>
      </c>
      <c r="G355" t="s">
        <v>2409</v>
      </c>
      <c r="H355" t="s">
        <v>1396</v>
      </c>
      <c r="I355" t="s">
        <v>1340</v>
      </c>
    </row>
    <row r="356" spans="1:9" x14ac:dyDescent="0.25">
      <c r="A356">
        <v>355</v>
      </c>
      <c r="B356" t="s">
        <v>2410</v>
      </c>
      <c r="C356" t="s">
        <v>1367</v>
      </c>
      <c r="D356">
        <v>36</v>
      </c>
      <c r="E356" t="s">
        <v>2411</v>
      </c>
      <c r="F356">
        <v>9704</v>
      </c>
      <c r="G356" t="s">
        <v>2412</v>
      </c>
      <c r="H356" t="s">
        <v>1350</v>
      </c>
      <c r="I356" t="s">
        <v>1340</v>
      </c>
    </row>
    <row r="357" spans="1:9" x14ac:dyDescent="0.25">
      <c r="A357">
        <v>356</v>
      </c>
      <c r="B357" t="s">
        <v>2413</v>
      </c>
      <c r="C357" t="s">
        <v>1336</v>
      </c>
      <c r="D357">
        <v>23</v>
      </c>
      <c r="E357" t="s">
        <v>2414</v>
      </c>
      <c r="F357">
        <v>4296</v>
      </c>
      <c r="G357" t="s">
        <v>2415</v>
      </c>
      <c r="H357" t="s">
        <v>1362</v>
      </c>
      <c r="I357" t="s">
        <v>1340</v>
      </c>
    </row>
    <row r="358" spans="1:9" x14ac:dyDescent="0.25">
      <c r="A358">
        <v>357</v>
      </c>
      <c r="B358" t="s">
        <v>2416</v>
      </c>
      <c r="C358" t="s">
        <v>1347</v>
      </c>
      <c r="D358">
        <v>41</v>
      </c>
      <c r="E358" t="s">
        <v>2417</v>
      </c>
      <c r="F358">
        <v>7454</v>
      </c>
      <c r="G358" t="s">
        <v>2418</v>
      </c>
      <c r="H358" t="s">
        <v>1350</v>
      </c>
      <c r="I358" t="s">
        <v>1340</v>
      </c>
    </row>
    <row r="359" spans="1:9" x14ac:dyDescent="0.25">
      <c r="A359">
        <v>358</v>
      </c>
      <c r="B359" t="s">
        <v>2419</v>
      </c>
      <c r="C359" t="s">
        <v>1342</v>
      </c>
      <c r="D359">
        <v>64</v>
      </c>
      <c r="E359" t="s">
        <v>2420</v>
      </c>
      <c r="F359">
        <v>6842</v>
      </c>
      <c r="G359" t="s">
        <v>2421</v>
      </c>
      <c r="H359" t="s">
        <v>1339</v>
      </c>
      <c r="I359" t="s">
        <v>1340</v>
      </c>
    </row>
    <row r="360" spans="1:9" x14ac:dyDescent="0.25">
      <c r="A360">
        <v>359</v>
      </c>
      <c r="B360" t="s">
        <v>2422</v>
      </c>
      <c r="C360" t="s">
        <v>1342</v>
      </c>
      <c r="D360">
        <v>28</v>
      </c>
      <c r="E360" t="s">
        <v>2423</v>
      </c>
      <c r="F360">
        <v>5653</v>
      </c>
      <c r="G360" t="s">
        <v>2424</v>
      </c>
      <c r="H360" t="s">
        <v>1396</v>
      </c>
      <c r="I360" t="s">
        <v>1340</v>
      </c>
    </row>
    <row r="361" spans="1:9" x14ac:dyDescent="0.25">
      <c r="A361">
        <v>360</v>
      </c>
      <c r="B361" t="s">
        <v>2425</v>
      </c>
      <c r="C361" t="s">
        <v>1371</v>
      </c>
      <c r="D361">
        <v>68</v>
      </c>
      <c r="E361" t="s">
        <v>2426</v>
      </c>
      <c r="F361">
        <v>5743</v>
      </c>
      <c r="G361" t="s">
        <v>2125</v>
      </c>
      <c r="H361" t="s">
        <v>1339</v>
      </c>
      <c r="I361" t="s">
        <v>1340</v>
      </c>
    </row>
    <row r="362" spans="1:9" x14ac:dyDescent="0.25">
      <c r="A362">
        <v>361</v>
      </c>
      <c r="B362" t="s">
        <v>2427</v>
      </c>
      <c r="C362" t="s">
        <v>1347</v>
      </c>
      <c r="D362">
        <v>64</v>
      </c>
      <c r="E362" t="s">
        <v>2428</v>
      </c>
      <c r="F362">
        <v>5677</v>
      </c>
      <c r="G362" t="s">
        <v>2429</v>
      </c>
      <c r="H362" t="s">
        <v>1345</v>
      </c>
      <c r="I362" t="s">
        <v>1340</v>
      </c>
    </row>
    <row r="363" spans="1:9" x14ac:dyDescent="0.25">
      <c r="A363">
        <v>362</v>
      </c>
      <c r="B363" t="s">
        <v>2430</v>
      </c>
      <c r="C363" t="s">
        <v>1407</v>
      </c>
      <c r="D363">
        <v>39</v>
      </c>
      <c r="E363" t="s">
        <v>2431</v>
      </c>
      <c r="F363">
        <v>329</v>
      </c>
      <c r="G363" t="s">
        <v>2432</v>
      </c>
      <c r="H363" t="s">
        <v>1355</v>
      </c>
      <c r="I363" t="s">
        <v>1340</v>
      </c>
    </row>
    <row r="364" spans="1:9" x14ac:dyDescent="0.25">
      <c r="A364">
        <v>363</v>
      </c>
      <c r="B364" t="s">
        <v>2433</v>
      </c>
      <c r="C364" t="s">
        <v>1336</v>
      </c>
      <c r="D364">
        <v>47</v>
      </c>
      <c r="E364" t="s">
        <v>2434</v>
      </c>
      <c r="F364">
        <v>8608</v>
      </c>
      <c r="G364" t="s">
        <v>2435</v>
      </c>
      <c r="H364" t="s">
        <v>1355</v>
      </c>
      <c r="I364" t="s">
        <v>1340</v>
      </c>
    </row>
    <row r="365" spans="1:9" x14ac:dyDescent="0.25">
      <c r="A365">
        <v>364</v>
      </c>
      <c r="B365" t="s">
        <v>2436</v>
      </c>
      <c r="C365" t="s">
        <v>1347</v>
      </c>
      <c r="D365">
        <v>28</v>
      </c>
      <c r="E365" t="s">
        <v>2437</v>
      </c>
      <c r="F365">
        <v>2506</v>
      </c>
      <c r="G365" t="s">
        <v>2438</v>
      </c>
      <c r="H365" t="s">
        <v>1362</v>
      </c>
      <c r="I365" t="s">
        <v>1340</v>
      </c>
    </row>
    <row r="366" spans="1:9" x14ac:dyDescent="0.25">
      <c r="A366">
        <v>365</v>
      </c>
      <c r="B366" t="s">
        <v>2439</v>
      </c>
      <c r="C366" t="s">
        <v>1407</v>
      </c>
      <c r="D366">
        <v>25</v>
      </c>
      <c r="E366" t="s">
        <v>2440</v>
      </c>
      <c r="F366">
        <v>4387</v>
      </c>
      <c r="G366" t="s">
        <v>2441</v>
      </c>
      <c r="H366" t="s">
        <v>1414</v>
      </c>
      <c r="I366" t="s">
        <v>1340</v>
      </c>
    </row>
    <row r="367" spans="1:9" x14ac:dyDescent="0.25">
      <c r="A367">
        <v>366</v>
      </c>
      <c r="B367" t="s">
        <v>2442</v>
      </c>
      <c r="C367" t="s">
        <v>1367</v>
      </c>
      <c r="D367">
        <v>64</v>
      </c>
      <c r="E367" t="s">
        <v>2443</v>
      </c>
      <c r="F367">
        <v>1110</v>
      </c>
      <c r="G367" t="s">
        <v>2444</v>
      </c>
      <c r="H367" t="s">
        <v>1396</v>
      </c>
      <c r="I367" t="s">
        <v>1340</v>
      </c>
    </row>
    <row r="368" spans="1:9" x14ac:dyDescent="0.25">
      <c r="A368">
        <v>367</v>
      </c>
      <c r="B368" t="s">
        <v>2445</v>
      </c>
      <c r="C368" t="s">
        <v>1352</v>
      </c>
      <c r="D368">
        <v>51</v>
      </c>
      <c r="E368" t="s">
        <v>2446</v>
      </c>
      <c r="F368">
        <v>514</v>
      </c>
      <c r="G368" t="s">
        <v>2447</v>
      </c>
      <c r="H368" t="s">
        <v>1345</v>
      </c>
      <c r="I368" t="s">
        <v>1340</v>
      </c>
    </row>
    <row r="369" spans="1:9" x14ac:dyDescent="0.25">
      <c r="A369">
        <v>368</v>
      </c>
      <c r="B369" t="s">
        <v>2448</v>
      </c>
      <c r="C369" t="s">
        <v>1342</v>
      </c>
      <c r="D369">
        <v>61</v>
      </c>
      <c r="E369" t="s">
        <v>2449</v>
      </c>
      <c r="F369">
        <v>2172</v>
      </c>
      <c r="G369" t="s">
        <v>2450</v>
      </c>
      <c r="H369" t="s">
        <v>1350</v>
      </c>
      <c r="I369" t="s">
        <v>1340</v>
      </c>
    </row>
    <row r="370" spans="1:9" x14ac:dyDescent="0.25">
      <c r="A370">
        <v>369</v>
      </c>
      <c r="B370" t="s">
        <v>2451</v>
      </c>
      <c r="C370" t="s">
        <v>1336</v>
      </c>
      <c r="D370">
        <v>46</v>
      </c>
      <c r="E370" t="s">
        <v>2452</v>
      </c>
      <c r="F370">
        <v>5569</v>
      </c>
      <c r="G370" t="s">
        <v>2453</v>
      </c>
      <c r="H370" t="s">
        <v>1350</v>
      </c>
      <c r="I370" t="s">
        <v>1340</v>
      </c>
    </row>
    <row r="371" spans="1:9" x14ac:dyDescent="0.25">
      <c r="A371">
        <v>370</v>
      </c>
      <c r="B371" t="s">
        <v>2454</v>
      </c>
      <c r="C371" t="s">
        <v>1367</v>
      </c>
      <c r="D371">
        <v>38</v>
      </c>
      <c r="E371" t="s">
        <v>2455</v>
      </c>
      <c r="F371">
        <v>9196</v>
      </c>
      <c r="G371" t="s">
        <v>2456</v>
      </c>
      <c r="H371" t="s">
        <v>1350</v>
      </c>
      <c r="I371" t="s">
        <v>1340</v>
      </c>
    </row>
    <row r="372" spans="1:9" x14ac:dyDescent="0.25">
      <c r="A372">
        <v>371</v>
      </c>
      <c r="B372" t="s">
        <v>2457</v>
      </c>
      <c r="C372" t="s">
        <v>1407</v>
      </c>
      <c r="D372">
        <v>63</v>
      </c>
      <c r="E372" t="s">
        <v>2458</v>
      </c>
      <c r="F372">
        <v>6128</v>
      </c>
      <c r="G372" t="s">
        <v>2459</v>
      </c>
      <c r="H372" t="s">
        <v>1355</v>
      </c>
      <c r="I372" t="s">
        <v>1340</v>
      </c>
    </row>
    <row r="373" spans="1:9" x14ac:dyDescent="0.25">
      <c r="A373">
        <v>372</v>
      </c>
      <c r="B373" t="s">
        <v>2460</v>
      </c>
      <c r="C373" t="s">
        <v>1407</v>
      </c>
      <c r="D373">
        <v>53</v>
      </c>
      <c r="E373" t="s">
        <v>2461</v>
      </c>
      <c r="F373">
        <v>7209</v>
      </c>
      <c r="G373" t="s">
        <v>2289</v>
      </c>
      <c r="H373" t="s">
        <v>1345</v>
      </c>
      <c r="I373" t="s">
        <v>1340</v>
      </c>
    </row>
    <row r="374" spans="1:9" x14ac:dyDescent="0.25">
      <c r="A374">
        <v>373</v>
      </c>
      <c r="B374" t="s">
        <v>2462</v>
      </c>
      <c r="C374" t="s">
        <v>1347</v>
      </c>
      <c r="D374">
        <v>44</v>
      </c>
      <c r="E374" t="s">
        <v>2463</v>
      </c>
      <c r="F374">
        <v>8769</v>
      </c>
      <c r="G374" t="s">
        <v>2464</v>
      </c>
      <c r="H374" t="s">
        <v>1350</v>
      </c>
      <c r="I374" t="s">
        <v>1340</v>
      </c>
    </row>
    <row r="375" spans="1:9" x14ac:dyDescent="0.25">
      <c r="A375">
        <v>374</v>
      </c>
      <c r="B375" t="s">
        <v>2465</v>
      </c>
      <c r="C375" t="s">
        <v>1367</v>
      </c>
      <c r="D375">
        <v>24</v>
      </c>
      <c r="E375" t="s">
        <v>2466</v>
      </c>
      <c r="F375">
        <v>3041</v>
      </c>
      <c r="G375" t="s">
        <v>2467</v>
      </c>
      <c r="H375" t="s">
        <v>1362</v>
      </c>
      <c r="I375" t="s">
        <v>1340</v>
      </c>
    </row>
    <row r="376" spans="1:9" x14ac:dyDescent="0.25">
      <c r="A376">
        <v>375</v>
      </c>
      <c r="B376" t="s">
        <v>2468</v>
      </c>
      <c r="C376" t="s">
        <v>1367</v>
      </c>
      <c r="D376">
        <v>77</v>
      </c>
      <c r="E376" t="s">
        <v>2469</v>
      </c>
      <c r="F376">
        <v>9232</v>
      </c>
      <c r="G376" t="s">
        <v>2470</v>
      </c>
      <c r="H376" t="s">
        <v>1339</v>
      </c>
      <c r="I376" t="s">
        <v>1340</v>
      </c>
    </row>
    <row r="377" spans="1:9" x14ac:dyDescent="0.25">
      <c r="A377">
        <v>376</v>
      </c>
      <c r="B377" t="s">
        <v>2471</v>
      </c>
      <c r="C377" t="s">
        <v>1347</v>
      </c>
      <c r="D377">
        <v>30</v>
      </c>
      <c r="E377" t="s">
        <v>2472</v>
      </c>
      <c r="F377">
        <v>789</v>
      </c>
      <c r="G377" t="s">
        <v>2473</v>
      </c>
      <c r="H377" t="s">
        <v>1345</v>
      </c>
      <c r="I377" t="s">
        <v>1340</v>
      </c>
    </row>
    <row r="378" spans="1:9" x14ac:dyDescent="0.25">
      <c r="A378">
        <v>377</v>
      </c>
      <c r="B378" t="s">
        <v>2474</v>
      </c>
      <c r="C378" t="s">
        <v>1336</v>
      </c>
      <c r="D378">
        <v>72</v>
      </c>
      <c r="E378" t="s">
        <v>2475</v>
      </c>
      <c r="F378">
        <v>6676</v>
      </c>
      <c r="G378" t="s">
        <v>2476</v>
      </c>
      <c r="H378" t="s">
        <v>1355</v>
      </c>
      <c r="I378" t="s">
        <v>1340</v>
      </c>
    </row>
    <row r="379" spans="1:9" x14ac:dyDescent="0.25">
      <c r="A379">
        <v>378</v>
      </c>
      <c r="B379" t="s">
        <v>2477</v>
      </c>
      <c r="C379" t="s">
        <v>1352</v>
      </c>
      <c r="D379">
        <v>48</v>
      </c>
      <c r="E379" t="s">
        <v>2478</v>
      </c>
      <c r="F379">
        <v>7541</v>
      </c>
      <c r="G379" t="s">
        <v>2479</v>
      </c>
      <c r="H379" t="s">
        <v>1362</v>
      </c>
      <c r="I379" t="s">
        <v>1340</v>
      </c>
    </row>
    <row r="380" spans="1:9" x14ac:dyDescent="0.25">
      <c r="A380">
        <v>379</v>
      </c>
      <c r="B380" t="s">
        <v>2480</v>
      </c>
      <c r="C380" t="s">
        <v>1411</v>
      </c>
      <c r="D380">
        <v>76</v>
      </c>
      <c r="E380" t="s">
        <v>2481</v>
      </c>
      <c r="F380">
        <v>7863</v>
      </c>
      <c r="G380" t="s">
        <v>2482</v>
      </c>
      <c r="H380" t="s">
        <v>1355</v>
      </c>
      <c r="I380" t="s">
        <v>1340</v>
      </c>
    </row>
    <row r="381" spans="1:9" x14ac:dyDescent="0.25">
      <c r="A381">
        <v>380</v>
      </c>
      <c r="B381" t="s">
        <v>2483</v>
      </c>
      <c r="C381" t="s">
        <v>1367</v>
      </c>
      <c r="D381">
        <v>65</v>
      </c>
      <c r="E381" t="s">
        <v>2484</v>
      </c>
      <c r="F381">
        <v>8267</v>
      </c>
      <c r="G381" t="s">
        <v>2485</v>
      </c>
      <c r="H381" t="s">
        <v>1339</v>
      </c>
      <c r="I381" t="s">
        <v>1340</v>
      </c>
    </row>
    <row r="382" spans="1:9" x14ac:dyDescent="0.25">
      <c r="A382">
        <v>381</v>
      </c>
      <c r="B382" t="s">
        <v>2486</v>
      </c>
      <c r="C382" t="s">
        <v>1347</v>
      </c>
      <c r="D382">
        <v>20</v>
      </c>
      <c r="E382" t="s">
        <v>2487</v>
      </c>
      <c r="F382">
        <v>6824</v>
      </c>
      <c r="G382" t="s">
        <v>2488</v>
      </c>
      <c r="H382" t="s">
        <v>1377</v>
      </c>
      <c r="I382" t="s">
        <v>1340</v>
      </c>
    </row>
    <row r="383" spans="1:9" x14ac:dyDescent="0.25">
      <c r="A383">
        <v>382</v>
      </c>
      <c r="B383" t="s">
        <v>2489</v>
      </c>
      <c r="C383" t="s">
        <v>1342</v>
      </c>
      <c r="D383">
        <v>24</v>
      </c>
      <c r="E383" t="s">
        <v>2490</v>
      </c>
      <c r="F383">
        <v>6714</v>
      </c>
      <c r="G383" t="s">
        <v>2491</v>
      </c>
      <c r="H383" t="s">
        <v>1396</v>
      </c>
      <c r="I383" t="s">
        <v>1340</v>
      </c>
    </row>
    <row r="384" spans="1:9" x14ac:dyDescent="0.25">
      <c r="A384">
        <v>383</v>
      </c>
      <c r="B384" t="s">
        <v>2492</v>
      </c>
      <c r="C384" t="s">
        <v>1411</v>
      </c>
      <c r="D384">
        <v>23</v>
      </c>
      <c r="E384" t="s">
        <v>2493</v>
      </c>
      <c r="F384">
        <v>2310</v>
      </c>
      <c r="G384" t="s">
        <v>2494</v>
      </c>
      <c r="H384" t="s">
        <v>1396</v>
      </c>
      <c r="I384" t="s">
        <v>1340</v>
      </c>
    </row>
    <row r="385" spans="1:9" x14ac:dyDescent="0.25">
      <c r="A385">
        <v>384</v>
      </c>
      <c r="B385" t="s">
        <v>2495</v>
      </c>
      <c r="C385" t="s">
        <v>1342</v>
      </c>
      <c r="D385">
        <v>37</v>
      </c>
      <c r="E385" t="s">
        <v>2496</v>
      </c>
      <c r="F385">
        <v>6522</v>
      </c>
      <c r="G385" t="s">
        <v>2497</v>
      </c>
      <c r="H385" t="s">
        <v>1355</v>
      </c>
      <c r="I385" t="s">
        <v>1340</v>
      </c>
    </row>
    <row r="386" spans="1:9" x14ac:dyDescent="0.25">
      <c r="A386">
        <v>385</v>
      </c>
      <c r="B386" t="s">
        <v>2498</v>
      </c>
      <c r="C386" t="s">
        <v>1336</v>
      </c>
      <c r="D386">
        <v>55</v>
      </c>
      <c r="E386" t="s">
        <v>2499</v>
      </c>
      <c r="F386">
        <v>7861</v>
      </c>
      <c r="G386" t="s">
        <v>2500</v>
      </c>
      <c r="H386" t="s">
        <v>1355</v>
      </c>
      <c r="I386" t="s">
        <v>1340</v>
      </c>
    </row>
    <row r="387" spans="1:9" x14ac:dyDescent="0.25">
      <c r="A387">
        <v>386</v>
      </c>
      <c r="B387" t="s">
        <v>2501</v>
      </c>
      <c r="C387" t="s">
        <v>1367</v>
      </c>
      <c r="D387">
        <v>29</v>
      </c>
      <c r="E387" t="s">
        <v>2502</v>
      </c>
      <c r="F387">
        <v>3016</v>
      </c>
      <c r="G387" t="s">
        <v>2503</v>
      </c>
      <c r="H387" t="s">
        <v>1414</v>
      </c>
      <c r="I387" t="s">
        <v>1340</v>
      </c>
    </row>
    <row r="388" spans="1:9" x14ac:dyDescent="0.25">
      <c r="A388">
        <v>387</v>
      </c>
      <c r="B388" t="s">
        <v>2504</v>
      </c>
      <c r="C388" t="s">
        <v>1371</v>
      </c>
      <c r="D388">
        <v>43</v>
      </c>
      <c r="E388" t="s">
        <v>2505</v>
      </c>
      <c r="F388">
        <v>2080</v>
      </c>
      <c r="G388" t="s">
        <v>2506</v>
      </c>
      <c r="H388" t="s">
        <v>1396</v>
      </c>
      <c r="I388" t="s">
        <v>1340</v>
      </c>
    </row>
    <row r="389" spans="1:9" x14ac:dyDescent="0.25">
      <c r="A389">
        <v>388</v>
      </c>
      <c r="B389" t="s">
        <v>2507</v>
      </c>
      <c r="C389" t="s">
        <v>1342</v>
      </c>
      <c r="D389">
        <v>38</v>
      </c>
      <c r="E389" t="s">
        <v>2508</v>
      </c>
      <c r="F389">
        <v>2940</v>
      </c>
      <c r="G389" t="s">
        <v>2509</v>
      </c>
      <c r="H389" t="s">
        <v>1339</v>
      </c>
      <c r="I389" t="s">
        <v>1340</v>
      </c>
    </row>
    <row r="390" spans="1:9" x14ac:dyDescent="0.25">
      <c r="A390">
        <v>389</v>
      </c>
      <c r="B390" t="s">
        <v>2510</v>
      </c>
      <c r="C390" t="s">
        <v>1367</v>
      </c>
      <c r="D390">
        <v>41</v>
      </c>
      <c r="E390" t="s">
        <v>2511</v>
      </c>
      <c r="F390">
        <v>5989</v>
      </c>
      <c r="G390" t="s">
        <v>2512</v>
      </c>
      <c r="H390" t="s">
        <v>1345</v>
      </c>
      <c r="I390" t="s">
        <v>1340</v>
      </c>
    </row>
    <row r="391" spans="1:9" x14ac:dyDescent="0.25">
      <c r="A391">
        <v>390</v>
      </c>
      <c r="B391" t="s">
        <v>2513</v>
      </c>
      <c r="C391" t="s">
        <v>1352</v>
      </c>
      <c r="D391">
        <v>36</v>
      </c>
      <c r="E391" t="s">
        <v>2514</v>
      </c>
      <c r="F391">
        <v>7155</v>
      </c>
      <c r="G391" t="s">
        <v>2515</v>
      </c>
      <c r="H391" t="s">
        <v>1377</v>
      </c>
      <c r="I391" t="s">
        <v>1340</v>
      </c>
    </row>
    <row r="392" spans="1:9" x14ac:dyDescent="0.25">
      <c r="A392">
        <v>391</v>
      </c>
      <c r="B392" t="s">
        <v>2516</v>
      </c>
      <c r="C392" t="s">
        <v>1371</v>
      </c>
      <c r="D392">
        <v>75</v>
      </c>
      <c r="E392" t="s">
        <v>2517</v>
      </c>
      <c r="F392">
        <v>7524</v>
      </c>
      <c r="G392" t="s">
        <v>2518</v>
      </c>
      <c r="H392" t="s">
        <v>1350</v>
      </c>
      <c r="I392" t="s">
        <v>1340</v>
      </c>
    </row>
    <row r="393" spans="1:9" x14ac:dyDescent="0.25">
      <c r="A393">
        <v>392</v>
      </c>
      <c r="B393" t="s">
        <v>2519</v>
      </c>
      <c r="C393" t="s">
        <v>1367</v>
      </c>
      <c r="D393">
        <v>26</v>
      </c>
      <c r="E393" t="s">
        <v>2520</v>
      </c>
      <c r="F393">
        <v>6749</v>
      </c>
      <c r="G393" t="s">
        <v>2521</v>
      </c>
      <c r="H393" t="s">
        <v>1350</v>
      </c>
      <c r="I393" t="s">
        <v>1340</v>
      </c>
    </row>
    <row r="394" spans="1:9" x14ac:dyDescent="0.25">
      <c r="A394">
        <v>393</v>
      </c>
      <c r="B394" t="s">
        <v>2522</v>
      </c>
      <c r="C394" t="s">
        <v>1342</v>
      </c>
      <c r="D394">
        <v>34</v>
      </c>
      <c r="E394" t="s">
        <v>2523</v>
      </c>
      <c r="F394">
        <v>1474</v>
      </c>
      <c r="G394" t="s">
        <v>2524</v>
      </c>
      <c r="H394" t="s">
        <v>1355</v>
      </c>
      <c r="I394" t="s">
        <v>1340</v>
      </c>
    </row>
    <row r="395" spans="1:9" x14ac:dyDescent="0.25">
      <c r="A395">
        <v>394</v>
      </c>
      <c r="B395" t="s">
        <v>2525</v>
      </c>
      <c r="C395" t="s">
        <v>1352</v>
      </c>
      <c r="D395">
        <v>26</v>
      </c>
      <c r="E395" t="s">
        <v>2526</v>
      </c>
      <c r="F395">
        <v>2204</v>
      </c>
      <c r="G395" t="s">
        <v>2527</v>
      </c>
      <c r="H395" t="s">
        <v>1414</v>
      </c>
      <c r="I395" t="s">
        <v>1340</v>
      </c>
    </row>
    <row r="396" spans="1:9" x14ac:dyDescent="0.25">
      <c r="A396">
        <v>395</v>
      </c>
      <c r="B396" t="s">
        <v>2528</v>
      </c>
      <c r="C396" t="s">
        <v>1411</v>
      </c>
      <c r="D396">
        <v>70</v>
      </c>
      <c r="E396" t="s">
        <v>2529</v>
      </c>
      <c r="F396">
        <v>3499</v>
      </c>
      <c r="G396" t="s">
        <v>2530</v>
      </c>
      <c r="H396" t="s">
        <v>1339</v>
      </c>
      <c r="I396" t="s">
        <v>1340</v>
      </c>
    </row>
    <row r="397" spans="1:9" x14ac:dyDescent="0.25">
      <c r="A397">
        <v>396</v>
      </c>
      <c r="B397" t="s">
        <v>2531</v>
      </c>
      <c r="C397" t="s">
        <v>1367</v>
      </c>
      <c r="D397">
        <v>32</v>
      </c>
      <c r="E397" t="s">
        <v>2532</v>
      </c>
      <c r="F397">
        <v>6248</v>
      </c>
      <c r="G397" t="s">
        <v>2533</v>
      </c>
      <c r="H397" t="s">
        <v>1355</v>
      </c>
      <c r="I397" t="s">
        <v>1340</v>
      </c>
    </row>
    <row r="398" spans="1:9" x14ac:dyDescent="0.25">
      <c r="A398">
        <v>397</v>
      </c>
      <c r="B398" t="s">
        <v>2534</v>
      </c>
      <c r="C398" t="s">
        <v>1336</v>
      </c>
      <c r="D398">
        <v>50</v>
      </c>
      <c r="E398" t="s">
        <v>2535</v>
      </c>
      <c r="F398">
        <v>6891</v>
      </c>
      <c r="G398" t="s">
        <v>2536</v>
      </c>
      <c r="H398" t="s">
        <v>1350</v>
      </c>
      <c r="I398" t="s">
        <v>1340</v>
      </c>
    </row>
    <row r="399" spans="1:9" x14ac:dyDescent="0.25">
      <c r="A399">
        <v>398</v>
      </c>
      <c r="B399" t="s">
        <v>2537</v>
      </c>
      <c r="C399" t="s">
        <v>1411</v>
      </c>
      <c r="D399">
        <v>50</v>
      </c>
      <c r="E399" t="s">
        <v>2538</v>
      </c>
      <c r="F399">
        <v>5497</v>
      </c>
      <c r="G399" t="s">
        <v>2539</v>
      </c>
      <c r="H399" t="s">
        <v>1377</v>
      </c>
      <c r="I399" t="s">
        <v>1340</v>
      </c>
    </row>
    <row r="400" spans="1:9" x14ac:dyDescent="0.25">
      <c r="A400">
        <v>399</v>
      </c>
      <c r="B400" t="s">
        <v>2540</v>
      </c>
      <c r="C400" t="s">
        <v>1367</v>
      </c>
      <c r="D400">
        <v>46</v>
      </c>
      <c r="E400" t="s">
        <v>2541</v>
      </c>
      <c r="F400">
        <v>8209</v>
      </c>
      <c r="G400" t="s">
        <v>2542</v>
      </c>
      <c r="H400" t="s">
        <v>1377</v>
      </c>
      <c r="I400" t="s">
        <v>1340</v>
      </c>
    </row>
    <row r="401" spans="1:9" x14ac:dyDescent="0.25">
      <c r="A401">
        <v>400</v>
      </c>
      <c r="B401" t="s">
        <v>2543</v>
      </c>
      <c r="C401" t="s">
        <v>1347</v>
      </c>
      <c r="D401">
        <v>62</v>
      </c>
      <c r="E401" t="s">
        <v>2544</v>
      </c>
      <c r="F401">
        <v>1097</v>
      </c>
      <c r="G401" t="s">
        <v>2545</v>
      </c>
      <c r="H401" t="s">
        <v>1414</v>
      </c>
      <c r="I401" t="s">
        <v>1340</v>
      </c>
    </row>
    <row r="402" spans="1:9" x14ac:dyDescent="0.25">
      <c r="A402">
        <v>401</v>
      </c>
      <c r="B402" t="s">
        <v>2546</v>
      </c>
      <c r="C402" t="s">
        <v>1411</v>
      </c>
      <c r="D402">
        <v>73</v>
      </c>
      <c r="E402" t="s">
        <v>2547</v>
      </c>
      <c r="F402">
        <v>613</v>
      </c>
      <c r="G402" t="s">
        <v>2548</v>
      </c>
      <c r="H402" t="s">
        <v>1377</v>
      </c>
      <c r="I402" t="s">
        <v>1340</v>
      </c>
    </row>
    <row r="403" spans="1:9" x14ac:dyDescent="0.25">
      <c r="A403">
        <v>402</v>
      </c>
      <c r="B403" t="s">
        <v>2549</v>
      </c>
      <c r="C403" t="s">
        <v>1411</v>
      </c>
      <c r="D403">
        <v>22</v>
      </c>
      <c r="E403" t="s">
        <v>2550</v>
      </c>
      <c r="F403">
        <v>1712</v>
      </c>
      <c r="G403" t="s">
        <v>2551</v>
      </c>
      <c r="H403" t="s">
        <v>1414</v>
      </c>
      <c r="I403" t="s">
        <v>1340</v>
      </c>
    </row>
    <row r="404" spans="1:9" x14ac:dyDescent="0.25">
      <c r="A404">
        <v>403</v>
      </c>
      <c r="B404" t="s">
        <v>2552</v>
      </c>
      <c r="C404" t="s">
        <v>1347</v>
      </c>
      <c r="D404">
        <v>78</v>
      </c>
      <c r="E404" t="s">
        <v>2553</v>
      </c>
      <c r="F404">
        <v>1038</v>
      </c>
      <c r="G404" t="s">
        <v>2554</v>
      </c>
      <c r="H404" t="s">
        <v>1377</v>
      </c>
      <c r="I404" t="s">
        <v>1340</v>
      </c>
    </row>
    <row r="405" spans="1:9" x14ac:dyDescent="0.25">
      <c r="A405">
        <v>404</v>
      </c>
      <c r="B405" t="s">
        <v>2555</v>
      </c>
      <c r="C405" t="s">
        <v>1411</v>
      </c>
      <c r="D405">
        <v>79</v>
      </c>
      <c r="E405" t="s">
        <v>2556</v>
      </c>
      <c r="F405">
        <v>9569</v>
      </c>
      <c r="G405" t="s">
        <v>2557</v>
      </c>
      <c r="H405" t="s">
        <v>1350</v>
      </c>
      <c r="I405" t="s">
        <v>1340</v>
      </c>
    </row>
    <row r="406" spans="1:9" x14ac:dyDescent="0.25">
      <c r="A406">
        <v>405</v>
      </c>
      <c r="B406" t="s">
        <v>2558</v>
      </c>
      <c r="C406" t="s">
        <v>1371</v>
      </c>
      <c r="D406">
        <v>78</v>
      </c>
      <c r="E406" t="s">
        <v>2559</v>
      </c>
      <c r="F406">
        <v>5174</v>
      </c>
      <c r="G406" t="s">
        <v>2560</v>
      </c>
      <c r="H406" t="s">
        <v>1362</v>
      </c>
      <c r="I406" t="s">
        <v>1340</v>
      </c>
    </row>
    <row r="407" spans="1:9" x14ac:dyDescent="0.25">
      <c r="A407">
        <v>406</v>
      </c>
      <c r="B407" t="s">
        <v>2561</v>
      </c>
      <c r="C407" t="s">
        <v>1367</v>
      </c>
      <c r="D407">
        <v>59</v>
      </c>
      <c r="E407" t="s">
        <v>2562</v>
      </c>
      <c r="F407">
        <v>6987</v>
      </c>
      <c r="G407" t="s">
        <v>2563</v>
      </c>
      <c r="H407" t="s">
        <v>1396</v>
      </c>
      <c r="I407" t="s">
        <v>1340</v>
      </c>
    </row>
    <row r="408" spans="1:9" x14ac:dyDescent="0.25">
      <c r="A408">
        <v>407</v>
      </c>
      <c r="B408" t="s">
        <v>2564</v>
      </c>
      <c r="C408" t="s">
        <v>1371</v>
      </c>
      <c r="D408">
        <v>41</v>
      </c>
      <c r="E408" t="s">
        <v>2565</v>
      </c>
      <c r="F408">
        <v>8697</v>
      </c>
      <c r="G408" t="s">
        <v>2566</v>
      </c>
      <c r="H408" t="s">
        <v>1355</v>
      </c>
      <c r="I408" t="s">
        <v>1340</v>
      </c>
    </row>
    <row r="409" spans="1:9" x14ac:dyDescent="0.25">
      <c r="A409">
        <v>408</v>
      </c>
      <c r="B409" t="s">
        <v>2567</v>
      </c>
      <c r="C409" t="s">
        <v>1342</v>
      </c>
      <c r="D409">
        <v>66</v>
      </c>
      <c r="E409" t="s">
        <v>2568</v>
      </c>
      <c r="F409">
        <v>5079</v>
      </c>
      <c r="G409" t="s">
        <v>2569</v>
      </c>
      <c r="H409" t="s">
        <v>1350</v>
      </c>
      <c r="I409" t="s">
        <v>1340</v>
      </c>
    </row>
    <row r="410" spans="1:9" x14ac:dyDescent="0.25">
      <c r="A410">
        <v>409</v>
      </c>
      <c r="B410" t="s">
        <v>2570</v>
      </c>
      <c r="C410" t="s">
        <v>1371</v>
      </c>
      <c r="D410">
        <v>75</v>
      </c>
      <c r="E410" t="s">
        <v>2571</v>
      </c>
      <c r="F410">
        <v>134</v>
      </c>
      <c r="G410" t="s">
        <v>2572</v>
      </c>
      <c r="H410" t="s">
        <v>1350</v>
      </c>
      <c r="I410" t="s">
        <v>1340</v>
      </c>
    </row>
    <row r="411" spans="1:9" x14ac:dyDescent="0.25">
      <c r="A411">
        <v>410</v>
      </c>
      <c r="B411" t="s">
        <v>2573</v>
      </c>
      <c r="C411" t="s">
        <v>1347</v>
      </c>
      <c r="D411">
        <v>64</v>
      </c>
      <c r="E411" t="s">
        <v>2574</v>
      </c>
      <c r="F411">
        <v>7356</v>
      </c>
      <c r="G411" t="s">
        <v>2575</v>
      </c>
      <c r="H411" t="s">
        <v>1396</v>
      </c>
      <c r="I411" t="s">
        <v>1340</v>
      </c>
    </row>
    <row r="412" spans="1:9" x14ac:dyDescent="0.25">
      <c r="A412">
        <v>411</v>
      </c>
      <c r="B412" t="s">
        <v>2576</v>
      </c>
      <c r="C412" t="s">
        <v>1407</v>
      </c>
      <c r="D412">
        <v>52</v>
      </c>
      <c r="E412" t="s">
        <v>2577</v>
      </c>
      <c r="F412">
        <v>226</v>
      </c>
      <c r="G412" t="s">
        <v>2578</v>
      </c>
      <c r="H412" t="s">
        <v>1414</v>
      </c>
      <c r="I412" t="s">
        <v>1340</v>
      </c>
    </row>
    <row r="413" spans="1:9" x14ac:dyDescent="0.25">
      <c r="A413">
        <v>412</v>
      </c>
      <c r="B413" t="s">
        <v>2579</v>
      </c>
      <c r="C413" t="s">
        <v>1347</v>
      </c>
      <c r="D413">
        <v>21</v>
      </c>
      <c r="E413" t="s">
        <v>2580</v>
      </c>
      <c r="F413">
        <v>238</v>
      </c>
      <c r="G413" t="s">
        <v>2581</v>
      </c>
      <c r="H413" t="s">
        <v>1345</v>
      </c>
      <c r="I413" t="s">
        <v>1340</v>
      </c>
    </row>
    <row r="414" spans="1:9" x14ac:dyDescent="0.25">
      <c r="A414">
        <v>413</v>
      </c>
      <c r="B414" t="s">
        <v>2582</v>
      </c>
      <c r="C414" t="s">
        <v>1352</v>
      </c>
      <c r="D414">
        <v>25</v>
      </c>
      <c r="E414" t="s">
        <v>2583</v>
      </c>
      <c r="F414">
        <v>6700</v>
      </c>
      <c r="G414" t="s">
        <v>2584</v>
      </c>
      <c r="H414" t="s">
        <v>1355</v>
      </c>
      <c r="I414" t="s">
        <v>1340</v>
      </c>
    </row>
    <row r="415" spans="1:9" x14ac:dyDescent="0.25">
      <c r="A415">
        <v>414</v>
      </c>
      <c r="B415" t="s">
        <v>2585</v>
      </c>
      <c r="C415" t="s">
        <v>1347</v>
      </c>
      <c r="D415">
        <v>51</v>
      </c>
      <c r="E415" t="s">
        <v>2586</v>
      </c>
      <c r="F415">
        <v>7365</v>
      </c>
      <c r="G415" t="s">
        <v>2587</v>
      </c>
      <c r="H415" t="s">
        <v>1355</v>
      </c>
      <c r="I415" t="s">
        <v>1340</v>
      </c>
    </row>
    <row r="416" spans="1:9" x14ac:dyDescent="0.25">
      <c r="A416">
        <v>415</v>
      </c>
      <c r="B416" t="s">
        <v>2588</v>
      </c>
      <c r="C416" t="s">
        <v>1347</v>
      </c>
      <c r="D416">
        <v>40</v>
      </c>
      <c r="E416" t="s">
        <v>2589</v>
      </c>
      <c r="F416">
        <v>7671</v>
      </c>
      <c r="G416" t="s">
        <v>2590</v>
      </c>
      <c r="H416" t="s">
        <v>1345</v>
      </c>
      <c r="I416" t="s">
        <v>1340</v>
      </c>
    </row>
    <row r="417" spans="1:9" x14ac:dyDescent="0.25">
      <c r="A417">
        <v>416</v>
      </c>
      <c r="B417" t="s">
        <v>2591</v>
      </c>
      <c r="C417" t="s">
        <v>1367</v>
      </c>
      <c r="D417">
        <v>21</v>
      </c>
      <c r="E417" t="s">
        <v>2592</v>
      </c>
      <c r="F417">
        <v>4767</v>
      </c>
      <c r="G417" t="s">
        <v>2593</v>
      </c>
      <c r="H417" t="s">
        <v>1362</v>
      </c>
      <c r="I417" t="s">
        <v>1340</v>
      </c>
    </row>
    <row r="418" spans="1:9" x14ac:dyDescent="0.25">
      <c r="A418">
        <v>417</v>
      </c>
      <c r="B418" t="s">
        <v>2594</v>
      </c>
      <c r="C418" t="s">
        <v>1411</v>
      </c>
      <c r="D418">
        <v>57</v>
      </c>
      <c r="E418" t="s">
        <v>2595</v>
      </c>
      <c r="F418">
        <v>7035</v>
      </c>
      <c r="G418" t="s">
        <v>2596</v>
      </c>
      <c r="H418" t="s">
        <v>1414</v>
      </c>
      <c r="I418" t="s">
        <v>1340</v>
      </c>
    </row>
    <row r="419" spans="1:9" x14ac:dyDescent="0.25">
      <c r="A419">
        <v>418</v>
      </c>
      <c r="B419" t="s">
        <v>2597</v>
      </c>
      <c r="C419" t="s">
        <v>1367</v>
      </c>
      <c r="D419">
        <v>57</v>
      </c>
      <c r="E419" t="s">
        <v>2598</v>
      </c>
      <c r="F419">
        <v>2775</v>
      </c>
      <c r="G419" t="s">
        <v>2599</v>
      </c>
      <c r="H419" t="s">
        <v>1350</v>
      </c>
      <c r="I419" t="s">
        <v>1340</v>
      </c>
    </row>
    <row r="420" spans="1:9" x14ac:dyDescent="0.25">
      <c r="A420">
        <v>419</v>
      </c>
      <c r="B420" t="s">
        <v>2600</v>
      </c>
      <c r="C420" t="s">
        <v>1371</v>
      </c>
      <c r="D420">
        <v>58</v>
      </c>
      <c r="E420" t="s">
        <v>2601</v>
      </c>
      <c r="F420">
        <v>3887</v>
      </c>
      <c r="G420" t="s">
        <v>2602</v>
      </c>
      <c r="H420" t="s">
        <v>1355</v>
      </c>
      <c r="I420" t="s">
        <v>1340</v>
      </c>
    </row>
    <row r="421" spans="1:9" x14ac:dyDescent="0.25">
      <c r="A421">
        <v>420</v>
      </c>
      <c r="B421" t="s">
        <v>2603</v>
      </c>
      <c r="C421" t="s">
        <v>1342</v>
      </c>
      <c r="D421">
        <v>44</v>
      </c>
      <c r="E421" t="s">
        <v>2604</v>
      </c>
      <c r="F421">
        <v>5547</v>
      </c>
      <c r="G421" t="s">
        <v>2605</v>
      </c>
      <c r="H421" t="s">
        <v>1414</v>
      </c>
      <c r="I421" t="s">
        <v>1340</v>
      </c>
    </row>
    <row r="422" spans="1:9" x14ac:dyDescent="0.25">
      <c r="A422">
        <v>421</v>
      </c>
      <c r="B422" t="s">
        <v>2606</v>
      </c>
      <c r="C422" t="s">
        <v>1342</v>
      </c>
      <c r="D422">
        <v>62</v>
      </c>
      <c r="E422" t="s">
        <v>2607</v>
      </c>
      <c r="F422">
        <v>5382</v>
      </c>
      <c r="G422" t="s">
        <v>2608</v>
      </c>
      <c r="H422" t="s">
        <v>1350</v>
      </c>
      <c r="I422" t="s">
        <v>1340</v>
      </c>
    </row>
    <row r="423" spans="1:9" x14ac:dyDescent="0.25">
      <c r="A423">
        <v>422</v>
      </c>
      <c r="B423" t="s">
        <v>2609</v>
      </c>
      <c r="C423" t="s">
        <v>1367</v>
      </c>
      <c r="D423">
        <v>34</v>
      </c>
      <c r="E423" t="s">
        <v>2610</v>
      </c>
      <c r="F423">
        <v>1342</v>
      </c>
      <c r="G423" t="s">
        <v>2259</v>
      </c>
      <c r="H423" t="s">
        <v>1355</v>
      </c>
      <c r="I423" t="s">
        <v>1340</v>
      </c>
    </row>
    <row r="424" spans="1:9" x14ac:dyDescent="0.25">
      <c r="A424">
        <v>423</v>
      </c>
      <c r="B424" t="s">
        <v>2611</v>
      </c>
      <c r="C424" t="s">
        <v>1367</v>
      </c>
      <c r="D424">
        <v>32</v>
      </c>
      <c r="E424" t="s">
        <v>2612</v>
      </c>
      <c r="F424">
        <v>1047</v>
      </c>
      <c r="G424" t="s">
        <v>2613</v>
      </c>
      <c r="H424" t="s">
        <v>1345</v>
      </c>
      <c r="I424" t="s">
        <v>1340</v>
      </c>
    </row>
    <row r="425" spans="1:9" x14ac:dyDescent="0.25">
      <c r="A425">
        <v>424</v>
      </c>
      <c r="B425" t="s">
        <v>2614</v>
      </c>
      <c r="C425" t="s">
        <v>1411</v>
      </c>
      <c r="D425">
        <v>80</v>
      </c>
      <c r="E425" t="s">
        <v>2615</v>
      </c>
      <c r="F425">
        <v>5743</v>
      </c>
      <c r="G425" t="s">
        <v>2616</v>
      </c>
      <c r="H425" t="s">
        <v>1377</v>
      </c>
      <c r="I425" t="s">
        <v>1340</v>
      </c>
    </row>
    <row r="426" spans="1:9" x14ac:dyDescent="0.25">
      <c r="A426">
        <v>425</v>
      </c>
      <c r="B426" t="s">
        <v>2617</v>
      </c>
      <c r="C426" t="s">
        <v>1342</v>
      </c>
      <c r="D426">
        <v>38</v>
      </c>
      <c r="E426" t="s">
        <v>2618</v>
      </c>
      <c r="F426">
        <v>8487</v>
      </c>
      <c r="G426" t="s">
        <v>2619</v>
      </c>
      <c r="H426" t="s">
        <v>1339</v>
      </c>
      <c r="I426" t="s">
        <v>1340</v>
      </c>
    </row>
    <row r="427" spans="1:9" x14ac:dyDescent="0.25">
      <c r="A427">
        <v>426</v>
      </c>
      <c r="B427" t="s">
        <v>2620</v>
      </c>
      <c r="C427" t="s">
        <v>1352</v>
      </c>
      <c r="D427">
        <v>40</v>
      </c>
      <c r="E427" t="s">
        <v>2621</v>
      </c>
      <c r="F427">
        <v>6184</v>
      </c>
      <c r="G427" t="s">
        <v>2622</v>
      </c>
      <c r="H427" t="s">
        <v>1396</v>
      </c>
      <c r="I427" t="s">
        <v>1340</v>
      </c>
    </row>
    <row r="428" spans="1:9" x14ac:dyDescent="0.25">
      <c r="A428">
        <v>427</v>
      </c>
      <c r="B428" t="s">
        <v>2623</v>
      </c>
      <c r="C428" t="s">
        <v>1407</v>
      </c>
      <c r="D428">
        <v>25</v>
      </c>
      <c r="E428" t="s">
        <v>2624</v>
      </c>
      <c r="F428">
        <v>8556</v>
      </c>
      <c r="G428" t="s">
        <v>1938</v>
      </c>
      <c r="H428" t="s">
        <v>1355</v>
      </c>
      <c r="I428" t="s">
        <v>1340</v>
      </c>
    </row>
    <row r="429" spans="1:9" x14ac:dyDescent="0.25">
      <c r="A429">
        <v>428</v>
      </c>
      <c r="B429" t="s">
        <v>2625</v>
      </c>
      <c r="C429" t="s">
        <v>1347</v>
      </c>
      <c r="D429">
        <v>66</v>
      </c>
      <c r="E429" t="s">
        <v>2626</v>
      </c>
      <c r="F429">
        <v>1112</v>
      </c>
      <c r="G429" t="s">
        <v>2627</v>
      </c>
      <c r="H429" t="s">
        <v>1350</v>
      </c>
      <c r="I429" t="s">
        <v>1340</v>
      </c>
    </row>
    <row r="430" spans="1:9" x14ac:dyDescent="0.25">
      <c r="A430">
        <v>429</v>
      </c>
      <c r="B430" t="s">
        <v>2628</v>
      </c>
      <c r="C430" t="s">
        <v>1407</v>
      </c>
      <c r="D430">
        <v>48</v>
      </c>
      <c r="E430" t="s">
        <v>2629</v>
      </c>
      <c r="F430">
        <v>675</v>
      </c>
      <c r="G430" t="s">
        <v>2630</v>
      </c>
      <c r="H430" t="s">
        <v>1414</v>
      </c>
      <c r="I430" t="s">
        <v>1340</v>
      </c>
    </row>
    <row r="431" spans="1:9" x14ac:dyDescent="0.25">
      <c r="A431">
        <v>430</v>
      </c>
      <c r="B431" t="s">
        <v>2631</v>
      </c>
      <c r="C431" t="s">
        <v>1336</v>
      </c>
      <c r="D431">
        <v>56</v>
      </c>
      <c r="E431" t="s">
        <v>2632</v>
      </c>
      <c r="F431">
        <v>8212</v>
      </c>
      <c r="G431" t="s">
        <v>2633</v>
      </c>
      <c r="H431" t="s">
        <v>1362</v>
      </c>
      <c r="I431" t="s">
        <v>1340</v>
      </c>
    </row>
    <row r="432" spans="1:9" x14ac:dyDescent="0.25">
      <c r="A432">
        <v>431</v>
      </c>
      <c r="B432" t="s">
        <v>2634</v>
      </c>
      <c r="C432" t="s">
        <v>1367</v>
      </c>
      <c r="D432">
        <v>41</v>
      </c>
      <c r="E432" t="s">
        <v>2635</v>
      </c>
      <c r="F432">
        <v>8422</v>
      </c>
      <c r="G432" t="s">
        <v>1965</v>
      </c>
      <c r="H432" t="s">
        <v>1396</v>
      </c>
      <c r="I432" t="s">
        <v>1340</v>
      </c>
    </row>
    <row r="433" spans="1:9" x14ac:dyDescent="0.25">
      <c r="A433">
        <v>432</v>
      </c>
      <c r="B433" t="s">
        <v>2636</v>
      </c>
      <c r="C433" t="s">
        <v>1352</v>
      </c>
      <c r="D433">
        <v>34</v>
      </c>
      <c r="E433" t="s">
        <v>2637</v>
      </c>
      <c r="F433">
        <v>7029</v>
      </c>
      <c r="G433" t="s">
        <v>2638</v>
      </c>
      <c r="H433" t="s">
        <v>1396</v>
      </c>
      <c r="I433" t="s">
        <v>1340</v>
      </c>
    </row>
    <row r="434" spans="1:9" x14ac:dyDescent="0.25">
      <c r="A434">
        <v>433</v>
      </c>
      <c r="B434" t="s">
        <v>2639</v>
      </c>
      <c r="C434" t="s">
        <v>1411</v>
      </c>
      <c r="D434">
        <v>46</v>
      </c>
      <c r="E434" t="s">
        <v>2640</v>
      </c>
      <c r="F434">
        <v>9728</v>
      </c>
      <c r="G434" t="s">
        <v>2641</v>
      </c>
      <c r="H434" t="s">
        <v>1414</v>
      </c>
      <c r="I434" t="s">
        <v>1340</v>
      </c>
    </row>
    <row r="435" spans="1:9" x14ac:dyDescent="0.25">
      <c r="A435">
        <v>434</v>
      </c>
      <c r="B435" t="s">
        <v>2642</v>
      </c>
      <c r="C435" t="s">
        <v>1367</v>
      </c>
      <c r="D435">
        <v>20</v>
      </c>
      <c r="E435" t="s">
        <v>2643</v>
      </c>
      <c r="F435">
        <v>4176</v>
      </c>
      <c r="G435" t="s">
        <v>2644</v>
      </c>
      <c r="H435" t="s">
        <v>1377</v>
      </c>
      <c r="I435" t="s">
        <v>1340</v>
      </c>
    </row>
    <row r="436" spans="1:9" x14ac:dyDescent="0.25">
      <c r="A436">
        <v>435</v>
      </c>
      <c r="B436" t="s">
        <v>2645</v>
      </c>
      <c r="C436" t="s">
        <v>1367</v>
      </c>
      <c r="D436">
        <v>41</v>
      </c>
      <c r="E436" t="s">
        <v>2646</v>
      </c>
      <c r="F436">
        <v>5868</v>
      </c>
      <c r="G436" t="s">
        <v>2647</v>
      </c>
      <c r="H436" t="s">
        <v>1345</v>
      </c>
      <c r="I436" t="s">
        <v>1340</v>
      </c>
    </row>
    <row r="437" spans="1:9" x14ac:dyDescent="0.25">
      <c r="A437">
        <v>436</v>
      </c>
      <c r="B437" t="s">
        <v>2648</v>
      </c>
      <c r="C437" t="s">
        <v>1347</v>
      </c>
      <c r="D437">
        <v>41</v>
      </c>
      <c r="E437" t="s">
        <v>2649</v>
      </c>
      <c r="F437">
        <v>7809</v>
      </c>
      <c r="G437" t="s">
        <v>2650</v>
      </c>
      <c r="H437" t="s">
        <v>1345</v>
      </c>
      <c r="I437" t="s">
        <v>1340</v>
      </c>
    </row>
    <row r="438" spans="1:9" x14ac:dyDescent="0.25">
      <c r="A438">
        <v>437</v>
      </c>
      <c r="B438" t="s">
        <v>2651</v>
      </c>
      <c r="C438" t="s">
        <v>1342</v>
      </c>
      <c r="D438">
        <v>23</v>
      </c>
      <c r="E438" t="s">
        <v>2652</v>
      </c>
      <c r="F438">
        <v>8456</v>
      </c>
      <c r="G438" t="s">
        <v>2653</v>
      </c>
      <c r="H438" t="s">
        <v>1350</v>
      </c>
      <c r="I438" t="s">
        <v>1340</v>
      </c>
    </row>
    <row r="439" spans="1:9" x14ac:dyDescent="0.25">
      <c r="A439">
        <v>438</v>
      </c>
      <c r="B439" t="s">
        <v>2654</v>
      </c>
      <c r="C439" t="s">
        <v>1352</v>
      </c>
      <c r="D439">
        <v>80</v>
      </c>
      <c r="E439" t="s">
        <v>2655</v>
      </c>
      <c r="F439">
        <v>6893</v>
      </c>
      <c r="G439" t="s">
        <v>2656</v>
      </c>
      <c r="H439" t="s">
        <v>1377</v>
      </c>
      <c r="I439" t="s">
        <v>1340</v>
      </c>
    </row>
    <row r="440" spans="1:9" x14ac:dyDescent="0.25">
      <c r="A440">
        <v>439</v>
      </c>
      <c r="B440" t="s">
        <v>2657</v>
      </c>
      <c r="C440" t="s">
        <v>1336</v>
      </c>
      <c r="D440">
        <v>75</v>
      </c>
      <c r="E440" t="s">
        <v>2658</v>
      </c>
      <c r="F440">
        <v>3142</v>
      </c>
      <c r="G440" t="s">
        <v>2659</v>
      </c>
      <c r="H440" t="s">
        <v>1396</v>
      </c>
      <c r="I440" t="s">
        <v>1340</v>
      </c>
    </row>
    <row r="441" spans="1:9" x14ac:dyDescent="0.25">
      <c r="A441">
        <v>440</v>
      </c>
      <c r="B441" t="s">
        <v>2660</v>
      </c>
      <c r="C441" t="s">
        <v>1347</v>
      </c>
      <c r="D441">
        <v>64</v>
      </c>
      <c r="E441" t="s">
        <v>2661</v>
      </c>
      <c r="F441">
        <v>5404</v>
      </c>
      <c r="G441" t="s">
        <v>2662</v>
      </c>
      <c r="H441" t="s">
        <v>1355</v>
      </c>
      <c r="I441" t="s">
        <v>1340</v>
      </c>
    </row>
    <row r="442" spans="1:9" x14ac:dyDescent="0.25">
      <c r="A442">
        <v>441</v>
      </c>
      <c r="B442" t="s">
        <v>2663</v>
      </c>
      <c r="C442" t="s">
        <v>1352</v>
      </c>
      <c r="D442">
        <v>53</v>
      </c>
      <c r="E442" t="s">
        <v>2664</v>
      </c>
      <c r="F442">
        <v>7650</v>
      </c>
      <c r="G442" t="s">
        <v>2665</v>
      </c>
      <c r="H442" t="s">
        <v>1377</v>
      </c>
      <c r="I442" t="s">
        <v>1340</v>
      </c>
    </row>
    <row r="443" spans="1:9" x14ac:dyDescent="0.25">
      <c r="A443">
        <v>442</v>
      </c>
      <c r="B443" t="s">
        <v>2666</v>
      </c>
      <c r="C443" t="s">
        <v>1347</v>
      </c>
      <c r="D443">
        <v>26</v>
      </c>
      <c r="E443" t="s">
        <v>2667</v>
      </c>
      <c r="F443">
        <v>7249</v>
      </c>
      <c r="G443" t="s">
        <v>2668</v>
      </c>
      <c r="H443" t="s">
        <v>1362</v>
      </c>
      <c r="I443" t="s">
        <v>1340</v>
      </c>
    </row>
    <row r="444" spans="1:9" x14ac:dyDescent="0.25">
      <c r="A444">
        <v>443</v>
      </c>
      <c r="B444" t="s">
        <v>2669</v>
      </c>
      <c r="C444" t="s">
        <v>1352</v>
      </c>
      <c r="D444">
        <v>49</v>
      </c>
      <c r="E444" t="s">
        <v>2670</v>
      </c>
      <c r="F444">
        <v>9651</v>
      </c>
      <c r="G444" t="s">
        <v>2671</v>
      </c>
      <c r="H444" t="s">
        <v>1396</v>
      </c>
      <c r="I444" t="s">
        <v>1340</v>
      </c>
    </row>
    <row r="445" spans="1:9" x14ac:dyDescent="0.25">
      <c r="A445">
        <v>444</v>
      </c>
      <c r="B445" t="s">
        <v>2672</v>
      </c>
      <c r="C445" t="s">
        <v>1347</v>
      </c>
      <c r="D445">
        <v>79</v>
      </c>
      <c r="E445" t="s">
        <v>2673</v>
      </c>
      <c r="F445">
        <v>6837</v>
      </c>
      <c r="G445" t="s">
        <v>2674</v>
      </c>
      <c r="H445" t="s">
        <v>1377</v>
      </c>
      <c r="I445" t="s">
        <v>1340</v>
      </c>
    </row>
    <row r="446" spans="1:9" x14ac:dyDescent="0.25">
      <c r="A446">
        <v>445</v>
      </c>
      <c r="B446" t="s">
        <v>2675</v>
      </c>
      <c r="C446" t="s">
        <v>1347</v>
      </c>
      <c r="D446">
        <v>44</v>
      </c>
      <c r="E446" t="s">
        <v>2676</v>
      </c>
      <c r="F446">
        <v>1927</v>
      </c>
      <c r="G446" t="s">
        <v>2677</v>
      </c>
      <c r="H446" t="s">
        <v>1396</v>
      </c>
      <c r="I446" t="s">
        <v>1340</v>
      </c>
    </row>
    <row r="447" spans="1:9" x14ac:dyDescent="0.25">
      <c r="A447">
        <v>446</v>
      </c>
      <c r="B447" t="s">
        <v>2678</v>
      </c>
      <c r="C447" t="s">
        <v>1411</v>
      </c>
      <c r="D447">
        <v>47</v>
      </c>
      <c r="E447" t="s">
        <v>2679</v>
      </c>
      <c r="F447">
        <v>1552</v>
      </c>
      <c r="G447" t="s">
        <v>2680</v>
      </c>
      <c r="H447" t="s">
        <v>1414</v>
      </c>
      <c r="I447" t="s">
        <v>1340</v>
      </c>
    </row>
    <row r="448" spans="1:9" x14ac:dyDescent="0.25">
      <c r="A448">
        <v>447</v>
      </c>
      <c r="B448" t="s">
        <v>2681</v>
      </c>
      <c r="C448" t="s">
        <v>1352</v>
      </c>
      <c r="D448">
        <v>68</v>
      </c>
      <c r="E448" t="s">
        <v>2682</v>
      </c>
      <c r="F448">
        <v>8664</v>
      </c>
      <c r="G448" t="s">
        <v>2683</v>
      </c>
      <c r="H448" t="s">
        <v>1362</v>
      </c>
      <c r="I448" t="s">
        <v>1340</v>
      </c>
    </row>
    <row r="449" spans="1:9" x14ac:dyDescent="0.25">
      <c r="A449">
        <v>448</v>
      </c>
      <c r="B449" t="s">
        <v>2684</v>
      </c>
      <c r="C449" t="s">
        <v>1407</v>
      </c>
      <c r="D449">
        <v>61</v>
      </c>
      <c r="E449" t="s">
        <v>2685</v>
      </c>
      <c r="F449">
        <v>3895</v>
      </c>
      <c r="G449" t="s">
        <v>2686</v>
      </c>
      <c r="H449" t="s">
        <v>1355</v>
      </c>
      <c r="I449" t="s">
        <v>1340</v>
      </c>
    </row>
    <row r="450" spans="1:9" x14ac:dyDescent="0.25">
      <c r="A450">
        <v>449</v>
      </c>
      <c r="B450" t="s">
        <v>2687</v>
      </c>
      <c r="C450" t="s">
        <v>1371</v>
      </c>
      <c r="D450">
        <v>74</v>
      </c>
      <c r="E450" t="s">
        <v>2688</v>
      </c>
      <c r="F450">
        <v>3041</v>
      </c>
      <c r="G450" t="s">
        <v>2689</v>
      </c>
      <c r="H450" t="s">
        <v>1339</v>
      </c>
      <c r="I450" t="s">
        <v>1340</v>
      </c>
    </row>
    <row r="451" spans="1:9" x14ac:dyDescent="0.25">
      <c r="A451">
        <v>450</v>
      </c>
      <c r="B451" t="s">
        <v>2690</v>
      </c>
      <c r="C451" t="s">
        <v>1342</v>
      </c>
      <c r="D451">
        <v>59</v>
      </c>
      <c r="E451" t="s">
        <v>2691</v>
      </c>
      <c r="F451">
        <v>5146</v>
      </c>
      <c r="G451" t="s">
        <v>2692</v>
      </c>
      <c r="H451" t="s">
        <v>1362</v>
      </c>
      <c r="I451" t="s">
        <v>1340</v>
      </c>
    </row>
    <row r="452" spans="1:9" x14ac:dyDescent="0.25">
      <c r="A452">
        <v>451</v>
      </c>
      <c r="B452" t="s">
        <v>2693</v>
      </c>
      <c r="C452" t="s">
        <v>1347</v>
      </c>
      <c r="D452">
        <v>21</v>
      </c>
      <c r="E452" t="s">
        <v>2694</v>
      </c>
      <c r="F452">
        <v>9491</v>
      </c>
      <c r="G452" t="s">
        <v>2695</v>
      </c>
      <c r="H452" t="s">
        <v>1350</v>
      </c>
      <c r="I452" t="s">
        <v>1340</v>
      </c>
    </row>
    <row r="453" spans="1:9" x14ac:dyDescent="0.25">
      <c r="A453">
        <v>452</v>
      </c>
      <c r="B453" t="s">
        <v>2696</v>
      </c>
      <c r="C453" t="s">
        <v>1407</v>
      </c>
      <c r="D453">
        <v>27</v>
      </c>
      <c r="E453" t="s">
        <v>2697</v>
      </c>
      <c r="F453">
        <v>3680</v>
      </c>
      <c r="G453" t="s">
        <v>2698</v>
      </c>
      <c r="H453" t="s">
        <v>1362</v>
      </c>
      <c r="I453" t="s">
        <v>1340</v>
      </c>
    </row>
    <row r="454" spans="1:9" x14ac:dyDescent="0.25">
      <c r="A454">
        <v>453</v>
      </c>
      <c r="B454" t="s">
        <v>2699</v>
      </c>
      <c r="C454" t="s">
        <v>1347</v>
      </c>
      <c r="D454">
        <v>35</v>
      </c>
      <c r="E454" t="s">
        <v>2700</v>
      </c>
      <c r="F454">
        <v>2891</v>
      </c>
      <c r="G454" t="s">
        <v>2701</v>
      </c>
      <c r="H454" t="s">
        <v>1414</v>
      </c>
      <c r="I454" t="s">
        <v>1340</v>
      </c>
    </row>
    <row r="455" spans="1:9" x14ac:dyDescent="0.25">
      <c r="A455">
        <v>454</v>
      </c>
      <c r="B455" t="s">
        <v>2702</v>
      </c>
      <c r="C455" t="s">
        <v>1342</v>
      </c>
      <c r="D455">
        <v>28</v>
      </c>
      <c r="E455" t="s">
        <v>2703</v>
      </c>
      <c r="F455">
        <v>3276</v>
      </c>
      <c r="G455" t="s">
        <v>2704</v>
      </c>
      <c r="H455" t="s">
        <v>1362</v>
      </c>
      <c r="I455" t="s">
        <v>1340</v>
      </c>
    </row>
    <row r="456" spans="1:9" x14ac:dyDescent="0.25">
      <c r="A456">
        <v>455</v>
      </c>
      <c r="B456" t="s">
        <v>2705</v>
      </c>
      <c r="C456" t="s">
        <v>1411</v>
      </c>
      <c r="D456">
        <v>60</v>
      </c>
      <c r="E456" t="s">
        <v>2706</v>
      </c>
      <c r="F456">
        <v>8038</v>
      </c>
      <c r="G456" t="s">
        <v>2707</v>
      </c>
      <c r="H456" t="s">
        <v>1339</v>
      </c>
      <c r="I456" t="s">
        <v>1340</v>
      </c>
    </row>
    <row r="457" spans="1:9" x14ac:dyDescent="0.25">
      <c r="A457">
        <v>456</v>
      </c>
      <c r="B457" t="s">
        <v>2708</v>
      </c>
      <c r="C457" t="s">
        <v>1367</v>
      </c>
      <c r="D457">
        <v>33</v>
      </c>
      <c r="E457" t="s">
        <v>2709</v>
      </c>
      <c r="F457">
        <v>2010</v>
      </c>
      <c r="G457" t="s">
        <v>2710</v>
      </c>
      <c r="H457" t="s">
        <v>1355</v>
      </c>
      <c r="I457" t="s">
        <v>1340</v>
      </c>
    </row>
    <row r="458" spans="1:9" x14ac:dyDescent="0.25">
      <c r="A458">
        <v>457</v>
      </c>
      <c r="B458" t="s">
        <v>2711</v>
      </c>
      <c r="C458" t="s">
        <v>1371</v>
      </c>
      <c r="D458">
        <v>27</v>
      </c>
      <c r="E458" t="s">
        <v>2712</v>
      </c>
      <c r="F458">
        <v>1849</v>
      </c>
      <c r="G458" t="s">
        <v>2713</v>
      </c>
      <c r="H458" t="s">
        <v>1396</v>
      </c>
      <c r="I458" t="s">
        <v>1340</v>
      </c>
    </row>
    <row r="459" spans="1:9" x14ac:dyDescent="0.25">
      <c r="A459">
        <v>458</v>
      </c>
      <c r="B459" t="s">
        <v>2714</v>
      </c>
      <c r="C459" t="s">
        <v>1407</v>
      </c>
      <c r="D459">
        <v>42</v>
      </c>
      <c r="E459" t="s">
        <v>2715</v>
      </c>
      <c r="F459">
        <v>1086</v>
      </c>
      <c r="G459" t="s">
        <v>2716</v>
      </c>
      <c r="H459" t="s">
        <v>1355</v>
      </c>
      <c r="I459" t="s">
        <v>1340</v>
      </c>
    </row>
    <row r="460" spans="1:9" x14ac:dyDescent="0.25">
      <c r="A460">
        <v>459</v>
      </c>
      <c r="B460" t="s">
        <v>2717</v>
      </c>
      <c r="C460" t="s">
        <v>1411</v>
      </c>
      <c r="D460">
        <v>62</v>
      </c>
      <c r="E460" t="s">
        <v>2718</v>
      </c>
      <c r="F460">
        <v>4975</v>
      </c>
      <c r="G460" t="s">
        <v>2719</v>
      </c>
      <c r="H460" t="s">
        <v>1362</v>
      </c>
      <c r="I460" t="s">
        <v>1340</v>
      </c>
    </row>
    <row r="461" spans="1:9" x14ac:dyDescent="0.25">
      <c r="A461">
        <v>460</v>
      </c>
      <c r="B461" t="s">
        <v>2720</v>
      </c>
      <c r="C461" t="s">
        <v>1342</v>
      </c>
      <c r="D461">
        <v>31</v>
      </c>
      <c r="E461" t="s">
        <v>2721</v>
      </c>
      <c r="F461">
        <v>3847</v>
      </c>
      <c r="G461" t="s">
        <v>2722</v>
      </c>
      <c r="H461" t="s">
        <v>1396</v>
      </c>
      <c r="I461" t="s">
        <v>1340</v>
      </c>
    </row>
    <row r="462" spans="1:9" x14ac:dyDescent="0.25">
      <c r="A462">
        <v>461</v>
      </c>
      <c r="B462" t="s">
        <v>2723</v>
      </c>
      <c r="C462" t="s">
        <v>1336</v>
      </c>
      <c r="D462">
        <v>54</v>
      </c>
      <c r="E462" t="s">
        <v>2724</v>
      </c>
      <c r="F462">
        <v>60</v>
      </c>
      <c r="G462" t="s">
        <v>2725</v>
      </c>
      <c r="H462" t="s">
        <v>1350</v>
      </c>
      <c r="I462" t="s">
        <v>1340</v>
      </c>
    </row>
    <row r="463" spans="1:9" x14ac:dyDescent="0.25">
      <c r="A463">
        <v>462</v>
      </c>
      <c r="B463" t="s">
        <v>2726</v>
      </c>
      <c r="C463" t="s">
        <v>1411</v>
      </c>
      <c r="D463">
        <v>45</v>
      </c>
      <c r="E463" t="s">
        <v>2727</v>
      </c>
      <c r="F463">
        <v>1919</v>
      </c>
      <c r="G463" t="s">
        <v>2728</v>
      </c>
      <c r="H463" t="s">
        <v>1345</v>
      </c>
      <c r="I463" t="s">
        <v>1340</v>
      </c>
    </row>
    <row r="464" spans="1:9" x14ac:dyDescent="0.25">
      <c r="A464">
        <v>463</v>
      </c>
      <c r="B464" t="s">
        <v>2729</v>
      </c>
      <c r="C464" t="s">
        <v>1367</v>
      </c>
      <c r="D464">
        <v>58</v>
      </c>
      <c r="E464" t="s">
        <v>2730</v>
      </c>
      <c r="F464">
        <v>387</v>
      </c>
      <c r="G464" t="s">
        <v>2731</v>
      </c>
      <c r="H464" t="s">
        <v>1350</v>
      </c>
      <c r="I464" t="s">
        <v>1340</v>
      </c>
    </row>
    <row r="465" spans="1:9" x14ac:dyDescent="0.25">
      <c r="A465">
        <v>464</v>
      </c>
      <c r="B465" t="s">
        <v>2732</v>
      </c>
      <c r="C465" t="s">
        <v>1347</v>
      </c>
      <c r="D465">
        <v>64</v>
      </c>
      <c r="E465" t="s">
        <v>2733</v>
      </c>
      <c r="F465">
        <v>5327</v>
      </c>
      <c r="G465" t="s">
        <v>2734</v>
      </c>
      <c r="H465" t="s">
        <v>1345</v>
      </c>
      <c r="I465" t="s">
        <v>1340</v>
      </c>
    </row>
    <row r="466" spans="1:9" x14ac:dyDescent="0.25">
      <c r="A466">
        <v>465</v>
      </c>
      <c r="B466" t="s">
        <v>2735</v>
      </c>
      <c r="C466" t="s">
        <v>1336</v>
      </c>
      <c r="D466">
        <v>38</v>
      </c>
      <c r="E466" t="s">
        <v>2736</v>
      </c>
      <c r="F466">
        <v>4700</v>
      </c>
      <c r="G466" t="s">
        <v>2737</v>
      </c>
      <c r="H466" t="s">
        <v>1396</v>
      </c>
      <c r="I466" t="s">
        <v>1340</v>
      </c>
    </row>
    <row r="467" spans="1:9" x14ac:dyDescent="0.25">
      <c r="A467">
        <v>466</v>
      </c>
      <c r="B467" t="s">
        <v>2738</v>
      </c>
      <c r="C467" t="s">
        <v>1371</v>
      </c>
      <c r="D467">
        <v>28</v>
      </c>
      <c r="E467" t="s">
        <v>2739</v>
      </c>
      <c r="F467">
        <v>7356</v>
      </c>
      <c r="G467" t="s">
        <v>2740</v>
      </c>
      <c r="H467" t="s">
        <v>1345</v>
      </c>
      <c r="I467" t="s">
        <v>1340</v>
      </c>
    </row>
    <row r="468" spans="1:9" x14ac:dyDescent="0.25">
      <c r="A468">
        <v>467</v>
      </c>
      <c r="B468" t="s">
        <v>2741</v>
      </c>
      <c r="C468" t="s">
        <v>1352</v>
      </c>
      <c r="D468">
        <v>53</v>
      </c>
      <c r="E468" t="s">
        <v>2742</v>
      </c>
      <c r="F468">
        <v>7040</v>
      </c>
      <c r="G468" t="s">
        <v>2743</v>
      </c>
      <c r="H468" t="s">
        <v>1345</v>
      </c>
      <c r="I468" t="s">
        <v>1340</v>
      </c>
    </row>
    <row r="469" spans="1:9" x14ac:dyDescent="0.25">
      <c r="A469">
        <v>468</v>
      </c>
      <c r="B469" t="s">
        <v>2744</v>
      </c>
      <c r="C469" t="s">
        <v>1407</v>
      </c>
      <c r="D469">
        <v>67</v>
      </c>
      <c r="E469" t="s">
        <v>2745</v>
      </c>
      <c r="F469">
        <v>5607</v>
      </c>
      <c r="G469" t="s">
        <v>2746</v>
      </c>
      <c r="H469" t="s">
        <v>1414</v>
      </c>
      <c r="I469" t="s">
        <v>1340</v>
      </c>
    </row>
    <row r="470" spans="1:9" x14ac:dyDescent="0.25">
      <c r="A470">
        <v>469</v>
      </c>
      <c r="B470" t="s">
        <v>2747</v>
      </c>
      <c r="C470" t="s">
        <v>1336</v>
      </c>
      <c r="D470">
        <v>78</v>
      </c>
      <c r="E470" t="s">
        <v>2748</v>
      </c>
      <c r="F470">
        <v>5011</v>
      </c>
      <c r="G470" t="s">
        <v>2749</v>
      </c>
      <c r="H470" t="s">
        <v>1362</v>
      </c>
      <c r="I470" t="s">
        <v>1340</v>
      </c>
    </row>
    <row r="471" spans="1:9" x14ac:dyDescent="0.25">
      <c r="A471">
        <v>470</v>
      </c>
      <c r="B471" t="s">
        <v>2750</v>
      </c>
      <c r="C471" t="s">
        <v>1342</v>
      </c>
      <c r="D471">
        <v>45</v>
      </c>
      <c r="E471" t="s">
        <v>2751</v>
      </c>
      <c r="F471">
        <v>3138</v>
      </c>
      <c r="G471" t="s">
        <v>2752</v>
      </c>
      <c r="H471" t="s">
        <v>1377</v>
      </c>
      <c r="I471" t="s">
        <v>1340</v>
      </c>
    </row>
    <row r="472" spans="1:9" x14ac:dyDescent="0.25">
      <c r="A472">
        <v>471</v>
      </c>
      <c r="B472" t="s">
        <v>2753</v>
      </c>
      <c r="C472" t="s">
        <v>1411</v>
      </c>
      <c r="D472">
        <v>31</v>
      </c>
      <c r="E472" t="s">
        <v>2754</v>
      </c>
      <c r="F472">
        <v>8731</v>
      </c>
      <c r="G472" t="s">
        <v>2755</v>
      </c>
      <c r="H472" t="s">
        <v>1362</v>
      </c>
      <c r="I472" t="s">
        <v>1340</v>
      </c>
    </row>
    <row r="473" spans="1:9" x14ac:dyDescent="0.25">
      <c r="A473">
        <v>472</v>
      </c>
      <c r="B473" t="s">
        <v>2756</v>
      </c>
      <c r="C473" t="s">
        <v>1371</v>
      </c>
      <c r="D473">
        <v>57</v>
      </c>
      <c r="E473" t="s">
        <v>2757</v>
      </c>
      <c r="F473">
        <v>4994</v>
      </c>
      <c r="G473" t="s">
        <v>2758</v>
      </c>
      <c r="H473" t="s">
        <v>1355</v>
      </c>
      <c r="I473" t="s">
        <v>1340</v>
      </c>
    </row>
    <row r="474" spans="1:9" x14ac:dyDescent="0.25">
      <c r="A474">
        <v>473</v>
      </c>
      <c r="B474" t="s">
        <v>2759</v>
      </c>
      <c r="C474" t="s">
        <v>1371</v>
      </c>
      <c r="D474">
        <v>61</v>
      </c>
      <c r="E474" t="s">
        <v>2760</v>
      </c>
      <c r="F474">
        <v>1744</v>
      </c>
      <c r="G474" t="s">
        <v>2761</v>
      </c>
      <c r="H474" t="s">
        <v>1345</v>
      </c>
      <c r="I474" t="s">
        <v>1340</v>
      </c>
    </row>
    <row r="475" spans="1:9" x14ac:dyDescent="0.25">
      <c r="A475">
        <v>474</v>
      </c>
      <c r="B475" t="s">
        <v>2762</v>
      </c>
      <c r="C475" t="s">
        <v>1411</v>
      </c>
      <c r="D475">
        <v>21</v>
      </c>
      <c r="E475" t="s">
        <v>2763</v>
      </c>
      <c r="F475">
        <v>7719</v>
      </c>
      <c r="G475" t="s">
        <v>2764</v>
      </c>
      <c r="H475" t="s">
        <v>1345</v>
      </c>
      <c r="I475" t="s">
        <v>1340</v>
      </c>
    </row>
    <row r="476" spans="1:9" x14ac:dyDescent="0.25">
      <c r="A476">
        <v>475</v>
      </c>
      <c r="B476" t="s">
        <v>2765</v>
      </c>
      <c r="C476" t="s">
        <v>1371</v>
      </c>
      <c r="D476">
        <v>61</v>
      </c>
      <c r="E476" t="s">
        <v>2766</v>
      </c>
      <c r="F476">
        <v>3722</v>
      </c>
      <c r="G476" t="s">
        <v>2767</v>
      </c>
      <c r="H476" t="s">
        <v>1414</v>
      </c>
      <c r="I476" t="s">
        <v>1340</v>
      </c>
    </row>
    <row r="477" spans="1:9" x14ac:dyDescent="0.25">
      <c r="A477">
        <v>476</v>
      </c>
      <c r="B477" t="s">
        <v>2768</v>
      </c>
      <c r="C477" t="s">
        <v>1342</v>
      </c>
      <c r="D477">
        <v>64</v>
      </c>
      <c r="E477" t="s">
        <v>2769</v>
      </c>
      <c r="F477">
        <v>1127</v>
      </c>
      <c r="G477" t="s">
        <v>2415</v>
      </c>
      <c r="H477" t="s">
        <v>1345</v>
      </c>
      <c r="I477" t="s">
        <v>1340</v>
      </c>
    </row>
    <row r="478" spans="1:9" x14ac:dyDescent="0.25">
      <c r="A478">
        <v>477</v>
      </c>
      <c r="B478" t="s">
        <v>2770</v>
      </c>
      <c r="C478" t="s">
        <v>1407</v>
      </c>
      <c r="D478">
        <v>32</v>
      </c>
      <c r="E478" t="s">
        <v>2771</v>
      </c>
      <c r="F478">
        <v>1579</v>
      </c>
      <c r="G478" t="s">
        <v>2772</v>
      </c>
      <c r="H478" t="s">
        <v>1339</v>
      </c>
      <c r="I478" t="s">
        <v>1340</v>
      </c>
    </row>
    <row r="479" spans="1:9" x14ac:dyDescent="0.25">
      <c r="A479">
        <v>478</v>
      </c>
      <c r="B479" t="s">
        <v>2773</v>
      </c>
      <c r="C479" t="s">
        <v>1411</v>
      </c>
      <c r="D479">
        <v>71</v>
      </c>
      <c r="E479" t="s">
        <v>2774</v>
      </c>
      <c r="F479">
        <v>1303</v>
      </c>
      <c r="G479" t="s">
        <v>2775</v>
      </c>
      <c r="H479" t="s">
        <v>1339</v>
      </c>
      <c r="I479" t="s">
        <v>1340</v>
      </c>
    </row>
    <row r="480" spans="1:9" x14ac:dyDescent="0.25">
      <c r="A480">
        <v>479</v>
      </c>
      <c r="B480" t="s">
        <v>2776</v>
      </c>
      <c r="C480" t="s">
        <v>1407</v>
      </c>
      <c r="D480">
        <v>20</v>
      </c>
      <c r="E480" t="s">
        <v>2777</v>
      </c>
      <c r="F480">
        <v>789</v>
      </c>
      <c r="G480" t="s">
        <v>2778</v>
      </c>
      <c r="H480" t="s">
        <v>1377</v>
      </c>
      <c r="I480" t="s">
        <v>1340</v>
      </c>
    </row>
    <row r="481" spans="1:9" x14ac:dyDescent="0.25">
      <c r="A481">
        <v>480</v>
      </c>
      <c r="B481" t="s">
        <v>2779</v>
      </c>
      <c r="C481" t="s">
        <v>1411</v>
      </c>
      <c r="D481">
        <v>50</v>
      </c>
      <c r="E481" t="s">
        <v>2780</v>
      </c>
      <c r="F481">
        <v>6329</v>
      </c>
      <c r="G481" t="s">
        <v>2781</v>
      </c>
      <c r="H481" t="s">
        <v>1350</v>
      </c>
      <c r="I481" t="s">
        <v>1340</v>
      </c>
    </row>
    <row r="482" spans="1:9" x14ac:dyDescent="0.25">
      <c r="A482">
        <v>481</v>
      </c>
      <c r="B482" t="s">
        <v>2782</v>
      </c>
      <c r="C482" t="s">
        <v>1336</v>
      </c>
      <c r="D482">
        <v>51</v>
      </c>
      <c r="E482" t="s">
        <v>2783</v>
      </c>
      <c r="F482">
        <v>4149</v>
      </c>
      <c r="G482" t="s">
        <v>2784</v>
      </c>
      <c r="H482" t="s">
        <v>1377</v>
      </c>
      <c r="I482" t="s">
        <v>1340</v>
      </c>
    </row>
    <row r="483" spans="1:9" x14ac:dyDescent="0.25">
      <c r="A483">
        <v>482</v>
      </c>
      <c r="B483" t="s">
        <v>2785</v>
      </c>
      <c r="C483" t="s">
        <v>1367</v>
      </c>
      <c r="D483">
        <v>63</v>
      </c>
      <c r="E483" t="s">
        <v>2786</v>
      </c>
      <c r="F483">
        <v>8260</v>
      </c>
      <c r="G483" t="s">
        <v>2787</v>
      </c>
      <c r="H483" t="s">
        <v>1355</v>
      </c>
      <c r="I483" t="s">
        <v>1340</v>
      </c>
    </row>
    <row r="484" spans="1:9" x14ac:dyDescent="0.25">
      <c r="A484">
        <v>483</v>
      </c>
      <c r="B484" t="s">
        <v>2788</v>
      </c>
      <c r="C484" t="s">
        <v>1336</v>
      </c>
      <c r="D484">
        <v>35</v>
      </c>
      <c r="E484" t="s">
        <v>2789</v>
      </c>
      <c r="F484">
        <v>8487</v>
      </c>
      <c r="G484" t="s">
        <v>2790</v>
      </c>
      <c r="H484" t="s">
        <v>1414</v>
      </c>
      <c r="I484" t="s">
        <v>1340</v>
      </c>
    </row>
    <row r="485" spans="1:9" x14ac:dyDescent="0.25">
      <c r="A485">
        <v>484</v>
      </c>
      <c r="B485" t="s">
        <v>2791</v>
      </c>
      <c r="C485" t="s">
        <v>1336</v>
      </c>
      <c r="D485">
        <v>43</v>
      </c>
      <c r="E485" t="s">
        <v>2792</v>
      </c>
      <c r="F485">
        <v>7271</v>
      </c>
      <c r="G485" t="s">
        <v>2793</v>
      </c>
      <c r="H485" t="s">
        <v>1350</v>
      </c>
      <c r="I485" t="s">
        <v>1340</v>
      </c>
    </row>
    <row r="486" spans="1:9" x14ac:dyDescent="0.25">
      <c r="A486">
        <v>485</v>
      </c>
      <c r="B486" t="s">
        <v>2794</v>
      </c>
      <c r="C486" t="s">
        <v>1371</v>
      </c>
      <c r="D486">
        <v>46</v>
      </c>
      <c r="E486" t="s">
        <v>2795</v>
      </c>
      <c r="F486">
        <v>6977</v>
      </c>
      <c r="G486" t="s">
        <v>2796</v>
      </c>
      <c r="H486" t="s">
        <v>1350</v>
      </c>
      <c r="I486" t="s">
        <v>1340</v>
      </c>
    </row>
    <row r="487" spans="1:9" x14ac:dyDescent="0.25">
      <c r="A487">
        <v>486</v>
      </c>
      <c r="B487" t="s">
        <v>2797</v>
      </c>
      <c r="C487" t="s">
        <v>1367</v>
      </c>
      <c r="D487">
        <v>66</v>
      </c>
      <c r="E487" t="s">
        <v>2798</v>
      </c>
      <c r="F487">
        <v>8225</v>
      </c>
      <c r="G487" t="s">
        <v>2799</v>
      </c>
      <c r="H487" t="s">
        <v>1339</v>
      </c>
      <c r="I487" t="s">
        <v>1340</v>
      </c>
    </row>
    <row r="488" spans="1:9" x14ac:dyDescent="0.25">
      <c r="A488">
        <v>487</v>
      </c>
      <c r="B488" t="s">
        <v>2800</v>
      </c>
      <c r="C488" t="s">
        <v>1371</v>
      </c>
      <c r="D488">
        <v>21</v>
      </c>
      <c r="E488" t="s">
        <v>2801</v>
      </c>
      <c r="F488">
        <v>4113</v>
      </c>
      <c r="G488" t="s">
        <v>2802</v>
      </c>
      <c r="H488" t="s">
        <v>1396</v>
      </c>
      <c r="I488" t="s">
        <v>1340</v>
      </c>
    </row>
    <row r="489" spans="1:9" x14ac:dyDescent="0.25">
      <c r="A489">
        <v>488</v>
      </c>
      <c r="B489" t="s">
        <v>2803</v>
      </c>
      <c r="C489" t="s">
        <v>1342</v>
      </c>
      <c r="D489">
        <v>45</v>
      </c>
      <c r="E489" t="s">
        <v>2804</v>
      </c>
      <c r="F489">
        <v>1135</v>
      </c>
      <c r="G489" t="s">
        <v>2805</v>
      </c>
      <c r="H489" t="s">
        <v>1414</v>
      </c>
      <c r="I489" t="s">
        <v>1340</v>
      </c>
    </row>
    <row r="490" spans="1:9" x14ac:dyDescent="0.25">
      <c r="A490">
        <v>489</v>
      </c>
      <c r="B490" t="s">
        <v>2806</v>
      </c>
      <c r="C490" t="s">
        <v>1347</v>
      </c>
      <c r="D490">
        <v>59</v>
      </c>
      <c r="E490" t="s">
        <v>2807</v>
      </c>
      <c r="F490">
        <v>2537</v>
      </c>
      <c r="G490" t="s">
        <v>2808</v>
      </c>
      <c r="H490" t="s">
        <v>1362</v>
      </c>
      <c r="I490" t="s">
        <v>1340</v>
      </c>
    </row>
    <row r="491" spans="1:9" x14ac:dyDescent="0.25">
      <c r="A491">
        <v>490</v>
      </c>
      <c r="B491" t="s">
        <v>2809</v>
      </c>
      <c r="C491" t="s">
        <v>1371</v>
      </c>
      <c r="D491">
        <v>57</v>
      </c>
      <c r="E491" t="s">
        <v>2810</v>
      </c>
      <c r="F491">
        <v>7633</v>
      </c>
      <c r="G491" t="s">
        <v>2811</v>
      </c>
      <c r="H491" t="s">
        <v>1362</v>
      </c>
      <c r="I491" t="s">
        <v>1340</v>
      </c>
    </row>
    <row r="492" spans="1:9" x14ac:dyDescent="0.25">
      <c r="A492">
        <v>491</v>
      </c>
      <c r="B492" t="s">
        <v>2812</v>
      </c>
      <c r="C492" t="s">
        <v>1352</v>
      </c>
      <c r="D492">
        <v>31</v>
      </c>
      <c r="E492" t="s">
        <v>2813</v>
      </c>
      <c r="F492">
        <v>6666</v>
      </c>
      <c r="G492" t="s">
        <v>2814</v>
      </c>
      <c r="H492" t="s">
        <v>1396</v>
      </c>
      <c r="I492" t="s">
        <v>1340</v>
      </c>
    </row>
    <row r="493" spans="1:9" x14ac:dyDescent="0.25">
      <c r="A493">
        <v>492</v>
      </c>
      <c r="B493" t="s">
        <v>2815</v>
      </c>
      <c r="C493" t="s">
        <v>1352</v>
      </c>
      <c r="D493">
        <v>62</v>
      </c>
      <c r="E493" t="s">
        <v>2816</v>
      </c>
      <c r="F493">
        <v>8954</v>
      </c>
      <c r="G493" t="s">
        <v>2817</v>
      </c>
      <c r="H493" t="s">
        <v>1355</v>
      </c>
      <c r="I493" t="s">
        <v>1340</v>
      </c>
    </row>
    <row r="494" spans="1:9" x14ac:dyDescent="0.25">
      <c r="A494">
        <v>493</v>
      </c>
      <c r="B494" t="s">
        <v>2818</v>
      </c>
      <c r="C494" t="s">
        <v>1352</v>
      </c>
      <c r="D494">
        <v>63</v>
      </c>
      <c r="E494" t="s">
        <v>2819</v>
      </c>
      <c r="F494">
        <v>1696</v>
      </c>
      <c r="G494" t="s">
        <v>2820</v>
      </c>
      <c r="H494" t="s">
        <v>1396</v>
      </c>
      <c r="I494" t="s">
        <v>1340</v>
      </c>
    </row>
    <row r="495" spans="1:9" x14ac:dyDescent="0.25">
      <c r="A495">
        <v>494</v>
      </c>
      <c r="B495" t="s">
        <v>2821</v>
      </c>
      <c r="C495" t="s">
        <v>1336</v>
      </c>
      <c r="D495">
        <v>51</v>
      </c>
      <c r="E495" t="s">
        <v>2822</v>
      </c>
      <c r="F495">
        <v>8705</v>
      </c>
      <c r="G495" t="s">
        <v>2823</v>
      </c>
      <c r="H495" t="s">
        <v>1355</v>
      </c>
      <c r="I495" t="s">
        <v>1340</v>
      </c>
    </row>
    <row r="496" spans="1:9" x14ac:dyDescent="0.25">
      <c r="A496">
        <v>495</v>
      </c>
      <c r="B496" t="s">
        <v>2824</v>
      </c>
      <c r="C496" t="s">
        <v>1371</v>
      </c>
      <c r="D496">
        <v>80</v>
      </c>
      <c r="E496" t="s">
        <v>2825</v>
      </c>
      <c r="F496">
        <v>9409</v>
      </c>
      <c r="G496" t="s">
        <v>2826</v>
      </c>
      <c r="H496" t="s">
        <v>1362</v>
      </c>
      <c r="I496" t="s">
        <v>1340</v>
      </c>
    </row>
    <row r="497" spans="1:9" x14ac:dyDescent="0.25">
      <c r="A497">
        <v>496</v>
      </c>
      <c r="B497" t="s">
        <v>2827</v>
      </c>
      <c r="C497" t="s">
        <v>1352</v>
      </c>
      <c r="D497">
        <v>32</v>
      </c>
      <c r="E497" t="s">
        <v>2828</v>
      </c>
      <c r="F497">
        <v>3261</v>
      </c>
      <c r="G497" t="s">
        <v>2829</v>
      </c>
      <c r="H497" t="s">
        <v>1345</v>
      </c>
      <c r="I497" t="s">
        <v>1340</v>
      </c>
    </row>
    <row r="498" spans="1:9" x14ac:dyDescent="0.25">
      <c r="A498">
        <v>497</v>
      </c>
      <c r="B498" t="s">
        <v>2830</v>
      </c>
      <c r="C498" t="s">
        <v>1352</v>
      </c>
      <c r="D498">
        <v>31</v>
      </c>
      <c r="E498" t="s">
        <v>2831</v>
      </c>
      <c r="F498">
        <v>9290</v>
      </c>
      <c r="G498" t="s">
        <v>2832</v>
      </c>
      <c r="H498" t="s">
        <v>1339</v>
      </c>
      <c r="I498" t="s">
        <v>1340</v>
      </c>
    </row>
    <row r="499" spans="1:9" x14ac:dyDescent="0.25">
      <c r="A499">
        <v>498</v>
      </c>
      <c r="B499" t="s">
        <v>2833</v>
      </c>
      <c r="C499" t="s">
        <v>1371</v>
      </c>
      <c r="D499">
        <v>31</v>
      </c>
      <c r="E499" t="s">
        <v>2834</v>
      </c>
      <c r="F499">
        <v>745</v>
      </c>
      <c r="G499" t="s">
        <v>2835</v>
      </c>
      <c r="H499" t="s">
        <v>1396</v>
      </c>
      <c r="I499" t="s">
        <v>1340</v>
      </c>
    </row>
    <row r="500" spans="1:9" x14ac:dyDescent="0.25">
      <c r="A500">
        <v>499</v>
      </c>
      <c r="B500" t="s">
        <v>2836</v>
      </c>
      <c r="C500" t="s">
        <v>1367</v>
      </c>
      <c r="D500">
        <v>24</v>
      </c>
      <c r="E500" t="s">
        <v>2837</v>
      </c>
      <c r="F500">
        <v>3833</v>
      </c>
      <c r="G500" t="s">
        <v>2838</v>
      </c>
      <c r="H500" t="s">
        <v>1350</v>
      </c>
      <c r="I500" t="s">
        <v>1340</v>
      </c>
    </row>
    <row r="501" spans="1:9" x14ac:dyDescent="0.25">
      <c r="A501">
        <v>500</v>
      </c>
      <c r="B501" t="s">
        <v>2839</v>
      </c>
      <c r="C501" t="s">
        <v>1411</v>
      </c>
      <c r="D501">
        <v>78</v>
      </c>
      <c r="E501" t="s">
        <v>2840</v>
      </c>
      <c r="F501">
        <v>1819</v>
      </c>
      <c r="G501" t="s">
        <v>2841</v>
      </c>
      <c r="H501" t="s">
        <v>1377</v>
      </c>
      <c r="I501" t="s">
        <v>1340</v>
      </c>
    </row>
    <row r="502" spans="1:9" x14ac:dyDescent="0.25">
      <c r="A502">
        <v>501</v>
      </c>
      <c r="B502" t="s">
        <v>2842</v>
      </c>
      <c r="C502" t="s">
        <v>1407</v>
      </c>
      <c r="D502">
        <v>73</v>
      </c>
      <c r="E502" t="s">
        <v>2843</v>
      </c>
      <c r="F502">
        <v>2482</v>
      </c>
      <c r="G502" t="s">
        <v>2844</v>
      </c>
      <c r="H502" t="s">
        <v>1414</v>
      </c>
      <c r="I502" t="s">
        <v>1340</v>
      </c>
    </row>
    <row r="503" spans="1:9" x14ac:dyDescent="0.25">
      <c r="A503">
        <v>502</v>
      </c>
      <c r="B503" t="s">
        <v>2845</v>
      </c>
      <c r="C503" t="s">
        <v>1371</v>
      </c>
      <c r="D503">
        <v>34</v>
      </c>
      <c r="E503" t="s">
        <v>2846</v>
      </c>
      <c r="F503">
        <v>6075</v>
      </c>
      <c r="G503" t="s">
        <v>1501</v>
      </c>
      <c r="H503" t="s">
        <v>1350</v>
      </c>
      <c r="I503" t="s">
        <v>1340</v>
      </c>
    </row>
    <row r="504" spans="1:9" x14ac:dyDescent="0.25">
      <c r="A504">
        <v>503</v>
      </c>
      <c r="B504" t="s">
        <v>2847</v>
      </c>
      <c r="C504" t="s">
        <v>1371</v>
      </c>
      <c r="D504">
        <v>68</v>
      </c>
      <c r="E504" t="s">
        <v>2848</v>
      </c>
      <c r="F504">
        <v>3480</v>
      </c>
      <c r="G504" t="s">
        <v>2849</v>
      </c>
      <c r="H504" t="s">
        <v>1362</v>
      </c>
      <c r="I504" t="s">
        <v>1340</v>
      </c>
    </row>
    <row r="505" spans="1:9" x14ac:dyDescent="0.25">
      <c r="A505">
        <v>504</v>
      </c>
      <c r="B505" t="s">
        <v>2850</v>
      </c>
      <c r="C505" t="s">
        <v>1407</v>
      </c>
      <c r="D505">
        <v>56</v>
      </c>
      <c r="E505" t="s">
        <v>2851</v>
      </c>
      <c r="F505">
        <v>2384</v>
      </c>
      <c r="G505" t="s">
        <v>2852</v>
      </c>
      <c r="H505" t="s">
        <v>1339</v>
      </c>
      <c r="I505" t="s">
        <v>1340</v>
      </c>
    </row>
    <row r="506" spans="1:9" x14ac:dyDescent="0.25">
      <c r="A506">
        <v>505</v>
      </c>
      <c r="B506" t="s">
        <v>2853</v>
      </c>
      <c r="C506" t="s">
        <v>1352</v>
      </c>
      <c r="D506">
        <v>63</v>
      </c>
      <c r="E506" t="s">
        <v>2854</v>
      </c>
      <c r="F506">
        <v>4931</v>
      </c>
      <c r="G506" t="s">
        <v>2855</v>
      </c>
      <c r="H506" t="s">
        <v>1414</v>
      </c>
      <c r="I506" t="s">
        <v>1340</v>
      </c>
    </row>
    <row r="507" spans="1:9" x14ac:dyDescent="0.25">
      <c r="A507">
        <v>506</v>
      </c>
      <c r="B507" t="s">
        <v>2856</v>
      </c>
      <c r="C507" t="s">
        <v>1367</v>
      </c>
      <c r="D507">
        <v>37</v>
      </c>
      <c r="E507" t="s">
        <v>2857</v>
      </c>
      <c r="F507">
        <v>8757</v>
      </c>
      <c r="G507" t="s">
        <v>2858</v>
      </c>
      <c r="H507" t="s">
        <v>1350</v>
      </c>
      <c r="I507" t="s">
        <v>1340</v>
      </c>
    </row>
    <row r="508" spans="1:9" x14ac:dyDescent="0.25">
      <c r="A508">
        <v>507</v>
      </c>
      <c r="B508" t="s">
        <v>2859</v>
      </c>
      <c r="C508" t="s">
        <v>1347</v>
      </c>
      <c r="D508">
        <v>74</v>
      </c>
      <c r="E508" t="s">
        <v>2860</v>
      </c>
      <c r="F508">
        <v>8416</v>
      </c>
      <c r="G508" t="s">
        <v>2861</v>
      </c>
      <c r="H508" t="s">
        <v>1396</v>
      </c>
      <c r="I508" t="s">
        <v>1340</v>
      </c>
    </row>
    <row r="509" spans="1:9" x14ac:dyDescent="0.25">
      <c r="A509">
        <v>508</v>
      </c>
      <c r="B509" t="s">
        <v>2862</v>
      </c>
      <c r="C509" t="s">
        <v>1411</v>
      </c>
      <c r="D509">
        <v>65</v>
      </c>
      <c r="E509" t="s">
        <v>2863</v>
      </c>
      <c r="F509">
        <v>9728</v>
      </c>
      <c r="G509" t="s">
        <v>2864</v>
      </c>
      <c r="H509" t="s">
        <v>1339</v>
      </c>
      <c r="I509" t="s">
        <v>1340</v>
      </c>
    </row>
    <row r="510" spans="1:9" x14ac:dyDescent="0.25">
      <c r="A510">
        <v>509</v>
      </c>
      <c r="B510" t="s">
        <v>2865</v>
      </c>
      <c r="C510" t="s">
        <v>1342</v>
      </c>
      <c r="D510">
        <v>63</v>
      </c>
      <c r="E510" t="s">
        <v>2866</v>
      </c>
      <c r="F510">
        <v>1149</v>
      </c>
      <c r="G510" t="s">
        <v>2867</v>
      </c>
      <c r="H510" t="s">
        <v>1355</v>
      </c>
      <c r="I510" t="s">
        <v>1340</v>
      </c>
    </row>
    <row r="511" spans="1:9" x14ac:dyDescent="0.25">
      <c r="A511">
        <v>510</v>
      </c>
      <c r="B511" t="s">
        <v>2868</v>
      </c>
      <c r="C511" t="s">
        <v>1411</v>
      </c>
      <c r="D511">
        <v>67</v>
      </c>
      <c r="E511" t="s">
        <v>2869</v>
      </c>
      <c r="F511">
        <v>7867</v>
      </c>
      <c r="G511" t="s">
        <v>2870</v>
      </c>
      <c r="H511" t="s">
        <v>1362</v>
      </c>
      <c r="I511" t="s">
        <v>1340</v>
      </c>
    </row>
    <row r="512" spans="1:9" x14ac:dyDescent="0.25">
      <c r="A512">
        <v>511</v>
      </c>
      <c r="B512" t="s">
        <v>2871</v>
      </c>
      <c r="C512" t="s">
        <v>1342</v>
      </c>
      <c r="D512">
        <v>63</v>
      </c>
      <c r="E512" t="s">
        <v>2872</v>
      </c>
      <c r="F512">
        <v>3696</v>
      </c>
      <c r="G512" t="s">
        <v>2873</v>
      </c>
      <c r="H512" t="s">
        <v>1345</v>
      </c>
      <c r="I512" t="s">
        <v>1340</v>
      </c>
    </row>
    <row r="513" spans="1:9" x14ac:dyDescent="0.25">
      <c r="A513">
        <v>512</v>
      </c>
      <c r="B513" t="s">
        <v>2874</v>
      </c>
      <c r="C513" t="s">
        <v>1367</v>
      </c>
      <c r="D513">
        <v>75</v>
      </c>
      <c r="E513" t="s">
        <v>2875</v>
      </c>
      <c r="F513">
        <v>3394</v>
      </c>
      <c r="G513" t="s">
        <v>2876</v>
      </c>
      <c r="H513" t="s">
        <v>1350</v>
      </c>
      <c r="I513" t="s">
        <v>1340</v>
      </c>
    </row>
    <row r="514" spans="1:9" x14ac:dyDescent="0.25">
      <c r="A514">
        <v>513</v>
      </c>
      <c r="B514" t="s">
        <v>2877</v>
      </c>
      <c r="C514" t="s">
        <v>1411</v>
      </c>
      <c r="D514">
        <v>39</v>
      </c>
      <c r="E514" t="s">
        <v>2878</v>
      </c>
      <c r="F514">
        <v>2358</v>
      </c>
      <c r="G514" t="s">
        <v>2879</v>
      </c>
      <c r="H514" t="s">
        <v>1414</v>
      </c>
      <c r="I514" t="s">
        <v>1340</v>
      </c>
    </row>
    <row r="515" spans="1:9" x14ac:dyDescent="0.25">
      <c r="A515">
        <v>514</v>
      </c>
      <c r="B515" t="s">
        <v>2880</v>
      </c>
      <c r="C515" t="s">
        <v>1352</v>
      </c>
      <c r="D515">
        <v>45</v>
      </c>
      <c r="E515" t="s">
        <v>2881</v>
      </c>
      <c r="F515">
        <v>2633</v>
      </c>
      <c r="G515" t="s">
        <v>2882</v>
      </c>
      <c r="H515" t="s">
        <v>1414</v>
      </c>
      <c r="I515" t="s">
        <v>1340</v>
      </c>
    </row>
    <row r="516" spans="1:9" x14ac:dyDescent="0.25">
      <c r="A516">
        <v>515</v>
      </c>
      <c r="B516" t="s">
        <v>2883</v>
      </c>
      <c r="C516" t="s">
        <v>1336</v>
      </c>
      <c r="D516">
        <v>52</v>
      </c>
      <c r="E516" t="s">
        <v>2884</v>
      </c>
      <c r="F516">
        <v>830</v>
      </c>
      <c r="G516" t="s">
        <v>2885</v>
      </c>
      <c r="H516" t="s">
        <v>1350</v>
      </c>
      <c r="I516" t="s">
        <v>1340</v>
      </c>
    </row>
    <row r="517" spans="1:9" x14ac:dyDescent="0.25">
      <c r="A517">
        <v>516</v>
      </c>
      <c r="B517" t="s">
        <v>2886</v>
      </c>
      <c r="C517" t="s">
        <v>1347</v>
      </c>
      <c r="D517">
        <v>69</v>
      </c>
      <c r="E517" t="s">
        <v>2887</v>
      </c>
      <c r="F517">
        <v>2978</v>
      </c>
      <c r="G517" t="s">
        <v>2888</v>
      </c>
      <c r="H517" t="s">
        <v>1339</v>
      </c>
      <c r="I517" t="s">
        <v>1340</v>
      </c>
    </row>
    <row r="518" spans="1:9" x14ac:dyDescent="0.25">
      <c r="A518">
        <v>517</v>
      </c>
      <c r="B518" t="s">
        <v>2889</v>
      </c>
      <c r="C518" t="s">
        <v>1336</v>
      </c>
      <c r="D518">
        <v>61</v>
      </c>
      <c r="E518" t="s">
        <v>2890</v>
      </c>
      <c r="F518">
        <v>4264</v>
      </c>
      <c r="G518" t="s">
        <v>2891</v>
      </c>
      <c r="H518" t="s">
        <v>1396</v>
      </c>
      <c r="I518" t="s">
        <v>1340</v>
      </c>
    </row>
    <row r="519" spans="1:9" x14ac:dyDescent="0.25">
      <c r="A519">
        <v>518</v>
      </c>
      <c r="B519" t="s">
        <v>2892</v>
      </c>
      <c r="C519" t="s">
        <v>1367</v>
      </c>
      <c r="D519">
        <v>31</v>
      </c>
      <c r="E519" t="s">
        <v>2893</v>
      </c>
      <c r="F519">
        <v>6393</v>
      </c>
      <c r="G519" t="s">
        <v>2894</v>
      </c>
      <c r="H519" t="s">
        <v>1339</v>
      </c>
      <c r="I519" t="s">
        <v>1340</v>
      </c>
    </row>
    <row r="520" spans="1:9" x14ac:dyDescent="0.25">
      <c r="A520">
        <v>519</v>
      </c>
      <c r="B520" t="s">
        <v>2895</v>
      </c>
      <c r="C520" t="s">
        <v>1352</v>
      </c>
      <c r="D520">
        <v>28</v>
      </c>
      <c r="E520" t="s">
        <v>2896</v>
      </c>
      <c r="F520">
        <v>1354</v>
      </c>
      <c r="G520" t="s">
        <v>2897</v>
      </c>
      <c r="H520" t="s">
        <v>1339</v>
      </c>
      <c r="I520" t="s">
        <v>1340</v>
      </c>
    </row>
    <row r="521" spans="1:9" x14ac:dyDescent="0.25">
      <c r="A521">
        <v>520</v>
      </c>
      <c r="B521" t="s">
        <v>2898</v>
      </c>
      <c r="C521" t="s">
        <v>1367</v>
      </c>
      <c r="D521">
        <v>76</v>
      </c>
      <c r="E521" t="s">
        <v>2899</v>
      </c>
      <c r="F521">
        <v>1853</v>
      </c>
      <c r="G521" t="s">
        <v>2900</v>
      </c>
      <c r="H521" t="s">
        <v>1362</v>
      </c>
      <c r="I521" t="s">
        <v>1340</v>
      </c>
    </row>
    <row r="522" spans="1:9" x14ac:dyDescent="0.25">
      <c r="A522">
        <v>521</v>
      </c>
      <c r="B522" t="s">
        <v>2901</v>
      </c>
      <c r="C522" t="s">
        <v>1352</v>
      </c>
      <c r="D522">
        <v>41</v>
      </c>
      <c r="E522" t="s">
        <v>2902</v>
      </c>
      <c r="F522">
        <v>6070</v>
      </c>
      <c r="G522" t="s">
        <v>2903</v>
      </c>
      <c r="H522" t="s">
        <v>1396</v>
      </c>
      <c r="I522" t="s">
        <v>1340</v>
      </c>
    </row>
    <row r="523" spans="1:9" x14ac:dyDescent="0.25">
      <c r="A523">
        <v>522</v>
      </c>
      <c r="B523" t="s">
        <v>2904</v>
      </c>
      <c r="C523" t="s">
        <v>1407</v>
      </c>
      <c r="D523">
        <v>71</v>
      </c>
      <c r="E523" t="s">
        <v>2905</v>
      </c>
      <c r="F523">
        <v>6890</v>
      </c>
      <c r="G523" t="s">
        <v>2906</v>
      </c>
      <c r="H523" t="s">
        <v>1345</v>
      </c>
      <c r="I523" t="s">
        <v>1340</v>
      </c>
    </row>
    <row r="524" spans="1:9" x14ac:dyDescent="0.25">
      <c r="A524">
        <v>523</v>
      </c>
      <c r="B524" t="s">
        <v>2907</v>
      </c>
      <c r="C524" t="s">
        <v>1352</v>
      </c>
      <c r="D524">
        <v>22</v>
      </c>
      <c r="E524" t="s">
        <v>2908</v>
      </c>
      <c r="F524">
        <v>3373</v>
      </c>
      <c r="G524" t="s">
        <v>2909</v>
      </c>
      <c r="H524" t="s">
        <v>1339</v>
      </c>
      <c r="I524" t="s">
        <v>1340</v>
      </c>
    </row>
    <row r="525" spans="1:9" x14ac:dyDescent="0.25">
      <c r="A525">
        <v>524</v>
      </c>
      <c r="B525" t="s">
        <v>2910</v>
      </c>
      <c r="C525" t="s">
        <v>1367</v>
      </c>
      <c r="D525">
        <v>80</v>
      </c>
      <c r="E525" t="s">
        <v>2911</v>
      </c>
      <c r="F525">
        <v>3345</v>
      </c>
      <c r="G525" t="s">
        <v>2912</v>
      </c>
      <c r="H525" t="s">
        <v>1355</v>
      </c>
      <c r="I525" t="s">
        <v>1340</v>
      </c>
    </row>
    <row r="526" spans="1:9" x14ac:dyDescent="0.25">
      <c r="A526">
        <v>525</v>
      </c>
      <c r="B526" t="s">
        <v>2913</v>
      </c>
      <c r="C526" t="s">
        <v>1367</v>
      </c>
      <c r="D526">
        <v>28</v>
      </c>
      <c r="E526" t="s">
        <v>2914</v>
      </c>
      <c r="F526">
        <v>5639</v>
      </c>
      <c r="G526" t="s">
        <v>2915</v>
      </c>
      <c r="H526" t="s">
        <v>1362</v>
      </c>
      <c r="I526" t="s">
        <v>1340</v>
      </c>
    </row>
    <row r="527" spans="1:9" x14ac:dyDescent="0.25">
      <c r="A527">
        <v>526</v>
      </c>
      <c r="B527" t="s">
        <v>2916</v>
      </c>
      <c r="C527" t="s">
        <v>1371</v>
      </c>
      <c r="D527">
        <v>73</v>
      </c>
      <c r="E527" t="s">
        <v>2917</v>
      </c>
      <c r="F527">
        <v>2565</v>
      </c>
      <c r="G527" t="s">
        <v>2918</v>
      </c>
      <c r="H527" t="s">
        <v>1414</v>
      </c>
      <c r="I527" t="s">
        <v>1340</v>
      </c>
    </row>
    <row r="528" spans="1:9" x14ac:dyDescent="0.25">
      <c r="A528">
        <v>527</v>
      </c>
      <c r="B528" t="s">
        <v>2919</v>
      </c>
      <c r="C528" t="s">
        <v>1407</v>
      </c>
      <c r="D528">
        <v>31</v>
      </c>
      <c r="E528" t="s">
        <v>2920</v>
      </c>
      <c r="F528">
        <v>1168</v>
      </c>
      <c r="G528" t="s">
        <v>2921</v>
      </c>
      <c r="H528" t="s">
        <v>1377</v>
      </c>
      <c r="I528" t="s">
        <v>1340</v>
      </c>
    </row>
    <row r="529" spans="1:9" x14ac:dyDescent="0.25">
      <c r="A529">
        <v>528</v>
      </c>
      <c r="B529" t="s">
        <v>2922</v>
      </c>
      <c r="C529" t="s">
        <v>1411</v>
      </c>
      <c r="D529">
        <v>63</v>
      </c>
      <c r="E529" t="s">
        <v>2923</v>
      </c>
      <c r="F529">
        <v>1126</v>
      </c>
      <c r="G529" t="s">
        <v>2924</v>
      </c>
      <c r="H529" t="s">
        <v>1377</v>
      </c>
      <c r="I529" t="s">
        <v>1340</v>
      </c>
    </row>
    <row r="530" spans="1:9" x14ac:dyDescent="0.25">
      <c r="A530">
        <v>529</v>
      </c>
      <c r="B530" t="s">
        <v>2925</v>
      </c>
      <c r="C530" t="s">
        <v>1407</v>
      </c>
      <c r="D530">
        <v>32</v>
      </c>
      <c r="E530" t="s">
        <v>2926</v>
      </c>
      <c r="F530">
        <v>1894</v>
      </c>
      <c r="G530" t="s">
        <v>2927</v>
      </c>
      <c r="H530" t="s">
        <v>1362</v>
      </c>
      <c r="I530" t="s">
        <v>1340</v>
      </c>
    </row>
    <row r="531" spans="1:9" x14ac:dyDescent="0.25">
      <c r="A531">
        <v>530</v>
      </c>
      <c r="B531" t="s">
        <v>2928</v>
      </c>
      <c r="C531" t="s">
        <v>1347</v>
      </c>
      <c r="D531">
        <v>63</v>
      </c>
      <c r="E531" t="s">
        <v>2929</v>
      </c>
      <c r="F531">
        <v>9367</v>
      </c>
      <c r="G531" t="s">
        <v>2930</v>
      </c>
      <c r="H531" t="s">
        <v>1377</v>
      </c>
      <c r="I531" t="s">
        <v>1340</v>
      </c>
    </row>
    <row r="532" spans="1:9" x14ac:dyDescent="0.25">
      <c r="A532">
        <v>531</v>
      </c>
      <c r="B532" t="s">
        <v>2931</v>
      </c>
      <c r="C532" t="s">
        <v>1411</v>
      </c>
      <c r="D532">
        <v>55</v>
      </c>
      <c r="E532" t="s">
        <v>2932</v>
      </c>
      <c r="F532">
        <v>8873</v>
      </c>
      <c r="G532" t="s">
        <v>2933</v>
      </c>
      <c r="H532" t="s">
        <v>1355</v>
      </c>
      <c r="I532" t="s">
        <v>1340</v>
      </c>
    </row>
    <row r="533" spans="1:9" x14ac:dyDescent="0.25">
      <c r="A533">
        <v>532</v>
      </c>
      <c r="B533" t="s">
        <v>2934</v>
      </c>
      <c r="C533" t="s">
        <v>1411</v>
      </c>
      <c r="D533">
        <v>32</v>
      </c>
      <c r="E533" t="s">
        <v>2935</v>
      </c>
      <c r="F533">
        <v>9064</v>
      </c>
      <c r="G533" t="s">
        <v>2936</v>
      </c>
      <c r="H533" t="s">
        <v>1339</v>
      </c>
      <c r="I533" t="s">
        <v>1340</v>
      </c>
    </row>
    <row r="534" spans="1:9" x14ac:dyDescent="0.25">
      <c r="A534">
        <v>533</v>
      </c>
      <c r="B534" t="s">
        <v>2937</v>
      </c>
      <c r="C534" t="s">
        <v>1342</v>
      </c>
      <c r="D534">
        <v>21</v>
      </c>
      <c r="E534" t="s">
        <v>2938</v>
      </c>
      <c r="F534">
        <v>4236</v>
      </c>
      <c r="G534" t="s">
        <v>2939</v>
      </c>
      <c r="H534" t="s">
        <v>1345</v>
      </c>
      <c r="I534" t="s">
        <v>1340</v>
      </c>
    </row>
    <row r="535" spans="1:9" x14ac:dyDescent="0.25">
      <c r="A535">
        <v>534</v>
      </c>
      <c r="B535" t="s">
        <v>2940</v>
      </c>
      <c r="C535" t="s">
        <v>1336</v>
      </c>
      <c r="D535">
        <v>54</v>
      </c>
      <c r="E535" t="s">
        <v>2941</v>
      </c>
      <c r="F535">
        <v>9919</v>
      </c>
      <c r="G535" t="s">
        <v>2942</v>
      </c>
      <c r="H535" t="s">
        <v>1414</v>
      </c>
      <c r="I535" t="s">
        <v>1340</v>
      </c>
    </row>
    <row r="536" spans="1:9" x14ac:dyDescent="0.25">
      <c r="A536">
        <v>535</v>
      </c>
      <c r="B536" t="s">
        <v>2943</v>
      </c>
      <c r="C536" t="s">
        <v>1347</v>
      </c>
      <c r="D536">
        <v>56</v>
      </c>
      <c r="E536" t="s">
        <v>2944</v>
      </c>
      <c r="F536">
        <v>6593</v>
      </c>
      <c r="G536" t="s">
        <v>2945</v>
      </c>
      <c r="H536" t="s">
        <v>1345</v>
      </c>
      <c r="I536" t="s">
        <v>1340</v>
      </c>
    </row>
    <row r="537" spans="1:9" x14ac:dyDescent="0.25">
      <c r="A537">
        <v>536</v>
      </c>
      <c r="B537" t="s">
        <v>2946</v>
      </c>
      <c r="C537" t="s">
        <v>1407</v>
      </c>
      <c r="D537">
        <v>32</v>
      </c>
      <c r="E537" t="s">
        <v>2947</v>
      </c>
      <c r="F537">
        <v>5125</v>
      </c>
      <c r="G537" t="s">
        <v>2948</v>
      </c>
      <c r="H537" t="s">
        <v>1362</v>
      </c>
      <c r="I537" t="s">
        <v>1340</v>
      </c>
    </row>
    <row r="538" spans="1:9" x14ac:dyDescent="0.25">
      <c r="A538">
        <v>537</v>
      </c>
      <c r="B538" t="s">
        <v>2949</v>
      </c>
      <c r="C538" t="s">
        <v>1411</v>
      </c>
      <c r="D538">
        <v>45</v>
      </c>
      <c r="E538" t="s">
        <v>2950</v>
      </c>
      <c r="F538">
        <v>7342</v>
      </c>
      <c r="G538" t="s">
        <v>2951</v>
      </c>
      <c r="H538" t="s">
        <v>1377</v>
      </c>
      <c r="I538" t="s">
        <v>1340</v>
      </c>
    </row>
    <row r="539" spans="1:9" x14ac:dyDescent="0.25">
      <c r="A539">
        <v>538</v>
      </c>
      <c r="B539" t="s">
        <v>2952</v>
      </c>
      <c r="C539" t="s">
        <v>1367</v>
      </c>
      <c r="D539">
        <v>27</v>
      </c>
      <c r="E539" t="s">
        <v>2953</v>
      </c>
      <c r="F539">
        <v>6968</v>
      </c>
      <c r="G539" t="s">
        <v>2954</v>
      </c>
      <c r="H539" t="s">
        <v>1355</v>
      </c>
      <c r="I539" t="s">
        <v>1340</v>
      </c>
    </row>
    <row r="540" spans="1:9" x14ac:dyDescent="0.25">
      <c r="A540">
        <v>539</v>
      </c>
      <c r="B540" t="s">
        <v>2955</v>
      </c>
      <c r="C540" t="s">
        <v>1371</v>
      </c>
      <c r="D540">
        <v>78</v>
      </c>
      <c r="E540" t="s">
        <v>2956</v>
      </c>
      <c r="F540">
        <v>4362</v>
      </c>
      <c r="G540" t="s">
        <v>2957</v>
      </c>
      <c r="H540" t="s">
        <v>1355</v>
      </c>
      <c r="I540" t="s">
        <v>1340</v>
      </c>
    </row>
    <row r="541" spans="1:9" x14ac:dyDescent="0.25">
      <c r="A541">
        <v>540</v>
      </c>
      <c r="B541" t="s">
        <v>2958</v>
      </c>
      <c r="C541" t="s">
        <v>1342</v>
      </c>
      <c r="D541">
        <v>75</v>
      </c>
      <c r="E541" t="s">
        <v>2959</v>
      </c>
      <c r="F541">
        <v>8550</v>
      </c>
      <c r="G541" t="s">
        <v>2960</v>
      </c>
      <c r="H541" t="s">
        <v>1345</v>
      </c>
      <c r="I541" t="s">
        <v>1340</v>
      </c>
    </row>
    <row r="542" spans="1:9" x14ac:dyDescent="0.25">
      <c r="A542">
        <v>541</v>
      </c>
      <c r="B542" t="s">
        <v>2961</v>
      </c>
      <c r="C542" t="s">
        <v>1347</v>
      </c>
      <c r="D542">
        <v>73</v>
      </c>
      <c r="E542" t="s">
        <v>2962</v>
      </c>
      <c r="F542">
        <v>5254</v>
      </c>
      <c r="G542" t="s">
        <v>2963</v>
      </c>
      <c r="H542" t="s">
        <v>1414</v>
      </c>
      <c r="I542" t="s">
        <v>1340</v>
      </c>
    </row>
    <row r="543" spans="1:9" x14ac:dyDescent="0.25">
      <c r="A543">
        <v>542</v>
      </c>
      <c r="B543" t="s">
        <v>2964</v>
      </c>
      <c r="C543" t="s">
        <v>1347</v>
      </c>
      <c r="D543">
        <v>76</v>
      </c>
      <c r="E543" t="s">
        <v>2965</v>
      </c>
      <c r="F543">
        <v>1416</v>
      </c>
      <c r="G543" t="s">
        <v>2966</v>
      </c>
      <c r="H543" t="s">
        <v>1362</v>
      </c>
      <c r="I543" t="s">
        <v>1340</v>
      </c>
    </row>
    <row r="544" spans="1:9" x14ac:dyDescent="0.25">
      <c r="A544">
        <v>543</v>
      </c>
      <c r="B544" t="s">
        <v>2967</v>
      </c>
      <c r="C544" t="s">
        <v>1347</v>
      </c>
      <c r="D544">
        <v>50</v>
      </c>
      <c r="E544" t="s">
        <v>2968</v>
      </c>
      <c r="F544">
        <v>7215</v>
      </c>
      <c r="G544" t="s">
        <v>2969</v>
      </c>
      <c r="H544" t="s">
        <v>1355</v>
      </c>
      <c r="I544" t="s">
        <v>1340</v>
      </c>
    </row>
    <row r="545" spans="1:9" x14ac:dyDescent="0.25">
      <c r="A545">
        <v>544</v>
      </c>
      <c r="B545" t="s">
        <v>2970</v>
      </c>
      <c r="C545" t="s">
        <v>1336</v>
      </c>
      <c r="D545">
        <v>30</v>
      </c>
      <c r="E545" t="s">
        <v>2971</v>
      </c>
      <c r="F545">
        <v>2980</v>
      </c>
      <c r="G545" t="s">
        <v>2972</v>
      </c>
      <c r="H545" t="s">
        <v>1339</v>
      </c>
      <c r="I545" t="s">
        <v>1340</v>
      </c>
    </row>
    <row r="546" spans="1:9" x14ac:dyDescent="0.25">
      <c r="A546">
        <v>545</v>
      </c>
      <c r="B546" t="s">
        <v>2973</v>
      </c>
      <c r="C546" t="s">
        <v>1411</v>
      </c>
      <c r="D546">
        <v>59</v>
      </c>
      <c r="E546" t="s">
        <v>2974</v>
      </c>
      <c r="F546">
        <v>8864</v>
      </c>
      <c r="G546" t="s">
        <v>2975</v>
      </c>
      <c r="H546" t="s">
        <v>1355</v>
      </c>
      <c r="I546" t="s">
        <v>1340</v>
      </c>
    </row>
    <row r="547" spans="1:9" x14ac:dyDescent="0.25">
      <c r="A547">
        <v>546</v>
      </c>
      <c r="B547" t="s">
        <v>2976</v>
      </c>
      <c r="C547" t="s">
        <v>1352</v>
      </c>
      <c r="D547">
        <v>47</v>
      </c>
      <c r="E547" t="s">
        <v>2977</v>
      </c>
      <c r="F547">
        <v>4797</v>
      </c>
      <c r="G547" t="s">
        <v>2978</v>
      </c>
      <c r="H547" t="s">
        <v>1355</v>
      </c>
      <c r="I547" t="s">
        <v>1340</v>
      </c>
    </row>
    <row r="548" spans="1:9" x14ac:dyDescent="0.25">
      <c r="A548">
        <v>547</v>
      </c>
      <c r="B548" t="s">
        <v>2979</v>
      </c>
      <c r="C548" t="s">
        <v>1336</v>
      </c>
      <c r="D548">
        <v>69</v>
      </c>
      <c r="E548" t="s">
        <v>2980</v>
      </c>
      <c r="F548">
        <v>7510</v>
      </c>
      <c r="G548" t="s">
        <v>2981</v>
      </c>
      <c r="H548" t="s">
        <v>1339</v>
      </c>
      <c r="I548" t="s">
        <v>1340</v>
      </c>
    </row>
    <row r="549" spans="1:9" x14ac:dyDescent="0.25">
      <c r="A549">
        <v>548</v>
      </c>
      <c r="B549" t="s">
        <v>2982</v>
      </c>
      <c r="C549" t="s">
        <v>1367</v>
      </c>
      <c r="D549">
        <v>57</v>
      </c>
      <c r="E549" t="s">
        <v>2983</v>
      </c>
      <c r="F549">
        <v>7432</v>
      </c>
      <c r="G549" t="s">
        <v>2984</v>
      </c>
      <c r="H549" t="s">
        <v>1339</v>
      </c>
      <c r="I549" t="s">
        <v>1340</v>
      </c>
    </row>
    <row r="550" spans="1:9" x14ac:dyDescent="0.25">
      <c r="A550">
        <v>549</v>
      </c>
      <c r="B550" t="s">
        <v>2985</v>
      </c>
      <c r="C550" t="s">
        <v>1371</v>
      </c>
      <c r="D550">
        <v>50</v>
      </c>
      <c r="E550" t="s">
        <v>2986</v>
      </c>
      <c r="F550">
        <v>1919</v>
      </c>
      <c r="G550" t="s">
        <v>2987</v>
      </c>
      <c r="H550" t="s">
        <v>1339</v>
      </c>
      <c r="I550" t="s">
        <v>1340</v>
      </c>
    </row>
    <row r="551" spans="1:9" x14ac:dyDescent="0.25">
      <c r="A551">
        <v>550</v>
      </c>
      <c r="B551" t="s">
        <v>2988</v>
      </c>
      <c r="C551" t="s">
        <v>1371</v>
      </c>
      <c r="D551">
        <v>22</v>
      </c>
      <c r="E551" t="s">
        <v>2989</v>
      </c>
      <c r="F551">
        <v>4050</v>
      </c>
      <c r="G551" t="s">
        <v>2990</v>
      </c>
      <c r="H551" t="s">
        <v>1362</v>
      </c>
      <c r="I551" t="s">
        <v>1340</v>
      </c>
    </row>
    <row r="552" spans="1:9" x14ac:dyDescent="0.25">
      <c r="A552">
        <v>551</v>
      </c>
      <c r="B552" t="s">
        <v>2991</v>
      </c>
      <c r="C552" t="s">
        <v>1352</v>
      </c>
      <c r="D552">
        <v>68</v>
      </c>
      <c r="E552" t="s">
        <v>2992</v>
      </c>
      <c r="F552">
        <v>591</v>
      </c>
      <c r="G552" t="s">
        <v>2993</v>
      </c>
      <c r="H552" t="s">
        <v>1345</v>
      </c>
      <c r="I552" t="s">
        <v>1340</v>
      </c>
    </row>
    <row r="553" spans="1:9" x14ac:dyDescent="0.25">
      <c r="A553">
        <v>552</v>
      </c>
      <c r="B553" t="s">
        <v>2994</v>
      </c>
      <c r="C553" t="s">
        <v>1342</v>
      </c>
      <c r="D553">
        <v>71</v>
      </c>
      <c r="E553" t="s">
        <v>2995</v>
      </c>
      <c r="F553">
        <v>5626</v>
      </c>
      <c r="G553" t="s">
        <v>2996</v>
      </c>
      <c r="H553" t="s">
        <v>1396</v>
      </c>
      <c r="I553" t="s">
        <v>1340</v>
      </c>
    </row>
    <row r="554" spans="1:9" x14ac:dyDescent="0.25">
      <c r="A554">
        <v>553</v>
      </c>
      <c r="B554" t="s">
        <v>2997</v>
      </c>
      <c r="C554" t="s">
        <v>1342</v>
      </c>
      <c r="D554">
        <v>30</v>
      </c>
      <c r="E554" t="s">
        <v>2998</v>
      </c>
      <c r="F554">
        <v>7146</v>
      </c>
      <c r="G554" t="s">
        <v>2999</v>
      </c>
      <c r="H554" t="s">
        <v>1362</v>
      </c>
      <c r="I554" t="s">
        <v>1340</v>
      </c>
    </row>
    <row r="555" spans="1:9" x14ac:dyDescent="0.25">
      <c r="A555">
        <v>554</v>
      </c>
      <c r="B555" t="s">
        <v>3000</v>
      </c>
      <c r="C555" t="s">
        <v>1411</v>
      </c>
      <c r="D555">
        <v>56</v>
      </c>
      <c r="E555" t="s">
        <v>3001</v>
      </c>
      <c r="F555">
        <v>1928</v>
      </c>
      <c r="G555" t="s">
        <v>3002</v>
      </c>
      <c r="H555" t="s">
        <v>1414</v>
      </c>
      <c r="I555" t="s">
        <v>1340</v>
      </c>
    </row>
    <row r="556" spans="1:9" x14ac:dyDescent="0.25">
      <c r="A556">
        <v>555</v>
      </c>
      <c r="B556" t="s">
        <v>3003</v>
      </c>
      <c r="C556" t="s">
        <v>1347</v>
      </c>
      <c r="D556">
        <v>77</v>
      </c>
      <c r="E556" t="s">
        <v>3004</v>
      </c>
      <c r="F556">
        <v>2156</v>
      </c>
      <c r="G556" t="s">
        <v>3005</v>
      </c>
      <c r="H556" t="s">
        <v>1396</v>
      </c>
      <c r="I556" t="s">
        <v>1340</v>
      </c>
    </row>
    <row r="557" spans="1:9" x14ac:dyDescent="0.25">
      <c r="A557">
        <v>556</v>
      </c>
      <c r="B557" t="s">
        <v>3006</v>
      </c>
      <c r="C557" t="s">
        <v>1342</v>
      </c>
      <c r="D557">
        <v>61</v>
      </c>
      <c r="E557" t="s">
        <v>3007</v>
      </c>
      <c r="F557">
        <v>3140</v>
      </c>
      <c r="G557" t="s">
        <v>3008</v>
      </c>
      <c r="H557" t="s">
        <v>1345</v>
      </c>
      <c r="I557" t="s">
        <v>1340</v>
      </c>
    </row>
    <row r="558" spans="1:9" x14ac:dyDescent="0.25">
      <c r="A558">
        <v>557</v>
      </c>
      <c r="B558" t="s">
        <v>3009</v>
      </c>
      <c r="C558" t="s">
        <v>1352</v>
      </c>
      <c r="D558">
        <v>59</v>
      </c>
      <c r="E558" t="s">
        <v>3010</v>
      </c>
      <c r="F558">
        <v>7346</v>
      </c>
      <c r="G558" t="s">
        <v>3011</v>
      </c>
      <c r="H558" t="s">
        <v>1414</v>
      </c>
      <c r="I558" t="s">
        <v>1340</v>
      </c>
    </row>
    <row r="559" spans="1:9" x14ac:dyDescent="0.25">
      <c r="A559">
        <v>558</v>
      </c>
      <c r="B559" t="s">
        <v>3012</v>
      </c>
      <c r="C559" t="s">
        <v>1407</v>
      </c>
      <c r="D559">
        <v>38</v>
      </c>
      <c r="E559" t="s">
        <v>3013</v>
      </c>
      <c r="F559">
        <v>9827</v>
      </c>
      <c r="G559" t="s">
        <v>3014</v>
      </c>
      <c r="H559" t="s">
        <v>1345</v>
      </c>
      <c r="I559" t="s">
        <v>1340</v>
      </c>
    </row>
    <row r="560" spans="1:9" x14ac:dyDescent="0.25">
      <c r="A560">
        <v>559</v>
      </c>
      <c r="B560" t="s">
        <v>3015</v>
      </c>
      <c r="C560" t="s">
        <v>1352</v>
      </c>
      <c r="D560">
        <v>67</v>
      </c>
      <c r="E560" t="s">
        <v>3016</v>
      </c>
      <c r="F560">
        <v>6782</v>
      </c>
      <c r="G560" t="s">
        <v>3017</v>
      </c>
      <c r="H560" t="s">
        <v>1355</v>
      </c>
      <c r="I560" t="s">
        <v>1340</v>
      </c>
    </row>
    <row r="561" spans="1:9" x14ac:dyDescent="0.25">
      <c r="A561">
        <v>560</v>
      </c>
      <c r="B561" t="s">
        <v>3018</v>
      </c>
      <c r="C561" t="s">
        <v>1407</v>
      </c>
      <c r="D561">
        <v>79</v>
      </c>
      <c r="E561" t="s">
        <v>3019</v>
      </c>
      <c r="F561">
        <v>6122</v>
      </c>
      <c r="G561" t="s">
        <v>3020</v>
      </c>
      <c r="H561" t="s">
        <v>1355</v>
      </c>
      <c r="I561" t="s">
        <v>1340</v>
      </c>
    </row>
    <row r="562" spans="1:9" x14ac:dyDescent="0.25">
      <c r="A562">
        <v>561</v>
      </c>
      <c r="B562" t="s">
        <v>3021</v>
      </c>
      <c r="C562" t="s">
        <v>1407</v>
      </c>
      <c r="D562">
        <v>34</v>
      </c>
      <c r="E562" t="s">
        <v>3022</v>
      </c>
      <c r="F562">
        <v>2661</v>
      </c>
      <c r="G562" t="s">
        <v>2340</v>
      </c>
      <c r="H562" t="s">
        <v>1362</v>
      </c>
      <c r="I562" t="s">
        <v>1340</v>
      </c>
    </row>
    <row r="563" spans="1:9" x14ac:dyDescent="0.25">
      <c r="A563">
        <v>562</v>
      </c>
      <c r="B563" t="s">
        <v>3023</v>
      </c>
      <c r="C563" t="s">
        <v>1367</v>
      </c>
      <c r="D563">
        <v>58</v>
      </c>
      <c r="E563" t="s">
        <v>3024</v>
      </c>
      <c r="F563">
        <v>8257</v>
      </c>
      <c r="G563" t="s">
        <v>3025</v>
      </c>
      <c r="H563" t="s">
        <v>1355</v>
      </c>
      <c r="I563" t="s">
        <v>1340</v>
      </c>
    </row>
    <row r="564" spans="1:9" x14ac:dyDescent="0.25">
      <c r="A564">
        <v>563</v>
      </c>
      <c r="B564" t="s">
        <v>3026</v>
      </c>
      <c r="C564" t="s">
        <v>1352</v>
      </c>
      <c r="D564">
        <v>53</v>
      </c>
      <c r="E564" t="s">
        <v>3027</v>
      </c>
      <c r="F564">
        <v>9574</v>
      </c>
      <c r="G564" t="s">
        <v>2737</v>
      </c>
      <c r="H564" t="s">
        <v>1350</v>
      </c>
      <c r="I564" t="s">
        <v>1340</v>
      </c>
    </row>
    <row r="565" spans="1:9" x14ac:dyDescent="0.25">
      <c r="A565">
        <v>564</v>
      </c>
      <c r="B565" t="s">
        <v>3028</v>
      </c>
      <c r="C565" t="s">
        <v>1352</v>
      </c>
      <c r="D565">
        <v>34</v>
      </c>
      <c r="E565" t="s">
        <v>3029</v>
      </c>
      <c r="F565">
        <v>4054</v>
      </c>
      <c r="G565" t="s">
        <v>3030</v>
      </c>
      <c r="H565" t="s">
        <v>1339</v>
      </c>
      <c r="I565" t="s">
        <v>1340</v>
      </c>
    </row>
    <row r="566" spans="1:9" x14ac:dyDescent="0.25">
      <c r="A566">
        <v>565</v>
      </c>
      <c r="B566" t="s">
        <v>3031</v>
      </c>
      <c r="C566" t="s">
        <v>1407</v>
      </c>
      <c r="D566">
        <v>73</v>
      </c>
      <c r="E566" t="s">
        <v>3032</v>
      </c>
      <c r="F566">
        <v>4126</v>
      </c>
      <c r="G566" t="s">
        <v>3033</v>
      </c>
      <c r="H566" t="s">
        <v>1355</v>
      </c>
      <c r="I566" t="s">
        <v>1340</v>
      </c>
    </row>
    <row r="567" spans="1:9" x14ac:dyDescent="0.25">
      <c r="A567">
        <v>566</v>
      </c>
      <c r="B567" t="s">
        <v>3034</v>
      </c>
      <c r="C567" t="s">
        <v>1371</v>
      </c>
      <c r="D567">
        <v>23</v>
      </c>
      <c r="E567" t="s">
        <v>3035</v>
      </c>
      <c r="F567">
        <v>2919</v>
      </c>
      <c r="G567" t="s">
        <v>3036</v>
      </c>
      <c r="H567" t="s">
        <v>1414</v>
      </c>
      <c r="I567" t="s">
        <v>1340</v>
      </c>
    </row>
    <row r="568" spans="1:9" x14ac:dyDescent="0.25">
      <c r="A568">
        <v>567</v>
      </c>
      <c r="B568" t="s">
        <v>3037</v>
      </c>
      <c r="C568" t="s">
        <v>1336</v>
      </c>
      <c r="D568">
        <v>39</v>
      </c>
      <c r="E568" t="s">
        <v>3038</v>
      </c>
      <c r="F568">
        <v>7008</v>
      </c>
      <c r="G568" t="s">
        <v>3039</v>
      </c>
      <c r="H568" t="s">
        <v>1339</v>
      </c>
      <c r="I568" t="s">
        <v>1340</v>
      </c>
    </row>
    <row r="569" spans="1:9" x14ac:dyDescent="0.25">
      <c r="A569">
        <v>568</v>
      </c>
      <c r="B569" t="s">
        <v>3040</v>
      </c>
      <c r="C569" t="s">
        <v>1352</v>
      </c>
      <c r="D569">
        <v>64</v>
      </c>
      <c r="E569" t="s">
        <v>3041</v>
      </c>
      <c r="F569">
        <v>9416</v>
      </c>
      <c r="G569" t="s">
        <v>1582</v>
      </c>
      <c r="H569" t="s">
        <v>1414</v>
      </c>
      <c r="I569" t="s">
        <v>1340</v>
      </c>
    </row>
    <row r="570" spans="1:9" x14ac:dyDescent="0.25">
      <c r="A570">
        <v>569</v>
      </c>
      <c r="B570" t="s">
        <v>3042</v>
      </c>
      <c r="C570" t="s">
        <v>1411</v>
      </c>
      <c r="D570">
        <v>61</v>
      </c>
      <c r="E570" t="s">
        <v>3043</v>
      </c>
      <c r="F570">
        <v>3494</v>
      </c>
      <c r="G570" t="s">
        <v>3044</v>
      </c>
      <c r="H570" t="s">
        <v>1362</v>
      </c>
      <c r="I570" t="s">
        <v>1340</v>
      </c>
    </row>
    <row r="571" spans="1:9" x14ac:dyDescent="0.25">
      <c r="A571">
        <v>570</v>
      </c>
      <c r="B571" t="s">
        <v>3045</v>
      </c>
      <c r="C571" t="s">
        <v>1407</v>
      </c>
      <c r="D571">
        <v>35</v>
      </c>
      <c r="E571" t="s">
        <v>3046</v>
      </c>
      <c r="F571">
        <v>4468</v>
      </c>
      <c r="G571" t="s">
        <v>3047</v>
      </c>
      <c r="H571" t="s">
        <v>1362</v>
      </c>
      <c r="I571" t="s">
        <v>1340</v>
      </c>
    </row>
    <row r="572" spans="1:9" x14ac:dyDescent="0.25">
      <c r="A572">
        <v>571</v>
      </c>
      <c r="B572" t="s">
        <v>3048</v>
      </c>
      <c r="C572" t="s">
        <v>1367</v>
      </c>
      <c r="D572">
        <v>22</v>
      </c>
      <c r="E572" t="s">
        <v>3049</v>
      </c>
      <c r="F572">
        <v>4043</v>
      </c>
      <c r="G572" t="s">
        <v>3050</v>
      </c>
      <c r="H572" t="s">
        <v>1350</v>
      </c>
      <c r="I572" t="s">
        <v>1340</v>
      </c>
    </row>
    <row r="573" spans="1:9" x14ac:dyDescent="0.25">
      <c r="A573">
        <v>572</v>
      </c>
      <c r="B573" t="s">
        <v>3051</v>
      </c>
      <c r="C573" t="s">
        <v>1367</v>
      </c>
      <c r="D573">
        <v>27</v>
      </c>
      <c r="E573" t="s">
        <v>3052</v>
      </c>
      <c r="F573">
        <v>7611</v>
      </c>
      <c r="G573" t="s">
        <v>3053</v>
      </c>
      <c r="H573" t="s">
        <v>1345</v>
      </c>
      <c r="I573" t="s">
        <v>1340</v>
      </c>
    </row>
    <row r="574" spans="1:9" x14ac:dyDescent="0.25">
      <c r="A574">
        <v>573</v>
      </c>
      <c r="B574" t="s">
        <v>3054</v>
      </c>
      <c r="C574" t="s">
        <v>1371</v>
      </c>
      <c r="D574">
        <v>37</v>
      </c>
      <c r="E574" t="s">
        <v>3055</v>
      </c>
      <c r="F574">
        <v>7541</v>
      </c>
      <c r="G574" t="s">
        <v>1956</v>
      </c>
      <c r="H574" t="s">
        <v>1345</v>
      </c>
      <c r="I574" t="s">
        <v>1340</v>
      </c>
    </row>
    <row r="575" spans="1:9" x14ac:dyDescent="0.25">
      <c r="A575">
        <v>574</v>
      </c>
      <c r="B575" t="s">
        <v>3056</v>
      </c>
      <c r="C575" t="s">
        <v>1347</v>
      </c>
      <c r="D575">
        <v>53</v>
      </c>
      <c r="E575" t="s">
        <v>3057</v>
      </c>
      <c r="F575">
        <v>9400</v>
      </c>
      <c r="G575" t="s">
        <v>2497</v>
      </c>
      <c r="H575" t="s">
        <v>1339</v>
      </c>
      <c r="I575" t="s">
        <v>1340</v>
      </c>
    </row>
    <row r="576" spans="1:9" x14ac:dyDescent="0.25">
      <c r="A576">
        <v>575</v>
      </c>
      <c r="B576" t="s">
        <v>3058</v>
      </c>
      <c r="C576" t="s">
        <v>1407</v>
      </c>
      <c r="D576">
        <v>64</v>
      </c>
      <c r="E576" t="s">
        <v>3059</v>
      </c>
      <c r="F576">
        <v>9118</v>
      </c>
      <c r="G576" t="s">
        <v>3060</v>
      </c>
      <c r="H576" t="s">
        <v>1396</v>
      </c>
      <c r="I576" t="s">
        <v>1340</v>
      </c>
    </row>
    <row r="577" spans="1:9" x14ac:dyDescent="0.25">
      <c r="A577">
        <v>576</v>
      </c>
      <c r="B577" t="s">
        <v>3061</v>
      </c>
      <c r="C577" t="s">
        <v>1336</v>
      </c>
      <c r="D577">
        <v>24</v>
      </c>
      <c r="E577" t="s">
        <v>3062</v>
      </c>
      <c r="F577">
        <v>6665</v>
      </c>
      <c r="G577" t="s">
        <v>3063</v>
      </c>
      <c r="H577" t="s">
        <v>1396</v>
      </c>
      <c r="I577" t="s">
        <v>1340</v>
      </c>
    </row>
    <row r="578" spans="1:9" x14ac:dyDescent="0.25">
      <c r="A578">
        <v>577</v>
      </c>
      <c r="B578" t="s">
        <v>3064</v>
      </c>
      <c r="C578" t="s">
        <v>1342</v>
      </c>
      <c r="D578">
        <v>32</v>
      </c>
      <c r="E578" t="s">
        <v>3065</v>
      </c>
      <c r="F578">
        <v>6269</v>
      </c>
      <c r="G578" t="s">
        <v>3066</v>
      </c>
      <c r="H578" t="s">
        <v>1345</v>
      </c>
      <c r="I578" t="s">
        <v>1340</v>
      </c>
    </row>
    <row r="579" spans="1:9" x14ac:dyDescent="0.25">
      <c r="A579">
        <v>578</v>
      </c>
      <c r="B579" t="s">
        <v>3067</v>
      </c>
      <c r="C579" t="s">
        <v>1342</v>
      </c>
      <c r="D579">
        <v>75</v>
      </c>
      <c r="E579" t="s">
        <v>3068</v>
      </c>
      <c r="F579">
        <v>8281</v>
      </c>
      <c r="G579" t="s">
        <v>3069</v>
      </c>
      <c r="H579" t="s">
        <v>1362</v>
      </c>
      <c r="I579" t="s">
        <v>1340</v>
      </c>
    </row>
    <row r="580" spans="1:9" x14ac:dyDescent="0.25">
      <c r="A580">
        <v>579</v>
      </c>
      <c r="B580" t="s">
        <v>3070</v>
      </c>
      <c r="C580" t="s">
        <v>1336</v>
      </c>
      <c r="D580">
        <v>45</v>
      </c>
      <c r="E580" t="s">
        <v>3071</v>
      </c>
      <c r="F580">
        <v>9043</v>
      </c>
      <c r="G580" t="s">
        <v>3072</v>
      </c>
      <c r="H580" t="s">
        <v>1345</v>
      </c>
      <c r="I580" t="s">
        <v>1340</v>
      </c>
    </row>
    <row r="581" spans="1:9" x14ac:dyDescent="0.25">
      <c r="A581">
        <v>580</v>
      </c>
      <c r="B581" t="s">
        <v>3073</v>
      </c>
      <c r="C581" t="s">
        <v>1371</v>
      </c>
      <c r="D581">
        <v>25</v>
      </c>
      <c r="E581" t="s">
        <v>3074</v>
      </c>
      <c r="F581">
        <v>648</v>
      </c>
      <c r="G581" t="s">
        <v>3075</v>
      </c>
      <c r="H581" t="s">
        <v>1414</v>
      </c>
      <c r="I581" t="s">
        <v>1340</v>
      </c>
    </row>
    <row r="582" spans="1:9" x14ac:dyDescent="0.25">
      <c r="A582">
        <v>581</v>
      </c>
      <c r="B582" t="s">
        <v>3076</v>
      </c>
      <c r="C582" t="s">
        <v>1347</v>
      </c>
      <c r="D582">
        <v>40</v>
      </c>
      <c r="E582" t="s">
        <v>3077</v>
      </c>
      <c r="F582">
        <v>9022</v>
      </c>
      <c r="G582" t="s">
        <v>3078</v>
      </c>
      <c r="H582" t="s">
        <v>1345</v>
      </c>
      <c r="I582" t="s">
        <v>1340</v>
      </c>
    </row>
    <row r="583" spans="1:9" x14ac:dyDescent="0.25">
      <c r="A583">
        <v>582</v>
      </c>
      <c r="B583" t="s">
        <v>3079</v>
      </c>
      <c r="C583" t="s">
        <v>1336</v>
      </c>
      <c r="D583">
        <v>65</v>
      </c>
      <c r="E583" t="s">
        <v>3080</v>
      </c>
      <c r="F583">
        <v>429</v>
      </c>
      <c r="G583" t="s">
        <v>3081</v>
      </c>
      <c r="H583" t="s">
        <v>1345</v>
      </c>
      <c r="I583" t="s">
        <v>1340</v>
      </c>
    </row>
    <row r="584" spans="1:9" x14ac:dyDescent="0.25">
      <c r="A584">
        <v>583</v>
      </c>
      <c r="B584" t="s">
        <v>3082</v>
      </c>
      <c r="C584" t="s">
        <v>1407</v>
      </c>
      <c r="D584">
        <v>52</v>
      </c>
      <c r="E584" t="s">
        <v>3083</v>
      </c>
      <c r="F584">
        <v>378</v>
      </c>
      <c r="G584" t="s">
        <v>2485</v>
      </c>
      <c r="H584" t="s">
        <v>1339</v>
      </c>
      <c r="I584" t="s">
        <v>1340</v>
      </c>
    </row>
    <row r="585" spans="1:9" x14ac:dyDescent="0.25">
      <c r="A585">
        <v>584</v>
      </c>
      <c r="B585" t="s">
        <v>3084</v>
      </c>
      <c r="C585" t="s">
        <v>1407</v>
      </c>
      <c r="D585">
        <v>76</v>
      </c>
      <c r="E585" t="s">
        <v>3085</v>
      </c>
      <c r="F585">
        <v>1559</v>
      </c>
      <c r="G585" t="s">
        <v>3086</v>
      </c>
      <c r="H585" t="s">
        <v>1355</v>
      </c>
      <c r="I585" t="s">
        <v>1340</v>
      </c>
    </row>
    <row r="586" spans="1:9" x14ac:dyDescent="0.25">
      <c r="A586">
        <v>585</v>
      </c>
      <c r="B586" t="s">
        <v>3087</v>
      </c>
      <c r="C586" t="s">
        <v>1411</v>
      </c>
      <c r="D586">
        <v>23</v>
      </c>
      <c r="E586" t="s">
        <v>3088</v>
      </c>
      <c r="F586">
        <v>3863</v>
      </c>
      <c r="G586" t="s">
        <v>3089</v>
      </c>
      <c r="H586" t="s">
        <v>1345</v>
      </c>
      <c r="I586" t="s">
        <v>1340</v>
      </c>
    </row>
    <row r="587" spans="1:9" x14ac:dyDescent="0.25">
      <c r="A587">
        <v>586</v>
      </c>
      <c r="B587" t="s">
        <v>3090</v>
      </c>
      <c r="C587" t="s">
        <v>1367</v>
      </c>
      <c r="D587">
        <v>34</v>
      </c>
      <c r="E587" t="s">
        <v>3091</v>
      </c>
      <c r="F587">
        <v>5142</v>
      </c>
      <c r="G587" t="s">
        <v>3092</v>
      </c>
      <c r="H587" t="s">
        <v>1362</v>
      </c>
      <c r="I587" t="s">
        <v>1340</v>
      </c>
    </row>
    <row r="588" spans="1:9" x14ac:dyDescent="0.25">
      <c r="A588">
        <v>587</v>
      </c>
      <c r="B588" t="s">
        <v>3093</v>
      </c>
      <c r="C588" t="s">
        <v>1367</v>
      </c>
      <c r="D588">
        <v>35</v>
      </c>
      <c r="E588" t="s">
        <v>3094</v>
      </c>
      <c r="F588">
        <v>3174</v>
      </c>
      <c r="G588" t="s">
        <v>3095</v>
      </c>
      <c r="H588" t="s">
        <v>1355</v>
      </c>
      <c r="I588" t="s">
        <v>1340</v>
      </c>
    </row>
    <row r="589" spans="1:9" x14ac:dyDescent="0.25">
      <c r="A589">
        <v>588</v>
      </c>
      <c r="B589" t="s">
        <v>3096</v>
      </c>
      <c r="C589" t="s">
        <v>1342</v>
      </c>
      <c r="D589">
        <v>48</v>
      </c>
      <c r="E589" t="s">
        <v>3097</v>
      </c>
      <c r="F589">
        <v>9614</v>
      </c>
      <c r="G589" t="s">
        <v>3098</v>
      </c>
      <c r="H589" t="s">
        <v>1396</v>
      </c>
      <c r="I589" t="s">
        <v>1340</v>
      </c>
    </row>
    <row r="590" spans="1:9" x14ac:dyDescent="0.25">
      <c r="A590">
        <v>589</v>
      </c>
      <c r="B590" t="s">
        <v>3099</v>
      </c>
      <c r="C590" t="s">
        <v>1347</v>
      </c>
      <c r="D590">
        <v>57</v>
      </c>
      <c r="E590" t="s">
        <v>3100</v>
      </c>
      <c r="F590">
        <v>6477</v>
      </c>
      <c r="G590" t="s">
        <v>3101</v>
      </c>
      <c r="H590" t="s">
        <v>1355</v>
      </c>
      <c r="I590" t="s">
        <v>1340</v>
      </c>
    </row>
    <row r="591" spans="1:9" x14ac:dyDescent="0.25">
      <c r="A591">
        <v>590</v>
      </c>
      <c r="B591" t="s">
        <v>3102</v>
      </c>
      <c r="C591" t="s">
        <v>1347</v>
      </c>
      <c r="D591">
        <v>31</v>
      </c>
      <c r="E591" t="s">
        <v>3103</v>
      </c>
      <c r="F591">
        <v>9414</v>
      </c>
      <c r="G591" t="s">
        <v>3104</v>
      </c>
      <c r="H591" t="s">
        <v>1339</v>
      </c>
      <c r="I591" t="s">
        <v>1340</v>
      </c>
    </row>
    <row r="592" spans="1:9" x14ac:dyDescent="0.25">
      <c r="A592">
        <v>591</v>
      </c>
      <c r="B592" t="s">
        <v>3105</v>
      </c>
      <c r="C592" t="s">
        <v>1367</v>
      </c>
      <c r="D592">
        <v>30</v>
      </c>
      <c r="E592" t="s">
        <v>3106</v>
      </c>
      <c r="F592">
        <v>7591</v>
      </c>
      <c r="G592" t="s">
        <v>3107</v>
      </c>
      <c r="H592" t="s">
        <v>1377</v>
      </c>
      <c r="I592" t="s">
        <v>1340</v>
      </c>
    </row>
    <row r="593" spans="1:9" x14ac:dyDescent="0.25">
      <c r="A593">
        <v>592</v>
      </c>
      <c r="B593" t="s">
        <v>3108</v>
      </c>
      <c r="C593" t="s">
        <v>1352</v>
      </c>
      <c r="D593">
        <v>64</v>
      </c>
      <c r="E593" t="s">
        <v>3109</v>
      </c>
      <c r="F593">
        <v>354</v>
      </c>
      <c r="G593" t="s">
        <v>3110</v>
      </c>
      <c r="H593" t="s">
        <v>1345</v>
      </c>
      <c r="I593" t="s">
        <v>1340</v>
      </c>
    </row>
    <row r="594" spans="1:9" x14ac:dyDescent="0.25">
      <c r="A594">
        <v>593</v>
      </c>
      <c r="B594" t="s">
        <v>3111</v>
      </c>
      <c r="C594" t="s">
        <v>1342</v>
      </c>
      <c r="D594">
        <v>22</v>
      </c>
      <c r="E594" t="s">
        <v>3112</v>
      </c>
      <c r="F594">
        <v>8192</v>
      </c>
      <c r="G594" t="s">
        <v>3113</v>
      </c>
      <c r="H594" t="s">
        <v>1414</v>
      </c>
      <c r="I594" t="s">
        <v>1340</v>
      </c>
    </row>
    <row r="595" spans="1:9" x14ac:dyDescent="0.25">
      <c r="A595">
        <v>594</v>
      </c>
      <c r="B595" t="s">
        <v>3114</v>
      </c>
      <c r="C595" t="s">
        <v>1371</v>
      </c>
      <c r="D595">
        <v>44</v>
      </c>
      <c r="E595" t="s">
        <v>3115</v>
      </c>
      <c r="F595">
        <v>1335</v>
      </c>
      <c r="G595" t="s">
        <v>3116</v>
      </c>
      <c r="H595" t="s">
        <v>1345</v>
      </c>
      <c r="I595" t="s">
        <v>1340</v>
      </c>
    </row>
    <row r="596" spans="1:9" x14ac:dyDescent="0.25">
      <c r="A596">
        <v>595</v>
      </c>
      <c r="B596" t="s">
        <v>3117</v>
      </c>
      <c r="C596" t="s">
        <v>1336</v>
      </c>
      <c r="D596">
        <v>60</v>
      </c>
      <c r="E596" t="s">
        <v>3118</v>
      </c>
      <c r="F596">
        <v>939</v>
      </c>
      <c r="G596" t="s">
        <v>3119</v>
      </c>
      <c r="H596" t="s">
        <v>1345</v>
      </c>
      <c r="I596" t="s">
        <v>1340</v>
      </c>
    </row>
    <row r="597" spans="1:9" x14ac:dyDescent="0.25">
      <c r="A597">
        <v>596</v>
      </c>
      <c r="B597" t="s">
        <v>3120</v>
      </c>
      <c r="C597" t="s">
        <v>1411</v>
      </c>
      <c r="D597">
        <v>68</v>
      </c>
      <c r="E597" t="s">
        <v>3121</v>
      </c>
      <c r="F597">
        <v>2403</v>
      </c>
      <c r="G597" t="s">
        <v>3122</v>
      </c>
      <c r="H597" t="s">
        <v>1396</v>
      </c>
      <c r="I597" t="s">
        <v>1340</v>
      </c>
    </row>
    <row r="598" spans="1:9" x14ac:dyDescent="0.25">
      <c r="A598">
        <v>597</v>
      </c>
      <c r="B598" t="s">
        <v>3123</v>
      </c>
      <c r="C598" t="s">
        <v>1342</v>
      </c>
      <c r="D598">
        <v>80</v>
      </c>
      <c r="E598" t="s">
        <v>3124</v>
      </c>
      <c r="F598">
        <v>1966</v>
      </c>
      <c r="G598" t="s">
        <v>3125</v>
      </c>
      <c r="H598" t="s">
        <v>1345</v>
      </c>
      <c r="I598" t="s">
        <v>1340</v>
      </c>
    </row>
    <row r="599" spans="1:9" x14ac:dyDescent="0.25">
      <c r="A599">
        <v>598</v>
      </c>
      <c r="B599" t="s">
        <v>3126</v>
      </c>
      <c r="C599" t="s">
        <v>1411</v>
      </c>
      <c r="D599">
        <v>65</v>
      </c>
      <c r="E599" t="s">
        <v>3127</v>
      </c>
      <c r="F599">
        <v>9740</v>
      </c>
      <c r="G599" t="s">
        <v>3128</v>
      </c>
      <c r="H599" t="s">
        <v>1396</v>
      </c>
      <c r="I599" t="s">
        <v>1340</v>
      </c>
    </row>
    <row r="600" spans="1:9" x14ac:dyDescent="0.25">
      <c r="A600">
        <v>599</v>
      </c>
      <c r="B600" t="s">
        <v>3129</v>
      </c>
      <c r="C600" t="s">
        <v>1371</v>
      </c>
      <c r="D600">
        <v>43</v>
      </c>
      <c r="E600" t="s">
        <v>3130</v>
      </c>
      <c r="F600">
        <v>520</v>
      </c>
      <c r="G600" t="s">
        <v>3131</v>
      </c>
      <c r="H600" t="s">
        <v>1396</v>
      </c>
      <c r="I600" t="s">
        <v>1340</v>
      </c>
    </row>
    <row r="601" spans="1:9" x14ac:dyDescent="0.25">
      <c r="A601">
        <v>600</v>
      </c>
      <c r="B601" t="s">
        <v>3132</v>
      </c>
      <c r="C601" t="s">
        <v>1371</v>
      </c>
      <c r="D601">
        <v>50</v>
      </c>
      <c r="E601" t="s">
        <v>3133</v>
      </c>
      <c r="F601">
        <v>2075</v>
      </c>
      <c r="G601" t="s">
        <v>3134</v>
      </c>
      <c r="H601" t="s">
        <v>1350</v>
      </c>
      <c r="I601" t="s">
        <v>1340</v>
      </c>
    </row>
    <row r="602" spans="1:9" x14ac:dyDescent="0.25">
      <c r="A602">
        <v>601</v>
      </c>
      <c r="B602" t="s">
        <v>3135</v>
      </c>
      <c r="C602" t="s">
        <v>1371</v>
      </c>
      <c r="D602">
        <v>55</v>
      </c>
      <c r="E602" t="s">
        <v>3136</v>
      </c>
      <c r="F602">
        <v>1625</v>
      </c>
      <c r="G602" t="s">
        <v>3137</v>
      </c>
      <c r="H602" t="s">
        <v>1345</v>
      </c>
      <c r="I602" t="s">
        <v>1340</v>
      </c>
    </row>
    <row r="603" spans="1:9" x14ac:dyDescent="0.25">
      <c r="A603">
        <v>602</v>
      </c>
      <c r="B603" t="s">
        <v>3138</v>
      </c>
      <c r="C603" t="s">
        <v>1352</v>
      </c>
      <c r="D603">
        <v>54</v>
      </c>
      <c r="E603" t="s">
        <v>3139</v>
      </c>
      <c r="F603">
        <v>5921</v>
      </c>
      <c r="G603" t="s">
        <v>2963</v>
      </c>
      <c r="H603" t="s">
        <v>1377</v>
      </c>
      <c r="I603" t="s">
        <v>1340</v>
      </c>
    </row>
    <row r="604" spans="1:9" x14ac:dyDescent="0.25">
      <c r="A604">
        <v>603</v>
      </c>
      <c r="B604" t="s">
        <v>3140</v>
      </c>
      <c r="C604" t="s">
        <v>1352</v>
      </c>
      <c r="D604">
        <v>50</v>
      </c>
      <c r="E604" t="s">
        <v>3141</v>
      </c>
      <c r="F604">
        <v>2392</v>
      </c>
      <c r="G604" t="s">
        <v>3142</v>
      </c>
      <c r="H604" t="s">
        <v>1345</v>
      </c>
      <c r="I604" t="s">
        <v>1340</v>
      </c>
    </row>
    <row r="605" spans="1:9" x14ac:dyDescent="0.25">
      <c r="A605">
        <v>604</v>
      </c>
      <c r="B605" t="s">
        <v>3143</v>
      </c>
      <c r="C605" t="s">
        <v>1407</v>
      </c>
      <c r="D605">
        <v>75</v>
      </c>
      <c r="E605" t="s">
        <v>3144</v>
      </c>
      <c r="F605">
        <v>4324</v>
      </c>
      <c r="G605" t="s">
        <v>3145</v>
      </c>
      <c r="H605" t="s">
        <v>1350</v>
      </c>
      <c r="I605" t="s">
        <v>1340</v>
      </c>
    </row>
    <row r="606" spans="1:9" x14ac:dyDescent="0.25">
      <c r="A606">
        <v>605</v>
      </c>
      <c r="B606" t="s">
        <v>3146</v>
      </c>
      <c r="C606" t="s">
        <v>1336</v>
      </c>
      <c r="D606">
        <v>25</v>
      </c>
      <c r="E606" t="s">
        <v>3147</v>
      </c>
      <c r="F606">
        <v>4750</v>
      </c>
      <c r="G606" t="s">
        <v>3148</v>
      </c>
      <c r="H606" t="s">
        <v>1377</v>
      </c>
      <c r="I606" t="s">
        <v>1340</v>
      </c>
    </row>
    <row r="607" spans="1:9" x14ac:dyDescent="0.25">
      <c r="A607">
        <v>606</v>
      </c>
      <c r="B607" t="s">
        <v>3149</v>
      </c>
      <c r="C607" t="s">
        <v>1347</v>
      </c>
      <c r="D607">
        <v>53</v>
      </c>
      <c r="E607" t="s">
        <v>3150</v>
      </c>
      <c r="F607">
        <v>8684</v>
      </c>
      <c r="G607" t="s">
        <v>3151</v>
      </c>
      <c r="H607" t="s">
        <v>1362</v>
      </c>
      <c r="I607" t="s">
        <v>1340</v>
      </c>
    </row>
    <row r="608" spans="1:9" x14ac:dyDescent="0.25">
      <c r="A608">
        <v>607</v>
      </c>
      <c r="B608" t="s">
        <v>3152</v>
      </c>
      <c r="C608" t="s">
        <v>1371</v>
      </c>
      <c r="D608">
        <v>42</v>
      </c>
      <c r="E608" t="s">
        <v>3153</v>
      </c>
      <c r="F608">
        <v>8092</v>
      </c>
      <c r="G608" t="s">
        <v>3154</v>
      </c>
      <c r="H608" t="s">
        <v>1339</v>
      </c>
      <c r="I608" t="s">
        <v>1340</v>
      </c>
    </row>
    <row r="609" spans="1:9" x14ac:dyDescent="0.25">
      <c r="A609">
        <v>608</v>
      </c>
      <c r="B609" t="s">
        <v>3155</v>
      </c>
      <c r="C609" t="s">
        <v>1342</v>
      </c>
      <c r="D609">
        <v>32</v>
      </c>
      <c r="E609" t="s">
        <v>3156</v>
      </c>
      <c r="F609">
        <v>6235</v>
      </c>
      <c r="G609" t="s">
        <v>3157</v>
      </c>
      <c r="H609" t="s">
        <v>1345</v>
      </c>
      <c r="I609" t="s">
        <v>1340</v>
      </c>
    </row>
    <row r="610" spans="1:9" x14ac:dyDescent="0.25">
      <c r="A610">
        <v>609</v>
      </c>
      <c r="B610" t="s">
        <v>3158</v>
      </c>
      <c r="C610" t="s">
        <v>1347</v>
      </c>
      <c r="D610">
        <v>61</v>
      </c>
      <c r="E610" t="s">
        <v>3159</v>
      </c>
      <c r="F610">
        <v>5754</v>
      </c>
      <c r="G610" t="s">
        <v>3160</v>
      </c>
      <c r="H610" t="s">
        <v>1339</v>
      </c>
      <c r="I610" t="s">
        <v>1340</v>
      </c>
    </row>
    <row r="611" spans="1:9" x14ac:dyDescent="0.25">
      <c r="A611">
        <v>610</v>
      </c>
      <c r="B611" t="s">
        <v>3161</v>
      </c>
      <c r="C611" t="s">
        <v>1367</v>
      </c>
      <c r="D611">
        <v>31</v>
      </c>
      <c r="E611" t="s">
        <v>3162</v>
      </c>
      <c r="F611">
        <v>320</v>
      </c>
      <c r="G611" t="s">
        <v>3163</v>
      </c>
      <c r="H611" t="s">
        <v>1414</v>
      </c>
      <c r="I611" t="s">
        <v>1340</v>
      </c>
    </row>
    <row r="612" spans="1:9" x14ac:dyDescent="0.25">
      <c r="A612">
        <v>611</v>
      </c>
      <c r="B612" t="s">
        <v>3164</v>
      </c>
      <c r="C612" t="s">
        <v>1336</v>
      </c>
      <c r="D612">
        <v>67</v>
      </c>
      <c r="E612" t="s">
        <v>3165</v>
      </c>
      <c r="F612">
        <v>505</v>
      </c>
      <c r="G612" t="s">
        <v>3166</v>
      </c>
      <c r="H612" t="s">
        <v>1362</v>
      </c>
      <c r="I612" t="s">
        <v>1340</v>
      </c>
    </row>
    <row r="613" spans="1:9" x14ac:dyDescent="0.25">
      <c r="A613">
        <v>612</v>
      </c>
      <c r="B613" t="s">
        <v>3167</v>
      </c>
      <c r="C613" t="s">
        <v>1336</v>
      </c>
      <c r="D613">
        <v>35</v>
      </c>
      <c r="E613" t="s">
        <v>3168</v>
      </c>
      <c r="F613">
        <v>9575</v>
      </c>
      <c r="G613" t="s">
        <v>3169</v>
      </c>
      <c r="H613" t="s">
        <v>1345</v>
      </c>
      <c r="I613" t="s">
        <v>1340</v>
      </c>
    </row>
    <row r="614" spans="1:9" x14ac:dyDescent="0.25">
      <c r="A614">
        <v>613</v>
      </c>
      <c r="B614" t="s">
        <v>3170</v>
      </c>
      <c r="C614" t="s">
        <v>1407</v>
      </c>
      <c r="D614">
        <v>78</v>
      </c>
      <c r="E614" t="s">
        <v>3171</v>
      </c>
      <c r="F614">
        <v>6475</v>
      </c>
      <c r="G614" t="s">
        <v>3172</v>
      </c>
      <c r="H614" t="s">
        <v>1362</v>
      </c>
      <c r="I614" t="s">
        <v>1340</v>
      </c>
    </row>
    <row r="615" spans="1:9" x14ac:dyDescent="0.25">
      <c r="A615">
        <v>614</v>
      </c>
      <c r="B615" t="s">
        <v>3173</v>
      </c>
      <c r="C615" t="s">
        <v>1347</v>
      </c>
      <c r="D615">
        <v>45</v>
      </c>
      <c r="E615" t="s">
        <v>3174</v>
      </c>
      <c r="F615">
        <v>7529</v>
      </c>
      <c r="G615" t="s">
        <v>3175</v>
      </c>
      <c r="H615" t="s">
        <v>1362</v>
      </c>
      <c r="I615" t="s">
        <v>1340</v>
      </c>
    </row>
    <row r="616" spans="1:9" x14ac:dyDescent="0.25">
      <c r="A616">
        <v>615</v>
      </c>
      <c r="B616" t="s">
        <v>3176</v>
      </c>
      <c r="C616" t="s">
        <v>1411</v>
      </c>
      <c r="D616">
        <v>42</v>
      </c>
      <c r="E616" t="s">
        <v>3177</v>
      </c>
      <c r="F616">
        <v>5658</v>
      </c>
      <c r="G616" t="s">
        <v>3178</v>
      </c>
      <c r="H616" t="s">
        <v>1355</v>
      </c>
      <c r="I616" t="s">
        <v>1340</v>
      </c>
    </row>
    <row r="617" spans="1:9" x14ac:dyDescent="0.25">
      <c r="A617">
        <v>616</v>
      </c>
      <c r="B617" t="s">
        <v>3179</v>
      </c>
      <c r="C617" t="s">
        <v>1371</v>
      </c>
      <c r="D617">
        <v>68</v>
      </c>
      <c r="E617" t="s">
        <v>3180</v>
      </c>
      <c r="F617">
        <v>8887</v>
      </c>
      <c r="G617" t="s">
        <v>3181</v>
      </c>
      <c r="H617" t="s">
        <v>1355</v>
      </c>
      <c r="I617" t="s">
        <v>1340</v>
      </c>
    </row>
    <row r="618" spans="1:9" x14ac:dyDescent="0.25">
      <c r="A618">
        <v>617</v>
      </c>
      <c r="B618" t="s">
        <v>3182</v>
      </c>
      <c r="C618" t="s">
        <v>1342</v>
      </c>
      <c r="D618">
        <v>72</v>
      </c>
      <c r="E618" t="s">
        <v>3183</v>
      </c>
      <c r="F618">
        <v>8116</v>
      </c>
      <c r="G618" t="s">
        <v>3184</v>
      </c>
      <c r="H618" t="s">
        <v>1362</v>
      </c>
      <c r="I618" t="s">
        <v>1340</v>
      </c>
    </row>
    <row r="619" spans="1:9" x14ac:dyDescent="0.25">
      <c r="A619">
        <v>618</v>
      </c>
      <c r="B619" t="s">
        <v>3185</v>
      </c>
      <c r="C619" t="s">
        <v>1352</v>
      </c>
      <c r="D619">
        <v>27</v>
      </c>
      <c r="E619" t="s">
        <v>3186</v>
      </c>
      <c r="F619">
        <v>3334</v>
      </c>
      <c r="G619" t="s">
        <v>3187</v>
      </c>
      <c r="H619" t="s">
        <v>1377</v>
      </c>
      <c r="I619" t="s">
        <v>1340</v>
      </c>
    </row>
    <row r="620" spans="1:9" x14ac:dyDescent="0.25">
      <c r="A620">
        <v>619</v>
      </c>
      <c r="B620" t="s">
        <v>3188</v>
      </c>
      <c r="C620" t="s">
        <v>1352</v>
      </c>
      <c r="D620">
        <v>60</v>
      </c>
      <c r="E620" t="s">
        <v>3189</v>
      </c>
      <c r="F620">
        <v>3522</v>
      </c>
      <c r="G620" t="s">
        <v>3190</v>
      </c>
      <c r="H620" t="s">
        <v>1414</v>
      </c>
      <c r="I620" t="s">
        <v>1340</v>
      </c>
    </row>
    <row r="621" spans="1:9" x14ac:dyDescent="0.25">
      <c r="A621">
        <v>620</v>
      </c>
      <c r="B621" t="s">
        <v>3191</v>
      </c>
      <c r="C621" t="s">
        <v>1371</v>
      </c>
      <c r="D621">
        <v>35</v>
      </c>
      <c r="E621" t="s">
        <v>3192</v>
      </c>
      <c r="F621">
        <v>902</v>
      </c>
      <c r="G621" t="s">
        <v>3193</v>
      </c>
      <c r="H621" t="s">
        <v>1350</v>
      </c>
      <c r="I621" t="s">
        <v>1340</v>
      </c>
    </row>
    <row r="622" spans="1:9" x14ac:dyDescent="0.25">
      <c r="A622">
        <v>621</v>
      </c>
      <c r="B622" t="s">
        <v>3194</v>
      </c>
      <c r="C622" t="s">
        <v>1407</v>
      </c>
      <c r="D622">
        <v>32</v>
      </c>
      <c r="E622" t="s">
        <v>3195</v>
      </c>
      <c r="F622">
        <v>3128</v>
      </c>
      <c r="G622" t="s">
        <v>3196</v>
      </c>
      <c r="H622" t="s">
        <v>1377</v>
      </c>
      <c r="I622" t="s">
        <v>1340</v>
      </c>
    </row>
    <row r="623" spans="1:9" x14ac:dyDescent="0.25">
      <c r="A623">
        <v>622</v>
      </c>
      <c r="B623" t="s">
        <v>3197</v>
      </c>
      <c r="C623" t="s">
        <v>1411</v>
      </c>
      <c r="D623">
        <v>35</v>
      </c>
      <c r="E623" t="s">
        <v>3198</v>
      </c>
      <c r="F623">
        <v>2110</v>
      </c>
      <c r="G623" t="s">
        <v>3199</v>
      </c>
      <c r="H623" t="s">
        <v>1396</v>
      </c>
      <c r="I623" t="s">
        <v>1340</v>
      </c>
    </row>
    <row r="624" spans="1:9" x14ac:dyDescent="0.25">
      <c r="A624">
        <v>623</v>
      </c>
      <c r="B624" t="s">
        <v>3200</v>
      </c>
      <c r="C624" t="s">
        <v>1367</v>
      </c>
      <c r="D624">
        <v>57</v>
      </c>
      <c r="E624" t="s">
        <v>3201</v>
      </c>
      <c r="F624">
        <v>3236</v>
      </c>
      <c r="G624" t="s">
        <v>3202</v>
      </c>
      <c r="H624" t="s">
        <v>1345</v>
      </c>
      <c r="I624" t="s">
        <v>1340</v>
      </c>
    </row>
    <row r="625" spans="1:9" x14ac:dyDescent="0.25">
      <c r="A625">
        <v>624</v>
      </c>
      <c r="B625" t="s">
        <v>3203</v>
      </c>
      <c r="C625" t="s">
        <v>1407</v>
      </c>
      <c r="D625">
        <v>46</v>
      </c>
      <c r="E625" t="s">
        <v>3204</v>
      </c>
      <c r="F625">
        <v>9109</v>
      </c>
      <c r="G625" t="s">
        <v>3205</v>
      </c>
      <c r="H625" t="s">
        <v>1339</v>
      </c>
      <c r="I625" t="s">
        <v>1340</v>
      </c>
    </row>
    <row r="626" spans="1:9" x14ac:dyDescent="0.25">
      <c r="A626">
        <v>625</v>
      </c>
      <c r="B626" t="s">
        <v>3206</v>
      </c>
      <c r="C626" t="s">
        <v>1352</v>
      </c>
      <c r="D626">
        <v>31</v>
      </c>
      <c r="E626" t="s">
        <v>3207</v>
      </c>
      <c r="F626">
        <v>5972</v>
      </c>
      <c r="G626" t="s">
        <v>3208</v>
      </c>
      <c r="H626" t="s">
        <v>1377</v>
      </c>
      <c r="I626" t="s">
        <v>1340</v>
      </c>
    </row>
    <row r="627" spans="1:9" x14ac:dyDescent="0.25">
      <c r="A627">
        <v>626</v>
      </c>
      <c r="B627" t="s">
        <v>3209</v>
      </c>
      <c r="C627" t="s">
        <v>1407</v>
      </c>
      <c r="D627">
        <v>64</v>
      </c>
      <c r="E627" t="s">
        <v>3210</v>
      </c>
      <c r="F627">
        <v>1807</v>
      </c>
      <c r="G627" t="s">
        <v>3211</v>
      </c>
      <c r="H627" t="s">
        <v>1362</v>
      </c>
      <c r="I627" t="s">
        <v>1340</v>
      </c>
    </row>
    <row r="628" spans="1:9" x14ac:dyDescent="0.25">
      <c r="A628">
        <v>627</v>
      </c>
      <c r="B628" t="s">
        <v>3212</v>
      </c>
      <c r="C628" t="s">
        <v>1342</v>
      </c>
      <c r="D628">
        <v>51</v>
      </c>
      <c r="E628" t="s">
        <v>3213</v>
      </c>
      <c r="F628">
        <v>7404</v>
      </c>
      <c r="G628" t="s">
        <v>3214</v>
      </c>
      <c r="H628" t="s">
        <v>1345</v>
      </c>
      <c r="I628" t="s">
        <v>1340</v>
      </c>
    </row>
    <row r="629" spans="1:9" x14ac:dyDescent="0.25">
      <c r="A629">
        <v>628</v>
      </c>
      <c r="B629" t="s">
        <v>3215</v>
      </c>
      <c r="C629" t="s">
        <v>1411</v>
      </c>
      <c r="D629">
        <v>75</v>
      </c>
      <c r="E629" t="s">
        <v>3216</v>
      </c>
      <c r="F629">
        <v>2197</v>
      </c>
      <c r="G629" t="s">
        <v>3217</v>
      </c>
      <c r="H629" t="s">
        <v>1339</v>
      </c>
      <c r="I629" t="s">
        <v>1340</v>
      </c>
    </row>
    <row r="630" spans="1:9" x14ac:dyDescent="0.25">
      <c r="A630">
        <v>629</v>
      </c>
      <c r="B630" t="s">
        <v>3218</v>
      </c>
      <c r="C630" t="s">
        <v>1371</v>
      </c>
      <c r="D630">
        <v>53</v>
      </c>
      <c r="E630" t="s">
        <v>3219</v>
      </c>
      <c r="F630">
        <v>6606</v>
      </c>
      <c r="G630" t="s">
        <v>3220</v>
      </c>
      <c r="H630" t="s">
        <v>1377</v>
      </c>
      <c r="I630" t="s">
        <v>1340</v>
      </c>
    </row>
    <row r="631" spans="1:9" x14ac:dyDescent="0.25">
      <c r="A631">
        <v>630</v>
      </c>
      <c r="B631" t="s">
        <v>3221</v>
      </c>
      <c r="C631" t="s">
        <v>1371</v>
      </c>
      <c r="D631">
        <v>49</v>
      </c>
      <c r="E631" t="s">
        <v>3222</v>
      </c>
      <c r="F631">
        <v>6519</v>
      </c>
      <c r="G631" t="s">
        <v>3223</v>
      </c>
      <c r="H631" t="s">
        <v>1396</v>
      </c>
      <c r="I631" t="s">
        <v>1340</v>
      </c>
    </row>
    <row r="632" spans="1:9" x14ac:dyDescent="0.25">
      <c r="A632">
        <v>631</v>
      </c>
      <c r="B632" t="s">
        <v>3224</v>
      </c>
      <c r="C632" t="s">
        <v>1336</v>
      </c>
      <c r="D632">
        <v>49</v>
      </c>
      <c r="E632" t="s">
        <v>3225</v>
      </c>
      <c r="F632">
        <v>7749</v>
      </c>
      <c r="G632" t="s">
        <v>3226</v>
      </c>
      <c r="H632" t="s">
        <v>1339</v>
      </c>
      <c r="I632" t="s">
        <v>1340</v>
      </c>
    </row>
    <row r="633" spans="1:9" x14ac:dyDescent="0.25">
      <c r="A633">
        <v>632</v>
      </c>
      <c r="B633" t="s">
        <v>3227</v>
      </c>
      <c r="C633" t="s">
        <v>1367</v>
      </c>
      <c r="D633">
        <v>55</v>
      </c>
      <c r="E633" t="s">
        <v>3228</v>
      </c>
      <c r="F633">
        <v>3450</v>
      </c>
      <c r="G633" t="s">
        <v>3229</v>
      </c>
      <c r="H633" t="s">
        <v>1339</v>
      </c>
      <c r="I633" t="s">
        <v>1340</v>
      </c>
    </row>
    <row r="634" spans="1:9" x14ac:dyDescent="0.25">
      <c r="A634">
        <v>633</v>
      </c>
      <c r="B634" t="s">
        <v>3230</v>
      </c>
      <c r="C634" t="s">
        <v>1371</v>
      </c>
      <c r="D634">
        <v>50</v>
      </c>
      <c r="E634" t="s">
        <v>3231</v>
      </c>
      <c r="F634">
        <v>9648</v>
      </c>
      <c r="G634" t="s">
        <v>3232</v>
      </c>
      <c r="H634" t="s">
        <v>1339</v>
      </c>
      <c r="I634" t="s">
        <v>1340</v>
      </c>
    </row>
    <row r="635" spans="1:9" x14ac:dyDescent="0.25">
      <c r="A635">
        <v>634</v>
      </c>
      <c r="B635" t="s">
        <v>3233</v>
      </c>
      <c r="C635" t="s">
        <v>1407</v>
      </c>
      <c r="D635">
        <v>70</v>
      </c>
      <c r="E635" t="s">
        <v>3234</v>
      </c>
      <c r="F635">
        <v>969</v>
      </c>
      <c r="G635" t="s">
        <v>3235</v>
      </c>
      <c r="H635" t="s">
        <v>1345</v>
      </c>
      <c r="I635" t="s">
        <v>1340</v>
      </c>
    </row>
    <row r="636" spans="1:9" x14ac:dyDescent="0.25">
      <c r="A636">
        <v>635</v>
      </c>
      <c r="B636" t="s">
        <v>3236</v>
      </c>
      <c r="C636" t="s">
        <v>1371</v>
      </c>
      <c r="D636">
        <v>59</v>
      </c>
      <c r="E636" t="s">
        <v>3237</v>
      </c>
      <c r="F636">
        <v>4796</v>
      </c>
      <c r="G636" t="s">
        <v>3238</v>
      </c>
      <c r="H636" t="s">
        <v>1362</v>
      </c>
      <c r="I636" t="s">
        <v>1340</v>
      </c>
    </row>
    <row r="637" spans="1:9" x14ac:dyDescent="0.25">
      <c r="A637">
        <v>636</v>
      </c>
      <c r="B637" t="s">
        <v>3239</v>
      </c>
      <c r="C637" t="s">
        <v>1371</v>
      </c>
      <c r="D637">
        <v>24</v>
      </c>
      <c r="E637" t="s">
        <v>3240</v>
      </c>
      <c r="F637">
        <v>9149</v>
      </c>
      <c r="G637" t="s">
        <v>3241</v>
      </c>
      <c r="H637" t="s">
        <v>1339</v>
      </c>
      <c r="I637" t="s">
        <v>1340</v>
      </c>
    </row>
    <row r="638" spans="1:9" x14ac:dyDescent="0.25">
      <c r="A638">
        <v>637</v>
      </c>
      <c r="B638" t="s">
        <v>3242</v>
      </c>
      <c r="C638" t="s">
        <v>1352</v>
      </c>
      <c r="D638">
        <v>58</v>
      </c>
      <c r="E638" t="s">
        <v>3243</v>
      </c>
      <c r="F638">
        <v>7700</v>
      </c>
      <c r="G638" t="s">
        <v>3244</v>
      </c>
      <c r="H638" t="s">
        <v>1377</v>
      </c>
      <c r="I638" t="s">
        <v>1340</v>
      </c>
    </row>
    <row r="639" spans="1:9" x14ac:dyDescent="0.25">
      <c r="A639">
        <v>638</v>
      </c>
      <c r="B639" t="s">
        <v>3245</v>
      </c>
      <c r="C639" t="s">
        <v>1336</v>
      </c>
      <c r="D639">
        <v>23</v>
      </c>
      <c r="E639" t="s">
        <v>3246</v>
      </c>
      <c r="F639">
        <v>2973</v>
      </c>
      <c r="G639" t="s">
        <v>3247</v>
      </c>
      <c r="H639" t="s">
        <v>1396</v>
      </c>
      <c r="I639" t="s">
        <v>1340</v>
      </c>
    </row>
    <row r="640" spans="1:9" x14ac:dyDescent="0.25">
      <c r="A640">
        <v>639</v>
      </c>
      <c r="B640" t="s">
        <v>3248</v>
      </c>
      <c r="C640" t="s">
        <v>1411</v>
      </c>
      <c r="D640">
        <v>40</v>
      </c>
      <c r="E640" t="s">
        <v>3249</v>
      </c>
      <c r="F640">
        <v>6722</v>
      </c>
      <c r="G640" t="s">
        <v>3250</v>
      </c>
      <c r="H640" t="s">
        <v>1396</v>
      </c>
      <c r="I640" t="s">
        <v>1340</v>
      </c>
    </row>
    <row r="641" spans="1:9" x14ac:dyDescent="0.25">
      <c r="A641">
        <v>640</v>
      </c>
      <c r="B641" t="s">
        <v>3251</v>
      </c>
      <c r="C641" t="s">
        <v>1407</v>
      </c>
      <c r="D641">
        <v>49</v>
      </c>
      <c r="E641" t="s">
        <v>3252</v>
      </c>
      <c r="F641">
        <v>5295</v>
      </c>
      <c r="G641" t="s">
        <v>3253</v>
      </c>
      <c r="H641" t="s">
        <v>1355</v>
      </c>
      <c r="I641" t="s">
        <v>1340</v>
      </c>
    </row>
    <row r="642" spans="1:9" x14ac:dyDescent="0.25">
      <c r="A642">
        <v>641</v>
      </c>
      <c r="B642" t="s">
        <v>3254</v>
      </c>
      <c r="C642" t="s">
        <v>1367</v>
      </c>
      <c r="D642">
        <v>62</v>
      </c>
      <c r="E642" t="s">
        <v>3255</v>
      </c>
      <c r="F642">
        <v>5934</v>
      </c>
      <c r="G642" t="s">
        <v>3256</v>
      </c>
      <c r="H642" t="s">
        <v>1362</v>
      </c>
      <c r="I642" t="s">
        <v>1340</v>
      </c>
    </row>
    <row r="643" spans="1:9" x14ac:dyDescent="0.25">
      <c r="A643">
        <v>642</v>
      </c>
      <c r="B643" t="s">
        <v>3257</v>
      </c>
      <c r="C643" t="s">
        <v>1347</v>
      </c>
      <c r="D643">
        <v>79</v>
      </c>
      <c r="E643" t="s">
        <v>3258</v>
      </c>
      <c r="F643">
        <v>192</v>
      </c>
      <c r="G643" t="s">
        <v>3259</v>
      </c>
      <c r="H643" t="s">
        <v>1414</v>
      </c>
      <c r="I643" t="s">
        <v>1340</v>
      </c>
    </row>
    <row r="644" spans="1:9" x14ac:dyDescent="0.25">
      <c r="A644">
        <v>643</v>
      </c>
      <c r="B644" t="s">
        <v>3260</v>
      </c>
      <c r="C644" t="s">
        <v>1336</v>
      </c>
      <c r="D644">
        <v>36</v>
      </c>
      <c r="E644" t="s">
        <v>3261</v>
      </c>
      <c r="F644">
        <v>3478</v>
      </c>
      <c r="G644" t="s">
        <v>3262</v>
      </c>
      <c r="H644" t="s">
        <v>1414</v>
      </c>
      <c r="I644" t="s">
        <v>1340</v>
      </c>
    </row>
    <row r="645" spans="1:9" x14ac:dyDescent="0.25">
      <c r="A645">
        <v>644</v>
      </c>
      <c r="B645" t="s">
        <v>3263</v>
      </c>
      <c r="C645" t="s">
        <v>1347</v>
      </c>
      <c r="D645">
        <v>46</v>
      </c>
      <c r="E645" t="s">
        <v>3264</v>
      </c>
      <c r="F645">
        <v>2620</v>
      </c>
      <c r="G645" t="s">
        <v>3265</v>
      </c>
      <c r="H645" t="s">
        <v>1377</v>
      </c>
      <c r="I645" t="s">
        <v>1340</v>
      </c>
    </row>
    <row r="646" spans="1:9" x14ac:dyDescent="0.25">
      <c r="A646">
        <v>645</v>
      </c>
      <c r="B646" t="s">
        <v>3266</v>
      </c>
      <c r="C646" t="s">
        <v>1336</v>
      </c>
      <c r="D646">
        <v>75</v>
      </c>
      <c r="E646" t="s">
        <v>3267</v>
      </c>
      <c r="F646">
        <v>1940</v>
      </c>
      <c r="G646" t="s">
        <v>3268</v>
      </c>
      <c r="H646" t="s">
        <v>1396</v>
      </c>
      <c r="I646" t="s">
        <v>1340</v>
      </c>
    </row>
    <row r="647" spans="1:9" x14ac:dyDescent="0.25">
      <c r="A647">
        <v>646</v>
      </c>
      <c r="B647" t="s">
        <v>3269</v>
      </c>
      <c r="C647" t="s">
        <v>1352</v>
      </c>
      <c r="D647">
        <v>49</v>
      </c>
      <c r="E647" t="s">
        <v>3270</v>
      </c>
      <c r="F647">
        <v>6691</v>
      </c>
      <c r="G647" t="s">
        <v>3271</v>
      </c>
      <c r="H647" t="s">
        <v>1414</v>
      </c>
      <c r="I647" t="s">
        <v>1340</v>
      </c>
    </row>
    <row r="648" spans="1:9" x14ac:dyDescent="0.25">
      <c r="A648">
        <v>647</v>
      </c>
      <c r="B648" t="s">
        <v>3272</v>
      </c>
      <c r="C648" t="s">
        <v>1371</v>
      </c>
      <c r="D648">
        <v>51</v>
      </c>
      <c r="E648" t="s">
        <v>3273</v>
      </c>
      <c r="F648">
        <v>137</v>
      </c>
      <c r="G648" t="s">
        <v>3274</v>
      </c>
      <c r="H648" t="s">
        <v>1350</v>
      </c>
      <c r="I648" t="s">
        <v>1340</v>
      </c>
    </row>
    <row r="649" spans="1:9" x14ac:dyDescent="0.25">
      <c r="A649">
        <v>648</v>
      </c>
      <c r="B649" t="s">
        <v>3275</v>
      </c>
      <c r="C649" t="s">
        <v>1342</v>
      </c>
      <c r="D649">
        <v>38</v>
      </c>
      <c r="E649" t="s">
        <v>3276</v>
      </c>
      <c r="F649">
        <v>1230</v>
      </c>
      <c r="G649" t="s">
        <v>3277</v>
      </c>
      <c r="H649" t="s">
        <v>1345</v>
      </c>
      <c r="I649" t="s">
        <v>1340</v>
      </c>
    </row>
    <row r="650" spans="1:9" x14ac:dyDescent="0.25">
      <c r="A650">
        <v>649</v>
      </c>
      <c r="B650" t="s">
        <v>3278</v>
      </c>
      <c r="C650" t="s">
        <v>1342</v>
      </c>
      <c r="D650">
        <v>74</v>
      </c>
      <c r="E650" t="s">
        <v>3279</v>
      </c>
      <c r="F650">
        <v>5825</v>
      </c>
      <c r="G650" t="s">
        <v>3280</v>
      </c>
      <c r="H650" t="s">
        <v>1339</v>
      </c>
      <c r="I650" t="s">
        <v>1340</v>
      </c>
    </row>
    <row r="651" spans="1:9" x14ac:dyDescent="0.25">
      <c r="A651">
        <v>650</v>
      </c>
      <c r="B651" t="s">
        <v>3281</v>
      </c>
      <c r="C651" t="s">
        <v>1352</v>
      </c>
      <c r="D651">
        <v>68</v>
      </c>
      <c r="E651" t="s">
        <v>3282</v>
      </c>
      <c r="F651">
        <v>1882</v>
      </c>
      <c r="G651" t="s">
        <v>3283</v>
      </c>
      <c r="H651" t="s">
        <v>1345</v>
      </c>
      <c r="I651" t="s">
        <v>1340</v>
      </c>
    </row>
    <row r="652" spans="1:9" x14ac:dyDescent="0.25">
      <c r="A652">
        <v>651</v>
      </c>
      <c r="B652" t="s">
        <v>3284</v>
      </c>
      <c r="C652" t="s">
        <v>1342</v>
      </c>
      <c r="D652">
        <v>61</v>
      </c>
      <c r="E652" t="s">
        <v>3285</v>
      </c>
      <c r="F652">
        <v>1313</v>
      </c>
      <c r="G652" t="s">
        <v>3286</v>
      </c>
      <c r="H652" t="s">
        <v>1345</v>
      </c>
      <c r="I652" t="s">
        <v>1340</v>
      </c>
    </row>
    <row r="653" spans="1:9" x14ac:dyDescent="0.25">
      <c r="A653">
        <v>652</v>
      </c>
      <c r="B653" t="s">
        <v>3287</v>
      </c>
      <c r="C653" t="s">
        <v>1371</v>
      </c>
      <c r="D653">
        <v>63</v>
      </c>
      <c r="E653" t="s">
        <v>3288</v>
      </c>
      <c r="F653">
        <v>9830</v>
      </c>
      <c r="G653" t="s">
        <v>3289</v>
      </c>
      <c r="H653" t="s">
        <v>1345</v>
      </c>
      <c r="I653" t="s">
        <v>1340</v>
      </c>
    </row>
    <row r="654" spans="1:9" x14ac:dyDescent="0.25">
      <c r="A654">
        <v>653</v>
      </c>
      <c r="B654" t="s">
        <v>3290</v>
      </c>
      <c r="C654" t="s">
        <v>1347</v>
      </c>
      <c r="D654">
        <v>21</v>
      </c>
      <c r="E654" t="s">
        <v>3291</v>
      </c>
      <c r="F654">
        <v>789</v>
      </c>
      <c r="G654" t="s">
        <v>3292</v>
      </c>
      <c r="H654" t="s">
        <v>1355</v>
      </c>
      <c r="I654" t="s">
        <v>1340</v>
      </c>
    </row>
    <row r="655" spans="1:9" x14ac:dyDescent="0.25">
      <c r="A655">
        <v>654</v>
      </c>
      <c r="B655" t="s">
        <v>3293</v>
      </c>
      <c r="C655" t="s">
        <v>1336</v>
      </c>
      <c r="D655">
        <v>42</v>
      </c>
      <c r="E655" t="s">
        <v>3294</v>
      </c>
      <c r="F655">
        <v>5244</v>
      </c>
      <c r="G655" t="s">
        <v>2939</v>
      </c>
      <c r="H655" t="s">
        <v>1396</v>
      </c>
      <c r="I655" t="s">
        <v>1340</v>
      </c>
    </row>
    <row r="656" spans="1:9" x14ac:dyDescent="0.25">
      <c r="A656">
        <v>655</v>
      </c>
      <c r="B656" t="s">
        <v>3295</v>
      </c>
      <c r="C656" t="s">
        <v>1367</v>
      </c>
      <c r="D656">
        <v>77</v>
      </c>
      <c r="E656" t="s">
        <v>3296</v>
      </c>
      <c r="F656">
        <v>3354</v>
      </c>
      <c r="G656" t="s">
        <v>3297</v>
      </c>
      <c r="H656" t="s">
        <v>1345</v>
      </c>
      <c r="I656" t="s">
        <v>1340</v>
      </c>
    </row>
    <row r="657" spans="1:9" x14ac:dyDescent="0.25">
      <c r="A657">
        <v>656</v>
      </c>
      <c r="B657" t="s">
        <v>3298</v>
      </c>
      <c r="C657" t="s">
        <v>1352</v>
      </c>
      <c r="D657">
        <v>54</v>
      </c>
      <c r="E657" t="s">
        <v>3299</v>
      </c>
      <c r="F657">
        <v>1235</v>
      </c>
      <c r="G657" t="s">
        <v>3300</v>
      </c>
      <c r="H657" t="s">
        <v>1339</v>
      </c>
      <c r="I657" t="s">
        <v>1340</v>
      </c>
    </row>
    <row r="658" spans="1:9" x14ac:dyDescent="0.25">
      <c r="A658">
        <v>657</v>
      </c>
      <c r="B658" t="s">
        <v>3301</v>
      </c>
      <c r="C658" t="s">
        <v>1371</v>
      </c>
      <c r="D658">
        <v>25</v>
      </c>
      <c r="E658" t="s">
        <v>3302</v>
      </c>
      <c r="F658">
        <v>7643</v>
      </c>
      <c r="G658" t="s">
        <v>3303</v>
      </c>
      <c r="H658" t="s">
        <v>1345</v>
      </c>
      <c r="I658" t="s">
        <v>1340</v>
      </c>
    </row>
    <row r="659" spans="1:9" x14ac:dyDescent="0.25">
      <c r="A659">
        <v>658</v>
      </c>
      <c r="B659" t="s">
        <v>3304</v>
      </c>
      <c r="C659" t="s">
        <v>1342</v>
      </c>
      <c r="D659">
        <v>70</v>
      </c>
      <c r="E659" t="s">
        <v>3305</v>
      </c>
      <c r="F659">
        <v>4755</v>
      </c>
      <c r="G659" t="s">
        <v>3306</v>
      </c>
      <c r="H659" t="s">
        <v>1362</v>
      </c>
      <c r="I659" t="s">
        <v>1340</v>
      </c>
    </row>
    <row r="660" spans="1:9" x14ac:dyDescent="0.25">
      <c r="A660">
        <v>659</v>
      </c>
      <c r="B660" t="s">
        <v>3307</v>
      </c>
      <c r="C660" t="s">
        <v>1411</v>
      </c>
      <c r="D660">
        <v>57</v>
      </c>
      <c r="E660" t="s">
        <v>3308</v>
      </c>
      <c r="F660">
        <v>9653</v>
      </c>
      <c r="G660" t="s">
        <v>3309</v>
      </c>
      <c r="H660" t="s">
        <v>1414</v>
      </c>
      <c r="I660" t="s">
        <v>1340</v>
      </c>
    </row>
    <row r="661" spans="1:9" x14ac:dyDescent="0.25">
      <c r="A661">
        <v>660</v>
      </c>
      <c r="B661" t="s">
        <v>3310</v>
      </c>
      <c r="C661" t="s">
        <v>1342</v>
      </c>
      <c r="D661">
        <v>47</v>
      </c>
      <c r="E661" t="s">
        <v>3311</v>
      </c>
      <c r="F661">
        <v>4400</v>
      </c>
      <c r="G661" t="s">
        <v>3312</v>
      </c>
      <c r="H661" t="s">
        <v>1350</v>
      </c>
      <c r="I661" t="s">
        <v>1340</v>
      </c>
    </row>
    <row r="662" spans="1:9" x14ac:dyDescent="0.25">
      <c r="A662">
        <v>661</v>
      </c>
      <c r="B662" t="s">
        <v>3313</v>
      </c>
      <c r="C662" t="s">
        <v>1371</v>
      </c>
      <c r="D662">
        <v>45</v>
      </c>
      <c r="E662" t="s">
        <v>3314</v>
      </c>
      <c r="F662">
        <v>1431</v>
      </c>
      <c r="G662" t="s">
        <v>3315</v>
      </c>
      <c r="H662" t="s">
        <v>1377</v>
      </c>
      <c r="I662" t="s">
        <v>1340</v>
      </c>
    </row>
    <row r="663" spans="1:9" x14ac:dyDescent="0.25">
      <c r="A663">
        <v>662</v>
      </c>
      <c r="B663" t="s">
        <v>3316</v>
      </c>
      <c r="C663" t="s">
        <v>1336</v>
      </c>
      <c r="D663">
        <v>58</v>
      </c>
      <c r="E663" t="s">
        <v>3317</v>
      </c>
      <c r="F663">
        <v>3207</v>
      </c>
      <c r="G663" t="s">
        <v>3318</v>
      </c>
      <c r="H663" t="s">
        <v>1355</v>
      </c>
      <c r="I663" t="s">
        <v>1340</v>
      </c>
    </row>
    <row r="664" spans="1:9" x14ac:dyDescent="0.25">
      <c r="A664">
        <v>663</v>
      </c>
      <c r="B664" t="s">
        <v>3319</v>
      </c>
      <c r="C664" t="s">
        <v>1352</v>
      </c>
      <c r="D664">
        <v>71</v>
      </c>
      <c r="E664" t="s">
        <v>3320</v>
      </c>
      <c r="F664">
        <v>8887</v>
      </c>
      <c r="G664" t="s">
        <v>3321</v>
      </c>
      <c r="H664" t="s">
        <v>1350</v>
      </c>
      <c r="I664" t="s">
        <v>1340</v>
      </c>
    </row>
    <row r="665" spans="1:9" x14ac:dyDescent="0.25">
      <c r="A665">
        <v>664</v>
      </c>
      <c r="B665" t="s">
        <v>3322</v>
      </c>
      <c r="C665" t="s">
        <v>1342</v>
      </c>
      <c r="D665">
        <v>32</v>
      </c>
      <c r="E665" t="s">
        <v>3323</v>
      </c>
      <c r="F665">
        <v>4145</v>
      </c>
      <c r="G665" t="s">
        <v>2936</v>
      </c>
      <c r="H665" t="s">
        <v>1414</v>
      </c>
      <c r="I665" t="s">
        <v>1340</v>
      </c>
    </row>
    <row r="666" spans="1:9" x14ac:dyDescent="0.25">
      <c r="A666">
        <v>665</v>
      </c>
      <c r="B666" t="s">
        <v>3324</v>
      </c>
      <c r="C666" t="s">
        <v>1342</v>
      </c>
      <c r="D666">
        <v>61</v>
      </c>
      <c r="E666" t="s">
        <v>3325</v>
      </c>
      <c r="F666">
        <v>2022</v>
      </c>
      <c r="G666" t="s">
        <v>3326</v>
      </c>
      <c r="H666" t="s">
        <v>1350</v>
      </c>
      <c r="I666" t="s">
        <v>1340</v>
      </c>
    </row>
    <row r="667" spans="1:9" x14ac:dyDescent="0.25">
      <c r="A667">
        <v>666</v>
      </c>
      <c r="B667" t="s">
        <v>3327</v>
      </c>
      <c r="C667" t="s">
        <v>1407</v>
      </c>
      <c r="D667">
        <v>72</v>
      </c>
      <c r="E667" t="s">
        <v>3328</v>
      </c>
      <c r="F667">
        <v>3159</v>
      </c>
      <c r="G667" t="s">
        <v>3329</v>
      </c>
      <c r="H667" t="s">
        <v>1339</v>
      </c>
      <c r="I667" t="s">
        <v>1340</v>
      </c>
    </row>
    <row r="668" spans="1:9" x14ac:dyDescent="0.25">
      <c r="A668">
        <v>667</v>
      </c>
      <c r="B668" t="s">
        <v>3330</v>
      </c>
      <c r="C668" t="s">
        <v>1347</v>
      </c>
      <c r="D668">
        <v>30</v>
      </c>
      <c r="E668" t="s">
        <v>3331</v>
      </c>
      <c r="F668">
        <v>4671</v>
      </c>
      <c r="G668" t="s">
        <v>3332</v>
      </c>
      <c r="H668" t="s">
        <v>1396</v>
      </c>
      <c r="I668" t="s">
        <v>1340</v>
      </c>
    </row>
    <row r="669" spans="1:9" x14ac:dyDescent="0.25">
      <c r="A669">
        <v>668</v>
      </c>
      <c r="B669" t="s">
        <v>3333</v>
      </c>
      <c r="C669" t="s">
        <v>1371</v>
      </c>
      <c r="D669">
        <v>61</v>
      </c>
      <c r="E669" t="s">
        <v>3334</v>
      </c>
      <c r="F669">
        <v>3948</v>
      </c>
      <c r="G669" t="s">
        <v>3335</v>
      </c>
      <c r="H669" t="s">
        <v>1396</v>
      </c>
      <c r="I669" t="s">
        <v>1340</v>
      </c>
    </row>
    <row r="670" spans="1:9" x14ac:dyDescent="0.25">
      <c r="A670">
        <v>669</v>
      </c>
      <c r="B670" t="s">
        <v>3336</v>
      </c>
      <c r="C670" t="s">
        <v>1342</v>
      </c>
      <c r="D670">
        <v>68</v>
      </c>
      <c r="E670" t="s">
        <v>3337</v>
      </c>
      <c r="F670">
        <v>4318</v>
      </c>
      <c r="G670" t="s">
        <v>3338</v>
      </c>
      <c r="H670" t="s">
        <v>1396</v>
      </c>
      <c r="I670" t="s">
        <v>1340</v>
      </c>
    </row>
    <row r="671" spans="1:9" x14ac:dyDescent="0.25">
      <c r="A671">
        <v>670</v>
      </c>
      <c r="B671" t="s">
        <v>3339</v>
      </c>
      <c r="C671" t="s">
        <v>1336</v>
      </c>
      <c r="D671">
        <v>49</v>
      </c>
      <c r="E671" t="s">
        <v>3340</v>
      </c>
      <c r="F671">
        <v>8228</v>
      </c>
      <c r="G671" t="s">
        <v>3341</v>
      </c>
      <c r="H671" t="s">
        <v>1339</v>
      </c>
      <c r="I671" t="s">
        <v>1340</v>
      </c>
    </row>
    <row r="672" spans="1:9" x14ac:dyDescent="0.25">
      <c r="A672">
        <v>671</v>
      </c>
      <c r="B672" t="s">
        <v>3342</v>
      </c>
      <c r="C672" t="s">
        <v>1347</v>
      </c>
      <c r="D672">
        <v>53</v>
      </c>
      <c r="E672" t="s">
        <v>3343</v>
      </c>
      <c r="F672">
        <v>587</v>
      </c>
      <c r="G672" t="s">
        <v>3344</v>
      </c>
      <c r="H672" t="s">
        <v>1414</v>
      </c>
      <c r="I672" t="s">
        <v>1340</v>
      </c>
    </row>
    <row r="673" spans="1:9" x14ac:dyDescent="0.25">
      <c r="A673">
        <v>672</v>
      </c>
      <c r="B673" t="s">
        <v>3345</v>
      </c>
      <c r="C673" t="s">
        <v>1342</v>
      </c>
      <c r="D673">
        <v>59</v>
      </c>
      <c r="E673" t="s">
        <v>3346</v>
      </c>
      <c r="F673">
        <v>3895</v>
      </c>
      <c r="G673" t="s">
        <v>3347</v>
      </c>
      <c r="H673" t="s">
        <v>1339</v>
      </c>
      <c r="I673" t="s">
        <v>1340</v>
      </c>
    </row>
    <row r="674" spans="1:9" x14ac:dyDescent="0.25">
      <c r="A674">
        <v>673</v>
      </c>
      <c r="B674" t="s">
        <v>3348</v>
      </c>
      <c r="C674" t="s">
        <v>1371</v>
      </c>
      <c r="D674">
        <v>59</v>
      </c>
      <c r="E674" t="s">
        <v>3349</v>
      </c>
      <c r="F674">
        <v>426</v>
      </c>
      <c r="G674" t="s">
        <v>1899</v>
      </c>
      <c r="H674" t="s">
        <v>1345</v>
      </c>
      <c r="I674" t="s">
        <v>1340</v>
      </c>
    </row>
    <row r="675" spans="1:9" x14ac:dyDescent="0.25">
      <c r="A675">
        <v>674</v>
      </c>
      <c r="B675" t="s">
        <v>3350</v>
      </c>
      <c r="C675" t="s">
        <v>1352</v>
      </c>
      <c r="D675">
        <v>36</v>
      </c>
      <c r="E675" t="s">
        <v>3351</v>
      </c>
      <c r="F675">
        <v>4389</v>
      </c>
      <c r="G675" t="s">
        <v>3352</v>
      </c>
      <c r="H675" t="s">
        <v>1345</v>
      </c>
      <c r="I675" t="s">
        <v>1340</v>
      </c>
    </row>
    <row r="676" spans="1:9" x14ac:dyDescent="0.25">
      <c r="A676">
        <v>675</v>
      </c>
      <c r="B676" t="s">
        <v>3353</v>
      </c>
      <c r="C676" t="s">
        <v>1411</v>
      </c>
      <c r="D676">
        <v>20</v>
      </c>
      <c r="E676" t="s">
        <v>3354</v>
      </c>
      <c r="F676">
        <v>2435</v>
      </c>
      <c r="G676" t="s">
        <v>3355</v>
      </c>
      <c r="H676" t="s">
        <v>1345</v>
      </c>
      <c r="I676" t="s">
        <v>1340</v>
      </c>
    </row>
    <row r="677" spans="1:9" x14ac:dyDescent="0.25">
      <c r="A677">
        <v>676</v>
      </c>
      <c r="B677" t="s">
        <v>3356</v>
      </c>
      <c r="C677" t="s">
        <v>1352</v>
      </c>
      <c r="D677">
        <v>59</v>
      </c>
      <c r="E677" t="s">
        <v>3357</v>
      </c>
      <c r="F677">
        <v>1938</v>
      </c>
      <c r="G677" t="s">
        <v>3358</v>
      </c>
      <c r="H677" t="s">
        <v>1339</v>
      </c>
      <c r="I677" t="s">
        <v>1340</v>
      </c>
    </row>
    <row r="678" spans="1:9" x14ac:dyDescent="0.25">
      <c r="A678">
        <v>677</v>
      </c>
      <c r="B678" t="s">
        <v>3359</v>
      </c>
      <c r="C678" t="s">
        <v>1336</v>
      </c>
      <c r="D678">
        <v>33</v>
      </c>
      <c r="E678" t="s">
        <v>3360</v>
      </c>
      <c r="F678">
        <v>2256</v>
      </c>
      <c r="G678" t="s">
        <v>3361</v>
      </c>
      <c r="H678" t="s">
        <v>1414</v>
      </c>
      <c r="I678" t="s">
        <v>1340</v>
      </c>
    </row>
    <row r="679" spans="1:9" x14ac:dyDescent="0.25">
      <c r="A679">
        <v>678</v>
      </c>
      <c r="B679" t="s">
        <v>3362</v>
      </c>
      <c r="C679" t="s">
        <v>1367</v>
      </c>
      <c r="D679">
        <v>79</v>
      </c>
      <c r="E679" t="s">
        <v>3363</v>
      </c>
      <c r="F679">
        <v>1948</v>
      </c>
      <c r="G679" t="s">
        <v>3364</v>
      </c>
      <c r="H679" t="s">
        <v>1362</v>
      </c>
      <c r="I679" t="s">
        <v>1340</v>
      </c>
    </row>
    <row r="680" spans="1:9" x14ac:dyDescent="0.25">
      <c r="A680">
        <v>679</v>
      </c>
      <c r="B680" t="s">
        <v>3365</v>
      </c>
      <c r="C680" t="s">
        <v>1407</v>
      </c>
      <c r="D680">
        <v>76</v>
      </c>
      <c r="E680" t="s">
        <v>3366</v>
      </c>
      <c r="F680">
        <v>1971</v>
      </c>
      <c r="G680" t="s">
        <v>3367</v>
      </c>
      <c r="H680" t="s">
        <v>1377</v>
      </c>
      <c r="I680" t="s">
        <v>1340</v>
      </c>
    </row>
    <row r="681" spans="1:9" x14ac:dyDescent="0.25">
      <c r="A681">
        <v>680</v>
      </c>
      <c r="B681" t="s">
        <v>3368</v>
      </c>
      <c r="C681" t="s">
        <v>1352</v>
      </c>
      <c r="D681">
        <v>78</v>
      </c>
      <c r="E681" t="s">
        <v>3369</v>
      </c>
      <c r="F681">
        <v>7905</v>
      </c>
      <c r="G681" t="s">
        <v>3370</v>
      </c>
      <c r="H681" t="s">
        <v>1362</v>
      </c>
      <c r="I681" t="s">
        <v>1340</v>
      </c>
    </row>
    <row r="682" spans="1:9" x14ac:dyDescent="0.25">
      <c r="A682">
        <v>681</v>
      </c>
      <c r="B682" t="s">
        <v>3371</v>
      </c>
      <c r="C682" t="s">
        <v>1347</v>
      </c>
      <c r="D682">
        <v>79</v>
      </c>
      <c r="E682" t="s">
        <v>3372</v>
      </c>
      <c r="F682">
        <v>1323</v>
      </c>
      <c r="G682" t="s">
        <v>3373</v>
      </c>
      <c r="H682" t="s">
        <v>1396</v>
      </c>
      <c r="I682" t="s">
        <v>1340</v>
      </c>
    </row>
    <row r="683" spans="1:9" x14ac:dyDescent="0.25">
      <c r="A683">
        <v>682</v>
      </c>
      <c r="B683" t="s">
        <v>3374</v>
      </c>
      <c r="C683" t="s">
        <v>1347</v>
      </c>
      <c r="D683">
        <v>27</v>
      </c>
      <c r="E683" t="s">
        <v>3375</v>
      </c>
      <c r="F683">
        <v>6627</v>
      </c>
      <c r="G683" t="s">
        <v>3376</v>
      </c>
      <c r="H683" t="s">
        <v>1377</v>
      </c>
      <c r="I683" t="s">
        <v>1340</v>
      </c>
    </row>
    <row r="684" spans="1:9" x14ac:dyDescent="0.25">
      <c r="A684">
        <v>683</v>
      </c>
      <c r="B684" t="s">
        <v>3377</v>
      </c>
      <c r="C684" t="s">
        <v>1342</v>
      </c>
      <c r="D684">
        <v>45</v>
      </c>
      <c r="E684" t="s">
        <v>3378</v>
      </c>
      <c r="F684">
        <v>3661</v>
      </c>
      <c r="G684" t="s">
        <v>3379</v>
      </c>
      <c r="H684" t="s">
        <v>1350</v>
      </c>
      <c r="I684" t="s">
        <v>1340</v>
      </c>
    </row>
    <row r="685" spans="1:9" x14ac:dyDescent="0.25">
      <c r="A685">
        <v>684</v>
      </c>
      <c r="B685" t="s">
        <v>3380</v>
      </c>
      <c r="C685" t="s">
        <v>1367</v>
      </c>
      <c r="D685">
        <v>78</v>
      </c>
      <c r="E685" t="s">
        <v>3381</v>
      </c>
      <c r="F685">
        <v>8834</v>
      </c>
      <c r="G685" t="s">
        <v>3382</v>
      </c>
      <c r="H685" t="s">
        <v>1377</v>
      </c>
      <c r="I685" t="s">
        <v>1340</v>
      </c>
    </row>
    <row r="686" spans="1:9" x14ac:dyDescent="0.25">
      <c r="A686">
        <v>685</v>
      </c>
      <c r="B686" t="s">
        <v>3383</v>
      </c>
      <c r="C686" t="s">
        <v>1352</v>
      </c>
      <c r="D686">
        <v>46</v>
      </c>
      <c r="E686" t="s">
        <v>3384</v>
      </c>
      <c r="F686">
        <v>4494</v>
      </c>
      <c r="G686" t="s">
        <v>3385</v>
      </c>
      <c r="H686" t="s">
        <v>1355</v>
      </c>
      <c r="I686" t="s">
        <v>1340</v>
      </c>
    </row>
    <row r="687" spans="1:9" x14ac:dyDescent="0.25">
      <c r="A687">
        <v>686</v>
      </c>
      <c r="B687" t="s">
        <v>3386</v>
      </c>
      <c r="C687" t="s">
        <v>1347</v>
      </c>
      <c r="D687">
        <v>22</v>
      </c>
      <c r="E687" t="s">
        <v>3387</v>
      </c>
      <c r="F687">
        <v>4931</v>
      </c>
      <c r="G687" t="s">
        <v>3388</v>
      </c>
      <c r="H687" t="s">
        <v>1396</v>
      </c>
      <c r="I687" t="s">
        <v>1340</v>
      </c>
    </row>
    <row r="688" spans="1:9" x14ac:dyDescent="0.25">
      <c r="A688">
        <v>687</v>
      </c>
      <c r="B688" t="s">
        <v>3389</v>
      </c>
      <c r="C688" t="s">
        <v>1352</v>
      </c>
      <c r="D688">
        <v>22</v>
      </c>
      <c r="E688" t="s">
        <v>3390</v>
      </c>
      <c r="F688">
        <v>8939</v>
      </c>
      <c r="G688" t="s">
        <v>3391</v>
      </c>
      <c r="H688" t="s">
        <v>1362</v>
      </c>
      <c r="I688" t="s">
        <v>1340</v>
      </c>
    </row>
    <row r="689" spans="1:9" x14ac:dyDescent="0.25">
      <c r="A689">
        <v>688</v>
      </c>
      <c r="B689" t="s">
        <v>3392</v>
      </c>
      <c r="C689" t="s">
        <v>1411</v>
      </c>
      <c r="D689">
        <v>40</v>
      </c>
      <c r="E689" t="s">
        <v>3393</v>
      </c>
      <c r="F689">
        <v>3357</v>
      </c>
      <c r="G689" t="s">
        <v>3394</v>
      </c>
      <c r="H689" t="s">
        <v>1345</v>
      </c>
      <c r="I689" t="s">
        <v>1340</v>
      </c>
    </row>
    <row r="690" spans="1:9" x14ac:dyDescent="0.25">
      <c r="A690">
        <v>689</v>
      </c>
      <c r="B690" t="s">
        <v>3395</v>
      </c>
      <c r="C690" t="s">
        <v>1347</v>
      </c>
      <c r="D690">
        <v>62</v>
      </c>
      <c r="E690" t="s">
        <v>3396</v>
      </c>
      <c r="F690">
        <v>9864</v>
      </c>
      <c r="G690" t="s">
        <v>3397</v>
      </c>
      <c r="H690" t="s">
        <v>1350</v>
      </c>
      <c r="I690" t="s">
        <v>1340</v>
      </c>
    </row>
    <row r="691" spans="1:9" x14ac:dyDescent="0.25">
      <c r="A691">
        <v>690</v>
      </c>
      <c r="B691" t="s">
        <v>3398</v>
      </c>
      <c r="C691" t="s">
        <v>1407</v>
      </c>
      <c r="D691">
        <v>34</v>
      </c>
      <c r="E691" t="s">
        <v>3399</v>
      </c>
      <c r="F691">
        <v>6697</v>
      </c>
      <c r="G691" t="s">
        <v>2969</v>
      </c>
      <c r="H691" t="s">
        <v>1339</v>
      </c>
      <c r="I691" t="s">
        <v>1340</v>
      </c>
    </row>
    <row r="692" spans="1:9" x14ac:dyDescent="0.25">
      <c r="A692">
        <v>691</v>
      </c>
      <c r="B692" t="s">
        <v>3400</v>
      </c>
      <c r="C692" t="s">
        <v>1342</v>
      </c>
      <c r="D692">
        <v>73</v>
      </c>
      <c r="E692" t="s">
        <v>3401</v>
      </c>
      <c r="F692">
        <v>1499</v>
      </c>
      <c r="G692" t="s">
        <v>3402</v>
      </c>
      <c r="H692" t="s">
        <v>1362</v>
      </c>
      <c r="I692" t="s">
        <v>1340</v>
      </c>
    </row>
    <row r="693" spans="1:9" x14ac:dyDescent="0.25">
      <c r="A693">
        <v>692</v>
      </c>
      <c r="B693" t="s">
        <v>3403</v>
      </c>
      <c r="C693" t="s">
        <v>1352</v>
      </c>
      <c r="D693">
        <v>20</v>
      </c>
      <c r="E693" t="s">
        <v>3404</v>
      </c>
      <c r="F693">
        <v>4058</v>
      </c>
      <c r="G693" t="s">
        <v>3405</v>
      </c>
      <c r="H693" t="s">
        <v>1414</v>
      </c>
      <c r="I693" t="s">
        <v>1340</v>
      </c>
    </row>
    <row r="694" spans="1:9" x14ac:dyDescent="0.25">
      <c r="A694">
        <v>693</v>
      </c>
      <c r="B694" t="s">
        <v>3406</v>
      </c>
      <c r="C694" t="s">
        <v>1407</v>
      </c>
      <c r="D694">
        <v>45</v>
      </c>
      <c r="E694" t="s">
        <v>3407</v>
      </c>
      <c r="F694">
        <v>6160</v>
      </c>
      <c r="G694" t="s">
        <v>3408</v>
      </c>
      <c r="H694" t="s">
        <v>1355</v>
      </c>
      <c r="I694" t="s">
        <v>1340</v>
      </c>
    </row>
    <row r="695" spans="1:9" x14ac:dyDescent="0.25">
      <c r="A695">
        <v>694</v>
      </c>
      <c r="B695" t="s">
        <v>3409</v>
      </c>
      <c r="C695" t="s">
        <v>1407</v>
      </c>
      <c r="D695">
        <v>55</v>
      </c>
      <c r="E695" t="s">
        <v>3410</v>
      </c>
      <c r="F695">
        <v>8952</v>
      </c>
      <c r="G695" t="s">
        <v>3411</v>
      </c>
      <c r="H695" t="s">
        <v>1350</v>
      </c>
      <c r="I695" t="s">
        <v>1340</v>
      </c>
    </row>
    <row r="696" spans="1:9" x14ac:dyDescent="0.25">
      <c r="A696">
        <v>695</v>
      </c>
      <c r="B696" t="s">
        <v>3412</v>
      </c>
      <c r="C696" t="s">
        <v>1352</v>
      </c>
      <c r="D696">
        <v>48</v>
      </c>
      <c r="E696" t="s">
        <v>3413</v>
      </c>
      <c r="F696">
        <v>6533</v>
      </c>
      <c r="G696" t="s">
        <v>3414</v>
      </c>
      <c r="H696" t="s">
        <v>1377</v>
      </c>
      <c r="I696" t="s">
        <v>1340</v>
      </c>
    </row>
    <row r="697" spans="1:9" x14ac:dyDescent="0.25">
      <c r="A697">
        <v>696</v>
      </c>
      <c r="B697" t="s">
        <v>3415</v>
      </c>
      <c r="C697" t="s">
        <v>1411</v>
      </c>
      <c r="D697">
        <v>38</v>
      </c>
      <c r="E697" t="s">
        <v>3416</v>
      </c>
      <c r="F697">
        <v>5325</v>
      </c>
      <c r="G697" t="s">
        <v>3417</v>
      </c>
      <c r="H697" t="s">
        <v>1350</v>
      </c>
      <c r="I697" t="s">
        <v>1340</v>
      </c>
    </row>
    <row r="698" spans="1:9" x14ac:dyDescent="0.25">
      <c r="A698">
        <v>697</v>
      </c>
      <c r="B698" t="s">
        <v>3418</v>
      </c>
      <c r="C698" t="s">
        <v>1367</v>
      </c>
      <c r="D698">
        <v>51</v>
      </c>
      <c r="E698" t="s">
        <v>3419</v>
      </c>
      <c r="F698">
        <v>5972</v>
      </c>
      <c r="G698" t="s">
        <v>3420</v>
      </c>
      <c r="H698" t="s">
        <v>1350</v>
      </c>
      <c r="I698" t="s">
        <v>1340</v>
      </c>
    </row>
    <row r="699" spans="1:9" x14ac:dyDescent="0.25">
      <c r="A699">
        <v>698</v>
      </c>
      <c r="B699" t="s">
        <v>3421</v>
      </c>
      <c r="C699" t="s">
        <v>1342</v>
      </c>
      <c r="D699">
        <v>27</v>
      </c>
      <c r="E699" t="s">
        <v>3422</v>
      </c>
      <c r="F699">
        <v>9139</v>
      </c>
      <c r="G699" t="s">
        <v>3423</v>
      </c>
      <c r="H699" t="s">
        <v>1396</v>
      </c>
      <c r="I699" t="s">
        <v>1340</v>
      </c>
    </row>
    <row r="700" spans="1:9" x14ac:dyDescent="0.25">
      <c r="A700">
        <v>699</v>
      </c>
      <c r="B700" t="s">
        <v>3424</v>
      </c>
      <c r="C700" t="s">
        <v>1407</v>
      </c>
      <c r="D700">
        <v>79</v>
      </c>
      <c r="E700" t="s">
        <v>3425</v>
      </c>
      <c r="F700">
        <v>2027</v>
      </c>
      <c r="G700" t="s">
        <v>3426</v>
      </c>
      <c r="H700" t="s">
        <v>1377</v>
      </c>
      <c r="I700" t="s">
        <v>1340</v>
      </c>
    </row>
    <row r="701" spans="1:9" x14ac:dyDescent="0.25">
      <c r="A701">
        <v>700</v>
      </c>
      <c r="B701" t="s">
        <v>3427</v>
      </c>
      <c r="C701" t="s">
        <v>1407</v>
      </c>
      <c r="D701">
        <v>64</v>
      </c>
      <c r="E701" t="s">
        <v>3428</v>
      </c>
      <c r="F701">
        <v>5858</v>
      </c>
      <c r="G701" t="s">
        <v>3429</v>
      </c>
      <c r="H701" t="s">
        <v>1362</v>
      </c>
      <c r="I701" t="s">
        <v>1340</v>
      </c>
    </row>
    <row r="702" spans="1:9" x14ac:dyDescent="0.25">
      <c r="A702">
        <v>701</v>
      </c>
      <c r="B702" t="s">
        <v>3430</v>
      </c>
      <c r="C702" t="s">
        <v>1347</v>
      </c>
      <c r="D702">
        <v>67</v>
      </c>
      <c r="E702" t="s">
        <v>3431</v>
      </c>
      <c r="F702">
        <v>9582</v>
      </c>
      <c r="G702" t="s">
        <v>3432</v>
      </c>
      <c r="H702" t="s">
        <v>1396</v>
      </c>
      <c r="I702" t="s">
        <v>1340</v>
      </c>
    </row>
    <row r="703" spans="1:9" x14ac:dyDescent="0.25">
      <c r="A703">
        <v>702</v>
      </c>
      <c r="B703" t="s">
        <v>3433</v>
      </c>
      <c r="C703" t="s">
        <v>1411</v>
      </c>
      <c r="D703">
        <v>80</v>
      </c>
      <c r="E703" t="s">
        <v>3434</v>
      </c>
      <c r="F703">
        <v>685</v>
      </c>
      <c r="G703" t="s">
        <v>3435</v>
      </c>
      <c r="H703" t="s">
        <v>1377</v>
      </c>
      <c r="I703" t="s">
        <v>1340</v>
      </c>
    </row>
    <row r="704" spans="1:9" x14ac:dyDescent="0.25">
      <c r="A704">
        <v>703</v>
      </c>
      <c r="B704" t="s">
        <v>3436</v>
      </c>
      <c r="C704" t="s">
        <v>1347</v>
      </c>
      <c r="D704">
        <v>26</v>
      </c>
      <c r="E704" t="s">
        <v>3437</v>
      </c>
      <c r="F704">
        <v>3623</v>
      </c>
      <c r="G704" t="s">
        <v>3438</v>
      </c>
      <c r="H704" t="s">
        <v>1345</v>
      </c>
      <c r="I704" t="s">
        <v>1340</v>
      </c>
    </row>
    <row r="705" spans="1:9" x14ac:dyDescent="0.25">
      <c r="A705">
        <v>704</v>
      </c>
      <c r="B705" t="s">
        <v>3439</v>
      </c>
      <c r="C705" t="s">
        <v>1347</v>
      </c>
      <c r="D705">
        <v>21</v>
      </c>
      <c r="E705" t="s">
        <v>3440</v>
      </c>
      <c r="F705">
        <v>4600</v>
      </c>
      <c r="G705" t="s">
        <v>3441</v>
      </c>
      <c r="H705" t="s">
        <v>1414</v>
      </c>
      <c r="I705" t="s">
        <v>1340</v>
      </c>
    </row>
    <row r="706" spans="1:9" x14ac:dyDescent="0.25">
      <c r="A706">
        <v>705</v>
      </c>
      <c r="B706" t="s">
        <v>3442</v>
      </c>
      <c r="C706" t="s">
        <v>1352</v>
      </c>
      <c r="D706">
        <v>60</v>
      </c>
      <c r="E706" t="s">
        <v>3443</v>
      </c>
      <c r="F706">
        <v>6357</v>
      </c>
      <c r="G706" t="s">
        <v>3444</v>
      </c>
      <c r="H706" t="s">
        <v>1355</v>
      </c>
      <c r="I706" t="s">
        <v>1340</v>
      </c>
    </row>
    <row r="707" spans="1:9" x14ac:dyDescent="0.25">
      <c r="A707">
        <v>706</v>
      </c>
      <c r="B707" t="s">
        <v>3445</v>
      </c>
      <c r="C707" t="s">
        <v>1367</v>
      </c>
      <c r="D707">
        <v>43</v>
      </c>
      <c r="E707" t="s">
        <v>3446</v>
      </c>
      <c r="F707">
        <v>7201</v>
      </c>
      <c r="G707" t="s">
        <v>3447</v>
      </c>
      <c r="H707" t="s">
        <v>1339</v>
      </c>
      <c r="I707" t="s">
        <v>1340</v>
      </c>
    </row>
    <row r="708" spans="1:9" x14ac:dyDescent="0.25">
      <c r="A708">
        <v>707</v>
      </c>
      <c r="B708" t="s">
        <v>3448</v>
      </c>
      <c r="C708" t="s">
        <v>1347</v>
      </c>
      <c r="D708">
        <v>69</v>
      </c>
      <c r="E708" t="s">
        <v>3449</v>
      </c>
      <c r="F708">
        <v>7394</v>
      </c>
      <c r="G708" t="s">
        <v>3450</v>
      </c>
      <c r="H708" t="s">
        <v>1350</v>
      </c>
      <c r="I708" t="s">
        <v>1340</v>
      </c>
    </row>
    <row r="709" spans="1:9" x14ac:dyDescent="0.25">
      <c r="A709">
        <v>708</v>
      </c>
      <c r="B709" t="s">
        <v>3451</v>
      </c>
      <c r="C709" t="s">
        <v>1342</v>
      </c>
      <c r="D709">
        <v>51</v>
      </c>
      <c r="E709" t="s">
        <v>3452</v>
      </c>
      <c r="F709">
        <v>9666</v>
      </c>
      <c r="G709" t="s">
        <v>3453</v>
      </c>
      <c r="H709" t="s">
        <v>1377</v>
      </c>
      <c r="I709" t="s">
        <v>1340</v>
      </c>
    </row>
    <row r="710" spans="1:9" x14ac:dyDescent="0.25">
      <c r="A710">
        <v>709</v>
      </c>
      <c r="B710" t="s">
        <v>3454</v>
      </c>
      <c r="C710" t="s">
        <v>1342</v>
      </c>
      <c r="D710">
        <v>65</v>
      </c>
      <c r="E710" t="s">
        <v>3455</v>
      </c>
      <c r="F710">
        <v>330</v>
      </c>
      <c r="G710" t="s">
        <v>3456</v>
      </c>
      <c r="H710" t="s">
        <v>1396</v>
      </c>
      <c r="I710" t="s">
        <v>1340</v>
      </c>
    </row>
    <row r="711" spans="1:9" x14ac:dyDescent="0.25">
      <c r="A711">
        <v>710</v>
      </c>
      <c r="B711" t="s">
        <v>3457</v>
      </c>
      <c r="C711" t="s">
        <v>1371</v>
      </c>
      <c r="D711">
        <v>60</v>
      </c>
      <c r="E711" t="s">
        <v>3458</v>
      </c>
      <c r="F711">
        <v>1666</v>
      </c>
      <c r="G711" t="s">
        <v>3459</v>
      </c>
      <c r="H711" t="s">
        <v>1362</v>
      </c>
      <c r="I711" t="s">
        <v>1340</v>
      </c>
    </row>
    <row r="712" spans="1:9" x14ac:dyDescent="0.25">
      <c r="A712">
        <v>711</v>
      </c>
      <c r="B712" t="s">
        <v>3460</v>
      </c>
      <c r="C712" t="s">
        <v>1371</v>
      </c>
      <c r="D712">
        <v>42</v>
      </c>
      <c r="E712" t="s">
        <v>3461</v>
      </c>
      <c r="F712">
        <v>3738</v>
      </c>
      <c r="G712" t="s">
        <v>3462</v>
      </c>
      <c r="H712" t="s">
        <v>1396</v>
      </c>
      <c r="I712" t="s">
        <v>1340</v>
      </c>
    </row>
    <row r="713" spans="1:9" x14ac:dyDescent="0.25">
      <c r="A713">
        <v>712</v>
      </c>
      <c r="B713" t="s">
        <v>3463</v>
      </c>
      <c r="C713" t="s">
        <v>1367</v>
      </c>
      <c r="D713">
        <v>71</v>
      </c>
      <c r="E713" t="s">
        <v>3464</v>
      </c>
      <c r="F713">
        <v>5372</v>
      </c>
      <c r="G713" t="s">
        <v>3465</v>
      </c>
      <c r="H713" t="s">
        <v>1350</v>
      </c>
      <c r="I713" t="s">
        <v>1340</v>
      </c>
    </row>
    <row r="714" spans="1:9" x14ac:dyDescent="0.25">
      <c r="A714">
        <v>713</v>
      </c>
      <c r="B714" t="s">
        <v>3466</v>
      </c>
      <c r="C714" t="s">
        <v>1367</v>
      </c>
      <c r="D714">
        <v>71</v>
      </c>
      <c r="E714" t="s">
        <v>3467</v>
      </c>
      <c r="F714">
        <v>2028</v>
      </c>
      <c r="G714" t="s">
        <v>3468</v>
      </c>
      <c r="H714" t="s">
        <v>1414</v>
      </c>
      <c r="I714" t="s">
        <v>1340</v>
      </c>
    </row>
    <row r="715" spans="1:9" x14ac:dyDescent="0.25">
      <c r="A715">
        <v>714</v>
      </c>
      <c r="B715" t="s">
        <v>3469</v>
      </c>
      <c r="C715" t="s">
        <v>1336</v>
      </c>
      <c r="D715">
        <v>50</v>
      </c>
      <c r="E715" t="s">
        <v>3470</v>
      </c>
      <c r="F715">
        <v>7260</v>
      </c>
      <c r="G715" t="s">
        <v>3471</v>
      </c>
      <c r="H715" t="s">
        <v>1339</v>
      </c>
      <c r="I715" t="s">
        <v>1340</v>
      </c>
    </row>
    <row r="716" spans="1:9" x14ac:dyDescent="0.25">
      <c r="A716">
        <v>715</v>
      </c>
      <c r="B716" t="s">
        <v>3472</v>
      </c>
      <c r="C716" t="s">
        <v>1352</v>
      </c>
      <c r="D716">
        <v>61</v>
      </c>
      <c r="E716" t="s">
        <v>3473</v>
      </c>
      <c r="F716">
        <v>8927</v>
      </c>
      <c r="G716" t="s">
        <v>3474</v>
      </c>
      <c r="H716" t="s">
        <v>1414</v>
      </c>
      <c r="I716" t="s">
        <v>1340</v>
      </c>
    </row>
    <row r="717" spans="1:9" x14ac:dyDescent="0.25">
      <c r="A717">
        <v>716</v>
      </c>
      <c r="B717" t="s">
        <v>3475</v>
      </c>
      <c r="C717" t="s">
        <v>1411</v>
      </c>
      <c r="D717">
        <v>41</v>
      </c>
      <c r="E717" t="s">
        <v>3476</v>
      </c>
      <c r="F717">
        <v>2694</v>
      </c>
      <c r="G717" t="s">
        <v>3477</v>
      </c>
      <c r="H717" t="s">
        <v>1345</v>
      </c>
      <c r="I717" t="s">
        <v>1340</v>
      </c>
    </row>
    <row r="718" spans="1:9" x14ac:dyDescent="0.25">
      <c r="A718">
        <v>717</v>
      </c>
      <c r="B718" t="s">
        <v>3478</v>
      </c>
      <c r="C718" t="s">
        <v>1367</v>
      </c>
      <c r="D718">
        <v>20</v>
      </c>
      <c r="E718" t="s">
        <v>3479</v>
      </c>
      <c r="F718">
        <v>1564</v>
      </c>
      <c r="G718" t="s">
        <v>3480</v>
      </c>
      <c r="H718" t="s">
        <v>1396</v>
      </c>
      <c r="I718" t="s">
        <v>1340</v>
      </c>
    </row>
    <row r="719" spans="1:9" x14ac:dyDescent="0.25">
      <c r="A719">
        <v>718</v>
      </c>
      <c r="B719" t="s">
        <v>3481</v>
      </c>
      <c r="C719" t="s">
        <v>1371</v>
      </c>
      <c r="D719">
        <v>23</v>
      </c>
      <c r="E719" t="s">
        <v>3482</v>
      </c>
      <c r="F719">
        <v>7710</v>
      </c>
      <c r="G719" t="s">
        <v>3483</v>
      </c>
      <c r="H719" t="s">
        <v>1345</v>
      </c>
      <c r="I719" t="s">
        <v>1340</v>
      </c>
    </row>
    <row r="720" spans="1:9" x14ac:dyDescent="0.25">
      <c r="A720">
        <v>719</v>
      </c>
      <c r="B720" t="s">
        <v>3484</v>
      </c>
      <c r="C720" t="s">
        <v>1371</v>
      </c>
      <c r="D720">
        <v>31</v>
      </c>
      <c r="E720" t="s">
        <v>3485</v>
      </c>
      <c r="F720">
        <v>7763</v>
      </c>
      <c r="G720" t="s">
        <v>3486</v>
      </c>
      <c r="H720" t="s">
        <v>1355</v>
      </c>
      <c r="I720" t="s">
        <v>1340</v>
      </c>
    </row>
    <row r="721" spans="1:9" x14ac:dyDescent="0.25">
      <c r="A721">
        <v>720</v>
      </c>
      <c r="B721" t="s">
        <v>3487</v>
      </c>
      <c r="C721" t="s">
        <v>1407</v>
      </c>
      <c r="D721">
        <v>40</v>
      </c>
      <c r="E721" t="s">
        <v>3488</v>
      </c>
      <c r="F721">
        <v>1380</v>
      </c>
      <c r="G721" t="s">
        <v>3489</v>
      </c>
      <c r="H721" t="s">
        <v>1345</v>
      </c>
      <c r="I721" t="s">
        <v>1340</v>
      </c>
    </row>
    <row r="722" spans="1:9" x14ac:dyDescent="0.25">
      <c r="A722">
        <v>721</v>
      </c>
      <c r="B722" t="s">
        <v>3490</v>
      </c>
      <c r="C722" t="s">
        <v>1347</v>
      </c>
      <c r="D722">
        <v>25</v>
      </c>
      <c r="E722" t="s">
        <v>3491</v>
      </c>
      <c r="F722">
        <v>2248</v>
      </c>
      <c r="G722" t="s">
        <v>3492</v>
      </c>
      <c r="H722" t="s">
        <v>1355</v>
      </c>
      <c r="I722" t="s">
        <v>1340</v>
      </c>
    </row>
    <row r="723" spans="1:9" x14ac:dyDescent="0.25">
      <c r="A723">
        <v>722</v>
      </c>
      <c r="B723" t="s">
        <v>3493</v>
      </c>
      <c r="C723" t="s">
        <v>1367</v>
      </c>
      <c r="D723">
        <v>53</v>
      </c>
      <c r="E723" t="s">
        <v>3494</v>
      </c>
      <c r="F723">
        <v>4447</v>
      </c>
      <c r="G723" t="s">
        <v>3495</v>
      </c>
      <c r="H723" t="s">
        <v>1362</v>
      </c>
      <c r="I723" t="s">
        <v>1340</v>
      </c>
    </row>
    <row r="724" spans="1:9" x14ac:dyDescent="0.25">
      <c r="A724">
        <v>723</v>
      </c>
      <c r="B724" t="s">
        <v>3496</v>
      </c>
      <c r="C724" t="s">
        <v>1347</v>
      </c>
      <c r="D724">
        <v>34</v>
      </c>
      <c r="E724" t="s">
        <v>3497</v>
      </c>
      <c r="F724">
        <v>9567</v>
      </c>
      <c r="G724" t="s">
        <v>3498</v>
      </c>
      <c r="H724" t="s">
        <v>1350</v>
      </c>
      <c r="I724" t="s">
        <v>1340</v>
      </c>
    </row>
    <row r="725" spans="1:9" x14ac:dyDescent="0.25">
      <c r="A725">
        <v>724</v>
      </c>
      <c r="B725" t="s">
        <v>3499</v>
      </c>
      <c r="C725" t="s">
        <v>1336</v>
      </c>
      <c r="D725">
        <v>66</v>
      </c>
      <c r="E725" t="s">
        <v>3500</v>
      </c>
      <c r="F725">
        <v>110</v>
      </c>
      <c r="G725" t="s">
        <v>3501</v>
      </c>
      <c r="H725" t="s">
        <v>1362</v>
      </c>
      <c r="I725" t="s">
        <v>1340</v>
      </c>
    </row>
    <row r="726" spans="1:9" x14ac:dyDescent="0.25">
      <c r="A726">
        <v>725</v>
      </c>
      <c r="B726" t="s">
        <v>3502</v>
      </c>
      <c r="C726" t="s">
        <v>1411</v>
      </c>
      <c r="D726">
        <v>23</v>
      </c>
      <c r="E726" t="s">
        <v>3503</v>
      </c>
      <c r="F726">
        <v>9174</v>
      </c>
      <c r="G726" t="s">
        <v>3504</v>
      </c>
      <c r="H726" t="s">
        <v>1339</v>
      </c>
      <c r="I726" t="s">
        <v>1340</v>
      </c>
    </row>
    <row r="727" spans="1:9" x14ac:dyDescent="0.25">
      <c r="A727">
        <v>726</v>
      </c>
      <c r="B727" t="s">
        <v>3505</v>
      </c>
      <c r="C727" t="s">
        <v>1407</v>
      </c>
      <c r="D727">
        <v>27</v>
      </c>
      <c r="E727" t="s">
        <v>3506</v>
      </c>
      <c r="F727">
        <v>9439</v>
      </c>
      <c r="G727" t="s">
        <v>3507</v>
      </c>
      <c r="H727" t="s">
        <v>1377</v>
      </c>
      <c r="I727" t="s">
        <v>1340</v>
      </c>
    </row>
    <row r="728" spans="1:9" x14ac:dyDescent="0.25">
      <c r="A728">
        <v>727</v>
      </c>
      <c r="B728" t="s">
        <v>3508</v>
      </c>
      <c r="C728" t="s">
        <v>1336</v>
      </c>
      <c r="D728">
        <v>26</v>
      </c>
      <c r="E728" t="s">
        <v>3509</v>
      </c>
      <c r="F728">
        <v>3249</v>
      </c>
      <c r="G728" t="s">
        <v>3510</v>
      </c>
      <c r="H728" t="s">
        <v>1362</v>
      </c>
      <c r="I728" t="s">
        <v>1340</v>
      </c>
    </row>
    <row r="729" spans="1:9" x14ac:dyDescent="0.25">
      <c r="A729">
        <v>728</v>
      </c>
      <c r="B729" t="s">
        <v>3511</v>
      </c>
      <c r="C729" t="s">
        <v>1367</v>
      </c>
      <c r="D729">
        <v>51</v>
      </c>
      <c r="E729" t="s">
        <v>3512</v>
      </c>
      <c r="F729">
        <v>7148</v>
      </c>
      <c r="G729" t="s">
        <v>3513</v>
      </c>
      <c r="H729" t="s">
        <v>1377</v>
      </c>
      <c r="I729" t="s">
        <v>1340</v>
      </c>
    </row>
    <row r="730" spans="1:9" x14ac:dyDescent="0.25">
      <c r="A730">
        <v>729</v>
      </c>
      <c r="B730" t="s">
        <v>3514</v>
      </c>
      <c r="C730" t="s">
        <v>1336</v>
      </c>
      <c r="D730">
        <v>54</v>
      </c>
      <c r="E730" t="s">
        <v>3515</v>
      </c>
      <c r="F730">
        <v>7315</v>
      </c>
      <c r="G730" t="s">
        <v>3516</v>
      </c>
      <c r="H730" t="s">
        <v>1345</v>
      </c>
      <c r="I730" t="s">
        <v>1340</v>
      </c>
    </row>
    <row r="731" spans="1:9" x14ac:dyDescent="0.25">
      <c r="A731">
        <v>730</v>
      </c>
      <c r="B731" t="s">
        <v>3517</v>
      </c>
      <c r="C731" t="s">
        <v>1371</v>
      </c>
      <c r="D731">
        <v>73</v>
      </c>
      <c r="E731" t="s">
        <v>3518</v>
      </c>
      <c r="F731">
        <v>206</v>
      </c>
      <c r="G731" t="s">
        <v>2707</v>
      </c>
      <c r="H731" t="s">
        <v>1396</v>
      </c>
      <c r="I731" t="s">
        <v>1340</v>
      </c>
    </row>
    <row r="732" spans="1:9" x14ac:dyDescent="0.25">
      <c r="A732">
        <v>731</v>
      </c>
      <c r="B732" t="s">
        <v>3519</v>
      </c>
      <c r="C732" t="s">
        <v>1342</v>
      </c>
      <c r="D732">
        <v>39</v>
      </c>
      <c r="E732" t="s">
        <v>3520</v>
      </c>
      <c r="F732">
        <v>3505</v>
      </c>
      <c r="G732" t="s">
        <v>3521</v>
      </c>
      <c r="H732" t="s">
        <v>1377</v>
      </c>
      <c r="I732" t="s">
        <v>1340</v>
      </c>
    </row>
    <row r="733" spans="1:9" x14ac:dyDescent="0.25">
      <c r="A733">
        <v>732</v>
      </c>
      <c r="B733" t="s">
        <v>3522</v>
      </c>
      <c r="C733" t="s">
        <v>1342</v>
      </c>
      <c r="D733">
        <v>80</v>
      </c>
      <c r="E733" t="s">
        <v>3523</v>
      </c>
      <c r="F733">
        <v>8114</v>
      </c>
      <c r="G733" t="s">
        <v>3524</v>
      </c>
      <c r="H733" t="s">
        <v>1355</v>
      </c>
      <c r="I733" t="s">
        <v>1340</v>
      </c>
    </row>
    <row r="734" spans="1:9" x14ac:dyDescent="0.25">
      <c r="A734">
        <v>733</v>
      </c>
      <c r="B734" t="s">
        <v>3525</v>
      </c>
      <c r="C734" t="s">
        <v>1407</v>
      </c>
      <c r="D734">
        <v>67</v>
      </c>
      <c r="E734" t="s">
        <v>3526</v>
      </c>
      <c r="F734">
        <v>8850</v>
      </c>
      <c r="G734" t="s">
        <v>3527</v>
      </c>
      <c r="H734" t="s">
        <v>1362</v>
      </c>
      <c r="I734" t="s">
        <v>1340</v>
      </c>
    </row>
    <row r="735" spans="1:9" x14ac:dyDescent="0.25">
      <c r="A735">
        <v>734</v>
      </c>
      <c r="B735" t="s">
        <v>3528</v>
      </c>
      <c r="C735" t="s">
        <v>1371</v>
      </c>
      <c r="D735">
        <v>77</v>
      </c>
      <c r="E735" t="s">
        <v>3529</v>
      </c>
      <c r="F735">
        <v>3608</v>
      </c>
      <c r="G735" t="s">
        <v>3530</v>
      </c>
      <c r="H735" t="s">
        <v>1377</v>
      </c>
      <c r="I735" t="s">
        <v>1340</v>
      </c>
    </row>
    <row r="736" spans="1:9" x14ac:dyDescent="0.25">
      <c r="A736">
        <v>735</v>
      </c>
      <c r="B736" t="s">
        <v>3531</v>
      </c>
      <c r="C736" t="s">
        <v>1352</v>
      </c>
      <c r="D736">
        <v>46</v>
      </c>
      <c r="E736" t="s">
        <v>3532</v>
      </c>
      <c r="F736">
        <v>6248</v>
      </c>
      <c r="G736" t="s">
        <v>3533</v>
      </c>
      <c r="H736" t="s">
        <v>1355</v>
      </c>
      <c r="I736" t="s">
        <v>1340</v>
      </c>
    </row>
    <row r="737" spans="1:9" x14ac:dyDescent="0.25">
      <c r="A737">
        <v>736</v>
      </c>
      <c r="B737" t="s">
        <v>3534</v>
      </c>
      <c r="C737" t="s">
        <v>1336</v>
      </c>
      <c r="D737">
        <v>55</v>
      </c>
      <c r="E737" t="s">
        <v>3535</v>
      </c>
      <c r="F737">
        <v>2962</v>
      </c>
      <c r="G737" t="s">
        <v>3536</v>
      </c>
      <c r="H737" t="s">
        <v>1396</v>
      </c>
      <c r="I737" t="s">
        <v>1340</v>
      </c>
    </row>
    <row r="738" spans="1:9" x14ac:dyDescent="0.25">
      <c r="A738">
        <v>737</v>
      </c>
      <c r="B738" t="s">
        <v>3537</v>
      </c>
      <c r="C738" t="s">
        <v>1407</v>
      </c>
      <c r="D738">
        <v>60</v>
      </c>
      <c r="E738" t="s">
        <v>3538</v>
      </c>
      <c r="F738">
        <v>1762</v>
      </c>
      <c r="G738" t="s">
        <v>3539</v>
      </c>
      <c r="H738" t="s">
        <v>1414</v>
      </c>
      <c r="I738" t="s">
        <v>1340</v>
      </c>
    </row>
    <row r="739" spans="1:9" x14ac:dyDescent="0.25">
      <c r="A739">
        <v>738</v>
      </c>
      <c r="B739" t="s">
        <v>3540</v>
      </c>
      <c r="C739" t="s">
        <v>1407</v>
      </c>
      <c r="D739">
        <v>55</v>
      </c>
      <c r="E739" t="s">
        <v>3541</v>
      </c>
      <c r="F739">
        <v>5450</v>
      </c>
      <c r="G739" t="s">
        <v>3542</v>
      </c>
      <c r="H739" t="s">
        <v>1339</v>
      </c>
      <c r="I739" t="s">
        <v>1340</v>
      </c>
    </row>
    <row r="740" spans="1:9" x14ac:dyDescent="0.25">
      <c r="A740">
        <v>739</v>
      </c>
      <c r="B740" t="s">
        <v>3543</v>
      </c>
      <c r="C740" t="s">
        <v>1336</v>
      </c>
      <c r="D740">
        <v>57</v>
      </c>
      <c r="E740" t="s">
        <v>3544</v>
      </c>
      <c r="F740">
        <v>1335</v>
      </c>
      <c r="G740" t="s">
        <v>3545</v>
      </c>
      <c r="H740" t="s">
        <v>1362</v>
      </c>
      <c r="I740" t="s">
        <v>1340</v>
      </c>
    </row>
    <row r="741" spans="1:9" x14ac:dyDescent="0.25">
      <c r="A741">
        <v>740</v>
      </c>
      <c r="B741" t="s">
        <v>3546</v>
      </c>
      <c r="C741" t="s">
        <v>1411</v>
      </c>
      <c r="D741">
        <v>73</v>
      </c>
      <c r="E741" t="s">
        <v>3547</v>
      </c>
      <c r="F741">
        <v>531</v>
      </c>
      <c r="G741" t="s">
        <v>3548</v>
      </c>
      <c r="H741" t="s">
        <v>1414</v>
      </c>
      <c r="I741" t="s">
        <v>1340</v>
      </c>
    </row>
    <row r="742" spans="1:9" x14ac:dyDescent="0.25">
      <c r="A742">
        <v>741</v>
      </c>
      <c r="B742" t="s">
        <v>3549</v>
      </c>
      <c r="C742" t="s">
        <v>1336</v>
      </c>
      <c r="D742">
        <v>60</v>
      </c>
      <c r="E742" t="s">
        <v>3550</v>
      </c>
      <c r="F742">
        <v>2422</v>
      </c>
      <c r="G742" t="s">
        <v>3551</v>
      </c>
      <c r="H742" t="s">
        <v>1362</v>
      </c>
      <c r="I742" t="s">
        <v>1340</v>
      </c>
    </row>
    <row r="743" spans="1:9" x14ac:dyDescent="0.25">
      <c r="A743">
        <v>742</v>
      </c>
      <c r="B743" t="s">
        <v>3552</v>
      </c>
      <c r="C743" t="s">
        <v>1347</v>
      </c>
      <c r="D743">
        <v>44</v>
      </c>
      <c r="E743" t="s">
        <v>3553</v>
      </c>
      <c r="F743">
        <v>8642</v>
      </c>
      <c r="G743" t="s">
        <v>3554</v>
      </c>
      <c r="H743" t="s">
        <v>1377</v>
      </c>
      <c r="I743" t="s">
        <v>1340</v>
      </c>
    </row>
    <row r="744" spans="1:9" x14ac:dyDescent="0.25">
      <c r="A744">
        <v>743</v>
      </c>
      <c r="B744" t="s">
        <v>3555</v>
      </c>
      <c r="C744" t="s">
        <v>1411</v>
      </c>
      <c r="D744">
        <v>57</v>
      </c>
      <c r="E744" t="s">
        <v>3556</v>
      </c>
      <c r="F744">
        <v>6226</v>
      </c>
      <c r="G744" t="s">
        <v>3557</v>
      </c>
      <c r="H744" t="s">
        <v>1377</v>
      </c>
      <c r="I744" t="s">
        <v>1340</v>
      </c>
    </row>
    <row r="745" spans="1:9" x14ac:dyDescent="0.25">
      <c r="A745">
        <v>744</v>
      </c>
      <c r="B745" t="s">
        <v>3558</v>
      </c>
      <c r="C745" t="s">
        <v>1371</v>
      </c>
      <c r="D745">
        <v>79</v>
      </c>
      <c r="E745" t="s">
        <v>3559</v>
      </c>
      <c r="F745">
        <v>9828</v>
      </c>
      <c r="G745" t="s">
        <v>3560</v>
      </c>
      <c r="H745" t="s">
        <v>1339</v>
      </c>
      <c r="I745" t="s">
        <v>1340</v>
      </c>
    </row>
    <row r="746" spans="1:9" x14ac:dyDescent="0.25">
      <c r="A746">
        <v>745</v>
      </c>
      <c r="B746" t="s">
        <v>3561</v>
      </c>
      <c r="C746" t="s">
        <v>1411</v>
      </c>
      <c r="D746">
        <v>31</v>
      </c>
      <c r="E746" t="s">
        <v>3562</v>
      </c>
      <c r="F746">
        <v>526</v>
      </c>
      <c r="G746" t="s">
        <v>2867</v>
      </c>
      <c r="H746" t="s">
        <v>1339</v>
      </c>
      <c r="I746" t="s">
        <v>1340</v>
      </c>
    </row>
    <row r="747" spans="1:9" x14ac:dyDescent="0.25">
      <c r="A747">
        <v>746</v>
      </c>
      <c r="B747" t="s">
        <v>3563</v>
      </c>
      <c r="C747" t="s">
        <v>1336</v>
      </c>
      <c r="D747">
        <v>32</v>
      </c>
      <c r="E747" t="s">
        <v>3564</v>
      </c>
      <c r="F747">
        <v>2913</v>
      </c>
      <c r="G747" t="s">
        <v>3565</v>
      </c>
      <c r="H747" t="s">
        <v>1396</v>
      </c>
      <c r="I747" t="s">
        <v>1340</v>
      </c>
    </row>
    <row r="748" spans="1:9" x14ac:dyDescent="0.25">
      <c r="A748">
        <v>747</v>
      </c>
      <c r="B748" t="s">
        <v>3566</v>
      </c>
      <c r="C748" t="s">
        <v>1352</v>
      </c>
      <c r="D748">
        <v>25</v>
      </c>
      <c r="E748" t="s">
        <v>3567</v>
      </c>
      <c r="F748">
        <v>4037</v>
      </c>
      <c r="G748" t="s">
        <v>3568</v>
      </c>
      <c r="H748" t="s">
        <v>1396</v>
      </c>
      <c r="I748" t="s">
        <v>1340</v>
      </c>
    </row>
    <row r="749" spans="1:9" x14ac:dyDescent="0.25">
      <c r="A749">
        <v>748</v>
      </c>
      <c r="B749" t="s">
        <v>3569</v>
      </c>
      <c r="C749" t="s">
        <v>1336</v>
      </c>
      <c r="D749">
        <v>77</v>
      </c>
      <c r="E749" t="s">
        <v>3570</v>
      </c>
      <c r="F749">
        <v>5104</v>
      </c>
      <c r="G749" t="s">
        <v>3571</v>
      </c>
      <c r="H749" t="s">
        <v>1355</v>
      </c>
      <c r="I749" t="s">
        <v>1340</v>
      </c>
    </row>
    <row r="750" spans="1:9" x14ac:dyDescent="0.25">
      <c r="A750">
        <v>749</v>
      </c>
      <c r="B750" t="s">
        <v>3572</v>
      </c>
      <c r="C750" t="s">
        <v>1407</v>
      </c>
      <c r="D750">
        <v>27</v>
      </c>
      <c r="E750" t="s">
        <v>3573</v>
      </c>
      <c r="F750">
        <v>4298</v>
      </c>
      <c r="G750" t="s">
        <v>3574</v>
      </c>
      <c r="H750" t="s">
        <v>1414</v>
      </c>
      <c r="I750" t="s">
        <v>1340</v>
      </c>
    </row>
    <row r="751" spans="1:9" x14ac:dyDescent="0.25">
      <c r="A751">
        <v>750</v>
      </c>
      <c r="B751" t="s">
        <v>3575</v>
      </c>
      <c r="C751" t="s">
        <v>1347</v>
      </c>
      <c r="D751">
        <v>42</v>
      </c>
      <c r="E751" t="s">
        <v>3576</v>
      </c>
      <c r="F751">
        <v>7850</v>
      </c>
      <c r="G751" t="s">
        <v>3577</v>
      </c>
      <c r="H751" t="s">
        <v>1396</v>
      </c>
      <c r="I751" t="s">
        <v>1340</v>
      </c>
    </row>
    <row r="752" spans="1:9" x14ac:dyDescent="0.25">
      <c r="A752">
        <v>751</v>
      </c>
      <c r="B752" t="s">
        <v>3578</v>
      </c>
      <c r="C752" t="s">
        <v>1407</v>
      </c>
      <c r="D752">
        <v>39</v>
      </c>
      <c r="E752" t="s">
        <v>3579</v>
      </c>
      <c r="F752">
        <v>8869</v>
      </c>
      <c r="G752" t="s">
        <v>3580</v>
      </c>
      <c r="H752" t="s">
        <v>1350</v>
      </c>
      <c r="I752" t="s">
        <v>1340</v>
      </c>
    </row>
    <row r="753" spans="1:9" x14ac:dyDescent="0.25">
      <c r="A753">
        <v>752</v>
      </c>
      <c r="B753" t="s">
        <v>3581</v>
      </c>
      <c r="C753" t="s">
        <v>1347</v>
      </c>
      <c r="D753">
        <v>42</v>
      </c>
      <c r="E753" t="s">
        <v>3582</v>
      </c>
      <c r="F753">
        <v>4665</v>
      </c>
      <c r="G753" t="s">
        <v>3583</v>
      </c>
      <c r="H753" t="s">
        <v>1396</v>
      </c>
      <c r="I753" t="s">
        <v>1340</v>
      </c>
    </row>
    <row r="754" spans="1:9" x14ac:dyDescent="0.25">
      <c r="A754">
        <v>753</v>
      </c>
      <c r="B754" t="s">
        <v>3584</v>
      </c>
      <c r="C754" t="s">
        <v>1411</v>
      </c>
      <c r="D754">
        <v>48</v>
      </c>
      <c r="E754" t="s">
        <v>3585</v>
      </c>
      <c r="F754">
        <v>7077</v>
      </c>
      <c r="G754" t="s">
        <v>3586</v>
      </c>
      <c r="H754" t="s">
        <v>1396</v>
      </c>
      <c r="I754" t="s">
        <v>1340</v>
      </c>
    </row>
    <row r="755" spans="1:9" x14ac:dyDescent="0.25">
      <c r="A755">
        <v>754</v>
      </c>
      <c r="B755" t="s">
        <v>3587</v>
      </c>
      <c r="C755" t="s">
        <v>1352</v>
      </c>
      <c r="D755">
        <v>74</v>
      </c>
      <c r="E755" t="s">
        <v>3588</v>
      </c>
      <c r="F755">
        <v>1488</v>
      </c>
      <c r="G755" t="s">
        <v>3011</v>
      </c>
      <c r="H755" t="s">
        <v>1362</v>
      </c>
      <c r="I755" t="s">
        <v>1340</v>
      </c>
    </row>
    <row r="756" spans="1:9" x14ac:dyDescent="0.25">
      <c r="A756">
        <v>755</v>
      </c>
      <c r="B756" t="s">
        <v>3589</v>
      </c>
      <c r="C756" t="s">
        <v>1336</v>
      </c>
      <c r="D756">
        <v>79</v>
      </c>
      <c r="E756" t="s">
        <v>3590</v>
      </c>
      <c r="F756">
        <v>9976</v>
      </c>
      <c r="G756" t="s">
        <v>3591</v>
      </c>
      <c r="H756" t="s">
        <v>1362</v>
      </c>
      <c r="I756" t="s">
        <v>1340</v>
      </c>
    </row>
    <row r="757" spans="1:9" x14ac:dyDescent="0.25">
      <c r="A757">
        <v>756</v>
      </c>
      <c r="B757" t="s">
        <v>3592</v>
      </c>
      <c r="C757" t="s">
        <v>1336</v>
      </c>
      <c r="D757">
        <v>34</v>
      </c>
      <c r="E757" t="s">
        <v>3593</v>
      </c>
      <c r="F757">
        <v>6440</v>
      </c>
      <c r="G757" t="s">
        <v>3594</v>
      </c>
      <c r="H757" t="s">
        <v>1377</v>
      </c>
      <c r="I757" t="s">
        <v>1340</v>
      </c>
    </row>
    <row r="758" spans="1:9" x14ac:dyDescent="0.25">
      <c r="A758">
        <v>757</v>
      </c>
      <c r="B758" t="s">
        <v>3595</v>
      </c>
      <c r="C758" t="s">
        <v>1411</v>
      </c>
      <c r="D758">
        <v>31</v>
      </c>
      <c r="E758" t="s">
        <v>3596</v>
      </c>
      <c r="F758">
        <v>4773</v>
      </c>
      <c r="G758" t="s">
        <v>3597</v>
      </c>
      <c r="H758" t="s">
        <v>1362</v>
      </c>
      <c r="I758" t="s">
        <v>1340</v>
      </c>
    </row>
    <row r="759" spans="1:9" x14ac:dyDescent="0.25">
      <c r="A759">
        <v>758</v>
      </c>
      <c r="B759" t="s">
        <v>3598</v>
      </c>
      <c r="C759" t="s">
        <v>1342</v>
      </c>
      <c r="D759">
        <v>44</v>
      </c>
      <c r="E759" t="s">
        <v>3599</v>
      </c>
      <c r="F759">
        <v>697</v>
      </c>
      <c r="G759" t="s">
        <v>3600</v>
      </c>
      <c r="H759" t="s">
        <v>1362</v>
      </c>
      <c r="I759" t="s">
        <v>1340</v>
      </c>
    </row>
    <row r="760" spans="1:9" x14ac:dyDescent="0.25">
      <c r="A760">
        <v>759</v>
      </c>
      <c r="B760" t="s">
        <v>3601</v>
      </c>
      <c r="C760" t="s">
        <v>1336</v>
      </c>
      <c r="D760">
        <v>30</v>
      </c>
      <c r="E760" t="s">
        <v>3602</v>
      </c>
      <c r="F760">
        <v>5234</v>
      </c>
      <c r="G760" t="s">
        <v>3603</v>
      </c>
      <c r="H760" t="s">
        <v>1339</v>
      </c>
      <c r="I760" t="s">
        <v>1340</v>
      </c>
    </row>
    <row r="761" spans="1:9" x14ac:dyDescent="0.25">
      <c r="A761">
        <v>760</v>
      </c>
      <c r="B761" t="s">
        <v>3604</v>
      </c>
      <c r="C761" t="s">
        <v>1352</v>
      </c>
      <c r="D761">
        <v>49</v>
      </c>
      <c r="E761" t="s">
        <v>3605</v>
      </c>
      <c r="F761">
        <v>5781</v>
      </c>
      <c r="G761" t="s">
        <v>3606</v>
      </c>
      <c r="H761" t="s">
        <v>1345</v>
      </c>
      <c r="I761" t="s">
        <v>1340</v>
      </c>
    </row>
    <row r="762" spans="1:9" x14ac:dyDescent="0.25">
      <c r="A762">
        <v>761</v>
      </c>
      <c r="B762" t="s">
        <v>3607</v>
      </c>
      <c r="C762" t="s">
        <v>1411</v>
      </c>
      <c r="D762">
        <v>52</v>
      </c>
      <c r="E762" t="s">
        <v>3608</v>
      </c>
      <c r="F762">
        <v>3739</v>
      </c>
      <c r="G762" t="s">
        <v>3609</v>
      </c>
      <c r="H762" t="s">
        <v>1396</v>
      </c>
      <c r="I762" t="s">
        <v>1340</v>
      </c>
    </row>
    <row r="763" spans="1:9" x14ac:dyDescent="0.25">
      <c r="A763">
        <v>762</v>
      </c>
      <c r="B763" t="s">
        <v>3610</v>
      </c>
      <c r="C763" t="s">
        <v>1347</v>
      </c>
      <c r="D763">
        <v>43</v>
      </c>
      <c r="E763" t="s">
        <v>3611</v>
      </c>
      <c r="F763">
        <v>8719</v>
      </c>
      <c r="G763" t="s">
        <v>3612</v>
      </c>
      <c r="H763" t="s">
        <v>1414</v>
      </c>
      <c r="I763" t="s">
        <v>1340</v>
      </c>
    </row>
    <row r="764" spans="1:9" x14ac:dyDescent="0.25">
      <c r="A764">
        <v>763</v>
      </c>
      <c r="B764" t="s">
        <v>3613</v>
      </c>
      <c r="C764" t="s">
        <v>1342</v>
      </c>
      <c r="D764">
        <v>37</v>
      </c>
      <c r="E764" t="s">
        <v>3614</v>
      </c>
      <c r="F764">
        <v>3568</v>
      </c>
      <c r="G764" t="s">
        <v>3615</v>
      </c>
      <c r="H764" t="s">
        <v>1396</v>
      </c>
      <c r="I764" t="s">
        <v>1340</v>
      </c>
    </row>
    <row r="765" spans="1:9" x14ac:dyDescent="0.25">
      <c r="A765">
        <v>764</v>
      </c>
      <c r="B765" t="s">
        <v>3616</v>
      </c>
      <c r="C765" t="s">
        <v>1347</v>
      </c>
      <c r="D765">
        <v>32</v>
      </c>
      <c r="E765" t="s">
        <v>3617</v>
      </c>
      <c r="F765">
        <v>9998</v>
      </c>
      <c r="G765" t="s">
        <v>3618</v>
      </c>
      <c r="H765" t="s">
        <v>1377</v>
      </c>
      <c r="I765" t="s">
        <v>1340</v>
      </c>
    </row>
    <row r="766" spans="1:9" x14ac:dyDescent="0.25">
      <c r="A766">
        <v>765</v>
      </c>
      <c r="B766" t="s">
        <v>3619</v>
      </c>
      <c r="C766" t="s">
        <v>1411</v>
      </c>
      <c r="D766">
        <v>59</v>
      </c>
      <c r="E766" t="s">
        <v>3620</v>
      </c>
      <c r="F766">
        <v>751</v>
      </c>
      <c r="G766" t="s">
        <v>3621</v>
      </c>
      <c r="H766" t="s">
        <v>1362</v>
      </c>
      <c r="I766" t="s">
        <v>1340</v>
      </c>
    </row>
    <row r="767" spans="1:9" x14ac:dyDescent="0.25">
      <c r="A767">
        <v>766</v>
      </c>
      <c r="B767" t="s">
        <v>3622</v>
      </c>
      <c r="C767" t="s">
        <v>1367</v>
      </c>
      <c r="D767">
        <v>66</v>
      </c>
      <c r="E767" t="s">
        <v>3623</v>
      </c>
      <c r="F767">
        <v>2658</v>
      </c>
      <c r="G767" t="s">
        <v>3624</v>
      </c>
      <c r="H767" t="s">
        <v>1362</v>
      </c>
      <c r="I767" t="s">
        <v>1340</v>
      </c>
    </row>
    <row r="768" spans="1:9" x14ac:dyDescent="0.25">
      <c r="A768">
        <v>767</v>
      </c>
      <c r="B768" t="s">
        <v>3625</v>
      </c>
      <c r="C768" t="s">
        <v>1407</v>
      </c>
      <c r="D768">
        <v>37</v>
      </c>
      <c r="E768" t="s">
        <v>3626</v>
      </c>
      <c r="F768">
        <v>6349</v>
      </c>
      <c r="G768" t="s">
        <v>3008</v>
      </c>
      <c r="H768" t="s">
        <v>1345</v>
      </c>
      <c r="I768" t="s">
        <v>1340</v>
      </c>
    </row>
    <row r="769" spans="1:9" x14ac:dyDescent="0.25">
      <c r="A769">
        <v>768</v>
      </c>
      <c r="B769" t="s">
        <v>3627</v>
      </c>
      <c r="C769" t="s">
        <v>1352</v>
      </c>
      <c r="D769">
        <v>52</v>
      </c>
      <c r="E769" t="s">
        <v>3628</v>
      </c>
      <c r="F769">
        <v>1876</v>
      </c>
      <c r="G769" t="s">
        <v>3629</v>
      </c>
      <c r="H769" t="s">
        <v>1339</v>
      </c>
      <c r="I769" t="s">
        <v>1340</v>
      </c>
    </row>
    <row r="770" spans="1:9" x14ac:dyDescent="0.25">
      <c r="A770">
        <v>769</v>
      </c>
      <c r="B770" t="s">
        <v>3630</v>
      </c>
      <c r="C770" t="s">
        <v>1371</v>
      </c>
      <c r="D770">
        <v>21</v>
      </c>
      <c r="E770" t="s">
        <v>3631</v>
      </c>
      <c r="F770">
        <v>8190</v>
      </c>
      <c r="G770" t="s">
        <v>3632</v>
      </c>
      <c r="H770" t="s">
        <v>1350</v>
      </c>
      <c r="I770" t="s">
        <v>1340</v>
      </c>
    </row>
    <row r="771" spans="1:9" x14ac:dyDescent="0.25">
      <c r="A771">
        <v>770</v>
      </c>
      <c r="B771" t="s">
        <v>3633</v>
      </c>
      <c r="C771" t="s">
        <v>1347</v>
      </c>
      <c r="D771">
        <v>50</v>
      </c>
      <c r="E771" t="s">
        <v>3634</v>
      </c>
      <c r="F771">
        <v>4196</v>
      </c>
      <c r="G771" t="s">
        <v>3477</v>
      </c>
      <c r="H771" t="s">
        <v>1345</v>
      </c>
      <c r="I771" t="s">
        <v>1340</v>
      </c>
    </row>
    <row r="772" spans="1:9" x14ac:dyDescent="0.25">
      <c r="A772">
        <v>771</v>
      </c>
      <c r="B772" t="s">
        <v>3635</v>
      </c>
      <c r="C772" t="s">
        <v>1342</v>
      </c>
      <c r="D772">
        <v>74</v>
      </c>
      <c r="E772" t="s">
        <v>3636</v>
      </c>
      <c r="F772">
        <v>8882</v>
      </c>
      <c r="G772" t="s">
        <v>3637</v>
      </c>
      <c r="H772" t="s">
        <v>1396</v>
      </c>
      <c r="I772" t="s">
        <v>1340</v>
      </c>
    </row>
    <row r="773" spans="1:9" x14ac:dyDescent="0.25">
      <c r="A773">
        <v>772</v>
      </c>
      <c r="B773" t="s">
        <v>3638</v>
      </c>
      <c r="C773" t="s">
        <v>1407</v>
      </c>
      <c r="D773">
        <v>71</v>
      </c>
      <c r="E773" t="s">
        <v>3639</v>
      </c>
      <c r="F773">
        <v>2915</v>
      </c>
      <c r="G773" t="s">
        <v>3640</v>
      </c>
      <c r="H773" t="s">
        <v>1345</v>
      </c>
      <c r="I773" t="s">
        <v>1340</v>
      </c>
    </row>
    <row r="774" spans="1:9" x14ac:dyDescent="0.25">
      <c r="A774">
        <v>773</v>
      </c>
      <c r="B774" t="s">
        <v>3641</v>
      </c>
      <c r="C774" t="s">
        <v>1342</v>
      </c>
      <c r="D774">
        <v>55</v>
      </c>
      <c r="E774" t="s">
        <v>3642</v>
      </c>
      <c r="F774">
        <v>4177</v>
      </c>
      <c r="G774" t="s">
        <v>3643</v>
      </c>
      <c r="H774" t="s">
        <v>1362</v>
      </c>
      <c r="I774" t="s">
        <v>1340</v>
      </c>
    </row>
    <row r="775" spans="1:9" x14ac:dyDescent="0.25">
      <c r="A775">
        <v>774</v>
      </c>
      <c r="B775" t="s">
        <v>3644</v>
      </c>
      <c r="C775" t="s">
        <v>1407</v>
      </c>
      <c r="D775">
        <v>34</v>
      </c>
      <c r="E775" t="s">
        <v>3645</v>
      </c>
      <c r="F775">
        <v>8590</v>
      </c>
      <c r="G775" t="s">
        <v>3646</v>
      </c>
      <c r="H775" t="s">
        <v>1414</v>
      </c>
      <c r="I775" t="s">
        <v>1340</v>
      </c>
    </row>
    <row r="776" spans="1:9" x14ac:dyDescent="0.25">
      <c r="A776">
        <v>775</v>
      </c>
      <c r="B776" t="s">
        <v>3647</v>
      </c>
      <c r="C776" t="s">
        <v>1352</v>
      </c>
      <c r="D776">
        <v>56</v>
      </c>
      <c r="E776" t="s">
        <v>3648</v>
      </c>
      <c r="F776">
        <v>8274</v>
      </c>
      <c r="G776" t="s">
        <v>3649</v>
      </c>
      <c r="H776" t="s">
        <v>1339</v>
      </c>
      <c r="I776" t="s">
        <v>1340</v>
      </c>
    </row>
    <row r="777" spans="1:9" x14ac:dyDescent="0.25">
      <c r="A777">
        <v>776</v>
      </c>
      <c r="B777" t="s">
        <v>3650</v>
      </c>
      <c r="C777" t="s">
        <v>1342</v>
      </c>
      <c r="D777">
        <v>24</v>
      </c>
      <c r="E777" t="s">
        <v>3651</v>
      </c>
      <c r="F777">
        <v>8348</v>
      </c>
      <c r="G777" t="s">
        <v>3652</v>
      </c>
      <c r="H777" t="s">
        <v>1350</v>
      </c>
      <c r="I777" t="s">
        <v>1340</v>
      </c>
    </row>
    <row r="778" spans="1:9" x14ac:dyDescent="0.25">
      <c r="A778">
        <v>777</v>
      </c>
      <c r="B778" t="s">
        <v>3653</v>
      </c>
      <c r="C778" t="s">
        <v>1336</v>
      </c>
      <c r="D778">
        <v>50</v>
      </c>
      <c r="E778" t="s">
        <v>3654</v>
      </c>
      <c r="F778">
        <v>2616</v>
      </c>
      <c r="G778" t="s">
        <v>1413</v>
      </c>
      <c r="H778" t="s">
        <v>1362</v>
      </c>
      <c r="I778" t="s">
        <v>1340</v>
      </c>
    </row>
    <row r="779" spans="1:9" x14ac:dyDescent="0.25">
      <c r="A779">
        <v>778</v>
      </c>
      <c r="B779" t="s">
        <v>3655</v>
      </c>
      <c r="C779" t="s">
        <v>1342</v>
      </c>
      <c r="D779">
        <v>20</v>
      </c>
      <c r="E779" t="s">
        <v>3656</v>
      </c>
      <c r="F779">
        <v>2902</v>
      </c>
      <c r="G779" t="s">
        <v>3657</v>
      </c>
      <c r="H779" t="s">
        <v>1339</v>
      </c>
      <c r="I779" t="s">
        <v>1340</v>
      </c>
    </row>
    <row r="780" spans="1:9" x14ac:dyDescent="0.25">
      <c r="A780">
        <v>779</v>
      </c>
      <c r="B780" t="s">
        <v>3658</v>
      </c>
      <c r="C780" t="s">
        <v>1367</v>
      </c>
      <c r="D780">
        <v>20</v>
      </c>
      <c r="E780" t="s">
        <v>3659</v>
      </c>
      <c r="F780">
        <v>4604</v>
      </c>
      <c r="G780" t="s">
        <v>3660</v>
      </c>
      <c r="H780" t="s">
        <v>1345</v>
      </c>
      <c r="I780" t="s">
        <v>1340</v>
      </c>
    </row>
    <row r="781" spans="1:9" x14ac:dyDescent="0.25">
      <c r="A781">
        <v>780</v>
      </c>
      <c r="B781" t="s">
        <v>3661</v>
      </c>
      <c r="C781" t="s">
        <v>1342</v>
      </c>
      <c r="D781">
        <v>55</v>
      </c>
      <c r="E781" t="s">
        <v>3662</v>
      </c>
      <c r="F781">
        <v>1702</v>
      </c>
      <c r="G781" t="s">
        <v>3663</v>
      </c>
      <c r="H781" t="s">
        <v>1396</v>
      </c>
      <c r="I781" t="s">
        <v>1340</v>
      </c>
    </row>
    <row r="782" spans="1:9" x14ac:dyDescent="0.25">
      <c r="A782">
        <v>781</v>
      </c>
      <c r="B782" t="s">
        <v>3664</v>
      </c>
      <c r="C782" t="s">
        <v>1342</v>
      </c>
      <c r="D782">
        <v>36</v>
      </c>
      <c r="E782" t="s">
        <v>3665</v>
      </c>
      <c r="F782">
        <v>6220</v>
      </c>
      <c r="G782" t="s">
        <v>3666</v>
      </c>
      <c r="H782" t="s">
        <v>1396</v>
      </c>
      <c r="I782" t="s">
        <v>1340</v>
      </c>
    </row>
    <row r="783" spans="1:9" x14ac:dyDescent="0.25">
      <c r="A783">
        <v>782</v>
      </c>
      <c r="B783" t="s">
        <v>3667</v>
      </c>
      <c r="C783" t="s">
        <v>1367</v>
      </c>
      <c r="D783">
        <v>39</v>
      </c>
      <c r="E783" t="s">
        <v>3668</v>
      </c>
      <c r="F783">
        <v>2423</v>
      </c>
      <c r="G783" t="s">
        <v>1836</v>
      </c>
      <c r="H783" t="s">
        <v>1355</v>
      </c>
      <c r="I783" t="s">
        <v>1340</v>
      </c>
    </row>
    <row r="784" spans="1:9" x14ac:dyDescent="0.25">
      <c r="A784">
        <v>783</v>
      </c>
      <c r="B784" t="s">
        <v>3669</v>
      </c>
      <c r="C784" t="s">
        <v>1336</v>
      </c>
      <c r="D784">
        <v>49</v>
      </c>
      <c r="E784" t="s">
        <v>3670</v>
      </c>
      <c r="F784">
        <v>4250</v>
      </c>
      <c r="G784" t="s">
        <v>3671</v>
      </c>
      <c r="H784" t="s">
        <v>1345</v>
      </c>
      <c r="I784" t="s">
        <v>1340</v>
      </c>
    </row>
    <row r="785" spans="1:9" x14ac:dyDescent="0.25">
      <c r="A785">
        <v>784</v>
      </c>
      <c r="B785" t="s">
        <v>3672</v>
      </c>
      <c r="C785" t="s">
        <v>1371</v>
      </c>
      <c r="D785">
        <v>76</v>
      </c>
      <c r="E785" t="s">
        <v>3673</v>
      </c>
      <c r="F785">
        <v>8631</v>
      </c>
      <c r="G785" t="s">
        <v>3674</v>
      </c>
      <c r="H785" t="s">
        <v>1396</v>
      </c>
      <c r="I785" t="s">
        <v>1340</v>
      </c>
    </row>
    <row r="786" spans="1:9" x14ac:dyDescent="0.25">
      <c r="A786">
        <v>785</v>
      </c>
      <c r="B786" t="s">
        <v>3675</v>
      </c>
      <c r="C786" t="s">
        <v>1342</v>
      </c>
      <c r="D786">
        <v>54</v>
      </c>
      <c r="E786" t="s">
        <v>3676</v>
      </c>
      <c r="F786">
        <v>2683</v>
      </c>
      <c r="G786" t="s">
        <v>3677</v>
      </c>
      <c r="H786" t="s">
        <v>1339</v>
      </c>
      <c r="I786" t="s">
        <v>1340</v>
      </c>
    </row>
    <row r="787" spans="1:9" x14ac:dyDescent="0.25">
      <c r="A787">
        <v>786</v>
      </c>
      <c r="B787" t="s">
        <v>3678</v>
      </c>
      <c r="C787" t="s">
        <v>1367</v>
      </c>
      <c r="D787">
        <v>23</v>
      </c>
      <c r="E787" t="s">
        <v>3679</v>
      </c>
      <c r="F787">
        <v>4731</v>
      </c>
      <c r="G787" t="s">
        <v>3680</v>
      </c>
      <c r="H787" t="s">
        <v>1362</v>
      </c>
      <c r="I787" t="s">
        <v>1340</v>
      </c>
    </row>
    <row r="788" spans="1:9" x14ac:dyDescent="0.25">
      <c r="A788">
        <v>787</v>
      </c>
      <c r="B788" t="s">
        <v>3681</v>
      </c>
      <c r="C788" t="s">
        <v>1336</v>
      </c>
      <c r="D788">
        <v>31</v>
      </c>
      <c r="E788" t="s">
        <v>3682</v>
      </c>
      <c r="F788">
        <v>1417</v>
      </c>
      <c r="G788" t="s">
        <v>3683</v>
      </c>
      <c r="H788" t="s">
        <v>1345</v>
      </c>
      <c r="I788" t="s">
        <v>1340</v>
      </c>
    </row>
    <row r="789" spans="1:9" x14ac:dyDescent="0.25">
      <c r="A789">
        <v>788</v>
      </c>
      <c r="B789" t="s">
        <v>3684</v>
      </c>
      <c r="C789" t="s">
        <v>1371</v>
      </c>
      <c r="D789">
        <v>71</v>
      </c>
      <c r="E789" t="s">
        <v>3685</v>
      </c>
      <c r="F789">
        <v>6876</v>
      </c>
      <c r="G789" t="s">
        <v>3686</v>
      </c>
      <c r="H789" t="s">
        <v>1355</v>
      </c>
      <c r="I789" t="s">
        <v>1340</v>
      </c>
    </row>
    <row r="790" spans="1:9" x14ac:dyDescent="0.25">
      <c r="A790">
        <v>789</v>
      </c>
      <c r="B790" t="s">
        <v>3687</v>
      </c>
      <c r="C790" t="s">
        <v>1407</v>
      </c>
      <c r="D790">
        <v>36</v>
      </c>
      <c r="E790" t="s">
        <v>3688</v>
      </c>
      <c r="F790">
        <v>1438</v>
      </c>
      <c r="G790" t="s">
        <v>3689</v>
      </c>
      <c r="H790" t="s">
        <v>1377</v>
      </c>
      <c r="I790" t="s">
        <v>1340</v>
      </c>
    </row>
    <row r="791" spans="1:9" x14ac:dyDescent="0.25">
      <c r="A791">
        <v>790</v>
      </c>
      <c r="B791" t="s">
        <v>3690</v>
      </c>
      <c r="C791" t="s">
        <v>1407</v>
      </c>
      <c r="D791">
        <v>67</v>
      </c>
      <c r="E791" t="s">
        <v>3691</v>
      </c>
      <c r="F791">
        <v>6313</v>
      </c>
      <c r="G791" t="s">
        <v>3692</v>
      </c>
      <c r="H791" t="s">
        <v>1350</v>
      </c>
      <c r="I791" t="s">
        <v>1340</v>
      </c>
    </row>
    <row r="792" spans="1:9" x14ac:dyDescent="0.25">
      <c r="A792">
        <v>791</v>
      </c>
      <c r="B792" t="s">
        <v>3693</v>
      </c>
      <c r="C792" t="s">
        <v>1367</v>
      </c>
      <c r="D792">
        <v>34</v>
      </c>
      <c r="E792" t="s">
        <v>3694</v>
      </c>
      <c r="F792">
        <v>8839</v>
      </c>
      <c r="G792" t="s">
        <v>3695</v>
      </c>
      <c r="H792" t="s">
        <v>1355</v>
      </c>
      <c r="I792" t="s">
        <v>1340</v>
      </c>
    </row>
    <row r="793" spans="1:9" x14ac:dyDescent="0.25">
      <c r="A793">
        <v>792</v>
      </c>
      <c r="B793" t="s">
        <v>3696</v>
      </c>
      <c r="C793" t="s">
        <v>1352</v>
      </c>
      <c r="D793">
        <v>56</v>
      </c>
      <c r="E793" t="s">
        <v>3697</v>
      </c>
      <c r="F793">
        <v>4363</v>
      </c>
      <c r="G793" t="s">
        <v>3698</v>
      </c>
      <c r="H793" t="s">
        <v>1377</v>
      </c>
      <c r="I793" t="s">
        <v>1340</v>
      </c>
    </row>
    <row r="794" spans="1:9" x14ac:dyDescent="0.25">
      <c r="A794">
        <v>793</v>
      </c>
      <c r="B794" t="s">
        <v>3699</v>
      </c>
      <c r="C794" t="s">
        <v>1367</v>
      </c>
      <c r="D794">
        <v>70</v>
      </c>
      <c r="E794" t="s">
        <v>3700</v>
      </c>
      <c r="F794">
        <v>7795</v>
      </c>
      <c r="G794" t="s">
        <v>2930</v>
      </c>
      <c r="H794" t="s">
        <v>1377</v>
      </c>
      <c r="I794" t="s">
        <v>1340</v>
      </c>
    </row>
    <row r="795" spans="1:9" x14ac:dyDescent="0.25">
      <c r="A795">
        <v>794</v>
      </c>
      <c r="B795" t="s">
        <v>3701</v>
      </c>
      <c r="C795" t="s">
        <v>1411</v>
      </c>
      <c r="D795">
        <v>72</v>
      </c>
      <c r="E795" t="s">
        <v>3702</v>
      </c>
      <c r="F795">
        <v>9751</v>
      </c>
      <c r="G795" t="s">
        <v>3703</v>
      </c>
      <c r="H795" t="s">
        <v>1345</v>
      </c>
      <c r="I795" t="s">
        <v>1340</v>
      </c>
    </row>
    <row r="796" spans="1:9" x14ac:dyDescent="0.25">
      <c r="A796">
        <v>795</v>
      </c>
      <c r="B796" t="s">
        <v>3704</v>
      </c>
      <c r="C796" t="s">
        <v>1367</v>
      </c>
      <c r="D796">
        <v>49</v>
      </c>
      <c r="E796" t="s">
        <v>3705</v>
      </c>
      <c r="F796">
        <v>1712</v>
      </c>
      <c r="G796" t="s">
        <v>3706</v>
      </c>
      <c r="H796" t="s">
        <v>1350</v>
      </c>
      <c r="I796" t="s">
        <v>1340</v>
      </c>
    </row>
    <row r="797" spans="1:9" x14ac:dyDescent="0.25">
      <c r="A797">
        <v>796</v>
      </c>
      <c r="B797" t="s">
        <v>3707</v>
      </c>
      <c r="C797" t="s">
        <v>1347</v>
      </c>
      <c r="D797">
        <v>26</v>
      </c>
      <c r="E797" t="s">
        <v>3708</v>
      </c>
      <c r="F797">
        <v>7192</v>
      </c>
      <c r="G797" t="s">
        <v>3709</v>
      </c>
      <c r="H797" t="s">
        <v>1355</v>
      </c>
      <c r="I797" t="s">
        <v>1340</v>
      </c>
    </row>
    <row r="798" spans="1:9" x14ac:dyDescent="0.25">
      <c r="A798">
        <v>797</v>
      </c>
      <c r="B798" t="s">
        <v>3710</v>
      </c>
      <c r="C798" t="s">
        <v>1336</v>
      </c>
      <c r="D798">
        <v>32</v>
      </c>
      <c r="E798" t="s">
        <v>3711</v>
      </c>
      <c r="F798">
        <v>6714</v>
      </c>
      <c r="G798" t="s">
        <v>3712</v>
      </c>
      <c r="H798" t="s">
        <v>1355</v>
      </c>
      <c r="I798" t="s">
        <v>1340</v>
      </c>
    </row>
    <row r="799" spans="1:9" x14ac:dyDescent="0.25">
      <c r="A799">
        <v>798</v>
      </c>
      <c r="B799" t="s">
        <v>3713</v>
      </c>
      <c r="C799" t="s">
        <v>1367</v>
      </c>
      <c r="D799">
        <v>56</v>
      </c>
      <c r="E799" t="s">
        <v>3714</v>
      </c>
      <c r="F799">
        <v>6531</v>
      </c>
      <c r="G799" t="s">
        <v>3715</v>
      </c>
      <c r="H799" t="s">
        <v>1350</v>
      </c>
      <c r="I799" t="s">
        <v>1340</v>
      </c>
    </row>
    <row r="800" spans="1:9" x14ac:dyDescent="0.25">
      <c r="A800">
        <v>799</v>
      </c>
      <c r="B800" t="s">
        <v>3716</v>
      </c>
      <c r="C800" t="s">
        <v>1347</v>
      </c>
      <c r="D800">
        <v>67</v>
      </c>
      <c r="E800" t="s">
        <v>3717</v>
      </c>
      <c r="F800">
        <v>8786</v>
      </c>
      <c r="G800" t="s">
        <v>3718</v>
      </c>
      <c r="H800" t="s">
        <v>1362</v>
      </c>
      <c r="I800" t="s">
        <v>1340</v>
      </c>
    </row>
    <row r="801" spans="1:9" x14ac:dyDescent="0.25">
      <c r="A801">
        <v>800</v>
      </c>
      <c r="B801" t="s">
        <v>3719</v>
      </c>
      <c r="C801" t="s">
        <v>1352</v>
      </c>
      <c r="D801">
        <v>49</v>
      </c>
      <c r="E801" t="s">
        <v>3720</v>
      </c>
      <c r="F801">
        <v>4505</v>
      </c>
      <c r="G801" t="s">
        <v>3721</v>
      </c>
      <c r="H801" t="s">
        <v>1355</v>
      </c>
      <c r="I801" t="s">
        <v>1340</v>
      </c>
    </row>
    <row r="802" spans="1:9" x14ac:dyDescent="0.25">
      <c r="A802">
        <v>801</v>
      </c>
      <c r="B802" t="s">
        <v>3722</v>
      </c>
      <c r="C802" t="s">
        <v>1336</v>
      </c>
      <c r="D802">
        <v>64</v>
      </c>
      <c r="E802" t="s">
        <v>3723</v>
      </c>
      <c r="F802">
        <v>3128</v>
      </c>
      <c r="G802" t="s">
        <v>3724</v>
      </c>
      <c r="H802" t="s">
        <v>1350</v>
      </c>
      <c r="I802" t="s">
        <v>1340</v>
      </c>
    </row>
    <row r="803" spans="1:9" x14ac:dyDescent="0.25">
      <c r="A803">
        <v>802</v>
      </c>
      <c r="B803" t="s">
        <v>3725</v>
      </c>
      <c r="C803" t="s">
        <v>1336</v>
      </c>
      <c r="D803">
        <v>72</v>
      </c>
      <c r="E803" t="s">
        <v>3726</v>
      </c>
      <c r="F803">
        <v>749</v>
      </c>
      <c r="G803" t="s">
        <v>3727</v>
      </c>
      <c r="H803" t="s">
        <v>1339</v>
      </c>
      <c r="I803" t="s">
        <v>1340</v>
      </c>
    </row>
    <row r="804" spans="1:9" x14ac:dyDescent="0.25">
      <c r="A804">
        <v>803</v>
      </c>
      <c r="B804" t="s">
        <v>3728</v>
      </c>
      <c r="C804" t="s">
        <v>1352</v>
      </c>
      <c r="D804">
        <v>68</v>
      </c>
      <c r="E804" t="s">
        <v>3729</v>
      </c>
      <c r="F804">
        <v>8377</v>
      </c>
      <c r="G804" t="s">
        <v>3730</v>
      </c>
      <c r="H804" t="s">
        <v>1350</v>
      </c>
      <c r="I804" t="s">
        <v>1340</v>
      </c>
    </row>
    <row r="805" spans="1:9" x14ac:dyDescent="0.25">
      <c r="A805">
        <v>804</v>
      </c>
      <c r="B805" t="s">
        <v>3731</v>
      </c>
      <c r="C805" t="s">
        <v>1411</v>
      </c>
      <c r="D805">
        <v>58</v>
      </c>
      <c r="E805" t="s">
        <v>3732</v>
      </c>
      <c r="F805">
        <v>8746</v>
      </c>
      <c r="G805" t="s">
        <v>3733</v>
      </c>
      <c r="H805" t="s">
        <v>1362</v>
      </c>
      <c r="I805" t="s">
        <v>1340</v>
      </c>
    </row>
    <row r="806" spans="1:9" x14ac:dyDescent="0.25">
      <c r="A806">
        <v>805</v>
      </c>
      <c r="B806" t="s">
        <v>3734</v>
      </c>
      <c r="C806" t="s">
        <v>1411</v>
      </c>
      <c r="D806">
        <v>59</v>
      </c>
      <c r="E806" t="s">
        <v>3735</v>
      </c>
      <c r="F806">
        <v>9609</v>
      </c>
      <c r="G806" t="s">
        <v>3736</v>
      </c>
      <c r="H806" t="s">
        <v>1350</v>
      </c>
      <c r="I806" t="s">
        <v>1340</v>
      </c>
    </row>
    <row r="807" spans="1:9" x14ac:dyDescent="0.25">
      <c r="A807">
        <v>806</v>
      </c>
      <c r="B807" t="s">
        <v>3737</v>
      </c>
      <c r="C807" t="s">
        <v>1371</v>
      </c>
      <c r="D807">
        <v>79</v>
      </c>
      <c r="E807" t="s">
        <v>3738</v>
      </c>
      <c r="F807">
        <v>1265</v>
      </c>
      <c r="G807" t="s">
        <v>3739</v>
      </c>
      <c r="H807" t="s">
        <v>1414</v>
      </c>
      <c r="I807" t="s">
        <v>1340</v>
      </c>
    </row>
    <row r="808" spans="1:9" x14ac:dyDescent="0.25">
      <c r="A808">
        <v>807</v>
      </c>
      <c r="B808" t="s">
        <v>3740</v>
      </c>
      <c r="C808" t="s">
        <v>1347</v>
      </c>
      <c r="D808">
        <v>26</v>
      </c>
      <c r="E808" t="s">
        <v>3741</v>
      </c>
      <c r="F808">
        <v>953</v>
      </c>
      <c r="G808" t="s">
        <v>3742</v>
      </c>
      <c r="H808" t="s">
        <v>1355</v>
      </c>
      <c r="I808" t="s">
        <v>1340</v>
      </c>
    </row>
    <row r="809" spans="1:9" x14ac:dyDescent="0.25">
      <c r="A809">
        <v>808</v>
      </c>
      <c r="B809" t="s">
        <v>3743</v>
      </c>
      <c r="C809" t="s">
        <v>1352</v>
      </c>
      <c r="D809">
        <v>35</v>
      </c>
      <c r="E809" t="s">
        <v>3744</v>
      </c>
      <c r="F809">
        <v>4197</v>
      </c>
      <c r="G809" t="s">
        <v>3745</v>
      </c>
      <c r="H809" t="s">
        <v>1377</v>
      </c>
      <c r="I809" t="s">
        <v>1340</v>
      </c>
    </row>
    <row r="810" spans="1:9" x14ac:dyDescent="0.25">
      <c r="A810">
        <v>809</v>
      </c>
      <c r="B810" t="s">
        <v>3746</v>
      </c>
      <c r="C810" t="s">
        <v>1352</v>
      </c>
      <c r="D810">
        <v>76</v>
      </c>
      <c r="E810" t="s">
        <v>3747</v>
      </c>
      <c r="F810">
        <v>8563</v>
      </c>
      <c r="G810" t="s">
        <v>3748</v>
      </c>
      <c r="H810" t="s">
        <v>1414</v>
      </c>
      <c r="I810" t="s">
        <v>1340</v>
      </c>
    </row>
    <row r="811" spans="1:9" x14ac:dyDescent="0.25">
      <c r="A811">
        <v>810</v>
      </c>
      <c r="B811" t="s">
        <v>3749</v>
      </c>
      <c r="C811" t="s">
        <v>1411</v>
      </c>
      <c r="D811">
        <v>21</v>
      </c>
      <c r="E811" t="s">
        <v>3750</v>
      </c>
      <c r="F811">
        <v>2355</v>
      </c>
      <c r="G811" t="s">
        <v>3751</v>
      </c>
      <c r="H811" t="s">
        <v>1350</v>
      </c>
      <c r="I811" t="s">
        <v>1340</v>
      </c>
    </row>
    <row r="812" spans="1:9" x14ac:dyDescent="0.25">
      <c r="A812">
        <v>811</v>
      </c>
      <c r="B812" t="s">
        <v>3752</v>
      </c>
      <c r="C812" t="s">
        <v>1347</v>
      </c>
      <c r="D812">
        <v>72</v>
      </c>
      <c r="E812" t="s">
        <v>3753</v>
      </c>
      <c r="F812">
        <v>1781</v>
      </c>
      <c r="G812" t="s">
        <v>3754</v>
      </c>
      <c r="H812" t="s">
        <v>1414</v>
      </c>
      <c r="I812" t="s">
        <v>1340</v>
      </c>
    </row>
    <row r="813" spans="1:9" x14ac:dyDescent="0.25">
      <c r="A813">
        <v>812</v>
      </c>
      <c r="B813" t="s">
        <v>3755</v>
      </c>
      <c r="C813" t="s">
        <v>1371</v>
      </c>
      <c r="D813">
        <v>28</v>
      </c>
      <c r="E813" t="s">
        <v>3756</v>
      </c>
      <c r="F813">
        <v>3736</v>
      </c>
      <c r="G813" t="s">
        <v>3757</v>
      </c>
      <c r="H813" t="s">
        <v>1377</v>
      </c>
      <c r="I813" t="s">
        <v>1340</v>
      </c>
    </row>
    <row r="814" spans="1:9" x14ac:dyDescent="0.25">
      <c r="A814">
        <v>813</v>
      </c>
      <c r="B814" t="s">
        <v>3758</v>
      </c>
      <c r="C814" t="s">
        <v>1371</v>
      </c>
      <c r="D814">
        <v>62</v>
      </c>
      <c r="E814" t="s">
        <v>3759</v>
      </c>
      <c r="F814">
        <v>372</v>
      </c>
      <c r="G814" t="s">
        <v>3760</v>
      </c>
      <c r="H814" t="s">
        <v>1362</v>
      </c>
      <c r="I814" t="s">
        <v>1340</v>
      </c>
    </row>
    <row r="815" spans="1:9" x14ac:dyDescent="0.25">
      <c r="A815">
        <v>814</v>
      </c>
      <c r="B815" t="s">
        <v>3761</v>
      </c>
      <c r="C815" t="s">
        <v>1411</v>
      </c>
      <c r="D815">
        <v>46</v>
      </c>
      <c r="E815" t="s">
        <v>3762</v>
      </c>
      <c r="F815">
        <v>7741</v>
      </c>
      <c r="G815" t="s">
        <v>3763</v>
      </c>
      <c r="H815" t="s">
        <v>1339</v>
      </c>
      <c r="I815" t="s">
        <v>1340</v>
      </c>
    </row>
    <row r="816" spans="1:9" x14ac:dyDescent="0.25">
      <c r="A816">
        <v>815</v>
      </c>
      <c r="B816" t="s">
        <v>3764</v>
      </c>
      <c r="C816" t="s">
        <v>1336</v>
      </c>
      <c r="D816">
        <v>34</v>
      </c>
      <c r="E816" t="s">
        <v>3765</v>
      </c>
      <c r="F816">
        <v>8626</v>
      </c>
      <c r="G816" t="s">
        <v>3766</v>
      </c>
      <c r="H816" t="s">
        <v>1345</v>
      </c>
      <c r="I816" t="s">
        <v>1340</v>
      </c>
    </row>
    <row r="817" spans="1:9" x14ac:dyDescent="0.25">
      <c r="A817">
        <v>816</v>
      </c>
      <c r="B817" t="s">
        <v>3767</v>
      </c>
      <c r="C817" t="s">
        <v>1342</v>
      </c>
      <c r="D817">
        <v>23</v>
      </c>
      <c r="E817" t="s">
        <v>3768</v>
      </c>
      <c r="F817">
        <v>7131</v>
      </c>
      <c r="G817" t="s">
        <v>3769</v>
      </c>
      <c r="H817" t="s">
        <v>1396</v>
      </c>
      <c r="I817" t="s">
        <v>1340</v>
      </c>
    </row>
    <row r="818" spans="1:9" x14ac:dyDescent="0.25">
      <c r="A818">
        <v>817</v>
      </c>
      <c r="B818" t="s">
        <v>3770</v>
      </c>
      <c r="C818" t="s">
        <v>1347</v>
      </c>
      <c r="D818">
        <v>45</v>
      </c>
      <c r="E818" t="s">
        <v>3771</v>
      </c>
      <c r="F818">
        <v>2166</v>
      </c>
      <c r="G818" t="s">
        <v>3772</v>
      </c>
      <c r="H818" t="s">
        <v>1414</v>
      </c>
      <c r="I818" t="s">
        <v>1340</v>
      </c>
    </row>
    <row r="819" spans="1:9" x14ac:dyDescent="0.25">
      <c r="A819">
        <v>818</v>
      </c>
      <c r="B819" t="s">
        <v>3773</v>
      </c>
      <c r="C819" t="s">
        <v>1347</v>
      </c>
      <c r="D819">
        <v>59</v>
      </c>
      <c r="E819" t="s">
        <v>3774</v>
      </c>
      <c r="F819">
        <v>3302</v>
      </c>
      <c r="G819" t="s">
        <v>3775</v>
      </c>
      <c r="H819" t="s">
        <v>1377</v>
      </c>
      <c r="I819" t="s">
        <v>1340</v>
      </c>
    </row>
    <row r="820" spans="1:9" x14ac:dyDescent="0.25">
      <c r="A820">
        <v>819</v>
      </c>
      <c r="B820" t="s">
        <v>3776</v>
      </c>
      <c r="C820" t="s">
        <v>1342</v>
      </c>
      <c r="D820">
        <v>56</v>
      </c>
      <c r="E820" t="s">
        <v>3777</v>
      </c>
      <c r="F820">
        <v>246</v>
      </c>
      <c r="G820" t="s">
        <v>3778</v>
      </c>
      <c r="H820" t="s">
        <v>1355</v>
      </c>
      <c r="I820" t="s">
        <v>1340</v>
      </c>
    </row>
    <row r="821" spans="1:9" x14ac:dyDescent="0.25">
      <c r="A821">
        <v>820</v>
      </c>
      <c r="B821" t="s">
        <v>3779</v>
      </c>
      <c r="C821" t="s">
        <v>1371</v>
      </c>
      <c r="D821">
        <v>26</v>
      </c>
      <c r="E821" t="s">
        <v>3780</v>
      </c>
      <c r="F821">
        <v>8014</v>
      </c>
      <c r="G821" t="s">
        <v>3781</v>
      </c>
      <c r="H821" t="s">
        <v>1355</v>
      </c>
      <c r="I821" t="s">
        <v>1340</v>
      </c>
    </row>
    <row r="822" spans="1:9" x14ac:dyDescent="0.25">
      <c r="A822">
        <v>821</v>
      </c>
      <c r="B822" t="s">
        <v>3782</v>
      </c>
      <c r="C822" t="s">
        <v>1367</v>
      </c>
      <c r="D822">
        <v>74</v>
      </c>
      <c r="E822" t="s">
        <v>3783</v>
      </c>
      <c r="F822">
        <v>4607</v>
      </c>
      <c r="G822" t="s">
        <v>3784</v>
      </c>
      <c r="H822" t="s">
        <v>1350</v>
      </c>
      <c r="I822" t="s">
        <v>1340</v>
      </c>
    </row>
    <row r="823" spans="1:9" x14ac:dyDescent="0.25">
      <c r="A823">
        <v>822</v>
      </c>
      <c r="B823" t="s">
        <v>3785</v>
      </c>
      <c r="C823" t="s">
        <v>1367</v>
      </c>
      <c r="D823">
        <v>59</v>
      </c>
      <c r="E823" t="s">
        <v>3786</v>
      </c>
      <c r="F823">
        <v>2588</v>
      </c>
      <c r="G823" t="s">
        <v>3787</v>
      </c>
      <c r="H823" t="s">
        <v>1345</v>
      </c>
      <c r="I823" t="s">
        <v>1340</v>
      </c>
    </row>
    <row r="824" spans="1:9" x14ac:dyDescent="0.25">
      <c r="A824">
        <v>823</v>
      </c>
      <c r="B824" t="s">
        <v>3788</v>
      </c>
      <c r="C824" t="s">
        <v>1407</v>
      </c>
      <c r="D824">
        <v>41</v>
      </c>
      <c r="E824" t="s">
        <v>3789</v>
      </c>
      <c r="F824">
        <v>4450</v>
      </c>
      <c r="G824" t="s">
        <v>3790</v>
      </c>
      <c r="H824" t="s">
        <v>1355</v>
      </c>
      <c r="I824" t="s">
        <v>1340</v>
      </c>
    </row>
    <row r="825" spans="1:9" x14ac:dyDescent="0.25">
      <c r="A825">
        <v>824</v>
      </c>
      <c r="B825" t="s">
        <v>3791</v>
      </c>
      <c r="C825" t="s">
        <v>1342</v>
      </c>
      <c r="D825">
        <v>45</v>
      </c>
      <c r="E825" t="s">
        <v>3792</v>
      </c>
      <c r="F825">
        <v>2025</v>
      </c>
      <c r="G825" t="s">
        <v>3793</v>
      </c>
      <c r="H825" t="s">
        <v>1414</v>
      </c>
      <c r="I825" t="s">
        <v>1340</v>
      </c>
    </row>
    <row r="826" spans="1:9" x14ac:dyDescent="0.25">
      <c r="A826">
        <v>825</v>
      </c>
      <c r="B826" t="s">
        <v>3794</v>
      </c>
      <c r="C826" t="s">
        <v>1371</v>
      </c>
      <c r="D826">
        <v>46</v>
      </c>
      <c r="E826" t="s">
        <v>3795</v>
      </c>
      <c r="F826">
        <v>9750</v>
      </c>
      <c r="G826" t="s">
        <v>3796</v>
      </c>
      <c r="H826" t="s">
        <v>1414</v>
      </c>
      <c r="I826" t="s">
        <v>1340</v>
      </c>
    </row>
    <row r="827" spans="1:9" x14ac:dyDescent="0.25">
      <c r="A827">
        <v>826</v>
      </c>
      <c r="B827" t="s">
        <v>3797</v>
      </c>
      <c r="C827" t="s">
        <v>1407</v>
      </c>
      <c r="D827">
        <v>55</v>
      </c>
      <c r="E827" t="s">
        <v>3798</v>
      </c>
      <c r="F827">
        <v>3216</v>
      </c>
      <c r="G827" t="s">
        <v>3799</v>
      </c>
      <c r="H827" t="s">
        <v>1377</v>
      </c>
      <c r="I827" t="s">
        <v>1340</v>
      </c>
    </row>
    <row r="828" spans="1:9" x14ac:dyDescent="0.25">
      <c r="A828">
        <v>827</v>
      </c>
      <c r="B828" t="s">
        <v>3800</v>
      </c>
      <c r="C828" t="s">
        <v>1367</v>
      </c>
      <c r="D828">
        <v>37</v>
      </c>
      <c r="E828" t="s">
        <v>3801</v>
      </c>
      <c r="F828">
        <v>9243</v>
      </c>
      <c r="G828" t="s">
        <v>3802</v>
      </c>
      <c r="H828" t="s">
        <v>1414</v>
      </c>
      <c r="I828" t="s">
        <v>1340</v>
      </c>
    </row>
    <row r="829" spans="1:9" x14ac:dyDescent="0.25">
      <c r="A829">
        <v>828</v>
      </c>
      <c r="B829" t="s">
        <v>3803</v>
      </c>
      <c r="C829" t="s">
        <v>1336</v>
      </c>
      <c r="D829">
        <v>57</v>
      </c>
      <c r="E829" t="s">
        <v>3804</v>
      </c>
      <c r="F829">
        <v>6351</v>
      </c>
      <c r="G829" t="s">
        <v>3805</v>
      </c>
      <c r="H829" t="s">
        <v>1355</v>
      </c>
      <c r="I829" t="s">
        <v>1340</v>
      </c>
    </row>
    <row r="830" spans="1:9" x14ac:dyDescent="0.25">
      <c r="A830">
        <v>829</v>
      </c>
      <c r="B830" t="s">
        <v>3806</v>
      </c>
      <c r="C830" t="s">
        <v>1411</v>
      </c>
      <c r="D830">
        <v>39</v>
      </c>
      <c r="E830" t="s">
        <v>3807</v>
      </c>
      <c r="F830">
        <v>6924</v>
      </c>
      <c r="G830" t="s">
        <v>3808</v>
      </c>
      <c r="H830" t="s">
        <v>1396</v>
      </c>
      <c r="I830" t="s">
        <v>1340</v>
      </c>
    </row>
    <row r="831" spans="1:9" x14ac:dyDescent="0.25">
      <c r="A831">
        <v>830</v>
      </c>
      <c r="B831" t="s">
        <v>3809</v>
      </c>
      <c r="C831" t="s">
        <v>1371</v>
      </c>
      <c r="D831">
        <v>46</v>
      </c>
      <c r="E831" t="s">
        <v>3810</v>
      </c>
      <c r="F831">
        <v>6477</v>
      </c>
      <c r="G831" t="s">
        <v>3811</v>
      </c>
      <c r="H831" t="s">
        <v>1345</v>
      </c>
      <c r="I831" t="s">
        <v>1340</v>
      </c>
    </row>
    <row r="832" spans="1:9" x14ac:dyDescent="0.25">
      <c r="A832">
        <v>831</v>
      </c>
      <c r="B832" t="s">
        <v>3812</v>
      </c>
      <c r="C832" t="s">
        <v>1371</v>
      </c>
      <c r="D832">
        <v>30</v>
      </c>
      <c r="E832" t="s">
        <v>3813</v>
      </c>
      <c r="F832">
        <v>8558</v>
      </c>
      <c r="G832" t="s">
        <v>3814</v>
      </c>
      <c r="H832" t="s">
        <v>1345</v>
      </c>
      <c r="I832" t="s">
        <v>1340</v>
      </c>
    </row>
    <row r="833" spans="1:9" x14ac:dyDescent="0.25">
      <c r="A833">
        <v>832</v>
      </c>
      <c r="B833" t="s">
        <v>3815</v>
      </c>
      <c r="C833" t="s">
        <v>1407</v>
      </c>
      <c r="D833">
        <v>37</v>
      </c>
      <c r="E833" t="s">
        <v>3816</v>
      </c>
      <c r="F833">
        <v>4181</v>
      </c>
      <c r="G833" t="s">
        <v>3817</v>
      </c>
      <c r="H833" t="s">
        <v>1350</v>
      </c>
      <c r="I833" t="s">
        <v>1340</v>
      </c>
    </row>
    <row r="834" spans="1:9" x14ac:dyDescent="0.25">
      <c r="A834">
        <v>833</v>
      </c>
      <c r="B834" t="s">
        <v>3818</v>
      </c>
      <c r="C834" t="s">
        <v>1407</v>
      </c>
      <c r="D834">
        <v>27</v>
      </c>
      <c r="E834" t="s">
        <v>3819</v>
      </c>
      <c r="F834">
        <v>8559</v>
      </c>
      <c r="G834" t="s">
        <v>3820</v>
      </c>
      <c r="H834" t="s">
        <v>1377</v>
      </c>
      <c r="I834" t="s">
        <v>1340</v>
      </c>
    </row>
    <row r="835" spans="1:9" x14ac:dyDescent="0.25">
      <c r="A835">
        <v>834</v>
      </c>
      <c r="B835" t="s">
        <v>3821</v>
      </c>
      <c r="C835" t="s">
        <v>1411</v>
      </c>
      <c r="D835">
        <v>61</v>
      </c>
      <c r="E835" t="s">
        <v>3822</v>
      </c>
      <c r="F835">
        <v>2848</v>
      </c>
      <c r="G835" t="s">
        <v>3823</v>
      </c>
      <c r="H835" t="s">
        <v>1362</v>
      </c>
      <c r="I835" t="s">
        <v>1340</v>
      </c>
    </row>
    <row r="836" spans="1:9" x14ac:dyDescent="0.25">
      <c r="A836">
        <v>835</v>
      </c>
      <c r="B836" t="s">
        <v>3824</v>
      </c>
      <c r="C836" t="s">
        <v>1347</v>
      </c>
      <c r="D836">
        <v>25</v>
      </c>
      <c r="E836" t="s">
        <v>3825</v>
      </c>
      <c r="F836">
        <v>6147</v>
      </c>
      <c r="G836" t="s">
        <v>3826</v>
      </c>
      <c r="H836" t="s">
        <v>1345</v>
      </c>
      <c r="I836" t="s">
        <v>1340</v>
      </c>
    </row>
    <row r="837" spans="1:9" x14ac:dyDescent="0.25">
      <c r="A837">
        <v>836</v>
      </c>
      <c r="B837" t="s">
        <v>3827</v>
      </c>
      <c r="C837" t="s">
        <v>1407</v>
      </c>
      <c r="D837">
        <v>29</v>
      </c>
      <c r="E837" t="s">
        <v>3828</v>
      </c>
      <c r="F837">
        <v>3342</v>
      </c>
      <c r="G837" t="s">
        <v>3829</v>
      </c>
      <c r="H837" t="s">
        <v>1355</v>
      </c>
      <c r="I837" t="s">
        <v>1340</v>
      </c>
    </row>
    <row r="838" spans="1:9" x14ac:dyDescent="0.25">
      <c r="A838">
        <v>837</v>
      </c>
      <c r="B838" t="s">
        <v>3830</v>
      </c>
      <c r="C838" t="s">
        <v>1407</v>
      </c>
      <c r="D838">
        <v>53</v>
      </c>
      <c r="E838" t="s">
        <v>3831</v>
      </c>
      <c r="F838">
        <v>8542</v>
      </c>
      <c r="G838" t="s">
        <v>3698</v>
      </c>
      <c r="H838" t="s">
        <v>1339</v>
      </c>
      <c r="I838" t="s">
        <v>1340</v>
      </c>
    </row>
    <row r="839" spans="1:9" x14ac:dyDescent="0.25">
      <c r="A839">
        <v>838</v>
      </c>
      <c r="B839" t="s">
        <v>3832</v>
      </c>
      <c r="C839" t="s">
        <v>1407</v>
      </c>
      <c r="D839">
        <v>44</v>
      </c>
      <c r="E839" t="s">
        <v>3833</v>
      </c>
      <c r="F839">
        <v>5552</v>
      </c>
      <c r="G839" t="s">
        <v>3834</v>
      </c>
      <c r="H839" t="s">
        <v>1362</v>
      </c>
      <c r="I839" t="s">
        <v>1340</v>
      </c>
    </row>
    <row r="840" spans="1:9" x14ac:dyDescent="0.25">
      <c r="A840">
        <v>839</v>
      </c>
      <c r="B840" t="s">
        <v>3835</v>
      </c>
      <c r="C840" t="s">
        <v>1336</v>
      </c>
      <c r="D840">
        <v>20</v>
      </c>
      <c r="E840" t="s">
        <v>3836</v>
      </c>
      <c r="F840">
        <v>9673</v>
      </c>
      <c r="G840" t="s">
        <v>3837</v>
      </c>
      <c r="H840" t="s">
        <v>1339</v>
      </c>
      <c r="I840" t="s">
        <v>1340</v>
      </c>
    </row>
    <row r="841" spans="1:9" x14ac:dyDescent="0.25">
      <c r="A841">
        <v>840</v>
      </c>
      <c r="B841" t="s">
        <v>3838</v>
      </c>
      <c r="C841" t="s">
        <v>1367</v>
      </c>
      <c r="D841">
        <v>25</v>
      </c>
      <c r="E841" t="s">
        <v>3839</v>
      </c>
      <c r="F841">
        <v>9366</v>
      </c>
      <c r="G841" t="s">
        <v>3840</v>
      </c>
      <c r="H841" t="s">
        <v>1377</v>
      </c>
      <c r="I841" t="s">
        <v>1340</v>
      </c>
    </row>
    <row r="842" spans="1:9" x14ac:dyDescent="0.25">
      <c r="A842">
        <v>841</v>
      </c>
      <c r="B842" t="s">
        <v>3841</v>
      </c>
      <c r="C842" t="s">
        <v>1347</v>
      </c>
      <c r="D842">
        <v>23</v>
      </c>
      <c r="E842" t="s">
        <v>3842</v>
      </c>
      <c r="F842">
        <v>9273</v>
      </c>
      <c r="G842" t="s">
        <v>3843</v>
      </c>
      <c r="H842" t="s">
        <v>1377</v>
      </c>
      <c r="I842" t="s">
        <v>1340</v>
      </c>
    </row>
    <row r="843" spans="1:9" x14ac:dyDescent="0.25">
      <c r="A843">
        <v>842</v>
      </c>
      <c r="B843" t="s">
        <v>3844</v>
      </c>
      <c r="C843" t="s">
        <v>1347</v>
      </c>
      <c r="D843">
        <v>70</v>
      </c>
      <c r="E843" t="s">
        <v>3845</v>
      </c>
      <c r="F843">
        <v>8388</v>
      </c>
      <c r="G843" t="s">
        <v>3846</v>
      </c>
      <c r="H843" t="s">
        <v>1377</v>
      </c>
      <c r="I843" t="s">
        <v>1340</v>
      </c>
    </row>
    <row r="844" spans="1:9" x14ac:dyDescent="0.25">
      <c r="A844">
        <v>843</v>
      </c>
      <c r="B844" t="s">
        <v>3847</v>
      </c>
      <c r="C844" t="s">
        <v>1407</v>
      </c>
      <c r="D844">
        <v>23</v>
      </c>
      <c r="E844" t="s">
        <v>3848</v>
      </c>
      <c r="F844">
        <v>6272</v>
      </c>
      <c r="G844" t="s">
        <v>3849</v>
      </c>
      <c r="H844" t="s">
        <v>1345</v>
      </c>
      <c r="I844" t="s">
        <v>1340</v>
      </c>
    </row>
    <row r="845" spans="1:9" x14ac:dyDescent="0.25">
      <c r="A845">
        <v>844</v>
      </c>
      <c r="B845" t="s">
        <v>3850</v>
      </c>
      <c r="C845" t="s">
        <v>1407</v>
      </c>
      <c r="D845">
        <v>63</v>
      </c>
      <c r="E845" t="s">
        <v>3851</v>
      </c>
      <c r="F845">
        <v>2754</v>
      </c>
      <c r="G845" t="s">
        <v>3852</v>
      </c>
      <c r="H845" t="s">
        <v>1345</v>
      </c>
      <c r="I845" t="s">
        <v>1340</v>
      </c>
    </row>
    <row r="846" spans="1:9" x14ac:dyDescent="0.25">
      <c r="A846">
        <v>845</v>
      </c>
      <c r="B846" t="s">
        <v>3853</v>
      </c>
      <c r="C846" t="s">
        <v>1367</v>
      </c>
      <c r="D846">
        <v>53</v>
      </c>
      <c r="E846" t="s">
        <v>3854</v>
      </c>
      <c r="F846">
        <v>51</v>
      </c>
      <c r="G846" t="s">
        <v>3855</v>
      </c>
      <c r="H846" t="s">
        <v>1345</v>
      </c>
      <c r="I846" t="s">
        <v>1340</v>
      </c>
    </row>
    <row r="847" spans="1:9" x14ac:dyDescent="0.25">
      <c r="A847">
        <v>846</v>
      </c>
      <c r="B847" t="s">
        <v>3856</v>
      </c>
      <c r="C847" t="s">
        <v>1342</v>
      </c>
      <c r="D847">
        <v>72</v>
      </c>
      <c r="E847" t="s">
        <v>3857</v>
      </c>
      <c r="F847">
        <v>6634</v>
      </c>
      <c r="G847" t="s">
        <v>3858</v>
      </c>
      <c r="H847" t="s">
        <v>1396</v>
      </c>
      <c r="I847" t="s">
        <v>1340</v>
      </c>
    </row>
    <row r="848" spans="1:9" x14ac:dyDescent="0.25">
      <c r="A848">
        <v>847</v>
      </c>
      <c r="B848" t="s">
        <v>3859</v>
      </c>
      <c r="C848" t="s">
        <v>1367</v>
      </c>
      <c r="D848">
        <v>61</v>
      </c>
      <c r="E848" t="s">
        <v>3860</v>
      </c>
      <c r="F848">
        <v>722</v>
      </c>
      <c r="G848" t="s">
        <v>3861</v>
      </c>
      <c r="H848" t="s">
        <v>1377</v>
      </c>
      <c r="I848" t="s">
        <v>1340</v>
      </c>
    </row>
    <row r="849" spans="1:9" x14ac:dyDescent="0.25">
      <c r="A849">
        <v>848</v>
      </c>
      <c r="B849" t="s">
        <v>3862</v>
      </c>
      <c r="C849" t="s">
        <v>1371</v>
      </c>
      <c r="D849">
        <v>38</v>
      </c>
      <c r="E849" t="s">
        <v>3863</v>
      </c>
      <c r="F849">
        <v>1092</v>
      </c>
      <c r="G849" t="s">
        <v>3864</v>
      </c>
      <c r="H849" t="s">
        <v>1396</v>
      </c>
      <c r="I849" t="s">
        <v>1340</v>
      </c>
    </row>
    <row r="850" spans="1:9" x14ac:dyDescent="0.25">
      <c r="A850">
        <v>849</v>
      </c>
      <c r="B850" t="s">
        <v>3865</v>
      </c>
      <c r="C850" t="s">
        <v>1371</v>
      </c>
      <c r="D850">
        <v>29</v>
      </c>
      <c r="E850" t="s">
        <v>3866</v>
      </c>
      <c r="F850">
        <v>8453</v>
      </c>
      <c r="G850" t="s">
        <v>3867</v>
      </c>
      <c r="H850" t="s">
        <v>1362</v>
      </c>
      <c r="I850" t="s">
        <v>1340</v>
      </c>
    </row>
    <row r="851" spans="1:9" x14ac:dyDescent="0.25">
      <c r="A851">
        <v>850</v>
      </c>
      <c r="B851" t="s">
        <v>3868</v>
      </c>
      <c r="C851" t="s">
        <v>1371</v>
      </c>
      <c r="D851">
        <v>55</v>
      </c>
      <c r="E851" t="s">
        <v>3869</v>
      </c>
      <c r="F851">
        <v>9923</v>
      </c>
      <c r="G851" t="s">
        <v>3870</v>
      </c>
      <c r="H851" t="s">
        <v>1362</v>
      </c>
      <c r="I851" t="s">
        <v>1340</v>
      </c>
    </row>
    <row r="852" spans="1:9" x14ac:dyDescent="0.25">
      <c r="A852">
        <v>851</v>
      </c>
      <c r="B852" t="s">
        <v>3871</v>
      </c>
      <c r="C852" t="s">
        <v>1411</v>
      </c>
      <c r="D852">
        <v>71</v>
      </c>
      <c r="E852" t="s">
        <v>3872</v>
      </c>
      <c r="F852">
        <v>6648</v>
      </c>
      <c r="G852" t="s">
        <v>3873</v>
      </c>
      <c r="H852" t="s">
        <v>1350</v>
      </c>
      <c r="I852" t="s">
        <v>1340</v>
      </c>
    </row>
    <row r="853" spans="1:9" x14ac:dyDescent="0.25">
      <c r="A853">
        <v>852</v>
      </c>
      <c r="B853" t="s">
        <v>3874</v>
      </c>
      <c r="C853" t="s">
        <v>1347</v>
      </c>
      <c r="D853">
        <v>67</v>
      </c>
      <c r="E853" t="s">
        <v>3875</v>
      </c>
      <c r="F853">
        <v>8460</v>
      </c>
      <c r="G853" t="s">
        <v>3876</v>
      </c>
      <c r="H853" t="s">
        <v>1414</v>
      </c>
      <c r="I853" t="s">
        <v>1340</v>
      </c>
    </row>
    <row r="854" spans="1:9" x14ac:dyDescent="0.25">
      <c r="A854">
        <v>853</v>
      </c>
      <c r="B854" t="s">
        <v>3877</v>
      </c>
      <c r="C854" t="s">
        <v>1342</v>
      </c>
      <c r="D854">
        <v>54</v>
      </c>
      <c r="E854" t="s">
        <v>3878</v>
      </c>
      <c r="F854">
        <v>8343</v>
      </c>
      <c r="G854" t="s">
        <v>3879</v>
      </c>
      <c r="H854" t="s">
        <v>1362</v>
      </c>
      <c r="I854" t="s">
        <v>1340</v>
      </c>
    </row>
    <row r="855" spans="1:9" x14ac:dyDescent="0.25">
      <c r="A855">
        <v>854</v>
      </c>
      <c r="B855" t="s">
        <v>3880</v>
      </c>
      <c r="C855" t="s">
        <v>1336</v>
      </c>
      <c r="D855">
        <v>74</v>
      </c>
      <c r="E855" t="s">
        <v>3881</v>
      </c>
      <c r="F855">
        <v>6775</v>
      </c>
      <c r="G855" t="s">
        <v>3882</v>
      </c>
      <c r="H855" t="s">
        <v>1396</v>
      </c>
      <c r="I855" t="s">
        <v>1340</v>
      </c>
    </row>
    <row r="856" spans="1:9" x14ac:dyDescent="0.25">
      <c r="A856">
        <v>855</v>
      </c>
      <c r="B856" t="s">
        <v>3883</v>
      </c>
      <c r="C856" t="s">
        <v>1411</v>
      </c>
      <c r="D856">
        <v>55</v>
      </c>
      <c r="E856" t="s">
        <v>3884</v>
      </c>
      <c r="F856">
        <v>8822</v>
      </c>
      <c r="G856" t="s">
        <v>3885</v>
      </c>
      <c r="H856" t="s">
        <v>1414</v>
      </c>
      <c r="I856" t="s">
        <v>1340</v>
      </c>
    </row>
    <row r="857" spans="1:9" x14ac:dyDescent="0.25">
      <c r="A857">
        <v>856</v>
      </c>
      <c r="B857" t="s">
        <v>3886</v>
      </c>
      <c r="C857" t="s">
        <v>1352</v>
      </c>
      <c r="D857">
        <v>34</v>
      </c>
      <c r="E857" t="s">
        <v>3887</v>
      </c>
      <c r="F857">
        <v>5925</v>
      </c>
      <c r="G857" t="s">
        <v>3888</v>
      </c>
      <c r="H857" t="s">
        <v>1339</v>
      </c>
      <c r="I857" t="s">
        <v>1340</v>
      </c>
    </row>
    <row r="858" spans="1:9" x14ac:dyDescent="0.25">
      <c r="A858">
        <v>857</v>
      </c>
      <c r="B858" t="s">
        <v>3889</v>
      </c>
      <c r="C858" t="s">
        <v>1367</v>
      </c>
      <c r="D858">
        <v>27</v>
      </c>
      <c r="E858" t="s">
        <v>3890</v>
      </c>
      <c r="F858">
        <v>661</v>
      </c>
      <c r="G858" t="s">
        <v>3891</v>
      </c>
      <c r="H858" t="s">
        <v>1377</v>
      </c>
      <c r="I858" t="s">
        <v>1340</v>
      </c>
    </row>
    <row r="859" spans="1:9" x14ac:dyDescent="0.25">
      <c r="A859">
        <v>858</v>
      </c>
      <c r="B859" t="s">
        <v>3892</v>
      </c>
      <c r="C859" t="s">
        <v>1352</v>
      </c>
      <c r="D859">
        <v>59</v>
      </c>
      <c r="E859" t="s">
        <v>3893</v>
      </c>
      <c r="F859">
        <v>6955</v>
      </c>
      <c r="G859" t="s">
        <v>3894</v>
      </c>
      <c r="H859" t="s">
        <v>1339</v>
      </c>
      <c r="I859" t="s">
        <v>1340</v>
      </c>
    </row>
    <row r="860" spans="1:9" x14ac:dyDescent="0.25">
      <c r="A860">
        <v>859</v>
      </c>
      <c r="B860" t="s">
        <v>3895</v>
      </c>
      <c r="C860" t="s">
        <v>1347</v>
      </c>
      <c r="D860">
        <v>38</v>
      </c>
      <c r="E860" t="s">
        <v>3896</v>
      </c>
      <c r="F860">
        <v>7711</v>
      </c>
      <c r="G860" t="s">
        <v>3897</v>
      </c>
      <c r="H860" t="s">
        <v>1362</v>
      </c>
      <c r="I860" t="s">
        <v>1340</v>
      </c>
    </row>
    <row r="861" spans="1:9" x14ac:dyDescent="0.25">
      <c r="A861">
        <v>860</v>
      </c>
      <c r="B861" t="s">
        <v>3898</v>
      </c>
      <c r="C861" t="s">
        <v>1352</v>
      </c>
      <c r="D861">
        <v>66</v>
      </c>
      <c r="E861" t="s">
        <v>3899</v>
      </c>
      <c r="F861">
        <v>5953</v>
      </c>
      <c r="G861" t="s">
        <v>3900</v>
      </c>
      <c r="H861" t="s">
        <v>1350</v>
      </c>
      <c r="I861" t="s">
        <v>1340</v>
      </c>
    </row>
    <row r="862" spans="1:9" x14ac:dyDescent="0.25">
      <c r="A862">
        <v>861</v>
      </c>
      <c r="B862" t="s">
        <v>3901</v>
      </c>
      <c r="C862" t="s">
        <v>1411</v>
      </c>
      <c r="D862">
        <v>44</v>
      </c>
      <c r="E862" t="s">
        <v>3902</v>
      </c>
      <c r="F862">
        <v>8739</v>
      </c>
      <c r="G862" t="s">
        <v>3903</v>
      </c>
      <c r="H862" t="s">
        <v>1355</v>
      </c>
      <c r="I862" t="s">
        <v>1340</v>
      </c>
    </row>
    <row r="863" spans="1:9" x14ac:dyDescent="0.25">
      <c r="A863">
        <v>862</v>
      </c>
      <c r="B863" t="s">
        <v>3904</v>
      </c>
      <c r="C863" t="s">
        <v>1336</v>
      </c>
      <c r="D863">
        <v>63</v>
      </c>
      <c r="E863" t="s">
        <v>3905</v>
      </c>
      <c r="F863">
        <v>3976</v>
      </c>
      <c r="G863" t="s">
        <v>3906</v>
      </c>
      <c r="H863" t="s">
        <v>1414</v>
      </c>
      <c r="I863" t="s">
        <v>1340</v>
      </c>
    </row>
    <row r="864" spans="1:9" x14ac:dyDescent="0.25">
      <c r="A864">
        <v>863</v>
      </c>
      <c r="B864" t="s">
        <v>3907</v>
      </c>
      <c r="C864" t="s">
        <v>1407</v>
      </c>
      <c r="D864">
        <v>64</v>
      </c>
      <c r="E864" t="s">
        <v>3908</v>
      </c>
      <c r="F864">
        <v>2721</v>
      </c>
      <c r="G864" t="s">
        <v>3909</v>
      </c>
      <c r="H864" t="s">
        <v>1350</v>
      </c>
      <c r="I864" t="s">
        <v>1340</v>
      </c>
    </row>
    <row r="865" spans="1:9" x14ac:dyDescent="0.25">
      <c r="A865">
        <v>864</v>
      </c>
      <c r="B865" t="s">
        <v>3910</v>
      </c>
      <c r="C865" t="s">
        <v>1371</v>
      </c>
      <c r="D865">
        <v>45</v>
      </c>
      <c r="E865" t="s">
        <v>3911</v>
      </c>
      <c r="F865">
        <v>8508</v>
      </c>
      <c r="G865" t="s">
        <v>3912</v>
      </c>
      <c r="H865" t="s">
        <v>1396</v>
      </c>
      <c r="I865" t="s">
        <v>1340</v>
      </c>
    </row>
    <row r="866" spans="1:9" x14ac:dyDescent="0.25">
      <c r="A866">
        <v>865</v>
      </c>
      <c r="B866" t="s">
        <v>3913</v>
      </c>
      <c r="C866" t="s">
        <v>1367</v>
      </c>
      <c r="D866">
        <v>44</v>
      </c>
      <c r="E866" t="s">
        <v>3914</v>
      </c>
      <c r="F866">
        <v>6913</v>
      </c>
      <c r="G866" t="s">
        <v>3915</v>
      </c>
      <c r="H866" t="s">
        <v>1396</v>
      </c>
      <c r="I866" t="s">
        <v>1340</v>
      </c>
    </row>
    <row r="867" spans="1:9" x14ac:dyDescent="0.25">
      <c r="A867">
        <v>866</v>
      </c>
      <c r="B867" t="s">
        <v>3916</v>
      </c>
      <c r="C867" t="s">
        <v>1352</v>
      </c>
      <c r="D867">
        <v>29</v>
      </c>
      <c r="E867" t="s">
        <v>3917</v>
      </c>
      <c r="F867">
        <v>2520</v>
      </c>
      <c r="G867" t="s">
        <v>3918</v>
      </c>
      <c r="H867" t="s">
        <v>1345</v>
      </c>
      <c r="I867" t="s">
        <v>1340</v>
      </c>
    </row>
    <row r="868" spans="1:9" x14ac:dyDescent="0.25">
      <c r="A868">
        <v>867</v>
      </c>
      <c r="B868" t="s">
        <v>3919</v>
      </c>
      <c r="C868" t="s">
        <v>1352</v>
      </c>
      <c r="D868">
        <v>36</v>
      </c>
      <c r="E868" t="s">
        <v>3920</v>
      </c>
      <c r="F868">
        <v>757</v>
      </c>
      <c r="G868" t="s">
        <v>3921</v>
      </c>
      <c r="H868" t="s">
        <v>1414</v>
      </c>
      <c r="I868" t="s">
        <v>1340</v>
      </c>
    </row>
    <row r="869" spans="1:9" x14ac:dyDescent="0.25">
      <c r="A869">
        <v>868</v>
      </c>
      <c r="B869" t="s">
        <v>3922</v>
      </c>
      <c r="C869" t="s">
        <v>1367</v>
      </c>
      <c r="D869">
        <v>28</v>
      </c>
      <c r="E869" t="s">
        <v>3923</v>
      </c>
      <c r="F869">
        <v>8448</v>
      </c>
      <c r="G869" t="s">
        <v>3924</v>
      </c>
      <c r="H869" t="s">
        <v>1377</v>
      </c>
      <c r="I869" t="s">
        <v>1340</v>
      </c>
    </row>
    <row r="870" spans="1:9" x14ac:dyDescent="0.25">
      <c r="A870">
        <v>869</v>
      </c>
      <c r="B870" t="s">
        <v>3925</v>
      </c>
      <c r="C870" t="s">
        <v>1411</v>
      </c>
      <c r="D870">
        <v>26</v>
      </c>
      <c r="E870" t="s">
        <v>3926</v>
      </c>
      <c r="F870">
        <v>6534</v>
      </c>
      <c r="G870" t="s">
        <v>3927</v>
      </c>
      <c r="H870" t="s">
        <v>1345</v>
      </c>
      <c r="I870" t="s">
        <v>1340</v>
      </c>
    </row>
    <row r="871" spans="1:9" x14ac:dyDescent="0.25">
      <c r="A871">
        <v>870</v>
      </c>
      <c r="B871" t="s">
        <v>3928</v>
      </c>
      <c r="C871" t="s">
        <v>1342</v>
      </c>
      <c r="D871">
        <v>49</v>
      </c>
      <c r="E871" t="s">
        <v>3929</v>
      </c>
      <c r="F871">
        <v>201</v>
      </c>
      <c r="G871" t="s">
        <v>3930</v>
      </c>
      <c r="H871" t="s">
        <v>1355</v>
      </c>
      <c r="I871" t="s">
        <v>1340</v>
      </c>
    </row>
    <row r="872" spans="1:9" x14ac:dyDescent="0.25">
      <c r="A872">
        <v>871</v>
      </c>
      <c r="B872" t="s">
        <v>3931</v>
      </c>
      <c r="C872" t="s">
        <v>1352</v>
      </c>
      <c r="D872">
        <v>48</v>
      </c>
      <c r="E872" t="s">
        <v>3932</v>
      </c>
      <c r="F872">
        <v>3471</v>
      </c>
      <c r="G872" t="s">
        <v>3933</v>
      </c>
      <c r="H872" t="s">
        <v>1377</v>
      </c>
      <c r="I872" t="s">
        <v>1340</v>
      </c>
    </row>
    <row r="873" spans="1:9" x14ac:dyDescent="0.25">
      <c r="A873">
        <v>872</v>
      </c>
      <c r="B873" t="s">
        <v>3934</v>
      </c>
      <c r="C873" t="s">
        <v>1411</v>
      </c>
      <c r="D873">
        <v>74</v>
      </c>
      <c r="E873" t="s">
        <v>3935</v>
      </c>
      <c r="F873">
        <v>7892</v>
      </c>
      <c r="G873" t="s">
        <v>3936</v>
      </c>
      <c r="H873" t="s">
        <v>1362</v>
      </c>
      <c r="I873" t="s">
        <v>1340</v>
      </c>
    </row>
    <row r="874" spans="1:9" x14ac:dyDescent="0.25">
      <c r="A874">
        <v>873</v>
      </c>
      <c r="B874" t="s">
        <v>3937</v>
      </c>
      <c r="C874" t="s">
        <v>1411</v>
      </c>
      <c r="D874">
        <v>38</v>
      </c>
      <c r="E874" t="s">
        <v>3938</v>
      </c>
      <c r="F874">
        <v>5510</v>
      </c>
      <c r="G874" t="s">
        <v>3939</v>
      </c>
      <c r="H874" t="s">
        <v>1377</v>
      </c>
      <c r="I874" t="s">
        <v>1340</v>
      </c>
    </row>
    <row r="875" spans="1:9" x14ac:dyDescent="0.25">
      <c r="A875">
        <v>874</v>
      </c>
      <c r="B875" t="s">
        <v>3940</v>
      </c>
      <c r="C875" t="s">
        <v>1407</v>
      </c>
      <c r="D875">
        <v>65</v>
      </c>
      <c r="E875" t="s">
        <v>3941</v>
      </c>
      <c r="F875">
        <v>3840</v>
      </c>
      <c r="G875" t="s">
        <v>3942</v>
      </c>
      <c r="H875" t="s">
        <v>1377</v>
      </c>
      <c r="I875" t="s">
        <v>1340</v>
      </c>
    </row>
    <row r="876" spans="1:9" x14ac:dyDescent="0.25">
      <c r="A876">
        <v>875</v>
      </c>
      <c r="B876" t="s">
        <v>3943</v>
      </c>
      <c r="C876" t="s">
        <v>1352</v>
      </c>
      <c r="D876">
        <v>49</v>
      </c>
      <c r="E876" t="s">
        <v>3944</v>
      </c>
      <c r="F876">
        <v>5578</v>
      </c>
      <c r="G876" t="s">
        <v>3945</v>
      </c>
      <c r="H876" t="s">
        <v>1377</v>
      </c>
      <c r="I876" t="s">
        <v>1340</v>
      </c>
    </row>
    <row r="877" spans="1:9" x14ac:dyDescent="0.25">
      <c r="A877">
        <v>876</v>
      </c>
      <c r="B877" t="s">
        <v>3946</v>
      </c>
      <c r="C877" t="s">
        <v>1371</v>
      </c>
      <c r="D877">
        <v>20</v>
      </c>
      <c r="E877" t="s">
        <v>3947</v>
      </c>
      <c r="F877">
        <v>6148</v>
      </c>
      <c r="G877" t="s">
        <v>3948</v>
      </c>
      <c r="H877" t="s">
        <v>1339</v>
      </c>
      <c r="I877" t="s">
        <v>1340</v>
      </c>
    </row>
    <row r="878" spans="1:9" x14ac:dyDescent="0.25">
      <c r="A878">
        <v>877</v>
      </c>
      <c r="B878" t="s">
        <v>3949</v>
      </c>
      <c r="C878" t="s">
        <v>1336</v>
      </c>
      <c r="D878">
        <v>35</v>
      </c>
      <c r="E878" t="s">
        <v>3950</v>
      </c>
      <c r="F878">
        <v>9819</v>
      </c>
      <c r="G878" t="s">
        <v>3951</v>
      </c>
      <c r="H878" t="s">
        <v>1339</v>
      </c>
      <c r="I878" t="s">
        <v>1340</v>
      </c>
    </row>
    <row r="879" spans="1:9" x14ac:dyDescent="0.25">
      <c r="A879">
        <v>878</v>
      </c>
      <c r="B879" t="s">
        <v>3952</v>
      </c>
      <c r="C879" t="s">
        <v>1342</v>
      </c>
      <c r="D879">
        <v>54</v>
      </c>
      <c r="E879" t="s">
        <v>3953</v>
      </c>
      <c r="F879">
        <v>5733</v>
      </c>
      <c r="G879" t="s">
        <v>2435</v>
      </c>
      <c r="H879" t="s">
        <v>1396</v>
      </c>
      <c r="I879" t="s">
        <v>1340</v>
      </c>
    </row>
    <row r="880" spans="1:9" x14ac:dyDescent="0.25">
      <c r="A880">
        <v>879</v>
      </c>
      <c r="B880" t="s">
        <v>3954</v>
      </c>
      <c r="C880" t="s">
        <v>1367</v>
      </c>
      <c r="D880">
        <v>45</v>
      </c>
      <c r="E880" t="s">
        <v>3955</v>
      </c>
      <c r="F880">
        <v>2370</v>
      </c>
      <c r="G880" t="s">
        <v>3956</v>
      </c>
      <c r="H880" t="s">
        <v>1350</v>
      </c>
      <c r="I880" t="s">
        <v>1340</v>
      </c>
    </row>
    <row r="881" spans="1:9" x14ac:dyDescent="0.25">
      <c r="A881">
        <v>880</v>
      </c>
      <c r="B881" t="s">
        <v>3957</v>
      </c>
      <c r="C881" t="s">
        <v>1371</v>
      </c>
      <c r="D881">
        <v>41</v>
      </c>
      <c r="E881" t="s">
        <v>3958</v>
      </c>
      <c r="F881">
        <v>27</v>
      </c>
      <c r="G881" t="s">
        <v>3959</v>
      </c>
      <c r="H881" t="s">
        <v>1414</v>
      </c>
      <c r="I881" t="s">
        <v>1340</v>
      </c>
    </row>
    <row r="882" spans="1:9" x14ac:dyDescent="0.25">
      <c r="A882">
        <v>881</v>
      </c>
      <c r="B882" t="s">
        <v>3960</v>
      </c>
      <c r="C882" t="s">
        <v>1347</v>
      </c>
      <c r="D882">
        <v>74</v>
      </c>
      <c r="E882" t="s">
        <v>3961</v>
      </c>
      <c r="F882">
        <v>6912</v>
      </c>
      <c r="G882" t="s">
        <v>3962</v>
      </c>
      <c r="H882" t="s">
        <v>1350</v>
      </c>
      <c r="I882" t="s">
        <v>1340</v>
      </c>
    </row>
    <row r="883" spans="1:9" x14ac:dyDescent="0.25">
      <c r="A883">
        <v>882</v>
      </c>
      <c r="B883" t="s">
        <v>3963</v>
      </c>
      <c r="C883" t="s">
        <v>1407</v>
      </c>
      <c r="D883">
        <v>43</v>
      </c>
      <c r="E883" t="s">
        <v>3964</v>
      </c>
      <c r="F883">
        <v>4847</v>
      </c>
      <c r="G883" t="s">
        <v>3965</v>
      </c>
      <c r="H883" t="s">
        <v>1345</v>
      </c>
      <c r="I883" t="s">
        <v>1340</v>
      </c>
    </row>
    <row r="884" spans="1:9" x14ac:dyDescent="0.25">
      <c r="A884">
        <v>883</v>
      </c>
      <c r="B884" t="s">
        <v>3966</v>
      </c>
      <c r="C884" t="s">
        <v>1347</v>
      </c>
      <c r="D884">
        <v>43</v>
      </c>
      <c r="E884" t="s">
        <v>3967</v>
      </c>
      <c r="F884">
        <v>5255</v>
      </c>
      <c r="G884" t="s">
        <v>3968</v>
      </c>
      <c r="H884" t="s">
        <v>1345</v>
      </c>
      <c r="I884" t="s">
        <v>1340</v>
      </c>
    </row>
    <row r="885" spans="1:9" x14ac:dyDescent="0.25">
      <c r="A885">
        <v>884</v>
      </c>
      <c r="B885" t="s">
        <v>3969</v>
      </c>
      <c r="C885" t="s">
        <v>1352</v>
      </c>
      <c r="D885">
        <v>43</v>
      </c>
      <c r="E885" t="s">
        <v>3970</v>
      </c>
      <c r="F885">
        <v>7147</v>
      </c>
      <c r="G885" t="s">
        <v>3971</v>
      </c>
      <c r="H885" t="s">
        <v>1339</v>
      </c>
      <c r="I885" t="s">
        <v>1340</v>
      </c>
    </row>
    <row r="886" spans="1:9" x14ac:dyDescent="0.25">
      <c r="A886">
        <v>885</v>
      </c>
      <c r="B886" t="s">
        <v>3972</v>
      </c>
      <c r="C886" t="s">
        <v>1407</v>
      </c>
      <c r="D886">
        <v>60</v>
      </c>
      <c r="E886" t="s">
        <v>3973</v>
      </c>
      <c r="F886">
        <v>8571</v>
      </c>
      <c r="G886" t="s">
        <v>3974</v>
      </c>
      <c r="H886" t="s">
        <v>1345</v>
      </c>
      <c r="I886" t="s">
        <v>1340</v>
      </c>
    </row>
    <row r="887" spans="1:9" x14ac:dyDescent="0.25">
      <c r="A887">
        <v>886</v>
      </c>
      <c r="B887" t="s">
        <v>3975</v>
      </c>
      <c r="C887" t="s">
        <v>1411</v>
      </c>
      <c r="D887">
        <v>69</v>
      </c>
      <c r="E887" t="s">
        <v>3976</v>
      </c>
      <c r="F887">
        <v>6189</v>
      </c>
      <c r="G887" t="s">
        <v>3977</v>
      </c>
      <c r="H887" t="s">
        <v>1339</v>
      </c>
      <c r="I887" t="s">
        <v>1340</v>
      </c>
    </row>
    <row r="888" spans="1:9" x14ac:dyDescent="0.25">
      <c r="A888">
        <v>887</v>
      </c>
      <c r="B888" t="s">
        <v>3978</v>
      </c>
      <c r="C888" t="s">
        <v>1371</v>
      </c>
      <c r="D888">
        <v>61</v>
      </c>
      <c r="E888" t="s">
        <v>3979</v>
      </c>
      <c r="F888">
        <v>1411</v>
      </c>
      <c r="G888" t="s">
        <v>3980</v>
      </c>
      <c r="H888" t="s">
        <v>1396</v>
      </c>
      <c r="I888" t="s">
        <v>1340</v>
      </c>
    </row>
    <row r="889" spans="1:9" x14ac:dyDescent="0.25">
      <c r="A889">
        <v>888</v>
      </c>
      <c r="B889" t="s">
        <v>3981</v>
      </c>
      <c r="C889" t="s">
        <v>1407</v>
      </c>
      <c r="D889">
        <v>22</v>
      </c>
      <c r="E889" t="s">
        <v>3982</v>
      </c>
      <c r="F889">
        <v>968</v>
      </c>
      <c r="G889" t="s">
        <v>3983</v>
      </c>
      <c r="H889" t="s">
        <v>1339</v>
      </c>
      <c r="I889" t="s">
        <v>1340</v>
      </c>
    </row>
    <row r="890" spans="1:9" x14ac:dyDescent="0.25">
      <c r="A890">
        <v>889</v>
      </c>
      <c r="B890" t="s">
        <v>3984</v>
      </c>
      <c r="C890" t="s">
        <v>1407</v>
      </c>
      <c r="D890">
        <v>69</v>
      </c>
      <c r="E890" t="s">
        <v>3985</v>
      </c>
      <c r="F890">
        <v>4557</v>
      </c>
      <c r="G890" t="s">
        <v>3986</v>
      </c>
      <c r="H890" t="s">
        <v>1339</v>
      </c>
      <c r="I890" t="s">
        <v>1340</v>
      </c>
    </row>
    <row r="891" spans="1:9" x14ac:dyDescent="0.25">
      <c r="A891">
        <v>890</v>
      </c>
      <c r="B891" t="s">
        <v>3987</v>
      </c>
      <c r="C891" t="s">
        <v>1336</v>
      </c>
      <c r="D891">
        <v>71</v>
      </c>
      <c r="E891" t="s">
        <v>3988</v>
      </c>
      <c r="F891">
        <v>604</v>
      </c>
      <c r="G891" t="s">
        <v>3989</v>
      </c>
      <c r="H891" t="s">
        <v>1362</v>
      </c>
      <c r="I891" t="s">
        <v>1340</v>
      </c>
    </row>
    <row r="892" spans="1:9" x14ac:dyDescent="0.25">
      <c r="A892">
        <v>891</v>
      </c>
      <c r="B892" t="s">
        <v>3990</v>
      </c>
      <c r="C892" t="s">
        <v>1367</v>
      </c>
      <c r="D892">
        <v>52</v>
      </c>
      <c r="E892" t="s">
        <v>3991</v>
      </c>
      <c r="F892">
        <v>4245</v>
      </c>
      <c r="G892" t="s">
        <v>3992</v>
      </c>
      <c r="H892" t="s">
        <v>1377</v>
      </c>
      <c r="I892" t="s">
        <v>1340</v>
      </c>
    </row>
    <row r="893" spans="1:9" x14ac:dyDescent="0.25">
      <c r="A893">
        <v>892</v>
      </c>
      <c r="B893" t="s">
        <v>3993</v>
      </c>
      <c r="C893" t="s">
        <v>1411</v>
      </c>
      <c r="D893">
        <v>44</v>
      </c>
      <c r="E893" t="s">
        <v>3994</v>
      </c>
      <c r="F893">
        <v>6702</v>
      </c>
      <c r="G893" t="s">
        <v>3995</v>
      </c>
      <c r="H893" t="s">
        <v>1350</v>
      </c>
      <c r="I893" t="s">
        <v>1340</v>
      </c>
    </row>
    <row r="894" spans="1:9" x14ac:dyDescent="0.25">
      <c r="A894">
        <v>893</v>
      </c>
      <c r="B894" t="s">
        <v>3996</v>
      </c>
      <c r="C894" t="s">
        <v>1342</v>
      </c>
      <c r="D894">
        <v>57</v>
      </c>
      <c r="E894" t="s">
        <v>3997</v>
      </c>
      <c r="F894">
        <v>9608</v>
      </c>
      <c r="G894" t="s">
        <v>3998</v>
      </c>
      <c r="H894" t="s">
        <v>1377</v>
      </c>
      <c r="I894" t="s">
        <v>1340</v>
      </c>
    </row>
    <row r="895" spans="1:9" x14ac:dyDescent="0.25">
      <c r="A895">
        <v>894</v>
      </c>
      <c r="B895" t="s">
        <v>3999</v>
      </c>
      <c r="C895" t="s">
        <v>1411</v>
      </c>
      <c r="D895">
        <v>28</v>
      </c>
      <c r="E895" t="s">
        <v>4000</v>
      </c>
      <c r="F895">
        <v>3854</v>
      </c>
      <c r="G895" t="s">
        <v>4001</v>
      </c>
      <c r="H895" t="s">
        <v>1362</v>
      </c>
      <c r="I895" t="s">
        <v>1340</v>
      </c>
    </row>
    <row r="896" spans="1:9" x14ac:dyDescent="0.25">
      <c r="A896">
        <v>895</v>
      </c>
      <c r="B896" t="s">
        <v>4002</v>
      </c>
      <c r="C896" t="s">
        <v>1342</v>
      </c>
      <c r="D896">
        <v>37</v>
      </c>
      <c r="E896" t="s">
        <v>4003</v>
      </c>
      <c r="F896">
        <v>6795</v>
      </c>
      <c r="G896" t="s">
        <v>4004</v>
      </c>
      <c r="H896" t="s">
        <v>1355</v>
      </c>
      <c r="I896" t="s">
        <v>1340</v>
      </c>
    </row>
    <row r="897" spans="1:9" x14ac:dyDescent="0.25">
      <c r="A897">
        <v>896</v>
      </c>
      <c r="B897" t="s">
        <v>4005</v>
      </c>
      <c r="C897" t="s">
        <v>1407</v>
      </c>
      <c r="D897">
        <v>67</v>
      </c>
      <c r="E897" t="s">
        <v>4006</v>
      </c>
      <c r="F897">
        <v>7737</v>
      </c>
      <c r="G897" t="s">
        <v>3829</v>
      </c>
      <c r="H897" t="s">
        <v>1345</v>
      </c>
      <c r="I897" t="s">
        <v>1340</v>
      </c>
    </row>
    <row r="898" spans="1:9" x14ac:dyDescent="0.25">
      <c r="A898">
        <v>897</v>
      </c>
      <c r="B898" t="s">
        <v>4007</v>
      </c>
      <c r="C898" t="s">
        <v>1371</v>
      </c>
      <c r="D898">
        <v>76</v>
      </c>
      <c r="E898" t="s">
        <v>4008</v>
      </c>
      <c r="F898">
        <v>1540</v>
      </c>
      <c r="G898" t="s">
        <v>4009</v>
      </c>
      <c r="H898" t="s">
        <v>1355</v>
      </c>
      <c r="I898" t="s">
        <v>1340</v>
      </c>
    </row>
    <row r="899" spans="1:9" x14ac:dyDescent="0.25">
      <c r="A899">
        <v>898</v>
      </c>
      <c r="B899" t="s">
        <v>4010</v>
      </c>
      <c r="C899" t="s">
        <v>1352</v>
      </c>
      <c r="D899">
        <v>41</v>
      </c>
      <c r="E899" t="s">
        <v>4011</v>
      </c>
      <c r="F899">
        <v>3377</v>
      </c>
      <c r="G899" t="s">
        <v>4012</v>
      </c>
      <c r="H899" t="s">
        <v>1362</v>
      </c>
      <c r="I899" t="s">
        <v>1340</v>
      </c>
    </row>
    <row r="900" spans="1:9" x14ac:dyDescent="0.25">
      <c r="A900">
        <v>899</v>
      </c>
      <c r="B900" t="s">
        <v>4013</v>
      </c>
      <c r="C900" t="s">
        <v>1347</v>
      </c>
      <c r="D900">
        <v>42</v>
      </c>
      <c r="E900" t="s">
        <v>4014</v>
      </c>
      <c r="F900">
        <v>9082</v>
      </c>
      <c r="G900" t="s">
        <v>4015</v>
      </c>
      <c r="H900" t="s">
        <v>1345</v>
      </c>
      <c r="I900" t="s">
        <v>1340</v>
      </c>
    </row>
    <row r="901" spans="1:9" x14ac:dyDescent="0.25">
      <c r="A901">
        <v>900</v>
      </c>
      <c r="B901" t="s">
        <v>4016</v>
      </c>
      <c r="C901" t="s">
        <v>1367</v>
      </c>
      <c r="D901">
        <v>22</v>
      </c>
      <c r="E901" t="s">
        <v>4017</v>
      </c>
      <c r="F901">
        <v>9455</v>
      </c>
      <c r="G901" t="s">
        <v>4018</v>
      </c>
      <c r="H901" t="s">
        <v>1414</v>
      </c>
      <c r="I901" t="s">
        <v>1340</v>
      </c>
    </row>
    <row r="902" spans="1:9" x14ac:dyDescent="0.25">
      <c r="A902">
        <v>901</v>
      </c>
      <c r="B902" t="s">
        <v>4019</v>
      </c>
      <c r="C902" t="s">
        <v>1411</v>
      </c>
      <c r="D902">
        <v>59</v>
      </c>
      <c r="E902" t="s">
        <v>4020</v>
      </c>
      <c r="F902">
        <v>6252</v>
      </c>
      <c r="G902" t="s">
        <v>4021</v>
      </c>
      <c r="H902" t="s">
        <v>1396</v>
      </c>
      <c r="I902" t="s">
        <v>1340</v>
      </c>
    </row>
    <row r="903" spans="1:9" x14ac:dyDescent="0.25">
      <c r="A903">
        <v>902</v>
      </c>
      <c r="B903" t="s">
        <v>4022</v>
      </c>
      <c r="C903" t="s">
        <v>1407</v>
      </c>
      <c r="D903">
        <v>58</v>
      </c>
      <c r="E903" t="s">
        <v>4023</v>
      </c>
      <c r="F903">
        <v>5922</v>
      </c>
      <c r="G903" t="s">
        <v>4024</v>
      </c>
      <c r="H903" t="s">
        <v>1414</v>
      </c>
      <c r="I903" t="s">
        <v>1340</v>
      </c>
    </row>
    <row r="904" spans="1:9" x14ac:dyDescent="0.25">
      <c r="A904">
        <v>903</v>
      </c>
      <c r="B904" t="s">
        <v>4025</v>
      </c>
      <c r="C904" t="s">
        <v>1371</v>
      </c>
      <c r="D904">
        <v>48</v>
      </c>
      <c r="E904" t="s">
        <v>4026</v>
      </c>
      <c r="F904">
        <v>2370</v>
      </c>
      <c r="G904" t="s">
        <v>4027</v>
      </c>
      <c r="H904" t="s">
        <v>1362</v>
      </c>
      <c r="I904" t="s">
        <v>1340</v>
      </c>
    </row>
    <row r="905" spans="1:9" x14ac:dyDescent="0.25">
      <c r="A905">
        <v>904</v>
      </c>
      <c r="B905" t="s">
        <v>4028</v>
      </c>
      <c r="C905" t="s">
        <v>1342</v>
      </c>
      <c r="D905">
        <v>48</v>
      </c>
      <c r="E905" t="s">
        <v>4029</v>
      </c>
      <c r="F905">
        <v>9829</v>
      </c>
      <c r="G905" t="s">
        <v>4030</v>
      </c>
      <c r="H905" t="s">
        <v>1414</v>
      </c>
      <c r="I905" t="s">
        <v>1340</v>
      </c>
    </row>
    <row r="906" spans="1:9" x14ac:dyDescent="0.25">
      <c r="A906">
        <v>905</v>
      </c>
      <c r="B906" t="s">
        <v>4031</v>
      </c>
      <c r="C906" t="s">
        <v>1347</v>
      </c>
      <c r="D906">
        <v>53</v>
      </c>
      <c r="E906" t="s">
        <v>4032</v>
      </c>
      <c r="F906">
        <v>4786</v>
      </c>
      <c r="G906" t="s">
        <v>4033</v>
      </c>
      <c r="H906" t="s">
        <v>1396</v>
      </c>
      <c r="I906" t="s">
        <v>1340</v>
      </c>
    </row>
    <row r="907" spans="1:9" x14ac:dyDescent="0.25">
      <c r="A907">
        <v>906</v>
      </c>
      <c r="B907" t="s">
        <v>4034</v>
      </c>
      <c r="C907" t="s">
        <v>1342</v>
      </c>
      <c r="D907">
        <v>74</v>
      </c>
      <c r="E907" t="s">
        <v>4035</v>
      </c>
      <c r="F907">
        <v>3515</v>
      </c>
      <c r="G907" t="s">
        <v>4036</v>
      </c>
      <c r="H907" t="s">
        <v>1350</v>
      </c>
      <c r="I907" t="s">
        <v>1340</v>
      </c>
    </row>
    <row r="908" spans="1:9" x14ac:dyDescent="0.25">
      <c r="A908">
        <v>907</v>
      </c>
      <c r="B908" t="s">
        <v>4037</v>
      </c>
      <c r="C908" t="s">
        <v>1336</v>
      </c>
      <c r="D908">
        <v>43</v>
      </c>
      <c r="E908" t="s">
        <v>4038</v>
      </c>
      <c r="F908">
        <v>628</v>
      </c>
      <c r="G908" t="s">
        <v>4039</v>
      </c>
      <c r="H908" t="s">
        <v>1345</v>
      </c>
      <c r="I908" t="s">
        <v>1340</v>
      </c>
    </row>
    <row r="909" spans="1:9" x14ac:dyDescent="0.25">
      <c r="A909">
        <v>908</v>
      </c>
      <c r="B909" t="s">
        <v>4040</v>
      </c>
      <c r="C909" t="s">
        <v>1407</v>
      </c>
      <c r="D909">
        <v>42</v>
      </c>
      <c r="E909" t="s">
        <v>4041</v>
      </c>
      <c r="F909">
        <v>3603</v>
      </c>
      <c r="G909" t="s">
        <v>4042</v>
      </c>
      <c r="H909" t="s">
        <v>1355</v>
      </c>
      <c r="I909" t="s">
        <v>1340</v>
      </c>
    </row>
    <row r="910" spans="1:9" x14ac:dyDescent="0.25">
      <c r="A910">
        <v>909</v>
      </c>
      <c r="B910" t="s">
        <v>4043</v>
      </c>
      <c r="C910" t="s">
        <v>1407</v>
      </c>
      <c r="D910">
        <v>62</v>
      </c>
      <c r="E910" t="s">
        <v>4044</v>
      </c>
      <c r="F910">
        <v>3227</v>
      </c>
      <c r="G910" t="s">
        <v>4045</v>
      </c>
      <c r="H910" t="s">
        <v>1414</v>
      </c>
      <c r="I910" t="s">
        <v>1340</v>
      </c>
    </row>
    <row r="911" spans="1:9" x14ac:dyDescent="0.25">
      <c r="A911">
        <v>910</v>
      </c>
      <c r="B911" t="s">
        <v>4046</v>
      </c>
      <c r="C911" t="s">
        <v>1352</v>
      </c>
      <c r="D911">
        <v>67</v>
      </c>
      <c r="E911" t="s">
        <v>4047</v>
      </c>
      <c r="F911">
        <v>7783</v>
      </c>
      <c r="G911" t="s">
        <v>4048</v>
      </c>
      <c r="H911" t="s">
        <v>1362</v>
      </c>
      <c r="I911" t="s">
        <v>1340</v>
      </c>
    </row>
    <row r="912" spans="1:9" x14ac:dyDescent="0.25">
      <c r="A912">
        <v>911</v>
      </c>
      <c r="B912" t="s">
        <v>4049</v>
      </c>
      <c r="C912" t="s">
        <v>1371</v>
      </c>
      <c r="D912">
        <v>41</v>
      </c>
      <c r="E912" t="s">
        <v>4050</v>
      </c>
      <c r="F912">
        <v>2232</v>
      </c>
      <c r="G912" t="s">
        <v>4051</v>
      </c>
      <c r="H912" t="s">
        <v>1339</v>
      </c>
      <c r="I912" t="s">
        <v>1340</v>
      </c>
    </row>
    <row r="913" spans="1:9" x14ac:dyDescent="0.25">
      <c r="A913">
        <v>912</v>
      </c>
      <c r="B913" t="s">
        <v>4052</v>
      </c>
      <c r="C913" t="s">
        <v>1367</v>
      </c>
      <c r="D913">
        <v>60</v>
      </c>
      <c r="E913" t="s">
        <v>4053</v>
      </c>
      <c r="F913">
        <v>7229</v>
      </c>
      <c r="G913" t="s">
        <v>4054</v>
      </c>
      <c r="H913" t="s">
        <v>1414</v>
      </c>
      <c r="I913" t="s">
        <v>1340</v>
      </c>
    </row>
    <row r="914" spans="1:9" x14ac:dyDescent="0.25">
      <c r="A914">
        <v>913</v>
      </c>
      <c r="B914" t="s">
        <v>4055</v>
      </c>
      <c r="C914" t="s">
        <v>1407</v>
      </c>
      <c r="D914">
        <v>27</v>
      </c>
      <c r="E914" t="s">
        <v>4056</v>
      </c>
      <c r="F914">
        <v>9572</v>
      </c>
      <c r="G914" t="s">
        <v>3474</v>
      </c>
      <c r="H914" t="s">
        <v>1362</v>
      </c>
      <c r="I914" t="s">
        <v>1340</v>
      </c>
    </row>
    <row r="915" spans="1:9" x14ac:dyDescent="0.25">
      <c r="A915">
        <v>914</v>
      </c>
      <c r="B915" t="s">
        <v>4057</v>
      </c>
      <c r="C915" t="s">
        <v>1352</v>
      </c>
      <c r="D915">
        <v>39</v>
      </c>
      <c r="E915" t="s">
        <v>4058</v>
      </c>
      <c r="F915">
        <v>7531</v>
      </c>
      <c r="G915" t="s">
        <v>4059</v>
      </c>
      <c r="H915" t="s">
        <v>1345</v>
      </c>
      <c r="I915" t="s">
        <v>1340</v>
      </c>
    </row>
    <row r="916" spans="1:9" x14ac:dyDescent="0.25">
      <c r="A916">
        <v>915</v>
      </c>
      <c r="B916" t="s">
        <v>4060</v>
      </c>
      <c r="C916" t="s">
        <v>1371</v>
      </c>
      <c r="D916">
        <v>70</v>
      </c>
      <c r="E916" t="s">
        <v>4061</v>
      </c>
      <c r="F916">
        <v>9647</v>
      </c>
      <c r="G916" t="s">
        <v>4062</v>
      </c>
      <c r="H916" t="s">
        <v>1350</v>
      </c>
      <c r="I916" t="s">
        <v>1340</v>
      </c>
    </row>
    <row r="917" spans="1:9" x14ac:dyDescent="0.25">
      <c r="A917">
        <v>916</v>
      </c>
      <c r="B917" t="s">
        <v>4063</v>
      </c>
      <c r="C917" t="s">
        <v>1347</v>
      </c>
      <c r="D917">
        <v>24</v>
      </c>
      <c r="E917" t="s">
        <v>4064</v>
      </c>
      <c r="F917">
        <v>4485</v>
      </c>
      <c r="G917" t="s">
        <v>4065</v>
      </c>
      <c r="H917" t="s">
        <v>1350</v>
      </c>
      <c r="I917" t="s">
        <v>1340</v>
      </c>
    </row>
    <row r="918" spans="1:9" x14ac:dyDescent="0.25">
      <c r="A918">
        <v>917</v>
      </c>
      <c r="B918" t="s">
        <v>4066</v>
      </c>
      <c r="C918" t="s">
        <v>1407</v>
      </c>
      <c r="D918">
        <v>36</v>
      </c>
      <c r="E918" t="s">
        <v>4067</v>
      </c>
      <c r="F918">
        <v>3806</v>
      </c>
      <c r="G918" t="s">
        <v>4068</v>
      </c>
      <c r="H918" t="s">
        <v>1377</v>
      </c>
      <c r="I918" t="s">
        <v>1340</v>
      </c>
    </row>
    <row r="919" spans="1:9" x14ac:dyDescent="0.25">
      <c r="A919">
        <v>918</v>
      </c>
      <c r="B919" t="s">
        <v>4069</v>
      </c>
      <c r="C919" t="s">
        <v>1347</v>
      </c>
      <c r="D919">
        <v>69</v>
      </c>
      <c r="E919" t="s">
        <v>4070</v>
      </c>
      <c r="F919">
        <v>1328</v>
      </c>
      <c r="G919" t="s">
        <v>4071</v>
      </c>
      <c r="H919" t="s">
        <v>1350</v>
      </c>
      <c r="I919" t="s">
        <v>1340</v>
      </c>
    </row>
    <row r="920" spans="1:9" x14ac:dyDescent="0.25">
      <c r="A920">
        <v>919</v>
      </c>
      <c r="B920" t="s">
        <v>4072</v>
      </c>
      <c r="C920" t="s">
        <v>1407</v>
      </c>
      <c r="D920">
        <v>64</v>
      </c>
      <c r="E920" t="s">
        <v>4073</v>
      </c>
      <c r="F920">
        <v>24</v>
      </c>
      <c r="G920" t="s">
        <v>4074</v>
      </c>
      <c r="H920" t="s">
        <v>1355</v>
      </c>
      <c r="I920" t="s">
        <v>1340</v>
      </c>
    </row>
    <row r="921" spans="1:9" x14ac:dyDescent="0.25">
      <c r="A921">
        <v>920</v>
      </c>
      <c r="B921" t="s">
        <v>4075</v>
      </c>
      <c r="C921" t="s">
        <v>1347</v>
      </c>
      <c r="D921">
        <v>72</v>
      </c>
      <c r="E921" t="s">
        <v>4076</v>
      </c>
      <c r="F921">
        <v>3992</v>
      </c>
      <c r="G921" t="s">
        <v>4077</v>
      </c>
      <c r="H921" t="s">
        <v>1339</v>
      </c>
      <c r="I921" t="s">
        <v>1340</v>
      </c>
    </row>
    <row r="922" spans="1:9" x14ac:dyDescent="0.25">
      <c r="A922">
        <v>921</v>
      </c>
      <c r="B922" t="s">
        <v>4078</v>
      </c>
      <c r="C922" t="s">
        <v>1347</v>
      </c>
      <c r="D922">
        <v>73</v>
      </c>
      <c r="E922" t="s">
        <v>4079</v>
      </c>
      <c r="F922">
        <v>1758</v>
      </c>
      <c r="G922" t="s">
        <v>4080</v>
      </c>
      <c r="H922" t="s">
        <v>1350</v>
      </c>
      <c r="I922" t="s">
        <v>1340</v>
      </c>
    </row>
    <row r="923" spans="1:9" x14ac:dyDescent="0.25">
      <c r="A923">
        <v>922</v>
      </c>
      <c r="B923" t="s">
        <v>4081</v>
      </c>
      <c r="C923" t="s">
        <v>1347</v>
      </c>
      <c r="D923">
        <v>53</v>
      </c>
      <c r="E923" t="s">
        <v>4082</v>
      </c>
      <c r="F923">
        <v>839</v>
      </c>
      <c r="G923" t="s">
        <v>4083</v>
      </c>
      <c r="H923" t="s">
        <v>1396</v>
      </c>
      <c r="I923" t="s">
        <v>1340</v>
      </c>
    </row>
    <row r="924" spans="1:9" x14ac:dyDescent="0.25">
      <c r="A924">
        <v>923</v>
      </c>
      <c r="B924" t="s">
        <v>4084</v>
      </c>
      <c r="C924" t="s">
        <v>1336</v>
      </c>
      <c r="D924">
        <v>54</v>
      </c>
      <c r="E924" t="s">
        <v>4085</v>
      </c>
      <c r="F924">
        <v>119</v>
      </c>
      <c r="G924" t="s">
        <v>4086</v>
      </c>
      <c r="H924" t="s">
        <v>1350</v>
      </c>
      <c r="I924" t="s">
        <v>1340</v>
      </c>
    </row>
    <row r="925" spans="1:9" x14ac:dyDescent="0.25">
      <c r="A925">
        <v>924</v>
      </c>
      <c r="B925" t="s">
        <v>4087</v>
      </c>
      <c r="C925" t="s">
        <v>1336</v>
      </c>
      <c r="D925">
        <v>58</v>
      </c>
      <c r="E925" t="s">
        <v>4088</v>
      </c>
      <c r="F925">
        <v>4569</v>
      </c>
      <c r="G925" t="s">
        <v>4089</v>
      </c>
      <c r="H925" t="s">
        <v>1355</v>
      </c>
      <c r="I925" t="s">
        <v>1340</v>
      </c>
    </row>
    <row r="926" spans="1:9" x14ac:dyDescent="0.25">
      <c r="A926">
        <v>925</v>
      </c>
      <c r="B926" t="s">
        <v>4090</v>
      </c>
      <c r="C926" t="s">
        <v>1411</v>
      </c>
      <c r="D926">
        <v>70</v>
      </c>
      <c r="E926" t="s">
        <v>4091</v>
      </c>
      <c r="F926">
        <v>3707</v>
      </c>
      <c r="G926" t="s">
        <v>4092</v>
      </c>
      <c r="H926" t="s">
        <v>1362</v>
      </c>
      <c r="I926" t="s">
        <v>1340</v>
      </c>
    </row>
    <row r="927" spans="1:9" x14ac:dyDescent="0.25">
      <c r="A927">
        <v>926</v>
      </c>
      <c r="B927" t="s">
        <v>4093</v>
      </c>
      <c r="C927" t="s">
        <v>1407</v>
      </c>
      <c r="D927">
        <v>68</v>
      </c>
      <c r="E927" t="s">
        <v>4094</v>
      </c>
      <c r="F927">
        <v>3662</v>
      </c>
      <c r="G927" t="s">
        <v>4095</v>
      </c>
      <c r="H927" t="s">
        <v>1339</v>
      </c>
      <c r="I927" t="s">
        <v>1340</v>
      </c>
    </row>
    <row r="928" spans="1:9" x14ac:dyDescent="0.25">
      <c r="A928">
        <v>927</v>
      </c>
      <c r="B928" t="s">
        <v>4096</v>
      </c>
      <c r="C928" t="s">
        <v>1371</v>
      </c>
      <c r="D928">
        <v>61</v>
      </c>
      <c r="E928" t="s">
        <v>4097</v>
      </c>
      <c r="F928">
        <v>1341</v>
      </c>
      <c r="G928" t="s">
        <v>4098</v>
      </c>
      <c r="H928" t="s">
        <v>1396</v>
      </c>
      <c r="I928" t="s">
        <v>1340</v>
      </c>
    </row>
    <row r="929" spans="1:9" x14ac:dyDescent="0.25">
      <c r="A929">
        <v>928</v>
      </c>
      <c r="B929" t="s">
        <v>4099</v>
      </c>
      <c r="C929" t="s">
        <v>1352</v>
      </c>
      <c r="D929">
        <v>63</v>
      </c>
      <c r="E929" t="s">
        <v>4100</v>
      </c>
      <c r="F929">
        <v>1048</v>
      </c>
      <c r="G929" t="s">
        <v>4101</v>
      </c>
      <c r="H929" t="s">
        <v>1350</v>
      </c>
      <c r="I929" t="s">
        <v>1340</v>
      </c>
    </row>
    <row r="930" spans="1:9" x14ac:dyDescent="0.25">
      <c r="A930">
        <v>929</v>
      </c>
      <c r="B930" t="s">
        <v>4102</v>
      </c>
      <c r="C930" t="s">
        <v>1342</v>
      </c>
      <c r="D930">
        <v>68</v>
      </c>
      <c r="E930" t="s">
        <v>4103</v>
      </c>
      <c r="F930">
        <v>2353</v>
      </c>
      <c r="G930" t="s">
        <v>4104</v>
      </c>
      <c r="H930" t="s">
        <v>1339</v>
      </c>
      <c r="I930" t="s">
        <v>1340</v>
      </c>
    </row>
    <row r="931" spans="1:9" x14ac:dyDescent="0.25">
      <c r="A931">
        <v>930</v>
      </c>
      <c r="B931" t="s">
        <v>4105</v>
      </c>
      <c r="C931" t="s">
        <v>1352</v>
      </c>
      <c r="D931">
        <v>66</v>
      </c>
      <c r="E931" t="s">
        <v>4106</v>
      </c>
      <c r="F931">
        <v>9412</v>
      </c>
      <c r="G931" t="s">
        <v>4107</v>
      </c>
      <c r="H931" t="s">
        <v>1414</v>
      </c>
      <c r="I931" t="s">
        <v>1340</v>
      </c>
    </row>
    <row r="932" spans="1:9" x14ac:dyDescent="0.25">
      <c r="A932">
        <v>931</v>
      </c>
      <c r="B932" t="s">
        <v>4108</v>
      </c>
      <c r="C932" t="s">
        <v>1411</v>
      </c>
      <c r="D932">
        <v>59</v>
      </c>
      <c r="E932" t="s">
        <v>4109</v>
      </c>
      <c r="F932">
        <v>6089</v>
      </c>
      <c r="G932" t="s">
        <v>4110</v>
      </c>
      <c r="H932" t="s">
        <v>1355</v>
      </c>
      <c r="I932" t="s">
        <v>1340</v>
      </c>
    </row>
    <row r="933" spans="1:9" x14ac:dyDescent="0.25">
      <c r="A933">
        <v>932</v>
      </c>
      <c r="B933" t="s">
        <v>4111</v>
      </c>
      <c r="C933" t="s">
        <v>1371</v>
      </c>
      <c r="D933">
        <v>21</v>
      </c>
      <c r="E933" t="s">
        <v>4112</v>
      </c>
      <c r="F933">
        <v>3265</v>
      </c>
      <c r="G933" t="s">
        <v>4113</v>
      </c>
      <c r="H933" t="s">
        <v>1377</v>
      </c>
      <c r="I933" t="s">
        <v>1340</v>
      </c>
    </row>
    <row r="934" spans="1:9" x14ac:dyDescent="0.25">
      <c r="A934">
        <v>933</v>
      </c>
      <c r="B934" t="s">
        <v>4114</v>
      </c>
      <c r="C934" t="s">
        <v>1407</v>
      </c>
      <c r="D934">
        <v>36</v>
      </c>
      <c r="E934" t="s">
        <v>4115</v>
      </c>
      <c r="F934">
        <v>4468</v>
      </c>
      <c r="G934" t="s">
        <v>4116</v>
      </c>
      <c r="H934" t="s">
        <v>1345</v>
      </c>
      <c r="I934" t="s">
        <v>1340</v>
      </c>
    </row>
    <row r="935" spans="1:9" x14ac:dyDescent="0.25">
      <c r="A935">
        <v>934</v>
      </c>
      <c r="B935" t="s">
        <v>4117</v>
      </c>
      <c r="C935" t="s">
        <v>1336</v>
      </c>
      <c r="D935">
        <v>44</v>
      </c>
      <c r="E935" t="s">
        <v>4118</v>
      </c>
      <c r="F935">
        <v>3395</v>
      </c>
      <c r="G935" t="s">
        <v>4119</v>
      </c>
      <c r="H935" t="s">
        <v>1339</v>
      </c>
      <c r="I935" t="s">
        <v>1340</v>
      </c>
    </row>
    <row r="936" spans="1:9" x14ac:dyDescent="0.25">
      <c r="A936">
        <v>935</v>
      </c>
      <c r="B936" t="s">
        <v>4120</v>
      </c>
      <c r="C936" t="s">
        <v>1371</v>
      </c>
      <c r="D936">
        <v>30</v>
      </c>
      <c r="E936" t="s">
        <v>4121</v>
      </c>
      <c r="F936">
        <v>2273</v>
      </c>
      <c r="G936" t="s">
        <v>4122</v>
      </c>
      <c r="H936" t="s">
        <v>1362</v>
      </c>
      <c r="I936" t="s">
        <v>1340</v>
      </c>
    </row>
    <row r="937" spans="1:9" x14ac:dyDescent="0.25">
      <c r="A937">
        <v>936</v>
      </c>
      <c r="B937" t="s">
        <v>4123</v>
      </c>
      <c r="C937" t="s">
        <v>1342</v>
      </c>
      <c r="D937">
        <v>77</v>
      </c>
      <c r="E937" t="s">
        <v>4124</v>
      </c>
      <c r="F937">
        <v>2372</v>
      </c>
      <c r="G937" t="s">
        <v>4125</v>
      </c>
      <c r="H937" t="s">
        <v>1350</v>
      </c>
      <c r="I937" t="s">
        <v>1340</v>
      </c>
    </row>
    <row r="938" spans="1:9" x14ac:dyDescent="0.25">
      <c r="A938">
        <v>937</v>
      </c>
      <c r="B938" t="s">
        <v>4126</v>
      </c>
      <c r="C938" t="s">
        <v>1371</v>
      </c>
      <c r="D938">
        <v>70</v>
      </c>
      <c r="E938" t="s">
        <v>4127</v>
      </c>
      <c r="F938">
        <v>1824</v>
      </c>
      <c r="G938" t="s">
        <v>4128</v>
      </c>
      <c r="H938" t="s">
        <v>1362</v>
      </c>
      <c r="I938" t="s">
        <v>1340</v>
      </c>
    </row>
    <row r="939" spans="1:9" x14ac:dyDescent="0.25">
      <c r="A939">
        <v>938</v>
      </c>
      <c r="B939" t="s">
        <v>4129</v>
      </c>
      <c r="C939" t="s">
        <v>1411</v>
      </c>
      <c r="D939">
        <v>21</v>
      </c>
      <c r="E939" t="s">
        <v>4130</v>
      </c>
      <c r="F939">
        <v>4091</v>
      </c>
      <c r="G939" t="s">
        <v>4131</v>
      </c>
      <c r="H939" t="s">
        <v>1339</v>
      </c>
      <c r="I939" t="s">
        <v>1340</v>
      </c>
    </row>
    <row r="940" spans="1:9" x14ac:dyDescent="0.25">
      <c r="A940">
        <v>939</v>
      </c>
      <c r="B940" t="s">
        <v>4132</v>
      </c>
      <c r="C940" t="s">
        <v>1407</v>
      </c>
      <c r="D940">
        <v>39</v>
      </c>
      <c r="E940" t="s">
        <v>4133</v>
      </c>
      <c r="F940">
        <v>110</v>
      </c>
      <c r="G940" t="s">
        <v>4134</v>
      </c>
      <c r="H940" t="s">
        <v>1350</v>
      </c>
      <c r="I940" t="s">
        <v>1340</v>
      </c>
    </row>
    <row r="941" spans="1:9" x14ac:dyDescent="0.25">
      <c r="A941">
        <v>940</v>
      </c>
      <c r="B941" t="s">
        <v>4135</v>
      </c>
      <c r="C941" t="s">
        <v>1407</v>
      </c>
      <c r="D941">
        <v>46</v>
      </c>
      <c r="E941" t="s">
        <v>4136</v>
      </c>
      <c r="F941">
        <v>9769</v>
      </c>
      <c r="G941" t="s">
        <v>4137</v>
      </c>
      <c r="H941" t="s">
        <v>1414</v>
      </c>
      <c r="I941" t="s">
        <v>1340</v>
      </c>
    </row>
    <row r="942" spans="1:9" x14ac:dyDescent="0.25">
      <c r="A942">
        <v>941</v>
      </c>
      <c r="B942" t="s">
        <v>4138</v>
      </c>
      <c r="C942" t="s">
        <v>1336</v>
      </c>
      <c r="D942">
        <v>59</v>
      </c>
      <c r="E942" t="s">
        <v>4139</v>
      </c>
      <c r="F942">
        <v>105</v>
      </c>
      <c r="G942" t="s">
        <v>4140</v>
      </c>
      <c r="H942" t="s">
        <v>1362</v>
      </c>
      <c r="I942" t="s">
        <v>1340</v>
      </c>
    </row>
    <row r="943" spans="1:9" x14ac:dyDescent="0.25">
      <c r="A943">
        <v>942</v>
      </c>
      <c r="B943" t="s">
        <v>4141</v>
      </c>
      <c r="C943" t="s">
        <v>1342</v>
      </c>
      <c r="D943">
        <v>45</v>
      </c>
      <c r="E943" t="s">
        <v>4142</v>
      </c>
      <c r="F943">
        <v>5149</v>
      </c>
      <c r="G943" t="s">
        <v>4143</v>
      </c>
      <c r="H943" t="s">
        <v>1396</v>
      </c>
      <c r="I943" t="s">
        <v>1340</v>
      </c>
    </row>
    <row r="944" spans="1:9" x14ac:dyDescent="0.25">
      <c r="A944">
        <v>943</v>
      </c>
      <c r="B944" t="s">
        <v>4144</v>
      </c>
      <c r="C944" t="s">
        <v>1352</v>
      </c>
      <c r="D944">
        <v>64</v>
      </c>
      <c r="E944" t="s">
        <v>4145</v>
      </c>
      <c r="F944">
        <v>822</v>
      </c>
      <c r="G944" t="s">
        <v>4146</v>
      </c>
      <c r="H944" t="s">
        <v>1345</v>
      </c>
      <c r="I944" t="s">
        <v>1340</v>
      </c>
    </row>
    <row r="945" spans="1:9" x14ac:dyDescent="0.25">
      <c r="A945">
        <v>944</v>
      </c>
      <c r="B945" t="s">
        <v>4147</v>
      </c>
      <c r="C945" t="s">
        <v>1342</v>
      </c>
      <c r="D945">
        <v>36</v>
      </c>
      <c r="E945" t="s">
        <v>4148</v>
      </c>
      <c r="F945">
        <v>8196</v>
      </c>
      <c r="G945" t="s">
        <v>1402</v>
      </c>
      <c r="H945" t="s">
        <v>1396</v>
      </c>
      <c r="I945" t="s">
        <v>1340</v>
      </c>
    </row>
    <row r="946" spans="1:9" x14ac:dyDescent="0.25">
      <c r="A946">
        <v>945</v>
      </c>
      <c r="B946" t="s">
        <v>4149</v>
      </c>
      <c r="C946" t="s">
        <v>1411</v>
      </c>
      <c r="D946">
        <v>48</v>
      </c>
      <c r="E946" t="s">
        <v>4150</v>
      </c>
      <c r="F946">
        <v>3606</v>
      </c>
      <c r="G946" t="s">
        <v>4151</v>
      </c>
      <c r="H946" t="s">
        <v>1350</v>
      </c>
      <c r="I946" t="s">
        <v>1340</v>
      </c>
    </row>
    <row r="947" spans="1:9" x14ac:dyDescent="0.25">
      <c r="A947">
        <v>946</v>
      </c>
      <c r="B947" t="s">
        <v>4152</v>
      </c>
      <c r="C947" t="s">
        <v>1342</v>
      </c>
      <c r="D947">
        <v>24</v>
      </c>
      <c r="E947" t="s">
        <v>4153</v>
      </c>
      <c r="F947">
        <v>115</v>
      </c>
      <c r="G947" t="s">
        <v>4154</v>
      </c>
      <c r="H947" t="s">
        <v>1355</v>
      </c>
      <c r="I947" t="s">
        <v>1340</v>
      </c>
    </row>
    <row r="948" spans="1:9" x14ac:dyDescent="0.25">
      <c r="A948">
        <v>947</v>
      </c>
      <c r="B948" t="s">
        <v>4155</v>
      </c>
      <c r="C948" t="s">
        <v>1407</v>
      </c>
      <c r="D948">
        <v>74</v>
      </c>
      <c r="E948" t="s">
        <v>4156</v>
      </c>
      <c r="F948">
        <v>9260</v>
      </c>
      <c r="G948" t="s">
        <v>4157</v>
      </c>
      <c r="H948" t="s">
        <v>1362</v>
      </c>
      <c r="I948" t="s">
        <v>1340</v>
      </c>
    </row>
    <row r="949" spans="1:9" x14ac:dyDescent="0.25">
      <c r="A949">
        <v>948</v>
      </c>
      <c r="B949" t="s">
        <v>4158</v>
      </c>
      <c r="C949" t="s">
        <v>1342</v>
      </c>
      <c r="D949">
        <v>37</v>
      </c>
      <c r="E949" t="s">
        <v>4159</v>
      </c>
      <c r="F949">
        <v>8727</v>
      </c>
      <c r="G949" t="s">
        <v>2367</v>
      </c>
      <c r="H949" t="s">
        <v>1414</v>
      </c>
      <c r="I949" t="s">
        <v>1340</v>
      </c>
    </row>
    <row r="950" spans="1:9" x14ac:dyDescent="0.25">
      <c r="A950">
        <v>949</v>
      </c>
      <c r="B950" t="s">
        <v>4160</v>
      </c>
      <c r="C950" t="s">
        <v>1411</v>
      </c>
      <c r="D950">
        <v>26</v>
      </c>
      <c r="E950" t="s">
        <v>4161</v>
      </c>
      <c r="F950">
        <v>2267</v>
      </c>
      <c r="G950" t="s">
        <v>4162</v>
      </c>
      <c r="H950" t="s">
        <v>1350</v>
      </c>
      <c r="I950" t="s">
        <v>1340</v>
      </c>
    </row>
    <row r="951" spans="1:9" x14ac:dyDescent="0.25">
      <c r="A951">
        <v>950</v>
      </c>
      <c r="B951" t="s">
        <v>4163</v>
      </c>
      <c r="C951" t="s">
        <v>1371</v>
      </c>
      <c r="D951">
        <v>43</v>
      </c>
      <c r="E951" t="s">
        <v>4164</v>
      </c>
      <c r="F951">
        <v>3051</v>
      </c>
      <c r="G951" t="s">
        <v>4165</v>
      </c>
      <c r="H951" t="s">
        <v>1396</v>
      </c>
      <c r="I951" t="s">
        <v>1340</v>
      </c>
    </row>
    <row r="952" spans="1:9" x14ac:dyDescent="0.25">
      <c r="A952">
        <v>951</v>
      </c>
      <c r="B952" t="s">
        <v>4166</v>
      </c>
      <c r="C952" t="s">
        <v>1371</v>
      </c>
      <c r="D952">
        <v>66</v>
      </c>
      <c r="E952" t="s">
        <v>4167</v>
      </c>
      <c r="F952">
        <v>8840</v>
      </c>
      <c r="G952" t="s">
        <v>4168</v>
      </c>
      <c r="H952" t="s">
        <v>1414</v>
      </c>
      <c r="I952" t="s">
        <v>1340</v>
      </c>
    </row>
    <row r="953" spans="1:9" x14ac:dyDescent="0.25">
      <c r="A953">
        <v>952</v>
      </c>
      <c r="B953" t="s">
        <v>4169</v>
      </c>
      <c r="C953" t="s">
        <v>1336</v>
      </c>
      <c r="D953">
        <v>45</v>
      </c>
      <c r="E953" t="s">
        <v>4170</v>
      </c>
      <c r="F953">
        <v>7392</v>
      </c>
      <c r="G953" t="s">
        <v>4171</v>
      </c>
      <c r="H953" t="s">
        <v>1339</v>
      </c>
      <c r="I953" t="s">
        <v>1340</v>
      </c>
    </row>
    <row r="954" spans="1:9" x14ac:dyDescent="0.25">
      <c r="A954">
        <v>953</v>
      </c>
      <c r="B954" t="s">
        <v>4172</v>
      </c>
      <c r="C954" t="s">
        <v>1411</v>
      </c>
      <c r="D954">
        <v>69</v>
      </c>
      <c r="E954" t="s">
        <v>4173</v>
      </c>
      <c r="F954">
        <v>4688</v>
      </c>
      <c r="G954" t="s">
        <v>4174</v>
      </c>
      <c r="H954" t="s">
        <v>1345</v>
      </c>
      <c r="I954" t="s">
        <v>1340</v>
      </c>
    </row>
    <row r="955" spans="1:9" x14ac:dyDescent="0.25">
      <c r="A955">
        <v>954</v>
      </c>
      <c r="B955" t="s">
        <v>4175</v>
      </c>
      <c r="C955" t="s">
        <v>1411</v>
      </c>
      <c r="D955">
        <v>69</v>
      </c>
      <c r="E955" t="s">
        <v>4176</v>
      </c>
      <c r="F955">
        <v>8605</v>
      </c>
      <c r="G955" t="s">
        <v>4177</v>
      </c>
      <c r="H955" t="s">
        <v>1345</v>
      </c>
      <c r="I955" t="s">
        <v>1340</v>
      </c>
    </row>
    <row r="956" spans="1:9" x14ac:dyDescent="0.25">
      <c r="A956">
        <v>955</v>
      </c>
      <c r="B956" t="s">
        <v>4178</v>
      </c>
      <c r="C956" t="s">
        <v>1352</v>
      </c>
      <c r="D956">
        <v>57</v>
      </c>
      <c r="E956" t="s">
        <v>4179</v>
      </c>
      <c r="F956">
        <v>5443</v>
      </c>
      <c r="G956" t="s">
        <v>4180</v>
      </c>
      <c r="H956" t="s">
        <v>1350</v>
      </c>
      <c r="I956" t="s">
        <v>1340</v>
      </c>
    </row>
    <row r="957" spans="1:9" x14ac:dyDescent="0.25">
      <c r="A957">
        <v>956</v>
      </c>
      <c r="B957" t="s">
        <v>4181</v>
      </c>
      <c r="C957" t="s">
        <v>1342</v>
      </c>
      <c r="D957">
        <v>20</v>
      </c>
      <c r="E957" t="s">
        <v>4182</v>
      </c>
      <c r="F957">
        <v>6905</v>
      </c>
      <c r="G957" t="s">
        <v>4183</v>
      </c>
      <c r="H957" t="s">
        <v>1362</v>
      </c>
      <c r="I957" t="s">
        <v>1340</v>
      </c>
    </row>
    <row r="958" spans="1:9" x14ac:dyDescent="0.25">
      <c r="A958">
        <v>957</v>
      </c>
      <c r="B958" t="s">
        <v>4184</v>
      </c>
      <c r="C958" t="s">
        <v>1371</v>
      </c>
      <c r="D958">
        <v>75</v>
      </c>
      <c r="E958" t="s">
        <v>4185</v>
      </c>
      <c r="F958">
        <v>4220</v>
      </c>
      <c r="G958" t="s">
        <v>4186</v>
      </c>
      <c r="H958" t="s">
        <v>1345</v>
      </c>
      <c r="I958" t="s">
        <v>1340</v>
      </c>
    </row>
    <row r="959" spans="1:9" x14ac:dyDescent="0.25">
      <c r="A959">
        <v>958</v>
      </c>
      <c r="B959" t="s">
        <v>4187</v>
      </c>
      <c r="C959" t="s">
        <v>1367</v>
      </c>
      <c r="D959">
        <v>58</v>
      </c>
      <c r="E959" t="s">
        <v>4188</v>
      </c>
      <c r="F959">
        <v>1321</v>
      </c>
      <c r="G959" t="s">
        <v>4189</v>
      </c>
      <c r="H959" t="s">
        <v>1339</v>
      </c>
      <c r="I959" t="s">
        <v>1340</v>
      </c>
    </row>
    <row r="960" spans="1:9" x14ac:dyDescent="0.25">
      <c r="A960">
        <v>959</v>
      </c>
      <c r="B960" t="s">
        <v>4190</v>
      </c>
      <c r="C960" t="s">
        <v>1352</v>
      </c>
      <c r="D960">
        <v>57</v>
      </c>
      <c r="E960" t="s">
        <v>4191</v>
      </c>
      <c r="F960">
        <v>5135</v>
      </c>
      <c r="G960" t="s">
        <v>4192</v>
      </c>
      <c r="H960" t="s">
        <v>1377</v>
      </c>
      <c r="I960" t="s">
        <v>1340</v>
      </c>
    </row>
    <row r="961" spans="1:9" x14ac:dyDescent="0.25">
      <c r="A961">
        <v>960</v>
      </c>
      <c r="B961" t="s">
        <v>4193</v>
      </c>
      <c r="C961" t="s">
        <v>1367</v>
      </c>
      <c r="D961">
        <v>71</v>
      </c>
      <c r="E961" t="s">
        <v>4194</v>
      </c>
      <c r="F961">
        <v>1281</v>
      </c>
      <c r="G961" t="s">
        <v>4195</v>
      </c>
      <c r="H961" t="s">
        <v>1396</v>
      </c>
      <c r="I961" t="s">
        <v>1340</v>
      </c>
    </row>
    <row r="962" spans="1:9" x14ac:dyDescent="0.25">
      <c r="A962">
        <v>961</v>
      </c>
      <c r="B962" t="s">
        <v>4196</v>
      </c>
      <c r="C962" t="s">
        <v>1407</v>
      </c>
      <c r="D962">
        <v>70</v>
      </c>
      <c r="E962" t="s">
        <v>4197</v>
      </c>
      <c r="F962">
        <v>6528</v>
      </c>
      <c r="G962" t="s">
        <v>4198</v>
      </c>
      <c r="H962" t="s">
        <v>1345</v>
      </c>
      <c r="I962" t="s">
        <v>1340</v>
      </c>
    </row>
    <row r="963" spans="1:9" x14ac:dyDescent="0.25">
      <c r="A963">
        <v>962</v>
      </c>
      <c r="B963" t="s">
        <v>4199</v>
      </c>
      <c r="C963" t="s">
        <v>1347</v>
      </c>
      <c r="D963">
        <v>45</v>
      </c>
      <c r="E963" t="s">
        <v>4200</v>
      </c>
      <c r="F963">
        <v>5077</v>
      </c>
      <c r="G963" t="s">
        <v>4201</v>
      </c>
      <c r="H963" t="s">
        <v>1377</v>
      </c>
      <c r="I963" t="s">
        <v>1340</v>
      </c>
    </row>
    <row r="964" spans="1:9" x14ac:dyDescent="0.25">
      <c r="A964">
        <v>963</v>
      </c>
      <c r="B964" t="s">
        <v>4202</v>
      </c>
      <c r="C964" t="s">
        <v>1407</v>
      </c>
      <c r="D964">
        <v>47</v>
      </c>
      <c r="E964" t="s">
        <v>4203</v>
      </c>
      <c r="F964">
        <v>1331</v>
      </c>
      <c r="G964" t="s">
        <v>4204</v>
      </c>
      <c r="H964" t="s">
        <v>1339</v>
      </c>
      <c r="I964" t="s">
        <v>1340</v>
      </c>
    </row>
    <row r="965" spans="1:9" x14ac:dyDescent="0.25">
      <c r="A965">
        <v>964</v>
      </c>
      <c r="B965" t="s">
        <v>4205</v>
      </c>
      <c r="C965" t="s">
        <v>1347</v>
      </c>
      <c r="D965">
        <v>30</v>
      </c>
      <c r="E965" t="s">
        <v>4206</v>
      </c>
      <c r="F965">
        <v>6192</v>
      </c>
      <c r="G965" t="s">
        <v>4207</v>
      </c>
      <c r="H965" t="s">
        <v>1350</v>
      </c>
      <c r="I965" t="s">
        <v>1340</v>
      </c>
    </row>
    <row r="966" spans="1:9" x14ac:dyDescent="0.25">
      <c r="A966">
        <v>965</v>
      </c>
      <c r="B966" t="s">
        <v>4208</v>
      </c>
      <c r="C966" t="s">
        <v>1352</v>
      </c>
      <c r="D966">
        <v>75</v>
      </c>
      <c r="E966" t="s">
        <v>4209</v>
      </c>
      <c r="F966">
        <v>5542</v>
      </c>
      <c r="G966" t="s">
        <v>4210</v>
      </c>
      <c r="H966" t="s">
        <v>1377</v>
      </c>
      <c r="I966" t="s">
        <v>1340</v>
      </c>
    </row>
    <row r="967" spans="1:9" x14ac:dyDescent="0.25">
      <c r="A967">
        <v>966</v>
      </c>
      <c r="B967" t="s">
        <v>4211</v>
      </c>
      <c r="C967" t="s">
        <v>1336</v>
      </c>
      <c r="D967">
        <v>63</v>
      </c>
      <c r="E967" t="s">
        <v>4212</v>
      </c>
      <c r="F967">
        <v>2732</v>
      </c>
      <c r="G967" t="s">
        <v>4213</v>
      </c>
      <c r="H967" t="s">
        <v>1377</v>
      </c>
      <c r="I967" t="s">
        <v>1340</v>
      </c>
    </row>
    <row r="968" spans="1:9" x14ac:dyDescent="0.25">
      <c r="A968">
        <v>967</v>
      </c>
      <c r="B968" t="s">
        <v>4214</v>
      </c>
      <c r="C968" t="s">
        <v>1367</v>
      </c>
      <c r="D968">
        <v>58</v>
      </c>
      <c r="E968" t="s">
        <v>4215</v>
      </c>
      <c r="F968">
        <v>6624</v>
      </c>
      <c r="G968" t="s">
        <v>4216</v>
      </c>
      <c r="H968" t="s">
        <v>1355</v>
      </c>
      <c r="I968" t="s">
        <v>1340</v>
      </c>
    </row>
    <row r="969" spans="1:9" x14ac:dyDescent="0.25">
      <c r="A969">
        <v>968</v>
      </c>
      <c r="B969" t="s">
        <v>4217</v>
      </c>
      <c r="C969" t="s">
        <v>1371</v>
      </c>
      <c r="D969">
        <v>60</v>
      </c>
      <c r="E969" t="s">
        <v>4218</v>
      </c>
      <c r="F969">
        <v>4274</v>
      </c>
      <c r="G969" t="s">
        <v>4219</v>
      </c>
      <c r="H969" t="s">
        <v>1350</v>
      </c>
      <c r="I969" t="s">
        <v>1340</v>
      </c>
    </row>
    <row r="970" spans="1:9" x14ac:dyDescent="0.25">
      <c r="A970">
        <v>969</v>
      </c>
      <c r="B970" t="s">
        <v>4220</v>
      </c>
      <c r="C970" t="s">
        <v>1347</v>
      </c>
      <c r="D970">
        <v>77</v>
      </c>
      <c r="E970" t="s">
        <v>4221</v>
      </c>
      <c r="F970">
        <v>9561</v>
      </c>
      <c r="G970" t="s">
        <v>4222</v>
      </c>
      <c r="H970" t="s">
        <v>1345</v>
      </c>
      <c r="I970" t="s">
        <v>1340</v>
      </c>
    </row>
    <row r="971" spans="1:9" x14ac:dyDescent="0.25">
      <c r="A971">
        <v>970</v>
      </c>
      <c r="B971" t="s">
        <v>4223</v>
      </c>
      <c r="C971" t="s">
        <v>1342</v>
      </c>
      <c r="D971">
        <v>44</v>
      </c>
      <c r="E971" t="s">
        <v>4224</v>
      </c>
      <c r="F971">
        <v>7005</v>
      </c>
      <c r="G971" t="s">
        <v>4225</v>
      </c>
      <c r="H971" t="s">
        <v>1355</v>
      </c>
      <c r="I971" t="s">
        <v>1340</v>
      </c>
    </row>
    <row r="972" spans="1:9" x14ac:dyDescent="0.25">
      <c r="A972">
        <v>971</v>
      </c>
      <c r="B972" t="s">
        <v>4226</v>
      </c>
      <c r="C972" t="s">
        <v>1342</v>
      </c>
      <c r="D972">
        <v>27</v>
      </c>
      <c r="E972" t="s">
        <v>4227</v>
      </c>
      <c r="F972">
        <v>4268</v>
      </c>
      <c r="G972" t="s">
        <v>4228</v>
      </c>
      <c r="H972" t="s">
        <v>1355</v>
      </c>
      <c r="I972" t="s">
        <v>1340</v>
      </c>
    </row>
    <row r="973" spans="1:9" x14ac:dyDescent="0.25">
      <c r="A973">
        <v>972</v>
      </c>
      <c r="B973" t="s">
        <v>4229</v>
      </c>
      <c r="C973" t="s">
        <v>1411</v>
      </c>
      <c r="D973">
        <v>24</v>
      </c>
      <c r="E973" t="s">
        <v>4230</v>
      </c>
      <c r="F973">
        <v>7625</v>
      </c>
      <c r="G973" t="s">
        <v>4231</v>
      </c>
      <c r="H973" t="s">
        <v>1345</v>
      </c>
      <c r="I973" t="s">
        <v>1340</v>
      </c>
    </row>
    <row r="974" spans="1:9" x14ac:dyDescent="0.25">
      <c r="A974">
        <v>973</v>
      </c>
      <c r="B974" t="s">
        <v>4232</v>
      </c>
      <c r="C974" t="s">
        <v>1336</v>
      </c>
      <c r="D974">
        <v>60</v>
      </c>
      <c r="E974" t="s">
        <v>4233</v>
      </c>
      <c r="F974">
        <v>9528</v>
      </c>
      <c r="G974" t="s">
        <v>4234</v>
      </c>
      <c r="H974" t="s">
        <v>1414</v>
      </c>
      <c r="I974" t="s">
        <v>1340</v>
      </c>
    </row>
    <row r="975" spans="1:9" x14ac:dyDescent="0.25">
      <c r="A975">
        <v>974</v>
      </c>
      <c r="B975" t="s">
        <v>4235</v>
      </c>
      <c r="C975" t="s">
        <v>1367</v>
      </c>
      <c r="D975">
        <v>66</v>
      </c>
      <c r="E975" t="s">
        <v>4236</v>
      </c>
      <c r="F975">
        <v>392</v>
      </c>
      <c r="G975" t="s">
        <v>4237</v>
      </c>
      <c r="H975" t="s">
        <v>1345</v>
      </c>
      <c r="I975" t="s">
        <v>1340</v>
      </c>
    </row>
    <row r="976" spans="1:9" x14ac:dyDescent="0.25">
      <c r="A976">
        <v>975</v>
      </c>
      <c r="B976" t="s">
        <v>4238</v>
      </c>
      <c r="C976" t="s">
        <v>1371</v>
      </c>
      <c r="D976">
        <v>43</v>
      </c>
      <c r="E976" t="s">
        <v>4239</v>
      </c>
      <c r="F976">
        <v>2849</v>
      </c>
      <c r="G976" t="s">
        <v>4240</v>
      </c>
      <c r="H976" t="s">
        <v>1355</v>
      </c>
      <c r="I976" t="s">
        <v>1340</v>
      </c>
    </row>
    <row r="977" spans="1:9" x14ac:dyDescent="0.25">
      <c r="A977">
        <v>976</v>
      </c>
      <c r="B977" t="s">
        <v>4241</v>
      </c>
      <c r="C977" t="s">
        <v>1352</v>
      </c>
      <c r="D977">
        <v>68</v>
      </c>
      <c r="E977" t="s">
        <v>4242</v>
      </c>
      <c r="F977">
        <v>4578</v>
      </c>
      <c r="G977" t="s">
        <v>4243</v>
      </c>
      <c r="H977" t="s">
        <v>1350</v>
      </c>
      <c r="I977" t="s">
        <v>1340</v>
      </c>
    </row>
    <row r="978" spans="1:9" x14ac:dyDescent="0.25">
      <c r="A978">
        <v>977</v>
      </c>
      <c r="B978" t="s">
        <v>4244</v>
      </c>
      <c r="C978" t="s">
        <v>1347</v>
      </c>
      <c r="D978">
        <v>34</v>
      </c>
      <c r="E978" t="s">
        <v>4245</v>
      </c>
      <c r="F978">
        <v>3164</v>
      </c>
      <c r="G978" t="s">
        <v>2289</v>
      </c>
      <c r="H978" t="s">
        <v>1355</v>
      </c>
      <c r="I978" t="s">
        <v>1340</v>
      </c>
    </row>
    <row r="979" spans="1:9" x14ac:dyDescent="0.25">
      <c r="A979">
        <v>978</v>
      </c>
      <c r="B979" t="s">
        <v>4246</v>
      </c>
      <c r="C979" t="s">
        <v>1407</v>
      </c>
      <c r="D979">
        <v>71</v>
      </c>
      <c r="E979" t="s">
        <v>4247</v>
      </c>
      <c r="F979">
        <v>7819</v>
      </c>
      <c r="G979" t="s">
        <v>4248</v>
      </c>
      <c r="H979" t="s">
        <v>1350</v>
      </c>
      <c r="I979" t="s">
        <v>1340</v>
      </c>
    </row>
    <row r="980" spans="1:9" x14ac:dyDescent="0.25">
      <c r="A980">
        <v>979</v>
      </c>
      <c r="B980" t="s">
        <v>4249</v>
      </c>
      <c r="C980" t="s">
        <v>1347</v>
      </c>
      <c r="D980">
        <v>69</v>
      </c>
      <c r="E980" t="s">
        <v>4250</v>
      </c>
      <c r="F980">
        <v>8802</v>
      </c>
      <c r="G980" t="s">
        <v>4251</v>
      </c>
      <c r="H980" t="s">
        <v>1339</v>
      </c>
      <c r="I980" t="s">
        <v>1340</v>
      </c>
    </row>
    <row r="981" spans="1:9" x14ac:dyDescent="0.25">
      <c r="A981">
        <v>980</v>
      </c>
      <c r="B981" t="s">
        <v>4252</v>
      </c>
      <c r="C981" t="s">
        <v>1367</v>
      </c>
      <c r="D981">
        <v>35</v>
      </c>
      <c r="E981" t="s">
        <v>4253</v>
      </c>
      <c r="F981">
        <v>5926</v>
      </c>
      <c r="G981" t="s">
        <v>4254</v>
      </c>
      <c r="H981" t="s">
        <v>1345</v>
      </c>
      <c r="I981" t="s">
        <v>1340</v>
      </c>
    </row>
    <row r="982" spans="1:9" x14ac:dyDescent="0.25">
      <c r="A982">
        <v>981</v>
      </c>
      <c r="B982" t="s">
        <v>4255</v>
      </c>
      <c r="C982" t="s">
        <v>1407</v>
      </c>
      <c r="D982">
        <v>47</v>
      </c>
      <c r="E982" t="s">
        <v>4256</v>
      </c>
      <c r="F982">
        <v>2064</v>
      </c>
      <c r="G982" t="s">
        <v>4257</v>
      </c>
      <c r="H982" t="s">
        <v>1350</v>
      </c>
      <c r="I982" t="s">
        <v>1340</v>
      </c>
    </row>
    <row r="983" spans="1:9" x14ac:dyDescent="0.25">
      <c r="A983">
        <v>982</v>
      </c>
      <c r="B983" t="s">
        <v>4258</v>
      </c>
      <c r="C983" t="s">
        <v>1407</v>
      </c>
      <c r="D983">
        <v>63</v>
      </c>
      <c r="E983" t="s">
        <v>4259</v>
      </c>
      <c r="F983">
        <v>6334</v>
      </c>
      <c r="G983" t="s">
        <v>2802</v>
      </c>
      <c r="H983" t="s">
        <v>1362</v>
      </c>
      <c r="I983" t="s">
        <v>1340</v>
      </c>
    </row>
    <row r="984" spans="1:9" x14ac:dyDescent="0.25">
      <c r="A984">
        <v>983</v>
      </c>
      <c r="B984" t="s">
        <v>4312</v>
      </c>
      <c r="C984" t="s">
        <v>1352</v>
      </c>
      <c r="D984">
        <v>26</v>
      </c>
      <c r="E984" t="s">
        <v>4260</v>
      </c>
      <c r="F984">
        <v>2105</v>
      </c>
      <c r="G984" t="s">
        <v>4261</v>
      </c>
      <c r="H984" t="s">
        <v>1362</v>
      </c>
      <c r="I984" t="s">
        <v>1340</v>
      </c>
    </row>
    <row r="985" spans="1:9" x14ac:dyDescent="0.25">
      <c r="A985">
        <v>984</v>
      </c>
      <c r="B985" t="s">
        <v>4262</v>
      </c>
      <c r="C985" t="s">
        <v>1336</v>
      </c>
      <c r="D985">
        <v>57</v>
      </c>
      <c r="E985" t="s">
        <v>4263</v>
      </c>
      <c r="F985">
        <v>5603</v>
      </c>
      <c r="G985" t="s">
        <v>4264</v>
      </c>
      <c r="H985" t="s">
        <v>1339</v>
      </c>
      <c r="I985" t="s">
        <v>1340</v>
      </c>
    </row>
    <row r="986" spans="1:9" x14ac:dyDescent="0.25">
      <c r="A986">
        <v>985</v>
      </c>
      <c r="B986" t="s">
        <v>4265</v>
      </c>
      <c r="C986" t="s">
        <v>1371</v>
      </c>
      <c r="D986">
        <v>72</v>
      </c>
      <c r="E986" t="s">
        <v>4266</v>
      </c>
      <c r="F986">
        <v>6621</v>
      </c>
      <c r="G986" t="s">
        <v>4267</v>
      </c>
      <c r="H986" t="s">
        <v>1396</v>
      </c>
      <c r="I986" t="s">
        <v>1340</v>
      </c>
    </row>
    <row r="987" spans="1:9" x14ac:dyDescent="0.25">
      <c r="A987">
        <v>986</v>
      </c>
      <c r="B987" t="s">
        <v>4268</v>
      </c>
      <c r="C987" t="s">
        <v>1347</v>
      </c>
      <c r="D987">
        <v>38</v>
      </c>
      <c r="E987" t="s">
        <v>4269</v>
      </c>
      <c r="F987">
        <v>2972</v>
      </c>
      <c r="G987" t="s">
        <v>4270</v>
      </c>
      <c r="H987" t="s">
        <v>1350</v>
      </c>
      <c r="I987" t="s">
        <v>1340</v>
      </c>
    </row>
    <row r="988" spans="1:9" x14ac:dyDescent="0.25">
      <c r="A988">
        <v>987</v>
      </c>
      <c r="B988" t="s">
        <v>4271</v>
      </c>
      <c r="C988" t="s">
        <v>1342</v>
      </c>
      <c r="D988">
        <v>70</v>
      </c>
      <c r="E988" t="s">
        <v>4272</v>
      </c>
      <c r="F988">
        <v>5958</v>
      </c>
      <c r="G988" t="s">
        <v>4273</v>
      </c>
      <c r="H988" t="s">
        <v>1362</v>
      </c>
      <c r="I988" t="s">
        <v>1340</v>
      </c>
    </row>
    <row r="989" spans="1:9" x14ac:dyDescent="0.25">
      <c r="A989">
        <v>988</v>
      </c>
      <c r="B989" t="s">
        <v>4274</v>
      </c>
      <c r="C989" t="s">
        <v>1347</v>
      </c>
      <c r="D989">
        <v>35</v>
      </c>
      <c r="E989" t="s">
        <v>4275</v>
      </c>
      <c r="F989">
        <v>9386</v>
      </c>
      <c r="G989" t="s">
        <v>4276</v>
      </c>
      <c r="H989" t="s">
        <v>1377</v>
      </c>
      <c r="I989" t="s">
        <v>1340</v>
      </c>
    </row>
    <row r="990" spans="1:9" x14ac:dyDescent="0.25">
      <c r="A990">
        <v>989</v>
      </c>
      <c r="B990" t="s">
        <v>4277</v>
      </c>
      <c r="C990" t="s">
        <v>1352</v>
      </c>
      <c r="D990">
        <v>53</v>
      </c>
      <c r="E990" t="s">
        <v>4278</v>
      </c>
      <c r="F990">
        <v>698</v>
      </c>
      <c r="G990" t="s">
        <v>4279</v>
      </c>
      <c r="H990" t="s">
        <v>1350</v>
      </c>
      <c r="I990" t="s">
        <v>1340</v>
      </c>
    </row>
    <row r="991" spans="1:9" x14ac:dyDescent="0.25">
      <c r="A991">
        <v>990</v>
      </c>
      <c r="B991" t="s">
        <v>4280</v>
      </c>
      <c r="C991" t="s">
        <v>1367</v>
      </c>
      <c r="D991">
        <v>38</v>
      </c>
      <c r="E991" t="s">
        <v>4281</v>
      </c>
      <c r="F991">
        <v>2430</v>
      </c>
      <c r="G991" t="s">
        <v>4282</v>
      </c>
      <c r="H991" t="s">
        <v>1345</v>
      </c>
      <c r="I991" t="s">
        <v>1340</v>
      </c>
    </row>
    <row r="992" spans="1:9" x14ac:dyDescent="0.25">
      <c r="A992">
        <v>991</v>
      </c>
      <c r="B992" t="s">
        <v>4283</v>
      </c>
      <c r="C992" t="s">
        <v>1342</v>
      </c>
      <c r="D992">
        <v>30</v>
      </c>
      <c r="E992" t="s">
        <v>4284</v>
      </c>
      <c r="F992">
        <v>4952</v>
      </c>
      <c r="G992" t="s">
        <v>4285</v>
      </c>
      <c r="H992" t="s">
        <v>1414</v>
      </c>
      <c r="I992" t="s">
        <v>1340</v>
      </c>
    </row>
    <row r="993" spans="1:9" x14ac:dyDescent="0.25">
      <c r="A993">
        <v>992</v>
      </c>
      <c r="B993" t="s">
        <v>4286</v>
      </c>
      <c r="C993" t="s">
        <v>1336</v>
      </c>
      <c r="D993">
        <v>39</v>
      </c>
      <c r="E993" t="s">
        <v>4287</v>
      </c>
      <c r="F993">
        <v>2358</v>
      </c>
      <c r="G993" t="s">
        <v>4288</v>
      </c>
      <c r="H993" t="s">
        <v>1355</v>
      </c>
      <c r="I993" t="s">
        <v>1340</v>
      </c>
    </row>
    <row r="994" spans="1:9" x14ac:dyDescent="0.25">
      <c r="A994">
        <v>993</v>
      </c>
      <c r="B994" t="s">
        <v>4289</v>
      </c>
      <c r="C994" t="s">
        <v>1347</v>
      </c>
      <c r="D994">
        <v>24</v>
      </c>
      <c r="E994" t="s">
        <v>4290</v>
      </c>
      <c r="F994">
        <v>536</v>
      </c>
      <c r="G994" t="s">
        <v>4291</v>
      </c>
      <c r="H994" t="s">
        <v>1396</v>
      </c>
      <c r="I994" t="s">
        <v>1340</v>
      </c>
    </row>
    <row r="995" spans="1:9" x14ac:dyDescent="0.25">
      <c r="A995">
        <v>994</v>
      </c>
      <c r="B995" t="s">
        <v>4292</v>
      </c>
      <c r="C995" t="s">
        <v>1336</v>
      </c>
      <c r="D995">
        <v>53</v>
      </c>
      <c r="E995" t="s">
        <v>4293</v>
      </c>
      <c r="F995">
        <v>508</v>
      </c>
      <c r="G995" t="s">
        <v>3551</v>
      </c>
      <c r="H995" t="s">
        <v>1377</v>
      </c>
      <c r="I995" t="s">
        <v>1340</v>
      </c>
    </row>
    <row r="996" spans="1:9" x14ac:dyDescent="0.25">
      <c r="A996">
        <v>995</v>
      </c>
      <c r="B996" t="s">
        <v>4294</v>
      </c>
      <c r="C996" t="s">
        <v>1347</v>
      </c>
      <c r="D996">
        <v>63</v>
      </c>
      <c r="E996" t="s">
        <v>4295</v>
      </c>
      <c r="F996">
        <v>3742</v>
      </c>
      <c r="G996" t="s">
        <v>4296</v>
      </c>
      <c r="H996" t="s">
        <v>1377</v>
      </c>
      <c r="I996" t="s">
        <v>1340</v>
      </c>
    </row>
    <row r="997" spans="1:9" x14ac:dyDescent="0.25">
      <c r="A997">
        <v>996</v>
      </c>
      <c r="B997" t="s">
        <v>4297</v>
      </c>
      <c r="C997" t="s">
        <v>1367</v>
      </c>
      <c r="D997">
        <v>59</v>
      </c>
      <c r="E997" t="s">
        <v>4298</v>
      </c>
      <c r="F997">
        <v>7613</v>
      </c>
      <c r="G997" t="s">
        <v>4299</v>
      </c>
      <c r="H997" t="s">
        <v>1414</v>
      </c>
      <c r="I997" t="s">
        <v>1340</v>
      </c>
    </row>
    <row r="998" spans="1:9" x14ac:dyDescent="0.25">
      <c r="A998">
        <v>997</v>
      </c>
      <c r="B998" t="s">
        <v>4300</v>
      </c>
      <c r="C998" t="s">
        <v>1411</v>
      </c>
      <c r="D998">
        <v>30</v>
      </c>
      <c r="E998" t="s">
        <v>4301</v>
      </c>
      <c r="F998">
        <v>6950</v>
      </c>
      <c r="G998" t="s">
        <v>4302</v>
      </c>
      <c r="H998" t="s">
        <v>1414</v>
      </c>
      <c r="I998" t="s">
        <v>1340</v>
      </c>
    </row>
    <row r="999" spans="1:9" x14ac:dyDescent="0.25">
      <c r="A999">
        <v>998</v>
      </c>
      <c r="B999" t="s">
        <v>4303</v>
      </c>
      <c r="C999" t="s">
        <v>1347</v>
      </c>
      <c r="D999">
        <v>32</v>
      </c>
      <c r="E999" t="s">
        <v>4304</v>
      </c>
      <c r="F999">
        <v>52</v>
      </c>
      <c r="G999" t="s">
        <v>4305</v>
      </c>
      <c r="H999" t="s">
        <v>1355</v>
      </c>
      <c r="I999" t="s">
        <v>1340</v>
      </c>
    </row>
    <row r="1000" spans="1:9" x14ac:dyDescent="0.25">
      <c r="A1000">
        <v>999</v>
      </c>
      <c r="B1000" t="s">
        <v>4306</v>
      </c>
      <c r="C1000" t="s">
        <v>1347</v>
      </c>
      <c r="D1000">
        <v>30</v>
      </c>
      <c r="E1000" t="s">
        <v>4307</v>
      </c>
      <c r="F1000">
        <v>7849</v>
      </c>
      <c r="G1000" t="s">
        <v>4308</v>
      </c>
      <c r="H1000" t="s">
        <v>1377</v>
      </c>
      <c r="I1000" t="s">
        <v>1340</v>
      </c>
    </row>
    <row r="1001" spans="1:9" x14ac:dyDescent="0.25">
      <c r="A1001">
        <v>1000</v>
      </c>
      <c r="B1001" t="s">
        <v>4309</v>
      </c>
      <c r="C1001" t="s">
        <v>1371</v>
      </c>
      <c r="D1001">
        <v>71</v>
      </c>
      <c r="E1001" t="s">
        <v>4310</v>
      </c>
      <c r="F1001">
        <v>9012</v>
      </c>
      <c r="G1001" t="s">
        <v>4311</v>
      </c>
      <c r="H1001" t="s">
        <v>1414</v>
      </c>
      <c r="I1001" t="s">
        <v>1340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Dashboard</vt:lpstr>
      <vt:lpstr>FINAL TABLE</vt:lpstr>
      <vt:lpstr>Raw -Sales</vt:lpstr>
      <vt:lpstr>Raw-products</vt:lpstr>
      <vt:lpstr>Raw -orders</vt:lpstr>
      <vt:lpstr>Raw - 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Ingyinn Hmwe</dc:creator>
  <cp:lastModifiedBy>Ingyinn Hmwe</cp:lastModifiedBy>
  <dcterms:created xsi:type="dcterms:W3CDTF">2023-01-10T06:27:22Z</dcterms:created>
  <dcterms:modified xsi:type="dcterms:W3CDTF">2023-01-12T18:24:13Z</dcterms:modified>
</cp:coreProperties>
</file>